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131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gsharkey\Desktop\MY PROJECTS\"/>
    </mc:Choice>
  </mc:AlternateContent>
  <xr:revisionPtr revIDLastSave="0" documentId="13_ncr:1_{B8F1771E-41B2-4C87-BECA-E7AC018F6AE1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Sheet6" sheetId="12" r:id="rId1"/>
    <sheet name="Master - US vs THEM" sheetId="9" r:id="rId2"/>
    <sheet name="Whitelist (Blackout Reverse)" sheetId="13" r:id="rId3"/>
    <sheet name="Brand Family Areas (Enc)" sheetId="5" r:id="rId4"/>
    <sheet name="Customers Table (Enc)" sheetId="7" r:id="rId5"/>
    <sheet name="Brand Family Territories (Enc)" sheetId="3" r:id="rId6"/>
    <sheet name="Brand Family Territory (Enc)" sheetId="4" r:id="rId7"/>
    <sheet name="Brands (Enc)" sheetId="14" r:id="rId8"/>
    <sheet name="Brand Crosswalk" sheetId="6" r:id="rId9"/>
    <sheet name="Master Matrix View" sheetId="10" r:id="rId10"/>
    <sheet name="iSellBeer Import Template" sheetId="11" r:id="rId11"/>
  </sheets>
  <definedNames>
    <definedName name="_xlnm._FilterDatabase" localSheetId="3" hidden="1">'Brand Family Areas (Enc)'!$A$5:$E$998</definedName>
    <definedName name="_xlnm._FilterDatabase" localSheetId="1" hidden="1">'Master - US vs THEM'!$A$1:$G$2961</definedName>
    <definedName name="_xlnm._FilterDatabase" localSheetId="0" hidden="1">Sheet6!$A$1:$N$2528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" i="10" l="1"/>
  <c r="J1" i="10"/>
  <c r="I1" i="10"/>
  <c r="H1" i="10"/>
  <c r="G1" i="10"/>
  <c r="F1" i="10"/>
  <c r="E1" i="10"/>
  <c r="D1" i="10"/>
  <c r="C1" i="10"/>
  <c r="B1" i="10"/>
  <c r="R2397" i="11"/>
  <c r="R2326" i="11"/>
  <c r="R2231" i="11"/>
  <c r="U2231" i="11" s="1"/>
  <c r="R2187" i="11"/>
  <c r="R2163" i="11"/>
  <c r="R2151" i="11"/>
  <c r="R2027" i="11"/>
  <c r="R1990" i="11"/>
  <c r="U1990" i="11" s="1"/>
  <c r="R1921" i="11"/>
  <c r="R1899" i="11"/>
  <c r="U1899" i="11" s="1"/>
  <c r="R1869" i="11"/>
  <c r="R1765" i="11"/>
  <c r="R1740" i="11"/>
  <c r="R1600" i="11"/>
  <c r="R1525" i="11"/>
  <c r="B2961" i="9" a="1"/>
  <c r="B2961" i="9" s="1"/>
  <c r="B2960" i="9" a="1"/>
  <c r="B2960" i="9" s="1"/>
  <c r="B2959" i="9" a="1"/>
  <c r="B2959" i="9" s="1"/>
  <c r="B2958" i="9"/>
  <c r="B2958" i="9" a="1"/>
  <c r="B2957" i="9" a="1"/>
  <c r="B2957" i="9" s="1"/>
  <c r="B2956" i="9" a="1"/>
  <c r="B2956" i="9" s="1"/>
  <c r="B2955" i="9" a="1"/>
  <c r="B2955" i="9" s="1"/>
  <c r="B2954" i="9" a="1"/>
  <c r="B2954" i="9" s="1"/>
  <c r="B2953" i="9" a="1"/>
  <c r="B2953" i="9" s="1"/>
  <c r="B2951" i="9" a="1"/>
  <c r="B2951" i="9" s="1"/>
  <c r="B2950" i="9" a="1"/>
  <c r="B2950" i="9" s="1"/>
  <c r="B2949" i="9" a="1"/>
  <c r="B2949" i="9" s="1"/>
  <c r="B2948" i="9"/>
  <c r="B2948" i="9" a="1"/>
  <c r="B2947" i="9" a="1"/>
  <c r="B2947" i="9" s="1"/>
  <c r="B2946" i="9" a="1"/>
  <c r="B2946" i="9" s="1"/>
  <c r="B2945" i="9" a="1"/>
  <c r="B2945" i="9" s="1"/>
  <c r="B2944" i="9" a="1"/>
  <c r="B2944" i="9" s="1"/>
  <c r="B2943" i="9" a="1"/>
  <c r="B2943" i="9" s="1"/>
  <c r="B2942" i="9"/>
  <c r="B2942" i="9" a="1"/>
  <c r="B2941" i="9" a="1"/>
  <c r="B2941" i="9" s="1"/>
  <c r="B2940" i="9" a="1"/>
  <c r="B2940" i="9" s="1"/>
  <c r="B2939" i="9" a="1"/>
  <c r="B2939" i="9" s="1"/>
  <c r="B2938" i="9" a="1"/>
  <c r="B2938" i="9" s="1"/>
  <c r="B2937" i="9" a="1"/>
  <c r="B2937" i="9" s="1"/>
  <c r="B2936" i="9"/>
  <c r="B2936" i="9" a="1"/>
  <c r="B2935" i="9"/>
  <c r="B2935" i="9" a="1"/>
  <c r="B2934" i="9" a="1"/>
  <c r="B2934" i="9" s="1"/>
  <c r="B2933" i="9" a="1"/>
  <c r="B2933" i="9" s="1"/>
  <c r="B2932" i="9" a="1"/>
  <c r="B2932" i="9" s="1"/>
  <c r="B2931" i="9" a="1"/>
  <c r="B2931" i="9" s="1"/>
  <c r="B2930" i="9"/>
  <c r="B2930" i="9" a="1"/>
  <c r="B2929" i="9" a="1"/>
  <c r="B2929" i="9" s="1"/>
  <c r="B2928" i="9" a="1"/>
  <c r="B2928" i="9" s="1"/>
  <c r="B2927" i="9" a="1"/>
  <c r="B2927" i="9" s="1"/>
  <c r="B2926" i="9" a="1"/>
  <c r="B2926" i="9" s="1"/>
  <c r="B2925" i="9" a="1"/>
  <c r="B2925" i="9" s="1"/>
  <c r="B2924" i="9"/>
  <c r="B2924" i="9" a="1"/>
  <c r="B2923" i="9" a="1"/>
  <c r="B2923" i="9" s="1"/>
  <c r="B2922" i="9" a="1"/>
  <c r="B2922" i="9" s="1"/>
  <c r="B2921" i="9" a="1"/>
  <c r="B2921" i="9" s="1"/>
  <c r="B2920" i="9" a="1"/>
  <c r="B2920" i="9" s="1"/>
  <c r="B2919" i="9" a="1"/>
  <c r="B2919" i="9" s="1"/>
  <c r="B2918" i="9"/>
  <c r="B2918" i="9" a="1"/>
  <c r="B2917" i="9" a="1"/>
  <c r="B2917" i="9" s="1"/>
  <c r="B2916" i="9" a="1"/>
  <c r="B2916" i="9" s="1"/>
  <c r="B2915" i="9" a="1"/>
  <c r="B2915" i="9" s="1"/>
  <c r="B2914" i="9" a="1"/>
  <c r="B2914" i="9" s="1"/>
  <c r="B2913" i="9" a="1"/>
  <c r="B2913" i="9" s="1"/>
  <c r="B2912" i="9"/>
  <c r="B2912" i="9" a="1"/>
  <c r="B2911" i="9"/>
  <c r="B2911" i="9" a="1"/>
  <c r="B2910" i="9" a="1"/>
  <c r="B2910" i="9" s="1"/>
  <c r="B2909" i="9" a="1"/>
  <c r="B2909" i="9" s="1"/>
  <c r="B2908" i="9" a="1"/>
  <c r="B2908" i="9" s="1"/>
  <c r="B2907" i="9" a="1"/>
  <c r="B2907" i="9" s="1"/>
  <c r="B2906" i="9"/>
  <c r="B2906" i="9" a="1"/>
  <c r="B2905" i="9" a="1"/>
  <c r="B2905" i="9" s="1"/>
  <c r="B2904" i="9" a="1"/>
  <c r="B2904" i="9" s="1"/>
  <c r="B2903" i="9" a="1"/>
  <c r="B2903" i="9" s="1"/>
  <c r="B2902" i="9" a="1"/>
  <c r="B2902" i="9" s="1"/>
  <c r="B2901" i="9" a="1"/>
  <c r="B2901" i="9" s="1"/>
  <c r="B2900" i="9"/>
  <c r="B2900" i="9" a="1"/>
  <c r="B2899" i="9" a="1"/>
  <c r="B2899" i="9" s="1"/>
  <c r="B2898" i="9" a="1"/>
  <c r="B2898" i="9" s="1"/>
  <c r="B2897" i="9" a="1"/>
  <c r="B2897" i="9" s="1"/>
  <c r="B2896" i="9" a="1"/>
  <c r="B2896" i="9" s="1"/>
  <c r="B2895" i="9" a="1"/>
  <c r="B2895" i="9" s="1"/>
  <c r="B2894" i="9"/>
  <c r="B2894" i="9" a="1"/>
  <c r="B2893" i="9" a="1"/>
  <c r="B2893" i="9" s="1"/>
  <c r="B2892" i="9" a="1"/>
  <c r="B2892" i="9" s="1"/>
  <c r="B2891" i="9" a="1"/>
  <c r="B2891" i="9" s="1"/>
  <c r="B2890" i="9" a="1"/>
  <c r="B2890" i="9" s="1"/>
  <c r="B2889" i="9" a="1"/>
  <c r="B2889" i="9" s="1"/>
  <c r="B2888" i="9"/>
  <c r="B2888" i="9" a="1"/>
  <c r="B2887" i="9"/>
  <c r="B2887" i="9" a="1"/>
  <c r="B2886" i="9" a="1"/>
  <c r="B2886" i="9" s="1"/>
  <c r="B2885" i="9" a="1"/>
  <c r="B2885" i="9" s="1"/>
  <c r="B2884" i="9" a="1"/>
  <c r="B2884" i="9" s="1"/>
  <c r="B2883" i="9" a="1"/>
  <c r="B2883" i="9" s="1"/>
  <c r="B2882" i="9"/>
  <c r="B2882" i="9" a="1"/>
  <c r="B2881" i="9" a="1"/>
  <c r="B2881" i="9" s="1"/>
  <c r="B2880" i="9" a="1"/>
  <c r="B2880" i="9" s="1"/>
  <c r="B2879" i="9" a="1"/>
  <c r="B2879" i="9" s="1"/>
  <c r="B2878" i="9" a="1"/>
  <c r="B2878" i="9" s="1"/>
  <c r="B2877" i="9" a="1"/>
  <c r="B2877" i="9" s="1"/>
  <c r="B2876" i="9"/>
  <c r="B2876" i="9" a="1"/>
  <c r="B2875" i="9" a="1"/>
  <c r="B2875" i="9" s="1"/>
  <c r="B2874" i="9" a="1"/>
  <c r="B2874" i="9" s="1"/>
  <c r="B2873" i="9" a="1"/>
  <c r="B2873" i="9" s="1"/>
  <c r="B2872" i="9" a="1"/>
  <c r="B2872" i="9" s="1"/>
  <c r="B2871" i="9" a="1"/>
  <c r="B2871" i="9" s="1"/>
  <c r="B2870" i="9"/>
  <c r="B2870" i="9" a="1"/>
  <c r="B2869" i="9" a="1"/>
  <c r="B2869" i="9" s="1"/>
  <c r="B2868" i="9" a="1"/>
  <c r="B2868" i="9" s="1"/>
  <c r="B2867" i="9" a="1"/>
  <c r="B2867" i="9" s="1"/>
  <c r="B2866" i="9" a="1"/>
  <c r="B2866" i="9" s="1"/>
  <c r="B2865" i="9" a="1"/>
  <c r="B2865" i="9" s="1"/>
  <c r="B2864" i="9"/>
  <c r="B2864" i="9" a="1"/>
  <c r="B2863" i="9"/>
  <c r="B2863" i="9" a="1"/>
  <c r="B2862" i="9" a="1"/>
  <c r="B2862" i="9" s="1"/>
  <c r="B2861" i="9" a="1"/>
  <c r="B2861" i="9" s="1"/>
  <c r="B2860" i="9" a="1"/>
  <c r="B2860" i="9" s="1"/>
  <c r="B2859" i="9" a="1"/>
  <c r="B2859" i="9" s="1"/>
  <c r="B2858" i="9"/>
  <c r="B2858" i="9" a="1"/>
  <c r="B2857" i="9" a="1"/>
  <c r="B2857" i="9" s="1"/>
  <c r="B2856" i="9" a="1"/>
  <c r="B2856" i="9" s="1"/>
  <c r="B2855" i="9" a="1"/>
  <c r="B2855" i="9" s="1"/>
  <c r="B2854" i="9" a="1"/>
  <c r="B2854" i="9" s="1"/>
  <c r="B2853" i="9" a="1"/>
  <c r="B2853" i="9" s="1"/>
  <c r="B2852" i="9"/>
  <c r="B2852" i="9" a="1"/>
  <c r="B2851" i="9" a="1"/>
  <c r="B2851" i="9" s="1"/>
  <c r="B2850" i="9" a="1"/>
  <c r="B2850" i="9" s="1"/>
  <c r="B2849" i="9" a="1"/>
  <c r="B2849" i="9" s="1"/>
  <c r="B2848" i="9" a="1"/>
  <c r="B2848" i="9" s="1"/>
  <c r="B2847" i="9" a="1"/>
  <c r="B2847" i="9" s="1"/>
  <c r="B2846" i="9"/>
  <c r="B2846" i="9" a="1"/>
  <c r="B2845" i="9" a="1"/>
  <c r="B2845" i="9" s="1"/>
  <c r="B2844" i="9" a="1"/>
  <c r="B2844" i="9" s="1"/>
  <c r="B2843" i="9" a="1"/>
  <c r="B2843" i="9" s="1"/>
  <c r="B2842" i="9" a="1"/>
  <c r="B2842" i="9" s="1"/>
  <c r="B2841" i="9" a="1"/>
  <c r="B2841" i="9" s="1"/>
  <c r="B2840" i="9" a="1"/>
  <c r="B2840" i="9" s="1"/>
  <c r="B2839" i="9"/>
  <c r="B2839" i="9" a="1"/>
  <c r="B2838" i="9" a="1"/>
  <c r="B2838" i="9" s="1"/>
  <c r="B2837" i="9" a="1"/>
  <c r="B2837" i="9" s="1"/>
  <c r="B2836" i="9" a="1"/>
  <c r="B2836" i="9" s="1"/>
  <c r="B2835" i="9" a="1"/>
  <c r="B2835" i="9" s="1"/>
  <c r="B2834" i="9"/>
  <c r="B2834" i="9" a="1"/>
  <c r="B2833" i="9" a="1"/>
  <c r="B2833" i="9" s="1"/>
  <c r="B2832" i="9" a="1"/>
  <c r="B2832" i="9" s="1"/>
  <c r="B2831" i="9" a="1"/>
  <c r="B2831" i="9" s="1"/>
  <c r="B2830" i="9" a="1"/>
  <c r="B2830" i="9" s="1"/>
  <c r="B2829" i="9" a="1"/>
  <c r="B2829" i="9" s="1"/>
  <c r="B2828" i="9"/>
  <c r="B2828" i="9" a="1"/>
  <c r="B2827" i="9"/>
  <c r="B2827" i="9" a="1"/>
  <c r="B2826" i="9" a="1"/>
  <c r="B2826" i="9" s="1"/>
  <c r="B2825" i="9" a="1"/>
  <c r="B2825" i="9" s="1"/>
  <c r="B2824" i="9" a="1"/>
  <c r="B2824" i="9" s="1"/>
  <c r="B2823" i="9" a="1"/>
  <c r="B2823" i="9" s="1"/>
  <c r="B2822" i="9" a="1"/>
  <c r="B2822" i="9" s="1"/>
  <c r="B2821" i="9" a="1"/>
  <c r="B2821" i="9" s="1"/>
  <c r="B2820" i="9" a="1"/>
  <c r="B2820" i="9" s="1"/>
  <c r="B2819" i="9" a="1"/>
  <c r="B2819" i="9" s="1"/>
  <c r="B2818" i="9" a="1"/>
  <c r="B2818" i="9" s="1"/>
  <c r="B2817" i="9" a="1"/>
  <c r="B2817" i="9" s="1"/>
  <c r="B2816" i="9"/>
  <c r="B2816" i="9" a="1"/>
  <c r="B2815" i="9"/>
  <c r="B2815" i="9" a="1"/>
  <c r="B2814" i="9" a="1"/>
  <c r="B2814" i="9" s="1"/>
  <c r="B2813" i="9" a="1"/>
  <c r="B2813" i="9" s="1"/>
  <c r="B2812" i="9" a="1"/>
  <c r="B2812" i="9" s="1"/>
  <c r="B2811" i="9" a="1"/>
  <c r="B2811" i="9" s="1"/>
  <c r="B2810" i="9"/>
  <c r="B2810" i="9" a="1"/>
  <c r="B2809" i="9"/>
  <c r="B2809" i="9" a="1"/>
  <c r="B2808" i="9"/>
  <c r="B2808" i="9" a="1"/>
  <c r="B2807" i="9" a="1"/>
  <c r="B2807" i="9" s="1"/>
  <c r="B2806" i="9" a="1"/>
  <c r="B2806" i="9" s="1"/>
  <c r="B2805" i="9" a="1"/>
  <c r="B2805" i="9" s="1"/>
  <c r="B2804" i="9"/>
  <c r="B2804" i="9" a="1"/>
  <c r="B2803" i="9" a="1"/>
  <c r="B2803" i="9" s="1"/>
  <c r="B2802" i="9" a="1"/>
  <c r="B2802" i="9" s="1"/>
  <c r="B2801" i="9" a="1"/>
  <c r="B2801" i="9" s="1"/>
  <c r="B2800" i="9" a="1"/>
  <c r="B2800" i="9" s="1"/>
  <c r="B2799" i="9" a="1"/>
  <c r="B2799" i="9" s="1"/>
  <c r="B2798" i="9"/>
  <c r="B2798" i="9" a="1"/>
  <c r="B2797" i="9" a="1"/>
  <c r="B2797" i="9" s="1"/>
  <c r="B2796" i="9" a="1"/>
  <c r="B2796" i="9" s="1"/>
  <c r="B2795" i="9" a="1"/>
  <c r="B2795" i="9" s="1"/>
  <c r="B2794" i="9" a="1"/>
  <c r="B2794" i="9" s="1"/>
  <c r="B2793" i="9" a="1"/>
  <c r="B2793" i="9" s="1"/>
  <c r="B2792" i="9" a="1"/>
  <c r="B2792" i="9" s="1"/>
  <c r="B2791" i="9"/>
  <c r="B2791" i="9" a="1"/>
  <c r="B2790" i="9" a="1"/>
  <c r="B2790" i="9" s="1"/>
  <c r="B2789" i="9" a="1"/>
  <c r="B2789" i="9" s="1"/>
  <c r="B2788" i="9" a="1"/>
  <c r="B2788" i="9" s="1"/>
  <c r="B2787" i="9" a="1"/>
  <c r="B2787" i="9" s="1"/>
  <c r="B2786" i="9"/>
  <c r="B2786" i="9" a="1"/>
  <c r="B2785" i="9" a="1"/>
  <c r="B2785" i="9" s="1"/>
  <c r="B2784" i="9" a="1"/>
  <c r="B2784" i="9" s="1"/>
  <c r="B2783" i="9" a="1"/>
  <c r="B2783" i="9" s="1"/>
  <c r="B2782" i="9" a="1"/>
  <c r="B2782" i="9" s="1"/>
  <c r="B2781" i="9" a="1"/>
  <c r="B2781" i="9" s="1"/>
  <c r="B2780" i="9"/>
  <c r="B2780" i="9" a="1"/>
  <c r="B2779" i="9" a="1"/>
  <c r="B2779" i="9" s="1"/>
  <c r="B2778" i="9"/>
  <c r="B2778" i="9" a="1"/>
  <c r="B2777" i="9" a="1"/>
  <c r="B2777" i="9" s="1"/>
  <c r="B2776" i="9" a="1"/>
  <c r="B2776" i="9" s="1"/>
  <c r="B2775" i="9" a="1"/>
  <c r="B2775" i="9" s="1"/>
  <c r="B2774" i="9"/>
  <c r="B2774" i="9" a="1"/>
  <c r="B2773" i="9" a="1"/>
  <c r="B2773" i="9" s="1"/>
  <c r="B2772" i="9" a="1"/>
  <c r="B2772" i="9" s="1"/>
  <c r="B2771" i="9" a="1"/>
  <c r="B2771" i="9" s="1"/>
  <c r="B2770" i="9" a="1"/>
  <c r="B2770" i="9" s="1"/>
  <c r="B2769" i="9" a="1"/>
  <c r="B2769" i="9" s="1"/>
  <c r="B2768" i="9"/>
  <c r="B2768" i="9" a="1"/>
  <c r="B2767" i="9"/>
  <c r="B2767" i="9" a="1"/>
  <c r="B2766" i="9" a="1"/>
  <c r="B2766" i="9" s="1"/>
  <c r="B2765" i="9" a="1"/>
  <c r="B2765" i="9" s="1"/>
  <c r="B2764" i="9" a="1"/>
  <c r="B2764" i="9" s="1"/>
  <c r="B2763" i="9" a="1"/>
  <c r="B2763" i="9" s="1"/>
  <c r="B2762" i="9" a="1"/>
  <c r="B2762" i="9" s="1"/>
  <c r="B2761" i="9" a="1"/>
  <c r="B2761" i="9" s="1"/>
  <c r="B2760" i="9" a="1"/>
  <c r="B2760" i="9" s="1"/>
  <c r="B2759" i="9" a="1"/>
  <c r="B2759" i="9" s="1"/>
  <c r="B2758" i="9" a="1"/>
  <c r="B2758" i="9" s="1"/>
  <c r="B2757" i="9" a="1"/>
  <c r="B2757" i="9" s="1"/>
  <c r="B2756" i="9"/>
  <c r="B2756" i="9" a="1"/>
  <c r="B2755" i="9"/>
  <c r="B2755" i="9" a="1"/>
  <c r="B2754" i="9" a="1"/>
  <c r="B2754" i="9" s="1"/>
  <c r="B2753" i="9" a="1"/>
  <c r="B2753" i="9" s="1"/>
  <c r="B2752" i="9" a="1"/>
  <c r="B2752" i="9" s="1"/>
  <c r="B2751" i="9" a="1"/>
  <c r="B2751" i="9" s="1"/>
  <c r="B2750" i="9"/>
  <c r="B2750" i="9" a="1"/>
  <c r="B2749" i="9" a="1"/>
  <c r="B2749" i="9" s="1"/>
  <c r="B2748" i="9" a="1"/>
  <c r="B2748" i="9" s="1"/>
  <c r="B2747" i="9" a="1"/>
  <c r="B2747" i="9" s="1"/>
  <c r="B2746" i="9" a="1"/>
  <c r="B2746" i="9" s="1"/>
  <c r="B2745" i="9" a="1"/>
  <c r="B2745" i="9" s="1"/>
  <c r="B2744" i="9" a="1"/>
  <c r="B2744" i="9" s="1"/>
  <c r="B2743" i="9"/>
  <c r="B2743" i="9" a="1"/>
  <c r="B2742" i="9" a="1"/>
  <c r="B2742" i="9" s="1"/>
  <c r="B2741" i="9" a="1"/>
  <c r="B2741" i="9" s="1"/>
  <c r="B2740" i="9" a="1"/>
  <c r="B2740" i="9" s="1"/>
  <c r="B2739" i="9" a="1"/>
  <c r="B2739" i="9" s="1"/>
  <c r="B2738" i="9"/>
  <c r="B2738" i="9" a="1"/>
  <c r="B2737" i="9" a="1"/>
  <c r="B2737" i="9" s="1"/>
  <c r="B2736" i="9" a="1"/>
  <c r="B2736" i="9" s="1"/>
  <c r="B2735" i="9" a="1"/>
  <c r="B2735" i="9" s="1"/>
  <c r="B2734" i="9" a="1"/>
  <c r="B2734" i="9" s="1"/>
  <c r="B2733" i="9" a="1"/>
  <c r="B2733" i="9" s="1"/>
  <c r="B2732" i="9"/>
  <c r="B2732" i="9" a="1"/>
  <c r="B2731" i="9" a="1"/>
  <c r="B2731" i="9" s="1"/>
  <c r="B2730" i="9"/>
  <c r="B2730" i="9" a="1"/>
  <c r="B2729" i="9" a="1"/>
  <c r="B2729" i="9" s="1"/>
  <c r="B2728" i="9" a="1"/>
  <c r="B2728" i="9" s="1"/>
  <c r="B2727" i="9" a="1"/>
  <c r="B2727" i="9" s="1"/>
  <c r="B2726" i="9" a="1"/>
  <c r="B2726" i="9" s="1"/>
  <c r="B2725" i="9" a="1"/>
  <c r="B2725" i="9" s="1"/>
  <c r="B2724" i="9" a="1"/>
  <c r="B2724" i="9" s="1"/>
  <c r="B2723" i="9" a="1"/>
  <c r="B2723" i="9" s="1"/>
  <c r="B2722" i="9" a="1"/>
  <c r="B2722" i="9" s="1"/>
  <c r="B2721" i="9" a="1"/>
  <c r="B2721" i="9" s="1"/>
  <c r="B2720" i="9"/>
  <c r="B2720" i="9" a="1"/>
  <c r="B2719" i="9"/>
  <c r="B2719" i="9" a="1"/>
  <c r="B2718" i="9" a="1"/>
  <c r="B2718" i="9" s="1"/>
  <c r="B2717" i="9" a="1"/>
  <c r="B2717" i="9" s="1"/>
  <c r="B2716" i="9" a="1"/>
  <c r="B2716" i="9" s="1"/>
  <c r="B2715" i="9" a="1"/>
  <c r="B2715" i="9" s="1"/>
  <c r="B2714" i="9"/>
  <c r="B2714" i="9" a="1"/>
  <c r="B2713" i="9" a="1"/>
  <c r="B2713" i="9" s="1"/>
  <c r="B2712" i="9"/>
  <c r="B2712" i="9" a="1"/>
  <c r="B2711" i="9" a="1"/>
  <c r="B2711" i="9" s="1"/>
  <c r="B2710" i="9" a="1"/>
  <c r="B2710" i="9" s="1"/>
  <c r="B2709" i="9" a="1"/>
  <c r="B2709" i="9" s="1"/>
  <c r="B2708" i="9"/>
  <c r="B2708" i="9" a="1"/>
  <c r="B2707" i="9"/>
  <c r="B2707" i="9" a="1"/>
  <c r="B2706" i="9" a="1"/>
  <c r="B2706" i="9" s="1"/>
  <c r="B2705" i="9" a="1"/>
  <c r="B2705" i="9" s="1"/>
  <c r="B2704" i="9" a="1"/>
  <c r="B2704" i="9" s="1"/>
  <c r="B2703" i="9" a="1"/>
  <c r="B2703" i="9" s="1"/>
  <c r="B2702" i="9"/>
  <c r="B2702" i="9" a="1"/>
  <c r="B2701" i="9" a="1"/>
  <c r="B2701" i="9" s="1"/>
  <c r="B2700" i="9" a="1"/>
  <c r="B2700" i="9" s="1"/>
  <c r="B2699" i="9" a="1"/>
  <c r="B2699" i="9" s="1"/>
  <c r="B2698" i="9" a="1"/>
  <c r="B2698" i="9" s="1"/>
  <c r="B2697" i="9" a="1"/>
  <c r="B2697" i="9" s="1"/>
  <c r="B2696" i="9" a="1"/>
  <c r="B2696" i="9" s="1"/>
  <c r="B2695" i="9"/>
  <c r="B2695" i="9" a="1"/>
  <c r="B2694" i="9" a="1"/>
  <c r="B2694" i="9" s="1"/>
  <c r="B2693" i="9" a="1"/>
  <c r="B2693" i="9" s="1"/>
  <c r="B2692" i="9" a="1"/>
  <c r="B2692" i="9" s="1"/>
  <c r="B2691" i="9" a="1"/>
  <c r="B2691" i="9" s="1"/>
  <c r="B2690" i="9" a="1"/>
  <c r="B2690" i="9" s="1"/>
  <c r="B2689" i="9"/>
  <c r="B2689" i="9" a="1"/>
  <c r="B2688" i="9"/>
  <c r="B2688" i="9" a="1"/>
  <c r="B2687" i="9" a="1"/>
  <c r="B2687" i="9" s="1"/>
  <c r="B2686" i="9" a="1"/>
  <c r="B2686" i="9" s="1"/>
  <c r="B2685" i="9" a="1"/>
  <c r="B2685" i="9" s="1"/>
  <c r="B2684" i="9"/>
  <c r="B2684" i="9" a="1"/>
  <c r="B2683" i="9" a="1"/>
  <c r="B2683" i="9" s="1"/>
  <c r="B2682" i="9" a="1"/>
  <c r="B2682" i="9" s="1"/>
  <c r="B2681" i="9" a="1"/>
  <c r="B2681" i="9" s="1"/>
  <c r="B2680" i="9" a="1"/>
  <c r="B2680" i="9" s="1"/>
  <c r="B2679" i="9" a="1"/>
  <c r="B2679" i="9" s="1"/>
  <c r="B2678" i="9"/>
  <c r="B2678" i="9" a="1"/>
  <c r="B2677" i="9" a="1"/>
  <c r="B2677" i="9" s="1"/>
  <c r="B2676" i="9" a="1"/>
  <c r="B2676" i="9" s="1"/>
  <c r="B2675" i="9" a="1"/>
  <c r="B2675" i="9" s="1"/>
  <c r="B2674" i="9" a="1"/>
  <c r="B2674" i="9" s="1"/>
  <c r="B2673" i="9" a="1"/>
  <c r="B2673" i="9" s="1"/>
  <c r="B2672" i="9" a="1"/>
  <c r="B2672" i="9" s="1"/>
  <c r="B2671" i="9"/>
  <c r="B2671" i="9" a="1"/>
  <c r="B2670" i="9" a="1"/>
  <c r="B2670" i="9" s="1"/>
  <c r="B2669" i="9" a="1"/>
  <c r="B2669" i="9" s="1"/>
  <c r="B2668" i="9" a="1"/>
  <c r="B2668" i="9" s="1"/>
  <c r="B2667" i="9" a="1"/>
  <c r="B2667" i="9" s="1"/>
  <c r="B2666" i="9" a="1"/>
  <c r="B2666" i="9" s="1"/>
  <c r="B2665" i="9" a="1"/>
  <c r="B2665" i="9" s="1"/>
  <c r="B2664" i="9" a="1"/>
  <c r="B2664" i="9" s="1"/>
  <c r="B2663" i="9" a="1"/>
  <c r="B2663" i="9" s="1"/>
  <c r="B2662" i="9" a="1"/>
  <c r="B2662" i="9" s="1"/>
  <c r="B2661" i="9" a="1"/>
  <c r="B2661" i="9" s="1"/>
  <c r="B2660" i="9"/>
  <c r="B2660" i="9" a="1"/>
  <c r="B2659" i="9"/>
  <c r="B2659" i="9" a="1"/>
  <c r="B2658" i="9" a="1"/>
  <c r="B2658" i="9" s="1"/>
  <c r="B2657" i="9" a="1"/>
  <c r="B2657" i="9" s="1"/>
  <c r="B2656" i="9" a="1"/>
  <c r="B2656" i="9" s="1"/>
  <c r="B2655" i="9" a="1"/>
  <c r="B2655" i="9" s="1"/>
  <c r="B2654" i="9"/>
  <c r="B2654" i="9" a="1"/>
  <c r="B2653" i="9" a="1"/>
  <c r="B2653" i="9" s="1"/>
  <c r="B2652" i="9" a="1"/>
  <c r="B2652" i="9" s="1"/>
  <c r="B2651" i="9" a="1"/>
  <c r="B2651" i="9" s="1"/>
  <c r="B2650" i="9" a="1"/>
  <c r="B2650" i="9" s="1"/>
  <c r="B2649" i="9" a="1"/>
  <c r="B2649" i="9" s="1"/>
  <c r="B2648" i="9" a="1"/>
  <c r="B2648" i="9" s="1"/>
  <c r="B2647" i="9"/>
  <c r="B2647" i="9" a="1"/>
  <c r="B2646" i="9" a="1"/>
  <c r="B2646" i="9" s="1"/>
  <c r="B2645" i="9" a="1"/>
  <c r="B2645" i="9" s="1"/>
  <c r="B2644" i="9" a="1"/>
  <c r="B2644" i="9" s="1"/>
  <c r="B2643" i="9" a="1"/>
  <c r="B2643" i="9" s="1"/>
  <c r="B2642" i="9" a="1"/>
  <c r="B2642" i="9" s="1"/>
  <c r="B2641" i="9"/>
  <c r="B2641" i="9" a="1"/>
  <c r="B2640" i="9" a="1"/>
  <c r="B2640" i="9" s="1"/>
  <c r="B2639" i="9" a="1"/>
  <c r="B2639" i="9" s="1"/>
  <c r="B2638" i="9" a="1"/>
  <c r="B2638" i="9" s="1"/>
  <c r="B2637" i="9" a="1"/>
  <c r="B2637" i="9" s="1"/>
  <c r="B2636" i="9"/>
  <c r="B2636" i="9" a="1"/>
  <c r="B2635" i="9"/>
  <c r="B2635" i="9" a="1"/>
  <c r="B2634" i="9"/>
  <c r="B2634" i="9" a="1"/>
  <c r="B2633" i="9" a="1"/>
  <c r="B2633" i="9" s="1"/>
  <c r="B2632" i="9" a="1"/>
  <c r="B2632" i="9" s="1"/>
  <c r="B2631" i="9" a="1"/>
  <c r="B2631" i="9" s="1"/>
  <c r="B2630" i="9" a="1"/>
  <c r="B2630" i="9" s="1"/>
  <c r="B2629" i="9" a="1"/>
  <c r="B2629" i="9" s="1"/>
  <c r="B2628" i="9" a="1"/>
  <c r="B2628" i="9" s="1"/>
  <c r="B2627" i="9" a="1"/>
  <c r="B2627" i="9" s="1"/>
  <c r="B2626" i="9" a="1"/>
  <c r="B2626" i="9" s="1"/>
  <c r="B2625" i="9" a="1"/>
  <c r="B2625" i="9" s="1"/>
  <c r="B2624" i="9" a="1"/>
  <c r="B2624" i="9" s="1"/>
  <c r="B2623" i="9"/>
  <c r="B2623" i="9" a="1"/>
  <c r="B2622" i="9" a="1"/>
  <c r="B2622" i="9" s="1"/>
  <c r="B2621" i="9" a="1"/>
  <c r="B2621" i="9" s="1"/>
  <c r="B2620" i="9" a="1"/>
  <c r="B2620" i="9" s="1"/>
  <c r="B2619" i="9" a="1"/>
  <c r="B2619" i="9" s="1"/>
  <c r="B2618" i="9"/>
  <c r="B2618" i="9" a="1"/>
  <c r="B2617" i="9" a="1"/>
  <c r="B2617" i="9" s="1"/>
  <c r="B2616" i="9" a="1"/>
  <c r="B2616" i="9" s="1"/>
  <c r="B2615" i="9" a="1"/>
  <c r="B2615" i="9" s="1"/>
  <c r="B2614" i="9" a="1"/>
  <c r="B2614" i="9" s="1"/>
  <c r="B2613" i="9" a="1"/>
  <c r="B2613" i="9" s="1"/>
  <c r="B2612" i="9"/>
  <c r="B2612" i="9" a="1"/>
  <c r="B2611" i="9" a="1"/>
  <c r="B2611" i="9" s="1"/>
  <c r="B2610" i="9"/>
  <c r="B2610" i="9" a="1"/>
  <c r="B2609" i="9" a="1"/>
  <c r="B2609" i="9" s="1"/>
  <c r="B2608" i="9" a="1"/>
  <c r="B2608" i="9" s="1"/>
  <c r="B2607" i="9" a="1"/>
  <c r="B2607" i="9" s="1"/>
  <c r="B2606" i="9" a="1"/>
  <c r="B2606" i="9" s="1"/>
  <c r="B2605" i="9"/>
  <c r="B2605" i="9" a="1"/>
  <c r="B2604" i="9" a="1"/>
  <c r="B2604" i="9" s="1"/>
  <c r="B2603" i="9" a="1"/>
  <c r="B2603" i="9" s="1"/>
  <c r="B2602" i="9" a="1"/>
  <c r="B2602" i="9" s="1"/>
  <c r="B2601" i="9" a="1"/>
  <c r="B2601" i="9" s="1"/>
  <c r="B2600" i="9"/>
  <c r="B2600" i="9" a="1"/>
  <c r="B2599" i="9"/>
  <c r="B2599" i="9" a="1"/>
  <c r="B2598" i="9" a="1"/>
  <c r="B2598" i="9" s="1"/>
  <c r="B2597" i="9" a="1"/>
  <c r="B2597" i="9" s="1"/>
  <c r="B2596" i="9" a="1"/>
  <c r="B2596" i="9" s="1"/>
  <c r="B2595" i="9" a="1"/>
  <c r="B2595" i="9" s="1"/>
  <c r="B2594" i="9" a="1"/>
  <c r="B2594" i="9" s="1"/>
  <c r="B2593" i="9" a="1"/>
  <c r="B2593" i="9" s="1"/>
  <c r="B2592" i="9" a="1"/>
  <c r="B2592" i="9" s="1"/>
  <c r="B2591" i="9" a="1"/>
  <c r="B2591" i="9" s="1"/>
  <c r="B2590" i="9" a="1"/>
  <c r="B2590" i="9" s="1"/>
  <c r="B2589" i="9" a="1"/>
  <c r="B2589" i="9" s="1"/>
  <c r="B2588" i="9"/>
  <c r="B2588" i="9" a="1"/>
  <c r="B2587" i="9" a="1"/>
  <c r="B2587" i="9" s="1"/>
  <c r="B2586" i="9" a="1"/>
  <c r="B2586" i="9" s="1"/>
  <c r="B2585" i="9" a="1"/>
  <c r="B2585" i="9" s="1"/>
  <c r="B2584" i="9" a="1"/>
  <c r="B2584" i="9" s="1"/>
  <c r="B2583" i="9" a="1"/>
  <c r="B2583" i="9" s="1"/>
  <c r="B2582" i="9" a="1"/>
  <c r="B2582" i="9" s="1"/>
  <c r="B2581" i="9"/>
  <c r="B2581" i="9" a="1"/>
  <c r="B2580" i="9" a="1"/>
  <c r="B2580" i="9" s="1"/>
  <c r="B2579" i="9" a="1"/>
  <c r="B2579" i="9" s="1"/>
  <c r="B2578" i="9" a="1"/>
  <c r="B2578" i="9" s="1"/>
  <c r="B2577" i="9" a="1"/>
  <c r="B2577" i="9" s="1"/>
  <c r="B2576" i="9" a="1"/>
  <c r="B2576" i="9" s="1"/>
  <c r="B2575" i="9"/>
  <c r="B2575" i="9" a="1"/>
  <c r="B2574" i="9" a="1"/>
  <c r="B2574" i="9" s="1"/>
  <c r="B2573" i="9" a="1"/>
  <c r="B2573" i="9" s="1"/>
  <c r="B2572" i="9" a="1"/>
  <c r="B2572" i="9" s="1"/>
  <c r="B2571" i="9" a="1"/>
  <c r="B2571" i="9" s="1"/>
  <c r="B2570" i="9"/>
  <c r="B2570" i="9" a="1"/>
  <c r="B2569" i="9" a="1"/>
  <c r="B2569" i="9" s="1"/>
  <c r="B2568" i="9" a="1"/>
  <c r="B2568" i="9" s="1"/>
  <c r="B2567" i="9" a="1"/>
  <c r="B2567" i="9" s="1"/>
  <c r="B2566" i="9" a="1"/>
  <c r="B2566" i="9" s="1"/>
  <c r="B2565" i="9" a="1"/>
  <c r="B2565" i="9" s="1"/>
  <c r="B2564" i="9"/>
  <c r="B2564" i="9" a="1"/>
  <c r="B2563" i="9"/>
  <c r="B2563" i="9" a="1"/>
  <c r="B2562" i="9" a="1"/>
  <c r="B2562" i="9" s="1"/>
  <c r="B2561" i="9" a="1"/>
  <c r="B2561" i="9" s="1"/>
  <c r="B2560" i="9" a="1"/>
  <c r="B2560" i="9" s="1"/>
  <c r="B2559" i="9" a="1"/>
  <c r="B2559" i="9" s="1"/>
  <c r="B2558" i="9" a="1"/>
  <c r="B2558" i="9" s="1"/>
  <c r="B2557" i="9"/>
  <c r="B2557" i="9" a="1"/>
  <c r="B2556" i="9" a="1"/>
  <c r="B2556" i="9" s="1"/>
  <c r="B2555" i="9" a="1"/>
  <c r="B2555" i="9" s="1"/>
  <c r="B2554" i="9" a="1"/>
  <c r="B2554" i="9" s="1"/>
  <c r="B2553" i="9" a="1"/>
  <c r="B2553" i="9" s="1"/>
  <c r="B2552" i="9" a="1"/>
  <c r="B2552" i="9" s="1"/>
  <c r="B2551" i="9"/>
  <c r="B2551" i="9" a="1"/>
  <c r="B2550" i="9" a="1"/>
  <c r="B2550" i="9" s="1"/>
  <c r="B2549" i="9" a="1"/>
  <c r="B2549" i="9" s="1"/>
  <c r="B2548" i="9" a="1"/>
  <c r="B2548" i="9" s="1"/>
  <c r="B2547" i="9" a="1"/>
  <c r="B2547" i="9" s="1"/>
  <c r="B2546" i="9"/>
  <c r="B2546" i="9" a="1"/>
  <c r="B2545" i="9"/>
  <c r="B2545" i="9" a="1"/>
  <c r="B2544" i="9" a="1"/>
  <c r="B2544" i="9" s="1"/>
  <c r="B2543" i="9" a="1"/>
  <c r="B2543" i="9" s="1"/>
  <c r="B2542" i="9" a="1"/>
  <c r="B2542" i="9" s="1"/>
  <c r="B2541" i="9" a="1"/>
  <c r="B2541" i="9" s="1"/>
  <c r="B2540" i="9"/>
  <c r="B2540" i="9" a="1"/>
  <c r="B2539" i="9" a="1"/>
  <c r="B2539" i="9" s="1"/>
  <c r="B2538" i="9"/>
  <c r="B2538" i="9" a="1"/>
  <c r="B2537" i="9" a="1"/>
  <c r="B2537" i="9" s="1"/>
  <c r="B2536" i="9" a="1"/>
  <c r="B2536" i="9" s="1"/>
  <c r="B2535" i="9" a="1"/>
  <c r="B2535" i="9" s="1"/>
  <c r="B2534" i="9"/>
  <c r="B2534" i="9" a="1"/>
  <c r="B2533" i="9"/>
  <c r="B2533" i="9" a="1"/>
  <c r="B2532" i="9" a="1"/>
  <c r="B2532" i="9" s="1"/>
  <c r="B2531" i="9" a="1"/>
  <c r="B2531" i="9" s="1"/>
  <c r="B2530" i="9" a="1"/>
  <c r="B2530" i="9" s="1"/>
  <c r="B2529" i="9" a="1"/>
  <c r="B2529" i="9" s="1"/>
  <c r="B2528" i="9"/>
  <c r="B2528" i="9" a="1"/>
  <c r="B2527" i="9"/>
  <c r="B2527" i="9" a="1"/>
  <c r="B2526" i="9" a="1"/>
  <c r="B2526" i="9" s="1"/>
  <c r="B2525" i="9" a="1"/>
  <c r="B2525" i="9" s="1"/>
  <c r="B2524" i="9" a="1"/>
  <c r="B2524" i="9" s="1"/>
  <c r="B2523" i="9" a="1"/>
  <c r="B2523" i="9" s="1"/>
  <c r="B2522" i="9"/>
  <c r="B2522" i="9" a="1"/>
  <c r="B2521" i="9"/>
  <c r="B2521" i="9" a="1"/>
  <c r="B2520" i="9"/>
  <c r="B2520" i="9" a="1"/>
  <c r="B2519" i="9" a="1"/>
  <c r="B2519" i="9" s="1"/>
  <c r="B2518" i="9" a="1"/>
  <c r="B2518" i="9" s="1"/>
  <c r="B2517" i="9" a="1"/>
  <c r="B2517" i="9" s="1"/>
  <c r="B2516" i="9"/>
  <c r="B2516" i="9" a="1"/>
  <c r="B2515" i="9" a="1"/>
  <c r="B2515" i="9" s="1"/>
  <c r="B2514" i="9" a="1"/>
  <c r="B2514" i="9" s="1"/>
  <c r="B2513" i="9" a="1"/>
  <c r="B2513" i="9" s="1"/>
  <c r="B2512" i="9" a="1"/>
  <c r="B2512" i="9" s="1"/>
  <c r="B2511" i="9" a="1"/>
  <c r="B2511" i="9" s="1"/>
  <c r="B2510" i="9" a="1"/>
  <c r="B2510" i="9" s="1"/>
  <c r="B2509" i="9"/>
  <c r="B2509" i="9" a="1"/>
  <c r="B2508" i="9" a="1"/>
  <c r="B2508" i="9" s="1"/>
  <c r="B2507" i="9" a="1"/>
  <c r="B2507" i="9" s="1"/>
  <c r="B2506" i="9" a="1"/>
  <c r="B2506" i="9" s="1"/>
  <c r="B2505" i="9" a="1"/>
  <c r="B2505" i="9" s="1"/>
  <c r="B2504" i="9" a="1"/>
  <c r="B2504" i="9" s="1"/>
  <c r="B2503" i="9"/>
  <c r="B2503" i="9" a="1"/>
  <c r="B2502" i="9" a="1"/>
  <c r="B2502" i="9" s="1"/>
  <c r="B2501" i="9" a="1"/>
  <c r="B2501" i="9" s="1"/>
  <c r="B2500" i="9" a="1"/>
  <c r="B2500" i="9" s="1"/>
  <c r="B2499" i="9" a="1"/>
  <c r="B2499" i="9" s="1"/>
  <c r="B2498" i="9" a="1"/>
  <c r="B2498" i="9" s="1"/>
  <c r="B2497" i="9"/>
  <c r="B2497" i="9" a="1"/>
  <c r="B2496" i="9"/>
  <c r="B2496" i="9" a="1"/>
  <c r="B2495" i="9" a="1"/>
  <c r="B2495" i="9" s="1"/>
  <c r="B2494" i="9" a="1"/>
  <c r="B2494" i="9" s="1"/>
  <c r="B2493" i="9" a="1"/>
  <c r="B2493" i="9" s="1"/>
  <c r="B2492" i="9"/>
  <c r="B2492" i="9" a="1"/>
  <c r="B2491" i="9"/>
  <c r="B2491" i="9" a="1"/>
  <c r="B2490" i="9"/>
  <c r="B2490" i="9" a="1"/>
  <c r="B2489" i="9" a="1"/>
  <c r="B2489" i="9" s="1"/>
  <c r="B2488" i="9" a="1"/>
  <c r="B2488" i="9" s="1"/>
  <c r="B2487" i="9" a="1"/>
  <c r="B2487" i="9" s="1"/>
  <c r="B2486" i="9" a="1"/>
  <c r="B2486" i="9" s="1"/>
  <c r="B2485" i="9"/>
  <c r="B2485" i="9" a="1"/>
  <c r="B2484" i="9" a="1"/>
  <c r="B2484" i="9" s="1"/>
  <c r="B2483" i="9" a="1"/>
  <c r="B2483" i="9" s="1"/>
  <c r="B2482" i="9" a="1"/>
  <c r="B2482" i="9" s="1"/>
  <c r="B2481" i="9" a="1"/>
  <c r="B2481" i="9" s="1"/>
  <c r="B2480" i="9"/>
  <c r="B2480" i="9" a="1"/>
  <c r="B2479" i="9"/>
  <c r="B2479" i="9" a="1"/>
  <c r="B2478" i="9" a="1"/>
  <c r="B2478" i="9" s="1"/>
  <c r="B2477" i="9" a="1"/>
  <c r="B2477" i="9" s="1"/>
  <c r="B2476" i="9" a="1"/>
  <c r="B2476" i="9" s="1"/>
  <c r="B2475" i="9" a="1"/>
  <c r="B2475" i="9" s="1"/>
  <c r="B2474" i="9" a="1"/>
  <c r="B2474" i="9" s="1"/>
  <c r="B2473" i="9"/>
  <c r="B2473" i="9" a="1"/>
  <c r="B2472" i="9" a="1"/>
  <c r="B2472" i="9" s="1"/>
  <c r="B2471" i="9" a="1"/>
  <c r="B2471" i="9" s="1"/>
  <c r="B2470" i="9" a="1"/>
  <c r="B2470" i="9" s="1"/>
  <c r="B2469" i="9" a="1"/>
  <c r="B2469" i="9" s="1"/>
  <c r="B2468" i="9"/>
  <c r="B2468" i="9" a="1"/>
  <c r="B2467" i="9"/>
  <c r="B2467" i="9" a="1"/>
  <c r="B2466" i="9" a="1"/>
  <c r="B2466" i="9" s="1"/>
  <c r="B2465" i="9" a="1"/>
  <c r="B2465" i="9" s="1"/>
  <c r="B2464" i="9" a="1"/>
  <c r="B2464" i="9" s="1"/>
  <c r="B2463" i="9" a="1"/>
  <c r="B2463" i="9" s="1"/>
  <c r="B2462" i="9" a="1"/>
  <c r="B2462" i="9" s="1"/>
  <c r="B2461" i="9"/>
  <c r="B2461" i="9" a="1"/>
  <c r="B2460" i="9" a="1"/>
  <c r="B2460" i="9" s="1"/>
  <c r="B2459" i="9" a="1"/>
  <c r="B2459" i="9" s="1"/>
  <c r="B2458" i="9" a="1"/>
  <c r="B2458" i="9" s="1"/>
  <c r="B2457" i="9" a="1"/>
  <c r="B2457" i="9" s="1"/>
  <c r="B2456" i="9" a="1"/>
  <c r="B2456" i="9" s="1"/>
  <c r="B2455" i="9"/>
  <c r="B2455" i="9" a="1"/>
  <c r="B2454" i="9" a="1"/>
  <c r="B2454" i="9" s="1"/>
  <c r="B2453" i="9" a="1"/>
  <c r="B2453" i="9" s="1"/>
  <c r="B2452" i="9" a="1"/>
  <c r="B2452" i="9" s="1"/>
  <c r="B2451" i="9" a="1"/>
  <c r="B2451" i="9" s="1"/>
  <c r="B2450" i="9" a="1"/>
  <c r="B2450" i="9" s="1"/>
  <c r="B2449" i="9"/>
  <c r="B2449" i="9" a="1"/>
  <c r="B2448" i="9" a="1"/>
  <c r="B2448" i="9" s="1"/>
  <c r="B2447" i="9" a="1"/>
  <c r="B2447" i="9" s="1"/>
  <c r="B2446" i="9" a="1"/>
  <c r="B2446" i="9" s="1"/>
  <c r="B2445" i="9" a="1"/>
  <c r="B2445" i="9" s="1"/>
  <c r="B2444" i="9" a="1"/>
  <c r="B2444" i="9" s="1"/>
  <c r="B2443" i="9" a="1"/>
  <c r="B2443" i="9" s="1"/>
  <c r="B2442" i="9"/>
  <c r="B2442" i="9" a="1"/>
  <c r="B2441" i="9"/>
  <c r="B2441" i="9" a="1"/>
  <c r="B2440" i="9"/>
  <c r="B2440" i="9" a="1"/>
  <c r="B2439" i="9" a="1"/>
  <c r="B2439" i="9" s="1"/>
  <c r="B2438" i="9" a="1"/>
  <c r="B2438" i="9" s="1"/>
  <c r="B2437" i="9" a="1"/>
  <c r="B2437" i="9" s="1"/>
  <c r="B2436" i="9" a="1"/>
  <c r="B2436" i="9" s="1"/>
  <c r="B2435" i="9"/>
  <c r="B2435" i="9" a="1"/>
  <c r="B2434" i="9"/>
  <c r="B2434" i="9" a="1"/>
  <c r="B2433" i="9" a="1"/>
  <c r="B2433" i="9" s="1"/>
  <c r="B2432" i="9" a="1"/>
  <c r="B2432" i="9" s="1"/>
  <c r="B2431" i="9"/>
  <c r="B2431" i="9" a="1"/>
  <c r="B2430" i="9" a="1"/>
  <c r="B2430" i="9" s="1"/>
  <c r="B2429" i="9"/>
  <c r="B2429" i="9" a="1"/>
  <c r="B2428" i="9"/>
  <c r="B2428" i="9" a="1"/>
  <c r="B2427" i="9" a="1"/>
  <c r="B2427" i="9" s="1"/>
  <c r="B2426" i="9" a="1"/>
  <c r="B2426" i="9" s="1"/>
  <c r="B2425" i="9" a="1"/>
  <c r="B2425" i="9" s="1"/>
  <c r="B2424" i="9"/>
  <c r="B2424" i="9" a="1"/>
  <c r="B2423" i="9" a="1"/>
  <c r="B2423" i="9" s="1"/>
  <c r="B2422" i="9"/>
  <c r="B2422" i="9" a="1"/>
  <c r="B2421" i="9" a="1"/>
  <c r="B2421" i="9" s="1"/>
  <c r="B2420" i="9" a="1"/>
  <c r="B2420" i="9" s="1"/>
  <c r="B2419" i="9"/>
  <c r="B2419" i="9" a="1"/>
  <c r="B2418" i="9" a="1"/>
  <c r="B2418" i="9" s="1"/>
  <c r="B2417" i="9"/>
  <c r="B2417" i="9" a="1"/>
  <c r="B2416" i="9"/>
  <c r="B2416" i="9" a="1"/>
  <c r="B2415" i="9" a="1"/>
  <c r="B2415" i="9" s="1"/>
  <c r="B2414" i="9" a="1"/>
  <c r="B2414" i="9" s="1"/>
  <c r="B2413" i="9" a="1"/>
  <c r="B2413" i="9" s="1"/>
  <c r="B2412" i="9"/>
  <c r="B2412" i="9" a="1"/>
  <c r="B2411" i="9" a="1"/>
  <c r="B2411" i="9" s="1"/>
  <c r="B2410" i="9"/>
  <c r="B2410" i="9" a="1"/>
  <c r="B2409" i="9" a="1"/>
  <c r="B2409" i="9" s="1"/>
  <c r="B2408" i="9" a="1"/>
  <c r="B2408" i="9" s="1"/>
  <c r="B2407" i="9" a="1"/>
  <c r="B2407" i="9" s="1"/>
  <c r="B2406" i="9"/>
  <c r="B2406" i="9" a="1"/>
  <c r="B2405" i="9"/>
  <c r="B2405" i="9" a="1"/>
  <c r="B2404" i="9"/>
  <c r="B2404" i="9" a="1"/>
  <c r="B2403" i="9" a="1"/>
  <c r="B2403" i="9" s="1"/>
  <c r="B2402" i="9" a="1"/>
  <c r="B2402" i="9" s="1"/>
  <c r="B2401" i="9"/>
  <c r="B2401" i="9" a="1"/>
  <c r="B2400" i="9" a="1"/>
  <c r="B2400" i="9" s="1"/>
  <c r="B2399" i="9"/>
  <c r="B2399" i="9" a="1"/>
  <c r="B2398" i="9"/>
  <c r="B2398" i="9" a="1"/>
  <c r="B2397" i="9" a="1"/>
  <c r="B2397" i="9" s="1"/>
  <c r="B2396" i="9" a="1"/>
  <c r="B2396" i="9" s="1"/>
  <c r="B2395" i="9" a="1"/>
  <c r="B2395" i="9" s="1"/>
  <c r="B2394" i="9"/>
  <c r="B2394" i="9" a="1"/>
  <c r="B2393" i="9" a="1"/>
  <c r="B2393" i="9" s="1"/>
  <c r="B2392" i="9"/>
  <c r="B2392" i="9" a="1"/>
  <c r="B2391" i="9" a="1"/>
  <c r="B2391" i="9" s="1"/>
  <c r="B2390" i="9" a="1"/>
  <c r="B2390" i="9" s="1"/>
  <c r="B2389" i="9" a="1"/>
  <c r="B2389" i="9" s="1"/>
  <c r="B2388" i="9"/>
  <c r="B2388" i="9" a="1"/>
  <c r="B2387" i="9" a="1"/>
  <c r="B2387" i="9" s="1"/>
  <c r="B2386" i="9"/>
  <c r="B2386" i="9" a="1"/>
  <c r="B2385" i="9" a="1"/>
  <c r="B2385" i="9" s="1"/>
  <c r="B2384" i="9" a="1"/>
  <c r="B2384" i="9" s="1"/>
  <c r="B2383" i="9"/>
  <c r="B2383" i="9" a="1"/>
  <c r="B2382" i="9" a="1"/>
  <c r="B2382" i="9" s="1"/>
  <c r="B2381" i="9" a="1"/>
  <c r="B2381" i="9" s="1"/>
  <c r="B2380" i="9"/>
  <c r="B2380" i="9" a="1"/>
  <c r="B2379" i="9" a="1"/>
  <c r="B2379" i="9" s="1"/>
  <c r="B2378" i="9" a="1"/>
  <c r="B2378" i="9" s="1"/>
  <c r="B2377" i="9" a="1"/>
  <c r="B2377" i="9" s="1"/>
  <c r="B2376" i="9"/>
  <c r="B2376" i="9" a="1"/>
  <c r="B2375" i="9" a="1"/>
  <c r="B2375" i="9" s="1"/>
  <c r="B2374" i="9"/>
  <c r="B2374" i="9" a="1"/>
  <c r="B2373" i="9" a="1"/>
  <c r="B2373" i="9" s="1"/>
  <c r="B2372" i="9" a="1"/>
  <c r="B2372" i="9" s="1"/>
  <c r="B2371" i="9" a="1"/>
  <c r="B2371" i="9" s="1"/>
  <c r="B2370" i="9"/>
  <c r="B2370" i="9" a="1"/>
  <c r="B2369" i="9"/>
  <c r="B2369" i="9" a="1"/>
  <c r="B2368" i="9"/>
  <c r="B2368" i="9" a="1"/>
  <c r="B2367" i="9" a="1"/>
  <c r="B2367" i="9" s="1"/>
  <c r="B2366" i="9" a="1"/>
  <c r="B2366" i="9" s="1"/>
  <c r="B2365" i="9" a="1"/>
  <c r="B2365" i="9" s="1"/>
  <c r="B2364" i="9" a="1"/>
  <c r="B2364" i="9" s="1"/>
  <c r="B2363" i="9"/>
  <c r="B2363" i="9" a="1"/>
  <c r="B2362" i="9"/>
  <c r="B2362" i="9" a="1"/>
  <c r="B2361" i="9" a="1"/>
  <c r="B2361" i="9" s="1"/>
  <c r="B2360" i="9" a="1"/>
  <c r="B2360" i="9" s="1"/>
  <c r="B2359" i="9"/>
  <c r="B2359" i="9" a="1"/>
  <c r="B2358" i="9" a="1"/>
  <c r="B2358" i="9" s="1"/>
  <c r="B2357" i="9" a="1"/>
  <c r="B2357" i="9" s="1"/>
  <c r="B2356" i="9"/>
  <c r="B2356" i="9" a="1"/>
  <c r="B2355" i="9" a="1"/>
  <c r="B2355" i="9" s="1"/>
  <c r="B2354" i="9" a="1"/>
  <c r="B2354" i="9" s="1"/>
  <c r="B2353" i="9" a="1"/>
  <c r="B2353" i="9" s="1"/>
  <c r="B2352" i="9" a="1"/>
  <c r="B2352" i="9" s="1"/>
  <c r="B2351" i="9"/>
  <c r="B2351" i="9" a="1"/>
  <c r="B2350" i="9"/>
  <c r="B2350" i="9" a="1"/>
  <c r="B2349" i="9" a="1"/>
  <c r="B2349" i="9" s="1"/>
  <c r="B2348" i="9" a="1"/>
  <c r="B2348" i="9" s="1"/>
  <c r="B2347" i="9"/>
  <c r="B2347" i="9" a="1"/>
  <c r="B2346" i="9" a="1"/>
  <c r="B2346" i="9" s="1"/>
  <c r="B2345" i="9"/>
  <c r="B2345" i="9" a="1"/>
  <c r="B2344" i="9"/>
  <c r="B2344" i="9" a="1"/>
  <c r="B2343" i="9" a="1"/>
  <c r="B2343" i="9" s="1"/>
  <c r="B2342" i="9" a="1"/>
  <c r="B2342" i="9" s="1"/>
  <c r="B2341" i="9" a="1"/>
  <c r="B2341" i="9" s="1"/>
  <c r="B2340" i="9"/>
  <c r="B2340" i="9" a="1"/>
  <c r="B2339" i="9" a="1"/>
  <c r="B2339" i="9" s="1"/>
  <c r="B2338" i="9"/>
  <c r="B2338" i="9" a="1"/>
  <c r="B2337" i="9" a="1"/>
  <c r="B2337" i="9" s="1"/>
  <c r="B2336" i="9" a="1"/>
  <c r="B2336" i="9" s="1"/>
  <c r="B2335" i="9"/>
  <c r="B2335" i="9" a="1"/>
  <c r="B2334" i="9"/>
  <c r="B2334" i="9" a="1"/>
  <c r="B2333" i="9"/>
  <c r="B2333" i="9" a="1"/>
  <c r="B2332" i="9"/>
  <c r="B2332" i="9" a="1"/>
  <c r="B2331" i="9" a="1"/>
  <c r="B2331" i="9" s="1"/>
  <c r="B2330" i="9" a="1"/>
  <c r="B2330" i="9" s="1"/>
  <c r="B2329" i="9"/>
  <c r="B2329" i="9" a="1"/>
  <c r="B2328" i="9"/>
  <c r="B2328" i="9" a="1"/>
  <c r="B2327" i="9"/>
  <c r="B2327" i="9" a="1"/>
  <c r="B2326" i="9"/>
  <c r="B2326" i="9" a="1"/>
  <c r="B2325" i="9" a="1"/>
  <c r="B2325" i="9" s="1"/>
  <c r="B2324" i="9" a="1"/>
  <c r="B2324" i="9" s="1"/>
  <c r="B2323" i="9"/>
  <c r="B2323" i="9" a="1"/>
  <c r="B2322" i="9"/>
  <c r="B2322" i="9" a="1"/>
  <c r="B2321" i="9"/>
  <c r="B2321" i="9" a="1"/>
  <c r="B2320" i="9"/>
  <c r="B2320" i="9" a="1"/>
  <c r="B2319" i="9" a="1"/>
  <c r="B2319" i="9" s="1"/>
  <c r="B2318" i="9" a="1"/>
  <c r="B2318" i="9" s="1"/>
  <c r="B2317" i="9" a="1"/>
  <c r="B2317" i="9" s="1"/>
  <c r="B2316" i="9" a="1"/>
  <c r="B2316" i="9" s="1"/>
  <c r="B2315" i="9"/>
  <c r="B2315" i="9" a="1"/>
  <c r="B2314" i="9"/>
  <c r="B2314" i="9" a="1"/>
  <c r="B2313" i="9" a="1"/>
  <c r="B2313" i="9" s="1"/>
  <c r="B2312" i="9" a="1"/>
  <c r="B2312" i="9" s="1"/>
  <c r="B2311" i="9"/>
  <c r="B2311" i="9" a="1"/>
  <c r="B2310" i="9" a="1"/>
  <c r="B2310" i="9" s="1"/>
  <c r="B2309" i="9" a="1"/>
  <c r="B2309" i="9" s="1"/>
  <c r="B2308" i="9"/>
  <c r="B2308" i="9" a="1"/>
  <c r="B2307" i="9" a="1"/>
  <c r="B2307" i="9" s="1"/>
  <c r="B2306" i="9" a="1"/>
  <c r="B2306" i="9" s="1"/>
  <c r="B2305" i="9"/>
  <c r="B2305" i="9" a="1"/>
  <c r="B2304" i="9"/>
  <c r="B2304" i="9" a="1"/>
  <c r="B2303" i="9" a="1"/>
  <c r="B2303" i="9" s="1"/>
  <c r="B2302" i="9"/>
  <c r="B2302" i="9" a="1"/>
  <c r="B2301" i="9" a="1"/>
  <c r="B2301" i="9" s="1"/>
  <c r="B2300" i="9" a="1"/>
  <c r="B2300" i="9" s="1"/>
  <c r="B2299" i="9" a="1"/>
  <c r="B2299" i="9" s="1"/>
  <c r="B2298" i="9"/>
  <c r="B2298" i="9" a="1"/>
  <c r="B2297" i="9"/>
  <c r="B2297" i="9" a="1"/>
  <c r="B2296" i="9" a="1"/>
  <c r="B2296" i="9" s="1"/>
  <c r="B2295" i="9" a="1"/>
  <c r="B2295" i="9" s="1"/>
  <c r="B2294" i="9" a="1"/>
  <c r="B2294" i="9" s="1"/>
  <c r="B2293" i="9" a="1"/>
  <c r="B2293" i="9" s="1"/>
  <c r="B2292" i="9"/>
  <c r="B2292" i="9" a="1"/>
  <c r="B2291" i="9" a="1"/>
  <c r="B2291" i="9" s="1"/>
  <c r="B2290" i="9"/>
  <c r="B2290" i="9" a="1"/>
  <c r="B2289" i="9" a="1"/>
  <c r="B2289" i="9" s="1"/>
  <c r="B2288" i="9" a="1"/>
  <c r="B2288" i="9" s="1"/>
  <c r="B2287" i="9"/>
  <c r="B2287" i="9" a="1"/>
  <c r="B2286" i="9" a="1"/>
  <c r="B2286" i="9" s="1"/>
  <c r="B2285" i="9" a="1"/>
  <c r="B2285" i="9" s="1"/>
  <c r="B2284" i="9"/>
  <c r="B2284" i="9" a="1"/>
  <c r="B2283" i="9" a="1"/>
  <c r="B2283" i="9" s="1"/>
  <c r="B2282" i="9" a="1"/>
  <c r="B2282" i="9" s="1"/>
  <c r="B2281" i="9" a="1"/>
  <c r="B2281" i="9" s="1"/>
  <c r="B2280" i="9"/>
  <c r="B2280" i="9" a="1"/>
  <c r="B2279" i="9"/>
  <c r="B2279" i="9" a="1"/>
  <c r="B2278" i="9" a="1"/>
  <c r="B2278" i="9" s="1"/>
  <c r="B2277" i="9" a="1"/>
  <c r="B2277" i="9" s="1"/>
  <c r="B2276" i="9" a="1"/>
  <c r="B2276" i="9" s="1"/>
  <c r="B2275" i="9"/>
  <c r="B2275" i="9" a="1"/>
  <c r="B2274" i="9" a="1"/>
  <c r="B2274" i="9" s="1"/>
  <c r="B2273" i="9" a="1"/>
  <c r="B2273" i="9" s="1"/>
  <c r="B2272" i="9"/>
  <c r="B2272" i="9" a="1"/>
  <c r="B2271" i="9" a="1"/>
  <c r="B2271" i="9" s="1"/>
  <c r="B2270" i="9" a="1"/>
  <c r="B2270" i="9" s="1"/>
  <c r="B2269" i="9" a="1"/>
  <c r="B2269" i="9" s="1"/>
  <c r="B2268" i="9"/>
  <c r="B2268" i="9" a="1"/>
  <c r="B2267" i="9" a="1"/>
  <c r="B2267" i="9" s="1"/>
  <c r="B2266" i="9"/>
  <c r="B2266" i="9" a="1"/>
  <c r="B2265" i="9" a="1"/>
  <c r="B2265" i="9" s="1"/>
  <c r="B2264" i="9" a="1"/>
  <c r="B2264" i="9" s="1"/>
  <c r="B2263" i="9"/>
  <c r="B2263" i="9" a="1"/>
  <c r="B2262" i="9" a="1"/>
  <c r="B2262" i="9" s="1"/>
  <c r="B2261" i="9"/>
  <c r="B2261" i="9" a="1"/>
  <c r="B2260" i="9" a="1"/>
  <c r="B2260" i="9" s="1"/>
  <c r="B2259" i="9" a="1"/>
  <c r="B2259" i="9" s="1"/>
  <c r="B2258" i="9" a="1"/>
  <c r="B2258" i="9" s="1"/>
  <c r="B2257" i="9"/>
  <c r="B2257" i="9" a="1"/>
  <c r="B2256" i="9"/>
  <c r="B2256" i="9" a="1"/>
  <c r="B2255" i="9" a="1"/>
  <c r="B2255" i="9" s="1"/>
  <c r="B2254" i="9"/>
  <c r="B2254" i="9" a="1"/>
  <c r="B2253" i="9" a="1"/>
  <c r="B2253" i="9" s="1"/>
  <c r="B2252" i="9" a="1"/>
  <c r="B2252" i="9" s="1"/>
  <c r="B2251" i="9" a="1"/>
  <c r="B2251" i="9" s="1"/>
  <c r="B2250" i="9" a="1"/>
  <c r="B2250" i="9" s="1"/>
  <c r="B2249" i="9"/>
  <c r="B2249" i="9" a="1"/>
  <c r="B2248" i="9" a="1"/>
  <c r="B2248" i="9" s="1"/>
  <c r="B2247" i="9" a="1"/>
  <c r="B2247" i="9" s="1"/>
  <c r="B2246" i="9" a="1"/>
  <c r="B2246" i="9" s="1"/>
  <c r="B2245" i="9" a="1"/>
  <c r="B2245" i="9" s="1"/>
  <c r="B2244" i="9" a="1"/>
  <c r="B2244" i="9" s="1"/>
  <c r="B2243" i="9" a="1"/>
  <c r="B2243" i="9" s="1"/>
  <c r="B2242" i="9" a="1"/>
  <c r="B2242" i="9" s="1"/>
  <c r="B2241" i="9" a="1"/>
  <c r="B2241" i="9" s="1"/>
  <c r="B2240" i="9" a="1"/>
  <c r="B2240" i="9" s="1"/>
  <c r="B2239" i="9"/>
  <c r="B2239" i="9" a="1"/>
  <c r="B2238" i="9" a="1"/>
  <c r="B2238" i="9" s="1"/>
  <c r="B2237" i="9"/>
  <c r="B2237" i="9" a="1"/>
  <c r="B2236" i="9" a="1"/>
  <c r="B2236" i="9" s="1"/>
  <c r="B2235" i="9" a="1"/>
  <c r="B2235" i="9" s="1"/>
  <c r="B2234" i="9" a="1"/>
  <c r="B2234" i="9" s="1"/>
  <c r="B2233" i="9"/>
  <c r="B2233" i="9" a="1"/>
  <c r="B2232" i="9"/>
  <c r="B2232" i="9" a="1"/>
  <c r="B2231" i="9" a="1"/>
  <c r="B2231" i="9" s="1"/>
  <c r="B2230" i="9" a="1"/>
  <c r="B2230" i="9" s="1"/>
  <c r="B2229" i="9" a="1"/>
  <c r="B2229" i="9" s="1"/>
  <c r="B2228" i="9" a="1"/>
  <c r="B2228" i="9" s="1"/>
  <c r="B2227" i="9"/>
  <c r="B2227" i="9" a="1"/>
  <c r="B2226" i="9" a="1"/>
  <c r="B2226" i="9" s="1"/>
  <c r="B2225" i="9"/>
  <c r="B2225" i="9" a="1"/>
  <c r="B2224" i="9" a="1"/>
  <c r="B2224" i="9" s="1"/>
  <c r="B2223" i="9" a="1"/>
  <c r="B2223" i="9" s="1"/>
  <c r="B2222" i="9" a="1"/>
  <c r="B2222" i="9" s="1"/>
  <c r="B2221" i="9"/>
  <c r="B2221" i="9" a="1"/>
  <c r="B2220" i="9" a="1"/>
  <c r="B2220" i="9" s="1"/>
  <c r="B2219" i="9"/>
  <c r="B2219" i="9" a="1"/>
  <c r="B2218" i="9"/>
  <c r="B2218" i="9" a="1"/>
  <c r="B2217" i="9" a="1"/>
  <c r="B2217" i="9" s="1"/>
  <c r="B2216" i="9" a="1"/>
  <c r="B2216" i="9" s="1"/>
  <c r="B2215" i="9"/>
  <c r="B2215" i="9" a="1"/>
  <c r="B2214" i="9"/>
  <c r="B2214" i="9" a="1"/>
  <c r="B2213" i="9" a="1"/>
  <c r="B2213" i="9" s="1"/>
  <c r="B2212" i="9"/>
  <c r="B2212" i="9" a="1"/>
  <c r="B2211" i="9" a="1"/>
  <c r="B2211" i="9" s="1"/>
  <c r="B2210" i="9" a="1"/>
  <c r="B2210" i="9" s="1"/>
  <c r="B2209" i="9" a="1"/>
  <c r="B2209" i="9" s="1"/>
  <c r="B2208" i="9" a="1"/>
  <c r="B2208" i="9" s="1"/>
  <c r="B2207" i="9"/>
  <c r="B2207" i="9" a="1"/>
  <c r="B2206" i="9"/>
  <c r="B2206" i="9" a="1"/>
  <c r="B2205" i="9" a="1"/>
  <c r="B2205" i="9" s="1"/>
  <c r="B2204" i="9" a="1"/>
  <c r="B2204" i="9" s="1"/>
  <c r="B2203" i="9"/>
  <c r="B2203" i="9" a="1"/>
  <c r="B2202" i="9" a="1"/>
  <c r="B2202" i="9" s="1"/>
  <c r="B2201" i="9" a="1"/>
  <c r="B2201" i="9" s="1"/>
  <c r="B2200" i="9"/>
  <c r="B2200" i="9" a="1"/>
  <c r="B2199" i="9" a="1"/>
  <c r="B2199" i="9" s="1"/>
  <c r="B2198" i="9" a="1"/>
  <c r="B2198" i="9" s="1"/>
  <c r="B2197" i="9"/>
  <c r="B2197" i="9" a="1"/>
  <c r="B2196" i="9"/>
  <c r="B2196" i="9" a="1"/>
  <c r="B2195" i="9" a="1"/>
  <c r="B2195" i="9" s="1"/>
  <c r="B2194" i="9"/>
  <c r="B2194" i="9" a="1"/>
  <c r="B2193" i="9" a="1"/>
  <c r="B2193" i="9" s="1"/>
  <c r="B2192" i="9" a="1"/>
  <c r="B2192" i="9" s="1"/>
  <c r="B2191" i="9"/>
  <c r="B2191" i="9" a="1"/>
  <c r="B2190" i="9" a="1"/>
  <c r="B2190" i="9" s="1"/>
  <c r="B2189" i="9"/>
  <c r="B2189" i="9" a="1"/>
  <c r="B2188" i="9" a="1"/>
  <c r="B2188" i="9" s="1"/>
  <c r="B2187" i="9" a="1"/>
  <c r="B2187" i="9" s="1"/>
  <c r="B2186" i="9" a="1"/>
  <c r="B2186" i="9" s="1"/>
  <c r="B2185" i="9" a="1"/>
  <c r="B2185" i="9" s="1"/>
  <c r="B2184" i="9"/>
  <c r="B2184" i="9" a="1"/>
  <c r="B2183" i="9"/>
  <c r="B2183" i="9" a="1"/>
  <c r="B2182" i="9"/>
  <c r="B2182" i="9" a="1"/>
  <c r="B2181" i="9" a="1"/>
  <c r="B2181" i="9" s="1"/>
  <c r="B2180" i="9" a="1"/>
  <c r="B2180" i="9" s="1"/>
  <c r="B2179" i="9"/>
  <c r="B2179" i="9" a="1"/>
  <c r="B2178" i="9" a="1"/>
  <c r="B2178" i="9" s="1"/>
  <c r="B2177" i="9"/>
  <c r="B2177" i="9" a="1"/>
  <c r="B2176" i="9" a="1"/>
  <c r="B2176" i="9" s="1"/>
  <c r="B2175" i="9" a="1"/>
  <c r="B2175" i="9" s="1"/>
  <c r="B2174" i="9" a="1"/>
  <c r="B2174" i="9" s="1"/>
  <c r="B2173" i="9" a="1"/>
  <c r="B2173" i="9" s="1"/>
  <c r="B2172" i="9" a="1"/>
  <c r="B2172" i="9" s="1"/>
  <c r="B2171" i="9"/>
  <c r="B2171" i="9" a="1"/>
  <c r="B2170" i="9" a="1"/>
  <c r="B2170" i="9" s="1"/>
  <c r="B2169" i="9" a="1"/>
  <c r="B2169" i="9" s="1"/>
  <c r="B2168" i="9" a="1"/>
  <c r="B2168" i="9" s="1"/>
  <c r="B2167" i="9"/>
  <c r="B2167" i="9" a="1"/>
  <c r="B2166" i="9" a="1"/>
  <c r="B2166" i="9" s="1"/>
  <c r="B2165" i="9" a="1"/>
  <c r="B2165" i="9" s="1"/>
  <c r="B2164" i="9"/>
  <c r="B2164" i="9" a="1"/>
  <c r="B2163" i="9" a="1"/>
  <c r="B2163" i="9" s="1"/>
  <c r="B2162" i="9" a="1"/>
  <c r="B2162" i="9" s="1"/>
  <c r="B2161" i="9" a="1"/>
  <c r="B2161" i="9" s="1"/>
  <c r="B2160" i="9" a="1"/>
  <c r="B2160" i="9" s="1"/>
  <c r="B2159" i="9" a="1"/>
  <c r="B2159" i="9" s="1"/>
  <c r="B2158" i="9"/>
  <c r="B2158" i="9" a="1"/>
  <c r="B2157" i="9" a="1"/>
  <c r="B2157" i="9" s="1"/>
  <c r="B2156" i="9" a="1"/>
  <c r="B2156" i="9" s="1"/>
  <c r="B2155" i="9"/>
  <c r="B2155" i="9" a="1"/>
  <c r="B2154" i="9" a="1"/>
  <c r="B2154" i="9" s="1"/>
  <c r="B2153" i="9" a="1"/>
  <c r="B2153" i="9" s="1"/>
  <c r="B2152" i="9" a="1"/>
  <c r="B2152" i="9" s="1"/>
  <c r="B2151" i="9" a="1"/>
  <c r="B2151" i="9" s="1"/>
  <c r="B2150" i="9" a="1"/>
  <c r="B2150" i="9" s="1"/>
  <c r="B2149" i="9"/>
  <c r="B2149" i="9" a="1"/>
  <c r="B2148" i="9"/>
  <c r="B2148" i="9" a="1"/>
  <c r="B2147" i="9" a="1"/>
  <c r="B2147" i="9" s="1"/>
  <c r="B2146" i="9" a="1"/>
  <c r="B2146" i="9" s="1"/>
  <c r="B2145" i="9" a="1"/>
  <c r="B2145" i="9" s="1"/>
  <c r="B2144" i="9" a="1"/>
  <c r="B2144" i="9" s="1"/>
  <c r="B2143" i="9" a="1"/>
  <c r="B2143" i="9" s="1"/>
  <c r="B2142" i="9"/>
  <c r="B2142" i="9" a="1"/>
  <c r="B2141" i="9"/>
  <c r="B2141" i="9" a="1"/>
  <c r="B2140" i="9" a="1"/>
  <c r="B2140" i="9" s="1"/>
  <c r="B2139" i="9" a="1"/>
  <c r="B2139" i="9" s="1"/>
  <c r="B2138" i="9" a="1"/>
  <c r="B2138" i="9" s="1"/>
  <c r="B2137" i="9" a="1"/>
  <c r="B2137" i="9" s="1"/>
  <c r="B2136" i="9" a="1"/>
  <c r="B2136" i="9" s="1"/>
  <c r="B2135" i="9" a="1"/>
  <c r="B2135" i="9" s="1"/>
  <c r="B2134" i="9"/>
  <c r="B2134" i="9" a="1"/>
  <c r="B2133" i="9" a="1"/>
  <c r="B2133" i="9" s="1"/>
  <c r="B2132" i="9" a="1"/>
  <c r="B2132" i="9" s="1"/>
  <c r="B2131" i="9" a="1"/>
  <c r="B2131" i="9" s="1"/>
  <c r="B2130" i="9" a="1"/>
  <c r="B2130" i="9" s="1"/>
  <c r="B2129" i="9" a="1"/>
  <c r="B2129" i="9" s="1"/>
  <c r="B2128" i="9" a="1"/>
  <c r="B2128" i="9" s="1"/>
  <c r="B2127" i="9" a="1"/>
  <c r="B2127" i="9" s="1"/>
  <c r="B2126" i="9" a="1"/>
  <c r="B2126" i="9" s="1"/>
  <c r="B2125" i="9"/>
  <c r="B2125" i="9" a="1"/>
  <c r="B2124" i="9" a="1"/>
  <c r="B2124" i="9" s="1"/>
  <c r="B2123" i="9" a="1"/>
  <c r="B2123" i="9" s="1"/>
  <c r="B2122" i="9" a="1"/>
  <c r="B2122" i="9" s="1"/>
  <c r="B2121" i="9" a="1"/>
  <c r="B2121" i="9" s="1"/>
  <c r="B2120" i="9" a="1"/>
  <c r="B2120" i="9" s="1"/>
  <c r="B2119" i="9" a="1"/>
  <c r="B2119" i="9" s="1"/>
  <c r="B2118" i="9"/>
  <c r="B2118" i="9" a="1"/>
  <c r="B2117" i="9"/>
  <c r="B2117" i="9" a="1"/>
  <c r="B2116" i="9" a="1"/>
  <c r="B2116" i="9" s="1"/>
  <c r="B2115" i="9" a="1"/>
  <c r="B2115" i="9" s="1"/>
  <c r="B2114" i="9" a="1"/>
  <c r="B2114" i="9" s="1"/>
  <c r="B2113" i="9" a="1"/>
  <c r="B2113" i="9" s="1"/>
  <c r="B2112" i="9"/>
  <c r="B2112" i="9" a="1"/>
  <c r="B2111" i="9"/>
  <c r="B2111" i="9" a="1"/>
  <c r="B2110" i="9"/>
  <c r="B2110" i="9" a="1"/>
  <c r="B2109" i="9" a="1"/>
  <c r="B2109" i="9" s="1"/>
  <c r="B2108" i="9" a="1"/>
  <c r="B2108" i="9" s="1"/>
  <c r="B2107" i="9"/>
  <c r="B2107" i="9" a="1"/>
  <c r="B2106" i="9" a="1"/>
  <c r="B2106" i="9" s="1"/>
  <c r="B2105" i="9"/>
  <c r="B2105" i="9" a="1"/>
  <c r="B2104" i="9" a="1"/>
  <c r="B2104" i="9" s="1"/>
  <c r="B2103" i="9" a="1"/>
  <c r="B2103" i="9" s="1"/>
  <c r="B2102" i="9" a="1"/>
  <c r="B2102" i="9" s="1"/>
  <c r="B2101" i="9" a="1"/>
  <c r="B2101" i="9" s="1"/>
  <c r="B2100" i="9" a="1"/>
  <c r="B2100" i="9" s="1"/>
  <c r="B2099" i="9"/>
  <c r="B2099" i="9" a="1"/>
  <c r="B2098" i="9" a="1"/>
  <c r="B2098" i="9" s="1"/>
  <c r="B2097" i="9" a="1"/>
  <c r="B2097" i="9" s="1"/>
  <c r="B2096" i="9" a="1"/>
  <c r="B2096" i="9" s="1"/>
  <c r="B2095" i="9"/>
  <c r="B2095" i="9" a="1"/>
  <c r="B2094" i="9" a="1"/>
  <c r="B2094" i="9" s="1"/>
  <c r="B2093" i="9" a="1"/>
  <c r="B2093" i="9" s="1"/>
  <c r="B2092" i="9"/>
  <c r="B2092" i="9" a="1"/>
  <c r="B2091" i="9" a="1"/>
  <c r="B2091" i="9" s="1"/>
  <c r="B2090" i="9" a="1"/>
  <c r="B2090" i="9" s="1"/>
  <c r="B2089" i="9" a="1"/>
  <c r="B2089" i="9" s="1"/>
  <c r="B2088" i="9"/>
  <c r="B2088" i="9" a="1"/>
  <c r="B2087" i="9" a="1"/>
  <c r="B2087" i="9" s="1"/>
  <c r="B2086" i="9"/>
  <c r="B2086" i="9" a="1"/>
  <c r="B2085" i="9" a="1"/>
  <c r="B2085" i="9" s="1"/>
  <c r="B2084" i="9" a="1"/>
  <c r="B2084" i="9" s="1"/>
  <c r="B2083" i="9" a="1"/>
  <c r="B2083" i="9" s="1"/>
  <c r="B2082" i="9" a="1"/>
  <c r="B2082" i="9" s="1"/>
  <c r="B2081" i="9" a="1"/>
  <c r="B2081" i="9" s="1"/>
  <c r="B2080" i="9" a="1"/>
  <c r="B2080" i="9" s="1"/>
  <c r="B2079" i="9" a="1"/>
  <c r="B2079" i="9" s="1"/>
  <c r="B2078" i="9" a="1"/>
  <c r="B2078" i="9" s="1"/>
  <c r="B2077" i="9" a="1"/>
  <c r="B2077" i="9" s="1"/>
  <c r="B2076" i="9"/>
  <c r="B2076" i="9" a="1"/>
  <c r="B2075" i="9" a="1"/>
  <c r="B2075" i="9" s="1"/>
  <c r="B2074" i="9" a="1"/>
  <c r="B2074" i="9" s="1"/>
  <c r="B2073" i="9" a="1"/>
  <c r="B2073" i="9" s="1"/>
  <c r="B2072" i="9" a="1"/>
  <c r="B2072" i="9" s="1"/>
  <c r="B2071" i="9" a="1"/>
  <c r="B2071" i="9" s="1"/>
  <c r="B2070" i="9" a="1"/>
  <c r="B2070" i="9" s="1"/>
  <c r="B2069" i="9" a="1"/>
  <c r="B2069" i="9" s="1"/>
  <c r="B2068" i="9"/>
  <c r="B2068" i="9" a="1"/>
  <c r="B2067" i="9" a="1"/>
  <c r="B2067" i="9" s="1"/>
  <c r="B2066" i="9" a="1"/>
  <c r="B2066" i="9" s="1"/>
  <c r="B2065" i="9" a="1"/>
  <c r="B2065" i="9" s="1"/>
  <c r="B2064" i="9" a="1"/>
  <c r="B2064" i="9" s="1"/>
  <c r="B2063" i="9"/>
  <c r="B2063" i="9" a="1"/>
  <c r="B2062" i="9" a="1"/>
  <c r="B2062" i="9" s="1"/>
  <c r="B2061" i="9" a="1"/>
  <c r="B2061" i="9" s="1"/>
  <c r="B2060" i="9" a="1"/>
  <c r="B2060" i="9" s="1"/>
  <c r="B2059" i="9"/>
  <c r="B2059" i="9" a="1"/>
  <c r="B2058" i="9" a="1"/>
  <c r="B2058" i="9" s="1"/>
  <c r="B2057" i="9" a="1"/>
  <c r="B2057" i="9" s="1"/>
  <c r="B2056" i="9"/>
  <c r="B2056" i="9" a="1"/>
  <c r="B2055" i="9" a="1"/>
  <c r="B2055" i="9" s="1"/>
  <c r="B2054" i="9" a="1"/>
  <c r="B2054" i="9" s="1"/>
  <c r="B2053" i="9" a="1"/>
  <c r="B2053" i="9" s="1"/>
  <c r="B2052" i="9" a="1"/>
  <c r="B2052" i="9" s="1"/>
  <c r="B2051" i="9" a="1"/>
  <c r="B2051" i="9" s="1"/>
  <c r="B2050" i="9" a="1"/>
  <c r="B2050" i="9" s="1"/>
  <c r="B2049" i="9"/>
  <c r="B2049" i="9" a="1"/>
  <c r="B2048" i="9" a="1"/>
  <c r="B2048" i="9" s="1"/>
  <c r="B2047" i="9" a="1"/>
  <c r="B2047" i="9" s="1"/>
  <c r="B2046" i="9" a="1"/>
  <c r="B2046" i="9" s="1"/>
  <c r="B2045" i="9"/>
  <c r="B2045" i="9" a="1"/>
  <c r="B2044" i="9" a="1"/>
  <c r="B2044" i="9" s="1"/>
  <c r="B2043" i="9" a="1"/>
  <c r="B2043" i="9" s="1"/>
  <c r="B2042" i="9" a="1"/>
  <c r="B2042" i="9" s="1"/>
  <c r="B2041" i="9"/>
  <c r="B2041" i="9" a="1"/>
  <c r="B2040" i="9" a="1"/>
  <c r="B2040" i="9" s="1"/>
  <c r="B2039" i="9" a="1"/>
  <c r="B2039" i="9" s="1"/>
  <c r="B2038" i="9"/>
  <c r="B2038" i="9" a="1"/>
  <c r="B2037" i="9" a="1"/>
  <c r="B2037" i="9" s="1"/>
  <c r="B2036" i="9"/>
  <c r="B2036" i="9" a="1"/>
  <c r="B2035" i="9" a="1"/>
  <c r="B2035" i="9" s="1"/>
  <c r="B2034" i="9" a="1"/>
  <c r="B2034" i="9" s="1"/>
  <c r="B2033" i="9" a="1"/>
  <c r="B2033" i="9" s="1"/>
  <c r="B2032" i="9"/>
  <c r="B2032" i="9" a="1"/>
  <c r="B2031" i="9"/>
  <c r="B2031" i="9" a="1"/>
  <c r="B2030" i="9" a="1"/>
  <c r="B2030" i="9" s="1"/>
  <c r="B2029" i="9" a="1"/>
  <c r="B2029" i="9" s="1"/>
  <c r="B2028" i="9" a="1"/>
  <c r="B2028" i="9" s="1"/>
  <c r="B2027" i="9" a="1"/>
  <c r="B2027" i="9" s="1"/>
  <c r="B2026" i="9" a="1"/>
  <c r="B2026" i="9" s="1"/>
  <c r="B2025" i="9" a="1"/>
  <c r="B2025" i="9" s="1"/>
  <c r="B2024" i="9"/>
  <c r="B2024" i="9" a="1"/>
  <c r="B2023" i="9"/>
  <c r="B2023" i="9" a="1"/>
  <c r="B2022" i="9" a="1"/>
  <c r="B2022" i="9" s="1"/>
  <c r="B2021" i="9" a="1"/>
  <c r="B2021" i="9" s="1"/>
  <c r="B2020" i="9"/>
  <c r="B2020" i="9" a="1"/>
  <c r="B2019" i="9"/>
  <c r="B2019" i="9" a="1"/>
  <c r="B2018" i="9" a="1"/>
  <c r="B2018" i="9" s="1"/>
  <c r="B2017" i="9"/>
  <c r="B2017" i="9" a="1"/>
  <c r="B2016" i="9" a="1"/>
  <c r="B2016" i="9" s="1"/>
  <c r="B2015" i="9" a="1"/>
  <c r="B2015" i="9" s="1"/>
  <c r="B2014" i="9" a="1"/>
  <c r="B2014" i="9" s="1"/>
  <c r="B2013" i="9"/>
  <c r="B2013" i="9" a="1"/>
  <c r="B2012" i="9"/>
  <c r="B2012" i="9" a="1"/>
  <c r="B2011" i="9" a="1"/>
  <c r="B2011" i="9" s="1"/>
  <c r="B2010" i="9" a="1"/>
  <c r="B2010" i="9" s="1"/>
  <c r="B2009" i="9" a="1"/>
  <c r="B2009" i="9" s="1"/>
  <c r="B2008" i="9"/>
  <c r="B2008" i="9" a="1"/>
  <c r="B2007" i="9" a="1"/>
  <c r="B2007" i="9" s="1"/>
  <c r="B2006" i="9"/>
  <c r="B2006" i="9" a="1"/>
  <c r="B2005" i="9" a="1"/>
  <c r="B2005" i="9" s="1"/>
  <c r="B2004" i="9" a="1"/>
  <c r="B2004" i="9" s="1"/>
  <c r="B2003" i="9"/>
  <c r="B2003" i="9" a="1"/>
  <c r="B2002" i="9" a="1"/>
  <c r="B2002" i="9" s="1"/>
  <c r="B2001" i="9"/>
  <c r="B2001" i="9" a="1"/>
  <c r="B2000" i="9" a="1"/>
  <c r="B2000" i="9" s="1"/>
  <c r="B1999" i="9"/>
  <c r="B1999" i="9" a="1"/>
  <c r="B1998" i="9" a="1"/>
  <c r="B1998" i="9" s="1"/>
  <c r="B1997" i="9" a="1"/>
  <c r="B1997" i="9" s="1"/>
  <c r="B1996" i="9" a="1"/>
  <c r="B1996" i="9" s="1"/>
  <c r="B1995" i="9"/>
  <c r="B1995" i="9" a="1"/>
  <c r="B1994" i="9"/>
  <c r="B1994" i="9" a="1"/>
  <c r="B1993" i="9" a="1"/>
  <c r="B1993" i="9" s="1"/>
  <c r="B1992" i="9" a="1"/>
  <c r="B1992" i="9" s="1"/>
  <c r="B1991" i="9" a="1"/>
  <c r="B1991" i="9" s="1"/>
  <c r="B1990" i="9"/>
  <c r="B1990" i="9" a="1"/>
  <c r="B1989" i="9" a="1"/>
  <c r="B1989" i="9" s="1"/>
  <c r="B1988" i="9"/>
  <c r="B1988" i="9" a="1"/>
  <c r="B1987" i="9"/>
  <c r="B1987" i="9" a="1"/>
  <c r="B1986" i="9" a="1"/>
  <c r="B1986" i="9" s="1"/>
  <c r="B1985" i="9"/>
  <c r="B1985" i="9" a="1"/>
  <c r="B1984" i="9" a="1"/>
  <c r="B1984" i="9" s="1"/>
  <c r="B1983" i="9" a="1"/>
  <c r="B1983" i="9" s="1"/>
  <c r="B1982" i="9" a="1"/>
  <c r="B1982" i="9" s="1"/>
  <c r="B1981" i="9"/>
  <c r="B1981" i="9" a="1"/>
  <c r="B1980" i="9" a="1"/>
  <c r="B1980" i="9" s="1"/>
  <c r="B1979" i="9" a="1"/>
  <c r="B1979" i="9" s="1"/>
  <c r="B1978" i="9" a="1"/>
  <c r="B1978" i="9" s="1"/>
  <c r="B1977" i="9"/>
  <c r="B1977" i="9" a="1"/>
  <c r="B1976" i="9" a="1"/>
  <c r="B1976" i="9" s="1"/>
  <c r="B1975" i="9" a="1"/>
  <c r="B1975" i="9" s="1"/>
  <c r="B1974" i="9" a="1"/>
  <c r="B1974" i="9" s="1"/>
  <c r="B1973" i="9" a="1"/>
  <c r="B1973" i="9" s="1"/>
  <c r="B1972" i="9" a="1"/>
  <c r="B1972" i="9" s="1"/>
  <c r="B1971" i="9"/>
  <c r="B1971" i="9" a="1"/>
  <c r="B1970" i="9" a="1"/>
  <c r="B1970" i="9" s="1"/>
  <c r="B1969" i="9"/>
  <c r="B1969" i="9" a="1"/>
  <c r="B1968" i="9" a="1"/>
  <c r="B1968" i="9" s="1"/>
  <c r="B1967" i="9"/>
  <c r="B1967" i="9" a="1"/>
  <c r="B1966" i="9" a="1"/>
  <c r="B1966" i="9" s="1"/>
  <c r="B1965" i="9" a="1"/>
  <c r="B1965" i="9" s="1"/>
  <c r="B1964" i="9"/>
  <c r="B1964" i="9" a="1"/>
  <c r="B1963" i="9" a="1"/>
  <c r="B1963" i="9" s="1"/>
  <c r="B1962" i="9" a="1"/>
  <c r="B1962" i="9" s="1"/>
  <c r="B1961" i="9" a="1"/>
  <c r="B1961" i="9" s="1"/>
  <c r="B1960" i="9"/>
  <c r="B1960" i="9" a="1"/>
  <c r="B1959" i="9" a="1"/>
  <c r="B1959" i="9" s="1"/>
  <c r="B1958" i="9" a="1"/>
  <c r="B1958" i="9" s="1"/>
  <c r="B1957" i="9" a="1"/>
  <c r="B1957" i="9" s="1"/>
  <c r="B1956" i="9" a="1"/>
  <c r="B1956" i="9" s="1"/>
  <c r="B1955" i="9" a="1"/>
  <c r="B1955" i="9" s="1"/>
  <c r="B1954" i="9"/>
  <c r="B1954" i="9" a="1"/>
  <c r="B1953" i="9"/>
  <c r="B1953" i="9" a="1"/>
  <c r="B1952" i="9" a="1"/>
  <c r="B1952" i="9" s="1"/>
  <c r="B1951" i="9"/>
  <c r="B1951" i="9" a="1"/>
  <c r="B1950" i="9" a="1"/>
  <c r="B1950" i="9" s="1"/>
  <c r="B1949" i="9"/>
  <c r="B1949" i="9" a="1"/>
  <c r="B1948" i="9" a="1"/>
  <c r="B1948" i="9" s="1"/>
  <c r="B1947" i="9" a="1"/>
  <c r="B1947" i="9" s="1"/>
  <c r="B1946" i="9"/>
  <c r="B1946" i="9" a="1"/>
  <c r="B1945" i="9"/>
  <c r="B1945" i="9" a="1"/>
  <c r="B1944" i="9" a="1"/>
  <c r="B1944" i="9" s="1"/>
  <c r="B1943" i="9" a="1"/>
  <c r="B1943" i="9" s="1"/>
  <c r="B1942" i="9"/>
  <c r="B1942" i="9" a="1"/>
  <c r="B1941" i="9" a="1"/>
  <c r="B1941" i="9" s="1"/>
  <c r="B1940" i="9" a="1"/>
  <c r="B1940" i="9" s="1"/>
  <c r="B1939" i="9"/>
  <c r="B1939" i="9" a="1"/>
  <c r="B1938" i="9" a="1"/>
  <c r="B1938" i="9" s="1"/>
  <c r="B1937" i="9" a="1"/>
  <c r="B1937" i="9" s="1"/>
  <c r="B1936" i="9" a="1"/>
  <c r="B1936" i="9" s="1"/>
  <c r="B1935" i="9"/>
  <c r="B1935" i="9" a="1"/>
  <c r="B1934" i="9"/>
  <c r="B1934" i="9" a="1"/>
  <c r="B1933" i="9" a="1"/>
  <c r="B1933" i="9" s="1"/>
  <c r="B1932" i="9" a="1"/>
  <c r="B1932" i="9" s="1"/>
  <c r="B1931" i="9"/>
  <c r="B1931" i="9" a="1"/>
  <c r="B1930" i="9" a="1"/>
  <c r="B1930" i="9" s="1"/>
  <c r="B1929" i="9" a="1"/>
  <c r="B1929" i="9" s="1"/>
  <c r="B1928" i="9"/>
  <c r="B1928" i="9" a="1"/>
  <c r="B1927" i="9" a="1"/>
  <c r="B1927" i="9" s="1"/>
  <c r="B1926" i="9" a="1"/>
  <c r="B1926" i="9" s="1"/>
  <c r="B1925" i="9"/>
  <c r="B1925" i="9" a="1"/>
  <c r="B1924" i="9" a="1"/>
  <c r="B1924" i="9" s="1"/>
  <c r="B1923" i="9"/>
  <c r="B1923" i="9" a="1"/>
  <c r="B1922" i="9" a="1"/>
  <c r="B1922" i="9" s="1"/>
  <c r="B1921" i="9"/>
  <c r="B1921" i="9" a="1"/>
  <c r="B1920" i="9" a="1"/>
  <c r="B1920" i="9" s="1"/>
  <c r="B1919" i="9" a="1"/>
  <c r="B1919" i="9" s="1"/>
  <c r="B1918" i="9"/>
  <c r="B1918" i="9" a="1"/>
  <c r="B1917" i="9" a="1"/>
  <c r="B1917" i="9" s="1"/>
  <c r="B1916" i="9"/>
  <c r="B1916" i="9" a="1"/>
  <c r="B1915" i="9" a="1"/>
  <c r="B1915" i="9" s="1"/>
  <c r="B1914" i="9" a="1"/>
  <c r="B1914" i="9" s="1"/>
  <c r="B1913" i="9" a="1"/>
  <c r="B1913" i="9" s="1"/>
  <c r="B1912" i="9" a="1"/>
  <c r="B1912" i="9" s="1"/>
  <c r="B1911" i="9" a="1"/>
  <c r="B1911" i="9" s="1"/>
  <c r="B1910" i="9"/>
  <c r="B1910" i="9" a="1"/>
  <c r="B1909" i="9"/>
  <c r="B1909" i="9" a="1"/>
  <c r="B1908" i="9" a="1"/>
  <c r="B1908" i="9" s="1"/>
  <c r="B1907" i="9" a="1"/>
  <c r="B1907" i="9" s="1"/>
  <c r="B1906" i="9" a="1"/>
  <c r="B1906" i="9" s="1"/>
  <c r="B1905" i="9"/>
  <c r="B1905" i="9" a="1"/>
  <c r="B1904" i="9" a="1"/>
  <c r="B1904" i="9" s="1"/>
  <c r="B1903" i="9"/>
  <c r="B1903" i="9" a="1"/>
  <c r="B1902" i="9" a="1"/>
  <c r="B1902" i="9" s="1"/>
  <c r="B1901" i="9" a="1"/>
  <c r="B1901" i="9" s="1"/>
  <c r="B1900" i="9"/>
  <c r="B1900" i="9" a="1"/>
  <c r="B1899" i="9" a="1"/>
  <c r="B1899" i="9" s="1"/>
  <c r="B1898" i="9" a="1"/>
  <c r="B1898" i="9" s="1"/>
  <c r="B1897" i="9"/>
  <c r="B1897" i="9" a="1"/>
  <c r="B1896" i="9" a="1"/>
  <c r="B1896" i="9" s="1"/>
  <c r="B1895" i="9" a="1"/>
  <c r="B1895" i="9" s="1"/>
  <c r="B1894" i="9" a="1"/>
  <c r="B1894" i="9" s="1"/>
  <c r="B1893" i="9" a="1"/>
  <c r="B1893" i="9" s="1"/>
  <c r="B1892" i="9"/>
  <c r="B1892" i="9" a="1"/>
  <c r="B1891" i="9" a="1"/>
  <c r="B1891" i="9" s="1"/>
  <c r="B1890" i="9" a="1"/>
  <c r="B1890" i="9" s="1"/>
  <c r="B1889" i="9"/>
  <c r="B1889" i="9" a="1"/>
  <c r="B1888" i="9" a="1"/>
  <c r="B1888" i="9" s="1"/>
  <c r="B1887" i="9" a="1"/>
  <c r="B1887" i="9" s="1"/>
  <c r="B1886" i="9"/>
  <c r="B1886" i="9" a="1"/>
  <c r="B1885" i="9" a="1"/>
  <c r="B1885" i="9" s="1"/>
  <c r="B1884" i="9" a="1"/>
  <c r="B1884" i="9" s="1"/>
  <c r="B1883" i="9" a="1"/>
  <c r="B1883" i="9" s="1"/>
  <c r="B1882" i="9"/>
  <c r="B1882" i="9" a="1"/>
  <c r="B1881" i="9" a="1"/>
  <c r="B1881" i="9" s="1"/>
  <c r="B1880" i="9" a="1"/>
  <c r="B1880" i="9" s="1"/>
  <c r="B1879" i="9"/>
  <c r="B1879" i="9" a="1"/>
  <c r="B1878" i="9" a="1"/>
  <c r="B1878" i="9" s="1"/>
  <c r="B1877" i="9" a="1"/>
  <c r="B1877" i="9" s="1"/>
  <c r="B1876" i="9" a="1"/>
  <c r="B1876" i="9" s="1"/>
  <c r="B1875" i="9"/>
  <c r="B1875" i="9" a="1"/>
  <c r="B1874" i="9"/>
  <c r="B1874" i="9" a="1"/>
  <c r="B1873" i="9" a="1"/>
  <c r="B1873" i="9" s="1"/>
  <c r="B1872" i="9" a="1"/>
  <c r="B1872" i="9" s="1"/>
  <c r="B1871" i="9" a="1"/>
  <c r="B1871" i="9" s="1"/>
  <c r="B1870" i="9"/>
  <c r="B1870" i="9" a="1"/>
  <c r="B1869" i="9" a="1"/>
  <c r="B1869" i="9" s="1"/>
  <c r="B1868" i="9"/>
  <c r="B1868" i="9" a="1"/>
  <c r="B1867" i="9"/>
  <c r="B1867" i="9" a="1"/>
  <c r="B1866" i="9" a="1"/>
  <c r="B1866" i="9" s="1"/>
  <c r="B1865" i="9" a="1"/>
  <c r="B1865" i="9" s="1"/>
  <c r="B1864" i="9"/>
  <c r="B1864" i="9" a="1"/>
  <c r="B1863" i="9"/>
  <c r="B1863" i="9" a="1"/>
  <c r="B1862" i="9" a="1"/>
  <c r="B1862" i="9" s="1"/>
  <c r="B1861" i="9"/>
  <c r="B1861" i="9" a="1"/>
  <c r="B1860" i="9" a="1"/>
  <c r="B1860" i="9" s="1"/>
  <c r="B1859" i="9"/>
  <c r="B1859" i="9" a="1"/>
  <c r="B1858" i="9" a="1"/>
  <c r="B1858" i="9" s="1"/>
  <c r="B1857" i="9"/>
  <c r="B1857" i="9" a="1"/>
  <c r="B1856" i="9"/>
  <c r="B1856" i="9" a="1"/>
  <c r="B1855" i="9" a="1"/>
  <c r="B1855" i="9" s="1"/>
  <c r="B1854" i="9" a="1"/>
  <c r="B1854" i="9" s="1"/>
  <c r="B1853" i="9" a="1"/>
  <c r="B1853" i="9" s="1"/>
  <c r="B1852" i="9" a="1"/>
  <c r="B1852" i="9" s="1"/>
  <c r="B1851" i="9" a="1"/>
  <c r="B1851" i="9" s="1"/>
  <c r="B1850" i="9"/>
  <c r="B1850" i="9" a="1"/>
  <c r="B1849" i="9"/>
  <c r="B1849" i="9" a="1"/>
  <c r="B1848" i="9" a="1"/>
  <c r="B1848" i="9" s="1"/>
  <c r="B1847" i="9"/>
  <c r="B1847" i="9" a="1"/>
  <c r="B1846" i="9" a="1"/>
  <c r="B1846" i="9" s="1"/>
  <c r="B1845" i="9" a="1"/>
  <c r="B1845" i="9" s="1"/>
  <c r="B1844" i="9" a="1"/>
  <c r="B1844" i="9" s="1"/>
  <c r="B1843" i="9" a="1"/>
  <c r="B1843" i="9" s="1"/>
  <c r="B1842" i="9"/>
  <c r="B1842" i="9" a="1"/>
  <c r="B1841" i="9"/>
  <c r="B1841" i="9" a="1"/>
  <c r="B1840" i="9" a="1"/>
  <c r="B1840" i="9" s="1"/>
  <c r="B1839" i="9"/>
  <c r="B1839" i="9" a="1"/>
  <c r="B1838" i="9" a="1"/>
  <c r="B1838" i="9" s="1"/>
  <c r="B1837" i="9"/>
  <c r="B1837" i="9" a="1"/>
  <c r="B1836" i="9"/>
  <c r="B1836" i="9" a="1"/>
  <c r="B1835" i="9"/>
  <c r="B1835" i="9" a="1"/>
  <c r="B1834" i="9" a="1"/>
  <c r="B1834" i="9" s="1"/>
  <c r="B1833" i="9" a="1"/>
  <c r="B1833" i="9" s="1"/>
  <c r="B1832" i="9" a="1"/>
  <c r="B1832" i="9" s="1"/>
  <c r="B1831" i="9" a="1"/>
  <c r="B1831" i="9" s="1"/>
  <c r="B1830" i="9" a="1"/>
  <c r="B1830" i="9" s="1"/>
  <c r="B1829" i="9" a="1"/>
  <c r="B1829" i="9" s="1"/>
  <c r="B1828" i="9" a="1"/>
  <c r="B1828" i="9" s="1"/>
  <c r="B1827" i="9"/>
  <c r="B1827" i="9" a="1"/>
  <c r="B1826" i="9"/>
  <c r="B1826" i="9" a="1"/>
  <c r="B1825" i="9" a="1"/>
  <c r="B1825" i="9" s="1"/>
  <c r="B1824" i="9"/>
  <c r="B1824" i="9" a="1"/>
  <c r="B1823" i="9" a="1"/>
  <c r="B1823" i="9" s="1"/>
  <c r="B1822" i="9" a="1"/>
  <c r="B1822" i="9" s="1"/>
  <c r="B1821" i="9"/>
  <c r="B1821" i="9" a="1"/>
  <c r="B1820" i="9" a="1"/>
  <c r="B1820" i="9" s="1"/>
  <c r="B1819" i="9" a="1"/>
  <c r="B1819" i="9" s="1"/>
  <c r="B1818" i="9"/>
  <c r="B1818" i="9" a="1"/>
  <c r="B1817" i="9" a="1"/>
  <c r="B1817" i="9" s="1"/>
  <c r="B1816" i="9" a="1"/>
  <c r="B1816" i="9" s="1"/>
  <c r="B1815" i="9" a="1"/>
  <c r="B1815" i="9" s="1"/>
  <c r="B1814" i="9"/>
  <c r="B1814" i="9" a="1"/>
  <c r="B1813" i="9"/>
  <c r="B1813" i="9" a="1"/>
  <c r="B1812" i="9" a="1"/>
  <c r="B1812" i="9" s="1"/>
  <c r="B1811" i="9"/>
  <c r="B1811" i="9" a="1"/>
  <c r="B1810" i="9" a="1"/>
  <c r="B1810" i="9" s="1"/>
  <c r="B1809" i="9"/>
  <c r="B1809" i="9" a="1"/>
  <c r="B1808" i="9"/>
  <c r="B1808" i="9" a="1"/>
  <c r="B1807" i="9" a="1"/>
  <c r="B1807" i="9" s="1"/>
  <c r="B1806" i="9" a="1"/>
  <c r="B1806" i="9" s="1"/>
  <c r="B1805" i="9" a="1"/>
  <c r="B1805" i="9" s="1"/>
  <c r="B1804" i="9" a="1"/>
  <c r="B1804" i="9" s="1"/>
  <c r="B1803" i="9"/>
  <c r="B1803" i="9" a="1"/>
  <c r="B1802" i="9" a="1"/>
  <c r="B1802" i="9" s="1"/>
  <c r="B1801" i="9"/>
  <c r="B1801" i="9" a="1"/>
  <c r="B1800" i="9"/>
  <c r="B1800" i="9" a="1"/>
  <c r="B1799" i="9" a="1"/>
  <c r="B1799" i="9" s="1"/>
  <c r="B1798" i="9" a="1"/>
  <c r="B1798" i="9" s="1"/>
  <c r="B1797" i="9" a="1"/>
  <c r="B1797" i="9" s="1"/>
  <c r="B1796" i="9"/>
  <c r="B1796" i="9" a="1"/>
  <c r="B1795" i="9"/>
  <c r="B1795" i="9" a="1"/>
  <c r="B1794" i="9" a="1"/>
  <c r="B1794" i="9" s="1"/>
  <c r="B1793" i="9" a="1"/>
  <c r="B1793" i="9" s="1"/>
  <c r="B1792" i="9" a="1"/>
  <c r="B1792" i="9" s="1"/>
  <c r="B1791" i="9"/>
  <c r="B1791" i="9" a="1"/>
  <c r="B1790" i="9" a="1"/>
  <c r="B1790" i="9" s="1"/>
  <c r="B1789" i="9" a="1"/>
  <c r="B1789" i="9" s="1"/>
  <c r="B1788" i="9"/>
  <c r="B1788" i="9" a="1"/>
  <c r="B1787" i="9"/>
  <c r="B1787" i="9" a="1"/>
  <c r="B1786" i="9" a="1"/>
  <c r="B1786" i="9" s="1"/>
  <c r="B1785" i="9" a="1"/>
  <c r="B1785" i="9" s="1"/>
  <c r="B1784" i="9" a="1"/>
  <c r="B1784" i="9" s="1"/>
  <c r="B1783" i="9" a="1"/>
  <c r="B1783" i="9" s="1"/>
  <c r="B1782" i="9"/>
  <c r="B1782" i="9" a="1"/>
  <c r="B1781" i="9" a="1"/>
  <c r="B1781" i="9" s="1"/>
  <c r="B1780" i="9" a="1"/>
  <c r="B1780" i="9" s="1"/>
  <c r="B1779" i="9" a="1"/>
  <c r="B1779" i="9" s="1"/>
  <c r="B1778" i="9"/>
  <c r="B1778" i="9" a="1"/>
  <c r="B1777" i="9" a="1"/>
  <c r="B1777" i="9" s="1"/>
  <c r="B1776" i="9" a="1"/>
  <c r="B1776" i="9" s="1"/>
  <c r="B1775" i="9"/>
  <c r="B1775" i="9" a="1"/>
  <c r="B1774" i="9" a="1"/>
  <c r="B1774" i="9" s="1"/>
  <c r="B1773" i="9" a="1"/>
  <c r="B1773" i="9" s="1"/>
  <c r="B1772" i="9"/>
  <c r="B1772" i="9" a="1"/>
  <c r="B1771" i="9" a="1"/>
  <c r="B1771" i="9" s="1"/>
  <c r="B1770" i="9" a="1"/>
  <c r="B1770" i="9" s="1"/>
  <c r="B1769" i="9"/>
  <c r="B1769" i="9" a="1"/>
  <c r="B1768" i="9" a="1"/>
  <c r="B1768" i="9" s="1"/>
  <c r="B1767" i="9"/>
  <c r="B1767" i="9" a="1"/>
  <c r="B1766" i="9" a="1"/>
  <c r="B1766" i="9" s="1"/>
  <c r="B1765" i="9"/>
  <c r="B1765" i="9" a="1"/>
  <c r="B1764" i="9" a="1"/>
  <c r="B1764" i="9" s="1"/>
  <c r="B1763" i="9" a="1"/>
  <c r="B1763" i="9" s="1"/>
  <c r="B1762" i="9" a="1"/>
  <c r="B1762" i="9" s="1"/>
  <c r="B1761" i="9" a="1"/>
  <c r="B1761" i="9" s="1"/>
  <c r="B1760" i="9" a="1"/>
  <c r="B1760" i="9" s="1"/>
  <c r="B1759" i="9" a="1"/>
  <c r="B1759" i="9" s="1"/>
  <c r="B1758" i="9" a="1"/>
  <c r="B1758" i="9" s="1"/>
  <c r="B1757" i="9"/>
  <c r="B1757" i="9" a="1"/>
  <c r="B1756" i="9" a="1"/>
  <c r="B1756" i="9" s="1"/>
  <c r="B1755" i="9"/>
  <c r="B1755" i="9" a="1"/>
  <c r="B1754" i="9"/>
  <c r="B1754" i="9" a="1"/>
  <c r="B1753" i="9" a="1"/>
  <c r="B1753" i="9" s="1"/>
  <c r="B1752" i="9"/>
  <c r="B1752" i="9" a="1"/>
  <c r="B1751" i="9" a="1"/>
  <c r="B1751" i="9" s="1"/>
  <c r="B1750" i="9" a="1"/>
  <c r="B1750" i="9" s="1"/>
  <c r="B1749" i="9"/>
  <c r="B1749" i="9" a="1"/>
  <c r="B1748" i="9" a="1"/>
  <c r="B1748" i="9" s="1"/>
  <c r="B1747" i="9" a="1"/>
  <c r="B1747" i="9" s="1"/>
  <c r="B1746" i="9" a="1"/>
  <c r="B1746" i="9" s="1"/>
  <c r="B1745" i="9" a="1"/>
  <c r="B1745" i="9" s="1"/>
  <c r="B1744" i="9" a="1"/>
  <c r="B1744" i="9" s="1"/>
  <c r="B1743" i="9" a="1"/>
  <c r="B1743" i="9" s="1"/>
  <c r="B1742" i="9"/>
  <c r="B1742" i="9" a="1"/>
  <c r="B1741" i="9"/>
  <c r="B1741" i="9" a="1"/>
  <c r="B1740" i="9" a="1"/>
  <c r="B1740" i="9" s="1"/>
  <c r="B1739" i="9"/>
  <c r="B1739" i="9" a="1"/>
  <c r="B1738" i="9" a="1"/>
  <c r="B1738" i="9" s="1"/>
  <c r="B1737" i="9"/>
  <c r="B1737" i="9" a="1"/>
  <c r="B1736" i="9"/>
  <c r="B1736" i="9" a="1"/>
  <c r="B1735" i="9" a="1"/>
  <c r="B1735" i="9" s="1"/>
  <c r="B1734" i="9" a="1"/>
  <c r="B1734" i="9" s="1"/>
  <c r="B1733" i="9"/>
  <c r="B1733" i="9" a="1"/>
  <c r="B1732" i="9" a="1"/>
  <c r="B1732" i="9" s="1"/>
  <c r="B1731" i="9" a="1"/>
  <c r="B1731" i="9" s="1"/>
  <c r="B1730" i="9" a="1"/>
  <c r="B1730" i="9" s="1"/>
  <c r="B1729" i="9"/>
  <c r="B1729" i="9" a="1"/>
  <c r="B1728" i="9"/>
  <c r="B1728" i="9" a="1"/>
  <c r="B1727" i="9" a="1"/>
  <c r="B1727" i="9" s="1"/>
  <c r="B1726" i="9" a="1"/>
  <c r="B1726" i="9" s="1"/>
  <c r="B1725" i="9" a="1"/>
  <c r="B1725" i="9" s="1"/>
  <c r="B1724" i="9"/>
  <c r="B1724" i="9" a="1"/>
  <c r="B1723" i="9"/>
  <c r="B1723" i="9" a="1"/>
  <c r="B1722" i="9" a="1"/>
  <c r="B1722" i="9" s="1"/>
  <c r="B1721" i="9" a="1"/>
  <c r="B1721" i="9" s="1"/>
  <c r="B1720" i="9" a="1"/>
  <c r="B1720" i="9" s="1"/>
  <c r="B1719" i="9"/>
  <c r="B1719" i="9" a="1"/>
  <c r="B1718" i="9" a="1"/>
  <c r="B1718" i="9" s="1"/>
  <c r="B1717" i="9" a="1"/>
  <c r="B1717" i="9" s="1"/>
  <c r="B1716" i="9"/>
  <c r="B1716" i="9" a="1"/>
  <c r="B1715" i="9"/>
  <c r="B1715" i="9" a="1"/>
  <c r="B1714" i="9" a="1"/>
  <c r="B1714" i="9" s="1"/>
  <c r="B1713" i="9"/>
  <c r="B1713" i="9" a="1"/>
  <c r="B1712" i="9" a="1"/>
  <c r="B1712" i="9" s="1"/>
  <c r="B1711" i="9" a="1"/>
  <c r="B1711" i="9" s="1"/>
  <c r="B1710" i="9"/>
  <c r="B1710" i="9" a="1"/>
  <c r="B1709" i="9" a="1"/>
  <c r="B1709" i="9" s="1"/>
  <c r="B1708" i="9" a="1"/>
  <c r="B1708" i="9" s="1"/>
  <c r="B1707" i="9" a="1"/>
  <c r="B1707" i="9" s="1"/>
  <c r="B1706" i="9"/>
  <c r="B1706" i="9" a="1"/>
  <c r="B1705" i="9"/>
  <c r="B1705" i="9" a="1"/>
  <c r="B1704" i="9" a="1"/>
  <c r="B1704" i="9" s="1"/>
  <c r="B1703" i="9"/>
  <c r="B1703" i="9" a="1"/>
  <c r="B1702" i="9" a="1"/>
  <c r="B1702" i="9" s="1"/>
  <c r="B1701" i="9" a="1"/>
  <c r="B1701" i="9" s="1"/>
  <c r="B1700" i="9" a="1"/>
  <c r="B1700" i="9" s="1"/>
  <c r="B1699" i="9" a="1"/>
  <c r="B1699" i="9" s="1"/>
  <c r="B1698" i="9"/>
  <c r="B1698" i="9" a="1"/>
  <c r="B1697" i="9"/>
  <c r="B1697" i="9" a="1"/>
  <c r="B1696" i="9" a="1"/>
  <c r="B1696" i="9" s="1"/>
  <c r="B1695" i="9"/>
  <c r="B1695" i="9" a="1"/>
  <c r="B1694" i="9" a="1"/>
  <c r="B1694" i="9" s="1"/>
  <c r="B1693" i="9"/>
  <c r="B1693" i="9" a="1"/>
  <c r="B1692" i="9" a="1"/>
  <c r="B1692" i="9" s="1"/>
  <c r="B1691" i="9" a="1"/>
  <c r="B1691" i="9" s="1"/>
  <c r="B1690" i="9" a="1"/>
  <c r="B1690" i="9" s="1"/>
  <c r="B1689" i="9" a="1"/>
  <c r="B1689" i="9" s="1"/>
  <c r="B1688" i="9" a="1"/>
  <c r="B1688" i="9" s="1"/>
  <c r="B1687" i="9"/>
  <c r="B1687" i="9" a="1"/>
  <c r="B1686" i="9" a="1"/>
  <c r="B1686" i="9" s="1"/>
  <c r="B1685" i="9" a="1"/>
  <c r="B1685" i="9" s="1"/>
  <c r="B1684" i="9" a="1"/>
  <c r="B1684" i="9" s="1"/>
  <c r="B1683" i="9"/>
  <c r="B1683" i="9" a="1"/>
  <c r="B1682" i="9"/>
  <c r="B1682" i="9" a="1"/>
  <c r="B1681" i="9" a="1"/>
  <c r="B1681" i="9" s="1"/>
  <c r="B1680" i="9"/>
  <c r="B1680" i="9" a="1"/>
  <c r="B1679" i="9" a="1"/>
  <c r="B1679" i="9" s="1"/>
  <c r="B1678" i="9" a="1"/>
  <c r="B1678" i="9" s="1"/>
  <c r="B1677" i="9"/>
  <c r="B1677" i="9" a="1"/>
  <c r="B1676" i="9" a="1"/>
  <c r="B1676" i="9" s="1"/>
  <c r="B1675" i="9" a="1"/>
  <c r="B1675" i="9" s="1"/>
  <c r="B1674" i="9" a="1"/>
  <c r="B1674" i="9" s="1"/>
  <c r="B1673" i="9" a="1"/>
  <c r="B1673" i="9" s="1"/>
  <c r="B1672" i="9" a="1"/>
  <c r="B1672" i="9" s="1"/>
  <c r="B1671" i="9"/>
  <c r="B1671" i="9" a="1"/>
  <c r="B1670" i="9"/>
  <c r="B1670" i="9" a="1"/>
  <c r="B1669" i="9"/>
  <c r="B1669" i="9" a="1"/>
  <c r="B1668" i="9" a="1"/>
  <c r="B1668" i="9" s="1"/>
  <c r="B1667" i="9"/>
  <c r="B1667" i="9" a="1"/>
  <c r="B1666" i="9" a="1"/>
  <c r="B1666" i="9" s="1"/>
  <c r="B1665" i="9"/>
  <c r="B1665" i="9" a="1"/>
  <c r="B1664" i="9"/>
  <c r="B1664" i="9" a="1"/>
  <c r="B1663" i="9" a="1"/>
  <c r="B1663" i="9" s="1"/>
  <c r="B1662" i="9" a="1"/>
  <c r="B1662" i="9" s="1"/>
  <c r="B1661" i="9" a="1"/>
  <c r="B1661" i="9" s="1"/>
  <c r="B1660" i="9" a="1"/>
  <c r="B1660" i="9" s="1"/>
  <c r="B1659" i="9" a="1"/>
  <c r="B1659" i="9" s="1"/>
  <c r="B1658" i="9" a="1"/>
  <c r="B1658" i="9" s="1"/>
  <c r="B1657" i="9"/>
  <c r="B1657" i="9" a="1"/>
  <c r="B1656" i="9"/>
  <c r="B1656" i="9" a="1"/>
  <c r="B1655" i="9" a="1"/>
  <c r="B1655" i="9" s="1"/>
  <c r="B1654" i="9" a="1"/>
  <c r="B1654" i="9" s="1"/>
  <c r="B1653" i="9" a="1"/>
  <c r="B1653" i="9" s="1"/>
  <c r="B1652" i="9" a="1"/>
  <c r="B1652" i="9" s="1"/>
  <c r="B1651" i="9"/>
  <c r="B1651" i="9" a="1"/>
  <c r="B1650" i="9" a="1"/>
  <c r="B1650" i="9" s="1"/>
  <c r="B1649" i="9" a="1"/>
  <c r="B1649" i="9" s="1"/>
  <c r="B1648" i="9" a="1"/>
  <c r="B1648" i="9" s="1"/>
  <c r="B1647" i="9"/>
  <c r="B1647" i="9" a="1"/>
  <c r="B1646" i="9" a="1"/>
  <c r="B1646" i="9" s="1"/>
  <c r="B1645" i="9" a="1"/>
  <c r="B1645" i="9" s="1"/>
  <c r="B1644" i="9"/>
  <c r="B1644" i="9" a="1"/>
  <c r="B1643" i="9"/>
  <c r="B1643" i="9" a="1"/>
  <c r="B1642" i="9" a="1"/>
  <c r="B1642" i="9" s="1"/>
  <c r="B1641" i="9"/>
  <c r="B1641" i="9" a="1"/>
  <c r="B1640" i="9" a="1"/>
  <c r="B1640" i="9" s="1"/>
  <c r="B1639" i="9" a="1"/>
  <c r="B1639" i="9" s="1"/>
  <c r="B1638" i="9"/>
  <c r="B1638" i="9" a="1"/>
  <c r="B1637" i="9" a="1"/>
  <c r="B1637" i="9" s="1"/>
  <c r="B1636" i="9" a="1"/>
  <c r="B1636" i="9" s="1"/>
  <c r="B1635" i="9" a="1"/>
  <c r="B1635" i="9" s="1"/>
  <c r="B1634" i="9"/>
  <c r="B1634" i="9" a="1"/>
  <c r="B1633" i="9"/>
  <c r="B1633" i="9" a="1"/>
  <c r="B1632" i="9" a="1"/>
  <c r="B1632" i="9" s="1"/>
  <c r="B1631" i="9"/>
  <c r="B1631" i="9" a="1"/>
  <c r="B1630" i="9" a="1"/>
  <c r="B1630" i="9" s="1"/>
  <c r="B1629" i="9" a="1"/>
  <c r="B1629" i="9" s="1"/>
  <c r="B1628" i="9" a="1"/>
  <c r="B1628" i="9" s="1"/>
  <c r="B1627" i="9" a="1"/>
  <c r="B1627" i="9" s="1"/>
  <c r="B1626" i="9" a="1"/>
  <c r="B1626" i="9" s="1"/>
  <c r="B1625" i="9"/>
  <c r="B1625" i="9" a="1"/>
  <c r="B1624" i="9" a="1"/>
  <c r="B1624" i="9" s="1"/>
  <c r="B1623" i="9"/>
  <c r="B1623" i="9" a="1"/>
  <c r="B1622" i="9" a="1"/>
  <c r="B1622" i="9" s="1"/>
  <c r="B1621" i="9"/>
  <c r="B1621" i="9" a="1"/>
  <c r="B1620" i="9" a="1"/>
  <c r="B1620" i="9" s="1"/>
  <c r="B1619" i="9" a="1"/>
  <c r="B1619" i="9" s="1"/>
  <c r="B1618" i="9" a="1"/>
  <c r="B1618" i="9" s="1"/>
  <c r="B1617" i="9" a="1"/>
  <c r="B1617" i="9" s="1"/>
  <c r="B1616" i="9" a="1"/>
  <c r="B1616" i="9" s="1"/>
  <c r="B1615" i="9" a="1"/>
  <c r="B1615" i="9" s="1"/>
  <c r="B1614" i="9" a="1"/>
  <c r="B1614" i="9" s="1"/>
  <c r="B1613" i="9"/>
  <c r="B1613" i="9" a="1"/>
  <c r="B1612" i="9" a="1"/>
  <c r="B1612" i="9" s="1"/>
  <c r="B1611" i="9"/>
  <c r="B1611" i="9" a="1"/>
  <c r="B1610" i="9"/>
  <c r="B1610" i="9" a="1"/>
  <c r="B1609" i="9" a="1"/>
  <c r="B1609" i="9" s="1"/>
  <c r="B1608" i="9"/>
  <c r="B1608" i="9" a="1"/>
  <c r="B1607" i="9" a="1"/>
  <c r="B1607" i="9" s="1"/>
  <c r="B1606" i="9" a="1"/>
  <c r="B1606" i="9" s="1"/>
  <c r="B1605" i="9"/>
  <c r="B1605" i="9" a="1"/>
  <c r="B1604" i="9" a="1"/>
  <c r="B1604" i="9" s="1"/>
  <c r="B1603" i="9" a="1"/>
  <c r="B1603" i="9" s="1"/>
  <c r="B1602" i="9"/>
  <c r="B1602" i="9" a="1"/>
  <c r="B1601" i="9" a="1"/>
  <c r="B1601" i="9" s="1"/>
  <c r="B1600" i="9" a="1"/>
  <c r="B1600" i="9" s="1"/>
  <c r="B1599" i="9" a="1"/>
  <c r="B1599" i="9" s="1"/>
  <c r="B1598" i="9"/>
  <c r="B1598" i="9" a="1"/>
  <c r="B1597" i="9"/>
  <c r="B1597" i="9" a="1"/>
  <c r="B1596" i="9" a="1"/>
  <c r="B1596" i="9" s="1"/>
  <c r="B1595" i="9"/>
  <c r="B1595" i="9" a="1"/>
  <c r="B1594" i="9" a="1"/>
  <c r="B1594" i="9" s="1"/>
  <c r="B1593" i="9" a="1"/>
  <c r="B1593" i="9" s="1"/>
  <c r="B1592" i="9"/>
  <c r="B1592" i="9" a="1"/>
  <c r="B1591" i="9" a="1"/>
  <c r="B1591" i="9" s="1"/>
  <c r="B1590" i="9" a="1"/>
  <c r="B1590" i="9" s="1"/>
  <c r="B1589" i="9" a="1"/>
  <c r="B1589" i="9" s="1"/>
  <c r="B1588" i="9" a="1"/>
  <c r="B1588" i="9" s="1"/>
  <c r="B1587" i="9" a="1"/>
  <c r="B1587" i="9" s="1"/>
  <c r="B1586" i="9" a="1"/>
  <c r="B1586" i="9" s="1"/>
  <c r="B1585" i="9"/>
  <c r="B1585" i="9" a="1"/>
  <c r="B1584" i="9"/>
  <c r="B1584" i="9" a="1"/>
  <c r="B1583" i="9" a="1"/>
  <c r="B1583" i="9" s="1"/>
  <c r="B1582" i="9" a="1"/>
  <c r="B1582" i="9" s="1"/>
  <c r="B1581" i="9" a="1"/>
  <c r="B1581" i="9" s="1"/>
  <c r="B1580" i="9" a="1"/>
  <c r="B1580" i="9" s="1"/>
  <c r="B1579" i="9"/>
  <c r="B1579" i="9" a="1"/>
  <c r="B1578" i="9" a="1"/>
  <c r="B1578" i="9" s="1"/>
  <c r="B1577" i="9" a="1"/>
  <c r="B1577" i="9" s="1"/>
  <c r="B1576" i="9" a="1"/>
  <c r="B1576" i="9" s="1"/>
  <c r="B1575" i="9"/>
  <c r="B1575" i="9" a="1"/>
  <c r="B1574" i="9" a="1"/>
  <c r="B1574" i="9" s="1"/>
  <c r="B1573" i="9" a="1"/>
  <c r="B1573" i="9" s="1"/>
  <c r="B1572" i="9"/>
  <c r="B1572" i="9" a="1"/>
  <c r="B1571" i="9"/>
  <c r="B1571" i="9" a="1"/>
  <c r="B1570" i="9" a="1"/>
  <c r="B1570" i="9" s="1"/>
  <c r="B1569" i="9" a="1"/>
  <c r="B1569" i="9" s="1"/>
  <c r="B1568" i="9" a="1"/>
  <c r="B1568" i="9" s="1"/>
  <c r="B1567" i="9"/>
  <c r="B1567" i="9" a="1"/>
  <c r="B1566" i="9"/>
  <c r="B1566" i="9" a="1"/>
  <c r="B1565" i="9" a="1"/>
  <c r="B1565" i="9" s="1"/>
  <c r="B1564" i="9" a="1"/>
  <c r="B1564" i="9" s="1"/>
  <c r="B1563" i="9" a="1"/>
  <c r="B1563" i="9" s="1"/>
  <c r="B1562" i="9"/>
  <c r="B1562" i="9" a="1"/>
  <c r="B1561" i="9" a="1"/>
  <c r="B1561" i="9" s="1"/>
  <c r="B1560" i="9" a="1"/>
  <c r="B1560" i="9" s="1"/>
  <c r="B1559" i="9"/>
  <c r="B1559" i="9" a="1"/>
  <c r="B1558" i="9" a="1"/>
  <c r="B1558" i="9" s="1"/>
  <c r="B1557" i="9" a="1"/>
  <c r="B1557" i="9" s="1"/>
  <c r="B1556" i="9"/>
  <c r="B1556" i="9" a="1"/>
  <c r="B1555" i="9" a="1"/>
  <c r="B1555" i="9" s="1"/>
  <c r="B1554" i="9" a="1"/>
  <c r="B1554" i="9" s="1"/>
  <c r="B1553" i="9"/>
  <c r="B1553" i="9" a="1"/>
  <c r="B1552" i="9" a="1"/>
  <c r="B1552" i="9" s="1"/>
  <c r="B1551" i="9"/>
  <c r="B1551" i="9" a="1"/>
  <c r="B1550" i="9" a="1"/>
  <c r="B1550" i="9" s="1"/>
  <c r="B1549" i="9"/>
  <c r="B1549" i="9" a="1"/>
  <c r="B1548" i="9" a="1"/>
  <c r="B1548" i="9" s="1"/>
  <c r="B1547" i="9" a="1"/>
  <c r="B1547" i="9" s="1"/>
  <c r="B1546" i="9" a="1"/>
  <c r="B1546" i="9" s="1"/>
  <c r="B1545" i="9" a="1"/>
  <c r="B1545" i="9" s="1"/>
  <c r="B1544" i="9" a="1"/>
  <c r="B1544" i="9" s="1"/>
  <c r="B1543" i="9" a="1"/>
  <c r="B1543" i="9" s="1"/>
  <c r="B1542" i="9" a="1"/>
  <c r="B1542" i="9" s="1"/>
  <c r="B1541" i="9" a="1"/>
  <c r="B1541" i="9" s="1"/>
  <c r="B1540" i="9" a="1"/>
  <c r="B1540" i="9" s="1"/>
  <c r="B1539" i="9"/>
  <c r="B1539" i="9" a="1"/>
  <c r="B1538" i="9"/>
  <c r="B1538" i="9" a="1"/>
  <c r="B1537" i="9" a="1"/>
  <c r="B1537" i="9" s="1"/>
  <c r="B1536" i="9"/>
  <c r="B1536" i="9" a="1"/>
  <c r="B1535" i="9"/>
  <c r="B1535" i="9" a="1"/>
  <c r="B1534" i="9" a="1"/>
  <c r="B1534" i="9" s="1"/>
  <c r="B1533" i="9"/>
  <c r="B1533" i="9" a="1"/>
  <c r="B1532" i="9" a="1"/>
  <c r="B1532" i="9" s="1"/>
  <c r="B1531" i="9" a="1"/>
  <c r="B1531" i="9" s="1"/>
  <c r="B1530" i="9" a="1"/>
  <c r="B1530" i="9" s="1"/>
  <c r="B1529" i="9" a="1"/>
  <c r="B1529" i="9" s="1"/>
  <c r="B1528" i="9" a="1"/>
  <c r="B1528" i="9" s="1"/>
  <c r="B1527" i="9" a="1"/>
  <c r="B1527" i="9" s="1"/>
  <c r="B1526" i="9"/>
  <c r="B1526" i="9" a="1"/>
  <c r="B1525" i="9"/>
  <c r="B1525" i="9" a="1"/>
  <c r="B1524" i="9" a="1"/>
  <c r="B1524" i="9" s="1"/>
  <c r="B1523" i="9"/>
  <c r="B1523" i="9" a="1"/>
  <c r="B1522" i="9" a="1"/>
  <c r="B1522" i="9" s="1"/>
  <c r="B1521" i="9" a="1"/>
  <c r="B1521" i="9" s="1"/>
  <c r="B1520" i="9"/>
  <c r="B1520" i="9" a="1"/>
  <c r="B1519" i="9" a="1"/>
  <c r="B1519" i="9" s="1"/>
  <c r="B1518" i="9" a="1"/>
  <c r="B1518" i="9" s="1"/>
  <c r="B1517" i="9"/>
  <c r="B1517" i="9" a="1"/>
  <c r="B1516" i="9" a="1"/>
  <c r="B1516" i="9" s="1"/>
  <c r="B1515" i="9" a="1"/>
  <c r="B1515" i="9" s="1"/>
  <c r="B1514" i="9" a="1"/>
  <c r="B1514" i="9" s="1"/>
  <c r="B1513" i="9"/>
  <c r="B1513" i="9" a="1"/>
  <c r="B1512" i="9"/>
  <c r="B1512" i="9" a="1"/>
  <c r="B1511" i="9" a="1"/>
  <c r="B1511" i="9" s="1"/>
  <c r="B1510" i="9" a="1"/>
  <c r="B1510" i="9" s="1"/>
  <c r="B1509" i="9" a="1"/>
  <c r="B1509" i="9" s="1"/>
  <c r="B1508" i="9"/>
  <c r="B1508" i="9" a="1"/>
  <c r="B1507" i="9"/>
  <c r="B1507" i="9" a="1"/>
  <c r="B1506" i="9" a="1"/>
  <c r="B1506" i="9" s="1"/>
  <c r="B1505" i="9" a="1"/>
  <c r="B1505" i="9" s="1"/>
  <c r="B1504" i="9" a="1"/>
  <c r="B1504" i="9" s="1"/>
  <c r="B1503" i="9"/>
  <c r="B1503" i="9" a="1"/>
  <c r="B1502" i="9" a="1"/>
  <c r="B1502" i="9" s="1"/>
  <c r="B1501" i="9" a="1"/>
  <c r="B1501" i="9" s="1"/>
  <c r="B1500" i="9"/>
  <c r="B1500" i="9" a="1"/>
  <c r="B1499" i="9"/>
  <c r="B1499" i="9" a="1"/>
  <c r="B1498" i="9" a="1"/>
  <c r="B1498" i="9" s="1"/>
  <c r="B1497" i="9" a="1"/>
  <c r="B1497" i="9" s="1"/>
  <c r="B1496" i="9" a="1"/>
  <c r="B1496" i="9" s="1"/>
  <c r="B1495" i="9" a="1"/>
  <c r="B1495" i="9" s="1"/>
  <c r="B1494" i="9"/>
  <c r="B1494" i="9" a="1"/>
  <c r="B1493" i="9" a="1"/>
  <c r="B1493" i="9" s="1"/>
  <c r="B1492" i="9" a="1"/>
  <c r="B1492" i="9" s="1"/>
  <c r="B1491" i="9" a="1"/>
  <c r="B1491" i="9" s="1"/>
  <c r="B1490" i="9"/>
  <c r="B1490" i="9" a="1"/>
  <c r="B1489" i="9" a="1"/>
  <c r="B1489" i="9" s="1"/>
  <c r="B1488" i="9"/>
  <c r="B1488" i="9" a="1"/>
  <c r="B1487" i="9"/>
  <c r="B1487" i="9" a="1"/>
  <c r="B1486" i="9" a="1"/>
  <c r="B1486" i="9" s="1"/>
  <c r="B1485" i="9" a="1"/>
  <c r="B1485" i="9" s="1"/>
  <c r="B1484" i="9" a="1"/>
  <c r="B1484" i="9" s="1"/>
  <c r="B1483" i="9" a="1"/>
  <c r="B1483" i="9" s="1"/>
  <c r="B1482" i="9" a="1"/>
  <c r="B1482" i="9" s="1"/>
  <c r="B1481" i="9"/>
  <c r="B1481" i="9" a="1"/>
  <c r="B1480" i="9" a="1"/>
  <c r="B1480" i="9" s="1"/>
  <c r="B1479" i="9"/>
  <c r="B1479" i="9" a="1"/>
  <c r="B1478" i="9" a="1"/>
  <c r="B1478" i="9" s="1"/>
  <c r="B1477" i="9"/>
  <c r="B1477" i="9" a="1"/>
  <c r="B1476" i="9" a="1"/>
  <c r="B1476" i="9" s="1"/>
  <c r="B1475" i="9" a="1"/>
  <c r="B1475" i="9" s="1"/>
  <c r="B1474" i="9" a="1"/>
  <c r="B1474" i="9" s="1"/>
  <c r="B1473" i="9" a="1"/>
  <c r="B1473" i="9" s="1"/>
  <c r="B1472" i="9" a="1"/>
  <c r="B1472" i="9" s="1"/>
  <c r="B1471" i="9"/>
  <c r="B1471" i="9" a="1"/>
  <c r="B1470" i="9" a="1"/>
  <c r="B1470" i="9" s="1"/>
  <c r="B1469" i="9"/>
  <c r="B1469" i="9" a="1"/>
  <c r="B1468" i="9" a="1"/>
  <c r="B1468" i="9" s="1"/>
  <c r="B1467" i="9"/>
  <c r="B1467" i="9" a="1"/>
  <c r="B1466" i="9"/>
  <c r="B1466" i="9" a="1"/>
  <c r="B1465" i="9" a="1"/>
  <c r="B1465" i="9" s="1"/>
  <c r="B1464" i="9"/>
  <c r="B1464" i="9" a="1"/>
  <c r="B1463" i="9" a="1"/>
  <c r="B1463" i="9" s="1"/>
  <c r="B1462" i="9" a="1"/>
  <c r="B1462" i="9" s="1"/>
  <c r="B1461" i="9"/>
  <c r="B1461" i="9" a="1"/>
  <c r="B1460" i="9" a="1"/>
  <c r="B1460" i="9" s="1"/>
  <c r="B1459" i="9" a="1"/>
  <c r="B1459" i="9" s="1"/>
  <c r="B1458" i="9" a="1"/>
  <c r="B1458" i="9" s="1"/>
  <c r="B1457" i="9" a="1"/>
  <c r="B1457" i="9" s="1"/>
  <c r="B1456" i="9" a="1"/>
  <c r="B1456" i="9" s="1"/>
  <c r="B1455" i="9"/>
  <c r="B1455" i="9" a="1"/>
  <c r="B1454" i="9"/>
  <c r="B1454" i="9" a="1"/>
  <c r="B1453" i="9"/>
  <c r="B1453" i="9" a="1"/>
  <c r="B1452" i="9" a="1"/>
  <c r="B1452" i="9" s="1"/>
  <c r="B1451" i="9"/>
  <c r="B1451" i="9" a="1"/>
  <c r="B1450" i="9" a="1"/>
  <c r="B1450" i="9" s="1"/>
  <c r="B1449" i="9" a="1"/>
  <c r="B1449" i="9" s="1"/>
  <c r="B1448" i="9"/>
  <c r="B1448" i="9" a="1"/>
  <c r="B1447" i="9" a="1"/>
  <c r="B1447" i="9" s="1"/>
  <c r="B1446" i="9" a="1"/>
  <c r="B1446" i="9" s="1"/>
  <c r="B1445" i="9"/>
  <c r="B1445" i="9" a="1"/>
  <c r="B1444" i="9" a="1"/>
  <c r="B1444" i="9" s="1"/>
  <c r="B1443" i="9" a="1"/>
  <c r="B1443" i="9" s="1"/>
  <c r="B1442" i="9" a="1"/>
  <c r="B1442" i="9" s="1"/>
  <c r="B1441" i="9"/>
  <c r="B1441" i="9" a="1"/>
  <c r="B1440" i="9"/>
  <c r="B1440" i="9" a="1"/>
  <c r="B1439" i="9" a="1"/>
  <c r="B1439" i="9" s="1"/>
  <c r="B1438" i="9" a="1"/>
  <c r="B1438" i="9" s="1"/>
  <c r="B1437" i="9" a="1"/>
  <c r="B1437" i="9" s="1"/>
  <c r="B1436" i="9" a="1"/>
  <c r="B1436" i="9" s="1"/>
  <c r="B1435" i="9"/>
  <c r="B1435" i="9" a="1"/>
  <c r="B1434" i="9" a="1"/>
  <c r="B1434" i="9" s="1"/>
  <c r="B1433" i="9" a="1"/>
  <c r="B1433" i="9" s="1"/>
  <c r="B1432" i="9" a="1"/>
  <c r="B1432" i="9" s="1"/>
  <c r="B1431" i="9"/>
  <c r="B1431" i="9" a="1"/>
  <c r="B1430" i="9" a="1"/>
  <c r="B1430" i="9" s="1"/>
  <c r="B1429" i="9" a="1"/>
  <c r="B1429" i="9" s="1"/>
  <c r="B1428" i="9"/>
  <c r="B1428" i="9" a="1"/>
  <c r="B1427" i="9"/>
  <c r="B1427" i="9" a="1"/>
  <c r="B1426" i="9" a="1"/>
  <c r="B1426" i="9" s="1"/>
  <c r="B1425" i="9"/>
  <c r="B1425" i="9" a="1"/>
  <c r="B1424" i="9" a="1"/>
  <c r="B1424" i="9" s="1"/>
  <c r="B1423" i="9"/>
  <c r="B1423" i="9" a="1"/>
  <c r="B1422" i="9"/>
  <c r="B1422" i="9" a="1"/>
  <c r="B1421" i="9" a="1"/>
  <c r="B1421" i="9" s="1"/>
  <c r="B1420" i="9" a="1"/>
  <c r="B1420" i="9" s="1"/>
  <c r="B1419" i="9" a="1"/>
  <c r="B1419" i="9" s="1"/>
  <c r="B1418" i="9"/>
  <c r="B1418" i="9" a="1"/>
  <c r="B1417" i="9"/>
  <c r="B1417" i="9" a="1"/>
  <c r="B1416" i="9" a="1"/>
  <c r="B1416" i="9" s="1"/>
  <c r="B1415" i="9"/>
  <c r="B1415" i="9" a="1"/>
  <c r="B1414" i="9" a="1"/>
  <c r="B1414" i="9" s="1"/>
  <c r="B1413" i="9" a="1"/>
  <c r="B1413" i="9" s="1"/>
  <c r="B1412" i="9" a="1"/>
  <c r="B1412" i="9" s="1"/>
  <c r="B1411" i="9" a="1"/>
  <c r="B1411" i="9" s="1"/>
  <c r="B1410" i="9"/>
  <c r="B1410" i="9" a="1"/>
  <c r="B1409" i="9"/>
  <c r="B1409" i="9" a="1"/>
  <c r="B1408" i="9" a="1"/>
  <c r="B1408" i="9" s="1"/>
  <c r="B1407" i="9"/>
  <c r="B1407" i="9" a="1"/>
  <c r="B1406" i="9" a="1"/>
  <c r="B1406" i="9" s="1"/>
  <c r="B1405" i="9"/>
  <c r="B1405" i="9" a="1"/>
  <c r="B1404" i="9" a="1"/>
  <c r="B1404" i="9" s="1"/>
  <c r="B1403" i="9"/>
  <c r="B1403" i="9" a="1"/>
  <c r="B1402" i="9" a="1"/>
  <c r="B1402" i="9" s="1"/>
  <c r="B1401" i="9" a="1"/>
  <c r="B1401" i="9" s="1"/>
  <c r="B1400" i="9" a="1"/>
  <c r="B1400" i="9" s="1"/>
  <c r="B1399" i="9"/>
  <c r="B1399" i="9" a="1"/>
  <c r="B1398" i="9" a="1"/>
  <c r="B1398" i="9" s="1"/>
  <c r="B1397" i="9" a="1"/>
  <c r="B1397" i="9" s="1"/>
  <c r="B1396" i="9" a="1"/>
  <c r="B1396" i="9" s="1"/>
  <c r="B1395" i="9"/>
  <c r="B1395" i="9" a="1"/>
  <c r="B1394" i="9"/>
  <c r="B1394" i="9" a="1"/>
  <c r="B1393" i="9" a="1"/>
  <c r="B1393" i="9" s="1"/>
  <c r="B1392" i="9"/>
  <c r="B1392" i="9" a="1"/>
  <c r="B1391" i="9" a="1"/>
  <c r="B1391" i="9" s="1"/>
  <c r="B1390" i="9" a="1"/>
  <c r="B1390" i="9" s="1"/>
  <c r="B1389" i="9"/>
  <c r="B1389" i="9" a="1"/>
  <c r="B1388" i="9" a="1"/>
  <c r="B1388" i="9" s="1"/>
  <c r="B1387" i="9" a="1"/>
  <c r="B1387" i="9" s="1"/>
  <c r="B1386" i="9"/>
  <c r="B1386" i="9" a="1"/>
  <c r="B1385" i="9" a="1"/>
  <c r="B1385" i="9" s="1"/>
  <c r="B1384" i="9" a="1"/>
  <c r="B1384" i="9" s="1"/>
  <c r="B1383" i="9"/>
  <c r="B1383" i="9" a="1"/>
  <c r="B1382" i="9"/>
  <c r="B1382" i="9" a="1"/>
  <c r="B1381" i="9"/>
  <c r="B1381" i="9" a="1"/>
  <c r="B1380" i="9" a="1"/>
  <c r="B1380" i="9" s="1"/>
  <c r="B1379" i="9"/>
  <c r="B1379" i="9" a="1"/>
  <c r="B1378" i="9" a="1"/>
  <c r="B1378" i="9" s="1"/>
  <c r="B1377" i="9" a="1"/>
  <c r="B1377" i="9" s="1"/>
  <c r="B1376" i="9"/>
  <c r="B1376" i="9" a="1"/>
  <c r="B1375" i="9" a="1"/>
  <c r="B1375" i="9" s="1"/>
  <c r="B1374" i="9" a="1"/>
  <c r="B1374" i="9" s="1"/>
  <c r="B1373" i="9" a="1"/>
  <c r="B1373" i="9" s="1"/>
  <c r="B1372" i="9" a="1"/>
  <c r="B1372" i="9" s="1"/>
  <c r="B1371" i="9"/>
  <c r="B1371" i="9" a="1"/>
  <c r="B1370" i="9" a="1"/>
  <c r="B1370" i="9" s="1"/>
  <c r="B1369" i="9"/>
  <c r="B1369" i="9" a="1"/>
  <c r="B1368" i="9"/>
  <c r="B1368" i="9" a="1"/>
  <c r="B1367" i="9" a="1"/>
  <c r="B1367" i="9" s="1"/>
  <c r="B1366" i="9" a="1"/>
  <c r="B1366" i="9" s="1"/>
  <c r="B1365" i="9" a="1"/>
  <c r="B1365" i="9" s="1"/>
  <c r="B1364" i="9" a="1"/>
  <c r="B1364" i="9" s="1"/>
  <c r="B1363" i="9"/>
  <c r="B1363" i="9" a="1"/>
  <c r="B1362" i="9" a="1"/>
  <c r="B1362" i="9" s="1"/>
  <c r="B1361" i="9" a="1"/>
  <c r="B1361" i="9" s="1"/>
  <c r="B1360" i="9" a="1"/>
  <c r="B1360" i="9" s="1"/>
  <c r="B1359" i="9" a="1"/>
  <c r="B1359" i="9" s="1"/>
  <c r="B1358" i="9" a="1"/>
  <c r="B1358" i="9" s="1"/>
  <c r="B1357" i="9" a="1"/>
  <c r="B1357" i="9" s="1"/>
  <c r="B1356" i="9"/>
  <c r="B1356" i="9" a="1"/>
  <c r="B1355" i="9"/>
  <c r="B1355" i="9" a="1"/>
  <c r="B1354" i="9" a="1"/>
  <c r="B1354" i="9" s="1"/>
  <c r="B1353" i="9"/>
  <c r="B1353" i="9" a="1"/>
  <c r="B1352" i="9" a="1"/>
  <c r="B1352" i="9" s="1"/>
  <c r="B1351" i="9" a="1"/>
  <c r="B1351" i="9" s="1"/>
  <c r="B1350" i="9"/>
  <c r="B1350" i="9" a="1"/>
  <c r="B1349" i="9" a="1"/>
  <c r="B1349" i="9" s="1"/>
  <c r="B1348" i="9" a="1"/>
  <c r="B1348" i="9" s="1"/>
  <c r="B1347" i="9" a="1"/>
  <c r="B1347" i="9" s="1"/>
  <c r="B1346" i="9" a="1"/>
  <c r="B1346" i="9" s="1"/>
  <c r="B1345" i="9" a="1"/>
  <c r="B1345" i="9" s="1"/>
  <c r="B1344" i="9" a="1"/>
  <c r="B1344" i="9" s="1"/>
  <c r="B1343" i="9"/>
  <c r="B1343" i="9" a="1"/>
  <c r="B1342" i="9" a="1"/>
  <c r="B1342" i="9" s="1"/>
  <c r="B1341" i="9" a="1"/>
  <c r="B1341" i="9" s="1"/>
  <c r="B1340" i="9" a="1"/>
  <c r="B1340" i="9" s="1"/>
  <c r="B1339" i="9" a="1"/>
  <c r="B1339" i="9" s="1"/>
  <c r="B1338" i="9" a="1"/>
  <c r="B1338" i="9" s="1"/>
  <c r="B1337" i="9"/>
  <c r="B1337" i="9" a="1"/>
  <c r="B1336" i="9" a="1"/>
  <c r="B1336" i="9" s="1"/>
  <c r="B1335" i="9"/>
  <c r="B1335" i="9" a="1"/>
  <c r="B1334" i="9" a="1"/>
  <c r="B1334" i="9" s="1"/>
  <c r="B1333" i="9" a="1"/>
  <c r="B1333" i="9" s="1"/>
  <c r="B1332" i="9"/>
  <c r="B1332" i="9" a="1"/>
  <c r="B1331" i="9" a="1"/>
  <c r="B1331" i="9" s="1"/>
  <c r="B1330" i="9" a="1"/>
  <c r="B1330" i="9" s="1"/>
  <c r="B1329" i="9" a="1"/>
  <c r="B1329" i="9" s="1"/>
  <c r="B1328" i="9" a="1"/>
  <c r="B1328" i="9" s="1"/>
  <c r="B1327" i="9"/>
  <c r="B1327" i="9" a="1"/>
  <c r="B1326" i="9" a="1"/>
  <c r="B1326" i="9" s="1"/>
  <c r="B1325" i="9" a="1"/>
  <c r="B1325" i="9" s="1"/>
  <c r="B1324" i="9" a="1"/>
  <c r="B1324" i="9" s="1"/>
  <c r="B1323" i="9"/>
  <c r="B1323" i="9" a="1"/>
  <c r="B1322" i="9"/>
  <c r="B1322" i="9" a="1"/>
  <c r="B1321" i="9" a="1"/>
  <c r="B1321" i="9" s="1"/>
  <c r="B1320" i="9" a="1"/>
  <c r="B1320" i="9" s="1"/>
  <c r="B1319" i="9" a="1"/>
  <c r="B1319" i="9" s="1"/>
  <c r="B1318" i="9" a="1"/>
  <c r="B1318" i="9" s="1"/>
  <c r="B1317" i="9"/>
  <c r="B1317" i="9" a="1"/>
  <c r="B1316" i="9" a="1"/>
  <c r="B1316" i="9" s="1"/>
  <c r="B1315" i="9" a="1"/>
  <c r="B1315" i="9" s="1"/>
  <c r="B1314" i="9" a="1"/>
  <c r="B1314" i="9" s="1"/>
  <c r="B1313" i="9" a="1"/>
  <c r="B1313" i="9" s="1"/>
  <c r="B1312" i="9" a="1"/>
  <c r="B1312" i="9" s="1"/>
  <c r="B1311" i="9" a="1"/>
  <c r="B1311" i="9" s="1"/>
  <c r="B1310" i="9"/>
  <c r="B1310" i="9" a="1"/>
  <c r="B1309" i="9"/>
  <c r="B1309" i="9" a="1"/>
  <c r="B1308" i="9" a="1"/>
  <c r="B1308" i="9" s="1"/>
  <c r="B1307" i="9"/>
  <c r="B1307" i="9" a="1"/>
  <c r="B1306" i="9" a="1"/>
  <c r="B1306" i="9" s="1"/>
  <c r="B1305" i="9" a="1"/>
  <c r="B1305" i="9" s="1"/>
  <c r="B1304" i="9"/>
  <c r="B1304" i="9" a="1"/>
  <c r="B1303" i="9" a="1"/>
  <c r="B1303" i="9" s="1"/>
  <c r="B1302" i="9" a="1"/>
  <c r="B1302" i="9" s="1"/>
  <c r="B1301" i="9"/>
  <c r="B1301" i="9" a="1"/>
  <c r="B1300" i="9" a="1"/>
  <c r="B1300" i="9" s="1"/>
  <c r="B1299" i="9"/>
  <c r="B1299" i="9" a="1"/>
  <c r="B1298" i="9"/>
  <c r="B1298" i="9" a="1"/>
  <c r="B1297" i="9"/>
  <c r="B1297" i="9" a="1"/>
  <c r="B1296" i="9"/>
  <c r="B1296" i="9" a="1"/>
  <c r="B1295" i="9" a="1"/>
  <c r="B1295" i="9" s="1"/>
  <c r="B1294" i="9" a="1"/>
  <c r="B1294" i="9" s="1"/>
  <c r="B1293" i="9" a="1"/>
  <c r="B1293" i="9" s="1"/>
  <c r="B1292" i="9"/>
  <c r="B1292" i="9" a="1"/>
  <c r="B1291" i="9"/>
  <c r="B1291" i="9" a="1"/>
  <c r="B1290" i="9" a="1"/>
  <c r="B1290" i="9" s="1"/>
  <c r="B1289" i="9" a="1"/>
  <c r="B1289" i="9" s="1"/>
  <c r="B1288" i="9" a="1"/>
  <c r="B1288" i="9" s="1"/>
  <c r="B1287" i="9"/>
  <c r="B1287" i="9" a="1"/>
  <c r="B1286" i="9"/>
  <c r="B1286" i="9" a="1"/>
  <c r="B1285" i="9"/>
  <c r="B1285" i="9" a="1"/>
  <c r="B1284" i="9"/>
  <c r="B1284" i="9" a="1"/>
  <c r="B1283" i="9"/>
  <c r="B1283" i="9" a="1"/>
  <c r="B1282" i="9" a="1"/>
  <c r="B1282" i="9" s="1"/>
  <c r="B1281" i="9" a="1"/>
  <c r="B1281" i="9" s="1"/>
  <c r="B1280" i="9" a="1"/>
  <c r="B1280" i="9" s="1"/>
  <c r="B1279" i="9"/>
  <c r="B1279" i="9" a="1"/>
  <c r="B1278" i="9"/>
  <c r="B1278" i="9" a="1"/>
  <c r="B1277" i="9" a="1"/>
  <c r="B1277" i="9" s="1"/>
  <c r="B1276" i="9" a="1"/>
  <c r="B1276" i="9" s="1"/>
  <c r="B1275" i="9" a="1"/>
  <c r="B1275" i="9" s="1"/>
  <c r="B1274" i="9" a="1"/>
  <c r="B1274" i="9" s="1"/>
  <c r="B1273" i="9"/>
  <c r="B1273" i="9" a="1"/>
  <c r="B1272" i="9" a="1"/>
  <c r="B1272" i="9" s="1"/>
  <c r="B1271" i="9"/>
  <c r="B1271" i="9" a="1"/>
  <c r="B1270" i="9" a="1"/>
  <c r="B1270" i="9" s="1"/>
  <c r="B1269" i="9" a="1"/>
  <c r="B1269" i="9" s="1"/>
  <c r="B1268" i="9"/>
  <c r="B1268" i="9" a="1"/>
  <c r="B1267" i="9" a="1"/>
  <c r="B1267" i="9" s="1"/>
  <c r="B1266" i="9" a="1"/>
  <c r="B1266" i="9" s="1"/>
  <c r="B1265" i="9"/>
  <c r="B1265" i="9" a="1"/>
  <c r="B1264" i="9" a="1"/>
  <c r="B1264" i="9" s="1"/>
  <c r="B1263" i="9"/>
  <c r="B1263" i="9" a="1"/>
  <c r="B1262" i="9" a="1"/>
  <c r="B1262" i="9" s="1"/>
  <c r="B1261" i="9" a="1"/>
  <c r="B1261" i="9" s="1"/>
  <c r="B1260" i="9" a="1"/>
  <c r="B1260" i="9" s="1"/>
  <c r="B1259" i="9" a="1"/>
  <c r="B1259" i="9" s="1"/>
  <c r="B1258" i="9" a="1"/>
  <c r="B1258" i="9" s="1"/>
  <c r="B1257" i="9" a="1"/>
  <c r="B1257" i="9" s="1"/>
  <c r="B1256" i="9" a="1"/>
  <c r="B1256" i="9" s="1"/>
  <c r="B1255" i="9" a="1"/>
  <c r="B1255" i="9" s="1"/>
  <c r="B1254" i="9" a="1"/>
  <c r="B1254" i="9" s="1"/>
  <c r="B1253" i="9"/>
  <c r="B1253" i="9" a="1"/>
  <c r="B1252" i="9" a="1"/>
  <c r="B1252" i="9" s="1"/>
  <c r="B1251" i="9"/>
  <c r="B1251" i="9" a="1"/>
  <c r="B1250" i="9"/>
  <c r="B1250" i="9" a="1"/>
  <c r="B1249" i="9" a="1"/>
  <c r="B1249" i="9" s="1"/>
  <c r="B1248" i="9" a="1"/>
  <c r="B1248" i="9" s="1"/>
  <c r="B1247" i="9" a="1"/>
  <c r="B1247" i="9" s="1"/>
  <c r="B1246" i="9" a="1"/>
  <c r="B1246" i="9" s="1"/>
  <c r="B1245" i="9"/>
  <c r="B1245" i="9" a="1"/>
  <c r="B1244" i="9" a="1"/>
  <c r="B1244" i="9" s="1"/>
  <c r="B1243" i="9" a="1"/>
  <c r="B1243" i="9" s="1"/>
  <c r="B1242" i="9" a="1"/>
  <c r="B1242" i="9" s="1"/>
  <c r="B1241" i="9" a="1"/>
  <c r="B1241" i="9" s="1"/>
  <c r="B1240" i="9" a="1"/>
  <c r="B1240" i="9" s="1"/>
  <c r="B1239" i="9"/>
  <c r="B1239" i="9" a="1"/>
  <c r="B1238" i="9"/>
  <c r="B1238" i="9" a="1"/>
  <c r="B1237" i="9"/>
  <c r="B1237" i="9" a="1"/>
  <c r="B1236" i="9" a="1"/>
  <c r="B1236" i="9" s="1"/>
  <c r="B1235" i="9" a="1"/>
  <c r="B1235" i="9" s="1"/>
  <c r="B1234" i="9" a="1"/>
  <c r="B1234" i="9" s="1"/>
  <c r="B1233" i="9" a="1"/>
  <c r="B1233" i="9" s="1"/>
  <c r="B1232" i="9"/>
  <c r="B1232" i="9" a="1"/>
  <c r="B1231" i="9" a="1"/>
  <c r="B1231" i="9" s="1"/>
  <c r="B1230" i="9" a="1"/>
  <c r="B1230" i="9" s="1"/>
  <c r="B1229" i="9" a="1"/>
  <c r="B1229" i="9" s="1"/>
  <c r="B1228" i="9" a="1"/>
  <c r="B1228" i="9" s="1"/>
  <c r="B1227" i="9"/>
  <c r="B1227" i="9" a="1"/>
  <c r="B1226" i="9" a="1"/>
  <c r="B1226" i="9" s="1"/>
  <c r="B1225" i="9"/>
  <c r="B1225" i="9" a="1"/>
  <c r="B1224" i="9"/>
  <c r="B1224" i="9" a="1"/>
  <c r="B1223" i="9" a="1"/>
  <c r="B1223" i="9" s="1"/>
  <c r="B1222" i="9" a="1"/>
  <c r="B1222" i="9" s="1"/>
  <c r="B1221" i="9" a="1"/>
  <c r="B1221" i="9" s="1"/>
  <c r="B1220" i="9"/>
  <c r="B1220" i="9" a="1"/>
  <c r="B1219" i="9"/>
  <c r="B1219" i="9" a="1"/>
  <c r="B1218" i="9" a="1"/>
  <c r="B1218" i="9" s="1"/>
  <c r="B1217" i="9" a="1"/>
  <c r="B1217" i="9" s="1"/>
  <c r="B1216" i="9" a="1"/>
  <c r="B1216" i="9" s="1"/>
  <c r="B1215" i="9"/>
  <c r="B1215" i="9" a="1"/>
  <c r="B1214" i="9" a="1"/>
  <c r="B1214" i="9" s="1"/>
  <c r="B1213" i="9" a="1"/>
  <c r="B1213" i="9" s="1"/>
  <c r="B1212" i="9"/>
  <c r="B1212" i="9" a="1"/>
  <c r="B1211" i="9"/>
  <c r="B1211" i="9" a="1"/>
  <c r="B1210" i="9" a="1"/>
  <c r="B1210" i="9" s="1"/>
  <c r="B1209" i="9"/>
  <c r="B1209" i="9" a="1"/>
  <c r="B1208" i="9" a="1"/>
  <c r="B1208" i="9" s="1"/>
  <c r="B1207" i="9" a="1"/>
  <c r="B1207" i="9" s="1"/>
  <c r="B1206" i="9"/>
  <c r="B1206" i="9" a="1"/>
  <c r="B1205" i="9" a="1"/>
  <c r="B1205" i="9" s="1"/>
  <c r="B1204" i="9" a="1"/>
  <c r="B1204" i="9" s="1"/>
  <c r="B1203" i="9" a="1"/>
  <c r="B1203" i="9" s="1"/>
  <c r="B1202" i="9" a="1"/>
  <c r="B1202" i="9" s="1"/>
  <c r="B1201" i="9"/>
  <c r="B1201" i="9" a="1"/>
  <c r="B1200" i="9" a="1"/>
  <c r="B1200" i="9" s="1"/>
  <c r="B1199" i="9"/>
  <c r="B1199" i="9" a="1"/>
  <c r="B1198" i="9" a="1"/>
  <c r="B1198" i="9" s="1"/>
  <c r="B1197" i="9" a="1"/>
  <c r="B1197" i="9" s="1"/>
  <c r="B1196" i="9" a="1"/>
  <c r="B1196" i="9" s="1"/>
  <c r="B1195" i="9" a="1"/>
  <c r="B1195" i="9" s="1"/>
  <c r="B1194" i="9"/>
  <c r="B1194" i="9" a="1"/>
  <c r="B1193" i="9"/>
  <c r="B1193" i="9" a="1"/>
  <c r="B1192" i="9" a="1"/>
  <c r="B1192" i="9" s="1"/>
  <c r="B1191" i="9"/>
  <c r="B1191" i="9" a="1"/>
  <c r="B1190" i="9" a="1"/>
  <c r="B1190" i="9" s="1"/>
  <c r="B1189" i="9" a="1"/>
  <c r="B1189" i="9" s="1"/>
  <c r="B1188" i="9" a="1"/>
  <c r="B1188" i="9" s="1"/>
  <c r="B1187" i="9"/>
  <c r="B1187" i="9" a="1"/>
  <c r="B1186" i="9" a="1"/>
  <c r="B1186" i="9" s="1"/>
  <c r="B1185" i="9" a="1"/>
  <c r="B1185" i="9" s="1"/>
  <c r="B1184" i="9" a="1"/>
  <c r="B1184" i="9" s="1"/>
  <c r="B1183" i="9" a="1"/>
  <c r="B1183" i="9" s="1"/>
  <c r="B1182" i="9"/>
  <c r="B1182" i="9" a="1"/>
  <c r="B1181" i="9"/>
  <c r="B1181" i="9" a="1"/>
  <c r="B1180" i="9" a="1"/>
  <c r="B1180" i="9" s="1"/>
  <c r="B1179" i="9"/>
  <c r="B1179" i="9" a="1"/>
  <c r="B1178" i="9"/>
  <c r="B1178" i="9" a="1"/>
  <c r="B1177" i="9" a="1"/>
  <c r="B1177" i="9" s="1"/>
  <c r="B1176" i="9" a="1"/>
  <c r="B1176" i="9" s="1"/>
  <c r="B1175" i="9"/>
  <c r="B1175" i="9" a="1"/>
  <c r="B1174" i="9" a="1"/>
  <c r="B1174" i="9" s="1"/>
  <c r="B1173" i="9"/>
  <c r="B1173" i="9" a="1"/>
  <c r="B1172" i="9" a="1"/>
  <c r="B1172" i="9" s="1"/>
  <c r="B1171" i="9" a="1"/>
  <c r="B1171" i="9" s="1"/>
  <c r="B1170" i="9" a="1"/>
  <c r="B1170" i="9" s="1"/>
  <c r="B1169" i="9" a="1"/>
  <c r="B1169" i="9" s="1"/>
  <c r="B1168" i="9" a="1"/>
  <c r="B1168" i="9" s="1"/>
  <c r="B1167" i="9"/>
  <c r="B1167" i="9" a="1"/>
  <c r="B1166" i="9"/>
  <c r="B1166" i="9" a="1"/>
  <c r="B1165" i="9"/>
  <c r="B1165" i="9" a="1"/>
  <c r="B1164" i="9" a="1"/>
  <c r="B1164" i="9" s="1"/>
  <c r="B1163" i="9" a="1"/>
  <c r="B1163" i="9" s="1"/>
  <c r="B1162" i="9" a="1"/>
  <c r="B1162" i="9" s="1"/>
  <c r="B1161" i="9" a="1"/>
  <c r="B1161" i="9" s="1"/>
  <c r="B1160" i="9"/>
  <c r="B1160" i="9" a="1"/>
  <c r="B1159" i="9" a="1"/>
  <c r="B1159" i="9" s="1"/>
  <c r="B1158" i="9" a="1"/>
  <c r="B1158" i="9" s="1"/>
  <c r="B1157" i="9"/>
  <c r="B1157" i="9" a="1"/>
  <c r="B1156" i="9" a="1"/>
  <c r="B1156" i="9" s="1"/>
  <c r="B1155" i="9" a="1"/>
  <c r="B1155" i="9" s="1"/>
  <c r="B1154" i="9" a="1"/>
  <c r="B1154" i="9" s="1"/>
  <c r="B1153" i="9"/>
  <c r="B1153" i="9" a="1"/>
  <c r="B1152" i="9"/>
  <c r="B1152" i="9" a="1"/>
  <c r="B1151" i="9" a="1"/>
  <c r="B1151" i="9" s="1"/>
  <c r="B1150" i="9" a="1"/>
  <c r="B1150" i="9" s="1"/>
  <c r="B1149" i="9"/>
  <c r="B1149" i="9" a="1"/>
  <c r="B1148" i="9" a="1"/>
  <c r="B1148" i="9" s="1"/>
  <c r="B1147" i="9"/>
  <c r="B1147" i="9" a="1"/>
  <c r="B1146" i="9" a="1"/>
  <c r="B1146" i="9" s="1"/>
  <c r="B1145" i="9" a="1"/>
  <c r="B1145" i="9" s="1"/>
  <c r="B1144" i="9" a="1"/>
  <c r="B1144" i="9" s="1"/>
  <c r="B1143" i="9"/>
  <c r="B1143" i="9" a="1"/>
  <c r="B1142" i="9"/>
  <c r="B1142" i="9" a="1"/>
  <c r="B1141" i="9" a="1"/>
  <c r="B1141" i="9" s="1"/>
  <c r="B1140" i="9"/>
  <c r="B1140" i="9" a="1"/>
  <c r="B1139" i="9"/>
  <c r="B1139" i="9" a="1"/>
  <c r="B1138" i="9" a="1"/>
  <c r="B1138" i="9" s="1"/>
  <c r="B1137" i="9"/>
  <c r="B1137" i="9" a="1"/>
  <c r="B1136" i="9"/>
  <c r="B1136" i="9" a="1"/>
  <c r="B1135" i="9"/>
  <c r="B1135" i="9" a="1"/>
  <c r="B1134" i="9"/>
  <c r="B1134" i="9" a="1"/>
  <c r="B1133" i="9" a="1"/>
  <c r="B1133" i="9" s="1"/>
  <c r="B1132" i="9" a="1"/>
  <c r="B1132" i="9" s="1"/>
  <c r="B1131" i="9" a="1"/>
  <c r="B1131" i="9" s="1"/>
  <c r="B1130" i="9" a="1"/>
  <c r="B1130" i="9" s="1"/>
  <c r="B1129" i="9" a="1"/>
  <c r="B1129" i="9" s="1"/>
  <c r="B1128" i="9"/>
  <c r="B1128" i="9" a="1"/>
  <c r="B1127" i="9"/>
  <c r="B1127" i="9" a="1"/>
  <c r="B1126" i="9" a="1"/>
  <c r="B1126" i="9" s="1"/>
  <c r="B1125" i="9" a="1"/>
  <c r="B1125" i="9" s="1"/>
  <c r="B1124" i="9" a="1"/>
  <c r="B1124" i="9" s="1"/>
  <c r="B1123" i="9" a="1"/>
  <c r="B1123" i="9" s="1"/>
  <c r="B1122" i="9" a="1"/>
  <c r="B1122" i="9" s="1"/>
  <c r="B1121" i="9"/>
  <c r="B1121" i="9" a="1"/>
  <c r="B1120" i="9" a="1"/>
  <c r="B1120" i="9" s="1"/>
  <c r="B1119" i="9"/>
  <c r="B1119" i="9" a="1"/>
  <c r="B1118" i="9" a="1"/>
  <c r="B1118" i="9" s="1"/>
  <c r="B1117" i="9" a="1"/>
  <c r="B1117" i="9" s="1"/>
  <c r="B1116" i="9"/>
  <c r="B1116" i="9" a="1"/>
  <c r="B1115" i="9" a="1"/>
  <c r="B1115" i="9" s="1"/>
  <c r="B1114" i="9" a="1"/>
  <c r="B1114" i="9" s="1"/>
  <c r="B1113" i="9" a="1"/>
  <c r="B1113" i="9" s="1"/>
  <c r="B1112" i="9" a="1"/>
  <c r="B1112" i="9" s="1"/>
  <c r="B1111" i="9" a="1"/>
  <c r="B1111" i="9" s="1"/>
  <c r="B1110" i="9" a="1"/>
  <c r="B1110" i="9" s="1"/>
  <c r="B1109" i="9" a="1"/>
  <c r="B1109" i="9" s="1"/>
  <c r="B1108" i="9" a="1"/>
  <c r="B1108" i="9" s="1"/>
  <c r="B1107" i="9"/>
  <c r="B1107" i="9" a="1"/>
  <c r="B1106" i="9"/>
  <c r="B1106" i="9" a="1"/>
  <c r="B1105" i="9" a="1"/>
  <c r="B1105" i="9" s="1"/>
  <c r="B1104" i="9" a="1"/>
  <c r="B1104" i="9" s="1"/>
  <c r="B1103" i="9" a="1"/>
  <c r="B1103" i="9" s="1"/>
  <c r="B1102" i="9" a="1"/>
  <c r="B1102" i="9" s="1"/>
  <c r="B1101" i="9"/>
  <c r="B1101" i="9" a="1"/>
  <c r="B1100" i="9" a="1"/>
  <c r="B1100" i="9" s="1"/>
  <c r="B1099" i="9" a="1"/>
  <c r="B1099" i="9" s="1"/>
  <c r="B1098" i="9" a="1"/>
  <c r="B1098" i="9" s="1"/>
  <c r="B1097" i="9" a="1"/>
  <c r="B1097" i="9" s="1"/>
  <c r="B1096" i="9" a="1"/>
  <c r="B1096" i="9" s="1"/>
  <c r="B1095" i="9" a="1"/>
  <c r="B1095" i="9" s="1"/>
  <c r="B1094" i="9"/>
  <c r="B1094" i="9" a="1"/>
  <c r="B1093" i="9"/>
  <c r="B1093" i="9" a="1"/>
  <c r="B1092" i="9" a="1"/>
  <c r="B1092" i="9" s="1"/>
  <c r="B1091" i="9" a="1"/>
  <c r="B1091" i="9" s="1"/>
  <c r="B1090" i="9" a="1"/>
  <c r="B1090" i="9" s="1"/>
  <c r="B1089" i="9"/>
  <c r="B1089" i="9" a="1"/>
  <c r="B1088" i="9" a="1"/>
  <c r="B1088" i="9" s="1"/>
  <c r="B1087" i="9" a="1"/>
  <c r="B1087" i="9" s="1"/>
  <c r="B1086" i="9" a="1"/>
  <c r="B1086" i="9" s="1"/>
  <c r="B1085" i="9" a="1"/>
  <c r="B1085" i="9" s="1"/>
  <c r="B1084" i="9" a="1"/>
  <c r="B1084" i="9" s="1"/>
  <c r="B1083" i="9"/>
  <c r="B1083" i="9" a="1"/>
  <c r="B1082" i="9" a="1"/>
  <c r="B1082" i="9" s="1"/>
  <c r="B1081" i="9"/>
  <c r="B1081" i="9" a="1"/>
  <c r="B1080" i="9"/>
  <c r="B1080" i="9" a="1"/>
  <c r="B1079" i="9" a="1"/>
  <c r="B1079" i="9" s="1"/>
  <c r="B1078" i="9" a="1"/>
  <c r="B1078" i="9" s="1"/>
  <c r="B1077" i="9" a="1"/>
  <c r="B1077" i="9" s="1"/>
  <c r="B1076" i="9" a="1"/>
  <c r="B1076" i="9" s="1"/>
  <c r="B1075" i="9" a="1"/>
  <c r="B1075" i="9" s="1"/>
  <c r="B1074" i="9" a="1"/>
  <c r="B1074" i="9" s="1"/>
  <c r="B1073" i="9" a="1"/>
  <c r="B1073" i="9" s="1"/>
  <c r="B1072" i="9" a="1"/>
  <c r="B1072" i="9" s="1"/>
  <c r="B1071" i="9" a="1"/>
  <c r="B1071" i="9" s="1"/>
  <c r="B1070" i="9" a="1"/>
  <c r="B1070" i="9" s="1"/>
  <c r="B1069" i="9" a="1"/>
  <c r="B1069" i="9" s="1"/>
  <c r="B1068" i="9"/>
  <c r="B1068" i="9" a="1"/>
  <c r="B1067" i="9"/>
  <c r="B1067" i="9" a="1"/>
  <c r="B1066" i="9" a="1"/>
  <c r="B1066" i="9" s="1"/>
  <c r="B1065" i="9" a="1"/>
  <c r="B1065" i="9" s="1"/>
  <c r="B1064" i="9" a="1"/>
  <c r="B1064" i="9" s="1"/>
  <c r="B1063" i="9" a="1"/>
  <c r="B1063" i="9" s="1"/>
  <c r="B1062" i="9"/>
  <c r="B1062" i="9" a="1"/>
  <c r="B1061" i="9" a="1"/>
  <c r="B1061" i="9" s="1"/>
  <c r="B1060" i="9" a="1"/>
  <c r="B1060" i="9" s="1"/>
  <c r="B1059" i="9" a="1"/>
  <c r="B1059" i="9" s="1"/>
  <c r="B1058" i="9"/>
  <c r="B1058" i="9" a="1"/>
  <c r="B1057" i="9" a="1"/>
  <c r="B1057" i="9" s="1"/>
  <c r="B1056" i="9" a="1"/>
  <c r="B1056" i="9" s="1"/>
  <c r="B1055" i="9"/>
  <c r="B1055" i="9" a="1"/>
  <c r="B1054" i="9"/>
  <c r="B1054" i="9" a="1"/>
  <c r="B1053" i="9" a="1"/>
  <c r="B1053" i="9" s="1"/>
  <c r="B1052" i="9" a="1"/>
  <c r="B1052" i="9" s="1"/>
  <c r="B1051" i="9" a="1"/>
  <c r="B1051" i="9" s="1"/>
  <c r="B1050" i="9" a="1"/>
  <c r="B1050" i="9" s="1"/>
  <c r="B1049" i="9"/>
  <c r="B1049" i="9" a="1"/>
  <c r="B1048" i="9"/>
  <c r="B1048" i="9" a="1"/>
  <c r="B1047" i="9" a="1"/>
  <c r="B1047" i="9" s="1"/>
  <c r="B1046" i="9" a="1"/>
  <c r="B1046" i="9" s="1"/>
  <c r="B1045" i="9"/>
  <c r="B1045" i="9" a="1"/>
  <c r="B1044" i="9" a="1"/>
  <c r="B1044" i="9" s="1"/>
  <c r="B1043" i="9"/>
  <c r="B1043" i="9" a="1"/>
  <c r="B1042" i="9"/>
  <c r="B1042" i="9" a="1"/>
  <c r="B1041" i="9" a="1"/>
  <c r="B1041" i="9" s="1"/>
  <c r="B1040" i="9" a="1"/>
  <c r="B1040" i="9" s="1"/>
  <c r="B1039" i="9"/>
  <c r="B1039" i="9" a="1"/>
  <c r="B1038" i="9"/>
  <c r="B1038" i="9" a="1"/>
  <c r="B1037" i="9"/>
  <c r="B1037" i="9" a="1"/>
  <c r="B1036" i="9"/>
  <c r="B1036" i="9" a="1"/>
  <c r="B1035" i="9" a="1"/>
  <c r="B1035" i="9" s="1"/>
  <c r="B1034" i="9"/>
  <c r="B1034" i="9" a="1"/>
  <c r="B1033" i="9" a="1"/>
  <c r="B1033" i="9" s="1"/>
  <c r="B1032" i="9" a="1"/>
  <c r="B1032" i="9" s="1"/>
  <c r="B1031" i="9"/>
  <c r="B1031" i="9" a="1"/>
  <c r="B1030" i="9"/>
  <c r="B1030" i="9" a="1"/>
  <c r="B1029" i="9" a="1"/>
  <c r="B1029" i="9" s="1"/>
  <c r="B1028" i="9" a="1"/>
  <c r="B1028" i="9" s="1"/>
  <c r="B1027" i="9" a="1"/>
  <c r="B1027" i="9" s="1"/>
  <c r="B1026" i="9" a="1"/>
  <c r="B1026" i="9" s="1"/>
  <c r="B1025" i="9"/>
  <c r="B1025" i="9" a="1"/>
  <c r="B1024" i="9"/>
  <c r="B1024" i="9" a="1"/>
  <c r="B1023" i="9" a="1"/>
  <c r="B1023" i="9" s="1"/>
  <c r="B1022" i="9" a="1"/>
  <c r="B1022" i="9" s="1"/>
  <c r="B1021" i="9" a="1"/>
  <c r="B1021" i="9" s="1"/>
  <c r="B1020" i="9" a="1"/>
  <c r="B1020" i="9" s="1"/>
  <c r="B1019" i="9"/>
  <c r="B1019" i="9" a="1"/>
  <c r="B1018" i="9"/>
  <c r="B1018" i="9" a="1"/>
  <c r="B1017" i="9" a="1"/>
  <c r="B1017" i="9" s="1"/>
  <c r="B1016" i="9" a="1"/>
  <c r="B1016" i="9" s="1"/>
  <c r="B1015" i="9" a="1"/>
  <c r="B1015" i="9" s="1"/>
  <c r="B1014" i="9"/>
  <c r="B1014" i="9" a="1"/>
  <c r="B1013" i="9"/>
  <c r="B1013" i="9" a="1"/>
  <c r="B1012" i="9"/>
  <c r="B1012" i="9" a="1"/>
  <c r="B1011" i="9" a="1"/>
  <c r="B1011" i="9" s="1"/>
  <c r="B1010" i="9" a="1"/>
  <c r="B1010" i="9" s="1"/>
  <c r="B1009" i="9" a="1"/>
  <c r="B1009" i="9" s="1"/>
  <c r="B1008" i="9" a="1"/>
  <c r="B1008" i="9" s="1"/>
  <c r="B1007" i="9"/>
  <c r="B1007" i="9" a="1"/>
  <c r="B1006" i="9"/>
  <c r="B1006" i="9" a="1"/>
  <c r="B1005" i="9"/>
  <c r="B1005" i="9" a="1"/>
  <c r="B1004" i="9" a="1"/>
  <c r="B1004" i="9" s="1"/>
  <c r="B1003" i="9" a="1"/>
  <c r="B1003" i="9" s="1"/>
  <c r="B1002" i="9" a="1"/>
  <c r="B1002" i="9" s="1"/>
  <c r="B1001" i="9"/>
  <c r="B1001" i="9" a="1"/>
  <c r="B1000" i="9"/>
  <c r="B1000" i="9" a="1"/>
  <c r="B999" i="9" a="1"/>
  <c r="B999" i="9" s="1"/>
  <c r="B998" i="9" a="1"/>
  <c r="B998" i="9" s="1"/>
  <c r="B997" i="9" a="1"/>
  <c r="B997" i="9" s="1"/>
  <c r="B996" i="9" a="1"/>
  <c r="B996" i="9" s="1"/>
  <c r="B995" i="9"/>
  <c r="B995" i="9" a="1"/>
  <c r="B994" i="9"/>
  <c r="B994" i="9" a="1"/>
  <c r="B993" i="9" a="1"/>
  <c r="B993" i="9" s="1"/>
  <c r="B992" i="9"/>
  <c r="B992" i="9" a="1"/>
  <c r="B991" i="9" a="1"/>
  <c r="B991" i="9" s="1"/>
  <c r="B990" i="9" a="1"/>
  <c r="B990" i="9" s="1"/>
  <c r="B989" i="9"/>
  <c r="B989" i="9" a="1"/>
  <c r="B988" i="9"/>
  <c r="B988" i="9" a="1"/>
  <c r="B987" i="9" a="1"/>
  <c r="B987" i="9" s="1"/>
  <c r="B986" i="9" a="1"/>
  <c r="B986" i="9" s="1"/>
  <c r="B985" i="9" a="1"/>
  <c r="B985" i="9" s="1"/>
  <c r="B984" i="9" a="1"/>
  <c r="B984" i="9" s="1"/>
  <c r="B983" i="9"/>
  <c r="B983" i="9" a="1"/>
  <c r="B982" i="9"/>
  <c r="B982" i="9" a="1"/>
  <c r="B981" i="9" a="1"/>
  <c r="B981" i="9" s="1"/>
  <c r="B980" i="9"/>
  <c r="B980" i="9" a="1"/>
  <c r="B979" i="9" a="1"/>
  <c r="B979" i="9" s="1"/>
  <c r="B978" i="9" a="1"/>
  <c r="B978" i="9" s="1"/>
  <c r="B977" i="9"/>
  <c r="B977" i="9" a="1"/>
  <c r="B976" i="9"/>
  <c r="B976" i="9" a="1"/>
  <c r="B975" i="9"/>
  <c r="B975" i="9" a="1"/>
  <c r="B974" i="9" a="1"/>
  <c r="B974" i="9" s="1"/>
  <c r="B973" i="9" a="1"/>
  <c r="B973" i="9" s="1"/>
  <c r="B972" i="9"/>
  <c r="B972" i="9" a="1"/>
  <c r="B971" i="9"/>
  <c r="B971" i="9" a="1"/>
  <c r="B970" i="9"/>
  <c r="B970" i="9" a="1"/>
  <c r="B969" i="9" a="1"/>
  <c r="B969" i="9" s="1"/>
  <c r="B968" i="9" a="1"/>
  <c r="B968" i="9" s="1"/>
  <c r="B967" i="9" a="1"/>
  <c r="B967" i="9" s="1"/>
  <c r="B966" i="9" a="1"/>
  <c r="B966" i="9" s="1"/>
  <c r="B965" i="9"/>
  <c r="B965" i="9" a="1"/>
  <c r="B964" i="9"/>
  <c r="B964" i="9" a="1"/>
  <c r="B963" i="9" a="1"/>
  <c r="B963" i="9" s="1"/>
  <c r="B962" i="9"/>
  <c r="B962" i="9" a="1"/>
  <c r="B961" i="9" a="1"/>
  <c r="B961" i="9" s="1"/>
  <c r="B960" i="9" a="1"/>
  <c r="B960" i="9" s="1"/>
  <c r="B959" i="9"/>
  <c r="B959" i="9" a="1"/>
  <c r="B958" i="9"/>
  <c r="B958" i="9" a="1"/>
  <c r="B957" i="9" a="1"/>
  <c r="B957" i="9" s="1"/>
  <c r="B956" i="9" a="1"/>
  <c r="B956" i="9" s="1"/>
  <c r="B955" i="9" a="1"/>
  <c r="B955" i="9" s="1"/>
  <c r="B954" i="9" a="1"/>
  <c r="B954" i="9" s="1"/>
  <c r="B953" i="9"/>
  <c r="B953" i="9" a="1"/>
  <c r="B952" i="9"/>
  <c r="B952" i="9" a="1"/>
  <c r="B951" i="9" a="1"/>
  <c r="B951" i="9" s="1"/>
  <c r="B950" i="9" a="1"/>
  <c r="B950" i="9" s="1"/>
  <c r="B949" i="9" a="1"/>
  <c r="B949" i="9" s="1"/>
  <c r="B948" i="9" a="1"/>
  <c r="B948" i="9" s="1"/>
  <c r="B947" i="9"/>
  <c r="B947" i="9" a="1"/>
  <c r="B946" i="9"/>
  <c r="B946" i="9" a="1"/>
  <c r="B945" i="9" a="1"/>
  <c r="B945" i="9" s="1"/>
  <c r="B944" i="9" a="1"/>
  <c r="B944" i="9" s="1"/>
  <c r="B943" i="9" a="1"/>
  <c r="B943" i="9" s="1"/>
  <c r="B942" i="9"/>
  <c r="B942" i="9" a="1"/>
  <c r="B941" i="9"/>
  <c r="B941" i="9" a="1"/>
  <c r="B940" i="9"/>
  <c r="B940" i="9" a="1"/>
  <c r="B939" i="9" a="1"/>
  <c r="B939" i="9" s="1"/>
  <c r="B938" i="9" a="1"/>
  <c r="B938" i="9" s="1"/>
  <c r="B937" i="9" a="1"/>
  <c r="B937" i="9" s="1"/>
  <c r="B936" i="9" a="1"/>
  <c r="B936" i="9" s="1"/>
  <c r="B935" i="9"/>
  <c r="B935" i="9" a="1"/>
  <c r="B934" i="9"/>
  <c r="B934" i="9" a="1"/>
  <c r="B933" i="9"/>
  <c r="B933" i="9" a="1"/>
  <c r="B932" i="9" a="1"/>
  <c r="B932" i="9" s="1"/>
  <c r="B931" i="9" a="1"/>
  <c r="B931" i="9" s="1"/>
  <c r="B930" i="9" a="1"/>
  <c r="B930" i="9" s="1"/>
  <c r="B929" i="9"/>
  <c r="B929" i="9" a="1"/>
  <c r="B928" i="9"/>
  <c r="B928" i="9" a="1"/>
  <c r="B927" i="9"/>
  <c r="B927" i="9" a="1"/>
  <c r="B926" i="9" a="1"/>
  <c r="B926" i="9" s="1"/>
  <c r="B925" i="9" a="1"/>
  <c r="B925" i="9" s="1"/>
  <c r="B924" i="9" a="1"/>
  <c r="B924" i="9" s="1"/>
  <c r="B923" i="9"/>
  <c r="B923" i="9" a="1"/>
  <c r="B922" i="9"/>
  <c r="B922" i="9" a="1"/>
  <c r="B921" i="9" a="1"/>
  <c r="B921" i="9" s="1"/>
  <c r="B920" i="9"/>
  <c r="B920" i="9" a="1"/>
  <c r="B919" i="9" a="1"/>
  <c r="B919" i="9" s="1"/>
  <c r="B918" i="9" a="1"/>
  <c r="B918" i="9" s="1"/>
  <c r="B917" i="9"/>
  <c r="B917" i="9" a="1"/>
  <c r="B916" i="9"/>
  <c r="B916" i="9" a="1"/>
  <c r="B915" i="9" a="1"/>
  <c r="B915" i="9" s="1"/>
  <c r="B914" i="9" a="1"/>
  <c r="B914" i="9" s="1"/>
  <c r="B913" i="9" a="1"/>
  <c r="B913" i="9" s="1"/>
  <c r="B912" i="9" a="1"/>
  <c r="B912" i="9" s="1"/>
  <c r="B911" i="9"/>
  <c r="B911" i="9" a="1"/>
  <c r="B910" i="9"/>
  <c r="B910" i="9" a="1"/>
  <c r="B909" i="9" a="1"/>
  <c r="B909" i="9" s="1"/>
  <c r="B908" i="9" a="1"/>
  <c r="B908" i="9" s="1"/>
  <c r="B907" i="9" a="1"/>
  <c r="B907" i="9" s="1"/>
  <c r="B906" i="9" a="1"/>
  <c r="B906" i="9" s="1"/>
  <c r="B905" i="9"/>
  <c r="B905" i="9" a="1"/>
  <c r="B904" i="9"/>
  <c r="B904" i="9" a="1"/>
  <c r="B903" i="9"/>
  <c r="B903" i="9" a="1"/>
  <c r="B902" i="9" a="1"/>
  <c r="B902" i="9" s="1"/>
  <c r="B901" i="9" a="1"/>
  <c r="B901" i="9" s="1"/>
  <c r="B900" i="9"/>
  <c r="B900" i="9" a="1"/>
  <c r="B899" i="9"/>
  <c r="B899" i="9" a="1"/>
  <c r="B898" i="9"/>
  <c r="B898" i="9" a="1"/>
  <c r="B897" i="9" a="1"/>
  <c r="B897" i="9" s="1"/>
  <c r="B896" i="9" a="1"/>
  <c r="B896" i="9" s="1"/>
  <c r="B895" i="9" a="1"/>
  <c r="B895" i="9" s="1"/>
  <c r="B894" i="9"/>
  <c r="B894" i="9" a="1"/>
  <c r="B893" i="9"/>
  <c r="B893" i="9" a="1"/>
  <c r="B892" i="9"/>
  <c r="B892" i="9" a="1"/>
  <c r="B891" i="9" a="1"/>
  <c r="B891" i="9" s="1"/>
  <c r="B890" i="9"/>
  <c r="B890" i="9" a="1"/>
  <c r="B889" i="9" a="1"/>
  <c r="B889" i="9" s="1"/>
  <c r="B888" i="9" a="1"/>
  <c r="B888" i="9" s="1"/>
  <c r="B887" i="9"/>
  <c r="B887" i="9" a="1"/>
  <c r="B886" i="9"/>
  <c r="B886" i="9" a="1"/>
  <c r="B885" i="9" a="1"/>
  <c r="B885" i="9" s="1"/>
  <c r="B884" i="9" a="1"/>
  <c r="B884" i="9" s="1"/>
  <c r="B883" i="9" a="1"/>
  <c r="B883" i="9" s="1"/>
  <c r="B882" i="9" a="1"/>
  <c r="B882" i="9" s="1"/>
  <c r="B881" i="9"/>
  <c r="B881" i="9" a="1"/>
  <c r="B880" i="9"/>
  <c r="B880" i="9" a="1"/>
  <c r="B879" i="9" a="1"/>
  <c r="B879" i="9" s="1"/>
  <c r="B878" i="9" a="1"/>
  <c r="B878" i="9" s="1"/>
  <c r="B877" i="9" a="1"/>
  <c r="B877" i="9" s="1"/>
  <c r="B876" i="9" a="1"/>
  <c r="B876" i="9" s="1"/>
  <c r="B875" i="9"/>
  <c r="B875" i="9" a="1"/>
  <c r="B874" i="9"/>
  <c r="B874" i="9" a="1"/>
  <c r="B873" i="9" a="1"/>
  <c r="B873" i="9" s="1"/>
  <c r="B872" i="9" a="1"/>
  <c r="B872" i="9" s="1"/>
  <c r="B871" i="9" a="1"/>
  <c r="B871" i="9" s="1"/>
  <c r="B870" i="9"/>
  <c r="B870" i="9" a="1"/>
  <c r="B869" i="9"/>
  <c r="B869" i="9" a="1"/>
  <c r="B868" i="9"/>
  <c r="B868" i="9" a="1"/>
  <c r="B867" i="9" a="1"/>
  <c r="B867" i="9" s="1"/>
  <c r="B866" i="9" a="1"/>
  <c r="B866" i="9" s="1"/>
  <c r="B865" i="9" a="1"/>
  <c r="B865" i="9" s="1"/>
  <c r="B864" i="9" a="1"/>
  <c r="B864" i="9" s="1"/>
  <c r="B863" i="9"/>
  <c r="B863" i="9" a="1"/>
  <c r="B862" i="9"/>
  <c r="B862" i="9" a="1"/>
  <c r="B861" i="9"/>
  <c r="B861" i="9" a="1"/>
  <c r="B860" i="9" a="1"/>
  <c r="B860" i="9" s="1"/>
  <c r="B859" i="9" a="1"/>
  <c r="B859" i="9" s="1"/>
  <c r="B858" i="9" a="1"/>
  <c r="B858" i="9" s="1"/>
  <c r="B857" i="9"/>
  <c r="B857" i="9" a="1"/>
  <c r="B856" i="9"/>
  <c r="B856" i="9" a="1"/>
  <c r="B855" i="9"/>
  <c r="B855" i="9" a="1"/>
  <c r="B854" i="9" a="1"/>
  <c r="B854" i="9" s="1"/>
  <c r="B853" i="9" a="1"/>
  <c r="B853" i="9" s="1"/>
  <c r="B852" i="9" a="1"/>
  <c r="B852" i="9" s="1"/>
  <c r="B851" i="9"/>
  <c r="B851" i="9" a="1"/>
  <c r="B850" i="9"/>
  <c r="B850" i="9" a="1"/>
  <c r="B849" i="9" a="1"/>
  <c r="B849" i="9" s="1"/>
  <c r="B848" i="9"/>
  <c r="B848" i="9" a="1"/>
  <c r="B847" i="9" a="1"/>
  <c r="B847" i="9" s="1"/>
  <c r="B846" i="9" a="1"/>
  <c r="B846" i="9" s="1"/>
  <c r="B845" i="9"/>
  <c r="B845" i="9" a="1"/>
  <c r="B844" i="9"/>
  <c r="B844" i="9" a="1"/>
  <c r="B843" i="9" a="1"/>
  <c r="B843" i="9" s="1"/>
  <c r="B842" i="9" a="1"/>
  <c r="B842" i="9" s="1"/>
  <c r="B841" i="9" a="1"/>
  <c r="B841" i="9" s="1"/>
  <c r="B840" i="9" a="1"/>
  <c r="B840" i="9" s="1"/>
  <c r="B839" i="9"/>
  <c r="B839" i="9" a="1"/>
  <c r="B838" i="9"/>
  <c r="B838" i="9" a="1"/>
  <c r="B837" i="9" a="1"/>
  <c r="B837" i="9" s="1"/>
  <c r="B836" i="9"/>
  <c r="B836" i="9" a="1"/>
  <c r="B835" i="9" a="1"/>
  <c r="B835" i="9" s="1"/>
  <c r="B834" i="9" a="1"/>
  <c r="B834" i="9" s="1"/>
  <c r="B833" i="9"/>
  <c r="B833" i="9" a="1"/>
  <c r="B832" i="9"/>
  <c r="B832" i="9" a="1"/>
  <c r="B831" i="9"/>
  <c r="B831" i="9" a="1"/>
  <c r="B830" i="9" a="1"/>
  <c r="B830" i="9" s="1"/>
  <c r="B829" i="9" a="1"/>
  <c r="B829" i="9" s="1"/>
  <c r="B828" i="9"/>
  <c r="B828" i="9" a="1"/>
  <c r="B827" i="9"/>
  <c r="B827" i="9" a="1"/>
  <c r="B826" i="9"/>
  <c r="B826" i="9" a="1"/>
  <c r="B825" i="9" a="1"/>
  <c r="B825" i="9" s="1"/>
  <c r="B824" i="9" a="1"/>
  <c r="B824" i="9" s="1"/>
  <c r="B823" i="9" a="1"/>
  <c r="B823" i="9" s="1"/>
  <c r="B822" i="9" a="1"/>
  <c r="B822" i="9" s="1"/>
  <c r="B821" i="9"/>
  <c r="B821" i="9" a="1"/>
  <c r="B820" i="9"/>
  <c r="B820" i="9" a="1"/>
  <c r="B819" i="9" a="1"/>
  <c r="B819" i="9" s="1"/>
  <c r="B818" i="9"/>
  <c r="B818" i="9" a="1"/>
  <c r="B817" i="9" a="1"/>
  <c r="B817" i="9" s="1"/>
  <c r="B816" i="9" a="1"/>
  <c r="B816" i="9" s="1"/>
  <c r="B815" i="9"/>
  <c r="B815" i="9" a="1"/>
  <c r="B814" i="9" a="1"/>
  <c r="B814" i="9" s="1"/>
  <c r="B813" i="9" a="1"/>
  <c r="B813" i="9" s="1"/>
  <c r="B812" i="9" a="1"/>
  <c r="B812" i="9" s="1"/>
  <c r="B811" i="9" a="1"/>
  <c r="B811" i="9" s="1"/>
  <c r="B810" i="9"/>
  <c r="B810" i="9" a="1"/>
  <c r="B809" i="9"/>
  <c r="B809" i="9" a="1"/>
  <c r="B808" i="9" a="1"/>
  <c r="B808" i="9" s="1"/>
  <c r="B807" i="9" a="1"/>
  <c r="B807" i="9" s="1"/>
  <c r="B806" i="9" a="1"/>
  <c r="B806" i="9" s="1"/>
  <c r="B805" i="9" a="1"/>
  <c r="B805" i="9" s="1"/>
  <c r="B804" i="9" a="1"/>
  <c r="B804" i="9" s="1"/>
  <c r="B803" i="9" a="1"/>
  <c r="B803" i="9" s="1"/>
  <c r="B802" i="9"/>
  <c r="B802" i="9" a="1"/>
  <c r="B801" i="9" a="1"/>
  <c r="B801" i="9" s="1"/>
  <c r="B800" i="9" a="1"/>
  <c r="B800" i="9" s="1"/>
  <c r="B799" i="9" a="1"/>
  <c r="B799" i="9" s="1"/>
  <c r="B798" i="9"/>
  <c r="B798" i="9" a="1"/>
  <c r="B797" i="9"/>
  <c r="B797" i="9" a="1"/>
  <c r="B796" i="9"/>
  <c r="B796" i="9" a="1"/>
  <c r="B795" i="9" a="1"/>
  <c r="B795" i="9" s="1"/>
  <c r="B794" i="9" a="1"/>
  <c r="B794" i="9" s="1"/>
  <c r="B793" i="9" a="1"/>
  <c r="B793" i="9" s="1"/>
  <c r="B792" i="9" a="1"/>
  <c r="B792" i="9" s="1"/>
  <c r="B791" i="9" a="1"/>
  <c r="B791" i="9" s="1"/>
  <c r="B790" i="9" a="1"/>
  <c r="B790" i="9" s="1"/>
  <c r="B789" i="9"/>
  <c r="B789" i="9" a="1"/>
  <c r="B788" i="9" a="1"/>
  <c r="B788" i="9" s="1"/>
  <c r="B787" i="9" a="1"/>
  <c r="B787" i="9" s="1"/>
  <c r="B786" i="9" a="1"/>
  <c r="B786" i="9" s="1"/>
  <c r="B785" i="9"/>
  <c r="B785" i="9" a="1"/>
  <c r="B784" i="9" a="1"/>
  <c r="B784" i="9" s="1"/>
  <c r="B783" i="9" a="1"/>
  <c r="B783" i="9" s="1"/>
  <c r="B782" i="9" a="1"/>
  <c r="B782" i="9" s="1"/>
  <c r="B781" i="9" a="1"/>
  <c r="B781" i="9" s="1"/>
  <c r="B780" i="9" a="1"/>
  <c r="B780" i="9" s="1"/>
  <c r="B779" i="9"/>
  <c r="B779" i="9" a="1"/>
  <c r="B778" i="9" a="1"/>
  <c r="B778" i="9" s="1"/>
  <c r="B777" i="9"/>
  <c r="B777" i="9" a="1"/>
  <c r="B776" i="9"/>
  <c r="B776" i="9" a="1"/>
  <c r="B775" i="9" a="1"/>
  <c r="B775" i="9" s="1"/>
  <c r="B774" i="9" a="1"/>
  <c r="B774" i="9" s="1"/>
  <c r="B773" i="9" a="1"/>
  <c r="B773" i="9" s="1"/>
  <c r="B772" i="9"/>
  <c r="B772" i="9" a="1"/>
  <c r="B771" i="9"/>
  <c r="B771" i="9" a="1"/>
  <c r="B770" i="9" a="1"/>
  <c r="B770" i="9" s="1"/>
  <c r="B769" i="9" a="1"/>
  <c r="B769" i="9" s="1"/>
  <c r="B768" i="9" a="1"/>
  <c r="B768" i="9" s="1"/>
  <c r="B767" i="9" a="1"/>
  <c r="B767" i="9" s="1"/>
  <c r="B766" i="9" a="1"/>
  <c r="B766" i="9" s="1"/>
  <c r="B765" i="9" a="1"/>
  <c r="B765" i="9" s="1"/>
  <c r="B764" i="9"/>
  <c r="B764" i="9" a="1"/>
  <c r="B763" i="9" a="1"/>
  <c r="B763" i="9" s="1"/>
  <c r="B762" i="9" a="1"/>
  <c r="B762" i="9" s="1"/>
  <c r="B761" i="9" a="1"/>
  <c r="B761" i="9" s="1"/>
  <c r="B760" i="9" a="1"/>
  <c r="B760" i="9" s="1"/>
  <c r="B759" i="9"/>
  <c r="B759" i="9" a="1"/>
  <c r="B758" i="9"/>
  <c r="B758" i="9" a="1"/>
  <c r="B757" i="9" a="1"/>
  <c r="B757" i="9" s="1"/>
  <c r="B756" i="9"/>
  <c r="B756" i="9" a="1"/>
  <c r="B755" i="9" a="1"/>
  <c r="B755" i="9" s="1"/>
  <c r="B754" i="9" a="1"/>
  <c r="B754" i="9" s="1"/>
  <c r="B753" i="9" a="1"/>
  <c r="B753" i="9" s="1"/>
  <c r="B752" i="9" a="1"/>
  <c r="B752" i="9" s="1"/>
  <c r="B751" i="9" a="1"/>
  <c r="B751" i="9" s="1"/>
  <c r="B750" i="9" a="1"/>
  <c r="B750" i="9" s="1"/>
  <c r="B749" i="9" a="1"/>
  <c r="B749" i="9" s="1"/>
  <c r="B748" i="9" a="1"/>
  <c r="B748" i="9" s="1"/>
  <c r="B747" i="9" a="1"/>
  <c r="B747" i="9" s="1"/>
  <c r="B746" i="9"/>
  <c r="B746" i="9" a="1"/>
  <c r="B745" i="9" a="1"/>
  <c r="B745" i="9" s="1"/>
  <c r="B744" i="9" a="1"/>
  <c r="B744" i="9" s="1"/>
  <c r="B743" i="9"/>
  <c r="B743" i="9" a="1"/>
  <c r="B742" i="9" a="1"/>
  <c r="B742" i="9" s="1"/>
  <c r="B741" i="9" a="1"/>
  <c r="B741" i="9" s="1"/>
  <c r="B740" i="9" a="1"/>
  <c r="B740" i="9" s="1"/>
  <c r="B739" i="9" a="1"/>
  <c r="B739" i="9" s="1"/>
  <c r="B738" i="9"/>
  <c r="B738" i="9" a="1"/>
  <c r="B737" i="9"/>
  <c r="B737" i="9" a="1"/>
  <c r="B736" i="9" a="1"/>
  <c r="B736" i="9" s="1"/>
  <c r="B735" i="9" a="1"/>
  <c r="B735" i="9" s="1"/>
  <c r="B734" i="9" a="1"/>
  <c r="B734" i="9" s="1"/>
  <c r="B733" i="9" a="1"/>
  <c r="B733" i="9" s="1"/>
  <c r="B732" i="9" a="1"/>
  <c r="B732" i="9" s="1"/>
  <c r="B731" i="9" a="1"/>
  <c r="B731" i="9" s="1"/>
  <c r="B730" i="9"/>
  <c r="B730" i="9" a="1"/>
  <c r="B729" i="9" a="1"/>
  <c r="B729" i="9" s="1"/>
  <c r="B728" i="9" a="1"/>
  <c r="B728" i="9" s="1"/>
  <c r="B727" i="9" a="1"/>
  <c r="B727" i="9" s="1"/>
  <c r="B726" i="9"/>
  <c r="B726" i="9" a="1"/>
  <c r="B725" i="9"/>
  <c r="B725" i="9" a="1"/>
  <c r="B724" i="9"/>
  <c r="B724" i="9" a="1"/>
  <c r="B723" i="9" a="1"/>
  <c r="B723" i="9" s="1"/>
  <c r="B722" i="9" a="1"/>
  <c r="B722" i="9" s="1"/>
  <c r="B721" i="9" a="1"/>
  <c r="B721" i="9" s="1"/>
  <c r="B720" i="9" a="1"/>
  <c r="B720" i="9" s="1"/>
  <c r="B719" i="9" a="1"/>
  <c r="B719" i="9" s="1"/>
  <c r="B718" i="9" a="1"/>
  <c r="B718" i="9" s="1"/>
  <c r="B717" i="9"/>
  <c r="B717" i="9" a="1"/>
  <c r="B716" i="9" a="1"/>
  <c r="B716" i="9" s="1"/>
  <c r="B715" i="9" a="1"/>
  <c r="B715" i="9" s="1"/>
  <c r="B714" i="9" a="1"/>
  <c r="B714" i="9" s="1"/>
  <c r="B713" i="9"/>
  <c r="B713" i="9" a="1"/>
  <c r="B712" i="9" a="1"/>
  <c r="B712" i="9" s="1"/>
  <c r="B711" i="9" a="1"/>
  <c r="B711" i="9" s="1"/>
  <c r="B710" i="9" a="1"/>
  <c r="B710" i="9" s="1"/>
  <c r="B709" i="9" a="1"/>
  <c r="B709" i="9" s="1"/>
  <c r="B708" i="9" a="1"/>
  <c r="B708" i="9" s="1"/>
  <c r="B707" i="9"/>
  <c r="B707" i="9" a="1"/>
  <c r="B706" i="9" a="1"/>
  <c r="B706" i="9" s="1"/>
  <c r="B705" i="9" a="1"/>
  <c r="B705" i="9" s="1"/>
  <c r="B704" i="9"/>
  <c r="B704" i="9" a="1"/>
  <c r="B703" i="9" a="1"/>
  <c r="B703" i="9" s="1"/>
  <c r="B702" i="9" a="1"/>
  <c r="B702" i="9" s="1"/>
  <c r="B701" i="9" a="1"/>
  <c r="B701" i="9" s="1"/>
  <c r="B700" i="9"/>
  <c r="B700" i="9" a="1"/>
  <c r="B699" i="9"/>
  <c r="B699" i="9" a="1"/>
  <c r="B698" i="9"/>
  <c r="B698" i="9" a="1"/>
  <c r="B697" i="9" a="1"/>
  <c r="B697" i="9" s="1"/>
  <c r="B696" i="9" a="1"/>
  <c r="B696" i="9" s="1"/>
  <c r="B695" i="9" a="1"/>
  <c r="B695" i="9" s="1"/>
  <c r="B694" i="9" a="1"/>
  <c r="B694" i="9" s="1"/>
  <c r="B693" i="9" a="1"/>
  <c r="B693" i="9" s="1"/>
  <c r="B692" i="9"/>
  <c r="B692" i="9" a="1"/>
  <c r="B691" i="9" a="1"/>
  <c r="B691" i="9" s="1"/>
  <c r="B690" i="9" a="1"/>
  <c r="B690" i="9" s="1"/>
  <c r="B689" i="9" a="1"/>
  <c r="B689" i="9" s="1"/>
  <c r="B688" i="9" a="1"/>
  <c r="B688" i="9" s="1"/>
  <c r="B687" i="9"/>
  <c r="B687" i="9" a="1"/>
  <c r="B686" i="9"/>
  <c r="B686" i="9" a="1"/>
  <c r="B685" i="9" a="1"/>
  <c r="B685" i="9" s="1"/>
  <c r="B684" i="9"/>
  <c r="B684" i="9" a="1"/>
  <c r="B683" i="9" a="1"/>
  <c r="B683" i="9" s="1"/>
  <c r="B682" i="9" a="1"/>
  <c r="B682" i="9" s="1"/>
  <c r="B681" i="9" a="1"/>
  <c r="B681" i="9" s="1"/>
  <c r="B680" i="9" a="1"/>
  <c r="B680" i="9" s="1"/>
  <c r="B679" i="9" a="1"/>
  <c r="B679" i="9" s="1"/>
  <c r="B678" i="9" a="1"/>
  <c r="B678" i="9" s="1"/>
  <c r="B677" i="9" a="1"/>
  <c r="B677" i="9" s="1"/>
  <c r="B676" i="9" a="1"/>
  <c r="B676" i="9" s="1"/>
  <c r="B675" i="9" a="1"/>
  <c r="B675" i="9" s="1"/>
  <c r="B674" i="9"/>
  <c r="B674" i="9" a="1"/>
  <c r="B673" i="9" a="1"/>
  <c r="B673" i="9" s="1"/>
  <c r="B672" i="9" a="1"/>
  <c r="B672" i="9" s="1"/>
  <c r="B671" i="9"/>
  <c r="B671" i="9" a="1"/>
  <c r="B670" i="9" a="1"/>
  <c r="B670" i="9" s="1"/>
  <c r="B669" i="9" a="1"/>
  <c r="B669" i="9" s="1"/>
  <c r="B668" i="9" a="1"/>
  <c r="B668" i="9" s="1"/>
  <c r="B667" i="9" a="1"/>
  <c r="B667" i="9" s="1"/>
  <c r="B666" i="9"/>
  <c r="B666" i="9" a="1"/>
  <c r="B665" i="9"/>
  <c r="B665" i="9" a="1"/>
  <c r="B664" i="9" a="1"/>
  <c r="B664" i="9" s="1"/>
  <c r="B663" i="9" a="1"/>
  <c r="B663" i="9" s="1"/>
  <c r="B662" i="9" a="1"/>
  <c r="B662" i="9" s="1"/>
  <c r="B661" i="9" a="1"/>
  <c r="B661" i="9" s="1"/>
  <c r="B660" i="9" a="1"/>
  <c r="B660" i="9" s="1"/>
  <c r="B659" i="9" a="1"/>
  <c r="B659" i="9" s="1"/>
  <c r="B658" i="9"/>
  <c r="B658" i="9" a="1"/>
  <c r="B657" i="9" a="1"/>
  <c r="B657" i="9" s="1"/>
  <c r="B656" i="9" a="1"/>
  <c r="B656" i="9" s="1"/>
  <c r="B655" i="9" a="1"/>
  <c r="B655" i="9" s="1"/>
  <c r="B654" i="9"/>
  <c r="B654" i="9" a="1"/>
  <c r="B653" i="9"/>
  <c r="B653" i="9" a="1"/>
  <c r="B652" i="9"/>
  <c r="B652" i="9" a="1"/>
  <c r="B651" i="9" a="1"/>
  <c r="B651" i="9" s="1"/>
  <c r="B650" i="9" a="1"/>
  <c r="B650" i="9" s="1"/>
  <c r="B649" i="9" a="1"/>
  <c r="B649" i="9" s="1"/>
  <c r="B648" i="9" a="1"/>
  <c r="B648" i="9" s="1"/>
  <c r="B647" i="9" a="1"/>
  <c r="B647" i="9" s="1"/>
  <c r="B646" i="9"/>
  <c r="B646" i="9" a="1"/>
  <c r="B645" i="9"/>
  <c r="B645" i="9" a="1"/>
  <c r="B644" i="9" a="1"/>
  <c r="B644" i="9" s="1"/>
  <c r="B643" i="9" a="1"/>
  <c r="B643" i="9" s="1"/>
  <c r="B642" i="9" a="1"/>
  <c r="B642" i="9" s="1"/>
  <c r="B641" i="9"/>
  <c r="B641" i="9" a="1"/>
  <c r="B640" i="9" a="1"/>
  <c r="B640" i="9" s="1"/>
  <c r="B639" i="9" a="1"/>
  <c r="B639" i="9" s="1"/>
  <c r="B638" i="9" a="1"/>
  <c r="B638" i="9" s="1"/>
  <c r="B637" i="9" a="1"/>
  <c r="B637" i="9" s="1"/>
  <c r="B636" i="9" a="1"/>
  <c r="B636" i="9" s="1"/>
  <c r="B635" i="9"/>
  <c r="B635" i="9" a="1"/>
  <c r="B634" i="9" a="1"/>
  <c r="B634" i="9" s="1"/>
  <c r="B633" i="9"/>
  <c r="B633" i="9" a="1"/>
  <c r="B632" i="9"/>
  <c r="B632" i="9" a="1"/>
  <c r="B631" i="9" a="1"/>
  <c r="B631" i="9" s="1"/>
  <c r="B630" i="9" a="1"/>
  <c r="B630" i="9" s="1"/>
  <c r="B629" i="9" a="1"/>
  <c r="B629" i="9" s="1"/>
  <c r="B628" i="9"/>
  <c r="B628" i="9" a="1"/>
  <c r="B627" i="9"/>
  <c r="B627" i="9" a="1"/>
  <c r="B626" i="9" a="1"/>
  <c r="B626" i="9" s="1"/>
  <c r="B625" i="9" a="1"/>
  <c r="B625" i="9" s="1"/>
  <c r="B624" i="9" a="1"/>
  <c r="B624" i="9" s="1"/>
  <c r="B623" i="9" a="1"/>
  <c r="B623" i="9" s="1"/>
  <c r="B622" i="9" a="1"/>
  <c r="B622" i="9" s="1"/>
  <c r="B621" i="9" a="1"/>
  <c r="B621" i="9" s="1"/>
  <c r="B620" i="9"/>
  <c r="B620" i="9" a="1"/>
  <c r="B619" i="9" a="1"/>
  <c r="B619" i="9" s="1"/>
  <c r="B618" i="9" a="1"/>
  <c r="B618" i="9" s="1"/>
  <c r="B617" i="9" a="1"/>
  <c r="B617" i="9" s="1"/>
  <c r="B616" i="9" a="1"/>
  <c r="B616" i="9" s="1"/>
  <c r="B615" i="9"/>
  <c r="B615" i="9" a="1"/>
  <c r="B614" i="9"/>
  <c r="B614" i="9" a="1"/>
  <c r="B613" i="9" a="1"/>
  <c r="B613" i="9" s="1"/>
  <c r="B612" i="9"/>
  <c r="B612" i="9" a="1"/>
  <c r="B611" i="9" a="1"/>
  <c r="B611" i="9" s="1"/>
  <c r="B610" i="9" a="1"/>
  <c r="B610" i="9" s="1"/>
  <c r="B609" i="9" a="1"/>
  <c r="B609" i="9" s="1"/>
  <c r="B608" i="9" a="1"/>
  <c r="B608" i="9" s="1"/>
  <c r="B607" i="9" a="1"/>
  <c r="B607" i="9" s="1"/>
  <c r="B606" i="9" a="1"/>
  <c r="B606" i="9" s="1"/>
  <c r="B605" i="9" a="1"/>
  <c r="B605" i="9" s="1"/>
  <c r="B604" i="9" a="1"/>
  <c r="B604" i="9" s="1"/>
  <c r="B603" i="9" a="1"/>
  <c r="B603" i="9" s="1"/>
  <c r="B602" i="9"/>
  <c r="B602" i="9" a="1"/>
  <c r="B601" i="9" a="1"/>
  <c r="B601" i="9" s="1"/>
  <c r="B600" i="9" a="1"/>
  <c r="B600" i="9" s="1"/>
  <c r="B599" i="9"/>
  <c r="B599" i="9" a="1"/>
  <c r="B598" i="9" a="1"/>
  <c r="B598" i="9" s="1"/>
  <c r="B597" i="9" a="1"/>
  <c r="B597" i="9" s="1"/>
  <c r="B596" i="9" a="1"/>
  <c r="B596" i="9" s="1"/>
  <c r="B595" i="9" a="1"/>
  <c r="B595" i="9" s="1"/>
  <c r="B594" i="9"/>
  <c r="B594" i="9" a="1"/>
  <c r="B593" i="9"/>
  <c r="B593" i="9" a="1"/>
  <c r="B592" i="9" a="1"/>
  <c r="B592" i="9" s="1"/>
  <c r="B591" i="9" a="1"/>
  <c r="B591" i="9" s="1"/>
  <c r="B590" i="9" a="1"/>
  <c r="B590" i="9" s="1"/>
  <c r="B589" i="9" a="1"/>
  <c r="B589" i="9" s="1"/>
  <c r="B588" i="9" a="1"/>
  <c r="B588" i="9" s="1"/>
  <c r="B587" i="9" a="1"/>
  <c r="B587" i="9" s="1"/>
  <c r="B586" i="9"/>
  <c r="B586" i="9" a="1"/>
  <c r="B585" i="9" a="1"/>
  <c r="B585" i="9" s="1"/>
  <c r="B584" i="9" a="1"/>
  <c r="B584" i="9" s="1"/>
  <c r="B583" i="9" a="1"/>
  <c r="B583" i="9" s="1"/>
  <c r="B582" i="9"/>
  <c r="B582" i="9" a="1"/>
  <c r="B581" i="9"/>
  <c r="B581" i="9" a="1"/>
  <c r="B580" i="9"/>
  <c r="B580" i="9" a="1"/>
  <c r="B579" i="9" a="1"/>
  <c r="B579" i="9" s="1"/>
  <c r="B578" i="9" a="1"/>
  <c r="B578" i="9" s="1"/>
  <c r="B577" i="9" a="1"/>
  <c r="B577" i="9" s="1"/>
  <c r="B576" i="9" a="1"/>
  <c r="B576" i="9" s="1"/>
  <c r="B575" i="9" a="1"/>
  <c r="B575" i="9" s="1"/>
  <c r="B574" i="9" a="1"/>
  <c r="B574" i="9" s="1"/>
  <c r="B573" i="9"/>
  <c r="B573" i="9" a="1"/>
  <c r="B572" i="9" a="1"/>
  <c r="B572" i="9" s="1"/>
  <c r="B571" i="9" a="1"/>
  <c r="B571" i="9" s="1"/>
  <c r="B570" i="9" a="1"/>
  <c r="B570" i="9" s="1"/>
  <c r="B569" i="9"/>
  <c r="B569" i="9" a="1"/>
  <c r="B568" i="9" a="1"/>
  <c r="B568" i="9" s="1"/>
  <c r="B567" i="9" a="1"/>
  <c r="B567" i="9" s="1"/>
  <c r="B566" i="9" a="1"/>
  <c r="B566" i="9" s="1"/>
  <c r="B565" i="9" a="1"/>
  <c r="B565" i="9" s="1"/>
  <c r="B564" i="9" a="1"/>
  <c r="B564" i="9" s="1"/>
  <c r="B563" i="9"/>
  <c r="B563" i="9" a="1"/>
  <c r="B562" i="9" a="1"/>
  <c r="B562" i="9" s="1"/>
  <c r="B561" i="9" a="1"/>
  <c r="B561" i="9" s="1"/>
  <c r="B560" i="9"/>
  <c r="B560" i="9" a="1"/>
  <c r="B559" i="9" a="1"/>
  <c r="B559" i="9" s="1"/>
  <c r="B558" i="9" a="1"/>
  <c r="B558" i="9" s="1"/>
  <c r="B557" i="9" a="1"/>
  <c r="B557" i="9" s="1"/>
  <c r="B556" i="9"/>
  <c r="B556" i="9" a="1"/>
  <c r="B555" i="9"/>
  <c r="B555" i="9" a="1"/>
  <c r="B554" i="9"/>
  <c r="B554" i="9" a="1"/>
  <c r="B553" i="9" a="1"/>
  <c r="B553" i="9" s="1"/>
  <c r="B552" i="9" a="1"/>
  <c r="B552" i="9" s="1"/>
  <c r="B551" i="9" a="1"/>
  <c r="B551" i="9" s="1"/>
  <c r="B550" i="9" a="1"/>
  <c r="B550" i="9" s="1"/>
  <c r="B549" i="9" a="1"/>
  <c r="B549" i="9" s="1"/>
  <c r="B548" i="9"/>
  <c r="B548" i="9" a="1"/>
  <c r="B547" i="9" a="1"/>
  <c r="B547" i="9" s="1"/>
  <c r="B546" i="9" a="1"/>
  <c r="B546" i="9" s="1"/>
  <c r="B545" i="9" a="1"/>
  <c r="B545" i="9" s="1"/>
  <c r="B544" i="9" a="1"/>
  <c r="B544" i="9" s="1"/>
  <c r="B543" i="9"/>
  <c r="B543" i="9" a="1"/>
  <c r="B542" i="9"/>
  <c r="B542" i="9" a="1"/>
  <c r="B541" i="9" a="1"/>
  <c r="B541" i="9" s="1"/>
  <c r="B540" i="9"/>
  <c r="B540" i="9" a="1"/>
  <c r="B539" i="9" a="1"/>
  <c r="B539" i="9" s="1"/>
  <c r="B538" i="9" a="1"/>
  <c r="B538" i="9" s="1"/>
  <c r="B537" i="9" a="1"/>
  <c r="B537" i="9" s="1"/>
  <c r="B536" i="9" a="1"/>
  <c r="B536" i="9" s="1"/>
  <c r="B535" i="9" a="1"/>
  <c r="B535" i="9" s="1"/>
  <c r="B534" i="9" a="1"/>
  <c r="B534" i="9" s="1"/>
  <c r="B533" i="9" a="1"/>
  <c r="B533" i="9" s="1"/>
  <c r="B532" i="9" a="1"/>
  <c r="B532" i="9" s="1"/>
  <c r="B531" i="9" a="1"/>
  <c r="B531" i="9" s="1"/>
  <c r="B530" i="9"/>
  <c r="B530" i="9" a="1"/>
  <c r="B529" i="9" a="1"/>
  <c r="B529" i="9" s="1"/>
  <c r="B528" i="9" a="1"/>
  <c r="B528" i="9" s="1"/>
  <c r="B527" i="9"/>
  <c r="B527" i="9" a="1"/>
  <c r="B526" i="9" a="1"/>
  <c r="B526" i="9" s="1"/>
  <c r="B525" i="9" a="1"/>
  <c r="B525" i="9" s="1"/>
  <c r="B524" i="9" a="1"/>
  <c r="B524" i="9" s="1"/>
  <c r="B523" i="9" a="1"/>
  <c r="B523" i="9" s="1"/>
  <c r="B522" i="9"/>
  <c r="B522" i="9" a="1"/>
  <c r="B521" i="9"/>
  <c r="B521" i="9" a="1"/>
  <c r="B520" i="9" a="1"/>
  <c r="B520" i="9" s="1"/>
  <c r="B519" i="9" a="1"/>
  <c r="B519" i="9" s="1"/>
  <c r="B518" i="9" a="1"/>
  <c r="B518" i="9" s="1"/>
  <c r="B517" i="9" a="1"/>
  <c r="B517" i="9" s="1"/>
  <c r="B516" i="9" a="1"/>
  <c r="B516" i="9" s="1"/>
  <c r="B515" i="9" a="1"/>
  <c r="B515" i="9" s="1"/>
  <c r="B514" i="9"/>
  <c r="B514" i="9" a="1"/>
  <c r="B513" i="9" a="1"/>
  <c r="B513" i="9" s="1"/>
  <c r="B512" i="9" a="1"/>
  <c r="B512" i="9" s="1"/>
  <c r="B511" i="9" a="1"/>
  <c r="B511" i="9" s="1"/>
  <c r="B510" i="9"/>
  <c r="B510" i="9" a="1"/>
  <c r="B509" i="9"/>
  <c r="B509" i="9" a="1"/>
  <c r="B508" i="9"/>
  <c r="B508" i="9" a="1"/>
  <c r="B507" i="9" a="1"/>
  <c r="B507" i="9" s="1"/>
  <c r="B506" i="9" a="1"/>
  <c r="B506" i="9" s="1"/>
  <c r="B505" i="9" a="1"/>
  <c r="B505" i="9" s="1"/>
  <c r="B504" i="9" a="1"/>
  <c r="B504" i="9" s="1"/>
  <c r="B503" i="9" a="1"/>
  <c r="B503" i="9" s="1"/>
  <c r="B502" i="9"/>
  <c r="B502" i="9" a="1"/>
  <c r="B501" i="9"/>
  <c r="B501" i="9" a="1"/>
  <c r="B500" i="9" a="1"/>
  <c r="B500" i="9" s="1"/>
  <c r="B499" i="9" a="1"/>
  <c r="B499" i="9" s="1"/>
  <c r="B498" i="9" a="1"/>
  <c r="B498" i="9" s="1"/>
  <c r="B497" i="9"/>
  <c r="B497" i="9" a="1"/>
  <c r="B496" i="9" a="1"/>
  <c r="B496" i="9" s="1"/>
  <c r="B495" i="9" a="1"/>
  <c r="B495" i="9" s="1"/>
  <c r="B494" i="9" a="1"/>
  <c r="B494" i="9" s="1"/>
  <c r="B493" i="9" a="1"/>
  <c r="B493" i="9" s="1"/>
  <c r="B492" i="9" a="1"/>
  <c r="B492" i="9" s="1"/>
  <c r="B491" i="9"/>
  <c r="B491" i="9" a="1"/>
  <c r="B490" i="9" a="1"/>
  <c r="B490" i="9" s="1"/>
  <c r="B489" i="9"/>
  <c r="B489" i="9" a="1"/>
  <c r="B488" i="9"/>
  <c r="B488" i="9" a="1"/>
  <c r="B487" i="9" a="1"/>
  <c r="B487" i="9" s="1"/>
  <c r="B486" i="9" a="1"/>
  <c r="B486" i="9" s="1"/>
  <c r="B485" i="9" a="1"/>
  <c r="B485" i="9" s="1"/>
  <c r="B484" i="9"/>
  <c r="B484" i="9" a="1"/>
  <c r="B483" i="9"/>
  <c r="B483" i="9" a="1"/>
  <c r="B482" i="9" a="1"/>
  <c r="B482" i="9" s="1"/>
  <c r="B481" i="9" a="1"/>
  <c r="B481" i="9" s="1"/>
  <c r="B480" i="9"/>
  <c r="B480" i="9" a="1"/>
  <c r="B479" i="9" a="1"/>
  <c r="B479" i="9" s="1"/>
  <c r="B478" i="9"/>
  <c r="B478" i="9" a="1"/>
  <c r="B477" i="9" a="1"/>
  <c r="B477" i="9" s="1"/>
  <c r="B476" i="9" a="1"/>
  <c r="B476" i="9" s="1"/>
  <c r="B475" i="9" a="1"/>
  <c r="B475" i="9" s="1"/>
  <c r="B474" i="9" a="1"/>
  <c r="B474" i="9" s="1"/>
  <c r="B473" i="9" a="1"/>
  <c r="B473" i="9" s="1"/>
  <c r="B472" i="9" a="1"/>
  <c r="B472" i="9" s="1"/>
  <c r="B471" i="9"/>
  <c r="B471" i="9" a="1"/>
  <c r="B470" i="9" a="1"/>
  <c r="B470" i="9" s="1"/>
  <c r="B469" i="9" a="1"/>
  <c r="B469" i="9" s="1"/>
  <c r="B468" i="9"/>
  <c r="B468" i="9" a="1"/>
  <c r="B467" i="9" a="1"/>
  <c r="B467" i="9" s="1"/>
  <c r="B466" i="9" a="1"/>
  <c r="B466" i="9" s="1"/>
  <c r="B465" i="9" a="1"/>
  <c r="B465" i="9" s="1"/>
  <c r="B464" i="9" a="1"/>
  <c r="B464" i="9" s="1"/>
  <c r="B463" i="9" a="1"/>
  <c r="B463" i="9" s="1"/>
  <c r="B462" i="9"/>
  <c r="B462" i="9" a="1"/>
  <c r="B461" i="9" a="1"/>
  <c r="B461" i="9" s="1"/>
  <c r="B460" i="9" a="1"/>
  <c r="B460" i="9" s="1"/>
  <c r="B459" i="9" a="1"/>
  <c r="B459" i="9" s="1"/>
  <c r="B458" i="9"/>
  <c r="B458" i="9" a="1"/>
  <c r="B457" i="9" a="1"/>
  <c r="B457" i="9" s="1"/>
  <c r="B456" i="9" a="1"/>
  <c r="B456" i="9" s="1"/>
  <c r="B455" i="9"/>
  <c r="B455" i="9" a="1"/>
  <c r="B454" i="9" a="1"/>
  <c r="B454" i="9" s="1"/>
  <c r="B453" i="9" a="1"/>
  <c r="B453" i="9" s="1"/>
  <c r="B452" i="9"/>
  <c r="B452" i="9" a="1"/>
  <c r="B451" i="9" a="1"/>
  <c r="B451" i="9" s="1"/>
  <c r="B450" i="9" a="1"/>
  <c r="B450" i="9" s="1"/>
  <c r="B449" i="9" a="1"/>
  <c r="B449" i="9" s="1"/>
  <c r="B448" i="9" a="1"/>
  <c r="B448" i="9" s="1"/>
  <c r="B447" i="9" a="1"/>
  <c r="B447" i="9" s="1"/>
  <c r="B446" i="9" a="1"/>
  <c r="B446" i="9" s="1"/>
  <c r="B445" i="9" a="1"/>
  <c r="B445" i="9" s="1"/>
  <c r="B444" i="9" a="1"/>
  <c r="B444" i="9" s="1"/>
  <c r="B443" i="9"/>
  <c r="B443" i="9" a="1"/>
  <c r="B442" i="9"/>
  <c r="B442" i="9" a="1"/>
  <c r="B441" i="9" a="1"/>
  <c r="B441" i="9" s="1"/>
  <c r="B440" i="9" a="1"/>
  <c r="B440" i="9" s="1"/>
  <c r="B439" i="9" a="1"/>
  <c r="B439" i="9" s="1"/>
  <c r="B438" i="9"/>
  <c r="B438" i="9" a="1"/>
  <c r="B437" i="9" a="1"/>
  <c r="B437" i="9" s="1"/>
  <c r="B436" i="9" a="1"/>
  <c r="B436" i="9" s="1"/>
  <c r="B435" i="9" a="1"/>
  <c r="B435" i="9" s="1"/>
  <c r="B434" i="9" a="1"/>
  <c r="B434" i="9" s="1"/>
  <c r="B433" i="9" a="1"/>
  <c r="B433" i="9" s="1"/>
  <c r="B432" i="9"/>
  <c r="B432" i="9" a="1"/>
  <c r="B431" i="9" a="1"/>
  <c r="B431" i="9" s="1"/>
  <c r="B430" i="9"/>
  <c r="B430" i="9" a="1"/>
  <c r="B429" i="9"/>
  <c r="B429" i="9" a="1"/>
  <c r="B428" i="9" a="1"/>
  <c r="B428" i="9" s="1"/>
  <c r="B427" i="9" a="1"/>
  <c r="B427" i="9" s="1"/>
  <c r="B426" i="9" a="1"/>
  <c r="B426" i="9" s="1"/>
  <c r="B425" i="9"/>
  <c r="B425" i="9" a="1"/>
  <c r="B424" i="9"/>
  <c r="B424" i="9" a="1"/>
  <c r="B423" i="9" a="1"/>
  <c r="B423" i="9" s="1"/>
  <c r="B422" i="9" a="1"/>
  <c r="B422" i="9" s="1"/>
  <c r="B421" i="9" a="1"/>
  <c r="B421" i="9" s="1"/>
  <c r="B420" i="9" a="1"/>
  <c r="B420" i="9" s="1"/>
  <c r="B419" i="9" a="1"/>
  <c r="B419" i="9" s="1"/>
  <c r="B418" i="9" a="1"/>
  <c r="B418" i="9" s="1"/>
  <c r="B417" i="9"/>
  <c r="B417" i="9" a="1"/>
  <c r="B416" i="9"/>
  <c r="B416" i="9" a="1"/>
  <c r="B415" i="9" a="1"/>
  <c r="B415" i="9" s="1"/>
  <c r="B414" i="9" a="1"/>
  <c r="B414" i="9" s="1"/>
  <c r="B413" i="9" a="1"/>
  <c r="B413" i="9" s="1"/>
  <c r="B412" i="9"/>
  <c r="B412" i="9" a="1"/>
  <c r="B411" i="9" a="1"/>
  <c r="B411" i="9" s="1"/>
  <c r="B410" i="9" a="1"/>
  <c r="B410" i="9" s="1"/>
  <c r="B409" i="9" a="1"/>
  <c r="B409" i="9" s="1"/>
  <c r="B408" i="9"/>
  <c r="B408" i="9" a="1"/>
  <c r="B407" i="9" a="1"/>
  <c r="B407" i="9" s="1"/>
  <c r="B406" i="9"/>
  <c r="B406" i="9" a="1"/>
  <c r="B405" i="9" a="1"/>
  <c r="B405" i="9" s="1"/>
  <c r="B404" i="9"/>
  <c r="B404" i="9" a="1"/>
  <c r="B403" i="9" a="1"/>
  <c r="B403" i="9" s="1"/>
  <c r="B402" i="9" a="1"/>
  <c r="B402" i="9" s="1"/>
  <c r="B401" i="9" a="1"/>
  <c r="B401" i="9" s="1"/>
  <c r="B400" i="9" a="1"/>
  <c r="B400" i="9" s="1"/>
  <c r="B399" i="9"/>
  <c r="B399" i="9" a="1"/>
  <c r="B398" i="9" a="1"/>
  <c r="B398" i="9" s="1"/>
  <c r="B397" i="9" a="1"/>
  <c r="B397" i="9" s="1"/>
  <c r="B396" i="9"/>
  <c r="B396" i="9" a="1"/>
  <c r="B395" i="9"/>
  <c r="B395" i="9" a="1"/>
  <c r="B394" i="9" a="1"/>
  <c r="B394" i="9" s="1"/>
  <c r="B393" i="9"/>
  <c r="B393" i="9" a="1"/>
  <c r="B392" i="9" a="1"/>
  <c r="B392" i="9" s="1"/>
  <c r="B391" i="9" a="1"/>
  <c r="B391" i="9" s="1"/>
  <c r="B390" i="9" a="1"/>
  <c r="B390" i="9" s="1"/>
  <c r="B389" i="9" a="1"/>
  <c r="B389" i="9" s="1"/>
  <c r="B388" i="9" a="1"/>
  <c r="B388" i="9" s="1"/>
  <c r="B387" i="9" a="1"/>
  <c r="B387" i="9" s="1"/>
  <c r="B386" i="9"/>
  <c r="B386" i="9" a="1"/>
  <c r="B385" i="9" a="1"/>
  <c r="B385" i="9" s="1"/>
  <c r="B384" i="9"/>
  <c r="B384" i="9" a="1"/>
  <c r="B383" i="9"/>
  <c r="B383" i="9" a="1"/>
  <c r="B382" i="9" a="1"/>
  <c r="B382" i="9" s="1"/>
  <c r="B381" i="9" a="1"/>
  <c r="B381" i="9" s="1"/>
  <c r="B380" i="9"/>
  <c r="B380" i="9" a="1"/>
  <c r="B379" i="9" a="1"/>
  <c r="B379" i="9" s="1"/>
  <c r="B378" i="9" a="1"/>
  <c r="B378" i="9" s="1"/>
  <c r="B377" i="9" a="1"/>
  <c r="B377" i="9" s="1"/>
  <c r="B376" i="9" a="1"/>
  <c r="B376" i="9" s="1"/>
  <c r="B375" i="9" a="1"/>
  <c r="B375" i="9" s="1"/>
  <c r="B374" i="9" a="1"/>
  <c r="B374" i="9" s="1"/>
  <c r="B373" i="9" a="1"/>
  <c r="B373" i="9" s="1"/>
  <c r="B372" i="9" a="1"/>
  <c r="B372" i="9" s="1"/>
  <c r="B371" i="9"/>
  <c r="B371" i="9" a="1"/>
  <c r="B370" i="9"/>
  <c r="B370" i="9" a="1"/>
  <c r="B369" i="9" a="1"/>
  <c r="B369" i="9" s="1"/>
  <c r="B368" i="9" a="1"/>
  <c r="B368" i="9" s="1"/>
  <c r="B367" i="9" a="1"/>
  <c r="B367" i="9" s="1"/>
  <c r="B366" i="9"/>
  <c r="B366" i="9" a="1"/>
  <c r="B365" i="9" a="1"/>
  <c r="B365" i="9" s="1"/>
  <c r="B364" i="9"/>
  <c r="B364" i="9" a="1"/>
  <c r="B363" i="9" a="1"/>
  <c r="B363" i="9" s="1"/>
  <c r="B362" i="9" a="1"/>
  <c r="B362" i="9" s="1"/>
  <c r="B361" i="9" a="1"/>
  <c r="B361" i="9" s="1"/>
  <c r="B360" i="9"/>
  <c r="B360" i="9" a="1"/>
  <c r="B359" i="9" a="1"/>
  <c r="B359" i="9" s="1"/>
  <c r="B358" i="9" a="1"/>
  <c r="B358" i="9" s="1"/>
  <c r="B357" i="9"/>
  <c r="B357" i="9" a="1"/>
  <c r="B356" i="9" a="1"/>
  <c r="B356" i="9" s="1"/>
  <c r="B355" i="9" a="1"/>
  <c r="B355" i="9" s="1"/>
  <c r="B354" i="9" a="1"/>
  <c r="B354" i="9" s="1"/>
  <c r="B353" i="9"/>
  <c r="B353" i="9" a="1"/>
  <c r="B352" i="9"/>
  <c r="B352" i="9" a="1"/>
  <c r="B351" i="9"/>
  <c r="B351" i="9" a="1"/>
  <c r="B350" i="9" a="1"/>
  <c r="B350" i="9" s="1"/>
  <c r="B349" i="9" a="1"/>
  <c r="B349" i="9" s="1"/>
  <c r="B348" i="9" a="1"/>
  <c r="B348" i="9" s="1"/>
  <c r="B347" i="9"/>
  <c r="B347" i="9" a="1"/>
  <c r="B346" i="9" a="1"/>
  <c r="B346" i="9" s="1"/>
  <c r="B345" i="9"/>
  <c r="B345" i="9" a="1"/>
  <c r="B344" i="9"/>
  <c r="B344" i="9" a="1"/>
  <c r="B343" i="9" a="1"/>
  <c r="B343" i="9" s="1"/>
  <c r="B342" i="9" a="1"/>
  <c r="B342" i="9" s="1"/>
  <c r="B341" i="9" a="1"/>
  <c r="B341" i="9" s="1"/>
  <c r="B340" i="9"/>
  <c r="B340" i="9" a="1"/>
  <c r="B339" i="9"/>
  <c r="B339" i="9" a="1"/>
  <c r="B338" i="9" a="1"/>
  <c r="B338" i="9" s="1"/>
  <c r="B337" i="9" a="1"/>
  <c r="B337" i="9" s="1"/>
  <c r="B336" i="9"/>
  <c r="B336" i="9" a="1"/>
  <c r="B335" i="9" a="1"/>
  <c r="B335" i="9" s="1"/>
  <c r="B334" i="9" a="1"/>
  <c r="B334" i="9" s="1"/>
  <c r="B333" i="9" a="1"/>
  <c r="B333" i="9" s="1"/>
  <c r="B332" i="9" a="1"/>
  <c r="B332" i="9" s="1"/>
  <c r="B331" i="9" a="1"/>
  <c r="B331" i="9" s="1"/>
  <c r="B330" i="9" a="1"/>
  <c r="B330" i="9" s="1"/>
  <c r="B329" i="9" a="1"/>
  <c r="B329" i="9" s="1"/>
  <c r="B328" i="9" a="1"/>
  <c r="B328" i="9" s="1"/>
  <c r="B327" i="9"/>
  <c r="B327" i="9" a="1"/>
  <c r="B326" i="9"/>
  <c r="B326" i="9" a="1"/>
  <c r="B325" i="9" a="1"/>
  <c r="B325" i="9" s="1"/>
  <c r="B324" i="9"/>
  <c r="B324" i="9" a="1"/>
  <c r="B323" i="9"/>
  <c r="B323" i="9" a="1"/>
  <c r="B322" i="9" a="1"/>
  <c r="B322" i="9" s="1"/>
  <c r="B321" i="9"/>
  <c r="B321" i="9" a="1"/>
  <c r="B320" i="9" a="1"/>
  <c r="B320" i="9" s="1"/>
  <c r="B319" i="9" a="1"/>
  <c r="B319" i="9" s="1"/>
  <c r="B318" i="9"/>
  <c r="B318" i="9" a="1"/>
  <c r="B317" i="9" a="1"/>
  <c r="B317" i="9" s="1"/>
  <c r="B316" i="9" a="1"/>
  <c r="B316" i="9" s="1"/>
  <c r="B315" i="9" a="1"/>
  <c r="B315" i="9" s="1"/>
  <c r="B314" i="9"/>
  <c r="B314" i="9" a="1"/>
  <c r="B313" i="9" a="1"/>
  <c r="B313" i="9" s="1"/>
  <c r="B312" i="9"/>
  <c r="B312" i="9" a="1"/>
  <c r="B311" i="9"/>
  <c r="B311" i="9" a="1"/>
  <c r="B310" i="9" a="1"/>
  <c r="B310" i="9" s="1"/>
  <c r="B309" i="9" a="1"/>
  <c r="B309" i="9" s="1"/>
  <c r="B308" i="9"/>
  <c r="B308" i="9" a="1"/>
  <c r="B307" i="9" a="1"/>
  <c r="B307" i="9" s="1"/>
  <c r="B306" i="9"/>
  <c r="B306" i="9" a="1"/>
  <c r="B305" i="9" a="1"/>
  <c r="B305" i="9" s="1"/>
  <c r="B304" i="9" a="1"/>
  <c r="B304" i="9" s="1"/>
  <c r="B303" i="9" a="1"/>
  <c r="B303" i="9" s="1"/>
  <c r="B302" i="9" a="1"/>
  <c r="B302" i="9" s="1"/>
  <c r="B301" i="9" a="1"/>
  <c r="B301" i="9" s="1"/>
  <c r="B300" i="9" a="1"/>
  <c r="B300" i="9" s="1"/>
  <c r="B299" i="9"/>
  <c r="B299" i="9" a="1"/>
  <c r="B298" i="9"/>
  <c r="B298" i="9" a="1"/>
  <c r="B297" i="9" a="1"/>
  <c r="B297" i="9" s="1"/>
  <c r="B296" i="9" a="1"/>
  <c r="B296" i="9" s="1"/>
  <c r="B295" i="9" a="1"/>
  <c r="B295" i="9" s="1"/>
  <c r="B294" i="9"/>
  <c r="B294" i="9" a="1"/>
  <c r="B293" i="9" a="1"/>
  <c r="B293" i="9" s="1"/>
  <c r="B292" i="9" a="1"/>
  <c r="B292" i="9" s="1"/>
  <c r="B291" i="9" a="1"/>
  <c r="B291" i="9" s="1"/>
  <c r="B290" i="9" a="1"/>
  <c r="B290" i="9" s="1"/>
  <c r="B289" i="9" a="1"/>
  <c r="B289" i="9" s="1"/>
  <c r="B288" i="9"/>
  <c r="B288" i="9" a="1"/>
  <c r="B287" i="9" a="1"/>
  <c r="B287" i="9" s="1"/>
  <c r="B286" i="9" a="1"/>
  <c r="B286" i="9" s="1"/>
  <c r="B285" i="9"/>
  <c r="B285" i="9" a="1"/>
  <c r="B284" i="9"/>
  <c r="B284" i="9" a="1"/>
  <c r="B283" i="9" a="1"/>
  <c r="B283" i="9" s="1"/>
  <c r="B282" i="9" a="1"/>
  <c r="B282" i="9" s="1"/>
  <c r="B281" i="9"/>
  <c r="B281" i="9" a="1"/>
  <c r="B280" i="9" a="1"/>
  <c r="B280" i="9" s="1"/>
  <c r="B279" i="9" a="1"/>
  <c r="B279" i="9" s="1"/>
  <c r="B278" i="9" a="1"/>
  <c r="B278" i="9" s="1"/>
  <c r="B277" i="9" a="1"/>
  <c r="B277" i="9" s="1"/>
  <c r="B276" i="9" a="1"/>
  <c r="B276" i="9" s="1"/>
  <c r="B275" i="9"/>
  <c r="B275" i="9" a="1"/>
  <c r="B274" i="9" a="1"/>
  <c r="B274" i="9" s="1"/>
  <c r="B273" i="9"/>
  <c r="B273" i="9" a="1"/>
  <c r="B272" i="9"/>
  <c r="B272" i="9" a="1"/>
  <c r="B271" i="9" a="1"/>
  <c r="B271" i="9" s="1"/>
  <c r="B270" i="9" a="1"/>
  <c r="B270" i="9" s="1"/>
  <c r="B269" i="9" a="1"/>
  <c r="B269" i="9" s="1"/>
  <c r="B268" i="9"/>
  <c r="B268" i="9" a="1"/>
  <c r="B267" i="9"/>
  <c r="B267" i="9" a="1"/>
  <c r="B266" i="9" a="1"/>
  <c r="B266" i="9" s="1"/>
  <c r="B265" i="9" a="1"/>
  <c r="B265" i="9" s="1"/>
  <c r="B264" i="9" a="1"/>
  <c r="B264" i="9" s="1"/>
  <c r="B263" i="9" a="1"/>
  <c r="B263" i="9" s="1"/>
  <c r="B262" i="9" a="1"/>
  <c r="B262" i="9" s="1"/>
  <c r="B261" i="9" a="1"/>
  <c r="B261" i="9" s="1"/>
  <c r="B260" i="9"/>
  <c r="B260" i="9" a="1"/>
  <c r="B259" i="9" a="1"/>
  <c r="B259" i="9" s="1"/>
  <c r="B258" i="9" a="1"/>
  <c r="B258" i="9" s="1"/>
  <c r="B257" i="9" a="1"/>
  <c r="B257" i="9" s="1"/>
  <c r="B256" i="9" a="1"/>
  <c r="B256" i="9" s="1"/>
  <c r="B255" i="9"/>
  <c r="B255" i="9" a="1"/>
  <c r="B254" i="9"/>
  <c r="B254" i="9" a="1"/>
  <c r="B253" i="9" a="1"/>
  <c r="B253" i="9" s="1"/>
  <c r="B252" i="9"/>
  <c r="B252" i="9" a="1"/>
  <c r="B251" i="9" a="1"/>
  <c r="B251" i="9" s="1"/>
  <c r="B250" i="9" a="1"/>
  <c r="B250" i="9" s="1"/>
  <c r="B249" i="9" a="1"/>
  <c r="B249" i="9" s="1"/>
  <c r="B248" i="9" a="1"/>
  <c r="B248" i="9" s="1"/>
  <c r="B247" i="9" a="1"/>
  <c r="B247" i="9" s="1"/>
  <c r="B246" i="9" a="1"/>
  <c r="B246" i="9" s="1"/>
  <c r="B245" i="9" a="1"/>
  <c r="B245" i="9" s="1"/>
  <c r="B244" i="9" a="1"/>
  <c r="B244" i="9" s="1"/>
  <c r="B243" i="9" a="1"/>
  <c r="B243" i="9" s="1"/>
  <c r="B242" i="9"/>
  <c r="B242" i="9" a="1"/>
  <c r="B241" i="9" a="1"/>
  <c r="B241" i="9" s="1"/>
  <c r="B240" i="9" a="1"/>
  <c r="B240" i="9" s="1"/>
  <c r="B239" i="9"/>
  <c r="B239" i="9" a="1"/>
  <c r="B238" i="9" a="1"/>
  <c r="B238" i="9" s="1"/>
  <c r="B237" i="9" a="1"/>
  <c r="B237" i="9" s="1"/>
  <c r="B236" i="9" a="1"/>
  <c r="B236" i="9" s="1"/>
  <c r="B235" i="9" a="1"/>
  <c r="B235" i="9" s="1"/>
  <c r="B234" i="9"/>
  <c r="B234" i="9" a="1"/>
  <c r="B233" i="9"/>
  <c r="B233" i="9" a="1"/>
  <c r="B232" i="9" a="1"/>
  <c r="B232" i="9" s="1"/>
  <c r="B231" i="9" a="1"/>
  <c r="B231" i="9" s="1"/>
  <c r="B230" i="9" a="1"/>
  <c r="B230" i="9" s="1"/>
  <c r="B229" i="9" a="1"/>
  <c r="B229" i="9" s="1"/>
  <c r="B228" i="9" a="1"/>
  <c r="B228" i="9" s="1"/>
  <c r="B227" i="9" a="1"/>
  <c r="B227" i="9" s="1"/>
  <c r="B226" i="9"/>
  <c r="B226" i="9" a="1"/>
  <c r="B225" i="9" a="1"/>
  <c r="B225" i="9" s="1"/>
  <c r="B224" i="9" a="1"/>
  <c r="B224" i="9" s="1"/>
  <c r="B223" i="9" a="1"/>
  <c r="B223" i="9" s="1"/>
  <c r="B222" i="9"/>
  <c r="B222" i="9" a="1"/>
  <c r="B221" i="9"/>
  <c r="B221" i="9" a="1"/>
  <c r="B220" i="9"/>
  <c r="B220" i="9" a="1"/>
  <c r="B219" i="9" a="1"/>
  <c r="B219" i="9" s="1"/>
  <c r="B218" i="9" a="1"/>
  <c r="B218" i="9" s="1"/>
  <c r="B217" i="9" a="1"/>
  <c r="B217" i="9" s="1"/>
  <c r="B216" i="9" a="1"/>
  <c r="B216" i="9" s="1"/>
  <c r="B215" i="9" a="1"/>
  <c r="B215" i="9" s="1"/>
  <c r="B214" i="9" a="1"/>
  <c r="B214" i="9" s="1"/>
  <c r="B213" i="9"/>
  <c r="B213" i="9" a="1"/>
  <c r="B212" i="9" a="1"/>
  <c r="B212" i="9" s="1"/>
  <c r="B211" i="9" a="1"/>
  <c r="B211" i="9" s="1"/>
  <c r="B210" i="9" a="1"/>
  <c r="B210" i="9" s="1"/>
  <c r="B209" i="9"/>
  <c r="B209" i="9" a="1"/>
  <c r="B208" i="9" a="1"/>
  <c r="B208" i="9" s="1"/>
  <c r="B207" i="9" a="1"/>
  <c r="B207" i="9" s="1"/>
  <c r="B206" i="9" a="1"/>
  <c r="B206" i="9" s="1"/>
  <c r="B205" i="9" a="1"/>
  <c r="B205" i="9" s="1"/>
  <c r="B204" i="9" a="1"/>
  <c r="B204" i="9" s="1"/>
  <c r="B203" i="9"/>
  <c r="B203" i="9" a="1"/>
  <c r="B202" i="9" a="1"/>
  <c r="B202" i="9" s="1"/>
  <c r="B201" i="9" a="1"/>
  <c r="B201" i="9" s="1"/>
  <c r="B200" i="9"/>
  <c r="B200" i="9" a="1"/>
  <c r="B199" i="9" a="1"/>
  <c r="B199" i="9" s="1"/>
  <c r="B198" i="9" a="1"/>
  <c r="B198" i="9" s="1"/>
  <c r="B197" i="9" a="1"/>
  <c r="B197" i="9" s="1"/>
  <c r="B196" i="9"/>
  <c r="B196" i="9" a="1"/>
  <c r="B195" i="9"/>
  <c r="B195" i="9" a="1"/>
  <c r="B194" i="9"/>
  <c r="B194" i="9" a="1"/>
  <c r="B193" i="9" a="1"/>
  <c r="B193" i="9" s="1"/>
  <c r="B192" i="9" a="1"/>
  <c r="B192" i="9" s="1"/>
  <c r="B191" i="9" a="1"/>
  <c r="B191" i="9" s="1"/>
  <c r="B190" i="9" a="1"/>
  <c r="B190" i="9" s="1"/>
  <c r="B189" i="9" a="1"/>
  <c r="B189" i="9" s="1"/>
  <c r="B188" i="9"/>
  <c r="B188" i="9" a="1"/>
  <c r="B187" i="9" a="1"/>
  <c r="B187" i="9" s="1"/>
  <c r="B186" i="9" a="1"/>
  <c r="B186" i="9" s="1"/>
  <c r="B185" i="9" a="1"/>
  <c r="B185" i="9" s="1"/>
  <c r="B184" i="9" a="1"/>
  <c r="B184" i="9" s="1"/>
  <c r="B183" i="9"/>
  <c r="B183" i="9" a="1"/>
  <c r="B182" i="9"/>
  <c r="B182" i="9" a="1"/>
  <c r="B181" i="9" a="1"/>
  <c r="B181" i="9" s="1"/>
  <c r="B180" i="9"/>
  <c r="B180" i="9" a="1"/>
  <c r="B179" i="9" a="1"/>
  <c r="B179" i="9" s="1"/>
  <c r="B178" i="9" a="1"/>
  <c r="B178" i="9" s="1"/>
  <c r="B177" i="9" a="1"/>
  <c r="B177" i="9" s="1"/>
  <c r="B176" i="9" a="1"/>
  <c r="B176" i="9" s="1"/>
  <c r="B175" i="9" a="1"/>
  <c r="B175" i="9" s="1"/>
  <c r="B174" i="9" a="1"/>
  <c r="B174" i="9" s="1"/>
  <c r="B173" i="9" a="1"/>
  <c r="B173" i="9" s="1"/>
  <c r="B172" i="9" a="1"/>
  <c r="B172" i="9" s="1"/>
  <c r="B171" i="9" a="1"/>
  <c r="B171" i="9" s="1"/>
  <c r="B170" i="9"/>
  <c r="B170" i="9" a="1"/>
  <c r="B169" i="9" a="1"/>
  <c r="B169" i="9" s="1"/>
  <c r="B168" i="9" a="1"/>
  <c r="B168" i="9" s="1"/>
  <c r="B167" i="9"/>
  <c r="B167" i="9" a="1"/>
  <c r="B166" i="9" a="1"/>
  <c r="B166" i="9" s="1"/>
  <c r="B165" i="9" a="1"/>
  <c r="B165" i="9" s="1"/>
  <c r="B164" i="9" a="1"/>
  <c r="B164" i="9" s="1"/>
  <c r="B163" i="9" a="1"/>
  <c r="B163" i="9" s="1"/>
  <c r="B162" i="9"/>
  <c r="B162" i="9" a="1"/>
  <c r="B161" i="9"/>
  <c r="B161" i="9" a="1"/>
  <c r="B160" i="9" a="1"/>
  <c r="B160" i="9" s="1"/>
  <c r="B159" i="9" a="1"/>
  <c r="B159" i="9" s="1"/>
  <c r="B158" i="9" a="1"/>
  <c r="B158" i="9" s="1"/>
  <c r="B157" i="9"/>
  <c r="B157" i="9" a="1"/>
  <c r="B156" i="9" a="1"/>
  <c r="B156" i="9" s="1"/>
  <c r="B155" i="9"/>
  <c r="B155" i="9" a="1"/>
  <c r="B154" i="9" a="1"/>
  <c r="B154" i="9" s="1"/>
  <c r="B153" i="9" a="1"/>
  <c r="B153" i="9" s="1"/>
  <c r="B152" i="9" a="1"/>
  <c r="B152" i="9" s="1"/>
  <c r="B151" i="9"/>
  <c r="B151" i="9" a="1"/>
  <c r="B150" i="9"/>
  <c r="B150" i="9" a="1"/>
  <c r="B149" i="9"/>
  <c r="B149" i="9" a="1"/>
  <c r="B148" i="9" a="1"/>
  <c r="B148" i="9" s="1"/>
  <c r="B147" i="9" a="1"/>
  <c r="B147" i="9" s="1"/>
  <c r="B146" i="9" a="1"/>
  <c r="B146" i="9" s="1"/>
  <c r="B145" i="9"/>
  <c r="B145" i="9" a="1"/>
  <c r="B144" i="9" a="1"/>
  <c r="B144" i="9" s="1"/>
  <c r="B143" i="9" a="1"/>
  <c r="B143" i="9" s="1"/>
  <c r="B142" i="9" a="1"/>
  <c r="B142" i="9" s="1"/>
  <c r="B141" i="9" a="1"/>
  <c r="B141" i="9" s="1"/>
  <c r="B140" i="9" a="1"/>
  <c r="B140" i="9" s="1"/>
  <c r="B139" i="9"/>
  <c r="B139" i="9" a="1"/>
  <c r="B138" i="9"/>
  <c r="B138" i="9" a="1"/>
  <c r="B137" i="9"/>
  <c r="B137" i="9" a="1"/>
  <c r="B136" i="9" a="1"/>
  <c r="B136" i="9" s="1"/>
  <c r="B135" i="9" a="1"/>
  <c r="B135" i="9" s="1"/>
  <c r="B134" i="9" a="1"/>
  <c r="B134" i="9" s="1"/>
  <c r="B133" i="9"/>
  <c r="B133" i="9" a="1"/>
  <c r="B132" i="9" a="1"/>
  <c r="B132" i="9" s="1"/>
  <c r="B131" i="9"/>
  <c r="B131" i="9" a="1"/>
  <c r="B130" i="9" a="1"/>
  <c r="B130" i="9" s="1"/>
  <c r="B129" i="9" a="1"/>
  <c r="B129" i="9" s="1"/>
  <c r="B128" i="9" a="1"/>
  <c r="B128" i="9" s="1"/>
  <c r="B127" i="9"/>
  <c r="B127" i="9" a="1"/>
  <c r="B126" i="9"/>
  <c r="B126" i="9" a="1"/>
  <c r="B125" i="9"/>
  <c r="B125" i="9" a="1"/>
  <c r="B124" i="9" a="1"/>
  <c r="B124" i="9" s="1"/>
  <c r="B123" i="9" a="1"/>
  <c r="B123" i="9" s="1"/>
  <c r="B122" i="9" a="1"/>
  <c r="B122" i="9" s="1"/>
  <c r="B121" i="9"/>
  <c r="B121" i="9" a="1"/>
  <c r="B120" i="9" a="1"/>
  <c r="B120" i="9" s="1"/>
  <c r="B119" i="9" a="1"/>
  <c r="B119" i="9" s="1"/>
  <c r="B118" i="9" a="1"/>
  <c r="B118" i="9" s="1"/>
  <c r="B117" i="9" a="1"/>
  <c r="B117" i="9" s="1"/>
  <c r="B116" i="9" a="1"/>
  <c r="B116" i="9" s="1"/>
  <c r="B115" i="9"/>
  <c r="B115" i="9" a="1"/>
  <c r="B114" i="9"/>
  <c r="B114" i="9" a="1"/>
  <c r="B113" i="9"/>
  <c r="B113" i="9" a="1"/>
  <c r="B112" i="9" a="1"/>
  <c r="B112" i="9" s="1"/>
  <c r="B111" i="9" a="1"/>
  <c r="B111" i="9" s="1"/>
  <c r="B110" i="9" a="1"/>
  <c r="B110" i="9" s="1"/>
  <c r="B109" i="9"/>
  <c r="B109" i="9" a="1"/>
  <c r="B108" i="9" a="1"/>
  <c r="B108" i="9" s="1"/>
  <c r="B107" i="9"/>
  <c r="B107" i="9" a="1"/>
  <c r="B106" i="9" a="1"/>
  <c r="B106" i="9" s="1"/>
  <c r="B105" i="9" a="1"/>
  <c r="B105" i="9" s="1"/>
  <c r="B104" i="9" a="1"/>
  <c r="B104" i="9" s="1"/>
  <c r="B103" i="9"/>
  <c r="B103" i="9" a="1"/>
  <c r="B102" i="9"/>
  <c r="B102" i="9" a="1"/>
  <c r="B101" i="9"/>
  <c r="B101" i="9" a="1"/>
  <c r="B100" i="9" a="1"/>
  <c r="B100" i="9" s="1"/>
  <c r="B99" i="9" a="1"/>
  <c r="B99" i="9" s="1"/>
  <c r="B98" i="9" a="1"/>
  <c r="B98" i="9" s="1"/>
  <c r="B97" i="9"/>
  <c r="B97" i="9" a="1"/>
  <c r="B96" i="9" a="1"/>
  <c r="B96" i="9" s="1"/>
  <c r="B95" i="9" a="1"/>
  <c r="B95" i="9" s="1"/>
  <c r="B94" i="9" a="1"/>
  <c r="B94" i="9" s="1"/>
  <c r="B93" i="9" a="1"/>
  <c r="B93" i="9" s="1"/>
  <c r="B92" i="9" a="1"/>
  <c r="B92" i="9" s="1"/>
  <c r="B91" i="9"/>
  <c r="B91" i="9" a="1"/>
  <c r="B90" i="9"/>
  <c r="B90" i="9" a="1"/>
  <c r="B89" i="9"/>
  <c r="B89" i="9" a="1"/>
  <c r="B88" i="9" a="1"/>
  <c r="B88" i="9" s="1"/>
  <c r="B87" i="9" a="1"/>
  <c r="B87" i="9" s="1"/>
  <c r="B86" i="9" a="1"/>
  <c r="B86" i="9" s="1"/>
  <c r="B85" i="9"/>
  <c r="B85" i="9" a="1"/>
  <c r="B84" i="9" a="1"/>
  <c r="B84" i="9" s="1"/>
  <c r="B83" i="9"/>
  <c r="B83" i="9" a="1"/>
  <c r="B82" i="9" a="1"/>
  <c r="B82" i="9" s="1"/>
  <c r="B81" i="9" a="1"/>
  <c r="B81" i="9" s="1"/>
  <c r="B80" i="9" a="1"/>
  <c r="B80" i="9" s="1"/>
  <c r="B79" i="9"/>
  <c r="B79" i="9" a="1"/>
  <c r="B78" i="9"/>
  <c r="B78" i="9" a="1"/>
  <c r="B77" i="9"/>
  <c r="B77" i="9" a="1"/>
  <c r="B76" i="9" a="1"/>
  <c r="B76" i="9" s="1"/>
  <c r="B75" i="9" a="1"/>
  <c r="B75" i="9" s="1"/>
  <c r="B74" i="9" a="1"/>
  <c r="B74" i="9" s="1"/>
  <c r="B73" i="9"/>
  <c r="B73" i="9" a="1"/>
  <c r="B72" i="9" a="1"/>
  <c r="B72" i="9" s="1"/>
  <c r="B71" i="9" a="1"/>
  <c r="B71" i="9" s="1"/>
  <c r="B70" i="9" a="1"/>
  <c r="B70" i="9" s="1"/>
  <c r="B69" i="9" a="1"/>
  <c r="B69" i="9" s="1"/>
  <c r="B68" i="9" a="1"/>
  <c r="B68" i="9" s="1"/>
  <c r="B67" i="9"/>
  <c r="B67" i="9" a="1"/>
  <c r="B66" i="9"/>
  <c r="B66" i="9" a="1"/>
  <c r="B65" i="9"/>
  <c r="B65" i="9" a="1"/>
  <c r="B64" i="9" a="1"/>
  <c r="B64" i="9" s="1"/>
  <c r="B63" i="9" a="1"/>
  <c r="B63" i="9" s="1"/>
  <c r="B62" i="9" a="1"/>
  <c r="B62" i="9" s="1"/>
  <c r="B61" i="9"/>
  <c r="B61" i="9" a="1"/>
  <c r="B60" i="9" a="1"/>
  <c r="B60" i="9" s="1"/>
  <c r="B59" i="9"/>
  <c r="B59" i="9" a="1"/>
  <c r="B58" i="9" a="1"/>
  <c r="B58" i="9" s="1"/>
  <c r="B57" i="9" a="1"/>
  <c r="B57" i="9" s="1"/>
  <c r="B56" i="9" a="1"/>
  <c r="B56" i="9" s="1"/>
  <c r="B55" i="9"/>
  <c r="B55" i="9" a="1"/>
  <c r="B54" i="9"/>
  <c r="B54" i="9" a="1"/>
  <c r="B53" i="9"/>
  <c r="B53" i="9" a="1"/>
  <c r="B52" i="9" a="1"/>
  <c r="B52" i="9" s="1"/>
  <c r="B51" i="9" a="1"/>
  <c r="B51" i="9" s="1"/>
  <c r="B50" i="9" a="1"/>
  <c r="B50" i="9" s="1"/>
  <c r="B49" i="9"/>
  <c r="B49" i="9" a="1"/>
  <c r="B48" i="9" a="1"/>
  <c r="B48" i="9" s="1"/>
  <c r="B47" i="9" a="1"/>
  <c r="B47" i="9" s="1"/>
  <c r="B46" i="9" a="1"/>
  <c r="B46" i="9" s="1"/>
  <c r="B45" i="9" a="1"/>
  <c r="B45" i="9" s="1"/>
  <c r="B44" i="9" a="1"/>
  <c r="B44" i="9" s="1"/>
  <c r="B43" i="9"/>
  <c r="B43" i="9" a="1"/>
  <c r="B42" i="9"/>
  <c r="B42" i="9" a="1"/>
  <c r="B41" i="9"/>
  <c r="B41" i="9" a="1"/>
  <c r="B40" i="9" a="1"/>
  <c r="B40" i="9" s="1"/>
  <c r="B39" i="9" a="1"/>
  <c r="B39" i="9" s="1"/>
  <c r="B38" i="9" a="1"/>
  <c r="B38" i="9" s="1"/>
  <c r="B37" i="9"/>
  <c r="B37" i="9" a="1"/>
  <c r="B36" i="9" a="1"/>
  <c r="B36" i="9" s="1"/>
  <c r="B35" i="9"/>
  <c r="B35" i="9" a="1"/>
  <c r="B34" i="9" a="1"/>
  <c r="B34" i="9" s="1"/>
  <c r="B33" i="9" a="1"/>
  <c r="B33" i="9" s="1"/>
  <c r="B32" i="9" a="1"/>
  <c r="B32" i="9" s="1"/>
  <c r="B31" i="9"/>
  <c r="B31" i="9" a="1"/>
  <c r="B30" i="9"/>
  <c r="B30" i="9" a="1"/>
  <c r="B29" i="9"/>
  <c r="B29" i="9" a="1"/>
  <c r="B28" i="9" a="1"/>
  <c r="B28" i="9" s="1"/>
  <c r="B27" i="9" a="1"/>
  <c r="B27" i="9" s="1"/>
  <c r="B26" i="9" a="1"/>
  <c r="B26" i="9" s="1"/>
  <c r="B25" i="9"/>
  <c r="B25" i="9" a="1"/>
  <c r="B24" i="9" a="1"/>
  <c r="B24" i="9" s="1"/>
  <c r="B23" i="9" a="1"/>
  <c r="B23" i="9" s="1"/>
  <c r="B22" i="9" a="1"/>
  <c r="B22" i="9" s="1"/>
  <c r="B21" i="9" a="1"/>
  <c r="B21" i="9" s="1"/>
  <c r="B20" i="9" a="1"/>
  <c r="B20" i="9" s="1"/>
  <c r="B19" i="9"/>
  <c r="B19" i="9" a="1"/>
  <c r="B18" i="9"/>
  <c r="B18" i="9" a="1"/>
  <c r="B17" i="9"/>
  <c r="B17" i="9" a="1"/>
  <c r="B16" i="9" a="1"/>
  <c r="B16" i="9" s="1"/>
  <c r="B15" i="9" a="1"/>
  <c r="B15" i="9" s="1"/>
  <c r="B14" i="9" a="1"/>
  <c r="B14" i="9" s="1"/>
  <c r="B13" i="9"/>
  <c r="B13" i="9" a="1"/>
  <c r="B12" i="9" a="1"/>
  <c r="B12" i="9" s="1"/>
  <c r="B11" i="9"/>
  <c r="B11" i="9" a="1"/>
  <c r="B10" i="9" a="1"/>
  <c r="B10" i="9" s="1"/>
  <c r="B9" i="9" a="1"/>
  <c r="B9" i="9" s="1"/>
  <c r="B8" i="9" a="1"/>
  <c r="B8" i="9" s="1"/>
  <c r="B7" i="9"/>
  <c r="B7" i="9" a="1"/>
  <c r="B6" i="9"/>
  <c r="B6" i="9" a="1"/>
  <c r="B5" i="9"/>
  <c r="B5" i="9" a="1"/>
  <c r="B4" i="9" a="1"/>
  <c r="B4" i="9" s="1"/>
  <c r="B3" i="9" a="1"/>
  <c r="B3" i="9" s="1"/>
  <c r="B2952" i="9" a="1"/>
  <c r="B2952" i="9" s="1"/>
  <c r="B2" i="9" a="1"/>
  <c r="B2" i="9" s="1"/>
  <c r="K300" i="13"/>
  <c r="J300" i="13"/>
  <c r="I300" i="13"/>
  <c r="H300" i="13"/>
  <c r="G300" i="13"/>
  <c r="F300" i="13"/>
  <c r="E300" i="13"/>
  <c r="D300" i="13"/>
  <c r="C300" i="13"/>
  <c r="B300" i="13"/>
  <c r="K299" i="13"/>
  <c r="J299" i="13"/>
  <c r="I299" i="13"/>
  <c r="H299" i="13"/>
  <c r="G299" i="13"/>
  <c r="F299" i="13"/>
  <c r="E299" i="13"/>
  <c r="D299" i="13"/>
  <c r="C299" i="13"/>
  <c r="B299" i="13"/>
  <c r="K298" i="13"/>
  <c r="J298" i="13"/>
  <c r="I298" i="13"/>
  <c r="H298" i="13"/>
  <c r="G298" i="13"/>
  <c r="F298" i="13"/>
  <c r="E298" i="13"/>
  <c r="D298" i="13"/>
  <c r="C298" i="13"/>
  <c r="B298" i="13"/>
  <c r="K297" i="13"/>
  <c r="J297" i="13"/>
  <c r="I297" i="13"/>
  <c r="H297" i="13"/>
  <c r="G297" i="13"/>
  <c r="F297" i="13"/>
  <c r="E297" i="13"/>
  <c r="D297" i="13"/>
  <c r="C297" i="13"/>
  <c r="B297" i="13"/>
  <c r="K296" i="13"/>
  <c r="J296" i="13"/>
  <c r="I296" i="13"/>
  <c r="H296" i="13"/>
  <c r="G296" i="13"/>
  <c r="F296" i="13"/>
  <c r="E296" i="13"/>
  <c r="D296" i="13"/>
  <c r="C296" i="13"/>
  <c r="B296" i="13"/>
  <c r="K295" i="13"/>
  <c r="J295" i="13"/>
  <c r="I295" i="13"/>
  <c r="H295" i="13"/>
  <c r="G295" i="13"/>
  <c r="F295" i="13"/>
  <c r="E295" i="13"/>
  <c r="D295" i="13"/>
  <c r="C295" i="13"/>
  <c r="B295" i="13"/>
  <c r="K294" i="13"/>
  <c r="J294" i="13"/>
  <c r="I294" i="13"/>
  <c r="H294" i="13"/>
  <c r="G294" i="13"/>
  <c r="F294" i="13"/>
  <c r="E294" i="13"/>
  <c r="D294" i="13"/>
  <c r="C294" i="13"/>
  <c r="B294" i="13"/>
  <c r="K293" i="13"/>
  <c r="J293" i="13"/>
  <c r="I293" i="13"/>
  <c r="H293" i="13"/>
  <c r="G293" i="13"/>
  <c r="F293" i="13"/>
  <c r="E293" i="13"/>
  <c r="D293" i="13"/>
  <c r="C293" i="13"/>
  <c r="B293" i="13"/>
  <c r="K292" i="13"/>
  <c r="J292" i="13"/>
  <c r="I292" i="13"/>
  <c r="H292" i="13"/>
  <c r="G292" i="13"/>
  <c r="F292" i="13"/>
  <c r="E292" i="13"/>
  <c r="D292" i="13"/>
  <c r="C292" i="13"/>
  <c r="B292" i="13"/>
  <c r="K291" i="13"/>
  <c r="J291" i="13"/>
  <c r="I291" i="13"/>
  <c r="H291" i="13"/>
  <c r="G291" i="13"/>
  <c r="F291" i="13"/>
  <c r="E291" i="13"/>
  <c r="D291" i="13"/>
  <c r="C291" i="13"/>
  <c r="B291" i="13"/>
  <c r="K290" i="13"/>
  <c r="J290" i="13"/>
  <c r="I290" i="13"/>
  <c r="H290" i="13"/>
  <c r="G290" i="13"/>
  <c r="F290" i="13"/>
  <c r="E290" i="13"/>
  <c r="D290" i="13"/>
  <c r="C290" i="13"/>
  <c r="B290" i="13"/>
  <c r="K289" i="13"/>
  <c r="J289" i="13"/>
  <c r="I289" i="13"/>
  <c r="H289" i="13"/>
  <c r="G289" i="13"/>
  <c r="F289" i="13"/>
  <c r="E289" i="13"/>
  <c r="D289" i="13"/>
  <c r="C289" i="13"/>
  <c r="B289" i="13"/>
  <c r="K288" i="13"/>
  <c r="J288" i="13"/>
  <c r="I288" i="13"/>
  <c r="H288" i="13"/>
  <c r="G288" i="13"/>
  <c r="F288" i="13"/>
  <c r="E288" i="13"/>
  <c r="D288" i="13"/>
  <c r="C288" i="13"/>
  <c r="B288" i="13"/>
  <c r="K287" i="13"/>
  <c r="J287" i="13"/>
  <c r="I287" i="13"/>
  <c r="H287" i="13"/>
  <c r="G287" i="13"/>
  <c r="F287" i="13"/>
  <c r="E287" i="13"/>
  <c r="D287" i="13"/>
  <c r="C287" i="13"/>
  <c r="B287" i="13"/>
  <c r="K286" i="13"/>
  <c r="J286" i="13"/>
  <c r="I286" i="13"/>
  <c r="H286" i="13"/>
  <c r="G286" i="13"/>
  <c r="F286" i="13"/>
  <c r="E286" i="13"/>
  <c r="D286" i="13"/>
  <c r="C286" i="13"/>
  <c r="B286" i="13"/>
  <c r="K285" i="13"/>
  <c r="J285" i="13"/>
  <c r="I285" i="13"/>
  <c r="H285" i="13"/>
  <c r="G285" i="13"/>
  <c r="F285" i="13"/>
  <c r="E285" i="13"/>
  <c r="D285" i="13"/>
  <c r="C285" i="13"/>
  <c r="B285" i="13"/>
  <c r="K284" i="13"/>
  <c r="J284" i="13"/>
  <c r="I284" i="13"/>
  <c r="H284" i="13"/>
  <c r="G284" i="13"/>
  <c r="F284" i="13"/>
  <c r="E284" i="13"/>
  <c r="D284" i="13"/>
  <c r="C284" i="13"/>
  <c r="B284" i="13"/>
  <c r="K283" i="13"/>
  <c r="J283" i="13"/>
  <c r="I283" i="13"/>
  <c r="H283" i="13"/>
  <c r="G283" i="13"/>
  <c r="F283" i="13"/>
  <c r="E283" i="13"/>
  <c r="D283" i="13"/>
  <c r="C283" i="13"/>
  <c r="B283" i="13"/>
  <c r="K282" i="13"/>
  <c r="J282" i="13"/>
  <c r="I282" i="13"/>
  <c r="H282" i="13"/>
  <c r="G282" i="13"/>
  <c r="F282" i="13"/>
  <c r="E282" i="13"/>
  <c r="D282" i="13"/>
  <c r="C282" i="13"/>
  <c r="B282" i="13"/>
  <c r="K281" i="13"/>
  <c r="J281" i="13"/>
  <c r="I281" i="13"/>
  <c r="H281" i="13"/>
  <c r="G281" i="13"/>
  <c r="F281" i="13"/>
  <c r="E281" i="13"/>
  <c r="D281" i="13"/>
  <c r="C281" i="13"/>
  <c r="B281" i="13"/>
  <c r="K280" i="13"/>
  <c r="J280" i="13"/>
  <c r="I280" i="13"/>
  <c r="H280" i="13"/>
  <c r="G280" i="13"/>
  <c r="F280" i="13"/>
  <c r="E280" i="13"/>
  <c r="D280" i="13"/>
  <c r="C280" i="13"/>
  <c r="B280" i="13"/>
  <c r="K279" i="13"/>
  <c r="J279" i="13"/>
  <c r="I279" i="13"/>
  <c r="H279" i="13"/>
  <c r="G279" i="13"/>
  <c r="F279" i="13"/>
  <c r="E279" i="13"/>
  <c r="D279" i="13"/>
  <c r="C279" i="13"/>
  <c r="B279" i="13"/>
  <c r="K278" i="13"/>
  <c r="J278" i="13"/>
  <c r="I278" i="13"/>
  <c r="H278" i="13"/>
  <c r="G278" i="13"/>
  <c r="F278" i="13"/>
  <c r="E278" i="13"/>
  <c r="D278" i="13"/>
  <c r="C278" i="13"/>
  <c r="B278" i="13"/>
  <c r="K277" i="13"/>
  <c r="J277" i="13"/>
  <c r="I277" i="13"/>
  <c r="H277" i="13"/>
  <c r="G277" i="13"/>
  <c r="F277" i="13"/>
  <c r="E277" i="13"/>
  <c r="D277" i="13"/>
  <c r="C277" i="13"/>
  <c r="B277" i="13"/>
  <c r="K276" i="13"/>
  <c r="J276" i="13"/>
  <c r="I276" i="13"/>
  <c r="H276" i="13"/>
  <c r="G276" i="13"/>
  <c r="F276" i="13"/>
  <c r="E276" i="13"/>
  <c r="D276" i="13"/>
  <c r="C276" i="13"/>
  <c r="B276" i="13"/>
  <c r="K275" i="13"/>
  <c r="J275" i="13"/>
  <c r="I275" i="13"/>
  <c r="H275" i="13"/>
  <c r="G275" i="13"/>
  <c r="F275" i="13"/>
  <c r="E275" i="13"/>
  <c r="D275" i="13"/>
  <c r="C275" i="13"/>
  <c r="B275" i="13"/>
  <c r="K274" i="13"/>
  <c r="J274" i="13"/>
  <c r="I274" i="13"/>
  <c r="H274" i="13"/>
  <c r="G274" i="13"/>
  <c r="F274" i="13"/>
  <c r="E274" i="13"/>
  <c r="D274" i="13"/>
  <c r="C274" i="13"/>
  <c r="B274" i="13"/>
  <c r="K273" i="13"/>
  <c r="J273" i="13"/>
  <c r="I273" i="13"/>
  <c r="H273" i="13"/>
  <c r="G273" i="13"/>
  <c r="F273" i="13"/>
  <c r="E273" i="13"/>
  <c r="D273" i="13"/>
  <c r="C273" i="13"/>
  <c r="B273" i="13"/>
  <c r="K272" i="13"/>
  <c r="J272" i="13"/>
  <c r="I272" i="13"/>
  <c r="H272" i="13"/>
  <c r="G272" i="13"/>
  <c r="F272" i="13"/>
  <c r="E272" i="13"/>
  <c r="D272" i="13"/>
  <c r="C272" i="13"/>
  <c r="B272" i="13"/>
  <c r="K271" i="13"/>
  <c r="J271" i="13"/>
  <c r="I271" i="13"/>
  <c r="H271" i="13"/>
  <c r="G271" i="13"/>
  <c r="F271" i="13"/>
  <c r="E271" i="13"/>
  <c r="D271" i="13"/>
  <c r="C271" i="13"/>
  <c r="B271" i="13"/>
  <c r="K270" i="13"/>
  <c r="J270" i="13"/>
  <c r="I270" i="13"/>
  <c r="H270" i="13"/>
  <c r="G270" i="13"/>
  <c r="F270" i="13"/>
  <c r="E270" i="13"/>
  <c r="D270" i="13"/>
  <c r="C270" i="13"/>
  <c r="B270" i="13"/>
  <c r="K269" i="13"/>
  <c r="J269" i="13"/>
  <c r="I269" i="13"/>
  <c r="H269" i="13"/>
  <c r="G269" i="13"/>
  <c r="F269" i="13"/>
  <c r="E269" i="13"/>
  <c r="D269" i="13"/>
  <c r="C269" i="13"/>
  <c r="B269" i="13"/>
  <c r="K268" i="13"/>
  <c r="J268" i="13"/>
  <c r="I268" i="13"/>
  <c r="H268" i="13"/>
  <c r="G268" i="13"/>
  <c r="F268" i="13"/>
  <c r="E268" i="13"/>
  <c r="D268" i="13"/>
  <c r="C268" i="13"/>
  <c r="B268" i="13"/>
  <c r="K267" i="13"/>
  <c r="J267" i="13"/>
  <c r="I267" i="13"/>
  <c r="H267" i="13"/>
  <c r="G267" i="13"/>
  <c r="F267" i="13"/>
  <c r="E267" i="13"/>
  <c r="D267" i="13"/>
  <c r="C267" i="13"/>
  <c r="B267" i="13"/>
  <c r="K266" i="13"/>
  <c r="J266" i="13"/>
  <c r="I266" i="13"/>
  <c r="H266" i="13"/>
  <c r="G266" i="13"/>
  <c r="F266" i="13"/>
  <c r="E266" i="13"/>
  <c r="D266" i="13"/>
  <c r="C266" i="13"/>
  <c r="B266" i="13"/>
  <c r="K265" i="13"/>
  <c r="J265" i="13"/>
  <c r="I265" i="13"/>
  <c r="H265" i="13"/>
  <c r="G265" i="13"/>
  <c r="F265" i="13"/>
  <c r="E265" i="13"/>
  <c r="D265" i="13"/>
  <c r="C265" i="13"/>
  <c r="B265" i="13"/>
  <c r="K264" i="13"/>
  <c r="J264" i="13"/>
  <c r="I264" i="13"/>
  <c r="H264" i="13"/>
  <c r="G264" i="13"/>
  <c r="F264" i="13"/>
  <c r="E264" i="13"/>
  <c r="D264" i="13"/>
  <c r="C264" i="13"/>
  <c r="B264" i="13"/>
  <c r="K263" i="13"/>
  <c r="J263" i="13"/>
  <c r="I263" i="13"/>
  <c r="H263" i="13"/>
  <c r="G263" i="13"/>
  <c r="F263" i="13"/>
  <c r="E263" i="13"/>
  <c r="D263" i="13"/>
  <c r="C263" i="13"/>
  <c r="B263" i="13"/>
  <c r="K262" i="13"/>
  <c r="J262" i="13"/>
  <c r="I262" i="13"/>
  <c r="H262" i="13"/>
  <c r="G262" i="13"/>
  <c r="F262" i="13"/>
  <c r="E262" i="13"/>
  <c r="D262" i="13"/>
  <c r="C262" i="13"/>
  <c r="B262" i="13"/>
  <c r="K261" i="13"/>
  <c r="J261" i="13"/>
  <c r="I261" i="13"/>
  <c r="H261" i="13"/>
  <c r="G261" i="13"/>
  <c r="F261" i="13"/>
  <c r="E261" i="13"/>
  <c r="D261" i="13"/>
  <c r="C261" i="13"/>
  <c r="B261" i="13"/>
  <c r="K260" i="13"/>
  <c r="J260" i="13"/>
  <c r="I260" i="13"/>
  <c r="H260" i="13"/>
  <c r="G260" i="13"/>
  <c r="F260" i="13"/>
  <c r="E260" i="13"/>
  <c r="D260" i="13"/>
  <c r="C260" i="13"/>
  <c r="B260" i="13"/>
  <c r="K259" i="13"/>
  <c r="J259" i="13"/>
  <c r="I259" i="13"/>
  <c r="H259" i="13"/>
  <c r="G259" i="13"/>
  <c r="F259" i="13"/>
  <c r="E259" i="13"/>
  <c r="D259" i="13"/>
  <c r="C259" i="13"/>
  <c r="B259" i="13"/>
  <c r="K258" i="13"/>
  <c r="J258" i="13"/>
  <c r="I258" i="13"/>
  <c r="H258" i="13"/>
  <c r="G258" i="13"/>
  <c r="F258" i="13"/>
  <c r="E258" i="13"/>
  <c r="D258" i="13"/>
  <c r="C258" i="13"/>
  <c r="B258" i="13"/>
  <c r="K257" i="13"/>
  <c r="J257" i="13"/>
  <c r="I257" i="13"/>
  <c r="H257" i="13"/>
  <c r="G257" i="13"/>
  <c r="F257" i="13"/>
  <c r="E257" i="13"/>
  <c r="D257" i="13"/>
  <c r="C257" i="13"/>
  <c r="B257" i="13"/>
  <c r="K256" i="13"/>
  <c r="J256" i="13"/>
  <c r="I256" i="13"/>
  <c r="H256" i="13"/>
  <c r="G256" i="13"/>
  <c r="F256" i="13"/>
  <c r="E256" i="13"/>
  <c r="D256" i="13"/>
  <c r="C256" i="13"/>
  <c r="B256" i="13"/>
  <c r="K255" i="13"/>
  <c r="J255" i="13"/>
  <c r="I255" i="13"/>
  <c r="H255" i="13"/>
  <c r="G255" i="13"/>
  <c r="F255" i="13"/>
  <c r="E255" i="13"/>
  <c r="D255" i="13"/>
  <c r="C255" i="13"/>
  <c r="B255" i="13"/>
  <c r="K254" i="13"/>
  <c r="J254" i="13"/>
  <c r="I254" i="13"/>
  <c r="H254" i="13"/>
  <c r="G254" i="13"/>
  <c r="F254" i="13"/>
  <c r="E254" i="13"/>
  <c r="D254" i="13"/>
  <c r="C254" i="13"/>
  <c r="B254" i="13"/>
  <c r="K253" i="13"/>
  <c r="J253" i="13"/>
  <c r="I253" i="13"/>
  <c r="H253" i="13"/>
  <c r="G253" i="13"/>
  <c r="F253" i="13"/>
  <c r="E253" i="13"/>
  <c r="D253" i="13"/>
  <c r="C253" i="13"/>
  <c r="B253" i="13"/>
  <c r="K252" i="13"/>
  <c r="J252" i="13"/>
  <c r="I252" i="13"/>
  <c r="H252" i="13"/>
  <c r="G252" i="13"/>
  <c r="F252" i="13"/>
  <c r="E252" i="13"/>
  <c r="D252" i="13"/>
  <c r="C252" i="13"/>
  <c r="B252" i="13"/>
  <c r="K251" i="13"/>
  <c r="J251" i="13"/>
  <c r="I251" i="13"/>
  <c r="H251" i="13"/>
  <c r="G251" i="13"/>
  <c r="F251" i="13"/>
  <c r="E251" i="13"/>
  <c r="D251" i="13"/>
  <c r="C251" i="13"/>
  <c r="B251" i="13"/>
  <c r="K250" i="13"/>
  <c r="J250" i="13"/>
  <c r="I250" i="13"/>
  <c r="H250" i="13"/>
  <c r="G250" i="13"/>
  <c r="F250" i="13"/>
  <c r="E250" i="13"/>
  <c r="D250" i="13"/>
  <c r="C250" i="13"/>
  <c r="B250" i="13"/>
  <c r="K249" i="13"/>
  <c r="J249" i="13"/>
  <c r="I249" i="13"/>
  <c r="H249" i="13"/>
  <c r="G249" i="13"/>
  <c r="F249" i="13"/>
  <c r="E249" i="13"/>
  <c r="D249" i="13"/>
  <c r="C249" i="13"/>
  <c r="B249" i="13"/>
  <c r="K248" i="13"/>
  <c r="J248" i="13"/>
  <c r="I248" i="13"/>
  <c r="H248" i="13"/>
  <c r="G248" i="13"/>
  <c r="F248" i="13"/>
  <c r="E248" i="13"/>
  <c r="D248" i="13"/>
  <c r="C248" i="13"/>
  <c r="B248" i="13"/>
  <c r="K247" i="13"/>
  <c r="J247" i="13"/>
  <c r="I247" i="13"/>
  <c r="H247" i="13"/>
  <c r="G247" i="13"/>
  <c r="F247" i="13"/>
  <c r="E247" i="13"/>
  <c r="D247" i="13"/>
  <c r="C247" i="13"/>
  <c r="B247" i="13"/>
  <c r="K246" i="13"/>
  <c r="J246" i="13"/>
  <c r="I246" i="13"/>
  <c r="H246" i="13"/>
  <c r="G246" i="13"/>
  <c r="F246" i="13"/>
  <c r="E246" i="13"/>
  <c r="D246" i="13"/>
  <c r="C246" i="13"/>
  <c r="B246" i="13"/>
  <c r="K245" i="13"/>
  <c r="J245" i="13"/>
  <c r="I245" i="13"/>
  <c r="H245" i="13"/>
  <c r="G245" i="13"/>
  <c r="F245" i="13"/>
  <c r="E245" i="13"/>
  <c r="D245" i="13"/>
  <c r="C245" i="13"/>
  <c r="B245" i="13"/>
  <c r="K244" i="13"/>
  <c r="J244" i="13"/>
  <c r="I244" i="13"/>
  <c r="H244" i="13"/>
  <c r="G244" i="13"/>
  <c r="F244" i="13"/>
  <c r="E244" i="13"/>
  <c r="D244" i="13"/>
  <c r="C244" i="13"/>
  <c r="B244" i="13"/>
  <c r="K243" i="13"/>
  <c r="J243" i="13"/>
  <c r="I243" i="13"/>
  <c r="H243" i="13"/>
  <c r="G243" i="13"/>
  <c r="F243" i="13"/>
  <c r="E243" i="13"/>
  <c r="D243" i="13"/>
  <c r="C243" i="13"/>
  <c r="B243" i="13"/>
  <c r="K242" i="13"/>
  <c r="J242" i="13"/>
  <c r="I242" i="13"/>
  <c r="H242" i="13"/>
  <c r="G242" i="13"/>
  <c r="F242" i="13"/>
  <c r="E242" i="13"/>
  <c r="D242" i="13"/>
  <c r="C242" i="13"/>
  <c r="B242" i="13"/>
  <c r="K241" i="13"/>
  <c r="J241" i="13"/>
  <c r="I241" i="13"/>
  <c r="H241" i="13"/>
  <c r="G241" i="13"/>
  <c r="F241" i="13"/>
  <c r="E241" i="13"/>
  <c r="D241" i="13"/>
  <c r="C241" i="13"/>
  <c r="B241" i="13"/>
  <c r="K240" i="13"/>
  <c r="J240" i="13"/>
  <c r="I240" i="13"/>
  <c r="H240" i="13"/>
  <c r="G240" i="13"/>
  <c r="F240" i="13"/>
  <c r="E240" i="13"/>
  <c r="D240" i="13"/>
  <c r="C240" i="13"/>
  <c r="B240" i="13"/>
  <c r="K239" i="13"/>
  <c r="J239" i="13"/>
  <c r="I239" i="13"/>
  <c r="H239" i="13"/>
  <c r="G239" i="13"/>
  <c r="F239" i="13"/>
  <c r="E239" i="13"/>
  <c r="D239" i="13"/>
  <c r="C239" i="13"/>
  <c r="B239" i="13"/>
  <c r="H232" i="13"/>
  <c r="C217" i="13"/>
  <c r="J173" i="13"/>
  <c r="I173" i="13"/>
  <c r="I154" i="13"/>
  <c r="H154" i="13"/>
  <c r="G136" i="13"/>
  <c r="K134" i="13"/>
  <c r="C130" i="13"/>
  <c r="B130" i="13"/>
  <c r="H126" i="13"/>
  <c r="C126" i="13"/>
  <c r="E122" i="13"/>
  <c r="D122" i="13"/>
  <c r="K118" i="13"/>
  <c r="J118" i="13"/>
  <c r="C115" i="13"/>
  <c r="F114" i="13"/>
  <c r="D111" i="13"/>
  <c r="B111" i="13"/>
  <c r="J107" i="13"/>
  <c r="D107" i="13"/>
  <c r="G103" i="13"/>
  <c r="E103" i="13"/>
  <c r="B100" i="13"/>
  <c r="K99" i="13"/>
  <c r="E96" i="13"/>
  <c r="I95" i="13"/>
  <c r="F92" i="13"/>
  <c r="D92" i="13"/>
  <c r="K88" i="13"/>
  <c r="G88" i="13"/>
  <c r="I84" i="13"/>
  <c r="H84" i="13"/>
  <c r="H81" i="13"/>
  <c r="F81" i="13"/>
  <c r="C78" i="13"/>
  <c r="G77" i="13"/>
  <c r="G74" i="13"/>
  <c r="F74" i="13"/>
  <c r="F71" i="13"/>
  <c r="K70" i="13"/>
  <c r="K67" i="13"/>
  <c r="J67" i="13"/>
  <c r="H65" i="13"/>
  <c r="C65" i="13"/>
  <c r="I63" i="13"/>
  <c r="H63" i="13"/>
  <c r="C62" i="13"/>
  <c r="B62" i="13"/>
  <c r="H60" i="13"/>
  <c r="F60" i="13"/>
  <c r="B59" i="13"/>
  <c r="K58" i="13"/>
  <c r="F57" i="13"/>
  <c r="E57" i="13"/>
  <c r="K55" i="13"/>
  <c r="J55" i="13"/>
  <c r="E54" i="13"/>
  <c r="D54" i="13"/>
  <c r="J52" i="13"/>
  <c r="H52" i="13"/>
  <c r="D51" i="13"/>
  <c r="C51" i="13"/>
  <c r="H49" i="13"/>
  <c r="F49" i="13"/>
  <c r="C48" i="13"/>
  <c r="B48" i="13"/>
  <c r="I46" i="13"/>
  <c r="H46" i="13"/>
  <c r="E45" i="13"/>
  <c r="D45" i="13"/>
  <c r="B44" i="13"/>
  <c r="K43" i="13"/>
  <c r="J43" i="13"/>
  <c r="F42" i="13"/>
  <c r="E42" i="13"/>
  <c r="C41" i="13"/>
  <c r="B41" i="13"/>
  <c r="K40" i="13"/>
  <c r="I39" i="13"/>
  <c r="H39" i="13"/>
  <c r="G39" i="13"/>
  <c r="E38" i="13"/>
  <c r="D38" i="13"/>
  <c r="C38" i="13"/>
  <c r="K36" i="13"/>
  <c r="J36" i="13"/>
  <c r="I36" i="13"/>
  <c r="G35" i="13"/>
  <c r="F35" i="13"/>
  <c r="D35" i="13"/>
  <c r="B34" i="13"/>
  <c r="K33" i="13"/>
  <c r="I33" i="13"/>
  <c r="H32" i="13"/>
  <c r="F32" i="13"/>
  <c r="E32" i="13"/>
  <c r="C31" i="13"/>
  <c r="B31" i="13"/>
  <c r="K30" i="13"/>
  <c r="I29" i="13"/>
  <c r="H29" i="13"/>
  <c r="G29" i="13"/>
  <c r="E28" i="13"/>
  <c r="D28" i="13"/>
  <c r="B28" i="13"/>
  <c r="J26" i="13"/>
  <c r="I26" i="13"/>
  <c r="H26" i="13"/>
  <c r="F25" i="13"/>
  <c r="E25" i="13"/>
  <c r="D25" i="13"/>
  <c r="B24" i="13"/>
  <c r="K23" i="13"/>
  <c r="J23" i="13"/>
  <c r="H22" i="13"/>
  <c r="G22" i="13"/>
  <c r="F22" i="13"/>
  <c r="D21" i="13"/>
  <c r="C21" i="13"/>
  <c r="B21" i="13"/>
  <c r="K19" i="13"/>
  <c r="J19" i="13"/>
  <c r="H19" i="13"/>
  <c r="H18" i="13"/>
  <c r="F18" i="13"/>
  <c r="E18" i="13"/>
  <c r="D17" i="13"/>
  <c r="C17" i="13"/>
  <c r="B17" i="13"/>
  <c r="B16" i="13"/>
  <c r="K15" i="13"/>
  <c r="J15" i="13"/>
  <c r="J14" i="13"/>
  <c r="I14" i="13"/>
  <c r="H14" i="13"/>
  <c r="H13" i="13"/>
  <c r="G13" i="13"/>
  <c r="F13" i="13"/>
  <c r="F12" i="13"/>
  <c r="E12" i="13"/>
  <c r="D12" i="13"/>
  <c r="D11" i="13"/>
  <c r="C11" i="13"/>
  <c r="B11" i="13"/>
  <c r="B10" i="13"/>
  <c r="K9" i="13"/>
  <c r="J9" i="13"/>
  <c r="J8" i="13"/>
  <c r="I8" i="13"/>
  <c r="H8" i="13"/>
  <c r="H7" i="13"/>
  <c r="G7" i="13"/>
  <c r="F7" i="13"/>
  <c r="F6" i="13"/>
  <c r="E6" i="13"/>
  <c r="D6" i="13"/>
  <c r="D5" i="13"/>
  <c r="C5" i="13"/>
  <c r="B5" i="13"/>
  <c r="B4" i="13"/>
  <c r="K3" i="13"/>
  <c r="J3" i="13"/>
  <c r="A2" i="13" a="1"/>
  <c r="G237" i="13" s="1"/>
  <c r="Q2528" i="11"/>
  <c r="P2528" i="11"/>
  <c r="Q2527" i="11"/>
  <c r="P2527" i="11"/>
  <c r="Q2526" i="11"/>
  <c r="P2526" i="11"/>
  <c r="Q2525" i="11"/>
  <c r="P2525" i="11"/>
  <c r="Q2524" i="11"/>
  <c r="P2524" i="11"/>
  <c r="Q2523" i="11"/>
  <c r="P2523" i="11"/>
  <c r="Q2522" i="11"/>
  <c r="P2522" i="11"/>
  <c r="Q2521" i="11"/>
  <c r="P2521" i="11"/>
  <c r="Q2520" i="11"/>
  <c r="P2520" i="11"/>
  <c r="Q2519" i="11"/>
  <c r="P2519" i="11"/>
  <c r="Q2518" i="11"/>
  <c r="P2518" i="11"/>
  <c r="Q2517" i="11"/>
  <c r="P2517" i="11"/>
  <c r="Q2516" i="11"/>
  <c r="P2516" i="11"/>
  <c r="Q2515" i="11"/>
  <c r="P2515" i="11"/>
  <c r="Q2514" i="11"/>
  <c r="P2514" i="11"/>
  <c r="Q2513" i="11"/>
  <c r="P2513" i="11"/>
  <c r="Q2512" i="11"/>
  <c r="P2512" i="11"/>
  <c r="Q2511" i="11"/>
  <c r="P2511" i="11"/>
  <c r="Q2510" i="11"/>
  <c r="P2510" i="11"/>
  <c r="Q2509" i="11"/>
  <c r="P2509" i="11"/>
  <c r="Q2508" i="11"/>
  <c r="P2508" i="11"/>
  <c r="Q2507" i="11"/>
  <c r="P2507" i="11"/>
  <c r="Q2506" i="11"/>
  <c r="P2506" i="11"/>
  <c r="Q2505" i="11"/>
  <c r="P2505" i="11"/>
  <c r="Q2504" i="11"/>
  <c r="P2504" i="11"/>
  <c r="Q2503" i="11"/>
  <c r="P2503" i="11"/>
  <c r="Q2502" i="11"/>
  <c r="P2502" i="11"/>
  <c r="Q2501" i="11"/>
  <c r="P2501" i="11"/>
  <c r="Q2500" i="11"/>
  <c r="P2500" i="11"/>
  <c r="Q2499" i="11"/>
  <c r="P2499" i="11"/>
  <c r="Q2498" i="11"/>
  <c r="P2498" i="11"/>
  <c r="Q2497" i="11"/>
  <c r="P2497" i="11"/>
  <c r="Q2496" i="11"/>
  <c r="P2496" i="11"/>
  <c r="Q2495" i="11"/>
  <c r="P2495" i="11"/>
  <c r="Q2494" i="11"/>
  <c r="P2494" i="11"/>
  <c r="Q2493" i="11"/>
  <c r="P2493" i="11"/>
  <c r="Q2492" i="11"/>
  <c r="P2492" i="11"/>
  <c r="Q2491" i="11"/>
  <c r="P2491" i="11"/>
  <c r="Q2490" i="11"/>
  <c r="P2490" i="11"/>
  <c r="Q2489" i="11"/>
  <c r="P2489" i="11"/>
  <c r="Q2488" i="11"/>
  <c r="P2488" i="11"/>
  <c r="Q2487" i="11"/>
  <c r="P2487" i="11"/>
  <c r="Q2486" i="11"/>
  <c r="P2486" i="11"/>
  <c r="Q2485" i="11"/>
  <c r="P2485" i="11"/>
  <c r="Q2484" i="11"/>
  <c r="P2484" i="11"/>
  <c r="Q2483" i="11"/>
  <c r="P2483" i="11"/>
  <c r="Q2482" i="11"/>
  <c r="P2482" i="11"/>
  <c r="Q2481" i="11"/>
  <c r="P2481" i="11"/>
  <c r="Q2480" i="11"/>
  <c r="P2480" i="11"/>
  <c r="Q2479" i="11"/>
  <c r="P2479" i="11"/>
  <c r="Q2478" i="11"/>
  <c r="P2478" i="11"/>
  <c r="Q2477" i="11"/>
  <c r="P2477" i="11"/>
  <c r="Q2476" i="11"/>
  <c r="P2476" i="11"/>
  <c r="Q2475" i="11"/>
  <c r="P2475" i="11"/>
  <c r="Q2474" i="11"/>
  <c r="P2474" i="11"/>
  <c r="Q2473" i="11"/>
  <c r="P2473" i="11"/>
  <c r="Q2472" i="11"/>
  <c r="P2472" i="11"/>
  <c r="Q2471" i="11"/>
  <c r="P2471" i="11"/>
  <c r="Q2470" i="11"/>
  <c r="P2470" i="11"/>
  <c r="Q2469" i="11"/>
  <c r="P2469" i="11"/>
  <c r="Q2468" i="11"/>
  <c r="P2468" i="11"/>
  <c r="Q2467" i="11"/>
  <c r="P2467" i="11"/>
  <c r="Q2466" i="11"/>
  <c r="P2466" i="11"/>
  <c r="Q2465" i="11"/>
  <c r="P2465" i="11"/>
  <c r="Q2464" i="11"/>
  <c r="P2464" i="11"/>
  <c r="Q2463" i="11"/>
  <c r="P2463" i="11"/>
  <c r="Q2462" i="11"/>
  <c r="P2462" i="11"/>
  <c r="Q2461" i="11"/>
  <c r="P2461" i="11"/>
  <c r="Q2460" i="11"/>
  <c r="P2460" i="11"/>
  <c r="Q2459" i="11"/>
  <c r="P2459" i="11"/>
  <c r="Q2458" i="11"/>
  <c r="P2458" i="11"/>
  <c r="Q2457" i="11"/>
  <c r="P2457" i="11"/>
  <c r="Q2456" i="11"/>
  <c r="P2456" i="11"/>
  <c r="Q2455" i="11"/>
  <c r="P2455" i="11"/>
  <c r="Q2454" i="11"/>
  <c r="P2454" i="11"/>
  <c r="Q2453" i="11"/>
  <c r="P2453" i="11"/>
  <c r="Q2452" i="11"/>
  <c r="P2452" i="11"/>
  <c r="Q2451" i="11"/>
  <c r="P2451" i="11"/>
  <c r="Q2450" i="11"/>
  <c r="P2450" i="11"/>
  <c r="Q2449" i="11"/>
  <c r="P2449" i="11"/>
  <c r="Q2448" i="11"/>
  <c r="P2448" i="11"/>
  <c r="Q2447" i="11"/>
  <c r="P2447" i="11"/>
  <c r="Q2446" i="11"/>
  <c r="P2446" i="11"/>
  <c r="Q2445" i="11"/>
  <c r="P2445" i="11"/>
  <c r="Q2444" i="11"/>
  <c r="P2444" i="11"/>
  <c r="Q2443" i="11"/>
  <c r="P2443" i="11"/>
  <c r="Q2442" i="11"/>
  <c r="P2442" i="11"/>
  <c r="Q2441" i="11"/>
  <c r="P2441" i="11"/>
  <c r="Q2440" i="11"/>
  <c r="P2440" i="11"/>
  <c r="Q2439" i="11"/>
  <c r="P2439" i="11"/>
  <c r="Q2438" i="11"/>
  <c r="P2438" i="11"/>
  <c r="Q2437" i="11"/>
  <c r="P2437" i="11"/>
  <c r="Q2436" i="11"/>
  <c r="P2436" i="11"/>
  <c r="Q2435" i="11"/>
  <c r="P2435" i="11"/>
  <c r="Q2434" i="11"/>
  <c r="P2434" i="11"/>
  <c r="Q2433" i="11"/>
  <c r="P2433" i="11"/>
  <c r="Q2432" i="11"/>
  <c r="P2432" i="11"/>
  <c r="Q2431" i="11"/>
  <c r="P2431" i="11"/>
  <c r="Q2430" i="11"/>
  <c r="P2430" i="11"/>
  <c r="Q2429" i="11"/>
  <c r="P2429" i="11"/>
  <c r="Q2428" i="11"/>
  <c r="P2428" i="11"/>
  <c r="Q2427" i="11"/>
  <c r="P2427" i="11"/>
  <c r="Q2426" i="11"/>
  <c r="P2426" i="11"/>
  <c r="Q2425" i="11"/>
  <c r="P2425" i="11"/>
  <c r="Q2424" i="11"/>
  <c r="P2424" i="11"/>
  <c r="Q2423" i="11"/>
  <c r="P2423" i="11"/>
  <c r="Q2422" i="11"/>
  <c r="P2422" i="11"/>
  <c r="Q2421" i="11"/>
  <c r="P2421" i="11"/>
  <c r="Q2420" i="11"/>
  <c r="P2420" i="11"/>
  <c r="Q2419" i="11"/>
  <c r="P2419" i="11"/>
  <c r="Q2418" i="11"/>
  <c r="P2418" i="11"/>
  <c r="Q2417" i="11"/>
  <c r="P2417" i="11"/>
  <c r="Q2416" i="11"/>
  <c r="P2416" i="11"/>
  <c r="Q2415" i="11"/>
  <c r="P2415" i="11"/>
  <c r="Q2414" i="11"/>
  <c r="P2414" i="11"/>
  <c r="Q2413" i="11"/>
  <c r="P2413" i="11"/>
  <c r="Q2412" i="11"/>
  <c r="P2412" i="11"/>
  <c r="Q2411" i="11"/>
  <c r="P2411" i="11"/>
  <c r="Q2410" i="11"/>
  <c r="P2410" i="11"/>
  <c r="Q2409" i="11"/>
  <c r="P2409" i="11"/>
  <c r="Q2408" i="11"/>
  <c r="P2408" i="11"/>
  <c r="Q2407" i="11"/>
  <c r="P2407" i="11"/>
  <c r="Q2406" i="11"/>
  <c r="P2406" i="11"/>
  <c r="Q2405" i="11"/>
  <c r="P2405" i="11"/>
  <c r="Q2404" i="11"/>
  <c r="P2404" i="11"/>
  <c r="Q2403" i="11"/>
  <c r="P2403" i="11"/>
  <c r="Q2402" i="11"/>
  <c r="P2402" i="11"/>
  <c r="Q2401" i="11"/>
  <c r="P2401" i="11"/>
  <c r="Q2400" i="11"/>
  <c r="P2400" i="11"/>
  <c r="Q2399" i="11"/>
  <c r="P2399" i="11"/>
  <c r="Q2398" i="11"/>
  <c r="P2398" i="11"/>
  <c r="Q2397" i="11"/>
  <c r="P2397" i="11"/>
  <c r="Q2396" i="11"/>
  <c r="P2396" i="11"/>
  <c r="Q2395" i="11"/>
  <c r="P2395" i="11"/>
  <c r="Q2394" i="11"/>
  <c r="P2394" i="11"/>
  <c r="Q2393" i="11"/>
  <c r="P2393" i="11"/>
  <c r="Q2392" i="11"/>
  <c r="P2392" i="11"/>
  <c r="Q2391" i="11"/>
  <c r="P2391" i="11"/>
  <c r="Q2390" i="11"/>
  <c r="P2390" i="11"/>
  <c r="Q2389" i="11"/>
  <c r="P2389" i="11"/>
  <c r="Q2388" i="11"/>
  <c r="P2388" i="11"/>
  <c r="Q2387" i="11"/>
  <c r="P2387" i="11"/>
  <c r="Q2386" i="11"/>
  <c r="P2386" i="11"/>
  <c r="Q2385" i="11"/>
  <c r="P2385" i="11"/>
  <c r="Q2384" i="11"/>
  <c r="P2384" i="11"/>
  <c r="Q2383" i="11"/>
  <c r="P2383" i="11"/>
  <c r="Q2382" i="11"/>
  <c r="P2382" i="11"/>
  <c r="Q2381" i="11"/>
  <c r="P2381" i="11"/>
  <c r="Q2380" i="11"/>
  <c r="P2380" i="11"/>
  <c r="Q2379" i="11"/>
  <c r="P2379" i="11"/>
  <c r="Q2378" i="11"/>
  <c r="P2378" i="11"/>
  <c r="Q2377" i="11"/>
  <c r="P2377" i="11"/>
  <c r="Q2376" i="11"/>
  <c r="P2376" i="11"/>
  <c r="Q2375" i="11"/>
  <c r="P2375" i="11"/>
  <c r="Q2374" i="11"/>
  <c r="P2374" i="11"/>
  <c r="Q2373" i="11"/>
  <c r="P2373" i="11"/>
  <c r="Q2372" i="11"/>
  <c r="P2372" i="11"/>
  <c r="Q2371" i="11"/>
  <c r="P2371" i="11"/>
  <c r="Q2370" i="11"/>
  <c r="P2370" i="11"/>
  <c r="Q2369" i="11"/>
  <c r="P2369" i="11"/>
  <c r="Q2368" i="11"/>
  <c r="P2368" i="11"/>
  <c r="Q2367" i="11"/>
  <c r="P2367" i="11"/>
  <c r="Q2366" i="11"/>
  <c r="P2366" i="11"/>
  <c r="Q2365" i="11"/>
  <c r="P2365" i="11"/>
  <c r="Q2364" i="11"/>
  <c r="P2364" i="11"/>
  <c r="Q2363" i="11"/>
  <c r="P2363" i="11"/>
  <c r="Q2362" i="11"/>
  <c r="P2362" i="11"/>
  <c r="Q2361" i="11"/>
  <c r="P2361" i="11"/>
  <c r="Q2360" i="11"/>
  <c r="P2360" i="11"/>
  <c r="Q2359" i="11"/>
  <c r="P2359" i="11"/>
  <c r="Q2358" i="11"/>
  <c r="P2358" i="11"/>
  <c r="Q2357" i="11"/>
  <c r="P2357" i="11"/>
  <c r="Q2356" i="11"/>
  <c r="P2356" i="11"/>
  <c r="Q2355" i="11"/>
  <c r="P2355" i="11"/>
  <c r="Q2354" i="11"/>
  <c r="P2354" i="11"/>
  <c r="Q2353" i="11"/>
  <c r="P2353" i="11"/>
  <c r="Q2352" i="11"/>
  <c r="P2352" i="11"/>
  <c r="Q2351" i="11"/>
  <c r="P2351" i="11"/>
  <c r="Q2350" i="11"/>
  <c r="P2350" i="11"/>
  <c r="Q2349" i="11"/>
  <c r="P2349" i="11"/>
  <c r="Q2348" i="11"/>
  <c r="P2348" i="11"/>
  <c r="Q2347" i="11"/>
  <c r="P2347" i="11"/>
  <c r="Q2346" i="11"/>
  <c r="P2346" i="11"/>
  <c r="Q2345" i="11"/>
  <c r="P2345" i="11"/>
  <c r="Q2344" i="11"/>
  <c r="P2344" i="11"/>
  <c r="Q2343" i="11"/>
  <c r="P2343" i="11"/>
  <c r="Q2342" i="11"/>
  <c r="P2342" i="11"/>
  <c r="Q2341" i="11"/>
  <c r="P2341" i="11"/>
  <c r="Q2340" i="11"/>
  <c r="P2340" i="11"/>
  <c r="Q2339" i="11"/>
  <c r="P2339" i="11"/>
  <c r="Q2338" i="11"/>
  <c r="P2338" i="11"/>
  <c r="Q2337" i="11"/>
  <c r="P2337" i="11"/>
  <c r="Q2336" i="11"/>
  <c r="P2336" i="11"/>
  <c r="Q2335" i="11"/>
  <c r="P2335" i="11"/>
  <c r="Q2334" i="11"/>
  <c r="P2334" i="11"/>
  <c r="Q2333" i="11"/>
  <c r="P2333" i="11"/>
  <c r="Q2332" i="11"/>
  <c r="P2332" i="11"/>
  <c r="Q2331" i="11"/>
  <c r="P2331" i="11"/>
  <c r="Q2330" i="11"/>
  <c r="P2330" i="11"/>
  <c r="Q2329" i="11"/>
  <c r="P2329" i="11"/>
  <c r="Q2328" i="11"/>
  <c r="P2328" i="11"/>
  <c r="Q2327" i="11"/>
  <c r="P2327" i="11"/>
  <c r="Q2326" i="11"/>
  <c r="P2326" i="11"/>
  <c r="Q2325" i="11"/>
  <c r="P2325" i="11"/>
  <c r="Q2324" i="11"/>
  <c r="P2324" i="11"/>
  <c r="Q2323" i="11"/>
  <c r="P2323" i="11"/>
  <c r="Q2322" i="11"/>
  <c r="P2322" i="11"/>
  <c r="Q2321" i="11"/>
  <c r="P2321" i="11"/>
  <c r="Q2320" i="11"/>
  <c r="P2320" i="11"/>
  <c r="Q2319" i="11"/>
  <c r="P2319" i="11"/>
  <c r="Q2318" i="11"/>
  <c r="P2318" i="11"/>
  <c r="Q2317" i="11"/>
  <c r="P2317" i="11"/>
  <c r="Q2316" i="11"/>
  <c r="P2316" i="11"/>
  <c r="Q2315" i="11"/>
  <c r="P2315" i="11"/>
  <c r="Q2314" i="11"/>
  <c r="P2314" i="11"/>
  <c r="Q2313" i="11"/>
  <c r="P2313" i="11"/>
  <c r="Q2312" i="11"/>
  <c r="P2312" i="11"/>
  <c r="Q2311" i="11"/>
  <c r="P2311" i="11"/>
  <c r="Q2310" i="11"/>
  <c r="P2310" i="11"/>
  <c r="Q2309" i="11"/>
  <c r="P2309" i="11"/>
  <c r="Q2308" i="11"/>
  <c r="P2308" i="11"/>
  <c r="Q2307" i="11"/>
  <c r="P2307" i="11"/>
  <c r="Q2306" i="11"/>
  <c r="P2306" i="11"/>
  <c r="Q2305" i="11"/>
  <c r="P2305" i="11"/>
  <c r="Q2304" i="11"/>
  <c r="P2304" i="11"/>
  <c r="Q2303" i="11"/>
  <c r="P2303" i="11"/>
  <c r="Q2302" i="11"/>
  <c r="P2302" i="11"/>
  <c r="Q2301" i="11"/>
  <c r="P2301" i="11"/>
  <c r="Q2300" i="11"/>
  <c r="P2300" i="11"/>
  <c r="Q2299" i="11"/>
  <c r="P2299" i="11"/>
  <c r="Q2298" i="11"/>
  <c r="P2298" i="11"/>
  <c r="Q2297" i="11"/>
  <c r="P2297" i="11"/>
  <c r="Q2296" i="11"/>
  <c r="P2296" i="11"/>
  <c r="Q2295" i="11"/>
  <c r="P2295" i="11"/>
  <c r="Q2294" i="11"/>
  <c r="P2294" i="11"/>
  <c r="Q2293" i="11"/>
  <c r="P2293" i="11"/>
  <c r="Q2292" i="11"/>
  <c r="P2292" i="11"/>
  <c r="Q2291" i="11"/>
  <c r="P2291" i="11"/>
  <c r="Q2290" i="11"/>
  <c r="P2290" i="11"/>
  <c r="Q2289" i="11"/>
  <c r="P2289" i="11"/>
  <c r="Q2288" i="11"/>
  <c r="P2288" i="11"/>
  <c r="Q2287" i="11"/>
  <c r="P2287" i="11"/>
  <c r="Q2286" i="11"/>
  <c r="P2286" i="11"/>
  <c r="Q2285" i="11"/>
  <c r="P2285" i="11"/>
  <c r="Q2284" i="11"/>
  <c r="P2284" i="11"/>
  <c r="Q2283" i="11"/>
  <c r="P2283" i="11"/>
  <c r="Q2282" i="11"/>
  <c r="P2282" i="11"/>
  <c r="Q2281" i="11"/>
  <c r="P2281" i="11"/>
  <c r="Q2280" i="11"/>
  <c r="P2280" i="11"/>
  <c r="Q2279" i="11"/>
  <c r="P2279" i="11"/>
  <c r="Q2278" i="11"/>
  <c r="P2278" i="11"/>
  <c r="Q2277" i="11"/>
  <c r="P2277" i="11"/>
  <c r="Q2276" i="11"/>
  <c r="P2276" i="11"/>
  <c r="Q2275" i="11"/>
  <c r="P2275" i="11"/>
  <c r="Q2274" i="11"/>
  <c r="P2274" i="11"/>
  <c r="Q2273" i="11"/>
  <c r="P2273" i="11"/>
  <c r="Q2272" i="11"/>
  <c r="P2272" i="11"/>
  <c r="Q2271" i="11"/>
  <c r="P2271" i="11"/>
  <c r="Q2270" i="11"/>
  <c r="P2270" i="11"/>
  <c r="Q2269" i="11"/>
  <c r="P2269" i="11"/>
  <c r="Q2268" i="11"/>
  <c r="P2268" i="11"/>
  <c r="Q2267" i="11"/>
  <c r="P2267" i="11"/>
  <c r="Q2266" i="11"/>
  <c r="P2266" i="11"/>
  <c r="Q2265" i="11"/>
  <c r="P2265" i="11"/>
  <c r="Q2264" i="11"/>
  <c r="P2264" i="11"/>
  <c r="Q2263" i="11"/>
  <c r="P2263" i="11"/>
  <c r="Q2262" i="11"/>
  <c r="P2262" i="11"/>
  <c r="Q2261" i="11"/>
  <c r="P2261" i="11"/>
  <c r="Q2260" i="11"/>
  <c r="P2260" i="11"/>
  <c r="Q2259" i="11"/>
  <c r="P2259" i="11"/>
  <c r="Q2258" i="11"/>
  <c r="P2258" i="11"/>
  <c r="Q2257" i="11"/>
  <c r="P2257" i="11"/>
  <c r="Q2256" i="11"/>
  <c r="P2256" i="11"/>
  <c r="Q2255" i="11"/>
  <c r="P2255" i="11"/>
  <c r="Q2254" i="11"/>
  <c r="P2254" i="11"/>
  <c r="Q2253" i="11"/>
  <c r="P2253" i="11"/>
  <c r="Q2252" i="11"/>
  <c r="P2252" i="11"/>
  <c r="Q2251" i="11"/>
  <c r="P2251" i="11"/>
  <c r="Q2250" i="11"/>
  <c r="P2250" i="11"/>
  <c r="Q2249" i="11"/>
  <c r="P2249" i="11"/>
  <c r="Q2248" i="11"/>
  <c r="P2248" i="11"/>
  <c r="Q2247" i="11"/>
  <c r="P2247" i="11"/>
  <c r="Q2246" i="11"/>
  <c r="P2246" i="11"/>
  <c r="Q2245" i="11"/>
  <c r="P2245" i="11"/>
  <c r="Q2244" i="11"/>
  <c r="P2244" i="11"/>
  <c r="Q2243" i="11"/>
  <c r="P2243" i="11"/>
  <c r="Q2242" i="11"/>
  <c r="P2242" i="11"/>
  <c r="Q2241" i="11"/>
  <c r="P2241" i="11"/>
  <c r="Q2240" i="11"/>
  <c r="P2240" i="11"/>
  <c r="Q2239" i="11"/>
  <c r="P2239" i="11"/>
  <c r="Q2238" i="11"/>
  <c r="P2238" i="11"/>
  <c r="Q2237" i="11"/>
  <c r="P2237" i="11"/>
  <c r="Q2236" i="11"/>
  <c r="P2236" i="11"/>
  <c r="Q2235" i="11"/>
  <c r="P2235" i="11"/>
  <c r="Q2234" i="11"/>
  <c r="P2234" i="11"/>
  <c r="Q2233" i="11"/>
  <c r="P2233" i="11"/>
  <c r="Q2232" i="11"/>
  <c r="P2232" i="11"/>
  <c r="Q2231" i="11"/>
  <c r="P2231" i="11"/>
  <c r="Q2230" i="11"/>
  <c r="P2230" i="11"/>
  <c r="Q2229" i="11"/>
  <c r="P2229" i="11"/>
  <c r="Q2228" i="11"/>
  <c r="P2228" i="11"/>
  <c r="Q2227" i="11"/>
  <c r="P2227" i="11"/>
  <c r="Q2226" i="11"/>
  <c r="P2226" i="11"/>
  <c r="Q2225" i="11"/>
  <c r="P2225" i="11"/>
  <c r="Q2224" i="11"/>
  <c r="P2224" i="11"/>
  <c r="Q2223" i="11"/>
  <c r="P2223" i="11"/>
  <c r="Q2222" i="11"/>
  <c r="P2222" i="11"/>
  <c r="Q2221" i="11"/>
  <c r="P2221" i="11"/>
  <c r="Q2220" i="11"/>
  <c r="P2220" i="11"/>
  <c r="Q2219" i="11"/>
  <c r="P2219" i="11"/>
  <c r="Q2218" i="11"/>
  <c r="P2218" i="11"/>
  <c r="Q2217" i="11"/>
  <c r="P2217" i="11"/>
  <c r="Q2216" i="11"/>
  <c r="P2216" i="11"/>
  <c r="Q2215" i="11"/>
  <c r="P2215" i="11"/>
  <c r="Q2214" i="11"/>
  <c r="P2214" i="11"/>
  <c r="Q2213" i="11"/>
  <c r="P2213" i="11"/>
  <c r="Q2212" i="11"/>
  <c r="P2212" i="11"/>
  <c r="Q2211" i="11"/>
  <c r="P2211" i="11"/>
  <c r="Q2210" i="11"/>
  <c r="P2210" i="11"/>
  <c r="Q2209" i="11"/>
  <c r="P2209" i="11"/>
  <c r="Q2208" i="11"/>
  <c r="P2208" i="11"/>
  <c r="Q2207" i="11"/>
  <c r="P2207" i="11"/>
  <c r="Q2206" i="11"/>
  <c r="P2206" i="11"/>
  <c r="Q2205" i="11"/>
  <c r="P2205" i="11"/>
  <c r="Q2204" i="11"/>
  <c r="P2204" i="11"/>
  <c r="Q2203" i="11"/>
  <c r="P2203" i="11"/>
  <c r="Q2202" i="11"/>
  <c r="P2202" i="11"/>
  <c r="Q2201" i="11"/>
  <c r="P2201" i="11"/>
  <c r="Q2200" i="11"/>
  <c r="P2200" i="11"/>
  <c r="Q2199" i="11"/>
  <c r="P2199" i="11"/>
  <c r="Q2198" i="11"/>
  <c r="P2198" i="11"/>
  <c r="Q2197" i="11"/>
  <c r="P2197" i="11"/>
  <c r="Q2196" i="11"/>
  <c r="P2196" i="11"/>
  <c r="Q2195" i="11"/>
  <c r="P2195" i="11"/>
  <c r="Q2194" i="11"/>
  <c r="P2194" i="11"/>
  <c r="Q2193" i="11"/>
  <c r="P2193" i="11"/>
  <c r="Q2192" i="11"/>
  <c r="P2192" i="11"/>
  <c r="Q2191" i="11"/>
  <c r="P2191" i="11"/>
  <c r="Q2190" i="11"/>
  <c r="P2190" i="11"/>
  <c r="Q2189" i="11"/>
  <c r="P2189" i="11"/>
  <c r="Q2188" i="11"/>
  <c r="P2188" i="11"/>
  <c r="Q2187" i="11"/>
  <c r="P2187" i="11"/>
  <c r="Q2186" i="11"/>
  <c r="P2186" i="11"/>
  <c r="Q2185" i="11"/>
  <c r="P2185" i="11"/>
  <c r="Q2184" i="11"/>
  <c r="P2184" i="11"/>
  <c r="Q2183" i="11"/>
  <c r="P2183" i="11"/>
  <c r="Q2182" i="11"/>
  <c r="P2182" i="11"/>
  <c r="Q2181" i="11"/>
  <c r="P2181" i="11"/>
  <c r="Q2180" i="11"/>
  <c r="P2180" i="11"/>
  <c r="Q2179" i="11"/>
  <c r="P2179" i="11"/>
  <c r="Q2178" i="11"/>
  <c r="P2178" i="11"/>
  <c r="Q2177" i="11"/>
  <c r="P2177" i="11"/>
  <c r="Q2176" i="11"/>
  <c r="P2176" i="11"/>
  <c r="Q2175" i="11"/>
  <c r="P2175" i="11"/>
  <c r="Q2174" i="11"/>
  <c r="P2174" i="11"/>
  <c r="Q2173" i="11"/>
  <c r="P2173" i="11"/>
  <c r="Q2172" i="11"/>
  <c r="P2172" i="11"/>
  <c r="Q2171" i="11"/>
  <c r="P2171" i="11"/>
  <c r="Q2170" i="11"/>
  <c r="P2170" i="11"/>
  <c r="Q2169" i="11"/>
  <c r="P2169" i="11"/>
  <c r="Q2168" i="11"/>
  <c r="P2168" i="11"/>
  <c r="Q2167" i="11"/>
  <c r="P2167" i="11"/>
  <c r="Q2166" i="11"/>
  <c r="P2166" i="11"/>
  <c r="Q2165" i="11"/>
  <c r="P2165" i="11"/>
  <c r="Q2164" i="11"/>
  <c r="P2164" i="11"/>
  <c r="Q2163" i="11"/>
  <c r="P2163" i="11"/>
  <c r="Q2162" i="11"/>
  <c r="P2162" i="11"/>
  <c r="Q2161" i="11"/>
  <c r="P2161" i="11"/>
  <c r="Q2160" i="11"/>
  <c r="P2160" i="11"/>
  <c r="Q2159" i="11"/>
  <c r="P2159" i="11"/>
  <c r="Q2158" i="11"/>
  <c r="P2158" i="11"/>
  <c r="Q2157" i="11"/>
  <c r="P2157" i="11"/>
  <c r="Q2156" i="11"/>
  <c r="P2156" i="11"/>
  <c r="Q2155" i="11"/>
  <c r="P2155" i="11"/>
  <c r="Q2154" i="11"/>
  <c r="P2154" i="11"/>
  <c r="Q2153" i="11"/>
  <c r="P2153" i="11"/>
  <c r="Q2152" i="11"/>
  <c r="P2152" i="11"/>
  <c r="Q2151" i="11"/>
  <c r="P2151" i="11"/>
  <c r="Q2150" i="11"/>
  <c r="P2150" i="11"/>
  <c r="Q2149" i="11"/>
  <c r="P2149" i="11"/>
  <c r="Q2148" i="11"/>
  <c r="P2148" i="11"/>
  <c r="Q2147" i="11"/>
  <c r="P2147" i="11"/>
  <c r="Q2146" i="11"/>
  <c r="P2146" i="11"/>
  <c r="Q2145" i="11"/>
  <c r="P2145" i="11"/>
  <c r="Q2144" i="11"/>
  <c r="P2144" i="11"/>
  <c r="Q2143" i="11"/>
  <c r="P2143" i="11"/>
  <c r="Q2142" i="11"/>
  <c r="P2142" i="11"/>
  <c r="Q2141" i="11"/>
  <c r="P2141" i="11"/>
  <c r="Q2140" i="11"/>
  <c r="P2140" i="11"/>
  <c r="Q2139" i="11"/>
  <c r="P2139" i="11"/>
  <c r="Q2138" i="11"/>
  <c r="P2138" i="11"/>
  <c r="Q2137" i="11"/>
  <c r="P2137" i="11"/>
  <c r="Q2136" i="11"/>
  <c r="P2136" i="11"/>
  <c r="Q2135" i="11"/>
  <c r="P2135" i="11"/>
  <c r="Q2134" i="11"/>
  <c r="P2134" i="11"/>
  <c r="Q2133" i="11"/>
  <c r="P2133" i="11"/>
  <c r="Q2132" i="11"/>
  <c r="P2132" i="11"/>
  <c r="Q2131" i="11"/>
  <c r="P2131" i="11"/>
  <c r="Q2130" i="11"/>
  <c r="P2130" i="11"/>
  <c r="Q2129" i="11"/>
  <c r="P2129" i="11"/>
  <c r="Q2128" i="11"/>
  <c r="P2128" i="11"/>
  <c r="Q2127" i="11"/>
  <c r="P2127" i="11"/>
  <c r="Q2126" i="11"/>
  <c r="P2126" i="11"/>
  <c r="Q2125" i="11"/>
  <c r="P2125" i="11"/>
  <c r="Q2124" i="11"/>
  <c r="P2124" i="11"/>
  <c r="Q2123" i="11"/>
  <c r="P2123" i="11"/>
  <c r="Q2122" i="11"/>
  <c r="P2122" i="11"/>
  <c r="Q2121" i="11"/>
  <c r="P2121" i="11"/>
  <c r="Q2120" i="11"/>
  <c r="P2120" i="11"/>
  <c r="Q2119" i="11"/>
  <c r="P2119" i="11"/>
  <c r="Q2118" i="11"/>
  <c r="P2118" i="11"/>
  <c r="Q2117" i="11"/>
  <c r="P2117" i="11"/>
  <c r="Q2116" i="11"/>
  <c r="P2116" i="11"/>
  <c r="Q2115" i="11"/>
  <c r="P2115" i="11"/>
  <c r="Q2114" i="11"/>
  <c r="P2114" i="11"/>
  <c r="Q2113" i="11"/>
  <c r="P2113" i="11"/>
  <c r="Q2112" i="11"/>
  <c r="P2112" i="11"/>
  <c r="Q2111" i="11"/>
  <c r="P2111" i="11"/>
  <c r="Q2110" i="11"/>
  <c r="P2110" i="11"/>
  <c r="Q2109" i="11"/>
  <c r="P2109" i="11"/>
  <c r="Q2108" i="11"/>
  <c r="P2108" i="11"/>
  <c r="Q2107" i="11"/>
  <c r="P2107" i="11"/>
  <c r="Q2106" i="11"/>
  <c r="P2106" i="11"/>
  <c r="Q2105" i="11"/>
  <c r="P2105" i="11"/>
  <c r="Q2104" i="11"/>
  <c r="P2104" i="11"/>
  <c r="Q2103" i="11"/>
  <c r="P2103" i="11"/>
  <c r="Q2102" i="11"/>
  <c r="P2102" i="11"/>
  <c r="Q2101" i="11"/>
  <c r="P2101" i="11"/>
  <c r="Q2100" i="11"/>
  <c r="P2100" i="11"/>
  <c r="Q2099" i="11"/>
  <c r="P2099" i="11"/>
  <c r="Q2098" i="11"/>
  <c r="P2098" i="11"/>
  <c r="Q2097" i="11"/>
  <c r="P2097" i="11"/>
  <c r="Q2096" i="11"/>
  <c r="P2096" i="11"/>
  <c r="Q2095" i="11"/>
  <c r="P2095" i="11"/>
  <c r="Q2094" i="11"/>
  <c r="P2094" i="11"/>
  <c r="Q2093" i="11"/>
  <c r="P2093" i="11"/>
  <c r="Q2092" i="11"/>
  <c r="P2092" i="11"/>
  <c r="Q2091" i="11"/>
  <c r="P2091" i="11"/>
  <c r="Q2090" i="11"/>
  <c r="P2090" i="11"/>
  <c r="Q2089" i="11"/>
  <c r="P2089" i="11"/>
  <c r="Q2088" i="11"/>
  <c r="P2088" i="11"/>
  <c r="Q2087" i="11"/>
  <c r="P2087" i="11"/>
  <c r="Q2086" i="11"/>
  <c r="P2086" i="11"/>
  <c r="Q2085" i="11"/>
  <c r="P2085" i="11"/>
  <c r="Q2084" i="11"/>
  <c r="P2084" i="11"/>
  <c r="Q2083" i="11"/>
  <c r="P2083" i="11"/>
  <c r="Q2082" i="11"/>
  <c r="P2082" i="11"/>
  <c r="Q2081" i="11"/>
  <c r="P2081" i="11"/>
  <c r="Q2080" i="11"/>
  <c r="P2080" i="11"/>
  <c r="Q2079" i="11"/>
  <c r="P2079" i="11"/>
  <c r="Q2078" i="11"/>
  <c r="P2078" i="11"/>
  <c r="Q2077" i="11"/>
  <c r="P2077" i="11"/>
  <c r="Q2076" i="11"/>
  <c r="P2076" i="11"/>
  <c r="Q2075" i="11"/>
  <c r="P2075" i="11"/>
  <c r="Q2074" i="11"/>
  <c r="P2074" i="11"/>
  <c r="Q2073" i="11"/>
  <c r="P2073" i="11"/>
  <c r="Q2072" i="11"/>
  <c r="P2072" i="11"/>
  <c r="Q2071" i="11"/>
  <c r="P2071" i="11"/>
  <c r="Q2070" i="11"/>
  <c r="P2070" i="11"/>
  <c r="Q2069" i="11"/>
  <c r="P2069" i="11"/>
  <c r="Q2068" i="11"/>
  <c r="P2068" i="11"/>
  <c r="Q2067" i="11"/>
  <c r="P2067" i="11"/>
  <c r="Q2066" i="11"/>
  <c r="P2066" i="11"/>
  <c r="Q2065" i="11"/>
  <c r="P2065" i="11"/>
  <c r="Q2064" i="11"/>
  <c r="P2064" i="11"/>
  <c r="Q2063" i="11"/>
  <c r="P2063" i="11"/>
  <c r="Q2062" i="11"/>
  <c r="P2062" i="11"/>
  <c r="Q2061" i="11"/>
  <c r="P2061" i="11"/>
  <c r="Q2060" i="11"/>
  <c r="P2060" i="11"/>
  <c r="Q2059" i="11"/>
  <c r="P2059" i="11"/>
  <c r="Q2058" i="11"/>
  <c r="P2058" i="11"/>
  <c r="Q2057" i="11"/>
  <c r="P2057" i="11"/>
  <c r="Q2056" i="11"/>
  <c r="P2056" i="11"/>
  <c r="Q2055" i="11"/>
  <c r="P2055" i="11"/>
  <c r="Q2054" i="11"/>
  <c r="P2054" i="11"/>
  <c r="Q2053" i="11"/>
  <c r="P2053" i="11"/>
  <c r="Q2052" i="11"/>
  <c r="P2052" i="11"/>
  <c r="Q2051" i="11"/>
  <c r="P2051" i="11"/>
  <c r="Q2050" i="11"/>
  <c r="P2050" i="11"/>
  <c r="Q2049" i="11"/>
  <c r="P2049" i="11"/>
  <c r="Q2048" i="11"/>
  <c r="P2048" i="11"/>
  <c r="Q2047" i="11"/>
  <c r="P2047" i="11"/>
  <c r="Q2046" i="11"/>
  <c r="P2046" i="11"/>
  <c r="Q2045" i="11"/>
  <c r="P2045" i="11"/>
  <c r="Q2044" i="11"/>
  <c r="P2044" i="11"/>
  <c r="Q2043" i="11"/>
  <c r="P2043" i="11"/>
  <c r="Q2042" i="11"/>
  <c r="P2042" i="11"/>
  <c r="Q2041" i="11"/>
  <c r="P2041" i="11"/>
  <c r="Q2040" i="11"/>
  <c r="P2040" i="11"/>
  <c r="Q2039" i="11"/>
  <c r="P2039" i="11"/>
  <c r="Q2038" i="11"/>
  <c r="P2038" i="11"/>
  <c r="Q2037" i="11"/>
  <c r="P2037" i="11"/>
  <c r="Q2036" i="11"/>
  <c r="P2036" i="11"/>
  <c r="Q2035" i="11"/>
  <c r="P2035" i="11"/>
  <c r="Q2034" i="11"/>
  <c r="P2034" i="11"/>
  <c r="Q2033" i="11"/>
  <c r="P2033" i="11"/>
  <c r="Q2032" i="11"/>
  <c r="P2032" i="11"/>
  <c r="Q2031" i="11"/>
  <c r="P2031" i="11"/>
  <c r="Q2030" i="11"/>
  <c r="P2030" i="11"/>
  <c r="Q2029" i="11"/>
  <c r="P2029" i="11"/>
  <c r="Q2028" i="11"/>
  <c r="P2028" i="11"/>
  <c r="Q2027" i="11"/>
  <c r="P2027" i="11"/>
  <c r="Q2026" i="11"/>
  <c r="P2026" i="11"/>
  <c r="Q2025" i="11"/>
  <c r="P2025" i="11"/>
  <c r="Q2024" i="11"/>
  <c r="P2024" i="11"/>
  <c r="Q2023" i="11"/>
  <c r="P2023" i="11"/>
  <c r="Q2022" i="11"/>
  <c r="P2022" i="11"/>
  <c r="Q2021" i="11"/>
  <c r="P2021" i="11"/>
  <c r="Q2020" i="11"/>
  <c r="P2020" i="11"/>
  <c r="Q2019" i="11"/>
  <c r="P2019" i="11"/>
  <c r="Q2018" i="11"/>
  <c r="P2018" i="11"/>
  <c r="Q2017" i="11"/>
  <c r="P2017" i="11"/>
  <c r="Q2016" i="11"/>
  <c r="P2016" i="11"/>
  <c r="Q2015" i="11"/>
  <c r="P2015" i="11"/>
  <c r="Q2014" i="11"/>
  <c r="P2014" i="11"/>
  <c r="Q2013" i="11"/>
  <c r="P2013" i="11"/>
  <c r="Q2012" i="11"/>
  <c r="P2012" i="11"/>
  <c r="Q2011" i="11"/>
  <c r="P2011" i="11"/>
  <c r="Q2010" i="11"/>
  <c r="P2010" i="11"/>
  <c r="Q2009" i="11"/>
  <c r="P2009" i="11"/>
  <c r="Q2008" i="11"/>
  <c r="P2008" i="11"/>
  <c r="Q2007" i="11"/>
  <c r="P2007" i="11"/>
  <c r="Q2006" i="11"/>
  <c r="P2006" i="11"/>
  <c r="Q2005" i="11"/>
  <c r="P2005" i="11"/>
  <c r="Q2004" i="11"/>
  <c r="P2004" i="11"/>
  <c r="Q2003" i="11"/>
  <c r="P2003" i="11"/>
  <c r="Q2002" i="11"/>
  <c r="P2002" i="11"/>
  <c r="Q2001" i="11"/>
  <c r="P2001" i="11"/>
  <c r="Q2000" i="11"/>
  <c r="P2000" i="11"/>
  <c r="Q1999" i="11"/>
  <c r="P1999" i="11"/>
  <c r="Q1998" i="11"/>
  <c r="P1998" i="11"/>
  <c r="Q1997" i="11"/>
  <c r="P1997" i="11"/>
  <c r="Q1996" i="11"/>
  <c r="P1996" i="11"/>
  <c r="Q1995" i="11"/>
  <c r="P1995" i="11"/>
  <c r="Q1994" i="11"/>
  <c r="P1994" i="11"/>
  <c r="Q1993" i="11"/>
  <c r="P1993" i="11"/>
  <c r="Q1992" i="11"/>
  <c r="P1992" i="11"/>
  <c r="Q1991" i="11"/>
  <c r="P1991" i="11"/>
  <c r="Q1990" i="11"/>
  <c r="P1990" i="11"/>
  <c r="Q1989" i="11"/>
  <c r="P1989" i="11"/>
  <c r="Q1988" i="11"/>
  <c r="P1988" i="11"/>
  <c r="Q1987" i="11"/>
  <c r="P1987" i="11"/>
  <c r="Q1986" i="11"/>
  <c r="P1986" i="11"/>
  <c r="Q1985" i="11"/>
  <c r="P1985" i="11"/>
  <c r="Q1984" i="11"/>
  <c r="P1984" i="11"/>
  <c r="Q1983" i="11"/>
  <c r="P1983" i="11"/>
  <c r="Q1982" i="11"/>
  <c r="P1982" i="11"/>
  <c r="Q1981" i="11"/>
  <c r="P1981" i="11"/>
  <c r="Q1980" i="11"/>
  <c r="P1980" i="11"/>
  <c r="Q1979" i="11"/>
  <c r="P1979" i="11"/>
  <c r="Q1978" i="11"/>
  <c r="P1978" i="11"/>
  <c r="Q1977" i="11"/>
  <c r="P1977" i="11"/>
  <c r="Q1976" i="11"/>
  <c r="P1976" i="11"/>
  <c r="Q1975" i="11"/>
  <c r="P1975" i="11"/>
  <c r="Q1974" i="11"/>
  <c r="P1974" i="11"/>
  <c r="Q1973" i="11"/>
  <c r="P1973" i="11"/>
  <c r="Q1972" i="11"/>
  <c r="P1972" i="11"/>
  <c r="Q1971" i="11"/>
  <c r="P1971" i="11"/>
  <c r="Q1970" i="11"/>
  <c r="P1970" i="11"/>
  <c r="Q1969" i="11"/>
  <c r="P1969" i="11"/>
  <c r="Q1968" i="11"/>
  <c r="P1968" i="11"/>
  <c r="Q1967" i="11"/>
  <c r="P1967" i="11"/>
  <c r="Q1966" i="11"/>
  <c r="P1966" i="11"/>
  <c r="Q1965" i="11"/>
  <c r="P1965" i="11"/>
  <c r="Q1964" i="11"/>
  <c r="P1964" i="11"/>
  <c r="Q1963" i="11"/>
  <c r="P1963" i="11"/>
  <c r="Q1962" i="11"/>
  <c r="P1962" i="11"/>
  <c r="Q1961" i="11"/>
  <c r="P1961" i="11"/>
  <c r="Q1960" i="11"/>
  <c r="P1960" i="11"/>
  <c r="Q1959" i="11"/>
  <c r="P1959" i="11"/>
  <c r="Q1958" i="11"/>
  <c r="P1958" i="11"/>
  <c r="Q1957" i="11"/>
  <c r="P1957" i="11"/>
  <c r="Q1956" i="11"/>
  <c r="P1956" i="11"/>
  <c r="Q1955" i="11"/>
  <c r="P1955" i="11"/>
  <c r="Q1954" i="11"/>
  <c r="P1954" i="11"/>
  <c r="Q1953" i="11"/>
  <c r="P1953" i="11"/>
  <c r="Q1952" i="11"/>
  <c r="P1952" i="11"/>
  <c r="Q1951" i="11"/>
  <c r="P1951" i="11"/>
  <c r="Q1950" i="11"/>
  <c r="P1950" i="11"/>
  <c r="Q1949" i="11"/>
  <c r="P1949" i="11"/>
  <c r="Q1948" i="11"/>
  <c r="P1948" i="11"/>
  <c r="Q1947" i="11"/>
  <c r="P1947" i="11"/>
  <c r="Q1946" i="11"/>
  <c r="P1946" i="11"/>
  <c r="Q1945" i="11"/>
  <c r="P1945" i="11"/>
  <c r="Q1944" i="11"/>
  <c r="P1944" i="11"/>
  <c r="Q1943" i="11"/>
  <c r="P1943" i="11"/>
  <c r="Q1942" i="11"/>
  <c r="P1942" i="11"/>
  <c r="Q1941" i="11"/>
  <c r="P1941" i="11"/>
  <c r="Q1940" i="11"/>
  <c r="P1940" i="11"/>
  <c r="Q1939" i="11"/>
  <c r="P1939" i="11"/>
  <c r="Q1938" i="11"/>
  <c r="P1938" i="11"/>
  <c r="Q1937" i="11"/>
  <c r="P1937" i="11"/>
  <c r="Q1936" i="11"/>
  <c r="P1936" i="11"/>
  <c r="Q1935" i="11"/>
  <c r="P1935" i="11"/>
  <c r="Q1934" i="11"/>
  <c r="P1934" i="11"/>
  <c r="Q1933" i="11"/>
  <c r="P1933" i="11"/>
  <c r="Q1932" i="11"/>
  <c r="P1932" i="11"/>
  <c r="Q1931" i="11"/>
  <c r="P1931" i="11"/>
  <c r="Q1930" i="11"/>
  <c r="P1930" i="11"/>
  <c r="Q1929" i="11"/>
  <c r="P1929" i="11"/>
  <c r="Q1928" i="11"/>
  <c r="P1928" i="11"/>
  <c r="Q1927" i="11"/>
  <c r="P1927" i="11"/>
  <c r="Q1926" i="11"/>
  <c r="P1926" i="11"/>
  <c r="Q1925" i="11"/>
  <c r="P1925" i="11"/>
  <c r="Q1924" i="11"/>
  <c r="P1924" i="11"/>
  <c r="Q1923" i="11"/>
  <c r="P1923" i="11"/>
  <c r="Q1922" i="11"/>
  <c r="P1922" i="11"/>
  <c r="Q1921" i="11"/>
  <c r="P1921" i="11"/>
  <c r="Q1920" i="11"/>
  <c r="P1920" i="11"/>
  <c r="Q1919" i="11"/>
  <c r="P1919" i="11"/>
  <c r="Q1918" i="11"/>
  <c r="P1918" i="11"/>
  <c r="Q1917" i="11"/>
  <c r="P1917" i="11"/>
  <c r="Q1916" i="11"/>
  <c r="P1916" i="11"/>
  <c r="Q1915" i="11"/>
  <c r="P1915" i="11"/>
  <c r="Q1914" i="11"/>
  <c r="P1914" i="11"/>
  <c r="Q1913" i="11"/>
  <c r="P1913" i="11"/>
  <c r="Q1912" i="11"/>
  <c r="P1912" i="11"/>
  <c r="Q1911" i="11"/>
  <c r="P1911" i="11"/>
  <c r="Q1910" i="11"/>
  <c r="P1910" i="11"/>
  <c r="Q1909" i="11"/>
  <c r="P1909" i="11"/>
  <c r="Q1908" i="11"/>
  <c r="P1908" i="11"/>
  <c r="Q1907" i="11"/>
  <c r="P1907" i="11"/>
  <c r="Q1906" i="11"/>
  <c r="P1906" i="11"/>
  <c r="Q1905" i="11"/>
  <c r="P1905" i="11"/>
  <c r="Q1904" i="11"/>
  <c r="P1904" i="11"/>
  <c r="Q1903" i="11"/>
  <c r="P1903" i="11"/>
  <c r="Q1902" i="11"/>
  <c r="P1902" i="11"/>
  <c r="Q1901" i="11"/>
  <c r="P1901" i="11"/>
  <c r="Q1900" i="11"/>
  <c r="P1900" i="11"/>
  <c r="Q1899" i="11"/>
  <c r="P1899" i="11"/>
  <c r="Q1898" i="11"/>
  <c r="P1898" i="11"/>
  <c r="Q1897" i="11"/>
  <c r="P1897" i="11"/>
  <c r="Q1896" i="11"/>
  <c r="P1896" i="11"/>
  <c r="Q1895" i="11"/>
  <c r="P1895" i="11"/>
  <c r="Q1894" i="11"/>
  <c r="P1894" i="11"/>
  <c r="Q1893" i="11"/>
  <c r="P1893" i="11"/>
  <c r="Q1892" i="11"/>
  <c r="P1892" i="11"/>
  <c r="Q1891" i="11"/>
  <c r="P1891" i="11"/>
  <c r="Q1890" i="11"/>
  <c r="P1890" i="11"/>
  <c r="Q1889" i="11"/>
  <c r="P1889" i="11"/>
  <c r="Q1888" i="11"/>
  <c r="P1888" i="11"/>
  <c r="Q1887" i="11"/>
  <c r="P1887" i="11"/>
  <c r="Q1886" i="11"/>
  <c r="P1886" i="11"/>
  <c r="Q1885" i="11"/>
  <c r="P1885" i="11"/>
  <c r="Q1884" i="11"/>
  <c r="P1884" i="11"/>
  <c r="Q1883" i="11"/>
  <c r="P1883" i="11"/>
  <c r="Q1882" i="11"/>
  <c r="P1882" i="11"/>
  <c r="Q1881" i="11"/>
  <c r="P1881" i="11"/>
  <c r="Q1880" i="11"/>
  <c r="P1880" i="11"/>
  <c r="Q1879" i="11"/>
  <c r="P1879" i="11"/>
  <c r="Q1878" i="11"/>
  <c r="P1878" i="11"/>
  <c r="Q1877" i="11"/>
  <c r="P1877" i="11"/>
  <c r="Q1876" i="11"/>
  <c r="P1876" i="11"/>
  <c r="Q1875" i="11"/>
  <c r="P1875" i="11"/>
  <c r="Q1874" i="11"/>
  <c r="P1874" i="11"/>
  <c r="Q1873" i="11"/>
  <c r="P1873" i="11"/>
  <c r="Q1872" i="11"/>
  <c r="P1872" i="11"/>
  <c r="Q1871" i="11"/>
  <c r="P1871" i="11"/>
  <c r="Q1870" i="11"/>
  <c r="P1870" i="11"/>
  <c r="Q1869" i="11"/>
  <c r="P1869" i="11"/>
  <c r="Q1868" i="11"/>
  <c r="P1868" i="11"/>
  <c r="Q1867" i="11"/>
  <c r="P1867" i="11"/>
  <c r="Q1866" i="11"/>
  <c r="P1866" i="11"/>
  <c r="Q1865" i="11"/>
  <c r="P1865" i="11"/>
  <c r="Q1864" i="11"/>
  <c r="P1864" i="11"/>
  <c r="Q1863" i="11"/>
  <c r="P1863" i="11"/>
  <c r="Q1862" i="11"/>
  <c r="P1862" i="11"/>
  <c r="Q1861" i="11"/>
  <c r="P1861" i="11"/>
  <c r="Q1860" i="11"/>
  <c r="P1860" i="11"/>
  <c r="Q1859" i="11"/>
  <c r="P1859" i="11"/>
  <c r="Q1858" i="11"/>
  <c r="P1858" i="11"/>
  <c r="Q1857" i="11"/>
  <c r="P1857" i="11"/>
  <c r="Q1856" i="11"/>
  <c r="P1856" i="11"/>
  <c r="Q1855" i="11"/>
  <c r="P1855" i="11"/>
  <c r="Q1854" i="11"/>
  <c r="P1854" i="11"/>
  <c r="Q1853" i="11"/>
  <c r="P1853" i="11"/>
  <c r="Q1852" i="11"/>
  <c r="P1852" i="11"/>
  <c r="Q1851" i="11"/>
  <c r="P1851" i="11"/>
  <c r="Q1850" i="11"/>
  <c r="P1850" i="11"/>
  <c r="Q1849" i="11"/>
  <c r="P1849" i="11"/>
  <c r="Q1848" i="11"/>
  <c r="P1848" i="11"/>
  <c r="Q1847" i="11"/>
  <c r="P1847" i="11"/>
  <c r="Q1846" i="11"/>
  <c r="P1846" i="11"/>
  <c r="Q1845" i="11"/>
  <c r="P1845" i="11"/>
  <c r="Q1844" i="11"/>
  <c r="P1844" i="11"/>
  <c r="Q1843" i="11"/>
  <c r="P1843" i="11"/>
  <c r="Q1842" i="11"/>
  <c r="P1842" i="11"/>
  <c r="Q1841" i="11"/>
  <c r="P1841" i="11"/>
  <c r="Q1840" i="11"/>
  <c r="P1840" i="11"/>
  <c r="Q1839" i="11"/>
  <c r="P1839" i="11"/>
  <c r="Q1838" i="11"/>
  <c r="P1838" i="11"/>
  <c r="Q1837" i="11"/>
  <c r="P1837" i="11"/>
  <c r="Q1836" i="11"/>
  <c r="P1836" i="11"/>
  <c r="Q1835" i="11"/>
  <c r="P1835" i="11"/>
  <c r="Q1834" i="11"/>
  <c r="P1834" i="11"/>
  <c r="Q1833" i="11"/>
  <c r="P1833" i="11"/>
  <c r="Q1832" i="11"/>
  <c r="P1832" i="11"/>
  <c r="Q1831" i="11"/>
  <c r="P1831" i="11"/>
  <c r="Q1830" i="11"/>
  <c r="P1830" i="11"/>
  <c r="Q1829" i="11"/>
  <c r="P1829" i="11"/>
  <c r="Q1828" i="11"/>
  <c r="P1828" i="11"/>
  <c r="Q1827" i="11"/>
  <c r="P1827" i="11"/>
  <c r="Q1826" i="11"/>
  <c r="P1826" i="11"/>
  <c r="Q1825" i="11"/>
  <c r="P1825" i="11"/>
  <c r="Q1824" i="11"/>
  <c r="P1824" i="11"/>
  <c r="Q1823" i="11"/>
  <c r="P1823" i="11"/>
  <c r="Q1822" i="11"/>
  <c r="P1822" i="11"/>
  <c r="Q1821" i="11"/>
  <c r="P1821" i="11"/>
  <c r="Q1820" i="11"/>
  <c r="P1820" i="11"/>
  <c r="Q1819" i="11"/>
  <c r="P1819" i="11"/>
  <c r="Q1818" i="11"/>
  <c r="P1818" i="11"/>
  <c r="Q1817" i="11"/>
  <c r="P1817" i="11"/>
  <c r="Q1816" i="11"/>
  <c r="P1816" i="11"/>
  <c r="Q1815" i="11"/>
  <c r="P1815" i="11"/>
  <c r="Q1814" i="11"/>
  <c r="P1814" i="11"/>
  <c r="Q1813" i="11"/>
  <c r="P1813" i="11"/>
  <c r="Q1812" i="11"/>
  <c r="P1812" i="11"/>
  <c r="Q1811" i="11"/>
  <c r="P1811" i="11"/>
  <c r="Q1810" i="11"/>
  <c r="P1810" i="11"/>
  <c r="Q1809" i="11"/>
  <c r="P1809" i="11"/>
  <c r="Q1808" i="11"/>
  <c r="P1808" i="11"/>
  <c r="Q1807" i="11"/>
  <c r="P1807" i="11"/>
  <c r="Q1806" i="11"/>
  <c r="P1806" i="11"/>
  <c r="Q1805" i="11"/>
  <c r="P1805" i="11"/>
  <c r="Q1804" i="11"/>
  <c r="P1804" i="11"/>
  <c r="Q1803" i="11"/>
  <c r="P1803" i="11"/>
  <c r="Q1802" i="11"/>
  <c r="P1802" i="11"/>
  <c r="Q1801" i="11"/>
  <c r="P1801" i="11"/>
  <c r="Q1800" i="11"/>
  <c r="P1800" i="11"/>
  <c r="Q1799" i="11"/>
  <c r="P1799" i="11"/>
  <c r="Q1798" i="11"/>
  <c r="P1798" i="11"/>
  <c r="Q1797" i="11"/>
  <c r="P1797" i="11"/>
  <c r="Q1796" i="11"/>
  <c r="P1796" i="11"/>
  <c r="Q1795" i="11"/>
  <c r="P1795" i="11"/>
  <c r="Q1794" i="11"/>
  <c r="P1794" i="11"/>
  <c r="Q1793" i="11"/>
  <c r="P1793" i="11"/>
  <c r="Q1792" i="11"/>
  <c r="P1792" i="11"/>
  <c r="Q1791" i="11"/>
  <c r="P1791" i="11"/>
  <c r="Q1790" i="11"/>
  <c r="P1790" i="11"/>
  <c r="Q1789" i="11"/>
  <c r="P1789" i="11"/>
  <c r="Q1788" i="11"/>
  <c r="P1788" i="11"/>
  <c r="Q1787" i="11"/>
  <c r="P1787" i="11"/>
  <c r="Q1786" i="11"/>
  <c r="P1786" i="11"/>
  <c r="Q1785" i="11"/>
  <c r="P1785" i="11"/>
  <c r="Q1784" i="11"/>
  <c r="P1784" i="11"/>
  <c r="Q1783" i="11"/>
  <c r="P1783" i="11"/>
  <c r="Q1782" i="11"/>
  <c r="P1782" i="11"/>
  <c r="Q1781" i="11"/>
  <c r="P1781" i="11"/>
  <c r="Q1780" i="11"/>
  <c r="P1780" i="11"/>
  <c r="Q1779" i="11"/>
  <c r="P1779" i="11"/>
  <c r="Q1778" i="11"/>
  <c r="P1778" i="11"/>
  <c r="Q1777" i="11"/>
  <c r="P1777" i="11"/>
  <c r="Q1776" i="11"/>
  <c r="P1776" i="11"/>
  <c r="Q1775" i="11"/>
  <c r="P1775" i="11"/>
  <c r="Q1774" i="11"/>
  <c r="P1774" i="11"/>
  <c r="Q1773" i="11"/>
  <c r="P1773" i="11"/>
  <c r="Q1772" i="11"/>
  <c r="P1772" i="11"/>
  <c r="Q1771" i="11"/>
  <c r="P1771" i="11"/>
  <c r="Q1770" i="11"/>
  <c r="P1770" i="11"/>
  <c r="Q1769" i="11"/>
  <c r="P1769" i="11"/>
  <c r="Q1768" i="11"/>
  <c r="P1768" i="11"/>
  <c r="Q1767" i="11"/>
  <c r="P1767" i="11"/>
  <c r="Q1766" i="11"/>
  <c r="P1766" i="11"/>
  <c r="Q1765" i="11"/>
  <c r="P1765" i="11"/>
  <c r="Q1764" i="11"/>
  <c r="P1764" i="11"/>
  <c r="Q1763" i="11"/>
  <c r="P1763" i="11"/>
  <c r="Q1762" i="11"/>
  <c r="P1762" i="11"/>
  <c r="Q1761" i="11"/>
  <c r="P1761" i="11"/>
  <c r="Q1760" i="11"/>
  <c r="P1760" i="11"/>
  <c r="Q1759" i="11"/>
  <c r="P1759" i="11"/>
  <c r="Q1758" i="11"/>
  <c r="P1758" i="11"/>
  <c r="Q1757" i="11"/>
  <c r="P1757" i="11"/>
  <c r="Q1756" i="11"/>
  <c r="P1756" i="11"/>
  <c r="Q1755" i="11"/>
  <c r="P1755" i="11"/>
  <c r="Q1754" i="11"/>
  <c r="P1754" i="11"/>
  <c r="Q1753" i="11"/>
  <c r="P1753" i="11"/>
  <c r="Q1752" i="11"/>
  <c r="P1752" i="11"/>
  <c r="Q1751" i="11"/>
  <c r="P1751" i="11"/>
  <c r="Q1750" i="11"/>
  <c r="P1750" i="11"/>
  <c r="Q1749" i="11"/>
  <c r="P1749" i="11"/>
  <c r="Q1748" i="11"/>
  <c r="P1748" i="11"/>
  <c r="Q1747" i="11"/>
  <c r="P1747" i="11"/>
  <c r="Q1746" i="11"/>
  <c r="P1746" i="11"/>
  <c r="Q1745" i="11"/>
  <c r="P1745" i="11"/>
  <c r="Q1744" i="11"/>
  <c r="P1744" i="11"/>
  <c r="Q1743" i="11"/>
  <c r="P1743" i="11"/>
  <c r="Q1742" i="11"/>
  <c r="P1742" i="11"/>
  <c r="Q1741" i="11"/>
  <c r="P1741" i="11"/>
  <c r="Q1740" i="11"/>
  <c r="P1740" i="11"/>
  <c r="Q1739" i="11"/>
  <c r="P1739" i="11"/>
  <c r="Q1738" i="11"/>
  <c r="P1738" i="11"/>
  <c r="Q1737" i="11"/>
  <c r="P1737" i="11"/>
  <c r="Q1736" i="11"/>
  <c r="P1736" i="11"/>
  <c r="Q1735" i="11"/>
  <c r="P1735" i="11"/>
  <c r="Q1734" i="11"/>
  <c r="P1734" i="11"/>
  <c r="Q1733" i="11"/>
  <c r="P1733" i="11"/>
  <c r="Q1732" i="11"/>
  <c r="P1732" i="11"/>
  <c r="Q1731" i="11"/>
  <c r="P1731" i="11"/>
  <c r="Q1730" i="11"/>
  <c r="P1730" i="11"/>
  <c r="Q1729" i="11"/>
  <c r="P1729" i="11"/>
  <c r="Q1728" i="11"/>
  <c r="P1728" i="11"/>
  <c r="Q1727" i="11"/>
  <c r="P1727" i="11"/>
  <c r="Q1726" i="11"/>
  <c r="P1726" i="11"/>
  <c r="Q1725" i="11"/>
  <c r="P1725" i="11"/>
  <c r="Q1724" i="11"/>
  <c r="P1724" i="11"/>
  <c r="Q1723" i="11"/>
  <c r="P1723" i="11"/>
  <c r="Q1722" i="11"/>
  <c r="P1722" i="11"/>
  <c r="Q1721" i="11"/>
  <c r="P1721" i="11"/>
  <c r="Q1720" i="11"/>
  <c r="P1720" i="11"/>
  <c r="Q1719" i="11"/>
  <c r="P1719" i="11"/>
  <c r="Q1718" i="11"/>
  <c r="P1718" i="11"/>
  <c r="Q1717" i="11"/>
  <c r="P1717" i="11"/>
  <c r="Q1716" i="11"/>
  <c r="P1716" i="11"/>
  <c r="Q1715" i="11"/>
  <c r="P1715" i="11"/>
  <c r="Q1714" i="11"/>
  <c r="P1714" i="11"/>
  <c r="Q1713" i="11"/>
  <c r="P1713" i="11"/>
  <c r="Q1712" i="11"/>
  <c r="P1712" i="11"/>
  <c r="Q1711" i="11"/>
  <c r="P1711" i="11"/>
  <c r="Q1710" i="11"/>
  <c r="P1710" i="11"/>
  <c r="Q1709" i="11"/>
  <c r="P1709" i="11"/>
  <c r="Q1708" i="11"/>
  <c r="P1708" i="11"/>
  <c r="Q1707" i="11"/>
  <c r="P1707" i="11"/>
  <c r="Q1706" i="11"/>
  <c r="P1706" i="11"/>
  <c r="Q1705" i="11"/>
  <c r="P1705" i="11"/>
  <c r="Q1704" i="11"/>
  <c r="P1704" i="11"/>
  <c r="Q1703" i="11"/>
  <c r="P1703" i="11"/>
  <c r="Q1702" i="11"/>
  <c r="P1702" i="11"/>
  <c r="Q1701" i="11"/>
  <c r="P1701" i="11"/>
  <c r="Q1700" i="11"/>
  <c r="P1700" i="11"/>
  <c r="Q1699" i="11"/>
  <c r="P1699" i="11"/>
  <c r="Q1698" i="11"/>
  <c r="P1698" i="11"/>
  <c r="Q1697" i="11"/>
  <c r="P1697" i="11"/>
  <c r="Q1696" i="11"/>
  <c r="P1696" i="11"/>
  <c r="Q1695" i="11"/>
  <c r="P1695" i="11"/>
  <c r="Q1694" i="11"/>
  <c r="P1694" i="11"/>
  <c r="Q1693" i="11"/>
  <c r="P1693" i="11"/>
  <c r="Q1692" i="11"/>
  <c r="P1692" i="11"/>
  <c r="Q1691" i="11"/>
  <c r="P1691" i="11"/>
  <c r="Q1690" i="11"/>
  <c r="P1690" i="11"/>
  <c r="Q1689" i="11"/>
  <c r="P1689" i="11"/>
  <c r="Q1688" i="11"/>
  <c r="P1688" i="11"/>
  <c r="Q1687" i="11"/>
  <c r="P1687" i="11"/>
  <c r="Q1686" i="11"/>
  <c r="P1686" i="11"/>
  <c r="Q1685" i="11"/>
  <c r="P1685" i="11"/>
  <c r="Q1684" i="11"/>
  <c r="P1684" i="11"/>
  <c r="Q1683" i="11"/>
  <c r="P1683" i="11"/>
  <c r="Q1682" i="11"/>
  <c r="P1682" i="11"/>
  <c r="Q1681" i="11"/>
  <c r="P1681" i="11"/>
  <c r="Q1680" i="11"/>
  <c r="P1680" i="11"/>
  <c r="Q1679" i="11"/>
  <c r="P1679" i="11"/>
  <c r="Q1678" i="11"/>
  <c r="P1678" i="11"/>
  <c r="Q1677" i="11"/>
  <c r="P1677" i="11"/>
  <c r="Q1676" i="11"/>
  <c r="P1676" i="11"/>
  <c r="Q1675" i="11"/>
  <c r="P1675" i="11"/>
  <c r="Q1674" i="11"/>
  <c r="P1674" i="11"/>
  <c r="Q1673" i="11"/>
  <c r="P1673" i="11"/>
  <c r="Q1672" i="11"/>
  <c r="P1672" i="11"/>
  <c r="Q1671" i="11"/>
  <c r="P1671" i="11"/>
  <c r="Q1670" i="11"/>
  <c r="P1670" i="11"/>
  <c r="Q1669" i="11"/>
  <c r="P1669" i="11"/>
  <c r="Q1668" i="11"/>
  <c r="P1668" i="11"/>
  <c r="Q1667" i="11"/>
  <c r="P1667" i="11"/>
  <c r="Q1666" i="11"/>
  <c r="P1666" i="11"/>
  <c r="Q1665" i="11"/>
  <c r="P1665" i="11"/>
  <c r="Q1664" i="11"/>
  <c r="P1664" i="11"/>
  <c r="Q1663" i="11"/>
  <c r="P1663" i="11"/>
  <c r="Q1662" i="11"/>
  <c r="P1662" i="11"/>
  <c r="Q1661" i="11"/>
  <c r="P1661" i="11"/>
  <c r="Q1660" i="11"/>
  <c r="P1660" i="11"/>
  <c r="Q1659" i="11"/>
  <c r="P1659" i="11"/>
  <c r="Q1658" i="11"/>
  <c r="P1658" i="11"/>
  <c r="Q1657" i="11"/>
  <c r="P1657" i="11"/>
  <c r="Q1656" i="11"/>
  <c r="P1656" i="11"/>
  <c r="Q1655" i="11"/>
  <c r="P1655" i="11"/>
  <c r="Q1654" i="11"/>
  <c r="P1654" i="11"/>
  <c r="Q1653" i="11"/>
  <c r="P1653" i="11"/>
  <c r="Q1652" i="11"/>
  <c r="P1652" i="11"/>
  <c r="Q1651" i="11"/>
  <c r="P1651" i="11"/>
  <c r="Q1650" i="11"/>
  <c r="P1650" i="11"/>
  <c r="Q1649" i="11"/>
  <c r="P1649" i="11"/>
  <c r="Q1648" i="11"/>
  <c r="P1648" i="11"/>
  <c r="Q1647" i="11"/>
  <c r="P1647" i="11"/>
  <c r="Q1646" i="11"/>
  <c r="P1646" i="11"/>
  <c r="Q1645" i="11"/>
  <c r="P1645" i="11"/>
  <c r="Q1644" i="11"/>
  <c r="P1644" i="11"/>
  <c r="Q1643" i="11"/>
  <c r="P1643" i="11"/>
  <c r="Q1642" i="11"/>
  <c r="P1642" i="11"/>
  <c r="Q1641" i="11"/>
  <c r="P1641" i="11"/>
  <c r="Q1640" i="11"/>
  <c r="P1640" i="11"/>
  <c r="Q1639" i="11"/>
  <c r="P1639" i="11"/>
  <c r="Q1638" i="11"/>
  <c r="P1638" i="11"/>
  <c r="Q1637" i="11"/>
  <c r="P1637" i="11"/>
  <c r="Q1636" i="11"/>
  <c r="P1636" i="11"/>
  <c r="Q1635" i="11"/>
  <c r="P1635" i="11"/>
  <c r="Q1634" i="11"/>
  <c r="P1634" i="11"/>
  <c r="Q1633" i="11"/>
  <c r="P1633" i="11"/>
  <c r="Q1632" i="11"/>
  <c r="P1632" i="11"/>
  <c r="Q1631" i="11"/>
  <c r="P1631" i="11"/>
  <c r="Q1630" i="11"/>
  <c r="P1630" i="11"/>
  <c r="Q1629" i="11"/>
  <c r="P1629" i="11"/>
  <c r="Q1628" i="11"/>
  <c r="P1628" i="11"/>
  <c r="Q1627" i="11"/>
  <c r="P1627" i="11"/>
  <c r="Q1626" i="11"/>
  <c r="P1626" i="11"/>
  <c r="Q1625" i="11"/>
  <c r="P1625" i="11"/>
  <c r="Q1624" i="11"/>
  <c r="P1624" i="11"/>
  <c r="Q1623" i="11"/>
  <c r="P1623" i="11"/>
  <c r="Q1622" i="11"/>
  <c r="P1622" i="11"/>
  <c r="Q1621" i="11"/>
  <c r="P1621" i="11"/>
  <c r="Q1620" i="11"/>
  <c r="P1620" i="11"/>
  <c r="Q1619" i="11"/>
  <c r="P1619" i="11"/>
  <c r="Q1618" i="11"/>
  <c r="P1618" i="11"/>
  <c r="Q1617" i="11"/>
  <c r="P1617" i="11"/>
  <c r="Q1616" i="11"/>
  <c r="P1616" i="11"/>
  <c r="Q1615" i="11"/>
  <c r="P1615" i="11"/>
  <c r="Q1614" i="11"/>
  <c r="P1614" i="11"/>
  <c r="Q1613" i="11"/>
  <c r="P1613" i="11"/>
  <c r="Q1612" i="11"/>
  <c r="P1612" i="11"/>
  <c r="Q1611" i="11"/>
  <c r="P1611" i="11"/>
  <c r="Q1610" i="11"/>
  <c r="P1610" i="11"/>
  <c r="Q1609" i="11"/>
  <c r="P1609" i="11"/>
  <c r="Q1608" i="11"/>
  <c r="P1608" i="11"/>
  <c r="Q1607" i="11"/>
  <c r="P1607" i="11"/>
  <c r="Q1606" i="11"/>
  <c r="P1606" i="11"/>
  <c r="Q1605" i="11"/>
  <c r="P1605" i="11"/>
  <c r="Q1604" i="11"/>
  <c r="P1604" i="11"/>
  <c r="Q1603" i="11"/>
  <c r="P1603" i="11"/>
  <c r="Q1602" i="11"/>
  <c r="P1602" i="11"/>
  <c r="Q1601" i="11"/>
  <c r="P1601" i="11"/>
  <c r="Q1600" i="11"/>
  <c r="P1600" i="11"/>
  <c r="Q1599" i="11"/>
  <c r="P1599" i="11"/>
  <c r="Q1598" i="11"/>
  <c r="P1598" i="11"/>
  <c r="Q1597" i="11"/>
  <c r="P1597" i="11"/>
  <c r="Q1596" i="11"/>
  <c r="P1596" i="11"/>
  <c r="Q1595" i="11"/>
  <c r="P1595" i="11"/>
  <c r="Q1594" i="11"/>
  <c r="P1594" i="11"/>
  <c r="Q1593" i="11"/>
  <c r="P1593" i="11"/>
  <c r="Q1592" i="11"/>
  <c r="P1592" i="11"/>
  <c r="Q1591" i="11"/>
  <c r="P1591" i="11"/>
  <c r="Q1590" i="11"/>
  <c r="P1590" i="11"/>
  <c r="Q1589" i="11"/>
  <c r="P1589" i="11"/>
  <c r="Q1588" i="11"/>
  <c r="P1588" i="11"/>
  <c r="Q1587" i="11"/>
  <c r="P1587" i="11"/>
  <c r="Q1586" i="11"/>
  <c r="P1586" i="11"/>
  <c r="Q1585" i="11"/>
  <c r="P1585" i="11"/>
  <c r="Q1584" i="11"/>
  <c r="P1584" i="11"/>
  <c r="Q1583" i="11"/>
  <c r="P1583" i="11"/>
  <c r="Q1582" i="11"/>
  <c r="P1582" i="11"/>
  <c r="Q1581" i="11"/>
  <c r="P1581" i="11"/>
  <c r="Q1580" i="11"/>
  <c r="P1580" i="11"/>
  <c r="Q1579" i="11"/>
  <c r="P1579" i="11"/>
  <c r="Q1578" i="11"/>
  <c r="P1578" i="11"/>
  <c r="Q1577" i="11"/>
  <c r="P1577" i="11"/>
  <c r="Q1576" i="11"/>
  <c r="P1576" i="11"/>
  <c r="Q1575" i="11"/>
  <c r="P1575" i="11"/>
  <c r="Q1574" i="11"/>
  <c r="P1574" i="11"/>
  <c r="Q1573" i="11"/>
  <c r="P1573" i="11"/>
  <c r="Q1572" i="11"/>
  <c r="P1572" i="11"/>
  <c r="Q1571" i="11"/>
  <c r="P1571" i="11"/>
  <c r="Q1570" i="11"/>
  <c r="P1570" i="11"/>
  <c r="Q1569" i="11"/>
  <c r="P1569" i="11"/>
  <c r="Q1568" i="11"/>
  <c r="P1568" i="11"/>
  <c r="Q1567" i="11"/>
  <c r="P1567" i="11"/>
  <c r="Q1566" i="11"/>
  <c r="P1566" i="11"/>
  <c r="Q1565" i="11"/>
  <c r="P1565" i="11"/>
  <c r="Q1564" i="11"/>
  <c r="P1564" i="11"/>
  <c r="Q1563" i="11"/>
  <c r="P1563" i="11"/>
  <c r="Q1562" i="11"/>
  <c r="P1562" i="11"/>
  <c r="Q1561" i="11"/>
  <c r="P1561" i="11"/>
  <c r="Q1560" i="11"/>
  <c r="P1560" i="11"/>
  <c r="Q1559" i="11"/>
  <c r="P1559" i="11"/>
  <c r="Q1558" i="11"/>
  <c r="P1558" i="11"/>
  <c r="Q1557" i="11"/>
  <c r="P1557" i="11"/>
  <c r="Q1556" i="11"/>
  <c r="P1556" i="11"/>
  <c r="Q1555" i="11"/>
  <c r="P1555" i="11"/>
  <c r="Q1554" i="11"/>
  <c r="P1554" i="11"/>
  <c r="Q1553" i="11"/>
  <c r="P1553" i="11"/>
  <c r="Q1552" i="11"/>
  <c r="P1552" i="11"/>
  <c r="Q1551" i="11"/>
  <c r="P1551" i="11"/>
  <c r="Q1550" i="11"/>
  <c r="P1550" i="11"/>
  <c r="Q1549" i="11"/>
  <c r="P1549" i="11"/>
  <c r="Q1548" i="11"/>
  <c r="P1548" i="11"/>
  <c r="Q1547" i="11"/>
  <c r="P1547" i="11"/>
  <c r="Q1546" i="11"/>
  <c r="P1546" i="11"/>
  <c r="Q1545" i="11"/>
  <c r="P1545" i="11"/>
  <c r="Q1544" i="11"/>
  <c r="P1544" i="11"/>
  <c r="Q1543" i="11"/>
  <c r="P1543" i="11"/>
  <c r="Q1542" i="11"/>
  <c r="P1542" i="11"/>
  <c r="Q1541" i="11"/>
  <c r="P1541" i="11"/>
  <c r="Q1540" i="11"/>
  <c r="P1540" i="11"/>
  <c r="Q1539" i="11"/>
  <c r="P1539" i="11"/>
  <c r="Q1538" i="11"/>
  <c r="P1538" i="11"/>
  <c r="Q1537" i="11"/>
  <c r="P1537" i="11"/>
  <c r="Q1536" i="11"/>
  <c r="P1536" i="11"/>
  <c r="Q1535" i="11"/>
  <c r="P1535" i="11"/>
  <c r="Q1534" i="11"/>
  <c r="P1534" i="11"/>
  <c r="Q1533" i="11"/>
  <c r="P1533" i="11"/>
  <c r="Q1532" i="11"/>
  <c r="P1532" i="11"/>
  <c r="Q1531" i="11"/>
  <c r="P1531" i="11"/>
  <c r="Q1530" i="11"/>
  <c r="P1530" i="11"/>
  <c r="Q1529" i="11"/>
  <c r="P1529" i="11"/>
  <c r="Q1528" i="11"/>
  <c r="P1528" i="11"/>
  <c r="Q1527" i="11"/>
  <c r="P1527" i="11"/>
  <c r="Q1526" i="11"/>
  <c r="P1526" i="11"/>
  <c r="Q1525" i="11"/>
  <c r="P1525" i="11"/>
  <c r="Q1524" i="11"/>
  <c r="P1524" i="11"/>
  <c r="Q1523" i="11"/>
  <c r="P1523" i="11"/>
  <c r="Q1522" i="11"/>
  <c r="P1522" i="11"/>
  <c r="Q1521" i="11"/>
  <c r="P1521" i="11"/>
  <c r="Q1520" i="11"/>
  <c r="P1520" i="11"/>
  <c r="Q1519" i="11"/>
  <c r="P1519" i="11"/>
  <c r="Q1518" i="11"/>
  <c r="P1518" i="11"/>
  <c r="Q1517" i="11"/>
  <c r="P1517" i="11"/>
  <c r="Q1516" i="11"/>
  <c r="P1516" i="11"/>
  <c r="Q1515" i="11"/>
  <c r="P1515" i="11"/>
  <c r="Q1514" i="11"/>
  <c r="P1514" i="11"/>
  <c r="Q1513" i="11"/>
  <c r="P1513" i="11"/>
  <c r="Q1512" i="11"/>
  <c r="P1512" i="11"/>
  <c r="Q1511" i="11"/>
  <c r="P1511" i="11"/>
  <c r="Q1510" i="11"/>
  <c r="P1510" i="11"/>
  <c r="Q1509" i="11"/>
  <c r="P1509" i="11"/>
  <c r="Q1508" i="11"/>
  <c r="P1508" i="11"/>
  <c r="Q1507" i="11"/>
  <c r="P1507" i="11"/>
  <c r="Q1506" i="11"/>
  <c r="P1506" i="11"/>
  <c r="Q1505" i="11"/>
  <c r="P1505" i="11"/>
  <c r="Q1504" i="11"/>
  <c r="P1504" i="11"/>
  <c r="Q1503" i="11"/>
  <c r="P1503" i="11"/>
  <c r="Q1502" i="11"/>
  <c r="P1502" i="11"/>
  <c r="Q1501" i="11"/>
  <c r="P1501" i="11"/>
  <c r="Q1500" i="11"/>
  <c r="P1500" i="11"/>
  <c r="Q1499" i="11"/>
  <c r="P1499" i="11"/>
  <c r="Q1498" i="11"/>
  <c r="P1498" i="11"/>
  <c r="Q1497" i="11"/>
  <c r="P1497" i="11"/>
  <c r="Q1496" i="11"/>
  <c r="P1496" i="11"/>
  <c r="Q1495" i="11"/>
  <c r="P1495" i="11"/>
  <c r="Q1494" i="11"/>
  <c r="P1494" i="11"/>
  <c r="Q1493" i="11"/>
  <c r="P1493" i="11"/>
  <c r="Q1492" i="11"/>
  <c r="P1492" i="11"/>
  <c r="Q1491" i="11"/>
  <c r="P1491" i="11"/>
  <c r="Q1490" i="11"/>
  <c r="P1490" i="11"/>
  <c r="Q1489" i="11"/>
  <c r="P1489" i="11"/>
  <c r="Q1488" i="11"/>
  <c r="P1488" i="11"/>
  <c r="Q1487" i="11"/>
  <c r="P1487" i="11"/>
  <c r="Q1486" i="11"/>
  <c r="P1486" i="11"/>
  <c r="Q1485" i="11"/>
  <c r="P1485" i="11"/>
  <c r="Q1484" i="11"/>
  <c r="P1484" i="11"/>
  <c r="Q1483" i="11"/>
  <c r="P1483" i="11"/>
  <c r="Q1482" i="11"/>
  <c r="P1482" i="11"/>
  <c r="Q1481" i="11"/>
  <c r="P1481" i="11"/>
  <c r="Q1480" i="11"/>
  <c r="P1480" i="11"/>
  <c r="Q1479" i="11"/>
  <c r="P1479" i="11"/>
  <c r="Q1478" i="11"/>
  <c r="P1478" i="11"/>
  <c r="Q1477" i="11"/>
  <c r="P1477" i="11"/>
  <c r="Q1476" i="11"/>
  <c r="P1476" i="11"/>
  <c r="Q1475" i="11"/>
  <c r="P1475" i="11"/>
  <c r="Q1474" i="11"/>
  <c r="P1474" i="11"/>
  <c r="Q1473" i="11"/>
  <c r="P1473" i="11"/>
  <c r="Q1472" i="11"/>
  <c r="P1472" i="11"/>
  <c r="Q1471" i="11"/>
  <c r="P1471" i="11"/>
  <c r="Q1470" i="11"/>
  <c r="P1470" i="11"/>
  <c r="Q1469" i="11"/>
  <c r="P1469" i="11"/>
  <c r="Q1468" i="11"/>
  <c r="P1468" i="11"/>
  <c r="Q1467" i="11"/>
  <c r="P1467" i="11"/>
  <c r="Q1466" i="11"/>
  <c r="P1466" i="11"/>
  <c r="Q1465" i="11"/>
  <c r="P1465" i="11"/>
  <c r="Q1464" i="11"/>
  <c r="P1464" i="11"/>
  <c r="Q1463" i="11"/>
  <c r="P1463" i="11"/>
  <c r="Q1462" i="11"/>
  <c r="P1462" i="11"/>
  <c r="Q1461" i="11"/>
  <c r="P1461" i="11"/>
  <c r="Q1460" i="11"/>
  <c r="P1460" i="11"/>
  <c r="Q1459" i="11"/>
  <c r="P1459" i="11"/>
  <c r="Q1458" i="11"/>
  <c r="P1458" i="11"/>
  <c r="Q1457" i="11"/>
  <c r="P1457" i="11"/>
  <c r="Q1456" i="11"/>
  <c r="P1456" i="11"/>
  <c r="Q1455" i="11"/>
  <c r="P1455" i="11"/>
  <c r="Q1454" i="11"/>
  <c r="P1454" i="11"/>
  <c r="Q1453" i="11"/>
  <c r="P1453" i="11"/>
  <c r="Q1452" i="11"/>
  <c r="P1452" i="11"/>
  <c r="Q1451" i="11"/>
  <c r="P1451" i="11"/>
  <c r="Q1450" i="11"/>
  <c r="P1450" i="11"/>
  <c r="Q1449" i="11"/>
  <c r="P1449" i="11"/>
  <c r="Q1448" i="11"/>
  <c r="P1448" i="11"/>
  <c r="Q1447" i="11"/>
  <c r="P1447" i="11"/>
  <c r="Q1446" i="11"/>
  <c r="P1446" i="11"/>
  <c r="Q1445" i="11"/>
  <c r="P1445" i="11"/>
  <c r="Q1444" i="11"/>
  <c r="P1444" i="11"/>
  <c r="Q1443" i="11"/>
  <c r="P1443" i="11"/>
  <c r="Q1442" i="11"/>
  <c r="P1442" i="11"/>
  <c r="Q1441" i="11"/>
  <c r="P1441" i="11"/>
  <c r="Q1440" i="11"/>
  <c r="P1440" i="11"/>
  <c r="Q1439" i="11"/>
  <c r="P1439" i="11"/>
  <c r="Q1438" i="11"/>
  <c r="P1438" i="11"/>
  <c r="Q1437" i="11"/>
  <c r="P1437" i="11"/>
  <c r="Q1436" i="11"/>
  <c r="P1436" i="11"/>
  <c r="Q1435" i="11"/>
  <c r="P1435" i="11"/>
  <c r="Q1434" i="11"/>
  <c r="P1434" i="11"/>
  <c r="Q1433" i="11"/>
  <c r="P1433" i="11"/>
  <c r="Q1432" i="11"/>
  <c r="P1432" i="11"/>
  <c r="Q1431" i="11"/>
  <c r="P1431" i="11"/>
  <c r="Q1430" i="11"/>
  <c r="P1430" i="11"/>
  <c r="Q1429" i="11"/>
  <c r="P1429" i="11"/>
  <c r="Q1428" i="11"/>
  <c r="P1428" i="11"/>
  <c r="Q1427" i="11"/>
  <c r="P1427" i="11"/>
  <c r="Q1426" i="11"/>
  <c r="P1426" i="11"/>
  <c r="Q1425" i="11"/>
  <c r="P1425" i="11"/>
  <c r="Q1424" i="11"/>
  <c r="P1424" i="11"/>
  <c r="Q1423" i="11"/>
  <c r="P1423" i="11"/>
  <c r="Q1422" i="11"/>
  <c r="P1422" i="11"/>
  <c r="Q1421" i="11"/>
  <c r="P1421" i="11"/>
  <c r="Q1420" i="11"/>
  <c r="P1420" i="11"/>
  <c r="Q1419" i="11"/>
  <c r="P1419" i="11"/>
  <c r="Q1418" i="11"/>
  <c r="P1418" i="11"/>
  <c r="Q1417" i="11"/>
  <c r="P1417" i="11"/>
  <c r="Q1416" i="11"/>
  <c r="P1416" i="11"/>
  <c r="Q1415" i="11"/>
  <c r="P1415" i="11"/>
  <c r="Q1414" i="11"/>
  <c r="P1414" i="11"/>
  <c r="Q1413" i="11"/>
  <c r="P1413" i="11"/>
  <c r="Q1412" i="11"/>
  <c r="P1412" i="11"/>
  <c r="Q1411" i="11"/>
  <c r="P1411" i="11"/>
  <c r="Q1410" i="11"/>
  <c r="P1410" i="11"/>
  <c r="Q1409" i="11"/>
  <c r="P1409" i="11"/>
  <c r="Q1408" i="11"/>
  <c r="P1408" i="11"/>
  <c r="Q1407" i="11"/>
  <c r="P1407" i="11"/>
  <c r="Q1406" i="11"/>
  <c r="P1406" i="11"/>
  <c r="Q1405" i="11"/>
  <c r="P1405" i="11"/>
  <c r="Q1404" i="11"/>
  <c r="P1404" i="11"/>
  <c r="Q1403" i="11"/>
  <c r="P1403" i="11"/>
  <c r="Q1402" i="11"/>
  <c r="P1402" i="11"/>
  <c r="Q1401" i="11"/>
  <c r="P1401" i="11"/>
  <c r="Q1400" i="11"/>
  <c r="P1400" i="11"/>
  <c r="Q1399" i="11"/>
  <c r="P1399" i="11"/>
  <c r="Q1398" i="11"/>
  <c r="P1398" i="11"/>
  <c r="Q1397" i="11"/>
  <c r="P1397" i="11"/>
  <c r="Q1396" i="11"/>
  <c r="P1396" i="11"/>
  <c r="Q1395" i="11"/>
  <c r="P1395" i="11"/>
  <c r="Q1394" i="11"/>
  <c r="P1394" i="11"/>
  <c r="Q1393" i="11"/>
  <c r="P1393" i="11"/>
  <c r="Q1392" i="11"/>
  <c r="P1392" i="11"/>
  <c r="Q1391" i="11"/>
  <c r="P1391" i="11"/>
  <c r="Q1390" i="11"/>
  <c r="P1390" i="11"/>
  <c r="Q1389" i="11"/>
  <c r="P1389" i="11"/>
  <c r="Q1388" i="11"/>
  <c r="P1388" i="11"/>
  <c r="Q1387" i="11"/>
  <c r="P1387" i="11"/>
  <c r="Q1386" i="11"/>
  <c r="P1386" i="11"/>
  <c r="Q1385" i="11"/>
  <c r="P1385" i="11"/>
  <c r="Q1384" i="11"/>
  <c r="P1384" i="11"/>
  <c r="Q1383" i="11"/>
  <c r="P1383" i="11"/>
  <c r="Q1382" i="11"/>
  <c r="P1382" i="11"/>
  <c r="Q1381" i="11"/>
  <c r="P1381" i="11"/>
  <c r="Q1380" i="11"/>
  <c r="P1380" i="11"/>
  <c r="Q1379" i="11"/>
  <c r="P1379" i="11"/>
  <c r="Q1378" i="11"/>
  <c r="P1378" i="11"/>
  <c r="Q1377" i="11"/>
  <c r="P1377" i="11"/>
  <c r="Q1376" i="11"/>
  <c r="P1376" i="11"/>
  <c r="Q1375" i="11"/>
  <c r="P1375" i="11"/>
  <c r="Q1374" i="11"/>
  <c r="P1374" i="11"/>
  <c r="Q1373" i="11"/>
  <c r="P1373" i="11"/>
  <c r="Q1372" i="11"/>
  <c r="P1372" i="11"/>
  <c r="Q1371" i="11"/>
  <c r="P1371" i="11"/>
  <c r="Q1370" i="11"/>
  <c r="P1370" i="11"/>
  <c r="Q1369" i="11"/>
  <c r="P1369" i="11"/>
  <c r="Q1368" i="11"/>
  <c r="P1368" i="11"/>
  <c r="Q1367" i="11"/>
  <c r="P1367" i="11"/>
  <c r="Q1366" i="11"/>
  <c r="P1366" i="11"/>
  <c r="Q1365" i="11"/>
  <c r="P1365" i="11"/>
  <c r="Q1364" i="11"/>
  <c r="P1364" i="11"/>
  <c r="Q1363" i="11"/>
  <c r="P1363" i="11"/>
  <c r="Q1362" i="11"/>
  <c r="P1362" i="11"/>
  <c r="Q1361" i="11"/>
  <c r="P1361" i="11"/>
  <c r="Q1360" i="11"/>
  <c r="P1360" i="11"/>
  <c r="Q1359" i="11"/>
  <c r="P1359" i="11"/>
  <c r="Q1358" i="11"/>
  <c r="P1358" i="11"/>
  <c r="Q1357" i="11"/>
  <c r="P1357" i="11"/>
  <c r="Q1356" i="11"/>
  <c r="P1356" i="11"/>
  <c r="Q1355" i="11"/>
  <c r="P1355" i="11"/>
  <c r="Q1354" i="11"/>
  <c r="P1354" i="11"/>
  <c r="Q1353" i="11"/>
  <c r="P1353" i="11"/>
  <c r="Q1352" i="11"/>
  <c r="P1352" i="11"/>
  <c r="Q1351" i="11"/>
  <c r="P1351" i="11"/>
  <c r="Q1350" i="11"/>
  <c r="P1350" i="11"/>
  <c r="Q1349" i="11"/>
  <c r="P1349" i="11"/>
  <c r="Q1348" i="11"/>
  <c r="P1348" i="11"/>
  <c r="Q1347" i="11"/>
  <c r="P1347" i="11"/>
  <c r="Q1346" i="11"/>
  <c r="P1346" i="11"/>
  <c r="Q1345" i="11"/>
  <c r="P1345" i="11"/>
  <c r="Q1344" i="11"/>
  <c r="P1344" i="11"/>
  <c r="Q1343" i="11"/>
  <c r="P1343" i="11"/>
  <c r="Q1342" i="11"/>
  <c r="P1342" i="11"/>
  <c r="Q1341" i="11"/>
  <c r="P1341" i="11"/>
  <c r="Q1340" i="11"/>
  <c r="P1340" i="11"/>
  <c r="Q1339" i="11"/>
  <c r="P1339" i="11"/>
  <c r="Q1338" i="11"/>
  <c r="P1338" i="11"/>
  <c r="Q1337" i="11"/>
  <c r="P1337" i="11"/>
  <c r="Q1336" i="11"/>
  <c r="P1336" i="11"/>
  <c r="Q1335" i="11"/>
  <c r="P1335" i="11"/>
  <c r="Q1334" i="11"/>
  <c r="P1334" i="11"/>
  <c r="Q1333" i="11"/>
  <c r="P1333" i="11"/>
  <c r="Q1332" i="11"/>
  <c r="P1332" i="11"/>
  <c r="Q1331" i="11"/>
  <c r="P1331" i="11"/>
  <c r="Q1330" i="11"/>
  <c r="P1330" i="11"/>
  <c r="Q1329" i="11"/>
  <c r="P1329" i="11"/>
  <c r="Q1328" i="11"/>
  <c r="P1328" i="11"/>
  <c r="Q1327" i="11"/>
  <c r="P1327" i="11"/>
  <c r="Q1326" i="11"/>
  <c r="P1326" i="11"/>
  <c r="Q1325" i="11"/>
  <c r="P1325" i="11"/>
  <c r="Q1324" i="11"/>
  <c r="P1324" i="11"/>
  <c r="Q1323" i="11"/>
  <c r="P1323" i="11"/>
  <c r="Q1322" i="11"/>
  <c r="P1322" i="11"/>
  <c r="Q1321" i="11"/>
  <c r="P1321" i="11"/>
  <c r="Q1320" i="11"/>
  <c r="P1320" i="11"/>
  <c r="Q1319" i="11"/>
  <c r="P1319" i="11"/>
  <c r="Q1318" i="11"/>
  <c r="P1318" i="11"/>
  <c r="Q1317" i="11"/>
  <c r="P1317" i="11"/>
  <c r="Q1316" i="11"/>
  <c r="P1316" i="11"/>
  <c r="Q1315" i="11"/>
  <c r="P1315" i="11"/>
  <c r="Q1314" i="11"/>
  <c r="P1314" i="11"/>
  <c r="Q1313" i="11"/>
  <c r="P1313" i="11"/>
  <c r="Q1312" i="11"/>
  <c r="P1312" i="11"/>
  <c r="Q1311" i="11"/>
  <c r="P1311" i="11"/>
  <c r="Q1310" i="11"/>
  <c r="P1310" i="11"/>
  <c r="Q1309" i="11"/>
  <c r="P1309" i="11"/>
  <c r="Q1308" i="11"/>
  <c r="P1308" i="11"/>
  <c r="Q1307" i="11"/>
  <c r="P1307" i="11"/>
  <c r="Q1306" i="11"/>
  <c r="P1306" i="11"/>
  <c r="Q1305" i="11"/>
  <c r="P1305" i="11"/>
  <c r="Q1304" i="11"/>
  <c r="P1304" i="11"/>
  <c r="Q1303" i="11"/>
  <c r="P1303" i="11"/>
  <c r="Q1302" i="11"/>
  <c r="P1302" i="11"/>
  <c r="Q1301" i="11"/>
  <c r="P1301" i="11"/>
  <c r="Q1300" i="11"/>
  <c r="P1300" i="11"/>
  <c r="Q1299" i="11"/>
  <c r="P1299" i="11"/>
  <c r="Q1298" i="11"/>
  <c r="P1298" i="11"/>
  <c r="Q1297" i="11"/>
  <c r="P1297" i="11"/>
  <c r="Q1296" i="11"/>
  <c r="P1296" i="11"/>
  <c r="Q1295" i="11"/>
  <c r="P1295" i="11"/>
  <c r="Q1294" i="11"/>
  <c r="P1294" i="11"/>
  <c r="Q1293" i="11"/>
  <c r="P1293" i="11"/>
  <c r="Q1292" i="11"/>
  <c r="P1292" i="11"/>
  <c r="Q1291" i="11"/>
  <c r="P1291" i="11"/>
  <c r="Q1290" i="11"/>
  <c r="P1290" i="11"/>
  <c r="Q1289" i="11"/>
  <c r="P1289" i="11"/>
  <c r="Q1288" i="11"/>
  <c r="P1288" i="11"/>
  <c r="Q1287" i="11"/>
  <c r="P1287" i="11"/>
  <c r="Q1286" i="11"/>
  <c r="P1286" i="11"/>
  <c r="Q1285" i="11"/>
  <c r="P1285" i="11"/>
  <c r="Q1284" i="11"/>
  <c r="P1284" i="11"/>
  <c r="Q1283" i="11"/>
  <c r="P1283" i="11"/>
  <c r="Q1282" i="11"/>
  <c r="P1282" i="11"/>
  <c r="Q1281" i="11"/>
  <c r="P1281" i="11"/>
  <c r="Q1280" i="11"/>
  <c r="P1280" i="11"/>
  <c r="Q1279" i="11"/>
  <c r="P1279" i="11"/>
  <c r="Q1278" i="11"/>
  <c r="P1278" i="11"/>
  <c r="Q1277" i="11"/>
  <c r="P1277" i="11"/>
  <c r="Q1276" i="11"/>
  <c r="P1276" i="11"/>
  <c r="Q1275" i="11"/>
  <c r="P1275" i="11"/>
  <c r="Q1274" i="11"/>
  <c r="P1274" i="11"/>
  <c r="Q1273" i="11"/>
  <c r="P1273" i="11"/>
  <c r="Q1272" i="11"/>
  <c r="P1272" i="11"/>
  <c r="Q1271" i="11"/>
  <c r="P1271" i="11"/>
  <c r="Q1270" i="11"/>
  <c r="P1270" i="11"/>
  <c r="Q1269" i="11"/>
  <c r="P1269" i="11"/>
  <c r="Q1268" i="11"/>
  <c r="P1268" i="11"/>
  <c r="Q1267" i="11"/>
  <c r="P1267" i="11"/>
  <c r="Q1266" i="11"/>
  <c r="P1266" i="11"/>
  <c r="Q1265" i="11"/>
  <c r="P1265" i="11"/>
  <c r="Q1264" i="11"/>
  <c r="P1264" i="11"/>
  <c r="Q1263" i="11"/>
  <c r="P1263" i="11"/>
  <c r="Q1262" i="11"/>
  <c r="P1262" i="11"/>
  <c r="Q1261" i="11"/>
  <c r="P1261" i="11"/>
  <c r="Q1260" i="11"/>
  <c r="P1260" i="11"/>
  <c r="Q1259" i="11"/>
  <c r="P1259" i="11"/>
  <c r="Q1258" i="11"/>
  <c r="P1258" i="11"/>
  <c r="Q1257" i="11"/>
  <c r="P1257" i="11"/>
  <c r="Q1256" i="11"/>
  <c r="P1256" i="11"/>
  <c r="Q1255" i="11"/>
  <c r="P1255" i="11"/>
  <c r="Q1254" i="11"/>
  <c r="P1254" i="11"/>
  <c r="Q1253" i="11"/>
  <c r="P1253" i="11"/>
  <c r="Q1252" i="11"/>
  <c r="P1252" i="11"/>
  <c r="Q1251" i="11"/>
  <c r="P1251" i="11"/>
  <c r="Q1250" i="11"/>
  <c r="P1250" i="11"/>
  <c r="Q1249" i="11"/>
  <c r="P1249" i="11"/>
  <c r="Q1248" i="11"/>
  <c r="P1248" i="11"/>
  <c r="Q1247" i="11"/>
  <c r="P1247" i="11"/>
  <c r="Q1246" i="11"/>
  <c r="P1246" i="11"/>
  <c r="Q1245" i="11"/>
  <c r="P1245" i="11"/>
  <c r="Q1244" i="11"/>
  <c r="P1244" i="11"/>
  <c r="Q1243" i="11"/>
  <c r="P1243" i="11"/>
  <c r="Q1242" i="11"/>
  <c r="P1242" i="11"/>
  <c r="Q1241" i="11"/>
  <c r="P1241" i="11"/>
  <c r="Q1240" i="11"/>
  <c r="P1240" i="11"/>
  <c r="Q1239" i="11"/>
  <c r="P1239" i="11"/>
  <c r="Q1238" i="11"/>
  <c r="P1238" i="11"/>
  <c r="Q1237" i="11"/>
  <c r="P1237" i="11"/>
  <c r="Q1236" i="11"/>
  <c r="P1236" i="11"/>
  <c r="Q1235" i="11"/>
  <c r="P1235" i="11"/>
  <c r="Q1234" i="11"/>
  <c r="P1234" i="11"/>
  <c r="Q1233" i="11"/>
  <c r="P1233" i="11"/>
  <c r="Q1232" i="11"/>
  <c r="P1232" i="11"/>
  <c r="Q1231" i="11"/>
  <c r="P1231" i="11"/>
  <c r="Q1230" i="11"/>
  <c r="P1230" i="11"/>
  <c r="Q1229" i="11"/>
  <c r="P1229" i="11"/>
  <c r="Q1228" i="11"/>
  <c r="P1228" i="11"/>
  <c r="Q1227" i="11"/>
  <c r="P1227" i="11"/>
  <c r="Q1226" i="11"/>
  <c r="P1226" i="11"/>
  <c r="Q1225" i="11"/>
  <c r="P1225" i="11"/>
  <c r="Q1224" i="11"/>
  <c r="P1224" i="11"/>
  <c r="Q1223" i="11"/>
  <c r="P1223" i="11"/>
  <c r="Q1222" i="11"/>
  <c r="P1222" i="11"/>
  <c r="Q1221" i="11"/>
  <c r="P1221" i="11"/>
  <c r="Q1220" i="11"/>
  <c r="P1220" i="11"/>
  <c r="Q1219" i="11"/>
  <c r="P1219" i="11"/>
  <c r="Q1218" i="11"/>
  <c r="P1218" i="11"/>
  <c r="Q1217" i="11"/>
  <c r="P1217" i="11"/>
  <c r="Q1216" i="11"/>
  <c r="P1216" i="11"/>
  <c r="Q1215" i="11"/>
  <c r="P1215" i="11"/>
  <c r="Q1214" i="11"/>
  <c r="P1214" i="11"/>
  <c r="Q1213" i="11"/>
  <c r="P1213" i="11"/>
  <c r="Q1212" i="11"/>
  <c r="P1212" i="11"/>
  <c r="Q1211" i="11"/>
  <c r="P1211" i="11"/>
  <c r="Q1210" i="11"/>
  <c r="P1210" i="11"/>
  <c r="Q1209" i="11"/>
  <c r="P1209" i="11"/>
  <c r="Q1208" i="11"/>
  <c r="P1208" i="11"/>
  <c r="Q1207" i="11"/>
  <c r="P1207" i="11"/>
  <c r="Q1206" i="11"/>
  <c r="P1206" i="11"/>
  <c r="Q1205" i="11"/>
  <c r="P1205" i="11"/>
  <c r="Q1204" i="11"/>
  <c r="P1204" i="11"/>
  <c r="Q1203" i="11"/>
  <c r="P1203" i="11"/>
  <c r="Q1202" i="11"/>
  <c r="P1202" i="11"/>
  <c r="Q1201" i="11"/>
  <c r="P1201" i="11"/>
  <c r="Q1200" i="11"/>
  <c r="P1200" i="11"/>
  <c r="Q1199" i="11"/>
  <c r="P1199" i="11"/>
  <c r="Q1198" i="11"/>
  <c r="P1198" i="11"/>
  <c r="Q1197" i="11"/>
  <c r="P1197" i="11"/>
  <c r="Q1196" i="11"/>
  <c r="P1196" i="11"/>
  <c r="Q1195" i="11"/>
  <c r="P1195" i="11"/>
  <c r="Q1194" i="11"/>
  <c r="P1194" i="11"/>
  <c r="Q1193" i="11"/>
  <c r="P1193" i="11"/>
  <c r="Q1192" i="11"/>
  <c r="P1192" i="11"/>
  <c r="Q1191" i="11"/>
  <c r="P1191" i="11"/>
  <c r="Q1190" i="11"/>
  <c r="P1190" i="11"/>
  <c r="Q1189" i="11"/>
  <c r="P1189" i="11"/>
  <c r="Q1188" i="11"/>
  <c r="P1188" i="11"/>
  <c r="Q1187" i="11"/>
  <c r="P1187" i="11"/>
  <c r="Q1186" i="11"/>
  <c r="P1186" i="11"/>
  <c r="Q1185" i="11"/>
  <c r="P1185" i="11"/>
  <c r="Q1184" i="11"/>
  <c r="P1184" i="11"/>
  <c r="Q1183" i="11"/>
  <c r="P1183" i="11"/>
  <c r="Q1182" i="11"/>
  <c r="P1182" i="11"/>
  <c r="Q1181" i="11"/>
  <c r="P1181" i="11"/>
  <c r="Q1180" i="11"/>
  <c r="P1180" i="11"/>
  <c r="Q1179" i="11"/>
  <c r="P1179" i="11"/>
  <c r="Q1178" i="11"/>
  <c r="P1178" i="11"/>
  <c r="Q1177" i="11"/>
  <c r="P1177" i="11"/>
  <c r="Q1176" i="11"/>
  <c r="P1176" i="11"/>
  <c r="Q1175" i="11"/>
  <c r="P1175" i="11"/>
  <c r="Q1174" i="11"/>
  <c r="P1174" i="11"/>
  <c r="Q1173" i="11"/>
  <c r="P1173" i="11"/>
  <c r="Q1172" i="11"/>
  <c r="P1172" i="11"/>
  <c r="Q1171" i="11"/>
  <c r="P1171" i="11"/>
  <c r="Q1170" i="11"/>
  <c r="P1170" i="11"/>
  <c r="Q1169" i="11"/>
  <c r="P1169" i="11"/>
  <c r="Q1168" i="11"/>
  <c r="P1168" i="11"/>
  <c r="Q1167" i="11"/>
  <c r="P1167" i="11"/>
  <c r="Q1166" i="11"/>
  <c r="P1166" i="11"/>
  <c r="Q1165" i="11"/>
  <c r="P1165" i="11"/>
  <c r="Q1164" i="11"/>
  <c r="P1164" i="11"/>
  <c r="Q1163" i="11"/>
  <c r="P1163" i="11"/>
  <c r="Q1162" i="11"/>
  <c r="P1162" i="11"/>
  <c r="Q1161" i="11"/>
  <c r="P1161" i="11"/>
  <c r="Q1160" i="11"/>
  <c r="P1160" i="11"/>
  <c r="Q1159" i="11"/>
  <c r="P1159" i="11"/>
  <c r="Q1158" i="11"/>
  <c r="P1158" i="11"/>
  <c r="Q1157" i="11"/>
  <c r="P1157" i="11"/>
  <c r="Q1156" i="11"/>
  <c r="P1156" i="11"/>
  <c r="Q1155" i="11"/>
  <c r="P1155" i="11"/>
  <c r="Q1154" i="11"/>
  <c r="P1154" i="11"/>
  <c r="Q1153" i="11"/>
  <c r="P1153" i="11"/>
  <c r="Q1152" i="11"/>
  <c r="P1152" i="11"/>
  <c r="Q1151" i="11"/>
  <c r="P1151" i="11"/>
  <c r="Q1150" i="11"/>
  <c r="P1150" i="11"/>
  <c r="Q1149" i="11"/>
  <c r="P1149" i="11"/>
  <c r="Q1148" i="11"/>
  <c r="P1148" i="11"/>
  <c r="Q1147" i="11"/>
  <c r="P1147" i="11"/>
  <c r="Q1146" i="11"/>
  <c r="P1146" i="11"/>
  <c r="Q1145" i="11"/>
  <c r="P1145" i="11"/>
  <c r="Q1144" i="11"/>
  <c r="P1144" i="11"/>
  <c r="Q1143" i="11"/>
  <c r="P1143" i="11"/>
  <c r="Q1142" i="11"/>
  <c r="P1142" i="11"/>
  <c r="Q1141" i="11"/>
  <c r="P1141" i="11"/>
  <c r="Q1140" i="11"/>
  <c r="P1140" i="11"/>
  <c r="Q1139" i="11"/>
  <c r="P1139" i="11"/>
  <c r="Q1138" i="11"/>
  <c r="P1138" i="11"/>
  <c r="Q1137" i="11"/>
  <c r="P1137" i="11"/>
  <c r="Q1136" i="11"/>
  <c r="P1136" i="11"/>
  <c r="Q1135" i="11"/>
  <c r="P1135" i="11"/>
  <c r="Q1134" i="11"/>
  <c r="P1134" i="11"/>
  <c r="Q1133" i="11"/>
  <c r="P1133" i="11"/>
  <c r="Q1132" i="11"/>
  <c r="P1132" i="11"/>
  <c r="Q1131" i="11"/>
  <c r="P1131" i="11"/>
  <c r="Q1130" i="11"/>
  <c r="P1130" i="11"/>
  <c r="Q1129" i="11"/>
  <c r="P1129" i="11"/>
  <c r="Q1128" i="11"/>
  <c r="P1128" i="11"/>
  <c r="Q1127" i="11"/>
  <c r="P1127" i="11"/>
  <c r="Q1126" i="11"/>
  <c r="P1126" i="11"/>
  <c r="Q1125" i="11"/>
  <c r="P1125" i="11"/>
  <c r="Q1124" i="11"/>
  <c r="P1124" i="11"/>
  <c r="Q1123" i="11"/>
  <c r="P1123" i="11"/>
  <c r="Q1122" i="11"/>
  <c r="P1122" i="11"/>
  <c r="Q1121" i="11"/>
  <c r="P1121" i="11"/>
  <c r="Q1120" i="11"/>
  <c r="P1120" i="11"/>
  <c r="Q1119" i="11"/>
  <c r="P1119" i="11"/>
  <c r="Q1118" i="11"/>
  <c r="P1118" i="11"/>
  <c r="Q1117" i="11"/>
  <c r="P1117" i="11"/>
  <c r="Q1116" i="11"/>
  <c r="P1116" i="11"/>
  <c r="Q1115" i="11"/>
  <c r="P1115" i="11"/>
  <c r="Q1114" i="11"/>
  <c r="P1114" i="11"/>
  <c r="Q1113" i="11"/>
  <c r="P1113" i="11"/>
  <c r="Q1112" i="11"/>
  <c r="P1112" i="11"/>
  <c r="Q1111" i="11"/>
  <c r="P1111" i="11"/>
  <c r="Q1110" i="11"/>
  <c r="P1110" i="11"/>
  <c r="Q1109" i="11"/>
  <c r="P1109" i="11"/>
  <c r="Q1108" i="11"/>
  <c r="P1108" i="11"/>
  <c r="Q1107" i="11"/>
  <c r="P1107" i="11"/>
  <c r="Q1106" i="11"/>
  <c r="P1106" i="11"/>
  <c r="Q1105" i="11"/>
  <c r="P1105" i="11"/>
  <c r="Q1104" i="11"/>
  <c r="P1104" i="11"/>
  <c r="Q1103" i="11"/>
  <c r="P1103" i="11"/>
  <c r="Q1102" i="11"/>
  <c r="P1102" i="11"/>
  <c r="Q1101" i="11"/>
  <c r="P1101" i="11"/>
  <c r="Q1100" i="11"/>
  <c r="P1100" i="11"/>
  <c r="Q1099" i="11"/>
  <c r="P1099" i="11"/>
  <c r="Q1098" i="11"/>
  <c r="P1098" i="11"/>
  <c r="Q1097" i="11"/>
  <c r="P1097" i="11"/>
  <c r="Q1096" i="11"/>
  <c r="P1096" i="11"/>
  <c r="Q1095" i="11"/>
  <c r="P1095" i="11"/>
  <c r="Q1094" i="11"/>
  <c r="P1094" i="11"/>
  <c r="Q1093" i="11"/>
  <c r="P1093" i="11"/>
  <c r="Q1092" i="11"/>
  <c r="P1092" i="11"/>
  <c r="Q1091" i="11"/>
  <c r="P1091" i="11"/>
  <c r="Q1090" i="11"/>
  <c r="P1090" i="11"/>
  <c r="Q1089" i="11"/>
  <c r="P1089" i="11"/>
  <c r="Q1088" i="11"/>
  <c r="P1088" i="11"/>
  <c r="Q1087" i="11"/>
  <c r="P1087" i="11"/>
  <c r="Q1086" i="11"/>
  <c r="P1086" i="11"/>
  <c r="Q1085" i="11"/>
  <c r="P1085" i="11"/>
  <c r="Q1084" i="11"/>
  <c r="P1084" i="11"/>
  <c r="Q1083" i="11"/>
  <c r="P1083" i="11"/>
  <c r="Q1082" i="11"/>
  <c r="P1082" i="11"/>
  <c r="Q1081" i="11"/>
  <c r="P1081" i="11"/>
  <c r="Q1080" i="11"/>
  <c r="P1080" i="11"/>
  <c r="Q1079" i="11"/>
  <c r="P1079" i="11"/>
  <c r="Q1078" i="11"/>
  <c r="P1078" i="11"/>
  <c r="Q1077" i="11"/>
  <c r="P1077" i="11"/>
  <c r="Q1076" i="11"/>
  <c r="P1076" i="11"/>
  <c r="Q1075" i="11"/>
  <c r="P1075" i="11"/>
  <c r="Q1074" i="11"/>
  <c r="P1074" i="11"/>
  <c r="Q1073" i="11"/>
  <c r="P1073" i="11"/>
  <c r="Q1072" i="11"/>
  <c r="P1072" i="11"/>
  <c r="Q1071" i="11"/>
  <c r="P1071" i="11"/>
  <c r="Q1070" i="11"/>
  <c r="P1070" i="11"/>
  <c r="Q1069" i="11"/>
  <c r="P1069" i="11"/>
  <c r="Q1068" i="11"/>
  <c r="P1068" i="11"/>
  <c r="Q1067" i="11"/>
  <c r="P1067" i="11"/>
  <c r="Q1066" i="11"/>
  <c r="P1066" i="11"/>
  <c r="Q1065" i="11"/>
  <c r="P1065" i="11"/>
  <c r="Q1064" i="11"/>
  <c r="P1064" i="11"/>
  <c r="Q1063" i="11"/>
  <c r="P1063" i="11"/>
  <c r="Q1062" i="11"/>
  <c r="P1062" i="11"/>
  <c r="Q1061" i="11"/>
  <c r="P1061" i="11"/>
  <c r="Q1060" i="11"/>
  <c r="P1060" i="11"/>
  <c r="Q1059" i="11"/>
  <c r="P1059" i="11"/>
  <c r="Q1058" i="11"/>
  <c r="P1058" i="11"/>
  <c r="Q1057" i="11"/>
  <c r="P1057" i="11"/>
  <c r="Q1056" i="11"/>
  <c r="P1056" i="11"/>
  <c r="Q1055" i="11"/>
  <c r="P1055" i="11"/>
  <c r="Q1054" i="11"/>
  <c r="P1054" i="11"/>
  <c r="Q1053" i="11"/>
  <c r="P1053" i="11"/>
  <c r="Q1052" i="11"/>
  <c r="P1052" i="11"/>
  <c r="Q1051" i="11"/>
  <c r="P1051" i="11"/>
  <c r="Q1050" i="11"/>
  <c r="P1050" i="11"/>
  <c r="Q1049" i="11"/>
  <c r="P1049" i="11"/>
  <c r="Q1048" i="11"/>
  <c r="P1048" i="11"/>
  <c r="Q1047" i="11"/>
  <c r="P1047" i="11"/>
  <c r="Q1046" i="11"/>
  <c r="P1046" i="11"/>
  <c r="Q1045" i="11"/>
  <c r="P1045" i="11"/>
  <c r="Q1044" i="11"/>
  <c r="P1044" i="11"/>
  <c r="Q1043" i="11"/>
  <c r="P1043" i="11"/>
  <c r="Q1042" i="11"/>
  <c r="P1042" i="11"/>
  <c r="Q1041" i="11"/>
  <c r="P1041" i="11"/>
  <c r="Q1040" i="11"/>
  <c r="P1040" i="11"/>
  <c r="Q1039" i="11"/>
  <c r="P1039" i="11"/>
  <c r="Q1038" i="11"/>
  <c r="P1038" i="11"/>
  <c r="Q1037" i="11"/>
  <c r="P1037" i="11"/>
  <c r="Q1036" i="11"/>
  <c r="P1036" i="11"/>
  <c r="Q1035" i="11"/>
  <c r="P1035" i="11"/>
  <c r="Q1034" i="11"/>
  <c r="P1034" i="11"/>
  <c r="Q1033" i="11"/>
  <c r="P1033" i="11"/>
  <c r="Q1032" i="11"/>
  <c r="P1032" i="11"/>
  <c r="Q1031" i="11"/>
  <c r="P1031" i="11"/>
  <c r="Q1030" i="11"/>
  <c r="P1030" i="11"/>
  <c r="Q1029" i="11"/>
  <c r="P1029" i="11"/>
  <c r="Q1028" i="11"/>
  <c r="P1028" i="11"/>
  <c r="Q1027" i="11"/>
  <c r="P1027" i="11"/>
  <c r="Q1026" i="11"/>
  <c r="P1026" i="11"/>
  <c r="Q1025" i="11"/>
  <c r="P1025" i="11"/>
  <c r="Q1024" i="11"/>
  <c r="P1024" i="11"/>
  <c r="Q1023" i="11"/>
  <c r="P1023" i="11"/>
  <c r="Q1022" i="11"/>
  <c r="P1022" i="11"/>
  <c r="Q1021" i="11"/>
  <c r="P1021" i="11"/>
  <c r="Q1020" i="11"/>
  <c r="P1020" i="11"/>
  <c r="Q1019" i="11"/>
  <c r="P1019" i="11"/>
  <c r="Q1018" i="11"/>
  <c r="P1018" i="11"/>
  <c r="Q1017" i="11"/>
  <c r="P1017" i="11"/>
  <c r="Q1016" i="11"/>
  <c r="P1016" i="11"/>
  <c r="Q1015" i="11"/>
  <c r="P1015" i="11"/>
  <c r="Q1014" i="11"/>
  <c r="P1014" i="11"/>
  <c r="Q1013" i="11"/>
  <c r="P1013" i="11"/>
  <c r="Q1012" i="11"/>
  <c r="P1012" i="11"/>
  <c r="Q1011" i="11"/>
  <c r="P1011" i="11"/>
  <c r="Q1010" i="11"/>
  <c r="P1010" i="11"/>
  <c r="Q1009" i="11"/>
  <c r="P1009" i="11"/>
  <c r="Q1008" i="11"/>
  <c r="P1008" i="11"/>
  <c r="Q1007" i="11"/>
  <c r="P1007" i="11"/>
  <c r="Q1006" i="11"/>
  <c r="P1006" i="11"/>
  <c r="Q1005" i="11"/>
  <c r="P1005" i="11"/>
  <c r="Q1004" i="11"/>
  <c r="P1004" i="11"/>
  <c r="Q1003" i="11"/>
  <c r="P1003" i="11"/>
  <c r="Q1002" i="11"/>
  <c r="P1002" i="11"/>
  <c r="Q1001" i="11"/>
  <c r="P1001" i="11"/>
  <c r="Q1000" i="11"/>
  <c r="P1000" i="11"/>
  <c r="Q999" i="11"/>
  <c r="P999" i="11"/>
  <c r="Q998" i="11"/>
  <c r="P998" i="11"/>
  <c r="Q997" i="11"/>
  <c r="P997" i="11"/>
  <c r="Q996" i="11"/>
  <c r="P996" i="11"/>
  <c r="Q995" i="11"/>
  <c r="P995" i="11"/>
  <c r="Q994" i="11"/>
  <c r="P994" i="11"/>
  <c r="Q993" i="11"/>
  <c r="P993" i="11"/>
  <c r="Q992" i="11"/>
  <c r="P992" i="11"/>
  <c r="Q991" i="11"/>
  <c r="P991" i="11"/>
  <c r="Q990" i="11"/>
  <c r="P990" i="11"/>
  <c r="Q989" i="11"/>
  <c r="P989" i="11"/>
  <c r="Q988" i="11"/>
  <c r="P988" i="11"/>
  <c r="Q987" i="11"/>
  <c r="P987" i="11"/>
  <c r="Q986" i="11"/>
  <c r="P986" i="11"/>
  <c r="Q985" i="11"/>
  <c r="P985" i="11"/>
  <c r="Q984" i="11"/>
  <c r="P984" i="11"/>
  <c r="Q983" i="11"/>
  <c r="P983" i="11"/>
  <c r="Q982" i="11"/>
  <c r="P982" i="11"/>
  <c r="Q981" i="11"/>
  <c r="P981" i="11"/>
  <c r="Q980" i="11"/>
  <c r="P980" i="11"/>
  <c r="Q979" i="11"/>
  <c r="P979" i="11"/>
  <c r="Q978" i="11"/>
  <c r="P978" i="11"/>
  <c r="Q977" i="11"/>
  <c r="P977" i="11"/>
  <c r="Q976" i="11"/>
  <c r="P976" i="11"/>
  <c r="Q975" i="11"/>
  <c r="P975" i="11"/>
  <c r="Q974" i="11"/>
  <c r="P974" i="11"/>
  <c r="Q973" i="11"/>
  <c r="P973" i="11"/>
  <c r="Q972" i="11"/>
  <c r="P972" i="11"/>
  <c r="Q971" i="11"/>
  <c r="P971" i="11"/>
  <c r="Q970" i="11"/>
  <c r="P970" i="11"/>
  <c r="Q969" i="11"/>
  <c r="P969" i="11"/>
  <c r="Q968" i="11"/>
  <c r="P968" i="11"/>
  <c r="Q967" i="11"/>
  <c r="P967" i="11"/>
  <c r="Q966" i="11"/>
  <c r="P966" i="11"/>
  <c r="Q965" i="11"/>
  <c r="P965" i="11"/>
  <c r="Q964" i="11"/>
  <c r="P964" i="11"/>
  <c r="Q963" i="11"/>
  <c r="P963" i="11"/>
  <c r="Q962" i="11"/>
  <c r="P962" i="11"/>
  <c r="Q961" i="11"/>
  <c r="P961" i="11"/>
  <c r="Q960" i="11"/>
  <c r="P960" i="11"/>
  <c r="Q959" i="11"/>
  <c r="P959" i="11"/>
  <c r="Q958" i="11"/>
  <c r="P958" i="11"/>
  <c r="Q957" i="11"/>
  <c r="P957" i="11"/>
  <c r="Q956" i="11"/>
  <c r="P956" i="11"/>
  <c r="Q955" i="11"/>
  <c r="P955" i="11"/>
  <c r="Q954" i="11"/>
  <c r="P954" i="11"/>
  <c r="Q953" i="11"/>
  <c r="P953" i="11"/>
  <c r="Q952" i="11"/>
  <c r="P952" i="11"/>
  <c r="Q951" i="11"/>
  <c r="P951" i="11"/>
  <c r="Q950" i="11"/>
  <c r="P950" i="11"/>
  <c r="Q949" i="11"/>
  <c r="P949" i="11"/>
  <c r="Q948" i="11"/>
  <c r="P948" i="11"/>
  <c r="Q947" i="11"/>
  <c r="P947" i="11"/>
  <c r="Q946" i="11"/>
  <c r="P946" i="11"/>
  <c r="Q945" i="11"/>
  <c r="P945" i="11"/>
  <c r="Q944" i="11"/>
  <c r="P944" i="11"/>
  <c r="Q943" i="11"/>
  <c r="P943" i="11"/>
  <c r="Q942" i="11"/>
  <c r="P942" i="11"/>
  <c r="Q941" i="11"/>
  <c r="P941" i="11"/>
  <c r="Q940" i="11"/>
  <c r="P940" i="11"/>
  <c r="Q939" i="11"/>
  <c r="P939" i="11"/>
  <c r="Q938" i="11"/>
  <c r="P938" i="11"/>
  <c r="Q937" i="11"/>
  <c r="P937" i="11"/>
  <c r="Q936" i="11"/>
  <c r="P936" i="11"/>
  <c r="Q935" i="11"/>
  <c r="P935" i="11"/>
  <c r="Q934" i="11"/>
  <c r="P934" i="11"/>
  <c r="Q933" i="11"/>
  <c r="P933" i="11"/>
  <c r="Q932" i="11"/>
  <c r="P932" i="11"/>
  <c r="Q931" i="11"/>
  <c r="P931" i="11"/>
  <c r="Q930" i="11"/>
  <c r="P930" i="11"/>
  <c r="Q929" i="11"/>
  <c r="P929" i="11"/>
  <c r="Q928" i="11"/>
  <c r="P928" i="11"/>
  <c r="Q927" i="11"/>
  <c r="P927" i="11"/>
  <c r="Q926" i="11"/>
  <c r="P926" i="11"/>
  <c r="Q925" i="11"/>
  <c r="P925" i="11"/>
  <c r="Q924" i="11"/>
  <c r="P924" i="11"/>
  <c r="Q923" i="11"/>
  <c r="P923" i="11"/>
  <c r="Q922" i="11"/>
  <c r="P922" i="11"/>
  <c r="Q921" i="11"/>
  <c r="P921" i="11"/>
  <c r="Q920" i="11"/>
  <c r="P920" i="11"/>
  <c r="Q919" i="11"/>
  <c r="P919" i="11"/>
  <c r="Q918" i="11"/>
  <c r="P918" i="11"/>
  <c r="Q917" i="11"/>
  <c r="P917" i="11"/>
  <c r="Q916" i="11"/>
  <c r="P916" i="11"/>
  <c r="Q915" i="11"/>
  <c r="P915" i="11"/>
  <c r="Q914" i="11"/>
  <c r="P914" i="11"/>
  <c r="Q913" i="11"/>
  <c r="P913" i="11"/>
  <c r="Q912" i="11"/>
  <c r="P912" i="11"/>
  <c r="Q911" i="11"/>
  <c r="P911" i="11"/>
  <c r="Q910" i="11"/>
  <c r="P910" i="11"/>
  <c r="Q909" i="11"/>
  <c r="P909" i="11"/>
  <c r="Q908" i="11"/>
  <c r="P908" i="11"/>
  <c r="Q907" i="11"/>
  <c r="P907" i="11"/>
  <c r="Q906" i="11"/>
  <c r="P906" i="11"/>
  <c r="Q905" i="11"/>
  <c r="P905" i="11"/>
  <c r="Q904" i="11"/>
  <c r="P904" i="11"/>
  <c r="Q903" i="11"/>
  <c r="P903" i="11"/>
  <c r="Q902" i="11"/>
  <c r="P902" i="11"/>
  <c r="Q901" i="11"/>
  <c r="P901" i="11"/>
  <c r="Q900" i="11"/>
  <c r="P900" i="11"/>
  <c r="Q899" i="11"/>
  <c r="P899" i="11"/>
  <c r="Q898" i="11"/>
  <c r="P898" i="11"/>
  <c r="Q897" i="11"/>
  <c r="P897" i="11"/>
  <c r="Q896" i="11"/>
  <c r="P896" i="11"/>
  <c r="Q895" i="11"/>
  <c r="P895" i="11"/>
  <c r="Q894" i="11"/>
  <c r="P894" i="11"/>
  <c r="Q893" i="11"/>
  <c r="P893" i="11"/>
  <c r="Q892" i="11"/>
  <c r="P892" i="11"/>
  <c r="Q891" i="11"/>
  <c r="P891" i="11"/>
  <c r="Q890" i="11"/>
  <c r="P890" i="11"/>
  <c r="Q889" i="11"/>
  <c r="P889" i="11"/>
  <c r="Q888" i="11"/>
  <c r="P888" i="11"/>
  <c r="Q887" i="11"/>
  <c r="P887" i="11"/>
  <c r="Q886" i="11"/>
  <c r="P886" i="11"/>
  <c r="Q885" i="11"/>
  <c r="P885" i="11"/>
  <c r="Q884" i="11"/>
  <c r="P884" i="11"/>
  <c r="Q883" i="11"/>
  <c r="P883" i="11"/>
  <c r="Q882" i="11"/>
  <c r="P882" i="11"/>
  <c r="Q881" i="11"/>
  <c r="P881" i="11"/>
  <c r="Q880" i="11"/>
  <c r="P880" i="11"/>
  <c r="Q879" i="11"/>
  <c r="P879" i="11"/>
  <c r="Q878" i="11"/>
  <c r="P878" i="11"/>
  <c r="Q877" i="11"/>
  <c r="P877" i="11"/>
  <c r="Q876" i="11"/>
  <c r="P876" i="11"/>
  <c r="Q875" i="11"/>
  <c r="P875" i="11"/>
  <c r="Q874" i="11"/>
  <c r="P874" i="11"/>
  <c r="Q873" i="11"/>
  <c r="P873" i="11"/>
  <c r="Q872" i="11"/>
  <c r="P872" i="11"/>
  <c r="Q871" i="11"/>
  <c r="P871" i="11"/>
  <c r="Q870" i="11"/>
  <c r="P870" i="11"/>
  <c r="Q869" i="11"/>
  <c r="P869" i="11"/>
  <c r="Q868" i="11"/>
  <c r="P868" i="11"/>
  <c r="Q867" i="11"/>
  <c r="P867" i="11"/>
  <c r="Q866" i="11"/>
  <c r="P866" i="11"/>
  <c r="Q865" i="11"/>
  <c r="P865" i="11"/>
  <c r="Q864" i="11"/>
  <c r="P864" i="11"/>
  <c r="Q863" i="11"/>
  <c r="P863" i="11"/>
  <c r="Q862" i="11"/>
  <c r="P862" i="11"/>
  <c r="Q861" i="11"/>
  <c r="P861" i="11"/>
  <c r="Q860" i="11"/>
  <c r="P860" i="11"/>
  <c r="Q859" i="11"/>
  <c r="P859" i="11"/>
  <c r="Q858" i="11"/>
  <c r="P858" i="11"/>
  <c r="Q857" i="11"/>
  <c r="P857" i="11"/>
  <c r="Q856" i="11"/>
  <c r="P856" i="11"/>
  <c r="Q855" i="11"/>
  <c r="P855" i="11"/>
  <c r="Q854" i="11"/>
  <c r="P854" i="11"/>
  <c r="Q853" i="11"/>
  <c r="P853" i="11"/>
  <c r="Q852" i="11"/>
  <c r="P852" i="11"/>
  <c r="Q851" i="11"/>
  <c r="P851" i="11"/>
  <c r="Q850" i="11"/>
  <c r="P850" i="11"/>
  <c r="Q849" i="11"/>
  <c r="P849" i="11"/>
  <c r="Q848" i="11"/>
  <c r="P848" i="11"/>
  <c r="Q847" i="11"/>
  <c r="P847" i="11"/>
  <c r="Q846" i="11"/>
  <c r="P846" i="11"/>
  <c r="Q845" i="11"/>
  <c r="P845" i="11"/>
  <c r="Q844" i="11"/>
  <c r="P844" i="11"/>
  <c r="Q843" i="11"/>
  <c r="P843" i="11"/>
  <c r="Q842" i="11"/>
  <c r="P842" i="11"/>
  <c r="Q841" i="11"/>
  <c r="P841" i="11"/>
  <c r="Q840" i="11"/>
  <c r="P840" i="11"/>
  <c r="Q839" i="11"/>
  <c r="P839" i="11"/>
  <c r="Q838" i="11"/>
  <c r="P838" i="11"/>
  <c r="Q837" i="11"/>
  <c r="P837" i="11"/>
  <c r="Q836" i="11"/>
  <c r="P836" i="11"/>
  <c r="Q835" i="11"/>
  <c r="P835" i="11"/>
  <c r="Q834" i="11"/>
  <c r="P834" i="11"/>
  <c r="Q833" i="11"/>
  <c r="P833" i="11"/>
  <c r="Q832" i="11"/>
  <c r="P832" i="11"/>
  <c r="Q831" i="11"/>
  <c r="P831" i="11"/>
  <c r="Q830" i="11"/>
  <c r="P830" i="11"/>
  <c r="Q829" i="11"/>
  <c r="P829" i="11"/>
  <c r="Q828" i="11"/>
  <c r="P828" i="11"/>
  <c r="Q827" i="11"/>
  <c r="P827" i="11"/>
  <c r="Q826" i="11"/>
  <c r="P826" i="11"/>
  <c r="Q825" i="11"/>
  <c r="P825" i="11"/>
  <c r="Q824" i="11"/>
  <c r="P824" i="11"/>
  <c r="Q823" i="11"/>
  <c r="P823" i="11"/>
  <c r="Q822" i="11"/>
  <c r="P822" i="11"/>
  <c r="Q821" i="11"/>
  <c r="P821" i="11"/>
  <c r="Q820" i="11"/>
  <c r="P820" i="11"/>
  <c r="Q819" i="11"/>
  <c r="P819" i="11"/>
  <c r="Q818" i="11"/>
  <c r="P818" i="11"/>
  <c r="Q817" i="11"/>
  <c r="P817" i="11"/>
  <c r="Q816" i="11"/>
  <c r="P816" i="11"/>
  <c r="Q815" i="11"/>
  <c r="P815" i="11"/>
  <c r="Q814" i="11"/>
  <c r="P814" i="11"/>
  <c r="Q813" i="11"/>
  <c r="P813" i="11"/>
  <c r="Q812" i="11"/>
  <c r="P812" i="11"/>
  <c r="Q811" i="11"/>
  <c r="P811" i="11"/>
  <c r="Q810" i="11"/>
  <c r="P810" i="11"/>
  <c r="Q809" i="11"/>
  <c r="P809" i="11"/>
  <c r="Q808" i="11"/>
  <c r="P808" i="11"/>
  <c r="Q807" i="11"/>
  <c r="P807" i="11"/>
  <c r="Q806" i="11"/>
  <c r="P806" i="11"/>
  <c r="Q805" i="11"/>
  <c r="P805" i="11"/>
  <c r="Q804" i="11"/>
  <c r="P804" i="11"/>
  <c r="Q803" i="11"/>
  <c r="P803" i="11"/>
  <c r="Q802" i="11"/>
  <c r="P802" i="11"/>
  <c r="Q801" i="11"/>
  <c r="P801" i="11"/>
  <c r="Q800" i="11"/>
  <c r="P800" i="11"/>
  <c r="Q799" i="11"/>
  <c r="P799" i="11"/>
  <c r="Q798" i="11"/>
  <c r="P798" i="11"/>
  <c r="Q797" i="11"/>
  <c r="P797" i="11"/>
  <c r="Q796" i="11"/>
  <c r="P796" i="11"/>
  <c r="Q795" i="11"/>
  <c r="P795" i="11"/>
  <c r="Q794" i="11"/>
  <c r="P794" i="11"/>
  <c r="Q793" i="11"/>
  <c r="P793" i="11"/>
  <c r="Q792" i="11"/>
  <c r="P792" i="11"/>
  <c r="Q791" i="11"/>
  <c r="P791" i="11"/>
  <c r="Q790" i="11"/>
  <c r="P790" i="11"/>
  <c r="Q789" i="11"/>
  <c r="P789" i="11"/>
  <c r="Q788" i="11"/>
  <c r="P788" i="11"/>
  <c r="Q787" i="11"/>
  <c r="P787" i="11"/>
  <c r="Q786" i="11"/>
  <c r="P786" i="11"/>
  <c r="Q785" i="11"/>
  <c r="P785" i="11"/>
  <c r="Q784" i="11"/>
  <c r="P784" i="11"/>
  <c r="Q783" i="11"/>
  <c r="P783" i="11"/>
  <c r="Q782" i="11"/>
  <c r="P782" i="11"/>
  <c r="Q781" i="11"/>
  <c r="P781" i="11"/>
  <c r="Q780" i="11"/>
  <c r="P780" i="11"/>
  <c r="Q779" i="11"/>
  <c r="P779" i="11"/>
  <c r="Q778" i="11"/>
  <c r="P778" i="11"/>
  <c r="Q777" i="11"/>
  <c r="P777" i="11"/>
  <c r="Q776" i="11"/>
  <c r="P776" i="11"/>
  <c r="Q775" i="11"/>
  <c r="P775" i="11"/>
  <c r="Q774" i="11"/>
  <c r="P774" i="11"/>
  <c r="Q773" i="11"/>
  <c r="P773" i="11"/>
  <c r="Q772" i="11"/>
  <c r="P772" i="11"/>
  <c r="Q771" i="11"/>
  <c r="P771" i="11"/>
  <c r="Q770" i="11"/>
  <c r="P770" i="11"/>
  <c r="Q769" i="11"/>
  <c r="P769" i="11"/>
  <c r="Q768" i="11"/>
  <c r="P768" i="11"/>
  <c r="Q767" i="11"/>
  <c r="P767" i="11"/>
  <c r="Q766" i="11"/>
  <c r="P766" i="11"/>
  <c r="Q765" i="11"/>
  <c r="P765" i="11"/>
  <c r="Q764" i="11"/>
  <c r="P764" i="11"/>
  <c r="Q763" i="11"/>
  <c r="P763" i="11"/>
  <c r="Q762" i="11"/>
  <c r="P762" i="11"/>
  <c r="Q761" i="11"/>
  <c r="P761" i="11"/>
  <c r="Q760" i="11"/>
  <c r="P760" i="11"/>
  <c r="Q759" i="11"/>
  <c r="P759" i="11"/>
  <c r="Q758" i="11"/>
  <c r="P758" i="11"/>
  <c r="Q757" i="11"/>
  <c r="P757" i="11"/>
  <c r="Q756" i="11"/>
  <c r="P756" i="11"/>
  <c r="Q755" i="11"/>
  <c r="P755" i="11"/>
  <c r="Q754" i="11"/>
  <c r="P754" i="11"/>
  <c r="Q753" i="11"/>
  <c r="P753" i="11"/>
  <c r="Q752" i="11"/>
  <c r="P752" i="11"/>
  <c r="Q751" i="11"/>
  <c r="P751" i="11"/>
  <c r="Q750" i="11"/>
  <c r="P750" i="11"/>
  <c r="Q749" i="11"/>
  <c r="P749" i="11"/>
  <c r="Q748" i="11"/>
  <c r="P748" i="11"/>
  <c r="Q747" i="11"/>
  <c r="P747" i="11"/>
  <c r="Q746" i="11"/>
  <c r="P746" i="11"/>
  <c r="Q745" i="11"/>
  <c r="P745" i="11"/>
  <c r="Q744" i="11"/>
  <c r="P744" i="11"/>
  <c r="Q743" i="11"/>
  <c r="P743" i="11"/>
  <c r="Q742" i="11"/>
  <c r="P742" i="11"/>
  <c r="Q741" i="11"/>
  <c r="P741" i="11"/>
  <c r="Q740" i="11"/>
  <c r="P740" i="11"/>
  <c r="Q739" i="11"/>
  <c r="P739" i="11"/>
  <c r="Q738" i="11"/>
  <c r="P738" i="11"/>
  <c r="Q737" i="11"/>
  <c r="P737" i="11"/>
  <c r="Q736" i="11"/>
  <c r="P736" i="11"/>
  <c r="Q735" i="11"/>
  <c r="P735" i="11"/>
  <c r="Q734" i="11"/>
  <c r="P734" i="11"/>
  <c r="Q733" i="11"/>
  <c r="P733" i="11"/>
  <c r="Q732" i="11"/>
  <c r="P732" i="11"/>
  <c r="Q731" i="11"/>
  <c r="P731" i="11"/>
  <c r="Q730" i="11"/>
  <c r="P730" i="11"/>
  <c r="Q729" i="11"/>
  <c r="P729" i="11"/>
  <c r="Q728" i="11"/>
  <c r="P728" i="11"/>
  <c r="Q727" i="11"/>
  <c r="P727" i="11"/>
  <c r="Q726" i="11"/>
  <c r="P726" i="11"/>
  <c r="Q725" i="11"/>
  <c r="P725" i="11"/>
  <c r="Q724" i="11"/>
  <c r="P724" i="11"/>
  <c r="Q723" i="11"/>
  <c r="P723" i="11"/>
  <c r="Q722" i="11"/>
  <c r="P722" i="11"/>
  <c r="Q721" i="11"/>
  <c r="P721" i="11"/>
  <c r="Q720" i="11"/>
  <c r="P720" i="11"/>
  <c r="Q719" i="11"/>
  <c r="P719" i="11"/>
  <c r="Q718" i="11"/>
  <c r="P718" i="11"/>
  <c r="Q717" i="11"/>
  <c r="P717" i="11"/>
  <c r="Q716" i="11"/>
  <c r="P716" i="11"/>
  <c r="Q715" i="11"/>
  <c r="P715" i="11"/>
  <c r="Q714" i="11"/>
  <c r="P714" i="11"/>
  <c r="Q713" i="11"/>
  <c r="P713" i="11"/>
  <c r="Q712" i="11"/>
  <c r="P712" i="11"/>
  <c r="Q711" i="11"/>
  <c r="P711" i="11"/>
  <c r="Q710" i="11"/>
  <c r="P710" i="11"/>
  <c r="Q709" i="11"/>
  <c r="P709" i="11"/>
  <c r="Q708" i="11"/>
  <c r="P708" i="11"/>
  <c r="Q707" i="11"/>
  <c r="P707" i="11"/>
  <c r="Q706" i="11"/>
  <c r="P706" i="11"/>
  <c r="Q705" i="11"/>
  <c r="P705" i="11"/>
  <c r="Q704" i="11"/>
  <c r="P704" i="11"/>
  <c r="Q703" i="11"/>
  <c r="P703" i="11"/>
  <c r="Q702" i="11"/>
  <c r="P702" i="11"/>
  <c r="Q701" i="11"/>
  <c r="P701" i="11"/>
  <c r="Q700" i="11"/>
  <c r="P700" i="11"/>
  <c r="Q699" i="11"/>
  <c r="P699" i="11"/>
  <c r="Q698" i="11"/>
  <c r="P698" i="11"/>
  <c r="Q697" i="11"/>
  <c r="P697" i="11"/>
  <c r="Q696" i="11"/>
  <c r="P696" i="11"/>
  <c r="Q695" i="11"/>
  <c r="P695" i="11"/>
  <c r="Q694" i="11"/>
  <c r="P694" i="11"/>
  <c r="Q693" i="11"/>
  <c r="P693" i="11"/>
  <c r="Q692" i="11"/>
  <c r="P692" i="11"/>
  <c r="Q691" i="11"/>
  <c r="P691" i="11"/>
  <c r="Q690" i="11"/>
  <c r="P690" i="11"/>
  <c r="Q689" i="11"/>
  <c r="P689" i="11"/>
  <c r="Q688" i="11"/>
  <c r="P688" i="11"/>
  <c r="Q687" i="11"/>
  <c r="P687" i="11"/>
  <c r="Q686" i="11"/>
  <c r="P686" i="11"/>
  <c r="Q685" i="11"/>
  <c r="P685" i="11"/>
  <c r="Q684" i="11"/>
  <c r="P684" i="11"/>
  <c r="Q683" i="11"/>
  <c r="P683" i="11"/>
  <c r="Q682" i="11"/>
  <c r="P682" i="11"/>
  <c r="Q681" i="11"/>
  <c r="P681" i="11"/>
  <c r="Q680" i="11"/>
  <c r="P680" i="11"/>
  <c r="Q679" i="11"/>
  <c r="P679" i="11"/>
  <c r="Q678" i="11"/>
  <c r="P678" i="11"/>
  <c r="Q677" i="11"/>
  <c r="P677" i="11"/>
  <c r="Q676" i="11"/>
  <c r="P676" i="11"/>
  <c r="Q675" i="11"/>
  <c r="P675" i="11"/>
  <c r="Q674" i="11"/>
  <c r="P674" i="11"/>
  <c r="Q673" i="11"/>
  <c r="P673" i="11"/>
  <c r="Q672" i="11"/>
  <c r="P672" i="11"/>
  <c r="Q671" i="11"/>
  <c r="P671" i="11"/>
  <c r="Q670" i="11"/>
  <c r="P670" i="11"/>
  <c r="Q669" i="11"/>
  <c r="P669" i="11"/>
  <c r="Q668" i="11"/>
  <c r="P668" i="11"/>
  <c r="Q667" i="11"/>
  <c r="P667" i="11"/>
  <c r="Q666" i="11"/>
  <c r="P666" i="11"/>
  <c r="Q665" i="11"/>
  <c r="P665" i="11"/>
  <c r="Q664" i="11"/>
  <c r="P664" i="11"/>
  <c r="Q663" i="11"/>
  <c r="P663" i="11"/>
  <c r="Q662" i="11"/>
  <c r="P662" i="11"/>
  <c r="Q661" i="11"/>
  <c r="P661" i="11"/>
  <c r="Q660" i="11"/>
  <c r="P660" i="11"/>
  <c r="Q659" i="11"/>
  <c r="P659" i="11"/>
  <c r="Q658" i="11"/>
  <c r="P658" i="11"/>
  <c r="Q657" i="11"/>
  <c r="P657" i="11"/>
  <c r="Q656" i="11"/>
  <c r="P656" i="11"/>
  <c r="Q655" i="11"/>
  <c r="P655" i="11"/>
  <c r="Q654" i="11"/>
  <c r="P654" i="11"/>
  <c r="Q653" i="11"/>
  <c r="P653" i="11"/>
  <c r="Q652" i="11"/>
  <c r="P652" i="11"/>
  <c r="Q651" i="11"/>
  <c r="P651" i="11"/>
  <c r="Q650" i="11"/>
  <c r="P650" i="11"/>
  <c r="Q649" i="11"/>
  <c r="P649" i="11"/>
  <c r="Q648" i="11"/>
  <c r="P648" i="11"/>
  <c r="Q647" i="11"/>
  <c r="P647" i="11"/>
  <c r="Q646" i="11"/>
  <c r="P646" i="11"/>
  <c r="Q645" i="11"/>
  <c r="P645" i="11"/>
  <c r="Q644" i="11"/>
  <c r="P644" i="11"/>
  <c r="Q643" i="11"/>
  <c r="P643" i="11"/>
  <c r="Q642" i="11"/>
  <c r="P642" i="11"/>
  <c r="Q641" i="11"/>
  <c r="P641" i="11"/>
  <c r="Q640" i="11"/>
  <c r="P640" i="11"/>
  <c r="Q639" i="11"/>
  <c r="P639" i="11"/>
  <c r="Q638" i="11"/>
  <c r="P638" i="11"/>
  <c r="Q637" i="11"/>
  <c r="P637" i="11"/>
  <c r="Q636" i="11"/>
  <c r="P636" i="11"/>
  <c r="Q635" i="11"/>
  <c r="P635" i="11"/>
  <c r="Q634" i="11"/>
  <c r="P634" i="11"/>
  <c r="Q633" i="11"/>
  <c r="P633" i="11"/>
  <c r="Q632" i="11"/>
  <c r="P632" i="11"/>
  <c r="Q631" i="11"/>
  <c r="P631" i="11"/>
  <c r="Q630" i="11"/>
  <c r="P630" i="11"/>
  <c r="Q629" i="11"/>
  <c r="P629" i="11"/>
  <c r="Q628" i="11"/>
  <c r="P628" i="11"/>
  <c r="Q627" i="11"/>
  <c r="P627" i="11"/>
  <c r="Q626" i="11"/>
  <c r="P626" i="11"/>
  <c r="Q625" i="11"/>
  <c r="P625" i="11"/>
  <c r="Q624" i="11"/>
  <c r="P624" i="11"/>
  <c r="Q623" i="11"/>
  <c r="P623" i="11"/>
  <c r="Q622" i="11"/>
  <c r="P622" i="11"/>
  <c r="Q621" i="11"/>
  <c r="P621" i="11"/>
  <c r="Q620" i="11"/>
  <c r="P620" i="11"/>
  <c r="Q619" i="11"/>
  <c r="P619" i="11"/>
  <c r="Q618" i="11"/>
  <c r="P618" i="11"/>
  <c r="Q617" i="11"/>
  <c r="P617" i="11"/>
  <c r="Q616" i="11"/>
  <c r="P616" i="11"/>
  <c r="Q615" i="11"/>
  <c r="P615" i="11"/>
  <c r="Q614" i="11"/>
  <c r="P614" i="11"/>
  <c r="Q613" i="11"/>
  <c r="P613" i="11"/>
  <c r="Q612" i="11"/>
  <c r="P612" i="11"/>
  <c r="Q611" i="11"/>
  <c r="P611" i="11"/>
  <c r="Q610" i="11"/>
  <c r="P610" i="11"/>
  <c r="Q609" i="11"/>
  <c r="P609" i="11"/>
  <c r="Q608" i="11"/>
  <c r="P608" i="11"/>
  <c r="Q607" i="11"/>
  <c r="P607" i="11"/>
  <c r="Q606" i="11"/>
  <c r="P606" i="11"/>
  <c r="Q605" i="11"/>
  <c r="P605" i="11"/>
  <c r="Q604" i="11"/>
  <c r="P604" i="11"/>
  <c r="Q603" i="11"/>
  <c r="P603" i="11"/>
  <c r="Q602" i="11"/>
  <c r="P602" i="11"/>
  <c r="Q601" i="11"/>
  <c r="P601" i="11"/>
  <c r="Q600" i="11"/>
  <c r="P600" i="11"/>
  <c r="Q599" i="11"/>
  <c r="P599" i="11"/>
  <c r="Q598" i="11"/>
  <c r="P598" i="11"/>
  <c r="Q597" i="11"/>
  <c r="P597" i="11"/>
  <c r="Q596" i="11"/>
  <c r="P596" i="11"/>
  <c r="Q595" i="11"/>
  <c r="P595" i="11"/>
  <c r="Q594" i="11"/>
  <c r="P594" i="11"/>
  <c r="Q593" i="11"/>
  <c r="P593" i="11"/>
  <c r="Q592" i="11"/>
  <c r="P592" i="11"/>
  <c r="Q591" i="11"/>
  <c r="P591" i="11"/>
  <c r="Q590" i="11"/>
  <c r="P590" i="11"/>
  <c r="Q589" i="11"/>
  <c r="P589" i="11"/>
  <c r="Q588" i="11"/>
  <c r="P588" i="11"/>
  <c r="Q587" i="11"/>
  <c r="P587" i="11"/>
  <c r="Q586" i="11"/>
  <c r="P586" i="11"/>
  <c r="Q585" i="11"/>
  <c r="P585" i="11"/>
  <c r="Q584" i="11"/>
  <c r="P584" i="11"/>
  <c r="Q583" i="11"/>
  <c r="P583" i="11"/>
  <c r="Q582" i="11"/>
  <c r="P582" i="11"/>
  <c r="Q581" i="11"/>
  <c r="P581" i="11"/>
  <c r="Q580" i="11"/>
  <c r="P580" i="11"/>
  <c r="Q579" i="11"/>
  <c r="P579" i="11"/>
  <c r="Q578" i="11"/>
  <c r="P578" i="11"/>
  <c r="Q577" i="11"/>
  <c r="P577" i="11"/>
  <c r="Q576" i="11"/>
  <c r="P576" i="11"/>
  <c r="Q575" i="11"/>
  <c r="P575" i="11"/>
  <c r="Q574" i="11"/>
  <c r="P574" i="11"/>
  <c r="Q573" i="11"/>
  <c r="P573" i="11"/>
  <c r="Q572" i="11"/>
  <c r="P572" i="11"/>
  <c r="Q571" i="11"/>
  <c r="P571" i="11"/>
  <c r="Q570" i="11"/>
  <c r="P570" i="11"/>
  <c r="Q569" i="11"/>
  <c r="P569" i="11"/>
  <c r="Q568" i="11"/>
  <c r="P568" i="11"/>
  <c r="Q567" i="11"/>
  <c r="P567" i="11"/>
  <c r="Q566" i="11"/>
  <c r="P566" i="11"/>
  <c r="Q565" i="11"/>
  <c r="P565" i="11"/>
  <c r="Q564" i="11"/>
  <c r="P564" i="11"/>
  <c r="Q563" i="11"/>
  <c r="P563" i="11"/>
  <c r="Q562" i="11"/>
  <c r="P562" i="11"/>
  <c r="Q561" i="11"/>
  <c r="P561" i="11"/>
  <c r="Q560" i="11"/>
  <c r="P560" i="11"/>
  <c r="Q559" i="11"/>
  <c r="P559" i="11"/>
  <c r="Q558" i="11"/>
  <c r="P558" i="11"/>
  <c r="Q557" i="11"/>
  <c r="P557" i="11"/>
  <c r="Q556" i="11"/>
  <c r="P556" i="11"/>
  <c r="Q555" i="11"/>
  <c r="P555" i="11"/>
  <c r="Q554" i="11"/>
  <c r="P554" i="11"/>
  <c r="Q553" i="11"/>
  <c r="P553" i="11"/>
  <c r="Q552" i="11"/>
  <c r="P552" i="11"/>
  <c r="Q551" i="11"/>
  <c r="P551" i="11"/>
  <c r="Q550" i="11"/>
  <c r="P550" i="11"/>
  <c r="Q549" i="11"/>
  <c r="P549" i="11"/>
  <c r="Q548" i="11"/>
  <c r="P548" i="11"/>
  <c r="Q547" i="11"/>
  <c r="P547" i="11"/>
  <c r="Q546" i="11"/>
  <c r="P546" i="11"/>
  <c r="Q545" i="11"/>
  <c r="P545" i="11"/>
  <c r="Q544" i="11"/>
  <c r="P544" i="11"/>
  <c r="Q543" i="11"/>
  <c r="P543" i="11"/>
  <c r="Q542" i="11"/>
  <c r="P542" i="11"/>
  <c r="Q541" i="11"/>
  <c r="P541" i="11"/>
  <c r="Q540" i="11"/>
  <c r="P540" i="11"/>
  <c r="Q539" i="11"/>
  <c r="P539" i="11"/>
  <c r="Q538" i="11"/>
  <c r="P538" i="11"/>
  <c r="Q537" i="11"/>
  <c r="P537" i="11"/>
  <c r="Q536" i="11"/>
  <c r="P536" i="11"/>
  <c r="Q535" i="11"/>
  <c r="P535" i="11"/>
  <c r="Q534" i="11"/>
  <c r="P534" i="11"/>
  <c r="Q533" i="11"/>
  <c r="P533" i="11"/>
  <c r="Q532" i="11"/>
  <c r="P532" i="11"/>
  <c r="Q531" i="11"/>
  <c r="P531" i="11"/>
  <c r="Q530" i="11"/>
  <c r="P530" i="11"/>
  <c r="Q529" i="11"/>
  <c r="P529" i="11"/>
  <c r="Q528" i="11"/>
  <c r="P528" i="11"/>
  <c r="Q527" i="11"/>
  <c r="P527" i="11"/>
  <c r="Q526" i="11"/>
  <c r="P526" i="11"/>
  <c r="Q525" i="11"/>
  <c r="P525" i="11"/>
  <c r="Q524" i="11"/>
  <c r="P524" i="11"/>
  <c r="Q523" i="11"/>
  <c r="P523" i="11"/>
  <c r="Q522" i="11"/>
  <c r="P522" i="11"/>
  <c r="Q521" i="11"/>
  <c r="P521" i="11"/>
  <c r="Q520" i="11"/>
  <c r="P520" i="11"/>
  <c r="Q519" i="11"/>
  <c r="P519" i="11"/>
  <c r="Q518" i="11"/>
  <c r="P518" i="11"/>
  <c r="Q517" i="11"/>
  <c r="P517" i="11"/>
  <c r="Q516" i="11"/>
  <c r="P516" i="11"/>
  <c r="Q515" i="11"/>
  <c r="P515" i="11"/>
  <c r="Q514" i="11"/>
  <c r="P514" i="11"/>
  <c r="Q513" i="11"/>
  <c r="P513" i="11"/>
  <c r="Q512" i="11"/>
  <c r="P512" i="11"/>
  <c r="Q511" i="11"/>
  <c r="P511" i="11"/>
  <c r="Q510" i="11"/>
  <c r="P510" i="11"/>
  <c r="Q509" i="11"/>
  <c r="P509" i="11"/>
  <c r="Q508" i="11"/>
  <c r="P508" i="11"/>
  <c r="Q507" i="11"/>
  <c r="P507" i="11"/>
  <c r="Q506" i="11"/>
  <c r="P506" i="11"/>
  <c r="Q505" i="11"/>
  <c r="P505" i="11"/>
  <c r="Q504" i="11"/>
  <c r="P504" i="11"/>
  <c r="Q503" i="11"/>
  <c r="P503" i="11"/>
  <c r="Q502" i="11"/>
  <c r="P502" i="11"/>
  <c r="Q501" i="11"/>
  <c r="P501" i="11"/>
  <c r="Q500" i="11"/>
  <c r="P500" i="11"/>
  <c r="Q499" i="11"/>
  <c r="P499" i="11"/>
  <c r="Q498" i="11"/>
  <c r="P498" i="11"/>
  <c r="Q497" i="11"/>
  <c r="P497" i="11"/>
  <c r="Q496" i="11"/>
  <c r="P496" i="11"/>
  <c r="Q495" i="11"/>
  <c r="P495" i="11"/>
  <c r="Q494" i="11"/>
  <c r="P494" i="11"/>
  <c r="Q493" i="11"/>
  <c r="P493" i="11"/>
  <c r="Q492" i="11"/>
  <c r="P492" i="11"/>
  <c r="Q491" i="11"/>
  <c r="P491" i="11"/>
  <c r="Q490" i="11"/>
  <c r="P490" i="11"/>
  <c r="Q489" i="11"/>
  <c r="P489" i="11"/>
  <c r="Q488" i="11"/>
  <c r="P488" i="11"/>
  <c r="Q487" i="11"/>
  <c r="P487" i="11"/>
  <c r="Q486" i="11"/>
  <c r="P486" i="11"/>
  <c r="Q485" i="11"/>
  <c r="P485" i="11"/>
  <c r="Q484" i="11"/>
  <c r="P484" i="11"/>
  <c r="Q483" i="11"/>
  <c r="P483" i="11"/>
  <c r="Q482" i="11"/>
  <c r="P482" i="11"/>
  <c r="Q481" i="11"/>
  <c r="P481" i="11"/>
  <c r="Q480" i="11"/>
  <c r="P480" i="11"/>
  <c r="Q479" i="11"/>
  <c r="P479" i="11"/>
  <c r="Q478" i="11"/>
  <c r="P478" i="11"/>
  <c r="Q477" i="11"/>
  <c r="P477" i="11"/>
  <c r="Q476" i="11"/>
  <c r="P476" i="11"/>
  <c r="Q475" i="11"/>
  <c r="P475" i="11"/>
  <c r="Q474" i="11"/>
  <c r="P474" i="11"/>
  <c r="Q473" i="11"/>
  <c r="P473" i="11"/>
  <c r="Q472" i="11"/>
  <c r="P472" i="11"/>
  <c r="Q471" i="11"/>
  <c r="P471" i="11"/>
  <c r="Q470" i="11"/>
  <c r="P470" i="11"/>
  <c r="Q469" i="11"/>
  <c r="P469" i="11"/>
  <c r="Q468" i="11"/>
  <c r="P468" i="11"/>
  <c r="Q467" i="11"/>
  <c r="P467" i="11"/>
  <c r="Q466" i="11"/>
  <c r="P466" i="11"/>
  <c r="Q465" i="11"/>
  <c r="P465" i="11"/>
  <c r="Q464" i="11"/>
  <c r="P464" i="11"/>
  <c r="Q463" i="11"/>
  <c r="P463" i="11"/>
  <c r="Q462" i="11"/>
  <c r="P462" i="11"/>
  <c r="Q461" i="11"/>
  <c r="P461" i="11"/>
  <c r="Q460" i="11"/>
  <c r="P460" i="11"/>
  <c r="Q459" i="11"/>
  <c r="P459" i="11"/>
  <c r="Q458" i="11"/>
  <c r="P458" i="11"/>
  <c r="Q457" i="11"/>
  <c r="P457" i="11"/>
  <c r="Q456" i="11"/>
  <c r="P456" i="11"/>
  <c r="Q455" i="11"/>
  <c r="P455" i="11"/>
  <c r="Q454" i="11"/>
  <c r="P454" i="11"/>
  <c r="Q453" i="11"/>
  <c r="P453" i="11"/>
  <c r="Q452" i="11"/>
  <c r="P452" i="11"/>
  <c r="Q451" i="11"/>
  <c r="P451" i="11"/>
  <c r="Q450" i="11"/>
  <c r="P450" i="11"/>
  <c r="Q449" i="11"/>
  <c r="P449" i="11"/>
  <c r="Q448" i="11"/>
  <c r="P448" i="11"/>
  <c r="Q447" i="11"/>
  <c r="P447" i="11"/>
  <c r="Q446" i="11"/>
  <c r="P446" i="11"/>
  <c r="Q445" i="11"/>
  <c r="P445" i="11"/>
  <c r="Q444" i="11"/>
  <c r="P444" i="11"/>
  <c r="Q443" i="11"/>
  <c r="P443" i="11"/>
  <c r="Q442" i="11"/>
  <c r="P442" i="11"/>
  <c r="Q441" i="11"/>
  <c r="P441" i="11"/>
  <c r="Q440" i="11"/>
  <c r="P440" i="11"/>
  <c r="Q439" i="11"/>
  <c r="P439" i="11"/>
  <c r="Q438" i="11"/>
  <c r="P438" i="11"/>
  <c r="Q437" i="11"/>
  <c r="P437" i="11"/>
  <c r="Q436" i="11"/>
  <c r="P436" i="11"/>
  <c r="Q435" i="11"/>
  <c r="P435" i="11"/>
  <c r="Q434" i="11"/>
  <c r="P434" i="11"/>
  <c r="Q433" i="11"/>
  <c r="P433" i="11"/>
  <c r="Q432" i="11"/>
  <c r="P432" i="11"/>
  <c r="Q431" i="11"/>
  <c r="P431" i="11"/>
  <c r="Q430" i="11"/>
  <c r="P430" i="11"/>
  <c r="Q429" i="11"/>
  <c r="P429" i="11"/>
  <c r="Q428" i="11"/>
  <c r="P428" i="11"/>
  <c r="Q427" i="11"/>
  <c r="P427" i="11"/>
  <c r="Q426" i="11"/>
  <c r="P426" i="11"/>
  <c r="Q425" i="11"/>
  <c r="P425" i="11"/>
  <c r="Q424" i="11"/>
  <c r="P424" i="11"/>
  <c r="Q423" i="11"/>
  <c r="P423" i="11"/>
  <c r="Q422" i="11"/>
  <c r="P422" i="11"/>
  <c r="Q421" i="11"/>
  <c r="P421" i="11"/>
  <c r="Q420" i="11"/>
  <c r="P420" i="11"/>
  <c r="Q419" i="11"/>
  <c r="P419" i="11"/>
  <c r="Q418" i="11"/>
  <c r="P418" i="11"/>
  <c r="Q417" i="11"/>
  <c r="P417" i="11"/>
  <c r="Q416" i="11"/>
  <c r="P416" i="11"/>
  <c r="Q415" i="11"/>
  <c r="P415" i="11"/>
  <c r="Q414" i="11"/>
  <c r="P414" i="11"/>
  <c r="Q413" i="11"/>
  <c r="P413" i="11"/>
  <c r="Q412" i="11"/>
  <c r="P412" i="11"/>
  <c r="Q411" i="11"/>
  <c r="P411" i="11"/>
  <c r="Q410" i="11"/>
  <c r="P410" i="11"/>
  <c r="Q409" i="11"/>
  <c r="P409" i="11"/>
  <c r="Q408" i="11"/>
  <c r="P408" i="11"/>
  <c r="Q407" i="11"/>
  <c r="P407" i="11"/>
  <c r="Q406" i="11"/>
  <c r="P406" i="11"/>
  <c r="Q405" i="11"/>
  <c r="P405" i="11"/>
  <c r="Q404" i="11"/>
  <c r="P404" i="11"/>
  <c r="Q403" i="11"/>
  <c r="P403" i="11"/>
  <c r="Q402" i="11"/>
  <c r="P402" i="11"/>
  <c r="Q401" i="11"/>
  <c r="P401" i="11"/>
  <c r="Q400" i="11"/>
  <c r="P400" i="11"/>
  <c r="Q399" i="11"/>
  <c r="P399" i="11"/>
  <c r="Q398" i="11"/>
  <c r="P398" i="11"/>
  <c r="Q397" i="11"/>
  <c r="P397" i="11"/>
  <c r="Q396" i="11"/>
  <c r="P396" i="11"/>
  <c r="Q395" i="11"/>
  <c r="P395" i="11"/>
  <c r="Q394" i="11"/>
  <c r="P394" i="11"/>
  <c r="Q393" i="11"/>
  <c r="P393" i="11"/>
  <c r="Q392" i="11"/>
  <c r="P392" i="11"/>
  <c r="Q391" i="11"/>
  <c r="P391" i="11"/>
  <c r="Q390" i="11"/>
  <c r="P390" i="11"/>
  <c r="Q389" i="11"/>
  <c r="P389" i="11"/>
  <c r="Q388" i="11"/>
  <c r="P388" i="11"/>
  <c r="Q387" i="11"/>
  <c r="P387" i="11"/>
  <c r="Q386" i="11"/>
  <c r="P386" i="11"/>
  <c r="Q385" i="11"/>
  <c r="P385" i="11"/>
  <c r="Q384" i="11"/>
  <c r="P384" i="11"/>
  <c r="Q383" i="11"/>
  <c r="P383" i="11"/>
  <c r="Q382" i="11"/>
  <c r="P382" i="11"/>
  <c r="Q381" i="11"/>
  <c r="P381" i="11"/>
  <c r="Q380" i="11"/>
  <c r="P380" i="11"/>
  <c r="Q379" i="11"/>
  <c r="P379" i="11"/>
  <c r="Q378" i="11"/>
  <c r="P378" i="11"/>
  <c r="Q377" i="11"/>
  <c r="P377" i="11"/>
  <c r="Q376" i="11"/>
  <c r="P376" i="11"/>
  <c r="Q375" i="11"/>
  <c r="P375" i="11"/>
  <c r="Q374" i="11"/>
  <c r="P374" i="11"/>
  <c r="Q373" i="11"/>
  <c r="P373" i="11"/>
  <c r="Q372" i="11"/>
  <c r="P372" i="11"/>
  <c r="Q371" i="11"/>
  <c r="P371" i="11"/>
  <c r="Q370" i="11"/>
  <c r="P370" i="11"/>
  <c r="Q369" i="11"/>
  <c r="P369" i="11"/>
  <c r="Q368" i="11"/>
  <c r="P368" i="11"/>
  <c r="Q367" i="11"/>
  <c r="P367" i="11"/>
  <c r="Q366" i="11"/>
  <c r="P366" i="11"/>
  <c r="Q365" i="11"/>
  <c r="P365" i="11"/>
  <c r="Q364" i="11"/>
  <c r="P364" i="11"/>
  <c r="Q363" i="11"/>
  <c r="P363" i="11"/>
  <c r="Q362" i="11"/>
  <c r="P362" i="11"/>
  <c r="Q361" i="11"/>
  <c r="P361" i="11"/>
  <c r="Q360" i="11"/>
  <c r="P360" i="11"/>
  <c r="Q359" i="11"/>
  <c r="P359" i="11"/>
  <c r="Q358" i="11"/>
  <c r="P358" i="11"/>
  <c r="Q357" i="11"/>
  <c r="P357" i="11"/>
  <c r="Q356" i="11"/>
  <c r="P356" i="11"/>
  <c r="Q355" i="11"/>
  <c r="P355" i="11"/>
  <c r="Q354" i="11"/>
  <c r="P354" i="11"/>
  <c r="Q353" i="11"/>
  <c r="P353" i="11"/>
  <c r="Q352" i="11"/>
  <c r="P352" i="11"/>
  <c r="Q351" i="11"/>
  <c r="P351" i="11"/>
  <c r="Q350" i="11"/>
  <c r="P350" i="11"/>
  <c r="Q349" i="11"/>
  <c r="P349" i="11"/>
  <c r="Q348" i="11"/>
  <c r="P348" i="11"/>
  <c r="Q347" i="11"/>
  <c r="P347" i="11"/>
  <c r="Q346" i="11"/>
  <c r="P346" i="11"/>
  <c r="Q345" i="11"/>
  <c r="P345" i="11"/>
  <c r="Q344" i="11"/>
  <c r="P344" i="11"/>
  <c r="Q343" i="11"/>
  <c r="P343" i="11"/>
  <c r="Q342" i="11"/>
  <c r="P342" i="11"/>
  <c r="Q341" i="11"/>
  <c r="P341" i="11"/>
  <c r="Q340" i="11"/>
  <c r="P340" i="11"/>
  <c r="Q339" i="11"/>
  <c r="P339" i="11"/>
  <c r="Q338" i="11"/>
  <c r="P338" i="11"/>
  <c r="Q337" i="11"/>
  <c r="P337" i="11"/>
  <c r="Q336" i="11"/>
  <c r="P336" i="11"/>
  <c r="Q335" i="11"/>
  <c r="P335" i="11"/>
  <c r="Q334" i="11"/>
  <c r="P334" i="11"/>
  <c r="Q333" i="11"/>
  <c r="P333" i="11"/>
  <c r="Q332" i="11"/>
  <c r="P332" i="11"/>
  <c r="Q331" i="11"/>
  <c r="P331" i="11"/>
  <c r="Q330" i="11"/>
  <c r="P330" i="11"/>
  <c r="Q329" i="11"/>
  <c r="P329" i="11"/>
  <c r="Q328" i="11"/>
  <c r="P328" i="11"/>
  <c r="Q327" i="11"/>
  <c r="P327" i="11"/>
  <c r="Q326" i="11"/>
  <c r="P326" i="11"/>
  <c r="Q325" i="11"/>
  <c r="P325" i="11"/>
  <c r="Q324" i="11"/>
  <c r="P324" i="11"/>
  <c r="Q323" i="11"/>
  <c r="P323" i="11"/>
  <c r="Q322" i="11"/>
  <c r="P322" i="11"/>
  <c r="Q321" i="11"/>
  <c r="P321" i="11"/>
  <c r="Q320" i="11"/>
  <c r="P320" i="11"/>
  <c r="Q319" i="11"/>
  <c r="P319" i="11"/>
  <c r="Q318" i="11"/>
  <c r="P318" i="11"/>
  <c r="Q317" i="11"/>
  <c r="P317" i="11"/>
  <c r="Q316" i="11"/>
  <c r="P316" i="11"/>
  <c r="Q315" i="11"/>
  <c r="P315" i="11"/>
  <c r="Q314" i="11"/>
  <c r="P314" i="11"/>
  <c r="Q313" i="11"/>
  <c r="P313" i="11"/>
  <c r="Q312" i="11"/>
  <c r="P312" i="11"/>
  <c r="Q311" i="11"/>
  <c r="P311" i="11"/>
  <c r="Q310" i="11"/>
  <c r="P310" i="11"/>
  <c r="Q309" i="11"/>
  <c r="P309" i="11"/>
  <c r="Q308" i="11"/>
  <c r="P308" i="11"/>
  <c r="Q307" i="11"/>
  <c r="P307" i="11"/>
  <c r="Q306" i="11"/>
  <c r="P306" i="11"/>
  <c r="Q305" i="11"/>
  <c r="P305" i="11"/>
  <c r="Q304" i="11"/>
  <c r="P304" i="11"/>
  <c r="Q303" i="11"/>
  <c r="P303" i="11"/>
  <c r="Q302" i="11"/>
  <c r="P302" i="11"/>
  <c r="Q301" i="11"/>
  <c r="P301" i="11"/>
  <c r="Q300" i="11"/>
  <c r="P300" i="11"/>
  <c r="Q299" i="11"/>
  <c r="P299" i="11"/>
  <c r="Q298" i="11"/>
  <c r="P298" i="11"/>
  <c r="Q297" i="11"/>
  <c r="P297" i="11"/>
  <c r="Q296" i="11"/>
  <c r="P296" i="11"/>
  <c r="Q295" i="11"/>
  <c r="P295" i="11"/>
  <c r="Q294" i="11"/>
  <c r="P294" i="11"/>
  <c r="Q293" i="11"/>
  <c r="P293" i="11"/>
  <c r="Q292" i="11"/>
  <c r="P292" i="11"/>
  <c r="Q291" i="11"/>
  <c r="P291" i="11"/>
  <c r="Q290" i="11"/>
  <c r="P290" i="11"/>
  <c r="Q289" i="11"/>
  <c r="P289" i="11"/>
  <c r="Q288" i="11"/>
  <c r="P288" i="11"/>
  <c r="Q287" i="11"/>
  <c r="P287" i="11"/>
  <c r="Q286" i="11"/>
  <c r="P286" i="11"/>
  <c r="Q285" i="11"/>
  <c r="P285" i="11"/>
  <c r="Q284" i="11"/>
  <c r="P284" i="11"/>
  <c r="Q283" i="11"/>
  <c r="P283" i="11"/>
  <c r="Q282" i="11"/>
  <c r="P282" i="11"/>
  <c r="Q281" i="11"/>
  <c r="P281" i="11"/>
  <c r="Q280" i="11"/>
  <c r="P280" i="11"/>
  <c r="Q279" i="11"/>
  <c r="P279" i="11"/>
  <c r="Q278" i="11"/>
  <c r="P278" i="11"/>
  <c r="Q277" i="11"/>
  <c r="P277" i="11"/>
  <c r="Q276" i="11"/>
  <c r="P276" i="11"/>
  <c r="Q275" i="11"/>
  <c r="P275" i="11"/>
  <c r="Q274" i="11"/>
  <c r="P274" i="11"/>
  <c r="Q273" i="11"/>
  <c r="P273" i="11"/>
  <c r="Q272" i="11"/>
  <c r="P272" i="11"/>
  <c r="Q271" i="11"/>
  <c r="P271" i="11"/>
  <c r="Q270" i="11"/>
  <c r="P270" i="11"/>
  <c r="Q269" i="11"/>
  <c r="P269" i="11"/>
  <c r="Q268" i="11"/>
  <c r="P268" i="11"/>
  <c r="Q267" i="11"/>
  <c r="P267" i="11"/>
  <c r="Q266" i="11"/>
  <c r="P266" i="11"/>
  <c r="Q265" i="11"/>
  <c r="P265" i="11"/>
  <c r="Q264" i="11"/>
  <c r="P264" i="11"/>
  <c r="Q263" i="11"/>
  <c r="P263" i="11"/>
  <c r="Q262" i="11"/>
  <c r="P262" i="11"/>
  <c r="Q261" i="11"/>
  <c r="P261" i="11"/>
  <c r="Q260" i="11"/>
  <c r="P260" i="11"/>
  <c r="Q259" i="11"/>
  <c r="P259" i="11"/>
  <c r="Q258" i="11"/>
  <c r="P258" i="11"/>
  <c r="Q257" i="11"/>
  <c r="P257" i="11"/>
  <c r="Q256" i="11"/>
  <c r="P256" i="11"/>
  <c r="Q255" i="11"/>
  <c r="P255" i="11"/>
  <c r="Q254" i="11"/>
  <c r="P254" i="11"/>
  <c r="Q253" i="11"/>
  <c r="P253" i="11"/>
  <c r="Q252" i="11"/>
  <c r="P252" i="11"/>
  <c r="Q251" i="11"/>
  <c r="P251" i="11"/>
  <c r="Q250" i="11"/>
  <c r="P250" i="11"/>
  <c r="Q249" i="11"/>
  <c r="P249" i="11"/>
  <c r="Q248" i="11"/>
  <c r="P248" i="11"/>
  <c r="Q247" i="11"/>
  <c r="P247" i="11"/>
  <c r="Q246" i="11"/>
  <c r="P246" i="11"/>
  <c r="Q245" i="11"/>
  <c r="P245" i="11"/>
  <c r="Q244" i="11"/>
  <c r="P244" i="11"/>
  <c r="Q243" i="11"/>
  <c r="P243" i="11"/>
  <c r="Q242" i="11"/>
  <c r="P242" i="11"/>
  <c r="Q241" i="11"/>
  <c r="P241" i="11"/>
  <c r="Q240" i="11"/>
  <c r="P240" i="11"/>
  <c r="Q239" i="11"/>
  <c r="P239" i="11"/>
  <c r="Q238" i="11"/>
  <c r="P238" i="11"/>
  <c r="Q237" i="11"/>
  <c r="P237" i="11"/>
  <c r="Q236" i="11"/>
  <c r="P236" i="11"/>
  <c r="Q235" i="11"/>
  <c r="P235" i="11"/>
  <c r="Q234" i="11"/>
  <c r="P234" i="11"/>
  <c r="Q233" i="11"/>
  <c r="P233" i="11"/>
  <c r="Q232" i="11"/>
  <c r="P232" i="11"/>
  <c r="Q231" i="11"/>
  <c r="P231" i="11"/>
  <c r="Q230" i="11"/>
  <c r="P230" i="11"/>
  <c r="Q229" i="11"/>
  <c r="P229" i="11"/>
  <c r="Q228" i="11"/>
  <c r="P228" i="11"/>
  <c r="Q227" i="11"/>
  <c r="P227" i="11"/>
  <c r="Q226" i="11"/>
  <c r="P226" i="11"/>
  <c r="Q225" i="11"/>
  <c r="P225" i="11"/>
  <c r="Q224" i="11"/>
  <c r="P224" i="11"/>
  <c r="Q223" i="11"/>
  <c r="P223" i="11"/>
  <c r="Q222" i="11"/>
  <c r="P222" i="11"/>
  <c r="Q221" i="11"/>
  <c r="P221" i="11"/>
  <c r="Q220" i="11"/>
  <c r="P220" i="11"/>
  <c r="Q219" i="11"/>
  <c r="P219" i="11"/>
  <c r="Q218" i="11"/>
  <c r="P218" i="11"/>
  <c r="Q217" i="11"/>
  <c r="P217" i="11"/>
  <c r="Q216" i="11"/>
  <c r="P216" i="11"/>
  <c r="Q215" i="11"/>
  <c r="P215" i="11"/>
  <c r="Q214" i="11"/>
  <c r="P214" i="11"/>
  <c r="Q213" i="11"/>
  <c r="P213" i="11"/>
  <c r="Q212" i="11"/>
  <c r="P212" i="11"/>
  <c r="Q211" i="11"/>
  <c r="P211" i="11"/>
  <c r="Q210" i="11"/>
  <c r="P210" i="11"/>
  <c r="Q209" i="11"/>
  <c r="P209" i="11"/>
  <c r="Q208" i="11"/>
  <c r="P208" i="11"/>
  <c r="Q207" i="11"/>
  <c r="P207" i="11"/>
  <c r="Q206" i="11"/>
  <c r="P206" i="11"/>
  <c r="Q205" i="11"/>
  <c r="P205" i="11"/>
  <c r="Q204" i="11"/>
  <c r="P204" i="11"/>
  <c r="Q203" i="11"/>
  <c r="P203" i="11"/>
  <c r="Q202" i="11"/>
  <c r="P202" i="11"/>
  <c r="Q201" i="11"/>
  <c r="P201" i="11"/>
  <c r="Q200" i="11"/>
  <c r="P200" i="11"/>
  <c r="Q199" i="11"/>
  <c r="P199" i="11"/>
  <c r="Q198" i="11"/>
  <c r="P198" i="11"/>
  <c r="Q197" i="11"/>
  <c r="P197" i="11"/>
  <c r="Q196" i="11"/>
  <c r="P196" i="11"/>
  <c r="Q195" i="11"/>
  <c r="P195" i="11"/>
  <c r="Q194" i="11"/>
  <c r="P194" i="11"/>
  <c r="Q193" i="11"/>
  <c r="P193" i="11"/>
  <c r="Q192" i="11"/>
  <c r="P192" i="11"/>
  <c r="Q191" i="11"/>
  <c r="P191" i="11"/>
  <c r="Q190" i="11"/>
  <c r="P190" i="11"/>
  <c r="Q189" i="11"/>
  <c r="P189" i="11"/>
  <c r="Q188" i="11"/>
  <c r="P188" i="11"/>
  <c r="Q187" i="11"/>
  <c r="P187" i="11"/>
  <c r="Q186" i="11"/>
  <c r="P186" i="11"/>
  <c r="Q185" i="11"/>
  <c r="P185" i="11"/>
  <c r="Q184" i="11"/>
  <c r="P184" i="11"/>
  <c r="Q183" i="11"/>
  <c r="P183" i="11"/>
  <c r="Q182" i="11"/>
  <c r="P182" i="11"/>
  <c r="Q181" i="11"/>
  <c r="P181" i="11"/>
  <c r="Q180" i="11"/>
  <c r="P180" i="11"/>
  <c r="Q179" i="11"/>
  <c r="P179" i="11"/>
  <c r="Q178" i="11"/>
  <c r="P178" i="11"/>
  <c r="Q177" i="11"/>
  <c r="P177" i="11"/>
  <c r="Q176" i="11"/>
  <c r="P176" i="11"/>
  <c r="Q175" i="11"/>
  <c r="P175" i="11"/>
  <c r="Q174" i="11"/>
  <c r="P174" i="11"/>
  <c r="Q173" i="11"/>
  <c r="P173" i="11"/>
  <c r="Q172" i="11"/>
  <c r="P172" i="11"/>
  <c r="Q171" i="11"/>
  <c r="P171" i="11"/>
  <c r="Q170" i="11"/>
  <c r="P170" i="11"/>
  <c r="Q169" i="11"/>
  <c r="P169" i="11"/>
  <c r="Q168" i="11"/>
  <c r="P168" i="11"/>
  <c r="Q167" i="11"/>
  <c r="P167" i="11"/>
  <c r="Q166" i="11"/>
  <c r="P166" i="11"/>
  <c r="Q165" i="11"/>
  <c r="P165" i="11"/>
  <c r="Q164" i="11"/>
  <c r="P164" i="11"/>
  <c r="Q163" i="11"/>
  <c r="P163" i="11"/>
  <c r="Q162" i="11"/>
  <c r="P162" i="11"/>
  <c r="Q161" i="11"/>
  <c r="P161" i="11"/>
  <c r="Q160" i="11"/>
  <c r="P160" i="11"/>
  <c r="Q159" i="11"/>
  <c r="P159" i="11"/>
  <c r="Q158" i="11"/>
  <c r="P158" i="11"/>
  <c r="Q157" i="11"/>
  <c r="P157" i="11"/>
  <c r="Q156" i="11"/>
  <c r="P156" i="11"/>
  <c r="Q155" i="11"/>
  <c r="P155" i="11"/>
  <c r="Q154" i="11"/>
  <c r="P154" i="11"/>
  <c r="Q153" i="11"/>
  <c r="P153" i="11"/>
  <c r="Q152" i="11"/>
  <c r="P152" i="11"/>
  <c r="Q151" i="11"/>
  <c r="P151" i="11"/>
  <c r="Q150" i="11"/>
  <c r="P150" i="11"/>
  <c r="Q149" i="11"/>
  <c r="P149" i="11"/>
  <c r="Q148" i="11"/>
  <c r="P148" i="11"/>
  <c r="Q147" i="11"/>
  <c r="P147" i="11"/>
  <c r="Q146" i="11"/>
  <c r="P146" i="11"/>
  <c r="Q145" i="11"/>
  <c r="P145" i="11"/>
  <c r="Q144" i="11"/>
  <c r="P144" i="11"/>
  <c r="Q143" i="11"/>
  <c r="P143" i="11"/>
  <c r="Q142" i="11"/>
  <c r="P142" i="11"/>
  <c r="Q141" i="11"/>
  <c r="P141" i="11"/>
  <c r="Q140" i="11"/>
  <c r="P140" i="11"/>
  <c r="Q139" i="11"/>
  <c r="P139" i="11"/>
  <c r="Q138" i="11"/>
  <c r="P138" i="11"/>
  <c r="Q137" i="11"/>
  <c r="P137" i="11"/>
  <c r="Q136" i="11"/>
  <c r="P136" i="11"/>
  <c r="Q135" i="11"/>
  <c r="P135" i="11"/>
  <c r="Q134" i="11"/>
  <c r="P134" i="11"/>
  <c r="Q133" i="11"/>
  <c r="P133" i="11"/>
  <c r="Q132" i="11"/>
  <c r="P132" i="11"/>
  <c r="Q131" i="11"/>
  <c r="P131" i="11"/>
  <c r="Q130" i="11"/>
  <c r="P130" i="11"/>
  <c r="Q129" i="11"/>
  <c r="P129" i="11"/>
  <c r="Q128" i="11"/>
  <c r="P128" i="11"/>
  <c r="Q127" i="11"/>
  <c r="P127" i="11"/>
  <c r="Q126" i="11"/>
  <c r="P126" i="11"/>
  <c r="Q125" i="11"/>
  <c r="P125" i="11"/>
  <c r="Q124" i="11"/>
  <c r="P124" i="11"/>
  <c r="Q123" i="11"/>
  <c r="P123" i="11"/>
  <c r="Q122" i="11"/>
  <c r="P122" i="11"/>
  <c r="Q121" i="11"/>
  <c r="P121" i="11"/>
  <c r="Q120" i="11"/>
  <c r="P120" i="11"/>
  <c r="Q119" i="11"/>
  <c r="P119" i="11"/>
  <c r="Q118" i="11"/>
  <c r="P118" i="11"/>
  <c r="Q117" i="11"/>
  <c r="P117" i="11"/>
  <c r="Q116" i="11"/>
  <c r="P116" i="11"/>
  <c r="Q115" i="11"/>
  <c r="P115" i="11"/>
  <c r="Q114" i="11"/>
  <c r="P114" i="11"/>
  <c r="Q113" i="11"/>
  <c r="P113" i="11"/>
  <c r="Q112" i="11"/>
  <c r="P112" i="11"/>
  <c r="Q111" i="11"/>
  <c r="P111" i="11"/>
  <c r="Q110" i="11"/>
  <c r="P110" i="11"/>
  <c r="Q109" i="11"/>
  <c r="P109" i="11"/>
  <c r="Q108" i="11"/>
  <c r="P108" i="11"/>
  <c r="Q107" i="11"/>
  <c r="P107" i="11"/>
  <c r="Q106" i="11"/>
  <c r="P106" i="11"/>
  <c r="Q105" i="11"/>
  <c r="P105" i="11"/>
  <c r="Q104" i="11"/>
  <c r="P104" i="11"/>
  <c r="Q103" i="11"/>
  <c r="P103" i="11"/>
  <c r="Q102" i="11"/>
  <c r="P102" i="11"/>
  <c r="Q101" i="11"/>
  <c r="P101" i="11"/>
  <c r="Q100" i="11"/>
  <c r="P100" i="11"/>
  <c r="Q99" i="11"/>
  <c r="P99" i="11"/>
  <c r="Q98" i="11"/>
  <c r="P98" i="11"/>
  <c r="Q97" i="11"/>
  <c r="P97" i="11"/>
  <c r="Q96" i="11"/>
  <c r="P96" i="11"/>
  <c r="Q95" i="11"/>
  <c r="P95" i="11"/>
  <c r="Q94" i="11"/>
  <c r="P94" i="11"/>
  <c r="Q93" i="11"/>
  <c r="P93" i="11"/>
  <c r="Q92" i="11"/>
  <c r="P92" i="11"/>
  <c r="Q91" i="11"/>
  <c r="P91" i="11"/>
  <c r="Q90" i="11"/>
  <c r="P90" i="11"/>
  <c r="Q89" i="11"/>
  <c r="P89" i="11"/>
  <c r="Q88" i="11"/>
  <c r="P88" i="11"/>
  <c r="Q87" i="11"/>
  <c r="P87" i="11"/>
  <c r="Q86" i="11"/>
  <c r="P86" i="11"/>
  <c r="Q85" i="11"/>
  <c r="P85" i="11"/>
  <c r="Q84" i="11"/>
  <c r="P84" i="11"/>
  <c r="Q83" i="11"/>
  <c r="P83" i="11"/>
  <c r="Q82" i="11"/>
  <c r="P82" i="11"/>
  <c r="Q81" i="11"/>
  <c r="P81" i="11"/>
  <c r="Q80" i="11"/>
  <c r="P80" i="11"/>
  <c r="Q79" i="11"/>
  <c r="P79" i="11"/>
  <c r="Q78" i="11"/>
  <c r="P78" i="11"/>
  <c r="Q77" i="11"/>
  <c r="P77" i="11"/>
  <c r="Q76" i="11"/>
  <c r="P76" i="11"/>
  <c r="Q75" i="11"/>
  <c r="P75" i="11"/>
  <c r="Q74" i="11"/>
  <c r="P74" i="11"/>
  <c r="Q73" i="11"/>
  <c r="P73" i="11"/>
  <c r="Q72" i="11"/>
  <c r="P72" i="11"/>
  <c r="Q71" i="11"/>
  <c r="P71" i="11"/>
  <c r="Q70" i="11"/>
  <c r="P70" i="11"/>
  <c r="Q69" i="11"/>
  <c r="P69" i="11"/>
  <c r="Q68" i="11"/>
  <c r="P68" i="11"/>
  <c r="Q67" i="11"/>
  <c r="P67" i="11"/>
  <c r="Q66" i="11"/>
  <c r="P66" i="11"/>
  <c r="Q65" i="11"/>
  <c r="P65" i="11"/>
  <c r="Q64" i="11"/>
  <c r="P64" i="11"/>
  <c r="Q63" i="11"/>
  <c r="P63" i="11"/>
  <c r="Q62" i="11"/>
  <c r="P62" i="11"/>
  <c r="Q61" i="11"/>
  <c r="P61" i="11"/>
  <c r="Q60" i="11"/>
  <c r="P60" i="11"/>
  <c r="Q59" i="11"/>
  <c r="P59" i="11"/>
  <c r="Q58" i="11"/>
  <c r="P58" i="11"/>
  <c r="Q57" i="11"/>
  <c r="P57" i="11"/>
  <c r="Q56" i="11"/>
  <c r="P56" i="11"/>
  <c r="Q55" i="11"/>
  <c r="P55" i="11"/>
  <c r="Q54" i="11"/>
  <c r="P54" i="11"/>
  <c r="Q53" i="11"/>
  <c r="P53" i="11"/>
  <c r="Q52" i="11"/>
  <c r="P52" i="11"/>
  <c r="Q51" i="11"/>
  <c r="P51" i="11"/>
  <c r="Q50" i="11"/>
  <c r="P50" i="11"/>
  <c r="Q49" i="11"/>
  <c r="P49" i="11"/>
  <c r="Q48" i="11"/>
  <c r="P48" i="11"/>
  <c r="Q47" i="11"/>
  <c r="P47" i="11"/>
  <c r="Q46" i="11"/>
  <c r="P46" i="11"/>
  <c r="Q45" i="11"/>
  <c r="P45" i="11"/>
  <c r="Q44" i="11"/>
  <c r="P44" i="11"/>
  <c r="Q43" i="11"/>
  <c r="P43" i="11"/>
  <c r="Q42" i="11"/>
  <c r="P42" i="11"/>
  <c r="Q41" i="11"/>
  <c r="P41" i="11"/>
  <c r="Q40" i="11"/>
  <c r="P40" i="11"/>
  <c r="Q39" i="11"/>
  <c r="P39" i="11"/>
  <c r="Q38" i="11"/>
  <c r="P38" i="11"/>
  <c r="Q37" i="11"/>
  <c r="P37" i="11"/>
  <c r="Q36" i="11"/>
  <c r="P36" i="11"/>
  <c r="Q35" i="11"/>
  <c r="P35" i="11"/>
  <c r="Q34" i="11"/>
  <c r="P34" i="11"/>
  <c r="Q33" i="11"/>
  <c r="P33" i="11"/>
  <c r="Q32" i="11"/>
  <c r="P32" i="11"/>
  <c r="Q31" i="11"/>
  <c r="P31" i="11"/>
  <c r="Q30" i="11"/>
  <c r="P30" i="11"/>
  <c r="Q29" i="11"/>
  <c r="P29" i="11"/>
  <c r="Q28" i="11"/>
  <c r="P28" i="11"/>
  <c r="Q27" i="11"/>
  <c r="P27" i="11"/>
  <c r="Q26" i="11"/>
  <c r="P26" i="11"/>
  <c r="Q25" i="11"/>
  <c r="P25" i="11"/>
  <c r="Q24" i="11"/>
  <c r="P24" i="11"/>
  <c r="Q23" i="11"/>
  <c r="P23" i="11"/>
  <c r="Q22" i="11"/>
  <c r="P22" i="11"/>
  <c r="Q21" i="11"/>
  <c r="P21" i="11"/>
  <c r="Q20" i="11"/>
  <c r="P20" i="11"/>
  <c r="Q19" i="11"/>
  <c r="P19" i="11"/>
  <c r="Q18" i="11"/>
  <c r="P18" i="11"/>
  <c r="Q17" i="11"/>
  <c r="P17" i="11"/>
  <c r="Q16" i="11"/>
  <c r="P16" i="11"/>
  <c r="Q15" i="11"/>
  <c r="P15" i="11"/>
  <c r="Q14" i="11"/>
  <c r="P14" i="11"/>
  <c r="Q13" i="11"/>
  <c r="P13" i="11"/>
  <c r="Q12" i="11"/>
  <c r="P12" i="11"/>
  <c r="Q11" i="11"/>
  <c r="P11" i="11"/>
  <c r="Q10" i="11"/>
  <c r="P10" i="11"/>
  <c r="Q9" i="11"/>
  <c r="P9" i="11"/>
  <c r="Q8" i="11"/>
  <c r="P8" i="11"/>
  <c r="Q7" i="11"/>
  <c r="P7" i="11"/>
  <c r="Q6" i="11"/>
  <c r="P6" i="11"/>
  <c r="Q5" i="11"/>
  <c r="P5" i="11"/>
  <c r="Q4" i="11"/>
  <c r="P4" i="11"/>
  <c r="Q3" i="11"/>
  <c r="P3" i="11"/>
  <c r="Q2" i="11"/>
  <c r="P2" i="11"/>
  <c r="D81" i="6"/>
  <c r="D80" i="6"/>
  <c r="D79" i="6"/>
  <c r="D78" i="6"/>
  <c r="D77" i="6"/>
  <c r="D76" i="6"/>
  <c r="D75" i="6"/>
  <c r="D74" i="6"/>
  <c r="D73" i="6"/>
  <c r="D72" i="6"/>
  <c r="D71" i="6"/>
  <c r="D70" i="6"/>
  <c r="D69" i="6"/>
  <c r="D68" i="6"/>
  <c r="D67" i="6"/>
  <c r="D66" i="6"/>
  <c r="D65" i="6"/>
  <c r="D64" i="6"/>
  <c r="D63" i="6"/>
  <c r="D62" i="6"/>
  <c r="D61" i="6"/>
  <c r="D60" i="6"/>
  <c r="D59" i="6"/>
  <c r="D58" i="6"/>
  <c r="T2528" i="11"/>
  <c r="S2528" i="11"/>
  <c r="O2528" i="11"/>
  <c r="R2528" i="11" s="1"/>
  <c r="T2527" i="11"/>
  <c r="S2527" i="11"/>
  <c r="O2527" i="11"/>
  <c r="T2526" i="11"/>
  <c r="S2526" i="11"/>
  <c r="O2526" i="11"/>
  <c r="R2526" i="11" s="1"/>
  <c r="T2525" i="11"/>
  <c r="S2525" i="11"/>
  <c r="O2525" i="11"/>
  <c r="R2525" i="11" s="1"/>
  <c r="T2524" i="11"/>
  <c r="S2524" i="11"/>
  <c r="O2524" i="11"/>
  <c r="R2524" i="11" s="1"/>
  <c r="T2523" i="11"/>
  <c r="S2523" i="11"/>
  <c r="O2523" i="11"/>
  <c r="R2523" i="11" s="1"/>
  <c r="T2522" i="11"/>
  <c r="S2522" i="11"/>
  <c r="O2522" i="11"/>
  <c r="R2522" i="11" s="1"/>
  <c r="T2521" i="11"/>
  <c r="S2521" i="11"/>
  <c r="O2521" i="11"/>
  <c r="R2521" i="11" s="1"/>
  <c r="T2520" i="11"/>
  <c r="S2520" i="11"/>
  <c r="O2520" i="11"/>
  <c r="R2520" i="11" s="1"/>
  <c r="T2519" i="11"/>
  <c r="S2519" i="11"/>
  <c r="O2519" i="11"/>
  <c r="R2519" i="11" s="1"/>
  <c r="T2518" i="11"/>
  <c r="S2518" i="11"/>
  <c r="O2518" i="11"/>
  <c r="R2518" i="11" s="1"/>
  <c r="T2517" i="11"/>
  <c r="S2517" i="11"/>
  <c r="O2517" i="11"/>
  <c r="R2517" i="11" s="1"/>
  <c r="T2516" i="11"/>
  <c r="S2516" i="11"/>
  <c r="O2516" i="11"/>
  <c r="R2516" i="11" s="1"/>
  <c r="T2515" i="11"/>
  <c r="S2515" i="11"/>
  <c r="O2515" i="11"/>
  <c r="R2515" i="11" s="1"/>
  <c r="T2514" i="11"/>
  <c r="S2514" i="11"/>
  <c r="O2514" i="11"/>
  <c r="R2514" i="11" s="1"/>
  <c r="T2513" i="11"/>
  <c r="S2513" i="11"/>
  <c r="O2513" i="11"/>
  <c r="R2513" i="11" s="1"/>
  <c r="T2512" i="11"/>
  <c r="S2512" i="11"/>
  <c r="O2512" i="11"/>
  <c r="R2512" i="11" s="1"/>
  <c r="T2511" i="11"/>
  <c r="S2511" i="11"/>
  <c r="O2511" i="11"/>
  <c r="R2511" i="11" s="1"/>
  <c r="T2510" i="11"/>
  <c r="S2510" i="11"/>
  <c r="O2510" i="11"/>
  <c r="R2510" i="11" s="1"/>
  <c r="T2509" i="11"/>
  <c r="S2509" i="11"/>
  <c r="O2509" i="11"/>
  <c r="R2509" i="11" s="1"/>
  <c r="T2508" i="11"/>
  <c r="S2508" i="11"/>
  <c r="O2508" i="11"/>
  <c r="R2508" i="11" s="1"/>
  <c r="T2507" i="11"/>
  <c r="S2507" i="11"/>
  <c r="O2507" i="11"/>
  <c r="R2507" i="11" s="1"/>
  <c r="T2506" i="11"/>
  <c r="S2506" i="11"/>
  <c r="O2506" i="11"/>
  <c r="R2506" i="11" s="1"/>
  <c r="U2506" i="11" s="1"/>
  <c r="T2505" i="11"/>
  <c r="S2505" i="11"/>
  <c r="O2505" i="11"/>
  <c r="R2505" i="11" s="1"/>
  <c r="T2504" i="11"/>
  <c r="S2504" i="11"/>
  <c r="O2504" i="11"/>
  <c r="R2504" i="11" s="1"/>
  <c r="T2503" i="11"/>
  <c r="S2503" i="11"/>
  <c r="O2503" i="11"/>
  <c r="T2502" i="11"/>
  <c r="S2502" i="11"/>
  <c r="O2502" i="11"/>
  <c r="R2502" i="11" s="1"/>
  <c r="T2501" i="11"/>
  <c r="S2501" i="11"/>
  <c r="O2501" i="11"/>
  <c r="R2501" i="11" s="1"/>
  <c r="T2500" i="11"/>
  <c r="S2500" i="11"/>
  <c r="O2500" i="11"/>
  <c r="R2500" i="11" s="1"/>
  <c r="T2499" i="11"/>
  <c r="S2499" i="11"/>
  <c r="O2499" i="11"/>
  <c r="R2499" i="11" s="1"/>
  <c r="T2498" i="11"/>
  <c r="S2498" i="11"/>
  <c r="O2498" i="11"/>
  <c r="R2498" i="11" s="1"/>
  <c r="U2498" i="11" s="1"/>
  <c r="T2497" i="11"/>
  <c r="S2497" i="11"/>
  <c r="O2497" i="11"/>
  <c r="R2497" i="11" s="1"/>
  <c r="T2496" i="11"/>
  <c r="S2496" i="11"/>
  <c r="O2496" i="11"/>
  <c r="R2496" i="11" s="1"/>
  <c r="T2495" i="11"/>
  <c r="S2495" i="11"/>
  <c r="O2495" i="11"/>
  <c r="T2494" i="11"/>
  <c r="S2494" i="11"/>
  <c r="O2494" i="11"/>
  <c r="R2494" i="11" s="1"/>
  <c r="T2493" i="11"/>
  <c r="S2493" i="11"/>
  <c r="O2493" i="11"/>
  <c r="R2493" i="11" s="1"/>
  <c r="T2492" i="11"/>
  <c r="S2492" i="11"/>
  <c r="O2492" i="11"/>
  <c r="R2492" i="11" s="1"/>
  <c r="T2491" i="11"/>
  <c r="S2491" i="11"/>
  <c r="O2491" i="11"/>
  <c r="R2491" i="11" s="1"/>
  <c r="T2490" i="11"/>
  <c r="S2490" i="11"/>
  <c r="U2490" i="11"/>
  <c r="O2490" i="11"/>
  <c r="R2490" i="11" s="1"/>
  <c r="T2489" i="11"/>
  <c r="S2489" i="11"/>
  <c r="O2489" i="11"/>
  <c r="R2489" i="11" s="1"/>
  <c r="T2488" i="11"/>
  <c r="S2488" i="11"/>
  <c r="O2488" i="11"/>
  <c r="R2488" i="11" s="1"/>
  <c r="T2487" i="11"/>
  <c r="S2487" i="11"/>
  <c r="O2487" i="11"/>
  <c r="T2486" i="11"/>
  <c r="S2486" i="11"/>
  <c r="O2486" i="11"/>
  <c r="R2486" i="11" s="1"/>
  <c r="T2485" i="11"/>
  <c r="S2485" i="11"/>
  <c r="O2485" i="11"/>
  <c r="R2485" i="11" s="1"/>
  <c r="T2484" i="11"/>
  <c r="S2484" i="11"/>
  <c r="O2484" i="11"/>
  <c r="R2484" i="11" s="1"/>
  <c r="T2483" i="11"/>
  <c r="S2483" i="11"/>
  <c r="O2483" i="11"/>
  <c r="R2483" i="11" s="1"/>
  <c r="T2482" i="11"/>
  <c r="S2482" i="11"/>
  <c r="O2482" i="11"/>
  <c r="R2482" i="11" s="1"/>
  <c r="T2481" i="11"/>
  <c r="S2481" i="11"/>
  <c r="O2481" i="11"/>
  <c r="R2481" i="11" s="1"/>
  <c r="T2480" i="11"/>
  <c r="S2480" i="11"/>
  <c r="O2480" i="11"/>
  <c r="R2480" i="11" s="1"/>
  <c r="T2479" i="11"/>
  <c r="S2479" i="11"/>
  <c r="O2479" i="11"/>
  <c r="R2479" i="11" s="1"/>
  <c r="T2478" i="11"/>
  <c r="S2478" i="11"/>
  <c r="O2478" i="11"/>
  <c r="R2478" i="11" s="1"/>
  <c r="U2478" i="11" s="1"/>
  <c r="T2477" i="11"/>
  <c r="S2477" i="11"/>
  <c r="O2477" i="11"/>
  <c r="R2477" i="11" s="1"/>
  <c r="T2476" i="11"/>
  <c r="S2476" i="11"/>
  <c r="O2476" i="11"/>
  <c r="R2476" i="11" s="1"/>
  <c r="T2475" i="11"/>
  <c r="S2475" i="11"/>
  <c r="O2475" i="11"/>
  <c r="R2475" i="11" s="1"/>
  <c r="T2474" i="11"/>
  <c r="S2474" i="11"/>
  <c r="O2474" i="11"/>
  <c r="R2474" i="11" s="1"/>
  <c r="T2473" i="11"/>
  <c r="S2473" i="11"/>
  <c r="O2473" i="11"/>
  <c r="R2473" i="11" s="1"/>
  <c r="T2472" i="11"/>
  <c r="S2472" i="11"/>
  <c r="O2472" i="11"/>
  <c r="R2472" i="11" s="1"/>
  <c r="T2471" i="11"/>
  <c r="S2471" i="11"/>
  <c r="O2471" i="11"/>
  <c r="R2471" i="11" s="1"/>
  <c r="T2470" i="11"/>
  <c r="S2470" i="11"/>
  <c r="O2470" i="11"/>
  <c r="R2470" i="11" s="1"/>
  <c r="T2469" i="11"/>
  <c r="S2469" i="11"/>
  <c r="O2469" i="11"/>
  <c r="R2469" i="11" s="1"/>
  <c r="U2469" i="11" s="1"/>
  <c r="T2468" i="11"/>
  <c r="S2468" i="11"/>
  <c r="O2468" i="11"/>
  <c r="R2468" i="11" s="1"/>
  <c r="T2467" i="11"/>
  <c r="S2467" i="11"/>
  <c r="O2467" i="11"/>
  <c r="R2467" i="11" s="1"/>
  <c r="T2466" i="11"/>
  <c r="S2466" i="11"/>
  <c r="O2466" i="11"/>
  <c r="R2466" i="11" s="1"/>
  <c r="U2466" i="11" s="1"/>
  <c r="T2465" i="11"/>
  <c r="S2465" i="11"/>
  <c r="O2465" i="11"/>
  <c r="R2465" i="11" s="1"/>
  <c r="T2464" i="11"/>
  <c r="S2464" i="11"/>
  <c r="O2464" i="11"/>
  <c r="R2464" i="11" s="1"/>
  <c r="T2463" i="11"/>
  <c r="S2463" i="11"/>
  <c r="O2463" i="11"/>
  <c r="R2463" i="11" s="1"/>
  <c r="T2462" i="11"/>
  <c r="S2462" i="11"/>
  <c r="O2462" i="11"/>
  <c r="R2462" i="11" s="1"/>
  <c r="T2461" i="11"/>
  <c r="S2461" i="11"/>
  <c r="O2461" i="11"/>
  <c r="R2461" i="11" s="1"/>
  <c r="T2460" i="11"/>
  <c r="S2460" i="11"/>
  <c r="O2460" i="11"/>
  <c r="R2460" i="11" s="1"/>
  <c r="U2460" i="11" s="1"/>
  <c r="T2459" i="11"/>
  <c r="S2459" i="11"/>
  <c r="O2459" i="11"/>
  <c r="R2459" i="11" s="1"/>
  <c r="T2458" i="11"/>
  <c r="S2458" i="11"/>
  <c r="O2458" i="11"/>
  <c r="R2458" i="11" s="1"/>
  <c r="T2457" i="11"/>
  <c r="S2457" i="11"/>
  <c r="O2457" i="11"/>
  <c r="R2457" i="11" s="1"/>
  <c r="T2456" i="11"/>
  <c r="S2456" i="11"/>
  <c r="O2456" i="11"/>
  <c r="R2456" i="11" s="1"/>
  <c r="T2455" i="11"/>
  <c r="S2455" i="11"/>
  <c r="O2455" i="11"/>
  <c r="R2455" i="11" s="1"/>
  <c r="T2454" i="11"/>
  <c r="S2454" i="11"/>
  <c r="U2454" i="11"/>
  <c r="O2454" i="11"/>
  <c r="R2454" i="11" s="1"/>
  <c r="T2453" i="11"/>
  <c r="S2453" i="11"/>
  <c r="O2453" i="11"/>
  <c r="R2453" i="11" s="1"/>
  <c r="T2452" i="11"/>
  <c r="S2452" i="11"/>
  <c r="O2452" i="11"/>
  <c r="R2452" i="11" s="1"/>
  <c r="T2451" i="11"/>
  <c r="S2451" i="11"/>
  <c r="O2451" i="11"/>
  <c r="R2451" i="11" s="1"/>
  <c r="T2450" i="11"/>
  <c r="S2450" i="11"/>
  <c r="O2450" i="11"/>
  <c r="R2450" i="11" s="1"/>
  <c r="T2449" i="11"/>
  <c r="S2449" i="11"/>
  <c r="O2449" i="11"/>
  <c r="R2449" i="11" s="1"/>
  <c r="T2448" i="11"/>
  <c r="S2448" i="11"/>
  <c r="O2448" i="11"/>
  <c r="R2448" i="11" s="1"/>
  <c r="T2447" i="11"/>
  <c r="S2447" i="11"/>
  <c r="O2447" i="11"/>
  <c r="T2446" i="11"/>
  <c r="S2446" i="11"/>
  <c r="O2446" i="11"/>
  <c r="R2446" i="11" s="1"/>
  <c r="T2445" i="11"/>
  <c r="S2445" i="11"/>
  <c r="O2445" i="11"/>
  <c r="R2445" i="11" s="1"/>
  <c r="T2444" i="11"/>
  <c r="S2444" i="11"/>
  <c r="O2444" i="11"/>
  <c r="R2444" i="11" s="1"/>
  <c r="T2443" i="11"/>
  <c r="S2443" i="11"/>
  <c r="O2443" i="11"/>
  <c r="R2443" i="11" s="1"/>
  <c r="T2442" i="11"/>
  <c r="S2442" i="11"/>
  <c r="O2442" i="11"/>
  <c r="R2442" i="11" s="1"/>
  <c r="T2441" i="11"/>
  <c r="S2441" i="11"/>
  <c r="O2441" i="11"/>
  <c r="R2441" i="11" s="1"/>
  <c r="T2440" i="11"/>
  <c r="S2440" i="11"/>
  <c r="O2440" i="11"/>
  <c r="R2440" i="11" s="1"/>
  <c r="T2439" i="11"/>
  <c r="S2439" i="11"/>
  <c r="O2439" i="11"/>
  <c r="T2438" i="11"/>
  <c r="S2438" i="11"/>
  <c r="O2438" i="11"/>
  <c r="R2438" i="11" s="1"/>
  <c r="T2437" i="11"/>
  <c r="S2437" i="11"/>
  <c r="O2437" i="11"/>
  <c r="R2437" i="11" s="1"/>
  <c r="T2436" i="11"/>
  <c r="S2436" i="11"/>
  <c r="O2436" i="11"/>
  <c r="R2436" i="11" s="1"/>
  <c r="S2435" i="11"/>
  <c r="T2435" i="11" s="1"/>
  <c r="O2435" i="11"/>
  <c r="R2435" i="11" s="1"/>
  <c r="S2434" i="11"/>
  <c r="T2434" i="11" s="1"/>
  <c r="O2434" i="11"/>
  <c r="R2434" i="11" s="1"/>
  <c r="T2433" i="11"/>
  <c r="S2433" i="11"/>
  <c r="O2433" i="11"/>
  <c r="R2433" i="11" s="1"/>
  <c r="T2432" i="11"/>
  <c r="S2432" i="11"/>
  <c r="O2432" i="11"/>
  <c r="R2432" i="11" s="1"/>
  <c r="T2431" i="11"/>
  <c r="S2431" i="11"/>
  <c r="O2431" i="11"/>
  <c r="R2431" i="11" s="1"/>
  <c r="T2430" i="11"/>
  <c r="S2430" i="11"/>
  <c r="O2430" i="11"/>
  <c r="R2430" i="11" s="1"/>
  <c r="T2429" i="11"/>
  <c r="S2429" i="11"/>
  <c r="O2429" i="11"/>
  <c r="R2429" i="11" s="1"/>
  <c r="T2428" i="11"/>
  <c r="S2428" i="11"/>
  <c r="O2428" i="11"/>
  <c r="R2428" i="11" s="1"/>
  <c r="T2427" i="11"/>
  <c r="S2427" i="11"/>
  <c r="O2427" i="11"/>
  <c r="R2427" i="11" s="1"/>
  <c r="T2426" i="11"/>
  <c r="S2426" i="11"/>
  <c r="O2426" i="11"/>
  <c r="R2426" i="11" s="1"/>
  <c r="T2425" i="11"/>
  <c r="S2425" i="11"/>
  <c r="O2425" i="11"/>
  <c r="R2425" i="11" s="1"/>
  <c r="T2424" i="11"/>
  <c r="S2424" i="11"/>
  <c r="O2424" i="11"/>
  <c r="R2424" i="11" s="1"/>
  <c r="U2424" i="11" s="1"/>
  <c r="T2423" i="11"/>
  <c r="S2423" i="11"/>
  <c r="O2423" i="11"/>
  <c r="R2423" i="11" s="1"/>
  <c r="T2422" i="11"/>
  <c r="S2422" i="11"/>
  <c r="O2422" i="11"/>
  <c r="R2422" i="11" s="1"/>
  <c r="T2421" i="11"/>
  <c r="S2421" i="11"/>
  <c r="O2421" i="11"/>
  <c r="R2421" i="11" s="1"/>
  <c r="T2420" i="11"/>
  <c r="S2420" i="11"/>
  <c r="O2420" i="11"/>
  <c r="R2420" i="11" s="1"/>
  <c r="T2419" i="11"/>
  <c r="S2419" i="11"/>
  <c r="O2419" i="11"/>
  <c r="R2419" i="11" s="1"/>
  <c r="T2418" i="11"/>
  <c r="S2418" i="11"/>
  <c r="O2418" i="11"/>
  <c r="R2418" i="11" s="1"/>
  <c r="T2417" i="11"/>
  <c r="S2417" i="11"/>
  <c r="O2417" i="11"/>
  <c r="R2417" i="11" s="1"/>
  <c r="T2416" i="11"/>
  <c r="S2416" i="11"/>
  <c r="O2416" i="11"/>
  <c r="R2416" i="11" s="1"/>
  <c r="T2415" i="11"/>
  <c r="S2415" i="11"/>
  <c r="O2415" i="11"/>
  <c r="R2415" i="11" s="1"/>
  <c r="T2414" i="11"/>
  <c r="S2414" i="11"/>
  <c r="O2414" i="11"/>
  <c r="R2414" i="11" s="1"/>
  <c r="U2414" i="11" s="1"/>
  <c r="T2413" i="11"/>
  <c r="S2413" i="11"/>
  <c r="O2413" i="11"/>
  <c r="R2413" i="11" s="1"/>
  <c r="T2412" i="11"/>
  <c r="S2412" i="11"/>
  <c r="O2412" i="11"/>
  <c r="R2412" i="11" s="1"/>
  <c r="T2411" i="11"/>
  <c r="S2411" i="11"/>
  <c r="O2411" i="11"/>
  <c r="T2410" i="11"/>
  <c r="S2410" i="11"/>
  <c r="O2410" i="11"/>
  <c r="R2410" i="11" s="1"/>
  <c r="T2409" i="11"/>
  <c r="S2409" i="11"/>
  <c r="O2409" i="11"/>
  <c r="R2409" i="11" s="1"/>
  <c r="T2408" i="11"/>
  <c r="S2408" i="11"/>
  <c r="O2408" i="11"/>
  <c r="R2408" i="11" s="1"/>
  <c r="T2407" i="11"/>
  <c r="S2407" i="11"/>
  <c r="O2407" i="11"/>
  <c r="R2407" i="11" s="1"/>
  <c r="T2406" i="11"/>
  <c r="S2406" i="11"/>
  <c r="U2406" i="11"/>
  <c r="O2406" i="11"/>
  <c r="R2406" i="11" s="1"/>
  <c r="T2405" i="11"/>
  <c r="S2405" i="11"/>
  <c r="O2405" i="11"/>
  <c r="R2405" i="11" s="1"/>
  <c r="T2404" i="11"/>
  <c r="S2404" i="11"/>
  <c r="O2404" i="11"/>
  <c r="R2404" i="11" s="1"/>
  <c r="T2403" i="11"/>
  <c r="S2403" i="11"/>
  <c r="O2403" i="11"/>
  <c r="R2403" i="11" s="1"/>
  <c r="T2402" i="11"/>
  <c r="S2402" i="11"/>
  <c r="O2402" i="11"/>
  <c r="R2402" i="11" s="1"/>
  <c r="T2401" i="11"/>
  <c r="S2401" i="11"/>
  <c r="O2401" i="11"/>
  <c r="R2401" i="11" s="1"/>
  <c r="T2400" i="11"/>
  <c r="S2400" i="11"/>
  <c r="O2400" i="11"/>
  <c r="R2400" i="11" s="1"/>
  <c r="U2400" i="11" s="1"/>
  <c r="T2399" i="11"/>
  <c r="S2399" i="11"/>
  <c r="O2399" i="11"/>
  <c r="R2399" i="11" s="1"/>
  <c r="T2398" i="11"/>
  <c r="S2398" i="11"/>
  <c r="O2398" i="11"/>
  <c r="R2398" i="11" s="1"/>
  <c r="T2397" i="11"/>
  <c r="S2397" i="11"/>
  <c r="O2397" i="11"/>
  <c r="T2396" i="11"/>
  <c r="S2396" i="11"/>
  <c r="O2396" i="11"/>
  <c r="R2396" i="11" s="1"/>
  <c r="T2395" i="11"/>
  <c r="S2395" i="11"/>
  <c r="O2395" i="11"/>
  <c r="T2394" i="11"/>
  <c r="S2394" i="11"/>
  <c r="U2394" i="11"/>
  <c r="O2394" i="11"/>
  <c r="R2394" i="11" s="1"/>
  <c r="T2393" i="11"/>
  <c r="S2393" i="11"/>
  <c r="O2393" i="11"/>
  <c r="R2393" i="11" s="1"/>
  <c r="T2392" i="11"/>
  <c r="S2392" i="11"/>
  <c r="O2392" i="11"/>
  <c r="R2392" i="11" s="1"/>
  <c r="T2391" i="11"/>
  <c r="S2391" i="11"/>
  <c r="O2391" i="11"/>
  <c r="R2391" i="11" s="1"/>
  <c r="T2390" i="11"/>
  <c r="S2390" i="11"/>
  <c r="O2390" i="11"/>
  <c r="R2390" i="11" s="1"/>
  <c r="U2390" i="11" s="1"/>
  <c r="T2389" i="11"/>
  <c r="S2389" i="11"/>
  <c r="O2389" i="11"/>
  <c r="R2389" i="11" s="1"/>
  <c r="T2388" i="11"/>
  <c r="S2388" i="11"/>
  <c r="O2388" i="11"/>
  <c r="R2388" i="11" s="1"/>
  <c r="T2387" i="11"/>
  <c r="S2387" i="11"/>
  <c r="O2387" i="11"/>
  <c r="R2387" i="11" s="1"/>
  <c r="T2386" i="11"/>
  <c r="S2386" i="11"/>
  <c r="O2386" i="11"/>
  <c r="R2386" i="11" s="1"/>
  <c r="T2385" i="11"/>
  <c r="S2385" i="11"/>
  <c r="O2385" i="11"/>
  <c r="R2385" i="11" s="1"/>
  <c r="T2384" i="11"/>
  <c r="S2384" i="11"/>
  <c r="O2384" i="11"/>
  <c r="R2384" i="11" s="1"/>
  <c r="T2383" i="11"/>
  <c r="S2383" i="11"/>
  <c r="O2383" i="11"/>
  <c r="T2382" i="11"/>
  <c r="S2382" i="11"/>
  <c r="O2382" i="11"/>
  <c r="R2382" i="11" s="1"/>
  <c r="T2381" i="11"/>
  <c r="S2381" i="11"/>
  <c r="O2381" i="11"/>
  <c r="R2381" i="11" s="1"/>
  <c r="T2380" i="11"/>
  <c r="S2380" i="11"/>
  <c r="O2380" i="11"/>
  <c r="R2380" i="11" s="1"/>
  <c r="T2379" i="11"/>
  <c r="S2379" i="11"/>
  <c r="O2379" i="11"/>
  <c r="R2379" i="11" s="1"/>
  <c r="T2378" i="11"/>
  <c r="S2378" i="11"/>
  <c r="O2378" i="11"/>
  <c r="R2378" i="11" s="1"/>
  <c r="T2377" i="11"/>
  <c r="S2377" i="11"/>
  <c r="O2377" i="11"/>
  <c r="R2377" i="11" s="1"/>
  <c r="T2376" i="11"/>
  <c r="S2376" i="11"/>
  <c r="U2376" i="11"/>
  <c r="O2376" i="11"/>
  <c r="R2376" i="11" s="1"/>
  <c r="T2375" i="11"/>
  <c r="S2375" i="11"/>
  <c r="O2375" i="11"/>
  <c r="T2374" i="11"/>
  <c r="S2374" i="11"/>
  <c r="O2374" i="11"/>
  <c r="R2374" i="11" s="1"/>
  <c r="T2373" i="11"/>
  <c r="S2373" i="11"/>
  <c r="O2373" i="11"/>
  <c r="R2373" i="11" s="1"/>
  <c r="T2372" i="11"/>
  <c r="S2372" i="11"/>
  <c r="O2372" i="11"/>
  <c r="R2372" i="11" s="1"/>
  <c r="T2371" i="11"/>
  <c r="S2371" i="11"/>
  <c r="O2371" i="11"/>
  <c r="T2370" i="11"/>
  <c r="S2370" i="11"/>
  <c r="O2370" i="11"/>
  <c r="R2370" i="11" s="1"/>
  <c r="T2369" i="11"/>
  <c r="S2369" i="11"/>
  <c r="O2369" i="11"/>
  <c r="R2369" i="11" s="1"/>
  <c r="T2368" i="11"/>
  <c r="S2368" i="11"/>
  <c r="O2368" i="11"/>
  <c r="R2368" i="11" s="1"/>
  <c r="T2367" i="11"/>
  <c r="S2367" i="11"/>
  <c r="O2367" i="11"/>
  <c r="R2367" i="11" s="1"/>
  <c r="T2366" i="11"/>
  <c r="S2366" i="11"/>
  <c r="O2366" i="11"/>
  <c r="R2366" i="11" s="1"/>
  <c r="T2365" i="11"/>
  <c r="S2365" i="11"/>
  <c r="O2365" i="11"/>
  <c r="R2365" i="11" s="1"/>
  <c r="T2364" i="11"/>
  <c r="S2364" i="11"/>
  <c r="O2364" i="11"/>
  <c r="R2364" i="11" s="1"/>
  <c r="T2363" i="11"/>
  <c r="S2363" i="11"/>
  <c r="O2363" i="11"/>
  <c r="R2363" i="11" s="1"/>
  <c r="T2362" i="11"/>
  <c r="S2362" i="11"/>
  <c r="O2362" i="11"/>
  <c r="R2362" i="11" s="1"/>
  <c r="T2361" i="11"/>
  <c r="S2361" i="11"/>
  <c r="O2361" i="11"/>
  <c r="R2361" i="11" s="1"/>
  <c r="T2360" i="11"/>
  <c r="S2360" i="11"/>
  <c r="O2360" i="11"/>
  <c r="R2360" i="11" s="1"/>
  <c r="T2359" i="11"/>
  <c r="S2359" i="11"/>
  <c r="O2359" i="11"/>
  <c r="R2359" i="11" s="1"/>
  <c r="T2358" i="11"/>
  <c r="S2358" i="11"/>
  <c r="O2358" i="11"/>
  <c r="T2357" i="11"/>
  <c r="S2357" i="11"/>
  <c r="O2357" i="11"/>
  <c r="R2357" i="11" s="1"/>
  <c r="T2356" i="11"/>
  <c r="S2356" i="11"/>
  <c r="O2356" i="11"/>
  <c r="R2356" i="11" s="1"/>
  <c r="T2355" i="11"/>
  <c r="S2355" i="11"/>
  <c r="O2355" i="11"/>
  <c r="T2354" i="11"/>
  <c r="S2354" i="11"/>
  <c r="O2354" i="11"/>
  <c r="R2354" i="11" s="1"/>
  <c r="T2353" i="11"/>
  <c r="S2353" i="11"/>
  <c r="O2353" i="11"/>
  <c r="R2353" i="11" s="1"/>
  <c r="T2352" i="11"/>
  <c r="S2352" i="11"/>
  <c r="O2352" i="11"/>
  <c r="R2352" i="11" s="1"/>
  <c r="T2351" i="11"/>
  <c r="S2351" i="11"/>
  <c r="O2351" i="11"/>
  <c r="R2351" i="11" s="1"/>
  <c r="T2350" i="11"/>
  <c r="S2350" i="11"/>
  <c r="O2350" i="11"/>
  <c r="R2350" i="11" s="1"/>
  <c r="T2349" i="11"/>
  <c r="S2349" i="11"/>
  <c r="O2349" i="11"/>
  <c r="R2349" i="11" s="1"/>
  <c r="T2348" i="11"/>
  <c r="S2348" i="11"/>
  <c r="O2348" i="11"/>
  <c r="R2348" i="11" s="1"/>
  <c r="T2347" i="11"/>
  <c r="S2347" i="11"/>
  <c r="O2347" i="11"/>
  <c r="R2347" i="11" s="1"/>
  <c r="T2346" i="11"/>
  <c r="S2346" i="11"/>
  <c r="O2346" i="11"/>
  <c r="R2346" i="11" s="1"/>
  <c r="T2345" i="11"/>
  <c r="S2345" i="11"/>
  <c r="U2345" i="11"/>
  <c r="O2345" i="11"/>
  <c r="R2345" i="11" s="1"/>
  <c r="T2344" i="11"/>
  <c r="S2344" i="11"/>
  <c r="O2344" i="11"/>
  <c r="R2344" i="11" s="1"/>
  <c r="T2343" i="11"/>
  <c r="S2343" i="11"/>
  <c r="O2343" i="11"/>
  <c r="R2343" i="11" s="1"/>
  <c r="T2342" i="11"/>
  <c r="S2342" i="11"/>
  <c r="O2342" i="11"/>
  <c r="R2342" i="11" s="1"/>
  <c r="T2341" i="11"/>
  <c r="S2341" i="11"/>
  <c r="O2341" i="11"/>
  <c r="R2341" i="11" s="1"/>
  <c r="T2340" i="11"/>
  <c r="S2340" i="11"/>
  <c r="O2340" i="11"/>
  <c r="R2340" i="11" s="1"/>
  <c r="T2339" i="11"/>
  <c r="S2339" i="11"/>
  <c r="O2339" i="11"/>
  <c r="R2339" i="11" s="1"/>
  <c r="T2338" i="11"/>
  <c r="S2338" i="11"/>
  <c r="O2338" i="11"/>
  <c r="R2338" i="11" s="1"/>
  <c r="T2337" i="11"/>
  <c r="S2337" i="11"/>
  <c r="O2337" i="11"/>
  <c r="R2337" i="11" s="1"/>
  <c r="T2336" i="11"/>
  <c r="S2336" i="11"/>
  <c r="O2336" i="11"/>
  <c r="R2336" i="11" s="1"/>
  <c r="T2335" i="11"/>
  <c r="S2335" i="11"/>
  <c r="O2335" i="11"/>
  <c r="R2335" i="11" s="1"/>
  <c r="T2334" i="11"/>
  <c r="S2334" i="11"/>
  <c r="O2334" i="11"/>
  <c r="R2334" i="11" s="1"/>
  <c r="T2333" i="11"/>
  <c r="S2333" i="11"/>
  <c r="O2333" i="11"/>
  <c r="R2333" i="11" s="1"/>
  <c r="T2332" i="11"/>
  <c r="S2332" i="11"/>
  <c r="O2332" i="11"/>
  <c r="R2332" i="11" s="1"/>
  <c r="T2331" i="11"/>
  <c r="S2331" i="11"/>
  <c r="O2331" i="11"/>
  <c r="R2331" i="11" s="1"/>
  <c r="T2330" i="11"/>
  <c r="S2330" i="11"/>
  <c r="U2330" i="11"/>
  <c r="O2330" i="11"/>
  <c r="R2330" i="11" s="1"/>
  <c r="T2329" i="11"/>
  <c r="S2329" i="11"/>
  <c r="O2329" i="11"/>
  <c r="R2329" i="11" s="1"/>
  <c r="T2328" i="11"/>
  <c r="S2328" i="11"/>
  <c r="O2328" i="11"/>
  <c r="R2328" i="11" s="1"/>
  <c r="U2328" i="11" s="1"/>
  <c r="T2327" i="11"/>
  <c r="S2327" i="11"/>
  <c r="O2327" i="11"/>
  <c r="R2327" i="11" s="1"/>
  <c r="T2326" i="11"/>
  <c r="S2326" i="11"/>
  <c r="O2326" i="11"/>
  <c r="T2325" i="11"/>
  <c r="S2325" i="11"/>
  <c r="O2325" i="11"/>
  <c r="R2325" i="11" s="1"/>
  <c r="T2324" i="11"/>
  <c r="S2324" i="11"/>
  <c r="O2324" i="11"/>
  <c r="R2324" i="11" s="1"/>
  <c r="T2323" i="11"/>
  <c r="S2323" i="11"/>
  <c r="O2323" i="11"/>
  <c r="R2323" i="11" s="1"/>
  <c r="T2322" i="11"/>
  <c r="S2322" i="11"/>
  <c r="O2322" i="11"/>
  <c r="R2322" i="11" s="1"/>
  <c r="T2321" i="11"/>
  <c r="S2321" i="11"/>
  <c r="O2321" i="11"/>
  <c r="R2321" i="11" s="1"/>
  <c r="T2320" i="11"/>
  <c r="S2320" i="11"/>
  <c r="O2320" i="11"/>
  <c r="R2320" i="11" s="1"/>
  <c r="T2319" i="11"/>
  <c r="S2319" i="11"/>
  <c r="U2319" i="11"/>
  <c r="O2319" i="11"/>
  <c r="R2319" i="11" s="1"/>
  <c r="T2318" i="11"/>
  <c r="S2318" i="11"/>
  <c r="O2318" i="11"/>
  <c r="R2318" i="11" s="1"/>
  <c r="T2317" i="11"/>
  <c r="S2317" i="11"/>
  <c r="O2317" i="11"/>
  <c r="R2317" i="11" s="1"/>
  <c r="T2316" i="11"/>
  <c r="S2316" i="11"/>
  <c r="O2316" i="11"/>
  <c r="R2316" i="11" s="1"/>
  <c r="U2316" i="11" s="1"/>
  <c r="T2315" i="11"/>
  <c r="S2315" i="11"/>
  <c r="O2315" i="11"/>
  <c r="R2315" i="11" s="1"/>
  <c r="T2314" i="11"/>
  <c r="S2314" i="11"/>
  <c r="O2314" i="11"/>
  <c r="R2314" i="11" s="1"/>
  <c r="T2313" i="11"/>
  <c r="S2313" i="11"/>
  <c r="O2313" i="11"/>
  <c r="R2313" i="11" s="1"/>
  <c r="T2312" i="11"/>
  <c r="S2312" i="11"/>
  <c r="O2312" i="11"/>
  <c r="R2312" i="11" s="1"/>
  <c r="T2311" i="11"/>
  <c r="S2311" i="11"/>
  <c r="O2311" i="11"/>
  <c r="R2311" i="11" s="1"/>
  <c r="U2311" i="11" s="1"/>
  <c r="T2310" i="11"/>
  <c r="S2310" i="11"/>
  <c r="O2310" i="11"/>
  <c r="R2310" i="11" s="1"/>
  <c r="T2309" i="11"/>
  <c r="S2309" i="11"/>
  <c r="O2309" i="11"/>
  <c r="R2309" i="11" s="1"/>
  <c r="T2308" i="11"/>
  <c r="S2308" i="11"/>
  <c r="O2308" i="11"/>
  <c r="R2308" i="11" s="1"/>
  <c r="T2307" i="11"/>
  <c r="S2307" i="11"/>
  <c r="O2307" i="11"/>
  <c r="R2307" i="11" s="1"/>
  <c r="T2306" i="11"/>
  <c r="S2306" i="11"/>
  <c r="O2306" i="11"/>
  <c r="R2306" i="11" s="1"/>
  <c r="T2305" i="11"/>
  <c r="S2305" i="11"/>
  <c r="O2305" i="11"/>
  <c r="R2305" i="11" s="1"/>
  <c r="U2305" i="11" s="1"/>
  <c r="T2304" i="11"/>
  <c r="S2304" i="11"/>
  <c r="O2304" i="11"/>
  <c r="R2304" i="11" s="1"/>
  <c r="T2303" i="11"/>
  <c r="S2303" i="11"/>
  <c r="O2303" i="11"/>
  <c r="R2303" i="11" s="1"/>
  <c r="T2302" i="11"/>
  <c r="S2302" i="11"/>
  <c r="O2302" i="11"/>
  <c r="R2302" i="11" s="1"/>
  <c r="T2301" i="11"/>
  <c r="S2301" i="11"/>
  <c r="O2301" i="11"/>
  <c r="R2301" i="11" s="1"/>
  <c r="T2300" i="11"/>
  <c r="S2300" i="11"/>
  <c r="O2300" i="11"/>
  <c r="R2300" i="11" s="1"/>
  <c r="T2299" i="11"/>
  <c r="S2299" i="11"/>
  <c r="O2299" i="11"/>
  <c r="R2299" i="11" s="1"/>
  <c r="T2298" i="11"/>
  <c r="S2298" i="11"/>
  <c r="O2298" i="11"/>
  <c r="T2297" i="11"/>
  <c r="S2297" i="11"/>
  <c r="O2297" i="11"/>
  <c r="R2297" i="11" s="1"/>
  <c r="T2296" i="11"/>
  <c r="S2296" i="11"/>
  <c r="O2296" i="11"/>
  <c r="R2296" i="11" s="1"/>
  <c r="T2295" i="11"/>
  <c r="S2295" i="11"/>
  <c r="O2295" i="11"/>
  <c r="R2295" i="11" s="1"/>
  <c r="T2294" i="11"/>
  <c r="S2294" i="11"/>
  <c r="U2294" i="11"/>
  <c r="O2294" i="11"/>
  <c r="R2294" i="11" s="1"/>
  <c r="T2293" i="11"/>
  <c r="S2293" i="11"/>
  <c r="O2293" i="11"/>
  <c r="R2293" i="11" s="1"/>
  <c r="T2292" i="11"/>
  <c r="S2292" i="11"/>
  <c r="O2292" i="11"/>
  <c r="R2292" i="11" s="1"/>
  <c r="T2291" i="11"/>
  <c r="S2291" i="11"/>
  <c r="O2291" i="11"/>
  <c r="R2291" i="11" s="1"/>
  <c r="T2290" i="11"/>
  <c r="S2290" i="11"/>
  <c r="O2290" i="11"/>
  <c r="R2290" i="11" s="1"/>
  <c r="U2290" i="11" s="1"/>
  <c r="T2289" i="11"/>
  <c r="S2289" i="11"/>
  <c r="O2289" i="11"/>
  <c r="R2289" i="11" s="1"/>
  <c r="T2288" i="11"/>
  <c r="S2288" i="11"/>
  <c r="O2288" i="11"/>
  <c r="R2288" i="11" s="1"/>
  <c r="U2288" i="11" s="1"/>
  <c r="T2287" i="11"/>
  <c r="S2287" i="11"/>
  <c r="O2287" i="11"/>
  <c r="R2287" i="11" s="1"/>
  <c r="T2286" i="11"/>
  <c r="S2286" i="11"/>
  <c r="O2286" i="11"/>
  <c r="R2286" i="11" s="1"/>
  <c r="T2285" i="11"/>
  <c r="S2285" i="11"/>
  <c r="O2285" i="11"/>
  <c r="R2285" i="11" s="1"/>
  <c r="T2284" i="11"/>
  <c r="S2284" i="11"/>
  <c r="O2284" i="11"/>
  <c r="R2284" i="11" s="1"/>
  <c r="T2283" i="11"/>
  <c r="S2283" i="11"/>
  <c r="O2283" i="11"/>
  <c r="R2283" i="11" s="1"/>
  <c r="T2282" i="11"/>
  <c r="S2282" i="11"/>
  <c r="O2282" i="11"/>
  <c r="R2282" i="11" s="1"/>
  <c r="U2282" i="11" s="1"/>
  <c r="T2281" i="11"/>
  <c r="S2281" i="11"/>
  <c r="O2281" i="11"/>
  <c r="R2281" i="11" s="1"/>
  <c r="T2280" i="11"/>
  <c r="S2280" i="11"/>
  <c r="O2280" i="11"/>
  <c r="R2280" i="11" s="1"/>
  <c r="T2279" i="11"/>
  <c r="S2279" i="11"/>
  <c r="O2279" i="11"/>
  <c r="R2279" i="11" s="1"/>
  <c r="T2278" i="11"/>
  <c r="S2278" i="11"/>
  <c r="O2278" i="11"/>
  <c r="R2278" i="11" s="1"/>
  <c r="T2277" i="11"/>
  <c r="S2277" i="11"/>
  <c r="O2277" i="11"/>
  <c r="R2277" i="11" s="1"/>
  <c r="T2276" i="11"/>
  <c r="S2276" i="11"/>
  <c r="O2276" i="11"/>
  <c r="R2276" i="11" s="1"/>
  <c r="T2275" i="11"/>
  <c r="S2275" i="11"/>
  <c r="O2275" i="11"/>
  <c r="R2275" i="11" s="1"/>
  <c r="T2274" i="11"/>
  <c r="S2274" i="11"/>
  <c r="O2274" i="11"/>
  <c r="R2274" i="11" s="1"/>
  <c r="T2273" i="11"/>
  <c r="S2273" i="11"/>
  <c r="O2273" i="11"/>
  <c r="R2273" i="11" s="1"/>
  <c r="T2272" i="11"/>
  <c r="S2272" i="11"/>
  <c r="O2272" i="11"/>
  <c r="R2272" i="11" s="1"/>
  <c r="T2271" i="11"/>
  <c r="S2271" i="11"/>
  <c r="O2271" i="11"/>
  <c r="R2271" i="11" s="1"/>
  <c r="T2270" i="11"/>
  <c r="S2270" i="11"/>
  <c r="O2270" i="11"/>
  <c r="R2270" i="11" s="1"/>
  <c r="T2269" i="11"/>
  <c r="S2269" i="11"/>
  <c r="O2269" i="11"/>
  <c r="R2269" i="11" s="1"/>
  <c r="T2268" i="11"/>
  <c r="S2268" i="11"/>
  <c r="O2268" i="11"/>
  <c r="R2268" i="11" s="1"/>
  <c r="U2268" i="11" s="1"/>
  <c r="T2267" i="11"/>
  <c r="S2267" i="11"/>
  <c r="O2267" i="11"/>
  <c r="R2267" i="11" s="1"/>
  <c r="T2266" i="11"/>
  <c r="S2266" i="11"/>
  <c r="O2266" i="11"/>
  <c r="R2266" i="11" s="1"/>
  <c r="T2265" i="11"/>
  <c r="S2265" i="11"/>
  <c r="O2265" i="11"/>
  <c r="R2265" i="11" s="1"/>
  <c r="T2264" i="11"/>
  <c r="S2264" i="11"/>
  <c r="O2264" i="11"/>
  <c r="R2264" i="11" s="1"/>
  <c r="T2263" i="11"/>
  <c r="S2263" i="11"/>
  <c r="O2263" i="11"/>
  <c r="R2263" i="11" s="1"/>
  <c r="T2262" i="11"/>
  <c r="S2262" i="11"/>
  <c r="O2262" i="11"/>
  <c r="R2262" i="11" s="1"/>
  <c r="T2261" i="11"/>
  <c r="S2261" i="11"/>
  <c r="O2261" i="11"/>
  <c r="R2261" i="11" s="1"/>
  <c r="T2260" i="11"/>
  <c r="S2260" i="11"/>
  <c r="O2260" i="11"/>
  <c r="R2260" i="11" s="1"/>
  <c r="T2259" i="11"/>
  <c r="S2259" i="11"/>
  <c r="O2259" i="11"/>
  <c r="R2259" i="11" s="1"/>
  <c r="T2258" i="11"/>
  <c r="S2258" i="11"/>
  <c r="O2258" i="11"/>
  <c r="R2258" i="11" s="1"/>
  <c r="T2257" i="11"/>
  <c r="S2257" i="11"/>
  <c r="O2257" i="11"/>
  <c r="R2257" i="11" s="1"/>
  <c r="T2256" i="11"/>
  <c r="S2256" i="11"/>
  <c r="O2256" i="11"/>
  <c r="R2256" i="11" s="1"/>
  <c r="T2255" i="11"/>
  <c r="S2255" i="11"/>
  <c r="O2255" i="11"/>
  <c r="R2255" i="11" s="1"/>
  <c r="T2254" i="11"/>
  <c r="S2254" i="11"/>
  <c r="O2254" i="11"/>
  <c r="R2254" i="11" s="1"/>
  <c r="T2253" i="11"/>
  <c r="S2253" i="11"/>
  <c r="O2253" i="11"/>
  <c r="R2253" i="11" s="1"/>
  <c r="T2252" i="11"/>
  <c r="S2252" i="11"/>
  <c r="O2252" i="11"/>
  <c r="R2252" i="11" s="1"/>
  <c r="T2251" i="11"/>
  <c r="S2251" i="11"/>
  <c r="U2251" i="11"/>
  <c r="O2251" i="11"/>
  <c r="R2251" i="11" s="1"/>
  <c r="T2250" i="11"/>
  <c r="S2250" i="11"/>
  <c r="O2250" i="11"/>
  <c r="R2250" i="11" s="1"/>
  <c r="T2249" i="11"/>
  <c r="S2249" i="11"/>
  <c r="O2249" i="11"/>
  <c r="R2249" i="11" s="1"/>
  <c r="T2248" i="11"/>
  <c r="S2248" i="11"/>
  <c r="O2248" i="11"/>
  <c r="R2248" i="11" s="1"/>
  <c r="T2247" i="11"/>
  <c r="S2247" i="11"/>
  <c r="O2247" i="11"/>
  <c r="R2247" i="11" s="1"/>
  <c r="T2246" i="11"/>
  <c r="S2246" i="11"/>
  <c r="O2246" i="11"/>
  <c r="R2246" i="11" s="1"/>
  <c r="T2245" i="11"/>
  <c r="S2245" i="11"/>
  <c r="O2245" i="11"/>
  <c r="R2245" i="11" s="1"/>
  <c r="T2244" i="11"/>
  <c r="S2244" i="11"/>
  <c r="O2244" i="11"/>
  <c r="R2244" i="11" s="1"/>
  <c r="T2243" i="11"/>
  <c r="S2243" i="11"/>
  <c r="O2243" i="11"/>
  <c r="R2243" i="11" s="1"/>
  <c r="T2242" i="11"/>
  <c r="S2242" i="11"/>
  <c r="O2242" i="11"/>
  <c r="R2242" i="11" s="1"/>
  <c r="T2241" i="11"/>
  <c r="S2241" i="11"/>
  <c r="O2241" i="11"/>
  <c r="R2241" i="11" s="1"/>
  <c r="T2240" i="11"/>
  <c r="S2240" i="11"/>
  <c r="O2240" i="11"/>
  <c r="R2240" i="11" s="1"/>
  <c r="T2239" i="11"/>
  <c r="S2239" i="11"/>
  <c r="O2239" i="11"/>
  <c r="R2239" i="11" s="1"/>
  <c r="U2239" i="11" s="1"/>
  <c r="T2238" i="11"/>
  <c r="S2238" i="11"/>
  <c r="O2238" i="11"/>
  <c r="R2238" i="11" s="1"/>
  <c r="T2237" i="11"/>
  <c r="S2237" i="11"/>
  <c r="O2237" i="11"/>
  <c r="R2237" i="11" s="1"/>
  <c r="T2236" i="11"/>
  <c r="S2236" i="11"/>
  <c r="O2236" i="11"/>
  <c r="R2236" i="11" s="1"/>
  <c r="T2235" i="11"/>
  <c r="S2235" i="11"/>
  <c r="O2235" i="11"/>
  <c r="R2235" i="11" s="1"/>
  <c r="T2234" i="11"/>
  <c r="S2234" i="11"/>
  <c r="O2234" i="11"/>
  <c r="R2234" i="11" s="1"/>
  <c r="T2233" i="11"/>
  <c r="S2233" i="11"/>
  <c r="O2233" i="11"/>
  <c r="R2233" i="11" s="1"/>
  <c r="T2232" i="11"/>
  <c r="S2232" i="11"/>
  <c r="O2232" i="11"/>
  <c r="R2232" i="11" s="1"/>
  <c r="T2231" i="11"/>
  <c r="S2231" i="11"/>
  <c r="O2231" i="11"/>
  <c r="T2230" i="11"/>
  <c r="S2230" i="11"/>
  <c r="O2230" i="11"/>
  <c r="R2230" i="11" s="1"/>
  <c r="T2229" i="11"/>
  <c r="S2229" i="11"/>
  <c r="O2229" i="11"/>
  <c r="R2229" i="11" s="1"/>
  <c r="T2228" i="11"/>
  <c r="S2228" i="11"/>
  <c r="O2228" i="11"/>
  <c r="R2228" i="11" s="1"/>
  <c r="T2227" i="11"/>
  <c r="S2227" i="11"/>
  <c r="O2227" i="11"/>
  <c r="R2227" i="11" s="1"/>
  <c r="T2226" i="11"/>
  <c r="S2226" i="11"/>
  <c r="O2226" i="11"/>
  <c r="R2226" i="11" s="1"/>
  <c r="T2225" i="11"/>
  <c r="S2225" i="11"/>
  <c r="O2225" i="11"/>
  <c r="R2225" i="11" s="1"/>
  <c r="T2224" i="11"/>
  <c r="S2224" i="11"/>
  <c r="O2224" i="11"/>
  <c r="T2223" i="11"/>
  <c r="S2223" i="11"/>
  <c r="O2223" i="11"/>
  <c r="R2223" i="11" s="1"/>
  <c r="T2222" i="11"/>
  <c r="S2222" i="11"/>
  <c r="O2222" i="11"/>
  <c r="R2222" i="11" s="1"/>
  <c r="T2221" i="11"/>
  <c r="S2221" i="11"/>
  <c r="O2221" i="11"/>
  <c r="R2221" i="11" s="1"/>
  <c r="T2220" i="11"/>
  <c r="S2220" i="11"/>
  <c r="O2220" i="11"/>
  <c r="R2220" i="11" s="1"/>
  <c r="T2219" i="11"/>
  <c r="S2219" i="11"/>
  <c r="O2219" i="11"/>
  <c r="R2219" i="11" s="1"/>
  <c r="T2218" i="11"/>
  <c r="S2218" i="11"/>
  <c r="O2218" i="11"/>
  <c r="R2218" i="11" s="1"/>
  <c r="T2217" i="11"/>
  <c r="S2217" i="11"/>
  <c r="O2217" i="11"/>
  <c r="R2217" i="11" s="1"/>
  <c r="T2216" i="11"/>
  <c r="S2216" i="11"/>
  <c r="O2216" i="11"/>
  <c r="R2216" i="11" s="1"/>
  <c r="T2215" i="11"/>
  <c r="S2215" i="11"/>
  <c r="O2215" i="11"/>
  <c r="R2215" i="11" s="1"/>
  <c r="T2214" i="11"/>
  <c r="S2214" i="11"/>
  <c r="O2214" i="11"/>
  <c r="R2214" i="11" s="1"/>
  <c r="T2213" i="11"/>
  <c r="S2213" i="11"/>
  <c r="O2213" i="11"/>
  <c r="R2213" i="11" s="1"/>
  <c r="T2212" i="11"/>
  <c r="S2212" i="11"/>
  <c r="O2212" i="11"/>
  <c r="R2212" i="11" s="1"/>
  <c r="T2211" i="11"/>
  <c r="S2211" i="11"/>
  <c r="U2211" i="11"/>
  <c r="O2211" i="11"/>
  <c r="R2211" i="11" s="1"/>
  <c r="T2210" i="11"/>
  <c r="S2210" i="11"/>
  <c r="O2210" i="11"/>
  <c r="R2210" i="11" s="1"/>
  <c r="T2209" i="11"/>
  <c r="S2209" i="11"/>
  <c r="O2209" i="11"/>
  <c r="R2209" i="11" s="1"/>
  <c r="T2208" i="11"/>
  <c r="S2208" i="11"/>
  <c r="O2208" i="11"/>
  <c r="R2208" i="11" s="1"/>
  <c r="T2207" i="11"/>
  <c r="S2207" i="11"/>
  <c r="O2207" i="11"/>
  <c r="R2207" i="11" s="1"/>
  <c r="T2206" i="11"/>
  <c r="S2206" i="11"/>
  <c r="O2206" i="11"/>
  <c r="R2206" i="11" s="1"/>
  <c r="T2205" i="11"/>
  <c r="S2205" i="11"/>
  <c r="O2205" i="11"/>
  <c r="R2205" i="11" s="1"/>
  <c r="T2204" i="11"/>
  <c r="S2204" i="11"/>
  <c r="O2204" i="11"/>
  <c r="R2204" i="11" s="1"/>
  <c r="T2203" i="11"/>
  <c r="S2203" i="11"/>
  <c r="O2203" i="11"/>
  <c r="R2203" i="11" s="1"/>
  <c r="T2202" i="11"/>
  <c r="S2202" i="11"/>
  <c r="O2202" i="11"/>
  <c r="R2202" i="11" s="1"/>
  <c r="T2201" i="11"/>
  <c r="S2201" i="11"/>
  <c r="O2201" i="11"/>
  <c r="R2201" i="11" s="1"/>
  <c r="T2200" i="11"/>
  <c r="S2200" i="11"/>
  <c r="O2200" i="11"/>
  <c r="R2200" i="11" s="1"/>
  <c r="T2199" i="11"/>
  <c r="S2199" i="11"/>
  <c r="O2199" i="11"/>
  <c r="R2199" i="11" s="1"/>
  <c r="T2198" i="11"/>
  <c r="S2198" i="11"/>
  <c r="O2198" i="11"/>
  <c r="R2198" i="11" s="1"/>
  <c r="T2197" i="11"/>
  <c r="S2197" i="11"/>
  <c r="O2197" i="11"/>
  <c r="R2197" i="11" s="1"/>
  <c r="T2196" i="11"/>
  <c r="S2196" i="11"/>
  <c r="O2196" i="11"/>
  <c r="R2196" i="11" s="1"/>
  <c r="T2195" i="11"/>
  <c r="S2195" i="11"/>
  <c r="O2195" i="11"/>
  <c r="R2195" i="11" s="1"/>
  <c r="T2194" i="11"/>
  <c r="S2194" i="11"/>
  <c r="O2194" i="11"/>
  <c r="R2194" i="11" s="1"/>
  <c r="T2193" i="11"/>
  <c r="S2193" i="11"/>
  <c r="O2193" i="11"/>
  <c r="R2193" i="11" s="1"/>
  <c r="T2192" i="11"/>
  <c r="S2192" i="11"/>
  <c r="O2192" i="11"/>
  <c r="R2192" i="11" s="1"/>
  <c r="T2191" i="11"/>
  <c r="S2191" i="11"/>
  <c r="O2191" i="11"/>
  <c r="R2191" i="11" s="1"/>
  <c r="U2191" i="11" s="1"/>
  <c r="T2190" i="11"/>
  <c r="S2190" i="11"/>
  <c r="O2190" i="11"/>
  <c r="R2190" i="11" s="1"/>
  <c r="T2189" i="11"/>
  <c r="S2189" i="11"/>
  <c r="O2189" i="11"/>
  <c r="R2189" i="11" s="1"/>
  <c r="T2188" i="11"/>
  <c r="S2188" i="11"/>
  <c r="O2188" i="11"/>
  <c r="R2188" i="11" s="1"/>
  <c r="T2187" i="11"/>
  <c r="S2187" i="11"/>
  <c r="O2187" i="11"/>
  <c r="T2186" i="11"/>
  <c r="S2186" i="11"/>
  <c r="O2186" i="11"/>
  <c r="R2186" i="11" s="1"/>
  <c r="T2185" i="11"/>
  <c r="S2185" i="11"/>
  <c r="O2185" i="11"/>
  <c r="R2185" i="11" s="1"/>
  <c r="T2184" i="11"/>
  <c r="S2184" i="11"/>
  <c r="O2184" i="11"/>
  <c r="R2184" i="11" s="1"/>
  <c r="T2183" i="11"/>
  <c r="S2183" i="11"/>
  <c r="O2183" i="11"/>
  <c r="R2183" i="11" s="1"/>
  <c r="T2182" i="11"/>
  <c r="S2182" i="11"/>
  <c r="O2182" i="11"/>
  <c r="R2182" i="11" s="1"/>
  <c r="T2181" i="11"/>
  <c r="S2181" i="11"/>
  <c r="O2181" i="11"/>
  <c r="R2181" i="11" s="1"/>
  <c r="T2180" i="11"/>
  <c r="S2180" i="11"/>
  <c r="O2180" i="11"/>
  <c r="R2180" i="11" s="1"/>
  <c r="T2179" i="11"/>
  <c r="S2179" i="11"/>
  <c r="O2179" i="11"/>
  <c r="R2179" i="11" s="1"/>
  <c r="T2178" i="11"/>
  <c r="S2178" i="11"/>
  <c r="O2178" i="11"/>
  <c r="R2178" i="11" s="1"/>
  <c r="T2177" i="11"/>
  <c r="S2177" i="11"/>
  <c r="O2177" i="11"/>
  <c r="R2177" i="11" s="1"/>
  <c r="T2176" i="11"/>
  <c r="S2176" i="11"/>
  <c r="O2176" i="11"/>
  <c r="R2176" i="11" s="1"/>
  <c r="T2175" i="11"/>
  <c r="S2175" i="11"/>
  <c r="U2175" i="11"/>
  <c r="O2175" i="11"/>
  <c r="R2175" i="11" s="1"/>
  <c r="T2174" i="11"/>
  <c r="S2174" i="11"/>
  <c r="O2174" i="11"/>
  <c r="R2174" i="11" s="1"/>
  <c r="T2173" i="11"/>
  <c r="S2173" i="11"/>
  <c r="O2173" i="11"/>
  <c r="R2173" i="11" s="1"/>
  <c r="T2172" i="11"/>
  <c r="S2172" i="11"/>
  <c r="O2172" i="11"/>
  <c r="R2172" i="11" s="1"/>
  <c r="T2171" i="11"/>
  <c r="S2171" i="11"/>
  <c r="O2171" i="11"/>
  <c r="R2171" i="11" s="1"/>
  <c r="U2171" i="11" s="1"/>
  <c r="T2170" i="11"/>
  <c r="S2170" i="11"/>
  <c r="O2170" i="11"/>
  <c r="R2170" i="11" s="1"/>
  <c r="T2169" i="11"/>
  <c r="S2169" i="11"/>
  <c r="O2169" i="11"/>
  <c r="R2169" i="11" s="1"/>
  <c r="T2168" i="11"/>
  <c r="S2168" i="11"/>
  <c r="O2168" i="11"/>
  <c r="R2168" i="11" s="1"/>
  <c r="T2167" i="11"/>
  <c r="S2167" i="11"/>
  <c r="O2167" i="11"/>
  <c r="R2167" i="11" s="1"/>
  <c r="T2166" i="11"/>
  <c r="S2166" i="11"/>
  <c r="O2166" i="11"/>
  <c r="R2166" i="11" s="1"/>
  <c r="U2166" i="11" s="1"/>
  <c r="T2165" i="11"/>
  <c r="S2165" i="11"/>
  <c r="O2165" i="11"/>
  <c r="R2165" i="11" s="1"/>
  <c r="T2164" i="11"/>
  <c r="S2164" i="11"/>
  <c r="O2164" i="11"/>
  <c r="R2164" i="11" s="1"/>
  <c r="T2163" i="11"/>
  <c r="S2163" i="11"/>
  <c r="O2163" i="11"/>
  <c r="T2162" i="11"/>
  <c r="S2162" i="11"/>
  <c r="O2162" i="11"/>
  <c r="R2162" i="11" s="1"/>
  <c r="T2161" i="11"/>
  <c r="S2161" i="11"/>
  <c r="O2161" i="11"/>
  <c r="R2161" i="11" s="1"/>
  <c r="T2160" i="11"/>
  <c r="S2160" i="11"/>
  <c r="O2160" i="11"/>
  <c r="R2160" i="11" s="1"/>
  <c r="T2159" i="11"/>
  <c r="S2159" i="11"/>
  <c r="O2159" i="11"/>
  <c r="R2159" i="11" s="1"/>
  <c r="T2158" i="11"/>
  <c r="S2158" i="11"/>
  <c r="O2158" i="11"/>
  <c r="R2158" i="11" s="1"/>
  <c r="T2157" i="11"/>
  <c r="S2157" i="11"/>
  <c r="O2157" i="11"/>
  <c r="R2157" i="11" s="1"/>
  <c r="T2156" i="11"/>
  <c r="S2156" i="11"/>
  <c r="O2156" i="11"/>
  <c r="R2156" i="11" s="1"/>
  <c r="T2155" i="11"/>
  <c r="S2155" i="11"/>
  <c r="O2155" i="11"/>
  <c r="R2155" i="11" s="1"/>
  <c r="U2155" i="11" s="1"/>
  <c r="T2154" i="11"/>
  <c r="S2154" i="11"/>
  <c r="O2154" i="11"/>
  <c r="R2154" i="11" s="1"/>
  <c r="T2153" i="11"/>
  <c r="S2153" i="11"/>
  <c r="O2153" i="11"/>
  <c r="R2153" i="11" s="1"/>
  <c r="T2152" i="11"/>
  <c r="S2152" i="11"/>
  <c r="O2152" i="11"/>
  <c r="R2152" i="11" s="1"/>
  <c r="T2151" i="11"/>
  <c r="S2151" i="11"/>
  <c r="U2151" i="11"/>
  <c r="O2151" i="11"/>
  <c r="T2150" i="11"/>
  <c r="S2150" i="11"/>
  <c r="O2150" i="11"/>
  <c r="R2150" i="11" s="1"/>
  <c r="T2149" i="11"/>
  <c r="S2149" i="11"/>
  <c r="O2149" i="11"/>
  <c r="R2149" i="11" s="1"/>
  <c r="T2148" i="11"/>
  <c r="S2148" i="11"/>
  <c r="O2148" i="11"/>
  <c r="R2148" i="11" s="1"/>
  <c r="T2147" i="11"/>
  <c r="S2147" i="11"/>
  <c r="O2147" i="11"/>
  <c r="R2147" i="11" s="1"/>
  <c r="T2146" i="11"/>
  <c r="S2146" i="11"/>
  <c r="O2146" i="11"/>
  <c r="R2146" i="11" s="1"/>
  <c r="T2145" i="11"/>
  <c r="S2145" i="11"/>
  <c r="O2145" i="11"/>
  <c r="R2145" i="11" s="1"/>
  <c r="T2144" i="11"/>
  <c r="S2144" i="11"/>
  <c r="O2144" i="11"/>
  <c r="R2144" i="11" s="1"/>
  <c r="T2143" i="11"/>
  <c r="S2143" i="11"/>
  <c r="O2143" i="11"/>
  <c r="R2143" i="11" s="1"/>
  <c r="T2142" i="11"/>
  <c r="S2142" i="11"/>
  <c r="O2142" i="11"/>
  <c r="T2141" i="11"/>
  <c r="S2141" i="11"/>
  <c r="O2141" i="11"/>
  <c r="R2141" i="11" s="1"/>
  <c r="T2140" i="11"/>
  <c r="S2140" i="11"/>
  <c r="O2140" i="11"/>
  <c r="R2140" i="11" s="1"/>
  <c r="T2139" i="11"/>
  <c r="S2139" i="11"/>
  <c r="O2139" i="11"/>
  <c r="R2139" i="11" s="1"/>
  <c r="T2138" i="11"/>
  <c r="S2138" i="11"/>
  <c r="O2138" i="11"/>
  <c r="R2138" i="11" s="1"/>
  <c r="T2137" i="11"/>
  <c r="S2137" i="11"/>
  <c r="O2137" i="11"/>
  <c r="R2137" i="11" s="1"/>
  <c r="T2136" i="11"/>
  <c r="S2136" i="11"/>
  <c r="O2136" i="11"/>
  <c r="R2136" i="11" s="1"/>
  <c r="T2135" i="11"/>
  <c r="S2135" i="11"/>
  <c r="O2135" i="11"/>
  <c r="R2135" i="11" s="1"/>
  <c r="T2134" i="11"/>
  <c r="S2134" i="11"/>
  <c r="O2134" i="11"/>
  <c r="R2134" i="11" s="1"/>
  <c r="T2133" i="11"/>
  <c r="S2133" i="11"/>
  <c r="O2133" i="11"/>
  <c r="R2133" i="11" s="1"/>
  <c r="T2132" i="11"/>
  <c r="S2132" i="11"/>
  <c r="O2132" i="11"/>
  <c r="R2132" i="11" s="1"/>
  <c r="T2131" i="11"/>
  <c r="S2131" i="11"/>
  <c r="O2131" i="11"/>
  <c r="R2131" i="11" s="1"/>
  <c r="U2130" i="11"/>
  <c r="T2130" i="11"/>
  <c r="S2130" i="11"/>
  <c r="O2130" i="11"/>
  <c r="R2130" i="11" s="1"/>
  <c r="T2129" i="11"/>
  <c r="S2129" i="11"/>
  <c r="O2129" i="11"/>
  <c r="R2129" i="11" s="1"/>
  <c r="T2128" i="11"/>
  <c r="S2128" i="11"/>
  <c r="O2128" i="11"/>
  <c r="R2128" i="11" s="1"/>
  <c r="T2127" i="11"/>
  <c r="S2127" i="11"/>
  <c r="O2127" i="11"/>
  <c r="R2127" i="11" s="1"/>
  <c r="T2126" i="11"/>
  <c r="S2126" i="11"/>
  <c r="O2126" i="11"/>
  <c r="R2126" i="11" s="1"/>
  <c r="T2125" i="11"/>
  <c r="S2125" i="11"/>
  <c r="O2125" i="11"/>
  <c r="R2125" i="11" s="1"/>
  <c r="T2124" i="11"/>
  <c r="S2124" i="11"/>
  <c r="O2124" i="11"/>
  <c r="R2124" i="11" s="1"/>
  <c r="T2123" i="11"/>
  <c r="S2123" i="11"/>
  <c r="O2123" i="11"/>
  <c r="R2123" i="11" s="1"/>
  <c r="T2122" i="11"/>
  <c r="S2122" i="11"/>
  <c r="O2122" i="11"/>
  <c r="R2122" i="11" s="1"/>
  <c r="T2121" i="11"/>
  <c r="S2121" i="11"/>
  <c r="O2121" i="11"/>
  <c r="R2121" i="11" s="1"/>
  <c r="T2120" i="11"/>
  <c r="S2120" i="11"/>
  <c r="O2120" i="11"/>
  <c r="T2119" i="11"/>
  <c r="S2119" i="11"/>
  <c r="O2119" i="11"/>
  <c r="R2119" i="11" s="1"/>
  <c r="T2118" i="11"/>
  <c r="S2118" i="11"/>
  <c r="O2118" i="11"/>
  <c r="R2118" i="11" s="1"/>
  <c r="T2117" i="11"/>
  <c r="S2117" i="11"/>
  <c r="O2117" i="11"/>
  <c r="R2117" i="11" s="1"/>
  <c r="T2116" i="11"/>
  <c r="S2116" i="11"/>
  <c r="O2116" i="11"/>
  <c r="R2116" i="11" s="1"/>
  <c r="T2115" i="11"/>
  <c r="S2115" i="11"/>
  <c r="O2115" i="11"/>
  <c r="R2115" i="11" s="1"/>
  <c r="T2114" i="11"/>
  <c r="S2114" i="11"/>
  <c r="O2114" i="11"/>
  <c r="T2113" i="11"/>
  <c r="S2113" i="11"/>
  <c r="O2113" i="11"/>
  <c r="R2113" i="11" s="1"/>
  <c r="T2112" i="11"/>
  <c r="S2112" i="11"/>
  <c r="O2112" i="11"/>
  <c r="R2112" i="11" s="1"/>
  <c r="T2111" i="11"/>
  <c r="S2111" i="11"/>
  <c r="O2111" i="11"/>
  <c r="R2111" i="11" s="1"/>
  <c r="T2110" i="11"/>
  <c r="S2110" i="11"/>
  <c r="O2110" i="11"/>
  <c r="R2110" i="11" s="1"/>
  <c r="T2109" i="11"/>
  <c r="S2109" i="11"/>
  <c r="O2109" i="11"/>
  <c r="R2109" i="11" s="1"/>
  <c r="T2108" i="11"/>
  <c r="S2108" i="11"/>
  <c r="O2108" i="11"/>
  <c r="R2108" i="11" s="1"/>
  <c r="T2107" i="11"/>
  <c r="S2107" i="11"/>
  <c r="O2107" i="11"/>
  <c r="R2107" i="11" s="1"/>
  <c r="T2106" i="11"/>
  <c r="S2106" i="11"/>
  <c r="O2106" i="11"/>
  <c r="R2106" i="11" s="1"/>
  <c r="T2105" i="11"/>
  <c r="S2105" i="11"/>
  <c r="O2105" i="11"/>
  <c r="R2105" i="11" s="1"/>
  <c r="T2104" i="11"/>
  <c r="S2104" i="11"/>
  <c r="O2104" i="11"/>
  <c r="T2103" i="11"/>
  <c r="S2103" i="11"/>
  <c r="O2103" i="11"/>
  <c r="R2103" i="11" s="1"/>
  <c r="T2102" i="11"/>
  <c r="S2102" i="11"/>
  <c r="O2102" i="11"/>
  <c r="R2102" i="11" s="1"/>
  <c r="T2101" i="11"/>
  <c r="S2101" i="11"/>
  <c r="O2101" i="11"/>
  <c r="R2101" i="11" s="1"/>
  <c r="T2100" i="11"/>
  <c r="S2100" i="11"/>
  <c r="O2100" i="11"/>
  <c r="R2100" i="11" s="1"/>
  <c r="T2099" i="11"/>
  <c r="S2099" i="11"/>
  <c r="O2099" i="11"/>
  <c r="R2099" i="11" s="1"/>
  <c r="T2098" i="11"/>
  <c r="S2098" i="11"/>
  <c r="O2098" i="11"/>
  <c r="R2098" i="11" s="1"/>
  <c r="T2097" i="11"/>
  <c r="S2097" i="11"/>
  <c r="O2097" i="11"/>
  <c r="R2097" i="11" s="1"/>
  <c r="T2096" i="11"/>
  <c r="S2096" i="11"/>
  <c r="O2096" i="11"/>
  <c r="R2096" i="11" s="1"/>
  <c r="T2095" i="11"/>
  <c r="S2095" i="11"/>
  <c r="U2095" i="11"/>
  <c r="O2095" i="11"/>
  <c r="R2095" i="11" s="1"/>
  <c r="T2094" i="11"/>
  <c r="S2094" i="11"/>
  <c r="O2094" i="11"/>
  <c r="R2094" i="11" s="1"/>
  <c r="T2093" i="11"/>
  <c r="S2093" i="11"/>
  <c r="O2093" i="11"/>
  <c r="R2093" i="11" s="1"/>
  <c r="T2092" i="11"/>
  <c r="S2092" i="11"/>
  <c r="O2092" i="11"/>
  <c r="R2092" i="11" s="1"/>
  <c r="T2091" i="11"/>
  <c r="S2091" i="11"/>
  <c r="O2091" i="11"/>
  <c r="R2091" i="11" s="1"/>
  <c r="T2090" i="11"/>
  <c r="S2090" i="11"/>
  <c r="O2090" i="11"/>
  <c r="R2090" i="11" s="1"/>
  <c r="U2090" i="11" s="1"/>
  <c r="T2089" i="11"/>
  <c r="S2089" i="11"/>
  <c r="O2089" i="11"/>
  <c r="R2089" i="11" s="1"/>
  <c r="T2088" i="11"/>
  <c r="S2088" i="11"/>
  <c r="O2088" i="11"/>
  <c r="R2088" i="11" s="1"/>
  <c r="T2087" i="11"/>
  <c r="S2087" i="11"/>
  <c r="O2087" i="11"/>
  <c r="R2087" i="11" s="1"/>
  <c r="T2086" i="11"/>
  <c r="S2086" i="11"/>
  <c r="O2086" i="11"/>
  <c r="R2086" i="11" s="1"/>
  <c r="S2085" i="11"/>
  <c r="T2085" i="11" s="1"/>
  <c r="O2085" i="11"/>
  <c r="R2085" i="11" s="1"/>
  <c r="T2084" i="11"/>
  <c r="S2084" i="11"/>
  <c r="O2084" i="11"/>
  <c r="T2083" i="11"/>
  <c r="S2083" i="11"/>
  <c r="U2083" i="11"/>
  <c r="O2083" i="11"/>
  <c r="R2083" i="11" s="1"/>
  <c r="S2082" i="11"/>
  <c r="T2082" i="11" s="1"/>
  <c r="O2082" i="11"/>
  <c r="R2082" i="11" s="1"/>
  <c r="T2081" i="11"/>
  <c r="S2081" i="11"/>
  <c r="O2081" i="11"/>
  <c r="R2081" i="11" s="1"/>
  <c r="T2080" i="11"/>
  <c r="S2080" i="11"/>
  <c r="O2080" i="11"/>
  <c r="R2080" i="11" s="1"/>
  <c r="T2079" i="11"/>
  <c r="S2079" i="11"/>
  <c r="U2079" i="11"/>
  <c r="O2079" i="11"/>
  <c r="R2079" i="11" s="1"/>
  <c r="T2078" i="11"/>
  <c r="S2078" i="11"/>
  <c r="O2078" i="11"/>
  <c r="R2078" i="11" s="1"/>
  <c r="T2077" i="11"/>
  <c r="S2077" i="11"/>
  <c r="O2077" i="11"/>
  <c r="R2077" i="11" s="1"/>
  <c r="T2076" i="11"/>
  <c r="S2076" i="11"/>
  <c r="O2076" i="11"/>
  <c r="R2076" i="11" s="1"/>
  <c r="T2075" i="11"/>
  <c r="S2075" i="11"/>
  <c r="O2075" i="11"/>
  <c r="R2075" i="11" s="1"/>
  <c r="T2074" i="11"/>
  <c r="S2074" i="11"/>
  <c r="O2074" i="11"/>
  <c r="R2074" i="11" s="1"/>
  <c r="T2073" i="11"/>
  <c r="S2073" i="11"/>
  <c r="O2073" i="11"/>
  <c r="R2073" i="11" s="1"/>
  <c r="T2072" i="11"/>
  <c r="S2072" i="11"/>
  <c r="O2072" i="11"/>
  <c r="R2072" i="11" s="1"/>
  <c r="T2071" i="11"/>
  <c r="S2071" i="11"/>
  <c r="O2071" i="11"/>
  <c r="R2071" i="11" s="1"/>
  <c r="T2070" i="11"/>
  <c r="S2070" i="11"/>
  <c r="O2070" i="11"/>
  <c r="R2070" i="11" s="1"/>
  <c r="T2069" i="11"/>
  <c r="S2069" i="11"/>
  <c r="O2069" i="11"/>
  <c r="R2069" i="11" s="1"/>
  <c r="T2068" i="11"/>
  <c r="S2068" i="11"/>
  <c r="O2068" i="11"/>
  <c r="R2068" i="11" s="1"/>
  <c r="T2067" i="11"/>
  <c r="S2067" i="11"/>
  <c r="O2067" i="11"/>
  <c r="R2067" i="11" s="1"/>
  <c r="T2066" i="11"/>
  <c r="S2066" i="11"/>
  <c r="O2066" i="11"/>
  <c r="R2066" i="11" s="1"/>
  <c r="T2065" i="11"/>
  <c r="S2065" i="11"/>
  <c r="O2065" i="11"/>
  <c r="R2065" i="11" s="1"/>
  <c r="T2064" i="11"/>
  <c r="S2064" i="11"/>
  <c r="O2064" i="11"/>
  <c r="R2064" i="11" s="1"/>
  <c r="T2063" i="11"/>
  <c r="S2063" i="11"/>
  <c r="O2063" i="11"/>
  <c r="R2063" i="11" s="1"/>
  <c r="T2062" i="11"/>
  <c r="S2062" i="11"/>
  <c r="O2062" i="11"/>
  <c r="R2062" i="11" s="1"/>
  <c r="T2061" i="11"/>
  <c r="S2061" i="11"/>
  <c r="O2061" i="11"/>
  <c r="R2061" i="11" s="1"/>
  <c r="T2060" i="11"/>
  <c r="S2060" i="11"/>
  <c r="U2060" i="11"/>
  <c r="O2060" i="11"/>
  <c r="R2060" i="11" s="1"/>
  <c r="T2059" i="11"/>
  <c r="S2059" i="11"/>
  <c r="O2059" i="11"/>
  <c r="R2059" i="11" s="1"/>
  <c r="T2058" i="11"/>
  <c r="S2058" i="11"/>
  <c r="O2058" i="11"/>
  <c r="R2058" i="11" s="1"/>
  <c r="T2057" i="11"/>
  <c r="S2057" i="11"/>
  <c r="O2057" i="11"/>
  <c r="R2057" i="11" s="1"/>
  <c r="T2056" i="11"/>
  <c r="S2056" i="11"/>
  <c r="O2056" i="11"/>
  <c r="R2056" i="11" s="1"/>
  <c r="T2055" i="11"/>
  <c r="S2055" i="11"/>
  <c r="O2055" i="11"/>
  <c r="R2055" i="11" s="1"/>
  <c r="T2054" i="11"/>
  <c r="S2054" i="11"/>
  <c r="O2054" i="11"/>
  <c r="R2054" i="11" s="1"/>
  <c r="T2053" i="11"/>
  <c r="S2053" i="11"/>
  <c r="O2053" i="11"/>
  <c r="T2052" i="11"/>
  <c r="S2052" i="11"/>
  <c r="O2052" i="11"/>
  <c r="R2052" i="11" s="1"/>
  <c r="T2051" i="11"/>
  <c r="S2051" i="11"/>
  <c r="O2051" i="11"/>
  <c r="R2051" i="11" s="1"/>
  <c r="T2050" i="11"/>
  <c r="S2050" i="11"/>
  <c r="O2050" i="11"/>
  <c r="R2050" i="11" s="1"/>
  <c r="T2049" i="11"/>
  <c r="S2049" i="11"/>
  <c r="O2049" i="11"/>
  <c r="R2049" i="11" s="1"/>
  <c r="T2048" i="11"/>
  <c r="S2048" i="11"/>
  <c r="O2048" i="11"/>
  <c r="R2048" i="11" s="1"/>
  <c r="T2047" i="11"/>
  <c r="S2047" i="11"/>
  <c r="O2047" i="11"/>
  <c r="R2047" i="11" s="1"/>
  <c r="T2046" i="11"/>
  <c r="S2046" i="11"/>
  <c r="O2046" i="11"/>
  <c r="R2046" i="11" s="1"/>
  <c r="T2045" i="11"/>
  <c r="S2045" i="11"/>
  <c r="O2045" i="11"/>
  <c r="R2045" i="11" s="1"/>
  <c r="T2044" i="11"/>
  <c r="S2044" i="11"/>
  <c r="O2044" i="11"/>
  <c r="R2044" i="11" s="1"/>
  <c r="T2043" i="11"/>
  <c r="S2043" i="11"/>
  <c r="O2043" i="11"/>
  <c r="R2043" i="11" s="1"/>
  <c r="T2042" i="11"/>
  <c r="S2042" i="11"/>
  <c r="O2042" i="11"/>
  <c r="R2042" i="11" s="1"/>
  <c r="T2041" i="11"/>
  <c r="S2041" i="11"/>
  <c r="O2041" i="11"/>
  <c r="R2041" i="11" s="1"/>
  <c r="T2040" i="11"/>
  <c r="S2040" i="11"/>
  <c r="O2040" i="11"/>
  <c r="R2040" i="11" s="1"/>
  <c r="T2039" i="11"/>
  <c r="S2039" i="11"/>
  <c r="O2039" i="11"/>
  <c r="R2039" i="11" s="1"/>
  <c r="T2038" i="11"/>
  <c r="S2038" i="11"/>
  <c r="O2038" i="11"/>
  <c r="R2038" i="11" s="1"/>
  <c r="T2037" i="11"/>
  <c r="S2037" i="11"/>
  <c r="O2037" i="11"/>
  <c r="R2037" i="11" s="1"/>
  <c r="T2036" i="11"/>
  <c r="S2036" i="11"/>
  <c r="O2036" i="11"/>
  <c r="R2036" i="11" s="1"/>
  <c r="T2035" i="11"/>
  <c r="S2035" i="11"/>
  <c r="O2035" i="11"/>
  <c r="R2035" i="11" s="1"/>
  <c r="T2034" i="11"/>
  <c r="S2034" i="11"/>
  <c r="O2034" i="11"/>
  <c r="R2034" i="11" s="1"/>
  <c r="T2033" i="11"/>
  <c r="S2033" i="11"/>
  <c r="O2033" i="11"/>
  <c r="T2032" i="11"/>
  <c r="S2032" i="11"/>
  <c r="O2032" i="11"/>
  <c r="R2032" i="11" s="1"/>
  <c r="T2031" i="11"/>
  <c r="S2031" i="11"/>
  <c r="O2031" i="11"/>
  <c r="R2031" i="11" s="1"/>
  <c r="T2030" i="11"/>
  <c r="S2030" i="11"/>
  <c r="O2030" i="11"/>
  <c r="R2030" i="11" s="1"/>
  <c r="T2029" i="11"/>
  <c r="S2029" i="11"/>
  <c r="O2029" i="11"/>
  <c r="R2029" i="11" s="1"/>
  <c r="T2028" i="11"/>
  <c r="S2028" i="11"/>
  <c r="O2028" i="11"/>
  <c r="R2028" i="11" s="1"/>
  <c r="T2027" i="11"/>
  <c r="S2027" i="11"/>
  <c r="O2027" i="11"/>
  <c r="T2026" i="11"/>
  <c r="S2026" i="11"/>
  <c r="O2026" i="11"/>
  <c r="R2026" i="11" s="1"/>
  <c r="T2025" i="11"/>
  <c r="S2025" i="11"/>
  <c r="O2025" i="11"/>
  <c r="R2025" i="11" s="1"/>
  <c r="T2024" i="11"/>
  <c r="S2024" i="11"/>
  <c r="O2024" i="11"/>
  <c r="R2024" i="11" s="1"/>
  <c r="T2023" i="11"/>
  <c r="S2023" i="11"/>
  <c r="O2023" i="11"/>
  <c r="R2023" i="11" s="1"/>
  <c r="T2022" i="11"/>
  <c r="S2022" i="11"/>
  <c r="O2022" i="11"/>
  <c r="R2022" i="11" s="1"/>
  <c r="T2021" i="11"/>
  <c r="S2021" i="11"/>
  <c r="O2021" i="11"/>
  <c r="R2021" i="11" s="1"/>
  <c r="T2020" i="11"/>
  <c r="S2020" i="11"/>
  <c r="O2020" i="11"/>
  <c r="R2020" i="11" s="1"/>
  <c r="T2019" i="11"/>
  <c r="S2019" i="11"/>
  <c r="O2019" i="11"/>
  <c r="R2019" i="11" s="1"/>
  <c r="T2018" i="11"/>
  <c r="S2018" i="11"/>
  <c r="O2018" i="11"/>
  <c r="R2018" i="11" s="1"/>
  <c r="T2017" i="11"/>
  <c r="S2017" i="11"/>
  <c r="O2017" i="11"/>
  <c r="R2017" i="11" s="1"/>
  <c r="T2016" i="11"/>
  <c r="S2016" i="11"/>
  <c r="O2016" i="11"/>
  <c r="R2016" i="11" s="1"/>
  <c r="T2015" i="11"/>
  <c r="S2015" i="11"/>
  <c r="O2015" i="11"/>
  <c r="R2015" i="11" s="1"/>
  <c r="T2014" i="11"/>
  <c r="S2014" i="11"/>
  <c r="O2014" i="11"/>
  <c r="R2014" i="11" s="1"/>
  <c r="T2013" i="11"/>
  <c r="S2013" i="11"/>
  <c r="O2013" i="11"/>
  <c r="R2013" i="11" s="1"/>
  <c r="T2012" i="11"/>
  <c r="S2012" i="11"/>
  <c r="O2012" i="11"/>
  <c r="R2012" i="11" s="1"/>
  <c r="T2011" i="11"/>
  <c r="S2011" i="11"/>
  <c r="O2011" i="11"/>
  <c r="R2011" i="11" s="1"/>
  <c r="T2010" i="11"/>
  <c r="S2010" i="11"/>
  <c r="O2010" i="11"/>
  <c r="R2010" i="11" s="1"/>
  <c r="T2009" i="11"/>
  <c r="S2009" i="11"/>
  <c r="O2009" i="11"/>
  <c r="R2009" i="11" s="1"/>
  <c r="T2008" i="11"/>
  <c r="S2008" i="11"/>
  <c r="O2008" i="11"/>
  <c r="R2008" i="11" s="1"/>
  <c r="T2007" i="11"/>
  <c r="S2007" i="11"/>
  <c r="U2007" i="11"/>
  <c r="O2007" i="11"/>
  <c r="R2007" i="11" s="1"/>
  <c r="T2006" i="11"/>
  <c r="S2006" i="11"/>
  <c r="O2006" i="11"/>
  <c r="R2006" i="11" s="1"/>
  <c r="T2005" i="11"/>
  <c r="S2005" i="11"/>
  <c r="O2005" i="11"/>
  <c r="R2005" i="11" s="1"/>
  <c r="T2004" i="11"/>
  <c r="S2004" i="11"/>
  <c r="O2004" i="11"/>
  <c r="R2004" i="11" s="1"/>
  <c r="T2003" i="11"/>
  <c r="S2003" i="11"/>
  <c r="O2003" i="11"/>
  <c r="R2003" i="11" s="1"/>
  <c r="T2002" i="11"/>
  <c r="S2002" i="11"/>
  <c r="O2002" i="11"/>
  <c r="R2002" i="11" s="1"/>
  <c r="T2001" i="11"/>
  <c r="S2001" i="11"/>
  <c r="O2001" i="11"/>
  <c r="R2001" i="11" s="1"/>
  <c r="T2000" i="11"/>
  <c r="S2000" i="11"/>
  <c r="O2000" i="11"/>
  <c r="R2000" i="11" s="1"/>
  <c r="T1999" i="11"/>
  <c r="S1999" i="11"/>
  <c r="O1999" i="11"/>
  <c r="R1999" i="11" s="1"/>
  <c r="T1998" i="11"/>
  <c r="S1998" i="11"/>
  <c r="O1998" i="11"/>
  <c r="R1998" i="11" s="1"/>
  <c r="T1997" i="11"/>
  <c r="S1997" i="11"/>
  <c r="O1997" i="11"/>
  <c r="R1997" i="11" s="1"/>
  <c r="T1996" i="11"/>
  <c r="S1996" i="11"/>
  <c r="O1996" i="11"/>
  <c r="R1996" i="11" s="1"/>
  <c r="T1995" i="11"/>
  <c r="S1995" i="11"/>
  <c r="O1995" i="11"/>
  <c r="R1995" i="11" s="1"/>
  <c r="T1994" i="11"/>
  <c r="S1994" i="11"/>
  <c r="O1994" i="11"/>
  <c r="T1993" i="11"/>
  <c r="S1993" i="11"/>
  <c r="O1993" i="11"/>
  <c r="R1993" i="11" s="1"/>
  <c r="T1992" i="11"/>
  <c r="S1992" i="11"/>
  <c r="O1992" i="11"/>
  <c r="R1992" i="11" s="1"/>
  <c r="T1991" i="11"/>
  <c r="S1991" i="11"/>
  <c r="O1991" i="11"/>
  <c r="R1991" i="11" s="1"/>
  <c r="T1990" i="11"/>
  <c r="S1990" i="11"/>
  <c r="O1990" i="11"/>
  <c r="T1989" i="11"/>
  <c r="S1989" i="11"/>
  <c r="O1989" i="11"/>
  <c r="R1989" i="11" s="1"/>
  <c r="T1988" i="11"/>
  <c r="S1988" i="11"/>
  <c r="O1988" i="11"/>
  <c r="R1988" i="11" s="1"/>
  <c r="T1987" i="11"/>
  <c r="S1987" i="11"/>
  <c r="O1987" i="11"/>
  <c r="R1987" i="11" s="1"/>
  <c r="T1986" i="11"/>
  <c r="S1986" i="11"/>
  <c r="O1986" i="11"/>
  <c r="R1986" i="11" s="1"/>
  <c r="T1985" i="11"/>
  <c r="S1985" i="11"/>
  <c r="O1985" i="11"/>
  <c r="R1985" i="11" s="1"/>
  <c r="T1984" i="11"/>
  <c r="S1984" i="11"/>
  <c r="O1984" i="11"/>
  <c r="R1984" i="11" s="1"/>
  <c r="T1983" i="11"/>
  <c r="S1983" i="11"/>
  <c r="O1983" i="11"/>
  <c r="R1983" i="11" s="1"/>
  <c r="T1982" i="11"/>
  <c r="S1982" i="11"/>
  <c r="O1982" i="11"/>
  <c r="R1982" i="11" s="1"/>
  <c r="T1981" i="11"/>
  <c r="S1981" i="11"/>
  <c r="O1981" i="11"/>
  <c r="R1981" i="11" s="1"/>
  <c r="T1980" i="11"/>
  <c r="S1980" i="11"/>
  <c r="O1980" i="11"/>
  <c r="R1980" i="11" s="1"/>
  <c r="T1979" i="11"/>
  <c r="S1979" i="11"/>
  <c r="O1979" i="11"/>
  <c r="R1979" i="11" s="1"/>
  <c r="T1978" i="11"/>
  <c r="S1978" i="11"/>
  <c r="O1978" i="11"/>
  <c r="R1978" i="11" s="1"/>
  <c r="T1977" i="11"/>
  <c r="S1977" i="11"/>
  <c r="O1977" i="11"/>
  <c r="R1977" i="11" s="1"/>
  <c r="T1976" i="11"/>
  <c r="S1976" i="11"/>
  <c r="O1976" i="11"/>
  <c r="T1975" i="11"/>
  <c r="S1975" i="11"/>
  <c r="O1975" i="11"/>
  <c r="R1975" i="11" s="1"/>
  <c r="T1974" i="11"/>
  <c r="S1974" i="11"/>
  <c r="O1974" i="11"/>
  <c r="R1974" i="11" s="1"/>
  <c r="T1973" i="11"/>
  <c r="S1973" i="11"/>
  <c r="O1973" i="11"/>
  <c r="R1973" i="11" s="1"/>
  <c r="T1972" i="11"/>
  <c r="S1972" i="11"/>
  <c r="O1972" i="11"/>
  <c r="R1972" i="11" s="1"/>
  <c r="T1971" i="11"/>
  <c r="S1971" i="11"/>
  <c r="O1971" i="11"/>
  <c r="R1971" i="11" s="1"/>
  <c r="T1970" i="11"/>
  <c r="S1970" i="11"/>
  <c r="O1970" i="11"/>
  <c r="R1970" i="11" s="1"/>
  <c r="T1969" i="11"/>
  <c r="S1969" i="11"/>
  <c r="O1969" i="11"/>
  <c r="R1969" i="11" s="1"/>
  <c r="T1968" i="11"/>
  <c r="S1968" i="11"/>
  <c r="O1968" i="11"/>
  <c r="R1968" i="11" s="1"/>
  <c r="T1967" i="11"/>
  <c r="S1967" i="11"/>
  <c r="O1967" i="11"/>
  <c r="R1967" i="11" s="1"/>
  <c r="T1966" i="11"/>
  <c r="S1966" i="11"/>
  <c r="O1966" i="11"/>
  <c r="R1966" i="11" s="1"/>
  <c r="T1965" i="11"/>
  <c r="S1965" i="11"/>
  <c r="O1965" i="11"/>
  <c r="R1965" i="11" s="1"/>
  <c r="T1964" i="11"/>
  <c r="S1964" i="11"/>
  <c r="O1964" i="11"/>
  <c r="R1964" i="11" s="1"/>
  <c r="T1963" i="11"/>
  <c r="S1963" i="11"/>
  <c r="O1963" i="11"/>
  <c r="R1963" i="11" s="1"/>
  <c r="T1962" i="11"/>
  <c r="S1962" i="11"/>
  <c r="O1962" i="11"/>
  <c r="R1962" i="11" s="1"/>
  <c r="T1961" i="11"/>
  <c r="S1961" i="11"/>
  <c r="O1961" i="11"/>
  <c r="R1961" i="11" s="1"/>
  <c r="T1960" i="11"/>
  <c r="S1960" i="11"/>
  <c r="O1960" i="11"/>
  <c r="R1960" i="11" s="1"/>
  <c r="T1959" i="11"/>
  <c r="S1959" i="11"/>
  <c r="O1959" i="11"/>
  <c r="R1959" i="11" s="1"/>
  <c r="T1958" i="11"/>
  <c r="S1958" i="11"/>
  <c r="O1958" i="11"/>
  <c r="R1958" i="11" s="1"/>
  <c r="T1957" i="11"/>
  <c r="S1957" i="11"/>
  <c r="O1957" i="11"/>
  <c r="R1957" i="11" s="1"/>
  <c r="T1956" i="11"/>
  <c r="S1956" i="11"/>
  <c r="O1956" i="11"/>
  <c r="R1956" i="11" s="1"/>
  <c r="T1955" i="11"/>
  <c r="S1955" i="11"/>
  <c r="O1955" i="11"/>
  <c r="R1955" i="11" s="1"/>
  <c r="T1954" i="11"/>
  <c r="S1954" i="11"/>
  <c r="O1954" i="11"/>
  <c r="R1954" i="11" s="1"/>
  <c r="T1953" i="11"/>
  <c r="S1953" i="11"/>
  <c r="O1953" i="11"/>
  <c r="R1953" i="11" s="1"/>
  <c r="T1952" i="11"/>
  <c r="S1952" i="11"/>
  <c r="O1952" i="11"/>
  <c r="R1952" i="11" s="1"/>
  <c r="T1951" i="11"/>
  <c r="S1951" i="11"/>
  <c r="O1951" i="11"/>
  <c r="R1951" i="11" s="1"/>
  <c r="T1950" i="11"/>
  <c r="S1950" i="11"/>
  <c r="O1950" i="11"/>
  <c r="R1950" i="11" s="1"/>
  <c r="T1949" i="11"/>
  <c r="S1949" i="11"/>
  <c r="O1949" i="11"/>
  <c r="R1949" i="11" s="1"/>
  <c r="U1949" i="11" s="1"/>
  <c r="T1948" i="11"/>
  <c r="S1948" i="11"/>
  <c r="O1948" i="11"/>
  <c r="R1948" i="11" s="1"/>
  <c r="T1947" i="11"/>
  <c r="S1947" i="11"/>
  <c r="O1947" i="11"/>
  <c r="R1947" i="11" s="1"/>
  <c r="T1946" i="11"/>
  <c r="S1946" i="11"/>
  <c r="O1946" i="11"/>
  <c r="R1946" i="11" s="1"/>
  <c r="T1945" i="11"/>
  <c r="S1945" i="11"/>
  <c r="O1945" i="11"/>
  <c r="R1945" i="11" s="1"/>
  <c r="T1944" i="11"/>
  <c r="S1944" i="11"/>
  <c r="O1944" i="11"/>
  <c r="R1944" i="11" s="1"/>
  <c r="U1944" i="11" s="1"/>
  <c r="T1943" i="11"/>
  <c r="S1943" i="11"/>
  <c r="O1943" i="11"/>
  <c r="R1943" i="11" s="1"/>
  <c r="T1942" i="11"/>
  <c r="S1942" i="11"/>
  <c r="O1942" i="11"/>
  <c r="R1942" i="11" s="1"/>
  <c r="T1941" i="11"/>
  <c r="S1941" i="11"/>
  <c r="O1941" i="11"/>
  <c r="R1941" i="11" s="1"/>
  <c r="T1940" i="11"/>
  <c r="S1940" i="11"/>
  <c r="O1940" i="11"/>
  <c r="R1940" i="11" s="1"/>
  <c r="T1939" i="11"/>
  <c r="S1939" i="11"/>
  <c r="O1939" i="11"/>
  <c r="R1939" i="11" s="1"/>
  <c r="T1938" i="11"/>
  <c r="S1938" i="11"/>
  <c r="O1938" i="11"/>
  <c r="R1938" i="11" s="1"/>
  <c r="T1937" i="11"/>
  <c r="S1937" i="11"/>
  <c r="O1937" i="11"/>
  <c r="R1937" i="11" s="1"/>
  <c r="T1936" i="11"/>
  <c r="S1936" i="11"/>
  <c r="U1936" i="11"/>
  <c r="O1936" i="11"/>
  <c r="R1936" i="11" s="1"/>
  <c r="T1935" i="11"/>
  <c r="S1935" i="11"/>
  <c r="O1935" i="11"/>
  <c r="R1935" i="11" s="1"/>
  <c r="T1934" i="11"/>
  <c r="S1934" i="11"/>
  <c r="O1934" i="11"/>
  <c r="R1934" i="11" s="1"/>
  <c r="T1933" i="11"/>
  <c r="S1933" i="11"/>
  <c r="O1933" i="11"/>
  <c r="R1933" i="11" s="1"/>
  <c r="T1932" i="11"/>
  <c r="S1932" i="11"/>
  <c r="O1932" i="11"/>
  <c r="R1932" i="11" s="1"/>
  <c r="T1931" i="11"/>
  <c r="S1931" i="11"/>
  <c r="O1931" i="11"/>
  <c r="R1931" i="11" s="1"/>
  <c r="T1930" i="11"/>
  <c r="S1930" i="11"/>
  <c r="O1930" i="11"/>
  <c r="R1930" i="11" s="1"/>
  <c r="T1929" i="11"/>
  <c r="S1929" i="11"/>
  <c r="O1929" i="11"/>
  <c r="R1929" i="11" s="1"/>
  <c r="T1928" i="11"/>
  <c r="S1928" i="11"/>
  <c r="O1928" i="11"/>
  <c r="R1928" i="11" s="1"/>
  <c r="T1927" i="11"/>
  <c r="U1927" i="11" s="1"/>
  <c r="S1927" i="11"/>
  <c r="O1927" i="11"/>
  <c r="R1927" i="11" s="1"/>
  <c r="S1926" i="11"/>
  <c r="T1926" i="11" s="1"/>
  <c r="O1926" i="11"/>
  <c r="R1926" i="11" s="1"/>
  <c r="T1925" i="11"/>
  <c r="S1925" i="11"/>
  <c r="O1925" i="11"/>
  <c r="R1925" i="11" s="1"/>
  <c r="T1924" i="11"/>
  <c r="S1924" i="11"/>
  <c r="O1924" i="11"/>
  <c r="T1923" i="11"/>
  <c r="S1923" i="11"/>
  <c r="O1923" i="11"/>
  <c r="R1923" i="11" s="1"/>
  <c r="T1922" i="11"/>
  <c r="S1922" i="11"/>
  <c r="O1922" i="11"/>
  <c r="R1922" i="11" s="1"/>
  <c r="T1921" i="11"/>
  <c r="S1921" i="11"/>
  <c r="O1921" i="11"/>
  <c r="T1920" i="11"/>
  <c r="S1920" i="11"/>
  <c r="O1920" i="11"/>
  <c r="R1920" i="11" s="1"/>
  <c r="T1919" i="11"/>
  <c r="S1919" i="11"/>
  <c r="O1919" i="11"/>
  <c r="R1919" i="11" s="1"/>
  <c r="T1918" i="11"/>
  <c r="S1918" i="11"/>
  <c r="O1918" i="11"/>
  <c r="R1918" i="11" s="1"/>
  <c r="T1917" i="11"/>
  <c r="S1917" i="11"/>
  <c r="O1917" i="11"/>
  <c r="R1917" i="11" s="1"/>
  <c r="T1916" i="11"/>
  <c r="S1916" i="11"/>
  <c r="O1916" i="11"/>
  <c r="R1916" i="11" s="1"/>
  <c r="T1915" i="11"/>
  <c r="S1915" i="11"/>
  <c r="O1915" i="11"/>
  <c r="R1915" i="11" s="1"/>
  <c r="T1914" i="11"/>
  <c r="S1914" i="11"/>
  <c r="O1914" i="11"/>
  <c r="R1914" i="11" s="1"/>
  <c r="T1913" i="11"/>
  <c r="S1913" i="11"/>
  <c r="O1913" i="11"/>
  <c r="R1913" i="11" s="1"/>
  <c r="T1912" i="11"/>
  <c r="S1912" i="11"/>
  <c r="O1912" i="11"/>
  <c r="R1912" i="11" s="1"/>
  <c r="T1911" i="11"/>
  <c r="S1911" i="11"/>
  <c r="O1911" i="11"/>
  <c r="R1911" i="11" s="1"/>
  <c r="T1910" i="11"/>
  <c r="S1910" i="11"/>
  <c r="O1910" i="11"/>
  <c r="T1909" i="11"/>
  <c r="S1909" i="11"/>
  <c r="O1909" i="11"/>
  <c r="R1909" i="11" s="1"/>
  <c r="T1908" i="11"/>
  <c r="S1908" i="11"/>
  <c r="O1908" i="11"/>
  <c r="R1908" i="11" s="1"/>
  <c r="T1907" i="11"/>
  <c r="S1907" i="11"/>
  <c r="U1907" i="11"/>
  <c r="O1907" i="11"/>
  <c r="R1907" i="11" s="1"/>
  <c r="T1906" i="11"/>
  <c r="S1906" i="11"/>
  <c r="O1906" i="11"/>
  <c r="R1906" i="11" s="1"/>
  <c r="T1905" i="11"/>
  <c r="S1905" i="11"/>
  <c r="O1905" i="11"/>
  <c r="R1905" i="11" s="1"/>
  <c r="U1905" i="11" s="1"/>
  <c r="T1904" i="11"/>
  <c r="S1904" i="11"/>
  <c r="O1904" i="11"/>
  <c r="R1904" i="11" s="1"/>
  <c r="T1903" i="11"/>
  <c r="S1903" i="11"/>
  <c r="O1903" i="11"/>
  <c r="R1903" i="11" s="1"/>
  <c r="T1902" i="11"/>
  <c r="S1902" i="11"/>
  <c r="O1902" i="11"/>
  <c r="R1902" i="11" s="1"/>
  <c r="T1901" i="11"/>
  <c r="S1901" i="11"/>
  <c r="O1901" i="11"/>
  <c r="R1901" i="11" s="1"/>
  <c r="T1900" i="11"/>
  <c r="S1900" i="11"/>
  <c r="O1900" i="11"/>
  <c r="R1900" i="11" s="1"/>
  <c r="T1899" i="11"/>
  <c r="S1899" i="11"/>
  <c r="O1899" i="11"/>
  <c r="T1898" i="11"/>
  <c r="S1898" i="11"/>
  <c r="O1898" i="11"/>
  <c r="R1898" i="11" s="1"/>
  <c r="T1897" i="11"/>
  <c r="S1897" i="11"/>
  <c r="O1897" i="11"/>
  <c r="R1897" i="11" s="1"/>
  <c r="T1896" i="11"/>
  <c r="S1896" i="11"/>
  <c r="O1896" i="11"/>
  <c r="T1895" i="11"/>
  <c r="S1895" i="11"/>
  <c r="O1895" i="11"/>
  <c r="T1894" i="11"/>
  <c r="S1894" i="11"/>
  <c r="O1894" i="11"/>
  <c r="R1894" i="11" s="1"/>
  <c r="T1893" i="11"/>
  <c r="S1893" i="11"/>
  <c r="O1893" i="11"/>
  <c r="R1893" i="11" s="1"/>
  <c r="T1892" i="11"/>
  <c r="S1892" i="11"/>
  <c r="O1892" i="11"/>
  <c r="R1892" i="11" s="1"/>
  <c r="T1891" i="11"/>
  <c r="S1891" i="11"/>
  <c r="O1891" i="11"/>
  <c r="R1891" i="11" s="1"/>
  <c r="T1890" i="11"/>
  <c r="S1890" i="11"/>
  <c r="O1890" i="11"/>
  <c r="R1890" i="11" s="1"/>
  <c r="T1889" i="11"/>
  <c r="S1889" i="11"/>
  <c r="O1889" i="11"/>
  <c r="R1889" i="11" s="1"/>
  <c r="T1888" i="11"/>
  <c r="S1888" i="11"/>
  <c r="O1888" i="11"/>
  <c r="R1888" i="11" s="1"/>
  <c r="T1887" i="11"/>
  <c r="S1887" i="11"/>
  <c r="O1887" i="11"/>
  <c r="R1887" i="11" s="1"/>
  <c r="T1886" i="11"/>
  <c r="S1886" i="11"/>
  <c r="O1886" i="11"/>
  <c r="T1885" i="11"/>
  <c r="S1885" i="11"/>
  <c r="O1885" i="11"/>
  <c r="R1885" i="11" s="1"/>
  <c r="T1884" i="11"/>
  <c r="S1884" i="11"/>
  <c r="U1884" i="11"/>
  <c r="O1884" i="11"/>
  <c r="R1884" i="11" s="1"/>
  <c r="T1883" i="11"/>
  <c r="S1883" i="11"/>
  <c r="O1883" i="11"/>
  <c r="R1883" i="11" s="1"/>
  <c r="U1883" i="11" s="1"/>
  <c r="T1882" i="11"/>
  <c r="S1882" i="11"/>
  <c r="O1882" i="11"/>
  <c r="R1882" i="11" s="1"/>
  <c r="T1881" i="11"/>
  <c r="S1881" i="11"/>
  <c r="O1881" i="11"/>
  <c r="R1881" i="11" s="1"/>
  <c r="T1880" i="11"/>
  <c r="S1880" i="11"/>
  <c r="O1880" i="11"/>
  <c r="R1880" i="11" s="1"/>
  <c r="T1879" i="11"/>
  <c r="S1879" i="11"/>
  <c r="O1879" i="11"/>
  <c r="R1879" i="11" s="1"/>
  <c r="T1878" i="11"/>
  <c r="S1878" i="11"/>
  <c r="O1878" i="11"/>
  <c r="R1878" i="11" s="1"/>
  <c r="T1877" i="11"/>
  <c r="S1877" i="11"/>
  <c r="O1877" i="11"/>
  <c r="R1877" i="11" s="1"/>
  <c r="T1876" i="11"/>
  <c r="S1876" i="11"/>
  <c r="O1876" i="11"/>
  <c r="R1876" i="11" s="1"/>
  <c r="T1875" i="11"/>
  <c r="S1875" i="11"/>
  <c r="O1875" i="11"/>
  <c r="R1875" i="11" s="1"/>
  <c r="T1874" i="11"/>
  <c r="S1874" i="11"/>
  <c r="O1874" i="11"/>
  <c r="R1874" i="11" s="1"/>
  <c r="T1873" i="11"/>
  <c r="S1873" i="11"/>
  <c r="O1873" i="11"/>
  <c r="R1873" i="11" s="1"/>
  <c r="T1872" i="11"/>
  <c r="S1872" i="11"/>
  <c r="O1872" i="11"/>
  <c r="T1871" i="11"/>
  <c r="S1871" i="11"/>
  <c r="O1871" i="11"/>
  <c r="R1871" i="11" s="1"/>
  <c r="T1870" i="11"/>
  <c r="S1870" i="11"/>
  <c r="O1870" i="11"/>
  <c r="R1870" i="11" s="1"/>
  <c r="T1869" i="11"/>
  <c r="S1869" i="11"/>
  <c r="O1869" i="11"/>
  <c r="T1868" i="11"/>
  <c r="S1868" i="11"/>
  <c r="O1868" i="11"/>
  <c r="R1868" i="11" s="1"/>
  <c r="T1867" i="11"/>
  <c r="S1867" i="11"/>
  <c r="O1867" i="11"/>
  <c r="R1867" i="11" s="1"/>
  <c r="T1866" i="11"/>
  <c r="S1866" i="11"/>
  <c r="O1866" i="11"/>
  <c r="R1866" i="11" s="1"/>
  <c r="T1865" i="11"/>
  <c r="S1865" i="11"/>
  <c r="O1865" i="11"/>
  <c r="R1865" i="11" s="1"/>
  <c r="T1864" i="11"/>
  <c r="S1864" i="11"/>
  <c r="O1864" i="11"/>
  <c r="R1864" i="11" s="1"/>
  <c r="T1863" i="11"/>
  <c r="S1863" i="11"/>
  <c r="O1863" i="11"/>
  <c r="R1863" i="11" s="1"/>
  <c r="T1862" i="11"/>
  <c r="S1862" i="11"/>
  <c r="O1862" i="11"/>
  <c r="T1861" i="11"/>
  <c r="S1861" i="11"/>
  <c r="O1861" i="11"/>
  <c r="R1861" i="11" s="1"/>
  <c r="T1860" i="11"/>
  <c r="S1860" i="11"/>
  <c r="O1860" i="11"/>
  <c r="R1860" i="11" s="1"/>
  <c r="T1859" i="11"/>
  <c r="S1859" i="11"/>
  <c r="O1859" i="11"/>
  <c r="T1858" i="11"/>
  <c r="S1858" i="11"/>
  <c r="O1858" i="11"/>
  <c r="R1858" i="11" s="1"/>
  <c r="T1857" i="11"/>
  <c r="S1857" i="11"/>
  <c r="O1857" i="11"/>
  <c r="R1857" i="11" s="1"/>
  <c r="T1856" i="11"/>
  <c r="S1856" i="11"/>
  <c r="O1856" i="11"/>
  <c r="R1856" i="11" s="1"/>
  <c r="T1855" i="11"/>
  <c r="S1855" i="11"/>
  <c r="U1855" i="11"/>
  <c r="O1855" i="11"/>
  <c r="R1855" i="11" s="1"/>
  <c r="T1854" i="11"/>
  <c r="S1854" i="11"/>
  <c r="O1854" i="11"/>
  <c r="R1854" i="11" s="1"/>
  <c r="T1853" i="11"/>
  <c r="S1853" i="11"/>
  <c r="O1853" i="11"/>
  <c r="T1852" i="11"/>
  <c r="S1852" i="11"/>
  <c r="O1852" i="11"/>
  <c r="R1852" i="11" s="1"/>
  <c r="T1851" i="11"/>
  <c r="S1851" i="11"/>
  <c r="O1851" i="11"/>
  <c r="R1851" i="11" s="1"/>
  <c r="T1850" i="11"/>
  <c r="S1850" i="11"/>
  <c r="O1850" i="11"/>
  <c r="R1850" i="11" s="1"/>
  <c r="T1849" i="11"/>
  <c r="S1849" i="11"/>
  <c r="O1849" i="11"/>
  <c r="T1848" i="11"/>
  <c r="S1848" i="11"/>
  <c r="O1848" i="11"/>
  <c r="R1848" i="11" s="1"/>
  <c r="T1847" i="11"/>
  <c r="S1847" i="11"/>
  <c r="O1847" i="11"/>
  <c r="R1847" i="11" s="1"/>
  <c r="T1846" i="11"/>
  <c r="S1846" i="11"/>
  <c r="O1846" i="11"/>
  <c r="R1846" i="11" s="1"/>
  <c r="U1846" i="11" s="1"/>
  <c r="T1845" i="11"/>
  <c r="S1845" i="11"/>
  <c r="O1845" i="11"/>
  <c r="R1845" i="11" s="1"/>
  <c r="T1844" i="11"/>
  <c r="S1844" i="11"/>
  <c r="O1844" i="11"/>
  <c r="R1844" i="11" s="1"/>
  <c r="T1843" i="11"/>
  <c r="S1843" i="11"/>
  <c r="O1843" i="11"/>
  <c r="R1843" i="11" s="1"/>
  <c r="T1842" i="11"/>
  <c r="S1842" i="11"/>
  <c r="O1842" i="11"/>
  <c r="R1842" i="11" s="1"/>
  <c r="T1841" i="11"/>
  <c r="S1841" i="11"/>
  <c r="O1841" i="11"/>
  <c r="R1841" i="11" s="1"/>
  <c r="T1840" i="11"/>
  <c r="S1840" i="11"/>
  <c r="U1840" i="11"/>
  <c r="O1840" i="11"/>
  <c r="R1840" i="11" s="1"/>
  <c r="T1839" i="11"/>
  <c r="S1839" i="11"/>
  <c r="O1839" i="11"/>
  <c r="R1839" i="11" s="1"/>
  <c r="T1838" i="11"/>
  <c r="S1838" i="11"/>
  <c r="O1838" i="11"/>
  <c r="R1838" i="11" s="1"/>
  <c r="T1837" i="11"/>
  <c r="S1837" i="11"/>
  <c r="O1837" i="11"/>
  <c r="T1836" i="11"/>
  <c r="S1836" i="11"/>
  <c r="O1836" i="11"/>
  <c r="R1836" i="11" s="1"/>
  <c r="T1835" i="11"/>
  <c r="S1835" i="11"/>
  <c r="O1835" i="11"/>
  <c r="R1835" i="11" s="1"/>
  <c r="T1834" i="11"/>
  <c r="S1834" i="11"/>
  <c r="O1834" i="11"/>
  <c r="R1834" i="11" s="1"/>
  <c r="T1833" i="11"/>
  <c r="S1833" i="11"/>
  <c r="O1833" i="11"/>
  <c r="R1833" i="11" s="1"/>
  <c r="T1832" i="11"/>
  <c r="S1832" i="11"/>
  <c r="O1832" i="11"/>
  <c r="R1832" i="11" s="1"/>
  <c r="T1831" i="11"/>
  <c r="S1831" i="11"/>
  <c r="O1831" i="11"/>
  <c r="R1831" i="11" s="1"/>
  <c r="T1830" i="11"/>
  <c r="S1830" i="11"/>
  <c r="O1830" i="11"/>
  <c r="R1830" i="11" s="1"/>
  <c r="T1829" i="11"/>
  <c r="S1829" i="11"/>
  <c r="O1829" i="11"/>
  <c r="R1829" i="11" s="1"/>
  <c r="T1828" i="11"/>
  <c r="S1828" i="11"/>
  <c r="O1828" i="11"/>
  <c r="R1828" i="11" s="1"/>
  <c r="T1827" i="11"/>
  <c r="S1827" i="11"/>
  <c r="O1827" i="11"/>
  <c r="R1827" i="11" s="1"/>
  <c r="T1826" i="11"/>
  <c r="S1826" i="11"/>
  <c r="O1826" i="11"/>
  <c r="R1826" i="11" s="1"/>
  <c r="T1825" i="11"/>
  <c r="S1825" i="11"/>
  <c r="O1825" i="11"/>
  <c r="R1825" i="11" s="1"/>
  <c r="T1824" i="11"/>
  <c r="S1824" i="11"/>
  <c r="O1824" i="11"/>
  <c r="R1824" i="11" s="1"/>
  <c r="T1823" i="11"/>
  <c r="S1823" i="11"/>
  <c r="O1823" i="11"/>
  <c r="R1823" i="11" s="1"/>
  <c r="T1822" i="11"/>
  <c r="S1822" i="11"/>
  <c r="O1822" i="11"/>
  <c r="R1822" i="11" s="1"/>
  <c r="T1821" i="11"/>
  <c r="S1821" i="11"/>
  <c r="O1821" i="11"/>
  <c r="R1821" i="11" s="1"/>
  <c r="T1820" i="11"/>
  <c r="S1820" i="11"/>
  <c r="O1820" i="11"/>
  <c r="R1820" i="11" s="1"/>
  <c r="T1819" i="11"/>
  <c r="S1819" i="11"/>
  <c r="O1819" i="11"/>
  <c r="R1819" i="11" s="1"/>
  <c r="T1818" i="11"/>
  <c r="S1818" i="11"/>
  <c r="O1818" i="11"/>
  <c r="T1817" i="11"/>
  <c r="S1817" i="11"/>
  <c r="O1817" i="11"/>
  <c r="R1817" i="11" s="1"/>
  <c r="T1816" i="11"/>
  <c r="S1816" i="11"/>
  <c r="O1816" i="11"/>
  <c r="R1816" i="11" s="1"/>
  <c r="T1815" i="11"/>
  <c r="S1815" i="11"/>
  <c r="O1815" i="11"/>
  <c r="R1815" i="11" s="1"/>
  <c r="T1814" i="11"/>
  <c r="S1814" i="11"/>
  <c r="O1814" i="11"/>
  <c r="R1814" i="11" s="1"/>
  <c r="T1813" i="11"/>
  <c r="S1813" i="11"/>
  <c r="O1813" i="11"/>
  <c r="R1813" i="11" s="1"/>
  <c r="T1812" i="11"/>
  <c r="S1812" i="11"/>
  <c r="O1812" i="11"/>
  <c r="R1812" i="11" s="1"/>
  <c r="U1812" i="11" s="1"/>
  <c r="T1811" i="11"/>
  <c r="S1811" i="11"/>
  <c r="O1811" i="11"/>
  <c r="R1811" i="11" s="1"/>
  <c r="T1810" i="11"/>
  <c r="S1810" i="11"/>
  <c r="O1810" i="11"/>
  <c r="R1810" i="11" s="1"/>
  <c r="T1809" i="11"/>
  <c r="S1809" i="11"/>
  <c r="O1809" i="11"/>
  <c r="R1809" i="11" s="1"/>
  <c r="T1808" i="11"/>
  <c r="S1808" i="11"/>
  <c r="O1808" i="11"/>
  <c r="R1808" i="11" s="1"/>
  <c r="T1807" i="11"/>
  <c r="S1807" i="11"/>
  <c r="O1807" i="11"/>
  <c r="R1807" i="11" s="1"/>
  <c r="T1806" i="11"/>
  <c r="S1806" i="11"/>
  <c r="O1806" i="11"/>
  <c r="R1806" i="11" s="1"/>
  <c r="T1805" i="11"/>
  <c r="S1805" i="11"/>
  <c r="O1805" i="11"/>
  <c r="R1805" i="11" s="1"/>
  <c r="T1804" i="11"/>
  <c r="S1804" i="11"/>
  <c r="O1804" i="11"/>
  <c r="R1804" i="11" s="1"/>
  <c r="T1803" i="11"/>
  <c r="S1803" i="11"/>
  <c r="O1803" i="11"/>
  <c r="R1803" i="11" s="1"/>
  <c r="T1802" i="11"/>
  <c r="S1802" i="11"/>
  <c r="O1802" i="11"/>
  <c r="R1802" i="11" s="1"/>
  <c r="T1801" i="11"/>
  <c r="S1801" i="11"/>
  <c r="O1801" i="11"/>
  <c r="R1801" i="11" s="1"/>
  <c r="T1800" i="11"/>
  <c r="S1800" i="11"/>
  <c r="O1800" i="11"/>
  <c r="R1800" i="11" s="1"/>
  <c r="T1799" i="11"/>
  <c r="S1799" i="11"/>
  <c r="O1799" i="11"/>
  <c r="R1799" i="11" s="1"/>
  <c r="T1798" i="11"/>
  <c r="S1798" i="11"/>
  <c r="O1798" i="11"/>
  <c r="R1798" i="11" s="1"/>
  <c r="T1797" i="11"/>
  <c r="S1797" i="11"/>
  <c r="O1797" i="11"/>
  <c r="R1797" i="11" s="1"/>
  <c r="T1796" i="11"/>
  <c r="S1796" i="11"/>
  <c r="O1796" i="11"/>
  <c r="R1796" i="11" s="1"/>
  <c r="T1795" i="11"/>
  <c r="S1795" i="11"/>
  <c r="O1795" i="11"/>
  <c r="R1795" i="11" s="1"/>
  <c r="T1794" i="11"/>
  <c r="S1794" i="11"/>
  <c r="O1794" i="11"/>
  <c r="R1794" i="11" s="1"/>
  <c r="T1793" i="11"/>
  <c r="S1793" i="11"/>
  <c r="O1793" i="11"/>
  <c r="R1793" i="11" s="1"/>
  <c r="T1792" i="11"/>
  <c r="S1792" i="11"/>
  <c r="O1792" i="11"/>
  <c r="R1792" i="11" s="1"/>
  <c r="T1791" i="11"/>
  <c r="S1791" i="11"/>
  <c r="O1791" i="11"/>
  <c r="R1791" i="11" s="1"/>
  <c r="T1790" i="11"/>
  <c r="S1790" i="11"/>
  <c r="O1790" i="11"/>
  <c r="R1790" i="11" s="1"/>
  <c r="T1789" i="11"/>
  <c r="S1789" i="11"/>
  <c r="O1789" i="11"/>
  <c r="R1789" i="11" s="1"/>
  <c r="T1788" i="11"/>
  <c r="S1788" i="11"/>
  <c r="O1788" i="11"/>
  <c r="R1788" i="11" s="1"/>
  <c r="T1787" i="11"/>
  <c r="S1787" i="11"/>
  <c r="O1787" i="11"/>
  <c r="R1787" i="11" s="1"/>
  <c r="T1786" i="11"/>
  <c r="S1786" i="11"/>
  <c r="O1786" i="11"/>
  <c r="R1786" i="11" s="1"/>
  <c r="T1785" i="11"/>
  <c r="S1785" i="11"/>
  <c r="O1785" i="11"/>
  <c r="R1785" i="11" s="1"/>
  <c r="T1784" i="11"/>
  <c r="S1784" i="11"/>
  <c r="O1784" i="11"/>
  <c r="R1784" i="11" s="1"/>
  <c r="T1783" i="11"/>
  <c r="S1783" i="11"/>
  <c r="O1783" i="11"/>
  <c r="T1782" i="11"/>
  <c r="S1782" i="11"/>
  <c r="O1782" i="11"/>
  <c r="R1782" i="11" s="1"/>
  <c r="T1781" i="11"/>
  <c r="S1781" i="11"/>
  <c r="O1781" i="11"/>
  <c r="R1781" i="11" s="1"/>
  <c r="T1780" i="11"/>
  <c r="S1780" i="11"/>
  <c r="O1780" i="11"/>
  <c r="R1780" i="11" s="1"/>
  <c r="T1779" i="11"/>
  <c r="S1779" i="11"/>
  <c r="O1779" i="11"/>
  <c r="T1778" i="11"/>
  <c r="S1778" i="11"/>
  <c r="O1778" i="11"/>
  <c r="R1778" i="11" s="1"/>
  <c r="T1777" i="11"/>
  <c r="S1777" i="11"/>
  <c r="O1777" i="11"/>
  <c r="R1777" i="11" s="1"/>
  <c r="T1776" i="11"/>
  <c r="S1776" i="11"/>
  <c r="O1776" i="11"/>
  <c r="R1776" i="11" s="1"/>
  <c r="T1775" i="11"/>
  <c r="S1775" i="11"/>
  <c r="O1775" i="11"/>
  <c r="R1775" i="11" s="1"/>
  <c r="T1774" i="11"/>
  <c r="S1774" i="11"/>
  <c r="O1774" i="11"/>
  <c r="R1774" i="11" s="1"/>
  <c r="T1773" i="11"/>
  <c r="S1773" i="11"/>
  <c r="O1773" i="11"/>
  <c r="R1773" i="11" s="1"/>
  <c r="T1772" i="11"/>
  <c r="S1772" i="11"/>
  <c r="O1772" i="11"/>
  <c r="R1772" i="11" s="1"/>
  <c r="T1771" i="11"/>
  <c r="S1771" i="11"/>
  <c r="O1771" i="11"/>
  <c r="R1771" i="11" s="1"/>
  <c r="T1770" i="11"/>
  <c r="S1770" i="11"/>
  <c r="O1770" i="11"/>
  <c r="R1770" i="11" s="1"/>
  <c r="T1769" i="11"/>
  <c r="S1769" i="11"/>
  <c r="O1769" i="11"/>
  <c r="R1769" i="11" s="1"/>
  <c r="T1768" i="11"/>
  <c r="S1768" i="11"/>
  <c r="O1768" i="11"/>
  <c r="R1768" i="11" s="1"/>
  <c r="T1767" i="11"/>
  <c r="S1767" i="11"/>
  <c r="O1767" i="11"/>
  <c r="R1767" i="11" s="1"/>
  <c r="S1766" i="11"/>
  <c r="T1766" i="11" s="1"/>
  <c r="O1766" i="11"/>
  <c r="R1766" i="11" s="1"/>
  <c r="S1765" i="11"/>
  <c r="T1765" i="11" s="1"/>
  <c r="O1765" i="11"/>
  <c r="T1764" i="11"/>
  <c r="S1764" i="11"/>
  <c r="O1764" i="11"/>
  <c r="R1764" i="11" s="1"/>
  <c r="S1763" i="11"/>
  <c r="T1763" i="11" s="1"/>
  <c r="O1763" i="11"/>
  <c r="R1763" i="11" s="1"/>
  <c r="S1762" i="11"/>
  <c r="T1762" i="11" s="1"/>
  <c r="O1762" i="11"/>
  <c r="R1762" i="11" s="1"/>
  <c r="T1761" i="11"/>
  <c r="S1761" i="11"/>
  <c r="O1761" i="11"/>
  <c r="R1761" i="11" s="1"/>
  <c r="T1760" i="11"/>
  <c r="S1760" i="11"/>
  <c r="O1760" i="11"/>
  <c r="R1760" i="11" s="1"/>
  <c r="S1759" i="11"/>
  <c r="T1759" i="11" s="1"/>
  <c r="O1759" i="11"/>
  <c r="S1758" i="11"/>
  <c r="T1758" i="11" s="1"/>
  <c r="O1758" i="11"/>
  <c r="S1757" i="11"/>
  <c r="T1757" i="11" s="1"/>
  <c r="O1757" i="11"/>
  <c r="R1757" i="11" s="1"/>
  <c r="S1756" i="11"/>
  <c r="T1756" i="11" s="1"/>
  <c r="O1756" i="11"/>
  <c r="R1756" i="11" s="1"/>
  <c r="T1755" i="11"/>
  <c r="S1755" i="11"/>
  <c r="O1755" i="11"/>
  <c r="R1755" i="11" s="1"/>
  <c r="S1754" i="11"/>
  <c r="T1754" i="11" s="1"/>
  <c r="O1754" i="11"/>
  <c r="S1753" i="11"/>
  <c r="T1753" i="11" s="1"/>
  <c r="O1753" i="11"/>
  <c r="R1753" i="11" s="1"/>
  <c r="T1752" i="11"/>
  <c r="S1752" i="11"/>
  <c r="O1752" i="11"/>
  <c r="R1752" i="11" s="1"/>
  <c r="S1751" i="11"/>
  <c r="T1751" i="11" s="1"/>
  <c r="O1751" i="11"/>
  <c r="R1751" i="11" s="1"/>
  <c r="S1750" i="11"/>
  <c r="T1750" i="11" s="1"/>
  <c r="O1750" i="11"/>
  <c r="R1750" i="11" s="1"/>
  <c r="T1749" i="11"/>
  <c r="S1749" i="11"/>
  <c r="O1749" i="11"/>
  <c r="R1749" i="11" s="1"/>
  <c r="T1748" i="11"/>
  <c r="S1748" i="11"/>
  <c r="O1748" i="11"/>
  <c r="R1748" i="11" s="1"/>
  <c r="S1747" i="11"/>
  <c r="T1747" i="11" s="1"/>
  <c r="O1747" i="11"/>
  <c r="R1747" i="11" s="1"/>
  <c r="S1746" i="11"/>
  <c r="T1746" i="11" s="1"/>
  <c r="O1746" i="11"/>
  <c r="R1746" i="11" s="1"/>
  <c r="T1745" i="11"/>
  <c r="S1745" i="11"/>
  <c r="O1745" i="11"/>
  <c r="R1745" i="11" s="1"/>
  <c r="S1744" i="11"/>
  <c r="T1744" i="11" s="1"/>
  <c r="O1744" i="11"/>
  <c r="R1744" i="11" s="1"/>
  <c r="T1743" i="11"/>
  <c r="S1743" i="11"/>
  <c r="O1743" i="11"/>
  <c r="R1743" i="11" s="1"/>
  <c r="S1742" i="11"/>
  <c r="T1742" i="11" s="1"/>
  <c r="O1742" i="11"/>
  <c r="R1742" i="11" s="1"/>
  <c r="S1741" i="11"/>
  <c r="T1741" i="11" s="1"/>
  <c r="O1741" i="11"/>
  <c r="R1741" i="11" s="1"/>
  <c r="T1740" i="11"/>
  <c r="S1740" i="11"/>
  <c r="O1740" i="11"/>
  <c r="S1739" i="11"/>
  <c r="T1739" i="11" s="1"/>
  <c r="O1739" i="11"/>
  <c r="R1739" i="11" s="1"/>
  <c r="S1738" i="11"/>
  <c r="T1738" i="11" s="1"/>
  <c r="O1738" i="11"/>
  <c r="R1738" i="11" s="1"/>
  <c r="T1737" i="11"/>
  <c r="S1737" i="11"/>
  <c r="O1737" i="11"/>
  <c r="R1737" i="11" s="1"/>
  <c r="S1736" i="11"/>
  <c r="T1736" i="11" s="1"/>
  <c r="O1736" i="11"/>
  <c r="R1736" i="11" s="1"/>
  <c r="S1735" i="11"/>
  <c r="T1735" i="11" s="1"/>
  <c r="O1735" i="11"/>
  <c r="R1735" i="11" s="1"/>
  <c r="S1734" i="11"/>
  <c r="T1734" i="11" s="1"/>
  <c r="O1734" i="11"/>
  <c r="R1734" i="11" s="1"/>
  <c r="T1733" i="11"/>
  <c r="S1733" i="11"/>
  <c r="O1733" i="11"/>
  <c r="R1733" i="11" s="1"/>
  <c r="S1732" i="11"/>
  <c r="T1732" i="11" s="1"/>
  <c r="O1732" i="11"/>
  <c r="R1732" i="11" s="1"/>
  <c r="T1731" i="11"/>
  <c r="S1731" i="11"/>
  <c r="O1731" i="11"/>
  <c r="R1731" i="11" s="1"/>
  <c r="S1730" i="11"/>
  <c r="T1730" i="11" s="1"/>
  <c r="O1730" i="11"/>
  <c r="R1730" i="11" s="1"/>
  <c r="T1729" i="11"/>
  <c r="S1729" i="11"/>
  <c r="O1729" i="11"/>
  <c r="R1729" i="11" s="1"/>
  <c r="T1728" i="11"/>
  <c r="S1728" i="11"/>
  <c r="O1728" i="11"/>
  <c r="R1728" i="11" s="1"/>
  <c r="T1727" i="11"/>
  <c r="S1727" i="11"/>
  <c r="O1727" i="11"/>
  <c r="R1727" i="11" s="1"/>
  <c r="S1726" i="11"/>
  <c r="T1726" i="11" s="1"/>
  <c r="O1726" i="11"/>
  <c r="R1726" i="11" s="1"/>
  <c r="T1725" i="11"/>
  <c r="S1725" i="11"/>
  <c r="O1725" i="11"/>
  <c r="R1725" i="11" s="1"/>
  <c r="S1724" i="11"/>
  <c r="T1724" i="11" s="1"/>
  <c r="O1724" i="11"/>
  <c r="R1724" i="11" s="1"/>
  <c r="T1723" i="11"/>
  <c r="S1723" i="11"/>
  <c r="O1723" i="11"/>
  <c r="R1723" i="11" s="1"/>
  <c r="S1722" i="11"/>
  <c r="T1722" i="11" s="1"/>
  <c r="O1722" i="11"/>
  <c r="R1722" i="11" s="1"/>
  <c r="S1721" i="11"/>
  <c r="T1721" i="11" s="1"/>
  <c r="O1721" i="11"/>
  <c r="R1721" i="11" s="1"/>
  <c r="T1720" i="11"/>
  <c r="S1720" i="11"/>
  <c r="O1720" i="11"/>
  <c r="R1720" i="11" s="1"/>
  <c r="T1719" i="11"/>
  <c r="S1719" i="11"/>
  <c r="O1719" i="11"/>
  <c r="R1719" i="11" s="1"/>
  <c r="S1718" i="11"/>
  <c r="T1718" i="11" s="1"/>
  <c r="O1718" i="11"/>
  <c r="R1718" i="11" s="1"/>
  <c r="T1717" i="11"/>
  <c r="S1717" i="11"/>
  <c r="O1717" i="11"/>
  <c r="R1717" i="11" s="1"/>
  <c r="S1716" i="11"/>
  <c r="T1716" i="11" s="1"/>
  <c r="O1716" i="11"/>
  <c r="R1716" i="11" s="1"/>
  <c r="S1715" i="11"/>
  <c r="T1715" i="11" s="1"/>
  <c r="O1715" i="11"/>
  <c r="R1715" i="11" s="1"/>
  <c r="S1714" i="11"/>
  <c r="T1714" i="11" s="1"/>
  <c r="O1714" i="11"/>
  <c r="R1714" i="11" s="1"/>
  <c r="S1713" i="11"/>
  <c r="T1713" i="11" s="1"/>
  <c r="O1713" i="11"/>
  <c r="R1713" i="11" s="1"/>
  <c r="S1712" i="11"/>
  <c r="T1712" i="11" s="1"/>
  <c r="O1712" i="11"/>
  <c r="R1712" i="11" s="1"/>
  <c r="T1711" i="11"/>
  <c r="S1711" i="11"/>
  <c r="O1711" i="11"/>
  <c r="R1711" i="11" s="1"/>
  <c r="S1710" i="11"/>
  <c r="T1710" i="11" s="1"/>
  <c r="O1710" i="11"/>
  <c r="R1710" i="11" s="1"/>
  <c r="S1709" i="11"/>
  <c r="T1709" i="11" s="1"/>
  <c r="O1709" i="11"/>
  <c r="R1709" i="11" s="1"/>
  <c r="S1708" i="11"/>
  <c r="T1708" i="11" s="1"/>
  <c r="O1708" i="11"/>
  <c r="R1708" i="11" s="1"/>
  <c r="T1707" i="11"/>
  <c r="S1707" i="11"/>
  <c r="O1707" i="11"/>
  <c r="R1707" i="11" s="1"/>
  <c r="S1706" i="11"/>
  <c r="T1706" i="11" s="1"/>
  <c r="O1706" i="11"/>
  <c r="R1706" i="11" s="1"/>
  <c r="T1705" i="11"/>
  <c r="S1705" i="11"/>
  <c r="O1705" i="11"/>
  <c r="R1705" i="11" s="1"/>
  <c r="S1704" i="11"/>
  <c r="T1704" i="11" s="1"/>
  <c r="O1704" i="11"/>
  <c r="T1703" i="11"/>
  <c r="S1703" i="11"/>
  <c r="O1703" i="11"/>
  <c r="R1703" i="11" s="1"/>
  <c r="T1702" i="11"/>
  <c r="S1702" i="11"/>
  <c r="O1702" i="11"/>
  <c r="R1702" i="11" s="1"/>
  <c r="T1701" i="11"/>
  <c r="S1701" i="11"/>
  <c r="O1701" i="11"/>
  <c r="R1701" i="11" s="1"/>
  <c r="T1700" i="11"/>
  <c r="S1700" i="11"/>
  <c r="O1700" i="11"/>
  <c r="R1700" i="11" s="1"/>
  <c r="T1699" i="11"/>
  <c r="S1699" i="11"/>
  <c r="O1699" i="11"/>
  <c r="R1699" i="11" s="1"/>
  <c r="T1698" i="11"/>
  <c r="S1698" i="11"/>
  <c r="O1698" i="11"/>
  <c r="R1698" i="11" s="1"/>
  <c r="T1697" i="11"/>
  <c r="S1697" i="11"/>
  <c r="O1697" i="11"/>
  <c r="R1697" i="11" s="1"/>
  <c r="T1696" i="11"/>
  <c r="S1696" i="11"/>
  <c r="O1696" i="11"/>
  <c r="R1696" i="11" s="1"/>
  <c r="T1695" i="11"/>
  <c r="S1695" i="11"/>
  <c r="O1695" i="11"/>
  <c r="R1695" i="11" s="1"/>
  <c r="T1694" i="11"/>
  <c r="S1694" i="11"/>
  <c r="O1694" i="11"/>
  <c r="R1694" i="11" s="1"/>
  <c r="T1693" i="11"/>
  <c r="S1693" i="11"/>
  <c r="O1693" i="11"/>
  <c r="R1693" i="11" s="1"/>
  <c r="T1692" i="11"/>
  <c r="S1692" i="11"/>
  <c r="U1692" i="11"/>
  <c r="O1692" i="11"/>
  <c r="R1692" i="11" s="1"/>
  <c r="T1691" i="11"/>
  <c r="S1691" i="11"/>
  <c r="U1691" i="11"/>
  <c r="O1691" i="11"/>
  <c r="R1691" i="11" s="1"/>
  <c r="T1690" i="11"/>
  <c r="S1690" i="11"/>
  <c r="O1690" i="11"/>
  <c r="R1690" i="11" s="1"/>
  <c r="T1689" i="11"/>
  <c r="S1689" i="11"/>
  <c r="O1689" i="11"/>
  <c r="R1689" i="11" s="1"/>
  <c r="T1688" i="11"/>
  <c r="S1688" i="11"/>
  <c r="O1688" i="11"/>
  <c r="R1688" i="11" s="1"/>
  <c r="T1687" i="11"/>
  <c r="S1687" i="11"/>
  <c r="O1687" i="11"/>
  <c r="R1687" i="11" s="1"/>
  <c r="T1686" i="11"/>
  <c r="S1686" i="11"/>
  <c r="O1686" i="11"/>
  <c r="R1686" i="11" s="1"/>
  <c r="T1685" i="11"/>
  <c r="S1685" i="11"/>
  <c r="O1685" i="11"/>
  <c r="T1684" i="11"/>
  <c r="S1684" i="11"/>
  <c r="O1684" i="11"/>
  <c r="R1684" i="11" s="1"/>
  <c r="T1683" i="11"/>
  <c r="S1683" i="11"/>
  <c r="O1683" i="11"/>
  <c r="R1683" i="11" s="1"/>
  <c r="T1682" i="11"/>
  <c r="S1682" i="11"/>
  <c r="O1682" i="11"/>
  <c r="R1682" i="11" s="1"/>
  <c r="T1681" i="11"/>
  <c r="S1681" i="11"/>
  <c r="O1681" i="11"/>
  <c r="T1680" i="11"/>
  <c r="S1680" i="11"/>
  <c r="O1680" i="11"/>
  <c r="R1680" i="11" s="1"/>
  <c r="V1680" i="11" s="1"/>
  <c r="T1679" i="11"/>
  <c r="S1679" i="11"/>
  <c r="O1679" i="11"/>
  <c r="R1679" i="11" s="1"/>
  <c r="T1678" i="11"/>
  <c r="S1678" i="11"/>
  <c r="O1678" i="11"/>
  <c r="R1678" i="11" s="1"/>
  <c r="T1677" i="11"/>
  <c r="S1677" i="11"/>
  <c r="O1677" i="11"/>
  <c r="R1677" i="11" s="1"/>
  <c r="T1676" i="11"/>
  <c r="S1676" i="11"/>
  <c r="O1676" i="11"/>
  <c r="R1676" i="11" s="1"/>
  <c r="U1676" i="11" s="1"/>
  <c r="T1675" i="11"/>
  <c r="S1675" i="11"/>
  <c r="O1675" i="11"/>
  <c r="R1675" i="11" s="1"/>
  <c r="T1674" i="11"/>
  <c r="S1674" i="11"/>
  <c r="O1674" i="11"/>
  <c r="R1674" i="11" s="1"/>
  <c r="T1673" i="11"/>
  <c r="S1673" i="11"/>
  <c r="U1673" i="11"/>
  <c r="O1673" i="11"/>
  <c r="R1673" i="11" s="1"/>
  <c r="T1672" i="11"/>
  <c r="S1672" i="11"/>
  <c r="O1672" i="11"/>
  <c r="R1672" i="11" s="1"/>
  <c r="T1671" i="11"/>
  <c r="S1671" i="11"/>
  <c r="O1671" i="11"/>
  <c r="R1671" i="11" s="1"/>
  <c r="T1670" i="11"/>
  <c r="S1670" i="11"/>
  <c r="O1670" i="11"/>
  <c r="T1669" i="11"/>
  <c r="S1669" i="11"/>
  <c r="O1669" i="11"/>
  <c r="R1669" i="11" s="1"/>
  <c r="T1668" i="11"/>
  <c r="S1668" i="11"/>
  <c r="O1668" i="11"/>
  <c r="R1668" i="11" s="1"/>
  <c r="T1667" i="11"/>
  <c r="S1667" i="11"/>
  <c r="O1667" i="11"/>
  <c r="R1667" i="11" s="1"/>
  <c r="T1666" i="11"/>
  <c r="S1666" i="11"/>
  <c r="O1666" i="11"/>
  <c r="R1666" i="11" s="1"/>
  <c r="T1665" i="11"/>
  <c r="S1665" i="11"/>
  <c r="O1665" i="11"/>
  <c r="R1665" i="11" s="1"/>
  <c r="T1664" i="11"/>
  <c r="S1664" i="11"/>
  <c r="O1664" i="11"/>
  <c r="R1664" i="11" s="1"/>
  <c r="T1663" i="11"/>
  <c r="S1663" i="11"/>
  <c r="O1663" i="11"/>
  <c r="T1662" i="11"/>
  <c r="S1662" i="11"/>
  <c r="O1662" i="11"/>
  <c r="R1662" i="11" s="1"/>
  <c r="T1661" i="11"/>
  <c r="S1661" i="11"/>
  <c r="O1661" i="11"/>
  <c r="R1661" i="11" s="1"/>
  <c r="T1660" i="11"/>
  <c r="S1660" i="11"/>
  <c r="O1660" i="11"/>
  <c r="R1660" i="11" s="1"/>
  <c r="T1659" i="11"/>
  <c r="S1659" i="11"/>
  <c r="O1659" i="11"/>
  <c r="R1659" i="11" s="1"/>
  <c r="T1658" i="11"/>
  <c r="S1658" i="11"/>
  <c r="O1658" i="11"/>
  <c r="R1658" i="11" s="1"/>
  <c r="T1657" i="11"/>
  <c r="S1657" i="11"/>
  <c r="O1657" i="11"/>
  <c r="R1657" i="11" s="1"/>
  <c r="T1656" i="11"/>
  <c r="S1656" i="11"/>
  <c r="O1656" i="11"/>
  <c r="R1656" i="11" s="1"/>
  <c r="T1655" i="11"/>
  <c r="S1655" i="11"/>
  <c r="O1655" i="11"/>
  <c r="R1655" i="11" s="1"/>
  <c r="T1654" i="11"/>
  <c r="S1654" i="11"/>
  <c r="O1654" i="11"/>
  <c r="R1654" i="11" s="1"/>
  <c r="U1654" i="11" s="1"/>
  <c r="T1653" i="11"/>
  <c r="S1653" i="11"/>
  <c r="O1653" i="11"/>
  <c r="R1653" i="11" s="1"/>
  <c r="T1652" i="11"/>
  <c r="S1652" i="11"/>
  <c r="O1652" i="11"/>
  <c r="R1652" i="11" s="1"/>
  <c r="T1651" i="11"/>
  <c r="S1651" i="11"/>
  <c r="O1651" i="11"/>
  <c r="R1651" i="11" s="1"/>
  <c r="T1650" i="11"/>
  <c r="S1650" i="11"/>
  <c r="O1650" i="11"/>
  <c r="R1650" i="11" s="1"/>
  <c r="U1650" i="11" s="1"/>
  <c r="T1649" i="11"/>
  <c r="S1649" i="11"/>
  <c r="O1649" i="11"/>
  <c r="R1649" i="11" s="1"/>
  <c r="T1648" i="11"/>
  <c r="S1648" i="11"/>
  <c r="O1648" i="11"/>
  <c r="R1648" i="11" s="1"/>
  <c r="T1647" i="11"/>
  <c r="S1647" i="11"/>
  <c r="O1647" i="11"/>
  <c r="R1647" i="11" s="1"/>
  <c r="T1646" i="11"/>
  <c r="S1646" i="11"/>
  <c r="O1646" i="11"/>
  <c r="R1646" i="11" s="1"/>
  <c r="T1645" i="11"/>
  <c r="S1645" i="11"/>
  <c r="O1645" i="11"/>
  <c r="R1645" i="11" s="1"/>
  <c r="U1645" i="11" s="1"/>
  <c r="T1644" i="11"/>
  <c r="S1644" i="11"/>
  <c r="O1644" i="11"/>
  <c r="R1644" i="11" s="1"/>
  <c r="T1643" i="11"/>
  <c r="S1643" i="11"/>
  <c r="O1643" i="11"/>
  <c r="R1643" i="11" s="1"/>
  <c r="T1642" i="11"/>
  <c r="S1642" i="11"/>
  <c r="O1642" i="11"/>
  <c r="R1642" i="11" s="1"/>
  <c r="T1641" i="11"/>
  <c r="S1641" i="11"/>
  <c r="O1641" i="11"/>
  <c r="R1641" i="11" s="1"/>
  <c r="T1640" i="11"/>
  <c r="S1640" i="11"/>
  <c r="O1640" i="11"/>
  <c r="T1639" i="11"/>
  <c r="S1639" i="11"/>
  <c r="O1639" i="11"/>
  <c r="R1639" i="11" s="1"/>
  <c r="T1638" i="11"/>
  <c r="S1638" i="11"/>
  <c r="O1638" i="11"/>
  <c r="R1638" i="11" s="1"/>
  <c r="T1637" i="11"/>
  <c r="S1637" i="11"/>
  <c r="O1637" i="11"/>
  <c r="R1637" i="11" s="1"/>
  <c r="T1636" i="11"/>
  <c r="S1636" i="11"/>
  <c r="O1636" i="11"/>
  <c r="R1636" i="11" s="1"/>
  <c r="T1635" i="11"/>
  <c r="S1635" i="11"/>
  <c r="O1635" i="11"/>
  <c r="R1635" i="11" s="1"/>
  <c r="T1634" i="11"/>
  <c r="S1634" i="11"/>
  <c r="O1634" i="11"/>
  <c r="R1634" i="11" s="1"/>
  <c r="T1633" i="11"/>
  <c r="S1633" i="11"/>
  <c r="O1633" i="11"/>
  <c r="R1633" i="11" s="1"/>
  <c r="T1632" i="11"/>
  <c r="S1632" i="11"/>
  <c r="O1632" i="11"/>
  <c r="R1632" i="11" s="1"/>
  <c r="U1632" i="11" s="1"/>
  <c r="T1631" i="11"/>
  <c r="S1631" i="11"/>
  <c r="O1631" i="11"/>
  <c r="R1631" i="11" s="1"/>
  <c r="T1630" i="11"/>
  <c r="S1630" i="11"/>
  <c r="O1630" i="11"/>
  <c r="R1630" i="11" s="1"/>
  <c r="T1629" i="11"/>
  <c r="S1629" i="11"/>
  <c r="O1629" i="11"/>
  <c r="R1629" i="11" s="1"/>
  <c r="T1628" i="11"/>
  <c r="S1628" i="11"/>
  <c r="O1628" i="11"/>
  <c r="R1628" i="11" s="1"/>
  <c r="T1627" i="11"/>
  <c r="S1627" i="11"/>
  <c r="O1627" i="11"/>
  <c r="R1627" i="11" s="1"/>
  <c r="T1626" i="11"/>
  <c r="S1626" i="11"/>
  <c r="O1626" i="11"/>
  <c r="R1626" i="11" s="1"/>
  <c r="T1625" i="11"/>
  <c r="S1625" i="11"/>
  <c r="O1625" i="11"/>
  <c r="R1625" i="11" s="1"/>
  <c r="T1624" i="11"/>
  <c r="S1624" i="11"/>
  <c r="O1624" i="11"/>
  <c r="R1624" i="11" s="1"/>
  <c r="T1623" i="11"/>
  <c r="S1623" i="11"/>
  <c r="O1623" i="11"/>
  <c r="R1623" i="11" s="1"/>
  <c r="T1622" i="11"/>
  <c r="S1622" i="11"/>
  <c r="O1622" i="11"/>
  <c r="R1622" i="11" s="1"/>
  <c r="T1621" i="11"/>
  <c r="S1621" i="11"/>
  <c r="O1621" i="11"/>
  <c r="R1621" i="11" s="1"/>
  <c r="T1620" i="11"/>
  <c r="S1620" i="11"/>
  <c r="O1620" i="11"/>
  <c r="R1620" i="11" s="1"/>
  <c r="T1619" i="11"/>
  <c r="S1619" i="11"/>
  <c r="O1619" i="11"/>
  <c r="R1619" i="11" s="1"/>
  <c r="T1618" i="11"/>
  <c r="S1618" i="11"/>
  <c r="O1618" i="11"/>
  <c r="R1618" i="11" s="1"/>
  <c r="T1617" i="11"/>
  <c r="S1617" i="11"/>
  <c r="O1617" i="11"/>
  <c r="R1617" i="11" s="1"/>
  <c r="T1616" i="11"/>
  <c r="S1616" i="11"/>
  <c r="O1616" i="11"/>
  <c r="R1616" i="11" s="1"/>
  <c r="T1615" i="11"/>
  <c r="S1615" i="11"/>
  <c r="O1615" i="11"/>
  <c r="R1615" i="11" s="1"/>
  <c r="T1614" i="11"/>
  <c r="S1614" i="11"/>
  <c r="O1614" i="11"/>
  <c r="R1614" i="11" s="1"/>
  <c r="T1613" i="11"/>
  <c r="S1613" i="11"/>
  <c r="O1613" i="11"/>
  <c r="T1612" i="11"/>
  <c r="S1612" i="11"/>
  <c r="O1612" i="11"/>
  <c r="R1612" i="11" s="1"/>
  <c r="T1611" i="11"/>
  <c r="S1611" i="11"/>
  <c r="O1611" i="11"/>
  <c r="R1611" i="11" s="1"/>
  <c r="T1610" i="11"/>
  <c r="S1610" i="11"/>
  <c r="O1610" i="11"/>
  <c r="T1609" i="11"/>
  <c r="S1609" i="11"/>
  <c r="U1609" i="11"/>
  <c r="O1609" i="11"/>
  <c r="R1609" i="11" s="1"/>
  <c r="T1608" i="11"/>
  <c r="S1608" i="11"/>
  <c r="O1608" i="11"/>
  <c r="R1608" i="11" s="1"/>
  <c r="T1607" i="11"/>
  <c r="S1607" i="11"/>
  <c r="O1607" i="11"/>
  <c r="R1607" i="11" s="1"/>
  <c r="T1606" i="11"/>
  <c r="S1606" i="11"/>
  <c r="O1606" i="11"/>
  <c r="R1606" i="11" s="1"/>
  <c r="T1605" i="11"/>
  <c r="S1605" i="11"/>
  <c r="O1605" i="11"/>
  <c r="R1605" i="11" s="1"/>
  <c r="T1604" i="11"/>
  <c r="S1604" i="11"/>
  <c r="O1604" i="11"/>
  <c r="R1604" i="11" s="1"/>
  <c r="T1603" i="11"/>
  <c r="S1603" i="11"/>
  <c r="O1603" i="11"/>
  <c r="R1603" i="11" s="1"/>
  <c r="T1602" i="11"/>
  <c r="S1602" i="11"/>
  <c r="O1602" i="11"/>
  <c r="R1602" i="11" s="1"/>
  <c r="T1601" i="11"/>
  <c r="S1601" i="11"/>
  <c r="O1601" i="11"/>
  <c r="R1601" i="11" s="1"/>
  <c r="T1600" i="11"/>
  <c r="S1600" i="11"/>
  <c r="O1600" i="11"/>
  <c r="T1599" i="11"/>
  <c r="S1599" i="11"/>
  <c r="O1599" i="11"/>
  <c r="R1599" i="11" s="1"/>
  <c r="T1598" i="11"/>
  <c r="S1598" i="11"/>
  <c r="O1598" i="11"/>
  <c r="R1598" i="11" s="1"/>
  <c r="T1597" i="11"/>
  <c r="S1597" i="11"/>
  <c r="O1597" i="11"/>
  <c r="R1597" i="11" s="1"/>
  <c r="T1596" i="11"/>
  <c r="S1596" i="11"/>
  <c r="O1596" i="11"/>
  <c r="R1596" i="11" s="1"/>
  <c r="T1595" i="11"/>
  <c r="S1595" i="11"/>
  <c r="O1595" i="11"/>
  <c r="R1595" i="11" s="1"/>
  <c r="T1594" i="11"/>
  <c r="S1594" i="11"/>
  <c r="O1594" i="11"/>
  <c r="R1594" i="11" s="1"/>
  <c r="T1593" i="11"/>
  <c r="S1593" i="11"/>
  <c r="O1593" i="11"/>
  <c r="R1593" i="11" s="1"/>
  <c r="T1592" i="11"/>
  <c r="S1592" i="11"/>
  <c r="O1592" i="11"/>
  <c r="R1592" i="11" s="1"/>
  <c r="T1591" i="11"/>
  <c r="S1591" i="11"/>
  <c r="O1591" i="11"/>
  <c r="R1591" i="11" s="1"/>
  <c r="T1590" i="11"/>
  <c r="S1590" i="11"/>
  <c r="O1590" i="11"/>
  <c r="R1590" i="11" s="1"/>
  <c r="T1589" i="11"/>
  <c r="S1589" i="11"/>
  <c r="O1589" i="11"/>
  <c r="R1589" i="11" s="1"/>
  <c r="T1588" i="11"/>
  <c r="S1588" i="11"/>
  <c r="O1588" i="11"/>
  <c r="R1588" i="11" s="1"/>
  <c r="T1587" i="11"/>
  <c r="S1587" i="11"/>
  <c r="O1587" i="11"/>
  <c r="R1587" i="11" s="1"/>
  <c r="T1586" i="11"/>
  <c r="S1586" i="11"/>
  <c r="O1586" i="11"/>
  <c r="R1586" i="11" s="1"/>
  <c r="T1585" i="11"/>
  <c r="S1585" i="11"/>
  <c r="O1585" i="11"/>
  <c r="R1585" i="11" s="1"/>
  <c r="T1584" i="11"/>
  <c r="S1584" i="11"/>
  <c r="O1584" i="11"/>
  <c r="R1584" i="11" s="1"/>
  <c r="T1583" i="11"/>
  <c r="S1583" i="11"/>
  <c r="O1583" i="11"/>
  <c r="R1583" i="11" s="1"/>
  <c r="T1582" i="11"/>
  <c r="S1582" i="11"/>
  <c r="O1582" i="11"/>
  <c r="R1582" i="11" s="1"/>
  <c r="T1581" i="11"/>
  <c r="S1581" i="11"/>
  <c r="O1581" i="11"/>
  <c r="R1581" i="11" s="1"/>
  <c r="T1580" i="11"/>
  <c r="S1580" i="11"/>
  <c r="U1580" i="11"/>
  <c r="O1580" i="11"/>
  <c r="R1580" i="11" s="1"/>
  <c r="T1579" i="11"/>
  <c r="S1579" i="11"/>
  <c r="O1579" i="11"/>
  <c r="R1579" i="11" s="1"/>
  <c r="T1578" i="11"/>
  <c r="S1578" i="11"/>
  <c r="O1578" i="11"/>
  <c r="R1578" i="11" s="1"/>
  <c r="T1577" i="11"/>
  <c r="S1577" i="11"/>
  <c r="O1577" i="11"/>
  <c r="R1577" i="11" s="1"/>
  <c r="T1576" i="11"/>
  <c r="S1576" i="11"/>
  <c r="O1576" i="11"/>
  <c r="R1576" i="11" s="1"/>
  <c r="T1575" i="11"/>
  <c r="S1575" i="11"/>
  <c r="O1575" i="11"/>
  <c r="R1575" i="11" s="1"/>
  <c r="T1574" i="11"/>
  <c r="S1574" i="11"/>
  <c r="O1574" i="11"/>
  <c r="T1573" i="11"/>
  <c r="S1573" i="11"/>
  <c r="O1573" i="11"/>
  <c r="R1573" i="11" s="1"/>
  <c r="T1572" i="11"/>
  <c r="S1572" i="11"/>
  <c r="O1572" i="11"/>
  <c r="R1572" i="11" s="1"/>
  <c r="U1572" i="11" s="1"/>
  <c r="T1571" i="11"/>
  <c r="S1571" i="11"/>
  <c r="O1571" i="11"/>
  <c r="R1571" i="11" s="1"/>
  <c r="T1570" i="11"/>
  <c r="S1570" i="11"/>
  <c r="O1570" i="11"/>
  <c r="R1570" i="11" s="1"/>
  <c r="T1569" i="11"/>
  <c r="S1569" i="11"/>
  <c r="O1569" i="11"/>
  <c r="R1569" i="11" s="1"/>
  <c r="T1568" i="11"/>
  <c r="S1568" i="11"/>
  <c r="O1568" i="11"/>
  <c r="R1568" i="11" s="1"/>
  <c r="T1567" i="11"/>
  <c r="S1567" i="11"/>
  <c r="O1567" i="11"/>
  <c r="R1567" i="11" s="1"/>
  <c r="T1566" i="11"/>
  <c r="S1566" i="11"/>
  <c r="O1566" i="11"/>
  <c r="T1565" i="11"/>
  <c r="S1565" i="11"/>
  <c r="O1565" i="11"/>
  <c r="R1565" i="11" s="1"/>
  <c r="T1564" i="11"/>
  <c r="S1564" i="11"/>
  <c r="O1564" i="11"/>
  <c r="R1564" i="11" s="1"/>
  <c r="T1563" i="11"/>
  <c r="S1563" i="11"/>
  <c r="O1563" i="11"/>
  <c r="R1563" i="11" s="1"/>
  <c r="T1562" i="11"/>
  <c r="S1562" i="11"/>
  <c r="O1562" i="11"/>
  <c r="R1562" i="11" s="1"/>
  <c r="T1561" i="11"/>
  <c r="S1561" i="11"/>
  <c r="O1561" i="11"/>
  <c r="T1560" i="11"/>
  <c r="S1560" i="11"/>
  <c r="O1560" i="11"/>
  <c r="R1560" i="11" s="1"/>
  <c r="T1559" i="11"/>
  <c r="S1559" i="11"/>
  <c r="O1559" i="11"/>
  <c r="R1559" i="11" s="1"/>
  <c r="T1558" i="11"/>
  <c r="S1558" i="11"/>
  <c r="O1558" i="11"/>
  <c r="R1558" i="11" s="1"/>
  <c r="T1557" i="11"/>
  <c r="S1557" i="11"/>
  <c r="O1557" i="11"/>
  <c r="R1557" i="11" s="1"/>
  <c r="T1556" i="11"/>
  <c r="S1556" i="11"/>
  <c r="O1556" i="11"/>
  <c r="R1556" i="11" s="1"/>
  <c r="T1555" i="11"/>
  <c r="S1555" i="11"/>
  <c r="O1555" i="11"/>
  <c r="R1555" i="11" s="1"/>
  <c r="T1554" i="11"/>
  <c r="S1554" i="11"/>
  <c r="O1554" i="11"/>
  <c r="T1553" i="11"/>
  <c r="S1553" i="11"/>
  <c r="O1553" i="11"/>
  <c r="R1553" i="11" s="1"/>
  <c r="T1552" i="11"/>
  <c r="S1552" i="11"/>
  <c r="O1552" i="11"/>
  <c r="R1552" i="11" s="1"/>
  <c r="T1551" i="11"/>
  <c r="S1551" i="11"/>
  <c r="O1551" i="11"/>
  <c r="R1551" i="11" s="1"/>
  <c r="T1550" i="11"/>
  <c r="S1550" i="11"/>
  <c r="O1550" i="11"/>
  <c r="R1550" i="11" s="1"/>
  <c r="T1549" i="11"/>
  <c r="S1549" i="11"/>
  <c r="O1549" i="11"/>
  <c r="R1549" i="11" s="1"/>
  <c r="T1548" i="11"/>
  <c r="S1548" i="11"/>
  <c r="O1548" i="11"/>
  <c r="R1548" i="11" s="1"/>
  <c r="T1547" i="11"/>
  <c r="S1547" i="11"/>
  <c r="O1547" i="11"/>
  <c r="R1547" i="11" s="1"/>
  <c r="T1546" i="11"/>
  <c r="S1546" i="11"/>
  <c r="O1546" i="11"/>
  <c r="R1546" i="11" s="1"/>
  <c r="T1545" i="11"/>
  <c r="S1545" i="11"/>
  <c r="O1545" i="11"/>
  <c r="R1545" i="11" s="1"/>
  <c r="T1544" i="11"/>
  <c r="S1544" i="11"/>
  <c r="O1544" i="11"/>
  <c r="R1544" i="11" s="1"/>
  <c r="T1543" i="11"/>
  <c r="S1543" i="11"/>
  <c r="O1543" i="11"/>
  <c r="R1543" i="11" s="1"/>
  <c r="T1542" i="11"/>
  <c r="S1542" i="11"/>
  <c r="O1542" i="11"/>
  <c r="R1542" i="11" s="1"/>
  <c r="T1541" i="11"/>
  <c r="S1541" i="11"/>
  <c r="O1541" i="11"/>
  <c r="R1541" i="11" s="1"/>
  <c r="T1540" i="11"/>
  <c r="S1540" i="11"/>
  <c r="O1540" i="11"/>
  <c r="R1540" i="11" s="1"/>
  <c r="T1539" i="11"/>
  <c r="S1539" i="11"/>
  <c r="O1539" i="11"/>
  <c r="R1539" i="11" s="1"/>
  <c r="T1538" i="11"/>
  <c r="S1538" i="11"/>
  <c r="O1538" i="11"/>
  <c r="R1538" i="11" s="1"/>
  <c r="U1538" i="11" s="1"/>
  <c r="T1537" i="11"/>
  <c r="S1537" i="11"/>
  <c r="O1537" i="11"/>
  <c r="T1536" i="11"/>
  <c r="S1536" i="11"/>
  <c r="O1536" i="11"/>
  <c r="R1536" i="11" s="1"/>
  <c r="T1535" i="11"/>
  <c r="S1535" i="11"/>
  <c r="O1535" i="11"/>
  <c r="R1535" i="11" s="1"/>
  <c r="T1534" i="11"/>
  <c r="S1534" i="11"/>
  <c r="O1534" i="11"/>
  <c r="R1534" i="11" s="1"/>
  <c r="T1533" i="11"/>
  <c r="S1533" i="11"/>
  <c r="O1533" i="11"/>
  <c r="R1533" i="11" s="1"/>
  <c r="T1532" i="11"/>
  <c r="S1532" i="11"/>
  <c r="O1532" i="11"/>
  <c r="R1532" i="11" s="1"/>
  <c r="U1532" i="11" s="1"/>
  <c r="T1531" i="11"/>
  <c r="S1531" i="11"/>
  <c r="O1531" i="11"/>
  <c r="R1531" i="11" s="1"/>
  <c r="T1530" i="11"/>
  <c r="S1530" i="11"/>
  <c r="O1530" i="11"/>
  <c r="R1530" i="11" s="1"/>
  <c r="U1530" i="11" s="1"/>
  <c r="T1529" i="11"/>
  <c r="S1529" i="11"/>
  <c r="O1529" i="11"/>
  <c r="R1529" i="11" s="1"/>
  <c r="T1528" i="11"/>
  <c r="S1528" i="11"/>
  <c r="O1528" i="11"/>
  <c r="R1528" i="11" s="1"/>
  <c r="T1527" i="11"/>
  <c r="S1527" i="11"/>
  <c r="O1527" i="11"/>
  <c r="R1527" i="11" s="1"/>
  <c r="T1526" i="11"/>
  <c r="S1526" i="11"/>
  <c r="O1526" i="11"/>
  <c r="R1526" i="11" s="1"/>
  <c r="T1525" i="11"/>
  <c r="S1525" i="11"/>
  <c r="O1525" i="11"/>
  <c r="T1524" i="11"/>
  <c r="S1524" i="11"/>
  <c r="O1524" i="11"/>
  <c r="R1524" i="11" s="1"/>
  <c r="T1523" i="11"/>
  <c r="S1523" i="11"/>
  <c r="O1523" i="11"/>
  <c r="R1523" i="11" s="1"/>
  <c r="T1522" i="11"/>
  <c r="S1522" i="11"/>
  <c r="O1522" i="11"/>
  <c r="R1522" i="11" s="1"/>
  <c r="T1521" i="11"/>
  <c r="S1521" i="11"/>
  <c r="O1521" i="11"/>
  <c r="R1521" i="11" s="1"/>
  <c r="T1520" i="11"/>
  <c r="S1520" i="11"/>
  <c r="O1520" i="11"/>
  <c r="R1520" i="11" s="1"/>
  <c r="T1519" i="11"/>
  <c r="S1519" i="11"/>
  <c r="O1519" i="11"/>
  <c r="R1519" i="11" s="1"/>
  <c r="T1518" i="11"/>
  <c r="S1518" i="11"/>
  <c r="O1518" i="11"/>
  <c r="R1518" i="11" s="1"/>
  <c r="T1517" i="11"/>
  <c r="S1517" i="11"/>
  <c r="O1517" i="11"/>
  <c r="R1517" i="11" s="1"/>
  <c r="T1516" i="11"/>
  <c r="S1516" i="11"/>
  <c r="O1516" i="11"/>
  <c r="R1516" i="11" s="1"/>
  <c r="T1515" i="11"/>
  <c r="S1515" i="11"/>
  <c r="O1515" i="11"/>
  <c r="R1515" i="11" s="1"/>
  <c r="T1514" i="11"/>
  <c r="S1514" i="11"/>
  <c r="O1514" i="11"/>
  <c r="R1514" i="11" s="1"/>
  <c r="T1513" i="11"/>
  <c r="S1513" i="11"/>
  <c r="O1513" i="11"/>
  <c r="R1513" i="11" s="1"/>
  <c r="T1512" i="11"/>
  <c r="S1512" i="11"/>
  <c r="O1512" i="11"/>
  <c r="R1512" i="11" s="1"/>
  <c r="T1511" i="11"/>
  <c r="S1511" i="11"/>
  <c r="O1511" i="11"/>
  <c r="R1511" i="11" s="1"/>
  <c r="T1510" i="11"/>
  <c r="S1510" i="11"/>
  <c r="O1510" i="11"/>
  <c r="R1510" i="11" s="1"/>
  <c r="T1509" i="11"/>
  <c r="S1509" i="11"/>
  <c r="O1509" i="11"/>
  <c r="R1509" i="11" s="1"/>
  <c r="T1508" i="11"/>
  <c r="S1508" i="11"/>
  <c r="O1508" i="11"/>
  <c r="R1508" i="11" s="1"/>
  <c r="T1507" i="11"/>
  <c r="S1507" i="11"/>
  <c r="O1507" i="11"/>
  <c r="R1507" i="11" s="1"/>
  <c r="T1506" i="11"/>
  <c r="S1506" i="11"/>
  <c r="O1506" i="11"/>
  <c r="R1506" i="11" s="1"/>
  <c r="T1505" i="11"/>
  <c r="S1505" i="11"/>
  <c r="O1505" i="11"/>
  <c r="R1505" i="11" s="1"/>
  <c r="T1504" i="11"/>
  <c r="S1504" i="11"/>
  <c r="O1504" i="11"/>
  <c r="R1504" i="11" s="1"/>
  <c r="T1503" i="11"/>
  <c r="S1503" i="11"/>
  <c r="O1503" i="11"/>
  <c r="R1503" i="11" s="1"/>
  <c r="T1502" i="11"/>
  <c r="S1502" i="11"/>
  <c r="O1502" i="11"/>
  <c r="R1502" i="11" s="1"/>
  <c r="U1502" i="11" s="1"/>
  <c r="T1501" i="11"/>
  <c r="S1501" i="11"/>
  <c r="O1501" i="11"/>
  <c r="R1501" i="11" s="1"/>
  <c r="H42" i="13" l="1"/>
  <c r="F45" i="13"/>
  <c r="E48" i="13"/>
  <c r="E51" i="13"/>
  <c r="F54" i="13"/>
  <c r="H57" i="13"/>
  <c r="D62" i="13"/>
  <c r="I65" i="13"/>
  <c r="G71" i="13"/>
  <c r="H78" i="13"/>
  <c r="E85" i="13"/>
  <c r="G92" i="13"/>
  <c r="D100" i="13"/>
  <c r="K107" i="13"/>
  <c r="K122" i="13"/>
  <c r="D130" i="13"/>
  <c r="J154" i="13"/>
  <c r="C4" i="13"/>
  <c r="E5" i="13"/>
  <c r="G6" i="13"/>
  <c r="I7" i="13"/>
  <c r="K8" i="13"/>
  <c r="C10" i="13"/>
  <c r="E11" i="13"/>
  <c r="G12" i="13"/>
  <c r="I13" i="13"/>
  <c r="K14" i="13"/>
  <c r="C16" i="13"/>
  <c r="F17" i="13"/>
  <c r="I18" i="13"/>
  <c r="B20" i="13"/>
  <c r="E21" i="13"/>
  <c r="C24" i="13"/>
  <c r="G25" i="13"/>
  <c r="F28" i="13"/>
  <c r="J29" i="13"/>
  <c r="E31" i="13"/>
  <c r="I32" i="13"/>
  <c r="D34" i="13"/>
  <c r="H35" i="13"/>
  <c r="B37" i="13"/>
  <c r="F38" i="13"/>
  <c r="J39" i="13"/>
  <c r="I42" i="13"/>
  <c r="C44" i="13"/>
  <c r="G45" i="13"/>
  <c r="B47" i="13"/>
  <c r="F48" i="13"/>
  <c r="K49" i="13"/>
  <c r="F51" i="13"/>
  <c r="B53" i="13"/>
  <c r="H54" i="13"/>
  <c r="C56" i="13"/>
  <c r="I57" i="13"/>
  <c r="D59" i="13"/>
  <c r="J60" i="13"/>
  <c r="F62" i="13"/>
  <c r="B64" i="13"/>
  <c r="J65" i="13"/>
  <c r="G68" i="13"/>
  <c r="H71" i="13"/>
  <c r="D75" i="13"/>
  <c r="I78" i="13"/>
  <c r="J81" i="13"/>
  <c r="J85" i="13"/>
  <c r="D89" i="13"/>
  <c r="D93" i="13"/>
  <c r="B97" i="13"/>
  <c r="F100" i="13"/>
  <c r="H104" i="13"/>
  <c r="C108" i="13"/>
  <c r="B112" i="13"/>
  <c r="I115" i="13"/>
  <c r="D119" i="13"/>
  <c r="G123" i="13"/>
  <c r="K126" i="13"/>
  <c r="D131" i="13"/>
  <c r="K138" i="13"/>
  <c r="B155" i="13"/>
  <c r="I182" i="13"/>
  <c r="F237" i="13"/>
  <c r="B3" i="13"/>
  <c r="D4" i="13"/>
  <c r="F5" i="13"/>
  <c r="H6" i="13"/>
  <c r="J7" i="13"/>
  <c r="B9" i="13"/>
  <c r="D10" i="13"/>
  <c r="F11" i="13"/>
  <c r="H12" i="13"/>
  <c r="J13" i="13"/>
  <c r="B15" i="13"/>
  <c r="D16" i="13"/>
  <c r="G17" i="13"/>
  <c r="J18" i="13"/>
  <c r="C20" i="13"/>
  <c r="F21" i="13"/>
  <c r="J22" i="13"/>
  <c r="D24" i="13"/>
  <c r="H25" i="13"/>
  <c r="C27" i="13"/>
  <c r="G28" i="13"/>
  <c r="B30" i="13"/>
  <c r="F31" i="13"/>
  <c r="J32" i="13"/>
  <c r="E34" i="13"/>
  <c r="I35" i="13"/>
  <c r="C37" i="13"/>
  <c r="G38" i="13"/>
  <c r="K39" i="13"/>
  <c r="F41" i="13"/>
  <c r="J42" i="13"/>
  <c r="D44" i="13"/>
  <c r="I45" i="13"/>
  <c r="C47" i="13"/>
  <c r="H48" i="13"/>
  <c r="B50" i="13"/>
  <c r="H51" i="13"/>
  <c r="C53" i="13"/>
  <c r="I54" i="13"/>
  <c r="D56" i="13"/>
  <c r="J57" i="13"/>
  <c r="F59" i="13"/>
  <c r="K60" i="13"/>
  <c r="H62" i="13"/>
  <c r="D64" i="13"/>
  <c r="B66" i="13"/>
  <c r="H68" i="13"/>
  <c r="I71" i="13"/>
  <c r="I75" i="13"/>
  <c r="J78" i="13"/>
  <c r="F82" i="13"/>
  <c r="B86" i="13"/>
  <c r="E89" i="13"/>
  <c r="I93" i="13"/>
  <c r="C97" i="13"/>
  <c r="B101" i="13"/>
  <c r="J104" i="13"/>
  <c r="D108" i="13"/>
  <c r="G112" i="13"/>
  <c r="B116" i="13"/>
  <c r="K119" i="13"/>
  <c r="H123" i="13"/>
  <c r="C127" i="13"/>
  <c r="J131" i="13"/>
  <c r="E139" i="13"/>
  <c r="J158" i="13"/>
  <c r="J182" i="13"/>
  <c r="A2" i="13"/>
  <c r="F238" i="13"/>
  <c r="D237" i="13"/>
  <c r="B236" i="13"/>
  <c r="J234" i="13"/>
  <c r="H233" i="13"/>
  <c r="F232" i="13"/>
  <c r="D231" i="13"/>
  <c r="B230" i="13"/>
  <c r="J228" i="13"/>
  <c r="H227" i="13"/>
  <c r="F226" i="13"/>
  <c r="D225" i="13"/>
  <c r="B224" i="13"/>
  <c r="J222" i="13"/>
  <c r="H221" i="13"/>
  <c r="F220" i="13"/>
  <c r="D219" i="13"/>
  <c r="B218" i="13"/>
  <c r="J216" i="13"/>
  <c r="H215" i="13"/>
  <c r="F214" i="13"/>
  <c r="D213" i="13"/>
  <c r="B212" i="13"/>
  <c r="J210" i="13"/>
  <c r="H209" i="13"/>
  <c r="F208" i="13"/>
  <c r="D207" i="13"/>
  <c r="B206" i="13"/>
  <c r="J204" i="13"/>
  <c r="H203" i="13"/>
  <c r="F202" i="13"/>
  <c r="D201" i="13"/>
  <c r="E238" i="13"/>
  <c r="C237" i="13"/>
  <c r="K235" i="13"/>
  <c r="I234" i="13"/>
  <c r="G233" i="13"/>
  <c r="E232" i="13"/>
  <c r="C231" i="13"/>
  <c r="K229" i="13"/>
  <c r="I228" i="13"/>
  <c r="G227" i="13"/>
  <c r="E226" i="13"/>
  <c r="C225" i="13"/>
  <c r="K223" i="13"/>
  <c r="I222" i="13"/>
  <c r="G221" i="13"/>
  <c r="E220" i="13"/>
  <c r="C219" i="13"/>
  <c r="K217" i="13"/>
  <c r="I216" i="13"/>
  <c r="G215" i="13"/>
  <c r="E214" i="13"/>
  <c r="C213" i="13"/>
  <c r="K211" i="13"/>
  <c r="I210" i="13"/>
  <c r="G209" i="13"/>
  <c r="E208" i="13"/>
  <c r="C207" i="13"/>
  <c r="K205" i="13"/>
  <c r="I204" i="13"/>
  <c r="G203" i="13"/>
  <c r="E202" i="13"/>
  <c r="C201" i="13"/>
  <c r="K199" i="13"/>
  <c r="I198" i="13"/>
  <c r="G197" i="13"/>
  <c r="E196" i="13"/>
  <c r="C195" i="13"/>
  <c r="K193" i="13"/>
  <c r="I192" i="13"/>
  <c r="G191" i="13"/>
  <c r="E190" i="13"/>
  <c r="C189" i="13"/>
  <c r="K187" i="13"/>
  <c r="I186" i="13"/>
  <c r="G185" i="13"/>
  <c r="E184" i="13"/>
  <c r="C183" i="13"/>
  <c r="K181" i="13"/>
  <c r="I180" i="13"/>
  <c r="G179" i="13"/>
  <c r="E178" i="13"/>
  <c r="C177" i="13"/>
  <c r="K175" i="13"/>
  <c r="I174" i="13"/>
  <c r="G173" i="13"/>
  <c r="E172" i="13"/>
  <c r="C171" i="13"/>
  <c r="K169" i="13"/>
  <c r="I168" i="13"/>
  <c r="G167" i="13"/>
  <c r="E166" i="13"/>
  <c r="C165" i="13"/>
  <c r="K163" i="13"/>
  <c r="I162" i="13"/>
  <c r="G161" i="13"/>
  <c r="E160" i="13"/>
  <c r="C159" i="13"/>
  <c r="K157" i="13"/>
  <c r="I156" i="13"/>
  <c r="G155" i="13"/>
  <c r="E154" i="13"/>
  <c r="C153" i="13"/>
  <c r="K151" i="13"/>
  <c r="I150" i="13"/>
  <c r="G149" i="13"/>
  <c r="E148" i="13"/>
  <c r="C147" i="13"/>
  <c r="K145" i="13"/>
  <c r="I144" i="13"/>
  <c r="G143" i="13"/>
  <c r="E142" i="13"/>
  <c r="C141" i="13"/>
  <c r="K139" i="13"/>
  <c r="I138" i="13"/>
  <c r="G137" i="13"/>
  <c r="D238" i="13"/>
  <c r="B237" i="13"/>
  <c r="J235" i="13"/>
  <c r="H234" i="13"/>
  <c r="F233" i="13"/>
  <c r="D232" i="13"/>
  <c r="B231" i="13"/>
  <c r="J229" i="13"/>
  <c r="H228" i="13"/>
  <c r="F227" i="13"/>
  <c r="D226" i="13"/>
  <c r="B225" i="13"/>
  <c r="J223" i="13"/>
  <c r="H222" i="13"/>
  <c r="F221" i="13"/>
  <c r="D220" i="13"/>
  <c r="B219" i="13"/>
  <c r="J217" i="13"/>
  <c r="H216" i="13"/>
  <c r="F215" i="13"/>
  <c r="D214" i="13"/>
  <c r="B213" i="13"/>
  <c r="J211" i="13"/>
  <c r="H210" i="13"/>
  <c r="F209" i="13"/>
  <c r="D208" i="13"/>
  <c r="B207" i="13"/>
  <c r="J205" i="13"/>
  <c r="H204" i="13"/>
  <c r="F203" i="13"/>
  <c r="D202" i="13"/>
  <c r="B201" i="13"/>
  <c r="J199" i="13"/>
  <c r="H198" i="13"/>
  <c r="F197" i="13"/>
  <c r="D196" i="13"/>
  <c r="B195" i="13"/>
  <c r="J193" i="13"/>
  <c r="H192" i="13"/>
  <c r="F191" i="13"/>
  <c r="D190" i="13"/>
  <c r="C238" i="13"/>
  <c r="K236" i="13"/>
  <c r="I235" i="13"/>
  <c r="G234" i="13"/>
  <c r="E233" i="13"/>
  <c r="C232" i="13"/>
  <c r="K230" i="13"/>
  <c r="I229" i="13"/>
  <c r="G228" i="13"/>
  <c r="E227" i="13"/>
  <c r="C226" i="13"/>
  <c r="K224" i="13"/>
  <c r="I223" i="13"/>
  <c r="G222" i="13"/>
  <c r="E221" i="13"/>
  <c r="C220" i="13"/>
  <c r="K218" i="13"/>
  <c r="I217" i="13"/>
  <c r="G216" i="13"/>
  <c r="E215" i="13"/>
  <c r="C214" i="13"/>
  <c r="K212" i="13"/>
  <c r="I211" i="13"/>
  <c r="G210" i="13"/>
  <c r="E209" i="13"/>
  <c r="C208" i="13"/>
  <c r="K206" i="13"/>
  <c r="I205" i="13"/>
  <c r="G204" i="13"/>
  <c r="E203" i="13"/>
  <c r="C202" i="13"/>
  <c r="K200" i="13"/>
  <c r="I199" i="13"/>
  <c r="G198" i="13"/>
  <c r="E197" i="13"/>
  <c r="C196" i="13"/>
  <c r="K194" i="13"/>
  <c r="I193" i="13"/>
  <c r="G192" i="13"/>
  <c r="E191" i="13"/>
  <c r="C190" i="13"/>
  <c r="K188" i="13"/>
  <c r="I187" i="13"/>
  <c r="G186" i="13"/>
  <c r="E185" i="13"/>
  <c r="C184" i="13"/>
  <c r="K182" i="13"/>
  <c r="I181" i="13"/>
  <c r="G180" i="13"/>
  <c r="E179" i="13"/>
  <c r="C178" i="13"/>
  <c r="K176" i="13"/>
  <c r="I175" i="13"/>
  <c r="G174" i="13"/>
  <c r="E173" i="13"/>
  <c r="C172" i="13"/>
  <c r="K170" i="13"/>
  <c r="I169" i="13"/>
  <c r="G168" i="13"/>
  <c r="E167" i="13"/>
  <c r="C166" i="13"/>
  <c r="K164" i="13"/>
  <c r="I163" i="13"/>
  <c r="G162" i="13"/>
  <c r="E161" i="13"/>
  <c r="C160" i="13"/>
  <c r="K158" i="13"/>
  <c r="I157" i="13"/>
  <c r="G156" i="13"/>
  <c r="E155" i="13"/>
  <c r="C154" i="13"/>
  <c r="K152" i="13"/>
  <c r="I151" i="13"/>
  <c r="G150" i="13"/>
  <c r="E149" i="13"/>
  <c r="C148" i="13"/>
  <c r="K146" i="13"/>
  <c r="I145" i="13"/>
  <c r="G144" i="13"/>
  <c r="E143" i="13"/>
  <c r="C142" i="13"/>
  <c r="K140" i="13"/>
  <c r="I139" i="13"/>
  <c r="G138" i="13"/>
  <c r="E137" i="13"/>
  <c r="B238" i="13"/>
  <c r="J236" i="13"/>
  <c r="H235" i="13"/>
  <c r="F234" i="13"/>
  <c r="D233" i="13"/>
  <c r="B232" i="13"/>
  <c r="J230" i="13"/>
  <c r="H229" i="13"/>
  <c r="F228" i="13"/>
  <c r="D227" i="13"/>
  <c r="B226" i="13"/>
  <c r="J224" i="13"/>
  <c r="H223" i="13"/>
  <c r="F222" i="13"/>
  <c r="D221" i="13"/>
  <c r="B220" i="13"/>
  <c r="J218" i="13"/>
  <c r="H217" i="13"/>
  <c r="F216" i="13"/>
  <c r="D215" i="13"/>
  <c r="B214" i="13"/>
  <c r="J212" i="13"/>
  <c r="H211" i="13"/>
  <c r="F210" i="13"/>
  <c r="D209" i="13"/>
  <c r="B208" i="13"/>
  <c r="J206" i="13"/>
  <c r="H205" i="13"/>
  <c r="F204" i="13"/>
  <c r="D203" i="13"/>
  <c r="B202" i="13"/>
  <c r="J200" i="13"/>
  <c r="H199" i="13"/>
  <c r="F198" i="13"/>
  <c r="D197" i="13"/>
  <c r="B196" i="13"/>
  <c r="J194" i="13"/>
  <c r="H193" i="13"/>
  <c r="F192" i="13"/>
  <c r="D191" i="13"/>
  <c r="B190" i="13"/>
  <c r="J188" i="13"/>
  <c r="H187" i="13"/>
  <c r="F186" i="13"/>
  <c r="D185" i="13"/>
  <c r="K237" i="13"/>
  <c r="I236" i="13"/>
  <c r="G235" i="13"/>
  <c r="E234" i="13"/>
  <c r="C233" i="13"/>
  <c r="K231" i="13"/>
  <c r="I230" i="13"/>
  <c r="G229" i="13"/>
  <c r="E228" i="13"/>
  <c r="C227" i="13"/>
  <c r="K225" i="13"/>
  <c r="I224" i="13"/>
  <c r="G223" i="13"/>
  <c r="E222" i="13"/>
  <c r="C221" i="13"/>
  <c r="K219" i="13"/>
  <c r="I218" i="13"/>
  <c r="G217" i="13"/>
  <c r="E216" i="13"/>
  <c r="C215" i="13"/>
  <c r="K213" i="13"/>
  <c r="I212" i="13"/>
  <c r="G211" i="13"/>
  <c r="E210" i="13"/>
  <c r="C209" i="13"/>
  <c r="K207" i="13"/>
  <c r="I206" i="13"/>
  <c r="G205" i="13"/>
  <c r="E204" i="13"/>
  <c r="C203" i="13"/>
  <c r="K201" i="13"/>
  <c r="I200" i="13"/>
  <c r="G199" i="13"/>
  <c r="E198" i="13"/>
  <c r="C197" i="13"/>
  <c r="K195" i="13"/>
  <c r="I194" i="13"/>
  <c r="G193" i="13"/>
  <c r="E192" i="13"/>
  <c r="C191" i="13"/>
  <c r="J237" i="13"/>
  <c r="H236" i="13"/>
  <c r="F235" i="13"/>
  <c r="D234" i="13"/>
  <c r="B233" i="13"/>
  <c r="J231" i="13"/>
  <c r="H230" i="13"/>
  <c r="F229" i="13"/>
  <c r="D228" i="13"/>
  <c r="B227" i="13"/>
  <c r="J225" i="13"/>
  <c r="H224" i="13"/>
  <c r="F223" i="13"/>
  <c r="D222" i="13"/>
  <c r="B221" i="13"/>
  <c r="J219" i="13"/>
  <c r="H218" i="13"/>
  <c r="F217" i="13"/>
  <c r="D216" i="13"/>
  <c r="B215" i="13"/>
  <c r="J213" i="13"/>
  <c r="H212" i="13"/>
  <c r="F211" i="13"/>
  <c r="D210" i="13"/>
  <c r="B209" i="13"/>
  <c r="J207" i="13"/>
  <c r="H206" i="13"/>
  <c r="F205" i="13"/>
  <c r="D204" i="13"/>
  <c r="B203" i="13"/>
  <c r="J201" i="13"/>
  <c r="H200" i="13"/>
  <c r="F199" i="13"/>
  <c r="D198" i="13"/>
  <c r="B197" i="13"/>
  <c r="J195" i="13"/>
  <c r="H194" i="13"/>
  <c r="F193" i="13"/>
  <c r="D192" i="13"/>
  <c r="B191" i="13"/>
  <c r="J189" i="13"/>
  <c r="H188" i="13"/>
  <c r="F187" i="13"/>
  <c r="D186" i="13"/>
  <c r="B185" i="13"/>
  <c r="J183" i="13"/>
  <c r="H182" i="13"/>
  <c r="K238" i="13"/>
  <c r="I237" i="13"/>
  <c r="G236" i="13"/>
  <c r="E235" i="13"/>
  <c r="C234" i="13"/>
  <c r="K232" i="13"/>
  <c r="I231" i="13"/>
  <c r="G230" i="13"/>
  <c r="E229" i="13"/>
  <c r="C228" i="13"/>
  <c r="K226" i="13"/>
  <c r="I225" i="13"/>
  <c r="G224" i="13"/>
  <c r="E223" i="13"/>
  <c r="C222" i="13"/>
  <c r="K220" i="13"/>
  <c r="I219" i="13"/>
  <c r="G218" i="13"/>
  <c r="E217" i="13"/>
  <c r="C216" i="13"/>
  <c r="K214" i="13"/>
  <c r="I213" i="13"/>
  <c r="G212" i="13"/>
  <c r="E211" i="13"/>
  <c r="C210" i="13"/>
  <c r="K208" i="13"/>
  <c r="I207" i="13"/>
  <c r="G206" i="13"/>
  <c r="E205" i="13"/>
  <c r="C204" i="13"/>
  <c r="K202" i="13"/>
  <c r="I201" i="13"/>
  <c r="G200" i="13"/>
  <c r="E199" i="13"/>
  <c r="C198" i="13"/>
  <c r="K196" i="13"/>
  <c r="I195" i="13"/>
  <c r="G194" i="13"/>
  <c r="E193" i="13"/>
  <c r="C192" i="13"/>
  <c r="K190" i="13"/>
  <c r="I189" i="13"/>
  <c r="G188" i="13"/>
  <c r="E187" i="13"/>
  <c r="C186" i="13"/>
  <c r="K184" i="13"/>
  <c r="I183" i="13"/>
  <c r="G182" i="13"/>
  <c r="E181" i="13"/>
  <c r="C180" i="13"/>
  <c r="K178" i="13"/>
  <c r="I177" i="13"/>
  <c r="G176" i="13"/>
  <c r="E175" i="13"/>
  <c r="C174" i="13"/>
  <c r="K172" i="13"/>
  <c r="I171" i="13"/>
  <c r="G170" i="13"/>
  <c r="E169" i="13"/>
  <c r="C168" i="13"/>
  <c r="K166" i="13"/>
  <c r="I165" i="13"/>
  <c r="G164" i="13"/>
  <c r="J238" i="13"/>
  <c r="H237" i="13"/>
  <c r="F236" i="13"/>
  <c r="D235" i="13"/>
  <c r="B234" i="13"/>
  <c r="J232" i="13"/>
  <c r="H231" i="13"/>
  <c r="F230" i="13"/>
  <c r="D229" i="13"/>
  <c r="B228" i="13"/>
  <c r="J226" i="13"/>
  <c r="H225" i="13"/>
  <c r="F224" i="13"/>
  <c r="D223" i="13"/>
  <c r="B222" i="13"/>
  <c r="J220" i="13"/>
  <c r="H219" i="13"/>
  <c r="F218" i="13"/>
  <c r="D217" i="13"/>
  <c r="B216" i="13"/>
  <c r="J214" i="13"/>
  <c r="H213" i="13"/>
  <c r="F212" i="13"/>
  <c r="D211" i="13"/>
  <c r="B210" i="13"/>
  <c r="J208" i="13"/>
  <c r="H207" i="13"/>
  <c r="F206" i="13"/>
  <c r="D205" i="13"/>
  <c r="B204" i="13"/>
  <c r="J202" i="13"/>
  <c r="H201" i="13"/>
  <c r="F200" i="13"/>
  <c r="D199" i="13"/>
  <c r="B198" i="13"/>
  <c r="J196" i="13"/>
  <c r="H195" i="13"/>
  <c r="F194" i="13"/>
  <c r="D193" i="13"/>
  <c r="B192" i="13"/>
  <c r="J190" i="13"/>
  <c r="H189" i="13"/>
  <c r="F188" i="13"/>
  <c r="D187" i="13"/>
  <c r="B186" i="13"/>
  <c r="J184" i="13"/>
  <c r="H183" i="13"/>
  <c r="F182" i="13"/>
  <c r="D181" i="13"/>
  <c r="B180" i="13"/>
  <c r="J178" i="13"/>
  <c r="H177" i="13"/>
  <c r="F176" i="13"/>
  <c r="D175" i="13"/>
  <c r="B174" i="13"/>
  <c r="J172" i="13"/>
  <c r="H171" i="13"/>
  <c r="F170" i="13"/>
  <c r="D169" i="13"/>
  <c r="B168" i="13"/>
  <c r="J166" i="13"/>
  <c r="G238" i="13"/>
  <c r="E237" i="13"/>
  <c r="C236" i="13"/>
  <c r="K234" i="13"/>
  <c r="I233" i="13"/>
  <c r="G232" i="13"/>
  <c r="E231" i="13"/>
  <c r="C230" i="13"/>
  <c r="K228" i="13"/>
  <c r="I227" i="13"/>
  <c r="G226" i="13"/>
  <c r="E225" i="13"/>
  <c r="C224" i="13"/>
  <c r="K222" i="13"/>
  <c r="I221" i="13"/>
  <c r="G220" i="13"/>
  <c r="E219" i="13"/>
  <c r="C218" i="13"/>
  <c r="K216" i="13"/>
  <c r="I215" i="13"/>
  <c r="G214" i="13"/>
  <c r="E213" i="13"/>
  <c r="D236" i="13"/>
  <c r="B229" i="13"/>
  <c r="J221" i="13"/>
  <c r="H214" i="13"/>
  <c r="I208" i="13"/>
  <c r="K203" i="13"/>
  <c r="B200" i="13"/>
  <c r="F196" i="13"/>
  <c r="J192" i="13"/>
  <c r="E189" i="13"/>
  <c r="K186" i="13"/>
  <c r="G184" i="13"/>
  <c r="E182" i="13"/>
  <c r="H180" i="13"/>
  <c r="I178" i="13"/>
  <c r="B177" i="13"/>
  <c r="C175" i="13"/>
  <c r="F173" i="13"/>
  <c r="G171" i="13"/>
  <c r="J169" i="13"/>
  <c r="K167" i="13"/>
  <c r="D166" i="13"/>
  <c r="H164" i="13"/>
  <c r="C163" i="13"/>
  <c r="I161" i="13"/>
  <c r="D160" i="13"/>
  <c r="I158" i="13"/>
  <c r="E157" i="13"/>
  <c r="K155" i="13"/>
  <c r="G154" i="13"/>
  <c r="B153" i="13"/>
  <c r="G151" i="13"/>
  <c r="C150" i="13"/>
  <c r="I148" i="13"/>
  <c r="E147" i="13"/>
  <c r="J145" i="13"/>
  <c r="E144" i="13"/>
  <c r="K142" i="13"/>
  <c r="G141" i="13"/>
  <c r="C140" i="13"/>
  <c r="H138" i="13"/>
  <c r="C137" i="13"/>
  <c r="K135" i="13"/>
  <c r="I134" i="13"/>
  <c r="G133" i="13"/>
  <c r="E132" i="13"/>
  <c r="C131" i="13"/>
  <c r="C235" i="13"/>
  <c r="K227" i="13"/>
  <c r="I220" i="13"/>
  <c r="G213" i="13"/>
  <c r="H208" i="13"/>
  <c r="J203" i="13"/>
  <c r="C199" i="13"/>
  <c r="G195" i="13"/>
  <c r="K191" i="13"/>
  <c r="D189" i="13"/>
  <c r="J186" i="13"/>
  <c r="F184" i="13"/>
  <c r="D182" i="13"/>
  <c r="F180" i="13"/>
  <c r="H178" i="13"/>
  <c r="J176" i="13"/>
  <c r="B175" i="13"/>
  <c r="D173" i="13"/>
  <c r="F171" i="13"/>
  <c r="H169" i="13"/>
  <c r="J167" i="13"/>
  <c r="B166" i="13"/>
  <c r="F164" i="13"/>
  <c r="B163" i="13"/>
  <c r="H161" i="13"/>
  <c r="B160" i="13"/>
  <c r="H158" i="13"/>
  <c r="D157" i="13"/>
  <c r="J155" i="13"/>
  <c r="F154" i="13"/>
  <c r="J152" i="13"/>
  <c r="F151" i="13"/>
  <c r="B150" i="13"/>
  <c r="H148" i="13"/>
  <c r="D147" i="13"/>
  <c r="H145" i="13"/>
  <c r="D144" i="13"/>
  <c r="J142" i="13"/>
  <c r="F141" i="13"/>
  <c r="B140" i="13"/>
  <c r="F138" i="13"/>
  <c r="B137" i="13"/>
  <c r="J135" i="13"/>
  <c r="H134" i="13"/>
  <c r="F133" i="13"/>
  <c r="D132" i="13"/>
  <c r="B131" i="13"/>
  <c r="B235" i="13"/>
  <c r="J227" i="13"/>
  <c r="H220" i="13"/>
  <c r="F213" i="13"/>
  <c r="G208" i="13"/>
  <c r="I203" i="13"/>
  <c r="B199" i="13"/>
  <c r="F195" i="13"/>
  <c r="J191" i="13"/>
  <c r="B189" i="13"/>
  <c r="H186" i="13"/>
  <c r="D184" i="13"/>
  <c r="C182" i="13"/>
  <c r="E180" i="13"/>
  <c r="G178" i="13"/>
  <c r="I176" i="13"/>
  <c r="K174" i="13"/>
  <c r="C173" i="13"/>
  <c r="E171" i="13"/>
  <c r="G169" i="13"/>
  <c r="I167" i="13"/>
  <c r="K165" i="13"/>
  <c r="E164" i="13"/>
  <c r="K162" i="13"/>
  <c r="F161" i="13"/>
  <c r="K159" i="13"/>
  <c r="G158" i="13"/>
  <c r="C157" i="13"/>
  <c r="I155" i="13"/>
  <c r="D154" i="13"/>
  <c r="I152" i="13"/>
  <c r="E151" i="13"/>
  <c r="K149" i="13"/>
  <c r="G148" i="13"/>
  <c r="B147" i="13"/>
  <c r="G145" i="13"/>
  <c r="C144" i="13"/>
  <c r="I142" i="13"/>
  <c r="E141" i="13"/>
  <c r="J139" i="13"/>
  <c r="E138" i="13"/>
  <c r="K136" i="13"/>
  <c r="I135" i="13"/>
  <c r="G134" i="13"/>
  <c r="K233" i="13"/>
  <c r="I226" i="13"/>
  <c r="G219" i="13"/>
  <c r="E212" i="13"/>
  <c r="G207" i="13"/>
  <c r="I202" i="13"/>
  <c r="K198" i="13"/>
  <c r="E195" i="13"/>
  <c r="I191" i="13"/>
  <c r="I188" i="13"/>
  <c r="E186" i="13"/>
  <c r="B184" i="13"/>
  <c r="B182" i="13"/>
  <c r="D180" i="13"/>
  <c r="F178" i="13"/>
  <c r="H176" i="13"/>
  <c r="J174" i="13"/>
  <c r="B173" i="13"/>
  <c r="D171" i="13"/>
  <c r="F169" i="13"/>
  <c r="H167" i="13"/>
  <c r="J165" i="13"/>
  <c r="D164" i="13"/>
  <c r="J162" i="13"/>
  <c r="D161" i="13"/>
  <c r="J159" i="13"/>
  <c r="F158" i="13"/>
  <c r="B157" i="13"/>
  <c r="H155" i="13"/>
  <c r="B154" i="13"/>
  <c r="H152" i="13"/>
  <c r="D151" i="13"/>
  <c r="J149" i="13"/>
  <c r="F148" i="13"/>
  <c r="J146" i="13"/>
  <c r="F145" i="13"/>
  <c r="B144" i="13"/>
  <c r="H142" i="13"/>
  <c r="D141" i="13"/>
  <c r="H139" i="13"/>
  <c r="D138" i="13"/>
  <c r="J136" i="13"/>
  <c r="H135" i="13"/>
  <c r="J233" i="13"/>
  <c r="H226" i="13"/>
  <c r="F219" i="13"/>
  <c r="D212" i="13"/>
  <c r="F207" i="13"/>
  <c r="H202" i="13"/>
  <c r="J198" i="13"/>
  <c r="D195" i="13"/>
  <c r="H191" i="13"/>
  <c r="E188" i="13"/>
  <c r="K185" i="13"/>
  <c r="K183" i="13"/>
  <c r="J181" i="13"/>
  <c r="K179" i="13"/>
  <c r="D178" i="13"/>
  <c r="E176" i="13"/>
  <c r="H174" i="13"/>
  <c r="I172" i="13"/>
  <c r="B171" i="13"/>
  <c r="C169" i="13"/>
  <c r="F167" i="13"/>
  <c r="H165" i="13"/>
  <c r="C164" i="13"/>
  <c r="H162" i="13"/>
  <c r="C161" i="13"/>
  <c r="I159" i="13"/>
  <c r="E158" i="13"/>
  <c r="K156" i="13"/>
  <c r="F155" i="13"/>
  <c r="K153" i="13"/>
  <c r="G152" i="13"/>
  <c r="C151" i="13"/>
  <c r="I149" i="13"/>
  <c r="D148" i="13"/>
  <c r="I146" i="13"/>
  <c r="E145" i="13"/>
  <c r="K143" i="13"/>
  <c r="G142" i="13"/>
  <c r="B141" i="13"/>
  <c r="G139" i="13"/>
  <c r="C138" i="13"/>
  <c r="I136" i="13"/>
  <c r="G135" i="13"/>
  <c r="E134" i="13"/>
  <c r="C133" i="13"/>
  <c r="K131" i="13"/>
  <c r="I130" i="13"/>
  <c r="G129" i="13"/>
  <c r="I232" i="13"/>
  <c r="G225" i="13"/>
  <c r="E218" i="13"/>
  <c r="C212" i="13"/>
  <c r="E207" i="13"/>
  <c r="G202" i="13"/>
  <c r="K197" i="13"/>
  <c r="E194" i="13"/>
  <c r="I190" i="13"/>
  <c r="D188" i="13"/>
  <c r="J185" i="13"/>
  <c r="G183" i="13"/>
  <c r="H181" i="13"/>
  <c r="J179" i="13"/>
  <c r="B178" i="13"/>
  <c r="D176" i="13"/>
  <c r="F174" i="13"/>
  <c r="H172" i="13"/>
  <c r="J170" i="13"/>
  <c r="B169" i="13"/>
  <c r="D167" i="13"/>
  <c r="G165" i="13"/>
  <c r="B164" i="13"/>
  <c r="F162" i="13"/>
  <c r="B161" i="13"/>
  <c r="H159" i="13"/>
  <c r="D158" i="13"/>
  <c r="J156" i="13"/>
  <c r="D155" i="13"/>
  <c r="J153" i="13"/>
  <c r="F152" i="13"/>
  <c r="B151" i="13"/>
  <c r="H149" i="13"/>
  <c r="B148" i="13"/>
  <c r="H146" i="13"/>
  <c r="D145" i="13"/>
  <c r="J143" i="13"/>
  <c r="F142" i="13"/>
  <c r="J140" i="13"/>
  <c r="F139" i="13"/>
  <c r="B138" i="13"/>
  <c r="H136" i="13"/>
  <c r="F135" i="13"/>
  <c r="H238" i="13"/>
  <c r="F231" i="13"/>
  <c r="D224" i="13"/>
  <c r="B217" i="13"/>
  <c r="K210" i="13"/>
  <c r="C206" i="13"/>
  <c r="E201" i="13"/>
  <c r="H197" i="13"/>
  <c r="B194" i="13"/>
  <c r="F190" i="13"/>
  <c r="J187" i="13"/>
  <c r="F185" i="13"/>
  <c r="D183" i="13"/>
  <c r="C181" i="13"/>
  <c r="F179" i="13"/>
  <c r="G177" i="13"/>
  <c r="J175" i="13"/>
  <c r="K173" i="13"/>
  <c r="D172" i="13"/>
  <c r="E170" i="13"/>
  <c r="H168" i="13"/>
  <c r="I166" i="13"/>
  <c r="D165" i="13"/>
  <c r="G163" i="13"/>
  <c r="C162" i="13"/>
  <c r="I160" i="13"/>
  <c r="E159" i="13"/>
  <c r="J157" i="13"/>
  <c r="E156" i="13"/>
  <c r="K154" i="13"/>
  <c r="G153" i="13"/>
  <c r="C152" i="13"/>
  <c r="H150" i="13"/>
  <c r="C149" i="13"/>
  <c r="I147" i="13"/>
  <c r="E146" i="13"/>
  <c r="K144" i="13"/>
  <c r="F143" i="13"/>
  <c r="K141" i="13"/>
  <c r="G140" i="13"/>
  <c r="C139" i="13"/>
  <c r="I137" i="13"/>
  <c r="E136" i="13"/>
  <c r="C135" i="13"/>
  <c r="K133" i="13"/>
  <c r="I132" i="13"/>
  <c r="G131" i="13"/>
  <c r="E130" i="13"/>
  <c r="C129" i="13"/>
  <c r="K127" i="13"/>
  <c r="I126" i="13"/>
  <c r="G125" i="13"/>
  <c r="E124" i="13"/>
  <c r="C123" i="13"/>
  <c r="K121" i="13"/>
  <c r="I120" i="13"/>
  <c r="G119" i="13"/>
  <c r="E118" i="13"/>
  <c r="C117" i="13"/>
  <c r="K115" i="13"/>
  <c r="I114" i="13"/>
  <c r="G113" i="13"/>
  <c r="E112" i="13"/>
  <c r="C111" i="13"/>
  <c r="K109" i="13"/>
  <c r="I108" i="13"/>
  <c r="G107" i="13"/>
  <c r="E106" i="13"/>
  <c r="C105" i="13"/>
  <c r="K103" i="13"/>
  <c r="I102" i="13"/>
  <c r="G101" i="13"/>
  <c r="E100" i="13"/>
  <c r="C99" i="13"/>
  <c r="K97" i="13"/>
  <c r="I96" i="13"/>
  <c r="G95" i="13"/>
  <c r="E94" i="13"/>
  <c r="C93" i="13"/>
  <c r="K91" i="13"/>
  <c r="I90" i="13"/>
  <c r="G89" i="13"/>
  <c r="E88" i="13"/>
  <c r="C87" i="13"/>
  <c r="K85" i="13"/>
  <c r="G231" i="13"/>
  <c r="J215" i="13"/>
  <c r="G201" i="13"/>
  <c r="C193" i="13"/>
  <c r="B187" i="13"/>
  <c r="F181" i="13"/>
  <c r="E177" i="13"/>
  <c r="G172" i="13"/>
  <c r="F168" i="13"/>
  <c r="I164" i="13"/>
  <c r="J160" i="13"/>
  <c r="G157" i="13"/>
  <c r="I153" i="13"/>
  <c r="F150" i="13"/>
  <c r="F147" i="13"/>
  <c r="H143" i="13"/>
  <c r="E230" i="13"/>
  <c r="I214" i="13"/>
  <c r="F201" i="13"/>
  <c r="B193" i="13"/>
  <c r="I185" i="13"/>
  <c r="B181" i="13"/>
  <c r="D177" i="13"/>
  <c r="F172" i="13"/>
  <c r="E168" i="13"/>
  <c r="J163" i="13"/>
  <c r="H160" i="13"/>
  <c r="F157" i="13"/>
  <c r="H153" i="13"/>
  <c r="E150" i="13"/>
  <c r="G146" i="13"/>
  <c r="D143" i="13"/>
  <c r="D140" i="13"/>
  <c r="F136" i="13"/>
  <c r="B134" i="13"/>
  <c r="C132" i="13"/>
  <c r="F130" i="13"/>
  <c r="K128" i="13"/>
  <c r="H127" i="13"/>
  <c r="E126" i="13"/>
  <c r="B125" i="13"/>
  <c r="I123" i="13"/>
  <c r="F122" i="13"/>
  <c r="C121" i="13"/>
  <c r="J119" i="13"/>
  <c r="G118" i="13"/>
  <c r="D117" i="13"/>
  <c r="J115" i="13"/>
  <c r="G114" i="13"/>
  <c r="D113" i="13"/>
  <c r="K111" i="13"/>
  <c r="H110" i="13"/>
  <c r="E109" i="13"/>
  <c r="B108" i="13"/>
  <c r="I106" i="13"/>
  <c r="F105" i="13"/>
  <c r="C104" i="13"/>
  <c r="J102" i="13"/>
  <c r="F101" i="13"/>
  <c r="C100" i="13"/>
  <c r="J98" i="13"/>
  <c r="G97" i="13"/>
  <c r="D96" i="13"/>
  <c r="K94" i="13"/>
  <c r="H93" i="13"/>
  <c r="E92" i="13"/>
  <c r="B91" i="13"/>
  <c r="I89" i="13"/>
  <c r="F88" i="13"/>
  <c r="B87" i="13"/>
  <c r="I85" i="13"/>
  <c r="G84" i="13"/>
  <c r="E83" i="13"/>
  <c r="C82" i="13"/>
  <c r="K80" i="13"/>
  <c r="I79" i="13"/>
  <c r="G78" i="13"/>
  <c r="E77" i="13"/>
  <c r="C76" i="13"/>
  <c r="K74" i="13"/>
  <c r="I73" i="13"/>
  <c r="G72" i="13"/>
  <c r="E71" i="13"/>
  <c r="C70" i="13"/>
  <c r="K68" i="13"/>
  <c r="I67" i="13"/>
  <c r="G66" i="13"/>
  <c r="E65" i="13"/>
  <c r="C64" i="13"/>
  <c r="K62" i="13"/>
  <c r="I61" i="13"/>
  <c r="G60" i="13"/>
  <c r="E59" i="13"/>
  <c r="C58" i="13"/>
  <c r="K56" i="13"/>
  <c r="I55" i="13"/>
  <c r="G54" i="13"/>
  <c r="E53" i="13"/>
  <c r="C52" i="13"/>
  <c r="K50" i="13"/>
  <c r="I49" i="13"/>
  <c r="G48" i="13"/>
  <c r="E47" i="13"/>
  <c r="C46" i="13"/>
  <c r="K44" i="13"/>
  <c r="I43" i="13"/>
  <c r="G42" i="13"/>
  <c r="E41" i="13"/>
  <c r="C40" i="13"/>
  <c r="K38" i="13"/>
  <c r="I37" i="13"/>
  <c r="G36" i="13"/>
  <c r="E35" i="13"/>
  <c r="C34" i="13"/>
  <c r="K32" i="13"/>
  <c r="I31" i="13"/>
  <c r="G30" i="13"/>
  <c r="E29" i="13"/>
  <c r="C28" i="13"/>
  <c r="K26" i="13"/>
  <c r="I25" i="13"/>
  <c r="G24" i="13"/>
  <c r="E23" i="13"/>
  <c r="C22" i="13"/>
  <c r="K20" i="13"/>
  <c r="I19" i="13"/>
  <c r="G18" i="13"/>
  <c r="E17" i="13"/>
  <c r="D230" i="13"/>
  <c r="C211" i="13"/>
  <c r="E200" i="13"/>
  <c r="K192" i="13"/>
  <c r="H185" i="13"/>
  <c r="K180" i="13"/>
  <c r="C176" i="13"/>
  <c r="B172" i="13"/>
  <c r="D168" i="13"/>
  <c r="H163" i="13"/>
  <c r="G160" i="13"/>
  <c r="H156" i="13"/>
  <c r="F153" i="13"/>
  <c r="D150" i="13"/>
  <c r="F146" i="13"/>
  <c r="C143" i="13"/>
  <c r="C229" i="13"/>
  <c r="B211" i="13"/>
  <c r="D200" i="13"/>
  <c r="H190" i="13"/>
  <c r="C185" i="13"/>
  <c r="J180" i="13"/>
  <c r="B176" i="13"/>
  <c r="K171" i="13"/>
  <c r="C167" i="13"/>
  <c r="F163" i="13"/>
  <c r="F160" i="13"/>
  <c r="F156" i="13"/>
  <c r="E153" i="13"/>
  <c r="F149" i="13"/>
  <c r="D146" i="13"/>
  <c r="B143" i="13"/>
  <c r="D139" i="13"/>
  <c r="F225" i="13"/>
  <c r="K209" i="13"/>
  <c r="C200" i="13"/>
  <c r="G190" i="13"/>
  <c r="I184" i="13"/>
  <c r="I179" i="13"/>
  <c r="H175" i="13"/>
  <c r="J171" i="13"/>
  <c r="B167" i="13"/>
  <c r="E163" i="13"/>
  <c r="G159" i="13"/>
  <c r="D156" i="13"/>
  <c r="D153" i="13"/>
  <c r="D149" i="13"/>
  <c r="C146" i="13"/>
  <c r="D142" i="13"/>
  <c r="B139" i="13"/>
  <c r="C223" i="13"/>
  <c r="I209" i="13"/>
  <c r="I197" i="13"/>
  <c r="G189" i="13"/>
  <c r="F183" i="13"/>
  <c r="D179" i="13"/>
  <c r="F175" i="13"/>
  <c r="H170" i="13"/>
  <c r="G166" i="13"/>
  <c r="E162" i="13"/>
  <c r="D159" i="13"/>
  <c r="B156" i="13"/>
  <c r="D152" i="13"/>
  <c r="K148" i="13"/>
  <c r="C145" i="13"/>
  <c r="J141" i="13"/>
  <c r="J138" i="13"/>
  <c r="D135" i="13"/>
  <c r="D133" i="13"/>
  <c r="I238" i="13"/>
  <c r="B223" i="13"/>
  <c r="E206" i="13"/>
  <c r="I196" i="13"/>
  <c r="F189" i="13"/>
  <c r="E183" i="13"/>
  <c r="C179" i="13"/>
  <c r="E174" i="13"/>
  <c r="D170" i="13"/>
  <c r="F166" i="13"/>
  <c r="D162" i="13"/>
  <c r="B159" i="13"/>
  <c r="C155" i="13"/>
  <c r="B152" i="13"/>
  <c r="J148" i="13"/>
  <c r="B145" i="13"/>
  <c r="I141" i="13"/>
  <c r="K137" i="13"/>
  <c r="B135" i="13"/>
  <c r="B133" i="13"/>
  <c r="E131" i="13"/>
  <c r="I129" i="13"/>
  <c r="E128" i="13"/>
  <c r="B127" i="13"/>
  <c r="I125" i="13"/>
  <c r="F124" i="13"/>
  <c r="B123" i="13"/>
  <c r="I121" i="13"/>
  <c r="F120" i="13"/>
  <c r="C119" i="13"/>
  <c r="J117" i="13"/>
  <c r="G116" i="13"/>
  <c r="D115" i="13"/>
  <c r="K113" i="13"/>
  <c r="H112" i="13"/>
  <c r="E111" i="13"/>
  <c r="B110" i="13"/>
  <c r="H108" i="13"/>
  <c r="E107" i="13"/>
  <c r="B106" i="13"/>
  <c r="I104" i="13"/>
  <c r="F103" i="13"/>
  <c r="C102" i="13"/>
  <c r="J100" i="13"/>
  <c r="G99" i="13"/>
  <c r="D98" i="13"/>
  <c r="K96" i="13"/>
  <c r="H95" i="13"/>
  <c r="D94" i="13"/>
  <c r="K92" i="13"/>
  <c r="H91" i="13"/>
  <c r="E90" i="13"/>
  <c r="B89" i="13"/>
  <c r="I87" i="13"/>
  <c r="F86" i="13"/>
  <c r="C85" i="13"/>
  <c r="K83" i="13"/>
  <c r="I82" i="13"/>
  <c r="G81" i="13"/>
  <c r="E80" i="13"/>
  <c r="C79" i="13"/>
  <c r="K77" i="13"/>
  <c r="I76" i="13"/>
  <c r="G75" i="13"/>
  <c r="E74" i="13"/>
  <c r="C73" i="13"/>
  <c r="K71" i="13"/>
  <c r="I70" i="13"/>
  <c r="G69" i="13"/>
  <c r="E68" i="13"/>
  <c r="C67" i="13"/>
  <c r="K65" i="13"/>
  <c r="I64" i="13"/>
  <c r="G63" i="13"/>
  <c r="E62" i="13"/>
  <c r="C61" i="13"/>
  <c r="K59" i="13"/>
  <c r="I58" i="13"/>
  <c r="G57" i="13"/>
  <c r="E56" i="13"/>
  <c r="C55" i="13"/>
  <c r="K53" i="13"/>
  <c r="I52" i="13"/>
  <c r="G51" i="13"/>
  <c r="E50" i="13"/>
  <c r="K221" i="13"/>
  <c r="D194" i="13"/>
  <c r="H179" i="13"/>
  <c r="B170" i="13"/>
  <c r="K160" i="13"/>
  <c r="J151" i="13"/>
  <c r="F144" i="13"/>
  <c r="F137" i="13"/>
  <c r="J133" i="13"/>
  <c r="H131" i="13"/>
  <c r="H129" i="13"/>
  <c r="B128" i="13"/>
  <c r="F126" i="13"/>
  <c r="J124" i="13"/>
  <c r="E123" i="13"/>
  <c r="H121" i="13"/>
  <c r="C120" i="13"/>
  <c r="H118" i="13"/>
  <c r="K116" i="13"/>
  <c r="F115" i="13"/>
  <c r="J113" i="13"/>
  <c r="D112" i="13"/>
  <c r="I110" i="13"/>
  <c r="C109" i="13"/>
  <c r="H107" i="13"/>
  <c r="K105" i="13"/>
  <c r="F104" i="13"/>
  <c r="K102" i="13"/>
  <c r="D101" i="13"/>
  <c r="I99" i="13"/>
  <c r="C98" i="13"/>
  <c r="G96" i="13"/>
  <c r="B95" i="13"/>
  <c r="F93" i="13"/>
  <c r="J91" i="13"/>
  <c r="D90" i="13"/>
  <c r="I88" i="13"/>
  <c r="D87" i="13"/>
  <c r="G85" i="13"/>
  <c r="C84" i="13"/>
  <c r="H82" i="13"/>
  <c r="D81" i="13"/>
  <c r="J79" i="13"/>
  <c r="E78" i="13"/>
  <c r="K76" i="13"/>
  <c r="F75" i="13"/>
  <c r="B74" i="13"/>
  <c r="H72" i="13"/>
  <c r="C71" i="13"/>
  <c r="I69" i="13"/>
  <c r="D68" i="13"/>
  <c r="J66" i="13"/>
  <c r="F65" i="13"/>
  <c r="K63" i="13"/>
  <c r="G62" i="13"/>
  <c r="B61" i="13"/>
  <c r="H59" i="13"/>
  <c r="D58" i="13"/>
  <c r="I56" i="13"/>
  <c r="E55" i="13"/>
  <c r="J53" i="13"/>
  <c r="F52" i="13"/>
  <c r="B51" i="13"/>
  <c r="G49" i="13"/>
  <c r="D48" i="13"/>
  <c r="K46" i="13"/>
  <c r="H45" i="13"/>
  <c r="E44" i="13"/>
  <c r="B43" i="13"/>
  <c r="I41" i="13"/>
  <c r="F40" i="13"/>
  <c r="C39" i="13"/>
  <c r="J37" i="13"/>
  <c r="F36" i="13"/>
  <c r="C35" i="13"/>
  <c r="J33" i="13"/>
  <c r="G32" i="13"/>
  <c r="D31" i="13"/>
  <c r="K29" i="13"/>
  <c r="H28" i="13"/>
  <c r="E27" i="13"/>
  <c r="B26" i="13"/>
  <c r="I24" i="13"/>
  <c r="F23" i="13"/>
  <c r="B22" i="13"/>
  <c r="D218" i="13"/>
  <c r="C194" i="13"/>
  <c r="B179" i="13"/>
  <c r="K168" i="13"/>
  <c r="F159" i="13"/>
  <c r="H151" i="13"/>
  <c r="I143" i="13"/>
  <c r="D137" i="13"/>
  <c r="I133" i="13"/>
  <c r="F131" i="13"/>
  <c r="F129" i="13"/>
  <c r="J127" i="13"/>
  <c r="D126" i="13"/>
  <c r="I124" i="13"/>
  <c r="D123" i="13"/>
  <c r="G121" i="13"/>
  <c r="B120" i="13"/>
  <c r="F118" i="13"/>
  <c r="J116" i="13"/>
  <c r="E115" i="13"/>
  <c r="I113" i="13"/>
  <c r="C112" i="13"/>
  <c r="G110" i="13"/>
  <c r="B109" i="13"/>
  <c r="F107" i="13"/>
  <c r="J105" i="13"/>
  <c r="E104" i="13"/>
  <c r="H102" i="13"/>
  <c r="C101" i="13"/>
  <c r="H99" i="13"/>
  <c r="B98" i="13"/>
  <c r="F96" i="13"/>
  <c r="J94" i="13"/>
  <c r="E93" i="13"/>
  <c r="I91" i="13"/>
  <c r="C90" i="13"/>
  <c r="H88" i="13"/>
  <c r="K86" i="13"/>
  <c r="F85" i="13"/>
  <c r="B84" i="13"/>
  <c r="G82" i="13"/>
  <c r="C81" i="13"/>
  <c r="H79" i="13"/>
  <c r="D78" i="13"/>
  <c r="J76" i="13"/>
  <c r="E75" i="13"/>
  <c r="K73" i="13"/>
  <c r="F72" i="13"/>
  <c r="B71" i="13"/>
  <c r="H69" i="13"/>
  <c r="C68" i="13"/>
  <c r="I66" i="13"/>
  <c r="D65" i="13"/>
  <c r="K215" i="13"/>
  <c r="C188" i="13"/>
  <c r="J177" i="13"/>
  <c r="H166" i="13"/>
  <c r="C158" i="13"/>
  <c r="J150" i="13"/>
  <c r="H141" i="13"/>
  <c r="D136" i="13"/>
  <c r="E133" i="13"/>
  <c r="K130" i="13"/>
  <c r="D129" i="13"/>
  <c r="G127" i="13"/>
  <c r="B126" i="13"/>
  <c r="G124" i="13"/>
  <c r="J122" i="13"/>
  <c r="E121" i="13"/>
  <c r="I119" i="13"/>
  <c r="C118" i="13"/>
  <c r="H116" i="13"/>
  <c r="B115" i="13"/>
  <c r="F113" i="13"/>
  <c r="J111" i="13"/>
  <c r="E110" i="13"/>
  <c r="J108" i="13"/>
  <c r="C107" i="13"/>
  <c r="H105" i="13"/>
  <c r="B104" i="13"/>
  <c r="F102" i="13"/>
  <c r="K100" i="13"/>
  <c r="E99" i="13"/>
  <c r="I97" i="13"/>
  <c r="C96" i="13"/>
  <c r="H94" i="13"/>
  <c r="B93" i="13"/>
  <c r="F91" i="13"/>
  <c r="K89" i="13"/>
  <c r="D88" i="13"/>
  <c r="I86" i="13"/>
  <c r="D85" i="13"/>
  <c r="I83" i="13"/>
  <c r="E82" i="13"/>
  <c r="J80" i="13"/>
  <c r="F79" i="13"/>
  <c r="B78" i="13"/>
  <c r="G76" i="13"/>
  <c r="C75" i="13"/>
  <c r="H73" i="13"/>
  <c r="D72" i="13"/>
  <c r="J70" i="13"/>
  <c r="E69" i="13"/>
  <c r="J209" i="13"/>
  <c r="B188" i="13"/>
  <c r="F177" i="13"/>
  <c r="F165" i="13"/>
  <c r="B158" i="13"/>
  <c r="B149" i="13"/>
  <c r="I140" i="13"/>
  <c r="C136" i="13"/>
  <c r="K132" i="13"/>
  <c r="J130" i="13"/>
  <c r="B129" i="13"/>
  <c r="F127" i="13"/>
  <c r="K125" i="13"/>
  <c r="D124" i="13"/>
  <c r="I122" i="13"/>
  <c r="D121" i="13"/>
  <c r="H119" i="13"/>
  <c r="B118" i="13"/>
  <c r="F116" i="13"/>
  <c r="K114" i="13"/>
  <c r="E113" i="13"/>
  <c r="I111" i="13"/>
  <c r="D110" i="13"/>
  <c r="G108" i="13"/>
  <c r="B107" i="13"/>
  <c r="G105" i="13"/>
  <c r="J103" i="13"/>
  <c r="E102" i="13"/>
  <c r="I100" i="13"/>
  <c r="D99" i="13"/>
  <c r="H97" i="13"/>
  <c r="B96" i="13"/>
  <c r="G94" i="13"/>
  <c r="J92" i="13"/>
  <c r="E91" i="13"/>
  <c r="J89" i="13"/>
  <c r="C88" i="13"/>
  <c r="H86" i="13"/>
  <c r="B85" i="13"/>
  <c r="H83" i="13"/>
  <c r="D82" i="13"/>
  <c r="I80" i="13"/>
  <c r="E79" i="13"/>
  <c r="J77" i="13"/>
  <c r="F76" i="13"/>
  <c r="B75" i="13"/>
  <c r="G73" i="13"/>
  <c r="C72" i="13"/>
  <c r="H70" i="13"/>
  <c r="D69" i="13"/>
  <c r="D206" i="13"/>
  <c r="G187" i="13"/>
  <c r="G175" i="13"/>
  <c r="E165" i="13"/>
  <c r="H157" i="13"/>
  <c r="K147" i="13"/>
  <c r="H140" i="13"/>
  <c r="B136" i="13"/>
  <c r="J132" i="13"/>
  <c r="H130" i="13"/>
  <c r="J128" i="13"/>
  <c r="E127" i="13"/>
  <c r="J125" i="13"/>
  <c r="C124" i="13"/>
  <c r="H122" i="13"/>
  <c r="B121" i="13"/>
  <c r="F119" i="13"/>
  <c r="K117" i="13"/>
  <c r="E116" i="13"/>
  <c r="J114" i="13"/>
  <c r="C113" i="13"/>
  <c r="H111" i="13"/>
  <c r="C110" i="13"/>
  <c r="F108" i="13"/>
  <c r="K106" i="13"/>
  <c r="E105" i="13"/>
  <c r="I103" i="13"/>
  <c r="D102" i="13"/>
  <c r="H100" i="13"/>
  <c r="B99" i="13"/>
  <c r="F97" i="13"/>
  <c r="K95" i="13"/>
  <c r="F94" i="13"/>
  <c r="I92" i="13"/>
  <c r="D91" i="13"/>
  <c r="H89" i="13"/>
  <c r="B88" i="13"/>
  <c r="G86" i="13"/>
  <c r="K84" i="13"/>
  <c r="G83" i="13"/>
  <c r="B82" i="13"/>
  <c r="H80" i="13"/>
  <c r="D79" i="13"/>
  <c r="I77" i="13"/>
  <c r="E76" i="13"/>
  <c r="J74" i="13"/>
  <c r="F73" i="13"/>
  <c r="B72" i="13"/>
  <c r="G70" i="13"/>
  <c r="C69" i="13"/>
  <c r="H67" i="13"/>
  <c r="D66" i="13"/>
  <c r="C205" i="13"/>
  <c r="C187" i="13"/>
  <c r="D174" i="13"/>
  <c r="B165" i="13"/>
  <c r="C156" i="13"/>
  <c r="J147" i="13"/>
  <c r="F140" i="13"/>
  <c r="E135" i="13"/>
  <c r="H132" i="13"/>
  <c r="G130" i="13"/>
  <c r="I128" i="13"/>
  <c r="D127" i="13"/>
  <c r="H125" i="13"/>
  <c r="B124" i="13"/>
  <c r="G122" i="13"/>
  <c r="K120" i="13"/>
  <c r="E119" i="13"/>
  <c r="I117" i="13"/>
  <c r="D116" i="13"/>
  <c r="H114" i="13"/>
  <c r="B113" i="13"/>
  <c r="G111" i="13"/>
  <c r="J109" i="13"/>
  <c r="E108" i="13"/>
  <c r="J106" i="13"/>
  <c r="D105" i="13"/>
  <c r="H103" i="13"/>
  <c r="B102" i="13"/>
  <c r="G100" i="13"/>
  <c r="K98" i="13"/>
  <c r="E97" i="13"/>
  <c r="J95" i="13"/>
  <c r="C94" i="13"/>
  <c r="H92" i="13"/>
  <c r="C91" i="13"/>
  <c r="F89" i="13"/>
  <c r="K87" i="13"/>
  <c r="E86" i="13"/>
  <c r="J84" i="13"/>
  <c r="F83" i="13"/>
  <c r="K81" i="13"/>
  <c r="G80" i="13"/>
  <c r="B79" i="13"/>
  <c r="H77" i="13"/>
  <c r="D76" i="13"/>
  <c r="I74" i="13"/>
  <c r="E73" i="13"/>
  <c r="J71" i="13"/>
  <c r="F70" i="13"/>
  <c r="B69" i="13"/>
  <c r="G67" i="13"/>
  <c r="C66" i="13"/>
  <c r="E224" i="13"/>
  <c r="G196" i="13"/>
  <c r="G181" i="13"/>
  <c r="C170" i="13"/>
  <c r="J161" i="13"/>
  <c r="E152" i="13"/>
  <c r="H144" i="13"/>
  <c r="H137" i="13"/>
  <c r="C134" i="13"/>
  <c r="I131" i="13"/>
  <c r="J129" i="13"/>
  <c r="C128" i="13"/>
  <c r="G126" i="13"/>
  <c r="K124" i="13"/>
  <c r="F123" i="13"/>
  <c r="J121" i="13"/>
  <c r="D120" i="13"/>
  <c r="I118" i="13"/>
  <c r="B117" i="13"/>
  <c r="G115" i="13"/>
  <c r="B114" i="13"/>
  <c r="F112" i="13"/>
  <c r="J110" i="13"/>
  <c r="D109" i="13"/>
  <c r="I107" i="13"/>
  <c r="C106" i="13"/>
  <c r="G104" i="13"/>
  <c r="B103" i="13"/>
  <c r="E101" i="13"/>
  <c r="J99" i="13"/>
  <c r="E98" i="13"/>
  <c r="H96" i="13"/>
  <c r="C95" i="13"/>
  <c r="G93" i="13"/>
  <c r="B92" i="13"/>
  <c r="F90" i="13"/>
  <c r="J88" i="13"/>
  <c r="E87" i="13"/>
  <c r="H85" i="13"/>
  <c r="D84" i="13"/>
  <c r="J82" i="13"/>
  <c r="E81" i="13"/>
  <c r="K79" i="13"/>
  <c r="F78" i="13"/>
  <c r="B77" i="13"/>
  <c r="H75" i="13"/>
  <c r="C74" i="13"/>
  <c r="I72" i="13"/>
  <c r="D71" i="13"/>
  <c r="J69" i="13"/>
  <c r="F68" i="13"/>
  <c r="K66" i="13"/>
  <c r="G65" i="13"/>
  <c r="C3" i="13"/>
  <c r="E4" i="13"/>
  <c r="G5" i="13"/>
  <c r="I6" i="13"/>
  <c r="K7" i="13"/>
  <c r="C9" i="13"/>
  <c r="E10" i="13"/>
  <c r="G11" i="13"/>
  <c r="I12" i="13"/>
  <c r="K13" i="13"/>
  <c r="C15" i="13"/>
  <c r="E16" i="13"/>
  <c r="H17" i="13"/>
  <c r="K18" i="13"/>
  <c r="D20" i="13"/>
  <c r="G21" i="13"/>
  <c r="K22" i="13"/>
  <c r="E24" i="13"/>
  <c r="J25" i="13"/>
  <c r="D27" i="13"/>
  <c r="I28" i="13"/>
  <c r="C30" i="13"/>
  <c r="G31" i="13"/>
  <c r="B33" i="13"/>
  <c r="F34" i="13"/>
  <c r="J35" i="13"/>
  <c r="D37" i="13"/>
  <c r="H38" i="13"/>
  <c r="B40" i="13"/>
  <c r="G41" i="13"/>
  <c r="K42" i="13"/>
  <c r="F44" i="13"/>
  <c r="J45" i="13"/>
  <c r="D47" i="13"/>
  <c r="I48" i="13"/>
  <c r="C50" i="13"/>
  <c r="I51" i="13"/>
  <c r="D53" i="13"/>
  <c r="J54" i="13"/>
  <c r="F56" i="13"/>
  <c r="K57" i="13"/>
  <c r="G59" i="13"/>
  <c r="D61" i="13"/>
  <c r="I62" i="13"/>
  <c r="E64" i="13"/>
  <c r="E66" i="13"/>
  <c r="I68" i="13"/>
  <c r="E72" i="13"/>
  <c r="J75" i="13"/>
  <c r="K78" i="13"/>
  <c r="K82" i="13"/>
  <c r="C86" i="13"/>
  <c r="B90" i="13"/>
  <c r="J93" i="13"/>
  <c r="D97" i="13"/>
  <c r="H101" i="13"/>
  <c r="K104" i="13"/>
  <c r="K108" i="13"/>
  <c r="I112" i="13"/>
  <c r="C116" i="13"/>
  <c r="E120" i="13"/>
  <c r="J123" i="13"/>
  <c r="I127" i="13"/>
  <c r="B132" i="13"/>
  <c r="E140" i="13"/>
  <c r="K161" i="13"/>
  <c r="B183" i="13"/>
  <c r="J46" i="13"/>
  <c r="J49" i="13"/>
  <c r="K52" i="13"/>
  <c r="B56" i="13"/>
  <c r="J63" i="13"/>
  <c r="B68" i="13"/>
  <c r="H74" i="13"/>
  <c r="I81" i="13"/>
  <c r="C89" i="13"/>
  <c r="J96" i="13"/>
  <c r="D104" i="13"/>
  <c r="F111" i="13"/>
  <c r="J126" i="13"/>
  <c r="J137" i="13"/>
  <c r="K177" i="13"/>
  <c r="E236" i="13"/>
  <c r="D41" i="13"/>
  <c r="D3" i="13"/>
  <c r="F4" i="13"/>
  <c r="H5" i="13"/>
  <c r="J6" i="13"/>
  <c r="B8" i="13"/>
  <c r="D9" i="13"/>
  <c r="F10" i="13"/>
  <c r="H11" i="13"/>
  <c r="J12" i="13"/>
  <c r="B14" i="13"/>
  <c r="D15" i="13"/>
  <c r="F16" i="13"/>
  <c r="I17" i="13"/>
  <c r="B19" i="13"/>
  <c r="E20" i="13"/>
  <c r="H21" i="13"/>
  <c r="B23" i="13"/>
  <c r="F24" i="13"/>
  <c r="K25" i="13"/>
  <c r="F27" i="13"/>
  <c r="J28" i="13"/>
  <c r="D30" i="13"/>
  <c r="H31" i="13"/>
  <c r="C33" i="13"/>
  <c r="G34" i="13"/>
  <c r="K35" i="13"/>
  <c r="E37" i="13"/>
  <c r="I38" i="13"/>
  <c r="D40" i="13"/>
  <c r="H41" i="13"/>
  <c r="C43" i="13"/>
  <c r="G44" i="13"/>
  <c r="K45" i="13"/>
  <c r="F47" i="13"/>
  <c r="J48" i="13"/>
  <c r="D50" i="13"/>
  <c r="J51" i="13"/>
  <c r="F53" i="13"/>
  <c r="K54" i="13"/>
  <c r="G56" i="13"/>
  <c r="B58" i="13"/>
  <c r="I59" i="13"/>
  <c r="E61" i="13"/>
  <c r="J62" i="13"/>
  <c r="F64" i="13"/>
  <c r="F66" i="13"/>
  <c r="J68" i="13"/>
  <c r="J72" i="13"/>
  <c r="K75" i="13"/>
  <c r="G79" i="13"/>
  <c r="B83" i="13"/>
  <c r="D86" i="13"/>
  <c r="G90" i="13"/>
  <c r="K93" i="13"/>
  <c r="J97" i="13"/>
  <c r="I101" i="13"/>
  <c r="B105" i="13"/>
  <c r="F109" i="13"/>
  <c r="J112" i="13"/>
  <c r="I116" i="13"/>
  <c r="G120" i="13"/>
  <c r="K123" i="13"/>
  <c r="D128" i="13"/>
  <c r="F132" i="13"/>
  <c r="B142" i="13"/>
  <c r="B162" i="13"/>
  <c r="H184" i="13"/>
  <c r="B27" i="13"/>
  <c r="E3" i="13"/>
  <c r="G4" i="13"/>
  <c r="I5" i="13"/>
  <c r="K6" i="13"/>
  <c r="C8" i="13"/>
  <c r="E9" i="13"/>
  <c r="G10" i="13"/>
  <c r="I11" i="13"/>
  <c r="K12" i="13"/>
  <c r="C14" i="13"/>
  <c r="E15" i="13"/>
  <c r="G16" i="13"/>
  <c r="J17" i="13"/>
  <c r="C19" i="13"/>
  <c r="F20" i="13"/>
  <c r="I21" i="13"/>
  <c r="C23" i="13"/>
  <c r="H24" i="13"/>
  <c r="C26" i="13"/>
  <c r="G27" i="13"/>
  <c r="K28" i="13"/>
  <c r="E30" i="13"/>
  <c r="J31" i="13"/>
  <c r="D33" i="13"/>
  <c r="H34" i="13"/>
  <c r="B36" i="13"/>
  <c r="F37" i="13"/>
  <c r="J38" i="13"/>
  <c r="E40" i="13"/>
  <c r="J41" i="13"/>
  <c r="D43" i="13"/>
  <c r="H44" i="13"/>
  <c r="B46" i="13"/>
  <c r="G47" i="13"/>
  <c r="K48" i="13"/>
  <c r="F50" i="13"/>
  <c r="K51" i="13"/>
  <c r="G53" i="13"/>
  <c r="B55" i="13"/>
  <c r="H56" i="13"/>
  <c r="E58" i="13"/>
  <c r="J59" i="13"/>
  <c r="F61" i="13"/>
  <c r="B63" i="13"/>
  <c r="G64" i="13"/>
  <c r="H66" i="13"/>
  <c r="F69" i="13"/>
  <c r="K72" i="13"/>
  <c r="B76" i="13"/>
  <c r="B80" i="13"/>
  <c r="C83" i="13"/>
  <c r="J86" i="13"/>
  <c r="H90" i="13"/>
  <c r="B94" i="13"/>
  <c r="F98" i="13"/>
  <c r="J101" i="13"/>
  <c r="I105" i="13"/>
  <c r="G109" i="13"/>
  <c r="K112" i="13"/>
  <c r="E117" i="13"/>
  <c r="H120" i="13"/>
  <c r="H124" i="13"/>
  <c r="F128" i="13"/>
  <c r="G132" i="13"/>
  <c r="J144" i="13"/>
  <c r="D163" i="13"/>
  <c r="K189" i="13"/>
  <c r="C59" i="13"/>
  <c r="H115" i="13"/>
  <c r="F3" i="13"/>
  <c r="H4" i="13"/>
  <c r="J5" i="13"/>
  <c r="B7" i="13"/>
  <c r="D8" i="13"/>
  <c r="F9" i="13"/>
  <c r="H10" i="13"/>
  <c r="J11" i="13"/>
  <c r="B13" i="13"/>
  <c r="D14" i="13"/>
  <c r="F15" i="13"/>
  <c r="H16" i="13"/>
  <c r="K17" i="13"/>
  <c r="D19" i="13"/>
  <c r="G20" i="13"/>
  <c r="J21" i="13"/>
  <c r="D23" i="13"/>
  <c r="J24" i="13"/>
  <c r="D26" i="13"/>
  <c r="H27" i="13"/>
  <c r="B29" i="13"/>
  <c r="F30" i="13"/>
  <c r="K31" i="13"/>
  <c r="E33" i="13"/>
  <c r="I34" i="13"/>
  <c r="C36" i="13"/>
  <c r="G37" i="13"/>
  <c r="B39" i="13"/>
  <c r="G40" i="13"/>
  <c r="K41" i="13"/>
  <c r="E43" i="13"/>
  <c r="I44" i="13"/>
  <c r="D46" i="13"/>
  <c r="H47" i="13"/>
  <c r="B49" i="13"/>
  <c r="G50" i="13"/>
  <c r="B52" i="13"/>
  <c r="H53" i="13"/>
  <c r="D55" i="13"/>
  <c r="J56" i="13"/>
  <c r="F58" i="13"/>
  <c r="B60" i="13"/>
  <c r="G61" i="13"/>
  <c r="C63" i="13"/>
  <c r="H64" i="13"/>
  <c r="B67" i="13"/>
  <c r="K69" i="13"/>
  <c r="B73" i="13"/>
  <c r="H76" i="13"/>
  <c r="C80" i="13"/>
  <c r="D83" i="13"/>
  <c r="F87" i="13"/>
  <c r="J90" i="13"/>
  <c r="I94" i="13"/>
  <c r="G98" i="13"/>
  <c r="K101" i="13"/>
  <c r="D106" i="13"/>
  <c r="H109" i="13"/>
  <c r="H113" i="13"/>
  <c r="F117" i="13"/>
  <c r="J120" i="13"/>
  <c r="C125" i="13"/>
  <c r="G128" i="13"/>
  <c r="H133" i="13"/>
  <c r="B146" i="13"/>
  <c r="J164" i="13"/>
  <c r="H196" i="13"/>
  <c r="G3" i="13"/>
  <c r="I4" i="13"/>
  <c r="K5" i="13"/>
  <c r="C7" i="13"/>
  <c r="E8" i="13"/>
  <c r="G9" i="13"/>
  <c r="I10" i="13"/>
  <c r="K11" i="13"/>
  <c r="C13" i="13"/>
  <c r="E14" i="13"/>
  <c r="G15" i="13"/>
  <c r="I16" i="13"/>
  <c r="B18" i="13"/>
  <c r="E19" i="13"/>
  <c r="H20" i="13"/>
  <c r="K21" i="13"/>
  <c r="G23" i="13"/>
  <c r="K24" i="13"/>
  <c r="E26" i="13"/>
  <c r="I27" i="13"/>
  <c r="C29" i="13"/>
  <c r="H30" i="13"/>
  <c r="B32" i="13"/>
  <c r="F33" i="13"/>
  <c r="J34" i="13"/>
  <c r="D36" i="13"/>
  <c r="H37" i="13"/>
  <c r="D39" i="13"/>
  <c r="H40" i="13"/>
  <c r="B42" i="13"/>
  <c r="F43" i="13"/>
  <c r="J44" i="13"/>
  <c r="E46" i="13"/>
  <c r="I47" i="13"/>
  <c r="C49" i="13"/>
  <c r="H50" i="13"/>
  <c r="D52" i="13"/>
  <c r="I53" i="13"/>
  <c r="F55" i="13"/>
  <c r="B57" i="13"/>
  <c r="G58" i="13"/>
  <c r="C60" i="13"/>
  <c r="H61" i="13"/>
  <c r="D63" i="13"/>
  <c r="J64" i="13"/>
  <c r="D67" i="13"/>
  <c r="B70" i="13"/>
  <c r="D73" i="13"/>
  <c r="C77" i="13"/>
  <c r="D80" i="13"/>
  <c r="J83" i="13"/>
  <c r="G87" i="13"/>
  <c r="K90" i="13"/>
  <c r="D95" i="13"/>
  <c r="H98" i="13"/>
  <c r="G102" i="13"/>
  <c r="F106" i="13"/>
  <c r="I109" i="13"/>
  <c r="C114" i="13"/>
  <c r="G117" i="13"/>
  <c r="F121" i="13"/>
  <c r="D125" i="13"/>
  <c r="H128" i="13"/>
  <c r="D134" i="13"/>
  <c r="G147" i="13"/>
  <c r="J168" i="13"/>
  <c r="J197" i="13"/>
  <c r="I60" i="13"/>
  <c r="B119" i="13"/>
  <c r="I22" i="13"/>
  <c r="H3" i="13"/>
  <c r="J4" i="13"/>
  <c r="B6" i="13"/>
  <c r="D7" i="13"/>
  <c r="F8" i="13"/>
  <c r="H9" i="13"/>
  <c r="J10" i="13"/>
  <c r="B12" i="13"/>
  <c r="D13" i="13"/>
  <c r="F14" i="13"/>
  <c r="H15" i="13"/>
  <c r="J16" i="13"/>
  <c r="C18" i="13"/>
  <c r="F19" i="13"/>
  <c r="I20" i="13"/>
  <c r="D22" i="13"/>
  <c r="H23" i="13"/>
  <c r="B25" i="13"/>
  <c r="F26" i="13"/>
  <c r="J27" i="13"/>
  <c r="D29" i="13"/>
  <c r="I30" i="13"/>
  <c r="C32" i="13"/>
  <c r="G33" i="13"/>
  <c r="K34" i="13"/>
  <c r="E36" i="13"/>
  <c r="K37" i="13"/>
  <c r="E39" i="13"/>
  <c r="I40" i="13"/>
  <c r="C42" i="13"/>
  <c r="G43" i="13"/>
  <c r="B45" i="13"/>
  <c r="F46" i="13"/>
  <c r="J47" i="13"/>
  <c r="D49" i="13"/>
  <c r="I50" i="13"/>
  <c r="E52" i="13"/>
  <c r="B54" i="13"/>
  <c r="G55" i="13"/>
  <c r="C57" i="13"/>
  <c r="H58" i="13"/>
  <c r="D60" i="13"/>
  <c r="J61" i="13"/>
  <c r="E63" i="13"/>
  <c r="K64" i="13"/>
  <c r="E67" i="13"/>
  <c r="D70" i="13"/>
  <c r="J73" i="13"/>
  <c r="D77" i="13"/>
  <c r="F80" i="13"/>
  <c r="E84" i="13"/>
  <c r="H87" i="13"/>
  <c r="G91" i="13"/>
  <c r="E95" i="13"/>
  <c r="I98" i="13"/>
  <c r="C103" i="13"/>
  <c r="G106" i="13"/>
  <c r="F110" i="13"/>
  <c r="D114" i="13"/>
  <c r="H117" i="13"/>
  <c r="B122" i="13"/>
  <c r="E125" i="13"/>
  <c r="E129" i="13"/>
  <c r="F134" i="13"/>
  <c r="H147" i="13"/>
  <c r="I170" i="13"/>
  <c r="K204" i="13"/>
  <c r="I3" i="13"/>
  <c r="K4" i="13"/>
  <c r="C6" i="13"/>
  <c r="E7" i="13"/>
  <c r="G8" i="13"/>
  <c r="I9" i="13"/>
  <c r="K10" i="13"/>
  <c r="C12" i="13"/>
  <c r="E13" i="13"/>
  <c r="G14" i="13"/>
  <c r="I15" i="13"/>
  <c r="K16" i="13"/>
  <c r="D18" i="13"/>
  <c r="G19" i="13"/>
  <c r="J20" i="13"/>
  <c r="E22" i="13"/>
  <c r="I23" i="13"/>
  <c r="C25" i="13"/>
  <c r="G26" i="13"/>
  <c r="K27" i="13"/>
  <c r="F29" i="13"/>
  <c r="J30" i="13"/>
  <c r="D32" i="13"/>
  <c r="H33" i="13"/>
  <c r="B35" i="13"/>
  <c r="H36" i="13"/>
  <c r="B38" i="13"/>
  <c r="F39" i="13"/>
  <c r="J40" i="13"/>
  <c r="D42" i="13"/>
  <c r="H43" i="13"/>
  <c r="C45" i="13"/>
  <c r="G46" i="13"/>
  <c r="K47" i="13"/>
  <c r="E49" i="13"/>
  <c r="J50" i="13"/>
  <c r="G52" i="13"/>
  <c r="C54" i="13"/>
  <c r="H55" i="13"/>
  <c r="D57" i="13"/>
  <c r="J58" i="13"/>
  <c r="E60" i="13"/>
  <c r="K61" i="13"/>
  <c r="F63" i="13"/>
  <c r="B65" i="13"/>
  <c r="F67" i="13"/>
  <c r="E70" i="13"/>
  <c r="D74" i="13"/>
  <c r="F77" i="13"/>
  <c r="B81" i="13"/>
  <c r="F84" i="13"/>
  <c r="J87" i="13"/>
  <c r="C92" i="13"/>
  <c r="F95" i="13"/>
  <c r="F99" i="13"/>
  <c r="D103" i="13"/>
  <c r="H106" i="13"/>
  <c r="K110" i="13"/>
  <c r="E114" i="13"/>
  <c r="D118" i="13"/>
  <c r="C122" i="13"/>
  <c r="F125" i="13"/>
  <c r="K129" i="13"/>
  <c r="J134" i="13"/>
  <c r="K150" i="13"/>
  <c r="H173" i="13"/>
  <c r="B205" i="13"/>
  <c r="R2033" i="11"/>
  <c r="U2033" i="11" s="1"/>
  <c r="R1779" i="11"/>
  <c r="U1779" i="11" s="1"/>
  <c r="R2224" i="11"/>
  <c r="U2224" i="11" s="1"/>
  <c r="R1537" i="11"/>
  <c r="U1537" i="11" s="1"/>
  <c r="R1561" i="11"/>
  <c r="U1561" i="11" s="1"/>
  <c r="R1610" i="11"/>
  <c r="U1610" i="11" s="1"/>
  <c r="R2439" i="11"/>
  <c r="U2439" i="11" s="1"/>
  <c r="R2447" i="11"/>
  <c r="U2447" i="11" s="1"/>
  <c r="R1554" i="11"/>
  <c r="U1554" i="11" s="1"/>
  <c r="R1574" i="11"/>
  <c r="U1574" i="11" s="1"/>
  <c r="R1704" i="11"/>
  <c r="U1704" i="11" s="1"/>
  <c r="R1754" i="11"/>
  <c r="U1754" i="11" s="1"/>
  <c r="R2395" i="11"/>
  <c r="U2395" i="11" s="1"/>
  <c r="R2487" i="11"/>
  <c r="U2487" i="11" s="1"/>
  <c r="U2260" i="11"/>
  <c r="U1976" i="11"/>
  <c r="R1976" i="11"/>
  <c r="R2411" i="11"/>
  <c r="U2411" i="11" s="1"/>
  <c r="R1566" i="11"/>
  <c r="U1566" i="11" s="1"/>
  <c r="U1685" i="11"/>
  <c r="R1685" i="11"/>
  <c r="U2053" i="11"/>
  <c r="R2053" i="11"/>
  <c r="R1783" i="11"/>
  <c r="U1783" i="11" s="1"/>
  <c r="U1613" i="11"/>
  <c r="R1613" i="11"/>
  <c r="R1859" i="11"/>
  <c r="U1859" i="11" s="1"/>
  <c r="R1758" i="11"/>
  <c r="U1758" i="11" s="1"/>
  <c r="U1681" i="11"/>
  <c r="R1681" i="11"/>
  <c r="U1924" i="11"/>
  <c r="R1924" i="11"/>
  <c r="R1818" i="11"/>
  <c r="U1818" i="11" s="1"/>
  <c r="U1600" i="11"/>
  <c r="R2298" i="11"/>
  <c r="U2298" i="11" s="1"/>
  <c r="R1640" i="11"/>
  <c r="U1640" i="11" s="1"/>
  <c r="R1663" i="11"/>
  <c r="U1663" i="11" s="1"/>
  <c r="R1862" i="11"/>
  <c r="U1862" i="11" s="1"/>
  <c r="R1886" i="11"/>
  <c r="U1886" i="11" s="1"/>
  <c r="R2084" i="11"/>
  <c r="U2084" i="11" s="1"/>
  <c r="R2104" i="11"/>
  <c r="U2104" i="11" s="1"/>
  <c r="R2120" i="11"/>
  <c r="U2120" i="11" s="1"/>
  <c r="R2495" i="11"/>
  <c r="U2495" i="11" s="1"/>
  <c r="R2503" i="11"/>
  <c r="U2503" i="11" s="1"/>
  <c r="R2527" i="11"/>
  <c r="U2527" i="11" s="1"/>
  <c r="V1997" i="11"/>
  <c r="X1997" i="11" s="1"/>
  <c r="U2513" i="11"/>
  <c r="R1910" i="11"/>
  <c r="U1910" i="11" s="1"/>
  <c r="R2358" i="11"/>
  <c r="U2358" i="11" s="1"/>
  <c r="U2364" i="11"/>
  <c r="U1895" i="11"/>
  <c r="R1895" i="11"/>
  <c r="U1994" i="11"/>
  <c r="R1994" i="11"/>
  <c r="R1759" i="11"/>
  <c r="V1759" i="11" s="1"/>
  <c r="U1872" i="11"/>
  <c r="R1872" i="11"/>
  <c r="U2107" i="11"/>
  <c r="U2203" i="11"/>
  <c r="R1837" i="11"/>
  <c r="V1837" i="11" s="1"/>
  <c r="U2355" i="11"/>
  <c r="R2355" i="11"/>
  <c r="U2371" i="11"/>
  <c r="R2371" i="11"/>
  <c r="R2375" i="11"/>
  <c r="U2375" i="11" s="1"/>
  <c r="U1849" i="11"/>
  <c r="R1849" i="11"/>
  <c r="R1853" i="11"/>
  <c r="U1853" i="11" s="1"/>
  <c r="R1896" i="11"/>
  <c r="U1896" i="11" s="1"/>
  <c r="U2114" i="11"/>
  <c r="R2114" i="11"/>
  <c r="U2383" i="11"/>
  <c r="R2383" i="11"/>
  <c r="R1670" i="11"/>
  <c r="U1670" i="11" s="1"/>
  <c r="U2142" i="11"/>
  <c r="R2142" i="11"/>
  <c r="U1954" i="11"/>
  <c r="U1557" i="11"/>
  <c r="U1761" i="11"/>
  <c r="U2026" i="11"/>
  <c r="U2277" i="11"/>
  <c r="U2292" i="11"/>
  <c r="U1970" i="11"/>
  <c r="U1550" i="11"/>
  <c r="U1562" i="11"/>
  <c r="U2172" i="11"/>
  <c r="U2397" i="11"/>
  <c r="U1968" i="11"/>
  <c r="U2004" i="11"/>
  <c r="U2220" i="11"/>
  <c r="U2472" i="11"/>
  <c r="U1824" i="11"/>
  <c r="U2496" i="11"/>
  <c r="D2952" i="9"/>
  <c r="G2952" i="9"/>
  <c r="G2953" i="9"/>
  <c r="D2953" i="9"/>
  <c r="G2954" i="9"/>
  <c r="D2954" i="9"/>
  <c r="G2955" i="9"/>
  <c r="D2955" i="9"/>
  <c r="G2956" i="9"/>
  <c r="D2956" i="9"/>
  <c r="G2957" i="9"/>
  <c r="D2957" i="9"/>
  <c r="D2958" i="9"/>
  <c r="G2958" i="9"/>
  <c r="G2959" i="9"/>
  <c r="D2959" i="9"/>
  <c r="G2960" i="9"/>
  <c r="D2960" i="9"/>
  <c r="G2961" i="9"/>
  <c r="D2961" i="9"/>
  <c r="U2076" i="11"/>
  <c r="U2405" i="11"/>
  <c r="U1523" i="11"/>
  <c r="U1837" i="11"/>
  <c r="U1974" i="11"/>
  <c r="U2179" i="11"/>
  <c r="U2300" i="11"/>
  <c r="U1614" i="11"/>
  <c r="U1878" i="11"/>
  <c r="U1956" i="11"/>
  <c r="U2256" i="11"/>
  <c r="U2442" i="11"/>
  <c r="U1603" i="11"/>
  <c r="U1651" i="11"/>
  <c r="U1675" i="11"/>
  <c r="U1717" i="11"/>
  <c r="U1723" i="11"/>
  <c r="U1963" i="11"/>
  <c r="U1993" i="11"/>
  <c r="U2029" i="11"/>
  <c r="U1592" i="11"/>
  <c r="U1658" i="11"/>
  <c r="U1712" i="11"/>
  <c r="U1724" i="11"/>
  <c r="U1874" i="11"/>
  <c r="U1946" i="11"/>
  <c r="U2378" i="11"/>
  <c r="U1806" i="11"/>
  <c r="U2515" i="11"/>
  <c r="U1815" i="11"/>
  <c r="U2087" i="11"/>
  <c r="U2111" i="11"/>
  <c r="U2117" i="11"/>
  <c r="U2183" i="11"/>
  <c r="U2279" i="11"/>
  <c r="U1593" i="11"/>
  <c r="U2370" i="11"/>
  <c r="U2430" i="11"/>
  <c r="U1549" i="11"/>
  <c r="U1981" i="11"/>
  <c r="U1513" i="11"/>
  <c r="U1705" i="11"/>
  <c r="U1777" i="11"/>
  <c r="U1861" i="11"/>
  <c r="U2072" i="11"/>
  <c r="U1525" i="11"/>
  <c r="U1789" i="11"/>
  <c r="U1522" i="11"/>
  <c r="U1577" i="11"/>
  <c r="U1844" i="11"/>
  <c r="U1945" i="11"/>
  <c r="U2354" i="11"/>
  <c r="U1926" i="11"/>
  <c r="U1991" i="11"/>
  <c r="U1604" i="11"/>
  <c r="U1608" i="11"/>
  <c r="U1752" i="11"/>
  <c r="U1770" i="11"/>
  <c r="U1841" i="11"/>
  <c r="U1856" i="11"/>
  <c r="U1860" i="11"/>
  <c r="U2101" i="11"/>
  <c r="U2226" i="11"/>
  <c r="U2269" i="11"/>
  <c r="U2381" i="11"/>
  <c r="U2504" i="11"/>
  <c r="U2001" i="11"/>
  <c r="U2198" i="11"/>
  <c r="U1503" i="11"/>
  <c r="U1527" i="11"/>
  <c r="U1551" i="11"/>
  <c r="U1617" i="11"/>
  <c r="U1809" i="11"/>
  <c r="U1845" i="11"/>
  <c r="U1851" i="11"/>
  <c r="U1857" i="11"/>
  <c r="U2103" i="11"/>
  <c r="U2127" i="11"/>
  <c r="U2133" i="11"/>
  <c r="U2139" i="11"/>
  <c r="U2187" i="11"/>
  <c r="U2223" i="11"/>
  <c r="U2247" i="11"/>
  <c r="U2253" i="11"/>
  <c r="U2265" i="11"/>
  <c r="U2289" i="11"/>
  <c r="U2313" i="11"/>
  <c r="U2325" i="11"/>
  <c r="U1573" i="11"/>
  <c r="U1616" i="11"/>
  <c r="U1850" i="11"/>
  <c r="U1972" i="11"/>
  <c r="U1998" i="11"/>
  <c r="U2216" i="11"/>
  <c r="U1510" i="11"/>
  <c r="U1606" i="11"/>
  <c r="U1612" i="11"/>
  <c r="U1660" i="11"/>
  <c r="U1672" i="11"/>
  <c r="U1690" i="11"/>
  <c r="U1726" i="11"/>
  <c r="U1762" i="11"/>
  <c r="U1792" i="11"/>
  <c r="U1798" i="11"/>
  <c r="U1828" i="11"/>
  <c r="U1852" i="11"/>
  <c r="U1876" i="11"/>
  <c r="U1900" i="11"/>
  <c r="U1942" i="11"/>
  <c r="U1996" i="11"/>
  <c r="U2032" i="11"/>
  <c r="U2050" i="11"/>
  <c r="U2230" i="11"/>
  <c r="U2314" i="11"/>
  <c r="U2332" i="11"/>
  <c r="U2338" i="11"/>
  <c r="U2344" i="11"/>
  <c r="U2470" i="11"/>
  <c r="W1680" i="11"/>
  <c r="X1680" i="11"/>
  <c r="V2320" i="11"/>
  <c r="U2320" i="11"/>
  <c r="U1665" i="11"/>
  <c r="U1953" i="11"/>
  <c r="U2064" i="11"/>
  <c r="U1781" i="11"/>
  <c r="U2145" i="11"/>
  <c r="U1703" i="11"/>
  <c r="U1901" i="11"/>
  <c r="U1943" i="11"/>
  <c r="U1967" i="11"/>
  <c r="U1973" i="11"/>
  <c r="U2003" i="11"/>
  <c r="U2135" i="11"/>
  <c r="U2189" i="11"/>
  <c r="U2243" i="11"/>
  <c r="U2255" i="11"/>
  <c r="U2297" i="11"/>
  <c r="U2321" i="11"/>
  <c r="U2008" i="11"/>
  <c r="U2048" i="11"/>
  <c r="U1684" i="11"/>
  <c r="U2037" i="11"/>
  <c r="U2267" i="11"/>
  <c r="U2080" i="11"/>
  <c r="U2501" i="11"/>
  <c r="U1666" i="11"/>
  <c r="U1744" i="11"/>
  <c r="U2014" i="11"/>
  <c r="U2093" i="11"/>
  <c r="U2202" i="11"/>
  <c r="V2238" i="11"/>
  <c r="U2238" i="11"/>
  <c r="U2091" i="11"/>
  <c r="U2061" i="11"/>
  <c r="U2350" i="11"/>
  <c r="U1597" i="11"/>
  <c r="U1774" i="11"/>
  <c r="U1951" i="11"/>
  <c r="U2134" i="11"/>
  <c r="U1771" i="11"/>
  <c r="U1929" i="11"/>
  <c r="U2336" i="11"/>
  <c r="U2343" i="11"/>
  <c r="U1623" i="11"/>
  <c r="U2423" i="11"/>
  <c r="U2457" i="11"/>
  <c r="U2484" i="11"/>
  <c r="U1829" i="11"/>
  <c r="U1757" i="11"/>
  <c r="U1803" i="11"/>
  <c r="U1918" i="11"/>
  <c r="U2128" i="11"/>
  <c r="U1625" i="11"/>
  <c r="U1731" i="11"/>
  <c r="U1582" i="11"/>
  <c r="U2022" i="11"/>
  <c r="U1839" i="11"/>
  <c r="U1641" i="11"/>
  <c r="U1667" i="11"/>
  <c r="U2011" i="11"/>
  <c r="U2105" i="11"/>
  <c r="U1558" i="11"/>
  <c r="U2517" i="11"/>
  <c r="U1629" i="11"/>
  <c r="V1737" i="11"/>
  <c r="U1746" i="11"/>
  <c r="U2019" i="11"/>
  <c r="U2283" i="11"/>
  <c r="U2451" i="11"/>
  <c r="U2477" i="11"/>
  <c r="U2448" i="11"/>
  <c r="U2507" i="11"/>
  <c r="U2363" i="11"/>
  <c r="U2369" i="11"/>
  <c r="U1702" i="11"/>
  <c r="U1823" i="11"/>
  <c r="U1985" i="11"/>
  <c r="U2340" i="11"/>
  <c r="U1869" i="11"/>
  <c r="U2086" i="11"/>
  <c r="U2102" i="11"/>
  <c r="U2418" i="11"/>
  <c r="U2436" i="11"/>
  <c r="U2055" i="11"/>
  <c r="U1556" i="11"/>
  <c r="V1539" i="11"/>
  <c r="U1875" i="11"/>
  <c r="U1887" i="11"/>
  <c r="U1903" i="11"/>
  <c r="V2075" i="11"/>
  <c r="U1695" i="11"/>
  <c r="U1780" i="11"/>
  <c r="U1797" i="11"/>
  <c r="U1817" i="11"/>
  <c r="U1710" i="11"/>
  <c r="U2109" i="11"/>
  <c r="U2307" i="11"/>
  <c r="U1589" i="11"/>
  <c r="U1661" i="11"/>
  <c r="U1834" i="11"/>
  <c r="U1866" i="11"/>
  <c r="U1931" i="11"/>
  <c r="U1947" i="11"/>
  <c r="U1971" i="11"/>
  <c r="U1659" i="11"/>
  <c r="U2452" i="11"/>
  <c r="U1569" i="11"/>
  <c r="U1820" i="11"/>
  <c r="U1864" i="11"/>
  <c r="U2271" i="11"/>
  <c r="U2373" i="11"/>
  <c r="U2518" i="11"/>
  <c r="U2464" i="11"/>
  <c r="U1759" i="11"/>
  <c r="U1913" i="11"/>
  <c r="U2217" i="11"/>
  <c r="U1534" i="11"/>
  <c r="U1541" i="11"/>
  <c r="U1565" i="11"/>
  <c r="U1583" i="11"/>
  <c r="U1596" i="11"/>
  <c r="U1611" i="11"/>
  <c r="V1743" i="11"/>
  <c r="U1821" i="11"/>
  <c r="U1917" i="11"/>
  <c r="U1984" i="11"/>
  <c r="U2201" i="11"/>
  <c r="U2259" i="11"/>
  <c r="U2278" i="11"/>
  <c r="U2483" i="11"/>
  <c r="U2519" i="11"/>
  <c r="U2475" i="11"/>
  <c r="U2523" i="11"/>
  <c r="V1547" i="11"/>
  <c r="U1547" i="11"/>
  <c r="U1701" i="11"/>
  <c r="U1508" i="11"/>
  <c r="U1506" i="11"/>
  <c r="U1515" i="11"/>
  <c r="U1602" i="11"/>
  <c r="U1543" i="11"/>
  <c r="U1552" i="11"/>
  <c r="U1559" i="11"/>
  <c r="U1568" i="11"/>
  <c r="U1647" i="11"/>
  <c r="U1526" i="11"/>
  <c r="U1528" i="11"/>
  <c r="U1520" i="11"/>
  <c r="U1687" i="11"/>
  <c r="U1524" i="11"/>
  <c r="U1540" i="11"/>
  <c r="U1624" i="11"/>
  <c r="U1555" i="11"/>
  <c r="U1633" i="11"/>
  <c r="U1531" i="11"/>
  <c r="U1536" i="11"/>
  <c r="U1564" i="11"/>
  <c r="U1634" i="11"/>
  <c r="U1639" i="11"/>
  <c r="V1548" i="11"/>
  <c r="U1548" i="11"/>
  <c r="U1507" i="11"/>
  <c r="U1567" i="11"/>
  <c r="U1587" i="11"/>
  <c r="U1736" i="11"/>
  <c r="V1836" i="11"/>
  <c r="U1836" i="11"/>
  <c r="U1579" i="11"/>
  <c r="U1511" i="11"/>
  <c r="U1605" i="11"/>
  <c r="V1504" i="11"/>
  <c r="U1504" i="11"/>
  <c r="U1518" i="11"/>
  <c r="V1518" i="11"/>
  <c r="U1514" i="11"/>
  <c r="V1514" i="11"/>
  <c r="U1516" i="11"/>
  <c r="U1560" i="11"/>
  <c r="U1542" i="11"/>
  <c r="V1542" i="11"/>
  <c r="U1544" i="11"/>
  <c r="U1680" i="11"/>
  <c r="U1686" i="11"/>
  <c r="U1715" i="11"/>
  <c r="U1750" i="11"/>
  <c r="U1801" i="11"/>
  <c r="U1871" i="11"/>
  <c r="U2006" i="11"/>
  <c r="U2021" i="11"/>
  <c r="U2023" i="11"/>
  <c r="U1618" i="11"/>
  <c r="U1533" i="11"/>
  <c r="U1808" i="11"/>
  <c r="U1553" i="11"/>
  <c r="U1590" i="11"/>
  <c r="U1730" i="11"/>
  <c r="U1865" i="11"/>
  <c r="U1631" i="11"/>
  <c r="U1669" i="11"/>
  <c r="U1707" i="11"/>
  <c r="U1732" i="11"/>
  <c r="U1948" i="11"/>
  <c r="U1822" i="11"/>
  <c r="U1643" i="11"/>
  <c r="U1751" i="11"/>
  <c r="U1863" i="11"/>
  <c r="U1521" i="11"/>
  <c r="U1622" i="11"/>
  <c r="U1630" i="11"/>
  <c r="U1677" i="11"/>
  <c r="U1679" i="11"/>
  <c r="U1688" i="11"/>
  <c r="U1772" i="11"/>
  <c r="U1921" i="11"/>
  <c r="U1586" i="11"/>
  <c r="V1591" i="11"/>
  <c r="U1591" i="11"/>
  <c r="U1620" i="11"/>
  <c r="U1505" i="11"/>
  <c r="U1519" i="11"/>
  <c r="U1501" i="11"/>
  <c r="U1578" i="11"/>
  <c r="U1581" i="11"/>
  <c r="U1588" i="11"/>
  <c r="U1594" i="11"/>
  <c r="U1716" i="11"/>
  <c r="U1756" i="11"/>
  <c r="U1766" i="11"/>
  <c r="U1768" i="11"/>
  <c r="U1813" i="11"/>
  <c r="U1898" i="11"/>
  <c r="U1689" i="11"/>
  <c r="U1745" i="11"/>
  <c r="U1796" i="11"/>
  <c r="U1980" i="11"/>
  <c r="U2066" i="11"/>
  <c r="U1595" i="11"/>
  <c r="U1649" i="11"/>
  <c r="U1657" i="11"/>
  <c r="U1529" i="11"/>
  <c r="V1550" i="11"/>
  <c r="U1664" i="11"/>
  <c r="U1509" i="11"/>
  <c r="U1571" i="11"/>
  <c r="U1619" i="11"/>
  <c r="U1621" i="11"/>
  <c r="U1638" i="11"/>
  <c r="U1655" i="11"/>
  <c r="U1764" i="11"/>
  <c r="U1794" i="11"/>
  <c r="U1838" i="11"/>
  <c r="U1868" i="11"/>
  <c r="U1919" i="11"/>
  <c r="U1653" i="11"/>
  <c r="U1512" i="11"/>
  <c r="U1576" i="11"/>
  <c r="U1585" i="11"/>
  <c r="U1628" i="11"/>
  <c r="U1636" i="11"/>
  <c r="U1662" i="11"/>
  <c r="U1738" i="11"/>
  <c r="U1790" i="11"/>
  <c r="U1877" i="11"/>
  <c r="U1706" i="11"/>
  <c r="U1584" i="11"/>
  <c r="U2521" i="11"/>
  <c r="U1601" i="11"/>
  <c r="U1599" i="11"/>
  <c r="U1627" i="11"/>
  <c r="U1642" i="11"/>
  <c r="U1644" i="11"/>
  <c r="U1656" i="11"/>
  <c r="U1714" i="11"/>
  <c r="U1722" i="11"/>
  <c r="U1786" i="11"/>
  <c r="U2041" i="11"/>
  <c r="U1563" i="11"/>
  <c r="U1575" i="11"/>
  <c r="U1755" i="11"/>
  <c r="U1784" i="11"/>
  <c r="U1788" i="11"/>
  <c r="U1965" i="11"/>
  <c r="U1805" i="11"/>
  <c r="U2016" i="11"/>
  <c r="V2025" i="11"/>
  <c r="U2025" i="11"/>
  <c r="U1807" i="11"/>
  <c r="U1914" i="11"/>
  <c r="U1925" i="11"/>
  <c r="U1975" i="11"/>
  <c r="U1982" i="11"/>
  <c r="U2068" i="11"/>
  <c r="U2073" i="11"/>
  <c r="V2073" i="11"/>
  <c r="U2150" i="11"/>
  <c r="U2071" i="11"/>
  <c r="U1682" i="11"/>
  <c r="U1720" i="11"/>
  <c r="U1749" i="11"/>
  <c r="U1760" i="11"/>
  <c r="U1778" i="11"/>
  <c r="U1782" i="11"/>
  <c r="U1800" i="11"/>
  <c r="U1885" i="11"/>
  <c r="U1923" i="11"/>
  <c r="V1938" i="11"/>
  <c r="U1938" i="11"/>
  <c r="U2002" i="11"/>
  <c r="U2010" i="11"/>
  <c r="U2017" i="11"/>
  <c r="U2035" i="11"/>
  <c r="U1696" i="11"/>
  <c r="U1753" i="11"/>
  <c r="U1889" i="11"/>
  <c r="U1892" i="11"/>
  <c r="U1934" i="11"/>
  <c r="U1983" i="11"/>
  <c r="U1989" i="11"/>
  <c r="U2044" i="11"/>
  <c r="V1698" i="11"/>
  <c r="U1698" i="11"/>
  <c r="U1709" i="11"/>
  <c r="V1747" i="11"/>
  <c r="U1747" i="11"/>
  <c r="U1819" i="11"/>
  <c r="U1827" i="11"/>
  <c r="U1848" i="11"/>
  <c r="U1911" i="11"/>
  <c r="U1915" i="11"/>
  <c r="U2059" i="11"/>
  <c r="U2245" i="11"/>
  <c r="U2051" i="11"/>
  <c r="V2051" i="11"/>
  <c r="U2209" i="11"/>
  <c r="U2215" i="11"/>
  <c r="U1741" i="11"/>
  <c r="U1825" i="11"/>
  <c r="U1833" i="11"/>
  <c r="U1854" i="11"/>
  <c r="U1932" i="11"/>
  <c r="U2024" i="11"/>
  <c r="U2028" i="11"/>
  <c r="U2030" i="11"/>
  <c r="U2034" i="11"/>
  <c r="U2186" i="11"/>
  <c r="U1671" i="11"/>
  <c r="U1767" i="11"/>
  <c r="U1870" i="11"/>
  <c r="U1904" i="11"/>
  <c r="U1920" i="11"/>
  <c r="U1955" i="11"/>
  <c r="U1700" i="11"/>
  <c r="U1713" i="11"/>
  <c r="U1646" i="11"/>
  <c r="U1721" i="11"/>
  <c r="U1729" i="11"/>
  <c r="U1802" i="11"/>
  <c r="U1804" i="11"/>
  <c r="U1814" i="11"/>
  <c r="U1835" i="11"/>
  <c r="U1888" i="11"/>
  <c r="U1909" i="11"/>
  <c r="U1935" i="11"/>
  <c r="U1964" i="11"/>
  <c r="U1992" i="11"/>
  <c r="U2009" i="11"/>
  <c r="U2013" i="11"/>
  <c r="V2013" i="11"/>
  <c r="U2018" i="11"/>
  <c r="U2047" i="11"/>
  <c r="U2070" i="11"/>
  <c r="U2089" i="11"/>
  <c r="U1775" i="11"/>
  <c r="U1785" i="11"/>
  <c r="U1882" i="11"/>
  <c r="U1897" i="11"/>
  <c r="U1912" i="11"/>
  <c r="U1941" i="11"/>
  <c r="U2000" i="11"/>
  <c r="U2165" i="11"/>
  <c r="U2167" i="11"/>
  <c r="U1652" i="11"/>
  <c r="U1765" i="11"/>
  <c r="U1795" i="11"/>
  <c r="U1891" i="11"/>
  <c r="U2108" i="11"/>
  <c r="U2129" i="11"/>
  <c r="V2158" i="11"/>
  <c r="U2158" i="11"/>
  <c r="U2219" i="11"/>
  <c r="U2274" i="11"/>
  <c r="U1880" i="11"/>
  <c r="U2074" i="11"/>
  <c r="U2131" i="11"/>
  <c r="U2138" i="11"/>
  <c r="U2184" i="11"/>
  <c r="U2266" i="11"/>
  <c r="U2272" i="11"/>
  <c r="U2408" i="11"/>
  <c r="U2410" i="11"/>
  <c r="U1988" i="11"/>
  <c r="U1995" i="11"/>
  <c r="U2027" i="11"/>
  <c r="U2036" i="11"/>
  <c r="U2040" i="11"/>
  <c r="U2218" i="11"/>
  <c r="U2077" i="11"/>
  <c r="U2147" i="11"/>
  <c r="U2182" i="11"/>
  <c r="U2264" i="11"/>
  <c r="U2359" i="11"/>
  <c r="U2396" i="11"/>
  <c r="U2398" i="11"/>
  <c r="U1787" i="11"/>
  <c r="U1830" i="11"/>
  <c r="U1940" i="11"/>
  <c r="U1957" i="11"/>
  <c r="U1986" i="11"/>
  <c r="U2054" i="11"/>
  <c r="U2081" i="11"/>
  <c r="U2085" i="11"/>
  <c r="U2112" i="11"/>
  <c r="U2115" i="11"/>
  <c r="U2227" i="11"/>
  <c r="U2262" i="11"/>
  <c r="U1832" i="11"/>
  <c r="U1847" i="11"/>
  <c r="U1902" i="11"/>
  <c r="U1922" i="11"/>
  <c r="U1952" i="11"/>
  <c r="U1966" i="11"/>
  <c r="U1977" i="11"/>
  <c r="U1997" i="11"/>
  <c r="U2005" i="11"/>
  <c r="U2038" i="11"/>
  <c r="U2042" i="11"/>
  <c r="U2063" i="11"/>
  <c r="U2143" i="11"/>
  <c r="U2164" i="11"/>
  <c r="U2174" i="11"/>
  <c r="U2210" i="11"/>
  <c r="U1831" i="11"/>
  <c r="U1890" i="11"/>
  <c r="U1894" i="11"/>
  <c r="U1933" i="11"/>
  <c r="U2062" i="11"/>
  <c r="U2118" i="11"/>
  <c r="U2137" i="11"/>
  <c r="U2195" i="11"/>
  <c r="U2234" i="11"/>
  <c r="U2242" i="11"/>
  <c r="U2287" i="11"/>
  <c r="U1843" i="11"/>
  <c r="U1881" i="11"/>
  <c r="U1961" i="11"/>
  <c r="U2043" i="11"/>
  <c r="U2045" i="11"/>
  <c r="U2058" i="11"/>
  <c r="U2082" i="11"/>
  <c r="U2221" i="11"/>
  <c r="U2078" i="11"/>
  <c r="U2123" i="11"/>
  <c r="U2141" i="11"/>
  <c r="U2190" i="11"/>
  <c r="U2213" i="11"/>
  <c r="U2222" i="11"/>
  <c r="U2281" i="11"/>
  <c r="U2402" i="11"/>
  <c r="U2481" i="11"/>
  <c r="U2485" i="11"/>
  <c r="U2096" i="11"/>
  <c r="U2106" i="11"/>
  <c r="U2110" i="11"/>
  <c r="U2246" i="11"/>
  <c r="U2119" i="11"/>
  <c r="U2124" i="11"/>
  <c r="U2126" i="11"/>
  <c r="U2149" i="11"/>
  <c r="U2157" i="11"/>
  <c r="U2163" i="11"/>
  <c r="U2173" i="11"/>
  <c r="U2322" i="11"/>
  <c r="U2349" i="11"/>
  <c r="U2353" i="11"/>
  <c r="U2052" i="11"/>
  <c r="U2140" i="11"/>
  <c r="U2146" i="11"/>
  <c r="U2194" i="11"/>
  <c r="U2304" i="11"/>
  <c r="U2351" i="11"/>
  <c r="U2388" i="11"/>
  <c r="U2426" i="11"/>
  <c r="U2075" i="11"/>
  <c r="U2122" i="11"/>
  <c r="U2170" i="11"/>
  <c r="U2237" i="11"/>
  <c r="U2317" i="11"/>
  <c r="U2097" i="11"/>
  <c r="U2159" i="11"/>
  <c r="U2235" i="11"/>
  <c r="U2249" i="11"/>
  <c r="U2339" i="11"/>
  <c r="U2113" i="11"/>
  <c r="U2160" i="11"/>
  <c r="U2162" i="11"/>
  <c r="U2335" i="11"/>
  <c r="U2056" i="11"/>
  <c r="U2257" i="11"/>
  <c r="U2293" i="11"/>
  <c r="U2299" i="11"/>
  <c r="U2303" i="11"/>
  <c r="U2285" i="11"/>
  <c r="U2333" i="11"/>
  <c r="U2420" i="11"/>
  <c r="U2456" i="11"/>
  <c r="U2422" i="11"/>
  <c r="U2429" i="11"/>
  <c r="U2192" i="11"/>
  <c r="U2197" i="11"/>
  <c r="U2389" i="11"/>
  <c r="U2433" i="11"/>
  <c r="U2232" i="11"/>
  <c r="U2252" i="11"/>
  <c r="U2326" i="11"/>
  <c r="U2385" i="11"/>
  <c r="U2393" i="11"/>
  <c r="U2125" i="11"/>
  <c r="U2205" i="11"/>
  <c r="U2286" i="11"/>
  <c r="U2329" i="11"/>
  <c r="U2412" i="11"/>
  <c r="U2176" i="11"/>
  <c r="U2207" i="11"/>
  <c r="U2250" i="11"/>
  <c r="U2276" i="11"/>
  <c r="U2308" i="11"/>
  <c r="U2377" i="11"/>
  <c r="U2302" i="11"/>
  <c r="U2374" i="11"/>
  <c r="U2453" i="11"/>
  <c r="U2479" i="11"/>
  <c r="U2365" i="11"/>
  <c r="U2387" i="11"/>
  <c r="U2413" i="11"/>
  <c r="U2425" i="11"/>
  <c r="U2181" i="11"/>
  <c r="U2254" i="11"/>
  <c r="U2347" i="11"/>
  <c r="U2432" i="11"/>
  <c r="U2323" i="11"/>
  <c r="U2421" i="11"/>
  <c r="U2450" i="11"/>
  <c r="U2467" i="11"/>
  <c r="U2509" i="11"/>
  <c r="U2177" i="11"/>
  <c r="U2229" i="11"/>
  <c r="U2233" i="11"/>
  <c r="U2263" i="11"/>
  <c r="U2270" i="11"/>
  <c r="U2341" i="11"/>
  <c r="U2161" i="11"/>
  <c r="U2169" i="11"/>
  <c r="U2199" i="11"/>
  <c r="U2275" i="11"/>
  <c r="U2296" i="11"/>
  <c r="U2312" i="11"/>
  <c r="U2318" i="11"/>
  <c r="U2342" i="11"/>
  <c r="U2348" i="11"/>
  <c r="U2372" i="11"/>
  <c r="U2417" i="11"/>
  <c r="U2445" i="11"/>
  <c r="U2465" i="11"/>
  <c r="U2200" i="11"/>
  <c r="U2244" i="11"/>
  <c r="U2248" i="11"/>
  <c r="U2273" i="11"/>
  <c r="U2280" i="11"/>
  <c r="U2306" i="11"/>
  <c r="U2310" i="11"/>
  <c r="U2346" i="11"/>
  <c r="U2360" i="11"/>
  <c r="U2362" i="11"/>
  <c r="U2428" i="11"/>
  <c r="U2443" i="11"/>
  <c r="U2480" i="11"/>
  <c r="U2144" i="11"/>
  <c r="U2188" i="11"/>
  <c r="U2258" i="11"/>
  <c r="U2352" i="11"/>
  <c r="U2366" i="11"/>
  <c r="U2497" i="11"/>
  <c r="U2380" i="11"/>
  <c r="U2441" i="11"/>
  <c r="U2493" i="11"/>
  <c r="U2525" i="11"/>
  <c r="U2499" i="11"/>
  <c r="U2505" i="11"/>
  <c r="U2449" i="11"/>
  <c r="U2458" i="11"/>
  <c r="U2462" i="11"/>
  <c r="U2476" i="11"/>
  <c r="U2489" i="11"/>
  <c r="U2491" i="11"/>
  <c r="U2438" i="11"/>
  <c r="U2474" i="11"/>
  <c r="U2301" i="11"/>
  <c r="U2392" i="11"/>
  <c r="U2416" i="11"/>
  <c r="U2520" i="11"/>
  <c r="U2382" i="11"/>
  <c r="U2434" i="11"/>
  <c r="U2468" i="11"/>
  <c r="U2522" i="11"/>
  <c r="U2404" i="11"/>
  <c r="U2440" i="11"/>
  <c r="U2461" i="11"/>
  <c r="U2488" i="11"/>
  <c r="U2512" i="11"/>
  <c r="U2284" i="11"/>
  <c r="U2295" i="11"/>
  <c r="U2337" i="11"/>
  <c r="U2386" i="11"/>
  <c r="U2435" i="11"/>
  <c r="U2437" i="11"/>
  <c r="U2444" i="11"/>
  <c r="U2455" i="11"/>
  <c r="U2486" i="11"/>
  <c r="U2502" i="11"/>
  <c r="U2510" i="11"/>
  <c r="U2368" i="11"/>
  <c r="U2401" i="11"/>
  <c r="U2494" i="11"/>
  <c r="U2524" i="11"/>
  <c r="U2528" i="11"/>
  <c r="U2446" i="11"/>
  <c r="U2482" i="11"/>
  <c r="U2516" i="11"/>
  <c r="U2514" i="11"/>
  <c r="U2526" i="11"/>
  <c r="W1997" i="11" l="1"/>
  <c r="G2" i="13"/>
  <c r="F2" i="13"/>
  <c r="E2" i="13"/>
  <c r="D2" i="13"/>
  <c r="K2" i="13"/>
  <c r="C2" i="13"/>
  <c r="B2" i="13"/>
  <c r="H2" i="13"/>
  <c r="J2" i="13"/>
  <c r="I2" i="13"/>
  <c r="X1837" i="11"/>
  <c r="W1837" i="11"/>
  <c r="W1759" i="11"/>
  <c r="X1759" i="11"/>
  <c r="V1758" i="11"/>
  <c r="F2952" i="9"/>
  <c r="E2952" i="9"/>
  <c r="E2958" i="9"/>
  <c r="F2958" i="9"/>
  <c r="F2957" i="9"/>
  <c r="E2957" i="9"/>
  <c r="F2956" i="9"/>
  <c r="E2956" i="9"/>
  <c r="F2955" i="9"/>
  <c r="E2955" i="9"/>
  <c r="F2960" i="9"/>
  <c r="E2960" i="9"/>
  <c r="F2954" i="9"/>
  <c r="E2954" i="9"/>
  <c r="F2961" i="9"/>
  <c r="E2961" i="9"/>
  <c r="F2959" i="9"/>
  <c r="E2959" i="9"/>
  <c r="F2953" i="9"/>
  <c r="E2953" i="9"/>
  <c r="U1737" i="11"/>
  <c r="U1743" i="11"/>
  <c r="W2073" i="11"/>
  <c r="X2073" i="11"/>
  <c r="W2013" i="11"/>
  <c r="X2013" i="11"/>
  <c r="W1504" i="11"/>
  <c r="X1504" i="11"/>
  <c r="W1737" i="11"/>
  <c r="X1737" i="11"/>
  <c r="W1938" i="11"/>
  <c r="X1938" i="11"/>
  <c r="W1836" i="11"/>
  <c r="X1836" i="11"/>
  <c r="W2051" i="11"/>
  <c r="X2051" i="11"/>
  <c r="W2158" i="11"/>
  <c r="X2158" i="11"/>
  <c r="W1698" i="11"/>
  <c r="X1698" i="11"/>
  <c r="W1591" i="11"/>
  <c r="X1591" i="11"/>
  <c r="W1514" i="11"/>
  <c r="X1514" i="11"/>
  <c r="W1518" i="11"/>
  <c r="X1518" i="11"/>
  <c r="W1743" i="11"/>
  <c r="X1743" i="11"/>
  <c r="W1747" i="11"/>
  <c r="X1747" i="11"/>
  <c r="W1542" i="11"/>
  <c r="X1542" i="11"/>
  <c r="W1548" i="11"/>
  <c r="X1548" i="11"/>
  <c r="W1539" i="11"/>
  <c r="X1539" i="11"/>
  <c r="W2025" i="11"/>
  <c r="X2025" i="11"/>
  <c r="W1550" i="11"/>
  <c r="X1550" i="11"/>
  <c r="W1547" i="11"/>
  <c r="X1547" i="11"/>
  <c r="W2238" i="11"/>
  <c r="X2238" i="11"/>
  <c r="W2075" i="11"/>
  <c r="X2075" i="11"/>
  <c r="W2320" i="11"/>
  <c r="X2320" i="11"/>
  <c r="U1546" i="11"/>
  <c r="V1546" i="11"/>
  <c r="U1937" i="11"/>
  <c r="U1816" i="11"/>
  <c r="V1816" i="11"/>
  <c r="U2193" i="11"/>
  <c r="U2361" i="11"/>
  <c r="U2020" i="11"/>
  <c r="U2241" i="11"/>
  <c r="U2511" i="11"/>
  <c r="U2099" i="11"/>
  <c r="U1570" i="11"/>
  <c r="U1637" i="11"/>
  <c r="U2367" i="11"/>
  <c r="U2331" i="11"/>
  <c r="U1607" i="11"/>
  <c r="U2357" i="11"/>
  <c r="U1535" i="11"/>
  <c r="U1539" i="11"/>
  <c r="U1791" i="11"/>
  <c r="U1793" i="11"/>
  <c r="U2409" i="11"/>
  <c r="U1930" i="11"/>
  <c r="V1930" i="11"/>
  <c r="U2039" i="11"/>
  <c r="U2327" i="11"/>
  <c r="U1545" i="11"/>
  <c r="U1708" i="11"/>
  <c r="U2463" i="11"/>
  <c r="U2012" i="11"/>
  <c r="U1699" i="11"/>
  <c r="U1725" i="11"/>
  <c r="U2196" i="11"/>
  <c r="U2156" i="11"/>
  <c r="U1958" i="11"/>
  <c r="U1999" i="11"/>
  <c r="U1908" i="11"/>
  <c r="U1893" i="11"/>
  <c r="U1763" i="11"/>
  <c r="V1763" i="11"/>
  <c r="U1648" i="11"/>
  <c r="U2152" i="11"/>
  <c r="U2204" i="11"/>
  <c r="U1635" i="11"/>
  <c r="U1960" i="11"/>
  <c r="U1674" i="11"/>
  <c r="U2098" i="11"/>
  <c r="U2065" i="11"/>
  <c r="U1858" i="11"/>
  <c r="U2309" i="11"/>
  <c r="U2069" i="11"/>
  <c r="U2261" i="11"/>
  <c r="U1978" i="11"/>
  <c r="U1916" i="11"/>
  <c r="U2136" i="11"/>
  <c r="U2185" i="11"/>
  <c r="U2049" i="11"/>
  <c r="U1950" i="11"/>
  <c r="U1735" i="11"/>
  <c r="U2046" i="11"/>
  <c r="U1742" i="11"/>
  <c r="U2168" i="11"/>
  <c r="U1906" i="11"/>
  <c r="U2500" i="11"/>
  <c r="U2291" i="11"/>
  <c r="U2180" i="11"/>
  <c r="U2206" i="11"/>
  <c r="U2492" i="11"/>
  <c r="U2427" i="11"/>
  <c r="U2431" i="11"/>
  <c r="U2240" i="11"/>
  <c r="V2148" i="11"/>
  <c r="U2148" i="11"/>
  <c r="U2236" i="11"/>
  <c r="U2121" i="11"/>
  <c r="U2471" i="11"/>
  <c r="V2415" i="11"/>
  <c r="U2415" i="11"/>
  <c r="U2419" i="11"/>
  <c r="U2208" i="11"/>
  <c r="U2132" i="11"/>
  <c r="U2057" i="11"/>
  <c r="U1867" i="11"/>
  <c r="U1748" i="11"/>
  <c r="U1959" i="11"/>
  <c r="U1694" i="11"/>
  <c r="U1598" i="11"/>
  <c r="U1969" i="11"/>
  <c r="U2508" i="11"/>
  <c r="U2391" i="11"/>
  <c r="U2225" i="11"/>
  <c r="U2088" i="11"/>
  <c r="U2092" i="11"/>
  <c r="U1928" i="11"/>
  <c r="V1773" i="11"/>
  <c r="U1773" i="11"/>
  <c r="U1734" i="11"/>
  <c r="U1979" i="11"/>
  <c r="U1668" i="11"/>
  <c r="U1739" i="11"/>
  <c r="U2100" i="11"/>
  <c r="U2094" i="11"/>
  <c r="U2154" i="11"/>
  <c r="U1810" i="11"/>
  <c r="U1693" i="11"/>
  <c r="V1740" i="11"/>
  <c r="U1740" i="11"/>
  <c r="U2031" i="11"/>
  <c r="U2379" i="11"/>
  <c r="U2334" i="11"/>
  <c r="U2384" i="11"/>
  <c r="V2356" i="11"/>
  <c r="U2356" i="11"/>
  <c r="U2178" i="11"/>
  <c r="U2015" i="11"/>
  <c r="U1879" i="11"/>
  <c r="U1718" i="11"/>
  <c r="U1728" i="11"/>
  <c r="U1678" i="11"/>
  <c r="U1626" i="11"/>
  <c r="U1733" i="11"/>
  <c r="U2399" i="11"/>
  <c r="U2324" i="11"/>
  <c r="U2228" i="11"/>
  <c r="U1987" i="11"/>
  <c r="U1711" i="11"/>
  <c r="U2067" i="11"/>
  <c r="U2473" i="11"/>
  <c r="U2212" i="11"/>
  <c r="U2459" i="11"/>
  <c r="U2403" i="11"/>
  <c r="U2407" i="11"/>
  <c r="U2116" i="11"/>
  <c r="U1939" i="11"/>
  <c r="U2214" i="11"/>
  <c r="U1962" i="11"/>
  <c r="U1683" i="11"/>
  <c r="U2315" i="11"/>
  <c r="U1799" i="11"/>
  <c r="U1826" i="11"/>
  <c r="U1727" i="11"/>
  <c r="U1873" i="11"/>
  <c r="U1615" i="11"/>
  <c r="U1769" i="11"/>
  <c r="U1719" i="11"/>
  <c r="U1842" i="11"/>
  <c r="U1811" i="11"/>
  <c r="U2153" i="11"/>
  <c r="U1697" i="11"/>
  <c r="U1517" i="11"/>
  <c r="U1776" i="11"/>
  <c r="W1758" i="11" l="1"/>
  <c r="X1758" i="11"/>
  <c r="W1763" i="11"/>
  <c r="X1763" i="11"/>
  <c r="W1930" i="11"/>
  <c r="X1930" i="11"/>
  <c r="W2415" i="11"/>
  <c r="X2415" i="11"/>
  <c r="W1740" i="11"/>
  <c r="X1740" i="11"/>
  <c r="W2148" i="11"/>
  <c r="X2148" i="11"/>
  <c r="W2356" i="11"/>
  <c r="X2356" i="11"/>
  <c r="W1773" i="11"/>
  <c r="X1773" i="11"/>
  <c r="W1546" i="11"/>
  <c r="X1546" i="11"/>
  <c r="W1816" i="11"/>
  <c r="X1816" i="11"/>
  <c r="T1500" i="11"/>
  <c r="S1500" i="11"/>
  <c r="O1500" i="11"/>
  <c r="R1500" i="11" s="1"/>
  <c r="T1499" i="11"/>
  <c r="S1499" i="11"/>
  <c r="O1499" i="11"/>
  <c r="R1499" i="11" s="1"/>
  <c r="T1498" i="11"/>
  <c r="S1498" i="11"/>
  <c r="O1498" i="11"/>
  <c r="R1498" i="11" s="1"/>
  <c r="T1497" i="11"/>
  <c r="S1497" i="11"/>
  <c r="O1497" i="11"/>
  <c r="R1497" i="11" s="1"/>
  <c r="T1496" i="11"/>
  <c r="S1496" i="11"/>
  <c r="O1496" i="11"/>
  <c r="R1496" i="11" s="1"/>
  <c r="T1495" i="11"/>
  <c r="S1495" i="11"/>
  <c r="O1495" i="11"/>
  <c r="T1494" i="11"/>
  <c r="S1494" i="11"/>
  <c r="O1494" i="11"/>
  <c r="R1494" i="11" s="1"/>
  <c r="T1493" i="11"/>
  <c r="S1493" i="11"/>
  <c r="O1493" i="11"/>
  <c r="R1493" i="11" s="1"/>
  <c r="T1492" i="11"/>
  <c r="S1492" i="11"/>
  <c r="O1492" i="11"/>
  <c r="R1492" i="11" s="1"/>
  <c r="T1491" i="11"/>
  <c r="S1491" i="11"/>
  <c r="O1491" i="11"/>
  <c r="R1491" i="11" s="1"/>
  <c r="T1490" i="11"/>
  <c r="S1490" i="11"/>
  <c r="O1490" i="11"/>
  <c r="R1490" i="11" s="1"/>
  <c r="T1489" i="11"/>
  <c r="S1489" i="11"/>
  <c r="O1489" i="11"/>
  <c r="R1489" i="11" s="1"/>
  <c r="T1488" i="11"/>
  <c r="S1488" i="11"/>
  <c r="O1488" i="11"/>
  <c r="R1488" i="11" s="1"/>
  <c r="T1487" i="11"/>
  <c r="S1487" i="11"/>
  <c r="O1487" i="11"/>
  <c r="R1487" i="11" s="1"/>
  <c r="T1486" i="11"/>
  <c r="S1486" i="11"/>
  <c r="O1486" i="11"/>
  <c r="R1486" i="11" s="1"/>
  <c r="T1485" i="11"/>
  <c r="S1485" i="11"/>
  <c r="O1485" i="11"/>
  <c r="R1485" i="11" s="1"/>
  <c r="T1484" i="11"/>
  <c r="S1484" i="11"/>
  <c r="O1484" i="11"/>
  <c r="R1484" i="11" s="1"/>
  <c r="T1483" i="11"/>
  <c r="S1483" i="11"/>
  <c r="O1483" i="11"/>
  <c r="T1482" i="11"/>
  <c r="S1482" i="11"/>
  <c r="O1482" i="11"/>
  <c r="R1482" i="11" s="1"/>
  <c r="T1481" i="11"/>
  <c r="S1481" i="11"/>
  <c r="O1481" i="11"/>
  <c r="R1481" i="11" s="1"/>
  <c r="T1480" i="11"/>
  <c r="S1480" i="11"/>
  <c r="O1480" i="11"/>
  <c r="R1480" i="11" s="1"/>
  <c r="T1479" i="11"/>
  <c r="S1479" i="11"/>
  <c r="O1479" i="11"/>
  <c r="R1479" i="11" s="1"/>
  <c r="T1478" i="11"/>
  <c r="S1478" i="11"/>
  <c r="O1478" i="11"/>
  <c r="R1478" i="11" s="1"/>
  <c r="T1477" i="11"/>
  <c r="S1477" i="11"/>
  <c r="O1477" i="11"/>
  <c r="R1477" i="11" s="1"/>
  <c r="T1476" i="11"/>
  <c r="S1476" i="11"/>
  <c r="O1476" i="11"/>
  <c r="R1476" i="11" s="1"/>
  <c r="T1475" i="11"/>
  <c r="S1475" i="11"/>
  <c r="O1475" i="11"/>
  <c r="R1475" i="11" s="1"/>
  <c r="T1474" i="11"/>
  <c r="S1474" i="11"/>
  <c r="O1474" i="11"/>
  <c r="R1474" i="11" s="1"/>
  <c r="T1473" i="11"/>
  <c r="S1473" i="11"/>
  <c r="O1473" i="11"/>
  <c r="R1473" i="11" s="1"/>
  <c r="T1472" i="11"/>
  <c r="S1472" i="11"/>
  <c r="O1472" i="11"/>
  <c r="R1472" i="11" s="1"/>
  <c r="T1471" i="11"/>
  <c r="S1471" i="11"/>
  <c r="O1471" i="11"/>
  <c r="T1470" i="11"/>
  <c r="S1470" i="11"/>
  <c r="O1470" i="11"/>
  <c r="R1470" i="11" s="1"/>
  <c r="T1469" i="11"/>
  <c r="S1469" i="11"/>
  <c r="O1469" i="11"/>
  <c r="R1469" i="11" s="1"/>
  <c r="T1468" i="11"/>
  <c r="S1468" i="11"/>
  <c r="O1468" i="11"/>
  <c r="R1468" i="11" s="1"/>
  <c r="T1467" i="11"/>
  <c r="S1467" i="11"/>
  <c r="O1467" i="11"/>
  <c r="R1467" i="11" s="1"/>
  <c r="T1466" i="11"/>
  <c r="S1466" i="11"/>
  <c r="O1466" i="11"/>
  <c r="R1466" i="11" s="1"/>
  <c r="T1465" i="11"/>
  <c r="S1465" i="11"/>
  <c r="O1465" i="11"/>
  <c r="R1465" i="11" s="1"/>
  <c r="T1464" i="11"/>
  <c r="S1464" i="11"/>
  <c r="O1464" i="11"/>
  <c r="R1464" i="11" s="1"/>
  <c r="T1463" i="11"/>
  <c r="S1463" i="11"/>
  <c r="O1463" i="11"/>
  <c r="R1463" i="11" s="1"/>
  <c r="T1462" i="11"/>
  <c r="S1462" i="11"/>
  <c r="O1462" i="11"/>
  <c r="R1462" i="11" s="1"/>
  <c r="T1461" i="11"/>
  <c r="S1461" i="11"/>
  <c r="O1461" i="11"/>
  <c r="R1461" i="11" s="1"/>
  <c r="T1460" i="11"/>
  <c r="S1460" i="11"/>
  <c r="O1460" i="11"/>
  <c r="R1460" i="11" s="1"/>
  <c r="T1459" i="11"/>
  <c r="S1459" i="11"/>
  <c r="O1459" i="11"/>
  <c r="T1458" i="11"/>
  <c r="S1458" i="11"/>
  <c r="O1458" i="11"/>
  <c r="R1458" i="11" s="1"/>
  <c r="T1457" i="11"/>
  <c r="S1457" i="11"/>
  <c r="O1457" i="11"/>
  <c r="R1457" i="11" s="1"/>
  <c r="T1456" i="11"/>
  <c r="S1456" i="11"/>
  <c r="O1456" i="11"/>
  <c r="R1456" i="11" s="1"/>
  <c r="T1455" i="11"/>
  <c r="S1455" i="11"/>
  <c r="O1455" i="11"/>
  <c r="R1455" i="11" s="1"/>
  <c r="T1454" i="11"/>
  <c r="S1454" i="11"/>
  <c r="O1454" i="11"/>
  <c r="R1454" i="11" s="1"/>
  <c r="T1453" i="11"/>
  <c r="S1453" i="11"/>
  <c r="O1453" i="11"/>
  <c r="R1453" i="11" s="1"/>
  <c r="T1452" i="11"/>
  <c r="S1452" i="11"/>
  <c r="O1452" i="11"/>
  <c r="R1452" i="11" s="1"/>
  <c r="T1451" i="11"/>
  <c r="S1451" i="11"/>
  <c r="O1451" i="11"/>
  <c r="R1451" i="11" s="1"/>
  <c r="T1450" i="11"/>
  <c r="S1450" i="11"/>
  <c r="O1450" i="11"/>
  <c r="R1450" i="11" s="1"/>
  <c r="T1449" i="11"/>
  <c r="S1449" i="11"/>
  <c r="O1449" i="11"/>
  <c r="R1449" i="11" s="1"/>
  <c r="T1448" i="11"/>
  <c r="S1448" i="11"/>
  <c r="O1448" i="11"/>
  <c r="R1448" i="11" s="1"/>
  <c r="T1447" i="11"/>
  <c r="S1447" i="11"/>
  <c r="O1447" i="11"/>
  <c r="R1447" i="11" s="1"/>
  <c r="T1446" i="11"/>
  <c r="S1446" i="11"/>
  <c r="U1446" i="11"/>
  <c r="O1446" i="11"/>
  <c r="R1446" i="11" s="1"/>
  <c r="T1445" i="11"/>
  <c r="S1445" i="11"/>
  <c r="O1445" i="11"/>
  <c r="R1445" i="11" s="1"/>
  <c r="T1444" i="11"/>
  <c r="S1444" i="11"/>
  <c r="O1444" i="11"/>
  <c r="R1444" i="11" s="1"/>
  <c r="T1443" i="11"/>
  <c r="S1443" i="11"/>
  <c r="O1443" i="11"/>
  <c r="R1443" i="11" s="1"/>
  <c r="T1442" i="11"/>
  <c r="S1442" i="11"/>
  <c r="O1442" i="11"/>
  <c r="R1442" i="11" s="1"/>
  <c r="T1441" i="11"/>
  <c r="S1441" i="11"/>
  <c r="O1441" i="11"/>
  <c r="R1441" i="11" s="1"/>
  <c r="T1440" i="11"/>
  <c r="S1440" i="11"/>
  <c r="O1440" i="11"/>
  <c r="R1440" i="11" s="1"/>
  <c r="T1439" i="11"/>
  <c r="S1439" i="11"/>
  <c r="O1439" i="11"/>
  <c r="R1439" i="11" s="1"/>
  <c r="T1438" i="11"/>
  <c r="S1438" i="11"/>
  <c r="O1438" i="11"/>
  <c r="R1438" i="11" s="1"/>
  <c r="T1437" i="11"/>
  <c r="S1437" i="11"/>
  <c r="O1437" i="11"/>
  <c r="R1437" i="11" s="1"/>
  <c r="T1436" i="11"/>
  <c r="S1436" i="11"/>
  <c r="O1436" i="11"/>
  <c r="R1436" i="11" s="1"/>
  <c r="T1435" i="11"/>
  <c r="S1435" i="11"/>
  <c r="O1435" i="11"/>
  <c r="R1435" i="11" s="1"/>
  <c r="T1434" i="11"/>
  <c r="S1434" i="11"/>
  <c r="O1434" i="11"/>
  <c r="R1434" i="11" s="1"/>
  <c r="S1433" i="11"/>
  <c r="T1433" i="11" s="1"/>
  <c r="O1433" i="11"/>
  <c r="R1433" i="11" s="1"/>
  <c r="T1432" i="11"/>
  <c r="S1432" i="11"/>
  <c r="O1432" i="11"/>
  <c r="R1432" i="11" s="1"/>
  <c r="T1431" i="11"/>
  <c r="S1431" i="11"/>
  <c r="O1431" i="11"/>
  <c r="T1430" i="11"/>
  <c r="S1430" i="11"/>
  <c r="O1430" i="11"/>
  <c r="R1430" i="11" s="1"/>
  <c r="T1429" i="11"/>
  <c r="S1429" i="11"/>
  <c r="O1429" i="11"/>
  <c r="R1429" i="11" s="1"/>
  <c r="T1428" i="11"/>
  <c r="S1428" i="11"/>
  <c r="U1428" i="11"/>
  <c r="O1428" i="11"/>
  <c r="R1428" i="11" s="1"/>
  <c r="T1427" i="11"/>
  <c r="S1427" i="11"/>
  <c r="O1427" i="11"/>
  <c r="R1427" i="11" s="1"/>
  <c r="T1426" i="11"/>
  <c r="S1426" i="11"/>
  <c r="O1426" i="11"/>
  <c r="R1426" i="11" s="1"/>
  <c r="T1425" i="11"/>
  <c r="S1425" i="11"/>
  <c r="O1425" i="11"/>
  <c r="R1425" i="11" s="1"/>
  <c r="T1424" i="11"/>
  <c r="S1424" i="11"/>
  <c r="O1424" i="11"/>
  <c r="R1424" i="11" s="1"/>
  <c r="T1423" i="11"/>
  <c r="S1423" i="11"/>
  <c r="O1423" i="11"/>
  <c r="R1423" i="11" s="1"/>
  <c r="T1422" i="11"/>
  <c r="S1422" i="11"/>
  <c r="O1422" i="11"/>
  <c r="R1422" i="11" s="1"/>
  <c r="T1421" i="11"/>
  <c r="S1421" i="11"/>
  <c r="O1421" i="11"/>
  <c r="R1421" i="11" s="1"/>
  <c r="T1420" i="11"/>
  <c r="S1420" i="11"/>
  <c r="O1420" i="11"/>
  <c r="R1420" i="11" s="1"/>
  <c r="T1419" i="11"/>
  <c r="S1419" i="11"/>
  <c r="U1419" i="11"/>
  <c r="O1419" i="11"/>
  <c r="R1419" i="11" s="1"/>
  <c r="T1418" i="11"/>
  <c r="S1418" i="11"/>
  <c r="O1418" i="11"/>
  <c r="R1418" i="11" s="1"/>
  <c r="T1417" i="11"/>
  <c r="S1417" i="11"/>
  <c r="O1417" i="11"/>
  <c r="R1417" i="11" s="1"/>
  <c r="T1416" i="11"/>
  <c r="S1416" i="11"/>
  <c r="O1416" i="11"/>
  <c r="R1416" i="11" s="1"/>
  <c r="T1415" i="11"/>
  <c r="S1415" i="11"/>
  <c r="O1415" i="11"/>
  <c r="R1415" i="11" s="1"/>
  <c r="T1414" i="11"/>
  <c r="S1414" i="11"/>
  <c r="O1414" i="11"/>
  <c r="R1414" i="11" s="1"/>
  <c r="T1413" i="11"/>
  <c r="S1413" i="11"/>
  <c r="O1413" i="11"/>
  <c r="R1413" i="11" s="1"/>
  <c r="T1412" i="11"/>
  <c r="S1412" i="11"/>
  <c r="O1412" i="11"/>
  <c r="R1412" i="11" s="1"/>
  <c r="T1411" i="11"/>
  <c r="S1411" i="11"/>
  <c r="O1411" i="11"/>
  <c r="R1411" i="11" s="1"/>
  <c r="T1410" i="11"/>
  <c r="S1410" i="11"/>
  <c r="O1410" i="11"/>
  <c r="R1410" i="11" s="1"/>
  <c r="T1409" i="11"/>
  <c r="S1409" i="11"/>
  <c r="O1409" i="11"/>
  <c r="R1409" i="11" s="1"/>
  <c r="T1408" i="11"/>
  <c r="S1408" i="11"/>
  <c r="O1408" i="11"/>
  <c r="R1408" i="11" s="1"/>
  <c r="T1407" i="11"/>
  <c r="S1407" i="11"/>
  <c r="O1407" i="11"/>
  <c r="R1407" i="11" s="1"/>
  <c r="T1406" i="11"/>
  <c r="S1406" i="11"/>
  <c r="O1406" i="11"/>
  <c r="R1406" i="11" s="1"/>
  <c r="T1405" i="11"/>
  <c r="S1405" i="11"/>
  <c r="O1405" i="11"/>
  <c r="R1405" i="11" s="1"/>
  <c r="T1404" i="11"/>
  <c r="S1404" i="11"/>
  <c r="O1404" i="11"/>
  <c r="R1404" i="11" s="1"/>
  <c r="T1403" i="11"/>
  <c r="S1403" i="11"/>
  <c r="O1403" i="11"/>
  <c r="R1403" i="11" s="1"/>
  <c r="T1402" i="11"/>
  <c r="S1402" i="11"/>
  <c r="O1402" i="11"/>
  <c r="R1402" i="11" s="1"/>
  <c r="T1401" i="11"/>
  <c r="S1401" i="11"/>
  <c r="O1401" i="11"/>
  <c r="R1401" i="11" s="1"/>
  <c r="T1400" i="11"/>
  <c r="S1400" i="11"/>
  <c r="O1400" i="11"/>
  <c r="R1400" i="11" s="1"/>
  <c r="U1399" i="11"/>
  <c r="T1399" i="11"/>
  <c r="S1399" i="11"/>
  <c r="O1399" i="11"/>
  <c r="R1399" i="11" s="1"/>
  <c r="T1398" i="11"/>
  <c r="S1398" i="11"/>
  <c r="O1398" i="11"/>
  <c r="R1398" i="11" s="1"/>
  <c r="T1397" i="11"/>
  <c r="S1397" i="11"/>
  <c r="O1397" i="11"/>
  <c r="R1397" i="11" s="1"/>
  <c r="T1396" i="11"/>
  <c r="S1396" i="11"/>
  <c r="O1396" i="11"/>
  <c r="R1396" i="11" s="1"/>
  <c r="T1395" i="11"/>
  <c r="S1395" i="11"/>
  <c r="O1395" i="11"/>
  <c r="R1395" i="11" s="1"/>
  <c r="T1394" i="11"/>
  <c r="S1394" i="11"/>
  <c r="O1394" i="11"/>
  <c r="R1394" i="11" s="1"/>
  <c r="T1393" i="11"/>
  <c r="S1393" i="11"/>
  <c r="O1393" i="11"/>
  <c r="R1393" i="11" s="1"/>
  <c r="T1392" i="11"/>
  <c r="S1392" i="11"/>
  <c r="O1392" i="11"/>
  <c r="R1392" i="11" s="1"/>
  <c r="T1391" i="11"/>
  <c r="S1391" i="11"/>
  <c r="O1391" i="11"/>
  <c r="R1391" i="11" s="1"/>
  <c r="T1390" i="11"/>
  <c r="S1390" i="11"/>
  <c r="O1390" i="11"/>
  <c r="R1390" i="11" s="1"/>
  <c r="T1389" i="11"/>
  <c r="S1389" i="11"/>
  <c r="O1389" i="11"/>
  <c r="R1389" i="11" s="1"/>
  <c r="T1388" i="11"/>
  <c r="S1388" i="11"/>
  <c r="O1388" i="11"/>
  <c r="R1388" i="11" s="1"/>
  <c r="T1387" i="11"/>
  <c r="S1387" i="11"/>
  <c r="O1387" i="11"/>
  <c r="R1387" i="11" s="1"/>
  <c r="T1386" i="11"/>
  <c r="S1386" i="11"/>
  <c r="O1386" i="11"/>
  <c r="R1386" i="11" s="1"/>
  <c r="T1385" i="11"/>
  <c r="S1385" i="11"/>
  <c r="O1385" i="11"/>
  <c r="R1385" i="11" s="1"/>
  <c r="T1384" i="11"/>
  <c r="S1384" i="11"/>
  <c r="O1384" i="11"/>
  <c r="T1383" i="11"/>
  <c r="S1383" i="11"/>
  <c r="O1383" i="11"/>
  <c r="R1383" i="11" s="1"/>
  <c r="T1382" i="11"/>
  <c r="S1382" i="11"/>
  <c r="O1382" i="11"/>
  <c r="R1382" i="11" s="1"/>
  <c r="T1381" i="11"/>
  <c r="S1381" i="11"/>
  <c r="O1381" i="11"/>
  <c r="T1380" i="11"/>
  <c r="S1380" i="11"/>
  <c r="O1380" i="11"/>
  <c r="R1380" i="11" s="1"/>
  <c r="T1379" i="11"/>
  <c r="S1379" i="11"/>
  <c r="O1379" i="11"/>
  <c r="R1379" i="11" s="1"/>
  <c r="T1378" i="11"/>
  <c r="S1378" i="11"/>
  <c r="O1378" i="11"/>
  <c r="R1378" i="11" s="1"/>
  <c r="T1377" i="11"/>
  <c r="S1377" i="11"/>
  <c r="O1377" i="11"/>
  <c r="R1377" i="11" s="1"/>
  <c r="T1376" i="11"/>
  <c r="S1376" i="11"/>
  <c r="O1376" i="11"/>
  <c r="R1376" i="11" s="1"/>
  <c r="U1376" i="11" s="1"/>
  <c r="T1375" i="11"/>
  <c r="S1375" i="11"/>
  <c r="O1375" i="11"/>
  <c r="R1375" i="11" s="1"/>
  <c r="T1374" i="11"/>
  <c r="S1374" i="11"/>
  <c r="O1374" i="11"/>
  <c r="R1374" i="11" s="1"/>
  <c r="T1373" i="11"/>
  <c r="S1373" i="11"/>
  <c r="O1373" i="11"/>
  <c r="R1373" i="11" s="1"/>
  <c r="T1372" i="11"/>
  <c r="S1372" i="11"/>
  <c r="O1372" i="11"/>
  <c r="R1372" i="11" s="1"/>
  <c r="T1371" i="11"/>
  <c r="S1371" i="11"/>
  <c r="O1371" i="11"/>
  <c r="R1371" i="11" s="1"/>
  <c r="T1370" i="11"/>
  <c r="S1370" i="11"/>
  <c r="O1370" i="11"/>
  <c r="R1370" i="11" s="1"/>
  <c r="T1369" i="11"/>
  <c r="S1369" i="11"/>
  <c r="O1369" i="11"/>
  <c r="R1369" i="11" s="1"/>
  <c r="T1368" i="11"/>
  <c r="S1368" i="11"/>
  <c r="O1368" i="11"/>
  <c r="R1368" i="11" s="1"/>
  <c r="T1367" i="11"/>
  <c r="S1367" i="11"/>
  <c r="O1367" i="11"/>
  <c r="R1367" i="11" s="1"/>
  <c r="T1366" i="11"/>
  <c r="S1366" i="11"/>
  <c r="O1366" i="11"/>
  <c r="R1366" i="11" s="1"/>
  <c r="T1365" i="11"/>
  <c r="S1365" i="11"/>
  <c r="O1365" i="11"/>
  <c r="R1365" i="11" s="1"/>
  <c r="U1365" i="11" s="1"/>
  <c r="T1364" i="11"/>
  <c r="S1364" i="11"/>
  <c r="O1364" i="11"/>
  <c r="R1364" i="11" s="1"/>
  <c r="T1363" i="11"/>
  <c r="S1363" i="11"/>
  <c r="O1363" i="11"/>
  <c r="R1363" i="11" s="1"/>
  <c r="T1362" i="11"/>
  <c r="S1362" i="11"/>
  <c r="O1362" i="11"/>
  <c r="R1362" i="11" s="1"/>
  <c r="T1361" i="11"/>
  <c r="S1361" i="11"/>
  <c r="O1361" i="11"/>
  <c r="R1361" i="11" s="1"/>
  <c r="T1360" i="11"/>
  <c r="S1360" i="11"/>
  <c r="O1360" i="11"/>
  <c r="R1360" i="11" s="1"/>
  <c r="T1359" i="11"/>
  <c r="S1359" i="11"/>
  <c r="O1359" i="11"/>
  <c r="R1359" i="11" s="1"/>
  <c r="U1358" i="11"/>
  <c r="T1358" i="11"/>
  <c r="S1358" i="11"/>
  <c r="O1358" i="11"/>
  <c r="R1358" i="11" s="1"/>
  <c r="T1357" i="11"/>
  <c r="S1357" i="11"/>
  <c r="O1357" i="11"/>
  <c r="R1357" i="11" s="1"/>
  <c r="T1356" i="11"/>
  <c r="S1356" i="11"/>
  <c r="O1356" i="11"/>
  <c r="R1356" i="11" s="1"/>
  <c r="T1355" i="11"/>
  <c r="S1355" i="11"/>
  <c r="O1355" i="11"/>
  <c r="R1355" i="11" s="1"/>
  <c r="T1354" i="11"/>
  <c r="S1354" i="11"/>
  <c r="U1354" i="11"/>
  <c r="O1354" i="11"/>
  <c r="R1354" i="11" s="1"/>
  <c r="T1353" i="11"/>
  <c r="S1353" i="11"/>
  <c r="O1353" i="11"/>
  <c r="R1353" i="11" s="1"/>
  <c r="T1352" i="11"/>
  <c r="S1352" i="11"/>
  <c r="O1352" i="11"/>
  <c r="R1352" i="11" s="1"/>
  <c r="T1351" i="11"/>
  <c r="S1351" i="11"/>
  <c r="O1351" i="11"/>
  <c r="R1351" i="11" s="1"/>
  <c r="T1350" i="11"/>
  <c r="S1350" i="11"/>
  <c r="O1350" i="11"/>
  <c r="T1349" i="11"/>
  <c r="S1349" i="11"/>
  <c r="O1349" i="11"/>
  <c r="R1349" i="11" s="1"/>
  <c r="T1348" i="11"/>
  <c r="S1348" i="11"/>
  <c r="O1348" i="11"/>
  <c r="R1348" i="11" s="1"/>
  <c r="T1347" i="11"/>
  <c r="S1347" i="11"/>
  <c r="O1347" i="11"/>
  <c r="R1347" i="11" s="1"/>
  <c r="T1346" i="11"/>
  <c r="S1346" i="11"/>
  <c r="O1346" i="11"/>
  <c r="R1346" i="11" s="1"/>
  <c r="T1345" i="11"/>
  <c r="S1345" i="11"/>
  <c r="O1345" i="11"/>
  <c r="R1345" i="11" s="1"/>
  <c r="T1344" i="11"/>
  <c r="S1344" i="11"/>
  <c r="O1344" i="11"/>
  <c r="R1344" i="11" s="1"/>
  <c r="T1343" i="11"/>
  <c r="S1343" i="11"/>
  <c r="O1343" i="11"/>
  <c r="R1343" i="11" s="1"/>
  <c r="T1342" i="11"/>
  <c r="S1342" i="11"/>
  <c r="O1342" i="11"/>
  <c r="R1342" i="11" s="1"/>
  <c r="T1341" i="11"/>
  <c r="S1341" i="11"/>
  <c r="O1341" i="11"/>
  <c r="R1341" i="11" s="1"/>
  <c r="T1340" i="11"/>
  <c r="S1340" i="11"/>
  <c r="O1340" i="11"/>
  <c r="R1340" i="11" s="1"/>
  <c r="T1339" i="11"/>
  <c r="S1339" i="11"/>
  <c r="O1339" i="11"/>
  <c r="R1339" i="11" s="1"/>
  <c r="T1338" i="11"/>
  <c r="S1338" i="11"/>
  <c r="O1338" i="11"/>
  <c r="T1337" i="11"/>
  <c r="S1337" i="11"/>
  <c r="O1337" i="11"/>
  <c r="R1337" i="11" s="1"/>
  <c r="T1336" i="11"/>
  <c r="S1336" i="11"/>
  <c r="O1336" i="11"/>
  <c r="R1336" i="11" s="1"/>
  <c r="T1335" i="11"/>
  <c r="S1335" i="11"/>
  <c r="O1335" i="11"/>
  <c r="R1335" i="11" s="1"/>
  <c r="S1334" i="11"/>
  <c r="T1334" i="11" s="1"/>
  <c r="O1334" i="11"/>
  <c r="R1334" i="11" s="1"/>
  <c r="T1333" i="11"/>
  <c r="S1333" i="11"/>
  <c r="O1333" i="11"/>
  <c r="T1332" i="11"/>
  <c r="S1332" i="11"/>
  <c r="O1332" i="11"/>
  <c r="R1332" i="11" s="1"/>
  <c r="T1331" i="11"/>
  <c r="S1331" i="11"/>
  <c r="O1331" i="11"/>
  <c r="R1331" i="11" s="1"/>
  <c r="T1330" i="11"/>
  <c r="S1330" i="11"/>
  <c r="O1330" i="11"/>
  <c r="R1330" i="11" s="1"/>
  <c r="T1329" i="11"/>
  <c r="S1329" i="11"/>
  <c r="O1329" i="11"/>
  <c r="R1329" i="11" s="1"/>
  <c r="T1328" i="11"/>
  <c r="S1328" i="11"/>
  <c r="O1328" i="11"/>
  <c r="R1328" i="11" s="1"/>
  <c r="T1327" i="11"/>
  <c r="S1327" i="11"/>
  <c r="O1327" i="11"/>
  <c r="R1327" i="11" s="1"/>
  <c r="T1326" i="11"/>
  <c r="S1326" i="11"/>
  <c r="O1326" i="11"/>
  <c r="R1326" i="11" s="1"/>
  <c r="T1325" i="11"/>
  <c r="S1325" i="11"/>
  <c r="O1325" i="11"/>
  <c r="R1325" i="11" s="1"/>
  <c r="T1324" i="11"/>
  <c r="S1324" i="11"/>
  <c r="O1324" i="11"/>
  <c r="R1324" i="11" s="1"/>
  <c r="T1323" i="11"/>
  <c r="S1323" i="11"/>
  <c r="O1323" i="11"/>
  <c r="R1323" i="11" s="1"/>
  <c r="T1322" i="11"/>
  <c r="S1322" i="11"/>
  <c r="O1322" i="11"/>
  <c r="R1322" i="11" s="1"/>
  <c r="T1321" i="11"/>
  <c r="S1321" i="11"/>
  <c r="O1321" i="11"/>
  <c r="R1321" i="11" s="1"/>
  <c r="T1320" i="11"/>
  <c r="S1320" i="11"/>
  <c r="O1320" i="11"/>
  <c r="R1320" i="11" s="1"/>
  <c r="T1319" i="11"/>
  <c r="S1319" i="11"/>
  <c r="O1319" i="11"/>
  <c r="R1319" i="11" s="1"/>
  <c r="T1318" i="11"/>
  <c r="S1318" i="11"/>
  <c r="O1318" i="11"/>
  <c r="R1318" i="11" s="1"/>
  <c r="T1317" i="11"/>
  <c r="S1317" i="11"/>
  <c r="O1317" i="11"/>
  <c r="R1317" i="11" s="1"/>
  <c r="T1316" i="11"/>
  <c r="S1316" i="11"/>
  <c r="O1316" i="11"/>
  <c r="R1316" i="11" s="1"/>
  <c r="T1315" i="11"/>
  <c r="S1315" i="11"/>
  <c r="O1315" i="11"/>
  <c r="R1315" i="11" s="1"/>
  <c r="T1314" i="11"/>
  <c r="S1314" i="11"/>
  <c r="U1314" i="11"/>
  <c r="O1314" i="11"/>
  <c r="R1314" i="11" s="1"/>
  <c r="T1313" i="11"/>
  <c r="S1313" i="11"/>
  <c r="O1313" i="11"/>
  <c r="R1313" i="11" s="1"/>
  <c r="T1312" i="11"/>
  <c r="S1312" i="11"/>
  <c r="O1312" i="11"/>
  <c r="R1312" i="11" s="1"/>
  <c r="T1311" i="11"/>
  <c r="S1311" i="11"/>
  <c r="O1311" i="11"/>
  <c r="R1311" i="11" s="1"/>
  <c r="T1310" i="11"/>
  <c r="S1310" i="11"/>
  <c r="O1310" i="11"/>
  <c r="R1310" i="11" s="1"/>
  <c r="T1309" i="11"/>
  <c r="S1309" i="11"/>
  <c r="U1309" i="11"/>
  <c r="O1309" i="11"/>
  <c r="R1309" i="11" s="1"/>
  <c r="T1308" i="11"/>
  <c r="S1308" i="11"/>
  <c r="O1308" i="11"/>
  <c r="R1308" i="11" s="1"/>
  <c r="T1307" i="11"/>
  <c r="S1307" i="11"/>
  <c r="O1307" i="11"/>
  <c r="R1307" i="11" s="1"/>
  <c r="T1306" i="11"/>
  <c r="S1306" i="11"/>
  <c r="O1306" i="11"/>
  <c r="R1306" i="11" s="1"/>
  <c r="U1306" i="11" s="1"/>
  <c r="T1305" i="11"/>
  <c r="S1305" i="11"/>
  <c r="O1305" i="11"/>
  <c r="R1305" i="11" s="1"/>
  <c r="T1304" i="11"/>
  <c r="S1304" i="11"/>
  <c r="O1304" i="11"/>
  <c r="R1304" i="11" s="1"/>
  <c r="T1303" i="11"/>
  <c r="S1303" i="11"/>
  <c r="O1303" i="11"/>
  <c r="R1303" i="11" s="1"/>
  <c r="T1302" i="11"/>
  <c r="S1302" i="11"/>
  <c r="O1302" i="11"/>
  <c r="R1302" i="11" s="1"/>
  <c r="T1301" i="11"/>
  <c r="S1301" i="11"/>
  <c r="O1301" i="11"/>
  <c r="R1301" i="11" s="1"/>
  <c r="T1300" i="11"/>
  <c r="S1300" i="11"/>
  <c r="O1300" i="11"/>
  <c r="R1300" i="11" s="1"/>
  <c r="T1299" i="11"/>
  <c r="S1299" i="11"/>
  <c r="O1299" i="11"/>
  <c r="R1299" i="11" s="1"/>
  <c r="T1298" i="11"/>
  <c r="S1298" i="11"/>
  <c r="O1298" i="11"/>
  <c r="R1298" i="11" s="1"/>
  <c r="T1297" i="11"/>
  <c r="S1297" i="11"/>
  <c r="O1297" i="11"/>
  <c r="R1297" i="11" s="1"/>
  <c r="T1296" i="11"/>
  <c r="S1296" i="11"/>
  <c r="O1296" i="11"/>
  <c r="R1296" i="11" s="1"/>
  <c r="U1296" i="11" s="1"/>
  <c r="T1295" i="11"/>
  <c r="S1295" i="11"/>
  <c r="O1295" i="11"/>
  <c r="R1295" i="11" s="1"/>
  <c r="T1294" i="11"/>
  <c r="S1294" i="11"/>
  <c r="O1294" i="11"/>
  <c r="R1294" i="11" s="1"/>
  <c r="T1293" i="11"/>
  <c r="S1293" i="11"/>
  <c r="O1293" i="11"/>
  <c r="R1293" i="11" s="1"/>
  <c r="T1292" i="11"/>
  <c r="S1292" i="11"/>
  <c r="O1292" i="11"/>
  <c r="R1292" i="11" s="1"/>
  <c r="T1291" i="11"/>
  <c r="S1291" i="11"/>
  <c r="O1291" i="11"/>
  <c r="R1291" i="11" s="1"/>
  <c r="T1290" i="11"/>
  <c r="S1290" i="11"/>
  <c r="O1290" i="11"/>
  <c r="R1290" i="11" s="1"/>
  <c r="T1289" i="11"/>
  <c r="S1289" i="11"/>
  <c r="O1289" i="11"/>
  <c r="R1289" i="11" s="1"/>
  <c r="T1288" i="11"/>
  <c r="S1288" i="11"/>
  <c r="O1288" i="11"/>
  <c r="R1288" i="11" s="1"/>
  <c r="T1287" i="11"/>
  <c r="S1287" i="11"/>
  <c r="O1287" i="11"/>
  <c r="R1287" i="11" s="1"/>
  <c r="T1286" i="11"/>
  <c r="S1286" i="11"/>
  <c r="O1286" i="11"/>
  <c r="R1286" i="11" s="1"/>
  <c r="T1285" i="11"/>
  <c r="S1285" i="11"/>
  <c r="O1285" i="11"/>
  <c r="R1285" i="11" s="1"/>
  <c r="T1284" i="11"/>
  <c r="S1284" i="11"/>
  <c r="O1284" i="11"/>
  <c r="R1284" i="11" s="1"/>
  <c r="T1283" i="11"/>
  <c r="S1283" i="11"/>
  <c r="O1283" i="11"/>
  <c r="R1283" i="11" s="1"/>
  <c r="T1282" i="11"/>
  <c r="S1282" i="11"/>
  <c r="O1282" i="11"/>
  <c r="R1282" i="11" s="1"/>
  <c r="T1281" i="11"/>
  <c r="S1281" i="11"/>
  <c r="O1281" i="11"/>
  <c r="R1281" i="11" s="1"/>
  <c r="T1280" i="11"/>
  <c r="S1280" i="11"/>
  <c r="O1280" i="11"/>
  <c r="R1280" i="11" s="1"/>
  <c r="T1279" i="11"/>
  <c r="S1279" i="11"/>
  <c r="O1279" i="11"/>
  <c r="R1279" i="11" s="1"/>
  <c r="T1278" i="11"/>
  <c r="S1278" i="11"/>
  <c r="O1278" i="11"/>
  <c r="R1278" i="11" s="1"/>
  <c r="T1277" i="11"/>
  <c r="S1277" i="11"/>
  <c r="O1277" i="11"/>
  <c r="R1277" i="11" s="1"/>
  <c r="T1276" i="11"/>
  <c r="S1276" i="11"/>
  <c r="O1276" i="11"/>
  <c r="R1276" i="11" s="1"/>
  <c r="T1275" i="11"/>
  <c r="S1275" i="11"/>
  <c r="O1275" i="11"/>
  <c r="R1275" i="11" s="1"/>
  <c r="T1274" i="11"/>
  <c r="S1274" i="11"/>
  <c r="O1274" i="11"/>
  <c r="R1274" i="11" s="1"/>
  <c r="T1273" i="11"/>
  <c r="S1273" i="11"/>
  <c r="O1273" i="11"/>
  <c r="R1273" i="11" s="1"/>
  <c r="T1272" i="11"/>
  <c r="S1272" i="11"/>
  <c r="O1272" i="11"/>
  <c r="R1272" i="11" s="1"/>
  <c r="T1271" i="11"/>
  <c r="S1271" i="11"/>
  <c r="O1271" i="11"/>
  <c r="R1271" i="11" s="1"/>
  <c r="T1270" i="11"/>
  <c r="S1270" i="11"/>
  <c r="O1270" i="11"/>
  <c r="R1270" i="11" s="1"/>
  <c r="T1269" i="11"/>
  <c r="S1269" i="11"/>
  <c r="O1269" i="11"/>
  <c r="R1269" i="11" s="1"/>
  <c r="T1268" i="11"/>
  <c r="S1268" i="11"/>
  <c r="O1268" i="11"/>
  <c r="R1268" i="11" s="1"/>
  <c r="T1267" i="11"/>
  <c r="S1267" i="11"/>
  <c r="O1267" i="11"/>
  <c r="R1267" i="11" s="1"/>
  <c r="T1266" i="11"/>
  <c r="S1266" i="11"/>
  <c r="O1266" i="11"/>
  <c r="R1266" i="11" s="1"/>
  <c r="T1265" i="11"/>
  <c r="S1265" i="11"/>
  <c r="O1265" i="11"/>
  <c r="R1265" i="11" s="1"/>
  <c r="T1264" i="11"/>
  <c r="S1264" i="11"/>
  <c r="O1264" i="11"/>
  <c r="R1264" i="11" s="1"/>
  <c r="T1263" i="11"/>
  <c r="S1263" i="11"/>
  <c r="O1263" i="11"/>
  <c r="R1263" i="11" s="1"/>
  <c r="T1262" i="11"/>
  <c r="S1262" i="11"/>
  <c r="O1262" i="11"/>
  <c r="R1262" i="11" s="1"/>
  <c r="T1261" i="11"/>
  <c r="S1261" i="11"/>
  <c r="O1261" i="11"/>
  <c r="R1261" i="11" s="1"/>
  <c r="T1260" i="11"/>
  <c r="S1260" i="11"/>
  <c r="O1260" i="11"/>
  <c r="R1260" i="11" s="1"/>
  <c r="T1259" i="11"/>
  <c r="S1259" i="11"/>
  <c r="O1259" i="11"/>
  <c r="R1259" i="11" s="1"/>
  <c r="T1258" i="11"/>
  <c r="S1258" i="11"/>
  <c r="O1258" i="11"/>
  <c r="R1258" i="11" s="1"/>
  <c r="T1257" i="11"/>
  <c r="S1257" i="11"/>
  <c r="O1257" i="11"/>
  <c r="R1257" i="11" s="1"/>
  <c r="T1256" i="11"/>
  <c r="S1256" i="11"/>
  <c r="O1256" i="11"/>
  <c r="R1256" i="11" s="1"/>
  <c r="T1255" i="11"/>
  <c r="S1255" i="11"/>
  <c r="O1255" i="11"/>
  <c r="R1255" i="11" s="1"/>
  <c r="T1254" i="11"/>
  <c r="S1254" i="11"/>
  <c r="O1254" i="11"/>
  <c r="T1253" i="11"/>
  <c r="S1253" i="11"/>
  <c r="O1253" i="11"/>
  <c r="R1253" i="11" s="1"/>
  <c r="T1252" i="11"/>
  <c r="S1252" i="11"/>
  <c r="O1252" i="11"/>
  <c r="R1252" i="11" s="1"/>
  <c r="T1251" i="11"/>
  <c r="S1251" i="11"/>
  <c r="O1251" i="11"/>
  <c r="R1251" i="11" s="1"/>
  <c r="T1250" i="11"/>
  <c r="S1250" i="11"/>
  <c r="O1250" i="11"/>
  <c r="R1250" i="11" s="1"/>
  <c r="T1249" i="11"/>
  <c r="S1249" i="11"/>
  <c r="O1249" i="11"/>
  <c r="R1249" i="11" s="1"/>
  <c r="T1248" i="11"/>
  <c r="S1248" i="11"/>
  <c r="O1248" i="11"/>
  <c r="T1247" i="11"/>
  <c r="S1247" i="11"/>
  <c r="O1247" i="11"/>
  <c r="R1247" i="11" s="1"/>
  <c r="T1246" i="11"/>
  <c r="S1246" i="11"/>
  <c r="O1246" i="11"/>
  <c r="T1245" i="11"/>
  <c r="S1245" i="11"/>
  <c r="O1245" i="11"/>
  <c r="R1245" i="11" s="1"/>
  <c r="T1244" i="11"/>
  <c r="S1244" i="11"/>
  <c r="O1244" i="11"/>
  <c r="R1244" i="11" s="1"/>
  <c r="T1243" i="11"/>
  <c r="S1243" i="11"/>
  <c r="O1243" i="11"/>
  <c r="R1243" i="11" s="1"/>
  <c r="T1242" i="11"/>
  <c r="S1242" i="11"/>
  <c r="O1242" i="11"/>
  <c r="R1242" i="11" s="1"/>
  <c r="T1241" i="11"/>
  <c r="S1241" i="11"/>
  <c r="O1241" i="11"/>
  <c r="R1241" i="11" s="1"/>
  <c r="T1240" i="11"/>
  <c r="S1240" i="11"/>
  <c r="O1240" i="11"/>
  <c r="T1239" i="11"/>
  <c r="S1239" i="11"/>
  <c r="O1239" i="11"/>
  <c r="R1239" i="11" s="1"/>
  <c r="T1238" i="11"/>
  <c r="S1238" i="11"/>
  <c r="O1238" i="11"/>
  <c r="R1238" i="11" s="1"/>
  <c r="T1237" i="11"/>
  <c r="S1237" i="11"/>
  <c r="O1237" i="11"/>
  <c r="R1237" i="11" s="1"/>
  <c r="T1236" i="11"/>
  <c r="S1236" i="11"/>
  <c r="O1236" i="11"/>
  <c r="R1236" i="11" s="1"/>
  <c r="T1235" i="11"/>
  <c r="S1235" i="11"/>
  <c r="O1235" i="11"/>
  <c r="R1235" i="11" s="1"/>
  <c r="T1234" i="11"/>
  <c r="S1234" i="11"/>
  <c r="O1234" i="11"/>
  <c r="R1234" i="11" s="1"/>
  <c r="T1233" i="11"/>
  <c r="S1233" i="11"/>
  <c r="O1233" i="11"/>
  <c r="T1232" i="11"/>
  <c r="S1232" i="11"/>
  <c r="O1232" i="11"/>
  <c r="R1232" i="11" s="1"/>
  <c r="T1231" i="11"/>
  <c r="S1231" i="11"/>
  <c r="O1231" i="11"/>
  <c r="T1230" i="11"/>
  <c r="S1230" i="11"/>
  <c r="O1230" i="11"/>
  <c r="R1230" i="11" s="1"/>
  <c r="T1229" i="11"/>
  <c r="S1229" i="11"/>
  <c r="O1229" i="11"/>
  <c r="R1229" i="11" s="1"/>
  <c r="T1228" i="11"/>
  <c r="S1228" i="11"/>
  <c r="O1228" i="11"/>
  <c r="R1228" i="11" s="1"/>
  <c r="T1227" i="11"/>
  <c r="S1227" i="11"/>
  <c r="U1227" i="11"/>
  <c r="O1227" i="11"/>
  <c r="R1227" i="11" s="1"/>
  <c r="T1226" i="11"/>
  <c r="S1226" i="11"/>
  <c r="O1226" i="11"/>
  <c r="R1226" i="11" s="1"/>
  <c r="T1225" i="11"/>
  <c r="S1225" i="11"/>
  <c r="O1225" i="11"/>
  <c r="R1225" i="11" s="1"/>
  <c r="T1224" i="11"/>
  <c r="S1224" i="11"/>
  <c r="O1224" i="11"/>
  <c r="R1224" i="11" s="1"/>
  <c r="T1223" i="11"/>
  <c r="S1223" i="11"/>
  <c r="O1223" i="11"/>
  <c r="R1223" i="11" s="1"/>
  <c r="T1222" i="11"/>
  <c r="S1222" i="11"/>
  <c r="O1222" i="11"/>
  <c r="R1222" i="11" s="1"/>
  <c r="T1221" i="11"/>
  <c r="S1221" i="11"/>
  <c r="U1221" i="11"/>
  <c r="O1221" i="11"/>
  <c r="R1221" i="11" s="1"/>
  <c r="T1220" i="11"/>
  <c r="S1220" i="11"/>
  <c r="O1220" i="11"/>
  <c r="R1220" i="11" s="1"/>
  <c r="T1219" i="11"/>
  <c r="S1219" i="11"/>
  <c r="O1219" i="11"/>
  <c r="R1219" i="11" s="1"/>
  <c r="T1218" i="11"/>
  <c r="S1218" i="11"/>
  <c r="O1218" i="11"/>
  <c r="R1218" i="11" s="1"/>
  <c r="T1217" i="11"/>
  <c r="S1217" i="11"/>
  <c r="O1217" i="11"/>
  <c r="R1217" i="11" s="1"/>
  <c r="T1216" i="11"/>
  <c r="S1216" i="11"/>
  <c r="O1216" i="11"/>
  <c r="R1216" i="11" s="1"/>
  <c r="T1215" i="11"/>
  <c r="S1215" i="11"/>
  <c r="O1215" i="11"/>
  <c r="R1215" i="11" s="1"/>
  <c r="T1214" i="11"/>
  <c r="S1214" i="11"/>
  <c r="O1214" i="11"/>
  <c r="R1214" i="11" s="1"/>
  <c r="T1213" i="11"/>
  <c r="S1213" i="11"/>
  <c r="O1213" i="11"/>
  <c r="R1213" i="11" s="1"/>
  <c r="T1212" i="11"/>
  <c r="S1212" i="11"/>
  <c r="O1212" i="11"/>
  <c r="R1212" i="11" s="1"/>
  <c r="T1211" i="11"/>
  <c r="S1211" i="11"/>
  <c r="O1211" i="11"/>
  <c r="R1211" i="11" s="1"/>
  <c r="T1210" i="11"/>
  <c r="S1210" i="11"/>
  <c r="O1210" i="11"/>
  <c r="R1210" i="11" s="1"/>
  <c r="T1209" i="11"/>
  <c r="S1209" i="11"/>
  <c r="O1209" i="11"/>
  <c r="R1209" i="11" s="1"/>
  <c r="T1208" i="11"/>
  <c r="S1208" i="11"/>
  <c r="O1208" i="11"/>
  <c r="R1208" i="11" s="1"/>
  <c r="T1207" i="11"/>
  <c r="S1207" i="11"/>
  <c r="O1207" i="11"/>
  <c r="R1207" i="11" s="1"/>
  <c r="T1206" i="11"/>
  <c r="S1206" i="11"/>
  <c r="O1206" i="11"/>
  <c r="R1206" i="11" s="1"/>
  <c r="T1205" i="11"/>
  <c r="S1205" i="11"/>
  <c r="O1205" i="11"/>
  <c r="R1205" i="11" s="1"/>
  <c r="T1204" i="11"/>
  <c r="S1204" i="11"/>
  <c r="O1204" i="11"/>
  <c r="R1204" i="11" s="1"/>
  <c r="T1203" i="11"/>
  <c r="S1203" i="11"/>
  <c r="O1203" i="11"/>
  <c r="R1203" i="11" s="1"/>
  <c r="T1202" i="11"/>
  <c r="U1202" i="11" s="1"/>
  <c r="S1202" i="11"/>
  <c r="O1202" i="11"/>
  <c r="R1202" i="11" s="1"/>
  <c r="T1201" i="11"/>
  <c r="S1201" i="11"/>
  <c r="O1201" i="11"/>
  <c r="R1201" i="11" s="1"/>
  <c r="T1200" i="11"/>
  <c r="S1200" i="11"/>
  <c r="O1200" i="11"/>
  <c r="R1200" i="11" s="1"/>
  <c r="T1199" i="11"/>
  <c r="S1199" i="11"/>
  <c r="O1199" i="11"/>
  <c r="R1199" i="11" s="1"/>
  <c r="T1198" i="11"/>
  <c r="S1198" i="11"/>
  <c r="O1198" i="11"/>
  <c r="R1198" i="11" s="1"/>
  <c r="T1197" i="11"/>
  <c r="S1197" i="11"/>
  <c r="O1197" i="11"/>
  <c r="R1197" i="11" s="1"/>
  <c r="T1196" i="11"/>
  <c r="S1196" i="11"/>
  <c r="O1196" i="11"/>
  <c r="T1195" i="11"/>
  <c r="S1195" i="11"/>
  <c r="O1195" i="11"/>
  <c r="R1195" i="11" s="1"/>
  <c r="T1194" i="11"/>
  <c r="S1194" i="11"/>
  <c r="O1194" i="11"/>
  <c r="R1194" i="11" s="1"/>
  <c r="T1193" i="11"/>
  <c r="S1193" i="11"/>
  <c r="O1193" i="11"/>
  <c r="R1193" i="11" s="1"/>
  <c r="T1192" i="11"/>
  <c r="S1192" i="11"/>
  <c r="O1192" i="11"/>
  <c r="R1192" i="11" s="1"/>
  <c r="T1191" i="11"/>
  <c r="S1191" i="11"/>
  <c r="O1191" i="11"/>
  <c r="R1191" i="11" s="1"/>
  <c r="T1190" i="11"/>
  <c r="S1190" i="11"/>
  <c r="O1190" i="11"/>
  <c r="R1190" i="11" s="1"/>
  <c r="T1189" i="11"/>
  <c r="S1189" i="11"/>
  <c r="O1189" i="11"/>
  <c r="R1189" i="11" s="1"/>
  <c r="T1188" i="11"/>
  <c r="S1188" i="11"/>
  <c r="O1188" i="11"/>
  <c r="R1188" i="11" s="1"/>
  <c r="T1187" i="11"/>
  <c r="S1187" i="11"/>
  <c r="O1187" i="11"/>
  <c r="R1187" i="11" s="1"/>
  <c r="T1186" i="11"/>
  <c r="S1186" i="11"/>
  <c r="O1186" i="11"/>
  <c r="R1186" i="11" s="1"/>
  <c r="T1185" i="11"/>
  <c r="S1185" i="11"/>
  <c r="O1185" i="11"/>
  <c r="T1184" i="11"/>
  <c r="S1184" i="11"/>
  <c r="O1184" i="11"/>
  <c r="R1184" i="11" s="1"/>
  <c r="T1183" i="11"/>
  <c r="S1183" i="11"/>
  <c r="O1183" i="11"/>
  <c r="R1183" i="11" s="1"/>
  <c r="S1182" i="11"/>
  <c r="T1182" i="11" s="1"/>
  <c r="O1182" i="11"/>
  <c r="R1182" i="11" s="1"/>
  <c r="T1181" i="11"/>
  <c r="S1181" i="11"/>
  <c r="O1181" i="11"/>
  <c r="R1181" i="11" s="1"/>
  <c r="T1180" i="11"/>
  <c r="S1180" i="11"/>
  <c r="O1180" i="11"/>
  <c r="R1180" i="11" s="1"/>
  <c r="T1179" i="11"/>
  <c r="S1179" i="11"/>
  <c r="O1179" i="11"/>
  <c r="R1179" i="11" s="1"/>
  <c r="S1178" i="11"/>
  <c r="T1178" i="11" s="1"/>
  <c r="O1178" i="11"/>
  <c r="R1178" i="11" s="1"/>
  <c r="T1177" i="11"/>
  <c r="S1177" i="11"/>
  <c r="O1177" i="11"/>
  <c r="R1177" i="11" s="1"/>
  <c r="T1176" i="11"/>
  <c r="S1176" i="11"/>
  <c r="O1176" i="11"/>
  <c r="R1176" i="11" s="1"/>
  <c r="T1175" i="11"/>
  <c r="S1175" i="11"/>
  <c r="O1175" i="11"/>
  <c r="R1175" i="11" s="1"/>
  <c r="T1174" i="11"/>
  <c r="S1174" i="11"/>
  <c r="O1174" i="11"/>
  <c r="R1174" i="11" s="1"/>
  <c r="T1173" i="11"/>
  <c r="S1173" i="11"/>
  <c r="O1173" i="11"/>
  <c r="R1173" i="11" s="1"/>
  <c r="T1172" i="11"/>
  <c r="S1172" i="11"/>
  <c r="O1172" i="11"/>
  <c r="R1172" i="11" s="1"/>
  <c r="T1171" i="11"/>
  <c r="S1171" i="11"/>
  <c r="O1171" i="11"/>
  <c r="R1171" i="11" s="1"/>
  <c r="T1170" i="11"/>
  <c r="S1170" i="11"/>
  <c r="O1170" i="11"/>
  <c r="R1170" i="11" s="1"/>
  <c r="T1169" i="11"/>
  <c r="S1169" i="11"/>
  <c r="O1169" i="11"/>
  <c r="R1169" i="11" s="1"/>
  <c r="T1168" i="11"/>
  <c r="S1168" i="11"/>
  <c r="O1168" i="11"/>
  <c r="R1168" i="11" s="1"/>
  <c r="T1167" i="11"/>
  <c r="S1167" i="11"/>
  <c r="O1167" i="11"/>
  <c r="R1167" i="11" s="1"/>
  <c r="T1166" i="11"/>
  <c r="S1166" i="11"/>
  <c r="O1166" i="11"/>
  <c r="R1166" i="11" s="1"/>
  <c r="T1165" i="11"/>
  <c r="S1165" i="11"/>
  <c r="O1165" i="11"/>
  <c r="R1165" i="11" s="1"/>
  <c r="T1164" i="11"/>
  <c r="S1164" i="11"/>
  <c r="O1164" i="11"/>
  <c r="R1164" i="11" s="1"/>
  <c r="T1163" i="11"/>
  <c r="S1163" i="11"/>
  <c r="O1163" i="11"/>
  <c r="R1163" i="11" s="1"/>
  <c r="T1162" i="11"/>
  <c r="S1162" i="11"/>
  <c r="O1162" i="11"/>
  <c r="R1162" i="11" s="1"/>
  <c r="T1161" i="11"/>
  <c r="S1161" i="11"/>
  <c r="O1161" i="11"/>
  <c r="R1161" i="11" s="1"/>
  <c r="U1160" i="11"/>
  <c r="T1160" i="11"/>
  <c r="S1160" i="11"/>
  <c r="O1160" i="11"/>
  <c r="R1160" i="11" s="1"/>
  <c r="T1159" i="11"/>
  <c r="S1159" i="11"/>
  <c r="O1159" i="11"/>
  <c r="R1159" i="11" s="1"/>
  <c r="T1158" i="11"/>
  <c r="S1158" i="11"/>
  <c r="O1158" i="11"/>
  <c r="R1158" i="11" s="1"/>
  <c r="T1157" i="11"/>
  <c r="S1157" i="11"/>
  <c r="O1157" i="11"/>
  <c r="R1157" i="11" s="1"/>
  <c r="T1156" i="11"/>
  <c r="S1156" i="11"/>
  <c r="O1156" i="11"/>
  <c r="R1156" i="11" s="1"/>
  <c r="T1155" i="11"/>
  <c r="S1155" i="11"/>
  <c r="O1155" i="11"/>
  <c r="R1155" i="11" s="1"/>
  <c r="U1155" i="11" s="1"/>
  <c r="T1154" i="11"/>
  <c r="S1154" i="11"/>
  <c r="O1154" i="11"/>
  <c r="R1154" i="11" s="1"/>
  <c r="T1153" i="11"/>
  <c r="S1153" i="11"/>
  <c r="O1153" i="11"/>
  <c r="R1153" i="11" s="1"/>
  <c r="T1152" i="11"/>
  <c r="S1152" i="11"/>
  <c r="O1152" i="11"/>
  <c r="R1152" i="11" s="1"/>
  <c r="T1151" i="11"/>
  <c r="S1151" i="11"/>
  <c r="O1151" i="11"/>
  <c r="R1151" i="11" s="1"/>
  <c r="T1150" i="11"/>
  <c r="S1150" i="11"/>
  <c r="O1150" i="11"/>
  <c r="R1150" i="11" s="1"/>
  <c r="T1149" i="11"/>
  <c r="S1149" i="11"/>
  <c r="O1149" i="11"/>
  <c r="R1149" i="11" s="1"/>
  <c r="T1148" i="11"/>
  <c r="S1148" i="11"/>
  <c r="O1148" i="11"/>
  <c r="R1148" i="11" s="1"/>
  <c r="T1147" i="11"/>
  <c r="S1147" i="11"/>
  <c r="O1147" i="11"/>
  <c r="R1147" i="11" s="1"/>
  <c r="T1146" i="11"/>
  <c r="S1146" i="11"/>
  <c r="O1146" i="11"/>
  <c r="R1146" i="11" s="1"/>
  <c r="T1145" i="11"/>
  <c r="S1145" i="11"/>
  <c r="O1145" i="11"/>
  <c r="R1145" i="11" s="1"/>
  <c r="T1144" i="11"/>
  <c r="S1144" i="11"/>
  <c r="O1144" i="11"/>
  <c r="R1144" i="11" s="1"/>
  <c r="T1143" i="11"/>
  <c r="S1143" i="11"/>
  <c r="O1143" i="11"/>
  <c r="R1143" i="11" s="1"/>
  <c r="T1142" i="11"/>
  <c r="S1142" i="11"/>
  <c r="O1142" i="11"/>
  <c r="T1141" i="11"/>
  <c r="S1141" i="11"/>
  <c r="O1141" i="11"/>
  <c r="R1141" i="11" s="1"/>
  <c r="T1140" i="11"/>
  <c r="S1140" i="11"/>
  <c r="O1140" i="11"/>
  <c r="R1140" i="11" s="1"/>
  <c r="T1139" i="11"/>
  <c r="S1139" i="11"/>
  <c r="O1139" i="11"/>
  <c r="R1139" i="11" s="1"/>
  <c r="T1138" i="11"/>
  <c r="S1138" i="11"/>
  <c r="O1138" i="11"/>
  <c r="R1138" i="11" s="1"/>
  <c r="T1137" i="11"/>
  <c r="S1137" i="11"/>
  <c r="O1137" i="11"/>
  <c r="R1137" i="11" s="1"/>
  <c r="T1136" i="11"/>
  <c r="S1136" i="11"/>
  <c r="O1136" i="11"/>
  <c r="R1136" i="11" s="1"/>
  <c r="T1135" i="11"/>
  <c r="S1135" i="11"/>
  <c r="O1135" i="11"/>
  <c r="R1135" i="11" s="1"/>
  <c r="T1134" i="11"/>
  <c r="S1134" i="11"/>
  <c r="O1134" i="11"/>
  <c r="T1133" i="11"/>
  <c r="S1133" i="11"/>
  <c r="O1133" i="11"/>
  <c r="T1132" i="11"/>
  <c r="S1132" i="11"/>
  <c r="O1132" i="11"/>
  <c r="R1132" i="11" s="1"/>
  <c r="T1131" i="11"/>
  <c r="S1131" i="11"/>
  <c r="O1131" i="11"/>
  <c r="R1131" i="11" s="1"/>
  <c r="T1130" i="11"/>
  <c r="S1130" i="11"/>
  <c r="O1130" i="11"/>
  <c r="R1130" i="11" s="1"/>
  <c r="T1129" i="11"/>
  <c r="S1129" i="11"/>
  <c r="O1129" i="11"/>
  <c r="R1129" i="11" s="1"/>
  <c r="T1128" i="11"/>
  <c r="S1128" i="11"/>
  <c r="O1128" i="11"/>
  <c r="R1128" i="11" s="1"/>
  <c r="T1127" i="11"/>
  <c r="S1127" i="11"/>
  <c r="O1127" i="11"/>
  <c r="R1127" i="11" s="1"/>
  <c r="U1127" i="11" s="1"/>
  <c r="T1126" i="11"/>
  <c r="S1126" i="11"/>
  <c r="O1126" i="11"/>
  <c r="R1126" i="11" s="1"/>
  <c r="T1125" i="11"/>
  <c r="S1125" i="11"/>
  <c r="O1125" i="11"/>
  <c r="T1124" i="11"/>
  <c r="S1124" i="11"/>
  <c r="O1124" i="11"/>
  <c r="R1124" i="11" s="1"/>
  <c r="T1123" i="11"/>
  <c r="S1123" i="11"/>
  <c r="O1123" i="11"/>
  <c r="R1123" i="11" s="1"/>
  <c r="T1122" i="11"/>
  <c r="S1122" i="11"/>
  <c r="O1122" i="11"/>
  <c r="R1122" i="11" s="1"/>
  <c r="T1121" i="11"/>
  <c r="S1121" i="11"/>
  <c r="O1121" i="11"/>
  <c r="R1121" i="11" s="1"/>
  <c r="T1120" i="11"/>
  <c r="S1120" i="11"/>
  <c r="O1120" i="11"/>
  <c r="T1119" i="11"/>
  <c r="S1119" i="11"/>
  <c r="O1119" i="11"/>
  <c r="R1119" i="11" s="1"/>
  <c r="T1118" i="11"/>
  <c r="S1118" i="11"/>
  <c r="O1118" i="11"/>
  <c r="R1118" i="11" s="1"/>
  <c r="T1117" i="11"/>
  <c r="S1117" i="11"/>
  <c r="O1117" i="11"/>
  <c r="R1117" i="11" s="1"/>
  <c r="T1116" i="11"/>
  <c r="S1116" i="11"/>
  <c r="O1116" i="11"/>
  <c r="R1116" i="11" s="1"/>
  <c r="T1115" i="11"/>
  <c r="S1115" i="11"/>
  <c r="O1115" i="11"/>
  <c r="R1115" i="11" s="1"/>
  <c r="T1114" i="11"/>
  <c r="S1114" i="11"/>
  <c r="O1114" i="11"/>
  <c r="R1114" i="11" s="1"/>
  <c r="T1113" i="11"/>
  <c r="S1113" i="11"/>
  <c r="O1113" i="11"/>
  <c r="R1113" i="11" s="1"/>
  <c r="T1112" i="11"/>
  <c r="S1112" i="11"/>
  <c r="U1112" i="11"/>
  <c r="O1112" i="11"/>
  <c r="R1112" i="11" s="1"/>
  <c r="T1111" i="11"/>
  <c r="S1111" i="11"/>
  <c r="O1111" i="11"/>
  <c r="R1111" i="11" s="1"/>
  <c r="T1110" i="11"/>
  <c r="S1110" i="11"/>
  <c r="O1110" i="11"/>
  <c r="R1110" i="11" s="1"/>
  <c r="T1109" i="11"/>
  <c r="S1109" i="11"/>
  <c r="O1109" i="11"/>
  <c r="R1109" i="11" s="1"/>
  <c r="U1109" i="11" s="1"/>
  <c r="T1108" i="11"/>
  <c r="S1108" i="11"/>
  <c r="O1108" i="11"/>
  <c r="R1108" i="11" s="1"/>
  <c r="T1107" i="11"/>
  <c r="S1107" i="11"/>
  <c r="O1107" i="11"/>
  <c r="T1106" i="11"/>
  <c r="S1106" i="11"/>
  <c r="O1106" i="11"/>
  <c r="R1106" i="11" s="1"/>
  <c r="T1105" i="11"/>
  <c r="S1105" i="11"/>
  <c r="O1105" i="11"/>
  <c r="T1104" i="11"/>
  <c r="S1104" i="11"/>
  <c r="O1104" i="11"/>
  <c r="R1104" i="11" s="1"/>
  <c r="T1103" i="11"/>
  <c r="S1103" i="11"/>
  <c r="O1103" i="11"/>
  <c r="R1103" i="11" s="1"/>
  <c r="T1102" i="11"/>
  <c r="S1102" i="11"/>
  <c r="O1102" i="11"/>
  <c r="R1102" i="11" s="1"/>
  <c r="T1101" i="11"/>
  <c r="S1101" i="11"/>
  <c r="O1101" i="11"/>
  <c r="T1100" i="11"/>
  <c r="S1100" i="11"/>
  <c r="O1100" i="11"/>
  <c r="R1100" i="11" s="1"/>
  <c r="T1099" i="11"/>
  <c r="S1099" i="11"/>
  <c r="O1099" i="11"/>
  <c r="R1099" i="11" s="1"/>
  <c r="T1098" i="11"/>
  <c r="S1098" i="11"/>
  <c r="O1098" i="11"/>
  <c r="R1098" i="11" s="1"/>
  <c r="T1097" i="11"/>
  <c r="S1097" i="11"/>
  <c r="O1097" i="11"/>
  <c r="R1097" i="11" s="1"/>
  <c r="T1096" i="11"/>
  <c r="S1096" i="11"/>
  <c r="O1096" i="11"/>
  <c r="R1096" i="11" s="1"/>
  <c r="T1095" i="11"/>
  <c r="S1095" i="11"/>
  <c r="O1095" i="11"/>
  <c r="R1095" i="11" s="1"/>
  <c r="T1094" i="11"/>
  <c r="S1094" i="11"/>
  <c r="O1094" i="11"/>
  <c r="R1094" i="11" s="1"/>
  <c r="T1093" i="11"/>
  <c r="S1093" i="11"/>
  <c r="O1093" i="11"/>
  <c r="R1093" i="11" s="1"/>
  <c r="T1092" i="11"/>
  <c r="S1092" i="11"/>
  <c r="O1092" i="11"/>
  <c r="T1091" i="11"/>
  <c r="S1091" i="11"/>
  <c r="O1091" i="11"/>
  <c r="R1091" i="11" s="1"/>
  <c r="T1090" i="11"/>
  <c r="S1090" i="11"/>
  <c r="O1090" i="11"/>
  <c r="R1090" i="11" s="1"/>
  <c r="T1089" i="11"/>
  <c r="S1089" i="11"/>
  <c r="O1089" i="11"/>
  <c r="R1089" i="11" s="1"/>
  <c r="T1088" i="11"/>
  <c r="S1088" i="11"/>
  <c r="O1088" i="11"/>
  <c r="R1088" i="11" s="1"/>
  <c r="T1087" i="11"/>
  <c r="S1087" i="11"/>
  <c r="O1087" i="11"/>
  <c r="R1087" i="11" s="1"/>
  <c r="T1086" i="11"/>
  <c r="S1086" i="11"/>
  <c r="O1086" i="11"/>
  <c r="R1086" i="11" s="1"/>
  <c r="T1085" i="11"/>
  <c r="S1085" i="11"/>
  <c r="O1085" i="11"/>
  <c r="R1085" i="11" s="1"/>
  <c r="T1084" i="11"/>
  <c r="S1084" i="11"/>
  <c r="O1084" i="11"/>
  <c r="R1084" i="11" s="1"/>
  <c r="T1083" i="11"/>
  <c r="S1083" i="11"/>
  <c r="O1083" i="11"/>
  <c r="R1083" i="11" s="1"/>
  <c r="T1082" i="11"/>
  <c r="S1082" i="11"/>
  <c r="O1082" i="11"/>
  <c r="R1082" i="11" s="1"/>
  <c r="T1081" i="11"/>
  <c r="S1081" i="11"/>
  <c r="O1081" i="11"/>
  <c r="R1081" i="11" s="1"/>
  <c r="T1080" i="11"/>
  <c r="S1080" i="11"/>
  <c r="O1080" i="11"/>
  <c r="R1080" i="11" s="1"/>
  <c r="T1079" i="11"/>
  <c r="S1079" i="11"/>
  <c r="O1079" i="11"/>
  <c r="R1079" i="11" s="1"/>
  <c r="T1078" i="11"/>
  <c r="S1078" i="11"/>
  <c r="O1078" i="11"/>
  <c r="R1078" i="11" s="1"/>
  <c r="T1077" i="11"/>
  <c r="S1077" i="11"/>
  <c r="O1077" i="11"/>
  <c r="R1077" i="11" s="1"/>
  <c r="T1076" i="11"/>
  <c r="S1076" i="11"/>
  <c r="O1076" i="11"/>
  <c r="R1076" i="11" s="1"/>
  <c r="T1075" i="11"/>
  <c r="S1075" i="11"/>
  <c r="O1075" i="11"/>
  <c r="R1075" i="11" s="1"/>
  <c r="T1074" i="11"/>
  <c r="S1074" i="11"/>
  <c r="O1074" i="11"/>
  <c r="T1073" i="11"/>
  <c r="S1073" i="11"/>
  <c r="O1073" i="11"/>
  <c r="R1073" i="11" s="1"/>
  <c r="T1072" i="11"/>
  <c r="S1072" i="11"/>
  <c r="O1072" i="11"/>
  <c r="R1072" i="11" s="1"/>
  <c r="T1071" i="11"/>
  <c r="S1071" i="11"/>
  <c r="O1071" i="11"/>
  <c r="R1071" i="11" s="1"/>
  <c r="T1070" i="11"/>
  <c r="S1070" i="11"/>
  <c r="O1070" i="11"/>
  <c r="R1070" i="11" s="1"/>
  <c r="T1069" i="11"/>
  <c r="S1069" i="11"/>
  <c r="O1069" i="11"/>
  <c r="T1068" i="11"/>
  <c r="S1068" i="11"/>
  <c r="O1068" i="11"/>
  <c r="R1068" i="11" s="1"/>
  <c r="T1067" i="11"/>
  <c r="S1067" i="11"/>
  <c r="O1067" i="11"/>
  <c r="R1067" i="11" s="1"/>
  <c r="T1066" i="11"/>
  <c r="S1066" i="11"/>
  <c r="O1066" i="11"/>
  <c r="R1066" i="11" s="1"/>
  <c r="T1065" i="11"/>
  <c r="S1065" i="11"/>
  <c r="O1065" i="11"/>
  <c r="R1065" i="11" s="1"/>
  <c r="T1064" i="11"/>
  <c r="S1064" i="11"/>
  <c r="O1064" i="11"/>
  <c r="R1064" i="11" s="1"/>
  <c r="T1063" i="11"/>
  <c r="S1063" i="11"/>
  <c r="O1063" i="11"/>
  <c r="R1063" i="11" s="1"/>
  <c r="T1062" i="11"/>
  <c r="S1062" i="11"/>
  <c r="O1062" i="11"/>
  <c r="R1062" i="11" s="1"/>
  <c r="T1061" i="11"/>
  <c r="S1061" i="11"/>
  <c r="O1061" i="11"/>
  <c r="R1061" i="11" s="1"/>
  <c r="T1060" i="11"/>
  <c r="S1060" i="11"/>
  <c r="O1060" i="11"/>
  <c r="R1060" i="11" s="1"/>
  <c r="S1059" i="11"/>
  <c r="T1059" i="11" s="1"/>
  <c r="O1059" i="11"/>
  <c r="R1059" i="11" s="1"/>
  <c r="T1058" i="11"/>
  <c r="S1058" i="11"/>
  <c r="O1058" i="11"/>
  <c r="R1058" i="11" s="1"/>
  <c r="T1057" i="11"/>
  <c r="S1057" i="11"/>
  <c r="O1057" i="11"/>
  <c r="R1057" i="11" s="1"/>
  <c r="S1056" i="11"/>
  <c r="T1056" i="11" s="1"/>
  <c r="O1056" i="11"/>
  <c r="R1056" i="11" s="1"/>
  <c r="S1055" i="11"/>
  <c r="T1055" i="11" s="1"/>
  <c r="O1055" i="11"/>
  <c r="R1055" i="11" s="1"/>
  <c r="S1054" i="11"/>
  <c r="T1054" i="11" s="1"/>
  <c r="O1054" i="11"/>
  <c r="R1054" i="11" s="1"/>
  <c r="T1053" i="11"/>
  <c r="S1053" i="11"/>
  <c r="O1053" i="11"/>
  <c r="T1052" i="11"/>
  <c r="S1052" i="11"/>
  <c r="O1052" i="11"/>
  <c r="R1052" i="11" s="1"/>
  <c r="T1051" i="11"/>
  <c r="S1051" i="11"/>
  <c r="O1051" i="11"/>
  <c r="R1051" i="11" s="1"/>
  <c r="T1050" i="11"/>
  <c r="S1050" i="11"/>
  <c r="O1050" i="11"/>
  <c r="R1050" i="11" s="1"/>
  <c r="T1049" i="11"/>
  <c r="S1049" i="11"/>
  <c r="O1049" i="11"/>
  <c r="R1049" i="11" s="1"/>
  <c r="T1048" i="11"/>
  <c r="S1048" i="11"/>
  <c r="O1048" i="11"/>
  <c r="T1047" i="11"/>
  <c r="S1047" i="11"/>
  <c r="O1047" i="11"/>
  <c r="R1047" i="11" s="1"/>
  <c r="T1046" i="11"/>
  <c r="S1046" i="11"/>
  <c r="O1046" i="11"/>
  <c r="R1046" i="11" s="1"/>
  <c r="T1045" i="11"/>
  <c r="S1045" i="11"/>
  <c r="O1045" i="11"/>
  <c r="R1045" i="11" s="1"/>
  <c r="T1044" i="11"/>
  <c r="S1044" i="11"/>
  <c r="O1044" i="11"/>
  <c r="R1044" i="11" s="1"/>
  <c r="T1043" i="11"/>
  <c r="S1043" i="11"/>
  <c r="O1043" i="11"/>
  <c r="R1043" i="11" s="1"/>
  <c r="T1042" i="11"/>
  <c r="S1042" i="11"/>
  <c r="O1042" i="11"/>
  <c r="R1042" i="11" s="1"/>
  <c r="T1041" i="11"/>
  <c r="S1041" i="11"/>
  <c r="O1041" i="11"/>
  <c r="R1041" i="11" s="1"/>
  <c r="T1040" i="11"/>
  <c r="S1040" i="11"/>
  <c r="O1040" i="11"/>
  <c r="R1040" i="11" s="1"/>
  <c r="T1039" i="11"/>
  <c r="S1039" i="11"/>
  <c r="O1039" i="11"/>
  <c r="R1039" i="11" s="1"/>
  <c r="T1038" i="11"/>
  <c r="S1038" i="11"/>
  <c r="O1038" i="11"/>
  <c r="R1038" i="11" s="1"/>
  <c r="T1037" i="11"/>
  <c r="S1037" i="11"/>
  <c r="O1037" i="11"/>
  <c r="R1037" i="11" s="1"/>
  <c r="T1036" i="11"/>
  <c r="S1036" i="11"/>
  <c r="O1036" i="11"/>
  <c r="R1036" i="11" s="1"/>
  <c r="T1035" i="11"/>
  <c r="S1035" i="11"/>
  <c r="O1035" i="11"/>
  <c r="R1035" i="11" s="1"/>
  <c r="T1034" i="11"/>
  <c r="S1034" i="11"/>
  <c r="O1034" i="11"/>
  <c r="R1034" i="11" s="1"/>
  <c r="T1033" i="11"/>
  <c r="S1033" i="11"/>
  <c r="O1033" i="11"/>
  <c r="R1033" i="11" s="1"/>
  <c r="T1032" i="11"/>
  <c r="S1032" i="11"/>
  <c r="O1032" i="11"/>
  <c r="R1032" i="11" s="1"/>
  <c r="T1031" i="11"/>
  <c r="S1031" i="11"/>
  <c r="O1031" i="11"/>
  <c r="R1031" i="11" s="1"/>
  <c r="T1030" i="11"/>
  <c r="S1030" i="11"/>
  <c r="O1030" i="11"/>
  <c r="R1030" i="11" s="1"/>
  <c r="T1029" i="11"/>
  <c r="S1029" i="11"/>
  <c r="O1029" i="11"/>
  <c r="R1029" i="11" s="1"/>
  <c r="T1028" i="11"/>
  <c r="S1028" i="11"/>
  <c r="O1028" i="11"/>
  <c r="R1028" i="11" s="1"/>
  <c r="T1027" i="11"/>
  <c r="S1027" i="11"/>
  <c r="O1027" i="11"/>
  <c r="R1027" i="11" s="1"/>
  <c r="T1026" i="11"/>
  <c r="S1026" i="11"/>
  <c r="O1026" i="11"/>
  <c r="R1026" i="11" s="1"/>
  <c r="T1025" i="11"/>
  <c r="S1025" i="11"/>
  <c r="O1025" i="11"/>
  <c r="R1025" i="11" s="1"/>
  <c r="U1025" i="11" s="1"/>
  <c r="T1024" i="11"/>
  <c r="S1024" i="11"/>
  <c r="O1024" i="11"/>
  <c r="R1024" i="11" s="1"/>
  <c r="T1023" i="11"/>
  <c r="S1023" i="11"/>
  <c r="O1023" i="11"/>
  <c r="R1023" i="11" s="1"/>
  <c r="T1022" i="11"/>
  <c r="S1022" i="11"/>
  <c r="O1022" i="11"/>
  <c r="R1022" i="11" s="1"/>
  <c r="T1021" i="11"/>
  <c r="S1021" i="11"/>
  <c r="O1021" i="11"/>
  <c r="R1021" i="11" s="1"/>
  <c r="T1020" i="11"/>
  <c r="S1020" i="11"/>
  <c r="O1020" i="11"/>
  <c r="R1020" i="11" s="1"/>
  <c r="T1019" i="11"/>
  <c r="S1019" i="11"/>
  <c r="O1019" i="11"/>
  <c r="R1019" i="11" s="1"/>
  <c r="T1018" i="11"/>
  <c r="S1018" i="11"/>
  <c r="O1018" i="11"/>
  <c r="R1018" i="11" s="1"/>
  <c r="S1017" i="11"/>
  <c r="T1017" i="11" s="1"/>
  <c r="O1017" i="11"/>
  <c r="R1017" i="11" s="1"/>
  <c r="T1016" i="11"/>
  <c r="S1016" i="11"/>
  <c r="O1016" i="11"/>
  <c r="R1016" i="11" s="1"/>
  <c r="T1015" i="11"/>
  <c r="S1015" i="11"/>
  <c r="O1015" i="11"/>
  <c r="R1015" i="11" s="1"/>
  <c r="T1014" i="11"/>
  <c r="S1014" i="11"/>
  <c r="O1014" i="11"/>
  <c r="R1014" i="11" s="1"/>
  <c r="T1013" i="11"/>
  <c r="S1013" i="11"/>
  <c r="O1013" i="11"/>
  <c r="R1013" i="11" s="1"/>
  <c r="T1012" i="11"/>
  <c r="S1012" i="11"/>
  <c r="O1012" i="11"/>
  <c r="R1012" i="11" s="1"/>
  <c r="T1011" i="11"/>
  <c r="S1011" i="11"/>
  <c r="O1011" i="11"/>
  <c r="T1010" i="11"/>
  <c r="S1010" i="11"/>
  <c r="O1010" i="11"/>
  <c r="R1010" i="11" s="1"/>
  <c r="T1009" i="11"/>
  <c r="S1009" i="11"/>
  <c r="O1009" i="11"/>
  <c r="R1009" i="11" s="1"/>
  <c r="T1008" i="11"/>
  <c r="S1008" i="11"/>
  <c r="O1008" i="11"/>
  <c r="R1008" i="11" s="1"/>
  <c r="T1007" i="11"/>
  <c r="S1007" i="11"/>
  <c r="O1007" i="11"/>
  <c r="T1006" i="11"/>
  <c r="S1006" i="11"/>
  <c r="O1006" i="11"/>
  <c r="R1006" i="11" s="1"/>
  <c r="T1005" i="11"/>
  <c r="S1005" i="11"/>
  <c r="O1005" i="11"/>
  <c r="R1005" i="11" s="1"/>
  <c r="T1004" i="11"/>
  <c r="S1004" i="11"/>
  <c r="O1004" i="11"/>
  <c r="R1004" i="11" s="1"/>
  <c r="T1003" i="11"/>
  <c r="S1003" i="11"/>
  <c r="O1003" i="11"/>
  <c r="R1003" i="11" s="1"/>
  <c r="T1002" i="11"/>
  <c r="S1002" i="11"/>
  <c r="O1002" i="11"/>
  <c r="T1001" i="11"/>
  <c r="S1001" i="11"/>
  <c r="O1001" i="11"/>
  <c r="R1001" i="11" s="1"/>
  <c r="T1000" i="11"/>
  <c r="S1000" i="11"/>
  <c r="O1000" i="11"/>
  <c r="R1000" i="11" s="1"/>
  <c r="T999" i="11"/>
  <c r="S999" i="11"/>
  <c r="O999" i="11"/>
  <c r="R999" i="11" s="1"/>
  <c r="T998" i="11"/>
  <c r="S998" i="11"/>
  <c r="O998" i="11"/>
  <c r="R998" i="11" s="1"/>
  <c r="T997" i="11"/>
  <c r="S997" i="11"/>
  <c r="O997" i="11"/>
  <c r="R997" i="11" s="1"/>
  <c r="T996" i="11"/>
  <c r="S996" i="11"/>
  <c r="O996" i="11"/>
  <c r="R996" i="11" s="1"/>
  <c r="T995" i="11"/>
  <c r="S995" i="11"/>
  <c r="O995" i="11"/>
  <c r="R995" i="11" s="1"/>
  <c r="T994" i="11"/>
  <c r="S994" i="11"/>
  <c r="O994" i="11"/>
  <c r="R994" i="11" s="1"/>
  <c r="T993" i="11"/>
  <c r="S993" i="11"/>
  <c r="O993" i="11"/>
  <c r="R993" i="11" s="1"/>
  <c r="T992" i="11"/>
  <c r="S992" i="11"/>
  <c r="O992" i="11"/>
  <c r="R992" i="11" s="1"/>
  <c r="T991" i="11"/>
  <c r="S991" i="11"/>
  <c r="O991" i="11"/>
  <c r="R991" i="11" s="1"/>
  <c r="T990" i="11"/>
  <c r="S990" i="11"/>
  <c r="O990" i="11"/>
  <c r="R990" i="11" s="1"/>
  <c r="T989" i="11"/>
  <c r="S989" i="11"/>
  <c r="O989" i="11"/>
  <c r="R989" i="11" s="1"/>
  <c r="T988" i="11"/>
  <c r="S988" i="11"/>
  <c r="O988" i="11"/>
  <c r="R988" i="11" s="1"/>
  <c r="U988" i="11" s="1"/>
  <c r="T987" i="11"/>
  <c r="S987" i="11"/>
  <c r="O987" i="11"/>
  <c r="R987" i="11" s="1"/>
  <c r="T986" i="11"/>
  <c r="S986" i="11"/>
  <c r="O986" i="11"/>
  <c r="R986" i="11" s="1"/>
  <c r="T985" i="11"/>
  <c r="S985" i="11"/>
  <c r="O985" i="11"/>
  <c r="R985" i="11" s="1"/>
  <c r="T984" i="11"/>
  <c r="S984" i="11"/>
  <c r="O984" i="11"/>
  <c r="R984" i="11" s="1"/>
  <c r="T983" i="11"/>
  <c r="S983" i="11"/>
  <c r="O983" i="11"/>
  <c r="R983" i="11" s="1"/>
  <c r="T982" i="11"/>
  <c r="S982" i="11"/>
  <c r="O982" i="11"/>
  <c r="R982" i="11" s="1"/>
  <c r="T981" i="11"/>
  <c r="S981" i="11"/>
  <c r="O981" i="11"/>
  <c r="R981" i="11" s="1"/>
  <c r="T980" i="11"/>
  <c r="S980" i="11"/>
  <c r="O980" i="11"/>
  <c r="R980" i="11" s="1"/>
  <c r="T979" i="11"/>
  <c r="S979" i="11"/>
  <c r="O979" i="11"/>
  <c r="R979" i="11" s="1"/>
  <c r="T978" i="11"/>
  <c r="S978" i="11"/>
  <c r="O978" i="11"/>
  <c r="R978" i="11" s="1"/>
  <c r="T977" i="11"/>
  <c r="S977" i="11"/>
  <c r="O977" i="11"/>
  <c r="R977" i="11" s="1"/>
  <c r="T976" i="11"/>
  <c r="S976" i="11"/>
  <c r="O976" i="11"/>
  <c r="R976" i="11" s="1"/>
  <c r="T975" i="11"/>
  <c r="S975" i="11"/>
  <c r="O975" i="11"/>
  <c r="R975" i="11" s="1"/>
  <c r="T974" i="11"/>
  <c r="S974" i="11"/>
  <c r="O974" i="11"/>
  <c r="R974" i="11" s="1"/>
  <c r="T973" i="11"/>
  <c r="S973" i="11"/>
  <c r="O973" i="11"/>
  <c r="R973" i="11" s="1"/>
  <c r="T972" i="11"/>
  <c r="S972" i="11"/>
  <c r="O972" i="11"/>
  <c r="R972" i="11" s="1"/>
  <c r="T971" i="11"/>
  <c r="S971" i="11"/>
  <c r="O971" i="11"/>
  <c r="R971" i="11" s="1"/>
  <c r="T970" i="11"/>
  <c r="S970" i="11"/>
  <c r="O970" i="11"/>
  <c r="R970" i="11" s="1"/>
  <c r="T969" i="11"/>
  <c r="S969" i="11"/>
  <c r="O969" i="11"/>
  <c r="R969" i="11" s="1"/>
  <c r="T968" i="11"/>
  <c r="S968" i="11"/>
  <c r="O968" i="11"/>
  <c r="R968" i="11" s="1"/>
  <c r="T967" i="11"/>
  <c r="S967" i="11"/>
  <c r="O967" i="11"/>
  <c r="T966" i="11"/>
  <c r="S966" i="11"/>
  <c r="O966" i="11"/>
  <c r="R966" i="11" s="1"/>
  <c r="T965" i="11"/>
  <c r="S965" i="11"/>
  <c r="O965" i="11"/>
  <c r="R965" i="11" s="1"/>
  <c r="T964" i="11"/>
  <c r="S964" i="11"/>
  <c r="O964" i="11"/>
  <c r="R964" i="11" s="1"/>
  <c r="T963" i="11"/>
  <c r="S963" i="11"/>
  <c r="O963" i="11"/>
  <c r="R963" i="11" s="1"/>
  <c r="T962" i="11"/>
  <c r="S962" i="11"/>
  <c r="O962" i="11"/>
  <c r="R962" i="11" s="1"/>
  <c r="T961" i="11"/>
  <c r="S961" i="11"/>
  <c r="O961" i="11"/>
  <c r="R961" i="11" s="1"/>
  <c r="T960" i="11"/>
  <c r="S960" i="11"/>
  <c r="O960" i="11"/>
  <c r="R960" i="11" s="1"/>
  <c r="T959" i="11"/>
  <c r="S959" i="11"/>
  <c r="O959" i="11"/>
  <c r="R959" i="11" s="1"/>
  <c r="T958" i="11"/>
  <c r="S958" i="11"/>
  <c r="O958" i="11"/>
  <c r="S957" i="11"/>
  <c r="T957" i="11" s="1"/>
  <c r="O957" i="11"/>
  <c r="R957" i="11" s="1"/>
  <c r="T956" i="11"/>
  <c r="S956" i="11"/>
  <c r="O956" i="11"/>
  <c r="T955" i="11"/>
  <c r="S955" i="11"/>
  <c r="O955" i="11"/>
  <c r="R955" i="11" s="1"/>
  <c r="S954" i="11"/>
  <c r="T954" i="11" s="1"/>
  <c r="O954" i="11"/>
  <c r="R954" i="11" s="1"/>
  <c r="S953" i="11"/>
  <c r="T953" i="11" s="1"/>
  <c r="O953" i="11"/>
  <c r="R953" i="11" s="1"/>
  <c r="T952" i="11"/>
  <c r="S952" i="11"/>
  <c r="O952" i="11"/>
  <c r="R952" i="11" s="1"/>
  <c r="T951" i="11"/>
  <c r="S951" i="11"/>
  <c r="O951" i="11"/>
  <c r="R951" i="11" s="1"/>
  <c r="T950" i="11"/>
  <c r="S950" i="11"/>
  <c r="O950" i="11"/>
  <c r="R950" i="11" s="1"/>
  <c r="T949" i="11"/>
  <c r="S949" i="11"/>
  <c r="O949" i="11"/>
  <c r="R949" i="11" s="1"/>
  <c r="T948" i="11"/>
  <c r="S948" i="11"/>
  <c r="O948" i="11"/>
  <c r="R948" i="11" s="1"/>
  <c r="T947" i="11"/>
  <c r="S947" i="11"/>
  <c r="O947" i="11"/>
  <c r="R947" i="11" s="1"/>
  <c r="T946" i="11"/>
  <c r="S946" i="11"/>
  <c r="O946" i="11"/>
  <c r="R946" i="11" s="1"/>
  <c r="T945" i="11"/>
  <c r="S945" i="11"/>
  <c r="O945" i="11"/>
  <c r="R945" i="11" s="1"/>
  <c r="T944" i="11"/>
  <c r="S944" i="11"/>
  <c r="O944" i="11"/>
  <c r="R944" i="11" s="1"/>
  <c r="T943" i="11"/>
  <c r="S943" i="11"/>
  <c r="O943" i="11"/>
  <c r="R943" i="11" s="1"/>
  <c r="T942" i="11"/>
  <c r="S942" i="11"/>
  <c r="O942" i="11"/>
  <c r="R942" i="11" s="1"/>
  <c r="T941" i="11"/>
  <c r="S941" i="11"/>
  <c r="O941" i="11"/>
  <c r="R941" i="11" s="1"/>
  <c r="T940" i="11"/>
  <c r="S940" i="11"/>
  <c r="O940" i="11"/>
  <c r="R940" i="11" s="1"/>
  <c r="T939" i="11"/>
  <c r="S939" i="11"/>
  <c r="O939" i="11"/>
  <c r="T938" i="11"/>
  <c r="S938" i="11"/>
  <c r="O938" i="11"/>
  <c r="R938" i="11" s="1"/>
  <c r="T937" i="11"/>
  <c r="S937" i="11"/>
  <c r="O937" i="11"/>
  <c r="R937" i="11" s="1"/>
  <c r="T936" i="11"/>
  <c r="S936" i="11"/>
  <c r="O936" i="11"/>
  <c r="R936" i="11" s="1"/>
  <c r="T935" i="11"/>
  <c r="S935" i="11"/>
  <c r="U935" i="11"/>
  <c r="O935" i="11"/>
  <c r="R935" i="11" s="1"/>
  <c r="T934" i="11"/>
  <c r="S934" i="11"/>
  <c r="O934" i="11"/>
  <c r="R934" i="11" s="1"/>
  <c r="T933" i="11"/>
  <c r="S933" i="11"/>
  <c r="O933" i="11"/>
  <c r="R933" i="11" s="1"/>
  <c r="T932" i="11"/>
  <c r="S932" i="11"/>
  <c r="O932" i="11"/>
  <c r="R932" i="11" s="1"/>
  <c r="T931" i="11"/>
  <c r="S931" i="11"/>
  <c r="O931" i="11"/>
  <c r="R931" i="11" s="1"/>
  <c r="T930" i="11"/>
  <c r="S930" i="11"/>
  <c r="O930" i="11"/>
  <c r="R930" i="11" s="1"/>
  <c r="T929" i="11"/>
  <c r="S929" i="11"/>
  <c r="O929" i="11"/>
  <c r="R929" i="11" s="1"/>
  <c r="T928" i="11"/>
  <c r="S928" i="11"/>
  <c r="O928" i="11"/>
  <c r="R928" i="11" s="1"/>
  <c r="T927" i="11"/>
  <c r="S927" i="11"/>
  <c r="O927" i="11"/>
  <c r="R927" i="11" s="1"/>
  <c r="T926" i="11"/>
  <c r="S926" i="11"/>
  <c r="O926" i="11"/>
  <c r="R926" i="11" s="1"/>
  <c r="T925" i="11"/>
  <c r="S925" i="11"/>
  <c r="O925" i="11"/>
  <c r="R925" i="11" s="1"/>
  <c r="T924" i="11"/>
  <c r="S924" i="11"/>
  <c r="O924" i="11"/>
  <c r="R924" i="11" s="1"/>
  <c r="T923" i="11"/>
  <c r="S923" i="11"/>
  <c r="O923" i="11"/>
  <c r="T922" i="11"/>
  <c r="S922" i="11"/>
  <c r="O922" i="11"/>
  <c r="R922" i="11" s="1"/>
  <c r="T921" i="11"/>
  <c r="S921" i="11"/>
  <c r="O921" i="11"/>
  <c r="R921" i="11" s="1"/>
  <c r="T920" i="11"/>
  <c r="S920" i="11"/>
  <c r="O920" i="11"/>
  <c r="R920" i="11" s="1"/>
  <c r="T919" i="11"/>
  <c r="S919" i="11"/>
  <c r="O919" i="11"/>
  <c r="R919" i="11" s="1"/>
  <c r="T918" i="11"/>
  <c r="S918" i="11"/>
  <c r="O918" i="11"/>
  <c r="T917" i="11"/>
  <c r="S917" i="11"/>
  <c r="O917" i="11"/>
  <c r="R917" i="11" s="1"/>
  <c r="T916" i="11"/>
  <c r="S916" i="11"/>
  <c r="O916" i="11"/>
  <c r="R916" i="11" s="1"/>
  <c r="T915" i="11"/>
  <c r="S915" i="11"/>
  <c r="O915" i="11"/>
  <c r="R915" i="11" s="1"/>
  <c r="T914" i="11"/>
  <c r="S914" i="11"/>
  <c r="O914" i="11"/>
  <c r="R914" i="11" s="1"/>
  <c r="T913" i="11"/>
  <c r="S913" i="11"/>
  <c r="O913" i="11"/>
  <c r="R913" i="11" s="1"/>
  <c r="T912" i="11"/>
  <c r="S912" i="11"/>
  <c r="O912" i="11"/>
  <c r="R912" i="11" s="1"/>
  <c r="T911" i="11"/>
  <c r="S911" i="11"/>
  <c r="O911" i="11"/>
  <c r="R911" i="11" s="1"/>
  <c r="T910" i="11"/>
  <c r="S910" i="11"/>
  <c r="O910" i="11"/>
  <c r="R910" i="11" s="1"/>
  <c r="T909" i="11"/>
  <c r="S909" i="11"/>
  <c r="O909" i="11"/>
  <c r="R909" i="11" s="1"/>
  <c r="T908" i="11"/>
  <c r="S908" i="11"/>
  <c r="O908" i="11"/>
  <c r="R908" i="11" s="1"/>
  <c r="T907" i="11"/>
  <c r="S907" i="11"/>
  <c r="O907" i="11"/>
  <c r="R907" i="11" s="1"/>
  <c r="T906" i="11"/>
  <c r="S906" i="11"/>
  <c r="O906" i="11"/>
  <c r="R906" i="11" s="1"/>
  <c r="T905" i="11"/>
  <c r="S905" i="11"/>
  <c r="O905" i="11"/>
  <c r="R905" i="11" s="1"/>
  <c r="U905" i="11" s="1"/>
  <c r="T904" i="11"/>
  <c r="S904" i="11"/>
  <c r="O904" i="11"/>
  <c r="R904" i="11" s="1"/>
  <c r="T903" i="11"/>
  <c r="S903" i="11"/>
  <c r="O903" i="11"/>
  <c r="T902" i="11"/>
  <c r="S902" i="11"/>
  <c r="O902" i="11"/>
  <c r="R902" i="11" s="1"/>
  <c r="T901" i="11"/>
  <c r="S901" i="11"/>
  <c r="O901" i="11"/>
  <c r="R901" i="11" s="1"/>
  <c r="T900" i="11"/>
  <c r="S900" i="11"/>
  <c r="O900" i="11"/>
  <c r="R900" i="11" s="1"/>
  <c r="T899" i="11"/>
  <c r="S899" i="11"/>
  <c r="O899" i="11"/>
  <c r="R899" i="11" s="1"/>
  <c r="T898" i="11"/>
  <c r="S898" i="11"/>
  <c r="O898" i="11"/>
  <c r="R898" i="11" s="1"/>
  <c r="T897" i="11"/>
  <c r="S897" i="11"/>
  <c r="O897" i="11"/>
  <c r="R897" i="11" s="1"/>
  <c r="T896" i="11"/>
  <c r="S896" i="11"/>
  <c r="O896" i="11"/>
  <c r="T895" i="11"/>
  <c r="S895" i="11"/>
  <c r="O895" i="11"/>
  <c r="R895" i="11" s="1"/>
  <c r="T894" i="11"/>
  <c r="S894" i="11"/>
  <c r="O894" i="11"/>
  <c r="R894" i="11" s="1"/>
  <c r="T893" i="11"/>
  <c r="S893" i="11"/>
  <c r="O893" i="11"/>
  <c r="R893" i="11" s="1"/>
  <c r="U893" i="11" s="1"/>
  <c r="T892" i="11"/>
  <c r="S892" i="11"/>
  <c r="O892" i="11"/>
  <c r="R892" i="11" s="1"/>
  <c r="T891" i="11"/>
  <c r="S891" i="11"/>
  <c r="O891" i="11"/>
  <c r="T890" i="11"/>
  <c r="S890" i="11"/>
  <c r="O890" i="11"/>
  <c r="R890" i="11" s="1"/>
  <c r="T889" i="11"/>
  <c r="S889" i="11"/>
  <c r="O889" i="11"/>
  <c r="R889" i="11" s="1"/>
  <c r="T888" i="11"/>
  <c r="S888" i="11"/>
  <c r="O888" i="11"/>
  <c r="R888" i="11" s="1"/>
  <c r="T887" i="11"/>
  <c r="S887" i="11"/>
  <c r="O887" i="11"/>
  <c r="R887" i="11" s="1"/>
  <c r="T886" i="11"/>
  <c r="S886" i="11"/>
  <c r="O886" i="11"/>
  <c r="T885" i="11"/>
  <c r="S885" i="11"/>
  <c r="O885" i="11"/>
  <c r="R885" i="11" s="1"/>
  <c r="T884" i="11"/>
  <c r="S884" i="11"/>
  <c r="O884" i="11"/>
  <c r="R884" i="11" s="1"/>
  <c r="T883" i="11"/>
  <c r="S883" i="11"/>
  <c r="O883" i="11"/>
  <c r="R883" i="11" s="1"/>
  <c r="T882" i="11"/>
  <c r="S882" i="11"/>
  <c r="O882" i="11"/>
  <c r="R882" i="11" s="1"/>
  <c r="T881" i="11"/>
  <c r="S881" i="11"/>
  <c r="U881" i="11"/>
  <c r="O881" i="11"/>
  <c r="R881" i="11" s="1"/>
  <c r="T880" i="11"/>
  <c r="S880" i="11"/>
  <c r="O880" i="11"/>
  <c r="R880" i="11" s="1"/>
  <c r="T879" i="11"/>
  <c r="S879" i="11"/>
  <c r="O879" i="11"/>
  <c r="R879" i="11" s="1"/>
  <c r="T878" i="11"/>
  <c r="S878" i="11"/>
  <c r="O878" i="11"/>
  <c r="R878" i="11" s="1"/>
  <c r="U878" i="11" s="1"/>
  <c r="T877" i="11"/>
  <c r="S877" i="11"/>
  <c r="O877" i="11"/>
  <c r="R877" i="11" s="1"/>
  <c r="T876" i="11"/>
  <c r="S876" i="11"/>
  <c r="O876" i="11"/>
  <c r="R876" i="11" s="1"/>
  <c r="T875" i="11"/>
  <c r="S875" i="11"/>
  <c r="O875" i="11"/>
  <c r="R875" i="11" s="1"/>
  <c r="T874" i="11"/>
  <c r="S874" i="11"/>
  <c r="O874" i="11"/>
  <c r="R874" i="11" s="1"/>
  <c r="T873" i="11"/>
  <c r="S873" i="11"/>
  <c r="O873" i="11"/>
  <c r="R873" i="11" s="1"/>
  <c r="T872" i="11"/>
  <c r="S872" i="11"/>
  <c r="O872" i="11"/>
  <c r="R872" i="11" s="1"/>
  <c r="T871" i="11"/>
  <c r="S871" i="11"/>
  <c r="O871" i="11"/>
  <c r="T870" i="11"/>
  <c r="S870" i="11"/>
  <c r="O870" i="11"/>
  <c r="R870" i="11" s="1"/>
  <c r="T869" i="11"/>
  <c r="S869" i="11"/>
  <c r="O869" i="11"/>
  <c r="T868" i="11"/>
  <c r="S868" i="11"/>
  <c r="O868" i="11"/>
  <c r="R868" i="11" s="1"/>
  <c r="T867" i="11"/>
  <c r="S867" i="11"/>
  <c r="O867" i="11"/>
  <c r="R867" i="11" s="1"/>
  <c r="T866" i="11"/>
  <c r="S866" i="11"/>
  <c r="O866" i="11"/>
  <c r="R866" i="11" s="1"/>
  <c r="T865" i="11"/>
  <c r="S865" i="11"/>
  <c r="O865" i="11"/>
  <c r="R865" i="11" s="1"/>
  <c r="T864" i="11"/>
  <c r="S864" i="11"/>
  <c r="O864" i="11"/>
  <c r="T863" i="11"/>
  <c r="S863" i="11"/>
  <c r="O863" i="11"/>
  <c r="R863" i="11" s="1"/>
  <c r="T862" i="11"/>
  <c r="S862" i="11"/>
  <c r="O862" i="11"/>
  <c r="R862" i="11" s="1"/>
  <c r="T861" i="11"/>
  <c r="S861" i="11"/>
  <c r="O861" i="11"/>
  <c r="R861" i="11" s="1"/>
  <c r="T860" i="11"/>
  <c r="S860" i="11"/>
  <c r="O860" i="11"/>
  <c r="R860" i="11" s="1"/>
  <c r="T859" i="11"/>
  <c r="S859" i="11"/>
  <c r="O859" i="11"/>
  <c r="R859" i="11" s="1"/>
  <c r="T858" i="11"/>
  <c r="S858" i="11"/>
  <c r="O858" i="11"/>
  <c r="R858" i="11" s="1"/>
  <c r="T857" i="11"/>
  <c r="S857" i="11"/>
  <c r="O857" i="11"/>
  <c r="R857" i="11" s="1"/>
  <c r="T856" i="11"/>
  <c r="S856" i="11"/>
  <c r="O856" i="11"/>
  <c r="R856" i="11" s="1"/>
  <c r="T855" i="11"/>
  <c r="S855" i="11"/>
  <c r="O855" i="11"/>
  <c r="R855" i="11" s="1"/>
  <c r="T854" i="11"/>
  <c r="S854" i="11"/>
  <c r="O854" i="11"/>
  <c r="R854" i="11" s="1"/>
  <c r="T853" i="11"/>
  <c r="S853" i="11"/>
  <c r="O853" i="11"/>
  <c r="R853" i="11" s="1"/>
  <c r="T852" i="11"/>
  <c r="S852" i="11"/>
  <c r="O852" i="11"/>
  <c r="R852" i="11" s="1"/>
  <c r="T851" i="11"/>
  <c r="S851" i="11"/>
  <c r="O851" i="11"/>
  <c r="R851" i="11" s="1"/>
  <c r="T850" i="11"/>
  <c r="S850" i="11"/>
  <c r="O850" i="11"/>
  <c r="R850" i="11" s="1"/>
  <c r="T849" i="11"/>
  <c r="S849" i="11"/>
  <c r="O849" i="11"/>
  <c r="T848" i="11"/>
  <c r="S848" i="11"/>
  <c r="O848" i="11"/>
  <c r="R848" i="11" s="1"/>
  <c r="T847" i="11"/>
  <c r="S847" i="11"/>
  <c r="O847" i="11"/>
  <c r="R847" i="11" s="1"/>
  <c r="T846" i="11"/>
  <c r="S846" i="11"/>
  <c r="O846" i="11"/>
  <c r="R846" i="11" s="1"/>
  <c r="T845" i="11"/>
  <c r="S845" i="11"/>
  <c r="O845" i="11"/>
  <c r="R845" i="11" s="1"/>
  <c r="T844" i="11"/>
  <c r="S844" i="11"/>
  <c r="O844" i="11"/>
  <c r="T843" i="11"/>
  <c r="S843" i="11"/>
  <c r="O843" i="11"/>
  <c r="R843" i="11" s="1"/>
  <c r="T842" i="11"/>
  <c r="S842" i="11"/>
  <c r="O842" i="11"/>
  <c r="R842" i="11" s="1"/>
  <c r="T841" i="11"/>
  <c r="S841" i="11"/>
  <c r="O841" i="11"/>
  <c r="R841" i="11" s="1"/>
  <c r="T840" i="11"/>
  <c r="S840" i="11"/>
  <c r="O840" i="11"/>
  <c r="R840" i="11" s="1"/>
  <c r="T839" i="11"/>
  <c r="S839" i="11"/>
  <c r="O839" i="11"/>
  <c r="R839" i="11" s="1"/>
  <c r="T838" i="11"/>
  <c r="S838" i="11"/>
  <c r="O838" i="11"/>
  <c r="R838" i="11" s="1"/>
  <c r="T837" i="11"/>
  <c r="S837" i="11"/>
  <c r="O837" i="11"/>
  <c r="R837" i="11" s="1"/>
  <c r="T836" i="11"/>
  <c r="S836" i="11"/>
  <c r="O836" i="11"/>
  <c r="R836" i="11" s="1"/>
  <c r="T835" i="11"/>
  <c r="S835" i="11"/>
  <c r="O835" i="11"/>
  <c r="R835" i="11" s="1"/>
  <c r="T834" i="11"/>
  <c r="S834" i="11"/>
  <c r="O834" i="11"/>
  <c r="R834" i="11" s="1"/>
  <c r="T833" i="11"/>
  <c r="S833" i="11"/>
  <c r="O833" i="11"/>
  <c r="R833" i="11" s="1"/>
  <c r="T832" i="11"/>
  <c r="S832" i="11"/>
  <c r="O832" i="11"/>
  <c r="R832" i="11" s="1"/>
  <c r="T831" i="11"/>
  <c r="S831" i="11"/>
  <c r="O831" i="11"/>
  <c r="R831" i="11" s="1"/>
  <c r="T830" i="11"/>
  <c r="S830" i="11"/>
  <c r="O830" i="11"/>
  <c r="R830" i="11" s="1"/>
  <c r="T829" i="11"/>
  <c r="S829" i="11"/>
  <c r="O829" i="11"/>
  <c r="T828" i="11"/>
  <c r="S828" i="11"/>
  <c r="O828" i="11"/>
  <c r="R828" i="11" s="1"/>
  <c r="T827" i="11"/>
  <c r="S827" i="11"/>
  <c r="O827" i="11"/>
  <c r="R827" i="11" s="1"/>
  <c r="T826" i="11"/>
  <c r="S826" i="11"/>
  <c r="O826" i="11"/>
  <c r="R826" i="11" s="1"/>
  <c r="T825" i="11"/>
  <c r="S825" i="11"/>
  <c r="O825" i="11"/>
  <c r="R825" i="11" s="1"/>
  <c r="T824" i="11"/>
  <c r="S824" i="11"/>
  <c r="O824" i="11"/>
  <c r="R824" i="11" s="1"/>
  <c r="T823" i="11"/>
  <c r="S823" i="11"/>
  <c r="O823" i="11"/>
  <c r="R823" i="11" s="1"/>
  <c r="T822" i="11"/>
  <c r="S822" i="11"/>
  <c r="O822" i="11"/>
  <c r="R822" i="11" s="1"/>
  <c r="T821" i="11"/>
  <c r="S821" i="11"/>
  <c r="O821" i="11"/>
  <c r="R821" i="11" s="1"/>
  <c r="T820" i="11"/>
  <c r="S820" i="11"/>
  <c r="O820" i="11"/>
  <c r="R820" i="11" s="1"/>
  <c r="T819" i="11"/>
  <c r="S819" i="11"/>
  <c r="O819" i="11"/>
  <c r="T818" i="11"/>
  <c r="S818" i="11"/>
  <c r="O818" i="11"/>
  <c r="R818" i="11" s="1"/>
  <c r="T817" i="11"/>
  <c r="S817" i="11"/>
  <c r="O817" i="11"/>
  <c r="R817" i="11" s="1"/>
  <c r="T816" i="11"/>
  <c r="S816" i="11"/>
  <c r="O816" i="11"/>
  <c r="R816" i="11" s="1"/>
  <c r="T815" i="11"/>
  <c r="S815" i="11"/>
  <c r="O815" i="11"/>
  <c r="R815" i="11" s="1"/>
  <c r="T814" i="11"/>
  <c r="S814" i="11"/>
  <c r="O814" i="11"/>
  <c r="R814" i="11" s="1"/>
  <c r="T813" i="11"/>
  <c r="S813" i="11"/>
  <c r="O813" i="11"/>
  <c r="R813" i="11" s="1"/>
  <c r="T812" i="11"/>
  <c r="S812" i="11"/>
  <c r="O812" i="11"/>
  <c r="R812" i="11" s="1"/>
  <c r="T811" i="11"/>
  <c r="S811" i="11"/>
  <c r="O811" i="11"/>
  <c r="T810" i="11"/>
  <c r="S810" i="11"/>
  <c r="O810" i="11"/>
  <c r="R810" i="11" s="1"/>
  <c r="T809" i="11"/>
  <c r="S809" i="11"/>
  <c r="O809" i="11"/>
  <c r="R809" i="11" s="1"/>
  <c r="T808" i="11"/>
  <c r="S808" i="11"/>
  <c r="O808" i="11"/>
  <c r="T807" i="11"/>
  <c r="S807" i="11"/>
  <c r="O807" i="11"/>
  <c r="R807" i="11" s="1"/>
  <c r="T806" i="11"/>
  <c r="S806" i="11"/>
  <c r="O806" i="11"/>
  <c r="R806" i="11" s="1"/>
  <c r="T805" i="11"/>
  <c r="S805" i="11"/>
  <c r="O805" i="11"/>
  <c r="R805" i="11" s="1"/>
  <c r="T804" i="11"/>
  <c r="S804" i="11"/>
  <c r="O804" i="11"/>
  <c r="R804" i="11" s="1"/>
  <c r="T803" i="11"/>
  <c r="S803" i="11"/>
  <c r="O803" i="11"/>
  <c r="R803" i="11" s="1"/>
  <c r="U803" i="11" s="1"/>
  <c r="T802" i="11"/>
  <c r="S802" i="11"/>
  <c r="O802" i="11"/>
  <c r="T801" i="11"/>
  <c r="S801" i="11"/>
  <c r="O801" i="11"/>
  <c r="R801" i="11" s="1"/>
  <c r="T800" i="11"/>
  <c r="S800" i="11"/>
  <c r="O800" i="11"/>
  <c r="R800" i="11" s="1"/>
  <c r="T799" i="11"/>
  <c r="S799" i="11"/>
  <c r="O799" i="11"/>
  <c r="R799" i="11" s="1"/>
  <c r="T798" i="11"/>
  <c r="S798" i="11"/>
  <c r="O798" i="11"/>
  <c r="T797" i="11"/>
  <c r="S797" i="11"/>
  <c r="O797" i="11"/>
  <c r="R797" i="11" s="1"/>
  <c r="T796" i="11"/>
  <c r="S796" i="11"/>
  <c r="O796" i="11"/>
  <c r="R796" i="11" s="1"/>
  <c r="T795" i="11"/>
  <c r="S795" i="11"/>
  <c r="O795" i="11"/>
  <c r="R795" i="11" s="1"/>
  <c r="T794" i="11"/>
  <c r="S794" i="11"/>
  <c r="O794" i="11"/>
  <c r="R794" i="11" s="1"/>
  <c r="T793" i="11"/>
  <c r="S793" i="11"/>
  <c r="O793" i="11"/>
  <c r="R793" i="11" s="1"/>
  <c r="T792" i="11"/>
  <c r="S792" i="11"/>
  <c r="O792" i="11"/>
  <c r="R792" i="11" s="1"/>
  <c r="T791" i="11"/>
  <c r="S791" i="11"/>
  <c r="O791" i="11"/>
  <c r="R791" i="11" s="1"/>
  <c r="T790" i="11"/>
  <c r="S790" i="11"/>
  <c r="O790" i="11"/>
  <c r="T789" i="11"/>
  <c r="S789" i="11"/>
  <c r="O789" i="11"/>
  <c r="T788" i="11"/>
  <c r="S788" i="11"/>
  <c r="O788" i="11"/>
  <c r="R788" i="11" s="1"/>
  <c r="T787" i="11"/>
  <c r="S787" i="11"/>
  <c r="O787" i="11"/>
  <c r="R787" i="11" s="1"/>
  <c r="T786" i="11"/>
  <c r="S786" i="11"/>
  <c r="O786" i="11"/>
  <c r="R786" i="11" s="1"/>
  <c r="T785" i="11"/>
  <c r="S785" i="11"/>
  <c r="U785" i="11"/>
  <c r="O785" i="11"/>
  <c r="R785" i="11" s="1"/>
  <c r="T784" i="11"/>
  <c r="S784" i="11"/>
  <c r="O784" i="11"/>
  <c r="R784" i="11" s="1"/>
  <c r="T783" i="11"/>
  <c r="S783" i="11"/>
  <c r="O783" i="11"/>
  <c r="T782" i="11"/>
  <c r="S782" i="11"/>
  <c r="O782" i="11"/>
  <c r="R782" i="11" s="1"/>
  <c r="T781" i="11"/>
  <c r="S781" i="11"/>
  <c r="O781" i="11"/>
  <c r="R781" i="11" s="1"/>
  <c r="T780" i="11"/>
  <c r="S780" i="11"/>
  <c r="O780" i="11"/>
  <c r="R780" i="11" s="1"/>
  <c r="T779" i="11"/>
  <c r="S779" i="11"/>
  <c r="O779" i="11"/>
  <c r="T778" i="11"/>
  <c r="S778" i="11"/>
  <c r="O778" i="11"/>
  <c r="R778" i="11" s="1"/>
  <c r="T777" i="11"/>
  <c r="S777" i="11"/>
  <c r="O777" i="11"/>
  <c r="R777" i="11" s="1"/>
  <c r="T776" i="11"/>
  <c r="S776" i="11"/>
  <c r="O776" i="11"/>
  <c r="R776" i="11" s="1"/>
  <c r="T775" i="11"/>
  <c r="S775" i="11"/>
  <c r="O775" i="11"/>
  <c r="T774" i="11"/>
  <c r="S774" i="11"/>
  <c r="U774" i="11"/>
  <c r="O774" i="11"/>
  <c r="R774" i="11" s="1"/>
  <c r="T773" i="11"/>
  <c r="S773" i="11"/>
  <c r="O773" i="11"/>
  <c r="R773" i="11" s="1"/>
  <c r="T772" i="11"/>
  <c r="S772" i="11"/>
  <c r="O772" i="11"/>
  <c r="R772" i="11" s="1"/>
  <c r="T771" i="11"/>
  <c r="S771" i="11"/>
  <c r="O771" i="11"/>
  <c r="R771" i="11" s="1"/>
  <c r="T770" i="11"/>
  <c r="S770" i="11"/>
  <c r="O770" i="11"/>
  <c r="T769" i="11"/>
  <c r="S769" i="11"/>
  <c r="O769" i="11"/>
  <c r="R769" i="11" s="1"/>
  <c r="T768" i="11"/>
  <c r="S768" i="11"/>
  <c r="O768" i="11"/>
  <c r="R768" i="11" s="1"/>
  <c r="T767" i="11"/>
  <c r="S767" i="11"/>
  <c r="O767" i="11"/>
  <c r="R767" i="11" s="1"/>
  <c r="T766" i="11"/>
  <c r="S766" i="11"/>
  <c r="O766" i="11"/>
  <c r="R766" i="11" s="1"/>
  <c r="T765" i="11"/>
  <c r="S765" i="11"/>
  <c r="O765" i="11"/>
  <c r="T764" i="11"/>
  <c r="S764" i="11"/>
  <c r="O764" i="11"/>
  <c r="R764" i="11" s="1"/>
  <c r="T763" i="11"/>
  <c r="S763" i="11"/>
  <c r="O763" i="11"/>
  <c r="R763" i="11" s="1"/>
  <c r="T762" i="11"/>
  <c r="S762" i="11"/>
  <c r="O762" i="11"/>
  <c r="R762" i="11" s="1"/>
  <c r="T761" i="11"/>
  <c r="S761" i="11"/>
  <c r="O761" i="11"/>
  <c r="R761" i="11" s="1"/>
  <c r="U761" i="11" s="1"/>
  <c r="T760" i="11"/>
  <c r="S760" i="11"/>
  <c r="O760" i="11"/>
  <c r="R760" i="11" s="1"/>
  <c r="T759" i="11"/>
  <c r="S759" i="11"/>
  <c r="U759" i="11"/>
  <c r="O759" i="11"/>
  <c r="R759" i="11" s="1"/>
  <c r="T758" i="11"/>
  <c r="S758" i="11"/>
  <c r="O758" i="11"/>
  <c r="R758" i="11" s="1"/>
  <c r="T757" i="11"/>
  <c r="S757" i="11"/>
  <c r="O757" i="11"/>
  <c r="R757" i="11" s="1"/>
  <c r="T756" i="11"/>
  <c r="S756" i="11"/>
  <c r="O756" i="11"/>
  <c r="R756" i="11" s="1"/>
  <c r="T755" i="11"/>
  <c r="S755" i="11"/>
  <c r="O755" i="11"/>
  <c r="R755" i="11" s="1"/>
  <c r="T754" i="11"/>
  <c r="S754" i="11"/>
  <c r="O754" i="11"/>
  <c r="R754" i="11" s="1"/>
  <c r="T753" i="11"/>
  <c r="S753" i="11"/>
  <c r="O753" i="11"/>
  <c r="R753" i="11" s="1"/>
  <c r="T752" i="11"/>
  <c r="S752" i="11"/>
  <c r="O752" i="11"/>
  <c r="R752" i="11" s="1"/>
  <c r="T751" i="11"/>
  <c r="S751" i="11"/>
  <c r="O751" i="11"/>
  <c r="R751" i="11" s="1"/>
  <c r="T750" i="11"/>
  <c r="S750" i="11"/>
  <c r="O750" i="11"/>
  <c r="R750" i="11" s="1"/>
  <c r="T749" i="11"/>
  <c r="S749" i="11"/>
  <c r="O749" i="11"/>
  <c r="R749" i="11" s="1"/>
  <c r="T748" i="11"/>
  <c r="S748" i="11"/>
  <c r="O748" i="11"/>
  <c r="R748" i="11" s="1"/>
  <c r="T747" i="11"/>
  <c r="S747" i="11"/>
  <c r="O747" i="11"/>
  <c r="R747" i="11" s="1"/>
  <c r="T746" i="11"/>
  <c r="S746" i="11"/>
  <c r="O746" i="11"/>
  <c r="R746" i="11" s="1"/>
  <c r="T745" i="11"/>
  <c r="S745" i="11"/>
  <c r="O745" i="11"/>
  <c r="T744" i="11"/>
  <c r="S744" i="11"/>
  <c r="O744" i="11"/>
  <c r="R744" i="11" s="1"/>
  <c r="T743" i="11"/>
  <c r="S743" i="11"/>
  <c r="O743" i="11"/>
  <c r="R743" i="11" s="1"/>
  <c r="T742" i="11"/>
  <c r="S742" i="11"/>
  <c r="O742" i="11"/>
  <c r="R742" i="11" s="1"/>
  <c r="T741" i="11"/>
  <c r="S741" i="11"/>
  <c r="O741" i="11"/>
  <c r="R741" i="11" s="1"/>
  <c r="T740" i="11"/>
  <c r="S740" i="11"/>
  <c r="O740" i="11"/>
  <c r="R740" i="11" s="1"/>
  <c r="S739" i="11"/>
  <c r="T739" i="11" s="1"/>
  <c r="O739" i="11"/>
  <c r="R739" i="11" s="1"/>
  <c r="S738" i="11"/>
  <c r="T738" i="11" s="1"/>
  <c r="O738" i="11"/>
  <c r="R738" i="11" s="1"/>
  <c r="S737" i="11"/>
  <c r="T737" i="11" s="1"/>
  <c r="O737" i="11"/>
  <c r="R737" i="11" s="1"/>
  <c r="S736" i="11"/>
  <c r="T736" i="11" s="1"/>
  <c r="O736" i="11"/>
  <c r="R736" i="11" s="1"/>
  <c r="S735" i="11"/>
  <c r="T735" i="11" s="1"/>
  <c r="O735" i="11"/>
  <c r="R735" i="11" s="1"/>
  <c r="S734" i="11"/>
  <c r="T734" i="11" s="1"/>
  <c r="O734" i="11"/>
  <c r="R734" i="11" s="1"/>
  <c r="S733" i="11"/>
  <c r="T733" i="11" s="1"/>
  <c r="O733" i="11"/>
  <c r="R733" i="11" s="1"/>
  <c r="S732" i="11"/>
  <c r="T732" i="11" s="1"/>
  <c r="O732" i="11"/>
  <c r="R732" i="11" s="1"/>
  <c r="T731" i="11"/>
  <c r="S731" i="11"/>
  <c r="O731" i="11"/>
  <c r="R731" i="11" s="1"/>
  <c r="U730" i="11"/>
  <c r="T730" i="11"/>
  <c r="S730" i="11"/>
  <c r="O730" i="11"/>
  <c r="R730" i="11" s="1"/>
  <c r="T729" i="11"/>
  <c r="S729" i="11"/>
  <c r="O729" i="11"/>
  <c r="R729" i="11" s="1"/>
  <c r="T728" i="11"/>
  <c r="S728" i="11"/>
  <c r="O728" i="11"/>
  <c r="R728" i="11" s="1"/>
  <c r="T727" i="11"/>
  <c r="S727" i="11"/>
  <c r="O727" i="11"/>
  <c r="R727" i="11" s="1"/>
  <c r="U727" i="11" s="1"/>
  <c r="T726" i="11"/>
  <c r="S726" i="11"/>
  <c r="O726" i="11"/>
  <c r="R726" i="11" s="1"/>
  <c r="U726" i="11" s="1"/>
  <c r="T725" i="11"/>
  <c r="S725" i="11"/>
  <c r="O725" i="11"/>
  <c r="R725" i="11" s="1"/>
  <c r="T724" i="11"/>
  <c r="S724" i="11"/>
  <c r="O724" i="11"/>
  <c r="R724" i="11" s="1"/>
  <c r="T723" i="11"/>
  <c r="S723" i="11"/>
  <c r="O723" i="11"/>
  <c r="R723" i="11" s="1"/>
  <c r="T722" i="11"/>
  <c r="S722" i="11"/>
  <c r="O722" i="11"/>
  <c r="R722" i="11" s="1"/>
  <c r="T721" i="11"/>
  <c r="S721" i="11"/>
  <c r="O721" i="11"/>
  <c r="R721" i="11" s="1"/>
  <c r="T720" i="11"/>
  <c r="S720" i="11"/>
  <c r="O720" i="11"/>
  <c r="R720" i="11" s="1"/>
  <c r="T719" i="11"/>
  <c r="S719" i="11"/>
  <c r="O719" i="11"/>
  <c r="R719" i="11" s="1"/>
  <c r="U719" i="11" s="1"/>
  <c r="T718" i="11"/>
  <c r="S718" i="11"/>
  <c r="O718" i="11"/>
  <c r="R718" i="11" s="1"/>
  <c r="T717" i="11"/>
  <c r="S717" i="11"/>
  <c r="O717" i="11"/>
  <c r="R717" i="11" s="1"/>
  <c r="T716" i="11"/>
  <c r="S716" i="11"/>
  <c r="O716" i="11"/>
  <c r="R716" i="11" s="1"/>
  <c r="T715" i="11"/>
  <c r="S715" i="11"/>
  <c r="O715" i="11"/>
  <c r="R715" i="11" s="1"/>
  <c r="T714" i="11"/>
  <c r="S714" i="11"/>
  <c r="O714" i="11"/>
  <c r="R714" i="11" s="1"/>
  <c r="T713" i="11"/>
  <c r="S713" i="11"/>
  <c r="O713" i="11"/>
  <c r="R713" i="11" s="1"/>
  <c r="T712" i="11"/>
  <c r="S712" i="11"/>
  <c r="O712" i="11"/>
  <c r="T711" i="11"/>
  <c r="S711" i="11"/>
  <c r="O711" i="11"/>
  <c r="S710" i="11"/>
  <c r="T710" i="11" s="1"/>
  <c r="O710" i="11"/>
  <c r="R710" i="11" s="1"/>
  <c r="T709" i="11"/>
  <c r="S709" i="11"/>
  <c r="O709" i="11"/>
  <c r="R709" i="11" s="1"/>
  <c r="S708" i="11"/>
  <c r="T708" i="11" s="1"/>
  <c r="O708" i="11"/>
  <c r="R708" i="11" s="1"/>
  <c r="T707" i="11"/>
  <c r="S707" i="11"/>
  <c r="U707" i="11"/>
  <c r="O707" i="11"/>
  <c r="R707" i="11" s="1"/>
  <c r="S706" i="11"/>
  <c r="T706" i="11" s="1"/>
  <c r="O706" i="11"/>
  <c r="R706" i="11" s="1"/>
  <c r="T705" i="11"/>
  <c r="S705" i="11"/>
  <c r="O705" i="11"/>
  <c r="R705" i="11" s="1"/>
  <c r="T704" i="11"/>
  <c r="S704" i="11"/>
  <c r="O704" i="11"/>
  <c r="R704" i="11" s="1"/>
  <c r="T703" i="11"/>
  <c r="S703" i="11"/>
  <c r="O703" i="11"/>
  <c r="R703" i="11" s="1"/>
  <c r="S702" i="11"/>
  <c r="T702" i="11" s="1"/>
  <c r="U702" i="11"/>
  <c r="O702" i="11"/>
  <c r="R702" i="11" s="1"/>
  <c r="T701" i="11"/>
  <c r="S701" i="11"/>
  <c r="O701" i="11"/>
  <c r="R701" i="11" s="1"/>
  <c r="T700" i="11"/>
  <c r="S700" i="11"/>
  <c r="O700" i="11"/>
  <c r="R700" i="11" s="1"/>
  <c r="T699" i="11"/>
  <c r="S699" i="11"/>
  <c r="O699" i="11"/>
  <c r="R699" i="11" s="1"/>
  <c r="T698" i="11"/>
  <c r="S698" i="11"/>
  <c r="O698" i="11"/>
  <c r="R698" i="11" s="1"/>
  <c r="U698" i="11" s="1"/>
  <c r="T697" i="11"/>
  <c r="S697" i="11"/>
  <c r="O697" i="11"/>
  <c r="R697" i="11" s="1"/>
  <c r="T696" i="11"/>
  <c r="S696" i="11"/>
  <c r="O696" i="11"/>
  <c r="R696" i="11" s="1"/>
  <c r="T695" i="11"/>
  <c r="S695" i="11"/>
  <c r="O695" i="11"/>
  <c r="R695" i="11" s="1"/>
  <c r="T694" i="11"/>
  <c r="S694" i="11"/>
  <c r="O694" i="11"/>
  <c r="T693" i="11"/>
  <c r="S693" i="11"/>
  <c r="O693" i="11"/>
  <c r="R693" i="11" s="1"/>
  <c r="U693" i="11" s="1"/>
  <c r="T692" i="11"/>
  <c r="S692" i="11"/>
  <c r="O692" i="11"/>
  <c r="R692" i="11" s="1"/>
  <c r="T691" i="11"/>
  <c r="S691" i="11"/>
  <c r="O691" i="11"/>
  <c r="R691" i="11" s="1"/>
  <c r="T690" i="11"/>
  <c r="S690" i="11"/>
  <c r="O690" i="11"/>
  <c r="R690" i="11" s="1"/>
  <c r="T689" i="11"/>
  <c r="S689" i="11"/>
  <c r="O689" i="11"/>
  <c r="R689" i="11" s="1"/>
  <c r="T688" i="11"/>
  <c r="S688" i="11"/>
  <c r="O688" i="11"/>
  <c r="T687" i="11"/>
  <c r="S687" i="11"/>
  <c r="O687" i="11"/>
  <c r="R687" i="11" s="1"/>
  <c r="T686" i="11"/>
  <c r="S686" i="11"/>
  <c r="U686" i="11"/>
  <c r="O686" i="11"/>
  <c r="R686" i="11" s="1"/>
  <c r="T685" i="11"/>
  <c r="S685" i="11"/>
  <c r="O685" i="11"/>
  <c r="R685" i="11" s="1"/>
  <c r="T684" i="11"/>
  <c r="S684" i="11"/>
  <c r="O684" i="11"/>
  <c r="R684" i="11" s="1"/>
  <c r="T683" i="11"/>
  <c r="S683" i="11"/>
  <c r="O683" i="11"/>
  <c r="R683" i="11" s="1"/>
  <c r="T682" i="11"/>
  <c r="S682" i="11"/>
  <c r="O682" i="11"/>
  <c r="R682" i="11" s="1"/>
  <c r="T681" i="11"/>
  <c r="S681" i="11"/>
  <c r="O681" i="11"/>
  <c r="T680" i="11"/>
  <c r="S680" i="11"/>
  <c r="O680" i="11"/>
  <c r="R680" i="11" s="1"/>
  <c r="T679" i="11"/>
  <c r="S679" i="11"/>
  <c r="O679" i="11"/>
  <c r="R679" i="11" s="1"/>
  <c r="T678" i="11"/>
  <c r="S678" i="11"/>
  <c r="O678" i="11"/>
  <c r="R678" i="11" s="1"/>
  <c r="T677" i="11"/>
  <c r="S677" i="11"/>
  <c r="O677" i="11"/>
  <c r="T676" i="11"/>
  <c r="S676" i="11"/>
  <c r="O676" i="11"/>
  <c r="R676" i="11" s="1"/>
  <c r="T675" i="11"/>
  <c r="S675" i="11"/>
  <c r="O675" i="11"/>
  <c r="R675" i="11" s="1"/>
  <c r="T674" i="11"/>
  <c r="S674" i="11"/>
  <c r="O674" i="11"/>
  <c r="R674" i="11" s="1"/>
  <c r="T673" i="11"/>
  <c r="S673" i="11"/>
  <c r="O673" i="11"/>
  <c r="R673" i="11" s="1"/>
  <c r="T672" i="11"/>
  <c r="S672" i="11"/>
  <c r="O672" i="11"/>
  <c r="R672" i="11" s="1"/>
  <c r="T671" i="11"/>
  <c r="S671" i="11"/>
  <c r="O671" i="11"/>
  <c r="R671" i="11" s="1"/>
  <c r="T670" i="11"/>
  <c r="S670" i="11"/>
  <c r="O670" i="11"/>
  <c r="R670" i="11" s="1"/>
  <c r="T669" i="11"/>
  <c r="S669" i="11"/>
  <c r="O669" i="11"/>
  <c r="R669" i="11" s="1"/>
  <c r="T668" i="11"/>
  <c r="S668" i="11"/>
  <c r="O668" i="11"/>
  <c r="R668" i="11" s="1"/>
  <c r="T667" i="11"/>
  <c r="S667" i="11"/>
  <c r="O667" i="11"/>
  <c r="R667" i="11" s="1"/>
  <c r="U667" i="11" s="1"/>
  <c r="T666" i="11"/>
  <c r="S666" i="11"/>
  <c r="O666" i="11"/>
  <c r="R666" i="11" s="1"/>
  <c r="T665" i="11"/>
  <c r="S665" i="11"/>
  <c r="O665" i="11"/>
  <c r="R665" i="11" s="1"/>
  <c r="T664" i="11"/>
  <c r="S664" i="11"/>
  <c r="O664" i="11"/>
  <c r="T663" i="11"/>
  <c r="S663" i="11"/>
  <c r="O663" i="11"/>
  <c r="R663" i="11" s="1"/>
  <c r="T662" i="11"/>
  <c r="S662" i="11"/>
  <c r="O662" i="11"/>
  <c r="R662" i="11" s="1"/>
  <c r="T661" i="11"/>
  <c r="S661" i="11"/>
  <c r="O661" i="11"/>
  <c r="R661" i="11" s="1"/>
  <c r="T660" i="11"/>
  <c r="S660" i="11"/>
  <c r="O660" i="11"/>
  <c r="R660" i="11" s="1"/>
  <c r="T659" i="11"/>
  <c r="S659" i="11"/>
  <c r="O659" i="11"/>
  <c r="R659" i="11" s="1"/>
  <c r="T658" i="11"/>
  <c r="S658" i="11"/>
  <c r="O658" i="11"/>
  <c r="R658" i="11" s="1"/>
  <c r="T657" i="11"/>
  <c r="S657" i="11"/>
  <c r="O657" i="11"/>
  <c r="R657" i="11" s="1"/>
  <c r="T656" i="11"/>
  <c r="S656" i="11"/>
  <c r="O656" i="11"/>
  <c r="R656" i="11" s="1"/>
  <c r="T655" i="11"/>
  <c r="S655" i="11"/>
  <c r="O655" i="11"/>
  <c r="T654" i="11"/>
  <c r="S654" i="11"/>
  <c r="O654" i="11"/>
  <c r="R654" i="11" s="1"/>
  <c r="T653" i="11"/>
  <c r="S653" i="11"/>
  <c r="O653" i="11"/>
  <c r="R653" i="11" s="1"/>
  <c r="T652" i="11"/>
  <c r="S652" i="11"/>
  <c r="O652" i="11"/>
  <c r="R652" i="11" s="1"/>
  <c r="T651" i="11"/>
  <c r="S651" i="11"/>
  <c r="O651" i="11"/>
  <c r="R651" i="11" s="1"/>
  <c r="T650" i="11"/>
  <c r="S650" i="11"/>
  <c r="O650" i="11"/>
  <c r="R650" i="11" s="1"/>
  <c r="T649" i="11"/>
  <c r="S649" i="11"/>
  <c r="O649" i="11"/>
  <c r="T648" i="11"/>
  <c r="S648" i="11"/>
  <c r="O648" i="11"/>
  <c r="R648" i="11" s="1"/>
  <c r="T647" i="11"/>
  <c r="S647" i="11"/>
  <c r="U647" i="11"/>
  <c r="O647" i="11"/>
  <c r="R647" i="11" s="1"/>
  <c r="T646" i="11"/>
  <c r="S646" i="11"/>
  <c r="O646" i="11"/>
  <c r="R646" i="11" s="1"/>
  <c r="T645" i="11"/>
  <c r="S645" i="11"/>
  <c r="O645" i="11"/>
  <c r="R645" i="11" s="1"/>
  <c r="T644" i="11"/>
  <c r="S644" i="11"/>
  <c r="O644" i="11"/>
  <c r="R644" i="11" s="1"/>
  <c r="T643" i="11"/>
  <c r="S643" i="11"/>
  <c r="O643" i="11"/>
  <c r="R643" i="11" s="1"/>
  <c r="T642" i="11"/>
  <c r="S642" i="11"/>
  <c r="O642" i="11"/>
  <c r="R642" i="11" s="1"/>
  <c r="T641" i="11"/>
  <c r="S641" i="11"/>
  <c r="O641" i="11"/>
  <c r="R641" i="11" s="1"/>
  <c r="T640" i="11"/>
  <c r="S640" i="11"/>
  <c r="O640" i="11"/>
  <c r="R640" i="11" s="1"/>
  <c r="T639" i="11"/>
  <c r="S639" i="11"/>
  <c r="O639" i="11"/>
  <c r="R639" i="11" s="1"/>
  <c r="T638" i="11"/>
  <c r="S638" i="11"/>
  <c r="O638" i="11"/>
  <c r="R638" i="11" s="1"/>
  <c r="T637" i="11"/>
  <c r="S637" i="11"/>
  <c r="O637" i="11"/>
  <c r="R637" i="11" s="1"/>
  <c r="T636" i="11"/>
  <c r="S636" i="11"/>
  <c r="O636" i="11"/>
  <c r="R636" i="11" s="1"/>
  <c r="T635" i="11"/>
  <c r="S635" i="11"/>
  <c r="O635" i="11"/>
  <c r="T634" i="11"/>
  <c r="S634" i="11"/>
  <c r="O634" i="11"/>
  <c r="R634" i="11" s="1"/>
  <c r="T633" i="11"/>
  <c r="S633" i="11"/>
  <c r="O633" i="11"/>
  <c r="R633" i="11" s="1"/>
  <c r="T632" i="11"/>
  <c r="S632" i="11"/>
  <c r="O632" i="11"/>
  <c r="R632" i="11" s="1"/>
  <c r="T631" i="11"/>
  <c r="S631" i="11"/>
  <c r="O631" i="11"/>
  <c r="R631" i="11" s="1"/>
  <c r="T630" i="11"/>
  <c r="S630" i="11"/>
  <c r="O630" i="11"/>
  <c r="R630" i="11" s="1"/>
  <c r="T629" i="11"/>
  <c r="S629" i="11"/>
  <c r="O629" i="11"/>
  <c r="R629" i="11" s="1"/>
  <c r="T628" i="11"/>
  <c r="S628" i="11"/>
  <c r="O628" i="11"/>
  <c r="T627" i="11"/>
  <c r="S627" i="11"/>
  <c r="O627" i="11"/>
  <c r="R627" i="11" s="1"/>
  <c r="T626" i="11"/>
  <c r="S626" i="11"/>
  <c r="O626" i="11"/>
  <c r="R626" i="11" s="1"/>
  <c r="T625" i="11"/>
  <c r="S625" i="11"/>
  <c r="O625" i="11"/>
  <c r="T624" i="11"/>
  <c r="S624" i="11"/>
  <c r="O624" i="11"/>
  <c r="R624" i="11" s="1"/>
  <c r="T623" i="11"/>
  <c r="S623" i="11"/>
  <c r="O623" i="11"/>
  <c r="R623" i="11" s="1"/>
  <c r="T622" i="11"/>
  <c r="S622" i="11"/>
  <c r="O622" i="11"/>
  <c r="R622" i="11" s="1"/>
  <c r="T621" i="11"/>
  <c r="S621" i="11"/>
  <c r="O621" i="11"/>
  <c r="R621" i="11" s="1"/>
  <c r="T620" i="11"/>
  <c r="S620" i="11"/>
  <c r="O620" i="11"/>
  <c r="R620" i="11" s="1"/>
  <c r="T619" i="11"/>
  <c r="S619" i="11"/>
  <c r="O619" i="11"/>
  <c r="R619" i="11" s="1"/>
  <c r="T618" i="11"/>
  <c r="S618" i="11"/>
  <c r="O618" i="11"/>
  <c r="R618" i="11" s="1"/>
  <c r="T617" i="11"/>
  <c r="S617" i="11"/>
  <c r="O617" i="11"/>
  <c r="R617" i="11" s="1"/>
  <c r="T616" i="11"/>
  <c r="S616" i="11"/>
  <c r="O616" i="11"/>
  <c r="R616" i="11" s="1"/>
  <c r="T615" i="11"/>
  <c r="S615" i="11"/>
  <c r="O615" i="11"/>
  <c r="R615" i="11" s="1"/>
  <c r="U615" i="11" s="1"/>
  <c r="T614" i="11"/>
  <c r="S614" i="11"/>
  <c r="O614" i="11"/>
  <c r="R614" i="11" s="1"/>
  <c r="T613" i="11"/>
  <c r="S613" i="11"/>
  <c r="O613" i="11"/>
  <c r="R613" i="11" s="1"/>
  <c r="T612" i="11"/>
  <c r="S612" i="11"/>
  <c r="O612" i="11"/>
  <c r="R612" i="11" s="1"/>
  <c r="T611" i="11"/>
  <c r="S611" i="11"/>
  <c r="O611" i="11"/>
  <c r="R611" i="11" s="1"/>
  <c r="T610" i="11"/>
  <c r="S610" i="11"/>
  <c r="O610" i="11"/>
  <c r="R610" i="11" s="1"/>
  <c r="T609" i="11"/>
  <c r="S609" i="11"/>
  <c r="O609" i="11"/>
  <c r="R609" i="11" s="1"/>
  <c r="T608" i="11"/>
  <c r="S608" i="11"/>
  <c r="O608" i="11"/>
  <c r="R608" i="11" s="1"/>
  <c r="T607" i="11"/>
  <c r="S607" i="11"/>
  <c r="O607" i="11"/>
  <c r="R607" i="11" s="1"/>
  <c r="T606" i="11"/>
  <c r="S606" i="11"/>
  <c r="O606" i="11"/>
  <c r="R606" i="11" s="1"/>
  <c r="T605" i="11"/>
  <c r="S605" i="11"/>
  <c r="O605" i="11"/>
  <c r="R605" i="11" s="1"/>
  <c r="T604" i="11"/>
  <c r="S604" i="11"/>
  <c r="O604" i="11"/>
  <c r="T603" i="11"/>
  <c r="S603" i="11"/>
  <c r="O603" i="11"/>
  <c r="R603" i="11" s="1"/>
  <c r="T602" i="11"/>
  <c r="S602" i="11"/>
  <c r="O602" i="11"/>
  <c r="R602" i="11" s="1"/>
  <c r="T601" i="11"/>
  <c r="S601" i="11"/>
  <c r="O601" i="11"/>
  <c r="R601" i="11" s="1"/>
  <c r="T600" i="11"/>
  <c r="S600" i="11"/>
  <c r="O600" i="11"/>
  <c r="R600" i="11" s="1"/>
  <c r="T599" i="11"/>
  <c r="S599" i="11"/>
  <c r="O599" i="11"/>
  <c r="R599" i="11" s="1"/>
  <c r="T598" i="11"/>
  <c r="S598" i="11"/>
  <c r="O598" i="11"/>
  <c r="R598" i="11" s="1"/>
  <c r="T597" i="11"/>
  <c r="S597" i="11"/>
  <c r="O597" i="11"/>
  <c r="R597" i="11" s="1"/>
  <c r="T596" i="11"/>
  <c r="S596" i="11"/>
  <c r="O596" i="11"/>
  <c r="R596" i="11" s="1"/>
  <c r="T595" i="11"/>
  <c r="S595" i="11"/>
  <c r="O595" i="11"/>
  <c r="R595" i="11" s="1"/>
  <c r="T594" i="11"/>
  <c r="S594" i="11"/>
  <c r="O594" i="11"/>
  <c r="R594" i="11" s="1"/>
  <c r="T593" i="11"/>
  <c r="S593" i="11"/>
  <c r="O593" i="11"/>
  <c r="T592" i="11"/>
  <c r="S592" i="11"/>
  <c r="O592" i="11"/>
  <c r="R592" i="11" s="1"/>
  <c r="T591" i="11"/>
  <c r="S591" i="11"/>
  <c r="O591" i="11"/>
  <c r="R591" i="11" s="1"/>
  <c r="T590" i="11"/>
  <c r="S590" i="11"/>
  <c r="O590" i="11"/>
  <c r="R590" i="11" s="1"/>
  <c r="T589" i="11"/>
  <c r="S589" i="11"/>
  <c r="O589" i="11"/>
  <c r="T588" i="11"/>
  <c r="S588" i="11"/>
  <c r="O588" i="11"/>
  <c r="R588" i="11" s="1"/>
  <c r="T587" i="11"/>
  <c r="S587" i="11"/>
  <c r="O587" i="11"/>
  <c r="T586" i="11"/>
  <c r="S586" i="11"/>
  <c r="O586" i="11"/>
  <c r="T585" i="11"/>
  <c r="S585" i="11"/>
  <c r="O585" i="11"/>
  <c r="R585" i="11" s="1"/>
  <c r="T584" i="11"/>
  <c r="S584" i="11"/>
  <c r="O584" i="11"/>
  <c r="R584" i="11" s="1"/>
  <c r="T583" i="11"/>
  <c r="S583" i="11"/>
  <c r="O583" i="11"/>
  <c r="R583" i="11" s="1"/>
  <c r="T582" i="11"/>
  <c r="S582" i="11"/>
  <c r="O582" i="11"/>
  <c r="R582" i="11" s="1"/>
  <c r="T581" i="11"/>
  <c r="S581" i="11"/>
  <c r="O581" i="11"/>
  <c r="R581" i="11" s="1"/>
  <c r="T580" i="11"/>
  <c r="S580" i="11"/>
  <c r="O580" i="11"/>
  <c r="R580" i="11" s="1"/>
  <c r="T579" i="11"/>
  <c r="S579" i="11"/>
  <c r="O579" i="11"/>
  <c r="R579" i="11" s="1"/>
  <c r="T578" i="11"/>
  <c r="S578" i="11"/>
  <c r="O578" i="11"/>
  <c r="R578" i="11" s="1"/>
  <c r="T577" i="11"/>
  <c r="S577" i="11"/>
  <c r="O577" i="11"/>
  <c r="R577" i="11" s="1"/>
  <c r="T576" i="11"/>
  <c r="S576" i="11"/>
  <c r="O576" i="11"/>
  <c r="R576" i="11" s="1"/>
  <c r="T575" i="11"/>
  <c r="S575" i="11"/>
  <c r="O575" i="11"/>
  <c r="R575" i="11" s="1"/>
  <c r="T574" i="11"/>
  <c r="U574" i="11" s="1"/>
  <c r="S574" i="11"/>
  <c r="O574" i="11"/>
  <c r="R574" i="11" s="1"/>
  <c r="T573" i="11"/>
  <c r="S573" i="11"/>
  <c r="O573" i="11"/>
  <c r="R573" i="11" s="1"/>
  <c r="T572" i="11"/>
  <c r="S572" i="11"/>
  <c r="O572" i="11"/>
  <c r="R572" i="11" s="1"/>
  <c r="T571" i="11"/>
  <c r="S571" i="11"/>
  <c r="O571" i="11"/>
  <c r="R571" i="11" s="1"/>
  <c r="T570" i="11"/>
  <c r="S570" i="11"/>
  <c r="O570" i="11"/>
  <c r="R570" i="11" s="1"/>
  <c r="T569" i="11"/>
  <c r="S569" i="11"/>
  <c r="O569" i="11"/>
  <c r="R569" i="11" s="1"/>
  <c r="T568" i="11"/>
  <c r="S568" i="11"/>
  <c r="O568" i="11"/>
  <c r="R568" i="11" s="1"/>
  <c r="T567" i="11"/>
  <c r="S567" i="11"/>
  <c r="O567" i="11"/>
  <c r="R567" i="11" s="1"/>
  <c r="T566" i="11"/>
  <c r="S566" i="11"/>
  <c r="O566" i="11"/>
  <c r="R566" i="11" s="1"/>
  <c r="T565" i="11"/>
  <c r="S565" i="11"/>
  <c r="O565" i="11"/>
  <c r="T564" i="11"/>
  <c r="S564" i="11"/>
  <c r="O564" i="11"/>
  <c r="R564" i="11" s="1"/>
  <c r="T563" i="11"/>
  <c r="S563" i="11"/>
  <c r="O563" i="11"/>
  <c r="R563" i="11" s="1"/>
  <c r="T562" i="11"/>
  <c r="S562" i="11"/>
  <c r="O562" i="11"/>
  <c r="R562" i="11" s="1"/>
  <c r="T561" i="11"/>
  <c r="S561" i="11"/>
  <c r="O561" i="11"/>
  <c r="R561" i="11" s="1"/>
  <c r="T560" i="11"/>
  <c r="S560" i="11"/>
  <c r="O560" i="11"/>
  <c r="R560" i="11" s="1"/>
  <c r="T559" i="11"/>
  <c r="S559" i="11"/>
  <c r="O559" i="11"/>
  <c r="R559" i="11" s="1"/>
  <c r="T558" i="11"/>
  <c r="S558" i="11"/>
  <c r="O558" i="11"/>
  <c r="R558" i="11" s="1"/>
  <c r="T557" i="11"/>
  <c r="S557" i="11"/>
  <c r="O557" i="11"/>
  <c r="R557" i="11" s="1"/>
  <c r="T556" i="11"/>
  <c r="S556" i="11"/>
  <c r="O556" i="11"/>
  <c r="T555" i="11"/>
  <c r="S555" i="11"/>
  <c r="O555" i="11"/>
  <c r="R555" i="11" s="1"/>
  <c r="T554" i="11"/>
  <c r="S554" i="11"/>
  <c r="O554" i="11"/>
  <c r="R554" i="11" s="1"/>
  <c r="T553" i="11"/>
  <c r="S553" i="11"/>
  <c r="O553" i="11"/>
  <c r="R553" i="11" s="1"/>
  <c r="T552" i="11"/>
  <c r="S552" i="11"/>
  <c r="O552" i="11"/>
  <c r="R552" i="11" s="1"/>
  <c r="T551" i="11"/>
  <c r="S551" i="11"/>
  <c r="O551" i="11"/>
  <c r="R551" i="11" s="1"/>
  <c r="T550" i="11"/>
  <c r="S550" i="11"/>
  <c r="O550" i="11"/>
  <c r="T549" i="11"/>
  <c r="S549" i="11"/>
  <c r="O549" i="11"/>
  <c r="R549" i="11" s="1"/>
  <c r="T548" i="11"/>
  <c r="S548" i="11"/>
  <c r="O548" i="11"/>
  <c r="T547" i="11"/>
  <c r="S547" i="11"/>
  <c r="O547" i="11"/>
  <c r="R547" i="11" s="1"/>
  <c r="T546" i="11"/>
  <c r="S546" i="11"/>
  <c r="O546" i="11"/>
  <c r="R546" i="11" s="1"/>
  <c r="T545" i="11"/>
  <c r="S545" i="11"/>
  <c r="O545" i="11"/>
  <c r="R545" i="11" s="1"/>
  <c r="T544" i="11"/>
  <c r="S544" i="11"/>
  <c r="O544" i="11"/>
  <c r="R544" i="11" s="1"/>
  <c r="T543" i="11"/>
  <c r="S543" i="11"/>
  <c r="O543" i="11"/>
  <c r="R543" i="11" s="1"/>
  <c r="T542" i="11"/>
  <c r="S542" i="11"/>
  <c r="O542" i="11"/>
  <c r="R542" i="11" s="1"/>
  <c r="T541" i="11"/>
  <c r="S541" i="11"/>
  <c r="O541" i="11"/>
  <c r="R541" i="11" s="1"/>
  <c r="T540" i="11"/>
  <c r="S540" i="11"/>
  <c r="O540" i="11"/>
  <c r="R540" i="11" s="1"/>
  <c r="T539" i="11"/>
  <c r="S539" i="11"/>
  <c r="O539" i="11"/>
  <c r="R539" i="11" s="1"/>
  <c r="T538" i="11"/>
  <c r="S538" i="11"/>
  <c r="O538" i="11"/>
  <c r="R538" i="11" s="1"/>
  <c r="T537" i="11"/>
  <c r="S537" i="11"/>
  <c r="O537" i="11"/>
  <c r="T536" i="11"/>
  <c r="S536" i="11"/>
  <c r="O536" i="11"/>
  <c r="R536" i="11" s="1"/>
  <c r="T535" i="11"/>
  <c r="S535" i="11"/>
  <c r="O535" i="11"/>
  <c r="R535" i="11" s="1"/>
  <c r="T534" i="11"/>
  <c r="S534" i="11"/>
  <c r="O534" i="11"/>
  <c r="R534" i="11" s="1"/>
  <c r="T533" i="11"/>
  <c r="S533" i="11"/>
  <c r="O533" i="11"/>
  <c r="R533" i="11" s="1"/>
  <c r="T532" i="11"/>
  <c r="S532" i="11"/>
  <c r="O532" i="11"/>
  <c r="R532" i="11" s="1"/>
  <c r="T531" i="11"/>
  <c r="S531" i="11"/>
  <c r="O531" i="11"/>
  <c r="R531" i="11" s="1"/>
  <c r="T530" i="11"/>
  <c r="S530" i="11"/>
  <c r="O530" i="11"/>
  <c r="R530" i="11" s="1"/>
  <c r="T529" i="11"/>
  <c r="S529" i="11"/>
  <c r="O529" i="11"/>
  <c r="T528" i="11"/>
  <c r="S528" i="11"/>
  <c r="O528" i="11"/>
  <c r="R528" i="11" s="1"/>
  <c r="T527" i="11"/>
  <c r="S527" i="11"/>
  <c r="O527" i="11"/>
  <c r="R527" i="11" s="1"/>
  <c r="T526" i="11"/>
  <c r="S526" i="11"/>
  <c r="O526" i="11"/>
  <c r="R526" i="11" s="1"/>
  <c r="T525" i="11"/>
  <c r="S525" i="11"/>
  <c r="O525" i="11"/>
  <c r="R525" i="11" s="1"/>
  <c r="T524" i="11"/>
  <c r="S524" i="11"/>
  <c r="O524" i="11"/>
  <c r="R524" i="11" s="1"/>
  <c r="U524" i="11" s="1"/>
  <c r="T523" i="11"/>
  <c r="S523" i="11"/>
  <c r="O523" i="11"/>
  <c r="R523" i="11" s="1"/>
  <c r="T522" i="11"/>
  <c r="S522" i="11"/>
  <c r="O522" i="11"/>
  <c r="R522" i="11" s="1"/>
  <c r="T521" i="11"/>
  <c r="S521" i="11"/>
  <c r="O521" i="11"/>
  <c r="R521" i="11" s="1"/>
  <c r="T520" i="11"/>
  <c r="S520" i="11"/>
  <c r="O520" i="11"/>
  <c r="R520" i="11" s="1"/>
  <c r="T519" i="11"/>
  <c r="S519" i="11"/>
  <c r="O519" i="11"/>
  <c r="R519" i="11" s="1"/>
  <c r="T518" i="11"/>
  <c r="S518" i="11"/>
  <c r="O518" i="11"/>
  <c r="R518" i="11" s="1"/>
  <c r="T517" i="11"/>
  <c r="S517" i="11"/>
  <c r="O517" i="11"/>
  <c r="T516" i="11"/>
  <c r="S516" i="11"/>
  <c r="O516" i="11"/>
  <c r="R516" i="11" s="1"/>
  <c r="T515" i="11"/>
  <c r="S515" i="11"/>
  <c r="O515" i="11"/>
  <c r="R515" i="11" s="1"/>
  <c r="T514" i="11"/>
  <c r="S514" i="11"/>
  <c r="O514" i="11"/>
  <c r="R514" i="11" s="1"/>
  <c r="T513" i="11"/>
  <c r="S513" i="11"/>
  <c r="O513" i="11"/>
  <c r="R513" i="11" s="1"/>
  <c r="T512" i="11"/>
  <c r="S512" i="11"/>
  <c r="O512" i="11"/>
  <c r="R512" i="11" s="1"/>
  <c r="T511" i="11"/>
  <c r="S511" i="11"/>
  <c r="O511" i="11"/>
  <c r="R511" i="11" s="1"/>
  <c r="T510" i="11"/>
  <c r="S510" i="11"/>
  <c r="O510" i="11"/>
  <c r="R510" i="11" s="1"/>
  <c r="T509" i="11"/>
  <c r="S509" i="11"/>
  <c r="O509" i="11"/>
  <c r="R509" i="11" s="1"/>
  <c r="T508" i="11"/>
  <c r="S508" i="11"/>
  <c r="O508" i="11"/>
  <c r="R508" i="11" s="1"/>
  <c r="T507" i="11"/>
  <c r="S507" i="11"/>
  <c r="O507" i="11"/>
  <c r="R507" i="11" s="1"/>
  <c r="T506" i="11"/>
  <c r="S506" i="11"/>
  <c r="O506" i="11"/>
  <c r="R506" i="11" s="1"/>
  <c r="T505" i="11"/>
  <c r="S505" i="11"/>
  <c r="O505" i="11"/>
  <c r="R505" i="11" s="1"/>
  <c r="T504" i="11"/>
  <c r="S504" i="11"/>
  <c r="O504" i="11"/>
  <c r="R504" i="11" s="1"/>
  <c r="T503" i="11"/>
  <c r="S503" i="11"/>
  <c r="O503" i="11"/>
  <c r="R503" i="11" s="1"/>
  <c r="T502" i="11"/>
  <c r="S502" i="11"/>
  <c r="O502" i="11"/>
  <c r="R502" i="11" s="1"/>
  <c r="T501" i="11"/>
  <c r="S501" i="11"/>
  <c r="O501" i="11"/>
  <c r="R501" i="11" s="1"/>
  <c r="T500" i="11"/>
  <c r="S500" i="11"/>
  <c r="O500" i="11"/>
  <c r="R500" i="11" s="1"/>
  <c r="T499" i="11"/>
  <c r="S499" i="11"/>
  <c r="O499" i="11"/>
  <c r="R499" i="11" s="1"/>
  <c r="T498" i="11"/>
  <c r="S498" i="11"/>
  <c r="O498" i="11"/>
  <c r="R498" i="11" s="1"/>
  <c r="T497" i="11"/>
  <c r="S497" i="11"/>
  <c r="O497" i="11"/>
  <c r="R497" i="11" s="1"/>
  <c r="T496" i="11"/>
  <c r="S496" i="11"/>
  <c r="O496" i="11"/>
  <c r="R496" i="11" s="1"/>
  <c r="T495" i="11"/>
  <c r="S495" i="11"/>
  <c r="O495" i="11"/>
  <c r="R495" i="11" s="1"/>
  <c r="T494" i="11"/>
  <c r="S494" i="11"/>
  <c r="O494" i="11"/>
  <c r="R494" i="11" s="1"/>
  <c r="T493" i="11"/>
  <c r="S493" i="11"/>
  <c r="O493" i="11"/>
  <c r="R493" i="11" s="1"/>
  <c r="T492" i="11"/>
  <c r="S492" i="11"/>
  <c r="O492" i="11"/>
  <c r="R492" i="11" s="1"/>
  <c r="T491" i="11"/>
  <c r="S491" i="11"/>
  <c r="O491" i="11"/>
  <c r="R491" i="11" s="1"/>
  <c r="T490" i="11"/>
  <c r="S490" i="11"/>
  <c r="O490" i="11"/>
  <c r="R490" i="11" s="1"/>
  <c r="T489" i="11"/>
  <c r="S489" i="11"/>
  <c r="O489" i="11"/>
  <c r="R489" i="11" s="1"/>
  <c r="T488" i="11"/>
  <c r="S488" i="11"/>
  <c r="O488" i="11"/>
  <c r="R488" i="11" s="1"/>
  <c r="T487" i="11"/>
  <c r="S487" i="11"/>
  <c r="O487" i="11"/>
  <c r="R487" i="11" s="1"/>
  <c r="T486" i="11"/>
  <c r="S486" i="11"/>
  <c r="O486" i="11"/>
  <c r="R486" i="11" s="1"/>
  <c r="T485" i="11"/>
  <c r="S485" i="11"/>
  <c r="O485" i="11"/>
  <c r="R485" i="11" s="1"/>
  <c r="T484" i="11"/>
  <c r="S484" i="11"/>
  <c r="O484" i="11"/>
  <c r="R484" i="11" s="1"/>
  <c r="T483" i="11"/>
  <c r="S483" i="11"/>
  <c r="O483" i="11"/>
  <c r="R483" i="11" s="1"/>
  <c r="T482" i="11"/>
  <c r="S482" i="11"/>
  <c r="O482" i="11"/>
  <c r="R482" i="11" s="1"/>
  <c r="T481" i="11"/>
  <c r="S481" i="11"/>
  <c r="O481" i="11"/>
  <c r="R481" i="11" s="1"/>
  <c r="T480" i="11"/>
  <c r="S480" i="11"/>
  <c r="O480" i="11"/>
  <c r="R480" i="11" s="1"/>
  <c r="T479" i="11"/>
  <c r="S479" i="11"/>
  <c r="O479" i="11"/>
  <c r="R479" i="11" s="1"/>
  <c r="T478" i="11"/>
  <c r="S478" i="11"/>
  <c r="O478" i="11"/>
  <c r="R478" i="11" s="1"/>
  <c r="T477" i="11"/>
  <c r="S477" i="11"/>
  <c r="O477" i="11"/>
  <c r="R477" i="11" s="1"/>
  <c r="T476" i="11"/>
  <c r="S476" i="11"/>
  <c r="O476" i="11"/>
  <c r="R476" i="11" s="1"/>
  <c r="T475" i="11"/>
  <c r="S475" i="11"/>
  <c r="O475" i="11"/>
  <c r="R475" i="11" s="1"/>
  <c r="T474" i="11"/>
  <c r="S474" i="11"/>
  <c r="O474" i="11"/>
  <c r="R474" i="11" s="1"/>
  <c r="T473" i="11"/>
  <c r="S473" i="11"/>
  <c r="O473" i="11"/>
  <c r="R473" i="11" s="1"/>
  <c r="T472" i="11"/>
  <c r="S472" i="11"/>
  <c r="O472" i="11"/>
  <c r="R472" i="11" s="1"/>
  <c r="T471" i="11"/>
  <c r="S471" i="11"/>
  <c r="O471" i="11"/>
  <c r="R471" i="11" s="1"/>
  <c r="U471" i="11" s="1"/>
  <c r="T470" i="11"/>
  <c r="S470" i="11"/>
  <c r="O470" i="11"/>
  <c r="R470" i="11" s="1"/>
  <c r="T469" i="11"/>
  <c r="S469" i="11"/>
  <c r="O469" i="11"/>
  <c r="R469" i="11" s="1"/>
  <c r="T468" i="11"/>
  <c r="S468" i="11"/>
  <c r="O468" i="11"/>
  <c r="R468" i="11" s="1"/>
  <c r="T467" i="11"/>
  <c r="S467" i="11"/>
  <c r="O467" i="11"/>
  <c r="R467" i="11" s="1"/>
  <c r="T466" i="11"/>
  <c r="S466" i="11"/>
  <c r="O466" i="11"/>
  <c r="R466" i="11" s="1"/>
  <c r="T465" i="11"/>
  <c r="S465" i="11"/>
  <c r="O465" i="11"/>
  <c r="R465" i="11" s="1"/>
  <c r="T464" i="11"/>
  <c r="S464" i="11"/>
  <c r="O464" i="11"/>
  <c r="R464" i="11" s="1"/>
  <c r="T463" i="11"/>
  <c r="S463" i="11"/>
  <c r="O463" i="11"/>
  <c r="R463" i="11" s="1"/>
  <c r="T462" i="11"/>
  <c r="S462" i="11"/>
  <c r="O462" i="11"/>
  <c r="R462" i="11" s="1"/>
  <c r="T461" i="11"/>
  <c r="S461" i="11"/>
  <c r="O461" i="11"/>
  <c r="R461" i="11" s="1"/>
  <c r="T460" i="11"/>
  <c r="S460" i="11"/>
  <c r="O460" i="11"/>
  <c r="R460" i="11" s="1"/>
  <c r="T459" i="11"/>
  <c r="S459" i="11"/>
  <c r="O459" i="11"/>
  <c r="R459" i="11" s="1"/>
  <c r="T458" i="11"/>
  <c r="S458" i="11"/>
  <c r="O458" i="11"/>
  <c r="R458" i="11" s="1"/>
  <c r="T457" i="11"/>
  <c r="S457" i="11"/>
  <c r="O457" i="11"/>
  <c r="R457" i="11" s="1"/>
  <c r="T456" i="11"/>
  <c r="S456" i="11"/>
  <c r="O456" i="11"/>
  <c r="R456" i="11" s="1"/>
  <c r="T455" i="11"/>
  <c r="S455" i="11"/>
  <c r="O455" i="11"/>
  <c r="R455" i="11" s="1"/>
  <c r="T454" i="11"/>
  <c r="S454" i="11"/>
  <c r="O454" i="11"/>
  <c r="R454" i="11" s="1"/>
  <c r="T453" i="11"/>
  <c r="S453" i="11"/>
  <c r="O453" i="11"/>
  <c r="R453" i="11" s="1"/>
  <c r="T452" i="11"/>
  <c r="S452" i="11"/>
  <c r="O452" i="11"/>
  <c r="R452" i="11" s="1"/>
  <c r="T451" i="11"/>
  <c r="S451" i="11"/>
  <c r="U451" i="11"/>
  <c r="O451" i="11"/>
  <c r="R451" i="11" s="1"/>
  <c r="T450" i="11"/>
  <c r="S450" i="11"/>
  <c r="O450" i="11"/>
  <c r="R450" i="11" s="1"/>
  <c r="T449" i="11"/>
  <c r="S449" i="11"/>
  <c r="O449" i="11"/>
  <c r="R449" i="11" s="1"/>
  <c r="T448" i="11"/>
  <c r="S448" i="11"/>
  <c r="O448" i="11"/>
  <c r="R448" i="11" s="1"/>
  <c r="T447" i="11"/>
  <c r="S447" i="11"/>
  <c r="O447" i="11"/>
  <c r="R447" i="11" s="1"/>
  <c r="T446" i="11"/>
  <c r="S446" i="11"/>
  <c r="O446" i="11"/>
  <c r="R446" i="11" s="1"/>
  <c r="T445" i="11"/>
  <c r="S445" i="11"/>
  <c r="O445" i="11"/>
  <c r="R445" i="11" s="1"/>
  <c r="U445" i="11" s="1"/>
  <c r="T444" i="11"/>
  <c r="S444" i="11"/>
  <c r="O444" i="11"/>
  <c r="R444" i="11" s="1"/>
  <c r="T443" i="11"/>
  <c r="S443" i="11"/>
  <c r="O443" i="11"/>
  <c r="R443" i="11" s="1"/>
  <c r="T442" i="11"/>
  <c r="S442" i="11"/>
  <c r="O442" i="11"/>
  <c r="R442" i="11" s="1"/>
  <c r="T441" i="11"/>
  <c r="S441" i="11"/>
  <c r="O441" i="11"/>
  <c r="R441" i="11" s="1"/>
  <c r="T440" i="11"/>
  <c r="S440" i="11"/>
  <c r="O440" i="11"/>
  <c r="R440" i="11" s="1"/>
  <c r="T439" i="11"/>
  <c r="S439" i="11"/>
  <c r="O439" i="11"/>
  <c r="R439" i="11" s="1"/>
  <c r="T438" i="11"/>
  <c r="S438" i="11"/>
  <c r="O438" i="11"/>
  <c r="R438" i="11" s="1"/>
  <c r="T437" i="11"/>
  <c r="S437" i="11"/>
  <c r="O437" i="11"/>
  <c r="R437" i="11" s="1"/>
  <c r="T436" i="11"/>
  <c r="S436" i="11"/>
  <c r="O436" i="11"/>
  <c r="R436" i="11" s="1"/>
  <c r="T435" i="11"/>
  <c r="S435" i="11"/>
  <c r="O435" i="11"/>
  <c r="R435" i="11" s="1"/>
  <c r="T434" i="11"/>
  <c r="S434" i="11"/>
  <c r="O434" i="11"/>
  <c r="R434" i="11" s="1"/>
  <c r="T433" i="11"/>
  <c r="S433" i="11"/>
  <c r="O433" i="11"/>
  <c r="R433" i="11" s="1"/>
  <c r="T432" i="11"/>
  <c r="S432" i="11"/>
  <c r="O432" i="11"/>
  <c r="R432" i="11" s="1"/>
  <c r="T431" i="11"/>
  <c r="S431" i="11"/>
  <c r="O431" i="11"/>
  <c r="R431" i="11" s="1"/>
  <c r="T430" i="11"/>
  <c r="S430" i="11"/>
  <c r="O430" i="11"/>
  <c r="R430" i="11" s="1"/>
  <c r="T429" i="11"/>
  <c r="S429" i="11"/>
  <c r="O429" i="11"/>
  <c r="R429" i="11" s="1"/>
  <c r="T428" i="11"/>
  <c r="S428" i="11"/>
  <c r="O428" i="11"/>
  <c r="R428" i="11" s="1"/>
  <c r="T427" i="11"/>
  <c r="S427" i="11"/>
  <c r="O427" i="11"/>
  <c r="R427" i="11" s="1"/>
  <c r="T426" i="11"/>
  <c r="S426" i="11"/>
  <c r="O426" i="11"/>
  <c r="R426" i="11" s="1"/>
  <c r="T425" i="11"/>
  <c r="S425" i="11"/>
  <c r="O425" i="11"/>
  <c r="R425" i="11" s="1"/>
  <c r="T424" i="11"/>
  <c r="S424" i="11"/>
  <c r="O424" i="11"/>
  <c r="R424" i="11" s="1"/>
  <c r="T423" i="11"/>
  <c r="S423" i="11"/>
  <c r="O423" i="11"/>
  <c r="R423" i="11" s="1"/>
  <c r="T422" i="11"/>
  <c r="S422" i="11"/>
  <c r="O422" i="11"/>
  <c r="R422" i="11" s="1"/>
  <c r="T421" i="11"/>
  <c r="S421" i="11"/>
  <c r="U421" i="11"/>
  <c r="O421" i="11"/>
  <c r="R421" i="11" s="1"/>
  <c r="T420" i="11"/>
  <c r="S420" i="11"/>
  <c r="O420" i="11"/>
  <c r="R420" i="11" s="1"/>
  <c r="S419" i="11"/>
  <c r="T419" i="11" s="1"/>
  <c r="O419" i="11"/>
  <c r="R419" i="11" s="1"/>
  <c r="T418" i="11"/>
  <c r="S418" i="11"/>
  <c r="O418" i="11"/>
  <c r="R418" i="11" s="1"/>
  <c r="T417" i="11"/>
  <c r="S417" i="11"/>
  <c r="O417" i="11"/>
  <c r="R417" i="11" s="1"/>
  <c r="T416" i="11"/>
  <c r="S416" i="11"/>
  <c r="O416" i="11"/>
  <c r="R416" i="11" s="1"/>
  <c r="T415" i="11"/>
  <c r="S415" i="11"/>
  <c r="O415" i="11"/>
  <c r="R415" i="11" s="1"/>
  <c r="T414" i="11"/>
  <c r="S414" i="11"/>
  <c r="O414" i="11"/>
  <c r="R414" i="11" s="1"/>
  <c r="T413" i="11"/>
  <c r="S413" i="11"/>
  <c r="O413" i="11"/>
  <c r="R413" i="11" s="1"/>
  <c r="T412" i="11"/>
  <c r="S412" i="11"/>
  <c r="O412" i="11"/>
  <c r="R412" i="11" s="1"/>
  <c r="T411" i="11"/>
  <c r="S411" i="11"/>
  <c r="O411" i="11"/>
  <c r="R411" i="11" s="1"/>
  <c r="T410" i="11"/>
  <c r="S410" i="11"/>
  <c r="O410" i="11"/>
  <c r="R410" i="11" s="1"/>
  <c r="T409" i="11"/>
  <c r="S409" i="11"/>
  <c r="O409" i="11"/>
  <c r="R409" i="11" s="1"/>
  <c r="T408" i="11"/>
  <c r="S408" i="11"/>
  <c r="O408" i="11"/>
  <c r="R408" i="11" s="1"/>
  <c r="T407" i="11"/>
  <c r="S407" i="11"/>
  <c r="O407" i="11"/>
  <c r="R407" i="11" s="1"/>
  <c r="T406" i="11"/>
  <c r="S406" i="11"/>
  <c r="O406" i="11"/>
  <c r="R406" i="11" s="1"/>
  <c r="U406" i="11" s="1"/>
  <c r="T405" i="11"/>
  <c r="S405" i="11"/>
  <c r="O405" i="11"/>
  <c r="R405" i="11" s="1"/>
  <c r="T404" i="11"/>
  <c r="S404" i="11"/>
  <c r="O404" i="11"/>
  <c r="R404" i="11" s="1"/>
  <c r="T403" i="11"/>
  <c r="S403" i="11"/>
  <c r="O403" i="11"/>
  <c r="R403" i="11" s="1"/>
  <c r="U403" i="11" s="1"/>
  <c r="T402" i="11"/>
  <c r="S402" i="11"/>
  <c r="O402" i="11"/>
  <c r="R402" i="11" s="1"/>
  <c r="T401" i="11"/>
  <c r="S401" i="11"/>
  <c r="O401" i="11"/>
  <c r="R401" i="11" s="1"/>
  <c r="T400" i="11"/>
  <c r="S400" i="11"/>
  <c r="O400" i="11"/>
  <c r="R400" i="11" s="1"/>
  <c r="T399" i="11"/>
  <c r="S399" i="11"/>
  <c r="O399" i="11"/>
  <c r="R399" i="11" s="1"/>
  <c r="T398" i="11"/>
  <c r="S398" i="11"/>
  <c r="O398" i="11"/>
  <c r="R398" i="11" s="1"/>
  <c r="T397" i="11"/>
  <c r="S397" i="11"/>
  <c r="U397" i="11"/>
  <c r="O397" i="11"/>
  <c r="R397" i="11" s="1"/>
  <c r="T396" i="11"/>
  <c r="S396" i="11"/>
  <c r="O396" i="11"/>
  <c r="R396" i="11" s="1"/>
  <c r="T395" i="11"/>
  <c r="S395" i="11"/>
  <c r="O395" i="11"/>
  <c r="R395" i="11" s="1"/>
  <c r="T394" i="11"/>
  <c r="S394" i="11"/>
  <c r="O394" i="11"/>
  <c r="R394" i="11" s="1"/>
  <c r="S393" i="11"/>
  <c r="T393" i="11" s="1"/>
  <c r="O393" i="11"/>
  <c r="R393" i="11" s="1"/>
  <c r="S392" i="11"/>
  <c r="T392" i="11" s="1"/>
  <c r="O392" i="11"/>
  <c r="R392" i="11" s="1"/>
  <c r="T391" i="11"/>
  <c r="S391" i="11"/>
  <c r="O391" i="11"/>
  <c r="R391" i="11" s="1"/>
  <c r="U391" i="11" s="1"/>
  <c r="T390" i="11"/>
  <c r="S390" i="11"/>
  <c r="O390" i="11"/>
  <c r="R390" i="11" s="1"/>
  <c r="T389" i="11"/>
  <c r="S389" i="11"/>
  <c r="O389" i="11"/>
  <c r="R389" i="11" s="1"/>
  <c r="T388" i="11"/>
  <c r="S388" i="11"/>
  <c r="O388" i="11"/>
  <c r="R388" i="11" s="1"/>
  <c r="T387" i="11"/>
  <c r="S387" i="11"/>
  <c r="O387" i="11"/>
  <c r="R387" i="11" s="1"/>
  <c r="T386" i="11"/>
  <c r="S386" i="11"/>
  <c r="O386" i="11"/>
  <c r="R386" i="11" s="1"/>
  <c r="T385" i="11"/>
  <c r="S385" i="11"/>
  <c r="O385" i="11"/>
  <c r="R385" i="11" s="1"/>
  <c r="T384" i="11"/>
  <c r="S384" i="11"/>
  <c r="O384" i="11"/>
  <c r="R384" i="11" s="1"/>
  <c r="T383" i="11"/>
  <c r="S383" i="11"/>
  <c r="O383" i="11"/>
  <c r="R383" i="11" s="1"/>
  <c r="T382" i="11"/>
  <c r="S382" i="11"/>
  <c r="O382" i="11"/>
  <c r="R382" i="11" s="1"/>
  <c r="T381" i="11"/>
  <c r="S381" i="11"/>
  <c r="O381" i="11"/>
  <c r="R381" i="11" s="1"/>
  <c r="T380" i="11"/>
  <c r="S380" i="11"/>
  <c r="O380" i="11"/>
  <c r="R380" i="11" s="1"/>
  <c r="T379" i="11"/>
  <c r="S379" i="11"/>
  <c r="O379" i="11"/>
  <c r="R379" i="11" s="1"/>
  <c r="T378" i="11"/>
  <c r="S378" i="11"/>
  <c r="O378" i="11"/>
  <c r="R378" i="11" s="1"/>
  <c r="T377" i="11"/>
  <c r="S377" i="11"/>
  <c r="O377" i="11"/>
  <c r="R377" i="11" s="1"/>
  <c r="T376" i="11"/>
  <c r="S376" i="11"/>
  <c r="O376" i="11"/>
  <c r="R376" i="11" s="1"/>
  <c r="T375" i="11"/>
  <c r="S375" i="11"/>
  <c r="O375" i="11"/>
  <c r="R375" i="11" s="1"/>
  <c r="T374" i="11"/>
  <c r="S374" i="11"/>
  <c r="O374" i="11"/>
  <c r="R374" i="11" s="1"/>
  <c r="T373" i="11"/>
  <c r="S373" i="11"/>
  <c r="O373" i="11"/>
  <c r="R373" i="11" s="1"/>
  <c r="T372" i="11"/>
  <c r="S372" i="11"/>
  <c r="O372" i="11"/>
  <c r="R372" i="11" s="1"/>
  <c r="T371" i="11"/>
  <c r="S371" i="11"/>
  <c r="O371" i="11"/>
  <c r="R371" i="11" s="1"/>
  <c r="T370" i="11"/>
  <c r="S370" i="11"/>
  <c r="O370" i="11"/>
  <c r="R370" i="11" s="1"/>
  <c r="T369" i="11"/>
  <c r="S369" i="11"/>
  <c r="O369" i="11"/>
  <c r="R369" i="11" s="1"/>
  <c r="T368" i="11"/>
  <c r="S368" i="11"/>
  <c r="O368" i="11"/>
  <c r="R368" i="11" s="1"/>
  <c r="T367" i="11"/>
  <c r="S367" i="11"/>
  <c r="O367" i="11"/>
  <c r="R367" i="11" s="1"/>
  <c r="T366" i="11"/>
  <c r="S366" i="11"/>
  <c r="O366" i="11"/>
  <c r="R366" i="11" s="1"/>
  <c r="T365" i="11"/>
  <c r="S365" i="11"/>
  <c r="O365" i="11"/>
  <c r="R365" i="11" s="1"/>
  <c r="T364" i="11"/>
  <c r="S364" i="11"/>
  <c r="O364" i="11"/>
  <c r="R364" i="11" s="1"/>
  <c r="T363" i="11"/>
  <c r="S363" i="11"/>
  <c r="O363" i="11"/>
  <c r="R363" i="11" s="1"/>
  <c r="T362" i="11"/>
  <c r="S362" i="11"/>
  <c r="O362" i="11"/>
  <c r="R362" i="11" s="1"/>
  <c r="T361" i="11"/>
  <c r="S361" i="11"/>
  <c r="O361" i="11"/>
  <c r="R361" i="11" s="1"/>
  <c r="T360" i="11"/>
  <c r="S360" i="11"/>
  <c r="O360" i="11"/>
  <c r="R360" i="11" s="1"/>
  <c r="T359" i="11"/>
  <c r="S359" i="11"/>
  <c r="O359" i="11"/>
  <c r="R359" i="11" s="1"/>
  <c r="T358" i="11"/>
  <c r="S358" i="11"/>
  <c r="O358" i="11"/>
  <c r="R358" i="11" s="1"/>
  <c r="T357" i="11"/>
  <c r="S357" i="11"/>
  <c r="O357" i="11"/>
  <c r="R357" i="11" s="1"/>
  <c r="T356" i="11"/>
  <c r="S356" i="11"/>
  <c r="O356" i="11"/>
  <c r="R356" i="11" s="1"/>
  <c r="T355" i="11"/>
  <c r="S355" i="11"/>
  <c r="O355" i="11"/>
  <c r="R355" i="11" s="1"/>
  <c r="T354" i="11"/>
  <c r="S354" i="11"/>
  <c r="O354" i="11"/>
  <c r="R354" i="11" s="1"/>
  <c r="T353" i="11"/>
  <c r="S353" i="11"/>
  <c r="O353" i="11"/>
  <c r="R353" i="11" s="1"/>
  <c r="T352" i="11"/>
  <c r="S352" i="11"/>
  <c r="O352" i="11"/>
  <c r="R352" i="11" s="1"/>
  <c r="T351" i="11"/>
  <c r="S351" i="11"/>
  <c r="O351" i="11"/>
  <c r="R351" i="11" s="1"/>
  <c r="T350" i="11"/>
  <c r="S350" i="11"/>
  <c r="O350" i="11"/>
  <c r="R350" i="11" s="1"/>
  <c r="T349" i="11"/>
  <c r="S349" i="11"/>
  <c r="O349" i="11"/>
  <c r="R349" i="11" s="1"/>
  <c r="T348" i="11"/>
  <c r="S348" i="11"/>
  <c r="O348" i="11"/>
  <c r="R348" i="11" s="1"/>
  <c r="T347" i="11"/>
  <c r="S347" i="11"/>
  <c r="O347" i="11"/>
  <c r="R347" i="11" s="1"/>
  <c r="T346" i="11"/>
  <c r="S346" i="11"/>
  <c r="O346" i="11"/>
  <c r="R346" i="11" s="1"/>
  <c r="T345" i="11"/>
  <c r="S345" i="11"/>
  <c r="O345" i="11"/>
  <c r="R345" i="11" s="1"/>
  <c r="T344" i="11"/>
  <c r="S344" i="11"/>
  <c r="O344" i="11"/>
  <c r="R344" i="11" s="1"/>
  <c r="T343" i="11"/>
  <c r="S343" i="11"/>
  <c r="O343" i="11"/>
  <c r="R343" i="11" s="1"/>
  <c r="T342" i="11"/>
  <c r="S342" i="11"/>
  <c r="O342" i="11"/>
  <c r="R342" i="11" s="1"/>
  <c r="T341" i="11"/>
  <c r="S341" i="11"/>
  <c r="O341" i="11"/>
  <c r="R341" i="11" s="1"/>
  <c r="T340" i="11"/>
  <c r="S340" i="11"/>
  <c r="O340" i="11"/>
  <c r="R340" i="11" s="1"/>
  <c r="T339" i="11"/>
  <c r="S339" i="11"/>
  <c r="O339" i="11"/>
  <c r="R339" i="11" s="1"/>
  <c r="T338" i="11"/>
  <c r="S338" i="11"/>
  <c r="O338" i="11"/>
  <c r="R338" i="11" s="1"/>
  <c r="T337" i="11"/>
  <c r="S337" i="11"/>
  <c r="O337" i="11"/>
  <c r="R337" i="11" s="1"/>
  <c r="T336" i="11"/>
  <c r="S336" i="11"/>
  <c r="O336" i="11"/>
  <c r="R336" i="11" s="1"/>
  <c r="T335" i="11"/>
  <c r="S335" i="11"/>
  <c r="O335" i="11"/>
  <c r="R335" i="11" s="1"/>
  <c r="T334" i="11"/>
  <c r="S334" i="11"/>
  <c r="O334" i="11"/>
  <c r="R334" i="11" s="1"/>
  <c r="T333" i="11"/>
  <c r="S333" i="11"/>
  <c r="O333" i="11"/>
  <c r="R333" i="11" s="1"/>
  <c r="T332" i="11"/>
  <c r="S332" i="11"/>
  <c r="O332" i="11"/>
  <c r="R332" i="11" s="1"/>
  <c r="T331" i="11"/>
  <c r="S331" i="11"/>
  <c r="O331" i="11"/>
  <c r="R331" i="11" s="1"/>
  <c r="T330" i="11"/>
  <c r="S330" i="11"/>
  <c r="O330" i="11"/>
  <c r="R330" i="11" s="1"/>
  <c r="T329" i="11"/>
  <c r="S329" i="11"/>
  <c r="O329" i="11"/>
  <c r="R329" i="11" s="1"/>
  <c r="T328" i="11"/>
  <c r="S328" i="11"/>
  <c r="O328" i="11"/>
  <c r="R328" i="11" s="1"/>
  <c r="T327" i="11"/>
  <c r="S327" i="11"/>
  <c r="O327" i="11"/>
  <c r="R327" i="11" s="1"/>
  <c r="T326" i="11"/>
  <c r="S326" i="11"/>
  <c r="O326" i="11"/>
  <c r="R326" i="11" s="1"/>
  <c r="T325" i="11"/>
  <c r="S325" i="11"/>
  <c r="O325" i="11"/>
  <c r="R325" i="11" s="1"/>
  <c r="T324" i="11"/>
  <c r="S324" i="11"/>
  <c r="O324" i="11"/>
  <c r="R324" i="11" s="1"/>
  <c r="T323" i="11"/>
  <c r="S323" i="11"/>
  <c r="O323" i="11"/>
  <c r="R323" i="11" s="1"/>
  <c r="T322" i="11"/>
  <c r="S322" i="11"/>
  <c r="O322" i="11"/>
  <c r="R322" i="11" s="1"/>
  <c r="S321" i="11"/>
  <c r="T321" i="11" s="1"/>
  <c r="O321" i="11"/>
  <c r="R321" i="11" s="1"/>
  <c r="S320" i="11"/>
  <c r="T320" i="11" s="1"/>
  <c r="O320" i="11"/>
  <c r="R320" i="11" s="1"/>
  <c r="T319" i="11"/>
  <c r="S319" i="11"/>
  <c r="O319" i="11"/>
  <c r="R319" i="11" s="1"/>
  <c r="S318" i="11"/>
  <c r="T318" i="11" s="1"/>
  <c r="O318" i="11"/>
  <c r="R318" i="11" s="1"/>
  <c r="S317" i="11"/>
  <c r="T317" i="11" s="1"/>
  <c r="O317" i="11"/>
  <c r="R317" i="11" s="1"/>
  <c r="S316" i="11"/>
  <c r="T316" i="11" s="1"/>
  <c r="O316" i="11"/>
  <c r="R316" i="11" s="1"/>
  <c r="T315" i="11"/>
  <c r="S315" i="11"/>
  <c r="O315" i="11"/>
  <c r="R315" i="11" s="1"/>
  <c r="S314" i="11"/>
  <c r="T314" i="11" s="1"/>
  <c r="O314" i="11"/>
  <c r="R314" i="11" s="1"/>
  <c r="T313" i="11"/>
  <c r="S313" i="11"/>
  <c r="O313" i="11"/>
  <c r="R313" i="11" s="1"/>
  <c r="S312" i="11"/>
  <c r="T312" i="11" s="1"/>
  <c r="O312" i="11"/>
  <c r="R312" i="11" s="1"/>
  <c r="T311" i="11"/>
  <c r="S311" i="11"/>
  <c r="O311" i="11"/>
  <c r="R311" i="11" s="1"/>
  <c r="T310" i="11"/>
  <c r="S310" i="11"/>
  <c r="O310" i="11"/>
  <c r="R310" i="11" s="1"/>
  <c r="S309" i="11"/>
  <c r="T309" i="11" s="1"/>
  <c r="O309" i="11"/>
  <c r="R309" i="11" s="1"/>
  <c r="S308" i="11"/>
  <c r="T308" i="11" s="1"/>
  <c r="O308" i="11"/>
  <c r="R308" i="11" s="1"/>
  <c r="S307" i="11"/>
  <c r="T307" i="11" s="1"/>
  <c r="O307" i="11"/>
  <c r="R307" i="11" s="1"/>
  <c r="S306" i="11"/>
  <c r="T306" i="11" s="1"/>
  <c r="O306" i="11"/>
  <c r="R306" i="11" s="1"/>
  <c r="S305" i="11"/>
  <c r="T305" i="11" s="1"/>
  <c r="O305" i="11"/>
  <c r="R305" i="11" s="1"/>
  <c r="S304" i="11"/>
  <c r="T304" i="11" s="1"/>
  <c r="O304" i="11"/>
  <c r="R304" i="11" s="1"/>
  <c r="T303" i="11"/>
  <c r="S303" i="11"/>
  <c r="O303" i="11"/>
  <c r="R303" i="11" s="1"/>
  <c r="T302" i="11"/>
  <c r="S302" i="11"/>
  <c r="O302" i="11"/>
  <c r="R302" i="11" s="1"/>
  <c r="T301" i="11"/>
  <c r="S301" i="11"/>
  <c r="O301" i="11"/>
  <c r="R301" i="11" s="1"/>
  <c r="T300" i="11"/>
  <c r="S300" i="11"/>
  <c r="O300" i="11"/>
  <c r="R300" i="11" s="1"/>
  <c r="T299" i="11"/>
  <c r="S299" i="11"/>
  <c r="O299" i="11"/>
  <c r="R299" i="11" s="1"/>
  <c r="T298" i="11"/>
  <c r="S298" i="11"/>
  <c r="O298" i="11"/>
  <c r="R298" i="11" s="1"/>
  <c r="S297" i="11"/>
  <c r="T297" i="11" s="1"/>
  <c r="O297" i="11"/>
  <c r="R297" i="11" s="1"/>
  <c r="S296" i="11"/>
  <c r="T296" i="11" s="1"/>
  <c r="O296" i="11"/>
  <c r="R296" i="11" s="1"/>
  <c r="S295" i="11"/>
  <c r="T295" i="11" s="1"/>
  <c r="O295" i="11"/>
  <c r="R295" i="11" s="1"/>
  <c r="T294" i="11"/>
  <c r="S294" i="11"/>
  <c r="O294" i="11"/>
  <c r="R294" i="11" s="1"/>
  <c r="S293" i="11"/>
  <c r="T293" i="11" s="1"/>
  <c r="O293" i="11"/>
  <c r="R293" i="11" s="1"/>
  <c r="S292" i="11"/>
  <c r="T292" i="11" s="1"/>
  <c r="O292" i="11"/>
  <c r="R292" i="11" s="1"/>
  <c r="S291" i="11"/>
  <c r="T291" i="11" s="1"/>
  <c r="O291" i="11"/>
  <c r="R291" i="11" s="1"/>
  <c r="S290" i="11"/>
  <c r="T290" i="11" s="1"/>
  <c r="O290" i="11"/>
  <c r="R290" i="11" s="1"/>
  <c r="T289" i="11"/>
  <c r="S289" i="11"/>
  <c r="O289" i="11"/>
  <c r="R289" i="11" s="1"/>
  <c r="T288" i="11"/>
  <c r="S288" i="11"/>
  <c r="O288" i="11"/>
  <c r="R288" i="11" s="1"/>
  <c r="T287" i="11"/>
  <c r="S287" i="11"/>
  <c r="O287" i="11"/>
  <c r="R287" i="11" s="1"/>
  <c r="T286" i="11"/>
  <c r="S286" i="11"/>
  <c r="O286" i="11"/>
  <c r="R286" i="11" s="1"/>
  <c r="T285" i="11"/>
  <c r="S285" i="11"/>
  <c r="O285" i="11"/>
  <c r="R285" i="11" s="1"/>
  <c r="T284" i="11"/>
  <c r="S284" i="11"/>
  <c r="O284" i="11"/>
  <c r="R284" i="11" s="1"/>
  <c r="T283" i="11"/>
  <c r="S283" i="11"/>
  <c r="O283" i="11"/>
  <c r="R283" i="11" s="1"/>
  <c r="T282" i="11"/>
  <c r="S282" i="11"/>
  <c r="O282" i="11"/>
  <c r="R282" i="11" s="1"/>
  <c r="S281" i="11"/>
  <c r="T281" i="11" s="1"/>
  <c r="O281" i="11"/>
  <c r="R281" i="11" s="1"/>
  <c r="S280" i="11"/>
  <c r="T280" i="11" s="1"/>
  <c r="O280" i="11"/>
  <c r="R280" i="11" s="1"/>
  <c r="S279" i="11"/>
  <c r="T279" i="11" s="1"/>
  <c r="O279" i="11"/>
  <c r="R279" i="11" s="1"/>
  <c r="S278" i="11"/>
  <c r="T278" i="11" s="1"/>
  <c r="O278" i="11"/>
  <c r="R278" i="11" s="1"/>
  <c r="T277" i="11"/>
  <c r="S277" i="11"/>
  <c r="O277" i="11"/>
  <c r="R277" i="11" s="1"/>
  <c r="S276" i="11"/>
  <c r="T276" i="11" s="1"/>
  <c r="O276" i="11"/>
  <c r="R276" i="11" s="1"/>
  <c r="S275" i="11"/>
  <c r="T275" i="11" s="1"/>
  <c r="O275" i="11"/>
  <c r="R275" i="11" s="1"/>
  <c r="T274" i="11"/>
  <c r="S274" i="11"/>
  <c r="O274" i="11"/>
  <c r="R274" i="11" s="1"/>
  <c r="S273" i="11"/>
  <c r="T273" i="11" s="1"/>
  <c r="O273" i="11"/>
  <c r="R273" i="11" s="1"/>
  <c r="S272" i="11"/>
  <c r="T272" i="11" s="1"/>
  <c r="O272" i="11"/>
  <c r="R272" i="11" s="1"/>
  <c r="S271" i="11"/>
  <c r="T271" i="11" s="1"/>
  <c r="O271" i="11"/>
  <c r="R271" i="11" s="1"/>
  <c r="T270" i="11"/>
  <c r="S270" i="11"/>
  <c r="O270" i="11"/>
  <c r="R270" i="11" s="1"/>
  <c r="S269" i="11"/>
  <c r="T269" i="11" s="1"/>
  <c r="O269" i="11"/>
  <c r="R269" i="11" s="1"/>
  <c r="T268" i="11"/>
  <c r="S268" i="11"/>
  <c r="O268" i="11"/>
  <c r="R268" i="11" s="1"/>
  <c r="S267" i="11"/>
  <c r="T267" i="11" s="1"/>
  <c r="O267" i="11"/>
  <c r="R267" i="11" s="1"/>
  <c r="S266" i="11"/>
  <c r="T266" i="11" s="1"/>
  <c r="O266" i="11"/>
  <c r="R266" i="11" s="1"/>
  <c r="S265" i="11"/>
  <c r="T265" i="11" s="1"/>
  <c r="O265" i="11"/>
  <c r="R265" i="11" s="1"/>
  <c r="S264" i="11"/>
  <c r="T264" i="11" s="1"/>
  <c r="O264" i="11"/>
  <c r="R264" i="11" s="1"/>
  <c r="S263" i="11"/>
  <c r="T263" i="11" s="1"/>
  <c r="O263" i="11"/>
  <c r="R263" i="11" s="1"/>
  <c r="T262" i="11"/>
  <c r="S262" i="11"/>
  <c r="O262" i="11"/>
  <c r="R262" i="11" s="1"/>
  <c r="T261" i="11"/>
  <c r="S261" i="11"/>
  <c r="O261" i="11"/>
  <c r="R261" i="11" s="1"/>
  <c r="S260" i="11"/>
  <c r="T260" i="11" s="1"/>
  <c r="O260" i="11"/>
  <c r="R260" i="11" s="1"/>
  <c r="T259" i="11"/>
  <c r="S259" i="11"/>
  <c r="O259" i="11"/>
  <c r="R259" i="11" s="1"/>
  <c r="T258" i="11"/>
  <c r="S258" i="11"/>
  <c r="O258" i="11"/>
  <c r="R258" i="11" s="1"/>
  <c r="T257" i="11"/>
  <c r="S257" i="11"/>
  <c r="O257" i="11"/>
  <c r="R257" i="11" s="1"/>
  <c r="T256" i="11"/>
  <c r="S256" i="11"/>
  <c r="O256" i="11"/>
  <c r="R256" i="11" s="1"/>
  <c r="T255" i="11"/>
  <c r="S255" i="11"/>
  <c r="O255" i="11"/>
  <c r="R255" i="11" s="1"/>
  <c r="T254" i="11"/>
  <c r="S254" i="11"/>
  <c r="O254" i="11"/>
  <c r="R254" i="11" s="1"/>
  <c r="T253" i="11"/>
  <c r="S253" i="11"/>
  <c r="O253" i="11"/>
  <c r="R253" i="11" s="1"/>
  <c r="T252" i="11"/>
  <c r="S252" i="11"/>
  <c r="O252" i="11"/>
  <c r="R252" i="11" s="1"/>
  <c r="T251" i="11"/>
  <c r="S251" i="11"/>
  <c r="O251" i="11"/>
  <c r="R251" i="11" s="1"/>
  <c r="T250" i="11"/>
  <c r="S250" i="11"/>
  <c r="O250" i="11"/>
  <c r="R250" i="11" s="1"/>
  <c r="S249" i="11"/>
  <c r="T249" i="11" s="1"/>
  <c r="O249" i="11"/>
  <c r="R249" i="11" s="1"/>
  <c r="T248" i="11"/>
  <c r="S248" i="11"/>
  <c r="O248" i="11"/>
  <c r="R248" i="11" s="1"/>
  <c r="S247" i="11"/>
  <c r="T247" i="11" s="1"/>
  <c r="O247" i="11"/>
  <c r="R247" i="11" s="1"/>
  <c r="T246" i="11"/>
  <c r="S246" i="11"/>
  <c r="O246" i="11"/>
  <c r="R246" i="11" s="1"/>
  <c r="T245" i="11"/>
  <c r="S245" i="11"/>
  <c r="O245" i="11"/>
  <c r="R245" i="11" s="1"/>
  <c r="T244" i="11"/>
  <c r="S244" i="11"/>
  <c r="O244" i="11"/>
  <c r="R244" i="11" s="1"/>
  <c r="T243" i="11"/>
  <c r="S243" i="11"/>
  <c r="O243" i="11"/>
  <c r="R243" i="11" s="1"/>
  <c r="T242" i="11"/>
  <c r="S242" i="11"/>
  <c r="O242" i="11"/>
  <c r="R242" i="11" s="1"/>
  <c r="T241" i="11"/>
  <c r="S241" i="11"/>
  <c r="O241" i="11"/>
  <c r="R241" i="11" s="1"/>
  <c r="T240" i="11"/>
  <c r="S240" i="11"/>
  <c r="O240" i="11"/>
  <c r="R240" i="11" s="1"/>
  <c r="T239" i="11"/>
  <c r="S239" i="11"/>
  <c r="O239" i="11"/>
  <c r="R239" i="11" s="1"/>
  <c r="T238" i="11"/>
  <c r="S238" i="11"/>
  <c r="O238" i="11"/>
  <c r="R238" i="11" s="1"/>
  <c r="T237" i="11"/>
  <c r="S237" i="11"/>
  <c r="O237" i="11"/>
  <c r="R237" i="11" s="1"/>
  <c r="T236" i="11"/>
  <c r="S236" i="11"/>
  <c r="O236" i="11"/>
  <c r="R236" i="11" s="1"/>
  <c r="T235" i="11"/>
  <c r="S235" i="11"/>
  <c r="O235" i="11"/>
  <c r="R235" i="11" s="1"/>
  <c r="T234" i="11"/>
  <c r="S234" i="11"/>
  <c r="O234" i="11"/>
  <c r="R234" i="11" s="1"/>
  <c r="S233" i="11"/>
  <c r="T233" i="11" s="1"/>
  <c r="O233" i="11"/>
  <c r="R233" i="11" s="1"/>
  <c r="T232" i="11"/>
  <c r="S232" i="11"/>
  <c r="O232" i="11"/>
  <c r="R232" i="11" s="1"/>
  <c r="T231" i="11"/>
  <c r="S231" i="11"/>
  <c r="O231" i="11"/>
  <c r="R231" i="11" s="1"/>
  <c r="T230" i="11"/>
  <c r="S230" i="11"/>
  <c r="O230" i="11"/>
  <c r="R230" i="11" s="1"/>
  <c r="T229" i="11"/>
  <c r="S229" i="11"/>
  <c r="O229" i="11"/>
  <c r="R229" i="11" s="1"/>
  <c r="T228" i="11"/>
  <c r="S228" i="11"/>
  <c r="O228" i="11"/>
  <c r="R228" i="11" s="1"/>
  <c r="T227" i="11"/>
  <c r="S227" i="11"/>
  <c r="O227" i="11"/>
  <c r="R227" i="11" s="1"/>
  <c r="T226" i="11"/>
  <c r="S226" i="11"/>
  <c r="O226" i="11"/>
  <c r="R226" i="11" s="1"/>
  <c r="T225" i="11"/>
  <c r="S225" i="11"/>
  <c r="O225" i="11"/>
  <c r="R225" i="11" s="1"/>
  <c r="T224" i="11"/>
  <c r="S224" i="11"/>
  <c r="O224" i="11"/>
  <c r="R224" i="11" s="1"/>
  <c r="T223" i="11"/>
  <c r="S223" i="11"/>
  <c r="O223" i="11"/>
  <c r="R223" i="11" s="1"/>
  <c r="T222" i="11"/>
  <c r="S222" i="11"/>
  <c r="O222" i="11"/>
  <c r="R222" i="11" s="1"/>
  <c r="T221" i="11"/>
  <c r="S221" i="11"/>
  <c r="O221" i="11"/>
  <c r="R221" i="11" s="1"/>
  <c r="T220" i="11"/>
  <c r="S220" i="11"/>
  <c r="O220" i="11"/>
  <c r="R220" i="11" s="1"/>
  <c r="T219" i="11"/>
  <c r="S219" i="11"/>
  <c r="O219" i="11"/>
  <c r="R219" i="11" s="1"/>
  <c r="T218" i="11"/>
  <c r="S218" i="11"/>
  <c r="O218" i="11"/>
  <c r="R218" i="11" s="1"/>
  <c r="T217" i="11"/>
  <c r="S217" i="11"/>
  <c r="O217" i="11"/>
  <c r="R217" i="11" s="1"/>
  <c r="T216" i="11"/>
  <c r="S216" i="11"/>
  <c r="O216" i="11"/>
  <c r="R216" i="11" s="1"/>
  <c r="T215" i="11"/>
  <c r="S215" i="11"/>
  <c r="O215" i="11"/>
  <c r="R215" i="11" s="1"/>
  <c r="T214" i="11"/>
  <c r="S214" i="11"/>
  <c r="O214" i="11"/>
  <c r="R214" i="11" s="1"/>
  <c r="T213" i="11"/>
  <c r="S213" i="11"/>
  <c r="O213" i="11"/>
  <c r="R213" i="11" s="1"/>
  <c r="T212" i="11"/>
  <c r="S212" i="11"/>
  <c r="O212" i="11"/>
  <c r="R212" i="11" s="1"/>
  <c r="T211" i="11"/>
  <c r="S211" i="11"/>
  <c r="O211" i="11"/>
  <c r="R211" i="11" s="1"/>
  <c r="T210" i="11"/>
  <c r="S210" i="11"/>
  <c r="O210" i="11"/>
  <c r="R210" i="11" s="1"/>
  <c r="T209" i="11"/>
  <c r="S209" i="11"/>
  <c r="O209" i="11"/>
  <c r="R209" i="11" s="1"/>
  <c r="T208" i="11"/>
  <c r="S208" i="11"/>
  <c r="O208" i="11"/>
  <c r="R208" i="11" s="1"/>
  <c r="T207" i="11"/>
  <c r="S207" i="11"/>
  <c r="O207" i="11"/>
  <c r="R207" i="11" s="1"/>
  <c r="T206" i="11"/>
  <c r="S206" i="11"/>
  <c r="O206" i="11"/>
  <c r="R206" i="11" s="1"/>
  <c r="T205" i="11"/>
  <c r="S205" i="11"/>
  <c r="O205" i="11"/>
  <c r="R205" i="11" s="1"/>
  <c r="T204" i="11"/>
  <c r="S204" i="11"/>
  <c r="O204" i="11"/>
  <c r="R204" i="11" s="1"/>
  <c r="T203" i="11"/>
  <c r="S203" i="11"/>
  <c r="O203" i="11"/>
  <c r="R203" i="11" s="1"/>
  <c r="T202" i="11"/>
  <c r="S202" i="11"/>
  <c r="O202" i="11"/>
  <c r="R202" i="11" s="1"/>
  <c r="T201" i="11"/>
  <c r="S201" i="11"/>
  <c r="O201" i="11"/>
  <c r="R201" i="11" s="1"/>
  <c r="T200" i="11"/>
  <c r="S200" i="11"/>
  <c r="O200" i="11"/>
  <c r="R200" i="11" s="1"/>
  <c r="T199" i="11"/>
  <c r="S199" i="11"/>
  <c r="O199" i="11"/>
  <c r="R199" i="11" s="1"/>
  <c r="T198" i="11"/>
  <c r="S198" i="11"/>
  <c r="O198" i="11"/>
  <c r="R198" i="11" s="1"/>
  <c r="T197" i="11"/>
  <c r="S197" i="11"/>
  <c r="O197" i="11"/>
  <c r="R197" i="11" s="1"/>
  <c r="T196" i="11"/>
  <c r="S196" i="11"/>
  <c r="O196" i="11"/>
  <c r="R196" i="11" s="1"/>
  <c r="T195" i="11"/>
  <c r="S195" i="11"/>
  <c r="O195" i="11"/>
  <c r="R195" i="11" s="1"/>
  <c r="T194" i="11"/>
  <c r="S194" i="11"/>
  <c r="O194" i="11"/>
  <c r="R194" i="11" s="1"/>
  <c r="T193" i="11"/>
  <c r="S193" i="11"/>
  <c r="O193" i="11"/>
  <c r="R193" i="11" s="1"/>
  <c r="T192" i="11"/>
  <c r="S192" i="11"/>
  <c r="O192" i="11"/>
  <c r="R192" i="11" s="1"/>
  <c r="T191" i="11"/>
  <c r="S191" i="11"/>
  <c r="O191" i="11"/>
  <c r="R191" i="11" s="1"/>
  <c r="T190" i="11"/>
  <c r="S190" i="11"/>
  <c r="O190" i="11"/>
  <c r="R190" i="11" s="1"/>
  <c r="T189" i="11"/>
  <c r="S189" i="11"/>
  <c r="O189" i="11"/>
  <c r="R189" i="11" s="1"/>
  <c r="T188" i="11"/>
  <c r="S188" i="11"/>
  <c r="O188" i="11"/>
  <c r="R188" i="11" s="1"/>
  <c r="T187" i="11"/>
  <c r="S187" i="11"/>
  <c r="O187" i="11"/>
  <c r="R187" i="11" s="1"/>
  <c r="T186" i="11"/>
  <c r="S186" i="11"/>
  <c r="O186" i="11"/>
  <c r="R186" i="11" s="1"/>
  <c r="T185" i="11"/>
  <c r="S185" i="11"/>
  <c r="O185" i="11"/>
  <c r="R185" i="11" s="1"/>
  <c r="T184" i="11"/>
  <c r="S184" i="11"/>
  <c r="O184" i="11"/>
  <c r="R184" i="11" s="1"/>
  <c r="T183" i="11"/>
  <c r="S183" i="11"/>
  <c r="O183" i="11"/>
  <c r="R183" i="11" s="1"/>
  <c r="T182" i="11"/>
  <c r="S182" i="11"/>
  <c r="O182" i="11"/>
  <c r="R182" i="11" s="1"/>
  <c r="T181" i="11"/>
  <c r="S181" i="11"/>
  <c r="O181" i="11"/>
  <c r="R181" i="11" s="1"/>
  <c r="T180" i="11"/>
  <c r="S180" i="11"/>
  <c r="O180" i="11"/>
  <c r="R180" i="11" s="1"/>
  <c r="T179" i="11"/>
  <c r="S179" i="11"/>
  <c r="O179" i="11"/>
  <c r="R179" i="11" s="1"/>
  <c r="T178" i="11"/>
  <c r="S178" i="11"/>
  <c r="O178" i="11"/>
  <c r="R178" i="11" s="1"/>
  <c r="T177" i="11"/>
  <c r="S177" i="11"/>
  <c r="O177" i="11"/>
  <c r="R177" i="11" s="1"/>
  <c r="V177" i="11" s="1"/>
  <c r="X177" i="11" s="1"/>
  <c r="T176" i="11"/>
  <c r="S176" i="11"/>
  <c r="O176" i="11"/>
  <c r="R176" i="11" s="1"/>
  <c r="T175" i="11"/>
  <c r="S175" i="11"/>
  <c r="O175" i="11"/>
  <c r="R175" i="11" s="1"/>
  <c r="T174" i="11"/>
  <c r="S174" i="11"/>
  <c r="O174" i="11"/>
  <c r="R174" i="11" s="1"/>
  <c r="T173" i="11"/>
  <c r="S173" i="11"/>
  <c r="O173" i="11"/>
  <c r="R173" i="11" s="1"/>
  <c r="T172" i="11"/>
  <c r="S172" i="11"/>
  <c r="O172" i="11"/>
  <c r="R172" i="11" s="1"/>
  <c r="T171" i="11"/>
  <c r="S171" i="11"/>
  <c r="O171" i="11"/>
  <c r="R171" i="11" s="1"/>
  <c r="T170" i="11"/>
  <c r="S170" i="11"/>
  <c r="O170" i="11"/>
  <c r="R170" i="11" s="1"/>
  <c r="T169" i="11"/>
  <c r="S169" i="11"/>
  <c r="O169" i="11"/>
  <c r="R169" i="11" s="1"/>
  <c r="T168" i="11"/>
  <c r="S168" i="11"/>
  <c r="O168" i="11"/>
  <c r="R168" i="11" s="1"/>
  <c r="T167" i="11"/>
  <c r="S167" i="11"/>
  <c r="O167" i="11"/>
  <c r="R167" i="11" s="1"/>
  <c r="T166" i="11"/>
  <c r="S166" i="11"/>
  <c r="O166" i="11"/>
  <c r="R166" i="11" s="1"/>
  <c r="T165" i="11"/>
  <c r="S165" i="11"/>
  <c r="O165" i="11"/>
  <c r="R165" i="11" s="1"/>
  <c r="T164" i="11"/>
  <c r="S164" i="11"/>
  <c r="O164" i="11"/>
  <c r="R164" i="11" s="1"/>
  <c r="T163" i="11"/>
  <c r="S163" i="11"/>
  <c r="O163" i="11"/>
  <c r="R163" i="11" s="1"/>
  <c r="T162" i="11"/>
  <c r="S162" i="11"/>
  <c r="O162" i="11"/>
  <c r="R162" i="11" s="1"/>
  <c r="T161" i="11"/>
  <c r="S161" i="11"/>
  <c r="O161" i="11"/>
  <c r="R161" i="11" s="1"/>
  <c r="T160" i="11"/>
  <c r="S160" i="11"/>
  <c r="O160" i="11"/>
  <c r="R160" i="11" s="1"/>
  <c r="T159" i="11"/>
  <c r="S159" i="11"/>
  <c r="O159" i="11"/>
  <c r="R159" i="11" s="1"/>
  <c r="T158" i="11"/>
  <c r="S158" i="11"/>
  <c r="O158" i="11"/>
  <c r="R158" i="11" s="1"/>
  <c r="T157" i="11"/>
  <c r="S157" i="11"/>
  <c r="O157" i="11"/>
  <c r="R157" i="11" s="1"/>
  <c r="T156" i="11"/>
  <c r="S156" i="11"/>
  <c r="O156" i="11"/>
  <c r="R156" i="11" s="1"/>
  <c r="T155" i="11"/>
  <c r="S155" i="11"/>
  <c r="O155" i="11"/>
  <c r="R155" i="11" s="1"/>
  <c r="T154" i="11"/>
  <c r="S154" i="11"/>
  <c r="O154" i="11"/>
  <c r="R154" i="11" s="1"/>
  <c r="T153" i="11"/>
  <c r="S153" i="11"/>
  <c r="O153" i="11"/>
  <c r="R153" i="11" s="1"/>
  <c r="T152" i="11"/>
  <c r="S152" i="11"/>
  <c r="O152" i="11"/>
  <c r="R152" i="11" s="1"/>
  <c r="T151" i="11"/>
  <c r="S151" i="11"/>
  <c r="O151" i="11"/>
  <c r="R151" i="11" s="1"/>
  <c r="T150" i="11"/>
  <c r="S150" i="11"/>
  <c r="O150" i="11"/>
  <c r="R150" i="11" s="1"/>
  <c r="T149" i="11"/>
  <c r="S149" i="11"/>
  <c r="O149" i="11"/>
  <c r="R149" i="11" s="1"/>
  <c r="T148" i="11"/>
  <c r="S148" i="11"/>
  <c r="O148" i="11"/>
  <c r="R148" i="11" s="1"/>
  <c r="T147" i="11"/>
  <c r="S147" i="11"/>
  <c r="O147" i="11"/>
  <c r="R147" i="11" s="1"/>
  <c r="T146" i="11"/>
  <c r="S146" i="11"/>
  <c r="O146" i="11"/>
  <c r="R146" i="11" s="1"/>
  <c r="T145" i="11"/>
  <c r="S145" i="11"/>
  <c r="O145" i="11"/>
  <c r="R145" i="11" s="1"/>
  <c r="T144" i="11"/>
  <c r="S144" i="11"/>
  <c r="O144" i="11"/>
  <c r="R144" i="11" s="1"/>
  <c r="T143" i="11"/>
  <c r="S143" i="11"/>
  <c r="O143" i="11"/>
  <c r="R143" i="11" s="1"/>
  <c r="T142" i="11"/>
  <c r="S142" i="11"/>
  <c r="O142" i="11"/>
  <c r="R142" i="11" s="1"/>
  <c r="T141" i="11"/>
  <c r="S141" i="11"/>
  <c r="O141" i="11"/>
  <c r="R141" i="11" s="1"/>
  <c r="T140" i="11"/>
  <c r="S140" i="11"/>
  <c r="O140" i="11"/>
  <c r="R140" i="11" s="1"/>
  <c r="T139" i="11"/>
  <c r="S139" i="11"/>
  <c r="O139" i="11"/>
  <c r="R139" i="11" s="1"/>
  <c r="T138" i="11"/>
  <c r="S138" i="11"/>
  <c r="O138" i="11"/>
  <c r="R138" i="11" s="1"/>
  <c r="T137" i="11"/>
  <c r="S137" i="11"/>
  <c r="O137" i="11"/>
  <c r="R137" i="11" s="1"/>
  <c r="T136" i="11"/>
  <c r="S136" i="11"/>
  <c r="O136" i="11"/>
  <c r="R136" i="11" s="1"/>
  <c r="T135" i="11"/>
  <c r="S135" i="11"/>
  <c r="O135" i="11"/>
  <c r="R135" i="11" s="1"/>
  <c r="T134" i="11"/>
  <c r="S134" i="11"/>
  <c r="O134" i="11"/>
  <c r="R134" i="11" s="1"/>
  <c r="T133" i="11"/>
  <c r="S133" i="11"/>
  <c r="O133" i="11"/>
  <c r="R133" i="11" s="1"/>
  <c r="T132" i="11"/>
  <c r="S132" i="11"/>
  <c r="O132" i="11"/>
  <c r="R132" i="11" s="1"/>
  <c r="T131" i="11"/>
  <c r="S131" i="11"/>
  <c r="O131" i="11"/>
  <c r="R131" i="11" s="1"/>
  <c r="T130" i="11"/>
  <c r="S130" i="11"/>
  <c r="O130" i="11"/>
  <c r="R130" i="11" s="1"/>
  <c r="T129" i="11"/>
  <c r="S129" i="11"/>
  <c r="O129" i="11"/>
  <c r="R129" i="11" s="1"/>
  <c r="T128" i="11"/>
  <c r="S128" i="11"/>
  <c r="O128" i="11"/>
  <c r="R128" i="11" s="1"/>
  <c r="T127" i="11"/>
  <c r="S127" i="11"/>
  <c r="O127" i="11"/>
  <c r="R127" i="11" s="1"/>
  <c r="T126" i="11"/>
  <c r="S126" i="11"/>
  <c r="O126" i="11"/>
  <c r="R126" i="11" s="1"/>
  <c r="T125" i="11"/>
  <c r="S125" i="11"/>
  <c r="O125" i="11"/>
  <c r="R125" i="11" s="1"/>
  <c r="T124" i="11"/>
  <c r="S124" i="11"/>
  <c r="O124" i="11"/>
  <c r="R124" i="11" s="1"/>
  <c r="T123" i="11"/>
  <c r="S123" i="11"/>
  <c r="O123" i="11"/>
  <c r="R123" i="11" s="1"/>
  <c r="T122" i="11"/>
  <c r="S122" i="11"/>
  <c r="O122" i="11"/>
  <c r="R122" i="11" s="1"/>
  <c r="T121" i="11"/>
  <c r="S121" i="11"/>
  <c r="O121" i="11"/>
  <c r="R121" i="11" s="1"/>
  <c r="T120" i="11"/>
  <c r="S120" i="11"/>
  <c r="O120" i="11"/>
  <c r="R120" i="11" s="1"/>
  <c r="T119" i="11"/>
  <c r="S119" i="11"/>
  <c r="O119" i="11"/>
  <c r="R119" i="11" s="1"/>
  <c r="T118" i="11"/>
  <c r="S118" i="11"/>
  <c r="O118" i="11"/>
  <c r="R118" i="11" s="1"/>
  <c r="T117" i="11"/>
  <c r="S117" i="11"/>
  <c r="O117" i="11"/>
  <c r="R117" i="11" s="1"/>
  <c r="T116" i="11"/>
  <c r="S116" i="11"/>
  <c r="O116" i="11"/>
  <c r="R116" i="11" s="1"/>
  <c r="T115" i="11"/>
  <c r="S115" i="11"/>
  <c r="O115" i="11"/>
  <c r="R115" i="11" s="1"/>
  <c r="T114" i="11"/>
  <c r="S114" i="11"/>
  <c r="O114" i="11"/>
  <c r="R114" i="11" s="1"/>
  <c r="T113" i="11"/>
  <c r="S113" i="11"/>
  <c r="O113" i="11"/>
  <c r="R113" i="11" s="1"/>
  <c r="T112" i="11"/>
  <c r="S112" i="11"/>
  <c r="O112" i="11"/>
  <c r="R112" i="11" s="1"/>
  <c r="T111" i="11"/>
  <c r="S111" i="11"/>
  <c r="O111" i="11"/>
  <c r="R111" i="11" s="1"/>
  <c r="T110" i="11"/>
  <c r="S110" i="11"/>
  <c r="O110" i="11"/>
  <c r="R110" i="11" s="1"/>
  <c r="T109" i="11"/>
  <c r="S109" i="11"/>
  <c r="O109" i="11"/>
  <c r="R109" i="11" s="1"/>
  <c r="T108" i="11"/>
  <c r="S108" i="11"/>
  <c r="O108" i="11"/>
  <c r="R108" i="11" s="1"/>
  <c r="T107" i="11"/>
  <c r="S107" i="11"/>
  <c r="O107" i="11"/>
  <c r="R107" i="11" s="1"/>
  <c r="T106" i="11"/>
  <c r="S106" i="11"/>
  <c r="O106" i="11"/>
  <c r="R106" i="11" s="1"/>
  <c r="T105" i="11"/>
  <c r="S105" i="11"/>
  <c r="O105" i="11"/>
  <c r="R105" i="11" s="1"/>
  <c r="T104" i="11"/>
  <c r="S104" i="11"/>
  <c r="O104" i="11"/>
  <c r="R104" i="11" s="1"/>
  <c r="T103" i="11"/>
  <c r="S103" i="11"/>
  <c r="O103" i="11"/>
  <c r="R103" i="11" s="1"/>
  <c r="T102" i="11"/>
  <c r="S102" i="11"/>
  <c r="O102" i="11"/>
  <c r="R102" i="11" s="1"/>
  <c r="T101" i="11"/>
  <c r="S101" i="11"/>
  <c r="O101" i="11"/>
  <c r="R101" i="11" s="1"/>
  <c r="T100" i="11"/>
  <c r="S100" i="11"/>
  <c r="O100" i="11"/>
  <c r="R100" i="11" s="1"/>
  <c r="T99" i="11"/>
  <c r="S99" i="11"/>
  <c r="O99" i="11"/>
  <c r="R99" i="11" s="1"/>
  <c r="T98" i="11"/>
  <c r="S98" i="11"/>
  <c r="O98" i="11"/>
  <c r="R98" i="11" s="1"/>
  <c r="T97" i="11"/>
  <c r="S97" i="11"/>
  <c r="O97" i="11"/>
  <c r="R97" i="11" s="1"/>
  <c r="T96" i="11"/>
  <c r="S96" i="11"/>
  <c r="O96" i="11"/>
  <c r="R96" i="11" s="1"/>
  <c r="T95" i="11"/>
  <c r="S95" i="11"/>
  <c r="O95" i="11"/>
  <c r="R95" i="11" s="1"/>
  <c r="T94" i="11"/>
  <c r="S94" i="11"/>
  <c r="O94" i="11"/>
  <c r="R94" i="11" s="1"/>
  <c r="T93" i="11"/>
  <c r="S93" i="11"/>
  <c r="O93" i="11"/>
  <c r="R93" i="11" s="1"/>
  <c r="T92" i="11"/>
  <c r="S92" i="11"/>
  <c r="O92" i="11"/>
  <c r="R92" i="11" s="1"/>
  <c r="T91" i="11"/>
  <c r="S91" i="11"/>
  <c r="O91" i="11"/>
  <c r="R91" i="11" s="1"/>
  <c r="T90" i="11"/>
  <c r="S90" i="11"/>
  <c r="O90" i="11"/>
  <c r="R90" i="11" s="1"/>
  <c r="T89" i="11"/>
  <c r="S89" i="11"/>
  <c r="O89" i="11"/>
  <c r="R89" i="11" s="1"/>
  <c r="T88" i="11"/>
  <c r="S88" i="11"/>
  <c r="O88" i="11"/>
  <c r="R88" i="11" s="1"/>
  <c r="T87" i="11"/>
  <c r="S87" i="11"/>
  <c r="O87" i="11"/>
  <c r="R87" i="11" s="1"/>
  <c r="T86" i="11"/>
  <c r="S86" i="11"/>
  <c r="O86" i="11"/>
  <c r="R86" i="11" s="1"/>
  <c r="T85" i="11"/>
  <c r="S85" i="11"/>
  <c r="O85" i="11"/>
  <c r="R85" i="11" s="1"/>
  <c r="T84" i="11"/>
  <c r="S84" i="11"/>
  <c r="O84" i="11"/>
  <c r="R84" i="11" s="1"/>
  <c r="T83" i="11"/>
  <c r="S83" i="11"/>
  <c r="O83" i="11"/>
  <c r="R83" i="11" s="1"/>
  <c r="T82" i="11"/>
  <c r="S82" i="11"/>
  <c r="O82" i="11"/>
  <c r="R82" i="11" s="1"/>
  <c r="T81" i="11"/>
  <c r="S81" i="11"/>
  <c r="O81" i="11"/>
  <c r="R81" i="11" s="1"/>
  <c r="T80" i="11"/>
  <c r="S80" i="11"/>
  <c r="O80" i="11"/>
  <c r="R80" i="11" s="1"/>
  <c r="T79" i="11"/>
  <c r="S79" i="11"/>
  <c r="O79" i="11"/>
  <c r="R79" i="11" s="1"/>
  <c r="T78" i="11"/>
  <c r="S78" i="11"/>
  <c r="O78" i="11"/>
  <c r="R78" i="11" s="1"/>
  <c r="T77" i="11"/>
  <c r="S77" i="11"/>
  <c r="O77" i="11"/>
  <c r="R77" i="11" s="1"/>
  <c r="T76" i="11"/>
  <c r="S76" i="11"/>
  <c r="O76" i="11"/>
  <c r="R76" i="11" s="1"/>
  <c r="T75" i="11"/>
  <c r="S75" i="11"/>
  <c r="O75" i="11"/>
  <c r="R75" i="11" s="1"/>
  <c r="T74" i="11"/>
  <c r="S74" i="11"/>
  <c r="O74" i="11"/>
  <c r="R74" i="11" s="1"/>
  <c r="T73" i="11"/>
  <c r="S73" i="11"/>
  <c r="O73" i="11"/>
  <c r="R73" i="11" s="1"/>
  <c r="T72" i="11"/>
  <c r="S72" i="11"/>
  <c r="O72" i="11"/>
  <c r="R72" i="11" s="1"/>
  <c r="T71" i="11"/>
  <c r="S71" i="11"/>
  <c r="O71" i="11"/>
  <c r="R71" i="11" s="1"/>
  <c r="T70" i="11"/>
  <c r="S70" i="11"/>
  <c r="O70" i="11"/>
  <c r="R70" i="11" s="1"/>
  <c r="T69" i="11"/>
  <c r="S69" i="11"/>
  <c r="O69" i="11"/>
  <c r="R69" i="11" s="1"/>
  <c r="T68" i="11"/>
  <c r="S68" i="11"/>
  <c r="O68" i="11"/>
  <c r="R68" i="11" s="1"/>
  <c r="T67" i="11"/>
  <c r="S67" i="11"/>
  <c r="O67" i="11"/>
  <c r="R67" i="11" s="1"/>
  <c r="S66" i="11"/>
  <c r="T66" i="11" s="1"/>
  <c r="O66" i="11"/>
  <c r="R66" i="11" s="1"/>
  <c r="T65" i="11"/>
  <c r="S65" i="11"/>
  <c r="O65" i="11"/>
  <c r="R65" i="11" s="1"/>
  <c r="T64" i="11"/>
  <c r="S64" i="11"/>
  <c r="O64" i="11"/>
  <c r="R64" i="11" s="1"/>
  <c r="T63" i="11"/>
  <c r="S63" i="11"/>
  <c r="O63" i="11"/>
  <c r="R63" i="11" s="1"/>
  <c r="T62" i="11"/>
  <c r="S62" i="11"/>
  <c r="O62" i="11"/>
  <c r="R62" i="11" s="1"/>
  <c r="T61" i="11"/>
  <c r="S61" i="11"/>
  <c r="O61" i="11"/>
  <c r="R61" i="11" s="1"/>
  <c r="T60" i="11"/>
  <c r="S60" i="11"/>
  <c r="O60" i="11"/>
  <c r="R60" i="11" s="1"/>
  <c r="T59" i="11"/>
  <c r="S59" i="11"/>
  <c r="O59" i="11"/>
  <c r="R59" i="11" s="1"/>
  <c r="T58" i="11"/>
  <c r="S58" i="11"/>
  <c r="O58" i="11"/>
  <c r="R58" i="11" s="1"/>
  <c r="T57" i="11"/>
  <c r="S57" i="11"/>
  <c r="O57" i="11"/>
  <c r="R57" i="11" s="1"/>
  <c r="T56" i="11"/>
  <c r="S56" i="11"/>
  <c r="O56" i="11"/>
  <c r="R56" i="11" s="1"/>
  <c r="T55" i="11"/>
  <c r="S55" i="11"/>
  <c r="O55" i="11"/>
  <c r="R55" i="11" s="1"/>
  <c r="T54" i="11"/>
  <c r="S54" i="11"/>
  <c r="O54" i="11"/>
  <c r="R54" i="11" s="1"/>
  <c r="T53" i="11"/>
  <c r="S53" i="11"/>
  <c r="O53" i="11"/>
  <c r="R53" i="11" s="1"/>
  <c r="T52" i="11"/>
  <c r="S52" i="11"/>
  <c r="O52" i="11"/>
  <c r="R52" i="11" s="1"/>
  <c r="T51" i="11"/>
  <c r="S51" i="11"/>
  <c r="O51" i="11"/>
  <c r="R51" i="11" s="1"/>
  <c r="T50" i="11"/>
  <c r="S50" i="11"/>
  <c r="O50" i="11"/>
  <c r="R50" i="11" s="1"/>
  <c r="T49" i="11"/>
  <c r="S49" i="11"/>
  <c r="O49" i="11"/>
  <c r="R49" i="11" s="1"/>
  <c r="T48" i="11"/>
  <c r="S48" i="11"/>
  <c r="O48" i="11"/>
  <c r="R48" i="11" s="1"/>
  <c r="T47" i="11"/>
  <c r="S47" i="11"/>
  <c r="O47" i="11"/>
  <c r="R47" i="11" s="1"/>
  <c r="T46" i="11"/>
  <c r="S46" i="11"/>
  <c r="O46" i="11"/>
  <c r="R46" i="11" s="1"/>
  <c r="T45" i="11"/>
  <c r="S45" i="11"/>
  <c r="O45" i="11"/>
  <c r="R45" i="11" s="1"/>
  <c r="T44" i="11"/>
  <c r="S44" i="11"/>
  <c r="O44" i="11"/>
  <c r="R44" i="11" s="1"/>
  <c r="T43" i="11"/>
  <c r="S43" i="11"/>
  <c r="O43" i="11"/>
  <c r="R43" i="11" s="1"/>
  <c r="T42" i="11"/>
  <c r="S42" i="11"/>
  <c r="O42" i="11"/>
  <c r="R42" i="11" s="1"/>
  <c r="T41" i="11"/>
  <c r="S41" i="11"/>
  <c r="O41" i="11"/>
  <c r="R41" i="11" s="1"/>
  <c r="T40" i="11"/>
  <c r="S40" i="11"/>
  <c r="O40" i="11"/>
  <c r="R40" i="11" s="1"/>
  <c r="T39" i="11"/>
  <c r="S39" i="11"/>
  <c r="O39" i="11"/>
  <c r="R39" i="11" s="1"/>
  <c r="T38" i="11"/>
  <c r="S38" i="11"/>
  <c r="O38" i="11"/>
  <c r="R38" i="11" s="1"/>
  <c r="T37" i="11"/>
  <c r="S37" i="11"/>
  <c r="O37" i="11"/>
  <c r="R37" i="11" s="1"/>
  <c r="T36" i="11"/>
  <c r="S36" i="11"/>
  <c r="O36" i="11"/>
  <c r="R36" i="11" s="1"/>
  <c r="T35" i="11"/>
  <c r="S35" i="11"/>
  <c r="O35" i="11"/>
  <c r="R35" i="11" s="1"/>
  <c r="T34" i="11"/>
  <c r="S34" i="11"/>
  <c r="O34" i="11"/>
  <c r="R34" i="11" s="1"/>
  <c r="T33" i="11"/>
  <c r="S33" i="11"/>
  <c r="O33" i="11"/>
  <c r="R33" i="11" s="1"/>
  <c r="S32" i="11"/>
  <c r="T32" i="11" s="1"/>
  <c r="O32" i="11"/>
  <c r="R32" i="11" s="1"/>
  <c r="S31" i="11"/>
  <c r="T31" i="11" s="1"/>
  <c r="O31" i="11"/>
  <c r="R31" i="11" s="1"/>
  <c r="T30" i="11"/>
  <c r="S30" i="11"/>
  <c r="O30" i="11"/>
  <c r="R30" i="11" s="1"/>
  <c r="T29" i="11"/>
  <c r="S29" i="11"/>
  <c r="O29" i="11"/>
  <c r="R29" i="11" s="1"/>
  <c r="T28" i="11"/>
  <c r="S28" i="11"/>
  <c r="O28" i="11"/>
  <c r="R28" i="11" s="1"/>
  <c r="T27" i="11"/>
  <c r="S27" i="11"/>
  <c r="O27" i="11"/>
  <c r="R27" i="11" s="1"/>
  <c r="T26" i="11"/>
  <c r="S26" i="11"/>
  <c r="O26" i="11"/>
  <c r="R26" i="11" s="1"/>
  <c r="T25" i="11"/>
  <c r="S25" i="11"/>
  <c r="O25" i="11"/>
  <c r="R25" i="11" s="1"/>
  <c r="T24" i="11"/>
  <c r="S24" i="11"/>
  <c r="O24" i="11"/>
  <c r="R24" i="11" s="1"/>
  <c r="T23" i="11"/>
  <c r="S23" i="11"/>
  <c r="O23" i="11"/>
  <c r="R23" i="11" s="1"/>
  <c r="T22" i="11"/>
  <c r="S22" i="11"/>
  <c r="O22" i="11"/>
  <c r="R22" i="11" s="1"/>
  <c r="T21" i="11"/>
  <c r="S21" i="11"/>
  <c r="O21" i="11"/>
  <c r="R21" i="11" s="1"/>
  <c r="T20" i="11"/>
  <c r="S20" i="11"/>
  <c r="O20" i="11"/>
  <c r="R20" i="11" s="1"/>
  <c r="T19" i="11"/>
  <c r="S19" i="11"/>
  <c r="O19" i="11"/>
  <c r="R19" i="11" s="1"/>
  <c r="T18" i="11"/>
  <c r="S18" i="11"/>
  <c r="O18" i="11"/>
  <c r="R18" i="11" s="1"/>
  <c r="T17" i="11"/>
  <c r="S17" i="11"/>
  <c r="O17" i="11"/>
  <c r="R17" i="11" s="1"/>
  <c r="T16" i="11"/>
  <c r="S16" i="11"/>
  <c r="O16" i="11"/>
  <c r="R16" i="11" s="1"/>
  <c r="T15" i="11"/>
  <c r="S15" i="11"/>
  <c r="O15" i="11"/>
  <c r="R15" i="11" s="1"/>
  <c r="T14" i="11"/>
  <c r="S14" i="11"/>
  <c r="O14" i="11"/>
  <c r="R14" i="11" s="1"/>
  <c r="T13" i="11"/>
  <c r="S13" i="11"/>
  <c r="O13" i="11"/>
  <c r="R13" i="11" s="1"/>
  <c r="T12" i="11"/>
  <c r="S12" i="11"/>
  <c r="O12" i="11"/>
  <c r="R12" i="11" s="1"/>
  <c r="T11" i="11"/>
  <c r="S11" i="11"/>
  <c r="O11" i="11"/>
  <c r="R11" i="11" s="1"/>
  <c r="T10" i="11"/>
  <c r="S10" i="11"/>
  <c r="O10" i="11"/>
  <c r="R10" i="11" s="1"/>
  <c r="T9" i="11"/>
  <c r="S9" i="11"/>
  <c r="O9" i="11"/>
  <c r="R9" i="11" s="1"/>
  <c r="T8" i="11"/>
  <c r="S8" i="11"/>
  <c r="O8" i="11"/>
  <c r="R8" i="11" s="1"/>
  <c r="T7" i="11"/>
  <c r="S7" i="11"/>
  <c r="O7" i="11"/>
  <c r="R7" i="11" s="1"/>
  <c r="T6" i="11"/>
  <c r="S6" i="11"/>
  <c r="O6" i="11"/>
  <c r="R6" i="11" s="1"/>
  <c r="T5" i="11"/>
  <c r="S5" i="11"/>
  <c r="O5" i="11"/>
  <c r="R5" i="11" s="1"/>
  <c r="T4" i="11"/>
  <c r="S4" i="11"/>
  <c r="O4" i="11"/>
  <c r="R4" i="11" s="1"/>
  <c r="T3" i="11"/>
  <c r="S3" i="11"/>
  <c r="O3" i="11"/>
  <c r="R3" i="11" s="1"/>
  <c r="T2" i="11"/>
  <c r="S2" i="11"/>
  <c r="O2" i="11"/>
  <c r="R2" i="11" s="1"/>
  <c r="A296" i="10"/>
  <c r="A295" i="10"/>
  <c r="A294" i="10"/>
  <c r="A293" i="10"/>
  <c r="A292" i="10"/>
  <c r="A291" i="10"/>
  <c r="A290" i="10"/>
  <c r="A289" i="10"/>
  <c r="A288" i="10"/>
  <c r="A287" i="10"/>
  <c r="A286" i="10"/>
  <c r="A285" i="10"/>
  <c r="A284" i="10"/>
  <c r="A283" i="10"/>
  <c r="A282" i="10"/>
  <c r="A281" i="10"/>
  <c r="A280" i="10"/>
  <c r="A279" i="10"/>
  <c r="A278" i="10"/>
  <c r="A277" i="10"/>
  <c r="A276" i="10"/>
  <c r="A275" i="10"/>
  <c r="A274" i="10"/>
  <c r="A273" i="10"/>
  <c r="A272" i="10"/>
  <c r="A271" i="10"/>
  <c r="A270" i="10"/>
  <c r="A269" i="10"/>
  <c r="A268" i="10"/>
  <c r="A267" i="10"/>
  <c r="A266" i="10"/>
  <c r="A265" i="10"/>
  <c r="A264" i="10"/>
  <c r="A263" i="10"/>
  <c r="A262" i="10"/>
  <c r="A261" i="10"/>
  <c r="A260" i="10"/>
  <c r="A259" i="10"/>
  <c r="A258" i="10"/>
  <c r="A257" i="10"/>
  <c r="A256" i="10"/>
  <c r="A255" i="10"/>
  <c r="A254" i="10"/>
  <c r="A253" i="10"/>
  <c r="A252" i="10"/>
  <c r="A251" i="10"/>
  <c r="A250" i="10"/>
  <c r="A249" i="10"/>
  <c r="A248" i="10"/>
  <c r="A247" i="10"/>
  <c r="A246" i="10"/>
  <c r="A245" i="10"/>
  <c r="A244" i="10"/>
  <c r="A243" i="10"/>
  <c r="A242" i="10"/>
  <c r="A241" i="10"/>
  <c r="A240" i="10"/>
  <c r="A239" i="10"/>
  <c r="A238" i="10"/>
  <c r="A237" i="10"/>
  <c r="A236" i="10"/>
  <c r="A235" i="10"/>
  <c r="A234" i="10"/>
  <c r="A233" i="10"/>
  <c r="A232" i="10"/>
  <c r="A231" i="10"/>
  <c r="A230" i="10"/>
  <c r="A229" i="10"/>
  <c r="A228" i="10"/>
  <c r="A227" i="10"/>
  <c r="A226" i="10"/>
  <c r="A225" i="10"/>
  <c r="A224" i="10"/>
  <c r="A223" i="10"/>
  <c r="A222" i="10"/>
  <c r="A221" i="10"/>
  <c r="A220" i="10"/>
  <c r="A219" i="10"/>
  <c r="A218" i="10"/>
  <c r="A217" i="10"/>
  <c r="A216" i="10"/>
  <c r="A215" i="10"/>
  <c r="A214" i="10"/>
  <c r="A213" i="10"/>
  <c r="A212" i="10"/>
  <c r="A211" i="10"/>
  <c r="A210" i="10"/>
  <c r="A209" i="10"/>
  <c r="A208" i="10"/>
  <c r="A207" i="10"/>
  <c r="A206" i="10"/>
  <c r="A205" i="10"/>
  <c r="A204" i="10"/>
  <c r="A203" i="10"/>
  <c r="A202" i="10"/>
  <c r="A201" i="10"/>
  <c r="A200" i="10"/>
  <c r="A199" i="10"/>
  <c r="A198" i="10"/>
  <c r="A197" i="10"/>
  <c r="A196" i="10"/>
  <c r="A195" i="10"/>
  <c r="A194" i="10"/>
  <c r="A193" i="10"/>
  <c r="A192" i="10"/>
  <c r="A191" i="10"/>
  <c r="A190" i="10"/>
  <c r="A189" i="10"/>
  <c r="A188" i="10"/>
  <c r="A187" i="10"/>
  <c r="A186" i="10"/>
  <c r="A185" i="10"/>
  <c r="A184" i="10"/>
  <c r="A183" i="10"/>
  <c r="A182" i="10"/>
  <c r="A181" i="10"/>
  <c r="A180" i="10"/>
  <c r="A179" i="10"/>
  <c r="A178" i="10"/>
  <c r="A177" i="10"/>
  <c r="A176" i="10"/>
  <c r="A175" i="10"/>
  <c r="A174" i="10"/>
  <c r="A173" i="10"/>
  <c r="A172" i="10"/>
  <c r="A171" i="10"/>
  <c r="A170" i="10"/>
  <c r="A169" i="10"/>
  <c r="A168" i="10"/>
  <c r="A167" i="10"/>
  <c r="A166" i="10"/>
  <c r="A165" i="10"/>
  <c r="A164" i="10"/>
  <c r="A163" i="10"/>
  <c r="A162" i="10"/>
  <c r="A161" i="10"/>
  <c r="A160" i="10"/>
  <c r="A159" i="10"/>
  <c r="A158" i="10"/>
  <c r="A157" i="10"/>
  <c r="A156" i="10"/>
  <c r="A155" i="10"/>
  <c r="A154" i="10"/>
  <c r="A153" i="10"/>
  <c r="A152" i="10"/>
  <c r="A151" i="10"/>
  <c r="A150" i="10"/>
  <c r="A149" i="10"/>
  <c r="A148" i="10"/>
  <c r="A147" i="10"/>
  <c r="A146" i="10"/>
  <c r="A145" i="10"/>
  <c r="A144" i="10"/>
  <c r="A143" i="10"/>
  <c r="A142" i="10"/>
  <c r="A141" i="10"/>
  <c r="A140" i="10"/>
  <c r="A139" i="10"/>
  <c r="A138" i="10"/>
  <c r="A137" i="10"/>
  <c r="A136" i="10"/>
  <c r="A135" i="10"/>
  <c r="A134" i="10"/>
  <c r="A133" i="10"/>
  <c r="A132" i="10"/>
  <c r="A131" i="10"/>
  <c r="A130" i="10"/>
  <c r="A129" i="10"/>
  <c r="A128" i="10"/>
  <c r="A127" i="10"/>
  <c r="A126" i="10"/>
  <c r="A125" i="10"/>
  <c r="A124" i="10"/>
  <c r="A123" i="10"/>
  <c r="A122" i="10"/>
  <c r="A121" i="10"/>
  <c r="A120" i="10"/>
  <c r="A119" i="10"/>
  <c r="A118" i="10"/>
  <c r="A117" i="10"/>
  <c r="A116" i="10"/>
  <c r="A115" i="10"/>
  <c r="A114" i="10"/>
  <c r="A113" i="10"/>
  <c r="A112" i="10"/>
  <c r="A111" i="10"/>
  <c r="A110" i="10"/>
  <c r="A109" i="10"/>
  <c r="A108" i="10"/>
  <c r="A107" i="10"/>
  <c r="A106" i="10"/>
  <c r="A105" i="10"/>
  <c r="A104" i="10"/>
  <c r="A103" i="10"/>
  <c r="A102" i="10"/>
  <c r="A101" i="10"/>
  <c r="A100" i="10"/>
  <c r="A99" i="10"/>
  <c r="A98" i="10"/>
  <c r="A97" i="10"/>
  <c r="A96" i="10"/>
  <c r="A95" i="10"/>
  <c r="A94" i="10"/>
  <c r="A93" i="10"/>
  <c r="A92" i="10"/>
  <c r="A91" i="10"/>
  <c r="A90" i="10"/>
  <c r="A89" i="10"/>
  <c r="A88" i="10"/>
  <c r="A87" i="10"/>
  <c r="A86" i="10"/>
  <c r="A85" i="10"/>
  <c r="A84" i="10"/>
  <c r="A83" i="10"/>
  <c r="A82" i="10"/>
  <c r="A81" i="10"/>
  <c r="A80" i="10"/>
  <c r="A79" i="10"/>
  <c r="A78" i="10"/>
  <c r="A77" i="10"/>
  <c r="A76" i="10"/>
  <c r="A75" i="10"/>
  <c r="A74" i="10"/>
  <c r="A73" i="10"/>
  <c r="A72" i="10"/>
  <c r="A71" i="10"/>
  <c r="A70" i="10"/>
  <c r="A69" i="10"/>
  <c r="A68" i="10"/>
  <c r="A67" i="10"/>
  <c r="A66" i="10"/>
  <c r="A65" i="10"/>
  <c r="A64" i="10"/>
  <c r="A63" i="10"/>
  <c r="A62" i="10"/>
  <c r="A61" i="10"/>
  <c r="A60" i="10"/>
  <c r="A59" i="10"/>
  <c r="A58" i="10"/>
  <c r="A57" i="10"/>
  <c r="A56" i="10"/>
  <c r="A55" i="10"/>
  <c r="A54" i="10"/>
  <c r="A53" i="10"/>
  <c r="A52" i="10"/>
  <c r="A51" i="10"/>
  <c r="A50" i="10"/>
  <c r="A49" i="10"/>
  <c r="A48" i="10"/>
  <c r="A47" i="10"/>
  <c r="A46" i="10"/>
  <c r="A45" i="10"/>
  <c r="A44" i="10"/>
  <c r="A43" i="10"/>
  <c r="A42" i="10"/>
  <c r="A41" i="10"/>
  <c r="A40" i="10"/>
  <c r="A39" i="10"/>
  <c r="A38" i="10"/>
  <c r="A37" i="10"/>
  <c r="A36" i="10"/>
  <c r="A35" i="10"/>
  <c r="A34" i="10"/>
  <c r="A33" i="10"/>
  <c r="A32" i="10"/>
  <c r="A31" i="10"/>
  <c r="A30" i="10"/>
  <c r="A29" i="10"/>
  <c r="A28" i="10"/>
  <c r="A27" i="10"/>
  <c r="A26" i="10"/>
  <c r="A25" i="10"/>
  <c r="A24" i="10"/>
  <c r="A23" i="10"/>
  <c r="A22" i="10"/>
  <c r="A21" i="10"/>
  <c r="A20" i="10"/>
  <c r="A19" i="10"/>
  <c r="A18" i="10"/>
  <c r="A17" i="10"/>
  <c r="A16" i="10"/>
  <c r="A15" i="10"/>
  <c r="A14" i="10"/>
  <c r="A13" i="10"/>
  <c r="A12" i="10"/>
  <c r="A11" i="10"/>
  <c r="A10" i="10"/>
  <c r="A9" i="10"/>
  <c r="A8" i="10"/>
  <c r="A7" i="10"/>
  <c r="A6" i="10"/>
  <c r="A5" i="10"/>
  <c r="A4" i="10"/>
  <c r="A3" i="10"/>
  <c r="A2" i="10"/>
  <c r="A2951" i="9" a="1"/>
  <c r="A2951" i="9" s="1"/>
  <c r="A2950" i="9" a="1"/>
  <c r="A2950" i="9" s="1"/>
  <c r="A2949" i="9" a="1"/>
  <c r="A2949" i="9" s="1"/>
  <c r="C2949" i="9" s="1"/>
  <c r="D2949" i="9" s="1"/>
  <c r="A2948" i="9" a="1"/>
  <c r="A2948" i="9" s="1"/>
  <c r="A2947" i="9" a="1"/>
  <c r="A2947" i="9" s="1"/>
  <c r="A2946" i="9" a="1"/>
  <c r="A2946" i="9" s="1"/>
  <c r="C2945" i="9"/>
  <c r="D2945" i="9" s="1"/>
  <c r="A2945" i="9" a="1"/>
  <c r="A2945" i="9" s="1"/>
  <c r="A2944" i="9"/>
  <c r="C2944" i="9" s="1"/>
  <c r="D2944" i="9" s="1"/>
  <c r="A2944" i="9" a="1"/>
  <c r="A2943" i="9"/>
  <c r="A2943" i="9" a="1"/>
  <c r="A2942" i="9" a="1"/>
  <c r="A2942" i="9" s="1"/>
  <c r="C2942" i="9" s="1"/>
  <c r="A2941" i="9" a="1"/>
  <c r="A2941" i="9" s="1"/>
  <c r="A2940" i="9" a="1"/>
  <c r="A2940" i="9" s="1"/>
  <c r="C2940" i="9" s="1"/>
  <c r="D2940" i="9" s="1"/>
  <c r="A2939" i="9" a="1"/>
  <c r="A2939" i="9" s="1"/>
  <c r="A2938" i="9" a="1"/>
  <c r="A2938" i="9" s="1"/>
  <c r="C2937" i="9"/>
  <c r="A2937" i="9" a="1"/>
  <c r="A2937" i="9" s="1"/>
  <c r="A2936" i="9" a="1"/>
  <c r="A2936" i="9" s="1"/>
  <c r="A2935" i="9" a="1"/>
  <c r="A2935" i="9" s="1"/>
  <c r="A2934" i="9" a="1"/>
  <c r="A2934" i="9" s="1"/>
  <c r="C2934" i="9" s="1"/>
  <c r="D2934" i="9" s="1"/>
  <c r="A2933" i="9" a="1"/>
  <c r="A2933" i="9" s="1"/>
  <c r="A2932" i="9" a="1"/>
  <c r="A2932" i="9" s="1"/>
  <c r="C2932" i="9" s="1"/>
  <c r="D2932" i="9" s="1"/>
  <c r="A2931" i="9" a="1"/>
  <c r="A2931" i="9" s="1"/>
  <c r="A2930" i="9" a="1"/>
  <c r="A2930" i="9" s="1"/>
  <c r="A2929" i="9" a="1"/>
  <c r="A2929" i="9" s="1"/>
  <c r="C2929" i="9" s="1"/>
  <c r="D2929" i="9" s="1"/>
  <c r="A2928" i="9"/>
  <c r="A2928" i="9" a="1"/>
  <c r="A2927" i="9" a="1"/>
  <c r="A2927" i="9" s="1"/>
  <c r="A2926" i="9" a="1"/>
  <c r="A2926" i="9" s="1"/>
  <c r="C2926" i="9" s="1"/>
  <c r="A2925" i="9" a="1"/>
  <c r="A2925" i="9" s="1"/>
  <c r="C2925" i="9" s="1"/>
  <c r="D2925" i="9" s="1"/>
  <c r="A2924" i="9" a="1"/>
  <c r="A2924" i="9" s="1"/>
  <c r="A2923" i="9"/>
  <c r="A2923" i="9" a="1"/>
  <c r="A2922" i="9" a="1"/>
  <c r="A2922" i="9" s="1"/>
  <c r="C2921" i="9"/>
  <c r="D2921" i="9" s="1"/>
  <c r="A2921" i="9" a="1"/>
  <c r="A2921" i="9" s="1"/>
  <c r="A2920" i="9" a="1"/>
  <c r="A2920" i="9" s="1"/>
  <c r="A2919" i="9"/>
  <c r="A2919" i="9" a="1"/>
  <c r="A2918" i="9" a="1"/>
  <c r="A2918" i="9" s="1"/>
  <c r="C2918" i="9" s="1"/>
  <c r="A2917" i="9" a="1"/>
  <c r="A2917" i="9" s="1"/>
  <c r="A2916" i="9" a="1"/>
  <c r="A2916" i="9" s="1"/>
  <c r="C2916" i="9" s="1"/>
  <c r="D2916" i="9" s="1"/>
  <c r="A2915" i="9" a="1"/>
  <c r="A2915" i="9" s="1"/>
  <c r="A2914" i="9" a="1"/>
  <c r="A2914" i="9" s="1"/>
  <c r="C2913" i="9"/>
  <c r="D2913" i="9" s="1"/>
  <c r="A2913" i="9" a="1"/>
  <c r="A2913" i="9" s="1"/>
  <c r="A2912" i="9" a="1"/>
  <c r="A2912" i="9" s="1"/>
  <c r="A2911" i="9" a="1"/>
  <c r="A2911" i="9" s="1"/>
  <c r="C2911" i="9" s="1"/>
  <c r="D2911" i="9" s="1"/>
  <c r="A2910" i="9" a="1"/>
  <c r="A2910" i="9" s="1"/>
  <c r="A2909" i="9" a="1"/>
  <c r="A2909" i="9" s="1"/>
  <c r="C2909" i="9" s="1"/>
  <c r="D2909" i="9" s="1"/>
  <c r="A2908" i="9" a="1"/>
  <c r="A2908" i="9" s="1"/>
  <c r="C2908" i="9" s="1"/>
  <c r="A2907" i="9" a="1"/>
  <c r="A2907" i="9" s="1"/>
  <c r="C2907" i="9" s="1"/>
  <c r="D2907" i="9" s="1"/>
  <c r="A2906" i="9" a="1"/>
  <c r="A2906" i="9" s="1"/>
  <c r="A2905" i="9" a="1"/>
  <c r="A2905" i="9" s="1"/>
  <c r="C2905" i="9" s="1"/>
  <c r="D2905" i="9" s="1"/>
  <c r="A2904" i="9" a="1"/>
  <c r="A2904" i="9" s="1"/>
  <c r="A2903" i="9" a="1"/>
  <c r="A2903" i="9" s="1"/>
  <c r="A2902" i="9" a="1"/>
  <c r="A2902" i="9" s="1"/>
  <c r="C2902" i="9" s="1"/>
  <c r="D2902" i="9" s="1"/>
  <c r="A2901" i="9" a="1"/>
  <c r="A2901" i="9" s="1"/>
  <c r="A2900" i="9" a="1"/>
  <c r="A2900" i="9" s="1"/>
  <c r="A2899" i="9"/>
  <c r="C2899" i="9" s="1"/>
  <c r="A2899" i="9" a="1"/>
  <c r="A2898" i="9" a="1"/>
  <c r="A2898" i="9" s="1"/>
  <c r="A2897" i="9" a="1"/>
  <c r="A2897" i="9" s="1"/>
  <c r="C2897" i="9" s="1"/>
  <c r="D2897" i="9" s="1"/>
  <c r="A2896" i="9"/>
  <c r="A2896" i="9" a="1"/>
  <c r="A2895" i="9" a="1"/>
  <c r="A2895" i="9" s="1"/>
  <c r="A2894" i="9" a="1"/>
  <c r="A2894" i="9" s="1"/>
  <c r="A2893" i="9" a="1"/>
  <c r="A2893" i="9" s="1"/>
  <c r="C2893" i="9" s="1"/>
  <c r="D2893" i="9" s="1"/>
  <c r="A2892" i="9" a="1"/>
  <c r="A2892" i="9" s="1"/>
  <c r="A2891" i="9"/>
  <c r="A2891" i="9" a="1"/>
  <c r="A2890" i="9" a="1"/>
  <c r="A2890" i="9" s="1"/>
  <c r="C2889" i="9"/>
  <c r="D2889" i="9" s="1"/>
  <c r="A2889" i="9" a="1"/>
  <c r="A2889" i="9" s="1"/>
  <c r="A2888" i="9" a="1"/>
  <c r="A2888" i="9" s="1"/>
  <c r="C2888" i="9" s="1"/>
  <c r="D2888" i="9" s="1"/>
  <c r="A2887" i="9"/>
  <c r="C2887" i="9" s="1"/>
  <c r="D2887" i="9" s="1"/>
  <c r="A2887" i="9" a="1"/>
  <c r="A2886" i="9" a="1"/>
  <c r="A2886" i="9" s="1"/>
  <c r="C2886" i="9" s="1"/>
  <c r="C2885" i="9"/>
  <c r="D2885" i="9"/>
  <c r="A2885" i="9" a="1"/>
  <c r="A2885" i="9" s="1"/>
  <c r="A2884" i="9" a="1"/>
  <c r="A2884" i="9" s="1"/>
  <c r="C2884" i="9" s="1"/>
  <c r="A2883" i="9" a="1"/>
  <c r="A2883" i="9" s="1"/>
  <c r="C2883" i="9" s="1"/>
  <c r="D2883" i="9" s="1"/>
  <c r="A2882" i="9" a="1"/>
  <c r="A2882" i="9" s="1"/>
  <c r="A2881" i="9" a="1"/>
  <c r="A2881" i="9" s="1"/>
  <c r="C2881" i="9" s="1"/>
  <c r="D2881" i="9" s="1"/>
  <c r="A2880" i="9" a="1"/>
  <c r="A2880" i="9" s="1"/>
  <c r="A2879" i="9" a="1"/>
  <c r="A2879" i="9" s="1"/>
  <c r="C2879" i="9" s="1"/>
  <c r="D2879" i="9" s="1"/>
  <c r="A2878" i="9" a="1"/>
  <c r="A2878" i="9" s="1"/>
  <c r="C2877" i="9"/>
  <c r="D2877" i="9" s="1"/>
  <c r="A2877" i="9" a="1"/>
  <c r="A2877" i="9" s="1"/>
  <c r="A2876" i="9" a="1"/>
  <c r="A2876" i="9" s="1"/>
  <c r="C2876" i="9" s="1"/>
  <c r="D2876" i="9" s="1"/>
  <c r="A2875" i="9" a="1"/>
  <c r="A2875" i="9" s="1"/>
  <c r="A2874" i="9" a="1"/>
  <c r="A2874" i="9" s="1"/>
  <c r="A2873" i="9" a="1"/>
  <c r="A2873" i="9" s="1"/>
  <c r="A2872" i="9" a="1"/>
  <c r="A2872" i="9" s="1"/>
  <c r="C2872" i="9" s="1"/>
  <c r="A2871" i="9" a="1"/>
  <c r="A2871" i="9" s="1"/>
  <c r="A2870" i="9" a="1"/>
  <c r="A2870" i="9" s="1"/>
  <c r="C2870" i="9" s="1"/>
  <c r="A2869" i="9" a="1"/>
  <c r="A2869" i="9" s="1"/>
  <c r="C2868" i="9"/>
  <c r="D2868" i="9" s="1"/>
  <c r="A2868" i="9" a="1"/>
  <c r="A2868" i="9" s="1"/>
  <c r="A2867" i="9" a="1"/>
  <c r="A2867" i="9" s="1"/>
  <c r="C2866" i="9"/>
  <c r="A2866" i="9" a="1"/>
  <c r="A2866" i="9" s="1"/>
  <c r="A2865" i="9" a="1"/>
  <c r="A2865" i="9" s="1"/>
  <c r="A2864" i="9" a="1"/>
  <c r="A2864" i="9" s="1"/>
  <c r="A2863" i="9" a="1"/>
  <c r="A2863" i="9" s="1"/>
  <c r="A2862" i="9" a="1"/>
  <c r="A2862" i="9" s="1"/>
  <c r="C2862" i="9" s="1"/>
  <c r="A2861" i="9" a="1"/>
  <c r="A2861" i="9" s="1"/>
  <c r="C2860" i="9"/>
  <c r="D2860" i="9" s="1"/>
  <c r="A2860" i="9" a="1"/>
  <c r="A2860" i="9" s="1"/>
  <c r="A2859" i="9"/>
  <c r="A2859" i="9" a="1"/>
  <c r="C2858" i="9"/>
  <c r="D2858" i="9" s="1"/>
  <c r="A2858" i="9" a="1"/>
  <c r="A2858" i="9" s="1"/>
  <c r="A2857" i="9" a="1"/>
  <c r="A2857" i="9" s="1"/>
  <c r="A2856" i="9"/>
  <c r="C2856" i="9" s="1"/>
  <c r="A2856" i="9" a="1"/>
  <c r="A2855" i="9" a="1"/>
  <c r="A2855" i="9" s="1"/>
  <c r="A2854" i="9" a="1"/>
  <c r="A2854" i="9" s="1"/>
  <c r="A2853" i="9" a="1"/>
  <c r="A2853" i="9" s="1"/>
  <c r="A2852" i="9"/>
  <c r="A2852" i="9" a="1"/>
  <c r="A2851" i="9" a="1"/>
  <c r="A2851" i="9" s="1"/>
  <c r="A2850" i="9" a="1"/>
  <c r="A2850" i="9" s="1"/>
  <c r="C2850" i="9" s="1"/>
  <c r="D2850" i="9" s="1"/>
  <c r="A2849" i="9"/>
  <c r="A2849" i="9" a="1"/>
  <c r="A2848" i="9"/>
  <c r="A2848" i="9" a="1"/>
  <c r="A2847" i="9" a="1"/>
  <c r="A2847" i="9" s="1"/>
  <c r="A2846" i="9" a="1"/>
  <c r="A2846" i="9" s="1"/>
  <c r="A2845" i="9" a="1"/>
  <c r="A2845" i="9" s="1"/>
  <c r="A2844" i="9" a="1"/>
  <c r="A2844" i="9" s="1"/>
  <c r="A2843" i="9" a="1"/>
  <c r="A2843" i="9" s="1"/>
  <c r="A2842" i="9" a="1"/>
  <c r="A2842" i="9" s="1"/>
  <c r="C2842" i="9" s="1"/>
  <c r="D2842" i="9" s="1"/>
  <c r="A2841" i="9"/>
  <c r="A2841" i="9" a="1"/>
  <c r="A2840" i="9" a="1"/>
  <c r="A2840" i="9" s="1"/>
  <c r="C2840" i="9" s="1"/>
  <c r="A2839" i="9" a="1"/>
  <c r="A2839" i="9" s="1"/>
  <c r="A2838" i="9" a="1"/>
  <c r="A2838" i="9" s="1"/>
  <c r="C2838" i="9" s="1"/>
  <c r="A2837" i="9" a="1"/>
  <c r="A2837" i="9" s="1"/>
  <c r="C2837" i="9" s="1"/>
  <c r="A2836" i="9" a="1"/>
  <c r="A2836" i="9" s="1"/>
  <c r="A2835" i="9" a="1"/>
  <c r="A2835" i="9" s="1"/>
  <c r="A2834" i="9" a="1"/>
  <c r="A2834" i="9" s="1"/>
  <c r="A2833" i="9" a="1"/>
  <c r="A2833" i="9" s="1"/>
  <c r="A2832" i="9"/>
  <c r="A2832" i="9" a="1"/>
  <c r="A2831" i="9"/>
  <c r="A2831" i="9" a="1"/>
  <c r="A2830" i="9" a="1"/>
  <c r="A2830" i="9" s="1"/>
  <c r="A2829" i="9" a="1"/>
  <c r="A2829" i="9" s="1"/>
  <c r="C2829" i="9" s="1"/>
  <c r="C2828" i="9"/>
  <c r="D2828" i="9" s="1"/>
  <c r="A2828" i="9" a="1"/>
  <c r="A2828" i="9" s="1"/>
  <c r="C2827" i="9"/>
  <c r="D2827" i="9" s="1"/>
  <c r="A2827" i="9" a="1"/>
  <c r="A2827" i="9" s="1"/>
  <c r="A2826" i="9" a="1"/>
  <c r="A2826" i="9" s="1"/>
  <c r="A2825" i="9" a="1"/>
  <c r="A2825" i="9" s="1"/>
  <c r="C2825" i="9" s="1"/>
  <c r="D2825" i="9" s="1"/>
  <c r="A2824" i="9" a="1"/>
  <c r="A2824" i="9" s="1"/>
  <c r="A2823" i="9"/>
  <c r="A2823" i="9" a="1"/>
  <c r="A2822" i="9" a="1"/>
  <c r="A2822" i="9" s="1"/>
  <c r="C2821" i="9"/>
  <c r="D2821" i="9" s="1"/>
  <c r="A2821" i="9" a="1"/>
  <c r="A2821" i="9" s="1"/>
  <c r="A2820" i="9" a="1"/>
  <c r="A2820" i="9" s="1"/>
  <c r="C2820" i="9" s="1"/>
  <c r="A2819" i="9" a="1"/>
  <c r="A2819" i="9" s="1"/>
  <c r="A2818" i="9" a="1"/>
  <c r="A2818" i="9" s="1"/>
  <c r="A2817" i="9" a="1"/>
  <c r="A2817" i="9" s="1"/>
  <c r="A2816" i="9"/>
  <c r="C2816" i="9" s="1"/>
  <c r="D2816" i="9" s="1"/>
  <c r="A2816" i="9" a="1"/>
  <c r="A2815" i="9" a="1"/>
  <c r="A2815" i="9" s="1"/>
  <c r="A2814" i="9" a="1"/>
  <c r="A2814" i="9" s="1"/>
  <c r="C2813" i="9"/>
  <c r="D2813" i="9" s="1"/>
  <c r="A2813" i="9" a="1"/>
  <c r="A2813" i="9" s="1"/>
  <c r="A2812" i="9"/>
  <c r="C2812" i="9" s="1"/>
  <c r="A2812" i="9" a="1"/>
  <c r="A2811" i="9" a="1"/>
  <c r="A2811" i="9" s="1"/>
  <c r="A2810" i="9" a="1"/>
  <c r="A2810" i="9" s="1"/>
  <c r="C2810" i="9" s="1"/>
  <c r="A2809" i="9" a="1"/>
  <c r="A2809" i="9" s="1"/>
  <c r="A2808" i="9" a="1"/>
  <c r="A2808" i="9" s="1"/>
  <c r="C2808" i="9" s="1"/>
  <c r="A2807" i="9" a="1"/>
  <c r="A2807" i="9" s="1"/>
  <c r="A2806" i="9"/>
  <c r="C2806" i="9" s="1"/>
  <c r="D2806" i="9" s="1"/>
  <c r="A2806" i="9" a="1"/>
  <c r="C2805" i="9"/>
  <c r="A2805" i="9" a="1"/>
  <c r="A2805" i="9" s="1"/>
  <c r="A2804" i="9" a="1"/>
  <c r="A2804" i="9" s="1"/>
  <c r="C2803" i="9"/>
  <c r="D2803" i="9" s="1"/>
  <c r="A2803" i="9" a="1"/>
  <c r="A2803" i="9" s="1"/>
  <c r="A2802" i="9" a="1"/>
  <c r="A2802" i="9" s="1"/>
  <c r="A2801" i="9" a="1"/>
  <c r="A2801" i="9" s="1"/>
  <c r="A2800" i="9" a="1"/>
  <c r="A2800" i="9" s="1"/>
  <c r="A2799" i="9"/>
  <c r="A2799" i="9" a="1"/>
  <c r="A2798" i="9" a="1"/>
  <c r="A2798" i="9" s="1"/>
  <c r="C2798" i="9" s="1"/>
  <c r="A2797" i="9" a="1"/>
  <c r="A2797" i="9" s="1"/>
  <c r="A2796" i="9" a="1"/>
  <c r="A2796" i="9" s="1"/>
  <c r="C2796" i="9" s="1"/>
  <c r="A2795" i="9" a="1"/>
  <c r="A2795" i="9" s="1"/>
  <c r="A2794" i="9" a="1"/>
  <c r="A2794" i="9" s="1"/>
  <c r="C2793" i="9"/>
  <c r="D2793" i="9" s="1"/>
  <c r="A2793" i="9" a="1"/>
  <c r="A2793" i="9" s="1"/>
  <c r="C2792" i="9"/>
  <c r="D2792" i="9" s="1"/>
  <c r="A2792" i="9" a="1"/>
  <c r="A2792" i="9" s="1"/>
  <c r="A2791" i="9"/>
  <c r="A2791" i="9" a="1"/>
  <c r="A2790" i="9"/>
  <c r="C2790" i="9" s="1"/>
  <c r="D2790" i="9" s="1"/>
  <c r="A2790" i="9" a="1"/>
  <c r="A2789" i="9" a="1"/>
  <c r="A2789" i="9" s="1"/>
  <c r="A2788" i="9" a="1"/>
  <c r="A2788" i="9" s="1"/>
  <c r="A2787" i="9" a="1"/>
  <c r="A2787" i="9" s="1"/>
  <c r="A2786" i="9"/>
  <c r="A2786" i="9" a="1"/>
  <c r="A2785" i="9" a="1"/>
  <c r="A2785" i="9" s="1"/>
  <c r="A2784" i="9" a="1"/>
  <c r="A2784" i="9" s="1"/>
  <c r="G2783" i="9"/>
  <c r="C2783" i="9"/>
  <c r="D2783" i="9" s="1"/>
  <c r="A2783" i="9" a="1"/>
  <c r="A2783" i="9" s="1"/>
  <c r="A2782" i="9" a="1"/>
  <c r="A2782" i="9" s="1"/>
  <c r="A2781" i="9" a="1"/>
  <c r="A2781" i="9" s="1"/>
  <c r="A2780" i="9" a="1"/>
  <c r="A2780" i="9" s="1"/>
  <c r="A2779" i="9" a="1"/>
  <c r="A2779" i="9" s="1"/>
  <c r="A2778" i="9"/>
  <c r="C2778" i="9" s="1"/>
  <c r="D2778" i="9" s="1"/>
  <c r="A2778" i="9" a="1"/>
  <c r="A2777" i="9"/>
  <c r="C2777" i="9" s="1"/>
  <c r="A2777" i="9" a="1"/>
  <c r="A2776" i="9" a="1"/>
  <c r="A2776" i="9" s="1"/>
  <c r="A2775" i="9" a="1"/>
  <c r="A2775" i="9" s="1"/>
  <c r="A2774" i="9"/>
  <c r="C2774" i="9" s="1"/>
  <c r="A2774" i="9" a="1"/>
  <c r="A2773" i="9"/>
  <c r="A2773" i="9" a="1"/>
  <c r="A2772" i="9"/>
  <c r="A2772" i="9" a="1"/>
  <c r="G2771" i="9"/>
  <c r="A2771" i="9" a="1"/>
  <c r="A2771" i="9" s="1"/>
  <c r="C2771" i="9" s="1"/>
  <c r="D2771" i="9" s="1"/>
  <c r="A2770" i="9" a="1"/>
  <c r="A2770" i="9" s="1"/>
  <c r="C2770" i="9" s="1"/>
  <c r="A2769" i="9" a="1"/>
  <c r="A2769" i="9" s="1"/>
  <c r="C2769" i="9" s="1"/>
  <c r="D2769" i="9" s="1"/>
  <c r="A2768" i="9"/>
  <c r="A2768" i="9" a="1"/>
  <c r="C2767" i="9"/>
  <c r="D2767" i="9" s="1"/>
  <c r="A2767" i="9" a="1"/>
  <c r="A2767" i="9" s="1"/>
  <c r="A2766" i="9" a="1"/>
  <c r="A2766" i="9" s="1"/>
  <c r="C2766" i="9" s="1"/>
  <c r="A2765" i="9"/>
  <c r="A2765" i="9" a="1"/>
  <c r="A2764" i="9" a="1"/>
  <c r="A2764" i="9" s="1"/>
  <c r="A2763" i="9" a="1"/>
  <c r="A2763" i="9" s="1"/>
  <c r="C2763" i="9" s="1"/>
  <c r="G2762" i="9"/>
  <c r="C2762" i="9"/>
  <c r="D2762" i="9" s="1"/>
  <c r="A2762" i="9"/>
  <c r="A2762" i="9" a="1"/>
  <c r="A2761" i="9"/>
  <c r="G2761" i="9" s="1"/>
  <c r="A2761" i="9" a="1"/>
  <c r="A2760" i="9"/>
  <c r="A2760" i="9" a="1"/>
  <c r="A2759" i="9"/>
  <c r="C2759" i="9" s="1"/>
  <c r="D2759" i="9" s="1"/>
  <c r="A2759" i="9" a="1"/>
  <c r="A2758" i="9" a="1"/>
  <c r="A2758" i="9" s="1"/>
  <c r="A2757" i="9" a="1"/>
  <c r="A2757" i="9" s="1"/>
  <c r="A2756" i="9" a="1"/>
  <c r="A2756" i="9" s="1"/>
  <c r="A2755" i="9"/>
  <c r="A2755" i="9" a="1"/>
  <c r="A2754" i="9"/>
  <c r="C2754" i="9" s="1"/>
  <c r="D2754" i="9" s="1"/>
  <c r="A2754" i="9" a="1"/>
  <c r="A2753" i="9" a="1"/>
  <c r="A2753" i="9" s="1"/>
  <c r="A2752" i="9"/>
  <c r="C2752" i="9" s="1"/>
  <c r="D2752" i="9" s="1"/>
  <c r="A2752" i="9" a="1"/>
  <c r="A2751" i="9" a="1"/>
  <c r="A2751" i="9" s="1"/>
  <c r="C2750" i="9"/>
  <c r="A2750" i="9" a="1"/>
  <c r="A2750" i="9" s="1"/>
  <c r="A2749" i="9"/>
  <c r="C2749" i="9" s="1"/>
  <c r="D2749" i="9" s="1"/>
  <c r="A2749" i="9" a="1"/>
  <c r="A2748" i="9" a="1"/>
  <c r="A2748" i="9" s="1"/>
  <c r="C2748" i="9" s="1"/>
  <c r="D2748" i="9" s="1"/>
  <c r="A2747" i="9" a="1"/>
  <c r="A2747" i="9" s="1"/>
  <c r="A2746" i="9"/>
  <c r="C2746" i="9" s="1"/>
  <c r="D2746" i="9" s="1"/>
  <c r="A2746" i="9" a="1"/>
  <c r="A2745" i="9" a="1"/>
  <c r="A2745" i="9" s="1"/>
  <c r="A2744" i="9" a="1"/>
  <c r="A2744" i="9" s="1"/>
  <c r="C2743" i="9"/>
  <c r="A2743" i="9"/>
  <c r="A2743" i="9" a="1"/>
  <c r="A2742" i="9" a="1"/>
  <c r="A2742" i="9" s="1"/>
  <c r="C2741" i="9"/>
  <c r="D2741" i="9" s="1"/>
  <c r="A2741" i="9"/>
  <c r="A2741" i="9" a="1"/>
  <c r="A2740" i="9" a="1"/>
  <c r="A2740" i="9" s="1"/>
  <c r="A2739" i="9"/>
  <c r="C2739" i="9" s="1"/>
  <c r="A2739" i="9" a="1"/>
  <c r="A2738" i="9"/>
  <c r="C2738" i="9" s="1"/>
  <c r="A2738" i="9" a="1"/>
  <c r="C2737" i="9"/>
  <c r="D2737" i="9" s="1"/>
  <c r="A2737" i="9"/>
  <c r="A2737" i="9" a="1"/>
  <c r="A2736" i="9" a="1"/>
  <c r="A2736" i="9" s="1"/>
  <c r="C2735" i="9"/>
  <c r="A2735" i="9" a="1"/>
  <c r="A2735" i="9" s="1"/>
  <c r="A2734" i="9"/>
  <c r="A2734" i="9" a="1"/>
  <c r="A2733" i="9" a="1"/>
  <c r="A2733" i="9" s="1"/>
  <c r="A2732" i="9" a="1"/>
  <c r="A2732" i="9" s="1"/>
  <c r="A2731" i="9"/>
  <c r="A2731" i="9" a="1"/>
  <c r="C2730" i="9"/>
  <c r="A2730" i="9" a="1"/>
  <c r="A2730" i="9" s="1"/>
  <c r="A2729" i="9" a="1"/>
  <c r="A2729" i="9" s="1"/>
  <c r="A2728" i="9"/>
  <c r="A2728" i="9" a="1"/>
  <c r="A2727" i="9" a="1"/>
  <c r="A2727" i="9" s="1"/>
  <c r="A2726" i="9" a="1"/>
  <c r="A2726" i="9" s="1"/>
  <c r="A2725" i="9" a="1"/>
  <c r="A2725" i="9" s="1"/>
  <c r="C2725" i="9" s="1"/>
  <c r="A2724" i="9" a="1"/>
  <c r="A2724" i="9" s="1"/>
  <c r="C2724" i="9" s="1"/>
  <c r="C2723" i="9"/>
  <c r="D2723" i="9" s="1"/>
  <c r="A2723" i="9" a="1"/>
  <c r="A2723" i="9" s="1"/>
  <c r="A2722" i="9"/>
  <c r="C2722" i="9" s="1"/>
  <c r="D2722" i="9" s="1"/>
  <c r="A2722" i="9" a="1"/>
  <c r="C2721" i="9"/>
  <c r="A2721" i="9" a="1"/>
  <c r="A2721" i="9" s="1"/>
  <c r="A2720" i="9" a="1"/>
  <c r="A2720" i="9" s="1"/>
  <c r="A2719" i="9" a="1"/>
  <c r="A2719" i="9" s="1"/>
  <c r="C2719" i="9" s="1"/>
  <c r="D2719" i="9" s="1"/>
  <c r="A2718" i="9" a="1"/>
  <c r="A2718" i="9" s="1"/>
  <c r="A2717" i="9" a="1"/>
  <c r="A2717" i="9" s="1"/>
  <c r="A2716" i="9"/>
  <c r="A2716" i="9" a="1"/>
  <c r="C2715" i="9"/>
  <c r="D2715" i="9" s="1"/>
  <c r="A2715" i="9" a="1"/>
  <c r="A2715" i="9" s="1"/>
  <c r="C2714" i="9"/>
  <c r="D2714" i="9" s="1"/>
  <c r="A2714" i="9" a="1"/>
  <c r="A2714" i="9" s="1"/>
  <c r="A2713" i="9" a="1"/>
  <c r="A2713" i="9" s="1"/>
  <c r="G2713" i="9" s="1"/>
  <c r="A2712" i="9" a="1"/>
  <c r="A2712" i="9" s="1"/>
  <c r="C2712" i="9" s="1"/>
  <c r="C2711" i="9"/>
  <c r="D2711" i="9" s="1"/>
  <c r="A2711" i="9" a="1"/>
  <c r="A2711" i="9" s="1"/>
  <c r="A2710" i="9" a="1"/>
  <c r="A2710" i="9" s="1"/>
  <c r="C2710" i="9" s="1"/>
  <c r="D2710" i="9" s="1"/>
  <c r="A2709" i="9" a="1"/>
  <c r="A2709" i="9" s="1"/>
  <c r="C2708" i="9"/>
  <c r="A2708" i="9" a="1"/>
  <c r="A2708" i="9" s="1"/>
  <c r="A2707" i="9" a="1"/>
  <c r="A2707" i="9" s="1"/>
  <c r="C2706" i="9"/>
  <c r="A2706" i="9" a="1"/>
  <c r="A2706" i="9" s="1"/>
  <c r="A2705" i="9" a="1"/>
  <c r="A2705" i="9" s="1"/>
  <c r="A2704" i="9" a="1"/>
  <c r="A2704" i="9" s="1"/>
  <c r="A2703" i="9"/>
  <c r="C2703" i="9" s="1"/>
  <c r="D2703" i="9" s="1"/>
  <c r="A2703" i="9" a="1"/>
  <c r="A2702" i="9" a="1"/>
  <c r="A2702" i="9" s="1"/>
  <c r="A2701" i="9" a="1"/>
  <c r="A2701" i="9" s="1"/>
  <c r="A2700" i="9" a="1"/>
  <c r="A2700" i="9" s="1"/>
  <c r="A2699" i="9"/>
  <c r="C2699" i="9" s="1"/>
  <c r="A2699" i="9" a="1"/>
  <c r="A2698" i="9" a="1"/>
  <c r="A2698" i="9" s="1"/>
  <c r="G2697" i="9"/>
  <c r="A2697" i="9" a="1"/>
  <c r="A2697" i="9" s="1"/>
  <c r="G2696" i="9"/>
  <c r="A2696" i="9"/>
  <c r="C2696" i="9" s="1"/>
  <c r="D2696" i="9" s="1"/>
  <c r="A2696" i="9" a="1"/>
  <c r="A2695" i="9" a="1"/>
  <c r="A2695" i="9" s="1"/>
  <c r="A2694" i="9" a="1"/>
  <c r="A2694" i="9" s="1"/>
  <c r="C2693" i="9"/>
  <c r="A2693" i="9" a="1"/>
  <c r="A2693" i="9" s="1"/>
  <c r="C2692" i="9"/>
  <c r="D2692" i="9" s="1"/>
  <c r="A2692" i="9" a="1"/>
  <c r="A2692" i="9" s="1"/>
  <c r="A2691" i="9" a="1"/>
  <c r="A2691" i="9" s="1"/>
  <c r="A2690" i="9" a="1"/>
  <c r="A2690" i="9" s="1"/>
  <c r="A2689" i="9"/>
  <c r="A2689" i="9" a="1"/>
  <c r="C2688" i="9"/>
  <c r="D2688" i="9" s="1"/>
  <c r="A2688" i="9"/>
  <c r="A2688" i="9" a="1"/>
  <c r="A2687" i="9" a="1"/>
  <c r="A2687" i="9" s="1"/>
  <c r="A2686" i="9" a="1"/>
  <c r="A2686" i="9" s="1"/>
  <c r="C2686" i="9" s="1"/>
  <c r="D2686" i="9" s="1"/>
  <c r="A2685" i="9" a="1"/>
  <c r="A2685" i="9" s="1"/>
  <c r="A2684" i="9" a="1"/>
  <c r="A2684" i="9" s="1"/>
  <c r="C2684" i="9" s="1"/>
  <c r="A2683" i="9" a="1"/>
  <c r="A2683" i="9" s="1"/>
  <c r="A2682" i="9"/>
  <c r="A2682" i="9" a="1"/>
  <c r="A2681" i="9" a="1"/>
  <c r="A2681" i="9" s="1"/>
  <c r="A2680" i="9"/>
  <c r="A2680" i="9" a="1"/>
  <c r="A2679" i="9"/>
  <c r="C2679" i="9" s="1"/>
  <c r="D2679" i="9" s="1"/>
  <c r="A2679" i="9" a="1"/>
  <c r="A2678" i="9" a="1"/>
  <c r="A2678" i="9" s="1"/>
  <c r="A2677" i="9"/>
  <c r="A2677" i="9" a="1"/>
  <c r="A2676" i="9"/>
  <c r="C2676" i="9" s="1"/>
  <c r="D2676" i="9" s="1"/>
  <c r="A2676" i="9" a="1"/>
  <c r="C2675" i="9"/>
  <c r="A2675" i="9"/>
  <c r="A2675" i="9" a="1"/>
  <c r="A2674" i="9" a="1"/>
  <c r="A2674" i="9" s="1"/>
  <c r="A2673" i="9" a="1"/>
  <c r="A2673" i="9" s="1"/>
  <c r="C2673" i="9" s="1"/>
  <c r="A2672" i="9"/>
  <c r="C2672" i="9" s="1"/>
  <c r="D2672" i="9" s="1"/>
  <c r="A2672" i="9" a="1"/>
  <c r="A2671" i="9" a="1"/>
  <c r="A2671" i="9" s="1"/>
  <c r="A2670" i="9"/>
  <c r="A2670" i="9" a="1"/>
  <c r="A2669" i="9" a="1"/>
  <c r="A2669" i="9" s="1"/>
  <c r="A2668" i="9" a="1"/>
  <c r="A2668" i="9" s="1"/>
  <c r="A2667" i="9" a="1"/>
  <c r="A2667" i="9" s="1"/>
  <c r="A2666" i="9" a="1"/>
  <c r="A2666" i="9" s="1"/>
  <c r="C2666" i="9" s="1"/>
  <c r="A2665" i="9" a="1"/>
  <c r="A2665" i="9" s="1"/>
  <c r="A2664" i="9" a="1"/>
  <c r="A2664" i="9" s="1"/>
  <c r="C2664" i="9" s="1"/>
  <c r="D2664" i="9" s="1"/>
  <c r="A2663" i="9" a="1"/>
  <c r="A2663" i="9" s="1"/>
  <c r="A2662" i="9" a="1"/>
  <c r="A2662" i="9" s="1"/>
  <c r="A2661" i="9"/>
  <c r="C2661" i="9" s="1"/>
  <c r="D2661" i="9" s="1"/>
  <c r="A2661" i="9" a="1"/>
  <c r="A2660" i="9" a="1"/>
  <c r="A2660" i="9" s="1"/>
  <c r="A2659" i="9" a="1"/>
  <c r="A2659" i="9" s="1"/>
  <c r="C2658" i="9"/>
  <c r="D2658" i="9" s="1"/>
  <c r="A2658" i="9" a="1"/>
  <c r="A2658" i="9" s="1"/>
  <c r="G2658" i="9" s="1"/>
  <c r="A2657" i="9" a="1"/>
  <c r="A2657" i="9" s="1"/>
  <c r="A2656" i="9"/>
  <c r="A2656" i="9" a="1"/>
  <c r="A2655" i="9"/>
  <c r="C2655" i="9" s="1"/>
  <c r="D2655" i="9" s="1"/>
  <c r="A2655" i="9" a="1"/>
  <c r="A2654" i="9" a="1"/>
  <c r="A2654" i="9" s="1"/>
  <c r="A2653" i="9" a="1"/>
  <c r="A2653" i="9" s="1"/>
  <c r="C2653" i="9" s="1"/>
  <c r="D2653" i="9" s="1"/>
  <c r="A2652" i="9" a="1"/>
  <c r="A2652" i="9" s="1"/>
  <c r="A2651" i="9" a="1"/>
  <c r="A2651" i="9" s="1"/>
  <c r="A2650" i="9" a="1"/>
  <c r="A2650" i="9" s="1"/>
  <c r="C2650" i="9" s="1"/>
  <c r="D2650" i="9" s="1"/>
  <c r="A2649" i="9" a="1"/>
  <c r="A2649" i="9" s="1"/>
  <c r="A2648" i="9" a="1"/>
  <c r="A2648" i="9" s="1"/>
  <c r="A2647" i="9"/>
  <c r="A2647" i="9" a="1"/>
  <c r="A2646" i="9" a="1"/>
  <c r="A2646" i="9" s="1"/>
  <c r="C2645" i="9"/>
  <c r="D2645" i="9" s="1"/>
  <c r="A2645" i="9"/>
  <c r="A2645" i="9" a="1"/>
  <c r="A2644" i="9"/>
  <c r="A2644" i="9" a="1"/>
  <c r="A2643" i="9" a="1"/>
  <c r="A2643" i="9" s="1"/>
  <c r="A2642" i="9" a="1"/>
  <c r="A2642" i="9" s="1"/>
  <c r="A2641" i="9"/>
  <c r="A2641" i="9" a="1"/>
  <c r="A2640" i="9"/>
  <c r="A2640" i="9" a="1"/>
  <c r="A2639" i="9"/>
  <c r="A2639" i="9" a="1"/>
  <c r="A2638" i="9"/>
  <c r="A2638" i="9" a="1"/>
  <c r="A2637" i="9" a="1"/>
  <c r="A2637" i="9" s="1"/>
  <c r="C2637" i="9" s="1"/>
  <c r="D2637" i="9" s="1"/>
  <c r="A2636" i="9" a="1"/>
  <c r="A2636" i="9" s="1"/>
  <c r="A2635" i="9" a="1"/>
  <c r="A2635" i="9" s="1"/>
  <c r="A2634" i="9"/>
  <c r="A2634" i="9" a="1"/>
  <c r="C2633" i="9"/>
  <c r="D2633" i="9" s="1"/>
  <c r="A2633" i="9" a="1"/>
  <c r="A2633" i="9" s="1"/>
  <c r="A2632" i="9" a="1"/>
  <c r="A2632" i="9" s="1"/>
  <c r="A2631" i="9" a="1"/>
  <c r="A2631" i="9" s="1"/>
  <c r="A2630" i="9" a="1"/>
  <c r="A2630" i="9" s="1"/>
  <c r="A2629" i="9"/>
  <c r="C2629" i="9" s="1"/>
  <c r="D2629" i="9" s="1"/>
  <c r="A2629" i="9" a="1"/>
  <c r="A2628" i="9" a="1"/>
  <c r="A2628" i="9" s="1"/>
  <c r="C2628" i="9" s="1"/>
  <c r="D2628" i="9" s="1"/>
  <c r="A2627" i="9" a="1"/>
  <c r="A2627" i="9" s="1"/>
  <c r="A2626" i="9"/>
  <c r="C2626" i="9" s="1"/>
  <c r="A2626" i="9" a="1"/>
  <c r="A2625" i="9"/>
  <c r="C2625" i="9" s="1"/>
  <c r="D2625" i="9" s="1"/>
  <c r="A2625" i="9" a="1"/>
  <c r="A2624" i="9" a="1"/>
  <c r="A2624" i="9" s="1"/>
  <c r="A2623" i="9"/>
  <c r="C2623" i="9" s="1"/>
  <c r="D2623" i="9" s="1"/>
  <c r="A2623" i="9" a="1"/>
  <c r="A2622" i="9"/>
  <c r="A2622" i="9" a="1"/>
  <c r="A2621" i="9"/>
  <c r="C2621" i="9" s="1"/>
  <c r="D2621" i="9" s="1"/>
  <c r="A2621" i="9" a="1"/>
  <c r="A2620" i="9" a="1"/>
  <c r="A2620" i="9" s="1"/>
  <c r="A2619" i="9" a="1"/>
  <c r="A2619" i="9" s="1"/>
  <c r="A2618" i="9"/>
  <c r="A2618" i="9" a="1"/>
  <c r="A2617" i="9"/>
  <c r="C2617" i="9" s="1"/>
  <c r="D2617" i="9" s="1"/>
  <c r="A2617" i="9" a="1"/>
  <c r="A2616" i="9" a="1"/>
  <c r="A2616" i="9" s="1"/>
  <c r="A2615" i="9" a="1"/>
  <c r="A2615" i="9" s="1"/>
  <c r="C2615" i="9" s="1"/>
  <c r="A2614" i="9" a="1"/>
  <c r="A2614" i="9" s="1"/>
  <c r="A2613" i="9" a="1"/>
  <c r="A2613" i="9" s="1"/>
  <c r="C2613" i="9" s="1"/>
  <c r="D2613" i="9" s="1"/>
  <c r="A2612" i="9" a="1"/>
  <c r="A2612" i="9" s="1"/>
  <c r="G2611" i="9"/>
  <c r="A2611" i="9"/>
  <c r="A2611" i="9" a="1"/>
  <c r="A2610" i="9" a="1"/>
  <c r="A2610" i="9" s="1"/>
  <c r="A2609" i="9" a="1"/>
  <c r="A2609" i="9" s="1"/>
  <c r="A2608" i="9" a="1"/>
  <c r="A2608" i="9" s="1"/>
  <c r="C2608" i="9" s="1"/>
  <c r="D2608" i="9" s="1"/>
  <c r="A2607" i="9"/>
  <c r="A2607" i="9" a="1"/>
  <c r="A2606" i="9" a="1"/>
  <c r="A2606" i="9" s="1"/>
  <c r="C2606" i="9" s="1"/>
  <c r="G2605" i="9"/>
  <c r="A2605" i="9"/>
  <c r="C2605" i="9" s="1"/>
  <c r="D2605" i="9" s="1"/>
  <c r="A2605" i="9" a="1"/>
  <c r="A2604" i="9"/>
  <c r="C2604" i="9" s="1"/>
  <c r="D2604" i="9" s="1"/>
  <c r="A2604" i="9" a="1"/>
  <c r="A2603" i="9" a="1"/>
  <c r="A2603" i="9" s="1"/>
  <c r="A2602" i="9" a="1"/>
  <c r="A2602" i="9" s="1"/>
  <c r="A2601" i="9"/>
  <c r="C2601" i="9" s="1"/>
  <c r="D2601" i="9" s="1"/>
  <c r="A2601" i="9" a="1"/>
  <c r="A2600" i="9" a="1"/>
  <c r="A2600" i="9" s="1"/>
  <c r="A2599" i="9" a="1"/>
  <c r="A2599" i="9" s="1"/>
  <c r="A2598" i="9" a="1"/>
  <c r="A2598" i="9" s="1"/>
  <c r="G2598" i="9" s="1"/>
  <c r="A2597" i="9"/>
  <c r="A2597" i="9" a="1"/>
  <c r="A2596" i="9" a="1"/>
  <c r="A2596" i="9" s="1"/>
  <c r="C2595" i="9"/>
  <c r="A2595" i="9" a="1"/>
  <c r="A2595" i="9" s="1"/>
  <c r="A2594" i="9" a="1"/>
  <c r="A2594" i="9" s="1"/>
  <c r="A2593" i="9" a="1"/>
  <c r="A2593" i="9" s="1"/>
  <c r="C2593" i="9" s="1"/>
  <c r="A2592" i="9" a="1"/>
  <c r="A2592" i="9" s="1"/>
  <c r="A2591" i="9" a="1"/>
  <c r="A2591" i="9" s="1"/>
  <c r="C2591" i="9" s="1"/>
  <c r="A2590" i="9"/>
  <c r="A2590" i="9" a="1"/>
  <c r="A2589" i="9"/>
  <c r="A2589" i="9" a="1"/>
  <c r="A2588" i="9" a="1"/>
  <c r="A2588" i="9" s="1"/>
  <c r="A2587" i="9" a="1"/>
  <c r="A2587" i="9" s="1"/>
  <c r="A2586" i="9" a="1"/>
  <c r="A2586" i="9" s="1"/>
  <c r="A2585" i="9"/>
  <c r="C2585" i="9" s="1"/>
  <c r="D2585" i="9" s="1"/>
  <c r="A2585" i="9" a="1"/>
  <c r="A2584" i="9" a="1"/>
  <c r="A2584" i="9" s="1"/>
  <c r="A2583" i="9" a="1"/>
  <c r="A2583" i="9" s="1"/>
  <c r="A2582" i="9" a="1"/>
  <c r="A2582" i="9" s="1"/>
  <c r="A2581" i="9"/>
  <c r="C2581" i="9" s="1"/>
  <c r="A2581" i="9" a="1"/>
  <c r="A2580" i="9" a="1"/>
  <c r="A2580" i="9" s="1"/>
  <c r="C2580" i="9" s="1"/>
  <c r="D2580" i="9" s="1"/>
  <c r="A2579" i="9" a="1"/>
  <c r="A2579" i="9" s="1"/>
  <c r="C2578" i="9"/>
  <c r="D2578" i="9"/>
  <c r="A2578" i="9" a="1"/>
  <c r="A2578" i="9" s="1"/>
  <c r="A2577" i="9"/>
  <c r="A2577" i="9" a="1"/>
  <c r="A2576" i="9"/>
  <c r="C2576" i="9" s="1"/>
  <c r="A2576" i="9" a="1"/>
  <c r="A2575" i="9" a="1"/>
  <c r="A2575" i="9" s="1"/>
  <c r="A2574" i="9" a="1"/>
  <c r="A2574" i="9" s="1"/>
  <c r="A2573" i="9" a="1"/>
  <c r="A2573" i="9" s="1"/>
  <c r="A2572" i="9" a="1"/>
  <c r="A2572" i="9" s="1"/>
  <c r="C2572" i="9" s="1"/>
  <c r="A2571" i="9" a="1"/>
  <c r="A2571" i="9" s="1"/>
  <c r="C2571" i="9" s="1"/>
  <c r="A2570" i="9" a="1"/>
  <c r="A2570" i="9" s="1"/>
  <c r="A2569" i="9" a="1"/>
  <c r="A2569" i="9" s="1"/>
  <c r="C2569" i="9" s="1"/>
  <c r="C2568" i="9"/>
  <c r="D2568" i="9" s="1"/>
  <c r="A2568" i="9" a="1"/>
  <c r="A2568" i="9" s="1"/>
  <c r="A2567" i="9" a="1"/>
  <c r="A2567" i="9" s="1"/>
  <c r="A2566" i="9" a="1"/>
  <c r="A2566" i="9" s="1"/>
  <c r="C2566" i="9" s="1"/>
  <c r="D2566" i="9" s="1"/>
  <c r="A2565" i="9"/>
  <c r="C2565" i="9" s="1"/>
  <c r="A2565" i="9" a="1"/>
  <c r="A2564" i="9" a="1"/>
  <c r="A2564" i="9" s="1"/>
  <c r="C2564" i="9" s="1"/>
  <c r="D2564" i="9" s="1"/>
  <c r="A2563" i="9"/>
  <c r="A2563" i="9" a="1"/>
  <c r="A2562" i="9"/>
  <c r="A2562" i="9" a="1"/>
  <c r="A2561" i="9"/>
  <c r="C2561" i="9" s="1"/>
  <c r="D2561" i="9" s="1"/>
  <c r="A2561" i="9" a="1"/>
  <c r="A2560" i="9" a="1"/>
  <c r="A2560" i="9" s="1"/>
  <c r="A2559" i="9" a="1"/>
  <c r="A2559" i="9" s="1"/>
  <c r="A2558" i="9" a="1"/>
  <c r="A2558" i="9" s="1"/>
  <c r="A2557" i="9"/>
  <c r="A2557" i="9" a="1"/>
  <c r="C2556" i="9"/>
  <c r="D2556" i="9" s="1"/>
  <c r="A2556" i="9" a="1"/>
  <c r="A2556" i="9" s="1"/>
  <c r="A2555" i="9" a="1"/>
  <c r="A2555" i="9" s="1"/>
  <c r="A2554" i="9"/>
  <c r="A2554" i="9" a="1"/>
  <c r="A2553" i="9" a="1"/>
  <c r="A2553" i="9" s="1"/>
  <c r="A2552" i="9" a="1"/>
  <c r="A2552" i="9" s="1"/>
  <c r="A2551" i="9" a="1"/>
  <c r="A2551" i="9" s="1"/>
  <c r="C2551" i="9" s="1"/>
  <c r="A2550" i="9" a="1"/>
  <c r="A2550" i="9" s="1"/>
  <c r="A2549" i="9"/>
  <c r="A2549" i="9" a="1"/>
  <c r="A2548" i="9" a="1"/>
  <c r="A2548" i="9" s="1"/>
  <c r="A2547" i="9" a="1"/>
  <c r="A2547" i="9" s="1"/>
  <c r="C2547" i="9" s="1"/>
  <c r="D2547" i="9" s="1"/>
  <c r="A2546" i="9" a="1"/>
  <c r="A2546" i="9" s="1"/>
  <c r="A2545" i="9" a="1"/>
  <c r="A2545" i="9" s="1"/>
  <c r="A2544" i="9" a="1"/>
  <c r="A2544" i="9" s="1"/>
  <c r="C2543" i="9"/>
  <c r="D2543" i="9" s="1"/>
  <c r="A2543" i="9" a="1"/>
  <c r="A2543" i="9" s="1"/>
  <c r="A2542" i="9" a="1"/>
  <c r="A2542" i="9" s="1"/>
  <c r="A2541" i="9"/>
  <c r="A2541" i="9" a="1"/>
  <c r="A2540" i="9"/>
  <c r="C2540" i="9" s="1"/>
  <c r="D2540" i="9" s="1"/>
  <c r="A2540" i="9" a="1"/>
  <c r="A2539" i="9" a="1"/>
  <c r="A2539" i="9" s="1"/>
  <c r="A2538" i="9" a="1"/>
  <c r="A2538" i="9" s="1"/>
  <c r="C2538" i="9" s="1"/>
  <c r="D2538" i="9" s="1"/>
  <c r="G2537" i="9"/>
  <c r="A2537" i="9"/>
  <c r="C2537" i="9" s="1"/>
  <c r="D2537" i="9" s="1"/>
  <c r="A2537" i="9" a="1"/>
  <c r="A2536" i="9" a="1"/>
  <c r="A2536" i="9" s="1"/>
  <c r="C2536" i="9" s="1"/>
  <c r="A2535" i="9" a="1"/>
  <c r="A2535" i="9" s="1"/>
  <c r="C2535" i="9" s="1"/>
  <c r="D2535" i="9" s="1"/>
  <c r="A2534" i="9" a="1"/>
  <c r="A2534" i="9" s="1"/>
  <c r="C2534" i="9" s="1"/>
  <c r="D2534" i="9" s="1"/>
  <c r="A2533" i="9" a="1"/>
  <c r="A2533" i="9" s="1"/>
  <c r="A2532" i="9" a="1"/>
  <c r="A2532" i="9" s="1"/>
  <c r="A2531" i="9"/>
  <c r="A2531" i="9" a="1"/>
  <c r="A2530" i="9"/>
  <c r="C2530" i="9" s="1"/>
  <c r="A2530" i="9" a="1"/>
  <c r="A2529" i="9" a="1"/>
  <c r="A2529" i="9" s="1"/>
  <c r="A2528" i="9" a="1"/>
  <c r="A2528" i="9" s="1"/>
  <c r="C2528" i="9" s="1"/>
  <c r="D2528" i="9" s="1"/>
  <c r="C2527" i="9"/>
  <c r="A2527" i="9" a="1"/>
  <c r="A2527" i="9" s="1"/>
  <c r="A2526" i="9"/>
  <c r="A2526" i="9" a="1"/>
  <c r="A2525" i="9"/>
  <c r="A2525" i="9" a="1"/>
  <c r="A2524" i="9" a="1"/>
  <c r="A2524" i="9" s="1"/>
  <c r="A2523" i="9" a="1"/>
  <c r="A2523" i="9" s="1"/>
  <c r="C2523" i="9" s="1"/>
  <c r="D2523" i="9" s="1"/>
  <c r="A2522" i="9" a="1"/>
  <c r="A2522" i="9" s="1"/>
  <c r="C2522" i="9" s="1"/>
  <c r="D2522" i="9" s="1"/>
  <c r="A2521" i="9" a="1"/>
  <c r="A2521" i="9" s="1"/>
  <c r="A2520" i="9" a="1"/>
  <c r="A2520" i="9" s="1"/>
  <c r="A2519" i="9" a="1"/>
  <c r="A2519" i="9" s="1"/>
  <c r="A2518" i="9"/>
  <c r="A2518" i="9" a="1"/>
  <c r="A2517" i="9" a="1"/>
  <c r="A2517" i="9" s="1"/>
  <c r="A2516" i="9"/>
  <c r="A2516" i="9" a="1"/>
  <c r="A2515" i="9" a="1"/>
  <c r="A2515" i="9" s="1"/>
  <c r="A2514" i="9" a="1"/>
  <c r="A2514" i="9" s="1"/>
  <c r="A2513" i="9" a="1"/>
  <c r="A2513" i="9" s="1"/>
  <c r="C2513" i="9" s="1"/>
  <c r="D2513" i="9" s="1"/>
  <c r="C2512" i="9"/>
  <c r="D2512" i="9" s="1"/>
  <c r="A2512" i="9" a="1"/>
  <c r="A2512" i="9" s="1"/>
  <c r="A2511" i="9" a="1"/>
  <c r="A2511" i="9" s="1"/>
  <c r="A2510" i="9" a="1"/>
  <c r="A2510" i="9" s="1"/>
  <c r="A2509" i="9"/>
  <c r="A2509" i="9" a="1"/>
  <c r="A2508" i="9"/>
  <c r="C2508" i="9" s="1"/>
  <c r="D2508" i="9" s="1"/>
  <c r="A2508" i="9" a="1"/>
  <c r="A2507" i="9" a="1"/>
  <c r="A2507" i="9" s="1"/>
  <c r="A2506" i="9"/>
  <c r="C2506" i="9" s="1"/>
  <c r="A2506" i="9" a="1"/>
  <c r="A2505" i="9" a="1"/>
  <c r="A2505" i="9" s="1"/>
  <c r="A2504" i="9" a="1"/>
  <c r="A2504" i="9" s="1"/>
  <c r="C2503" i="9"/>
  <c r="D2503" i="9" s="1"/>
  <c r="A2503" i="9" a="1"/>
  <c r="A2503" i="9" s="1"/>
  <c r="A2502" i="9" a="1"/>
  <c r="A2502" i="9" s="1"/>
  <c r="C2502" i="9" s="1"/>
  <c r="D2502" i="9" s="1"/>
  <c r="A2501" i="9"/>
  <c r="A2501" i="9" a="1"/>
  <c r="A2500" i="9"/>
  <c r="C2500" i="9" s="1"/>
  <c r="D2500" i="9" s="1"/>
  <c r="A2500" i="9" a="1"/>
  <c r="A2499" i="9"/>
  <c r="A2499" i="9" a="1"/>
  <c r="A2498" i="9"/>
  <c r="C2498" i="9" s="1"/>
  <c r="D2498" i="9" s="1"/>
  <c r="A2498" i="9" a="1"/>
  <c r="A2497" i="9"/>
  <c r="A2497" i="9" a="1"/>
  <c r="A2496" i="9" a="1"/>
  <c r="A2496" i="9" s="1"/>
  <c r="C2495" i="9"/>
  <c r="A2495" i="9" a="1"/>
  <c r="A2495" i="9" s="1"/>
  <c r="A2494" i="9" a="1"/>
  <c r="A2494" i="9" s="1"/>
  <c r="A2493" i="9" a="1"/>
  <c r="A2493" i="9" s="1"/>
  <c r="C2493" i="9" s="1"/>
  <c r="D2493" i="9" s="1"/>
  <c r="A2492" i="9" a="1"/>
  <c r="A2492" i="9" s="1"/>
  <c r="C2492" i="9" s="1"/>
  <c r="D2492" i="9" s="1"/>
  <c r="A2491" i="9" a="1"/>
  <c r="A2491" i="9" s="1"/>
  <c r="A2490" i="9" a="1"/>
  <c r="A2490" i="9" s="1"/>
  <c r="A2489" i="9" a="1"/>
  <c r="A2489" i="9" s="1"/>
  <c r="C2489" i="9" s="1"/>
  <c r="D2489" i="9" s="1"/>
  <c r="A2488" i="9" a="1"/>
  <c r="A2488" i="9" s="1"/>
  <c r="A2487" i="9" a="1"/>
  <c r="A2487" i="9" s="1"/>
  <c r="C2487" i="9" s="1"/>
  <c r="D2487" i="9" s="1"/>
  <c r="A2486" i="9" a="1"/>
  <c r="A2486" i="9" s="1"/>
  <c r="C2486" i="9" s="1"/>
  <c r="A2485" i="9" a="1"/>
  <c r="A2485" i="9" s="1"/>
  <c r="C2485" i="9" s="1"/>
  <c r="A2484" i="9" a="1"/>
  <c r="A2484" i="9" s="1"/>
  <c r="A2483" i="9" a="1"/>
  <c r="A2483" i="9" s="1"/>
  <c r="A2482" i="9" a="1"/>
  <c r="A2482" i="9" s="1"/>
  <c r="C2482" i="9" s="1"/>
  <c r="A2481" i="9" a="1"/>
  <c r="A2481" i="9" s="1"/>
  <c r="C2480" i="9"/>
  <c r="A2480" i="9" a="1"/>
  <c r="A2480" i="9" s="1"/>
  <c r="A2479" i="9" a="1"/>
  <c r="A2479" i="9" s="1"/>
  <c r="A2478" i="9"/>
  <c r="C2478" i="9" s="1"/>
  <c r="D2478" i="9" s="1"/>
  <c r="A2478" i="9" a="1"/>
  <c r="A2477" i="9"/>
  <c r="A2477" i="9" a="1"/>
  <c r="A2476" i="9" a="1"/>
  <c r="A2476" i="9" s="1"/>
  <c r="A2475" i="9" a="1"/>
  <c r="A2475" i="9" s="1"/>
  <c r="C2475" i="9" s="1"/>
  <c r="A2474" i="9" a="1"/>
  <c r="A2474" i="9" s="1"/>
  <c r="A2473" i="9"/>
  <c r="A2473" i="9" a="1"/>
  <c r="A2472" i="9" a="1"/>
  <c r="A2472" i="9" s="1"/>
  <c r="A2471" i="9" a="1"/>
  <c r="A2471" i="9" s="1"/>
  <c r="C2470" i="9"/>
  <c r="D2470" i="9" s="1"/>
  <c r="A2470" i="9" a="1"/>
  <c r="A2470" i="9" s="1"/>
  <c r="A2469" i="9"/>
  <c r="C2469" i="9" s="1"/>
  <c r="A2469" i="9" a="1"/>
  <c r="C2468" i="9"/>
  <c r="D2468" i="9" s="1"/>
  <c r="A2468" i="9" a="1"/>
  <c r="A2468" i="9" s="1"/>
  <c r="C2467" i="9"/>
  <c r="D2467" i="9" s="1"/>
  <c r="A2467" i="9" a="1"/>
  <c r="A2467" i="9" s="1"/>
  <c r="A2466" i="9" a="1"/>
  <c r="A2466" i="9" s="1"/>
  <c r="A2465" i="9"/>
  <c r="C2465" i="9" s="1"/>
  <c r="D2465" i="9" s="1"/>
  <c r="A2465" i="9" a="1"/>
  <c r="C2464" i="9"/>
  <c r="D2464" i="9" s="1"/>
  <c r="A2464" i="9" a="1"/>
  <c r="A2464" i="9" s="1"/>
  <c r="A2463" i="9" a="1"/>
  <c r="A2463" i="9" s="1"/>
  <c r="A2462" i="9" a="1"/>
  <c r="A2462" i="9" s="1"/>
  <c r="A2461" i="9" a="1"/>
  <c r="A2461" i="9" s="1"/>
  <c r="A2460" i="9" a="1"/>
  <c r="A2460" i="9" s="1"/>
  <c r="A2459" i="9" a="1"/>
  <c r="A2459" i="9" s="1"/>
  <c r="C2459" i="9" s="1"/>
  <c r="D2459" i="9" s="1"/>
  <c r="A2458" i="9" a="1"/>
  <c r="A2458" i="9" s="1"/>
  <c r="C2458" i="9" s="1"/>
  <c r="A2457" i="9" a="1"/>
  <c r="A2457" i="9" s="1"/>
  <c r="C2456" i="9"/>
  <c r="D2456" i="9" s="1"/>
  <c r="A2456" i="9" a="1"/>
  <c r="A2456" i="9" s="1"/>
  <c r="A2455" i="9" a="1"/>
  <c r="A2455" i="9" s="1"/>
  <c r="C2454" i="9"/>
  <c r="D2454" i="9" s="1"/>
  <c r="A2454" i="9" a="1"/>
  <c r="A2454" i="9" s="1"/>
  <c r="C2453" i="9"/>
  <c r="D2453" i="9" s="1"/>
  <c r="A2453" i="9" a="1"/>
  <c r="A2453" i="9" s="1"/>
  <c r="A2452" i="9" a="1"/>
  <c r="A2452" i="9" s="1"/>
  <c r="A2451" i="9"/>
  <c r="A2451" i="9" a="1"/>
  <c r="A2450" i="9" a="1"/>
  <c r="A2450" i="9" s="1"/>
  <c r="A2449" i="9"/>
  <c r="A2449" i="9" a="1"/>
  <c r="A2448" i="9"/>
  <c r="C2448" i="9" s="1"/>
  <c r="D2448" i="9" s="1"/>
  <c r="A2448" i="9" a="1"/>
  <c r="A2447" i="9"/>
  <c r="C2447" i="9" s="1"/>
  <c r="D2447" i="9" s="1"/>
  <c r="A2447" i="9" a="1"/>
  <c r="A2446" i="9" a="1"/>
  <c r="A2446" i="9" s="1"/>
  <c r="A2445" i="9" a="1"/>
  <c r="A2445" i="9" s="1"/>
  <c r="A2444" i="9"/>
  <c r="A2444" i="9" a="1"/>
  <c r="A2443" i="9" a="1"/>
  <c r="A2443" i="9" s="1"/>
  <c r="A2442" i="9" a="1"/>
  <c r="A2442" i="9" s="1"/>
  <c r="A2441" i="9" a="1"/>
  <c r="A2441" i="9" s="1"/>
  <c r="A2440" i="9" a="1"/>
  <c r="A2440" i="9" s="1"/>
  <c r="A2439" i="9" a="1"/>
  <c r="A2439" i="9" s="1"/>
  <c r="A2438" i="9" a="1"/>
  <c r="A2438" i="9" s="1"/>
  <c r="A2437" i="9" a="1"/>
  <c r="A2437" i="9" s="1"/>
  <c r="A2436" i="9" a="1"/>
  <c r="A2436" i="9" s="1"/>
  <c r="A2435" i="9" a="1"/>
  <c r="A2435" i="9" s="1"/>
  <c r="C2434" i="9"/>
  <c r="D2434" i="9" s="1"/>
  <c r="A2434" i="9" a="1"/>
  <c r="A2434" i="9" s="1"/>
  <c r="A2433" i="9" a="1"/>
  <c r="A2433" i="9" s="1"/>
  <c r="A2432" i="9"/>
  <c r="C2432" i="9" s="1"/>
  <c r="A2432" i="9" a="1"/>
  <c r="A2431" i="9" a="1"/>
  <c r="A2431" i="9" s="1"/>
  <c r="A2430" i="9" a="1"/>
  <c r="A2430" i="9" s="1"/>
  <c r="C2430" i="9" s="1"/>
  <c r="D2430" i="9" s="1"/>
  <c r="A2429" i="9" a="1"/>
  <c r="A2429" i="9" s="1"/>
  <c r="A2428" i="9" a="1"/>
  <c r="A2428" i="9" s="1"/>
  <c r="A2427" i="9"/>
  <c r="A2427" i="9" a="1"/>
  <c r="A2426" i="9" a="1"/>
  <c r="A2426" i="9" s="1"/>
  <c r="A2425" i="9" a="1"/>
  <c r="A2425" i="9" s="1"/>
  <c r="A2424" i="9" a="1"/>
  <c r="A2424" i="9" s="1"/>
  <c r="A2423" i="9"/>
  <c r="A2423" i="9" a="1"/>
  <c r="A2422" i="9" a="1"/>
  <c r="A2422" i="9" s="1"/>
  <c r="C2422" i="9" s="1"/>
  <c r="D2422" i="9" s="1"/>
  <c r="A2421" i="9" a="1"/>
  <c r="A2421" i="9" s="1"/>
  <c r="C2421" i="9" s="1"/>
  <c r="D2421" i="9" s="1"/>
  <c r="A2420" i="9" a="1"/>
  <c r="A2420" i="9" s="1"/>
  <c r="A2419" i="9" a="1"/>
  <c r="A2419" i="9" s="1"/>
  <c r="A2418" i="9" a="1"/>
  <c r="A2418" i="9" s="1"/>
  <c r="A2417" i="9" a="1"/>
  <c r="A2417" i="9" s="1"/>
  <c r="A2416" i="9"/>
  <c r="A2416" i="9" a="1"/>
  <c r="A2415" i="9" a="1"/>
  <c r="A2415" i="9" s="1"/>
  <c r="A2414" i="9" a="1"/>
  <c r="A2414" i="9" s="1"/>
  <c r="C2414" i="9" s="1"/>
  <c r="D2414" i="9" s="1"/>
  <c r="A2413" i="9" a="1"/>
  <c r="A2413" i="9" s="1"/>
  <c r="C2413" i="9" s="1"/>
  <c r="D2413" i="9" s="1"/>
  <c r="A2412" i="9" a="1"/>
  <c r="A2412" i="9" s="1"/>
  <c r="C2412" i="9" s="1"/>
  <c r="D2412" i="9" s="1"/>
  <c r="A2411" i="9" a="1"/>
  <c r="A2411" i="9" s="1"/>
  <c r="A2410" i="9" a="1"/>
  <c r="A2410" i="9" s="1"/>
  <c r="A2409" i="9" a="1"/>
  <c r="A2409" i="9" s="1"/>
  <c r="C2409" i="9" s="1"/>
  <c r="A2408" i="9" a="1"/>
  <c r="A2408" i="9" s="1"/>
  <c r="A2407" i="9" a="1"/>
  <c r="A2407" i="9" s="1"/>
  <c r="A2406" i="9" a="1"/>
  <c r="A2406" i="9" s="1"/>
  <c r="A2405" i="9" a="1"/>
  <c r="A2405" i="9" s="1"/>
  <c r="A2404" i="9" a="1"/>
  <c r="A2404" i="9" s="1"/>
  <c r="A2403" i="9" a="1"/>
  <c r="A2403" i="9" s="1"/>
  <c r="C2402" i="9"/>
  <c r="D2402" i="9" s="1"/>
  <c r="A2402" i="9" a="1"/>
  <c r="A2402" i="9" s="1"/>
  <c r="A2401" i="9" a="1"/>
  <c r="A2401" i="9" s="1"/>
  <c r="C2401" i="9" s="1"/>
  <c r="D2401" i="9" s="1"/>
  <c r="C2400" i="9"/>
  <c r="D2400" i="9" s="1"/>
  <c r="A2400" i="9"/>
  <c r="G2400" i="9" s="1"/>
  <c r="A2400" i="9" a="1"/>
  <c r="A2399" i="9"/>
  <c r="C2399" i="9" s="1"/>
  <c r="A2399" i="9" a="1"/>
  <c r="A2398" i="9" a="1"/>
  <c r="A2398" i="9" s="1"/>
  <c r="C2398" i="9" s="1"/>
  <c r="D2398" i="9" s="1"/>
  <c r="A2397" i="9" a="1"/>
  <c r="A2397" i="9" s="1"/>
  <c r="C2397" i="9" s="1"/>
  <c r="A2396" i="9"/>
  <c r="A2396" i="9" a="1"/>
  <c r="A2395" i="9" a="1"/>
  <c r="A2395" i="9" s="1"/>
  <c r="A2394" i="9" a="1"/>
  <c r="A2394" i="9" s="1"/>
  <c r="A2393" i="9" a="1"/>
  <c r="A2393" i="9" s="1"/>
  <c r="A2392" i="9" a="1"/>
  <c r="A2392" i="9" s="1"/>
  <c r="A2391" i="9" a="1"/>
  <c r="A2391" i="9" s="1"/>
  <c r="A2390" i="9" a="1"/>
  <c r="A2390" i="9" s="1"/>
  <c r="A2389" i="9" a="1"/>
  <c r="A2389" i="9" s="1"/>
  <c r="A2388" i="9" a="1"/>
  <c r="A2388" i="9" s="1"/>
  <c r="C2388" i="9" s="1"/>
  <c r="D2388" i="9" s="1"/>
  <c r="A2387" i="9" a="1"/>
  <c r="A2387" i="9" s="1"/>
  <c r="A2386" i="9" a="1"/>
  <c r="A2386" i="9" s="1"/>
  <c r="C2386" i="9" s="1"/>
  <c r="D2386" i="9" s="1"/>
  <c r="A2385" i="9" a="1"/>
  <c r="A2385" i="9" s="1"/>
  <c r="A2384" i="9" a="1"/>
  <c r="A2384" i="9" s="1"/>
  <c r="A2383" i="9" a="1"/>
  <c r="A2383" i="9" s="1"/>
  <c r="A2382" i="9" a="1"/>
  <c r="A2382" i="9" s="1"/>
  <c r="C2382" i="9" s="1"/>
  <c r="D2382" i="9" s="1"/>
  <c r="A2381" i="9" a="1"/>
  <c r="A2381" i="9" s="1"/>
  <c r="C2381" i="9" s="1"/>
  <c r="A2380" i="9" a="1"/>
  <c r="A2380" i="9" s="1"/>
  <c r="A2379" i="9" a="1"/>
  <c r="A2379" i="9" s="1"/>
  <c r="A2378" i="9" a="1"/>
  <c r="A2378" i="9" s="1"/>
  <c r="C2378" i="9" s="1"/>
  <c r="D2378" i="9" s="1"/>
  <c r="A2377" i="9" a="1"/>
  <c r="A2377" i="9" s="1"/>
  <c r="A2376" i="9" a="1"/>
  <c r="A2376" i="9" s="1"/>
  <c r="A2375" i="9" a="1"/>
  <c r="A2375" i="9" s="1"/>
  <c r="A2374" i="9" a="1"/>
  <c r="A2374" i="9" s="1"/>
  <c r="A2373" i="9"/>
  <c r="A2373" i="9" a="1"/>
  <c r="A2372" i="9" a="1"/>
  <c r="A2372" i="9" s="1"/>
  <c r="A2371" i="9" a="1"/>
  <c r="A2371" i="9" s="1"/>
  <c r="A2370" i="9" a="1"/>
  <c r="A2370" i="9" s="1"/>
  <c r="A2369" i="9" a="1"/>
  <c r="A2369" i="9" s="1"/>
  <c r="A2368" i="9" a="1"/>
  <c r="A2368" i="9" s="1"/>
  <c r="A2367" i="9" a="1"/>
  <c r="A2367" i="9" s="1"/>
  <c r="C2366" i="9"/>
  <c r="D2366" i="9" s="1"/>
  <c r="A2366" i="9" a="1"/>
  <c r="A2366" i="9" s="1"/>
  <c r="A2365" i="9" a="1"/>
  <c r="A2365" i="9" s="1"/>
  <c r="A2364" i="9"/>
  <c r="A2364" i="9" a="1"/>
  <c r="A2363" i="9" a="1"/>
  <c r="A2363" i="9" s="1"/>
  <c r="A2362" i="9" a="1"/>
  <c r="A2362" i="9" s="1"/>
  <c r="C2361" i="9"/>
  <c r="D2361" i="9" s="1"/>
  <c r="A2361" i="9" a="1"/>
  <c r="A2361" i="9" s="1"/>
  <c r="A2360" i="9" a="1"/>
  <c r="A2360" i="9" s="1"/>
  <c r="A2359" i="9" a="1"/>
  <c r="A2359" i="9" s="1"/>
  <c r="A2358" i="9" a="1"/>
  <c r="A2358" i="9" s="1"/>
  <c r="A2357" i="9"/>
  <c r="A2357" i="9" a="1"/>
  <c r="A2356" i="9" a="1"/>
  <c r="A2356" i="9" s="1"/>
  <c r="A2355" i="9" a="1"/>
  <c r="A2355" i="9" s="1"/>
  <c r="A2354" i="9" a="1"/>
  <c r="A2354" i="9" s="1"/>
  <c r="C2354" i="9" s="1"/>
  <c r="D2354" i="9" s="1"/>
  <c r="A2353" i="9" a="1"/>
  <c r="A2353" i="9" s="1"/>
  <c r="A2352" i="9"/>
  <c r="C2352" i="9" s="1"/>
  <c r="D2352" i="9" s="1"/>
  <c r="A2352" i="9" a="1"/>
  <c r="A2351" i="9" a="1"/>
  <c r="A2351" i="9" s="1"/>
  <c r="A2350" i="9" a="1"/>
  <c r="A2350" i="9" s="1"/>
  <c r="A2349" i="9" a="1"/>
  <c r="A2349" i="9" s="1"/>
  <c r="A2348" i="9" a="1"/>
  <c r="A2348" i="9" s="1"/>
  <c r="A2347" i="9" a="1"/>
  <c r="A2347" i="9" s="1"/>
  <c r="A2346" i="9" a="1"/>
  <c r="A2346" i="9" s="1"/>
  <c r="C2346" i="9" s="1"/>
  <c r="D2346" i="9" s="1"/>
  <c r="A2345" i="9" a="1"/>
  <c r="A2345" i="9" s="1"/>
  <c r="C2345" i="9" s="1"/>
  <c r="D2345" i="9" s="1"/>
  <c r="A2344" i="9" a="1"/>
  <c r="A2344" i="9" s="1"/>
  <c r="A2343" i="9" a="1"/>
  <c r="A2343" i="9" s="1"/>
  <c r="A2342" i="9" a="1"/>
  <c r="A2342" i="9" s="1"/>
  <c r="A2341" i="9"/>
  <c r="C2341" i="9" s="1"/>
  <c r="D2341" i="9" s="1"/>
  <c r="A2341" i="9" a="1"/>
  <c r="A2340" i="9" a="1"/>
  <c r="A2340" i="9" s="1"/>
  <c r="A2339" i="9" a="1"/>
  <c r="A2339" i="9" s="1"/>
  <c r="A2338" i="9" a="1"/>
  <c r="A2338" i="9" s="1"/>
  <c r="A2337" i="9"/>
  <c r="A2337" i="9" a="1"/>
  <c r="A2336" i="9" a="1"/>
  <c r="A2336" i="9" s="1"/>
  <c r="C2336" i="9" s="1"/>
  <c r="A2335" i="9" a="1"/>
  <c r="A2335" i="9" s="1"/>
  <c r="A2334" i="9" a="1"/>
  <c r="A2334" i="9" s="1"/>
  <c r="C2334" i="9" s="1"/>
  <c r="D2334" i="9" s="1"/>
  <c r="A2333" i="9"/>
  <c r="A2333" i="9" a="1"/>
  <c r="A2332" i="9" a="1"/>
  <c r="A2332" i="9" s="1"/>
  <c r="C2332" i="9" s="1"/>
  <c r="A2331" i="9" a="1"/>
  <c r="A2331" i="9" s="1"/>
  <c r="A2330" i="9" a="1"/>
  <c r="A2330" i="9" s="1"/>
  <c r="A2329" i="9" a="1"/>
  <c r="A2329" i="9" s="1"/>
  <c r="C2328" i="9"/>
  <c r="A2328" i="9" a="1"/>
  <c r="A2328" i="9" s="1"/>
  <c r="A2327" i="9" a="1"/>
  <c r="A2327" i="9" s="1"/>
  <c r="A2326" i="9" a="1"/>
  <c r="A2326" i="9" s="1"/>
  <c r="C2326" i="9" s="1"/>
  <c r="A2325" i="9"/>
  <c r="C2325" i="9" s="1"/>
  <c r="D2325" i="9" s="1"/>
  <c r="A2325" i="9" a="1"/>
  <c r="A2324" i="9" a="1"/>
  <c r="A2324" i="9" s="1"/>
  <c r="A2323" i="9" a="1"/>
  <c r="A2323" i="9" s="1"/>
  <c r="A2322" i="9" a="1"/>
  <c r="A2322" i="9" s="1"/>
  <c r="A2321" i="9" a="1"/>
  <c r="A2321" i="9" s="1"/>
  <c r="C2321" i="9" s="1"/>
  <c r="A2320" i="9" a="1"/>
  <c r="A2320" i="9" s="1"/>
  <c r="A2319" i="9" a="1"/>
  <c r="A2319" i="9" s="1"/>
  <c r="C2319" i="9" s="1"/>
  <c r="A2318" i="9" a="1"/>
  <c r="A2318" i="9" s="1"/>
  <c r="A2317" i="9"/>
  <c r="A2317" i="9" a="1"/>
  <c r="A2316" i="9" a="1"/>
  <c r="A2316" i="9" s="1"/>
  <c r="A2315" i="9" a="1"/>
  <c r="A2315" i="9" s="1"/>
  <c r="A2314" i="9" a="1"/>
  <c r="A2314" i="9" s="1"/>
  <c r="A2313" i="9" a="1"/>
  <c r="A2313" i="9" s="1"/>
  <c r="C2313" i="9" s="1"/>
  <c r="D2313" i="9" s="1"/>
  <c r="A2312" i="9" a="1"/>
  <c r="A2312" i="9" s="1"/>
  <c r="A2311" i="9" a="1"/>
  <c r="A2311" i="9" s="1"/>
  <c r="A2310" i="9" a="1"/>
  <c r="A2310" i="9" s="1"/>
  <c r="C2310" i="9" s="1"/>
  <c r="D2310" i="9" s="1"/>
  <c r="A2309" i="9" a="1"/>
  <c r="A2309" i="9" s="1"/>
  <c r="A2308" i="9"/>
  <c r="A2308" i="9" a="1"/>
  <c r="A2307" i="9" a="1"/>
  <c r="A2307" i="9" s="1"/>
  <c r="C2307" i="9" s="1"/>
  <c r="A2306" i="9" a="1"/>
  <c r="A2306" i="9" s="1"/>
  <c r="C2306" i="9" s="1"/>
  <c r="D2306" i="9" s="1"/>
  <c r="A2305" i="9" a="1"/>
  <c r="A2305" i="9" s="1"/>
  <c r="A2304" i="9"/>
  <c r="A2304" i="9" a="1"/>
  <c r="A2303" i="9" a="1"/>
  <c r="A2303" i="9" s="1"/>
  <c r="A2302" i="9" a="1"/>
  <c r="A2302" i="9" s="1"/>
  <c r="A2301" i="9" a="1"/>
  <c r="A2301" i="9" s="1"/>
  <c r="A2300" i="9"/>
  <c r="C2300" i="9" s="1"/>
  <c r="D2300" i="9" s="1"/>
  <c r="A2300" i="9" a="1"/>
  <c r="A2299" i="9"/>
  <c r="A2299" i="9" a="1"/>
  <c r="C2298" i="9"/>
  <c r="A2298" i="9" a="1"/>
  <c r="A2298" i="9" s="1"/>
  <c r="A2297" i="9"/>
  <c r="A2297" i="9" a="1"/>
  <c r="A2296" i="9" a="1"/>
  <c r="A2296" i="9" s="1"/>
  <c r="A2295" i="9" a="1"/>
  <c r="A2295" i="9" s="1"/>
  <c r="A2294" i="9" a="1"/>
  <c r="A2294" i="9" s="1"/>
  <c r="C2294" i="9" s="1"/>
  <c r="A2293" i="9"/>
  <c r="C2293" i="9" s="1"/>
  <c r="D2293" i="9" s="1"/>
  <c r="A2293" i="9" a="1"/>
  <c r="A2292" i="9" a="1"/>
  <c r="A2292" i="9" s="1"/>
  <c r="A2291" i="9" a="1"/>
  <c r="A2291" i="9" s="1"/>
  <c r="C2291" i="9" s="1"/>
  <c r="A2290" i="9" a="1"/>
  <c r="A2290" i="9" s="1"/>
  <c r="C2290" i="9" s="1"/>
  <c r="D2290" i="9" s="1"/>
  <c r="A2289" i="9" a="1"/>
  <c r="A2289" i="9" s="1"/>
  <c r="C2289" i="9" s="1"/>
  <c r="A2288" i="9" a="1"/>
  <c r="A2288" i="9" s="1"/>
  <c r="C2288" i="9" s="1"/>
  <c r="D2288" i="9" s="1"/>
  <c r="A2287" i="9" a="1"/>
  <c r="A2287" i="9" s="1"/>
  <c r="A2286" i="9" a="1"/>
  <c r="A2286" i="9" s="1"/>
  <c r="A2285" i="9" a="1"/>
  <c r="A2285" i="9" s="1"/>
  <c r="A2284" i="9"/>
  <c r="C2284" i="9" s="1"/>
  <c r="A2284" i="9" a="1"/>
  <c r="A2283" i="9" a="1"/>
  <c r="A2283" i="9" s="1"/>
  <c r="A2282" i="9" a="1"/>
  <c r="A2282" i="9" s="1"/>
  <c r="C2282" i="9" s="1"/>
  <c r="D2282" i="9" s="1"/>
  <c r="C2281" i="9"/>
  <c r="D2281" i="9" s="1"/>
  <c r="A2281" i="9" a="1"/>
  <c r="A2281" i="9" s="1"/>
  <c r="A2280" i="9" a="1"/>
  <c r="A2280" i="9" s="1"/>
  <c r="G2280" i="9" s="1"/>
  <c r="A2279" i="9" a="1"/>
  <c r="A2279" i="9" s="1"/>
  <c r="A2278" i="9" a="1"/>
  <c r="A2278" i="9" s="1"/>
  <c r="C2278" i="9" s="1"/>
  <c r="D2278" i="9" s="1"/>
  <c r="C2277" i="9"/>
  <c r="D2277" i="9" s="1"/>
  <c r="A2277" i="9" a="1"/>
  <c r="A2277" i="9" s="1"/>
  <c r="A2276" i="9" a="1"/>
  <c r="A2276" i="9" s="1"/>
  <c r="A2275" i="9" a="1"/>
  <c r="A2275" i="9" s="1"/>
  <c r="C2275" i="9" s="1"/>
  <c r="A2274" i="9" a="1"/>
  <c r="A2274" i="9" s="1"/>
  <c r="C2274" i="9" s="1"/>
  <c r="D2274" i="9" s="1"/>
  <c r="A2273" i="9" a="1"/>
  <c r="A2273" i="9" s="1"/>
  <c r="C2273" i="9" s="1"/>
  <c r="D2273" i="9" s="1"/>
  <c r="C2272" i="9"/>
  <c r="D2272" i="9" s="1"/>
  <c r="A2272" i="9"/>
  <c r="A2272" i="9" a="1"/>
  <c r="A2271" i="9" a="1"/>
  <c r="A2271" i="9" s="1"/>
  <c r="A2270" i="9" a="1"/>
  <c r="A2270" i="9" s="1"/>
  <c r="A2269" i="9" a="1"/>
  <c r="A2269" i="9" s="1"/>
  <c r="A2268" i="9" a="1"/>
  <c r="A2268" i="9" s="1"/>
  <c r="C2268" i="9" s="1"/>
  <c r="D2268" i="9" s="1"/>
  <c r="A2267" i="9" a="1"/>
  <c r="A2267" i="9" s="1"/>
  <c r="A2266" i="9" a="1"/>
  <c r="A2266" i="9" s="1"/>
  <c r="C2266" i="9" s="1"/>
  <c r="D2266" i="9" s="1"/>
  <c r="A2265" i="9" a="1"/>
  <c r="A2265" i="9" s="1"/>
  <c r="A2264" i="9" a="1"/>
  <c r="A2264" i="9" s="1"/>
  <c r="A2263" i="9" a="1"/>
  <c r="A2263" i="9" s="1"/>
  <c r="A2262" i="9" a="1"/>
  <c r="A2262" i="9" s="1"/>
  <c r="C2262" i="9" s="1"/>
  <c r="A2261" i="9" a="1"/>
  <c r="A2261" i="9" s="1"/>
  <c r="C2261" i="9" s="1"/>
  <c r="A2260" i="9" a="1"/>
  <c r="A2260" i="9" s="1"/>
  <c r="A2259" i="9" a="1"/>
  <c r="A2259" i="9" s="1"/>
  <c r="C2258" i="9"/>
  <c r="D2258" i="9" s="1"/>
  <c r="A2258" i="9" a="1"/>
  <c r="A2258" i="9" s="1"/>
  <c r="A2257" i="9" a="1"/>
  <c r="A2257" i="9" s="1"/>
  <c r="C2257" i="9" s="1"/>
  <c r="D2257" i="9" s="1"/>
  <c r="A2256" i="9" a="1"/>
  <c r="A2256" i="9" s="1"/>
  <c r="A2255" i="9" a="1"/>
  <c r="A2255" i="9" s="1"/>
  <c r="A2254" i="9" a="1"/>
  <c r="A2254" i="9" s="1"/>
  <c r="A2253" i="9" a="1"/>
  <c r="A2253" i="9" s="1"/>
  <c r="C2252" i="9"/>
  <c r="A2252" i="9" a="1"/>
  <c r="A2252" i="9" s="1"/>
  <c r="A2251" i="9" a="1"/>
  <c r="A2251" i="9" s="1"/>
  <c r="C2250" i="9"/>
  <c r="A2250" i="9" a="1"/>
  <c r="A2250" i="9" s="1"/>
  <c r="A2249" i="9"/>
  <c r="A2249" i="9" a="1"/>
  <c r="A2248" i="9" a="1"/>
  <c r="A2248" i="9" s="1"/>
  <c r="A2247" i="9" a="1"/>
  <c r="A2247" i="9" s="1"/>
  <c r="A2246" i="9" a="1"/>
  <c r="A2246" i="9" s="1"/>
  <c r="A2245" i="9"/>
  <c r="A2245" i="9" a="1"/>
  <c r="A2244" i="9" a="1"/>
  <c r="A2244" i="9" s="1"/>
  <c r="A2243" i="9" a="1"/>
  <c r="A2243" i="9" s="1"/>
  <c r="C2243" i="9" s="1"/>
  <c r="D2243" i="9" s="1"/>
  <c r="A2242" i="9" a="1"/>
  <c r="A2242" i="9" s="1"/>
  <c r="C2242" i="9" s="1"/>
  <c r="D2242" i="9" s="1"/>
  <c r="A2241" i="9" a="1"/>
  <c r="A2241" i="9" s="1"/>
  <c r="C2241" i="9" s="1"/>
  <c r="A2240" i="9" a="1"/>
  <c r="A2240" i="9" s="1"/>
  <c r="C2240" i="9" s="1"/>
  <c r="D2240" i="9" s="1"/>
  <c r="A2239" i="9" a="1"/>
  <c r="A2239" i="9" s="1"/>
  <c r="A2238" i="9" a="1"/>
  <c r="A2238" i="9" s="1"/>
  <c r="C2238" i="9" s="1"/>
  <c r="D2238" i="9" s="1"/>
  <c r="A2237" i="9" a="1"/>
  <c r="A2237" i="9" s="1"/>
  <c r="C2236" i="9"/>
  <c r="D2236" i="9" s="1"/>
  <c r="A2236" i="9" a="1"/>
  <c r="A2236" i="9" s="1"/>
  <c r="G2236" i="9" s="1"/>
  <c r="A2235" i="9" a="1"/>
  <c r="A2235" i="9" s="1"/>
  <c r="C2234" i="9"/>
  <c r="D2234" i="9" s="1"/>
  <c r="A2234" i="9" a="1"/>
  <c r="A2234" i="9" s="1"/>
  <c r="A2233" i="9"/>
  <c r="A2233" i="9" a="1"/>
  <c r="A2232" i="9" a="1"/>
  <c r="A2232" i="9" s="1"/>
  <c r="A2231" i="9" a="1"/>
  <c r="A2231" i="9" s="1"/>
  <c r="A2230" i="9" a="1"/>
  <c r="A2230" i="9" s="1"/>
  <c r="A2229" i="9" a="1"/>
  <c r="A2229" i="9" s="1"/>
  <c r="A2228" i="9"/>
  <c r="A2228" i="9" a="1"/>
  <c r="A2227" i="9" a="1"/>
  <c r="A2227" i="9" s="1"/>
  <c r="C2227" i="9" s="1"/>
  <c r="C2226" i="9"/>
  <c r="D2226" i="9" s="1"/>
  <c r="A2226" i="9" a="1"/>
  <c r="A2226" i="9" s="1"/>
  <c r="A2225" i="9"/>
  <c r="C2225" i="9" s="1"/>
  <c r="D2225" i="9" s="1"/>
  <c r="A2225" i="9" a="1"/>
  <c r="A2224" i="9"/>
  <c r="A2224" i="9" a="1"/>
  <c r="A2223" i="9" a="1"/>
  <c r="A2223" i="9" s="1"/>
  <c r="A2222" i="9" a="1"/>
  <c r="A2222" i="9" s="1"/>
  <c r="A2221" i="9" a="1"/>
  <c r="A2221" i="9" s="1"/>
  <c r="A2220" i="9"/>
  <c r="C2220" i="9" s="1"/>
  <c r="D2220" i="9" s="1"/>
  <c r="A2220" i="9" a="1"/>
  <c r="A2219" i="9" a="1"/>
  <c r="A2219" i="9" s="1"/>
  <c r="C2218" i="9"/>
  <c r="D2218" i="9" s="1"/>
  <c r="A2218" i="9" a="1"/>
  <c r="A2218" i="9" s="1"/>
  <c r="A2217" i="9"/>
  <c r="A2217" i="9" a="1"/>
  <c r="A2216" i="9" a="1"/>
  <c r="A2216" i="9" s="1"/>
  <c r="A2215" i="9" a="1"/>
  <c r="A2215" i="9" s="1"/>
  <c r="A2214" i="9" a="1"/>
  <c r="A2214" i="9" s="1"/>
  <c r="A2213" i="9"/>
  <c r="A2213" i="9" a="1"/>
  <c r="A2212" i="9"/>
  <c r="A2212" i="9" a="1"/>
  <c r="A2211" i="9" a="1"/>
  <c r="A2211" i="9" s="1"/>
  <c r="C2211" i="9" s="1"/>
  <c r="C2210" i="9"/>
  <c r="D2210" i="9" s="1"/>
  <c r="A2210" i="9" a="1"/>
  <c r="A2210" i="9" s="1"/>
  <c r="A2209" i="9"/>
  <c r="C2209" i="9" s="1"/>
  <c r="D2209" i="9" s="1"/>
  <c r="A2209" i="9" a="1"/>
  <c r="C2208" i="9"/>
  <c r="D2208" i="9" s="1"/>
  <c r="A2208" i="9"/>
  <c r="A2208" i="9" a="1"/>
  <c r="A2207" i="9" a="1"/>
  <c r="A2207" i="9" s="1"/>
  <c r="A2206" i="9" a="1"/>
  <c r="A2206" i="9" s="1"/>
  <c r="A2205" i="9" a="1"/>
  <c r="A2205" i="9" s="1"/>
  <c r="G2205" i="9" s="1"/>
  <c r="A2204" i="9"/>
  <c r="C2204" i="9" s="1"/>
  <c r="A2204" i="9" a="1"/>
  <c r="A2203" i="9"/>
  <c r="A2203" i="9" a="1"/>
  <c r="A2202" i="9" a="1"/>
  <c r="A2202" i="9" s="1"/>
  <c r="C2202" i="9" s="1"/>
  <c r="A2201" i="9" a="1"/>
  <c r="A2201" i="9" s="1"/>
  <c r="C2201" i="9" s="1"/>
  <c r="D2201" i="9" s="1"/>
  <c r="A2200" i="9" a="1"/>
  <c r="A2200" i="9" s="1"/>
  <c r="A2199" i="9" a="1"/>
  <c r="A2199" i="9" s="1"/>
  <c r="A2198" i="9" a="1"/>
  <c r="A2198" i="9" s="1"/>
  <c r="A2197" i="9"/>
  <c r="C2197" i="9" s="1"/>
  <c r="A2197" i="9" a="1"/>
  <c r="A2196" i="9" a="1"/>
  <c r="A2196" i="9" s="1"/>
  <c r="C2195" i="9"/>
  <c r="A2195" i="9" a="1"/>
  <c r="A2195" i="9" s="1"/>
  <c r="A2194" i="9" a="1"/>
  <c r="A2194" i="9" s="1"/>
  <c r="A2193" i="9"/>
  <c r="A2193" i="9" a="1"/>
  <c r="A2192" i="9"/>
  <c r="C2192" i="9" s="1"/>
  <c r="A2192" i="9" a="1"/>
  <c r="A2191" i="9" a="1"/>
  <c r="A2191" i="9" s="1"/>
  <c r="A2190" i="9"/>
  <c r="G2190" i="9" s="1"/>
  <c r="A2190" i="9" a="1"/>
  <c r="A2189" i="9" a="1"/>
  <c r="A2189" i="9" s="1"/>
  <c r="C2189" i="9" s="1"/>
  <c r="D2189" i="9" s="1"/>
  <c r="A2188" i="9" a="1"/>
  <c r="A2188" i="9" s="1"/>
  <c r="C2187" i="9"/>
  <c r="D2187" i="9" s="1"/>
  <c r="A2187" i="9" a="1"/>
  <c r="A2187" i="9" s="1"/>
  <c r="A2186" i="9" a="1"/>
  <c r="A2186" i="9" s="1"/>
  <c r="A2185" i="9"/>
  <c r="C2185" i="9" s="1"/>
  <c r="A2185" i="9" a="1"/>
  <c r="A2184" i="9" a="1"/>
  <c r="A2184" i="9" s="1"/>
  <c r="G2184" i="9" s="1"/>
  <c r="A2183" i="9" a="1"/>
  <c r="A2183" i="9" s="1"/>
  <c r="A2182" i="9"/>
  <c r="C2182" i="9" s="1"/>
  <c r="A2182" i="9" a="1"/>
  <c r="C2181" i="9"/>
  <c r="D2181" i="9" s="1"/>
  <c r="A2181" i="9" a="1"/>
  <c r="A2181" i="9" s="1"/>
  <c r="A2180" i="9"/>
  <c r="C2180" i="9" s="1"/>
  <c r="D2180" i="9" s="1"/>
  <c r="A2180" i="9" a="1"/>
  <c r="A2179" i="9" a="1"/>
  <c r="A2179" i="9" s="1"/>
  <c r="A2178" i="9" a="1"/>
  <c r="A2178" i="9" s="1"/>
  <c r="A2177" i="9" a="1"/>
  <c r="A2177" i="9" s="1"/>
  <c r="A2176" i="9" a="1"/>
  <c r="A2176" i="9" s="1"/>
  <c r="C2175" i="9"/>
  <c r="A2175" i="9" a="1"/>
  <c r="A2175" i="9" s="1"/>
  <c r="A2174" i="9" a="1"/>
  <c r="A2174" i="9" s="1"/>
  <c r="A2173" i="9" a="1"/>
  <c r="A2173" i="9" s="1"/>
  <c r="A2172" i="9" a="1"/>
  <c r="A2172" i="9" s="1"/>
  <c r="C2172" i="9" s="1"/>
  <c r="C2171" i="9"/>
  <c r="D2171" i="9" s="1"/>
  <c r="A2171" i="9" a="1"/>
  <c r="A2171" i="9" s="1"/>
  <c r="A2170" i="9" a="1"/>
  <c r="A2170" i="9" s="1"/>
  <c r="A2169" i="9" a="1"/>
  <c r="A2169" i="9" s="1"/>
  <c r="C2169" i="9" s="1"/>
  <c r="A2168" i="9" a="1"/>
  <c r="A2168" i="9" s="1"/>
  <c r="A2167" i="9" a="1"/>
  <c r="A2167" i="9" s="1"/>
  <c r="G2167" i="9" s="1"/>
  <c r="A2166" i="9" a="1"/>
  <c r="A2166" i="9" s="1"/>
  <c r="A2165" i="9"/>
  <c r="A2165" i="9" a="1"/>
  <c r="A2164" i="9" a="1"/>
  <c r="A2164" i="9" s="1"/>
  <c r="C2163" i="9"/>
  <c r="D2163" i="9" s="1"/>
  <c r="A2163" i="9" a="1"/>
  <c r="A2163" i="9" s="1"/>
  <c r="A2162" i="9" a="1"/>
  <c r="A2162" i="9" s="1"/>
  <c r="C2162" i="9" s="1"/>
  <c r="D2162" i="9" s="1"/>
  <c r="C2161" i="9"/>
  <c r="D2161" i="9" s="1"/>
  <c r="A2161" i="9"/>
  <c r="A2161" i="9" a="1"/>
  <c r="A2160" i="9" a="1"/>
  <c r="A2160" i="9" s="1"/>
  <c r="A2159" i="9" a="1"/>
  <c r="A2159" i="9" s="1"/>
  <c r="A2158" i="9"/>
  <c r="A2158" i="9" a="1"/>
  <c r="A2157" i="9" a="1"/>
  <c r="A2157" i="9" s="1"/>
  <c r="C2157" i="9" s="1"/>
  <c r="A2156" i="9"/>
  <c r="A2156" i="9" a="1"/>
  <c r="A2155" i="9" a="1"/>
  <c r="A2155" i="9" s="1"/>
  <c r="C2155" i="9" s="1"/>
  <c r="C2154" i="9"/>
  <c r="D2154" i="9" s="1"/>
  <c r="A2154" i="9"/>
  <c r="A2154" i="9" a="1"/>
  <c r="A2153" i="9" a="1"/>
  <c r="A2153" i="9" s="1"/>
  <c r="A2152" i="9" a="1"/>
  <c r="A2152" i="9" s="1"/>
  <c r="A2151" i="9" a="1"/>
  <c r="A2151" i="9" s="1"/>
  <c r="A2150" i="9" a="1"/>
  <c r="A2150" i="9" s="1"/>
  <c r="A2149" i="9"/>
  <c r="A2149" i="9" a="1"/>
  <c r="A2148" i="9" a="1"/>
  <c r="A2148" i="9" s="1"/>
  <c r="A2147" i="9" a="1"/>
  <c r="A2147" i="9" s="1"/>
  <c r="A2146" i="9" a="1"/>
  <c r="A2146" i="9" s="1"/>
  <c r="C2146" i="9" s="1"/>
  <c r="D2146" i="9" s="1"/>
  <c r="C2145" i="9"/>
  <c r="D2145" i="9" s="1"/>
  <c r="A2145" i="9" a="1"/>
  <c r="A2145" i="9" s="1"/>
  <c r="A2144" i="9" a="1"/>
  <c r="A2144" i="9" s="1"/>
  <c r="C2144" i="9" s="1"/>
  <c r="A2143" i="9" a="1"/>
  <c r="A2143" i="9" s="1"/>
  <c r="C2143" i="9" s="1"/>
  <c r="D2143" i="9" s="1"/>
  <c r="A2142" i="9" a="1"/>
  <c r="A2142" i="9" s="1"/>
  <c r="A2141" i="9" a="1"/>
  <c r="A2141" i="9" s="1"/>
  <c r="C2141" i="9" s="1"/>
  <c r="A2140" i="9" a="1"/>
  <c r="A2140" i="9" s="1"/>
  <c r="A2139" i="9" a="1"/>
  <c r="A2139" i="9" s="1"/>
  <c r="A2138" i="9" a="1"/>
  <c r="A2138" i="9" s="1"/>
  <c r="A2137" i="9" a="1"/>
  <c r="A2137" i="9" s="1"/>
  <c r="A2136" i="9" a="1"/>
  <c r="A2136" i="9" s="1"/>
  <c r="G2136" i="9" s="1"/>
  <c r="A2135" i="9" a="1"/>
  <c r="A2135" i="9" s="1"/>
  <c r="C2135" i="9" s="1"/>
  <c r="A2134" i="9"/>
  <c r="C2134" i="9" s="1"/>
  <c r="A2134" i="9" a="1"/>
  <c r="A2133" i="9" a="1"/>
  <c r="A2133" i="9" s="1"/>
  <c r="A2132" i="9" a="1"/>
  <c r="A2132" i="9" s="1"/>
  <c r="C2132" i="9" s="1"/>
  <c r="D2132" i="9" s="1"/>
  <c r="A2131" i="9" a="1"/>
  <c r="A2131" i="9" s="1"/>
  <c r="C2131" i="9" s="1"/>
  <c r="D2131" i="9" s="1"/>
  <c r="A2130" i="9" a="1"/>
  <c r="A2130" i="9" s="1"/>
  <c r="C2130" i="9" s="1"/>
  <c r="A2129" i="9"/>
  <c r="A2129" i="9" a="1"/>
  <c r="A2128" i="9" a="1"/>
  <c r="A2128" i="9" s="1"/>
  <c r="C2127" i="9"/>
  <c r="A2127" i="9" a="1"/>
  <c r="A2127" i="9" s="1"/>
  <c r="A2126" i="9" a="1"/>
  <c r="A2126" i="9" s="1"/>
  <c r="A2125" i="9" a="1"/>
  <c r="A2125" i="9" s="1"/>
  <c r="A2124" i="9" a="1"/>
  <c r="A2124" i="9" s="1"/>
  <c r="A2123" i="9" a="1"/>
  <c r="A2123" i="9" s="1"/>
  <c r="A2122" i="9"/>
  <c r="A2122" i="9" a="1"/>
  <c r="A2121" i="9"/>
  <c r="C2121" i="9" s="1"/>
  <c r="A2121" i="9" a="1"/>
  <c r="A2120" i="9" a="1"/>
  <c r="A2120" i="9" s="1"/>
  <c r="A2119" i="9" a="1"/>
  <c r="A2119" i="9" s="1"/>
  <c r="A2118" i="9" a="1"/>
  <c r="A2118" i="9" s="1"/>
  <c r="C2118" i="9" s="1"/>
  <c r="D2118" i="9" s="1"/>
  <c r="A2117" i="9" a="1"/>
  <c r="A2117" i="9" s="1"/>
  <c r="A2116" i="9" a="1"/>
  <c r="A2116" i="9" s="1"/>
  <c r="A2115" i="9" a="1"/>
  <c r="A2115" i="9" s="1"/>
  <c r="C2115" i="9" s="1"/>
  <c r="A2114" i="9" a="1"/>
  <c r="A2114" i="9" s="1"/>
  <c r="A2113" i="9" a="1"/>
  <c r="A2113" i="9" s="1"/>
  <c r="C2113" i="9" s="1"/>
  <c r="D2113" i="9" s="1"/>
  <c r="A2112" i="9"/>
  <c r="A2112" i="9" a="1"/>
  <c r="A2111" i="9" a="1"/>
  <c r="A2111" i="9" s="1"/>
  <c r="A2110" i="9" a="1"/>
  <c r="A2110" i="9" s="1"/>
  <c r="C2109" i="9"/>
  <c r="D2109" i="9" s="1"/>
  <c r="A2109" i="9" a="1"/>
  <c r="A2109" i="9" s="1"/>
  <c r="A2108" i="9" a="1"/>
  <c r="A2108" i="9" s="1"/>
  <c r="C2108" i="9" s="1"/>
  <c r="A2107" i="9"/>
  <c r="A2107" i="9" a="1"/>
  <c r="A2106" i="9"/>
  <c r="A2106" i="9" a="1"/>
  <c r="A2105" i="9" a="1"/>
  <c r="A2105" i="9" s="1"/>
  <c r="C2105" i="9" s="1"/>
  <c r="D2105" i="9" s="1"/>
  <c r="A2104" i="9" a="1"/>
  <c r="A2104" i="9" s="1"/>
  <c r="A2103" i="9"/>
  <c r="A2103" i="9" a="1"/>
  <c r="A2102" i="9" a="1"/>
  <c r="A2102" i="9" s="1"/>
  <c r="A2101" i="9" a="1"/>
  <c r="A2101" i="9" s="1"/>
  <c r="A2100" i="9"/>
  <c r="A2100" i="9" a="1"/>
  <c r="A2099" i="9" a="1"/>
  <c r="A2099" i="9" s="1"/>
  <c r="A2098" i="9" a="1"/>
  <c r="A2098" i="9" s="1"/>
  <c r="A2097" i="9" a="1"/>
  <c r="A2097" i="9" s="1"/>
  <c r="A2096" i="9"/>
  <c r="C2096" i="9" s="1"/>
  <c r="A2096" i="9" a="1"/>
  <c r="A2095" i="9" a="1"/>
  <c r="A2095" i="9" s="1"/>
  <c r="A2094" i="9" a="1"/>
  <c r="A2094" i="9" s="1"/>
  <c r="G2093" i="9"/>
  <c r="A2093" i="9" a="1"/>
  <c r="A2093" i="9" s="1"/>
  <c r="A2092" i="9"/>
  <c r="C2092" i="9" s="1"/>
  <c r="D2092" i="9" s="1"/>
  <c r="A2092" i="9" a="1"/>
  <c r="A2091" i="9" a="1"/>
  <c r="A2091" i="9" s="1"/>
  <c r="C2091" i="9" s="1"/>
  <c r="D2091" i="9" s="1"/>
  <c r="A2090" i="9" a="1"/>
  <c r="A2090" i="9" s="1"/>
  <c r="A2089" i="9" a="1"/>
  <c r="A2089" i="9" s="1"/>
  <c r="A2088" i="9"/>
  <c r="C2088" i="9" s="1"/>
  <c r="D2088" i="9" s="1"/>
  <c r="A2088" i="9" a="1"/>
  <c r="A2087" i="9"/>
  <c r="A2087" i="9" a="1"/>
  <c r="A2086" i="9" a="1"/>
  <c r="A2086" i="9" s="1"/>
  <c r="C2085" i="9"/>
  <c r="A2085" i="9" a="1"/>
  <c r="A2085" i="9" s="1"/>
  <c r="A2084" i="9" a="1"/>
  <c r="A2084" i="9" s="1"/>
  <c r="C2084" i="9" s="1"/>
  <c r="D2084" i="9" s="1"/>
  <c r="A2083" i="9" a="1"/>
  <c r="A2083" i="9" s="1"/>
  <c r="G2083" i="9" s="1"/>
  <c r="A2082" i="9" a="1"/>
  <c r="A2082" i="9" s="1"/>
  <c r="A2081" i="9" a="1"/>
  <c r="A2081" i="9" s="1"/>
  <c r="A2080" i="9"/>
  <c r="C2080" i="9" s="1"/>
  <c r="A2080" i="9" a="1"/>
  <c r="A2079" i="9"/>
  <c r="C2079" i="9" s="1"/>
  <c r="D2079" i="9" s="1"/>
  <c r="A2079" i="9" a="1"/>
  <c r="A2078" i="9" a="1"/>
  <c r="A2078" i="9" s="1"/>
  <c r="A2077" i="9" a="1"/>
  <c r="A2077" i="9" s="1"/>
  <c r="C2077" i="9" s="1"/>
  <c r="A2076" i="9"/>
  <c r="A2076" i="9" a="1"/>
  <c r="A2075" i="9" a="1"/>
  <c r="A2075" i="9" s="1"/>
  <c r="A2074" i="9" a="1"/>
  <c r="A2074" i="9" s="1"/>
  <c r="A2073" i="9" a="1"/>
  <c r="A2073" i="9" s="1"/>
  <c r="C2073" i="9" s="1"/>
  <c r="D2073" i="9" s="1"/>
  <c r="A2072" i="9" a="1"/>
  <c r="A2072" i="9" s="1"/>
  <c r="A2071" i="9"/>
  <c r="C2071" i="9" s="1"/>
  <c r="A2071" i="9" a="1"/>
  <c r="A2070" i="9" a="1"/>
  <c r="A2070" i="9" s="1"/>
  <c r="A2069" i="9" a="1"/>
  <c r="A2069" i="9" s="1"/>
  <c r="A2068" i="9" a="1"/>
  <c r="A2068" i="9" s="1"/>
  <c r="C2068" i="9" s="1"/>
  <c r="D2068" i="9" s="1"/>
  <c r="C2067" i="9"/>
  <c r="D2067" i="9" s="1"/>
  <c r="A2067" i="9"/>
  <c r="A2067" i="9" a="1"/>
  <c r="A2066" i="9" a="1"/>
  <c r="A2066" i="9" s="1"/>
  <c r="C2065" i="9"/>
  <c r="D2065" i="9" s="1"/>
  <c r="A2065" i="9" a="1"/>
  <c r="A2065" i="9" s="1"/>
  <c r="A2064" i="9" a="1"/>
  <c r="A2064" i="9" s="1"/>
  <c r="C2064" i="9" s="1"/>
  <c r="D2064" i="9" s="1"/>
  <c r="A2063" i="9" a="1"/>
  <c r="A2063" i="9" s="1"/>
  <c r="C2063" i="9" s="1"/>
  <c r="A2062" i="9"/>
  <c r="A2062" i="9" a="1"/>
  <c r="A2061" i="9" a="1"/>
  <c r="A2061" i="9" s="1"/>
  <c r="C2061" i="9" s="1"/>
  <c r="D2061" i="9" s="1"/>
  <c r="A2060" i="9" a="1"/>
  <c r="A2060" i="9" s="1"/>
  <c r="C2060" i="9" s="1"/>
  <c r="D2060" i="9" s="1"/>
  <c r="A2059" i="9" a="1"/>
  <c r="A2059" i="9" s="1"/>
  <c r="C2059" i="9" s="1"/>
  <c r="A2058" i="9"/>
  <c r="A2058" i="9" a="1"/>
  <c r="A2057" i="9" a="1"/>
  <c r="A2057" i="9" s="1"/>
  <c r="C2057" i="9" s="1"/>
  <c r="D2057" i="9" s="1"/>
  <c r="A2056" i="9"/>
  <c r="A2056" i="9" a="1"/>
  <c r="A2055" i="9"/>
  <c r="A2055" i="9" a="1"/>
  <c r="A2054" i="9" a="1"/>
  <c r="A2054" i="9" s="1"/>
  <c r="A2053" i="9" a="1"/>
  <c r="A2053" i="9" s="1"/>
  <c r="A2052" i="9"/>
  <c r="A2052" i="9" a="1"/>
  <c r="A2051" i="9" a="1"/>
  <c r="A2051" i="9" s="1"/>
  <c r="A2050" i="9"/>
  <c r="A2050" i="9" a="1"/>
  <c r="A2049" i="9" a="1"/>
  <c r="A2049" i="9" s="1"/>
  <c r="A2048" i="9" a="1"/>
  <c r="A2048" i="9" s="1"/>
  <c r="C2048" i="9" s="1"/>
  <c r="A2047" i="9"/>
  <c r="A2047" i="9" a="1"/>
  <c r="A2046" i="9" a="1"/>
  <c r="A2046" i="9" s="1"/>
  <c r="G2045" i="9"/>
  <c r="A2045" i="9" a="1"/>
  <c r="A2045" i="9" s="1"/>
  <c r="A2044" i="9" a="1"/>
  <c r="A2044" i="9" s="1"/>
  <c r="C2044" i="9" s="1"/>
  <c r="D2044" i="9" s="1"/>
  <c r="A2043" i="9" a="1"/>
  <c r="A2043" i="9" s="1"/>
  <c r="C2043" i="9" s="1"/>
  <c r="D2043" i="9" s="1"/>
  <c r="A2042" i="9" a="1"/>
  <c r="A2042" i="9" s="1"/>
  <c r="A2041" i="9" a="1"/>
  <c r="A2041" i="9" s="1"/>
  <c r="A2040" i="9"/>
  <c r="C2040" i="9" s="1"/>
  <c r="D2040" i="9" s="1"/>
  <c r="A2040" i="9" a="1"/>
  <c r="A2039" i="9" a="1"/>
  <c r="A2039" i="9" s="1"/>
  <c r="A2038" i="9"/>
  <c r="A2038" i="9" a="1"/>
  <c r="A2037" i="9" a="1"/>
  <c r="A2037" i="9" s="1"/>
  <c r="C2037" i="9" s="1"/>
  <c r="A2036" i="9" a="1"/>
  <c r="A2036" i="9" s="1"/>
  <c r="C2036" i="9" s="1"/>
  <c r="D2036" i="9" s="1"/>
  <c r="A2035" i="9" a="1"/>
  <c r="A2035" i="9" s="1"/>
  <c r="A2034" i="9"/>
  <c r="A2034" i="9" a="1"/>
  <c r="A2033" i="9" a="1"/>
  <c r="A2033" i="9" s="1"/>
  <c r="A2032" i="9"/>
  <c r="A2032" i="9" a="1"/>
  <c r="A2031" i="9" a="1"/>
  <c r="A2031" i="9" s="1"/>
  <c r="C2031" i="9" s="1"/>
  <c r="D2031" i="9" s="1"/>
  <c r="A2030" i="9"/>
  <c r="A2030" i="9" a="1"/>
  <c r="A2029" i="9" a="1"/>
  <c r="A2029" i="9" s="1"/>
  <c r="A2028" i="9"/>
  <c r="C2028" i="9" s="1"/>
  <c r="D2028" i="9" s="1"/>
  <c r="A2028" i="9" a="1"/>
  <c r="A2027" i="9"/>
  <c r="A2027" i="9" a="1"/>
  <c r="A2026" i="9" a="1"/>
  <c r="A2026" i="9" s="1"/>
  <c r="A2025" i="9" a="1"/>
  <c r="A2025" i="9" s="1"/>
  <c r="C2025" i="9" s="1"/>
  <c r="A2024" i="9" a="1"/>
  <c r="A2024" i="9" s="1"/>
  <c r="A2023" i="9" a="1"/>
  <c r="A2023" i="9" s="1"/>
  <c r="G2022" i="9"/>
  <c r="A2022" i="9" a="1"/>
  <c r="A2022" i="9" s="1"/>
  <c r="C2022" i="9" s="1"/>
  <c r="D2022" i="9" s="1"/>
  <c r="A2021" i="9" a="1"/>
  <c r="A2021" i="9" s="1"/>
  <c r="C2021" i="9" s="1"/>
  <c r="A2020" i="9"/>
  <c r="A2020" i="9" a="1"/>
  <c r="A2019" i="9" a="1"/>
  <c r="A2019" i="9" s="1"/>
  <c r="C2019" i="9" s="1"/>
  <c r="A2018" i="9"/>
  <c r="C2018" i="9" s="1"/>
  <c r="D2018" i="9" s="1"/>
  <c r="A2018" i="9" a="1"/>
  <c r="A2017" i="9" a="1"/>
  <c r="A2017" i="9" s="1"/>
  <c r="A2016" i="9" a="1"/>
  <c r="A2016" i="9" s="1"/>
  <c r="A2015" i="9" a="1"/>
  <c r="A2015" i="9" s="1"/>
  <c r="A2014" i="9" a="1"/>
  <c r="A2014" i="9" s="1"/>
  <c r="A2013" i="9" a="1"/>
  <c r="A2013" i="9" s="1"/>
  <c r="A2012" i="9" a="1"/>
  <c r="A2012" i="9" s="1"/>
  <c r="C2012" i="9" s="1"/>
  <c r="D2012" i="9" s="1"/>
  <c r="A2011" i="9" a="1"/>
  <c r="A2011" i="9" s="1"/>
  <c r="A2010" i="9"/>
  <c r="A2010" i="9" a="1"/>
  <c r="A2009" i="9" a="1"/>
  <c r="A2009" i="9" s="1"/>
  <c r="C2009" i="9" s="1"/>
  <c r="D2009" i="9" s="1"/>
  <c r="A2008" i="9"/>
  <c r="A2008" i="9" a="1"/>
  <c r="A2007" i="9" a="1"/>
  <c r="A2007" i="9" s="1"/>
  <c r="A2006" i="9" a="1"/>
  <c r="A2006" i="9" s="1"/>
  <c r="C2005" i="9"/>
  <c r="D2005" i="9" s="1"/>
  <c r="A2005" i="9" a="1"/>
  <c r="A2005" i="9" s="1"/>
  <c r="A2004" i="9"/>
  <c r="C2004" i="9" s="1"/>
  <c r="D2004" i="9" s="1"/>
  <c r="A2004" i="9" a="1"/>
  <c r="A2003" i="9" a="1"/>
  <c r="A2003" i="9" s="1"/>
  <c r="A2002" i="9"/>
  <c r="C2002" i="9" s="1"/>
  <c r="D2002" i="9" s="1"/>
  <c r="A2002" i="9" a="1"/>
  <c r="C2001" i="9"/>
  <c r="D2001" i="9" s="1"/>
  <c r="A2001" i="9" a="1"/>
  <c r="A2001" i="9" s="1"/>
  <c r="A2000" i="9" a="1"/>
  <c r="A2000" i="9" s="1"/>
  <c r="A1999" i="9" a="1"/>
  <c r="A1999" i="9" s="1"/>
  <c r="A1998" i="9" a="1"/>
  <c r="A1998" i="9" s="1"/>
  <c r="A1997" i="9" a="1"/>
  <c r="A1997" i="9" s="1"/>
  <c r="C1996" i="9"/>
  <c r="D1996" i="9" s="1"/>
  <c r="A1996" i="9"/>
  <c r="A1996" i="9" a="1"/>
  <c r="A1995" i="9" a="1"/>
  <c r="A1995" i="9" s="1"/>
  <c r="A1994" i="9" a="1"/>
  <c r="A1994" i="9" s="1"/>
  <c r="A1993" i="9" a="1"/>
  <c r="A1993" i="9" s="1"/>
  <c r="C1993" i="9" s="1"/>
  <c r="D1993" i="9" s="1"/>
  <c r="A1992" i="9" a="1"/>
  <c r="A1992" i="9" s="1"/>
  <c r="A1991" i="9" a="1"/>
  <c r="A1991" i="9" s="1"/>
  <c r="A1990" i="9" a="1"/>
  <c r="A1990" i="9" s="1"/>
  <c r="C1990" i="9" s="1"/>
  <c r="D1990" i="9" s="1"/>
  <c r="A1989" i="9" a="1"/>
  <c r="A1989" i="9" s="1"/>
  <c r="C1989" i="9" s="1"/>
  <c r="A1988" i="9" a="1"/>
  <c r="A1988" i="9" s="1"/>
  <c r="C1988" i="9" s="1"/>
  <c r="D1988" i="9" s="1"/>
  <c r="A1987" i="9" a="1"/>
  <c r="A1987" i="9" s="1"/>
  <c r="A1986" i="9" a="1"/>
  <c r="A1986" i="9" s="1"/>
  <c r="C1986" i="9" s="1"/>
  <c r="D1986" i="9" s="1"/>
  <c r="A1985" i="9" a="1"/>
  <c r="A1985" i="9" s="1"/>
  <c r="A1984" i="9" a="1"/>
  <c r="A1984" i="9" s="1"/>
  <c r="A1983" i="9" a="1"/>
  <c r="A1983" i="9" s="1"/>
  <c r="A1982" i="9" a="1"/>
  <c r="A1982" i="9" s="1"/>
  <c r="G1981" i="9"/>
  <c r="A1981" i="9" a="1"/>
  <c r="A1981" i="9" s="1"/>
  <c r="A1980" i="9" a="1"/>
  <c r="A1980" i="9" s="1"/>
  <c r="C1980" i="9" s="1"/>
  <c r="D1980" i="9" s="1"/>
  <c r="A1979" i="9" a="1"/>
  <c r="A1979" i="9" s="1"/>
  <c r="A1978" i="9"/>
  <c r="A1978" i="9" a="1"/>
  <c r="A1977" i="9" a="1"/>
  <c r="A1977" i="9" s="1"/>
  <c r="C1977" i="9" s="1"/>
  <c r="A1976" i="9" a="1"/>
  <c r="A1976" i="9" s="1"/>
  <c r="A1975" i="9" a="1"/>
  <c r="A1975" i="9" s="1"/>
  <c r="A1974" i="9" a="1"/>
  <c r="A1974" i="9" s="1"/>
  <c r="A1973" i="9" a="1"/>
  <c r="A1973" i="9" s="1"/>
  <c r="C1973" i="9" s="1"/>
  <c r="D1973" i="9" s="1"/>
  <c r="C1972" i="9"/>
  <c r="D1972" i="9" s="1"/>
  <c r="A1972" i="9" a="1"/>
  <c r="A1972" i="9" s="1"/>
  <c r="A1971" i="9" a="1"/>
  <c r="A1971" i="9" s="1"/>
  <c r="A1970" i="9" a="1"/>
  <c r="A1970" i="9" s="1"/>
  <c r="C1970" i="9" s="1"/>
  <c r="D1970" i="9" s="1"/>
  <c r="A1969" i="9" a="1"/>
  <c r="A1969" i="9" s="1"/>
  <c r="A1968" i="9"/>
  <c r="A1968" i="9" a="1"/>
  <c r="C1967" i="9"/>
  <c r="D1967" i="9" s="1"/>
  <c r="A1967" i="9" a="1"/>
  <c r="A1967" i="9" s="1"/>
  <c r="A1966" i="9"/>
  <c r="A1966" i="9" a="1"/>
  <c r="A1965" i="9" a="1"/>
  <c r="A1965" i="9" s="1"/>
  <c r="A1964" i="9" a="1"/>
  <c r="A1964" i="9" s="1"/>
  <c r="C1964" i="9" s="1"/>
  <c r="D1964" i="9" s="1"/>
  <c r="A1963" i="9" a="1"/>
  <c r="A1963" i="9" s="1"/>
  <c r="A1962" i="9" a="1"/>
  <c r="A1962" i="9" s="1"/>
  <c r="A1961" i="9" a="1"/>
  <c r="A1961" i="9" s="1"/>
  <c r="C1961" i="9" s="1"/>
  <c r="D1961" i="9" s="1"/>
  <c r="A1960" i="9"/>
  <c r="A1960" i="9" a="1"/>
  <c r="A1959" i="9" a="1"/>
  <c r="A1959" i="9" s="1"/>
  <c r="A1958" i="9" a="1"/>
  <c r="A1958" i="9" s="1"/>
  <c r="C1957" i="9"/>
  <c r="A1957" i="9" a="1"/>
  <c r="A1957" i="9" s="1"/>
  <c r="A1956" i="9"/>
  <c r="A1956" i="9" a="1"/>
  <c r="A1955" i="9" a="1"/>
  <c r="A1955" i="9" s="1"/>
  <c r="A1954" i="9" a="1"/>
  <c r="A1954" i="9" s="1"/>
  <c r="C1954" i="9" s="1"/>
  <c r="D1954" i="9" s="1"/>
  <c r="A1953" i="9" a="1"/>
  <c r="A1953" i="9" s="1"/>
  <c r="A1952" i="9" a="1"/>
  <c r="A1952" i="9" s="1"/>
  <c r="A1951" i="9" a="1"/>
  <c r="A1951" i="9" s="1"/>
  <c r="C1951" i="9" s="1"/>
  <c r="D1951" i="9" s="1"/>
  <c r="A1950" i="9"/>
  <c r="A1950" i="9" a="1"/>
  <c r="A1949" i="9" a="1"/>
  <c r="A1949" i="9" s="1"/>
  <c r="A1948" i="9"/>
  <c r="C1948" i="9" s="1"/>
  <c r="D1948" i="9" s="1"/>
  <c r="A1948" i="9" a="1"/>
  <c r="A1947" i="9" a="1"/>
  <c r="A1947" i="9" s="1"/>
  <c r="A1946" i="9"/>
  <c r="A1946" i="9" a="1"/>
  <c r="A1945" i="9" a="1"/>
  <c r="A1945" i="9" s="1"/>
  <c r="C1945" i="9" s="1"/>
  <c r="D1945" i="9" s="1"/>
  <c r="A1944" i="9" a="1"/>
  <c r="A1944" i="9" s="1"/>
  <c r="C1944" i="9" s="1"/>
  <c r="D1944" i="9" s="1"/>
  <c r="A1943" i="9" a="1"/>
  <c r="A1943" i="9" s="1"/>
  <c r="A1942" i="9" a="1"/>
  <c r="A1942" i="9" s="1"/>
  <c r="C1942" i="9" s="1"/>
  <c r="D1942" i="9" s="1"/>
  <c r="C1941" i="9"/>
  <c r="D1941" i="9" s="1"/>
  <c r="A1941" i="9" a="1"/>
  <c r="A1941" i="9" s="1"/>
  <c r="A1940" i="9" a="1"/>
  <c r="A1940" i="9" s="1"/>
  <c r="A1939" i="9" a="1"/>
  <c r="A1939" i="9" s="1"/>
  <c r="A1938" i="9" a="1"/>
  <c r="A1938" i="9" s="1"/>
  <c r="C1938" i="9" s="1"/>
  <c r="D1938" i="9" s="1"/>
  <c r="A1937" i="9" a="1"/>
  <c r="A1937" i="9" s="1"/>
  <c r="A1936" i="9" a="1"/>
  <c r="A1936" i="9" s="1"/>
  <c r="A1935" i="9" a="1"/>
  <c r="A1935" i="9" s="1"/>
  <c r="C1935" i="9" s="1"/>
  <c r="D1935" i="9" s="1"/>
  <c r="A1934" i="9"/>
  <c r="A1934" i="9" a="1"/>
  <c r="A1933" i="9" a="1"/>
  <c r="A1933" i="9" s="1"/>
  <c r="A1932" i="9" a="1"/>
  <c r="A1932" i="9" s="1"/>
  <c r="C1932" i="9" s="1"/>
  <c r="D1932" i="9" s="1"/>
  <c r="A1931" i="9" a="1"/>
  <c r="A1931" i="9" s="1"/>
  <c r="A1930" i="9"/>
  <c r="A1930" i="9" a="1"/>
  <c r="A1929" i="9" a="1"/>
  <c r="A1929" i="9" s="1"/>
  <c r="C1929" i="9" s="1"/>
  <c r="D1929" i="9" s="1"/>
  <c r="C1928" i="9"/>
  <c r="D1928" i="9" s="1"/>
  <c r="A1928" i="9"/>
  <c r="A1928" i="9" a="1"/>
  <c r="A1927" i="9" a="1"/>
  <c r="A1927" i="9" s="1"/>
  <c r="A1926" i="9" a="1"/>
  <c r="A1926" i="9" s="1"/>
  <c r="C1925" i="9"/>
  <c r="A1925" i="9" a="1"/>
  <c r="A1925" i="9" s="1"/>
  <c r="A1924" i="9" a="1"/>
  <c r="A1924" i="9" s="1"/>
  <c r="A1923" i="9" a="1"/>
  <c r="A1923" i="9" s="1"/>
  <c r="C1923" i="9" s="1"/>
  <c r="A1922" i="9"/>
  <c r="C1922" i="9" s="1"/>
  <c r="D1922" i="9" s="1"/>
  <c r="A1922" i="9" a="1"/>
  <c r="A1921" i="9" a="1"/>
  <c r="A1921" i="9" s="1"/>
  <c r="C1921" i="9" s="1"/>
  <c r="D1921" i="9" s="1"/>
  <c r="A1920" i="9" a="1"/>
  <c r="A1920" i="9" s="1"/>
  <c r="A1919" i="9" a="1"/>
  <c r="A1919" i="9" s="1"/>
  <c r="A1918" i="9"/>
  <c r="A1918" i="9" a="1"/>
  <c r="A1917" i="9" a="1"/>
  <c r="A1917" i="9" s="1"/>
  <c r="A1916" i="9"/>
  <c r="C1916" i="9" s="1"/>
  <c r="D1916" i="9" s="1"/>
  <c r="A1916" i="9" a="1"/>
  <c r="A1915" i="9" a="1"/>
  <c r="A1915" i="9" s="1"/>
  <c r="A1914" i="9"/>
  <c r="A1914" i="9" a="1"/>
  <c r="A1913" i="9" a="1"/>
  <c r="A1913" i="9" s="1"/>
  <c r="C1913" i="9" s="1"/>
  <c r="D1913" i="9" s="1"/>
  <c r="A1912" i="9"/>
  <c r="C1912" i="9" s="1"/>
  <c r="D1912" i="9" s="1"/>
  <c r="A1912" i="9" a="1"/>
  <c r="A1911" i="9" a="1"/>
  <c r="A1911" i="9" s="1"/>
  <c r="A1910" i="9" a="1"/>
  <c r="A1910" i="9" s="1"/>
  <c r="A1909" i="9" a="1"/>
  <c r="A1909" i="9" s="1"/>
  <c r="C1909" i="9" s="1"/>
  <c r="A1908" i="9" a="1"/>
  <c r="A1908" i="9" s="1"/>
  <c r="A1907" i="9" a="1"/>
  <c r="A1907" i="9" s="1"/>
  <c r="A1906" i="9"/>
  <c r="C1906" i="9" s="1"/>
  <c r="A1906" i="9" a="1"/>
  <c r="A1905" i="9" a="1"/>
  <c r="A1905" i="9" s="1"/>
  <c r="A1904" i="9" a="1"/>
  <c r="A1904" i="9" s="1"/>
  <c r="A1903" i="9" a="1"/>
  <c r="A1903" i="9" s="1"/>
  <c r="C1903" i="9" s="1"/>
  <c r="D1903" i="9" s="1"/>
  <c r="A1902" i="9" a="1"/>
  <c r="A1902" i="9" s="1"/>
  <c r="A1901" i="9" a="1"/>
  <c r="A1901" i="9" s="1"/>
  <c r="A1900" i="9" a="1"/>
  <c r="A1900" i="9" s="1"/>
  <c r="C1900" i="9" s="1"/>
  <c r="D1900" i="9" s="1"/>
  <c r="A1899" i="9" a="1"/>
  <c r="A1899" i="9" s="1"/>
  <c r="A1898" i="9" a="1"/>
  <c r="A1898" i="9" s="1"/>
  <c r="A1897" i="9" a="1"/>
  <c r="A1897" i="9" s="1"/>
  <c r="C1897" i="9" s="1"/>
  <c r="C1896" i="9"/>
  <c r="A1896" i="9"/>
  <c r="A1896" i="9" a="1"/>
  <c r="A1895" i="9" a="1"/>
  <c r="A1895" i="9" s="1"/>
  <c r="C1895" i="9" s="1"/>
  <c r="D1895" i="9" s="1"/>
  <c r="A1894" i="9" a="1"/>
  <c r="A1894" i="9" s="1"/>
  <c r="A1893" i="9" a="1"/>
  <c r="A1893" i="9" s="1"/>
  <c r="C1893" i="9" s="1"/>
  <c r="D1893" i="9" s="1"/>
  <c r="C1892" i="9"/>
  <c r="D1892" i="9" s="1"/>
  <c r="A1892" i="9"/>
  <c r="A1892" i="9" a="1"/>
  <c r="A1891" i="9" a="1"/>
  <c r="A1891" i="9" s="1"/>
  <c r="C1891" i="9" s="1"/>
  <c r="D1891" i="9" s="1"/>
  <c r="A1890" i="9"/>
  <c r="C1890" i="9" s="1"/>
  <c r="D1890" i="9" s="1"/>
  <c r="A1890" i="9" a="1"/>
  <c r="A1889" i="9" a="1"/>
  <c r="A1889" i="9" s="1"/>
  <c r="A1888" i="9" a="1"/>
  <c r="A1888" i="9" s="1"/>
  <c r="C1887" i="9"/>
  <c r="D1887" i="9" s="1"/>
  <c r="A1887" i="9" a="1"/>
  <c r="A1887" i="9" s="1"/>
  <c r="A1886" i="9" a="1"/>
  <c r="A1886" i="9" s="1"/>
  <c r="A1885" i="9" a="1"/>
  <c r="A1885" i="9" s="1"/>
  <c r="A1884" i="9" a="1"/>
  <c r="A1884" i="9" s="1"/>
  <c r="C1884" i="9" s="1"/>
  <c r="D1884" i="9" s="1"/>
  <c r="A1883" i="9"/>
  <c r="A1883" i="9" a="1"/>
  <c r="A1882" i="9" a="1"/>
  <c r="A1882" i="9" s="1"/>
  <c r="G1881" i="9"/>
  <c r="A1881" i="9" a="1"/>
  <c r="A1881" i="9" s="1"/>
  <c r="C1881" i="9" s="1"/>
  <c r="D1881" i="9" s="1"/>
  <c r="A1880" i="9" a="1"/>
  <c r="A1880" i="9" s="1"/>
  <c r="C1880" i="9" s="1"/>
  <c r="A1879" i="9" a="1"/>
  <c r="A1879" i="9" s="1"/>
  <c r="A1878" i="9" a="1"/>
  <c r="A1878" i="9" s="1"/>
  <c r="A1877" i="9" a="1"/>
  <c r="A1877" i="9" s="1"/>
  <c r="C1877" i="9" s="1"/>
  <c r="A1876" i="9" a="1"/>
  <c r="A1876" i="9" s="1"/>
  <c r="A1875" i="9" a="1"/>
  <c r="A1875" i="9" s="1"/>
  <c r="A1874" i="9"/>
  <c r="C1874" i="9" s="1"/>
  <c r="D1874" i="9" s="1"/>
  <c r="A1874" i="9" a="1"/>
  <c r="A1873" i="9" a="1"/>
  <c r="A1873" i="9" s="1"/>
  <c r="A1872" i="9" a="1"/>
  <c r="A1872" i="9" s="1"/>
  <c r="A1871" i="9" a="1"/>
  <c r="A1871" i="9" s="1"/>
  <c r="A1870" i="9" a="1"/>
  <c r="A1870" i="9" s="1"/>
  <c r="A1869" i="9" a="1"/>
  <c r="A1869" i="9" s="1"/>
  <c r="A1868" i="9"/>
  <c r="A1868" i="9" a="1"/>
  <c r="A1867" i="9" a="1"/>
  <c r="A1867" i="9" s="1"/>
  <c r="A1866" i="9" a="1"/>
  <c r="A1866" i="9" s="1"/>
  <c r="A1865" i="9" a="1"/>
  <c r="A1865" i="9" s="1"/>
  <c r="C1865" i="9" s="1"/>
  <c r="D1865" i="9" s="1"/>
  <c r="A1864" i="9" a="1"/>
  <c r="A1864" i="9" s="1"/>
  <c r="C1864" i="9" s="1"/>
  <c r="D1864" i="9" s="1"/>
  <c r="A1863" i="9" a="1"/>
  <c r="A1863" i="9" s="1"/>
  <c r="A1862" i="9" a="1"/>
  <c r="A1862" i="9" s="1"/>
  <c r="C1861" i="9"/>
  <c r="D1861" i="9" s="1"/>
  <c r="A1861" i="9" a="1"/>
  <c r="A1861" i="9" s="1"/>
  <c r="A1860" i="9" a="1"/>
  <c r="A1860" i="9" s="1"/>
  <c r="A1859" i="9" a="1"/>
  <c r="A1859" i="9" s="1"/>
  <c r="A1858" i="9" a="1"/>
  <c r="A1858" i="9" s="1"/>
  <c r="C1858" i="9" s="1"/>
  <c r="D1858" i="9" s="1"/>
  <c r="A1857" i="9" a="1"/>
  <c r="A1857" i="9" s="1"/>
  <c r="A1856" i="9" a="1"/>
  <c r="A1856" i="9" s="1"/>
  <c r="C1856" i="9" s="1"/>
  <c r="D1856" i="9" s="1"/>
  <c r="C1855" i="9"/>
  <c r="D1855" i="9" s="1"/>
  <c r="A1855" i="9" a="1"/>
  <c r="A1855" i="9" s="1"/>
  <c r="A1854" i="9" a="1"/>
  <c r="A1854" i="9" s="1"/>
  <c r="A1853" i="9" a="1"/>
  <c r="A1853" i="9" s="1"/>
  <c r="A1852" i="9" a="1"/>
  <c r="A1852" i="9" s="1"/>
  <c r="C1852" i="9" s="1"/>
  <c r="D1852" i="9" s="1"/>
  <c r="A1851" i="9" a="1"/>
  <c r="A1851" i="9" s="1"/>
  <c r="C1851" i="9" s="1"/>
  <c r="D1851" i="9" s="1"/>
  <c r="A1850" i="9" a="1"/>
  <c r="A1850" i="9" s="1"/>
  <c r="A1849" i="9" a="1"/>
  <c r="A1849" i="9" s="1"/>
  <c r="C1849" i="9" s="1"/>
  <c r="D1849" i="9" s="1"/>
  <c r="A1848" i="9"/>
  <c r="G1848" i="9" s="1"/>
  <c r="A1848" i="9" a="1"/>
  <c r="A1847" i="9" a="1"/>
  <c r="A1847" i="9" s="1"/>
  <c r="C1847" i="9" s="1"/>
  <c r="D1847" i="9" s="1"/>
  <c r="A1846" i="9" a="1"/>
  <c r="A1846" i="9" s="1"/>
  <c r="C1846" i="9" s="1"/>
  <c r="C1845" i="9"/>
  <c r="D1845" i="9" s="1"/>
  <c r="A1845" i="9" a="1"/>
  <c r="A1845" i="9" s="1"/>
  <c r="A1844" i="9"/>
  <c r="C1844" i="9" s="1"/>
  <c r="D1844" i="9" s="1"/>
  <c r="A1844" i="9" a="1"/>
  <c r="A1843" i="9" a="1"/>
  <c r="A1843" i="9" s="1"/>
  <c r="A1842" i="9" a="1"/>
  <c r="A1842" i="9" s="1"/>
  <c r="C1842" i="9" s="1"/>
  <c r="D1842" i="9" s="1"/>
  <c r="A1841" i="9" a="1"/>
  <c r="A1841" i="9" s="1"/>
  <c r="A1840" i="9"/>
  <c r="A1840" i="9" a="1"/>
  <c r="A1839" i="9" a="1"/>
  <c r="A1839" i="9" s="1"/>
  <c r="A1838" i="9"/>
  <c r="A1838" i="9" a="1"/>
  <c r="A1837" i="9" a="1"/>
  <c r="A1837" i="9" s="1"/>
  <c r="A1836" i="9" a="1"/>
  <c r="A1836" i="9" s="1"/>
  <c r="A1835" i="9" a="1"/>
  <c r="A1835" i="9" s="1"/>
  <c r="A1834" i="9" a="1"/>
  <c r="A1834" i="9" s="1"/>
  <c r="A1833" i="9" a="1"/>
  <c r="A1833" i="9" s="1"/>
  <c r="C1833" i="9" s="1"/>
  <c r="D1833" i="9" s="1"/>
  <c r="A1832" i="9" a="1"/>
  <c r="A1832" i="9" s="1"/>
  <c r="C1832" i="9" s="1"/>
  <c r="A1831" i="9" a="1"/>
  <c r="A1831" i="9" s="1"/>
  <c r="C1831" i="9" s="1"/>
  <c r="D1831" i="9" s="1"/>
  <c r="A1830" i="9" a="1"/>
  <c r="A1830" i="9" s="1"/>
  <c r="C1829" i="9"/>
  <c r="A1829" i="9" a="1"/>
  <c r="A1829" i="9" s="1"/>
  <c r="A1828" i="9" a="1"/>
  <c r="A1828" i="9" s="1"/>
  <c r="C1828" i="9" s="1"/>
  <c r="D1828" i="9" s="1"/>
  <c r="A1827" i="9" a="1"/>
  <c r="A1827" i="9" s="1"/>
  <c r="C1827" i="9" s="1"/>
  <c r="D1827" i="9" s="1"/>
  <c r="A1826" i="9"/>
  <c r="C1826" i="9" s="1"/>
  <c r="D1826" i="9" s="1"/>
  <c r="A1826" i="9" a="1"/>
  <c r="A1825" i="9" a="1"/>
  <c r="A1825" i="9" s="1"/>
  <c r="C1825" i="9" s="1"/>
  <c r="A1824" i="9"/>
  <c r="A1824" i="9" a="1"/>
  <c r="A1823" i="9" a="1"/>
  <c r="A1823" i="9" s="1"/>
  <c r="C1823" i="9" s="1"/>
  <c r="D1823" i="9" s="1"/>
  <c r="A1822" i="9"/>
  <c r="A1822" i="9" a="1"/>
  <c r="A1821" i="9" a="1"/>
  <c r="A1821" i="9" s="1"/>
  <c r="A1820" i="9"/>
  <c r="C1820" i="9" s="1"/>
  <c r="D1820" i="9" s="1"/>
  <c r="A1820" i="9" a="1"/>
  <c r="A1819" i="9" a="1"/>
  <c r="A1819" i="9" s="1"/>
  <c r="A1818" i="9" a="1"/>
  <c r="A1818" i="9" s="1"/>
  <c r="A1817" i="9" a="1"/>
  <c r="A1817" i="9" s="1"/>
  <c r="C1817" i="9" s="1"/>
  <c r="D1817" i="9" s="1"/>
  <c r="A1816" i="9" a="1"/>
  <c r="A1816" i="9" s="1"/>
  <c r="C1816" i="9" s="1"/>
  <c r="A1815" i="9" a="1"/>
  <c r="A1815" i="9" s="1"/>
  <c r="A1814" i="9" a="1"/>
  <c r="A1814" i="9" s="1"/>
  <c r="G1813" i="9"/>
  <c r="C1813" i="9"/>
  <c r="D1813" i="9" s="1"/>
  <c r="A1813" i="9" a="1"/>
  <c r="A1813" i="9" s="1"/>
  <c r="A1812" i="9" a="1"/>
  <c r="A1812" i="9" s="1"/>
  <c r="A1811" i="9" a="1"/>
  <c r="A1811" i="9" s="1"/>
  <c r="A1810" i="9"/>
  <c r="C1810" i="9" s="1"/>
  <c r="D1810" i="9" s="1"/>
  <c r="A1810" i="9" a="1"/>
  <c r="A1809" i="9" a="1"/>
  <c r="A1809" i="9" s="1"/>
  <c r="A1808" i="9"/>
  <c r="A1808" i="9" a="1"/>
  <c r="A1807" i="9" a="1"/>
  <c r="A1807" i="9" s="1"/>
  <c r="A1806" i="9"/>
  <c r="A1806" i="9" a="1"/>
  <c r="A1805" i="9" a="1"/>
  <c r="A1805" i="9" s="1"/>
  <c r="A1804" i="9" a="1"/>
  <c r="A1804" i="9" s="1"/>
  <c r="A1803" i="9" a="1"/>
  <c r="A1803" i="9" s="1"/>
  <c r="C1803" i="9" s="1"/>
  <c r="D1803" i="9" s="1"/>
  <c r="A1802" i="9" a="1"/>
  <c r="A1802" i="9" s="1"/>
  <c r="A1801" i="9" a="1"/>
  <c r="A1801" i="9" s="1"/>
  <c r="C1801" i="9" s="1"/>
  <c r="A1800" i="9" a="1"/>
  <c r="A1800" i="9" s="1"/>
  <c r="A1799" i="9" a="1"/>
  <c r="A1799" i="9" s="1"/>
  <c r="C1799" i="9" s="1"/>
  <c r="D1799" i="9" s="1"/>
  <c r="A1798" i="9" a="1"/>
  <c r="A1798" i="9" s="1"/>
  <c r="C1797" i="9"/>
  <c r="A1797" i="9" a="1"/>
  <c r="A1797" i="9" s="1"/>
  <c r="A1796" i="9" a="1"/>
  <c r="A1796" i="9" s="1"/>
  <c r="A1795" i="9" a="1"/>
  <c r="A1795" i="9" s="1"/>
  <c r="A1794" i="9" a="1"/>
  <c r="A1794" i="9" s="1"/>
  <c r="C1794" i="9" s="1"/>
  <c r="D1794" i="9" s="1"/>
  <c r="A1793" i="9" a="1"/>
  <c r="A1793" i="9" s="1"/>
  <c r="C1793" i="9" s="1"/>
  <c r="A1792" i="9" a="1"/>
  <c r="A1792" i="9" s="1"/>
  <c r="C1792" i="9" s="1"/>
  <c r="D1792" i="9" s="1"/>
  <c r="C1791" i="9"/>
  <c r="D1791" i="9" s="1"/>
  <c r="A1791" i="9" a="1"/>
  <c r="A1791" i="9" s="1"/>
  <c r="A1790" i="9" a="1"/>
  <c r="A1790" i="9" s="1"/>
  <c r="A1789" i="9" a="1"/>
  <c r="A1789" i="9" s="1"/>
  <c r="A1788" i="9"/>
  <c r="A1788" i="9" a="1"/>
  <c r="A1787" i="9" a="1"/>
  <c r="A1787" i="9" s="1"/>
  <c r="A1786" i="9"/>
  <c r="A1786" i="9" a="1"/>
  <c r="A1785" i="9" a="1"/>
  <c r="A1785" i="9" s="1"/>
  <c r="C1785" i="9" s="1"/>
  <c r="D1785" i="9" s="1"/>
  <c r="A1784" i="9" a="1"/>
  <c r="A1784" i="9" s="1"/>
  <c r="A1783" i="9" a="1"/>
  <c r="A1783" i="9" s="1"/>
  <c r="A1782" i="9" a="1"/>
  <c r="A1782" i="9" s="1"/>
  <c r="A1781" i="9" a="1"/>
  <c r="A1781" i="9" s="1"/>
  <c r="A1780" i="9" a="1"/>
  <c r="A1780" i="9" s="1"/>
  <c r="A1779" i="9" a="1"/>
  <c r="A1779" i="9" s="1"/>
  <c r="A1778" i="9" a="1"/>
  <c r="A1778" i="9" s="1"/>
  <c r="A1777" i="9" a="1"/>
  <c r="A1777" i="9" s="1"/>
  <c r="A1776" i="9" a="1"/>
  <c r="A1776" i="9" s="1"/>
  <c r="C1776" i="9" s="1"/>
  <c r="D1776" i="9" s="1"/>
  <c r="C1775" i="9"/>
  <c r="D1775" i="9" s="1"/>
  <c r="A1775" i="9" a="1"/>
  <c r="A1775" i="9" s="1"/>
  <c r="A1774" i="9"/>
  <c r="A1774" i="9" a="1"/>
  <c r="C1773" i="9"/>
  <c r="D1773" i="9" s="1"/>
  <c r="A1773" i="9" a="1"/>
  <c r="A1773" i="9" s="1"/>
  <c r="A1772" i="9" a="1"/>
  <c r="A1772" i="9" s="1"/>
  <c r="A1771" i="9"/>
  <c r="A1771" i="9" a="1"/>
  <c r="A1770" i="9"/>
  <c r="C1770" i="9" s="1"/>
  <c r="A1770" i="9" a="1"/>
  <c r="G1769" i="9"/>
  <c r="C1769" i="9"/>
  <c r="D1769" i="9" s="1"/>
  <c r="A1769" i="9" a="1"/>
  <c r="A1769" i="9" s="1"/>
  <c r="A1768" i="9" a="1"/>
  <c r="A1768" i="9" s="1"/>
  <c r="C1768" i="9" s="1"/>
  <c r="A1767" i="9" a="1"/>
  <c r="A1767" i="9" s="1"/>
  <c r="A1766" i="9" a="1"/>
  <c r="A1766" i="9" s="1"/>
  <c r="A1765" i="9" a="1"/>
  <c r="A1765" i="9" s="1"/>
  <c r="A1764" i="9" a="1"/>
  <c r="A1764" i="9" s="1"/>
  <c r="A1763" i="9"/>
  <c r="C1763" i="9" s="1"/>
  <c r="D1763" i="9" s="1"/>
  <c r="A1763" i="9" a="1"/>
  <c r="A1762" i="9"/>
  <c r="A1762" i="9" a="1"/>
  <c r="A1761" i="9" a="1"/>
  <c r="A1761" i="9" s="1"/>
  <c r="C1761" i="9" s="1"/>
  <c r="A1760" i="9"/>
  <c r="A1760" i="9" a="1"/>
  <c r="C1759" i="9"/>
  <c r="D1759" i="9" s="1"/>
  <c r="A1759" i="9" a="1"/>
  <c r="A1759" i="9" s="1"/>
  <c r="A1758" i="9" a="1"/>
  <c r="A1758" i="9" s="1"/>
  <c r="C1757" i="9"/>
  <c r="D1757" i="9" s="1"/>
  <c r="A1757" i="9" a="1"/>
  <c r="A1757" i="9" s="1"/>
  <c r="A1756" i="9" a="1"/>
  <c r="A1756" i="9" s="1"/>
  <c r="A1755" i="9"/>
  <c r="C1755" i="9" s="1"/>
  <c r="D1755" i="9" s="1"/>
  <c r="A1755" i="9" a="1"/>
  <c r="A1754" i="9" a="1"/>
  <c r="A1754" i="9" s="1"/>
  <c r="A1753" i="9" a="1"/>
  <c r="A1753" i="9" s="1"/>
  <c r="A1752" i="9" a="1"/>
  <c r="A1752" i="9" s="1"/>
  <c r="C1752" i="9" s="1"/>
  <c r="A1751" i="9" a="1"/>
  <c r="A1751" i="9" s="1"/>
  <c r="A1750" i="9" a="1"/>
  <c r="A1750" i="9" s="1"/>
  <c r="C1750" i="9" s="1"/>
  <c r="D1750" i="9" s="1"/>
  <c r="A1749" i="9" a="1"/>
  <c r="A1749" i="9" s="1"/>
  <c r="A1748" i="9" a="1"/>
  <c r="A1748" i="9" s="1"/>
  <c r="C1748" i="9" s="1"/>
  <c r="D1748" i="9" s="1"/>
  <c r="A1747" i="9" a="1"/>
  <c r="A1747" i="9" s="1"/>
  <c r="A1746" i="9"/>
  <c r="C1746" i="9" s="1"/>
  <c r="D1746" i="9" s="1"/>
  <c r="A1746" i="9" a="1"/>
  <c r="A1745" i="9" a="1"/>
  <c r="A1745" i="9" s="1"/>
  <c r="A1744" i="9" a="1"/>
  <c r="A1744" i="9" s="1"/>
  <c r="C1744" i="9" s="1"/>
  <c r="A1743" i="9" a="1"/>
  <c r="A1743" i="9" s="1"/>
  <c r="C1743" i="9" s="1"/>
  <c r="D1743" i="9" s="1"/>
  <c r="G1742" i="9"/>
  <c r="A1742" i="9"/>
  <c r="A1742" i="9" a="1"/>
  <c r="C1741" i="9"/>
  <c r="A1741" i="9" a="1"/>
  <c r="A1741" i="9" s="1"/>
  <c r="C1740" i="9"/>
  <c r="D1740" i="9" s="1"/>
  <c r="A1740" i="9"/>
  <c r="A1740" i="9" a="1"/>
  <c r="A1739" i="9" a="1"/>
  <c r="A1739" i="9" s="1"/>
  <c r="A1738" i="9" a="1"/>
  <c r="A1738" i="9" s="1"/>
  <c r="C1738" i="9" s="1"/>
  <c r="D1738" i="9" s="1"/>
  <c r="A1737" i="9" a="1"/>
  <c r="A1737" i="9" s="1"/>
  <c r="C1737" i="9" s="1"/>
  <c r="A1736" i="9" a="1"/>
  <c r="A1736" i="9" s="1"/>
  <c r="G1736" i="9" s="1"/>
  <c r="A1735" i="9" a="1"/>
  <c r="A1735" i="9" s="1"/>
  <c r="A1734" i="9" a="1"/>
  <c r="A1734" i="9" s="1"/>
  <c r="C1733" i="9"/>
  <c r="D1733" i="9" s="1"/>
  <c r="A1733" i="9" a="1"/>
  <c r="A1733" i="9" s="1"/>
  <c r="A1732" i="9" a="1"/>
  <c r="A1732" i="9" s="1"/>
  <c r="C1732" i="9" s="1"/>
  <c r="D1732" i="9" s="1"/>
  <c r="A1731" i="9" a="1"/>
  <c r="A1731" i="9" s="1"/>
  <c r="A1730" i="9" a="1"/>
  <c r="A1730" i="9" s="1"/>
  <c r="C1730" i="9" s="1"/>
  <c r="C1729" i="9"/>
  <c r="A1729" i="9" a="1"/>
  <c r="A1729" i="9" s="1"/>
  <c r="A1728" i="9"/>
  <c r="C1728" i="9" s="1"/>
  <c r="D1728" i="9" s="1"/>
  <c r="A1728" i="9" a="1"/>
  <c r="A1727" i="9" a="1"/>
  <c r="A1727" i="9" s="1"/>
  <c r="A1726" i="9" a="1"/>
  <c r="A1726" i="9" s="1"/>
  <c r="A1725" i="9" a="1"/>
  <c r="A1725" i="9" s="1"/>
  <c r="G1725" i="9" s="1"/>
  <c r="A1724" i="9" a="1"/>
  <c r="A1724" i="9" s="1"/>
  <c r="A1723" i="9" a="1"/>
  <c r="A1723" i="9" s="1"/>
  <c r="C1723" i="9" s="1"/>
  <c r="D1723" i="9" s="1"/>
  <c r="A1722" i="9" a="1"/>
  <c r="A1722" i="9" s="1"/>
  <c r="A1721" i="9" a="1"/>
  <c r="A1721" i="9" s="1"/>
  <c r="C1721" i="9" s="1"/>
  <c r="D1721" i="9" s="1"/>
  <c r="A1720" i="9" a="1"/>
  <c r="A1720" i="9" s="1"/>
  <c r="A1719" i="9" a="1"/>
  <c r="A1719" i="9" s="1"/>
  <c r="A1718" i="9" a="1"/>
  <c r="A1718" i="9" s="1"/>
  <c r="A1717" i="9" a="1"/>
  <c r="A1717" i="9" s="1"/>
  <c r="A1716" i="9" a="1"/>
  <c r="A1716" i="9" s="1"/>
  <c r="C1716" i="9" s="1"/>
  <c r="D1716" i="9" s="1"/>
  <c r="A1715" i="9" a="1"/>
  <c r="A1715" i="9" s="1"/>
  <c r="A1714" i="9"/>
  <c r="A1714" i="9" a="1"/>
  <c r="A1713" i="9" a="1"/>
  <c r="A1713" i="9" s="1"/>
  <c r="C1713" i="9" s="1"/>
  <c r="D1713" i="9" s="1"/>
  <c r="A1712" i="9" a="1"/>
  <c r="A1712" i="9" s="1"/>
  <c r="C1711" i="9"/>
  <c r="D1711" i="9" s="1"/>
  <c r="A1711" i="9" a="1"/>
  <c r="A1711" i="9" s="1"/>
  <c r="A1710" i="9" a="1"/>
  <c r="A1710" i="9" s="1"/>
  <c r="C1709" i="9"/>
  <c r="A1709" i="9" a="1"/>
  <c r="A1709" i="9" s="1"/>
  <c r="A1708" i="9" a="1"/>
  <c r="A1708" i="9" s="1"/>
  <c r="A1707" i="9"/>
  <c r="A1707" i="9" a="1"/>
  <c r="A1706" i="9"/>
  <c r="A1706" i="9" a="1"/>
  <c r="G1705" i="9"/>
  <c r="C1705" i="9"/>
  <c r="D1705" i="9" s="1"/>
  <c r="A1705" i="9" a="1"/>
  <c r="A1705" i="9" s="1"/>
  <c r="A1704" i="9" a="1"/>
  <c r="A1704" i="9" s="1"/>
  <c r="G1704" i="9" s="1"/>
  <c r="A1703" i="9" a="1"/>
  <c r="A1703" i="9" s="1"/>
  <c r="A1702" i="9"/>
  <c r="A1702" i="9" a="1"/>
  <c r="A1701" i="9" a="1"/>
  <c r="A1701" i="9" s="1"/>
  <c r="C1700" i="9"/>
  <c r="D1700" i="9" s="1"/>
  <c r="A1700" i="9"/>
  <c r="A1700" i="9" a="1"/>
  <c r="A1699" i="9" a="1"/>
  <c r="A1699" i="9" s="1"/>
  <c r="A1698" i="9"/>
  <c r="C1698" i="9" s="1"/>
  <c r="A1698" i="9" a="1"/>
  <c r="A1697" i="9" a="1"/>
  <c r="A1697" i="9" s="1"/>
  <c r="C1697" i="9" s="1"/>
  <c r="D1697" i="9" s="1"/>
  <c r="A1696" i="9" a="1"/>
  <c r="A1696" i="9" s="1"/>
  <c r="C1696" i="9" s="1"/>
  <c r="A1695" i="9" a="1"/>
  <c r="A1695" i="9" s="1"/>
  <c r="C1695" i="9" s="1"/>
  <c r="D1695" i="9" s="1"/>
  <c r="A1694" i="9" a="1"/>
  <c r="A1694" i="9" s="1"/>
  <c r="C1694" i="9" s="1"/>
  <c r="D1694" i="9" s="1"/>
  <c r="A1693" i="9" a="1"/>
  <c r="A1693" i="9" s="1"/>
  <c r="A1692" i="9" a="1"/>
  <c r="A1692" i="9" s="1"/>
  <c r="G1691" i="9"/>
  <c r="A1691" i="9"/>
  <c r="A1691" i="9" a="1"/>
  <c r="A1690" i="9" a="1"/>
  <c r="A1690" i="9" s="1"/>
  <c r="G1689" i="9"/>
  <c r="C1689" i="9"/>
  <c r="D1689" i="9" s="1"/>
  <c r="A1689" i="9" a="1"/>
  <c r="A1689" i="9" s="1"/>
  <c r="A1688" i="9"/>
  <c r="A1688" i="9" a="1"/>
  <c r="A1687" i="9" a="1"/>
  <c r="A1687" i="9" s="1"/>
  <c r="A1686" i="9"/>
  <c r="A1686" i="9" a="1"/>
  <c r="C1685" i="9"/>
  <c r="A1685" i="9" a="1"/>
  <c r="A1685" i="9" s="1"/>
  <c r="A1684" i="9"/>
  <c r="C1684" i="9" s="1"/>
  <c r="D1684" i="9" s="1"/>
  <c r="A1684" i="9" a="1"/>
  <c r="A1683" i="9" a="1"/>
  <c r="A1683" i="9" s="1"/>
  <c r="A1682" i="9" a="1"/>
  <c r="A1682" i="9" s="1"/>
  <c r="A1681" i="9" a="1"/>
  <c r="A1681" i="9" s="1"/>
  <c r="A1680" i="9"/>
  <c r="C1680" i="9" s="1"/>
  <c r="D1680" i="9" s="1"/>
  <c r="A1680" i="9" a="1"/>
  <c r="A1679" i="9"/>
  <c r="C1679" i="9" s="1"/>
  <c r="D1679" i="9" s="1"/>
  <c r="A1679" i="9" a="1"/>
  <c r="A1678" i="9" a="1"/>
  <c r="A1678" i="9" s="1"/>
  <c r="A1677" i="9"/>
  <c r="A1677" i="9" a="1"/>
  <c r="A1676" i="9"/>
  <c r="A1676" i="9" a="1"/>
  <c r="A1675" i="9" a="1"/>
  <c r="A1675" i="9" s="1"/>
  <c r="A1674" i="9" a="1"/>
  <c r="A1674" i="9" s="1"/>
  <c r="A1673" i="9" a="1"/>
  <c r="A1673" i="9" s="1"/>
  <c r="A1672" i="9"/>
  <c r="A1672" i="9" a="1"/>
  <c r="A1671" i="9" a="1"/>
  <c r="A1671" i="9" s="1"/>
  <c r="A1670" i="9" a="1"/>
  <c r="A1670" i="9" s="1"/>
  <c r="A1669" i="9"/>
  <c r="A1669" i="9" a="1"/>
  <c r="A1668" i="9"/>
  <c r="C1668" i="9" s="1"/>
  <c r="A1668" i="9" a="1"/>
  <c r="A1667" i="9" a="1"/>
  <c r="A1667" i="9" s="1"/>
  <c r="A1666" i="9"/>
  <c r="A1666" i="9" a="1"/>
  <c r="A1665" i="9" a="1"/>
  <c r="A1665" i="9" s="1"/>
  <c r="C1664" i="9"/>
  <c r="D1664" i="9" s="1"/>
  <c r="A1664" i="9"/>
  <c r="A1664" i="9" a="1"/>
  <c r="A1663" i="9" a="1"/>
  <c r="A1663" i="9" s="1"/>
  <c r="A1662" i="9" a="1"/>
  <c r="A1662" i="9" s="1"/>
  <c r="A1661" i="9" a="1"/>
  <c r="A1661" i="9" s="1"/>
  <c r="C1661" i="9" s="1"/>
  <c r="D1661" i="9" s="1"/>
  <c r="C1660" i="9"/>
  <c r="D1660" i="9" s="1"/>
  <c r="A1660" i="9"/>
  <c r="A1660" i="9" a="1"/>
  <c r="A1659" i="9"/>
  <c r="C1659" i="9" s="1"/>
  <c r="D1659" i="9" s="1"/>
  <c r="A1659" i="9" a="1"/>
  <c r="A1658" i="9" a="1"/>
  <c r="A1658" i="9" s="1"/>
  <c r="C1658" i="9" s="1"/>
  <c r="A1657" i="9"/>
  <c r="A1657" i="9" a="1"/>
  <c r="A1656" i="9"/>
  <c r="C1656" i="9" s="1"/>
  <c r="A1656" i="9" a="1"/>
  <c r="A1655" i="9" a="1"/>
  <c r="A1655" i="9" s="1"/>
  <c r="A1654" i="9"/>
  <c r="C1654" i="9" s="1"/>
  <c r="A1654" i="9" a="1"/>
  <c r="A1653" i="9"/>
  <c r="C1653" i="9" s="1"/>
  <c r="D1653" i="9" s="1"/>
  <c r="A1653" i="9" a="1"/>
  <c r="A1652" i="9"/>
  <c r="C1652" i="9" s="1"/>
  <c r="A1652" i="9" a="1"/>
  <c r="C1651" i="9"/>
  <c r="D1651" i="9" s="1"/>
  <c r="A1651" i="9" a="1"/>
  <c r="A1651" i="9" s="1"/>
  <c r="A1650" i="9" a="1"/>
  <c r="A1650" i="9" s="1"/>
  <c r="A1649" i="9" a="1"/>
  <c r="A1649" i="9" s="1"/>
  <c r="A1648" i="9" a="1"/>
  <c r="A1648" i="9" s="1"/>
  <c r="C1648" i="9" s="1"/>
  <c r="D1648" i="9" s="1"/>
  <c r="A1647" i="9" a="1"/>
  <c r="A1647" i="9" s="1"/>
  <c r="C1647" i="9" s="1"/>
  <c r="A1646" i="9"/>
  <c r="A1646" i="9" a="1"/>
  <c r="A1645" i="9" a="1"/>
  <c r="A1645" i="9" s="1"/>
  <c r="C1645" i="9" s="1"/>
  <c r="D1645" i="9" s="1"/>
  <c r="C1644" i="9"/>
  <c r="D1644" i="9" s="1"/>
  <c r="A1644" i="9"/>
  <c r="A1644" i="9" a="1"/>
  <c r="A1643" i="9" a="1"/>
  <c r="A1643" i="9" s="1"/>
  <c r="C1643" i="9" s="1"/>
  <c r="D1643" i="9" s="1"/>
  <c r="A1642" i="9" a="1"/>
  <c r="A1642" i="9" s="1"/>
  <c r="C1642" i="9" s="1"/>
  <c r="D1642" i="9" s="1"/>
  <c r="A1641" i="9"/>
  <c r="C1641" i="9" s="1"/>
  <c r="D1641" i="9" s="1"/>
  <c r="A1641" i="9" a="1"/>
  <c r="A1640" i="9"/>
  <c r="C1640" i="9" s="1"/>
  <c r="D1640" i="9" s="1"/>
  <c r="A1640" i="9" a="1"/>
  <c r="A1639" i="9" a="1"/>
  <c r="A1639" i="9" s="1"/>
  <c r="A1638" i="9" a="1"/>
  <c r="A1638" i="9" s="1"/>
  <c r="A1637" i="9"/>
  <c r="C1637" i="9" s="1"/>
  <c r="A1637" i="9" a="1"/>
  <c r="A1636" i="9"/>
  <c r="A1636" i="9" a="1"/>
  <c r="A1635" i="9" a="1"/>
  <c r="A1635" i="9" s="1"/>
  <c r="C1634" i="9"/>
  <c r="A1634" i="9" a="1"/>
  <c r="A1634" i="9" s="1"/>
  <c r="A1633" i="9" a="1"/>
  <c r="A1633" i="9" s="1"/>
  <c r="A1632" i="9" a="1"/>
  <c r="A1632" i="9" s="1"/>
  <c r="C1632" i="9" s="1"/>
  <c r="D1632" i="9" s="1"/>
  <c r="A1631" i="9" a="1"/>
  <c r="A1631" i="9" s="1"/>
  <c r="C1631" i="9" s="1"/>
  <c r="D1631" i="9" s="1"/>
  <c r="A1630" i="9"/>
  <c r="C1630" i="9" s="1"/>
  <c r="A1630" i="9" a="1"/>
  <c r="C1629" i="9"/>
  <c r="A1629" i="9" a="1"/>
  <c r="A1629" i="9" s="1"/>
  <c r="A1628" i="9"/>
  <c r="A1628" i="9" a="1"/>
  <c r="A1627" i="9"/>
  <c r="A1627" i="9" a="1"/>
  <c r="A1626" i="9" a="1"/>
  <c r="A1626" i="9" s="1"/>
  <c r="A1625" i="9"/>
  <c r="A1625" i="9" a="1"/>
  <c r="A1624" i="9"/>
  <c r="C1624" i="9" s="1"/>
  <c r="D1624" i="9" s="1"/>
  <c r="A1624" i="9" a="1"/>
  <c r="A1623" i="9" a="1"/>
  <c r="A1623" i="9" s="1"/>
  <c r="C1623" i="9" s="1"/>
  <c r="D1623" i="9" s="1"/>
  <c r="C1622" i="9"/>
  <c r="A1622" i="9"/>
  <c r="A1622" i="9" a="1"/>
  <c r="A1621" i="9" a="1"/>
  <c r="A1621" i="9" s="1"/>
  <c r="A1620" i="9" a="1"/>
  <c r="A1620" i="9" s="1"/>
  <c r="C1620" i="9" s="1"/>
  <c r="D1620" i="9" s="1"/>
  <c r="A1619" i="9" a="1"/>
  <c r="A1619" i="9" s="1"/>
  <c r="A1618" i="9"/>
  <c r="A1618" i="9" a="1"/>
  <c r="A1617" i="9" a="1"/>
  <c r="A1617" i="9" s="1"/>
  <c r="C1617" i="9" s="1"/>
  <c r="D1617" i="9" s="1"/>
  <c r="A1616" i="9" a="1"/>
  <c r="A1616" i="9" s="1"/>
  <c r="A1615" i="9" a="1"/>
  <c r="A1615" i="9" s="1"/>
  <c r="A1614" i="9" a="1"/>
  <c r="A1614" i="9" s="1"/>
  <c r="C1613" i="9"/>
  <c r="A1613" i="9"/>
  <c r="A1613" i="9" a="1"/>
  <c r="A1612" i="9"/>
  <c r="C1612" i="9" s="1"/>
  <c r="D1612" i="9" s="1"/>
  <c r="A1612" i="9" a="1"/>
  <c r="A1611" i="9"/>
  <c r="C1611" i="9" s="1"/>
  <c r="D1611" i="9" s="1"/>
  <c r="A1611" i="9" a="1"/>
  <c r="C1610" i="9"/>
  <c r="D1610" i="9" s="1"/>
  <c r="A1610" i="9"/>
  <c r="A1610" i="9" a="1"/>
  <c r="A1609" i="9"/>
  <c r="A1609" i="9" a="1"/>
  <c r="A1608" i="9"/>
  <c r="C1608" i="9" s="1"/>
  <c r="D1608" i="9" s="1"/>
  <c r="A1608" i="9" a="1"/>
  <c r="A1607" i="9" a="1"/>
  <c r="A1607" i="9" s="1"/>
  <c r="C1606" i="9"/>
  <c r="A1606" i="9"/>
  <c r="A1606" i="9" a="1"/>
  <c r="A1605" i="9"/>
  <c r="C1605" i="9" s="1"/>
  <c r="D1605" i="9" s="1"/>
  <c r="A1605" i="9" a="1"/>
  <c r="A1604" i="9" a="1"/>
  <c r="A1604" i="9" s="1"/>
  <c r="C1604" i="9" s="1"/>
  <c r="A1603" i="9"/>
  <c r="A1603" i="9" a="1"/>
  <c r="A1602" i="9"/>
  <c r="A1602" i="9" a="1"/>
  <c r="A1601" i="9" a="1"/>
  <c r="A1601" i="9" s="1"/>
  <c r="A1600" i="9" a="1"/>
  <c r="A1600" i="9" s="1"/>
  <c r="C1600" i="9" s="1"/>
  <c r="A1599" i="9" a="1"/>
  <c r="A1599" i="9" s="1"/>
  <c r="A1598" i="9" a="1"/>
  <c r="A1598" i="9" s="1"/>
  <c r="A1597" i="9" a="1"/>
  <c r="A1597" i="9" s="1"/>
  <c r="A1596" i="9"/>
  <c r="C1596" i="9" s="1"/>
  <c r="D1596" i="9" s="1"/>
  <c r="A1596" i="9" a="1"/>
  <c r="A1595" i="9" a="1"/>
  <c r="A1595" i="9" s="1"/>
  <c r="C1595" i="9" s="1"/>
  <c r="D1595" i="9" s="1"/>
  <c r="A1594" i="9" a="1"/>
  <c r="A1594" i="9" s="1"/>
  <c r="C1594" i="9" s="1"/>
  <c r="A1593" i="9" a="1"/>
  <c r="A1593" i="9" s="1"/>
  <c r="C1593" i="9" s="1"/>
  <c r="D1593" i="9" s="1"/>
  <c r="A1592" i="9"/>
  <c r="A1592" i="9" a="1"/>
  <c r="A1591" i="9" a="1"/>
  <c r="A1591" i="9" s="1"/>
  <c r="A1590" i="9" a="1"/>
  <c r="A1590" i="9" s="1"/>
  <c r="A1589" i="9"/>
  <c r="A1589" i="9" a="1"/>
  <c r="A1588" i="9"/>
  <c r="C1588" i="9" s="1"/>
  <c r="D1588" i="9" s="1"/>
  <c r="A1588" i="9" a="1"/>
  <c r="A1587" i="9" a="1"/>
  <c r="A1587" i="9" s="1"/>
  <c r="C1587" i="9" s="1"/>
  <c r="D1587" i="9" s="1"/>
  <c r="A1586" i="9" a="1"/>
  <c r="A1586" i="9" s="1"/>
  <c r="A1585" i="9"/>
  <c r="A1585" i="9" a="1"/>
  <c r="A1584" i="9" a="1"/>
  <c r="A1584" i="9" s="1"/>
  <c r="A1583" i="9" a="1"/>
  <c r="A1583" i="9" s="1"/>
  <c r="A1582" i="9" a="1"/>
  <c r="A1582" i="9" s="1"/>
  <c r="A1581" i="9"/>
  <c r="C1581" i="9" s="1"/>
  <c r="D1581" i="9" s="1"/>
  <c r="A1581" i="9" a="1"/>
  <c r="A1580" i="9" a="1"/>
  <c r="A1580" i="9" s="1"/>
  <c r="C1580" i="9" s="1"/>
  <c r="D1580" i="9" s="1"/>
  <c r="G1579" i="9"/>
  <c r="A1579" i="9" a="1"/>
  <c r="A1579" i="9" s="1"/>
  <c r="C1579" i="9" s="1"/>
  <c r="D1579" i="9" s="1"/>
  <c r="C1578" i="9"/>
  <c r="D1578" i="9" s="1"/>
  <c r="A1578" i="9" a="1"/>
  <c r="A1578" i="9" s="1"/>
  <c r="A1577" i="9" a="1"/>
  <c r="A1577" i="9" s="1"/>
  <c r="C1577" i="9" s="1"/>
  <c r="D1577" i="9" s="1"/>
  <c r="A1576" i="9" a="1"/>
  <c r="A1576" i="9" s="1"/>
  <c r="A1575" i="9" a="1"/>
  <c r="A1575" i="9" s="1"/>
  <c r="C1575" i="9" s="1"/>
  <c r="C1574" i="9"/>
  <c r="A1574" i="9" a="1"/>
  <c r="A1574" i="9" s="1"/>
  <c r="A1573" i="9" a="1"/>
  <c r="A1573" i="9" s="1"/>
  <c r="A1572" i="9" a="1"/>
  <c r="A1572" i="9" s="1"/>
  <c r="C1572" i="9" s="1"/>
  <c r="D1572" i="9" s="1"/>
  <c r="A1571" i="9" a="1"/>
  <c r="A1571" i="9" s="1"/>
  <c r="C1571" i="9" s="1"/>
  <c r="D1571" i="9" s="1"/>
  <c r="A1570" i="9" a="1"/>
  <c r="A1570" i="9" s="1"/>
  <c r="C1570" i="9" s="1"/>
  <c r="D1570" i="9" s="1"/>
  <c r="A1569" i="9" a="1"/>
  <c r="A1569" i="9" s="1"/>
  <c r="A1568" i="9" a="1"/>
  <c r="A1568" i="9" s="1"/>
  <c r="A1567" i="9" a="1"/>
  <c r="A1567" i="9" s="1"/>
  <c r="A1566" i="9" a="1"/>
  <c r="A1566" i="9" s="1"/>
  <c r="A1565" i="9"/>
  <c r="A1565" i="9" a="1"/>
  <c r="A1564" i="9" a="1"/>
  <c r="A1564" i="9" s="1"/>
  <c r="C1564" i="9" s="1"/>
  <c r="D1564" i="9" s="1"/>
  <c r="A1563" i="9" a="1"/>
  <c r="A1563" i="9" s="1"/>
  <c r="C1563" i="9" s="1"/>
  <c r="D1563" i="9" s="1"/>
  <c r="A1562" i="9" a="1"/>
  <c r="A1562" i="9" s="1"/>
  <c r="A1561" i="9" a="1"/>
  <c r="A1561" i="9" s="1"/>
  <c r="A1560" i="9" a="1"/>
  <c r="A1560" i="9" s="1"/>
  <c r="A1559" i="9" a="1"/>
  <c r="A1559" i="9" s="1"/>
  <c r="C1559" i="9" s="1"/>
  <c r="D1559" i="9" s="1"/>
  <c r="C1558" i="9"/>
  <c r="D1558" i="9" s="1"/>
  <c r="A1558" i="9" a="1"/>
  <c r="A1558" i="9" s="1"/>
  <c r="A1557" i="9" a="1"/>
  <c r="A1557" i="9" s="1"/>
  <c r="A1556" i="9" a="1"/>
  <c r="A1556" i="9" s="1"/>
  <c r="C1556" i="9" s="1"/>
  <c r="D1556" i="9" s="1"/>
  <c r="A1555" i="9" a="1"/>
  <c r="A1555" i="9" s="1"/>
  <c r="C1555" i="9" s="1"/>
  <c r="D1555" i="9" s="1"/>
  <c r="A1554" i="9" a="1"/>
  <c r="A1554" i="9" s="1"/>
  <c r="C1554" i="9" s="1"/>
  <c r="D1554" i="9" s="1"/>
  <c r="A1553" i="9"/>
  <c r="C1553" i="9" s="1"/>
  <c r="D1553" i="9" s="1"/>
  <c r="A1553" i="9" a="1"/>
  <c r="A1552" i="9" a="1"/>
  <c r="A1552" i="9" s="1"/>
  <c r="A1551" i="9" a="1"/>
  <c r="A1551" i="9" s="1"/>
  <c r="A1550" i="9" a="1"/>
  <c r="A1550" i="9" s="1"/>
  <c r="A1549" i="9"/>
  <c r="A1549" i="9" a="1"/>
  <c r="A1548" i="9" a="1"/>
  <c r="A1548" i="9" s="1"/>
  <c r="C1548" i="9" s="1"/>
  <c r="D1548" i="9" s="1"/>
  <c r="A1547" i="9" a="1"/>
  <c r="A1547" i="9" s="1"/>
  <c r="C1547" i="9" s="1"/>
  <c r="D1547" i="9" s="1"/>
  <c r="A1546" i="9" a="1"/>
  <c r="A1546" i="9" s="1"/>
  <c r="A1545" i="9" a="1"/>
  <c r="A1545" i="9" s="1"/>
  <c r="C1545" i="9" s="1"/>
  <c r="D1545" i="9" s="1"/>
  <c r="A1544" i="9" a="1"/>
  <c r="A1544" i="9" s="1"/>
  <c r="C1544" i="9" s="1"/>
  <c r="A1543" i="9" a="1"/>
  <c r="A1543" i="9" s="1"/>
  <c r="A1542" i="9" a="1"/>
  <c r="A1542" i="9" s="1"/>
  <c r="A1541" i="9"/>
  <c r="A1541" i="9" a="1"/>
  <c r="A1540" i="9" a="1"/>
  <c r="A1540" i="9" s="1"/>
  <c r="C1540" i="9" s="1"/>
  <c r="D1540" i="9" s="1"/>
  <c r="A1539" i="9" a="1"/>
  <c r="A1539" i="9" s="1"/>
  <c r="C1538" i="9"/>
  <c r="A1538" i="9" a="1"/>
  <c r="A1538" i="9" s="1"/>
  <c r="A1537" i="9"/>
  <c r="A1537" i="9" a="1"/>
  <c r="A1536" i="9" a="1"/>
  <c r="A1536" i="9" s="1"/>
  <c r="C1536" i="9" s="1"/>
  <c r="D1536" i="9" s="1"/>
  <c r="A1535" i="9" a="1"/>
  <c r="A1535" i="9" s="1"/>
  <c r="A1534" i="9" a="1"/>
  <c r="A1534" i="9" s="1"/>
  <c r="A1533" i="9" a="1"/>
  <c r="A1533" i="9" s="1"/>
  <c r="A1532" i="9" a="1"/>
  <c r="A1532" i="9" s="1"/>
  <c r="C1532" i="9" s="1"/>
  <c r="D1532" i="9" s="1"/>
  <c r="A1531" i="9" a="1"/>
  <c r="A1531" i="9" s="1"/>
  <c r="A1530" i="9" a="1"/>
  <c r="A1530" i="9" s="1"/>
  <c r="A1529" i="9" a="1"/>
  <c r="A1529" i="9" s="1"/>
  <c r="C1529" i="9" s="1"/>
  <c r="D1529" i="9" s="1"/>
  <c r="A1528" i="9" a="1"/>
  <c r="A1528" i="9" s="1"/>
  <c r="C1528" i="9" s="1"/>
  <c r="D1528" i="9" s="1"/>
  <c r="A1527" i="9" a="1"/>
  <c r="A1527" i="9" s="1"/>
  <c r="A1526" i="9" a="1"/>
  <c r="A1526" i="9" s="1"/>
  <c r="A1525" i="9"/>
  <c r="A1525" i="9" a="1"/>
  <c r="A1524" i="9" a="1"/>
  <c r="A1524" i="9" s="1"/>
  <c r="C1524" i="9" s="1"/>
  <c r="A1523" i="9" a="1"/>
  <c r="A1523" i="9" s="1"/>
  <c r="C1523" i="9" s="1"/>
  <c r="D1523" i="9" s="1"/>
  <c r="G1522" i="9"/>
  <c r="C1522" i="9"/>
  <c r="D1522" i="9" s="1"/>
  <c r="A1522" i="9" a="1"/>
  <c r="A1522" i="9" s="1"/>
  <c r="A1521" i="9" a="1"/>
  <c r="A1521" i="9" s="1"/>
  <c r="A1520" i="9" a="1"/>
  <c r="A1520" i="9" s="1"/>
  <c r="A1519" i="9" a="1"/>
  <c r="A1519" i="9" s="1"/>
  <c r="A1518" i="9" a="1"/>
  <c r="A1518" i="9" s="1"/>
  <c r="A1517" i="9"/>
  <c r="A1517" i="9" a="1"/>
  <c r="A1516" i="9" a="1"/>
  <c r="A1516" i="9" s="1"/>
  <c r="C1516" i="9" s="1"/>
  <c r="D1516" i="9" s="1"/>
  <c r="A1515" i="9" a="1"/>
  <c r="A1515" i="9" s="1"/>
  <c r="C1515" i="9" s="1"/>
  <c r="C1514" i="9"/>
  <c r="D1514" i="9" s="1"/>
  <c r="A1514" i="9" a="1"/>
  <c r="A1514" i="9" s="1"/>
  <c r="A1513" i="9" a="1"/>
  <c r="A1513" i="9" s="1"/>
  <c r="C1513" i="9" s="1"/>
  <c r="D1513" i="9" s="1"/>
  <c r="A1512" i="9" a="1"/>
  <c r="A1512" i="9" s="1"/>
  <c r="A1511" i="9" a="1"/>
  <c r="A1511" i="9" s="1"/>
  <c r="A1510" i="9" a="1"/>
  <c r="A1510" i="9" s="1"/>
  <c r="A1509" i="9"/>
  <c r="A1509" i="9" a="1"/>
  <c r="A1508" i="9"/>
  <c r="A1508" i="9" a="1"/>
  <c r="A1507" i="9" a="1"/>
  <c r="A1507" i="9" s="1"/>
  <c r="C1507" i="9" s="1"/>
  <c r="D1507" i="9" s="1"/>
  <c r="A1506" i="9" a="1"/>
  <c r="A1506" i="9" s="1"/>
  <c r="A1505" i="9" a="1"/>
  <c r="A1505" i="9" s="1"/>
  <c r="C1505" i="9" s="1"/>
  <c r="D1505" i="9" s="1"/>
  <c r="A1504" i="9"/>
  <c r="C1504" i="9" s="1"/>
  <c r="D1504" i="9" s="1"/>
  <c r="A1504" i="9" a="1"/>
  <c r="A1503" i="9" a="1"/>
  <c r="A1503" i="9" s="1"/>
  <c r="C1503" i="9" s="1"/>
  <c r="D1503" i="9" s="1"/>
  <c r="C1502" i="9"/>
  <c r="D1502" i="9" s="1"/>
  <c r="A1502" i="9" a="1"/>
  <c r="A1502" i="9" s="1"/>
  <c r="A1501" i="9" a="1"/>
  <c r="A1501" i="9" s="1"/>
  <c r="A1500" i="9" a="1"/>
  <c r="A1500" i="9" s="1"/>
  <c r="A1499" i="9" a="1"/>
  <c r="A1499" i="9" s="1"/>
  <c r="C1499" i="9" s="1"/>
  <c r="D1499" i="9" s="1"/>
  <c r="A1498" i="9" a="1"/>
  <c r="A1498" i="9" s="1"/>
  <c r="A1497" i="9"/>
  <c r="A1497" i="9" a="1"/>
  <c r="A1496" i="9"/>
  <c r="C1496" i="9" s="1"/>
  <c r="D1496" i="9" s="1"/>
  <c r="A1496" i="9" a="1"/>
  <c r="A1495" i="9" a="1"/>
  <c r="A1495" i="9" s="1"/>
  <c r="C1495" i="9" s="1"/>
  <c r="D1495" i="9" s="1"/>
  <c r="C1494" i="9"/>
  <c r="A1494" i="9" a="1"/>
  <c r="A1494" i="9" s="1"/>
  <c r="A1493" i="9" a="1"/>
  <c r="A1493" i="9" s="1"/>
  <c r="A1492" i="9" a="1"/>
  <c r="A1492" i="9" s="1"/>
  <c r="A1491" i="9" a="1"/>
  <c r="A1491" i="9" s="1"/>
  <c r="C1491" i="9" s="1"/>
  <c r="D1491" i="9" s="1"/>
  <c r="A1490" i="9" a="1"/>
  <c r="A1490" i="9" s="1"/>
  <c r="C1490" i="9" s="1"/>
  <c r="D1490" i="9" s="1"/>
  <c r="A1489" i="9"/>
  <c r="C1489" i="9" s="1"/>
  <c r="D1489" i="9" s="1"/>
  <c r="A1489" i="9" a="1"/>
  <c r="A1488" i="9" a="1"/>
  <c r="A1488" i="9" s="1"/>
  <c r="A1487" i="9" a="1"/>
  <c r="A1487" i="9" s="1"/>
  <c r="C1487" i="9" s="1"/>
  <c r="A1486" i="9" a="1"/>
  <c r="A1486" i="9" s="1"/>
  <c r="A1485" i="9" a="1"/>
  <c r="A1485" i="9" s="1"/>
  <c r="A1484" i="9"/>
  <c r="A1484" i="9" a="1"/>
  <c r="C1483" i="9"/>
  <c r="D1483" i="9" s="1"/>
  <c r="A1483" i="9" a="1"/>
  <c r="A1483" i="9" s="1"/>
  <c r="A1482" i="9"/>
  <c r="C1482" i="9" s="1"/>
  <c r="D1482" i="9" s="1"/>
  <c r="A1482" i="9" a="1"/>
  <c r="A1481" i="9" a="1"/>
  <c r="A1481" i="9" s="1"/>
  <c r="A1480" i="9" a="1"/>
  <c r="A1480" i="9" s="1"/>
  <c r="C1480" i="9" s="1"/>
  <c r="D1480" i="9" s="1"/>
  <c r="G1479" i="9"/>
  <c r="C1479" i="9"/>
  <c r="D1479" i="9" s="1"/>
  <c r="A1479" i="9" a="1"/>
  <c r="A1479" i="9" s="1"/>
  <c r="A1478" i="9" a="1"/>
  <c r="A1478" i="9" s="1"/>
  <c r="A1477" i="9" a="1"/>
  <c r="A1477" i="9" s="1"/>
  <c r="A1476" i="9" a="1"/>
  <c r="A1476" i="9" s="1"/>
  <c r="C1476" i="9" s="1"/>
  <c r="A1475" i="9" a="1"/>
  <c r="A1475" i="9" s="1"/>
  <c r="G1474" i="9"/>
  <c r="A1474" i="9"/>
  <c r="A1474" i="9" a="1"/>
  <c r="A1473" i="9"/>
  <c r="C1473" i="9" s="1"/>
  <c r="D1473" i="9" s="1"/>
  <c r="A1473" i="9" a="1"/>
  <c r="A1472" i="9" a="1"/>
  <c r="A1472" i="9" s="1"/>
  <c r="A1471" i="9" a="1"/>
  <c r="A1471" i="9" s="1"/>
  <c r="A1470" i="9" a="1"/>
  <c r="A1470" i="9" s="1"/>
  <c r="A1469" i="9"/>
  <c r="A1469" i="9" a="1"/>
  <c r="A1468" i="9" a="1"/>
  <c r="A1468" i="9" s="1"/>
  <c r="A1467" i="9" a="1"/>
  <c r="A1467" i="9" s="1"/>
  <c r="A1466" i="9" a="1"/>
  <c r="A1466" i="9" s="1"/>
  <c r="A1465" i="9"/>
  <c r="A1465" i="9" a="1"/>
  <c r="A1464" i="9" a="1"/>
  <c r="A1464" i="9" s="1"/>
  <c r="A1463" i="9" a="1"/>
  <c r="A1463" i="9" s="1"/>
  <c r="A1462" i="9" a="1"/>
  <c r="A1462" i="9" s="1"/>
  <c r="C1462" i="9" s="1"/>
  <c r="D1462" i="9" s="1"/>
  <c r="A1461" i="9"/>
  <c r="A1461" i="9" a="1"/>
  <c r="G1460" i="9"/>
  <c r="A1460" i="9" a="1"/>
  <c r="A1460" i="9" s="1"/>
  <c r="C1460" i="9" s="1"/>
  <c r="D1460" i="9" s="1"/>
  <c r="A1459" i="9" a="1"/>
  <c r="A1459" i="9" s="1"/>
  <c r="A1458" i="9" a="1"/>
  <c r="A1458" i="9" s="1"/>
  <c r="C1457" i="9"/>
  <c r="A1457" i="9"/>
  <c r="A1457" i="9" a="1"/>
  <c r="A1456" i="9" a="1"/>
  <c r="A1456" i="9" s="1"/>
  <c r="A1455" i="9" a="1"/>
  <c r="A1455" i="9" s="1"/>
  <c r="A1454" i="9" a="1"/>
  <c r="A1454" i="9" s="1"/>
  <c r="A1453" i="9" a="1"/>
  <c r="A1453" i="9" s="1"/>
  <c r="A1452" i="9" a="1"/>
  <c r="A1452" i="9" s="1"/>
  <c r="A1451" i="9" a="1"/>
  <c r="A1451" i="9" s="1"/>
  <c r="A1450" i="9"/>
  <c r="A1450" i="9" a="1"/>
  <c r="A1449" i="9" a="1"/>
  <c r="A1449" i="9" s="1"/>
  <c r="C1449" i="9" s="1"/>
  <c r="D1449" i="9" s="1"/>
  <c r="A1448" i="9" a="1"/>
  <c r="A1448" i="9" s="1"/>
  <c r="A1447" i="9" a="1"/>
  <c r="A1447" i="9" s="1"/>
  <c r="A1446" i="9" a="1"/>
  <c r="A1446" i="9" s="1"/>
  <c r="C1446" i="9" s="1"/>
  <c r="D1446" i="9" s="1"/>
  <c r="A1445" i="9" a="1"/>
  <c r="A1445" i="9" s="1"/>
  <c r="C1445" i="9" s="1"/>
  <c r="D1445" i="9" s="1"/>
  <c r="A1444" i="9"/>
  <c r="A1444" i="9" a="1"/>
  <c r="A1443" i="9"/>
  <c r="A1443" i="9" a="1"/>
  <c r="A1442" i="9" a="1"/>
  <c r="A1442" i="9" s="1"/>
  <c r="C1442" i="9" s="1"/>
  <c r="A1441" i="9" a="1"/>
  <c r="A1441" i="9" s="1"/>
  <c r="C1441" i="9" s="1"/>
  <c r="D1441" i="9" s="1"/>
  <c r="A1440" i="9" a="1"/>
  <c r="A1440" i="9" s="1"/>
  <c r="C1439" i="9"/>
  <c r="D1439" i="9" s="1"/>
  <c r="A1439" i="9" a="1"/>
  <c r="A1439" i="9" s="1"/>
  <c r="A1438" i="9" a="1"/>
  <c r="A1438" i="9" s="1"/>
  <c r="A1437" i="9" a="1"/>
  <c r="A1437" i="9" s="1"/>
  <c r="A1436" i="9" a="1"/>
  <c r="A1436" i="9" s="1"/>
  <c r="C1436" i="9" s="1"/>
  <c r="D1436" i="9" s="1"/>
  <c r="A1435" i="9" a="1"/>
  <c r="A1435" i="9" s="1"/>
  <c r="A1434" i="9" a="1"/>
  <c r="A1434" i="9" s="1"/>
  <c r="A1433" i="9" a="1"/>
  <c r="A1433" i="9" s="1"/>
  <c r="C1433" i="9" s="1"/>
  <c r="A1432" i="9" a="1"/>
  <c r="A1432" i="9" s="1"/>
  <c r="C1432" i="9" s="1"/>
  <c r="A1431" i="9"/>
  <c r="A1431" i="9" a="1"/>
  <c r="A1430" i="9" a="1"/>
  <c r="A1430" i="9" s="1"/>
  <c r="A1429" i="9" a="1"/>
  <c r="A1429" i="9" s="1"/>
  <c r="A1428" i="9" a="1"/>
  <c r="A1428" i="9" s="1"/>
  <c r="A1427" i="9" a="1"/>
  <c r="A1427" i="9" s="1"/>
  <c r="A1426" i="9" a="1"/>
  <c r="A1426" i="9" s="1"/>
  <c r="A1425" i="9"/>
  <c r="C1425" i="9" s="1"/>
  <c r="D1425" i="9" s="1"/>
  <c r="A1425" i="9" a="1"/>
  <c r="A1424" i="9" a="1"/>
  <c r="A1424" i="9" s="1"/>
  <c r="A1423" i="9"/>
  <c r="C1423" i="9" s="1"/>
  <c r="D1423" i="9" s="1"/>
  <c r="A1423" i="9" a="1"/>
  <c r="A1422" i="9" a="1"/>
  <c r="A1422" i="9" s="1"/>
  <c r="C1422" i="9" s="1"/>
  <c r="D1422" i="9" s="1"/>
  <c r="A1421" i="9" a="1"/>
  <c r="A1421" i="9" s="1"/>
  <c r="C1421" i="9" s="1"/>
  <c r="D1421" i="9" s="1"/>
  <c r="A1420" i="9" a="1"/>
  <c r="A1420" i="9" s="1"/>
  <c r="A1419" i="9"/>
  <c r="A1419" i="9" a="1"/>
  <c r="A1418" i="9" a="1"/>
  <c r="A1418" i="9" s="1"/>
  <c r="C1418" i="9" s="1"/>
  <c r="D1418" i="9" s="1"/>
  <c r="A1417" i="9" a="1"/>
  <c r="A1417" i="9" s="1"/>
  <c r="C1417" i="9" s="1"/>
  <c r="D1417" i="9" s="1"/>
  <c r="A1416" i="9" a="1"/>
  <c r="A1416" i="9" s="1"/>
  <c r="A1415" i="9" a="1"/>
  <c r="A1415" i="9" s="1"/>
  <c r="C1415" i="9" s="1"/>
  <c r="A1414" i="9" a="1"/>
  <c r="A1414" i="9" s="1"/>
  <c r="A1413" i="9" a="1"/>
  <c r="A1413" i="9" s="1"/>
  <c r="A1412" i="9" a="1"/>
  <c r="A1412" i="9" s="1"/>
  <c r="C1412" i="9" s="1"/>
  <c r="C1411" i="9"/>
  <c r="D1411" i="9" s="1"/>
  <c r="A1411" i="9" a="1"/>
  <c r="A1411" i="9" s="1"/>
  <c r="A1410" i="9" a="1"/>
  <c r="A1410" i="9" s="1"/>
  <c r="C1409" i="9"/>
  <c r="D1409" i="9" s="1"/>
  <c r="A1409" i="9"/>
  <c r="A1409" i="9" a="1"/>
  <c r="A1408" i="9" a="1"/>
  <c r="A1408" i="9" s="1"/>
  <c r="C1408" i="9" s="1"/>
  <c r="D1408" i="9" s="1"/>
  <c r="A1407" i="9" a="1"/>
  <c r="A1407" i="9" s="1"/>
  <c r="C1407" i="9" s="1"/>
  <c r="D1407" i="9" s="1"/>
  <c r="A1406" i="9" a="1"/>
  <c r="A1406" i="9" s="1"/>
  <c r="A1405" i="9"/>
  <c r="A1405" i="9" a="1"/>
  <c r="A1404" i="9" a="1"/>
  <c r="A1404" i="9" s="1"/>
  <c r="A1403" i="9" a="1"/>
  <c r="A1403" i="9" s="1"/>
  <c r="A1402" i="9" a="1"/>
  <c r="A1402" i="9" s="1"/>
  <c r="C1401" i="9"/>
  <c r="D1401" i="9" s="1"/>
  <c r="A1401" i="9" a="1"/>
  <c r="A1401" i="9" s="1"/>
  <c r="A1400" i="9" a="1"/>
  <c r="A1400" i="9" s="1"/>
  <c r="A1399" i="9"/>
  <c r="A1399" i="9" a="1"/>
  <c r="A1398" i="9"/>
  <c r="C1398" i="9" s="1"/>
  <c r="A1398" i="9" a="1"/>
  <c r="A1397" i="9" a="1"/>
  <c r="A1397" i="9" s="1"/>
  <c r="A1396" i="9"/>
  <c r="A1396" i="9" a="1"/>
  <c r="A1395" i="9" a="1"/>
  <c r="A1395" i="9" s="1"/>
  <c r="A1394" i="9"/>
  <c r="C1394" i="9" s="1"/>
  <c r="D1394" i="9" s="1"/>
  <c r="A1394" i="9" a="1"/>
  <c r="A1393" i="9" a="1"/>
  <c r="A1393" i="9" s="1"/>
  <c r="C1393" i="9" s="1"/>
  <c r="D1393" i="9" s="1"/>
  <c r="A1392" i="9" a="1"/>
  <c r="A1392" i="9" s="1"/>
  <c r="A1391" i="9" a="1"/>
  <c r="A1391" i="9" s="1"/>
  <c r="A1390" i="9" a="1"/>
  <c r="A1390" i="9" s="1"/>
  <c r="C1390" i="9" s="1"/>
  <c r="A1389" i="9" a="1"/>
  <c r="A1389" i="9" s="1"/>
  <c r="C1389" i="9" s="1"/>
  <c r="A1388" i="9"/>
  <c r="A1388" i="9" a="1"/>
  <c r="A1387" i="9" a="1"/>
  <c r="A1387" i="9" s="1"/>
  <c r="A1386" i="9" a="1"/>
  <c r="A1386" i="9" s="1"/>
  <c r="C1386" i="9" s="1"/>
  <c r="A1385" i="9" a="1"/>
  <c r="A1385" i="9" s="1"/>
  <c r="C1385" i="9" s="1"/>
  <c r="A1384" i="9"/>
  <c r="A1384" i="9" a="1"/>
  <c r="A1383" i="9" a="1"/>
  <c r="A1383" i="9" s="1"/>
  <c r="A1382" i="9"/>
  <c r="C1382" i="9" s="1"/>
  <c r="D1382" i="9" s="1"/>
  <c r="A1382" i="9" a="1"/>
  <c r="A1381" i="9" a="1"/>
  <c r="A1381" i="9" s="1"/>
  <c r="A1380" i="9"/>
  <c r="C1380" i="9" s="1"/>
  <c r="D1380" i="9" s="1"/>
  <c r="A1380" i="9" a="1"/>
  <c r="A1379" i="9" a="1"/>
  <c r="A1379" i="9" s="1"/>
  <c r="A1378" i="9"/>
  <c r="C1378" i="9" s="1"/>
  <c r="A1378" i="9" a="1"/>
  <c r="A1377" i="9" a="1"/>
  <c r="A1377" i="9" s="1"/>
  <c r="C1377" i="9" s="1"/>
  <c r="A1376" i="9" a="1"/>
  <c r="A1376" i="9" s="1"/>
  <c r="A1375" i="9" a="1"/>
  <c r="A1375" i="9" s="1"/>
  <c r="A1374" i="9" a="1"/>
  <c r="A1374" i="9" s="1"/>
  <c r="C1374" i="9" s="1"/>
  <c r="A1373" i="9" a="1"/>
  <c r="A1373" i="9" s="1"/>
  <c r="A1372" i="9"/>
  <c r="A1372" i="9" a="1"/>
  <c r="A1371" i="9" a="1"/>
  <c r="A1371" i="9" s="1"/>
  <c r="A1370" i="9" a="1"/>
  <c r="A1370" i="9" s="1"/>
  <c r="C1370" i="9" s="1"/>
  <c r="D1370" i="9" s="1"/>
  <c r="A1369" i="9" a="1"/>
  <c r="A1369" i="9" s="1"/>
  <c r="A1368" i="9" a="1"/>
  <c r="A1368" i="9" s="1"/>
  <c r="A1367" i="9" a="1"/>
  <c r="A1367" i="9" s="1"/>
  <c r="A1366" i="9" a="1"/>
  <c r="A1366" i="9" s="1"/>
  <c r="C1366" i="9" s="1"/>
  <c r="D1366" i="9" s="1"/>
  <c r="A1365" i="9" a="1"/>
  <c r="A1365" i="9" s="1"/>
  <c r="A1364" i="9" a="1"/>
  <c r="A1364" i="9" s="1"/>
  <c r="A1363" i="9" a="1"/>
  <c r="A1363" i="9" s="1"/>
  <c r="A1362" i="9" a="1"/>
  <c r="A1362" i="9" s="1"/>
  <c r="C1362" i="9" s="1"/>
  <c r="C1361" i="9"/>
  <c r="D1361" i="9" s="1"/>
  <c r="A1361" i="9" a="1"/>
  <c r="A1361" i="9" s="1"/>
  <c r="A1360" i="9"/>
  <c r="A1360" i="9" a="1"/>
  <c r="A1359" i="9" a="1"/>
  <c r="A1359" i="9" s="1"/>
  <c r="A1358" i="9" a="1"/>
  <c r="A1358" i="9" s="1"/>
  <c r="C1358" i="9" s="1"/>
  <c r="D1358" i="9" s="1"/>
  <c r="C1357" i="9"/>
  <c r="D1357" i="9" s="1"/>
  <c r="A1357" i="9" a="1"/>
  <c r="A1357" i="9" s="1"/>
  <c r="A1356" i="9" a="1"/>
  <c r="A1356" i="9" s="1"/>
  <c r="A1355" i="9" a="1"/>
  <c r="A1355" i="9" s="1"/>
  <c r="A1354" i="9" a="1"/>
  <c r="A1354" i="9" s="1"/>
  <c r="A1353" i="9" a="1"/>
  <c r="A1353" i="9" s="1"/>
  <c r="C1353" i="9" s="1"/>
  <c r="D1353" i="9" s="1"/>
  <c r="A1352" i="9" a="1"/>
  <c r="A1352" i="9" s="1"/>
  <c r="A1351" i="9"/>
  <c r="A1351" i="9" a="1"/>
  <c r="A1350" i="9" a="1"/>
  <c r="A1350" i="9" s="1"/>
  <c r="C1350" i="9" s="1"/>
  <c r="A1349" i="9" a="1"/>
  <c r="A1349" i="9" s="1"/>
  <c r="A1348" i="9" a="1"/>
  <c r="A1348" i="9" s="1"/>
  <c r="A1347" i="9"/>
  <c r="A1347" i="9" a="1"/>
  <c r="A1346" i="9" a="1"/>
  <c r="A1346" i="9" s="1"/>
  <c r="C1346" i="9" s="1"/>
  <c r="D1346" i="9" s="1"/>
  <c r="A1345" i="9" a="1"/>
  <c r="A1345" i="9" s="1"/>
  <c r="C1345" i="9" s="1"/>
  <c r="A1344" i="9" a="1"/>
  <c r="A1344" i="9" s="1"/>
  <c r="A1343" i="9" a="1"/>
  <c r="A1343" i="9" s="1"/>
  <c r="A1342" i="9"/>
  <c r="C1342" i="9" s="1"/>
  <c r="A1342" i="9" a="1"/>
  <c r="A1341" i="9" a="1"/>
  <c r="A1341" i="9" s="1"/>
  <c r="C1341" i="9" s="1"/>
  <c r="A1340" i="9" a="1"/>
  <c r="A1340" i="9" s="1"/>
  <c r="A1339" i="9" a="1"/>
  <c r="A1339" i="9" s="1"/>
  <c r="A1338" i="9" a="1"/>
  <c r="A1338" i="9" s="1"/>
  <c r="C1338" i="9" s="1"/>
  <c r="C1337" i="9"/>
  <c r="A1337" i="9" a="1"/>
  <c r="A1337" i="9" s="1"/>
  <c r="A1336" i="9"/>
  <c r="A1336" i="9" a="1"/>
  <c r="A1335" i="9" a="1"/>
  <c r="A1335" i="9" s="1"/>
  <c r="A1334" i="9" a="1"/>
  <c r="A1334" i="9" s="1"/>
  <c r="C1334" i="9" s="1"/>
  <c r="D1334" i="9" s="1"/>
  <c r="A1333" i="9" a="1"/>
  <c r="A1333" i="9" s="1"/>
  <c r="A1332" i="9" a="1"/>
  <c r="A1332" i="9" s="1"/>
  <c r="C1332" i="9" s="1"/>
  <c r="D1332" i="9" s="1"/>
  <c r="A1331" i="9" a="1"/>
  <c r="A1331" i="9" s="1"/>
  <c r="A1330" i="9" a="1"/>
  <c r="A1330" i="9" s="1"/>
  <c r="C1330" i="9" s="1"/>
  <c r="A1329" i="9" a="1"/>
  <c r="A1329" i="9" s="1"/>
  <c r="C1329" i="9" s="1"/>
  <c r="A1328" i="9" a="1"/>
  <c r="A1328" i="9" s="1"/>
  <c r="A1327" i="9" a="1"/>
  <c r="A1327" i="9" s="1"/>
  <c r="A1326" i="9"/>
  <c r="C1326" i="9" s="1"/>
  <c r="A1326" i="9" a="1"/>
  <c r="A1325" i="9" a="1"/>
  <c r="A1325" i="9" s="1"/>
  <c r="A1324" i="9"/>
  <c r="A1324" i="9" a="1"/>
  <c r="A1323" i="9" a="1"/>
  <c r="A1323" i="9" s="1"/>
  <c r="A1322" i="9"/>
  <c r="C1322" i="9" s="1"/>
  <c r="D1322" i="9" s="1"/>
  <c r="A1322" i="9" a="1"/>
  <c r="A1321" i="9" a="1"/>
  <c r="A1321" i="9" s="1"/>
  <c r="A1320" i="9" a="1"/>
  <c r="A1320" i="9" s="1"/>
  <c r="A1319" i="9" a="1"/>
  <c r="A1319" i="9" s="1"/>
  <c r="A1318" i="9"/>
  <c r="C1318" i="9" s="1"/>
  <c r="A1318" i="9" a="1"/>
  <c r="A1317" i="9" a="1"/>
  <c r="A1317" i="9" s="1"/>
  <c r="A1316" i="9" a="1"/>
  <c r="A1316" i="9" s="1"/>
  <c r="G1316" i="9" s="1"/>
  <c r="A1315" i="9"/>
  <c r="A1315" i="9" a="1"/>
  <c r="A1314" i="9"/>
  <c r="A1314" i="9" a="1"/>
  <c r="A1313" i="9" a="1"/>
  <c r="A1313" i="9" s="1"/>
  <c r="A1312" i="9" a="1"/>
  <c r="A1312" i="9" s="1"/>
  <c r="A1311" i="9" a="1"/>
  <c r="A1311" i="9" s="1"/>
  <c r="A1310" i="9"/>
  <c r="A1310" i="9" a="1"/>
  <c r="A1309" i="9" a="1"/>
  <c r="A1309" i="9" s="1"/>
  <c r="A1308" i="9" a="1"/>
  <c r="A1308" i="9" s="1"/>
  <c r="C1307" i="9"/>
  <c r="D1307" i="9" s="1"/>
  <c r="A1307" i="9"/>
  <c r="A1307" i="9" a="1"/>
  <c r="A1306" i="9"/>
  <c r="A1306" i="9" a="1"/>
  <c r="A1305" i="9" a="1"/>
  <c r="A1305" i="9" s="1"/>
  <c r="C1305" i="9" s="1"/>
  <c r="A1304" i="9" a="1"/>
  <c r="A1304" i="9" s="1"/>
  <c r="A1303" i="9" a="1"/>
  <c r="A1303" i="9" s="1"/>
  <c r="A1302" i="9" a="1"/>
  <c r="A1302" i="9" s="1"/>
  <c r="A1301" i="9" a="1"/>
  <c r="A1301" i="9" s="1"/>
  <c r="C1301" i="9" s="1"/>
  <c r="D1301" i="9" s="1"/>
  <c r="A1300" i="9" a="1"/>
  <c r="A1300" i="9" s="1"/>
  <c r="G1300" i="9" s="1"/>
  <c r="A1299" i="9" a="1"/>
  <c r="A1299" i="9" s="1"/>
  <c r="A1298" i="9" a="1"/>
  <c r="A1298" i="9" s="1"/>
  <c r="C1298" i="9" s="1"/>
  <c r="A1297" i="9" a="1"/>
  <c r="A1297" i="9" s="1"/>
  <c r="A1296" i="9" a="1"/>
  <c r="A1296" i="9" s="1"/>
  <c r="A1295" i="9" a="1"/>
  <c r="A1295" i="9" s="1"/>
  <c r="A1294" i="9"/>
  <c r="A1294" i="9" a="1"/>
  <c r="A1293" i="9" a="1"/>
  <c r="A1293" i="9" s="1"/>
  <c r="C1293" i="9" s="1"/>
  <c r="A1292" i="9" a="1"/>
  <c r="A1292" i="9" s="1"/>
  <c r="C1291" i="9"/>
  <c r="D1291" i="9" s="1"/>
  <c r="A1291" i="9"/>
  <c r="A1291" i="9" a="1"/>
  <c r="A1290" i="9" a="1"/>
  <c r="A1290" i="9" s="1"/>
  <c r="C1289" i="9"/>
  <c r="A1289" i="9" a="1"/>
  <c r="A1289" i="9" s="1"/>
  <c r="A1288" i="9" a="1"/>
  <c r="A1288" i="9" s="1"/>
  <c r="A1287" i="9"/>
  <c r="A1287" i="9" a="1"/>
  <c r="A1286" i="9" a="1"/>
  <c r="A1286" i="9" s="1"/>
  <c r="C1285" i="9"/>
  <c r="D1285" i="9" s="1"/>
  <c r="A1285" i="9" a="1"/>
  <c r="A1285" i="9" s="1"/>
  <c r="A1284" i="9" a="1"/>
  <c r="A1284" i="9" s="1"/>
  <c r="C1284" i="9" s="1"/>
  <c r="A1283" i="9" a="1"/>
  <c r="A1283" i="9" s="1"/>
  <c r="A1282" i="9" a="1"/>
  <c r="A1282" i="9" s="1"/>
  <c r="C1282" i="9" s="1"/>
  <c r="A1281" i="9" a="1"/>
  <c r="A1281" i="9" s="1"/>
  <c r="A1280" i="9" a="1"/>
  <c r="A1280" i="9" s="1"/>
  <c r="A1279" i="9" a="1"/>
  <c r="A1279" i="9" s="1"/>
  <c r="A1278" i="9" a="1"/>
  <c r="A1278" i="9" s="1"/>
  <c r="A1277" i="9" a="1"/>
  <c r="A1277" i="9" s="1"/>
  <c r="A1276" i="9" a="1"/>
  <c r="A1276" i="9" s="1"/>
  <c r="A1275" i="9"/>
  <c r="A1275" i="9" a="1"/>
  <c r="A1274" i="9" a="1"/>
  <c r="A1274" i="9" s="1"/>
  <c r="A1273" i="9" a="1"/>
  <c r="A1273" i="9" s="1"/>
  <c r="A1272" i="9"/>
  <c r="A1272" i="9" a="1"/>
  <c r="A1271" i="9" a="1"/>
  <c r="A1271" i="9" s="1"/>
  <c r="A1270" i="9"/>
  <c r="A1270" i="9" a="1"/>
  <c r="A1269" i="9" a="1"/>
  <c r="A1269" i="9" s="1"/>
  <c r="C1269" i="9" s="1"/>
  <c r="D1269" i="9" s="1"/>
  <c r="C1268" i="9"/>
  <c r="D1268" i="9" s="1"/>
  <c r="A1268" i="9" a="1"/>
  <c r="A1268" i="9" s="1"/>
  <c r="A1267" i="9" a="1"/>
  <c r="A1267" i="9" s="1"/>
  <c r="A1266" i="9"/>
  <c r="A1266" i="9" a="1"/>
  <c r="A1265" i="9" a="1"/>
  <c r="A1265" i="9" s="1"/>
  <c r="C1265" i="9" s="1"/>
  <c r="A1264" i="9" a="1"/>
  <c r="A1264" i="9" s="1"/>
  <c r="A1263" i="9" a="1"/>
  <c r="A1263" i="9" s="1"/>
  <c r="A1262" i="9"/>
  <c r="A1262" i="9" a="1"/>
  <c r="A1261" i="9" a="1"/>
  <c r="A1261" i="9" s="1"/>
  <c r="A1260" i="9" a="1"/>
  <c r="A1260" i="9" s="1"/>
  <c r="A1259" i="9" a="1"/>
  <c r="A1259" i="9" s="1"/>
  <c r="A1258" i="9"/>
  <c r="A1258" i="9" a="1"/>
  <c r="A1257" i="9" a="1"/>
  <c r="A1257" i="9" s="1"/>
  <c r="A1256" i="9"/>
  <c r="A1256" i="9" a="1"/>
  <c r="A1255" i="9" a="1"/>
  <c r="A1255" i="9" s="1"/>
  <c r="A1254" i="9" a="1"/>
  <c r="A1254" i="9" s="1"/>
  <c r="C1254" i="9" s="1"/>
  <c r="D1254" i="9" s="1"/>
  <c r="A1253" i="9" a="1"/>
  <c r="A1253" i="9" s="1"/>
  <c r="A1252" i="9" a="1"/>
  <c r="A1252" i="9" s="1"/>
  <c r="A1251" i="9" a="1"/>
  <c r="A1251" i="9" s="1"/>
  <c r="A1250" i="9"/>
  <c r="C1250" i="9" s="1"/>
  <c r="D1250" i="9" s="1"/>
  <c r="A1250" i="9" a="1"/>
  <c r="A1249" i="9" a="1"/>
  <c r="A1249" i="9" s="1"/>
  <c r="A1248" i="9" a="1"/>
  <c r="A1248" i="9" s="1"/>
  <c r="A1247" i="9" a="1"/>
  <c r="A1247" i="9" s="1"/>
  <c r="A1246" i="9"/>
  <c r="A1246" i="9" a="1"/>
  <c r="A1245" i="9" a="1"/>
  <c r="A1245" i="9" s="1"/>
  <c r="A1244" i="9"/>
  <c r="A1244" i="9" a="1"/>
  <c r="A1243" i="9"/>
  <c r="A1243" i="9" a="1"/>
  <c r="A1242" i="9" a="1"/>
  <c r="A1242" i="9" s="1"/>
  <c r="A1241" i="9" a="1"/>
  <c r="A1241" i="9" s="1"/>
  <c r="A1240" i="9"/>
  <c r="A1240" i="9" a="1"/>
  <c r="A1239" i="9" a="1"/>
  <c r="A1239" i="9" s="1"/>
  <c r="A1238" i="9"/>
  <c r="A1238" i="9" a="1"/>
  <c r="A1237" i="9" a="1"/>
  <c r="A1237" i="9" s="1"/>
  <c r="C1236" i="9"/>
  <c r="A1236" i="9" a="1"/>
  <c r="A1236" i="9" s="1"/>
  <c r="A1235" i="9" a="1"/>
  <c r="A1235" i="9" s="1"/>
  <c r="A1234" i="9" a="1"/>
  <c r="A1234" i="9" s="1"/>
  <c r="C1234" i="9" s="1"/>
  <c r="D1234" i="9" s="1"/>
  <c r="A1233" i="9" a="1"/>
  <c r="A1233" i="9" s="1"/>
  <c r="A1232" i="9" a="1"/>
  <c r="A1232" i="9" s="1"/>
  <c r="A1231" i="9"/>
  <c r="C1231" i="9" s="1"/>
  <c r="D1231" i="9" s="1"/>
  <c r="A1231" i="9" a="1"/>
  <c r="A1230" i="9" a="1"/>
  <c r="A1230" i="9" s="1"/>
  <c r="C1230" i="9" s="1"/>
  <c r="D1230" i="9" s="1"/>
  <c r="A1229" i="9" a="1"/>
  <c r="A1229" i="9" s="1"/>
  <c r="C1229" i="9" s="1"/>
  <c r="A1228" i="9" a="1"/>
  <c r="A1228" i="9" s="1"/>
  <c r="A1227" i="9" a="1"/>
  <c r="A1227" i="9" s="1"/>
  <c r="A1226" i="9"/>
  <c r="A1226" i="9" a="1"/>
  <c r="A1225" i="9" a="1"/>
  <c r="A1225" i="9" s="1"/>
  <c r="C1225" i="9" s="1"/>
  <c r="A1224" i="9" a="1"/>
  <c r="A1224" i="9" s="1"/>
  <c r="A1223" i="9" a="1"/>
  <c r="A1223" i="9" s="1"/>
  <c r="A1222" i="9"/>
  <c r="C1222" i="9" s="1"/>
  <c r="D1222" i="9" s="1"/>
  <c r="A1222" i="9" a="1"/>
  <c r="A1221" i="9" a="1"/>
  <c r="A1221" i="9" s="1"/>
  <c r="C1221" i="9" s="1"/>
  <c r="A1220" i="9" a="1"/>
  <c r="A1220" i="9" s="1"/>
  <c r="A1219" i="9" a="1"/>
  <c r="A1219" i="9" s="1"/>
  <c r="A1218" i="9"/>
  <c r="C1218" i="9" s="1"/>
  <c r="D1218" i="9" s="1"/>
  <c r="A1218" i="9" a="1"/>
  <c r="A1217" i="9" a="1"/>
  <c r="A1217" i="9" s="1"/>
  <c r="C1217" i="9" s="1"/>
  <c r="C1216" i="9"/>
  <c r="D1216" i="9" s="1"/>
  <c r="A1216" i="9"/>
  <c r="A1216" i="9" a="1"/>
  <c r="A1215" i="9" a="1"/>
  <c r="A1215" i="9" s="1"/>
  <c r="A1214" i="9"/>
  <c r="C1214" i="9" s="1"/>
  <c r="A1214" i="9" a="1"/>
  <c r="A1213" i="9" a="1"/>
  <c r="A1213" i="9" s="1"/>
  <c r="C1213" i="9" s="1"/>
  <c r="A1212" i="9" a="1"/>
  <c r="A1212" i="9" s="1"/>
  <c r="A1211" i="9" a="1"/>
  <c r="A1211" i="9" s="1"/>
  <c r="A1210" i="9"/>
  <c r="A1210" i="9" a="1"/>
  <c r="A1209" i="9" a="1"/>
  <c r="A1209" i="9" s="1"/>
  <c r="C1209" i="9" s="1"/>
  <c r="A1208" i="9" a="1"/>
  <c r="A1208" i="9" s="1"/>
  <c r="C1208" i="9" s="1"/>
  <c r="D1208" i="9" s="1"/>
  <c r="A1207" i="9" a="1"/>
  <c r="A1207" i="9" s="1"/>
  <c r="A1206" i="9"/>
  <c r="C1206" i="9" s="1"/>
  <c r="A1206" i="9" a="1"/>
  <c r="A1205" i="9" a="1"/>
  <c r="A1205" i="9" s="1"/>
  <c r="A1204" i="9"/>
  <c r="A1204" i="9" a="1"/>
  <c r="A1203" i="9" a="1"/>
  <c r="A1203" i="9" s="1"/>
  <c r="A1202" i="9" a="1"/>
  <c r="A1202" i="9" s="1"/>
  <c r="C1202" i="9" s="1"/>
  <c r="D1202" i="9" s="1"/>
  <c r="C1201" i="9"/>
  <c r="D1201" i="9" s="1"/>
  <c r="A1201" i="9" a="1"/>
  <c r="A1201" i="9" s="1"/>
  <c r="A1200" i="9" a="1"/>
  <c r="A1200" i="9" s="1"/>
  <c r="A1199" i="9" a="1"/>
  <c r="A1199" i="9" s="1"/>
  <c r="G1199" i="9" s="1"/>
  <c r="A1198" i="9"/>
  <c r="A1198" i="9" a="1"/>
  <c r="A1197" i="9" a="1"/>
  <c r="A1197" i="9" s="1"/>
  <c r="C1196" i="9"/>
  <c r="A1196" i="9" a="1"/>
  <c r="A1196" i="9" s="1"/>
  <c r="A1195" i="9" a="1"/>
  <c r="A1195" i="9" s="1"/>
  <c r="A1194" i="9" a="1"/>
  <c r="A1194" i="9" s="1"/>
  <c r="A1193" i="9" a="1"/>
  <c r="A1193" i="9" s="1"/>
  <c r="C1193" i="9" s="1"/>
  <c r="A1192" i="9" a="1"/>
  <c r="A1192" i="9" s="1"/>
  <c r="A1191" i="9"/>
  <c r="A1191" i="9" a="1"/>
  <c r="A1190" i="9"/>
  <c r="A1190" i="9" a="1"/>
  <c r="C1189" i="9"/>
  <c r="D1189" i="9" s="1"/>
  <c r="A1189" i="9" a="1"/>
  <c r="A1189" i="9" s="1"/>
  <c r="A1188" i="9" a="1"/>
  <c r="A1188" i="9" s="1"/>
  <c r="A1187" i="9" a="1"/>
  <c r="A1187" i="9" s="1"/>
  <c r="A1186" i="9"/>
  <c r="A1186" i="9" a="1"/>
  <c r="A1185" i="9" a="1"/>
  <c r="A1185" i="9" s="1"/>
  <c r="A1184" i="9" a="1"/>
  <c r="A1184" i="9" s="1"/>
  <c r="A1183" i="9"/>
  <c r="A1183" i="9" a="1"/>
  <c r="A1182" i="9"/>
  <c r="A1182" i="9" a="1"/>
  <c r="A1181" i="9" a="1"/>
  <c r="A1181" i="9" s="1"/>
  <c r="C1181" i="9" s="1"/>
  <c r="D1181" i="9" s="1"/>
  <c r="A1180" i="9" a="1"/>
  <c r="A1180" i="9" s="1"/>
  <c r="C1180" i="9" s="1"/>
  <c r="A1179" i="9"/>
  <c r="A1179" i="9" a="1"/>
  <c r="A1178" i="9"/>
  <c r="C1178" i="9" s="1"/>
  <c r="A1178" i="9" a="1"/>
  <c r="A1177" i="9" a="1"/>
  <c r="A1177" i="9" s="1"/>
  <c r="C1177" i="9" s="1"/>
  <c r="D1177" i="9" s="1"/>
  <c r="A1176" i="9" a="1"/>
  <c r="A1176" i="9" s="1"/>
  <c r="A1175" i="9"/>
  <c r="A1175" i="9" a="1"/>
  <c r="A1174" i="9"/>
  <c r="C1174" i="9" s="1"/>
  <c r="A1174" i="9" a="1"/>
  <c r="A1173" i="9" a="1"/>
  <c r="A1173" i="9" s="1"/>
  <c r="C1173" i="9" s="1"/>
  <c r="D1173" i="9" s="1"/>
  <c r="A1172" i="9" a="1"/>
  <c r="A1172" i="9" s="1"/>
  <c r="A1171" i="9" a="1"/>
  <c r="A1171" i="9" s="1"/>
  <c r="A1170" i="9"/>
  <c r="A1170" i="9" a="1"/>
  <c r="A1169" i="9" a="1"/>
  <c r="A1169" i="9" s="1"/>
  <c r="A1168" i="9" a="1"/>
  <c r="A1168" i="9" s="1"/>
  <c r="C1168" i="9" s="1"/>
  <c r="A1167" i="9" a="1"/>
  <c r="A1167" i="9" s="1"/>
  <c r="A1166" i="9" a="1"/>
  <c r="A1166" i="9" s="1"/>
  <c r="C1166" i="9" s="1"/>
  <c r="D1166" i="9" s="1"/>
  <c r="A1165" i="9" a="1"/>
  <c r="A1165" i="9" s="1"/>
  <c r="A1164" i="9" a="1"/>
  <c r="A1164" i="9" s="1"/>
  <c r="C1164" i="9" s="1"/>
  <c r="D1164" i="9" s="1"/>
  <c r="A1163" i="9" a="1"/>
  <c r="A1163" i="9" s="1"/>
  <c r="C1163" i="9" s="1"/>
  <c r="D1163" i="9" s="1"/>
  <c r="A1162" i="9"/>
  <c r="A1162" i="9" a="1"/>
  <c r="A1161" i="9" a="1"/>
  <c r="A1161" i="9" s="1"/>
  <c r="C1160" i="9"/>
  <c r="D1160" i="9" s="1"/>
  <c r="A1160" i="9"/>
  <c r="A1160" i="9" a="1"/>
  <c r="A1159" i="9" a="1"/>
  <c r="A1159" i="9" s="1"/>
  <c r="A1158" i="9"/>
  <c r="C1158" i="9" s="1"/>
  <c r="D1158" i="9" s="1"/>
  <c r="A1158" i="9" a="1"/>
  <c r="A1157" i="9" a="1"/>
  <c r="A1157" i="9" s="1"/>
  <c r="A1156" i="9"/>
  <c r="C1156" i="9" s="1"/>
  <c r="A1156" i="9" a="1"/>
  <c r="A1155" i="9" a="1"/>
  <c r="A1155" i="9" s="1"/>
  <c r="A1154" i="9"/>
  <c r="C1154" i="9" s="1"/>
  <c r="D1154" i="9" s="1"/>
  <c r="A1154" i="9" a="1"/>
  <c r="C1153" i="9"/>
  <c r="A1153" i="9" a="1"/>
  <c r="A1153" i="9" s="1"/>
  <c r="A1152" i="9" a="1"/>
  <c r="A1152" i="9" s="1"/>
  <c r="A1151" i="9" a="1"/>
  <c r="A1151" i="9" s="1"/>
  <c r="A1150" i="9" a="1"/>
  <c r="A1150" i="9" s="1"/>
  <c r="A1149" i="9" a="1"/>
  <c r="A1149" i="9" s="1"/>
  <c r="A1148" i="9" a="1"/>
  <c r="A1148" i="9" s="1"/>
  <c r="G1148" i="9" s="1"/>
  <c r="A1147" i="9" a="1"/>
  <c r="A1147" i="9" s="1"/>
  <c r="A1146" i="9" a="1"/>
  <c r="A1146" i="9" s="1"/>
  <c r="A1145" i="9" a="1"/>
  <c r="A1145" i="9" s="1"/>
  <c r="C1145" i="9" s="1"/>
  <c r="A1144" i="9" a="1"/>
  <c r="A1144" i="9" s="1"/>
  <c r="A1143" i="9" a="1"/>
  <c r="A1143" i="9" s="1"/>
  <c r="A1142" i="9"/>
  <c r="A1142" i="9" a="1"/>
  <c r="C1141" i="9"/>
  <c r="A1141" i="9" a="1"/>
  <c r="A1141" i="9" s="1"/>
  <c r="A1140" i="9" a="1"/>
  <c r="A1140" i="9" s="1"/>
  <c r="A1139" i="9" a="1"/>
  <c r="A1139" i="9" s="1"/>
  <c r="A1138" i="9" a="1"/>
  <c r="A1138" i="9" s="1"/>
  <c r="C1138" i="9" s="1"/>
  <c r="D1138" i="9" s="1"/>
  <c r="A1137" i="9" a="1"/>
  <c r="A1137" i="9" s="1"/>
  <c r="C1136" i="9"/>
  <c r="D1136" i="9" s="1"/>
  <c r="A1136" i="9" a="1"/>
  <c r="A1136" i="9" s="1"/>
  <c r="A1135" i="9"/>
  <c r="G1135" i="9" s="1"/>
  <c r="A1135" i="9" a="1"/>
  <c r="A1134" i="9"/>
  <c r="A1134" i="9" a="1"/>
  <c r="A1133" i="9" a="1"/>
  <c r="A1133" i="9" s="1"/>
  <c r="A1132" i="9" a="1"/>
  <c r="A1132" i="9" s="1"/>
  <c r="A1131" i="9"/>
  <c r="A1131" i="9" a="1"/>
  <c r="A1130" i="9"/>
  <c r="C1130" i="9" s="1"/>
  <c r="A1130" i="9" a="1"/>
  <c r="A1129" i="9" a="1"/>
  <c r="A1129" i="9" s="1"/>
  <c r="C1129" i="9" s="1"/>
  <c r="D1129" i="9" s="1"/>
  <c r="A1128" i="9" a="1"/>
  <c r="A1128" i="9" s="1"/>
  <c r="A1127" i="9"/>
  <c r="A1127" i="9" a="1"/>
  <c r="A1126" i="9"/>
  <c r="C1126" i="9" s="1"/>
  <c r="A1126" i="9" a="1"/>
  <c r="A1125" i="9" a="1"/>
  <c r="A1125" i="9" s="1"/>
  <c r="A1124" i="9"/>
  <c r="A1124" i="9" a="1"/>
  <c r="A1123" i="9" a="1"/>
  <c r="A1123" i="9" s="1"/>
  <c r="A1122" i="9"/>
  <c r="C1122" i="9" s="1"/>
  <c r="A1122" i="9" a="1"/>
  <c r="A1121" i="9" a="1"/>
  <c r="A1121" i="9" s="1"/>
  <c r="A1120" i="9" a="1"/>
  <c r="A1120" i="9" s="1"/>
  <c r="A1119" i="9" a="1"/>
  <c r="A1119" i="9" s="1"/>
  <c r="A1118" i="9" a="1"/>
  <c r="A1118" i="9" s="1"/>
  <c r="C1118" i="9" s="1"/>
  <c r="D1118" i="9" s="1"/>
  <c r="C1117" i="9"/>
  <c r="D1117" i="9" s="1"/>
  <c r="A1117" i="9" a="1"/>
  <c r="A1117" i="9" s="1"/>
  <c r="A1116" i="9" a="1"/>
  <c r="A1116" i="9" s="1"/>
  <c r="A1115" i="9" a="1"/>
  <c r="A1115" i="9" s="1"/>
  <c r="C1115" i="9" s="1"/>
  <c r="D1115" i="9" s="1"/>
  <c r="A1114" i="9" a="1"/>
  <c r="A1114" i="9" s="1"/>
  <c r="C1113" i="9"/>
  <c r="A1113" i="9" a="1"/>
  <c r="A1113" i="9" s="1"/>
  <c r="A1112" i="9"/>
  <c r="A1112" i="9" a="1"/>
  <c r="C1111" i="9"/>
  <c r="D1111" i="9" s="1"/>
  <c r="A1111" i="9" a="1"/>
  <c r="A1111" i="9" s="1"/>
  <c r="A1110" i="9"/>
  <c r="C1110" i="9" s="1"/>
  <c r="D1110" i="9" s="1"/>
  <c r="A1110" i="9" a="1"/>
  <c r="A1109" i="9" a="1"/>
  <c r="A1109" i="9" s="1"/>
  <c r="C1109" i="9" s="1"/>
  <c r="C1108" i="9"/>
  <c r="D1108" i="9" s="1"/>
  <c r="A1108" i="9" a="1"/>
  <c r="A1108" i="9" s="1"/>
  <c r="A1107" i="9"/>
  <c r="A1107" i="9" a="1"/>
  <c r="A1106" i="9" a="1"/>
  <c r="A1106" i="9" s="1"/>
  <c r="C1106" i="9" s="1"/>
  <c r="D1106" i="9" s="1"/>
  <c r="A1105" i="9" a="1"/>
  <c r="A1105" i="9" s="1"/>
  <c r="C1104" i="9"/>
  <c r="A1104" i="9"/>
  <c r="A1104" i="9" a="1"/>
  <c r="A1103" i="9" a="1"/>
  <c r="A1103" i="9" s="1"/>
  <c r="A1102" i="9"/>
  <c r="A1102" i="9" a="1"/>
  <c r="A1101" i="9" a="1"/>
  <c r="A1101" i="9" s="1"/>
  <c r="A1100" i="9" a="1"/>
  <c r="A1100" i="9" s="1"/>
  <c r="C1100" i="9" s="1"/>
  <c r="D1100" i="9" s="1"/>
  <c r="A1099" i="9"/>
  <c r="A1099" i="9" a="1"/>
  <c r="A1098" i="9"/>
  <c r="A1098" i="9" a="1"/>
  <c r="C1097" i="9"/>
  <c r="D1097" i="9" s="1"/>
  <c r="A1097" i="9" a="1"/>
  <c r="A1097" i="9" s="1"/>
  <c r="A1096" i="9" a="1"/>
  <c r="A1096" i="9" s="1"/>
  <c r="A1095" i="9" a="1"/>
  <c r="A1095" i="9" s="1"/>
  <c r="C1095" i="9" s="1"/>
  <c r="D1095" i="9" s="1"/>
  <c r="A1094" i="9"/>
  <c r="A1094" i="9" a="1"/>
  <c r="A1093" i="9" a="1"/>
  <c r="A1093" i="9" s="1"/>
  <c r="C1093" i="9" s="1"/>
  <c r="D1093" i="9" s="1"/>
  <c r="A1092" i="9" a="1"/>
  <c r="A1092" i="9" s="1"/>
  <c r="A1091" i="9" a="1"/>
  <c r="A1091" i="9" s="1"/>
  <c r="A1090" i="9" a="1"/>
  <c r="A1090" i="9" s="1"/>
  <c r="C1089" i="9"/>
  <c r="D1089" i="9" s="1"/>
  <c r="A1089" i="9" a="1"/>
  <c r="A1089" i="9" s="1"/>
  <c r="A1088" i="9" a="1"/>
  <c r="A1088" i="9" s="1"/>
  <c r="A1087" i="9" a="1"/>
  <c r="A1087" i="9" s="1"/>
  <c r="C1087" i="9" s="1"/>
  <c r="D1087" i="9" s="1"/>
  <c r="A1086" i="9" a="1"/>
  <c r="A1086" i="9" s="1"/>
  <c r="C1086" i="9" s="1"/>
  <c r="D1086" i="9" s="1"/>
  <c r="A1085" i="9" a="1"/>
  <c r="A1085" i="9" s="1"/>
  <c r="C1085" i="9" s="1"/>
  <c r="A1084" i="9" a="1"/>
  <c r="A1084" i="9" s="1"/>
  <c r="A1083" i="9"/>
  <c r="A1083" i="9" a="1"/>
  <c r="A1082" i="9" a="1"/>
  <c r="A1082" i="9" s="1"/>
  <c r="A1081" i="9" a="1"/>
  <c r="A1081" i="9" s="1"/>
  <c r="A1080" i="9"/>
  <c r="A1080" i="9" a="1"/>
  <c r="A1079" i="9" a="1"/>
  <c r="A1079" i="9" s="1"/>
  <c r="A1078" i="9"/>
  <c r="A1078" i="9" a="1"/>
  <c r="A1077" i="9" a="1"/>
  <c r="A1077" i="9" s="1"/>
  <c r="A1076" i="9" a="1"/>
  <c r="A1076" i="9" s="1"/>
  <c r="A1075" i="9" a="1"/>
  <c r="A1075" i="9" s="1"/>
  <c r="A1074" i="9"/>
  <c r="C1074" i="9" s="1"/>
  <c r="A1074" i="9" a="1"/>
  <c r="A1073" i="9" a="1"/>
  <c r="A1073" i="9" s="1"/>
  <c r="A1072" i="9"/>
  <c r="A1072" i="9" a="1"/>
  <c r="A1071" i="9" a="1"/>
  <c r="A1071" i="9" s="1"/>
  <c r="A1070" i="9"/>
  <c r="A1070" i="9" a="1"/>
  <c r="A1069" i="9" a="1"/>
  <c r="A1069" i="9" s="1"/>
  <c r="A1068" i="9" a="1"/>
  <c r="A1068" i="9" s="1"/>
  <c r="C1067" i="9"/>
  <c r="D1067" i="9" s="1"/>
  <c r="A1067" i="9" a="1"/>
  <c r="A1067" i="9" s="1"/>
  <c r="A1066" i="9" a="1"/>
  <c r="A1066" i="9" s="1"/>
  <c r="C1066" i="9" s="1"/>
  <c r="A1065" i="9" a="1"/>
  <c r="A1065" i="9" s="1"/>
  <c r="A1064" i="9"/>
  <c r="A1064" i="9" a="1"/>
  <c r="A1063" i="9" a="1"/>
  <c r="A1063" i="9" s="1"/>
  <c r="A1062" i="9"/>
  <c r="C1062" i="9" s="1"/>
  <c r="A1062" i="9" a="1"/>
  <c r="C1061" i="9"/>
  <c r="A1061" i="9" a="1"/>
  <c r="A1061" i="9" s="1"/>
  <c r="A1060" i="9" a="1"/>
  <c r="A1060" i="9" s="1"/>
  <c r="A1059" i="9"/>
  <c r="C1059" i="9" s="1"/>
  <c r="D1059" i="9" s="1"/>
  <c r="A1059" i="9" a="1"/>
  <c r="A1058" i="9" a="1"/>
  <c r="A1058" i="9" s="1"/>
  <c r="A1057" i="9" a="1"/>
  <c r="A1057" i="9" s="1"/>
  <c r="A1056" i="9"/>
  <c r="C1056" i="9" s="1"/>
  <c r="D1056" i="9" s="1"/>
  <c r="A1056" i="9" a="1"/>
  <c r="A1055" i="9"/>
  <c r="A1055" i="9" a="1"/>
  <c r="A1054" i="9" a="1"/>
  <c r="A1054" i="9" s="1"/>
  <c r="C1054" i="9" s="1"/>
  <c r="A1053" i="9" a="1"/>
  <c r="A1053" i="9" s="1"/>
  <c r="C1053" i="9" s="1"/>
  <c r="D1053" i="9" s="1"/>
  <c r="A1052" i="9" a="1"/>
  <c r="A1052" i="9" s="1"/>
  <c r="A1051" i="9" a="1"/>
  <c r="A1051" i="9" s="1"/>
  <c r="A1050" i="9" a="1"/>
  <c r="A1050" i="9" s="1"/>
  <c r="A1049" i="9" a="1"/>
  <c r="A1049" i="9" s="1"/>
  <c r="C1049" i="9" s="1"/>
  <c r="A1048" i="9" a="1"/>
  <c r="A1048" i="9" s="1"/>
  <c r="A1047" i="9" a="1"/>
  <c r="A1047" i="9" s="1"/>
  <c r="C1047" i="9" s="1"/>
  <c r="A1046" i="9"/>
  <c r="A1046" i="9" a="1"/>
  <c r="A1045" i="9" a="1"/>
  <c r="A1045" i="9" s="1"/>
  <c r="C1044" i="9"/>
  <c r="A1044" i="9" a="1"/>
  <c r="A1044" i="9" s="1"/>
  <c r="A1043" i="9" a="1"/>
  <c r="A1043" i="9" s="1"/>
  <c r="A1042" i="9"/>
  <c r="C1042" i="9" s="1"/>
  <c r="D1042" i="9" s="1"/>
  <c r="A1042" i="9" a="1"/>
  <c r="A1041" i="9" a="1"/>
  <c r="A1041" i="9" s="1"/>
  <c r="C1041" i="9" s="1"/>
  <c r="A1040" i="9" a="1"/>
  <c r="A1040" i="9" s="1"/>
  <c r="A1039" i="9" a="1"/>
  <c r="A1039" i="9" s="1"/>
  <c r="A1038" i="9" a="1"/>
  <c r="A1038" i="9" s="1"/>
  <c r="A1037" i="9" a="1"/>
  <c r="A1037" i="9" s="1"/>
  <c r="A1036" i="9" a="1"/>
  <c r="A1036" i="9" s="1"/>
  <c r="C1036" i="9" s="1"/>
  <c r="A1035" i="9" a="1"/>
  <c r="A1035" i="9" s="1"/>
  <c r="A1034" i="9" a="1"/>
  <c r="A1034" i="9" s="1"/>
  <c r="C1034" i="9" s="1"/>
  <c r="A1033" i="9" a="1"/>
  <c r="A1033" i="9" s="1"/>
  <c r="A1032" i="9"/>
  <c r="A1032" i="9" a="1"/>
  <c r="C1031" i="9"/>
  <c r="A1031" i="9" a="1"/>
  <c r="A1031" i="9" s="1"/>
  <c r="A1030" i="9" a="1"/>
  <c r="A1030" i="9" s="1"/>
  <c r="C1030" i="9" s="1"/>
  <c r="D1030" i="9" s="1"/>
  <c r="A1029" i="9" a="1"/>
  <c r="A1029" i="9" s="1"/>
  <c r="A1028" i="9" a="1"/>
  <c r="A1028" i="9" s="1"/>
  <c r="A1027" i="9" a="1"/>
  <c r="A1027" i="9" s="1"/>
  <c r="A1026" i="9" a="1"/>
  <c r="A1026" i="9" s="1"/>
  <c r="C1026" i="9" s="1"/>
  <c r="A1025" i="9" a="1"/>
  <c r="A1025" i="9" s="1"/>
  <c r="C1025" i="9" s="1"/>
  <c r="D1025" i="9" s="1"/>
  <c r="A1024" i="9"/>
  <c r="A1024" i="9" a="1"/>
  <c r="A1023" i="9" a="1"/>
  <c r="A1023" i="9" s="1"/>
  <c r="A1022" i="9" a="1"/>
  <c r="A1022" i="9" s="1"/>
  <c r="C1021" i="9"/>
  <c r="D1021" i="9" s="1"/>
  <c r="A1021" i="9" a="1"/>
  <c r="A1021" i="9" s="1"/>
  <c r="A1020" i="9" a="1"/>
  <c r="A1020" i="9" s="1"/>
  <c r="A1019" i="9" a="1"/>
  <c r="A1019" i="9" s="1"/>
  <c r="A1018" i="9" a="1"/>
  <c r="A1018" i="9" s="1"/>
  <c r="A1017" i="9" a="1"/>
  <c r="A1017" i="9" s="1"/>
  <c r="G1017" i="9" s="1"/>
  <c r="A1016" i="9" a="1"/>
  <c r="A1016" i="9" s="1"/>
  <c r="C1016" i="9" s="1"/>
  <c r="D1016" i="9" s="1"/>
  <c r="A1015" i="9" a="1"/>
  <c r="A1015" i="9" s="1"/>
  <c r="A1014" i="9" a="1"/>
  <c r="A1014" i="9" s="1"/>
  <c r="A1013" i="9" a="1"/>
  <c r="A1013" i="9" s="1"/>
  <c r="A1012" i="9" a="1"/>
  <c r="A1012" i="9" s="1"/>
  <c r="C1011" i="9"/>
  <c r="A1011" i="9"/>
  <c r="A1011" i="9" a="1"/>
  <c r="A1010" i="9" a="1"/>
  <c r="A1010" i="9" s="1"/>
  <c r="A1009" i="9" a="1"/>
  <c r="A1009" i="9" s="1"/>
  <c r="A1008" i="9" a="1"/>
  <c r="A1008" i="9" s="1"/>
  <c r="C1008" i="9" s="1"/>
  <c r="A1007" i="9" a="1"/>
  <c r="A1007" i="9" s="1"/>
  <c r="A1006" i="9"/>
  <c r="C1006" i="9" s="1"/>
  <c r="A1006" i="9" a="1"/>
  <c r="A1005" i="9" a="1"/>
  <c r="A1005" i="9" s="1"/>
  <c r="A1004" i="9" a="1"/>
  <c r="A1004" i="9" s="1"/>
  <c r="A1003" i="9" a="1"/>
  <c r="A1003" i="9" s="1"/>
  <c r="A1002" i="9"/>
  <c r="C1002" i="9" s="1"/>
  <c r="D1002" i="9" s="1"/>
  <c r="A1002" i="9" a="1"/>
  <c r="A1001" i="9" a="1"/>
  <c r="A1001" i="9" s="1"/>
  <c r="C1001" i="9" s="1"/>
  <c r="A1000" i="9"/>
  <c r="A1000" i="9" a="1"/>
  <c r="A999" i="9" a="1"/>
  <c r="A999" i="9" s="1"/>
  <c r="A998" i="9"/>
  <c r="A998" i="9" a="1"/>
  <c r="C997" i="9"/>
  <c r="D997" i="9" s="1"/>
  <c r="A997" i="9" a="1"/>
  <c r="A997" i="9" s="1"/>
  <c r="A996" i="9" a="1"/>
  <c r="A996" i="9" s="1"/>
  <c r="A995" i="9" a="1"/>
  <c r="A995" i="9" s="1"/>
  <c r="A994" i="9"/>
  <c r="A994" i="9" a="1"/>
  <c r="A993" i="9" a="1"/>
  <c r="A993" i="9" s="1"/>
  <c r="C993" i="9" s="1"/>
  <c r="D993" i="9" s="1"/>
  <c r="A992" i="9"/>
  <c r="A992" i="9" a="1"/>
  <c r="A991" i="9" a="1"/>
  <c r="A991" i="9" s="1"/>
  <c r="A990" i="9"/>
  <c r="A990" i="9" a="1"/>
  <c r="A989" i="9" a="1"/>
  <c r="A989" i="9" s="1"/>
  <c r="C989" i="9" s="1"/>
  <c r="D989" i="9" s="1"/>
  <c r="A988" i="9" a="1"/>
  <c r="A988" i="9" s="1"/>
  <c r="A987" i="9"/>
  <c r="A987" i="9" a="1"/>
  <c r="A986" i="9" a="1"/>
  <c r="A986" i="9" s="1"/>
  <c r="A985" i="9" a="1"/>
  <c r="A985" i="9" s="1"/>
  <c r="C985" i="9" s="1"/>
  <c r="A984" i="9"/>
  <c r="A984" i="9" a="1"/>
  <c r="A983" i="9" a="1"/>
  <c r="A983" i="9" s="1"/>
  <c r="A982" i="9"/>
  <c r="C982" i="9" s="1"/>
  <c r="A982" i="9" a="1"/>
  <c r="A981" i="9" a="1"/>
  <c r="A981" i="9" s="1"/>
  <c r="A980" i="9" a="1"/>
  <c r="A980" i="9" s="1"/>
  <c r="G979" i="9"/>
  <c r="A979" i="9"/>
  <c r="A979" i="9" a="1"/>
  <c r="A978" i="9" a="1"/>
  <c r="A978" i="9" s="1"/>
  <c r="C978" i="9" s="1"/>
  <c r="D978" i="9" s="1"/>
  <c r="A977" i="9" a="1"/>
  <c r="A977" i="9" s="1"/>
  <c r="C977" i="9" s="1"/>
  <c r="A976" i="9" a="1"/>
  <c r="A976" i="9" s="1"/>
  <c r="A975" i="9"/>
  <c r="A975" i="9" a="1"/>
  <c r="A974" i="9" a="1"/>
  <c r="A974" i="9" s="1"/>
  <c r="C974" i="9" s="1"/>
  <c r="D974" i="9" s="1"/>
  <c r="A973" i="9" a="1"/>
  <c r="A973" i="9" s="1"/>
  <c r="C973" i="9" s="1"/>
  <c r="D973" i="9" s="1"/>
  <c r="A972" i="9" a="1"/>
  <c r="A972" i="9" s="1"/>
  <c r="A971" i="9" a="1"/>
  <c r="A971" i="9" s="1"/>
  <c r="C971" i="9" s="1"/>
  <c r="D971" i="9" s="1"/>
  <c r="A970" i="9" a="1"/>
  <c r="A970" i="9" s="1"/>
  <c r="A969" i="9" a="1"/>
  <c r="A969" i="9" s="1"/>
  <c r="G969" i="9" s="1"/>
  <c r="A968" i="9" a="1"/>
  <c r="A968" i="9" s="1"/>
  <c r="A967" i="9" a="1"/>
  <c r="A967" i="9" s="1"/>
  <c r="A966" i="9" a="1"/>
  <c r="A966" i="9" s="1"/>
  <c r="C966" i="9" s="1"/>
  <c r="C965" i="9"/>
  <c r="D965" i="9" s="1"/>
  <c r="A965" i="9" a="1"/>
  <c r="A965" i="9" s="1"/>
  <c r="G965" i="9" s="1"/>
  <c r="A964" i="9" a="1"/>
  <c r="A964" i="9" s="1"/>
  <c r="A963" i="9"/>
  <c r="C963" i="9" s="1"/>
  <c r="D963" i="9" s="1"/>
  <c r="A963" i="9" a="1"/>
  <c r="A962" i="9"/>
  <c r="A962" i="9" a="1"/>
  <c r="A961" i="9" a="1"/>
  <c r="A961" i="9" s="1"/>
  <c r="C961" i="9" s="1"/>
  <c r="D961" i="9" s="1"/>
  <c r="A960" i="9" a="1"/>
  <c r="A960" i="9" s="1"/>
  <c r="A959" i="9"/>
  <c r="A959" i="9" a="1"/>
  <c r="A958" i="9" a="1"/>
  <c r="A958" i="9" s="1"/>
  <c r="A957" i="9" a="1"/>
  <c r="A957" i="9" s="1"/>
  <c r="C957" i="9" s="1"/>
  <c r="A956" i="9" a="1"/>
  <c r="A956" i="9" s="1"/>
  <c r="A955" i="9" a="1"/>
  <c r="A955" i="9" s="1"/>
  <c r="A954" i="9"/>
  <c r="C954" i="9" s="1"/>
  <c r="A954" i="9" a="1"/>
  <c r="A953" i="9" a="1"/>
  <c r="A953" i="9" s="1"/>
  <c r="A952" i="9" a="1"/>
  <c r="A952" i="9" s="1"/>
  <c r="A951" i="9"/>
  <c r="C951" i="9" s="1"/>
  <c r="A951" i="9" a="1"/>
  <c r="A950" i="9" a="1"/>
  <c r="A950" i="9" s="1"/>
  <c r="A949" i="9" a="1"/>
  <c r="A949" i="9" s="1"/>
  <c r="A948" i="9" a="1"/>
  <c r="A948" i="9" s="1"/>
  <c r="C948" i="9" s="1"/>
  <c r="A947" i="9" a="1"/>
  <c r="A947" i="9" s="1"/>
  <c r="C947" i="9" s="1"/>
  <c r="D947" i="9" s="1"/>
  <c r="A946" i="9"/>
  <c r="C946" i="9" s="1"/>
  <c r="A946" i="9" a="1"/>
  <c r="C945" i="9"/>
  <c r="D945" i="9" s="1"/>
  <c r="A945" i="9" a="1"/>
  <c r="A945" i="9" s="1"/>
  <c r="A944" i="9" a="1"/>
  <c r="A944" i="9" s="1"/>
  <c r="A943" i="9" a="1"/>
  <c r="A943" i="9" s="1"/>
  <c r="A942" i="9"/>
  <c r="A942" i="9" a="1"/>
  <c r="A941" i="9" a="1"/>
  <c r="A941" i="9" s="1"/>
  <c r="C940" i="9"/>
  <c r="A940" i="9" a="1"/>
  <c r="A940" i="9" s="1"/>
  <c r="A939" i="9" a="1"/>
  <c r="A939" i="9" s="1"/>
  <c r="A938" i="9" a="1"/>
  <c r="A938" i="9" s="1"/>
  <c r="A937" i="9" a="1"/>
  <c r="A937" i="9" s="1"/>
  <c r="C937" i="9" s="1"/>
  <c r="A936" i="9" a="1"/>
  <c r="A936" i="9" s="1"/>
  <c r="A935" i="9" a="1"/>
  <c r="A935" i="9" s="1"/>
  <c r="A934" i="9" a="1"/>
  <c r="A934" i="9" s="1"/>
  <c r="C934" i="9" s="1"/>
  <c r="D934" i="9" s="1"/>
  <c r="C933" i="9"/>
  <c r="D933" i="9" s="1"/>
  <c r="A933" i="9" a="1"/>
  <c r="A933" i="9" s="1"/>
  <c r="A932" i="9" a="1"/>
  <c r="A932" i="9" s="1"/>
  <c r="A931" i="9" a="1"/>
  <c r="A931" i="9" s="1"/>
  <c r="C931" i="9" s="1"/>
  <c r="D931" i="9" s="1"/>
  <c r="A930" i="9"/>
  <c r="C930" i="9" s="1"/>
  <c r="D930" i="9" s="1"/>
  <c r="A930" i="9" a="1"/>
  <c r="A929" i="9" a="1"/>
  <c r="A929" i="9" s="1"/>
  <c r="C929" i="9" s="1"/>
  <c r="C928" i="9"/>
  <c r="D928" i="9" s="1"/>
  <c r="A928" i="9" a="1"/>
  <c r="A928" i="9" s="1"/>
  <c r="A927" i="9"/>
  <c r="A927" i="9" a="1"/>
  <c r="A926" i="9"/>
  <c r="C926" i="9" s="1"/>
  <c r="A926" i="9" a="1"/>
  <c r="A925" i="9" a="1"/>
  <c r="A925" i="9" s="1"/>
  <c r="A924" i="9"/>
  <c r="A924" i="9" a="1"/>
  <c r="A923" i="9" a="1"/>
  <c r="A923" i="9" s="1"/>
  <c r="C923" i="9" s="1"/>
  <c r="A922" i="9"/>
  <c r="A922" i="9" a="1"/>
  <c r="A921" i="9" a="1"/>
  <c r="A921" i="9" s="1"/>
  <c r="A920" i="9" a="1"/>
  <c r="A920" i="9" s="1"/>
  <c r="C920" i="9" s="1"/>
  <c r="A919" i="9"/>
  <c r="A919" i="9" a="1"/>
  <c r="A918" i="9"/>
  <c r="C918" i="9" s="1"/>
  <c r="A918" i="9" a="1"/>
  <c r="A917" i="9" a="1"/>
  <c r="A917" i="9" s="1"/>
  <c r="C917" i="9" s="1"/>
  <c r="D917" i="9" s="1"/>
  <c r="A916" i="9" a="1"/>
  <c r="A916" i="9" s="1"/>
  <c r="A915" i="9" a="1"/>
  <c r="A915" i="9" s="1"/>
  <c r="A914" i="9" a="1"/>
  <c r="A914" i="9" s="1"/>
  <c r="C914" i="9" s="1"/>
  <c r="D914" i="9" s="1"/>
  <c r="A913" i="9" a="1"/>
  <c r="A913" i="9" s="1"/>
  <c r="A912" i="9" a="1"/>
  <c r="A912" i="9" s="1"/>
  <c r="A911" i="9"/>
  <c r="A911" i="9" a="1"/>
  <c r="A910" i="9" a="1"/>
  <c r="A910" i="9" s="1"/>
  <c r="A909" i="9" a="1"/>
  <c r="A909" i="9" s="1"/>
  <c r="C909" i="9" s="1"/>
  <c r="D909" i="9" s="1"/>
  <c r="A908" i="9" a="1"/>
  <c r="A908" i="9" s="1"/>
  <c r="A907" i="9" a="1"/>
  <c r="A907" i="9" s="1"/>
  <c r="A906" i="9" a="1"/>
  <c r="A906" i="9" s="1"/>
  <c r="C906" i="9" s="1"/>
  <c r="A905" i="9" a="1"/>
  <c r="A905" i="9" s="1"/>
  <c r="C905" i="9" s="1"/>
  <c r="D905" i="9" s="1"/>
  <c r="A904" i="9" a="1"/>
  <c r="A904" i="9" s="1"/>
  <c r="G904" i="9" s="1"/>
  <c r="C903" i="9"/>
  <c r="A903" i="9"/>
  <c r="A903" i="9" a="1"/>
  <c r="A902" i="9" a="1"/>
  <c r="A902" i="9" s="1"/>
  <c r="A901" i="9" a="1"/>
  <c r="A901" i="9" s="1"/>
  <c r="A900" i="9" a="1"/>
  <c r="A900" i="9" s="1"/>
  <c r="A899" i="9" a="1"/>
  <c r="A899" i="9" s="1"/>
  <c r="A898" i="9"/>
  <c r="C898" i="9" s="1"/>
  <c r="D898" i="9" s="1"/>
  <c r="A898" i="9" a="1"/>
  <c r="C897" i="9"/>
  <c r="D897" i="9" s="1"/>
  <c r="A897" i="9" a="1"/>
  <c r="A897" i="9" s="1"/>
  <c r="A896" i="9" a="1"/>
  <c r="A896" i="9" s="1"/>
  <c r="A895" i="9" a="1"/>
  <c r="A895" i="9" s="1"/>
  <c r="A894" i="9" a="1"/>
  <c r="A894" i="9" s="1"/>
  <c r="A893" i="9" a="1"/>
  <c r="A893" i="9" s="1"/>
  <c r="A892" i="9" a="1"/>
  <c r="A892" i="9" s="1"/>
  <c r="A891" i="9" a="1"/>
  <c r="A891" i="9" s="1"/>
  <c r="C891" i="9" s="1"/>
  <c r="D891" i="9" s="1"/>
  <c r="A890" i="9"/>
  <c r="A890" i="9" a="1"/>
  <c r="C889" i="9"/>
  <c r="D889" i="9" s="1"/>
  <c r="A889" i="9" a="1"/>
  <c r="A889" i="9" s="1"/>
  <c r="A888" i="9" a="1"/>
  <c r="A888" i="9" s="1"/>
  <c r="A887" i="9" a="1"/>
  <c r="A887" i="9" s="1"/>
  <c r="A886" i="9"/>
  <c r="C886" i="9" s="1"/>
  <c r="D886" i="9" s="1"/>
  <c r="A886" i="9" a="1"/>
  <c r="A885" i="9" a="1"/>
  <c r="A885" i="9" s="1"/>
  <c r="C885" i="9" s="1"/>
  <c r="D885" i="9" s="1"/>
  <c r="A884" i="9" a="1"/>
  <c r="A884" i="9" s="1"/>
  <c r="A883" i="9"/>
  <c r="A883" i="9" a="1"/>
  <c r="A882" i="9" a="1"/>
  <c r="A882" i="9" s="1"/>
  <c r="A881" i="9" a="1"/>
  <c r="A881" i="9" s="1"/>
  <c r="C881" i="9" s="1"/>
  <c r="A880" i="9"/>
  <c r="C880" i="9" s="1"/>
  <c r="D880" i="9" s="1"/>
  <c r="A880" i="9" a="1"/>
  <c r="A879" i="9"/>
  <c r="A879" i="9" a="1"/>
  <c r="A878" i="9" a="1"/>
  <c r="A878" i="9" s="1"/>
  <c r="A877" i="9" a="1"/>
  <c r="A877" i="9" s="1"/>
  <c r="A876" i="9" a="1"/>
  <c r="A876" i="9" s="1"/>
  <c r="A875" i="9" a="1"/>
  <c r="A875" i="9" s="1"/>
  <c r="C875" i="9" s="1"/>
  <c r="A874" i="9"/>
  <c r="A874" i="9" a="1"/>
  <c r="A873" i="9" a="1"/>
  <c r="A873" i="9" s="1"/>
  <c r="A872" i="9" a="1"/>
  <c r="A872" i="9" s="1"/>
  <c r="A871" i="9" a="1"/>
  <c r="A871" i="9" s="1"/>
  <c r="C871" i="9" s="1"/>
  <c r="D871" i="9" s="1"/>
  <c r="A870" i="9" a="1"/>
  <c r="A870" i="9" s="1"/>
  <c r="A869" i="9" a="1"/>
  <c r="A869" i="9" s="1"/>
  <c r="C869" i="9" s="1"/>
  <c r="A868" i="9" a="1"/>
  <c r="A868" i="9" s="1"/>
  <c r="C868" i="9" s="1"/>
  <c r="D868" i="9" s="1"/>
  <c r="A867" i="9"/>
  <c r="A867" i="9" a="1"/>
  <c r="A866" i="9" a="1"/>
  <c r="A866" i="9" s="1"/>
  <c r="C865" i="9"/>
  <c r="D865" i="9" s="1"/>
  <c r="A865" i="9" a="1"/>
  <c r="A865" i="9" s="1"/>
  <c r="A864" i="9" a="1"/>
  <c r="A864" i="9" s="1"/>
  <c r="A863" i="9" a="1"/>
  <c r="A863" i="9" s="1"/>
  <c r="A862" i="9" a="1"/>
  <c r="A862" i="9" s="1"/>
  <c r="C862" i="9" s="1"/>
  <c r="C861" i="9"/>
  <c r="D861" i="9" s="1"/>
  <c r="A861" i="9" a="1"/>
  <c r="A861" i="9" s="1"/>
  <c r="A860" i="9" a="1"/>
  <c r="A860" i="9" s="1"/>
  <c r="C859" i="9"/>
  <c r="A859" i="9" a="1"/>
  <c r="A859" i="9" s="1"/>
  <c r="A858" i="9" a="1"/>
  <c r="A858" i="9" s="1"/>
  <c r="A857" i="9" a="1"/>
  <c r="A857" i="9" s="1"/>
  <c r="A856" i="9" a="1"/>
  <c r="A856" i="9" s="1"/>
  <c r="C856" i="9" s="1"/>
  <c r="A855" i="9" a="1"/>
  <c r="A855" i="9" s="1"/>
  <c r="A854" i="9" a="1"/>
  <c r="A854" i="9" s="1"/>
  <c r="A853" i="9" a="1"/>
  <c r="A853" i="9" s="1"/>
  <c r="A852" i="9" a="1"/>
  <c r="A852" i="9" s="1"/>
  <c r="C852" i="9" s="1"/>
  <c r="A851" i="9" a="1"/>
  <c r="A851" i="9" s="1"/>
  <c r="A850" i="9"/>
  <c r="A850" i="9" a="1"/>
  <c r="A849" i="9" a="1"/>
  <c r="A849" i="9" s="1"/>
  <c r="A848" i="9" a="1"/>
  <c r="A848" i="9" s="1"/>
  <c r="C848" i="9" s="1"/>
  <c r="A847" i="9"/>
  <c r="A847" i="9" a="1"/>
  <c r="A846" i="9" a="1"/>
  <c r="A846" i="9" s="1"/>
  <c r="A845" i="9" a="1"/>
  <c r="A845" i="9" s="1"/>
  <c r="G844" i="9"/>
  <c r="A844" i="9" a="1"/>
  <c r="A844" i="9" s="1"/>
  <c r="C844" i="9" s="1"/>
  <c r="D844" i="9" s="1"/>
  <c r="A843" i="9"/>
  <c r="A843" i="9" a="1"/>
  <c r="A842" i="9"/>
  <c r="A842" i="9" a="1"/>
  <c r="A841" i="9" a="1"/>
  <c r="A841" i="9" s="1"/>
  <c r="A840" i="9" a="1"/>
  <c r="A840" i="9" s="1"/>
  <c r="C840" i="9" s="1"/>
  <c r="D840" i="9" s="1"/>
  <c r="A839" i="9" a="1"/>
  <c r="A839" i="9" s="1"/>
  <c r="A838" i="9"/>
  <c r="A838" i="9" a="1"/>
  <c r="A837" i="9" a="1"/>
  <c r="A837" i="9" s="1"/>
  <c r="A836" i="9" a="1"/>
  <c r="A836" i="9" s="1"/>
  <c r="C836" i="9" s="1"/>
  <c r="A835" i="9" a="1"/>
  <c r="A835" i="9" s="1"/>
  <c r="A834" i="9"/>
  <c r="A834" i="9" a="1"/>
  <c r="A833" i="9" a="1"/>
  <c r="A833" i="9" s="1"/>
  <c r="A832" i="9" a="1"/>
  <c r="A832" i="9" s="1"/>
  <c r="C832" i="9" s="1"/>
  <c r="A831" i="9" a="1"/>
  <c r="A831" i="9" s="1"/>
  <c r="A830" i="9"/>
  <c r="A830" i="9" a="1"/>
  <c r="A829" i="9" a="1"/>
  <c r="A829" i="9" s="1"/>
  <c r="A828" i="9" a="1"/>
  <c r="A828" i="9" s="1"/>
  <c r="C828" i="9" s="1"/>
  <c r="A827" i="9"/>
  <c r="A827" i="9" a="1"/>
  <c r="A826" i="9" a="1"/>
  <c r="A826" i="9" s="1"/>
  <c r="A825" i="9" a="1"/>
  <c r="A825" i="9" s="1"/>
  <c r="A824" i="9" a="1"/>
  <c r="A824" i="9" s="1"/>
  <c r="C824" i="9" s="1"/>
  <c r="A823" i="9" a="1"/>
  <c r="A823" i="9" s="1"/>
  <c r="C823" i="9" s="1"/>
  <c r="D823" i="9" s="1"/>
  <c r="A822" i="9" a="1"/>
  <c r="A822" i="9" s="1"/>
  <c r="A821" i="9"/>
  <c r="A821" i="9" a="1"/>
  <c r="A820" i="9" a="1"/>
  <c r="A820" i="9" s="1"/>
  <c r="C820" i="9" s="1"/>
  <c r="D820" i="9" s="1"/>
  <c r="A819" i="9" a="1"/>
  <c r="A819" i="9" s="1"/>
  <c r="C819" i="9" s="1"/>
  <c r="D819" i="9" s="1"/>
  <c r="A818" i="9"/>
  <c r="A818" i="9" a="1"/>
  <c r="A817" i="9" a="1"/>
  <c r="A817" i="9" s="1"/>
  <c r="C816" i="9"/>
  <c r="D816" i="9" s="1"/>
  <c r="A816" i="9" a="1"/>
  <c r="A816" i="9" s="1"/>
  <c r="A815" i="9" a="1"/>
  <c r="A815" i="9" s="1"/>
  <c r="C815" i="9" s="1"/>
  <c r="D815" i="9" s="1"/>
  <c r="A814" i="9" a="1"/>
  <c r="A814" i="9" s="1"/>
  <c r="A813" i="9" a="1"/>
  <c r="A813" i="9" s="1"/>
  <c r="A812" i="9" a="1"/>
  <c r="A812" i="9" s="1"/>
  <c r="C811" i="9"/>
  <c r="D811" i="9" s="1"/>
  <c r="A811" i="9"/>
  <c r="A811" i="9" a="1"/>
  <c r="C810" i="9"/>
  <c r="D810" i="9" s="1"/>
  <c r="A810" i="9"/>
  <c r="A810" i="9" a="1"/>
  <c r="A809" i="9"/>
  <c r="C809" i="9" s="1"/>
  <c r="A809" i="9" a="1"/>
  <c r="C808" i="9"/>
  <c r="D808" i="9" s="1"/>
  <c r="A808" i="9" a="1"/>
  <c r="A808" i="9" s="1"/>
  <c r="A807" i="9" a="1"/>
  <c r="A807" i="9" s="1"/>
  <c r="A806" i="9" a="1"/>
  <c r="A806" i="9" s="1"/>
  <c r="C806" i="9" s="1"/>
  <c r="D806" i="9" s="1"/>
  <c r="A805" i="9" a="1"/>
  <c r="A805" i="9" s="1"/>
  <c r="A804" i="9" a="1"/>
  <c r="A804" i="9" s="1"/>
  <c r="C804" i="9" s="1"/>
  <c r="A803" i="9" a="1"/>
  <c r="A803" i="9" s="1"/>
  <c r="C803" i="9" s="1"/>
  <c r="A802" i="9"/>
  <c r="A802" i="9" a="1"/>
  <c r="A801" i="9" a="1"/>
  <c r="A801" i="9" s="1"/>
  <c r="C801" i="9" s="1"/>
  <c r="A800" i="9" a="1"/>
  <c r="A800" i="9" s="1"/>
  <c r="C800" i="9" s="1"/>
  <c r="D800" i="9" s="1"/>
  <c r="A799" i="9" a="1"/>
  <c r="A799" i="9" s="1"/>
  <c r="A798" i="9" a="1"/>
  <c r="A798" i="9" s="1"/>
  <c r="A797" i="9"/>
  <c r="A797" i="9" a="1"/>
  <c r="A796" i="9" a="1"/>
  <c r="A796" i="9" s="1"/>
  <c r="C796" i="9" s="1"/>
  <c r="D796" i="9" s="1"/>
  <c r="A795" i="9"/>
  <c r="A795" i="9" a="1"/>
  <c r="A794" i="9" a="1"/>
  <c r="A794" i="9" s="1"/>
  <c r="A793" i="9" a="1"/>
  <c r="A793" i="9" s="1"/>
  <c r="A792" i="9" a="1"/>
  <c r="A792" i="9" s="1"/>
  <c r="A791" i="9"/>
  <c r="A791" i="9" a="1"/>
  <c r="A790" i="9" a="1"/>
  <c r="A790" i="9" s="1"/>
  <c r="C790" i="9" s="1"/>
  <c r="D790" i="9" s="1"/>
  <c r="A789" i="9" a="1"/>
  <c r="A789" i="9" s="1"/>
  <c r="A788" i="9" a="1"/>
  <c r="A788" i="9" s="1"/>
  <c r="A787" i="9" a="1"/>
  <c r="A787" i="9" s="1"/>
  <c r="C787" i="9" s="1"/>
  <c r="A786" i="9" a="1"/>
  <c r="A786" i="9" s="1"/>
  <c r="A785" i="9" a="1"/>
  <c r="A785" i="9" s="1"/>
  <c r="A784" i="9" a="1"/>
  <c r="A784" i="9" s="1"/>
  <c r="C784" i="9" s="1"/>
  <c r="D784" i="9" s="1"/>
  <c r="A783" i="9"/>
  <c r="C783" i="9" s="1"/>
  <c r="D783" i="9" s="1"/>
  <c r="A783" i="9" a="1"/>
  <c r="A782" i="9" a="1"/>
  <c r="A782" i="9" s="1"/>
  <c r="A781" i="9"/>
  <c r="A781" i="9" a="1"/>
  <c r="A780" i="9" a="1"/>
  <c r="A780" i="9" s="1"/>
  <c r="C780" i="9" s="1"/>
  <c r="D780" i="9" s="1"/>
  <c r="A779" i="9" a="1"/>
  <c r="A779" i="9" s="1"/>
  <c r="A778" i="9" a="1"/>
  <c r="A778" i="9" s="1"/>
  <c r="A777" i="9"/>
  <c r="A777" i="9" a="1"/>
  <c r="C776" i="9"/>
  <c r="D776" i="9" s="1"/>
  <c r="A776" i="9" a="1"/>
  <c r="A776" i="9" s="1"/>
  <c r="A775" i="9"/>
  <c r="A775" i="9" a="1"/>
  <c r="A774" i="9" a="1"/>
  <c r="A774" i="9" s="1"/>
  <c r="A773" i="9" a="1"/>
  <c r="A773" i="9" s="1"/>
  <c r="A772" i="9" a="1"/>
  <c r="A772" i="9" s="1"/>
  <c r="A771" i="9" a="1"/>
  <c r="A771" i="9" s="1"/>
  <c r="C770" i="9"/>
  <c r="D770" i="9" s="1"/>
  <c r="A770" i="9" a="1"/>
  <c r="A770" i="9" s="1"/>
  <c r="A769" i="9" a="1"/>
  <c r="A769" i="9" s="1"/>
  <c r="A768" i="9" a="1"/>
  <c r="A768" i="9" s="1"/>
  <c r="C768" i="9" s="1"/>
  <c r="D768" i="9" s="1"/>
  <c r="A767" i="9" a="1"/>
  <c r="A767" i="9" s="1"/>
  <c r="A766" i="9" a="1"/>
  <c r="A766" i="9" s="1"/>
  <c r="A765" i="9"/>
  <c r="C765" i="9" s="1"/>
  <c r="A765" i="9" a="1"/>
  <c r="C764" i="9"/>
  <c r="D764" i="9" s="1"/>
  <c r="A764" i="9" a="1"/>
  <c r="A764" i="9" s="1"/>
  <c r="A763" i="9" a="1"/>
  <c r="A763" i="9" s="1"/>
  <c r="A762" i="9" a="1"/>
  <c r="A762" i="9" s="1"/>
  <c r="C762" i="9" s="1"/>
  <c r="D762" i="9" s="1"/>
  <c r="A761" i="9" a="1"/>
  <c r="A761" i="9" s="1"/>
  <c r="A760" i="9" a="1"/>
  <c r="A760" i="9" s="1"/>
  <c r="A759" i="9"/>
  <c r="C759" i="9" s="1"/>
  <c r="D759" i="9" s="1"/>
  <c r="A759" i="9" a="1"/>
  <c r="A758" i="9" a="1"/>
  <c r="A758" i="9" s="1"/>
  <c r="A757" i="9" a="1"/>
  <c r="A757" i="9" s="1"/>
  <c r="A756" i="9" a="1"/>
  <c r="A756" i="9" s="1"/>
  <c r="C756" i="9" s="1"/>
  <c r="A755" i="9"/>
  <c r="A755" i="9" a="1"/>
  <c r="A754" i="9" a="1"/>
  <c r="A754" i="9" s="1"/>
  <c r="A753" i="9"/>
  <c r="A753" i="9" a="1"/>
  <c r="C752" i="9"/>
  <c r="D752" i="9" s="1"/>
  <c r="A752" i="9" a="1"/>
  <c r="A752" i="9" s="1"/>
  <c r="A751" i="9" a="1"/>
  <c r="A751" i="9" s="1"/>
  <c r="C751" i="9" s="1"/>
  <c r="A750" i="9" a="1"/>
  <c r="A750" i="9" s="1"/>
  <c r="C750" i="9" s="1"/>
  <c r="D750" i="9" s="1"/>
  <c r="A749" i="9" a="1"/>
  <c r="A749" i="9" s="1"/>
  <c r="C748" i="9"/>
  <c r="D748" i="9" s="1"/>
  <c r="A748" i="9" a="1"/>
  <c r="A748" i="9" s="1"/>
  <c r="A747" i="9" a="1"/>
  <c r="A747" i="9" s="1"/>
  <c r="C747" i="9" s="1"/>
  <c r="D747" i="9" s="1"/>
  <c r="A746" i="9"/>
  <c r="A746" i="9" a="1"/>
  <c r="A745" i="9" a="1"/>
  <c r="A745" i="9" s="1"/>
  <c r="C745" i="9" s="1"/>
  <c r="D745" i="9" s="1"/>
  <c r="A744" i="9" a="1"/>
  <c r="A744" i="9" s="1"/>
  <c r="A743" i="9"/>
  <c r="G743" i="9" s="1"/>
  <c r="A743" i="9" a="1"/>
  <c r="A742" i="9" a="1"/>
  <c r="A742" i="9" s="1"/>
  <c r="C742" i="9" s="1"/>
  <c r="D742" i="9" s="1"/>
  <c r="A741" i="9" a="1"/>
  <c r="A741" i="9" s="1"/>
  <c r="A740" i="9" a="1"/>
  <c r="A740" i="9" s="1"/>
  <c r="C739" i="9"/>
  <c r="D739" i="9" s="1"/>
  <c r="A739" i="9" a="1"/>
  <c r="A739" i="9" s="1"/>
  <c r="A738" i="9"/>
  <c r="A738" i="9" a="1"/>
  <c r="A737" i="9" a="1"/>
  <c r="A737" i="9" s="1"/>
  <c r="C736" i="9"/>
  <c r="A736" i="9" a="1"/>
  <c r="A736" i="9" s="1"/>
  <c r="A735" i="9" a="1"/>
  <c r="A735" i="9" s="1"/>
  <c r="A734" i="9" a="1"/>
  <c r="A734" i="9" s="1"/>
  <c r="A733" i="9" a="1"/>
  <c r="A733" i="9" s="1"/>
  <c r="C732" i="9"/>
  <c r="A732" i="9" a="1"/>
  <c r="A732" i="9" s="1"/>
  <c r="A731" i="9" a="1"/>
  <c r="A731" i="9" s="1"/>
  <c r="C731" i="9" s="1"/>
  <c r="D731" i="9" s="1"/>
  <c r="A730" i="9" a="1"/>
  <c r="A730" i="9" s="1"/>
  <c r="A729" i="9"/>
  <c r="A729" i="9" a="1"/>
  <c r="A728" i="9" a="1"/>
  <c r="A728" i="9" s="1"/>
  <c r="A727" i="9" a="1"/>
  <c r="A727" i="9" s="1"/>
  <c r="A726" i="9" a="1"/>
  <c r="A726" i="9" s="1"/>
  <c r="A725" i="9" a="1"/>
  <c r="A725" i="9" s="1"/>
  <c r="A724" i="9" a="1"/>
  <c r="A724" i="9" s="1"/>
  <c r="A723" i="9" a="1"/>
  <c r="A723" i="9" s="1"/>
  <c r="A722" i="9" a="1"/>
  <c r="A722" i="9" s="1"/>
  <c r="A721" i="9"/>
  <c r="A721" i="9" a="1"/>
  <c r="G720" i="9"/>
  <c r="A720" i="9" a="1"/>
  <c r="A720" i="9" s="1"/>
  <c r="A719" i="9"/>
  <c r="A719" i="9" a="1"/>
  <c r="A718" i="9" a="1"/>
  <c r="A718" i="9" s="1"/>
  <c r="A717" i="9" a="1"/>
  <c r="A717" i="9" s="1"/>
  <c r="C716" i="9"/>
  <c r="D716" i="9" s="1"/>
  <c r="A716" i="9" a="1"/>
  <c r="A716" i="9" s="1"/>
  <c r="C715" i="9"/>
  <c r="D715" i="9" s="1"/>
  <c r="A715" i="9"/>
  <c r="A715" i="9" a="1"/>
  <c r="A714" i="9" a="1"/>
  <c r="A714" i="9" s="1"/>
  <c r="A713" i="9" a="1"/>
  <c r="A713" i="9" s="1"/>
  <c r="A712" i="9" a="1"/>
  <c r="A712" i="9" s="1"/>
  <c r="C712" i="9" s="1"/>
  <c r="D712" i="9" s="1"/>
  <c r="A711" i="9" a="1"/>
  <c r="A711" i="9" s="1"/>
  <c r="A710" i="9" a="1"/>
  <c r="A710" i="9" s="1"/>
  <c r="A709" i="9" a="1"/>
  <c r="A709" i="9" s="1"/>
  <c r="C708" i="9"/>
  <c r="D708" i="9" s="1"/>
  <c r="A708" i="9" a="1"/>
  <c r="A708" i="9" s="1"/>
  <c r="A707" i="9" a="1"/>
  <c r="A707" i="9" s="1"/>
  <c r="A706" i="9" a="1"/>
  <c r="A706" i="9" s="1"/>
  <c r="C706" i="9" s="1"/>
  <c r="D706" i="9" s="1"/>
  <c r="A705" i="9" a="1"/>
  <c r="A705" i="9" s="1"/>
  <c r="A704" i="9" a="1"/>
  <c r="A704" i="9" s="1"/>
  <c r="C703" i="9"/>
  <c r="D703" i="9" s="1"/>
  <c r="A703" i="9"/>
  <c r="A703" i="9" a="1"/>
  <c r="A702" i="9" a="1"/>
  <c r="A702" i="9" s="1"/>
  <c r="A701" i="9"/>
  <c r="A701" i="9" a="1"/>
  <c r="A700" i="9" a="1"/>
  <c r="A700" i="9" s="1"/>
  <c r="C700" i="9" s="1"/>
  <c r="D700" i="9" s="1"/>
  <c r="A699" i="9" a="1"/>
  <c r="A699" i="9" s="1"/>
  <c r="C699" i="9" s="1"/>
  <c r="D699" i="9" s="1"/>
  <c r="A698" i="9" a="1"/>
  <c r="A698" i="9" s="1"/>
  <c r="A697" i="9" a="1"/>
  <c r="A697" i="9" s="1"/>
  <c r="C696" i="9"/>
  <c r="A696" i="9" a="1"/>
  <c r="A696" i="9" s="1"/>
  <c r="A695" i="9" a="1"/>
  <c r="A695" i="9" s="1"/>
  <c r="A694" i="9" a="1"/>
  <c r="A694" i="9" s="1"/>
  <c r="A693" i="9" a="1"/>
  <c r="A693" i="9" s="1"/>
  <c r="A692" i="9" a="1"/>
  <c r="A692" i="9" s="1"/>
  <c r="C691" i="9"/>
  <c r="A691" i="9" a="1"/>
  <c r="A691" i="9" s="1"/>
  <c r="A690" i="9" a="1"/>
  <c r="A690" i="9" s="1"/>
  <c r="A689" i="9"/>
  <c r="A689" i="9" a="1"/>
  <c r="A688" i="9" a="1"/>
  <c r="A688" i="9" s="1"/>
  <c r="G688" i="9" s="1"/>
  <c r="A687" i="9"/>
  <c r="G687" i="9" s="1"/>
  <c r="A687" i="9" a="1"/>
  <c r="A686" i="9" a="1"/>
  <c r="A686" i="9" s="1"/>
  <c r="A685" i="9" a="1"/>
  <c r="A685" i="9" s="1"/>
  <c r="A684" i="9" a="1"/>
  <c r="A684" i="9" s="1"/>
  <c r="A683" i="9"/>
  <c r="A683" i="9" a="1"/>
  <c r="A682" i="9" a="1"/>
  <c r="A682" i="9" s="1"/>
  <c r="A681" i="9" a="1"/>
  <c r="A681" i="9" s="1"/>
  <c r="C680" i="9"/>
  <c r="D680" i="9" s="1"/>
  <c r="A680" i="9" a="1"/>
  <c r="A680" i="9" s="1"/>
  <c r="A679" i="9"/>
  <c r="A679" i="9" a="1"/>
  <c r="A678" i="9" a="1"/>
  <c r="A678" i="9" s="1"/>
  <c r="A677" i="9" a="1"/>
  <c r="A677" i="9" s="1"/>
  <c r="A676" i="9" a="1"/>
  <c r="A676" i="9" s="1"/>
  <c r="A675" i="9" a="1"/>
  <c r="A675" i="9" s="1"/>
  <c r="A674" i="9" a="1"/>
  <c r="A674" i="9" s="1"/>
  <c r="C674" i="9" s="1"/>
  <c r="D674" i="9" s="1"/>
  <c r="A673" i="9" a="1"/>
  <c r="A673" i="9" s="1"/>
  <c r="A672" i="9" a="1"/>
  <c r="A672" i="9" s="1"/>
  <c r="A671" i="9" a="1"/>
  <c r="A671" i="9" s="1"/>
  <c r="C671" i="9" s="1"/>
  <c r="D671" i="9" s="1"/>
  <c r="A670" i="9"/>
  <c r="A670" i="9" a="1"/>
  <c r="A669" i="9" a="1"/>
  <c r="A669" i="9" s="1"/>
  <c r="C668" i="9"/>
  <c r="D668" i="9" s="1"/>
  <c r="A668" i="9" a="1"/>
  <c r="A668" i="9" s="1"/>
  <c r="A667" i="9"/>
  <c r="C667" i="9" s="1"/>
  <c r="D667" i="9" s="1"/>
  <c r="A667" i="9" a="1"/>
  <c r="A666" i="9" a="1"/>
  <c r="A666" i="9" s="1"/>
  <c r="A665" i="9" a="1"/>
  <c r="A665" i="9" s="1"/>
  <c r="A664" i="9" a="1"/>
  <c r="A664" i="9" s="1"/>
  <c r="C664" i="9" s="1"/>
  <c r="A663" i="9" a="1"/>
  <c r="A663" i="9" s="1"/>
  <c r="C663" i="9" s="1"/>
  <c r="D663" i="9" s="1"/>
  <c r="A662" i="9" a="1"/>
  <c r="A662" i="9" s="1"/>
  <c r="A661" i="9" a="1"/>
  <c r="A661" i="9" s="1"/>
  <c r="A660" i="9" a="1"/>
  <c r="A660" i="9" s="1"/>
  <c r="A659" i="9" a="1"/>
  <c r="A659" i="9" s="1"/>
  <c r="G659" i="9" s="1"/>
  <c r="A658" i="9" a="1"/>
  <c r="A658" i="9" s="1"/>
  <c r="A657" i="9" a="1"/>
  <c r="A657" i="9" s="1"/>
  <c r="A656" i="9" a="1"/>
  <c r="A656" i="9" s="1"/>
  <c r="G656" i="9" s="1"/>
  <c r="A655" i="9" a="1"/>
  <c r="A655" i="9" s="1"/>
  <c r="A654" i="9" a="1"/>
  <c r="A654" i="9" s="1"/>
  <c r="A653" i="9" a="1"/>
  <c r="A653" i="9" s="1"/>
  <c r="A652" i="9" a="1"/>
  <c r="A652" i="9" s="1"/>
  <c r="C652" i="9" s="1"/>
  <c r="A651" i="9" a="1"/>
  <c r="A651" i="9" s="1"/>
  <c r="A650" i="9" a="1"/>
  <c r="A650" i="9" s="1"/>
  <c r="A649" i="9" a="1"/>
  <c r="A649" i="9" s="1"/>
  <c r="A648" i="9" a="1"/>
  <c r="A648" i="9" s="1"/>
  <c r="C647" i="9"/>
  <c r="D647" i="9" s="1"/>
  <c r="A647" i="9" a="1"/>
  <c r="A647" i="9" s="1"/>
  <c r="A646" i="9" a="1"/>
  <c r="A646" i="9" s="1"/>
  <c r="A645" i="9" a="1"/>
  <c r="A645" i="9" s="1"/>
  <c r="A644" i="9" a="1"/>
  <c r="A644" i="9" s="1"/>
  <c r="C644" i="9" s="1"/>
  <c r="D644" i="9" s="1"/>
  <c r="G643" i="9"/>
  <c r="A643" i="9" a="1"/>
  <c r="A643" i="9" s="1"/>
  <c r="A642" i="9" a="1"/>
  <c r="A642" i="9" s="1"/>
  <c r="A641" i="9" a="1"/>
  <c r="A641" i="9" s="1"/>
  <c r="A640" i="9" a="1"/>
  <c r="A640" i="9" s="1"/>
  <c r="C640" i="9" s="1"/>
  <c r="D640" i="9" s="1"/>
  <c r="A639" i="9" a="1"/>
  <c r="A639" i="9" s="1"/>
  <c r="C639" i="9" s="1"/>
  <c r="A638" i="9" a="1"/>
  <c r="A638" i="9" s="1"/>
  <c r="A637" i="9" a="1"/>
  <c r="A637" i="9" s="1"/>
  <c r="A636" i="9" a="1"/>
  <c r="A636" i="9" s="1"/>
  <c r="C636" i="9" s="1"/>
  <c r="A635" i="9" a="1"/>
  <c r="A635" i="9" s="1"/>
  <c r="A634" i="9"/>
  <c r="A634" i="9" a="1"/>
  <c r="A633" i="9" a="1"/>
  <c r="A633" i="9" s="1"/>
  <c r="A632" i="9" a="1"/>
  <c r="A632" i="9" s="1"/>
  <c r="C631" i="9"/>
  <c r="D631" i="9" s="1"/>
  <c r="A631" i="9" a="1"/>
  <c r="A631" i="9" s="1"/>
  <c r="A630" i="9"/>
  <c r="A630" i="9" a="1"/>
  <c r="A629" i="9" a="1"/>
  <c r="A629" i="9" s="1"/>
  <c r="A628" i="9" a="1"/>
  <c r="A628" i="9" s="1"/>
  <c r="C628" i="9" s="1"/>
  <c r="D628" i="9" s="1"/>
  <c r="A627" i="9" a="1"/>
  <c r="A627" i="9" s="1"/>
  <c r="C627" i="9" s="1"/>
  <c r="A626" i="9" a="1"/>
  <c r="A626" i="9" s="1"/>
  <c r="A625" i="9" a="1"/>
  <c r="A625" i="9" s="1"/>
  <c r="A624" i="9" a="1"/>
  <c r="A624" i="9" s="1"/>
  <c r="A623" i="9" a="1"/>
  <c r="A623" i="9" s="1"/>
  <c r="C623" i="9" s="1"/>
  <c r="A622" i="9" a="1"/>
  <c r="A622" i="9" s="1"/>
  <c r="A621" i="9" a="1"/>
  <c r="A621" i="9" s="1"/>
  <c r="A620" i="9" a="1"/>
  <c r="A620" i="9" s="1"/>
  <c r="A619" i="9" a="1"/>
  <c r="A619" i="9" s="1"/>
  <c r="A618" i="9" a="1"/>
  <c r="A618" i="9" s="1"/>
  <c r="A617" i="9" a="1"/>
  <c r="A617" i="9" s="1"/>
  <c r="A616" i="9" a="1"/>
  <c r="A616" i="9" s="1"/>
  <c r="A615" i="9" a="1"/>
  <c r="A615" i="9" s="1"/>
  <c r="C615" i="9" s="1"/>
  <c r="A614" i="9" a="1"/>
  <c r="A614" i="9" s="1"/>
  <c r="A613" i="9" a="1"/>
  <c r="A613" i="9" s="1"/>
  <c r="A612" i="9" a="1"/>
  <c r="A612" i="9" s="1"/>
  <c r="C612" i="9" s="1"/>
  <c r="A611" i="9" a="1"/>
  <c r="A611" i="9" s="1"/>
  <c r="C611" i="9" s="1"/>
  <c r="A610" i="9" a="1"/>
  <c r="A610" i="9" s="1"/>
  <c r="A609" i="9" a="1"/>
  <c r="A609" i="9" s="1"/>
  <c r="A608" i="9" a="1"/>
  <c r="A608" i="9" s="1"/>
  <c r="C608" i="9" s="1"/>
  <c r="D608" i="9" s="1"/>
  <c r="A607" i="9" a="1"/>
  <c r="A607" i="9" s="1"/>
  <c r="A606" i="9" a="1"/>
  <c r="A606" i="9" s="1"/>
  <c r="A605" i="9" a="1"/>
  <c r="A605" i="9" s="1"/>
  <c r="A604" i="9" a="1"/>
  <c r="A604" i="9" s="1"/>
  <c r="C604" i="9" s="1"/>
  <c r="A603" i="9" a="1"/>
  <c r="A603" i="9" s="1"/>
  <c r="C603" i="9" s="1"/>
  <c r="D603" i="9" s="1"/>
  <c r="A602" i="9"/>
  <c r="A602" i="9" a="1"/>
  <c r="A601" i="9" a="1"/>
  <c r="A601" i="9" s="1"/>
  <c r="A600" i="9" a="1"/>
  <c r="A600" i="9" s="1"/>
  <c r="A599" i="9" a="1"/>
  <c r="A599" i="9" s="1"/>
  <c r="A598" i="9"/>
  <c r="A598" i="9" a="1"/>
  <c r="A597" i="9" a="1"/>
  <c r="A597" i="9" s="1"/>
  <c r="A596" i="9" a="1"/>
  <c r="A596" i="9" s="1"/>
  <c r="A595" i="9" a="1"/>
  <c r="A595" i="9" s="1"/>
  <c r="A594" i="9"/>
  <c r="A594" i="9" a="1"/>
  <c r="A593" i="9" a="1"/>
  <c r="A593" i="9" s="1"/>
  <c r="A592" i="9" a="1"/>
  <c r="A592" i="9" s="1"/>
  <c r="C592" i="9" s="1"/>
  <c r="A591" i="9" a="1"/>
  <c r="A591" i="9" s="1"/>
  <c r="C591" i="9" s="1"/>
  <c r="D591" i="9" s="1"/>
  <c r="A590" i="9" a="1"/>
  <c r="A590" i="9" s="1"/>
  <c r="A589" i="9" a="1"/>
  <c r="A589" i="9" s="1"/>
  <c r="A588" i="9" a="1"/>
  <c r="A588" i="9" s="1"/>
  <c r="C588" i="9" s="1"/>
  <c r="D588" i="9" s="1"/>
  <c r="A587" i="9" a="1"/>
  <c r="A587" i="9" s="1"/>
  <c r="A586" i="9"/>
  <c r="A586" i="9" a="1"/>
  <c r="A585" i="9" a="1"/>
  <c r="A585" i="9" s="1"/>
  <c r="A584" i="9" a="1"/>
  <c r="A584" i="9" s="1"/>
  <c r="C583" i="9"/>
  <c r="A583" i="9" a="1"/>
  <c r="A583" i="9" s="1"/>
  <c r="A582" i="9" a="1"/>
  <c r="A582" i="9" s="1"/>
  <c r="A581" i="9" a="1"/>
  <c r="A581" i="9" s="1"/>
  <c r="A580" i="9" a="1"/>
  <c r="A580" i="9" s="1"/>
  <c r="A579" i="9" a="1"/>
  <c r="A579" i="9" s="1"/>
  <c r="C579" i="9" s="1"/>
  <c r="D579" i="9" s="1"/>
  <c r="A578" i="9" a="1"/>
  <c r="A578" i="9" s="1"/>
  <c r="A577" i="9" a="1"/>
  <c r="A577" i="9" s="1"/>
  <c r="A576" i="9" a="1"/>
  <c r="A576" i="9" s="1"/>
  <c r="A575" i="9" a="1"/>
  <c r="A575" i="9" s="1"/>
  <c r="C575" i="9" s="1"/>
  <c r="D575" i="9" s="1"/>
  <c r="A574" i="9" a="1"/>
  <c r="A574" i="9" s="1"/>
  <c r="A573" i="9" a="1"/>
  <c r="A573" i="9" s="1"/>
  <c r="A572" i="9" a="1"/>
  <c r="A572" i="9" s="1"/>
  <c r="A571" i="9" a="1"/>
  <c r="A571" i="9" s="1"/>
  <c r="A570" i="9" a="1"/>
  <c r="A570" i="9" s="1"/>
  <c r="A569" i="9" a="1"/>
  <c r="A569" i="9" s="1"/>
  <c r="A568" i="9" a="1"/>
  <c r="A568" i="9" s="1"/>
  <c r="A567" i="9" a="1"/>
  <c r="A567" i="9" s="1"/>
  <c r="C567" i="9" s="1"/>
  <c r="A566" i="9" a="1"/>
  <c r="A566" i="9" s="1"/>
  <c r="A565" i="9" a="1"/>
  <c r="A565" i="9" s="1"/>
  <c r="A564" i="9" a="1"/>
  <c r="A564" i="9" s="1"/>
  <c r="C564" i="9" s="1"/>
  <c r="C563" i="9"/>
  <c r="A563" i="9" a="1"/>
  <c r="A563" i="9" s="1"/>
  <c r="A562" i="9" a="1"/>
  <c r="A562" i="9" s="1"/>
  <c r="A561" i="9" a="1"/>
  <c r="A561" i="9" s="1"/>
  <c r="A560" i="9" a="1"/>
  <c r="A560" i="9" s="1"/>
  <c r="C560" i="9" s="1"/>
  <c r="D560" i="9" s="1"/>
  <c r="A559" i="9" a="1"/>
  <c r="A559" i="9" s="1"/>
  <c r="C559" i="9" s="1"/>
  <c r="D559" i="9" s="1"/>
  <c r="A558" i="9" a="1"/>
  <c r="A558" i="9" s="1"/>
  <c r="A557" i="9" a="1"/>
  <c r="A557" i="9" s="1"/>
  <c r="A556" i="9" a="1"/>
  <c r="A556" i="9" s="1"/>
  <c r="C556" i="9" s="1"/>
  <c r="C555" i="9"/>
  <c r="D555" i="9" s="1"/>
  <c r="A555" i="9" a="1"/>
  <c r="A555" i="9" s="1"/>
  <c r="A554" i="9"/>
  <c r="A554" i="9" a="1"/>
  <c r="A553" i="9" a="1"/>
  <c r="A553" i="9" s="1"/>
  <c r="A552" i="9" a="1"/>
  <c r="A552" i="9" s="1"/>
  <c r="C552" i="9" s="1"/>
  <c r="C551" i="9"/>
  <c r="D551" i="9" s="1"/>
  <c r="A551" i="9" a="1"/>
  <c r="A551" i="9" s="1"/>
  <c r="A550" i="9"/>
  <c r="A550" i="9" a="1"/>
  <c r="A549" i="9" a="1"/>
  <c r="A549" i="9" s="1"/>
  <c r="A548" i="9" a="1"/>
  <c r="A548" i="9" s="1"/>
  <c r="A547" i="9" a="1"/>
  <c r="A547" i="9" s="1"/>
  <c r="A546" i="9" a="1"/>
  <c r="A546" i="9" s="1"/>
  <c r="A545" i="9" a="1"/>
  <c r="A545" i="9" s="1"/>
  <c r="G544" i="9"/>
  <c r="A544" i="9" a="1"/>
  <c r="A544" i="9" s="1"/>
  <c r="C544" i="9" s="1"/>
  <c r="D544" i="9" s="1"/>
  <c r="A543" i="9" a="1"/>
  <c r="A543" i="9" s="1"/>
  <c r="C543" i="9" s="1"/>
  <c r="A542" i="9" a="1"/>
  <c r="A542" i="9" s="1"/>
  <c r="A541" i="9" a="1"/>
  <c r="A541" i="9" s="1"/>
  <c r="A540" i="9" a="1"/>
  <c r="A540" i="9" s="1"/>
  <c r="A539" i="9" a="1"/>
  <c r="A539" i="9" s="1"/>
  <c r="A538" i="9"/>
  <c r="A538" i="9" a="1"/>
  <c r="A537" i="9" a="1"/>
  <c r="A537" i="9" s="1"/>
  <c r="A536" i="9" a="1"/>
  <c r="A536" i="9" s="1"/>
  <c r="C535" i="9"/>
  <c r="A535" i="9" a="1"/>
  <c r="A535" i="9" s="1"/>
  <c r="A534" i="9" a="1"/>
  <c r="A534" i="9" s="1"/>
  <c r="A533" i="9" a="1"/>
  <c r="A533" i="9" s="1"/>
  <c r="A532" i="9" a="1"/>
  <c r="A532" i="9" s="1"/>
  <c r="A531" i="9" a="1"/>
  <c r="A531" i="9" s="1"/>
  <c r="C531" i="9" s="1"/>
  <c r="D531" i="9" s="1"/>
  <c r="A530" i="9" a="1"/>
  <c r="A530" i="9" s="1"/>
  <c r="A529" i="9" a="1"/>
  <c r="A529" i="9" s="1"/>
  <c r="A528" i="9" a="1"/>
  <c r="A528" i="9" s="1"/>
  <c r="A527" i="9" a="1"/>
  <c r="A527" i="9" s="1"/>
  <c r="C527" i="9" s="1"/>
  <c r="D527" i="9" s="1"/>
  <c r="A526" i="9" a="1"/>
  <c r="A526" i="9" s="1"/>
  <c r="A525" i="9" a="1"/>
  <c r="A525" i="9" s="1"/>
  <c r="A524" i="9" a="1"/>
  <c r="A524" i="9" s="1"/>
  <c r="A523" i="9" a="1"/>
  <c r="A523" i="9" s="1"/>
  <c r="C523" i="9" s="1"/>
  <c r="A522" i="9" a="1"/>
  <c r="A522" i="9" s="1"/>
  <c r="A521" i="9" a="1"/>
  <c r="A521" i="9" s="1"/>
  <c r="A520" i="9" a="1"/>
  <c r="A520" i="9" s="1"/>
  <c r="C519" i="9"/>
  <c r="D519" i="9" s="1"/>
  <c r="A519" i="9" a="1"/>
  <c r="A519" i="9" s="1"/>
  <c r="A518" i="9" a="1"/>
  <c r="A518" i="9" s="1"/>
  <c r="A517" i="9" a="1"/>
  <c r="A517" i="9" s="1"/>
  <c r="A516" i="9" a="1"/>
  <c r="A516" i="9" s="1"/>
  <c r="C516" i="9" s="1"/>
  <c r="C515" i="9"/>
  <c r="D515" i="9" s="1"/>
  <c r="A515" i="9" a="1"/>
  <c r="A515" i="9" s="1"/>
  <c r="A514" i="9" a="1"/>
  <c r="A514" i="9" s="1"/>
  <c r="A513" i="9" a="1"/>
  <c r="A513" i="9" s="1"/>
  <c r="A512" i="9" a="1"/>
  <c r="A512" i="9" s="1"/>
  <c r="C512" i="9" s="1"/>
  <c r="A511" i="9" a="1"/>
  <c r="A511" i="9" s="1"/>
  <c r="A510" i="9" a="1"/>
  <c r="A510" i="9" s="1"/>
  <c r="A509" i="9" a="1"/>
  <c r="A509" i="9" s="1"/>
  <c r="A508" i="9" a="1"/>
  <c r="A508" i="9" s="1"/>
  <c r="C508" i="9" s="1"/>
  <c r="A507" i="9" a="1"/>
  <c r="A507" i="9" s="1"/>
  <c r="A506" i="9"/>
  <c r="A506" i="9" a="1"/>
  <c r="A505" i="9" a="1"/>
  <c r="A505" i="9" s="1"/>
  <c r="A504" i="9" a="1"/>
  <c r="A504" i="9" s="1"/>
  <c r="A503" i="9" a="1"/>
  <c r="A503" i="9" s="1"/>
  <c r="A502" i="9" a="1"/>
  <c r="A502" i="9" s="1"/>
  <c r="A501" i="9" a="1"/>
  <c r="A501" i="9" s="1"/>
  <c r="A500" i="9" a="1"/>
  <c r="A500" i="9" s="1"/>
  <c r="C500" i="9" s="1"/>
  <c r="A499" i="9" a="1"/>
  <c r="A499" i="9" s="1"/>
  <c r="A498" i="9" a="1"/>
  <c r="A498" i="9" s="1"/>
  <c r="A497" i="9" a="1"/>
  <c r="A497" i="9" s="1"/>
  <c r="A496" i="9" a="1"/>
  <c r="A496" i="9" s="1"/>
  <c r="C496" i="9" s="1"/>
  <c r="A495" i="9" a="1"/>
  <c r="A495" i="9" s="1"/>
  <c r="A494" i="9" a="1"/>
  <c r="A494" i="9" s="1"/>
  <c r="A493" i="9" a="1"/>
  <c r="A493" i="9" s="1"/>
  <c r="A492" i="9" a="1"/>
  <c r="A492" i="9" s="1"/>
  <c r="C492" i="9" s="1"/>
  <c r="D492" i="9" s="1"/>
  <c r="A491" i="9" a="1"/>
  <c r="A491" i="9" s="1"/>
  <c r="A490" i="9" a="1"/>
  <c r="A490" i="9" s="1"/>
  <c r="A489" i="9" a="1"/>
  <c r="A489" i="9" s="1"/>
  <c r="A488" i="9" a="1"/>
  <c r="A488" i="9" s="1"/>
  <c r="A487" i="9" a="1"/>
  <c r="A487" i="9" s="1"/>
  <c r="C487" i="9" s="1"/>
  <c r="A486" i="9" a="1"/>
  <c r="A486" i="9" s="1"/>
  <c r="A485" i="9" a="1"/>
  <c r="A485" i="9" s="1"/>
  <c r="A484" i="9" a="1"/>
  <c r="A484" i="9" s="1"/>
  <c r="A483" i="9" a="1"/>
  <c r="A483" i="9" s="1"/>
  <c r="C483" i="9" s="1"/>
  <c r="A482" i="9" a="1"/>
  <c r="A482" i="9" s="1"/>
  <c r="A481" i="9" a="1"/>
  <c r="A481" i="9" s="1"/>
  <c r="A480" i="9" a="1"/>
  <c r="A480" i="9" s="1"/>
  <c r="A479" i="9" a="1"/>
  <c r="A479" i="9" s="1"/>
  <c r="C479" i="9" s="1"/>
  <c r="D479" i="9" s="1"/>
  <c r="A478" i="9"/>
  <c r="A478" i="9" a="1"/>
  <c r="A477" i="9" a="1"/>
  <c r="A477" i="9" s="1"/>
  <c r="A476" i="9" a="1"/>
  <c r="A476" i="9" s="1"/>
  <c r="A475" i="9" a="1"/>
  <c r="A475" i="9" s="1"/>
  <c r="C475" i="9" s="1"/>
  <c r="A474" i="9" a="1"/>
  <c r="A474" i="9" s="1"/>
  <c r="A473" i="9" a="1"/>
  <c r="A473" i="9" s="1"/>
  <c r="A472" i="9" a="1"/>
  <c r="A472" i="9" s="1"/>
  <c r="A471" i="9" a="1"/>
  <c r="A471" i="9" s="1"/>
  <c r="A470" i="9"/>
  <c r="A470" i="9" a="1"/>
  <c r="A469" i="9" a="1"/>
  <c r="A469" i="9" s="1"/>
  <c r="C469" i="9" s="1"/>
  <c r="A468" i="9" a="1"/>
  <c r="A468" i="9" s="1"/>
  <c r="G468" i="9" s="1"/>
  <c r="A467" i="9" a="1"/>
  <c r="A467" i="9" s="1"/>
  <c r="C467" i="9" s="1"/>
  <c r="D467" i="9" s="1"/>
  <c r="A466" i="9" a="1"/>
  <c r="A466" i="9" s="1"/>
  <c r="A465" i="9" a="1"/>
  <c r="A465" i="9" s="1"/>
  <c r="A464" i="9" a="1"/>
  <c r="A464" i="9" s="1"/>
  <c r="A463" i="9" a="1"/>
  <c r="A463" i="9" s="1"/>
  <c r="C463" i="9" s="1"/>
  <c r="D463" i="9" s="1"/>
  <c r="A462" i="9"/>
  <c r="A462" i="9" a="1"/>
  <c r="A461" i="9" a="1"/>
  <c r="A461" i="9" s="1"/>
  <c r="C461" i="9" s="1"/>
  <c r="A460" i="9" a="1"/>
  <c r="A460" i="9" s="1"/>
  <c r="C459" i="9"/>
  <c r="A459" i="9" a="1"/>
  <c r="A459" i="9" s="1"/>
  <c r="A458" i="9" a="1"/>
  <c r="A458" i="9" s="1"/>
  <c r="A457" i="9" a="1"/>
  <c r="A457" i="9" s="1"/>
  <c r="C457" i="9" s="1"/>
  <c r="A456" i="9" a="1"/>
  <c r="A456" i="9" s="1"/>
  <c r="C456" i="9" s="1"/>
  <c r="D456" i="9" s="1"/>
  <c r="G455" i="9"/>
  <c r="A455" i="9" a="1"/>
  <c r="A455" i="9" s="1"/>
  <c r="C455" i="9" s="1"/>
  <c r="D455" i="9" s="1"/>
  <c r="A454" i="9" a="1"/>
  <c r="A454" i="9" s="1"/>
  <c r="A453" i="9" a="1"/>
  <c r="A453" i="9" s="1"/>
  <c r="A452" i="9" a="1"/>
  <c r="A452" i="9" s="1"/>
  <c r="A451" i="9" a="1"/>
  <c r="A451" i="9" s="1"/>
  <c r="A450" i="9" a="1"/>
  <c r="A450" i="9" s="1"/>
  <c r="A449" i="9" a="1"/>
  <c r="A449" i="9" s="1"/>
  <c r="C449" i="9" s="1"/>
  <c r="A448" i="9" a="1"/>
  <c r="A448" i="9" s="1"/>
  <c r="C447" i="9"/>
  <c r="D447" i="9" s="1"/>
  <c r="A447" i="9" a="1"/>
  <c r="A447" i="9" s="1"/>
  <c r="A446" i="9" a="1"/>
  <c r="A446" i="9" s="1"/>
  <c r="A445" i="9" a="1"/>
  <c r="A445" i="9" s="1"/>
  <c r="C445" i="9" s="1"/>
  <c r="D445" i="9" s="1"/>
  <c r="A444" i="9" a="1"/>
  <c r="A444" i="9" s="1"/>
  <c r="C443" i="9"/>
  <c r="D443" i="9" s="1"/>
  <c r="A443" i="9" a="1"/>
  <c r="A443" i="9" s="1"/>
  <c r="A442" i="9" a="1"/>
  <c r="A442" i="9" s="1"/>
  <c r="A441" i="9" a="1"/>
  <c r="A441" i="9" s="1"/>
  <c r="C441" i="9" s="1"/>
  <c r="D441" i="9" s="1"/>
  <c r="A440" i="9" a="1"/>
  <c r="A440" i="9" s="1"/>
  <c r="A439" i="9" a="1"/>
  <c r="A439" i="9" s="1"/>
  <c r="A438" i="9" a="1"/>
  <c r="A438" i="9" s="1"/>
  <c r="A437" i="9" a="1"/>
  <c r="A437" i="9" s="1"/>
  <c r="A436" i="9" a="1"/>
  <c r="A436" i="9" s="1"/>
  <c r="C436" i="9" s="1"/>
  <c r="A435" i="9" a="1"/>
  <c r="A435" i="9" s="1"/>
  <c r="A434" i="9" a="1"/>
  <c r="A434" i="9" s="1"/>
  <c r="A433" i="9" a="1"/>
  <c r="A433" i="9" s="1"/>
  <c r="C433" i="9" s="1"/>
  <c r="A432" i="9" a="1"/>
  <c r="A432" i="9" s="1"/>
  <c r="A431" i="9" a="1"/>
  <c r="A431" i="9" s="1"/>
  <c r="C431" i="9" s="1"/>
  <c r="D431" i="9" s="1"/>
  <c r="A430" i="9" a="1"/>
  <c r="A430" i="9" s="1"/>
  <c r="A429" i="9" a="1"/>
  <c r="A429" i="9" s="1"/>
  <c r="C429" i="9" s="1"/>
  <c r="D429" i="9" s="1"/>
  <c r="A428" i="9"/>
  <c r="A428" i="9" a="1"/>
  <c r="C427" i="9"/>
  <c r="A427" i="9" a="1"/>
  <c r="A427" i="9" s="1"/>
  <c r="A426" i="9" a="1"/>
  <c r="A426" i="9" s="1"/>
  <c r="C426" i="9" s="1"/>
  <c r="D426" i="9" s="1"/>
  <c r="A425" i="9" a="1"/>
  <c r="A425" i="9" s="1"/>
  <c r="C425" i="9" s="1"/>
  <c r="A424" i="9" a="1"/>
  <c r="A424" i="9" s="1"/>
  <c r="A423" i="9" a="1"/>
  <c r="A423" i="9" s="1"/>
  <c r="C423" i="9" s="1"/>
  <c r="D423" i="9" s="1"/>
  <c r="A422" i="9" a="1"/>
  <c r="A422" i="9" s="1"/>
  <c r="C421" i="9"/>
  <c r="D421" i="9" s="1"/>
  <c r="A421" i="9" a="1"/>
  <c r="A421" i="9" s="1"/>
  <c r="A420" i="9" a="1"/>
  <c r="A420" i="9" s="1"/>
  <c r="A419" i="9" a="1"/>
  <c r="A419" i="9" s="1"/>
  <c r="C419" i="9" s="1"/>
  <c r="A418" i="9"/>
  <c r="A418" i="9" a="1"/>
  <c r="C417" i="9"/>
  <c r="A417" i="9" a="1"/>
  <c r="A417" i="9" s="1"/>
  <c r="A416" i="9" a="1"/>
  <c r="A416" i="9" s="1"/>
  <c r="A415" i="9" a="1"/>
  <c r="A415" i="9" s="1"/>
  <c r="C415" i="9" s="1"/>
  <c r="A414" i="9" a="1"/>
  <c r="A414" i="9" s="1"/>
  <c r="A413" i="9" a="1"/>
  <c r="A413" i="9" s="1"/>
  <c r="C413" i="9" s="1"/>
  <c r="A412" i="9"/>
  <c r="A412" i="9" a="1"/>
  <c r="A411" i="9" a="1"/>
  <c r="A411" i="9" s="1"/>
  <c r="C411" i="9" s="1"/>
  <c r="D411" i="9" s="1"/>
  <c r="A410" i="9"/>
  <c r="A410" i="9" a="1"/>
  <c r="C409" i="9"/>
  <c r="A409" i="9" a="1"/>
  <c r="A409" i="9" s="1"/>
  <c r="A408" i="9" a="1"/>
  <c r="A408" i="9" s="1"/>
  <c r="C407" i="9"/>
  <c r="D407" i="9" s="1"/>
  <c r="A407" i="9" a="1"/>
  <c r="A407" i="9" s="1"/>
  <c r="A406" i="9" a="1"/>
  <c r="A406" i="9" s="1"/>
  <c r="C406" i="9" s="1"/>
  <c r="C405" i="9"/>
  <c r="D405" i="9" s="1"/>
  <c r="A405" i="9" a="1"/>
  <c r="A405" i="9" s="1"/>
  <c r="A404" i="9" a="1"/>
  <c r="A404" i="9" s="1"/>
  <c r="A403" i="9" a="1"/>
  <c r="A403" i="9" s="1"/>
  <c r="C403" i="9" s="1"/>
  <c r="A402" i="9" a="1"/>
  <c r="A402" i="9" s="1"/>
  <c r="A401" i="9" a="1"/>
  <c r="A401" i="9" s="1"/>
  <c r="A400" i="9" a="1"/>
  <c r="A400" i="9" s="1"/>
  <c r="C399" i="9"/>
  <c r="A399" i="9" a="1"/>
  <c r="A399" i="9" s="1"/>
  <c r="A398" i="9" a="1"/>
  <c r="A398" i="9" s="1"/>
  <c r="A397" i="9" a="1"/>
  <c r="A397" i="9" s="1"/>
  <c r="C397" i="9" s="1"/>
  <c r="A396" i="9" a="1"/>
  <c r="A396" i="9" s="1"/>
  <c r="A395" i="9" a="1"/>
  <c r="A395" i="9" s="1"/>
  <c r="A394" i="9" a="1"/>
  <c r="A394" i="9" s="1"/>
  <c r="C393" i="9"/>
  <c r="D393" i="9" s="1"/>
  <c r="A393" i="9" a="1"/>
  <c r="A393" i="9" s="1"/>
  <c r="A392" i="9" a="1"/>
  <c r="A392" i="9" s="1"/>
  <c r="A391" i="9" a="1"/>
  <c r="A391" i="9" s="1"/>
  <c r="C391" i="9" s="1"/>
  <c r="D391" i="9" s="1"/>
  <c r="A390" i="9" a="1"/>
  <c r="A390" i="9" s="1"/>
  <c r="C389" i="9"/>
  <c r="D389" i="9" s="1"/>
  <c r="A389" i="9" a="1"/>
  <c r="A389" i="9" s="1"/>
  <c r="A388" i="9" a="1"/>
  <c r="A388" i="9" s="1"/>
  <c r="C387" i="9"/>
  <c r="D387" i="9" s="1"/>
  <c r="A387" i="9" a="1"/>
  <c r="A387" i="9" s="1"/>
  <c r="A386" i="9"/>
  <c r="A386" i="9" a="1"/>
  <c r="A385" i="9" a="1"/>
  <c r="A385" i="9" s="1"/>
  <c r="C385" i="9" s="1"/>
  <c r="D385" i="9" s="1"/>
  <c r="A384" i="9" a="1"/>
  <c r="A384" i="9" s="1"/>
  <c r="C384" i="9" s="1"/>
  <c r="D384" i="9" s="1"/>
  <c r="A383" i="9" a="1"/>
  <c r="A383" i="9" s="1"/>
  <c r="C383" i="9" s="1"/>
  <c r="D383" i="9" s="1"/>
  <c r="A382" i="9"/>
  <c r="A382" i="9" a="1"/>
  <c r="A381" i="9" a="1"/>
  <c r="A381" i="9" s="1"/>
  <c r="C381" i="9" s="1"/>
  <c r="D381" i="9" s="1"/>
  <c r="A380" i="9"/>
  <c r="A380" i="9" a="1"/>
  <c r="A379" i="9" a="1"/>
  <c r="A379" i="9" s="1"/>
  <c r="A378" i="9" a="1"/>
  <c r="A378" i="9" s="1"/>
  <c r="C378" i="9" s="1"/>
  <c r="D378" i="9" s="1"/>
  <c r="A377" i="9" a="1"/>
  <c r="A377" i="9" s="1"/>
  <c r="C377" i="9" s="1"/>
  <c r="D377" i="9" s="1"/>
  <c r="A376" i="9" a="1"/>
  <c r="A376" i="9" s="1"/>
  <c r="C376" i="9" s="1"/>
  <c r="G375" i="9"/>
  <c r="C375" i="9"/>
  <c r="D375" i="9" s="1"/>
  <c r="A375" i="9" a="1"/>
  <c r="A375" i="9" s="1"/>
  <c r="A374" i="9"/>
  <c r="C374" i="9" s="1"/>
  <c r="D374" i="9" s="1"/>
  <c r="A374" i="9" a="1"/>
  <c r="A373" i="9" a="1"/>
  <c r="A373" i="9" s="1"/>
  <c r="C373" i="9" s="1"/>
  <c r="D373" i="9" s="1"/>
  <c r="A372" i="9" a="1"/>
  <c r="A372" i="9" s="1"/>
  <c r="C371" i="9"/>
  <c r="D371" i="9" s="1"/>
  <c r="A371" i="9" a="1"/>
  <c r="A371" i="9" s="1"/>
  <c r="A370" i="9" a="1"/>
  <c r="A370" i="9" s="1"/>
  <c r="C370" i="9" s="1"/>
  <c r="A369" i="9" a="1"/>
  <c r="A369" i="9" s="1"/>
  <c r="A368" i="9" a="1"/>
  <c r="A368" i="9" s="1"/>
  <c r="C368" i="9" s="1"/>
  <c r="A367" i="9" a="1"/>
  <c r="A367" i="9" s="1"/>
  <c r="A366" i="9"/>
  <c r="A366" i="9" a="1"/>
  <c r="A365" i="9" a="1"/>
  <c r="A365" i="9" s="1"/>
  <c r="A364" i="9" a="1"/>
  <c r="A364" i="9" s="1"/>
  <c r="G363" i="9"/>
  <c r="A363" i="9" a="1"/>
  <c r="A363" i="9" s="1"/>
  <c r="C363" i="9" s="1"/>
  <c r="D363" i="9" s="1"/>
  <c r="A362" i="9" a="1"/>
  <c r="A362" i="9" s="1"/>
  <c r="C362" i="9" s="1"/>
  <c r="D362" i="9" s="1"/>
  <c r="A361" i="9" a="1"/>
  <c r="A361" i="9" s="1"/>
  <c r="A360" i="9" a="1"/>
  <c r="A360" i="9" s="1"/>
  <c r="C360" i="9" s="1"/>
  <c r="D360" i="9" s="1"/>
  <c r="C359" i="9"/>
  <c r="A359" i="9" a="1"/>
  <c r="A359" i="9" s="1"/>
  <c r="A358" i="9" a="1"/>
  <c r="A358" i="9" s="1"/>
  <c r="C358" i="9" s="1"/>
  <c r="A357" i="9" a="1"/>
  <c r="A357" i="9" s="1"/>
  <c r="A356" i="9" a="1"/>
  <c r="A356" i="9" s="1"/>
  <c r="A355" i="9" a="1"/>
  <c r="A355" i="9" s="1"/>
  <c r="G355" i="9" s="1"/>
  <c r="A354" i="9" a="1"/>
  <c r="A354" i="9" s="1"/>
  <c r="C354" i="9" s="1"/>
  <c r="D354" i="9" s="1"/>
  <c r="A353" i="9" a="1"/>
  <c r="A353" i="9" s="1"/>
  <c r="A352" i="9" a="1"/>
  <c r="A352" i="9" s="1"/>
  <c r="C352" i="9" s="1"/>
  <c r="A351" i="9" a="1"/>
  <c r="A351" i="9" s="1"/>
  <c r="A350" i="9" a="1"/>
  <c r="A350" i="9" s="1"/>
  <c r="A349" i="9" a="1"/>
  <c r="A349" i="9" s="1"/>
  <c r="A348" i="9"/>
  <c r="A348" i="9" a="1"/>
  <c r="A347" i="9" a="1"/>
  <c r="A347" i="9" s="1"/>
  <c r="A346" i="9"/>
  <c r="C346" i="9" s="1"/>
  <c r="A346" i="9" a="1"/>
  <c r="C345" i="9"/>
  <c r="A345" i="9" a="1"/>
  <c r="A345" i="9" s="1"/>
  <c r="A344" i="9" a="1"/>
  <c r="A344" i="9" s="1"/>
  <c r="C344" i="9" s="1"/>
  <c r="A343" i="9" a="1"/>
  <c r="A343" i="9" s="1"/>
  <c r="A342" i="9" a="1"/>
  <c r="A342" i="9" s="1"/>
  <c r="C342" i="9" s="1"/>
  <c r="D342" i="9" s="1"/>
  <c r="A341" i="9" a="1"/>
  <c r="A341" i="9" s="1"/>
  <c r="A340" i="9" a="1"/>
  <c r="A340" i="9" s="1"/>
  <c r="A339" i="9" a="1"/>
  <c r="A339" i="9" s="1"/>
  <c r="A338" i="9" a="1"/>
  <c r="A338" i="9" s="1"/>
  <c r="C338" i="9" s="1"/>
  <c r="A337" i="9" a="1"/>
  <c r="A337" i="9" s="1"/>
  <c r="A336" i="9" a="1"/>
  <c r="A336" i="9" s="1"/>
  <c r="C335" i="9"/>
  <c r="D335" i="9" s="1"/>
  <c r="A335" i="9" a="1"/>
  <c r="A335" i="9" s="1"/>
  <c r="A334" i="9" a="1"/>
  <c r="A334" i="9" s="1"/>
  <c r="C334" i="9" s="1"/>
  <c r="D334" i="9" s="1"/>
  <c r="A333" i="9" a="1"/>
  <c r="A333" i="9" s="1"/>
  <c r="C333" i="9" s="1"/>
  <c r="A332" i="9" a="1"/>
  <c r="A332" i="9" s="1"/>
  <c r="C331" i="9"/>
  <c r="D331" i="9" s="1"/>
  <c r="A331" i="9" a="1"/>
  <c r="A331" i="9" s="1"/>
  <c r="A330" i="9" a="1"/>
  <c r="A330" i="9" s="1"/>
  <c r="A329" i="9" a="1"/>
  <c r="A329" i="9" s="1"/>
  <c r="C329" i="9" s="1"/>
  <c r="A328" i="9" a="1"/>
  <c r="A328" i="9" s="1"/>
  <c r="C327" i="9"/>
  <c r="D327" i="9" s="1"/>
  <c r="A327" i="9" a="1"/>
  <c r="A327" i="9" s="1"/>
  <c r="A326" i="9" a="1"/>
  <c r="A326" i="9" s="1"/>
  <c r="C326" i="9" s="1"/>
  <c r="D326" i="9" s="1"/>
  <c r="A325" i="9" a="1"/>
  <c r="A325" i="9" s="1"/>
  <c r="C324" i="9"/>
  <c r="D324" i="9" s="1"/>
  <c r="A324" i="9" a="1"/>
  <c r="A324" i="9" s="1"/>
  <c r="A323" i="9" a="1"/>
  <c r="A323" i="9" s="1"/>
  <c r="A322" i="9" a="1"/>
  <c r="A322" i="9" s="1"/>
  <c r="A321" i="9" a="1"/>
  <c r="A321" i="9" s="1"/>
  <c r="C321" i="9" s="1"/>
  <c r="D321" i="9" s="1"/>
  <c r="A320" i="9" a="1"/>
  <c r="A320" i="9" s="1"/>
  <c r="C319" i="9"/>
  <c r="D319" i="9" s="1"/>
  <c r="A319" i="9"/>
  <c r="A319" i="9" a="1"/>
  <c r="A318" i="9" a="1"/>
  <c r="A318" i="9" s="1"/>
  <c r="A317" i="9" a="1"/>
  <c r="A317" i="9" s="1"/>
  <c r="A316" i="9" a="1"/>
  <c r="A316" i="9" s="1"/>
  <c r="C316" i="9" s="1"/>
  <c r="D316" i="9" s="1"/>
  <c r="A315" i="9"/>
  <c r="C315" i="9" s="1"/>
  <c r="D315" i="9" s="1"/>
  <c r="A315" i="9" a="1"/>
  <c r="A314" i="9"/>
  <c r="C314" i="9" s="1"/>
  <c r="A314" i="9" a="1"/>
  <c r="A313" i="9" a="1"/>
  <c r="A313" i="9" s="1"/>
  <c r="C313" i="9" s="1"/>
  <c r="D313" i="9" s="1"/>
  <c r="A312" i="9" a="1"/>
  <c r="A312" i="9" s="1"/>
  <c r="C311" i="9"/>
  <c r="D311" i="9" s="1"/>
  <c r="A311" i="9" a="1"/>
  <c r="A311" i="9" s="1"/>
  <c r="A310" i="9" a="1"/>
  <c r="A310" i="9" s="1"/>
  <c r="C310" i="9" s="1"/>
  <c r="D310" i="9" s="1"/>
  <c r="A309" i="9" a="1"/>
  <c r="A309" i="9" s="1"/>
  <c r="C309" i="9" s="1"/>
  <c r="D309" i="9" s="1"/>
  <c r="A308" i="9" a="1"/>
  <c r="A308" i="9" s="1"/>
  <c r="A307" i="9" a="1"/>
  <c r="A307" i="9" s="1"/>
  <c r="A306" i="9" a="1"/>
  <c r="A306" i="9" s="1"/>
  <c r="A305" i="9" a="1"/>
  <c r="A305" i="9" s="1"/>
  <c r="C305" i="9" s="1"/>
  <c r="D305" i="9" s="1"/>
  <c r="A304" i="9" a="1"/>
  <c r="A304" i="9" s="1"/>
  <c r="A303" i="9" a="1"/>
  <c r="A303" i="9" s="1"/>
  <c r="A302" i="9" a="1"/>
  <c r="A302" i="9" s="1"/>
  <c r="A301" i="9" a="1"/>
  <c r="A301" i="9" s="1"/>
  <c r="A300" i="9"/>
  <c r="C300" i="9" s="1"/>
  <c r="D300" i="9" s="1"/>
  <c r="A300" i="9" a="1"/>
  <c r="A299" i="9" a="1"/>
  <c r="A299" i="9" s="1"/>
  <c r="C299" i="9" s="1"/>
  <c r="D299" i="9" s="1"/>
  <c r="A298" i="9" a="1"/>
  <c r="A298" i="9" s="1"/>
  <c r="C297" i="9"/>
  <c r="A297" i="9" a="1"/>
  <c r="A297" i="9" s="1"/>
  <c r="A296" i="9" a="1"/>
  <c r="A296" i="9" s="1"/>
  <c r="C296" i="9" s="1"/>
  <c r="D296" i="9" s="1"/>
  <c r="A295" i="9" a="1"/>
  <c r="A295" i="9" s="1"/>
  <c r="C295" i="9" s="1"/>
  <c r="D295" i="9" s="1"/>
  <c r="A294" i="9" a="1"/>
  <c r="A294" i="9" s="1"/>
  <c r="C294" i="9" s="1"/>
  <c r="A293" i="9" a="1"/>
  <c r="A293" i="9" s="1"/>
  <c r="A292" i="9" a="1"/>
  <c r="A292" i="9" s="1"/>
  <c r="A291" i="9" a="1"/>
  <c r="A291" i="9" s="1"/>
  <c r="A290" i="9" a="1"/>
  <c r="A290" i="9" s="1"/>
  <c r="A289" i="9" a="1"/>
  <c r="A289" i="9" s="1"/>
  <c r="C289" i="9" s="1"/>
  <c r="A288" i="9" a="1"/>
  <c r="A288" i="9" s="1"/>
  <c r="A287" i="9" a="1"/>
  <c r="A287" i="9" s="1"/>
  <c r="A286" i="9" a="1"/>
  <c r="A286" i="9" s="1"/>
  <c r="A285" i="9" a="1"/>
  <c r="A285" i="9" s="1"/>
  <c r="C285" i="9" s="1"/>
  <c r="D285" i="9" s="1"/>
  <c r="A284" i="9" a="1"/>
  <c r="A284" i="9" s="1"/>
  <c r="C284" i="9" s="1"/>
  <c r="D284" i="9" s="1"/>
  <c r="A283" i="9" a="1"/>
  <c r="A283" i="9" s="1"/>
  <c r="A282" i="9" a="1"/>
  <c r="A282" i="9" s="1"/>
  <c r="C282" i="9" s="1"/>
  <c r="A281" i="9" a="1"/>
  <c r="A281" i="9" s="1"/>
  <c r="C281" i="9" s="1"/>
  <c r="D281" i="9" s="1"/>
  <c r="A280" i="9" a="1"/>
  <c r="A280" i="9" s="1"/>
  <c r="C279" i="9"/>
  <c r="A279" i="9" a="1"/>
  <c r="A279" i="9" s="1"/>
  <c r="A278" i="9" a="1"/>
  <c r="A278" i="9" s="1"/>
  <c r="C277" i="9"/>
  <c r="D277" i="9" s="1"/>
  <c r="A277" i="9" a="1"/>
  <c r="A277" i="9" s="1"/>
  <c r="A276" i="9"/>
  <c r="A276" i="9" a="1"/>
  <c r="A275" i="9" a="1"/>
  <c r="A275" i="9" s="1"/>
  <c r="A274" i="9"/>
  <c r="C274" i="9" s="1"/>
  <c r="D274" i="9" s="1"/>
  <c r="A274" i="9" a="1"/>
  <c r="A273" i="9" a="1"/>
  <c r="A273" i="9" s="1"/>
  <c r="A272" i="9" a="1"/>
  <c r="A272" i="9" s="1"/>
  <c r="A271" i="9" a="1"/>
  <c r="A271" i="9" s="1"/>
  <c r="C271" i="9" s="1"/>
  <c r="D271" i="9" s="1"/>
  <c r="A270" i="9" a="1"/>
  <c r="A270" i="9" s="1"/>
  <c r="A269" i="9" a="1"/>
  <c r="A269" i="9" s="1"/>
  <c r="C269" i="9" s="1"/>
  <c r="D269" i="9" s="1"/>
  <c r="A268" i="9"/>
  <c r="A268" i="9" a="1"/>
  <c r="A267" i="9"/>
  <c r="C267" i="9" s="1"/>
  <c r="A267" i="9" a="1"/>
  <c r="A266" i="9" a="1"/>
  <c r="A266" i="9" s="1"/>
  <c r="A265" i="9" a="1"/>
  <c r="A265" i="9" s="1"/>
  <c r="C265" i="9" s="1"/>
  <c r="D265" i="9" s="1"/>
  <c r="C264" i="9"/>
  <c r="A264" i="9" a="1"/>
  <c r="A264" i="9" s="1"/>
  <c r="A263" i="9" a="1"/>
  <c r="A263" i="9" s="1"/>
  <c r="A262" i="9" a="1"/>
  <c r="A262" i="9" s="1"/>
  <c r="C262" i="9" s="1"/>
  <c r="D262" i="9" s="1"/>
  <c r="C261" i="9"/>
  <c r="D261" i="9" s="1"/>
  <c r="A261" i="9" a="1"/>
  <c r="A261" i="9" s="1"/>
  <c r="C260" i="9"/>
  <c r="D260" i="9" s="1"/>
  <c r="A260" i="9"/>
  <c r="A260" i="9" a="1"/>
  <c r="C259" i="9"/>
  <c r="A259" i="9" a="1"/>
  <c r="A259" i="9" s="1"/>
  <c r="A258" i="9"/>
  <c r="A258" i="9" a="1"/>
  <c r="C257" i="9"/>
  <c r="A257" i="9" a="1"/>
  <c r="A257" i="9" s="1"/>
  <c r="A256" i="9"/>
  <c r="C256" i="9" s="1"/>
  <c r="D256" i="9" s="1"/>
  <c r="A256" i="9" a="1"/>
  <c r="C255" i="9"/>
  <c r="D255" i="9" s="1"/>
  <c r="A255" i="9"/>
  <c r="A255" i="9" a="1"/>
  <c r="A254" i="9" a="1"/>
  <c r="A254" i="9" s="1"/>
  <c r="A253" i="9" a="1"/>
  <c r="A253" i="9" s="1"/>
  <c r="A252" i="9" a="1"/>
  <c r="A252" i="9" s="1"/>
  <c r="C252" i="9" s="1"/>
  <c r="D252" i="9" s="1"/>
  <c r="A251" i="9"/>
  <c r="A251" i="9" a="1"/>
  <c r="A250" i="9"/>
  <c r="C250" i="9" s="1"/>
  <c r="A250" i="9" a="1"/>
  <c r="A249" i="9" a="1"/>
  <c r="A249" i="9" s="1"/>
  <c r="C249" i="9" s="1"/>
  <c r="A248" i="9" a="1"/>
  <c r="A248" i="9" s="1"/>
  <c r="C247" i="9"/>
  <c r="D247" i="9" s="1"/>
  <c r="A247" i="9" a="1"/>
  <c r="A247" i="9" s="1"/>
  <c r="A246" i="9" a="1"/>
  <c r="A246" i="9" s="1"/>
  <c r="A245" i="9" a="1"/>
  <c r="A245" i="9" s="1"/>
  <c r="C245" i="9" s="1"/>
  <c r="D245" i="9" s="1"/>
  <c r="A244" i="9" a="1"/>
  <c r="A244" i="9" s="1"/>
  <c r="C244" i="9" s="1"/>
  <c r="D244" i="9" s="1"/>
  <c r="A243" i="9" a="1"/>
  <c r="A243" i="9" s="1"/>
  <c r="A242" i="9" a="1"/>
  <c r="A242" i="9" s="1"/>
  <c r="A241" i="9" a="1"/>
  <c r="A241" i="9" s="1"/>
  <c r="C241" i="9" s="1"/>
  <c r="D241" i="9" s="1"/>
  <c r="A240" i="9"/>
  <c r="C240" i="9" s="1"/>
  <c r="D240" i="9" s="1"/>
  <c r="A240" i="9" a="1"/>
  <c r="A239" i="9" a="1"/>
  <c r="A239" i="9" s="1"/>
  <c r="A238" i="9" a="1"/>
  <c r="A238" i="9" s="1"/>
  <c r="G237" i="9"/>
  <c r="A237" i="9" a="1"/>
  <c r="A237" i="9" s="1"/>
  <c r="C237" i="9" s="1"/>
  <c r="D237" i="9" s="1"/>
  <c r="A236" i="9"/>
  <c r="A236" i="9" a="1"/>
  <c r="A235" i="9" a="1"/>
  <c r="A235" i="9" s="1"/>
  <c r="A234" i="9"/>
  <c r="C234" i="9" s="1"/>
  <c r="D234" i="9" s="1"/>
  <c r="A234" i="9" a="1"/>
  <c r="A233" i="9" a="1"/>
  <c r="A233" i="9" s="1"/>
  <c r="C233" i="9" s="1"/>
  <c r="A232" i="9" a="1"/>
  <c r="A232" i="9" s="1"/>
  <c r="A231" i="9" a="1"/>
  <c r="A231" i="9" s="1"/>
  <c r="A230" i="9" a="1"/>
  <c r="A230" i="9" s="1"/>
  <c r="C230" i="9" s="1"/>
  <c r="D230" i="9" s="1"/>
  <c r="A229" i="9" a="1"/>
  <c r="A229" i="9" s="1"/>
  <c r="C229" i="9" s="1"/>
  <c r="D229" i="9" s="1"/>
  <c r="A228" i="9" a="1"/>
  <c r="A228" i="9" s="1"/>
  <c r="A227" i="9" a="1"/>
  <c r="A227" i="9" s="1"/>
  <c r="C227" i="9" s="1"/>
  <c r="D227" i="9" s="1"/>
  <c r="A226" i="9"/>
  <c r="A226" i="9" a="1"/>
  <c r="A225" i="9" a="1"/>
  <c r="A225" i="9" s="1"/>
  <c r="C224" i="9"/>
  <c r="D224" i="9" s="1"/>
  <c r="A224" i="9" a="1"/>
  <c r="A224" i="9" s="1"/>
  <c r="A223" i="9"/>
  <c r="A223" i="9" a="1"/>
  <c r="A222" i="9" a="1"/>
  <c r="A222" i="9" s="1"/>
  <c r="A221" i="9" a="1"/>
  <c r="A221" i="9" s="1"/>
  <c r="A220" i="9" a="1"/>
  <c r="A220" i="9" s="1"/>
  <c r="C220" i="9" s="1"/>
  <c r="D220" i="9" s="1"/>
  <c r="A219" i="9" a="1"/>
  <c r="A219" i="9" s="1"/>
  <c r="A218" i="9" a="1"/>
  <c r="A218" i="9" s="1"/>
  <c r="C218" i="9" s="1"/>
  <c r="A217" i="9" a="1"/>
  <c r="A217" i="9" s="1"/>
  <c r="C217" i="9" s="1"/>
  <c r="A216" i="9"/>
  <c r="A216" i="9" a="1"/>
  <c r="C215" i="9"/>
  <c r="D215" i="9" s="1"/>
  <c r="A215" i="9" a="1"/>
  <c r="A215" i="9" s="1"/>
  <c r="G215" i="9" s="1"/>
  <c r="A214" i="9" a="1"/>
  <c r="A214" i="9" s="1"/>
  <c r="C214" i="9" s="1"/>
  <c r="D214" i="9" s="1"/>
  <c r="A213" i="9" a="1"/>
  <c r="A213" i="9" s="1"/>
  <c r="A212" i="9" a="1"/>
  <c r="A212" i="9" s="1"/>
  <c r="A211" i="9" a="1"/>
  <c r="A211" i="9" s="1"/>
  <c r="C211" i="9" s="1"/>
  <c r="D211" i="9" s="1"/>
  <c r="A210" i="9"/>
  <c r="C210" i="9" s="1"/>
  <c r="D210" i="9" s="1"/>
  <c r="A210" i="9" a="1"/>
  <c r="G209" i="9"/>
  <c r="A209" i="9" a="1"/>
  <c r="A209" i="9" s="1"/>
  <c r="C209" i="9" s="1"/>
  <c r="D209" i="9" s="1"/>
  <c r="A208" i="9" a="1"/>
  <c r="A208" i="9" s="1"/>
  <c r="A207" i="9" a="1"/>
  <c r="A207" i="9" s="1"/>
  <c r="C207" i="9" s="1"/>
  <c r="D207" i="9" s="1"/>
  <c r="A206" i="9"/>
  <c r="A206" i="9" a="1"/>
  <c r="A205" i="9" a="1"/>
  <c r="A205" i="9" s="1"/>
  <c r="A204" i="9" a="1"/>
  <c r="A204" i="9" s="1"/>
  <c r="C204" i="9" s="1"/>
  <c r="A203" i="9" a="1"/>
  <c r="A203" i="9" s="1"/>
  <c r="C203" i="9" s="1"/>
  <c r="D203" i="9" s="1"/>
  <c r="A202" i="9" a="1"/>
  <c r="A202" i="9" s="1"/>
  <c r="C201" i="9"/>
  <c r="A201" i="9" a="1"/>
  <c r="A201" i="9" s="1"/>
  <c r="C200" i="9"/>
  <c r="D200" i="9" s="1"/>
  <c r="A200" i="9" a="1"/>
  <c r="A200" i="9" s="1"/>
  <c r="A199" i="9" a="1"/>
  <c r="A199" i="9" s="1"/>
  <c r="A198" i="9" a="1"/>
  <c r="A198" i="9" s="1"/>
  <c r="A197" i="9" a="1"/>
  <c r="A197" i="9" s="1"/>
  <c r="A196" i="9" a="1"/>
  <c r="A196" i="9" s="1"/>
  <c r="A195" i="9" a="1"/>
  <c r="A195" i="9" s="1"/>
  <c r="C195" i="9" s="1"/>
  <c r="D195" i="9" s="1"/>
  <c r="A194" i="9"/>
  <c r="C194" i="9" s="1"/>
  <c r="D194" i="9" s="1"/>
  <c r="A194" i="9" a="1"/>
  <c r="C193" i="9"/>
  <c r="D193" i="9" s="1"/>
  <c r="A193" i="9" a="1"/>
  <c r="A193" i="9" s="1"/>
  <c r="A192" i="9" a="1"/>
  <c r="A192" i="9" s="1"/>
  <c r="A191" i="9" a="1"/>
  <c r="A191" i="9" s="1"/>
  <c r="C191" i="9" s="1"/>
  <c r="A190" i="9"/>
  <c r="A190" i="9" a="1"/>
  <c r="A189" i="9" a="1"/>
  <c r="A189" i="9" s="1"/>
  <c r="A188" i="9" a="1"/>
  <c r="A188" i="9" s="1"/>
  <c r="C188" i="9" s="1"/>
  <c r="A187" i="9" a="1"/>
  <c r="A187" i="9" s="1"/>
  <c r="C187" i="9" s="1"/>
  <c r="D187" i="9" s="1"/>
  <c r="A186" i="9" a="1"/>
  <c r="A186" i="9" s="1"/>
  <c r="G185" i="9"/>
  <c r="A185" i="9" a="1"/>
  <c r="A185" i="9" s="1"/>
  <c r="C185" i="9" s="1"/>
  <c r="D185" i="9" s="1"/>
  <c r="A184" i="9" a="1"/>
  <c r="A184" i="9" s="1"/>
  <c r="A183" i="9" a="1"/>
  <c r="A183" i="9" s="1"/>
  <c r="A182" i="9" a="1"/>
  <c r="A182" i="9" s="1"/>
  <c r="A181" i="9" a="1"/>
  <c r="A181" i="9" s="1"/>
  <c r="C181" i="9" s="1"/>
  <c r="D181" i="9" s="1"/>
  <c r="A180" i="9" a="1"/>
  <c r="A180" i="9" s="1"/>
  <c r="A179" i="9" a="1"/>
  <c r="A179" i="9" s="1"/>
  <c r="C179" i="9" s="1"/>
  <c r="D179" i="9" s="1"/>
  <c r="A178" i="9"/>
  <c r="C178" i="9" s="1"/>
  <c r="D178" i="9" s="1"/>
  <c r="A178" i="9" a="1"/>
  <c r="A177" i="9" a="1"/>
  <c r="A177" i="9" s="1"/>
  <c r="A176" i="9" a="1"/>
  <c r="A176" i="9" s="1"/>
  <c r="A175" i="9" a="1"/>
  <c r="A175" i="9" s="1"/>
  <c r="C175" i="9" s="1"/>
  <c r="A174" i="9"/>
  <c r="A174" i="9" a="1"/>
  <c r="A173" i="9" a="1"/>
  <c r="A173" i="9" s="1"/>
  <c r="A172" i="9" a="1"/>
  <c r="A172" i="9" s="1"/>
  <c r="C172" i="9" s="1"/>
  <c r="D172" i="9" s="1"/>
  <c r="A171" i="9" a="1"/>
  <c r="A171" i="9" s="1"/>
  <c r="C171" i="9" s="1"/>
  <c r="D171" i="9" s="1"/>
  <c r="A170" i="9" a="1"/>
  <c r="A170" i="9" s="1"/>
  <c r="A169" i="9" a="1"/>
  <c r="A169" i="9" s="1"/>
  <c r="C169" i="9" s="1"/>
  <c r="A168" i="9" a="1"/>
  <c r="A168" i="9" s="1"/>
  <c r="A167" i="9" a="1"/>
  <c r="A167" i="9" s="1"/>
  <c r="A166" i="9" a="1"/>
  <c r="A166" i="9" s="1"/>
  <c r="A165" i="9" a="1"/>
  <c r="A165" i="9" s="1"/>
  <c r="A164" i="9" a="1"/>
  <c r="A164" i="9" s="1"/>
  <c r="A163" i="9"/>
  <c r="C163" i="9" s="1"/>
  <c r="D163" i="9" s="1"/>
  <c r="A163" i="9" a="1"/>
  <c r="A162" i="9"/>
  <c r="C162" i="9" s="1"/>
  <c r="D162" i="9" s="1"/>
  <c r="A162" i="9" a="1"/>
  <c r="A161" i="9" a="1"/>
  <c r="A161" i="9" s="1"/>
  <c r="A160" i="9" a="1"/>
  <c r="A160" i="9" s="1"/>
  <c r="G159" i="9"/>
  <c r="A159" i="9"/>
  <c r="C159" i="9" s="1"/>
  <c r="D159" i="9" s="1"/>
  <c r="A159" i="9" a="1"/>
  <c r="A158" i="9"/>
  <c r="A158" i="9" a="1"/>
  <c r="A157" i="9" a="1"/>
  <c r="A157" i="9" s="1"/>
  <c r="A156" i="9" a="1"/>
  <c r="A156" i="9" s="1"/>
  <c r="C156" i="9" s="1"/>
  <c r="A155" i="9" a="1"/>
  <c r="A155" i="9" s="1"/>
  <c r="A154" i="9" a="1"/>
  <c r="A154" i="9" s="1"/>
  <c r="C153" i="9"/>
  <c r="A153" i="9" a="1"/>
  <c r="A153" i="9" s="1"/>
  <c r="A152" i="9" a="1"/>
  <c r="A152" i="9" s="1"/>
  <c r="C152" i="9" s="1"/>
  <c r="D152" i="9" s="1"/>
  <c r="A151" i="9"/>
  <c r="A151" i="9" a="1"/>
  <c r="A150" i="9" a="1"/>
  <c r="A150" i="9" s="1"/>
  <c r="A149" i="9" a="1"/>
  <c r="A149" i="9" s="1"/>
  <c r="A148" i="9" a="1"/>
  <c r="A148" i="9" s="1"/>
  <c r="A147" i="9"/>
  <c r="C147" i="9" s="1"/>
  <c r="D147" i="9" s="1"/>
  <c r="A147" i="9" a="1"/>
  <c r="A146" i="9" a="1"/>
  <c r="A146" i="9" s="1"/>
  <c r="C146" i="9" s="1"/>
  <c r="D146" i="9" s="1"/>
  <c r="C145" i="9"/>
  <c r="D145" i="9" s="1"/>
  <c r="A145" i="9" a="1"/>
  <c r="A145" i="9" s="1"/>
  <c r="A144" i="9" a="1"/>
  <c r="A144" i="9" s="1"/>
  <c r="A143" i="9" a="1"/>
  <c r="A143" i="9" s="1"/>
  <c r="C143" i="9" s="1"/>
  <c r="A142" i="9" a="1"/>
  <c r="A142" i="9" s="1"/>
  <c r="A141" i="9" a="1"/>
  <c r="A141" i="9" s="1"/>
  <c r="A140" i="9" a="1"/>
  <c r="A140" i="9" s="1"/>
  <c r="C140" i="9" s="1"/>
  <c r="C139" i="9"/>
  <c r="D139" i="9" s="1"/>
  <c r="A139" i="9" a="1"/>
  <c r="A139" i="9" s="1"/>
  <c r="A138" i="9" a="1"/>
  <c r="A138" i="9" s="1"/>
  <c r="C137" i="9"/>
  <c r="A137" i="9" a="1"/>
  <c r="A137" i="9" s="1"/>
  <c r="A136" i="9" a="1"/>
  <c r="A136" i="9" s="1"/>
  <c r="A135" i="9" a="1"/>
  <c r="A135" i="9" s="1"/>
  <c r="A134" i="9" a="1"/>
  <c r="A134" i="9" s="1"/>
  <c r="A133" i="9" a="1"/>
  <c r="A133" i="9" s="1"/>
  <c r="C133" i="9" s="1"/>
  <c r="D133" i="9" s="1"/>
  <c r="A132" i="9" a="1"/>
  <c r="A132" i="9" s="1"/>
  <c r="A131" i="9"/>
  <c r="C131" i="9" s="1"/>
  <c r="D131" i="9" s="1"/>
  <c r="A131" i="9" a="1"/>
  <c r="A130" i="9" a="1"/>
  <c r="A130" i="9" s="1"/>
  <c r="C130" i="9" s="1"/>
  <c r="D130" i="9" s="1"/>
  <c r="A129" i="9" a="1"/>
  <c r="A129" i="9" s="1"/>
  <c r="A128" i="9" a="1"/>
  <c r="A128" i="9" s="1"/>
  <c r="A127" i="9"/>
  <c r="C127" i="9" s="1"/>
  <c r="D127" i="9" s="1"/>
  <c r="A127" i="9" a="1"/>
  <c r="A126" i="9" a="1"/>
  <c r="A126" i="9" s="1"/>
  <c r="A125" i="9" a="1"/>
  <c r="A125" i="9" s="1"/>
  <c r="A124" i="9" a="1"/>
  <c r="A124" i="9" s="1"/>
  <c r="C124" i="9" s="1"/>
  <c r="D124" i="9" s="1"/>
  <c r="A123" i="9" a="1"/>
  <c r="A123" i="9" s="1"/>
  <c r="C123" i="9" s="1"/>
  <c r="D123" i="9" s="1"/>
  <c r="A122" i="9" a="1"/>
  <c r="A122" i="9" s="1"/>
  <c r="C121" i="9"/>
  <c r="A121" i="9" a="1"/>
  <c r="A121" i="9" s="1"/>
  <c r="A120" i="9" a="1"/>
  <c r="A120" i="9" s="1"/>
  <c r="A119" i="9" a="1"/>
  <c r="A119" i="9" s="1"/>
  <c r="A118" i="9" a="1"/>
  <c r="A118" i="9" s="1"/>
  <c r="A117" i="9" a="1"/>
  <c r="A117" i="9" s="1"/>
  <c r="A116" i="9" a="1"/>
  <c r="A116" i="9" s="1"/>
  <c r="A115" i="9" a="1"/>
  <c r="A115" i="9" s="1"/>
  <c r="A114" i="9" a="1"/>
  <c r="A114" i="9" s="1"/>
  <c r="A113" i="9" a="1"/>
  <c r="A113" i="9" s="1"/>
  <c r="A112" i="9" a="1"/>
  <c r="A112" i="9" s="1"/>
  <c r="A111" i="9" a="1"/>
  <c r="A111" i="9" s="1"/>
  <c r="A110" i="9"/>
  <c r="A110" i="9" a="1"/>
  <c r="A109" i="9" a="1"/>
  <c r="A109" i="9" s="1"/>
  <c r="A108" i="9" a="1"/>
  <c r="A108" i="9" s="1"/>
  <c r="C108" i="9" s="1"/>
  <c r="D108" i="9" s="1"/>
  <c r="A107" i="9" a="1"/>
  <c r="A107" i="9" s="1"/>
  <c r="C107" i="9" s="1"/>
  <c r="D107" i="9" s="1"/>
  <c r="A106" i="9"/>
  <c r="A106" i="9" a="1"/>
  <c r="C105" i="9"/>
  <c r="A105" i="9" a="1"/>
  <c r="A105" i="9" s="1"/>
  <c r="C104" i="9"/>
  <c r="D104" i="9" s="1"/>
  <c r="A104" i="9" a="1"/>
  <c r="A104" i="9" s="1"/>
  <c r="A103" i="9" a="1"/>
  <c r="A103" i="9" s="1"/>
  <c r="A102" i="9"/>
  <c r="C102" i="9" s="1"/>
  <c r="A102" i="9" a="1"/>
  <c r="A101" i="9" a="1"/>
  <c r="A101" i="9" s="1"/>
  <c r="A100" i="9" a="1"/>
  <c r="A100" i="9" s="1"/>
  <c r="C99" i="9"/>
  <c r="D99" i="9" s="1"/>
  <c r="A99" i="9" a="1"/>
  <c r="A99" i="9" s="1"/>
  <c r="A98" i="9" a="1"/>
  <c r="A98" i="9" s="1"/>
  <c r="A97" i="9" a="1"/>
  <c r="A97" i="9" s="1"/>
  <c r="C97" i="9" s="1"/>
  <c r="D97" i="9" s="1"/>
  <c r="A96" i="9" a="1"/>
  <c r="A96" i="9" s="1"/>
  <c r="A95" i="9"/>
  <c r="C95" i="9" s="1"/>
  <c r="D95" i="9" s="1"/>
  <c r="A95" i="9" a="1"/>
  <c r="A94" i="9" a="1"/>
  <c r="A94" i="9" s="1"/>
  <c r="A93" i="9" a="1"/>
  <c r="A93" i="9" s="1"/>
  <c r="A92" i="9" a="1"/>
  <c r="A92" i="9" s="1"/>
  <c r="C92" i="9" s="1"/>
  <c r="D92" i="9" s="1"/>
  <c r="C91" i="9"/>
  <c r="D91" i="9" s="1"/>
  <c r="A91" i="9" a="1"/>
  <c r="A91" i="9" s="1"/>
  <c r="A90" i="9" a="1"/>
  <c r="A90" i="9" s="1"/>
  <c r="A89" i="9" a="1"/>
  <c r="A89" i="9" s="1"/>
  <c r="C89" i="9" s="1"/>
  <c r="A88" i="9" a="1"/>
  <c r="A88" i="9" s="1"/>
  <c r="A87" i="9"/>
  <c r="A87" i="9" a="1"/>
  <c r="A86" i="9"/>
  <c r="C86" i="9" s="1"/>
  <c r="A86" i="9" a="1"/>
  <c r="A85" i="9" a="1"/>
  <c r="A85" i="9" s="1"/>
  <c r="C85" i="9" s="1"/>
  <c r="D85" i="9" s="1"/>
  <c r="A84" i="9"/>
  <c r="A84" i="9" a="1"/>
  <c r="A83" i="9" a="1"/>
  <c r="A83" i="9" s="1"/>
  <c r="A82" i="9"/>
  <c r="C82" i="9" s="1"/>
  <c r="A82" i="9" a="1"/>
  <c r="A81" i="9" a="1"/>
  <c r="A81" i="9" s="1"/>
  <c r="C81" i="9" s="1"/>
  <c r="D81" i="9" s="1"/>
  <c r="A80" i="9" a="1"/>
  <c r="A80" i="9" s="1"/>
  <c r="A79" i="9" a="1"/>
  <c r="A79" i="9" s="1"/>
  <c r="C79" i="9" s="1"/>
  <c r="D79" i="9" s="1"/>
  <c r="A78" i="9" a="1"/>
  <c r="A78" i="9" s="1"/>
  <c r="A77" i="9" a="1"/>
  <c r="A77" i="9" s="1"/>
  <c r="A76" i="9" a="1"/>
  <c r="A76" i="9" s="1"/>
  <c r="A75" i="9" a="1"/>
  <c r="A75" i="9" s="1"/>
  <c r="C75" i="9" s="1"/>
  <c r="D75" i="9" s="1"/>
  <c r="A74" i="9"/>
  <c r="A74" i="9" a="1"/>
  <c r="A73" i="9" a="1"/>
  <c r="A73" i="9" s="1"/>
  <c r="A72" i="9" a="1"/>
  <c r="A72" i="9" s="1"/>
  <c r="A71" i="9"/>
  <c r="A71" i="9" a="1"/>
  <c r="A70" i="9" a="1"/>
  <c r="A70" i="9" s="1"/>
  <c r="C70" i="9" s="1"/>
  <c r="D70" i="9" s="1"/>
  <c r="G69" i="9"/>
  <c r="A69" i="9" a="1"/>
  <c r="A69" i="9" s="1"/>
  <c r="C69" i="9" s="1"/>
  <c r="D69" i="9" s="1"/>
  <c r="A68" i="9" a="1"/>
  <c r="A68" i="9" s="1"/>
  <c r="A67" i="9" a="1"/>
  <c r="A67" i="9" s="1"/>
  <c r="A66" i="9" a="1"/>
  <c r="A66" i="9" s="1"/>
  <c r="A65" i="9" a="1"/>
  <c r="A65" i="9" s="1"/>
  <c r="C65" i="9" s="1"/>
  <c r="D65" i="9" s="1"/>
  <c r="A64" i="9" a="1"/>
  <c r="A64" i="9" s="1"/>
  <c r="A63" i="9"/>
  <c r="A63" i="9" a="1"/>
  <c r="A62" i="9"/>
  <c r="C62" i="9" s="1"/>
  <c r="D62" i="9" s="1"/>
  <c r="A62" i="9" a="1"/>
  <c r="A61" i="9" a="1"/>
  <c r="A61" i="9" s="1"/>
  <c r="C61" i="9" s="1"/>
  <c r="A60" i="9" a="1"/>
  <c r="A60" i="9" s="1"/>
  <c r="A59" i="9" a="1"/>
  <c r="A59" i="9" s="1"/>
  <c r="A58" i="9"/>
  <c r="A58" i="9" a="1"/>
  <c r="A57" i="9" a="1"/>
  <c r="A57" i="9" s="1"/>
  <c r="A56" i="9" a="1"/>
  <c r="A56" i="9" s="1"/>
  <c r="A55" i="9" a="1"/>
  <c r="A55" i="9" s="1"/>
  <c r="C55" i="9" s="1"/>
  <c r="D55" i="9" s="1"/>
  <c r="A54" i="9" a="1"/>
  <c r="A54" i="9" s="1"/>
  <c r="A53" i="9" a="1"/>
  <c r="A53" i="9" s="1"/>
  <c r="C53" i="9" s="1"/>
  <c r="D53" i="9" s="1"/>
  <c r="A52" i="9" a="1"/>
  <c r="A52" i="9" s="1"/>
  <c r="G52" i="9" s="1"/>
  <c r="A51" i="9" a="1"/>
  <c r="A51" i="9" s="1"/>
  <c r="A50" i="9" a="1"/>
  <c r="A50" i="9" s="1"/>
  <c r="A49" i="9" a="1"/>
  <c r="A49" i="9" s="1"/>
  <c r="A48" i="9"/>
  <c r="C48" i="9" s="1"/>
  <c r="A48" i="9" a="1"/>
  <c r="C47" i="9"/>
  <c r="A47" i="9"/>
  <c r="A47" i="9" a="1"/>
  <c r="A46" i="9" a="1"/>
  <c r="A46" i="9" s="1"/>
  <c r="A45" i="9" a="1"/>
  <c r="A45" i="9" s="1"/>
  <c r="C44" i="9"/>
  <c r="A44" i="9" a="1"/>
  <c r="A44" i="9" s="1"/>
  <c r="A43" i="9" a="1"/>
  <c r="A43" i="9" s="1"/>
  <c r="A42" i="9"/>
  <c r="A42" i="9" a="1"/>
  <c r="C41" i="9"/>
  <c r="D41" i="9" s="1"/>
  <c r="A41" i="9" a="1"/>
  <c r="A41" i="9" s="1"/>
  <c r="A40" i="9" a="1"/>
  <c r="A40" i="9" s="1"/>
  <c r="A39" i="9" a="1"/>
  <c r="A39" i="9" s="1"/>
  <c r="C39" i="9" s="1"/>
  <c r="D39" i="9" s="1"/>
  <c r="A38" i="9"/>
  <c r="C38" i="9" s="1"/>
  <c r="D38" i="9" s="1"/>
  <c r="A38" i="9" a="1"/>
  <c r="A37" i="9" a="1"/>
  <c r="A37" i="9" s="1"/>
  <c r="A36" i="9"/>
  <c r="C36" i="9" s="1"/>
  <c r="D36" i="9" s="1"/>
  <c r="A36" i="9" a="1"/>
  <c r="A35" i="9" a="1"/>
  <c r="A35" i="9" s="1"/>
  <c r="A34" i="9" a="1"/>
  <c r="A34" i="9" s="1"/>
  <c r="C33" i="9"/>
  <c r="D33" i="9" s="1"/>
  <c r="A33" i="9" a="1"/>
  <c r="A33" i="9" s="1"/>
  <c r="A32" i="9" a="1"/>
  <c r="A32" i="9" s="1"/>
  <c r="A31" i="9"/>
  <c r="C31" i="9" s="1"/>
  <c r="A31" i="9" a="1"/>
  <c r="A30" i="9" a="1"/>
  <c r="A30" i="9" s="1"/>
  <c r="A29" i="9" a="1"/>
  <c r="A29" i="9" s="1"/>
  <c r="A28" i="9" a="1"/>
  <c r="A28" i="9" s="1"/>
  <c r="C28" i="9" s="1"/>
  <c r="C27" i="9"/>
  <c r="D27" i="9" s="1"/>
  <c r="A27" i="9"/>
  <c r="A27" i="9" a="1"/>
  <c r="A26" i="9" a="1"/>
  <c r="A26" i="9" s="1"/>
  <c r="A25" i="9" a="1"/>
  <c r="A25" i="9" s="1"/>
  <c r="C25" i="9" s="1"/>
  <c r="A24" i="9" a="1"/>
  <c r="A24" i="9" s="1"/>
  <c r="C24" i="9" s="1"/>
  <c r="D24" i="9" s="1"/>
  <c r="A23" i="9" a="1"/>
  <c r="A23" i="9" s="1"/>
  <c r="A22" i="9"/>
  <c r="C22" i="9" s="1"/>
  <c r="D22" i="9" s="1"/>
  <c r="A22" i="9" a="1"/>
  <c r="A21" i="9" a="1"/>
  <c r="A21" i="9" s="1"/>
  <c r="C21" i="9" s="1"/>
  <c r="D21" i="9" s="1"/>
  <c r="A20" i="9" a="1"/>
  <c r="A20" i="9" s="1"/>
  <c r="A19" i="9" a="1"/>
  <c r="A19" i="9" s="1"/>
  <c r="A18" i="9" a="1"/>
  <c r="A18" i="9" s="1"/>
  <c r="A17" i="9" a="1"/>
  <c r="A17" i="9" s="1"/>
  <c r="C17" i="9" s="1"/>
  <c r="D17" i="9" s="1"/>
  <c r="A16" i="9" a="1"/>
  <c r="A16" i="9" s="1"/>
  <c r="A15" i="9" a="1"/>
  <c r="A15" i="9" s="1"/>
  <c r="A14" i="9"/>
  <c r="C14" i="9" s="1"/>
  <c r="D14" i="9" s="1"/>
  <c r="A14" i="9" a="1"/>
  <c r="C13" i="9"/>
  <c r="A13" i="9" a="1"/>
  <c r="A13" i="9" s="1"/>
  <c r="A12" i="9" a="1"/>
  <c r="A12" i="9" s="1"/>
  <c r="A11" i="9" a="1"/>
  <c r="A11" i="9" s="1"/>
  <c r="A10" i="9" a="1"/>
  <c r="A10" i="9" s="1"/>
  <c r="A9" i="9" a="1"/>
  <c r="A9" i="9" s="1"/>
  <c r="A8" i="9" a="1"/>
  <c r="A8" i="9" s="1"/>
  <c r="A7" i="9"/>
  <c r="A7" i="9" a="1"/>
  <c r="A6" i="9" a="1"/>
  <c r="A6" i="9" s="1"/>
  <c r="A5" i="9" a="1"/>
  <c r="A5" i="9" s="1"/>
  <c r="C5" i="9" s="1"/>
  <c r="D5" i="9" s="1"/>
  <c r="A4" i="9" a="1"/>
  <c r="A4" i="9" s="1"/>
  <c r="A3" i="9" a="1"/>
  <c r="A3" i="9" s="1"/>
  <c r="A2" i="9" a="1"/>
  <c r="A2" i="9" s="1"/>
  <c r="C2" i="9" s="1"/>
  <c r="D56" i="6"/>
  <c r="D55" i="6"/>
  <c r="D54" i="6"/>
  <c r="D53" i="6"/>
  <c r="D52" i="6"/>
  <c r="D51" i="6"/>
  <c r="D50" i="6"/>
  <c r="D49" i="6"/>
  <c r="D48" i="6"/>
  <c r="D47" i="6"/>
  <c r="D46" i="6"/>
  <c r="D45" i="6"/>
  <c r="D44" i="6"/>
  <c r="D43" i="6"/>
  <c r="D42" i="6"/>
  <c r="D41" i="6"/>
  <c r="D40" i="6"/>
  <c r="D39" i="6"/>
  <c r="D38" i="6"/>
  <c r="D37" i="6"/>
  <c r="D36" i="6"/>
  <c r="D35" i="6"/>
  <c r="D34" i="6"/>
  <c r="D33" i="6"/>
  <c r="D32" i="6"/>
  <c r="D31" i="6"/>
  <c r="D30" i="6"/>
  <c r="D29" i="6"/>
  <c r="D28" i="6"/>
  <c r="D27" i="6"/>
  <c r="D26" i="6"/>
  <c r="D25" i="6"/>
  <c r="D24" i="6"/>
  <c r="D23" i="6"/>
  <c r="D22" i="6"/>
  <c r="D21" i="6"/>
  <c r="D20" i="6"/>
  <c r="D19" i="6"/>
  <c r="D18" i="6"/>
  <c r="D17" i="6"/>
  <c r="D16" i="6"/>
  <c r="D15" i="6"/>
  <c r="D14" i="6"/>
  <c r="D13" i="6"/>
  <c r="D12" i="6"/>
  <c r="D11" i="6"/>
  <c r="D10" i="6"/>
  <c r="D9" i="6"/>
  <c r="D8" i="6"/>
  <c r="D7" i="6"/>
  <c r="D6" i="6"/>
  <c r="D5" i="6"/>
  <c r="D4" i="6"/>
  <c r="D3" i="6"/>
  <c r="D2" i="6"/>
  <c r="G998" i="5"/>
  <c r="G997" i="5"/>
  <c r="G996" i="5"/>
  <c r="G995" i="5"/>
  <c r="G994" i="5"/>
  <c r="G993" i="5"/>
  <c r="G992" i="5"/>
  <c r="G991" i="5"/>
  <c r="G990" i="5"/>
  <c r="G989" i="5"/>
  <c r="G988" i="5"/>
  <c r="G987" i="5"/>
  <c r="G986" i="5"/>
  <c r="G985" i="5"/>
  <c r="G984" i="5"/>
  <c r="G983" i="5"/>
  <c r="G982" i="5"/>
  <c r="G981" i="5"/>
  <c r="G980" i="5"/>
  <c r="G979" i="5"/>
  <c r="G978" i="5"/>
  <c r="G977" i="5"/>
  <c r="G976" i="5"/>
  <c r="G975" i="5"/>
  <c r="G974" i="5"/>
  <c r="G973" i="5"/>
  <c r="G972" i="5"/>
  <c r="G971" i="5"/>
  <c r="G970" i="5"/>
  <c r="G969" i="5"/>
  <c r="G968" i="5"/>
  <c r="G967" i="5"/>
  <c r="G966" i="5"/>
  <c r="G965" i="5"/>
  <c r="G964" i="5"/>
  <c r="G963" i="5"/>
  <c r="G962" i="5"/>
  <c r="G961" i="5"/>
  <c r="G960" i="5"/>
  <c r="G959" i="5"/>
  <c r="G958" i="5"/>
  <c r="G957" i="5"/>
  <c r="G956" i="5"/>
  <c r="G955" i="5"/>
  <c r="G954" i="5"/>
  <c r="G953" i="5"/>
  <c r="G952" i="5"/>
  <c r="G951" i="5"/>
  <c r="G950" i="5"/>
  <c r="G949" i="5"/>
  <c r="G948" i="5"/>
  <c r="G947" i="5"/>
  <c r="G946" i="5"/>
  <c r="G945" i="5"/>
  <c r="G944" i="5"/>
  <c r="G943" i="5"/>
  <c r="G942" i="5"/>
  <c r="G941" i="5"/>
  <c r="G940" i="5"/>
  <c r="G939" i="5"/>
  <c r="G938" i="5"/>
  <c r="G937" i="5"/>
  <c r="G936" i="5"/>
  <c r="G935" i="5"/>
  <c r="G934" i="5"/>
  <c r="G933" i="5"/>
  <c r="G932" i="5"/>
  <c r="G931" i="5"/>
  <c r="G930" i="5"/>
  <c r="G929" i="5"/>
  <c r="G928" i="5"/>
  <c r="G927" i="5"/>
  <c r="G926" i="5"/>
  <c r="G925" i="5"/>
  <c r="G924" i="5"/>
  <c r="G923" i="5"/>
  <c r="G922" i="5"/>
  <c r="G921" i="5"/>
  <c r="G920" i="5"/>
  <c r="G919" i="5"/>
  <c r="G918" i="5"/>
  <c r="G917" i="5"/>
  <c r="G916" i="5"/>
  <c r="G915" i="5"/>
  <c r="G914" i="5"/>
  <c r="G913" i="5"/>
  <c r="G912" i="5"/>
  <c r="G911" i="5"/>
  <c r="G910" i="5"/>
  <c r="G909" i="5"/>
  <c r="G908" i="5"/>
  <c r="G907" i="5"/>
  <c r="G906" i="5"/>
  <c r="G905" i="5"/>
  <c r="G904" i="5"/>
  <c r="G903" i="5"/>
  <c r="G902" i="5"/>
  <c r="G901" i="5"/>
  <c r="G900" i="5"/>
  <c r="G899" i="5"/>
  <c r="G898" i="5"/>
  <c r="G897" i="5"/>
  <c r="G896" i="5"/>
  <c r="G895" i="5"/>
  <c r="G894" i="5"/>
  <c r="G893" i="5"/>
  <c r="G892" i="5"/>
  <c r="G891" i="5"/>
  <c r="G890" i="5"/>
  <c r="G889" i="5"/>
  <c r="G888" i="5"/>
  <c r="G887" i="5"/>
  <c r="G886" i="5"/>
  <c r="G885" i="5"/>
  <c r="G884" i="5"/>
  <c r="G883" i="5"/>
  <c r="G882" i="5"/>
  <c r="G881" i="5"/>
  <c r="G880" i="5"/>
  <c r="G879" i="5"/>
  <c r="G878" i="5"/>
  <c r="G877" i="5"/>
  <c r="G876" i="5"/>
  <c r="G875" i="5"/>
  <c r="G874" i="5"/>
  <c r="G873" i="5"/>
  <c r="G872" i="5"/>
  <c r="G871" i="5"/>
  <c r="G870" i="5"/>
  <c r="G869" i="5"/>
  <c r="G868" i="5"/>
  <c r="G867" i="5"/>
  <c r="G866" i="5"/>
  <c r="G865" i="5"/>
  <c r="G864" i="5"/>
  <c r="G863" i="5"/>
  <c r="G862" i="5"/>
  <c r="G861" i="5"/>
  <c r="G860" i="5"/>
  <c r="G859" i="5"/>
  <c r="G858" i="5"/>
  <c r="G857" i="5"/>
  <c r="G856" i="5"/>
  <c r="G855" i="5"/>
  <c r="G854" i="5"/>
  <c r="G853" i="5"/>
  <c r="G852" i="5"/>
  <c r="G851" i="5"/>
  <c r="G850" i="5"/>
  <c r="G849" i="5"/>
  <c r="G848" i="5"/>
  <c r="G847" i="5"/>
  <c r="G846" i="5"/>
  <c r="G845" i="5"/>
  <c r="G844" i="5"/>
  <c r="G843" i="5"/>
  <c r="G842" i="5"/>
  <c r="G841" i="5"/>
  <c r="G840" i="5"/>
  <c r="G839" i="5"/>
  <c r="G838" i="5"/>
  <c r="G837" i="5"/>
  <c r="G836" i="5"/>
  <c r="G835" i="5"/>
  <c r="G834" i="5"/>
  <c r="G833" i="5"/>
  <c r="G832" i="5"/>
  <c r="G831" i="5"/>
  <c r="G830" i="5"/>
  <c r="G829" i="5"/>
  <c r="G828" i="5"/>
  <c r="G827" i="5"/>
  <c r="G826" i="5"/>
  <c r="G825" i="5"/>
  <c r="G824" i="5"/>
  <c r="G823" i="5"/>
  <c r="G822" i="5"/>
  <c r="G821" i="5"/>
  <c r="G820" i="5"/>
  <c r="G819" i="5"/>
  <c r="G818" i="5"/>
  <c r="G817" i="5"/>
  <c r="G816" i="5"/>
  <c r="G815" i="5"/>
  <c r="G814" i="5"/>
  <c r="G813" i="5"/>
  <c r="G812" i="5"/>
  <c r="G811" i="5"/>
  <c r="G810" i="5"/>
  <c r="G809" i="5"/>
  <c r="G808" i="5"/>
  <c r="G807" i="5"/>
  <c r="G806" i="5"/>
  <c r="G805" i="5"/>
  <c r="G804" i="5"/>
  <c r="G803" i="5"/>
  <c r="G802" i="5"/>
  <c r="G801" i="5"/>
  <c r="G800" i="5"/>
  <c r="G799" i="5"/>
  <c r="G798" i="5"/>
  <c r="G797" i="5"/>
  <c r="G796" i="5"/>
  <c r="G795" i="5"/>
  <c r="G794" i="5"/>
  <c r="G793" i="5"/>
  <c r="G792" i="5"/>
  <c r="G791" i="5"/>
  <c r="G790" i="5"/>
  <c r="G789" i="5"/>
  <c r="G788" i="5"/>
  <c r="G787" i="5"/>
  <c r="G786" i="5"/>
  <c r="G785" i="5"/>
  <c r="G784" i="5"/>
  <c r="G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G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G757" i="5"/>
  <c r="G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43" i="5"/>
  <c r="G742" i="5"/>
  <c r="G741" i="5"/>
  <c r="G740" i="5"/>
  <c r="G739" i="5"/>
  <c r="G738" i="5"/>
  <c r="G737" i="5"/>
  <c r="G736" i="5"/>
  <c r="G735" i="5"/>
  <c r="G734" i="5"/>
  <c r="G733" i="5"/>
  <c r="G732" i="5"/>
  <c r="G731" i="5"/>
  <c r="G730" i="5"/>
  <c r="G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G716" i="5"/>
  <c r="G715" i="5"/>
  <c r="G714" i="5"/>
  <c r="G713" i="5"/>
  <c r="G712" i="5"/>
  <c r="G711" i="5"/>
  <c r="G710" i="5"/>
  <c r="G709" i="5"/>
  <c r="G708" i="5"/>
  <c r="G707" i="5"/>
  <c r="G706" i="5"/>
  <c r="G705" i="5"/>
  <c r="G704" i="5"/>
  <c r="G703" i="5"/>
  <c r="G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G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G676" i="5"/>
  <c r="G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62" i="5"/>
  <c r="G661" i="5"/>
  <c r="G660" i="5"/>
  <c r="G659" i="5"/>
  <c r="G658" i="5"/>
  <c r="G657" i="5"/>
  <c r="G656" i="5"/>
  <c r="G655" i="5"/>
  <c r="G654" i="5"/>
  <c r="G653" i="5"/>
  <c r="G652" i="5"/>
  <c r="G651" i="5"/>
  <c r="G650" i="5"/>
  <c r="G649" i="5"/>
  <c r="G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G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22" i="5"/>
  <c r="G621" i="5"/>
  <c r="G620" i="5"/>
  <c r="G619" i="5"/>
  <c r="G618" i="5"/>
  <c r="G617" i="5"/>
  <c r="G616" i="5"/>
  <c r="G615" i="5"/>
  <c r="G614" i="5"/>
  <c r="G613" i="5"/>
  <c r="G612" i="5"/>
  <c r="G611" i="5"/>
  <c r="G610" i="5"/>
  <c r="G609" i="5"/>
  <c r="G608" i="5"/>
  <c r="G607" i="5"/>
  <c r="G606" i="5"/>
  <c r="G605" i="5"/>
  <c r="G604" i="5"/>
  <c r="G603" i="5"/>
  <c r="G602" i="5"/>
  <c r="G601" i="5"/>
  <c r="G600" i="5"/>
  <c r="G599" i="5"/>
  <c r="G598" i="5"/>
  <c r="G597" i="5"/>
  <c r="G596" i="5"/>
  <c r="G595" i="5"/>
  <c r="G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81" i="5"/>
  <c r="G580" i="5"/>
  <c r="G579" i="5"/>
  <c r="G578" i="5"/>
  <c r="G577" i="5"/>
  <c r="G576" i="5"/>
  <c r="G575" i="5"/>
  <c r="G574" i="5"/>
  <c r="G573" i="5"/>
  <c r="G572" i="5"/>
  <c r="G571" i="5"/>
  <c r="G570" i="5"/>
  <c r="G569" i="5"/>
  <c r="G568" i="5"/>
  <c r="G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G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41" i="5"/>
  <c r="G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27" i="5"/>
  <c r="G526" i="5"/>
  <c r="G525" i="5"/>
  <c r="G524" i="5"/>
  <c r="G523" i="5"/>
  <c r="G522" i="5"/>
  <c r="G521" i="5"/>
  <c r="G520" i="5"/>
  <c r="G519" i="5"/>
  <c r="G518" i="5"/>
  <c r="G517" i="5"/>
  <c r="G516" i="5"/>
  <c r="G515" i="5"/>
  <c r="G514" i="5"/>
  <c r="G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487" i="5"/>
  <c r="G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G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60" i="5"/>
  <c r="G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46" i="5"/>
  <c r="G445" i="5"/>
  <c r="G444" i="5"/>
  <c r="G443" i="5"/>
  <c r="G442" i="5"/>
  <c r="G441" i="5"/>
  <c r="G440" i="5"/>
  <c r="G439" i="5"/>
  <c r="G438" i="5"/>
  <c r="G437" i="5"/>
  <c r="G436" i="5"/>
  <c r="G435" i="5"/>
  <c r="G434" i="5"/>
  <c r="G433" i="5"/>
  <c r="G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G419" i="5"/>
  <c r="G418" i="5"/>
  <c r="G417" i="5"/>
  <c r="G416" i="5"/>
  <c r="G415" i="5"/>
  <c r="G414" i="5"/>
  <c r="G413" i="5"/>
  <c r="G412" i="5"/>
  <c r="G411" i="5"/>
  <c r="G410" i="5"/>
  <c r="G409" i="5"/>
  <c r="G408" i="5"/>
  <c r="G407" i="5"/>
  <c r="G406" i="5"/>
  <c r="G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G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G379" i="5"/>
  <c r="G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65" i="5"/>
  <c r="G364" i="5"/>
  <c r="G363" i="5"/>
  <c r="G362" i="5"/>
  <c r="G361" i="5"/>
  <c r="G360" i="5"/>
  <c r="G359" i="5"/>
  <c r="G358" i="5"/>
  <c r="G357" i="5"/>
  <c r="G356" i="5"/>
  <c r="G355" i="5"/>
  <c r="G354" i="5"/>
  <c r="G353" i="5"/>
  <c r="G352" i="5"/>
  <c r="G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G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25" i="5"/>
  <c r="G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G298" i="5"/>
  <c r="G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84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71" i="5"/>
  <c r="G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G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44" i="5"/>
  <c r="G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30" i="5"/>
  <c r="G229" i="5"/>
  <c r="G228" i="5"/>
  <c r="G227" i="5"/>
  <c r="G226" i="5"/>
  <c r="G225" i="5"/>
  <c r="G224" i="5"/>
  <c r="G223" i="5"/>
  <c r="G222" i="5"/>
  <c r="G221" i="5"/>
  <c r="G220" i="5"/>
  <c r="G219" i="5"/>
  <c r="G218" i="5"/>
  <c r="G217" i="5"/>
  <c r="G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190" i="5"/>
  <c r="G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G176" i="5"/>
  <c r="G175" i="5"/>
  <c r="G174" i="5"/>
  <c r="G173" i="5"/>
  <c r="G172" i="5"/>
  <c r="G171" i="5"/>
  <c r="G170" i="5"/>
  <c r="G169" i="5"/>
  <c r="G168" i="5"/>
  <c r="G167" i="5"/>
  <c r="G166" i="5"/>
  <c r="G165" i="5"/>
  <c r="G164" i="5"/>
  <c r="G163" i="5"/>
  <c r="G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49" i="5"/>
  <c r="G148" i="5"/>
  <c r="G147" i="5"/>
  <c r="G146" i="5"/>
  <c r="G145" i="5"/>
  <c r="G144" i="5"/>
  <c r="G143" i="5"/>
  <c r="G142" i="5"/>
  <c r="G141" i="5"/>
  <c r="G140" i="5"/>
  <c r="G139" i="5"/>
  <c r="G138" i="5"/>
  <c r="G137" i="5"/>
  <c r="G136" i="5"/>
  <c r="G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G122" i="5"/>
  <c r="G121" i="5"/>
  <c r="G120" i="5"/>
  <c r="G119" i="5"/>
  <c r="G118" i="5"/>
  <c r="G117" i="5"/>
  <c r="G116" i="5"/>
  <c r="G115" i="5"/>
  <c r="G114" i="5"/>
  <c r="G113" i="5"/>
  <c r="G112" i="5"/>
  <c r="G111" i="5"/>
  <c r="G110" i="5"/>
  <c r="G109" i="5"/>
  <c r="G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G95" i="5"/>
  <c r="G94" i="5"/>
  <c r="G93" i="5"/>
  <c r="G92" i="5"/>
  <c r="G91" i="5"/>
  <c r="G90" i="5"/>
  <c r="G89" i="5"/>
  <c r="G88" i="5"/>
  <c r="G87" i="5"/>
  <c r="G86" i="5"/>
  <c r="G85" i="5"/>
  <c r="G84" i="5"/>
  <c r="G83" i="5"/>
  <c r="G82" i="5"/>
  <c r="G81" i="5"/>
  <c r="G80" i="5"/>
  <c r="G79" i="5"/>
  <c r="G78" i="5"/>
  <c r="G77" i="5"/>
  <c r="G76" i="5"/>
  <c r="G75" i="5"/>
  <c r="G74" i="5"/>
  <c r="G73" i="5"/>
  <c r="G72" i="5"/>
  <c r="G71" i="5"/>
  <c r="G70" i="5"/>
  <c r="G69" i="5"/>
  <c r="G68" i="5"/>
  <c r="G67" i="5"/>
  <c r="G66" i="5"/>
  <c r="G65" i="5"/>
  <c r="G64" i="5"/>
  <c r="G63" i="5"/>
  <c r="G62" i="5"/>
  <c r="G61" i="5"/>
  <c r="G60" i="5"/>
  <c r="G59" i="5"/>
  <c r="G58" i="5"/>
  <c r="G57" i="5"/>
  <c r="G56" i="5"/>
  <c r="G55" i="5"/>
  <c r="G54" i="5"/>
  <c r="G53" i="5"/>
  <c r="G52" i="5"/>
  <c r="G51" i="5"/>
  <c r="G50" i="5"/>
  <c r="G49" i="5"/>
  <c r="G48" i="5"/>
  <c r="G47" i="5"/>
  <c r="G46" i="5"/>
  <c r="G45" i="5"/>
  <c r="G44" i="5"/>
  <c r="G43" i="5"/>
  <c r="G42" i="5"/>
  <c r="G41" i="5"/>
  <c r="G40" i="5"/>
  <c r="G39" i="5"/>
  <c r="G38" i="5"/>
  <c r="G37" i="5"/>
  <c r="G36" i="5"/>
  <c r="G35" i="5"/>
  <c r="G34" i="5"/>
  <c r="G33" i="5"/>
  <c r="G32" i="5"/>
  <c r="G31" i="5"/>
  <c r="G30" i="5"/>
  <c r="G29" i="5"/>
  <c r="G28" i="5"/>
  <c r="G27" i="5"/>
  <c r="G26" i="5"/>
  <c r="G25" i="5"/>
  <c r="G24" i="5"/>
  <c r="G23" i="5"/>
  <c r="G22" i="5"/>
  <c r="G21" i="5"/>
  <c r="G20" i="5"/>
  <c r="G19" i="5"/>
  <c r="G18" i="5"/>
  <c r="G17" i="5"/>
  <c r="G16" i="5"/>
  <c r="G15" i="5"/>
  <c r="G14" i="5"/>
  <c r="G13" i="5"/>
  <c r="G12" i="5"/>
  <c r="G11" i="5"/>
  <c r="G10" i="5"/>
  <c r="G9" i="5"/>
  <c r="G8" i="5"/>
  <c r="G7" i="5"/>
  <c r="G6" i="5"/>
  <c r="G1139" i="9" l="1"/>
  <c r="C1139" i="9"/>
  <c r="D1139" i="9" s="1"/>
  <c r="C111" i="9"/>
  <c r="D111" i="9" s="1"/>
  <c r="G111" i="9"/>
  <c r="C878" i="9"/>
  <c r="D878" i="9" s="1"/>
  <c r="G878" i="9"/>
  <c r="G2558" i="9"/>
  <c r="C2558" i="9"/>
  <c r="D2558" i="9" s="1"/>
  <c r="G274" i="9"/>
  <c r="C895" i="9"/>
  <c r="D895" i="9" s="1"/>
  <c r="G895" i="9"/>
  <c r="C317" i="9"/>
  <c r="D317" i="9" s="1"/>
  <c r="G317" i="9"/>
  <c r="C304" i="9"/>
  <c r="D304" i="9" s="1"/>
  <c r="G304" i="9"/>
  <c r="G1003" i="9"/>
  <c r="C1003" i="9"/>
  <c r="D1003" i="9" s="1"/>
  <c r="C1070" i="9"/>
  <c r="D1070" i="9" s="1"/>
  <c r="G1070" i="9"/>
  <c r="G684" i="9"/>
  <c r="C684" i="9"/>
  <c r="D684" i="9" s="1"/>
  <c r="G1188" i="9"/>
  <c r="C1188" i="9"/>
  <c r="D1188" i="9" s="1"/>
  <c r="G178" i="9"/>
  <c r="G411" i="9"/>
  <c r="C1014" i="9"/>
  <c r="D1014" i="9" s="1"/>
  <c r="G1014" i="9"/>
  <c r="G2380" i="9"/>
  <c r="C2380" i="9"/>
  <c r="D2380" i="9" s="1"/>
  <c r="U790" i="11"/>
  <c r="R790" i="11"/>
  <c r="U798" i="11"/>
  <c r="R798" i="11"/>
  <c r="C1736" i="9"/>
  <c r="D1736" i="9" s="1"/>
  <c r="G1858" i="9"/>
  <c r="G2544" i="9"/>
  <c r="C2544" i="9"/>
  <c r="D2544" i="9" s="1"/>
  <c r="G1874" i="9"/>
  <c r="C2006" i="9"/>
  <c r="D2006" i="9" s="1"/>
  <c r="G2006" i="9"/>
  <c r="G2105" i="9"/>
  <c r="C2153" i="9"/>
  <c r="D2153" i="9" s="1"/>
  <c r="G2153" i="9"/>
  <c r="G2278" i="9"/>
  <c r="C1354" i="9"/>
  <c r="D1354" i="9" s="1"/>
  <c r="G1354" i="9"/>
  <c r="G1393" i="9"/>
  <c r="U802" i="11"/>
  <c r="R802" i="11"/>
  <c r="R529" i="11"/>
  <c r="U529" i="11" s="1"/>
  <c r="R537" i="11"/>
  <c r="U537" i="11" s="1"/>
  <c r="C2574" i="9"/>
  <c r="D2574" i="9" s="1"/>
  <c r="G2574" i="9"/>
  <c r="G1913" i="9"/>
  <c r="G2091" i="9"/>
  <c r="G1422" i="9"/>
  <c r="G2845" i="9"/>
  <c r="C2845" i="9"/>
  <c r="D2845" i="9" s="1"/>
  <c r="C1848" i="9"/>
  <c r="D1848" i="9" s="1"/>
  <c r="G1990" i="9"/>
  <c r="G2180" i="9"/>
  <c r="C2190" i="9"/>
  <c r="D2190" i="9" s="1"/>
  <c r="G2700" i="9"/>
  <c r="C2700" i="9"/>
  <c r="D2700" i="9" s="1"/>
  <c r="G1929" i="9"/>
  <c r="G2752" i="9"/>
  <c r="R1185" i="11"/>
  <c r="V1185" i="11" s="1"/>
  <c r="U1133" i="11"/>
  <c r="R1133" i="11"/>
  <c r="U694" i="11"/>
  <c r="R694" i="11"/>
  <c r="R635" i="11"/>
  <c r="V635" i="11" s="1"/>
  <c r="R1074" i="11"/>
  <c r="U1074" i="11" s="1"/>
  <c r="R655" i="11"/>
  <c r="U655" i="11" s="1"/>
  <c r="R1053" i="11"/>
  <c r="U1053" i="11" s="1"/>
  <c r="U548" i="11"/>
  <c r="R548" i="11"/>
  <c r="U556" i="11"/>
  <c r="R556" i="11"/>
  <c r="R604" i="11"/>
  <c r="U604" i="11" s="1"/>
  <c r="R775" i="11"/>
  <c r="U775" i="11" s="1"/>
  <c r="R779" i="11"/>
  <c r="U779" i="11" s="1"/>
  <c r="R783" i="11"/>
  <c r="U783" i="11" s="1"/>
  <c r="U1086" i="11"/>
  <c r="U1233" i="11"/>
  <c r="R1233" i="11"/>
  <c r="U628" i="11"/>
  <c r="R628" i="11"/>
  <c r="U711" i="11"/>
  <c r="R711" i="11"/>
  <c r="U886" i="11"/>
  <c r="R886" i="11"/>
  <c r="U958" i="11"/>
  <c r="R958" i="11"/>
  <c r="R1107" i="11"/>
  <c r="U1107" i="11" s="1"/>
  <c r="U1134" i="11"/>
  <c r="R1134" i="11"/>
  <c r="R1142" i="11"/>
  <c r="U1142" i="11" s="1"/>
  <c r="U517" i="11"/>
  <c r="R517" i="11"/>
  <c r="U664" i="11"/>
  <c r="R664" i="11"/>
  <c r="U811" i="11"/>
  <c r="R811" i="11"/>
  <c r="R819" i="11"/>
  <c r="U819" i="11" s="1"/>
  <c r="U871" i="11"/>
  <c r="R871" i="11"/>
  <c r="R1002" i="11"/>
  <c r="U1002" i="11" s="1"/>
  <c r="U565" i="11"/>
  <c r="R565" i="11"/>
  <c r="U589" i="11"/>
  <c r="R589" i="11"/>
  <c r="U593" i="11"/>
  <c r="R593" i="11"/>
  <c r="R745" i="11"/>
  <c r="U745" i="11" s="1"/>
  <c r="U918" i="11"/>
  <c r="R918" i="11"/>
  <c r="R1246" i="11"/>
  <c r="U1246" i="11" s="1"/>
  <c r="U1254" i="11"/>
  <c r="R1254" i="11"/>
  <c r="U625" i="11"/>
  <c r="R625" i="11"/>
  <c r="U688" i="11"/>
  <c r="R688" i="11"/>
  <c r="R712" i="11"/>
  <c r="U712" i="11" s="1"/>
  <c r="U891" i="11"/>
  <c r="R891" i="11"/>
  <c r="R967" i="11"/>
  <c r="U967" i="11" s="1"/>
  <c r="U1092" i="11"/>
  <c r="R1092" i="11"/>
  <c r="U1333" i="11"/>
  <c r="R1333" i="11"/>
  <c r="U1384" i="11"/>
  <c r="R1384" i="11"/>
  <c r="R1431" i="11"/>
  <c r="U1431" i="11" s="1"/>
  <c r="U1459" i="11"/>
  <c r="R1459" i="11"/>
  <c r="R1471" i="11"/>
  <c r="U1471" i="11" s="1"/>
  <c r="U1483" i="11"/>
  <c r="R1483" i="11"/>
  <c r="U1495" i="11"/>
  <c r="R1495" i="11"/>
  <c r="U649" i="11"/>
  <c r="R649" i="11"/>
  <c r="U736" i="11"/>
  <c r="U765" i="11"/>
  <c r="R765" i="11"/>
  <c r="U808" i="11"/>
  <c r="R808" i="11"/>
  <c r="R844" i="11"/>
  <c r="U844" i="11" s="1"/>
  <c r="R864" i="11"/>
  <c r="U864" i="11" s="1"/>
  <c r="R903" i="11"/>
  <c r="U903" i="11" s="1"/>
  <c r="R1007" i="11"/>
  <c r="U1007" i="11" s="1"/>
  <c r="U1011" i="11"/>
  <c r="R1011" i="11"/>
  <c r="U1170" i="11"/>
  <c r="U1242" i="11"/>
  <c r="R550" i="11"/>
  <c r="U550" i="11" s="1"/>
  <c r="R586" i="11"/>
  <c r="U586" i="11" s="1"/>
  <c r="R677" i="11"/>
  <c r="U677" i="11" s="1"/>
  <c r="R681" i="11"/>
  <c r="U681" i="11" s="1"/>
  <c r="U923" i="11"/>
  <c r="R923" i="11"/>
  <c r="U1120" i="11"/>
  <c r="R1120" i="11"/>
  <c r="R1231" i="11"/>
  <c r="U1231" i="11" s="1"/>
  <c r="R1338" i="11"/>
  <c r="U1338" i="11" s="1"/>
  <c r="R1350" i="11"/>
  <c r="U1350" i="11" s="1"/>
  <c r="R789" i="11"/>
  <c r="U789" i="11" s="1"/>
  <c r="U939" i="11"/>
  <c r="R939" i="11"/>
  <c r="U1069" i="11"/>
  <c r="R1069" i="11"/>
  <c r="R1101" i="11"/>
  <c r="U1101" i="11" s="1"/>
  <c r="R1105" i="11"/>
  <c r="U1105" i="11" s="1"/>
  <c r="R1196" i="11"/>
  <c r="U1196" i="11" s="1"/>
  <c r="R1381" i="11"/>
  <c r="U1381" i="11" s="1"/>
  <c r="U770" i="11"/>
  <c r="R770" i="11"/>
  <c r="U829" i="11"/>
  <c r="R829" i="11"/>
  <c r="R849" i="11"/>
  <c r="U849" i="11" s="1"/>
  <c r="R869" i="11"/>
  <c r="U869" i="11" s="1"/>
  <c r="R896" i="11"/>
  <c r="U896" i="11" s="1"/>
  <c r="R956" i="11"/>
  <c r="U956" i="11" s="1"/>
  <c r="U1048" i="11"/>
  <c r="R1048" i="11"/>
  <c r="U587" i="11"/>
  <c r="R587" i="11"/>
  <c r="R1125" i="11"/>
  <c r="U1125" i="11" s="1"/>
  <c r="R1240" i="11"/>
  <c r="U1240" i="11" s="1"/>
  <c r="R1248" i="11"/>
  <c r="U1248" i="11" s="1"/>
  <c r="D28" i="9"/>
  <c r="G28" i="9"/>
  <c r="G483" i="9"/>
  <c r="D483" i="9"/>
  <c r="G1145" i="9"/>
  <c r="D1145" i="9"/>
  <c r="G1333" i="9"/>
  <c r="G1752" i="9"/>
  <c r="D1752" i="9"/>
  <c r="G595" i="9"/>
  <c r="G217" i="9"/>
  <c r="D217" i="9"/>
  <c r="G508" i="9"/>
  <c r="D508" i="9"/>
  <c r="D2766" i="9"/>
  <c r="G2766" i="9"/>
  <c r="G352" i="9"/>
  <c r="D352" i="9"/>
  <c r="G333" i="9"/>
  <c r="D333" i="9"/>
  <c r="G2419" i="9"/>
  <c r="G2123" i="9"/>
  <c r="G848" i="9"/>
  <c r="D848" i="9"/>
  <c r="G1534" i="9"/>
  <c r="G329" i="9"/>
  <c r="D329" i="9"/>
  <c r="G2169" i="9"/>
  <c r="D2169" i="9"/>
  <c r="D25" i="9"/>
  <c r="G25" i="9"/>
  <c r="G102" i="9"/>
  <c r="D102" i="9"/>
  <c r="G664" i="9"/>
  <c r="D664" i="9"/>
  <c r="G1113" i="9"/>
  <c r="D1113" i="9"/>
  <c r="G1265" i="9"/>
  <c r="D1265" i="9"/>
  <c r="G1457" i="9"/>
  <c r="D1457" i="9"/>
  <c r="G1584" i="9"/>
  <c r="G2213" i="9"/>
  <c r="G2708" i="9"/>
  <c r="D2708" i="9"/>
  <c r="D2862" i="9"/>
  <c r="G2862" i="9"/>
  <c r="G137" i="9"/>
  <c r="D137" i="9"/>
  <c r="G516" i="9"/>
  <c r="D516" i="9"/>
  <c r="D751" i="9"/>
  <c r="G751" i="9"/>
  <c r="G760" i="9"/>
  <c r="G1074" i="9"/>
  <c r="D1074" i="9"/>
  <c r="G1105" i="9"/>
  <c r="G1184" i="9"/>
  <c r="G2054" i="9"/>
  <c r="G2141" i="9"/>
  <c r="D2141" i="9"/>
  <c r="G2202" i="9"/>
  <c r="D2202" i="9"/>
  <c r="G76" i="9"/>
  <c r="G475" i="9"/>
  <c r="D475" i="9"/>
  <c r="G592" i="9"/>
  <c r="D592" i="9"/>
  <c r="G756" i="9"/>
  <c r="D756" i="9"/>
  <c r="G1515" i="9"/>
  <c r="D1515" i="9"/>
  <c r="G2551" i="9"/>
  <c r="D2551" i="9"/>
  <c r="G2684" i="9"/>
  <c r="D2684" i="9"/>
  <c r="G2326" i="9"/>
  <c r="D2326" i="9"/>
  <c r="G1416" i="9"/>
  <c r="G2527" i="9"/>
  <c r="D2527" i="9"/>
  <c r="G2796" i="9"/>
  <c r="D2796" i="9"/>
  <c r="G2774" i="9"/>
  <c r="D2774" i="9"/>
  <c r="D48" i="9"/>
  <c r="G48" i="9"/>
  <c r="G121" i="9"/>
  <c r="D121" i="9"/>
  <c r="G736" i="9"/>
  <c r="D736" i="9"/>
  <c r="G740" i="9"/>
  <c r="G1604" i="9"/>
  <c r="D1604" i="9"/>
  <c r="G1652" i="9"/>
  <c r="D1652" i="9"/>
  <c r="G1770" i="9"/>
  <c r="D1770" i="9"/>
  <c r="G2392" i="9"/>
  <c r="G2937" i="9"/>
  <c r="D2937" i="9"/>
  <c r="G259" i="9"/>
  <c r="D259" i="9"/>
  <c r="G2424" i="9"/>
  <c r="G376" i="9"/>
  <c r="D376" i="9"/>
  <c r="G2840" i="9"/>
  <c r="D2840" i="9"/>
  <c r="G523" i="9"/>
  <c r="D523" i="9"/>
  <c r="G623" i="9"/>
  <c r="D623" i="9"/>
  <c r="G1634" i="9"/>
  <c r="D1634" i="9"/>
  <c r="G2599" i="9"/>
  <c r="G2942" i="9"/>
  <c r="D2942" i="9"/>
  <c r="G1221" i="9"/>
  <c r="D1221" i="9"/>
  <c r="G86" i="9"/>
  <c r="D86" i="9"/>
  <c r="G297" i="9"/>
  <c r="D297" i="9"/>
  <c r="G1225" i="9"/>
  <c r="D1225" i="9"/>
  <c r="G1341" i="9"/>
  <c r="D1341" i="9"/>
  <c r="G1630" i="9"/>
  <c r="D1630" i="9"/>
  <c r="G188" i="9"/>
  <c r="D188" i="9"/>
  <c r="G1329" i="9"/>
  <c r="D1329" i="9"/>
  <c r="D1668" i="9"/>
  <c r="G1668" i="9"/>
  <c r="G615" i="9"/>
  <c r="D615" i="9"/>
  <c r="G47" i="9"/>
  <c r="D47" i="9"/>
  <c r="G45" i="9"/>
  <c r="G153" i="9"/>
  <c r="D153" i="9"/>
  <c r="D314" i="9"/>
  <c r="G314" i="9"/>
  <c r="G828" i="9"/>
  <c r="D828" i="9"/>
  <c r="D852" i="9"/>
  <c r="G852" i="9"/>
  <c r="G1168" i="9"/>
  <c r="D1168" i="9"/>
  <c r="G1248" i="9"/>
  <c r="G1337" i="9"/>
  <c r="D1337" i="9"/>
  <c r="G2311" i="9"/>
  <c r="D2615" i="9"/>
  <c r="G2615" i="9"/>
  <c r="G2635" i="9"/>
  <c r="G57" i="9"/>
  <c r="G1193" i="9"/>
  <c r="D1193" i="9"/>
  <c r="G2301" i="9"/>
  <c r="G2371" i="9"/>
  <c r="G2569" i="9"/>
  <c r="D2569" i="9"/>
  <c r="G2690" i="9"/>
  <c r="G2805" i="9"/>
  <c r="D2805" i="9"/>
  <c r="G233" i="9"/>
  <c r="D233" i="9"/>
  <c r="G257" i="9"/>
  <c r="D257" i="9"/>
  <c r="G267" i="9"/>
  <c r="D267" i="9"/>
  <c r="G403" i="9"/>
  <c r="D403" i="9"/>
  <c r="G427" i="9"/>
  <c r="D427" i="9"/>
  <c r="G431" i="9"/>
  <c r="G469" i="9"/>
  <c r="D469" i="9"/>
  <c r="G487" i="9"/>
  <c r="D487" i="9"/>
  <c r="G873" i="9"/>
  <c r="G903" i="9"/>
  <c r="D903" i="9"/>
  <c r="G912" i="9"/>
  <c r="G921" i="9"/>
  <c r="G929" i="9"/>
  <c r="D929" i="9"/>
  <c r="G963" i="9"/>
  <c r="G1009" i="9"/>
  <c r="G1072" i="9"/>
  <c r="G1098" i="9"/>
  <c r="G1189" i="9"/>
  <c r="G1245" i="9"/>
  <c r="G1330" i="9"/>
  <c r="D1330" i="9"/>
  <c r="G1342" i="9"/>
  <c r="D1342" i="9"/>
  <c r="G1381" i="9"/>
  <c r="G1450" i="9"/>
  <c r="G1467" i="9"/>
  <c r="G1547" i="9"/>
  <c r="G1562" i="9"/>
  <c r="G1575" i="9"/>
  <c r="D1575" i="9"/>
  <c r="G1598" i="9"/>
  <c r="G1654" i="9"/>
  <c r="D1654" i="9"/>
  <c r="G1696" i="9"/>
  <c r="D1696" i="9"/>
  <c r="G1741" i="9"/>
  <c r="D1741" i="9"/>
  <c r="G1811" i="9"/>
  <c r="G1843" i="9"/>
  <c r="G2071" i="9"/>
  <c r="D2071" i="9"/>
  <c r="G2096" i="9"/>
  <c r="D2096" i="9"/>
  <c r="G2100" i="9"/>
  <c r="G2108" i="9"/>
  <c r="D2108" i="9"/>
  <c r="G2179" i="9"/>
  <c r="G2182" i="9"/>
  <c r="D2182" i="9"/>
  <c r="G2246" i="9"/>
  <c r="G2262" i="9"/>
  <c r="D2262" i="9"/>
  <c r="G2294" i="9"/>
  <c r="D2294" i="9"/>
  <c r="G2332" i="9"/>
  <c r="D2332" i="9"/>
  <c r="G2336" i="9"/>
  <c r="D2336" i="9"/>
  <c r="G2376" i="9"/>
  <c r="G2437" i="9"/>
  <c r="G2445" i="9"/>
  <c r="G2525" i="9"/>
  <c r="G2528" i="9"/>
  <c r="G2626" i="9"/>
  <c r="D2626" i="9"/>
  <c r="G2710" i="9"/>
  <c r="G2856" i="9"/>
  <c r="D2856" i="9"/>
  <c r="G2883" i="9"/>
  <c r="G2906" i="9"/>
  <c r="G757" i="9"/>
  <c r="G1085" i="9"/>
  <c r="D1085" i="9"/>
  <c r="G2144" i="9"/>
  <c r="D2144" i="9"/>
  <c r="G2588" i="9"/>
  <c r="G2721" i="9"/>
  <c r="D2721" i="9"/>
  <c r="G74" i="9"/>
  <c r="G279" i="9"/>
  <c r="D279" i="9"/>
  <c r="G305" i="9"/>
  <c r="G309" i="9"/>
  <c r="G325" i="9"/>
  <c r="G342" i="9"/>
  <c r="G399" i="9"/>
  <c r="D399" i="9"/>
  <c r="G419" i="9"/>
  <c r="D419" i="9"/>
  <c r="G423" i="9"/>
  <c r="G512" i="9"/>
  <c r="D512" i="9"/>
  <c r="G583" i="9"/>
  <c r="D583" i="9"/>
  <c r="G611" i="9"/>
  <c r="D611" i="9"/>
  <c r="G620" i="9"/>
  <c r="G787" i="9"/>
  <c r="D787" i="9"/>
  <c r="G812" i="9"/>
  <c r="G869" i="9"/>
  <c r="D869" i="9"/>
  <c r="G1081" i="9"/>
  <c r="G1094" i="9"/>
  <c r="G1126" i="9"/>
  <c r="D1126" i="9"/>
  <c r="G1130" i="9"/>
  <c r="D1130" i="9"/>
  <c r="G1146" i="9"/>
  <c r="G1178" i="9"/>
  <c r="D1178" i="9"/>
  <c r="G1206" i="9"/>
  <c r="D1206" i="9"/>
  <c r="G1258" i="9"/>
  <c r="G1326" i="9"/>
  <c r="D1326" i="9"/>
  <c r="G1338" i="9"/>
  <c r="D1338" i="9"/>
  <c r="G1377" i="9"/>
  <c r="D1377" i="9"/>
  <c r="G1398" i="9"/>
  <c r="D1398" i="9"/>
  <c r="G1432" i="9"/>
  <c r="D1432" i="9"/>
  <c r="G1519" i="9"/>
  <c r="G1538" i="9"/>
  <c r="D1538" i="9"/>
  <c r="G1543" i="9"/>
  <c r="G1685" i="9"/>
  <c r="D1685" i="9"/>
  <c r="G1757" i="9"/>
  <c r="G1761" i="9"/>
  <c r="D1761" i="9"/>
  <c r="G1894" i="9"/>
  <c r="G1949" i="9"/>
  <c r="G2088" i="9"/>
  <c r="G2109" i="9"/>
  <c r="G2121" i="9"/>
  <c r="D2121" i="9"/>
  <c r="G2198" i="9"/>
  <c r="G2209" i="9"/>
  <c r="G2227" i="9"/>
  <c r="D2227" i="9"/>
  <c r="G2275" i="9"/>
  <c r="D2275" i="9"/>
  <c r="G2319" i="9"/>
  <c r="D2319" i="9"/>
  <c r="G2385" i="9"/>
  <c r="G2458" i="9"/>
  <c r="D2458" i="9"/>
  <c r="G2483" i="9"/>
  <c r="G2506" i="9"/>
  <c r="D2506" i="9"/>
  <c r="G2536" i="9"/>
  <c r="D2536" i="9"/>
  <c r="G765" i="9"/>
  <c r="D765" i="9"/>
  <c r="G881" i="9"/>
  <c r="D881" i="9"/>
  <c r="G1877" i="9"/>
  <c r="D1877" i="9"/>
  <c r="G2298" i="9"/>
  <c r="D2298" i="9"/>
  <c r="G2397" i="9"/>
  <c r="D2397" i="9"/>
  <c r="G2780" i="9"/>
  <c r="G116" i="9"/>
  <c r="G264" i="9"/>
  <c r="D264" i="9"/>
  <c r="G338" i="9"/>
  <c r="D338" i="9"/>
  <c r="G370" i="9"/>
  <c r="D370" i="9"/>
  <c r="G391" i="9"/>
  <c r="G395" i="9"/>
  <c r="G415" i="9"/>
  <c r="D415" i="9"/>
  <c r="G457" i="9"/>
  <c r="D457" i="9"/>
  <c r="G461" i="9"/>
  <c r="D461" i="9"/>
  <c r="G804" i="9"/>
  <c r="D804" i="9"/>
  <c r="G951" i="9"/>
  <c r="D951" i="9"/>
  <c r="G960" i="9"/>
  <c r="G1061" i="9"/>
  <c r="D1061" i="9"/>
  <c r="G1107" i="9"/>
  <c r="G1143" i="9"/>
  <c r="G1166" i="9"/>
  <c r="G1174" i="9"/>
  <c r="D1174" i="9"/>
  <c r="G1207" i="9"/>
  <c r="G1229" i="9"/>
  <c r="D1229" i="9"/>
  <c r="G1233" i="9"/>
  <c r="G1250" i="9"/>
  <c r="G1254" i="9"/>
  <c r="G1284" i="9"/>
  <c r="D1284" i="9"/>
  <c r="G1364" i="9"/>
  <c r="G1386" i="9"/>
  <c r="D1386" i="9"/>
  <c r="G1390" i="9"/>
  <c r="D1390" i="9"/>
  <c r="G1402" i="9"/>
  <c r="G1524" i="9"/>
  <c r="D1524" i="9"/>
  <c r="G1580" i="9"/>
  <c r="G1658" i="9"/>
  <c r="D1658" i="9"/>
  <c r="G1730" i="9"/>
  <c r="D1730" i="9"/>
  <c r="G2175" i="9"/>
  <c r="D2175" i="9"/>
  <c r="G2307" i="9"/>
  <c r="D2307" i="9"/>
  <c r="G2328" i="9"/>
  <c r="D2328" i="9"/>
  <c r="G2407" i="9"/>
  <c r="G2429" i="9"/>
  <c r="G2476" i="9"/>
  <c r="G2480" i="9"/>
  <c r="D2480" i="9"/>
  <c r="G2495" i="9"/>
  <c r="D2495" i="9"/>
  <c r="G2694" i="9"/>
  <c r="G2704" i="9"/>
  <c r="G2725" i="9"/>
  <c r="D2725" i="9"/>
  <c r="G2770" i="9"/>
  <c r="D2770" i="9"/>
  <c r="G2777" i="9"/>
  <c r="D2777" i="9"/>
  <c r="G2798" i="9"/>
  <c r="D2798" i="9"/>
  <c r="G2864" i="9"/>
  <c r="G2884" i="9"/>
  <c r="D2884" i="9"/>
  <c r="G360" i="9"/>
  <c r="G1041" i="9"/>
  <c r="D1041" i="9"/>
  <c r="G1321" i="9"/>
  <c r="G2475" i="9"/>
  <c r="D2475" i="9"/>
  <c r="G166" i="9"/>
  <c r="G218" i="9"/>
  <c r="D218" i="9"/>
  <c r="G250" i="9"/>
  <c r="D250" i="9"/>
  <c r="G272" i="9"/>
  <c r="G294" i="9"/>
  <c r="D294" i="9"/>
  <c r="G563" i="9"/>
  <c r="D563" i="9"/>
  <c r="G567" i="9"/>
  <c r="D567" i="9"/>
  <c r="G665" i="9"/>
  <c r="G732" i="9"/>
  <c r="D732" i="9"/>
  <c r="G809" i="9"/>
  <c r="D809" i="9"/>
  <c r="G926" i="9"/>
  <c r="D926" i="9"/>
  <c r="G998" i="9"/>
  <c r="G1006" i="9"/>
  <c r="D1006" i="9"/>
  <c r="G1034" i="9"/>
  <c r="D1034" i="9"/>
  <c r="G1057" i="9"/>
  <c r="G1122" i="9"/>
  <c r="D1122" i="9"/>
  <c r="G1190" i="9"/>
  <c r="G1242" i="9"/>
  <c r="G1280" i="9"/>
  <c r="G1305" i="9"/>
  <c r="D1305" i="9"/>
  <c r="G1369" i="9"/>
  <c r="G1476" i="9"/>
  <c r="D1476" i="9"/>
  <c r="G1544" i="9"/>
  <c r="D1544" i="9"/>
  <c r="G1665" i="9"/>
  <c r="G1678" i="9"/>
  <c r="G1864" i="9"/>
  <c r="G1936" i="9"/>
  <c r="G1989" i="9"/>
  <c r="D1989" i="9"/>
  <c r="G2048" i="9"/>
  <c r="D2048" i="9"/>
  <c r="G2052" i="9"/>
  <c r="G2080" i="9"/>
  <c r="D2080" i="9"/>
  <c r="G2097" i="9"/>
  <c r="G2125" i="9"/>
  <c r="G2195" i="9"/>
  <c r="D2195" i="9"/>
  <c r="G2214" i="9"/>
  <c r="G2232" i="9"/>
  <c r="G2243" i="9"/>
  <c r="G2291" i="9"/>
  <c r="D2291" i="9"/>
  <c r="G2381" i="9"/>
  <c r="D2381" i="9"/>
  <c r="G2450" i="9"/>
  <c r="G2581" i="9"/>
  <c r="D2581" i="9"/>
  <c r="G2593" i="9"/>
  <c r="D2593" i="9"/>
  <c r="G2673" i="9"/>
  <c r="D2673" i="9"/>
  <c r="G2730" i="9"/>
  <c r="D2730" i="9"/>
  <c r="G2738" i="9"/>
  <c r="D2738" i="9"/>
  <c r="G2810" i="9"/>
  <c r="D2810" i="9"/>
  <c r="G2926" i="9"/>
  <c r="D2926" i="9"/>
  <c r="G156" i="9"/>
  <c r="D156" i="9"/>
  <c r="G1029" i="9"/>
  <c r="G1049" i="9"/>
  <c r="D1049" i="9"/>
  <c r="G1737" i="9"/>
  <c r="D1737" i="9"/>
  <c r="G1753" i="9"/>
  <c r="G14" i="9"/>
  <c r="G22" i="9"/>
  <c r="G42" i="9"/>
  <c r="G62" i="9"/>
  <c r="G67" i="9"/>
  <c r="G71" i="9"/>
  <c r="G95" i="9"/>
  <c r="G207" i="9"/>
  <c r="G289" i="9"/>
  <c r="D289" i="9"/>
  <c r="G358" i="9"/>
  <c r="D358" i="9"/>
  <c r="G416" i="9"/>
  <c r="G433" i="9"/>
  <c r="D433" i="9"/>
  <c r="G443" i="9"/>
  <c r="G612" i="9"/>
  <c r="D612" i="9"/>
  <c r="G771" i="9"/>
  <c r="G840" i="9"/>
  <c r="G862" i="9"/>
  <c r="D862" i="9"/>
  <c r="G887" i="9"/>
  <c r="G918" i="9"/>
  <c r="D918" i="9"/>
  <c r="G948" i="9"/>
  <c r="D948" i="9"/>
  <c r="G980" i="9"/>
  <c r="G985" i="9"/>
  <c r="D985" i="9"/>
  <c r="G1026" i="9"/>
  <c r="D1026" i="9"/>
  <c r="G1031" i="9"/>
  <c r="D1031" i="9"/>
  <c r="G1042" i="9"/>
  <c r="G1352" i="9"/>
  <c r="G1378" i="9"/>
  <c r="D1378" i="9"/>
  <c r="G1415" i="9"/>
  <c r="D1415" i="9"/>
  <c r="G1433" i="9"/>
  <c r="D1433" i="9"/>
  <c r="G1494" i="9"/>
  <c r="D1494" i="9"/>
  <c r="G1520" i="9"/>
  <c r="G1606" i="9"/>
  <c r="D1606" i="9"/>
  <c r="G1682" i="9"/>
  <c r="G1766" i="9"/>
  <c r="G1773" i="9"/>
  <c r="G1782" i="9"/>
  <c r="G1816" i="9"/>
  <c r="D1816" i="9"/>
  <c r="G1925" i="9"/>
  <c r="D1925" i="9"/>
  <c r="G1993" i="9"/>
  <c r="G1997" i="9"/>
  <c r="G2157" i="9"/>
  <c r="D2157" i="9"/>
  <c r="G2360" i="9"/>
  <c r="G2511" i="9"/>
  <c r="G2571" i="9"/>
  <c r="D2571" i="9"/>
  <c r="G2589" i="9"/>
  <c r="G2763" i="9"/>
  <c r="D2763" i="9"/>
  <c r="G2782" i="9"/>
  <c r="G2806" i="9"/>
  <c r="G2922" i="9"/>
  <c r="G61" i="9"/>
  <c r="D61" i="9"/>
  <c r="G82" i="9"/>
  <c r="D82" i="9"/>
  <c r="G464" i="9"/>
  <c r="G856" i="9"/>
  <c r="D856" i="9"/>
  <c r="G1080" i="9"/>
  <c r="G1744" i="9"/>
  <c r="D1744" i="9"/>
  <c r="G344" i="9"/>
  <c r="D344" i="9"/>
  <c r="G366" i="9"/>
  <c r="G499" i="9"/>
  <c r="G572" i="9"/>
  <c r="G639" i="9"/>
  <c r="D639" i="9"/>
  <c r="G652" i="9"/>
  <c r="D652" i="9"/>
  <c r="G836" i="9"/>
  <c r="D836" i="9"/>
  <c r="G875" i="9"/>
  <c r="D875" i="9"/>
  <c r="G923" i="9"/>
  <c r="D923" i="9"/>
  <c r="G957" i="9"/>
  <c r="D957" i="9"/>
  <c r="G1054" i="9"/>
  <c r="D1054" i="9"/>
  <c r="G1066" i="9"/>
  <c r="D1066" i="9"/>
  <c r="G1078" i="9"/>
  <c r="G1104" i="9"/>
  <c r="D1104" i="9"/>
  <c r="G1289" i="9"/>
  <c r="D1289" i="9"/>
  <c r="G1318" i="9"/>
  <c r="D1318" i="9"/>
  <c r="G1374" i="9"/>
  <c r="D1374" i="9"/>
  <c r="G1613" i="9"/>
  <c r="D1613" i="9"/>
  <c r="G1709" i="9"/>
  <c r="D1709" i="9"/>
  <c r="G1739" i="9"/>
  <c r="G1840" i="9"/>
  <c r="G1968" i="9"/>
  <c r="G2019" i="9"/>
  <c r="D2019" i="9"/>
  <c r="G2077" i="9"/>
  <c r="D2077" i="9"/>
  <c r="G2085" i="9"/>
  <c r="D2085" i="9"/>
  <c r="G2102" i="9"/>
  <c r="G2130" i="9"/>
  <c r="D2130" i="9"/>
  <c r="G2165" i="9"/>
  <c r="G2172" i="9"/>
  <c r="D2172" i="9"/>
  <c r="G2252" i="9"/>
  <c r="D2252" i="9"/>
  <c r="G2321" i="9"/>
  <c r="D2321" i="9"/>
  <c r="G2399" i="9"/>
  <c r="D2399" i="9"/>
  <c r="G2496" i="9"/>
  <c r="G2677" i="9"/>
  <c r="G2735" i="9"/>
  <c r="D2735" i="9"/>
  <c r="G2791" i="9"/>
  <c r="G2861" i="9"/>
  <c r="G2870" i="9"/>
  <c r="D2870" i="9"/>
  <c r="G2908" i="9"/>
  <c r="D2908" i="9"/>
  <c r="G13" i="9"/>
  <c r="D13" i="9"/>
  <c r="G201" i="9"/>
  <c r="D201" i="9"/>
  <c r="G346" i="9"/>
  <c r="D346" i="9"/>
  <c r="G369" i="9"/>
  <c r="G1376" i="9"/>
  <c r="G1389" i="9"/>
  <c r="D1389" i="9"/>
  <c r="G1647" i="9"/>
  <c r="D1647" i="9"/>
  <c r="G191" i="9"/>
  <c r="D191" i="9"/>
  <c r="G2" i="9"/>
  <c r="D2" i="9"/>
  <c r="G131" i="9"/>
  <c r="G175" i="9"/>
  <c r="D175" i="9"/>
  <c r="G204" i="9"/>
  <c r="D204" i="9"/>
  <c r="G354" i="9"/>
  <c r="G359" i="9"/>
  <c r="D359" i="9"/>
  <c r="G362" i="9"/>
  <c r="G409" i="9"/>
  <c r="D409" i="9"/>
  <c r="G425" i="9"/>
  <c r="D425" i="9"/>
  <c r="G449" i="9"/>
  <c r="D449" i="9"/>
  <c r="G467" i="9"/>
  <c r="G547" i="9"/>
  <c r="G568" i="9"/>
  <c r="G608" i="9"/>
  <c r="G707" i="9"/>
  <c r="G724" i="9"/>
  <c r="G768" i="9"/>
  <c r="G801" i="9"/>
  <c r="D801" i="9"/>
  <c r="G859" i="9"/>
  <c r="D859" i="9"/>
  <c r="G901" i="9"/>
  <c r="G914" i="9"/>
  <c r="G935" i="9"/>
  <c r="G940" i="9"/>
  <c r="D940" i="9"/>
  <c r="G977" i="9"/>
  <c r="D977" i="9"/>
  <c r="G1027" i="9"/>
  <c r="G1043" i="9"/>
  <c r="G1062" i="9"/>
  <c r="D1062" i="9"/>
  <c r="G1180" i="9"/>
  <c r="D1180" i="9"/>
  <c r="G1293" i="9"/>
  <c r="D1293" i="9"/>
  <c r="G1328" i="9"/>
  <c r="G1345" i="9"/>
  <c r="D1345" i="9"/>
  <c r="G1429" i="9"/>
  <c r="G1485" i="9"/>
  <c r="G1545" i="9"/>
  <c r="G1600" i="9"/>
  <c r="D1600" i="9"/>
  <c r="G1694" i="9"/>
  <c r="G1778" i="9"/>
  <c r="G1824" i="9"/>
  <c r="G1853" i="9"/>
  <c r="G1977" i="9"/>
  <c r="D1977" i="9"/>
  <c r="G2049" i="9"/>
  <c r="G2066" i="9"/>
  <c r="G2069" i="9"/>
  <c r="G2134" i="9"/>
  <c r="D2134" i="9"/>
  <c r="G2146" i="9"/>
  <c r="G2211" i="9"/>
  <c r="D2211" i="9"/>
  <c r="G2269" i="9"/>
  <c r="G2284" i="9"/>
  <c r="D2284" i="9"/>
  <c r="G2378" i="9"/>
  <c r="G2413" i="9"/>
  <c r="G2519" i="9"/>
  <c r="G2530" i="9"/>
  <c r="D2530" i="9"/>
  <c r="G2633" i="9"/>
  <c r="G2662" i="9"/>
  <c r="G2666" i="9"/>
  <c r="D2666" i="9"/>
  <c r="G2712" i="9"/>
  <c r="D2712" i="9"/>
  <c r="G2719" i="9"/>
  <c r="G2820" i="9"/>
  <c r="D2820" i="9"/>
  <c r="G2837" i="9"/>
  <c r="D2837" i="9"/>
  <c r="G2866" i="9"/>
  <c r="D2866" i="9"/>
  <c r="G2904" i="9"/>
  <c r="G2918" i="9"/>
  <c r="D2918" i="9"/>
  <c r="G282" i="9"/>
  <c r="D282" i="9"/>
  <c r="G249" i="9"/>
  <c r="D249" i="9"/>
  <c r="G803" i="9"/>
  <c r="D803" i="9"/>
  <c r="G1001" i="9"/>
  <c r="D1001" i="9"/>
  <c r="G143" i="9"/>
  <c r="D143" i="9"/>
  <c r="G247" i="9"/>
  <c r="G345" i="9"/>
  <c r="D345" i="9"/>
  <c r="G367" i="9"/>
  <c r="G405" i="9"/>
  <c r="G413" i="9"/>
  <c r="D413" i="9"/>
  <c r="G417" i="9"/>
  <c r="D417" i="9"/>
  <c r="G472" i="9"/>
  <c r="G500" i="9"/>
  <c r="D500" i="9"/>
  <c r="G543" i="9"/>
  <c r="D543" i="9"/>
  <c r="G552" i="9"/>
  <c r="D552" i="9"/>
  <c r="G556" i="9"/>
  <c r="D556" i="9"/>
  <c r="G564" i="9"/>
  <c r="D564" i="9"/>
  <c r="G600" i="9"/>
  <c r="G604" i="9"/>
  <c r="D604" i="9"/>
  <c r="G627" i="9"/>
  <c r="D627" i="9"/>
  <c r="G691" i="9"/>
  <c r="D691" i="9"/>
  <c r="G696" i="9"/>
  <c r="D696" i="9"/>
  <c r="G785" i="9"/>
  <c r="G832" i="9"/>
  <c r="D832" i="9"/>
  <c r="G884" i="9"/>
  <c r="G949" i="9"/>
  <c r="G1011" i="9"/>
  <c r="D1011" i="9"/>
  <c r="G1047" i="9"/>
  <c r="D1047" i="9"/>
  <c r="G1128" i="9"/>
  <c r="G1176" i="9"/>
  <c r="G1213" i="9"/>
  <c r="D1213" i="9"/>
  <c r="G1217" i="9"/>
  <c r="D1217" i="9"/>
  <c r="G1298" i="9"/>
  <c r="D1298" i="9"/>
  <c r="G1324" i="9"/>
  <c r="G1442" i="9"/>
  <c r="D1442" i="9"/>
  <c r="G1589" i="9"/>
  <c r="G1622" i="9"/>
  <c r="D1622" i="9"/>
  <c r="G1629" i="9"/>
  <c r="D1629" i="9"/>
  <c r="G1656" i="9"/>
  <c r="D1656" i="9"/>
  <c r="G1698" i="9"/>
  <c r="D1698" i="9"/>
  <c r="G1880" i="9"/>
  <c r="D1880" i="9"/>
  <c r="G1896" i="9"/>
  <c r="D1896" i="9"/>
  <c r="G1909" i="9"/>
  <c r="D1909" i="9"/>
  <c r="G1965" i="9"/>
  <c r="G2062" i="9"/>
  <c r="G2094" i="9"/>
  <c r="G2115" i="9"/>
  <c r="D2115" i="9"/>
  <c r="G2192" i="9"/>
  <c r="D2192" i="9"/>
  <c r="G2204" i="9"/>
  <c r="D2204" i="9"/>
  <c r="G2216" i="9"/>
  <c r="G2229" i="9"/>
  <c r="G2374" i="9"/>
  <c r="G2387" i="9"/>
  <c r="G2404" i="9"/>
  <c r="G2409" i="9"/>
  <c r="D2409" i="9"/>
  <c r="G2435" i="9"/>
  <c r="G2485" i="9"/>
  <c r="D2485" i="9"/>
  <c r="G2586" i="9"/>
  <c r="G2639" i="9"/>
  <c r="G2643" i="9"/>
  <c r="G2706" i="9"/>
  <c r="D2706" i="9"/>
  <c r="G2739" i="9"/>
  <c r="D2739" i="9"/>
  <c r="G2750" i="9"/>
  <c r="D2750" i="9"/>
  <c r="G169" i="9"/>
  <c r="D169" i="9"/>
  <c r="G535" i="9"/>
  <c r="D535" i="9"/>
  <c r="G1594" i="9"/>
  <c r="D1594" i="9"/>
  <c r="G1637" i="9"/>
  <c r="D1637" i="9"/>
  <c r="G105" i="9"/>
  <c r="D105" i="9"/>
  <c r="G77" i="9"/>
  <c r="G397" i="9"/>
  <c r="D397" i="9"/>
  <c r="G401" i="9"/>
  <c r="G524" i="9"/>
  <c r="G560" i="9"/>
  <c r="G962" i="9"/>
  <c r="G986" i="9"/>
  <c r="G1124" i="9"/>
  <c r="G1156" i="9"/>
  <c r="D1156" i="9"/>
  <c r="G1196" i="9"/>
  <c r="D1196" i="9"/>
  <c r="G1252" i="9"/>
  <c r="G1273" i="9"/>
  <c r="G1366" i="9"/>
  <c r="G1400" i="9"/>
  <c r="G1419" i="9"/>
  <c r="G1593" i="9"/>
  <c r="G1636" i="9"/>
  <c r="G1800" i="9"/>
  <c r="G1825" i="9"/>
  <c r="D1825" i="9"/>
  <c r="G1832" i="9"/>
  <c r="D1832" i="9"/>
  <c r="G1961" i="9"/>
  <c r="G2037" i="9"/>
  <c r="D2037" i="9"/>
  <c r="G2127" i="9"/>
  <c r="D2127" i="9"/>
  <c r="G2139" i="9"/>
  <c r="G2155" i="9"/>
  <c r="D2155" i="9"/>
  <c r="G2158" i="9"/>
  <c r="G2177" i="9"/>
  <c r="G2185" i="9"/>
  <c r="D2185" i="9"/>
  <c r="G2241" i="9"/>
  <c r="D2241" i="9"/>
  <c r="G2273" i="9"/>
  <c r="G2440" i="9"/>
  <c r="G2469" i="9"/>
  <c r="D2469" i="9"/>
  <c r="G2561" i="9"/>
  <c r="G2572" i="9"/>
  <c r="D2572" i="9"/>
  <c r="G2576" i="9"/>
  <c r="D2576" i="9"/>
  <c r="G2595" i="9"/>
  <c r="D2595" i="9"/>
  <c r="G2606" i="9"/>
  <c r="D2606" i="9"/>
  <c r="G2682" i="9"/>
  <c r="G2699" i="9"/>
  <c r="D2699" i="9"/>
  <c r="G2743" i="9"/>
  <c r="D2743" i="9"/>
  <c r="G2768" i="9"/>
  <c r="G2812" i="9"/>
  <c r="D2812" i="9"/>
  <c r="G2886" i="9"/>
  <c r="D2886" i="9"/>
  <c r="G2890" i="9"/>
  <c r="G2899" i="9"/>
  <c r="D2899" i="9"/>
  <c r="G31" i="9"/>
  <c r="D31" i="9"/>
  <c r="G1707" i="9"/>
  <c r="G1906" i="9"/>
  <c r="D1906" i="9"/>
  <c r="G1923" i="9"/>
  <c r="D1923" i="9"/>
  <c r="G44" i="9"/>
  <c r="D44" i="9"/>
  <c r="G89" i="9"/>
  <c r="D89" i="9"/>
  <c r="G140" i="9"/>
  <c r="D140" i="9"/>
  <c r="G197" i="9"/>
  <c r="G212" i="9"/>
  <c r="G277" i="9"/>
  <c r="G312" i="9"/>
  <c r="G368" i="9"/>
  <c r="D368" i="9"/>
  <c r="G406" i="9"/>
  <c r="D406" i="9"/>
  <c r="G459" i="9"/>
  <c r="D459" i="9"/>
  <c r="G520" i="9"/>
  <c r="G631" i="9"/>
  <c r="G897" i="9"/>
  <c r="G920" i="9"/>
  <c r="D920" i="9"/>
  <c r="G982" i="9"/>
  <c r="D982" i="9"/>
  <c r="G991" i="9"/>
  <c r="G1008" i="9"/>
  <c r="D1008" i="9"/>
  <c r="G1036" i="9"/>
  <c r="D1036" i="9"/>
  <c r="G1109" i="9"/>
  <c r="D1109" i="9"/>
  <c r="G1133" i="9"/>
  <c r="G1137" i="9"/>
  <c r="G1141" i="9"/>
  <c r="D1141" i="9"/>
  <c r="G1209" i="9"/>
  <c r="D1209" i="9"/>
  <c r="G1236" i="9"/>
  <c r="D1236" i="9"/>
  <c r="G1282" i="9"/>
  <c r="D1282" i="9"/>
  <c r="G1350" i="9"/>
  <c r="D1350" i="9"/>
  <c r="G1362" i="9"/>
  <c r="D1362" i="9"/>
  <c r="G1412" i="9"/>
  <c r="D1412" i="9"/>
  <c r="G1435" i="9"/>
  <c r="G1505" i="9"/>
  <c r="G1574" i="9"/>
  <c r="D1574" i="9"/>
  <c r="G1729" i="9"/>
  <c r="D1729" i="9"/>
  <c r="G1768" i="9"/>
  <c r="D1768" i="9"/>
  <c r="G1797" i="9"/>
  <c r="D1797" i="9"/>
  <c r="G1829" i="9"/>
  <c r="D1829" i="9"/>
  <c r="G1846" i="9"/>
  <c r="D1846" i="9"/>
  <c r="G1862" i="9"/>
  <c r="G1948" i="9"/>
  <c r="G1957" i="9"/>
  <c r="D1957" i="9"/>
  <c r="G2025" i="9"/>
  <c r="D2025" i="9"/>
  <c r="G2029" i="9"/>
  <c r="G2063" i="9"/>
  <c r="D2063" i="9"/>
  <c r="G2107" i="9"/>
  <c r="G2135" i="9"/>
  <c r="D2135" i="9"/>
  <c r="G2253" i="9"/>
  <c r="G2257" i="9"/>
  <c r="G2261" i="9"/>
  <c r="D2261" i="9"/>
  <c r="G2285" i="9"/>
  <c r="G2427" i="9"/>
  <c r="G2591" i="9"/>
  <c r="D2591" i="9"/>
  <c r="G2675" i="9"/>
  <c r="D2675" i="9"/>
  <c r="G2703" i="9"/>
  <c r="G2716" i="9"/>
  <c r="G2838" i="9"/>
  <c r="D2838" i="9"/>
  <c r="G2846" i="9"/>
  <c r="G232" i="9"/>
  <c r="G407" i="9"/>
  <c r="G436" i="9"/>
  <c r="D436" i="9"/>
  <c r="G496" i="9"/>
  <c r="D496" i="9"/>
  <c r="G636" i="9"/>
  <c r="D636" i="9"/>
  <c r="G697" i="9"/>
  <c r="G824" i="9"/>
  <c r="D824" i="9"/>
  <c r="G906" i="9"/>
  <c r="D906" i="9"/>
  <c r="G932" i="9"/>
  <c r="G937" i="9"/>
  <c r="D937" i="9"/>
  <c r="G946" i="9"/>
  <c r="D946" i="9"/>
  <c r="G954" i="9"/>
  <c r="D954" i="9"/>
  <c r="G966" i="9"/>
  <c r="D966" i="9"/>
  <c r="G1024" i="9"/>
  <c r="G1044" i="9"/>
  <c r="D1044" i="9"/>
  <c r="G1153" i="9"/>
  <c r="D1153" i="9"/>
  <c r="G1214" i="9"/>
  <c r="D1214" i="9"/>
  <c r="G1385" i="9"/>
  <c r="D1385" i="9"/>
  <c r="G1426" i="9"/>
  <c r="G1443" i="9"/>
  <c r="G1487" i="9"/>
  <c r="D1487" i="9"/>
  <c r="G1793" i="9"/>
  <c r="D1793" i="9"/>
  <c r="G1801" i="9"/>
  <c r="D1801" i="9"/>
  <c r="G1897" i="9"/>
  <c r="D1897" i="9"/>
  <c r="G2012" i="9"/>
  <c r="G2021" i="9"/>
  <c r="D2021" i="9"/>
  <c r="G2059" i="9"/>
  <c r="D2059" i="9"/>
  <c r="G2074" i="9"/>
  <c r="G2116" i="9"/>
  <c r="G2197" i="9"/>
  <c r="D2197" i="9"/>
  <c r="G2250" i="9"/>
  <c r="D2250" i="9"/>
  <c r="G2289" i="9"/>
  <c r="D2289" i="9"/>
  <c r="G2432" i="9"/>
  <c r="D2432" i="9"/>
  <c r="G2482" i="9"/>
  <c r="D2482" i="9"/>
  <c r="G2486" i="9"/>
  <c r="D2486" i="9"/>
  <c r="G2550" i="9"/>
  <c r="G2565" i="9"/>
  <c r="D2565" i="9"/>
  <c r="G2622" i="9"/>
  <c r="G2693" i="9"/>
  <c r="D2693" i="9"/>
  <c r="G2724" i="9"/>
  <c r="D2724" i="9"/>
  <c r="G2732" i="9"/>
  <c r="G2808" i="9"/>
  <c r="D2808" i="9"/>
  <c r="G2829" i="9"/>
  <c r="D2829" i="9"/>
  <c r="G2872" i="9"/>
  <c r="D2872" i="9"/>
  <c r="G2900" i="9"/>
  <c r="G2920" i="9"/>
  <c r="G519" i="9"/>
  <c r="G784" i="9"/>
  <c r="G575" i="9"/>
  <c r="G515" i="9"/>
  <c r="G527" i="9"/>
  <c r="G324" i="9"/>
  <c r="G429" i="9"/>
  <c r="G149" i="9"/>
  <c r="G198" i="9"/>
  <c r="G225" i="9"/>
  <c r="G245" i="9"/>
  <c r="G816" i="9"/>
  <c r="G1059" i="9"/>
  <c r="G21" i="9"/>
  <c r="G130" i="9"/>
  <c r="G150" i="9"/>
  <c r="G179" i="9"/>
  <c r="G421" i="9"/>
  <c r="G748" i="9"/>
  <c r="G796" i="9"/>
  <c r="G865" i="9"/>
  <c r="G2447" i="9"/>
  <c r="G4" i="9"/>
  <c r="G9" i="9"/>
  <c r="G83" i="9"/>
  <c r="G184" i="9"/>
  <c r="G389" i="9"/>
  <c r="G668" i="9"/>
  <c r="G1680" i="9"/>
  <c r="G1820" i="9"/>
  <c r="G2282" i="9"/>
  <c r="G1089" i="9"/>
  <c r="G136" i="9"/>
  <c r="G262" i="9"/>
  <c r="G393" i="9"/>
  <c r="G1117" i="9"/>
  <c r="G60" i="9"/>
  <c r="G63" i="9"/>
  <c r="G165" i="9"/>
  <c r="G200" i="9"/>
  <c r="G371" i="9"/>
  <c r="G917" i="9"/>
  <c r="G1510" i="9"/>
  <c r="G1941" i="9"/>
  <c r="G1954" i="9"/>
  <c r="G120" i="9"/>
  <c r="G321" i="9"/>
  <c r="G379" i="9"/>
  <c r="G1817" i="9"/>
  <c r="G152" i="9"/>
  <c r="G224" i="9"/>
  <c r="G29" i="9"/>
  <c r="G37" i="9"/>
  <c r="G41" i="9"/>
  <c r="G974" i="9"/>
  <c r="G700" i="9"/>
  <c r="G1842" i="9"/>
  <c r="G12" i="9"/>
  <c r="G15" i="9"/>
  <c r="G101" i="9"/>
  <c r="G117" i="9"/>
  <c r="G163" i="9"/>
  <c r="G716" i="9"/>
  <c r="G1016" i="9"/>
  <c r="G1401" i="9"/>
  <c r="G1201" i="9"/>
  <c r="G1559" i="9"/>
  <c r="G1578" i="9"/>
  <c r="G1610" i="9"/>
  <c r="G2218" i="9"/>
  <c r="G1077" i="9"/>
  <c r="G1357" i="9"/>
  <c r="G1523" i="9"/>
  <c r="G2897" i="9"/>
  <c r="G2949" i="9"/>
  <c r="G1738" i="9"/>
  <c r="G2043" i="9"/>
  <c r="G647" i="9"/>
  <c r="G1161" i="9"/>
  <c r="G1191" i="9"/>
  <c r="G1529" i="9"/>
  <c r="G1746" i="9"/>
  <c r="G1893" i="9"/>
  <c r="G2068" i="9"/>
  <c r="G2132" i="9"/>
  <c r="G2889" i="9"/>
  <c r="G764" i="9"/>
  <c r="G655" i="9"/>
  <c r="G674" i="9"/>
  <c r="G776" i="9"/>
  <c r="G2057" i="9"/>
  <c r="G1101" i="9"/>
  <c r="G1558" i="9"/>
  <c r="G2266" i="9"/>
  <c r="G1205" i="9"/>
  <c r="G1845" i="9"/>
  <c r="G2171" i="9"/>
  <c r="G619" i="9"/>
  <c r="G1884" i="9"/>
  <c r="G2220" i="9"/>
  <c r="G2940" i="9"/>
  <c r="G2503" i="9"/>
  <c r="G2850" i="9"/>
  <c r="G2881" i="9"/>
  <c r="G1703" i="9"/>
  <c r="G1785" i="9"/>
  <c r="G1855" i="9"/>
  <c r="G1916" i="9"/>
  <c r="G2225" i="9"/>
  <c r="G2656" i="9"/>
  <c r="G2913" i="9"/>
  <c r="G1408" i="9"/>
  <c r="G1651" i="9"/>
  <c r="G1789" i="9"/>
  <c r="G1815" i="9"/>
  <c r="G1828" i="9"/>
  <c r="G1996" i="9"/>
  <c r="G2234" i="9"/>
  <c r="G2533" i="9"/>
  <c r="G2821" i="9"/>
  <c r="G2932" i="9"/>
  <c r="G1418" i="9"/>
  <c r="G1489" i="9"/>
  <c r="G1964" i="9"/>
  <c r="G2412" i="9"/>
  <c r="G1932" i="9"/>
  <c r="G1211" i="9"/>
  <c r="G1617" i="9"/>
  <c r="G1633" i="9"/>
  <c r="G1791" i="9"/>
  <c r="G1822" i="9"/>
  <c r="G2277" i="9"/>
  <c r="G2498" i="9"/>
  <c r="G2602" i="9"/>
  <c r="G2686" i="9"/>
  <c r="G2860" i="9"/>
  <c r="G2002" i="9"/>
  <c r="G1588" i="9"/>
  <c r="G1648" i="9"/>
  <c r="G1720" i="9"/>
  <c r="G1900" i="9"/>
  <c r="G2040" i="9"/>
  <c r="G2118" i="9"/>
  <c r="G2224" i="9"/>
  <c r="G2741" i="9"/>
  <c r="G2825" i="9"/>
  <c r="G2916" i="9"/>
  <c r="G2516" i="9"/>
  <c r="G2028" i="9"/>
  <c r="G1980" i="9"/>
  <c r="G2290" i="9"/>
  <c r="G2759" i="9"/>
  <c r="G1999" i="9"/>
  <c r="G2534" i="9"/>
  <c r="G2679" i="9"/>
  <c r="G2210" i="9"/>
  <c r="G2352" i="9"/>
  <c r="G2464" i="9"/>
  <c r="G2803" i="9"/>
  <c r="U1377" i="11"/>
  <c r="U705" i="11"/>
  <c r="U1061" i="11"/>
  <c r="U1175" i="11"/>
  <c r="U1219" i="11"/>
  <c r="U1424" i="11"/>
  <c r="U1065" i="11"/>
  <c r="U999" i="11"/>
  <c r="U1440" i="11"/>
  <c r="U1421" i="11"/>
  <c r="U1477" i="11"/>
  <c r="U1415" i="11"/>
  <c r="U1116" i="11"/>
  <c r="U682" i="11"/>
  <c r="U1071" i="11"/>
  <c r="U1124" i="11"/>
  <c r="U554" i="11"/>
  <c r="U465" i="11"/>
  <c r="U483" i="11"/>
  <c r="U523" i="11"/>
  <c r="U640" i="11"/>
  <c r="U259" i="11"/>
  <c r="U516" i="11"/>
  <c r="U883" i="11"/>
  <c r="E1980" i="9"/>
  <c r="F1980" i="9" s="1"/>
  <c r="E2031" i="9"/>
  <c r="F2031" i="9" s="1"/>
  <c r="E195" i="9"/>
  <c r="F195" i="9" s="1"/>
  <c r="E436" i="9"/>
  <c r="E514" i="9"/>
  <c r="E521" i="9"/>
  <c r="E589" i="9"/>
  <c r="E658" i="9"/>
  <c r="E805" i="9"/>
  <c r="E1100" i="9"/>
  <c r="F1100" i="9" s="1"/>
  <c r="E1106" i="9"/>
  <c r="F1106" i="9" s="1"/>
  <c r="E1231" i="9"/>
  <c r="F1231" i="9" s="1"/>
  <c r="E1401" i="9"/>
  <c r="F1401" i="9" s="1"/>
  <c r="E1501" i="9"/>
  <c r="E1625" i="9"/>
  <c r="E2108" i="9"/>
  <c r="E2137" i="9"/>
  <c r="E176" i="9"/>
  <c r="E659" i="9"/>
  <c r="E1381" i="9"/>
  <c r="E419" i="9"/>
  <c r="F419" i="9" s="1"/>
  <c r="E562" i="9"/>
  <c r="E627" i="9"/>
  <c r="E727" i="9"/>
  <c r="E897" i="9"/>
  <c r="F897" i="9" s="1"/>
  <c r="E905" i="9"/>
  <c r="F905" i="9" s="1"/>
  <c r="E923" i="9"/>
  <c r="E926" i="9"/>
  <c r="E963" i="9"/>
  <c r="E1166" i="9"/>
  <c r="F1166" i="9" s="1"/>
  <c r="E1222" i="9"/>
  <c r="F1222" i="9" s="1"/>
  <c r="E1362" i="9"/>
  <c r="E1487" i="9"/>
  <c r="E1613" i="9"/>
  <c r="E1690" i="9"/>
  <c r="E1792" i="9"/>
  <c r="F1792" i="9" s="1"/>
  <c r="E2300" i="9"/>
  <c r="F2300" i="9" s="1"/>
  <c r="E260" i="9"/>
  <c r="F260" i="9" s="1"/>
  <c r="E433" i="9"/>
  <c r="E747" i="9"/>
  <c r="E848" i="9"/>
  <c r="E965" i="9"/>
  <c r="F965" i="9" s="1"/>
  <c r="E1229" i="9"/>
  <c r="E1354" i="9"/>
  <c r="E1736" i="9"/>
  <c r="E269" i="9"/>
  <c r="F269" i="9" s="1"/>
  <c r="E429" i="9"/>
  <c r="F429" i="9" s="1"/>
  <c r="E583" i="9"/>
  <c r="E845" i="9"/>
  <c r="E1799" i="9"/>
  <c r="F1799" i="9" s="1"/>
  <c r="E360" i="9"/>
  <c r="E481" i="9"/>
  <c r="E566" i="9"/>
  <c r="E569" i="9"/>
  <c r="E623" i="9"/>
  <c r="E633" i="9"/>
  <c r="E894" i="9"/>
  <c r="E917" i="9"/>
  <c r="F917" i="9" s="1"/>
  <c r="E937" i="9"/>
  <c r="E1145" i="9"/>
  <c r="F1145" i="9" s="1"/>
  <c r="E1318" i="9"/>
  <c r="E1846" i="9"/>
  <c r="E2028" i="9"/>
  <c r="F2028" i="9" s="1"/>
  <c r="E2918" i="9"/>
  <c r="E2887" i="9"/>
  <c r="E2881" i="9"/>
  <c r="E2810" i="9"/>
  <c r="E2783" i="9"/>
  <c r="F2783" i="9" s="1"/>
  <c r="E2779" i="9"/>
  <c r="E2739" i="9"/>
  <c r="E2730" i="9"/>
  <c r="E2613" i="9"/>
  <c r="F2613" i="9" s="1"/>
  <c r="E2601" i="9"/>
  <c r="F2601" i="9" s="1"/>
  <c r="E2536" i="9"/>
  <c r="E2461" i="9"/>
  <c r="E2447" i="9"/>
  <c r="F2447" i="9" s="1"/>
  <c r="E2400" i="9"/>
  <c r="E2368" i="9"/>
  <c r="E2241" i="9"/>
  <c r="E2225" i="9"/>
  <c r="F2225" i="9" s="1"/>
  <c r="E2182" i="9"/>
  <c r="E2907" i="9"/>
  <c r="E2766" i="9"/>
  <c r="F2766" i="9" s="1"/>
  <c r="E2741" i="9"/>
  <c r="F2741" i="9" s="1"/>
  <c r="E2516" i="9"/>
  <c r="E2397" i="9"/>
  <c r="E2273" i="9"/>
  <c r="F2273" i="9" s="1"/>
  <c r="E2234" i="9"/>
  <c r="E2218" i="9"/>
  <c r="E2883" i="9"/>
  <c r="E2771" i="9"/>
  <c r="F2771" i="9" s="1"/>
  <c r="E2735" i="9"/>
  <c r="F2735" i="9" s="1"/>
  <c r="E2478" i="9"/>
  <c r="F2478" i="9" s="1"/>
  <c r="E2416" i="9"/>
  <c r="E2399" i="9"/>
  <c r="E2352" i="9"/>
  <c r="F2352" i="9" s="1"/>
  <c r="E2266" i="9"/>
  <c r="F2266" i="9" s="1"/>
  <c r="E2236" i="9"/>
  <c r="F2236" i="9" s="1"/>
  <c r="E2111" i="9"/>
  <c r="E1964" i="9"/>
  <c r="E1801" i="9"/>
  <c r="E1784" i="9"/>
  <c r="E1656" i="9"/>
  <c r="E1648" i="9"/>
  <c r="F1648" i="9" s="1"/>
  <c r="E1549" i="9"/>
  <c r="E1405" i="9"/>
  <c r="E1377" i="9"/>
  <c r="F1377" i="9" s="1"/>
  <c r="E1226" i="9"/>
  <c r="E1113" i="9"/>
  <c r="F1113" i="9" s="1"/>
  <c r="E1021" i="9"/>
  <c r="F1021" i="9" s="1"/>
  <c r="E881" i="9"/>
  <c r="E878" i="9"/>
  <c r="F878" i="9" s="1"/>
  <c r="E871" i="9"/>
  <c r="E824" i="9"/>
  <c r="E792" i="9"/>
  <c r="E765" i="9"/>
  <c r="E731" i="9"/>
  <c r="F731" i="9" s="1"/>
  <c r="E706" i="9"/>
  <c r="F706" i="9" s="1"/>
  <c r="E637" i="9"/>
  <c r="E628" i="9"/>
  <c r="F628" i="9" s="1"/>
  <c r="E567" i="9"/>
  <c r="E544" i="9"/>
  <c r="F544" i="9" s="1"/>
  <c r="E523" i="9"/>
  <c r="F523" i="9" s="1"/>
  <c r="E516" i="9"/>
  <c r="E415" i="9"/>
  <c r="E403" i="9"/>
  <c r="E287" i="9"/>
  <c r="E209" i="9"/>
  <c r="F209" i="9" s="1"/>
  <c r="E2940" i="9"/>
  <c r="F2940" i="9" s="1"/>
  <c r="E2937" i="9"/>
  <c r="F2937" i="9" s="1"/>
  <c r="E2904" i="9"/>
  <c r="E2868" i="9"/>
  <c r="F2868" i="9" s="1"/>
  <c r="E2733" i="9"/>
  <c r="E2661" i="9"/>
  <c r="F2661" i="9" s="1"/>
  <c r="E2911" i="9"/>
  <c r="E2808" i="9"/>
  <c r="E2582" i="9"/>
  <c r="E2534" i="9"/>
  <c r="F2534" i="9" s="1"/>
  <c r="E2932" i="9"/>
  <c r="F2932" i="9" s="1"/>
  <c r="E2821" i="9"/>
  <c r="F2821" i="9" s="1"/>
  <c r="E2514" i="9"/>
  <c r="E2498" i="9"/>
  <c r="F2498" i="9" s="1"/>
  <c r="E2302" i="9"/>
  <c r="E2268" i="9"/>
  <c r="F2268" i="9" s="1"/>
  <c r="E2209" i="9"/>
  <c r="F2209" i="9" s="1"/>
  <c r="E1995" i="9"/>
  <c r="E1950" i="9"/>
  <c r="E2886" i="9"/>
  <c r="E2855" i="9"/>
  <c r="E2805" i="9"/>
  <c r="E2621" i="9"/>
  <c r="F2621" i="9" s="1"/>
  <c r="E2608" i="9"/>
  <c r="F2608" i="9" s="1"/>
  <c r="E2456" i="9"/>
  <c r="F2456" i="9" s="1"/>
  <c r="E2402" i="9"/>
  <c r="F2402" i="9" s="1"/>
  <c r="E2913" i="9"/>
  <c r="F2913" i="9" s="1"/>
  <c r="E2696" i="9"/>
  <c r="F2696" i="9" s="1"/>
  <c r="E2679" i="9"/>
  <c r="F2679" i="9" s="1"/>
  <c r="E2602" i="9"/>
  <c r="E2588" i="9"/>
  <c r="E2380" i="9"/>
  <c r="E2289" i="9"/>
  <c r="E2220" i="9"/>
  <c r="E2949" i="9"/>
  <c r="F2949" i="9" s="1"/>
  <c r="E2762" i="9"/>
  <c r="F2762" i="9" s="1"/>
  <c r="E2719" i="9"/>
  <c r="F2719" i="9" s="1"/>
  <c r="E2710" i="9"/>
  <c r="F2710" i="9" s="1"/>
  <c r="E2633" i="9"/>
  <c r="E2565" i="9"/>
  <c r="E2530" i="9"/>
  <c r="F2530" i="9" s="1"/>
  <c r="E2506" i="9"/>
  <c r="E2432" i="9"/>
  <c r="E2354" i="9"/>
  <c r="E2254" i="9"/>
  <c r="E2227" i="9"/>
  <c r="E2190" i="9"/>
  <c r="F2190" i="9" s="1"/>
  <c r="E2132" i="9"/>
  <c r="F2132" i="9" s="1"/>
  <c r="E2129" i="9"/>
  <c r="E2080" i="9"/>
  <c r="E1963" i="9"/>
  <c r="E1932" i="9"/>
  <c r="E2920" i="9"/>
  <c r="E2870" i="9"/>
  <c r="E2850" i="9"/>
  <c r="F2850" i="9" s="1"/>
  <c r="E2829" i="9"/>
  <c r="E2759" i="9"/>
  <c r="F2759" i="9" s="1"/>
  <c r="E2750" i="9"/>
  <c r="E2673" i="9"/>
  <c r="F2673" i="9" s="1"/>
  <c r="E2257" i="9"/>
  <c r="F2257" i="9" s="1"/>
  <c r="E2202" i="9"/>
  <c r="F2202" i="9" s="1"/>
  <c r="E2774" i="9"/>
  <c r="E2693" i="9"/>
  <c r="E2629" i="9"/>
  <c r="F2629" i="9" s="1"/>
  <c r="E2481" i="9"/>
  <c r="E2926" i="9"/>
  <c r="E2908" i="9"/>
  <c r="E2856" i="9"/>
  <c r="E2812" i="9"/>
  <c r="E2754" i="9"/>
  <c r="F2754" i="9" s="1"/>
  <c r="E2486" i="9"/>
  <c r="E2313" i="9"/>
  <c r="F2313" i="9" s="1"/>
  <c r="E2307" i="9"/>
  <c r="E2284" i="9"/>
  <c r="E2201" i="9"/>
  <c r="F2201" i="9" s="1"/>
  <c r="E2334" i="9"/>
  <c r="F2334" i="9" s="1"/>
  <c r="E2217" i="9"/>
  <c r="E2169" i="9"/>
  <c r="E1977" i="9"/>
  <c r="E1884" i="9"/>
  <c r="F1884" i="9" s="1"/>
  <c r="E1855" i="9"/>
  <c r="F1855" i="9" s="1"/>
  <c r="E1738" i="9"/>
  <c r="F1738" i="9" s="1"/>
  <c r="E1696" i="9"/>
  <c r="E1676" i="9"/>
  <c r="E1639" i="9"/>
  <c r="E1627" i="9"/>
  <c r="E1536" i="9"/>
  <c r="F1536" i="9" s="1"/>
  <c r="E1473" i="9"/>
  <c r="F1473" i="9" s="1"/>
  <c r="E1289" i="9"/>
  <c r="E982" i="9"/>
  <c r="E844" i="9"/>
  <c r="F844" i="9" s="1"/>
  <c r="E816" i="9"/>
  <c r="E804" i="9"/>
  <c r="E778" i="9"/>
  <c r="E764" i="9"/>
  <c r="F764" i="9" s="1"/>
  <c r="E674" i="9"/>
  <c r="F674" i="9" s="1"/>
  <c r="E639" i="9"/>
  <c r="F639" i="9" s="1"/>
  <c r="E612" i="9"/>
  <c r="E552" i="9"/>
  <c r="E356" i="9"/>
  <c r="E329" i="9"/>
  <c r="F329" i="9" s="1"/>
  <c r="E175" i="9"/>
  <c r="F175" i="9" s="1"/>
  <c r="E31" i="9"/>
  <c r="E2" i="9"/>
  <c r="E2668" i="9"/>
  <c r="E2401" i="9"/>
  <c r="F2401" i="9" s="1"/>
  <c r="E2040" i="9"/>
  <c r="F2040" i="9" s="1"/>
  <c r="E1983" i="9"/>
  <c r="E1948" i="9"/>
  <c r="F1948" i="9" s="1"/>
  <c r="E1827" i="9"/>
  <c r="E1798" i="9"/>
  <c r="E1744" i="9"/>
  <c r="E1500" i="9"/>
  <c r="E1393" i="9"/>
  <c r="F1393" i="9" s="1"/>
  <c r="E1085" i="9"/>
  <c r="E1074" i="9"/>
  <c r="E1011" i="9"/>
  <c r="F1011" i="9" s="1"/>
  <c r="E840" i="9"/>
  <c r="F840" i="9" s="1"/>
  <c r="E801" i="9"/>
  <c r="E768" i="9"/>
  <c r="E754" i="9"/>
  <c r="E751" i="9"/>
  <c r="E715" i="9"/>
  <c r="F715" i="9" s="1"/>
  <c r="E646" i="9"/>
  <c r="E615" i="9"/>
  <c r="E609" i="9"/>
  <c r="E584" i="9"/>
  <c r="E541" i="9"/>
  <c r="E443" i="9"/>
  <c r="F443" i="9" s="1"/>
  <c r="E431" i="9"/>
  <c r="F431" i="9" s="1"/>
  <c r="E421" i="9"/>
  <c r="F421" i="9" s="1"/>
  <c r="E418" i="9"/>
  <c r="E375" i="9"/>
  <c r="F375" i="9" s="1"/>
  <c r="E362" i="9"/>
  <c r="F362" i="9" s="1"/>
  <c r="E259" i="9"/>
  <c r="E85" i="9"/>
  <c r="F85" i="9" s="1"/>
  <c r="E2873" i="9"/>
  <c r="E2558" i="9"/>
  <c r="E2548" i="9"/>
  <c r="E2412" i="9"/>
  <c r="F2412" i="9" s="1"/>
  <c r="E2113" i="9"/>
  <c r="E2037" i="9"/>
  <c r="E2024" i="9"/>
  <c r="E1996" i="9"/>
  <c r="F1996" i="9" s="1"/>
  <c r="E1817" i="9"/>
  <c r="F1817" i="9" s="1"/>
  <c r="E1617" i="9"/>
  <c r="F1617" i="9" s="1"/>
  <c r="E1221" i="9"/>
  <c r="E1087" i="9"/>
  <c r="F1087" i="9" s="1"/>
  <c r="E1067" i="9"/>
  <c r="F1067" i="9" s="1"/>
  <c r="E833" i="9"/>
  <c r="E819" i="9"/>
  <c r="F819" i="9" s="1"/>
  <c r="E700" i="9"/>
  <c r="F700" i="9" s="1"/>
  <c r="E670" i="9"/>
  <c r="E591" i="9"/>
  <c r="F591" i="9" s="1"/>
  <c r="E564" i="9"/>
  <c r="E389" i="9"/>
  <c r="F389" i="9" s="1"/>
  <c r="E371" i="9"/>
  <c r="F371" i="9" s="1"/>
  <c r="E2777" i="9"/>
  <c r="E2593" i="9"/>
  <c r="F2593" i="9" s="1"/>
  <c r="E2250" i="9"/>
  <c r="E2153" i="9"/>
  <c r="F2153" i="9" s="1"/>
  <c r="E2071" i="9"/>
  <c r="E2057" i="9"/>
  <c r="F2057" i="9" s="1"/>
  <c r="E2030" i="9"/>
  <c r="E2006" i="9"/>
  <c r="F2006" i="9" s="1"/>
  <c r="E2003" i="9"/>
  <c r="E1990" i="9"/>
  <c r="F1990" i="9" s="1"/>
  <c r="E1814" i="9"/>
  <c r="E1750" i="9"/>
  <c r="F1750" i="9" s="1"/>
  <c r="E1719" i="9"/>
  <c r="E1689" i="9"/>
  <c r="F1689" i="9" s="1"/>
  <c r="E1563" i="9"/>
  <c r="F1563" i="9" s="1"/>
  <c r="E1422" i="9"/>
  <c r="F1422" i="9" s="1"/>
  <c r="E1342" i="9"/>
  <c r="E1305" i="9"/>
  <c r="E1217" i="9"/>
  <c r="E1214" i="9"/>
  <c r="E1211" i="9"/>
  <c r="E1205" i="9"/>
  <c r="E1195" i="9"/>
  <c r="E1150" i="9"/>
  <c r="E1123" i="9"/>
  <c r="E748" i="9"/>
  <c r="F748" i="9" s="1"/>
  <c r="E732" i="9"/>
  <c r="E725" i="9"/>
  <c r="E519" i="9"/>
  <c r="F519" i="9" s="1"/>
  <c r="E493" i="9"/>
  <c r="E411" i="9"/>
  <c r="F411" i="9" s="1"/>
  <c r="E405" i="9"/>
  <c r="F405" i="9" s="1"/>
  <c r="E368" i="9"/>
  <c r="E364" i="9"/>
  <c r="E304" i="9"/>
  <c r="F304" i="9" s="1"/>
  <c r="E264" i="9"/>
  <c r="E207" i="9"/>
  <c r="F207" i="9" s="1"/>
  <c r="E2897" i="9"/>
  <c r="F2897" i="9" s="1"/>
  <c r="E2803" i="9"/>
  <c r="F2803" i="9" s="1"/>
  <c r="E2068" i="9"/>
  <c r="F2068" i="9" s="1"/>
  <c r="E2043" i="9"/>
  <c r="F2043" i="9" s="1"/>
  <c r="E2012" i="9"/>
  <c r="F2012" i="9" s="1"/>
  <c r="E1916" i="9"/>
  <c r="F1916" i="9" s="1"/>
  <c r="E1890" i="9"/>
  <c r="F1890" i="9" s="1"/>
  <c r="E1842" i="9"/>
  <c r="F1842" i="9" s="1"/>
  <c r="E1835" i="9"/>
  <c r="E1775" i="9"/>
  <c r="F1775" i="9" s="1"/>
  <c r="E1711" i="9"/>
  <c r="F1711" i="9" s="1"/>
  <c r="E1298" i="9"/>
  <c r="E1107" i="9"/>
  <c r="E1038" i="9"/>
  <c r="E1001" i="9"/>
  <c r="E974" i="9"/>
  <c r="F974" i="9" s="1"/>
  <c r="E849" i="9"/>
  <c r="E836" i="9"/>
  <c r="E721" i="9"/>
  <c r="E500" i="9"/>
  <c r="E455" i="9"/>
  <c r="F455" i="9" s="1"/>
  <c r="E450" i="9"/>
  <c r="E338" i="9"/>
  <c r="E331" i="9"/>
  <c r="F331" i="9" s="1"/>
  <c r="E274" i="9"/>
  <c r="F274" i="9" s="1"/>
  <c r="E252" i="9"/>
  <c r="F252" i="9" s="1"/>
  <c r="E200" i="9"/>
  <c r="F200" i="9" s="1"/>
  <c r="E33" i="9"/>
  <c r="F33" i="9" s="1"/>
  <c r="E2820" i="9"/>
  <c r="E2806" i="9"/>
  <c r="F2806" i="9" s="1"/>
  <c r="E2703" i="9"/>
  <c r="F2703" i="9" s="1"/>
  <c r="E2700" i="9"/>
  <c r="F2700" i="9" s="1"/>
  <c r="E2077" i="9"/>
  <c r="E1993" i="9"/>
  <c r="F1993" i="9" s="1"/>
  <c r="E1954" i="9"/>
  <c r="F1954" i="9" s="1"/>
  <c r="E1886" i="9"/>
  <c r="E1854" i="9"/>
  <c r="E1847" i="9"/>
  <c r="F1847" i="9" s="1"/>
  <c r="E1790" i="9"/>
  <c r="E1746" i="9"/>
  <c r="F1746" i="9" s="1"/>
  <c r="E1730" i="9"/>
  <c r="E1649" i="9"/>
  <c r="E1608" i="9"/>
  <c r="F1608" i="9" s="1"/>
  <c r="E1578" i="9"/>
  <c r="F1578" i="9" s="1"/>
  <c r="E1538" i="9"/>
  <c r="E1531" i="9"/>
  <c r="E1523" i="9"/>
  <c r="E1432" i="9"/>
  <c r="E1366" i="9"/>
  <c r="F1366" i="9" s="1"/>
  <c r="E1345" i="9"/>
  <c r="E1201" i="9"/>
  <c r="E1191" i="9"/>
  <c r="E1153" i="9"/>
  <c r="E1139" i="9"/>
  <c r="F1139" i="9" s="1"/>
  <c r="E1126" i="9"/>
  <c r="E1054" i="9"/>
  <c r="E957" i="9"/>
  <c r="E863" i="9"/>
  <c r="E856" i="9"/>
  <c r="E759" i="9"/>
  <c r="F759" i="9" s="1"/>
  <c r="E750" i="9"/>
  <c r="F750" i="9" s="1"/>
  <c r="E673" i="9"/>
  <c r="E648" i="9"/>
  <c r="E617" i="9"/>
  <c r="E608" i="9"/>
  <c r="F608" i="9" s="1"/>
  <c r="E580" i="9"/>
  <c r="E557" i="9"/>
  <c r="E496" i="9"/>
  <c r="E489" i="9"/>
  <c r="E475" i="9"/>
  <c r="F475" i="9" s="1"/>
  <c r="E461" i="9"/>
  <c r="E289" i="9"/>
  <c r="E159" i="9"/>
  <c r="F159" i="9" s="1"/>
  <c r="E80" i="9"/>
  <c r="E69" i="9"/>
  <c r="F69" i="9" s="1"/>
  <c r="E2148" i="9"/>
  <c r="E2118" i="9"/>
  <c r="F2118" i="9" s="1"/>
  <c r="E2099" i="9"/>
  <c r="E2059" i="9"/>
  <c r="E1999" i="9"/>
  <c r="E1961" i="9"/>
  <c r="F1961" i="9" s="1"/>
  <c r="E1643" i="9"/>
  <c r="F1643" i="9" s="1"/>
  <c r="E1616" i="9"/>
  <c r="E1460" i="9"/>
  <c r="F1460" i="9" s="1"/>
  <c r="E1442" i="9"/>
  <c r="E1210" i="9"/>
  <c r="E977" i="9"/>
  <c r="E895" i="9"/>
  <c r="E891" i="9"/>
  <c r="F891" i="9" s="1"/>
  <c r="E852" i="9"/>
  <c r="E832" i="9"/>
  <c r="E796" i="9"/>
  <c r="F796" i="9" s="1"/>
  <c r="E614" i="9"/>
  <c r="E560" i="9"/>
  <c r="F560" i="9" s="1"/>
  <c r="E423" i="9"/>
  <c r="F423" i="9" s="1"/>
  <c r="E237" i="9"/>
  <c r="F237" i="9" s="1"/>
  <c r="E181" i="9"/>
  <c r="F181" i="9" s="1"/>
  <c r="E109" i="9"/>
  <c r="E2825" i="9"/>
  <c r="F2825" i="9" s="1"/>
  <c r="E2743" i="9"/>
  <c r="E2620" i="9"/>
  <c r="E2073" i="9"/>
  <c r="E2065" i="9"/>
  <c r="F2065" i="9" s="1"/>
  <c r="E1923" i="9"/>
  <c r="E1828" i="9"/>
  <c r="F1828" i="9" s="1"/>
  <c r="E1802" i="9"/>
  <c r="E1796" i="9"/>
  <c r="E1755" i="9"/>
  <c r="F1755" i="9" s="1"/>
  <c r="E1494" i="9"/>
  <c r="E1421" i="9"/>
  <c r="F1421" i="9" s="1"/>
  <c r="E1412" i="9"/>
  <c r="E1293" i="9"/>
  <c r="E1257" i="9"/>
  <c r="E1207" i="9"/>
  <c r="E1122" i="9"/>
  <c r="E1059" i="9"/>
  <c r="F1059" i="9" s="1"/>
  <c r="E1034" i="9"/>
  <c r="E1031" i="9"/>
  <c r="E869" i="9"/>
  <c r="E825" i="9"/>
  <c r="E811" i="9"/>
  <c r="F811" i="9" s="1"/>
  <c r="E776" i="9"/>
  <c r="F776" i="9" s="1"/>
  <c r="E773" i="9"/>
  <c r="E543" i="9"/>
  <c r="E492" i="9"/>
  <c r="F492" i="9" s="1"/>
  <c r="E407" i="9"/>
  <c r="F407" i="9" s="1"/>
  <c r="E370" i="9"/>
  <c r="E240" i="9"/>
  <c r="F240" i="9" s="1"/>
  <c r="E152" i="9"/>
  <c r="F152" i="9" s="1"/>
  <c r="E86" i="9"/>
  <c r="F86" i="9" s="1"/>
  <c r="E2298" i="9"/>
  <c r="E2866" i="9"/>
  <c r="E2105" i="9"/>
  <c r="F2105" i="9" s="1"/>
  <c r="E2091" i="9"/>
  <c r="F2091" i="9" s="1"/>
  <c r="E2025" i="9"/>
  <c r="E1848" i="9"/>
  <c r="E1815" i="9"/>
  <c r="E1615" i="9"/>
  <c r="E1600" i="9"/>
  <c r="F1600" i="9" s="1"/>
  <c r="E1545" i="9"/>
  <c r="F1545" i="9" s="1"/>
  <c r="E1515" i="9"/>
  <c r="E1390" i="9"/>
  <c r="E1234" i="9"/>
  <c r="F1234" i="9" s="1"/>
  <c r="E1225" i="9"/>
  <c r="E1209" i="9"/>
  <c r="E1111" i="9"/>
  <c r="F1111" i="9" s="1"/>
  <c r="E951" i="9"/>
  <c r="F951" i="9" s="1"/>
  <c r="E875" i="9"/>
  <c r="E730" i="9"/>
  <c r="E690" i="9"/>
  <c r="E636" i="9"/>
  <c r="E619" i="9"/>
  <c r="E575" i="9"/>
  <c r="F575" i="9" s="1"/>
  <c r="E527" i="9"/>
  <c r="F527" i="9" s="1"/>
  <c r="E470" i="9"/>
  <c r="E459" i="9"/>
  <c r="F459" i="9" s="1"/>
  <c r="E379" i="9"/>
  <c r="E305" i="9"/>
  <c r="F305" i="9" s="1"/>
  <c r="E250" i="9"/>
  <c r="E224" i="9"/>
  <c r="F224" i="9" s="1"/>
  <c r="E214" i="9"/>
  <c r="F214" i="9" s="1"/>
  <c r="E28" i="9"/>
  <c r="F28" i="9" s="1"/>
  <c r="E25" i="9"/>
  <c r="E22" i="9"/>
  <c r="F22" i="9" s="1"/>
  <c r="E137" i="9"/>
  <c r="F137" i="9" s="1"/>
  <c r="E340" i="9"/>
  <c r="E477" i="9"/>
  <c r="E1219" i="9"/>
  <c r="E1329" i="9"/>
  <c r="F1329" i="9" s="1"/>
  <c r="E1604" i="9"/>
  <c r="E2282" i="9"/>
  <c r="F2282" i="9" s="1"/>
  <c r="E133" i="9"/>
  <c r="F133" i="9" s="1"/>
  <c r="E831" i="9"/>
  <c r="E1041" i="9"/>
  <c r="E1135" i="9"/>
  <c r="E1326" i="9"/>
  <c r="E1651" i="9"/>
  <c r="F1651" i="9" s="1"/>
  <c r="E1764" i="9"/>
  <c r="E1785" i="9"/>
  <c r="F1785" i="9" s="1"/>
  <c r="E1830" i="9"/>
  <c r="E1929" i="9"/>
  <c r="F1929" i="9" s="1"/>
  <c r="E1935" i="9"/>
  <c r="F1935" i="9" s="1"/>
  <c r="E1957" i="9"/>
  <c r="E2022" i="9"/>
  <c r="F2022" i="9" s="1"/>
  <c r="E2085" i="9"/>
  <c r="E2088" i="9"/>
  <c r="F2088" i="9" s="1"/>
  <c r="E2192" i="9"/>
  <c r="E2208" i="9"/>
  <c r="F2208" i="9" s="1"/>
  <c r="E93" i="9"/>
  <c r="E691" i="9"/>
  <c r="F691" i="9" s="1"/>
  <c r="E828" i="9"/>
  <c r="F828" i="9" s="1"/>
  <c r="E1047" i="9"/>
  <c r="E1213" i="9"/>
  <c r="E1768" i="9"/>
  <c r="E1774" i="9"/>
  <c r="E1918" i="9"/>
  <c r="E2011" i="9"/>
  <c r="E506" i="9"/>
  <c r="E666" i="9"/>
  <c r="E734" i="9"/>
  <c r="E1193" i="9"/>
  <c r="F1193" i="9" s="1"/>
  <c r="E1250" i="9"/>
  <c r="F1250" i="9" s="1"/>
  <c r="E1871" i="9"/>
  <c r="E169" i="9"/>
  <c r="F169" i="9" s="1"/>
  <c r="E363" i="9"/>
  <c r="F363" i="9" s="1"/>
  <c r="E1385" i="9"/>
  <c r="E1490" i="9"/>
  <c r="F1490" i="9" s="1"/>
  <c r="E1989" i="9"/>
  <c r="E2109" i="9"/>
  <c r="F2109" i="9" s="1"/>
  <c r="E324" i="9"/>
  <c r="F324" i="9" s="1"/>
  <c r="E327" i="9"/>
  <c r="F327" i="9" s="1"/>
  <c r="E391" i="9"/>
  <c r="F391" i="9" s="1"/>
  <c r="E1818" i="9"/>
  <c r="E1900" i="9"/>
  <c r="F1900" i="9" s="1"/>
  <c r="E212" i="9"/>
  <c r="E225" i="9"/>
  <c r="E306" i="9"/>
  <c r="E550" i="9"/>
  <c r="E684" i="9"/>
  <c r="E699" i="9"/>
  <c r="F699" i="9" s="1"/>
  <c r="E821" i="9"/>
  <c r="E859" i="9"/>
  <c r="E865" i="9"/>
  <c r="F865" i="9" s="1"/>
  <c r="E1003" i="9"/>
  <c r="F1003" i="9" s="1"/>
  <c r="E1115" i="9"/>
  <c r="F1115" i="9" s="1"/>
  <c r="E1206" i="9"/>
  <c r="E1640" i="9"/>
  <c r="F1640" i="9" s="1"/>
  <c r="E2008" i="9"/>
  <c r="E2180" i="9"/>
  <c r="F2180" i="9" s="1"/>
  <c r="E67" i="9"/>
  <c r="E448" i="9"/>
  <c r="E457" i="9"/>
  <c r="F457" i="9" s="1"/>
  <c r="E592" i="9"/>
  <c r="E1006" i="9"/>
  <c r="E1102" i="9"/>
  <c r="E1203" i="9"/>
  <c r="E1637" i="9"/>
  <c r="E2121" i="9"/>
  <c r="F2121" i="9" s="1"/>
  <c r="E296" i="9"/>
  <c r="F296" i="9" s="1"/>
  <c r="E539" i="9"/>
  <c r="E585" i="9"/>
  <c r="E650" i="9"/>
  <c r="E668" i="9"/>
  <c r="F668" i="9" s="1"/>
  <c r="E1093" i="9"/>
  <c r="F1093" i="9" s="1"/>
  <c r="E1109" i="9"/>
  <c r="E1273" i="9"/>
  <c r="E1394" i="9"/>
  <c r="E1525" i="9"/>
  <c r="E1530" i="9"/>
  <c r="E1889" i="9"/>
  <c r="E247" i="9"/>
  <c r="F247" i="9" s="1"/>
  <c r="E254" i="9"/>
  <c r="E302" i="9"/>
  <c r="E319" i="9"/>
  <c r="F319" i="9" s="1"/>
  <c r="E348" i="9"/>
  <c r="E440" i="9"/>
  <c r="E484" i="9"/>
  <c r="E542" i="9"/>
  <c r="E559" i="9"/>
  <c r="F559" i="9" s="1"/>
  <c r="E671" i="9"/>
  <c r="F671" i="9" s="1"/>
  <c r="E716" i="9"/>
  <c r="E808" i="9"/>
  <c r="F808" i="9" s="1"/>
  <c r="E1044" i="9"/>
  <c r="E1300" i="9"/>
  <c r="E1333" i="9"/>
  <c r="E1337" i="9"/>
  <c r="E1404" i="9"/>
  <c r="E1580" i="9"/>
  <c r="F1580" i="9" s="1"/>
  <c r="E1622" i="9"/>
  <c r="E2319" i="9"/>
  <c r="E185" i="9"/>
  <c r="F185" i="9" s="1"/>
  <c r="E219" i="9"/>
  <c r="E284" i="9"/>
  <c r="F284" i="9" s="1"/>
  <c r="E586" i="9"/>
  <c r="E611" i="9"/>
  <c r="F611" i="9" s="1"/>
  <c r="E631" i="9"/>
  <c r="F631" i="9" s="1"/>
  <c r="E756" i="9"/>
  <c r="E1457" i="9"/>
  <c r="E1513" i="9"/>
  <c r="F1513" i="9" s="1"/>
  <c r="E1629" i="9"/>
  <c r="E1631" i="9"/>
  <c r="F1631" i="9" s="1"/>
  <c r="E1652" i="9"/>
  <c r="E1800" i="9"/>
  <c r="E1831" i="9"/>
  <c r="F1831" i="9" s="1"/>
  <c r="E1864" i="9"/>
  <c r="E1893" i="9"/>
  <c r="F1893" i="9" s="1"/>
  <c r="E1896" i="9"/>
  <c r="E1913" i="9"/>
  <c r="F1913" i="9" s="1"/>
  <c r="E2152" i="9"/>
  <c r="E2171" i="9"/>
  <c r="F2171" i="9" s="1"/>
  <c r="E2270" i="9"/>
  <c r="E45" i="9"/>
  <c r="E102" i="9"/>
  <c r="E297" i="9"/>
  <c r="F297" i="9" s="1"/>
  <c r="E321" i="9"/>
  <c r="F321" i="9" s="1"/>
  <c r="E426" i="9"/>
  <c r="F426" i="9" s="1"/>
  <c r="E445" i="9"/>
  <c r="F445" i="9" s="1"/>
  <c r="E511" i="9"/>
  <c r="E529" i="9"/>
  <c r="E590" i="9"/>
  <c r="E634" i="9"/>
  <c r="E736" i="9"/>
  <c r="E784" i="9"/>
  <c r="F784" i="9" s="1"/>
  <c r="E942" i="9"/>
  <c r="E970" i="9"/>
  <c r="E1402" i="9"/>
  <c r="E1479" i="9"/>
  <c r="F1479" i="9" s="1"/>
  <c r="E1658" i="9"/>
  <c r="E1718" i="9"/>
  <c r="E1753" i="9"/>
  <c r="E1850" i="9"/>
  <c r="E1857" i="9"/>
  <c r="F1964" i="9"/>
  <c r="E2165" i="9"/>
  <c r="E2434" i="9"/>
  <c r="F2434" i="9" s="1"/>
  <c r="E2715" i="9"/>
  <c r="F2715" i="9" s="1"/>
  <c r="E73" i="9"/>
  <c r="E163" i="9"/>
  <c r="F163" i="9" s="1"/>
  <c r="E355" i="9"/>
  <c r="E554" i="9"/>
  <c r="E839" i="9"/>
  <c r="E892" i="9"/>
  <c r="E1137" i="9"/>
  <c r="E1189" i="9"/>
  <c r="F1189" i="9" s="1"/>
  <c r="E1334" i="9"/>
  <c r="F1334" i="9" s="1"/>
  <c r="E1514" i="9"/>
  <c r="F1514" i="9" s="1"/>
  <c r="E1605" i="9"/>
  <c r="F1605" i="9" s="1"/>
  <c r="E1664" i="9"/>
  <c r="F1664" i="9" s="1"/>
  <c r="E1727" i="9"/>
  <c r="E1743" i="9"/>
  <c r="F1743" i="9" s="1"/>
  <c r="E1759" i="9"/>
  <c r="F1759" i="9" s="1"/>
  <c r="E1786" i="9"/>
  <c r="E1877" i="9"/>
  <c r="F1877" i="9" s="1"/>
  <c r="E1906" i="9"/>
  <c r="E1944" i="9"/>
  <c r="F1944" i="9" s="1"/>
  <c r="E2107" i="9"/>
  <c r="E2590" i="9"/>
  <c r="E131" i="9"/>
  <c r="E153" i="9"/>
  <c r="E234" i="9"/>
  <c r="E311" i="9"/>
  <c r="F311" i="9" s="1"/>
  <c r="E314" i="9"/>
  <c r="E342" i="9"/>
  <c r="F342" i="9" s="1"/>
  <c r="E359" i="9"/>
  <c r="E399" i="9"/>
  <c r="E414" i="9"/>
  <c r="E469" i="9"/>
  <c r="E483" i="9"/>
  <c r="E537" i="9"/>
  <c r="E667" i="9"/>
  <c r="F667" i="9" s="1"/>
  <c r="E703" i="9"/>
  <c r="F703" i="9" s="1"/>
  <c r="E843" i="9"/>
  <c r="E1328" i="9"/>
  <c r="E1357" i="9"/>
  <c r="F1357" i="9" s="1"/>
  <c r="E1611" i="9"/>
  <c r="F1611" i="9" s="1"/>
  <c r="E1701" i="9"/>
  <c r="E1705" i="9"/>
  <c r="F1705" i="9" s="1"/>
  <c r="E1865" i="9"/>
  <c r="F1865" i="9" s="1"/>
  <c r="E1934" i="9"/>
  <c r="E2097" i="9"/>
  <c r="E2123" i="9"/>
  <c r="E160" i="9"/>
  <c r="E220" i="9"/>
  <c r="F220" i="9" s="1"/>
  <c r="E409" i="9"/>
  <c r="E534" i="9"/>
  <c r="E602" i="9"/>
  <c r="E685" i="9"/>
  <c r="E689" i="9"/>
  <c r="E708" i="9"/>
  <c r="F708" i="9" s="1"/>
  <c r="E1450" i="9"/>
  <c r="E1476" i="9"/>
  <c r="E1503" i="9"/>
  <c r="F1503" i="9" s="1"/>
  <c r="E1517" i="9"/>
  <c r="E1532" i="9"/>
  <c r="F1532" i="9" s="1"/>
  <c r="E1723" i="9"/>
  <c r="F1723" i="9" s="1"/>
  <c r="E1858" i="9"/>
  <c r="F1858" i="9" s="1"/>
  <c r="E1881" i="9"/>
  <c r="F1881" i="9" s="1"/>
  <c r="E1928" i="9"/>
  <c r="F1928" i="9" s="1"/>
  <c r="E2226" i="9"/>
  <c r="E2591" i="9"/>
  <c r="E227" i="9"/>
  <c r="E487" i="9"/>
  <c r="F487" i="9" s="1"/>
  <c r="E561" i="9"/>
  <c r="E1117" i="9"/>
  <c r="F1117" i="9" s="1"/>
  <c r="E1196" i="9"/>
  <c r="E1252" i="9"/>
  <c r="E1382" i="9"/>
  <c r="F1382" i="9" s="1"/>
  <c r="E1425" i="9"/>
  <c r="F1425" i="9" s="1"/>
  <c r="E1973" i="9"/>
  <c r="F1973" i="9" s="1"/>
  <c r="E2210" i="9"/>
  <c r="F2210" i="9" s="1"/>
  <c r="E2409" i="9"/>
  <c r="E2545" i="9"/>
  <c r="E96" i="9"/>
  <c r="E128" i="9"/>
  <c r="E147" i="9"/>
  <c r="F147" i="9" s="1"/>
  <c r="E179" i="9"/>
  <c r="E201" i="9"/>
  <c r="F201" i="9" s="1"/>
  <c r="E473" i="9"/>
  <c r="E513" i="9"/>
  <c r="E653" i="9"/>
  <c r="E775" i="9"/>
  <c r="E1148" i="9"/>
  <c r="E1154" i="9"/>
  <c r="E1202" i="9"/>
  <c r="E1346" i="9"/>
  <c r="F1346" i="9" s="1"/>
  <c r="E1376" i="9"/>
  <c r="E1433" i="9"/>
  <c r="E1564" i="9"/>
  <c r="F1564" i="9" s="1"/>
  <c r="E1603" i="9"/>
  <c r="E1754" i="9"/>
  <c r="E1897" i="9"/>
  <c r="E2120" i="9"/>
  <c r="E2358" i="9"/>
  <c r="E2361" i="9"/>
  <c r="F2361" i="9" s="1"/>
  <c r="E2662" i="9"/>
  <c r="E2665" i="9"/>
  <c r="E2944" i="9"/>
  <c r="F2944" i="9" s="1"/>
  <c r="E257" i="9"/>
  <c r="E535" i="9"/>
  <c r="E698" i="9"/>
  <c r="E723" i="9"/>
  <c r="E945" i="9"/>
  <c r="F945" i="9" s="1"/>
  <c r="E979" i="9"/>
  <c r="E1009" i="9"/>
  <c r="E1018" i="9"/>
  <c r="E1072" i="9"/>
  <c r="E1121" i="9"/>
  <c r="E1444" i="9"/>
  <c r="E1522" i="9"/>
  <c r="F1522" i="9" s="1"/>
  <c r="E1560" i="9"/>
  <c r="E1594" i="9"/>
  <c r="E1610" i="9"/>
  <c r="F1610" i="9" s="1"/>
  <c r="E1634" i="9"/>
  <c r="E1659" i="9"/>
  <c r="E1668" i="9"/>
  <c r="F1668" i="9" s="1"/>
  <c r="E1833" i="9"/>
  <c r="F1833" i="9" s="1"/>
  <c r="E2061" i="9"/>
  <c r="F2061" i="9" s="1"/>
  <c r="E2166" i="9"/>
  <c r="E2331" i="9"/>
  <c r="E2543" i="9"/>
  <c r="F2543" i="9" s="1"/>
  <c r="E2556" i="9"/>
  <c r="F2556" i="9" s="1"/>
  <c r="E2330" i="9"/>
  <c r="F2400" i="9"/>
  <c r="E2580" i="9"/>
  <c r="F2580" i="9" s="1"/>
  <c r="E2816" i="9"/>
  <c r="F2816" i="9" s="1"/>
  <c r="E2862" i="9"/>
  <c r="E2464" i="9"/>
  <c r="F2464" i="9" s="1"/>
  <c r="E2495" i="9"/>
  <c r="E2509" i="9"/>
  <c r="E2513" i="9"/>
  <c r="F2513" i="9" s="1"/>
  <c r="E2617" i="9"/>
  <c r="E2653" i="9"/>
  <c r="F2653" i="9" s="1"/>
  <c r="E2666" i="9"/>
  <c r="E2676" i="9"/>
  <c r="F2676" i="9" s="1"/>
  <c r="E2699" i="9"/>
  <c r="E2892" i="9"/>
  <c r="E1947" i="9"/>
  <c r="E2060" i="9"/>
  <c r="F2060" i="9" s="1"/>
  <c r="E2104" i="9"/>
  <c r="E2158" i="9"/>
  <c r="E2274" i="9"/>
  <c r="F2274" i="9" s="1"/>
  <c r="E2485" i="9"/>
  <c r="E2775" i="9"/>
  <c r="E2798" i="9"/>
  <c r="E2179" i="9"/>
  <c r="E2550" i="9"/>
  <c r="E2624" i="9"/>
  <c r="E2889" i="9"/>
  <c r="F2889" i="9" s="1"/>
  <c r="E2206" i="9"/>
  <c r="E2215" i="9"/>
  <c r="E2366" i="9"/>
  <c r="F2366" i="9" s="1"/>
  <c r="E2628" i="9"/>
  <c r="F2628" i="9" s="1"/>
  <c r="E2637" i="9"/>
  <c r="F2637" i="9" s="1"/>
  <c r="E2796" i="9"/>
  <c r="E2876" i="9"/>
  <c r="F2876" i="9" s="1"/>
  <c r="E1992" i="9"/>
  <c r="E2002" i="9"/>
  <c r="F2002" i="9" s="1"/>
  <c r="E2258" i="9"/>
  <c r="E2360" i="9"/>
  <c r="E2422" i="9"/>
  <c r="F2422" i="9" s="1"/>
  <c r="E2569" i="9"/>
  <c r="F2569" i="9" s="1"/>
  <c r="E2589" i="9"/>
  <c r="E2606" i="9"/>
  <c r="E2828" i="9"/>
  <c r="F2828" i="9" s="1"/>
  <c r="E2414" i="9"/>
  <c r="E2437" i="9"/>
  <c r="E2522" i="9"/>
  <c r="F2522" i="9" s="1"/>
  <c r="E2213" i="9"/>
  <c r="E2242" i="9"/>
  <c r="F2242" i="9" s="1"/>
  <c r="E2473" i="9"/>
  <c r="E2644" i="9"/>
  <c r="E2684" i="9"/>
  <c r="F2684" i="9" s="1"/>
  <c r="E2721" i="9"/>
  <c r="F2721" i="9" s="1"/>
  <c r="E2752" i="9"/>
  <c r="F2752" i="9" s="1"/>
  <c r="E76" i="9"/>
  <c r="E192" i="9"/>
  <c r="E215" i="9"/>
  <c r="F215" i="9" s="1"/>
  <c r="E222" i="9"/>
  <c r="E233" i="9"/>
  <c r="F360" i="9"/>
  <c r="E383" i="9"/>
  <c r="F383" i="9" s="1"/>
  <c r="E387" i="9"/>
  <c r="F387" i="9" s="1"/>
  <c r="E397" i="9"/>
  <c r="F397" i="9" s="1"/>
  <c r="E412" i="9"/>
  <c r="E428" i="9"/>
  <c r="E467" i="9"/>
  <c r="F467" i="9" s="1"/>
  <c r="E598" i="9"/>
  <c r="E625" i="9"/>
  <c r="E841" i="9"/>
  <c r="E868" i="9"/>
  <c r="F868" i="9" s="1"/>
  <c r="E940" i="9"/>
  <c r="E1198" i="9"/>
  <c r="E1233" i="9"/>
  <c r="E1565" i="9"/>
  <c r="E1577" i="9"/>
  <c r="F1577" i="9" s="1"/>
  <c r="E1687" i="9"/>
  <c r="E1713" i="9"/>
  <c r="F1713" i="9" s="1"/>
  <c r="E1761" i="9"/>
  <c r="E1903" i="9"/>
  <c r="E2049" i="9"/>
  <c r="E2240" i="9"/>
  <c r="F2240" i="9" s="1"/>
  <c r="E2317" i="9"/>
  <c r="E2561" i="9"/>
  <c r="F2561" i="9" s="1"/>
  <c r="E2658" i="9"/>
  <c r="E2692" i="9"/>
  <c r="E2725" i="9"/>
  <c r="E2346" i="9"/>
  <c r="F2346" i="9" s="1"/>
  <c r="E2574" i="9"/>
  <c r="E2695" i="9"/>
  <c r="E2946" i="9"/>
  <c r="E2155" i="9"/>
  <c r="E2533" i="9"/>
  <c r="E2578" i="9"/>
  <c r="E2605" i="9"/>
  <c r="F2605" i="9" s="1"/>
  <c r="E2645" i="9"/>
  <c r="F2645" i="9" s="1"/>
  <c r="E2649" i="9"/>
  <c r="E2761" i="9"/>
  <c r="U466" i="11"/>
  <c r="U498" i="11"/>
  <c r="U1148" i="11"/>
  <c r="U610" i="11"/>
  <c r="U700" i="11"/>
  <c r="U1040" i="11"/>
  <c r="U1138" i="11"/>
  <c r="U1359" i="11"/>
  <c r="U1453" i="11"/>
  <c r="U473" i="11"/>
  <c r="U731" i="11"/>
  <c r="U1098" i="11"/>
  <c r="U1195" i="11"/>
  <c r="U1442" i="11"/>
  <c r="U488" i="11"/>
  <c r="U680" i="11"/>
  <c r="U898" i="11"/>
  <c r="U460" i="11"/>
  <c r="U590" i="11"/>
  <c r="U737" i="11"/>
  <c r="U1056" i="11"/>
  <c r="U1163" i="11"/>
  <c r="U1288" i="11"/>
  <c r="U478" i="11"/>
  <c r="U951" i="11"/>
  <c r="U981" i="11"/>
  <c r="U1089" i="11"/>
  <c r="U1489" i="11"/>
  <c r="U53" i="11"/>
  <c r="U563" i="11"/>
  <c r="U691" i="11"/>
  <c r="U1017" i="11"/>
  <c r="U1035" i="11"/>
  <c r="U1068" i="11"/>
  <c r="U1199" i="11"/>
  <c r="U1207" i="11"/>
  <c r="U1465" i="11"/>
  <c r="U511" i="11"/>
  <c r="U595" i="11"/>
  <c r="U1032" i="11"/>
  <c r="U325" i="11"/>
  <c r="U336" i="11"/>
  <c r="U353" i="11"/>
  <c r="U361" i="11"/>
  <c r="U372" i="11"/>
  <c r="U428" i="11"/>
  <c r="U437" i="11"/>
  <c r="U446" i="11"/>
  <c r="U455" i="11"/>
  <c r="U494" i="11"/>
  <c r="U503" i="11"/>
  <c r="U510" i="11"/>
  <c r="U519" i="11"/>
  <c r="U528" i="11"/>
  <c r="U564" i="11"/>
  <c r="U119" i="11"/>
  <c r="U330" i="11"/>
  <c r="U347" i="11"/>
  <c r="U355" i="11"/>
  <c r="U366" i="11"/>
  <c r="U383" i="11"/>
  <c r="U392" i="11"/>
  <c r="U399" i="11"/>
  <c r="U408" i="11"/>
  <c r="U417" i="11"/>
  <c r="U480" i="11"/>
  <c r="U522" i="11"/>
  <c r="U542" i="11"/>
  <c r="U560" i="11"/>
  <c r="U663" i="11"/>
  <c r="U183" i="11"/>
  <c r="U332" i="11"/>
  <c r="U368" i="11"/>
  <c r="U426" i="11"/>
  <c r="U444" i="11"/>
  <c r="U48" i="11"/>
  <c r="U72" i="11"/>
  <c r="U326" i="11"/>
  <c r="U334" i="11"/>
  <c r="U345" i="11"/>
  <c r="U362" i="11"/>
  <c r="U370" i="11"/>
  <c r="U381" i="11"/>
  <c r="U385" i="11"/>
  <c r="U390" i="11"/>
  <c r="U492" i="11"/>
  <c r="U501" i="11"/>
  <c r="U513" i="11"/>
  <c r="U60" i="11"/>
  <c r="U241" i="11"/>
  <c r="U324" i="11"/>
  <c r="U341" i="11"/>
  <c r="U349" i="11"/>
  <c r="U360" i="11"/>
  <c r="V377" i="11"/>
  <c r="U377" i="11"/>
  <c r="V422" i="11"/>
  <c r="U422" i="11"/>
  <c r="U431" i="11"/>
  <c r="U440" i="11"/>
  <c r="U449" i="11"/>
  <c r="U458" i="11"/>
  <c r="U467" i="11"/>
  <c r="U476" i="11"/>
  <c r="U485" i="11"/>
  <c r="U497" i="11"/>
  <c r="U549" i="11"/>
  <c r="U594" i="11"/>
  <c r="U328" i="11"/>
  <c r="U339" i="11"/>
  <c r="U356" i="11"/>
  <c r="U364" i="11"/>
  <c r="V375" i="11"/>
  <c r="U375" i="11"/>
  <c r="U395" i="11"/>
  <c r="U404" i="11"/>
  <c r="U413" i="11"/>
  <c r="U420" i="11"/>
  <c r="U429" i="11"/>
  <c r="U438" i="11"/>
  <c r="U447" i="11"/>
  <c r="U456" i="11"/>
  <c r="U504" i="11"/>
  <c r="U558" i="11"/>
  <c r="U632" i="11"/>
  <c r="U103" i="11"/>
  <c r="U217" i="11"/>
  <c r="U335" i="11"/>
  <c r="U343" i="11"/>
  <c r="U354" i="11"/>
  <c r="U371" i="11"/>
  <c r="U379" i="11"/>
  <c r="U386" i="11"/>
  <c r="U402" i="11"/>
  <c r="V411" i="11"/>
  <c r="U411" i="11"/>
  <c r="U474" i="11"/>
  <c r="U581" i="11"/>
  <c r="U621" i="11"/>
  <c r="U116" i="11"/>
  <c r="U340" i="11"/>
  <c r="U351" i="11"/>
  <c r="U376" i="11"/>
  <c r="U401" i="11"/>
  <c r="U410" i="11"/>
  <c r="U419" i="11"/>
  <c r="U435" i="11"/>
  <c r="U453" i="11"/>
  <c r="U515" i="11"/>
  <c r="U132" i="11"/>
  <c r="U322" i="11"/>
  <c r="U333" i="11"/>
  <c r="U350" i="11"/>
  <c r="U358" i="11"/>
  <c r="U369" i="11"/>
  <c r="U384" i="11"/>
  <c r="U388" i="11"/>
  <c r="U393" i="11"/>
  <c r="U461" i="11"/>
  <c r="U479" i="11"/>
  <c r="U486" i="11"/>
  <c r="U534" i="11"/>
  <c r="U570" i="11"/>
  <c r="U948" i="11"/>
  <c r="U3" i="11"/>
  <c r="U56" i="11"/>
  <c r="U87" i="11"/>
  <c r="U329" i="11"/>
  <c r="U337" i="11"/>
  <c r="U348" i="11"/>
  <c r="U365" i="11"/>
  <c r="U373" i="11"/>
  <c r="U425" i="11"/>
  <c r="U434" i="11"/>
  <c r="U443" i="11"/>
  <c r="U452" i="11"/>
  <c r="U468" i="11"/>
  <c r="U518" i="11"/>
  <c r="U624" i="11"/>
  <c r="U704" i="11"/>
  <c r="U61" i="11"/>
  <c r="U327" i="11"/>
  <c r="U344" i="11"/>
  <c r="U352" i="11"/>
  <c r="U363" i="11"/>
  <c r="U380" i="11"/>
  <c r="U398" i="11"/>
  <c r="U407" i="11"/>
  <c r="U416" i="11"/>
  <c r="U423" i="11"/>
  <c r="U432" i="11"/>
  <c r="V441" i="11"/>
  <c r="U441" i="11"/>
  <c r="U450" i="11"/>
  <c r="U459" i="11"/>
  <c r="U477" i="11"/>
  <c r="U633" i="11"/>
  <c r="U80" i="11"/>
  <c r="U85" i="11"/>
  <c r="V85" i="11"/>
  <c r="X85" i="11" s="1"/>
  <c r="U92" i="11"/>
  <c r="U199" i="11"/>
  <c r="U323" i="11"/>
  <c r="U331" i="11"/>
  <c r="U342" i="11"/>
  <c r="U359" i="11"/>
  <c r="U367" i="11"/>
  <c r="U378" i="11"/>
  <c r="U389" i="11"/>
  <c r="U396" i="11"/>
  <c r="U400" i="11"/>
  <c r="U405" i="11"/>
  <c r="U414" i="11"/>
  <c r="U482" i="11"/>
  <c r="U507" i="11"/>
  <c r="U530" i="11"/>
  <c r="U597" i="11"/>
  <c r="U617" i="11"/>
  <c r="U671" i="11"/>
  <c r="U52" i="11"/>
  <c r="U78" i="11"/>
  <c r="U90" i="11"/>
  <c r="U180" i="11"/>
  <c r="U338" i="11"/>
  <c r="U346" i="11"/>
  <c r="U357" i="11"/>
  <c r="U374" i="11"/>
  <c r="U382" i="11"/>
  <c r="U387" i="11"/>
  <c r="U464" i="11"/>
  <c r="U489" i="11"/>
  <c r="U566" i="11"/>
  <c r="U602" i="11"/>
  <c r="U690" i="11"/>
  <c r="U692" i="11"/>
  <c r="U720" i="11"/>
  <c r="U722" i="11"/>
  <c r="U732" i="11"/>
  <c r="U799" i="11"/>
  <c r="U812" i="11"/>
  <c r="U875" i="11"/>
  <c r="U987" i="11"/>
  <c r="U1450" i="11"/>
  <c r="U642" i="11"/>
  <c r="U648" i="11"/>
  <c r="U684" i="11"/>
  <c r="U735" i="11"/>
  <c r="U746" i="11"/>
  <c r="U758" i="11"/>
  <c r="U773" i="11"/>
  <c r="U841" i="11"/>
  <c r="U181" i="11"/>
  <c r="U227" i="11"/>
  <c r="U253" i="11"/>
  <c r="U539" i="11"/>
  <c r="U8" i="11"/>
  <c r="U43" i="11"/>
  <c r="U128" i="11"/>
  <c r="U216" i="11"/>
  <c r="U237" i="11"/>
  <c r="U279" i="11"/>
  <c r="U312" i="11"/>
  <c r="U645" i="11"/>
  <c r="U665" i="11"/>
  <c r="U703" i="11"/>
  <c r="U728" i="11"/>
  <c r="U767" i="11"/>
  <c r="U778" i="11"/>
  <c r="U780" i="11"/>
  <c r="U782" i="11"/>
  <c r="U797" i="11"/>
  <c r="U810" i="11"/>
  <c r="U830" i="11"/>
  <c r="U917" i="11"/>
  <c r="U926" i="11"/>
  <c r="U1044" i="11"/>
  <c r="U1174" i="11"/>
  <c r="U255" i="11"/>
  <c r="U751" i="11"/>
  <c r="U756" i="11"/>
  <c r="U853" i="11"/>
  <c r="U976" i="11"/>
  <c r="U1046" i="11"/>
  <c r="U1051" i="11"/>
  <c r="U616" i="11"/>
  <c r="U848" i="11"/>
  <c r="U890" i="11"/>
  <c r="U930" i="11"/>
  <c r="U932" i="11"/>
  <c r="U941" i="11"/>
  <c r="U991" i="11"/>
  <c r="U1060" i="11"/>
  <c r="U1073" i="11"/>
  <c r="U1273" i="11"/>
  <c r="U100" i="11"/>
  <c r="U246" i="11"/>
  <c r="U394" i="11"/>
  <c r="U409" i="11"/>
  <c r="U412" i="11"/>
  <c r="U415" i="11"/>
  <c r="U418" i="11"/>
  <c r="U424" i="11"/>
  <c r="U427" i="11"/>
  <c r="U430" i="11"/>
  <c r="U433" i="11"/>
  <c r="U436" i="11"/>
  <c r="U439" i="11"/>
  <c r="U442" i="11"/>
  <c r="U448" i="11"/>
  <c r="U454" i="11"/>
  <c r="U457" i="11"/>
  <c r="U495" i="11"/>
  <c r="U536" i="11"/>
  <c r="U545" i="11"/>
  <c r="U576" i="11"/>
  <c r="U612" i="11"/>
  <c r="V661" i="11"/>
  <c r="U661" i="11"/>
  <c r="U669" i="11"/>
  <c r="V678" i="11"/>
  <c r="U678" i="11"/>
  <c r="U710" i="11"/>
  <c r="U738" i="11"/>
  <c r="U11" i="11"/>
  <c r="U79" i="11"/>
  <c r="U117" i="11"/>
  <c r="U142" i="11"/>
  <c r="U186" i="11"/>
  <c r="U202" i="11"/>
  <c r="U258" i="11"/>
  <c r="U462" i="11"/>
  <c r="U500" i="11"/>
  <c r="U569" i="11"/>
  <c r="U578" i="11"/>
  <c r="U614" i="11"/>
  <c r="U699" i="11"/>
  <c r="U757" i="11"/>
  <c r="U776" i="11"/>
  <c r="U793" i="11"/>
  <c r="U821" i="11"/>
  <c r="U835" i="11"/>
  <c r="U839" i="11"/>
  <c r="U846" i="11"/>
  <c r="U924" i="11"/>
  <c r="U942" i="11"/>
  <c r="U953" i="11"/>
  <c r="U1024" i="11"/>
  <c r="U1028" i="11"/>
  <c r="U588" i="11"/>
  <c r="U6" i="11"/>
  <c r="U99" i="11"/>
  <c r="U135" i="11"/>
  <c r="U249" i="11"/>
  <c r="U287" i="11"/>
  <c r="U472" i="11"/>
  <c r="U521" i="11"/>
  <c r="U543" i="11"/>
  <c r="U584" i="11"/>
  <c r="U599" i="11"/>
  <c r="U603" i="11"/>
  <c r="U605" i="11"/>
  <c r="U620" i="11"/>
  <c r="U689" i="11"/>
  <c r="U697" i="11"/>
  <c r="U701" i="11"/>
  <c r="U714" i="11"/>
  <c r="U725" i="11"/>
  <c r="U740" i="11"/>
  <c r="U744" i="11"/>
  <c r="U768" i="11"/>
  <c r="U824" i="11"/>
  <c r="U842" i="11"/>
  <c r="U851" i="11"/>
  <c r="U858" i="11"/>
  <c r="U873" i="11"/>
  <c r="U902" i="11"/>
  <c r="U944" i="11"/>
  <c r="U974" i="11"/>
  <c r="U1129" i="11"/>
  <c r="U1140" i="11"/>
  <c r="U122" i="11"/>
  <c r="U242" i="11"/>
  <c r="U295" i="11"/>
  <c r="U307" i="11"/>
  <c r="U487" i="11"/>
  <c r="U502" i="11"/>
  <c r="U509" i="11"/>
  <c r="U525" i="11"/>
  <c r="U532" i="11"/>
  <c r="U544" i="11"/>
  <c r="U547" i="11"/>
  <c r="U573" i="11"/>
  <c r="U575" i="11"/>
  <c r="U609" i="11"/>
  <c r="U611" i="11"/>
  <c r="U635" i="11"/>
  <c r="U639" i="11"/>
  <c r="U641" i="11"/>
  <c r="U653" i="11"/>
  <c r="U670" i="11"/>
  <c r="U685" i="11"/>
  <c r="U708" i="11"/>
  <c r="U729" i="11"/>
  <c r="U755" i="11"/>
  <c r="U766" i="11"/>
  <c r="U791" i="11"/>
  <c r="U795" i="11"/>
  <c r="U804" i="11"/>
  <c r="U833" i="11"/>
  <c r="U940" i="11"/>
  <c r="U961" i="11"/>
  <c r="U970" i="11"/>
  <c r="U1267" i="11"/>
  <c r="U29" i="11"/>
  <c r="U23" i="11"/>
  <c r="U30" i="11"/>
  <c r="U51" i="11"/>
  <c r="U147" i="11"/>
  <c r="U154" i="11"/>
  <c r="U189" i="11"/>
  <c r="U205" i="11"/>
  <c r="U272" i="11"/>
  <c r="U315" i="11"/>
  <c r="U469" i="11"/>
  <c r="U551" i="11"/>
  <c r="U555" i="11"/>
  <c r="U596" i="11"/>
  <c r="U668" i="11"/>
  <c r="U674" i="11"/>
  <c r="U749" i="11"/>
  <c r="U753" i="11"/>
  <c r="U822" i="11"/>
  <c r="U900" i="11"/>
  <c r="U1097" i="11"/>
  <c r="U1189" i="11"/>
  <c r="U1247" i="11"/>
  <c r="U470" i="11"/>
  <c r="U35" i="11"/>
  <c r="U49" i="11"/>
  <c r="U97" i="11"/>
  <c r="U252" i="11"/>
  <c r="U499" i="11"/>
  <c r="U553" i="11"/>
  <c r="U562" i="11"/>
  <c r="U608" i="11"/>
  <c r="U630" i="11"/>
  <c r="U651" i="11"/>
  <c r="U659" i="11"/>
  <c r="U762" i="11"/>
  <c r="U815" i="11"/>
  <c r="U916" i="11"/>
  <c r="U954" i="11"/>
  <c r="U966" i="11"/>
  <c r="U977" i="11"/>
  <c r="U995" i="11"/>
  <c r="U1006" i="11"/>
  <c r="U1022" i="11"/>
  <c r="U1245" i="11"/>
  <c r="U232" i="11"/>
  <c r="U218" i="11"/>
  <c r="U47" i="11"/>
  <c r="U104" i="11"/>
  <c r="U178" i="11"/>
  <c r="U219" i="11"/>
  <c r="U224" i="11"/>
  <c r="U585" i="11"/>
  <c r="U600" i="11"/>
  <c r="U660" i="11"/>
  <c r="U683" i="11"/>
  <c r="U741" i="11"/>
  <c r="U760" i="11"/>
  <c r="U771" i="11"/>
  <c r="U800" i="11"/>
  <c r="U813" i="11"/>
  <c r="U914" i="11"/>
  <c r="U929" i="11"/>
  <c r="U1004" i="11"/>
  <c r="U296" i="11"/>
  <c r="U491" i="11"/>
  <c r="U506" i="11"/>
  <c r="U527" i="11"/>
  <c r="U540" i="11"/>
  <c r="U579" i="11"/>
  <c r="U598" i="11"/>
  <c r="U636" i="11"/>
  <c r="U638" i="11"/>
  <c r="U666" i="11"/>
  <c r="U672" i="11"/>
  <c r="U695" i="11"/>
  <c r="U723" i="11"/>
  <c r="U747" i="11"/>
  <c r="U750" i="11"/>
  <c r="U769" i="11"/>
  <c r="U792" i="11"/>
  <c r="U831" i="11"/>
  <c r="U836" i="11"/>
  <c r="U845" i="11"/>
  <c r="U863" i="11"/>
  <c r="U927" i="11"/>
  <c r="U955" i="11"/>
  <c r="U986" i="11"/>
  <c r="U1093" i="11"/>
  <c r="U286" i="11"/>
  <c r="U5" i="11"/>
  <c r="U82" i="11"/>
  <c r="U93" i="11"/>
  <c r="U169" i="11"/>
  <c r="U185" i="11"/>
  <c r="U234" i="11"/>
  <c r="U243" i="11"/>
  <c r="U463" i="11"/>
  <c r="U481" i="11"/>
  <c r="U508" i="11"/>
  <c r="U520" i="11"/>
  <c r="U531" i="11"/>
  <c r="V533" i="11"/>
  <c r="U533" i="11"/>
  <c r="U546" i="11"/>
  <c r="U552" i="11"/>
  <c r="U561" i="11"/>
  <c r="U568" i="11"/>
  <c r="U583" i="11"/>
  <c r="U591" i="11"/>
  <c r="U606" i="11"/>
  <c r="U619" i="11"/>
  <c r="U623" i="11"/>
  <c r="U627" i="11"/>
  <c r="U634" i="11"/>
  <c r="U696" i="11"/>
  <c r="U713" i="11"/>
  <c r="U777" i="11"/>
  <c r="U809" i="11"/>
  <c r="U816" i="11"/>
  <c r="U818" i="11"/>
  <c r="U827" i="11"/>
  <c r="U834" i="11"/>
  <c r="U870" i="11"/>
  <c r="U877" i="11"/>
  <c r="U885" i="11"/>
  <c r="V912" i="11"/>
  <c r="U912" i="11"/>
  <c r="U964" i="11"/>
  <c r="U1150" i="11"/>
  <c r="U1194" i="11"/>
  <c r="U1198" i="11"/>
  <c r="U1203" i="11"/>
  <c r="U657" i="11"/>
  <c r="U721" i="11"/>
  <c r="U1013" i="11"/>
  <c r="U1020" i="11"/>
  <c r="U1042" i="11"/>
  <c r="U1078" i="11"/>
  <c r="U1106" i="11"/>
  <c r="U1167" i="11"/>
  <c r="U1192" i="11"/>
  <c r="U1353" i="11"/>
  <c r="U1394" i="11"/>
  <c r="U715" i="11"/>
  <c r="U908" i="11"/>
  <c r="U985" i="11"/>
  <c r="U1038" i="11"/>
  <c r="U1128" i="11"/>
  <c r="U1232" i="11"/>
  <c r="U1241" i="11"/>
  <c r="U1342" i="11"/>
  <c r="U1482" i="11"/>
  <c r="U860" i="11"/>
  <c r="U862" i="11"/>
  <c r="U872" i="11"/>
  <c r="U880" i="11"/>
  <c r="U936" i="11"/>
  <c r="U968" i="11"/>
  <c r="U983" i="11"/>
  <c r="U994" i="11"/>
  <c r="U1001" i="11"/>
  <c r="U1018" i="11"/>
  <c r="U1036" i="11"/>
  <c r="U1058" i="11"/>
  <c r="U1091" i="11"/>
  <c r="U1161" i="11"/>
  <c r="U1193" i="11"/>
  <c r="U1239" i="11"/>
  <c r="U1347" i="11"/>
  <c r="U838" i="11"/>
  <c r="U854" i="11"/>
  <c r="U892" i="11"/>
  <c r="U894" i="11"/>
  <c r="U945" i="11"/>
  <c r="U979" i="11"/>
  <c r="U1034" i="11"/>
  <c r="U1063" i="11"/>
  <c r="U1085" i="11"/>
  <c r="U1117" i="11"/>
  <c r="U1126" i="11"/>
  <c r="U1137" i="11"/>
  <c r="U1191" i="11"/>
  <c r="U1204" i="11"/>
  <c r="U1224" i="11"/>
  <c r="U1275" i="11"/>
  <c r="U1305" i="11"/>
  <c r="U1311" i="11"/>
  <c r="U1318" i="11"/>
  <c r="U764" i="11"/>
  <c r="U786" i="11"/>
  <c r="U805" i="11"/>
  <c r="U828" i="11"/>
  <c r="U840" i="11"/>
  <c r="U943" i="11"/>
  <c r="U1021" i="11"/>
  <c r="U1213" i="11"/>
  <c r="U1282" i="11"/>
  <c r="U1300" i="11"/>
  <c r="U1327" i="11"/>
  <c r="U781" i="11"/>
  <c r="U920" i="11"/>
  <c r="U990" i="11"/>
  <c r="U997" i="11"/>
  <c r="U1177" i="11"/>
  <c r="U1180" i="11"/>
  <c r="U1182" i="11"/>
  <c r="U1218" i="11"/>
  <c r="U1280" i="11"/>
  <c r="U1303" i="11"/>
  <c r="U687" i="11"/>
  <c r="U796" i="11"/>
  <c r="U852" i="11"/>
  <c r="U909" i="11"/>
  <c r="U919" i="11"/>
  <c r="U921" i="11"/>
  <c r="U933" i="11"/>
  <c r="U1012" i="11"/>
  <c r="U1039" i="11"/>
  <c r="U1054" i="11"/>
  <c r="U1146" i="11"/>
  <c r="U1153" i="11"/>
  <c r="U743" i="11"/>
  <c r="U787" i="11"/>
  <c r="U817" i="11"/>
  <c r="U850" i="11"/>
  <c r="U866" i="11"/>
  <c r="U876" i="11"/>
  <c r="U888" i="11"/>
  <c r="U897" i="11"/>
  <c r="U931" i="11"/>
  <c r="U963" i="11"/>
  <c r="U973" i="11"/>
  <c r="U1008" i="11"/>
  <c r="U1103" i="11"/>
  <c r="U1111" i="11"/>
  <c r="U1162" i="11"/>
  <c r="U1209" i="11"/>
  <c r="U1255" i="11"/>
  <c r="U1269" i="11"/>
  <c r="U724" i="11"/>
  <c r="U752" i="11"/>
  <c r="U794" i="11"/>
  <c r="U807" i="11"/>
  <c r="U843" i="11"/>
  <c r="U855" i="11"/>
  <c r="U867" i="11"/>
  <c r="U899" i="11"/>
  <c r="U1010" i="11"/>
  <c r="U1026" i="11"/>
  <c r="U1082" i="11"/>
  <c r="U1171" i="11"/>
  <c r="U1253" i="11"/>
  <c r="U1323" i="11"/>
  <c r="U972" i="11"/>
  <c r="U1030" i="11"/>
  <c r="U1067" i="11"/>
  <c r="U1088" i="11"/>
  <c r="U1132" i="11"/>
  <c r="U1144" i="11"/>
  <c r="U1220" i="11"/>
  <c r="U1336" i="11"/>
  <c r="U1484" i="11"/>
  <c r="U1049" i="11"/>
  <c r="U1070" i="11"/>
  <c r="U1080" i="11"/>
  <c r="U1084" i="11"/>
  <c r="U1147" i="11"/>
  <c r="U1243" i="11"/>
  <c r="U1325" i="11"/>
  <c r="U1345" i="11"/>
  <c r="U1356" i="11"/>
  <c r="U1110" i="11"/>
  <c r="U1118" i="11"/>
  <c r="U1165" i="11"/>
  <c r="U1183" i="11"/>
  <c r="U1212" i="11"/>
  <c r="U1301" i="11"/>
  <c r="U1332" i="11"/>
  <c r="U1043" i="11"/>
  <c r="U1066" i="11"/>
  <c r="U1102" i="11"/>
  <c r="U1143" i="11"/>
  <c r="U1159" i="11"/>
  <c r="U1166" i="11"/>
  <c r="U1168" i="11"/>
  <c r="U1258" i="11"/>
  <c r="U1260" i="11"/>
  <c r="U1299" i="11"/>
  <c r="U859" i="11"/>
  <c r="U913" i="11"/>
  <c r="U949" i="11"/>
  <c r="U965" i="11"/>
  <c r="U969" i="11"/>
  <c r="U1003" i="11"/>
  <c r="U1009" i="11"/>
  <c r="U1023" i="11"/>
  <c r="U1031" i="11"/>
  <c r="U1041" i="11"/>
  <c r="U1045" i="11"/>
  <c r="U1057" i="11"/>
  <c r="U1062" i="11"/>
  <c r="U1100" i="11"/>
  <c r="U1123" i="11"/>
  <c r="U1139" i="11"/>
  <c r="U1141" i="11"/>
  <c r="U1179" i="11"/>
  <c r="U1185" i="11"/>
  <c r="U1201" i="11"/>
  <c r="U1206" i="11"/>
  <c r="U1210" i="11"/>
  <c r="U1263" i="11"/>
  <c r="U1297" i="11"/>
  <c r="U1121" i="11"/>
  <c r="U1158" i="11"/>
  <c r="U1186" i="11"/>
  <c r="U1237" i="11"/>
  <c r="U1252" i="11"/>
  <c r="U1295" i="11"/>
  <c r="U1321" i="11"/>
  <c r="U889" i="11"/>
  <c r="U998" i="11"/>
  <c r="U1027" i="11"/>
  <c r="U1076" i="11"/>
  <c r="U1114" i="11"/>
  <c r="U1261" i="11"/>
  <c r="U1272" i="11"/>
  <c r="U1313" i="11"/>
  <c r="U832" i="11"/>
  <c r="U857" i="11"/>
  <c r="U884" i="11"/>
  <c r="U906" i="11"/>
  <c r="U911" i="11"/>
  <c r="U947" i="11"/>
  <c r="U982" i="11"/>
  <c r="U992" i="11"/>
  <c r="U1019" i="11"/>
  <c r="U1037" i="11"/>
  <c r="U1094" i="11"/>
  <c r="U1096" i="11"/>
  <c r="U1115" i="11"/>
  <c r="U1135" i="11"/>
  <c r="V1156" i="11"/>
  <c r="U1156" i="11"/>
  <c r="U1234" i="11"/>
  <c r="U1257" i="11"/>
  <c r="U1266" i="11"/>
  <c r="U1279" i="11"/>
  <c r="U1284" i="11"/>
  <c r="U1291" i="11"/>
  <c r="U1315" i="11"/>
  <c r="U1317" i="11"/>
  <c r="U1488" i="11"/>
  <c r="U1278" i="11"/>
  <c r="U1416" i="11"/>
  <c r="U978" i="11"/>
  <c r="U1077" i="11"/>
  <c r="U1108" i="11"/>
  <c r="U1188" i="11"/>
  <c r="U1222" i="11"/>
  <c r="U1251" i="11"/>
  <c r="U1276" i="11"/>
  <c r="U1330" i="11"/>
  <c r="U1341" i="11"/>
  <c r="U1176" i="11"/>
  <c r="U1236" i="11"/>
  <c r="U1274" i="11"/>
  <c r="U1287" i="11"/>
  <c r="U1348" i="11"/>
  <c r="U1090" i="11"/>
  <c r="U1099" i="11"/>
  <c r="U1285" i="11"/>
  <c r="U1304" i="11"/>
  <c r="U1308" i="11"/>
  <c r="U1324" i="11"/>
  <c r="U1059" i="11"/>
  <c r="U1149" i="11"/>
  <c r="U1197" i="11"/>
  <c r="U1216" i="11"/>
  <c r="U1249" i="11"/>
  <c r="U1264" i="11"/>
  <c r="U1292" i="11"/>
  <c r="U1293" i="11"/>
  <c r="U1361" i="11"/>
  <c r="U1412" i="11"/>
  <c r="U1072" i="11"/>
  <c r="U1081" i="11"/>
  <c r="U1225" i="11"/>
  <c r="U1228" i="11"/>
  <c r="U1230" i="11"/>
  <c r="U1250" i="11"/>
  <c r="U1302" i="11"/>
  <c r="U1320" i="11"/>
  <c r="U1329" i="11"/>
  <c r="U1407" i="11"/>
  <c r="U1055" i="11"/>
  <c r="U1130" i="11"/>
  <c r="U1184" i="11"/>
  <c r="U1270" i="11"/>
  <c r="U1290" i="11"/>
  <c r="U1294" i="11"/>
  <c r="U1312" i="11"/>
  <c r="U1319" i="11"/>
  <c r="U1339" i="11"/>
  <c r="U1398" i="11"/>
  <c r="U1434" i="11"/>
  <c r="U1448" i="11"/>
  <c r="U1271" i="11"/>
  <c r="U1491" i="11"/>
  <c r="U1322" i="11"/>
  <c r="U1368" i="11"/>
  <c r="V1395" i="11"/>
  <c r="U1395" i="11"/>
  <c r="U1413" i="11"/>
  <c r="U1460" i="11"/>
  <c r="U1464" i="11"/>
  <c r="U1478" i="11"/>
  <c r="U1500" i="11"/>
  <c r="U1259" i="11"/>
  <c r="U1331" i="11"/>
  <c r="U1385" i="11"/>
  <c r="U1402" i="11"/>
  <c r="U1430" i="11"/>
  <c r="U1439" i="11"/>
  <c r="U1496" i="11"/>
  <c r="U1289" i="11"/>
  <c r="U1310" i="11"/>
  <c r="U1355" i="11"/>
  <c r="U1366" i="11"/>
  <c r="U1393" i="11"/>
  <c r="U1411" i="11"/>
  <c r="U1418" i="11"/>
  <c r="U1427" i="11"/>
  <c r="U1429" i="11"/>
  <c r="U1449" i="11"/>
  <c r="U1425" i="11"/>
  <c r="U1447" i="11"/>
  <c r="U1454" i="11"/>
  <c r="U1458" i="11"/>
  <c r="U1494" i="11"/>
  <c r="U1226" i="11"/>
  <c r="U1256" i="11"/>
  <c r="U1277" i="11"/>
  <c r="U1298" i="11"/>
  <c r="U1328" i="11"/>
  <c r="U1337" i="11"/>
  <c r="U1375" i="11"/>
  <c r="U1391" i="11"/>
  <c r="U1409" i="11"/>
  <c r="U1445" i="11"/>
  <c r="U1472" i="11"/>
  <c r="U1476" i="11"/>
  <c r="U1215" i="11"/>
  <c r="U1307" i="11"/>
  <c r="U1335" i="11"/>
  <c r="U1351" i="11"/>
  <c r="U1389" i="11"/>
  <c r="U1404" i="11"/>
  <c r="U1367" i="11"/>
  <c r="U1380" i="11"/>
  <c r="U1470" i="11"/>
  <c r="U1420" i="11"/>
  <c r="U1452" i="11"/>
  <c r="U1386" i="11"/>
  <c r="U1403" i="11"/>
  <c r="U1422" i="11"/>
  <c r="U1400" i="11"/>
  <c r="U1438" i="11"/>
  <c r="U1466" i="11"/>
  <c r="U1436" i="11"/>
  <c r="U1490" i="11"/>
  <c r="U1497" i="11"/>
  <c r="U1387" i="11"/>
  <c r="U1396" i="11"/>
  <c r="U1405" i="11"/>
  <c r="U1456" i="11"/>
  <c r="U1462" i="11"/>
  <c r="U1468" i="11"/>
  <c r="U1474" i="11"/>
  <c r="U1480" i="11"/>
  <c r="U1486" i="11"/>
  <c r="U1492" i="11"/>
  <c r="U1498" i="11"/>
  <c r="U1451" i="11"/>
  <c r="U1457" i="11"/>
  <c r="U1463" i="11"/>
  <c r="U1469" i="11"/>
  <c r="U1475" i="11"/>
  <c r="U1481" i="11"/>
  <c r="U1487" i="11"/>
  <c r="U1493" i="11"/>
  <c r="U1499" i="11"/>
  <c r="U1455" i="11"/>
  <c r="U1461" i="11"/>
  <c r="U1467" i="11"/>
  <c r="U1473" i="11"/>
  <c r="U1479" i="11"/>
  <c r="U1485" i="11"/>
  <c r="U71" i="11"/>
  <c r="U65" i="11"/>
  <c r="U188" i="11"/>
  <c r="U195" i="11"/>
  <c r="U204" i="11"/>
  <c r="U32" i="11"/>
  <c r="U83" i="11"/>
  <c r="U137" i="11"/>
  <c r="U263" i="11"/>
  <c r="U27" i="11"/>
  <c r="U144" i="11"/>
  <c r="U171" i="11"/>
  <c r="U184" i="11"/>
  <c r="U207" i="11"/>
  <c r="V231" i="11"/>
  <c r="X231" i="11" s="1"/>
  <c r="U158" i="11"/>
  <c r="U187" i="11"/>
  <c r="U275" i="11"/>
  <c r="U127" i="11"/>
  <c r="U203" i="11"/>
  <c r="U316" i="11"/>
  <c r="U319" i="11"/>
  <c r="U251" i="11"/>
  <c r="U41" i="11"/>
  <c r="U311" i="11"/>
  <c r="U69" i="11"/>
  <c r="U20" i="11"/>
  <c r="U24" i="11"/>
  <c r="U39" i="11"/>
  <c r="U46" i="11"/>
  <c r="U106" i="11"/>
  <c r="U134" i="11"/>
  <c r="U9" i="11"/>
  <c r="U18" i="11"/>
  <c r="U44" i="11"/>
  <c r="U98" i="11"/>
  <c r="U33" i="11"/>
  <c r="U76" i="11"/>
  <c r="U118" i="11"/>
  <c r="U21" i="11"/>
  <c r="U86" i="11"/>
  <c r="U94" i="11"/>
  <c r="U25" i="11"/>
  <c r="U45" i="11"/>
  <c r="U114" i="11"/>
  <c r="U4" i="11"/>
  <c r="U54" i="11"/>
  <c r="U2" i="11"/>
  <c r="U77" i="11"/>
  <c r="U26" i="11"/>
  <c r="U13" i="11"/>
  <c r="U89" i="11"/>
  <c r="U153" i="11"/>
  <c r="U168" i="11"/>
  <c r="U196" i="11"/>
  <c r="U209" i="11"/>
  <c r="U75" i="11"/>
  <c r="U123" i="11"/>
  <c r="U160" i="11"/>
  <c r="U190" i="11"/>
  <c r="U192" i="11"/>
  <c r="U212" i="11"/>
  <c r="U121" i="11"/>
  <c r="U166" i="11"/>
  <c r="U173" i="11"/>
  <c r="W177" i="11"/>
  <c r="U177" i="11"/>
  <c r="U50" i="11"/>
  <c r="U12" i="11"/>
  <c r="U15" i="11"/>
  <c r="U22" i="11"/>
  <c r="U38" i="11"/>
  <c r="U55" i="11"/>
  <c r="U63" i="11"/>
  <c r="U70" i="11"/>
  <c r="U102" i="11"/>
  <c r="U139" i="11"/>
  <c r="U141" i="11"/>
  <c r="U201" i="11"/>
  <c r="U229" i="11"/>
  <c r="U125" i="11"/>
  <c r="U145" i="11"/>
  <c r="U37" i="11"/>
  <c r="U149" i="11"/>
  <c r="U59" i="11"/>
  <c r="U152" i="11"/>
  <c r="U163" i="11"/>
  <c r="U176" i="11"/>
  <c r="U256" i="11"/>
  <c r="U7" i="11"/>
  <c r="U14" i="11"/>
  <c r="U31" i="11"/>
  <c r="U34" i="11"/>
  <c r="U57" i="11"/>
  <c r="U74" i="11"/>
  <c r="U84" i="11"/>
  <c r="U129" i="11"/>
  <c r="U230" i="11"/>
  <c r="U182" i="11"/>
  <c r="U211" i="11"/>
  <c r="U221" i="11"/>
  <c r="U268" i="11"/>
  <c r="U270" i="11"/>
  <c r="U58" i="11"/>
  <c r="U81" i="11"/>
  <c r="U120" i="11"/>
  <c r="U133" i="11"/>
  <c r="U150" i="11"/>
  <c r="U161" i="11"/>
  <c r="U193" i="11"/>
  <c r="U197" i="11"/>
  <c r="U226" i="11"/>
  <c r="U155" i="11"/>
  <c r="U200" i="11"/>
  <c r="U254" i="11"/>
  <c r="U294" i="11"/>
  <c r="U305" i="11"/>
  <c r="U320" i="11"/>
  <c r="U264" i="11"/>
  <c r="U266" i="11"/>
  <c r="U318" i="11"/>
  <c r="U284" i="11"/>
  <c r="U288" i="11"/>
  <c r="U297" i="11"/>
  <c r="U262" i="11"/>
  <c r="U290" i="11"/>
  <c r="U269" i="11"/>
  <c r="U280" i="11"/>
  <c r="U310" i="11"/>
  <c r="U321" i="11"/>
  <c r="U223" i="11"/>
  <c r="U308" i="11"/>
  <c r="U271" i="11"/>
  <c r="U278" i="11"/>
  <c r="U198" i="11"/>
  <c r="U214" i="11"/>
  <c r="U285" i="11"/>
  <c r="U289" i="11"/>
  <c r="U306" i="11"/>
  <c r="U274" i="11"/>
  <c r="U300" i="11"/>
  <c r="U304" i="11"/>
  <c r="U124" i="11"/>
  <c r="U140" i="11"/>
  <c r="U143" i="11"/>
  <c r="U156" i="11"/>
  <c r="U172" i="11"/>
  <c r="U191" i="11"/>
  <c r="U298" i="11"/>
  <c r="U302" i="11"/>
  <c r="G39" i="9"/>
  <c r="G180" i="9"/>
  <c r="E180" i="9"/>
  <c r="C180" i="9"/>
  <c r="D180" i="9" s="1"/>
  <c r="G323" i="9"/>
  <c r="E323" i="9"/>
  <c r="C323" i="9"/>
  <c r="D323" i="9" s="1"/>
  <c r="G20" i="9"/>
  <c r="E20" i="9"/>
  <c r="C20" i="9"/>
  <c r="D20" i="9" s="1"/>
  <c r="C32" i="9"/>
  <c r="D32" i="9" s="1"/>
  <c r="G32" i="9"/>
  <c r="E32" i="9"/>
  <c r="G148" i="9"/>
  <c r="E148" i="9"/>
  <c r="C148" i="9"/>
  <c r="D148" i="9" s="1"/>
  <c r="E326" i="9"/>
  <c r="C390" i="9"/>
  <c r="D390" i="9" s="1"/>
  <c r="G390" i="9"/>
  <c r="E390" i="9"/>
  <c r="G3" i="9"/>
  <c r="E3" i="9"/>
  <c r="C3" i="9"/>
  <c r="D3" i="9" s="1"/>
  <c r="E23" i="9"/>
  <c r="G23" i="9"/>
  <c r="C23" i="9"/>
  <c r="D23" i="9" s="1"/>
  <c r="C26" i="9"/>
  <c r="D26" i="9" s="1"/>
  <c r="E26" i="9"/>
  <c r="G26" i="9"/>
  <c r="E36" i="9"/>
  <c r="F36" i="9" s="1"/>
  <c r="G36" i="9"/>
  <c r="G40" i="9"/>
  <c r="E40" i="9"/>
  <c r="C40" i="9"/>
  <c r="D40" i="9" s="1"/>
  <c r="G51" i="9"/>
  <c r="E51" i="9"/>
  <c r="C51" i="9"/>
  <c r="D51" i="9" s="1"/>
  <c r="G68" i="9"/>
  <c r="E68" i="9"/>
  <c r="C68" i="9"/>
  <c r="D68" i="9" s="1"/>
  <c r="C202" i="9"/>
  <c r="D202" i="9" s="1"/>
  <c r="E202" i="9"/>
  <c r="G202" i="9"/>
  <c r="G498" i="9"/>
  <c r="C498" i="9"/>
  <c r="D498" i="9" s="1"/>
  <c r="E498" i="9"/>
  <c r="C8" i="9"/>
  <c r="D8" i="9" s="1"/>
  <c r="G8" i="9"/>
  <c r="E8" i="9"/>
  <c r="C16" i="9"/>
  <c r="D16" i="9" s="1"/>
  <c r="G16" i="9"/>
  <c r="E16" i="9"/>
  <c r="C56" i="9"/>
  <c r="D56" i="9" s="1"/>
  <c r="E56" i="9"/>
  <c r="G56" i="9"/>
  <c r="C64" i="9"/>
  <c r="D64" i="9" s="1"/>
  <c r="G64" i="9"/>
  <c r="E64" i="9"/>
  <c r="G72" i="9"/>
  <c r="E72" i="9"/>
  <c r="C72" i="9"/>
  <c r="D72" i="9" s="1"/>
  <c r="C330" i="9"/>
  <c r="D330" i="9" s="1"/>
  <c r="G330" i="9"/>
  <c r="E330" i="9"/>
  <c r="G618" i="9"/>
  <c r="C618" i="9"/>
  <c r="D618" i="9" s="1"/>
  <c r="E618" i="9"/>
  <c r="C138" i="9"/>
  <c r="D138" i="9" s="1"/>
  <c r="E138" i="9"/>
  <c r="G138" i="9"/>
  <c r="C170" i="9"/>
  <c r="D170" i="9" s="1"/>
  <c r="E170" i="9"/>
  <c r="G170" i="9"/>
  <c r="G196" i="9"/>
  <c r="E196" i="9"/>
  <c r="C196" i="9"/>
  <c r="D196" i="9" s="1"/>
  <c r="G248" i="9"/>
  <c r="E248" i="9"/>
  <c r="C248" i="9"/>
  <c r="D248" i="9" s="1"/>
  <c r="G288" i="9"/>
  <c r="E288" i="9"/>
  <c r="C288" i="9"/>
  <c r="D288" i="9" s="1"/>
  <c r="G303" i="9"/>
  <c r="E303" i="9"/>
  <c r="C303" i="9"/>
  <c r="D303" i="9" s="1"/>
  <c r="G313" i="9"/>
  <c r="E313" i="9"/>
  <c r="C388" i="9"/>
  <c r="D388" i="9" s="1"/>
  <c r="G388" i="9"/>
  <c r="E388" i="9"/>
  <c r="C30" i="9"/>
  <c r="D30" i="9" s="1"/>
  <c r="E30" i="9"/>
  <c r="G30" i="9"/>
  <c r="C98" i="9"/>
  <c r="D98" i="9" s="1"/>
  <c r="G98" i="9"/>
  <c r="E98" i="9"/>
  <c r="G24" i="9"/>
  <c r="G27" i="9"/>
  <c r="C114" i="9"/>
  <c r="D114" i="9" s="1"/>
  <c r="E114" i="9"/>
  <c r="G114" i="9"/>
  <c r="G135" i="9"/>
  <c r="E135" i="9"/>
  <c r="C135" i="9"/>
  <c r="D135" i="9" s="1"/>
  <c r="G167" i="9"/>
  <c r="E167" i="9"/>
  <c r="C167" i="9"/>
  <c r="D167" i="9" s="1"/>
  <c r="G281" i="9"/>
  <c r="E281" i="9"/>
  <c r="C328" i="9"/>
  <c r="D328" i="9" s="1"/>
  <c r="E328" i="9"/>
  <c r="G328" i="9"/>
  <c r="G384" i="9"/>
  <c r="E384" i="9"/>
  <c r="C186" i="9"/>
  <c r="D186" i="9" s="1"/>
  <c r="E186" i="9"/>
  <c r="G186" i="9"/>
  <c r="G482" i="9"/>
  <c r="C482" i="9"/>
  <c r="D482" i="9" s="1"/>
  <c r="E482" i="9"/>
  <c r="G5" i="9"/>
  <c r="E5" i="9"/>
  <c r="F5" i="9" s="1"/>
  <c r="C34" i="9"/>
  <c r="D34" i="9" s="1"/>
  <c r="E34" i="9"/>
  <c r="G34" i="9"/>
  <c r="G53" i="9"/>
  <c r="E53" i="9"/>
  <c r="F53" i="9" s="1"/>
  <c r="G88" i="9"/>
  <c r="E88" i="9"/>
  <c r="C88" i="9"/>
  <c r="D88" i="9" s="1"/>
  <c r="E103" i="9"/>
  <c r="C103" i="9"/>
  <c r="D103" i="9" s="1"/>
  <c r="G103" i="9"/>
  <c r="G335" i="9"/>
  <c r="E335" i="9"/>
  <c r="G374" i="9"/>
  <c r="E374" i="9"/>
  <c r="F374" i="9" s="1"/>
  <c r="C122" i="9"/>
  <c r="D122" i="9" s="1"/>
  <c r="E122" i="9"/>
  <c r="G122" i="9"/>
  <c r="C6" i="9"/>
  <c r="D6" i="9" s="1"/>
  <c r="G6" i="9"/>
  <c r="E6" i="9"/>
  <c r="C18" i="9"/>
  <c r="D18" i="9" s="1"/>
  <c r="G18" i="9"/>
  <c r="E18" i="9"/>
  <c r="C46" i="9"/>
  <c r="D46" i="9" s="1"/>
  <c r="G46" i="9"/>
  <c r="E46" i="9"/>
  <c r="C54" i="9"/>
  <c r="D54" i="9" s="1"/>
  <c r="G54" i="9"/>
  <c r="E54" i="9"/>
  <c r="C66" i="9"/>
  <c r="D66" i="9" s="1"/>
  <c r="G66" i="9"/>
  <c r="E66" i="9"/>
  <c r="E100" i="9"/>
  <c r="C100" i="9"/>
  <c r="D100" i="9" s="1"/>
  <c r="G100" i="9"/>
  <c r="G132" i="9"/>
  <c r="E132" i="9"/>
  <c r="C132" i="9"/>
  <c r="D132" i="9" s="1"/>
  <c r="G183" i="9"/>
  <c r="E183" i="9"/>
  <c r="C183" i="9"/>
  <c r="D183" i="9" s="1"/>
  <c r="C402" i="9"/>
  <c r="D402" i="9" s="1"/>
  <c r="E402" i="9"/>
  <c r="G402" i="9"/>
  <c r="G522" i="9"/>
  <c r="C522" i="9"/>
  <c r="E522" i="9"/>
  <c r="G35" i="9"/>
  <c r="E35" i="9"/>
  <c r="C35" i="9"/>
  <c r="D35" i="9" s="1"/>
  <c r="E208" i="9"/>
  <c r="C208" i="9"/>
  <c r="D208" i="9" s="1"/>
  <c r="G208" i="9"/>
  <c r="C318" i="9"/>
  <c r="D318" i="9" s="1"/>
  <c r="G318" i="9"/>
  <c r="E318" i="9"/>
  <c r="C446" i="9"/>
  <c r="D446" i="9" s="1"/>
  <c r="G446" i="9"/>
  <c r="E446" i="9"/>
  <c r="C11" i="9"/>
  <c r="D11" i="9" s="1"/>
  <c r="G11" i="9"/>
  <c r="E11" i="9"/>
  <c r="G19" i="9"/>
  <c r="E19" i="9"/>
  <c r="C19" i="9"/>
  <c r="D19" i="9" s="1"/>
  <c r="G43" i="9"/>
  <c r="E43" i="9"/>
  <c r="C43" i="9"/>
  <c r="D43" i="9" s="1"/>
  <c r="C50" i="9"/>
  <c r="D50" i="9" s="1"/>
  <c r="G50" i="9"/>
  <c r="E50" i="9"/>
  <c r="C59" i="9"/>
  <c r="D59" i="9" s="1"/>
  <c r="G59" i="9"/>
  <c r="E59" i="9"/>
  <c r="C154" i="9"/>
  <c r="D154" i="9" s="1"/>
  <c r="E154" i="9"/>
  <c r="G154" i="9"/>
  <c r="E228" i="9"/>
  <c r="C228" i="9"/>
  <c r="D228" i="9" s="1"/>
  <c r="G228" i="9"/>
  <c r="C283" i="9"/>
  <c r="D283" i="9" s="1"/>
  <c r="G283" i="9"/>
  <c r="E283" i="9"/>
  <c r="G129" i="9"/>
  <c r="E129" i="9"/>
  <c r="E249" i="9"/>
  <c r="E71" i="9"/>
  <c r="C71" i="9"/>
  <c r="D71" i="9" s="1"/>
  <c r="E105" i="9"/>
  <c r="C128" i="9"/>
  <c r="D128" i="9" s="1"/>
  <c r="G128" i="9"/>
  <c r="G164" i="9"/>
  <c r="E164" i="9"/>
  <c r="C164" i="9"/>
  <c r="D164" i="9" s="1"/>
  <c r="C176" i="9"/>
  <c r="G176" i="9"/>
  <c r="G243" i="9"/>
  <c r="E243" i="9"/>
  <c r="C243" i="9"/>
  <c r="D243" i="9" s="1"/>
  <c r="C246" i="9"/>
  <c r="G246" i="9"/>
  <c r="E246" i="9"/>
  <c r="C251" i="9"/>
  <c r="D251" i="9" s="1"/>
  <c r="G251" i="9"/>
  <c r="E251" i="9"/>
  <c r="C254" i="9"/>
  <c r="D254" i="9" s="1"/>
  <c r="G254" i="9"/>
  <c r="C278" i="9"/>
  <c r="D278" i="9" s="1"/>
  <c r="G278" i="9"/>
  <c r="E278" i="9"/>
  <c r="G287" i="9"/>
  <c r="C287" i="9"/>
  <c r="D287" i="9" s="1"/>
  <c r="C290" i="9"/>
  <c r="D290" i="9" s="1"/>
  <c r="G290" i="9"/>
  <c r="E290" i="9"/>
  <c r="E293" i="9"/>
  <c r="G293" i="9"/>
  <c r="C293" i="9"/>
  <c r="D293" i="9" s="1"/>
  <c r="G320" i="9"/>
  <c r="E320" i="9"/>
  <c r="C320" i="9"/>
  <c r="D320" i="9" s="1"/>
  <c r="C340" i="9"/>
  <c r="G340" i="9"/>
  <c r="G373" i="9"/>
  <c r="E373" i="9"/>
  <c r="F373" i="9" s="1"/>
  <c r="C454" i="9"/>
  <c r="D454" i="9" s="1"/>
  <c r="G454" i="9"/>
  <c r="E454" i="9"/>
  <c r="G471" i="9"/>
  <c r="E471" i="9"/>
  <c r="C471" i="9"/>
  <c r="D471" i="9" s="1"/>
  <c r="G598" i="9"/>
  <c r="C598" i="9"/>
  <c r="D598" i="9" s="1"/>
  <c r="G746" i="9"/>
  <c r="E746" i="9"/>
  <c r="C746" i="9"/>
  <c r="D746" i="9" s="1"/>
  <c r="C110" i="9"/>
  <c r="D110" i="9" s="1"/>
  <c r="G110" i="9"/>
  <c r="E110" i="9"/>
  <c r="E162" i="9"/>
  <c r="F162" i="9" s="1"/>
  <c r="E358" i="9"/>
  <c r="E378" i="9"/>
  <c r="F378" i="9" s="1"/>
  <c r="C434" i="9"/>
  <c r="D434" i="9" s="1"/>
  <c r="E434" i="9"/>
  <c r="G434" i="9"/>
  <c r="C437" i="9"/>
  <c r="D437" i="9" s="1"/>
  <c r="E437" i="9"/>
  <c r="G437" i="9"/>
  <c r="C444" i="9"/>
  <c r="D444" i="9" s="1"/>
  <c r="E444" i="9"/>
  <c r="G444" i="9"/>
  <c r="C465" i="9"/>
  <c r="D465" i="9" s="1"/>
  <c r="G465" i="9"/>
  <c r="C528" i="9"/>
  <c r="D528" i="9" s="1"/>
  <c r="G528" i="9"/>
  <c r="E528" i="9"/>
  <c r="G621" i="9"/>
  <c r="C621" i="9"/>
  <c r="D621" i="9" s="1"/>
  <c r="E621" i="9"/>
  <c r="C657" i="9"/>
  <c r="D657" i="9" s="1"/>
  <c r="G657" i="9"/>
  <c r="E657" i="9"/>
  <c r="E7" i="9"/>
  <c r="C10" i="9"/>
  <c r="D10" i="9" s="1"/>
  <c r="E10" i="9"/>
  <c r="C58" i="9"/>
  <c r="D58" i="9" s="1"/>
  <c r="E58" i="9"/>
  <c r="E87" i="9"/>
  <c r="C87" i="9"/>
  <c r="D87" i="9" s="1"/>
  <c r="E119" i="9"/>
  <c r="C119" i="9"/>
  <c r="D119" i="9" s="1"/>
  <c r="G157" i="9"/>
  <c r="E157" i="9"/>
  <c r="C157" i="9"/>
  <c r="D157" i="9" s="1"/>
  <c r="G205" i="9"/>
  <c r="E205" i="9"/>
  <c r="C205" i="9"/>
  <c r="D205" i="9" s="1"/>
  <c r="G343" i="9"/>
  <c r="E343" i="9"/>
  <c r="C343" i="9"/>
  <c r="D343" i="9" s="1"/>
  <c r="C410" i="9"/>
  <c r="D410" i="9" s="1"/>
  <c r="G410" i="9"/>
  <c r="E410" i="9"/>
  <c r="C424" i="9"/>
  <c r="D424" i="9" s="1"/>
  <c r="G424" i="9"/>
  <c r="E424" i="9"/>
  <c r="G518" i="9"/>
  <c r="C518" i="9"/>
  <c r="D518" i="9" s="1"/>
  <c r="E518" i="9"/>
  <c r="G531" i="9"/>
  <c r="E531" i="9"/>
  <c r="C624" i="9"/>
  <c r="D624" i="9" s="1"/>
  <c r="G624" i="9"/>
  <c r="E624" i="9"/>
  <c r="C713" i="9"/>
  <c r="D713" i="9" s="1"/>
  <c r="G713" i="9"/>
  <c r="E713" i="9"/>
  <c r="E1869" i="9"/>
  <c r="C1869" i="9"/>
  <c r="D1869" i="9" s="1"/>
  <c r="G1869" i="9"/>
  <c r="E2674" i="9"/>
  <c r="G2674" i="9"/>
  <c r="C2674" i="9"/>
  <c r="D2674" i="9" s="1"/>
  <c r="C2871" i="9"/>
  <c r="D2871" i="9" s="1"/>
  <c r="G2871" i="9"/>
  <c r="E2871" i="9"/>
  <c r="G49" i="9"/>
  <c r="C126" i="9"/>
  <c r="D126" i="9" s="1"/>
  <c r="G126" i="9"/>
  <c r="E126" i="9"/>
  <c r="E140" i="9"/>
  <c r="G155" i="9"/>
  <c r="E155" i="9"/>
  <c r="E188" i="9"/>
  <c r="E276" i="9"/>
  <c r="G276" i="9"/>
  <c r="G291" i="9"/>
  <c r="E291" i="9"/>
  <c r="C307" i="9"/>
  <c r="D307" i="9" s="1"/>
  <c r="E307" i="9"/>
  <c r="C458" i="9"/>
  <c r="D458" i="9" s="1"/>
  <c r="G458" i="9"/>
  <c r="E458" i="9"/>
  <c r="G582" i="9"/>
  <c r="C582" i="9"/>
  <c r="D582" i="9" s="1"/>
  <c r="E582" i="9"/>
  <c r="C710" i="9"/>
  <c r="D710" i="9" s="1"/>
  <c r="E710" i="9"/>
  <c r="G710" i="9"/>
  <c r="E13" i="9"/>
  <c r="E61" i="9"/>
  <c r="C83" i="9"/>
  <c r="D83" i="9" s="1"/>
  <c r="C94" i="9"/>
  <c r="D94" i="9" s="1"/>
  <c r="G94" i="9"/>
  <c r="E94" i="9"/>
  <c r="G119" i="9"/>
  <c r="G177" i="9"/>
  <c r="E177" i="9"/>
  <c r="G210" i="9"/>
  <c r="C238" i="9"/>
  <c r="D238" i="9" s="1"/>
  <c r="G238" i="9"/>
  <c r="E238" i="9"/>
  <c r="E267" i="9"/>
  <c r="F267" i="9" s="1"/>
  <c r="C270" i="9"/>
  <c r="D270" i="9" s="1"/>
  <c r="G270" i="9"/>
  <c r="E270" i="9"/>
  <c r="C4" i="9"/>
  <c r="D4" i="9" s="1"/>
  <c r="C7" i="9"/>
  <c r="D7" i="9" s="1"/>
  <c r="E44" i="9"/>
  <c r="F44" i="9" s="1"/>
  <c r="E47" i="9"/>
  <c r="C52" i="9"/>
  <c r="D52" i="9" s="1"/>
  <c r="C77" i="9"/>
  <c r="D77" i="9" s="1"/>
  <c r="C101" i="9"/>
  <c r="D101" i="9" s="1"/>
  <c r="E115" i="9"/>
  <c r="G115" i="9"/>
  <c r="C184" i="9"/>
  <c r="D184" i="9" s="1"/>
  <c r="E210" i="9"/>
  <c r="E217" i="9"/>
  <c r="G227" i="9"/>
  <c r="C332" i="9"/>
  <c r="D332" i="9" s="1"/>
  <c r="G332" i="9"/>
  <c r="E332" i="9"/>
  <c r="E346" i="9"/>
  <c r="C350" i="9"/>
  <c r="D350" i="9" s="1"/>
  <c r="G350" i="9"/>
  <c r="E376" i="9"/>
  <c r="C382" i="9"/>
  <c r="D382" i="9" s="1"/>
  <c r="G382" i="9"/>
  <c r="C408" i="9"/>
  <c r="D408" i="9" s="1"/>
  <c r="G408" i="9"/>
  <c r="E408" i="9"/>
  <c r="G451" i="9"/>
  <c r="E451" i="9"/>
  <c r="C451" i="9"/>
  <c r="D451" i="9" s="1"/>
  <c r="G509" i="9"/>
  <c r="C509" i="9"/>
  <c r="D509" i="9" s="1"/>
  <c r="G573" i="9"/>
  <c r="C573" i="9"/>
  <c r="D573" i="9" s="1"/>
  <c r="E573" i="9"/>
  <c r="G579" i="9"/>
  <c r="E579" i="9"/>
  <c r="F579" i="9" s="1"/>
  <c r="G654" i="9"/>
  <c r="C654" i="9"/>
  <c r="D654" i="9" s="1"/>
  <c r="E654" i="9"/>
  <c r="C73" i="9"/>
  <c r="E21" i="9"/>
  <c r="E24" i="9"/>
  <c r="E27" i="9"/>
  <c r="E38" i="9"/>
  <c r="F38" i="9" s="1"/>
  <c r="E41" i="9"/>
  <c r="F41" i="9" s="1"/>
  <c r="C49" i="9"/>
  <c r="D49" i="9" s="1"/>
  <c r="E77" i="9"/>
  <c r="E83" i="9"/>
  <c r="E99" i="9"/>
  <c r="F99" i="9" s="1"/>
  <c r="G99" i="9"/>
  <c r="G113" i="9"/>
  <c r="E113" i="9"/>
  <c r="E117" i="9"/>
  <c r="E124" i="9"/>
  <c r="C134" i="9"/>
  <c r="D134" i="9" s="1"/>
  <c r="E134" i="9"/>
  <c r="G141" i="9"/>
  <c r="E141" i="9"/>
  <c r="C141" i="9"/>
  <c r="D141" i="9" s="1"/>
  <c r="C155" i="9"/>
  <c r="D155" i="9" s="1"/>
  <c r="G162" i="9"/>
  <c r="C165" i="9"/>
  <c r="D165" i="9" s="1"/>
  <c r="G168" i="9"/>
  <c r="C182" i="9"/>
  <c r="D182" i="9" s="1"/>
  <c r="E182" i="9"/>
  <c r="G189" i="9"/>
  <c r="E189" i="9"/>
  <c r="C189" i="9"/>
  <c r="D189" i="9" s="1"/>
  <c r="E213" i="9"/>
  <c r="C213" i="9"/>
  <c r="D213" i="9" s="1"/>
  <c r="G239" i="9"/>
  <c r="C276" i="9"/>
  <c r="D276" i="9" s="1"/>
  <c r="E279" i="9"/>
  <c r="C291" i="9"/>
  <c r="D291" i="9" s="1"/>
  <c r="E294" i="9"/>
  <c r="E299" i="9"/>
  <c r="F299" i="9" s="1"/>
  <c r="G307" i="9"/>
  <c r="G310" i="9"/>
  <c r="E310" i="9"/>
  <c r="F310" i="9" s="1"/>
  <c r="G341" i="9"/>
  <c r="E341" i="9"/>
  <c r="C341" i="9"/>
  <c r="D341" i="9" s="1"/>
  <c r="E344" i="9"/>
  <c r="E361" i="9"/>
  <c r="G361" i="9"/>
  <c r="C361" i="9"/>
  <c r="D361" i="9" s="1"/>
  <c r="C372" i="9"/>
  <c r="D372" i="9" s="1"/>
  <c r="G372" i="9"/>
  <c r="C422" i="9"/>
  <c r="D422" i="9" s="1"/>
  <c r="G422" i="9"/>
  <c r="E422" i="9"/>
  <c r="C438" i="9"/>
  <c r="D438" i="9" s="1"/>
  <c r="G438" i="9"/>
  <c r="E438" i="9"/>
  <c r="E441" i="9"/>
  <c r="F441" i="9" s="1"/>
  <c r="C495" i="9"/>
  <c r="D495" i="9" s="1"/>
  <c r="E495" i="9"/>
  <c r="G495" i="9"/>
  <c r="E512" i="9"/>
  <c r="G525" i="9"/>
  <c r="C525" i="9"/>
  <c r="D525" i="9" s="1"/>
  <c r="E525" i="9"/>
  <c r="C548" i="9"/>
  <c r="D548" i="9" s="1"/>
  <c r="G548" i="9"/>
  <c r="E548" i="9"/>
  <c r="C693" i="9"/>
  <c r="D693" i="9" s="1"/>
  <c r="G693" i="9"/>
  <c r="E693" i="9"/>
  <c r="C112" i="9"/>
  <c r="D112" i="9" s="1"/>
  <c r="G112" i="9"/>
  <c r="G81" i="9"/>
  <c r="E81" i="9"/>
  <c r="F81" i="9" s="1"/>
  <c r="E4" i="9"/>
  <c r="G7" i="9"/>
  <c r="G10" i="9"/>
  <c r="C12" i="9"/>
  <c r="D12" i="9" s="1"/>
  <c r="C15" i="9"/>
  <c r="D15" i="9" s="1"/>
  <c r="G17" i="9"/>
  <c r="C29" i="9"/>
  <c r="D29" i="9" s="1"/>
  <c r="E52" i="9"/>
  <c r="G55" i="9"/>
  <c r="G58" i="9"/>
  <c r="C60" i="9"/>
  <c r="D60" i="9" s="1"/>
  <c r="C63" i="9"/>
  <c r="D63" i="9" s="1"/>
  <c r="G65" i="9"/>
  <c r="E79" i="9"/>
  <c r="F79" i="9" s="1"/>
  <c r="G97" i="9"/>
  <c r="E97" i="9"/>
  <c r="E101" i="9"/>
  <c r="G104" i="9"/>
  <c r="C115" i="9"/>
  <c r="D115" i="9" s="1"/>
  <c r="C129" i="9"/>
  <c r="D129" i="9" s="1"/>
  <c r="E136" i="9"/>
  <c r="G139" i="9"/>
  <c r="E139" i="9"/>
  <c r="F139" i="9" s="1"/>
  <c r="E143" i="9"/>
  <c r="C158" i="9"/>
  <c r="D158" i="9" s="1"/>
  <c r="G158" i="9"/>
  <c r="E158" i="9"/>
  <c r="E172" i="9"/>
  <c r="C177" i="9"/>
  <c r="D177" i="9" s="1"/>
  <c r="E184" i="9"/>
  <c r="G187" i="9"/>
  <c r="E187" i="9"/>
  <c r="F187" i="9" s="1"/>
  <c r="E191" i="9"/>
  <c r="C206" i="9"/>
  <c r="D206" i="9" s="1"/>
  <c r="G206" i="9"/>
  <c r="E206" i="9"/>
  <c r="G211" i="9"/>
  <c r="E211" i="9"/>
  <c r="F211" i="9" s="1"/>
  <c r="E230" i="9"/>
  <c r="F230" i="9" s="1"/>
  <c r="E265" i="9"/>
  <c r="G265" i="9"/>
  <c r="G268" i="9"/>
  <c r="E268" i="9"/>
  <c r="C268" i="9"/>
  <c r="G271" i="9"/>
  <c r="E271" i="9"/>
  <c r="G299" i="9"/>
  <c r="G311" i="9"/>
  <c r="G316" i="9"/>
  <c r="E316" i="9"/>
  <c r="C347" i="9"/>
  <c r="D347" i="9" s="1"/>
  <c r="G347" i="9"/>
  <c r="E347" i="9"/>
  <c r="C364" i="9"/>
  <c r="D364" i="9" s="1"/>
  <c r="G364" i="9"/>
  <c r="C400" i="9"/>
  <c r="D400" i="9" s="1"/>
  <c r="G400" i="9"/>
  <c r="E400" i="9"/>
  <c r="G441" i="9"/>
  <c r="E465" i="9"/>
  <c r="C596" i="9"/>
  <c r="D596" i="9" s="1"/>
  <c r="G596" i="9"/>
  <c r="E596" i="9"/>
  <c r="G622" i="9"/>
  <c r="C622" i="9"/>
  <c r="D622" i="9" s="1"/>
  <c r="E622" i="9"/>
  <c r="E640" i="9"/>
  <c r="G640" i="9"/>
  <c r="G1263" i="9"/>
  <c r="E1263" i="9"/>
  <c r="C1263" i="9"/>
  <c r="D1263" i="9" s="1"/>
  <c r="C9" i="9"/>
  <c r="D9" i="9" s="1"/>
  <c r="E29" i="9"/>
  <c r="C37" i="9"/>
  <c r="D37" i="9" s="1"/>
  <c r="G38" i="9"/>
  <c r="E49" i="9"/>
  <c r="C57" i="9"/>
  <c r="D57" i="9" s="1"/>
  <c r="G73" i="9"/>
  <c r="G79" i="9"/>
  <c r="E84" i="9"/>
  <c r="C84" i="9"/>
  <c r="D84" i="9" s="1"/>
  <c r="C90" i="9"/>
  <c r="D90" i="9" s="1"/>
  <c r="E90" i="9"/>
  <c r="E92" i="9"/>
  <c r="C106" i="9"/>
  <c r="D106" i="9" s="1"/>
  <c r="E106" i="9"/>
  <c r="E108" i="9"/>
  <c r="C118" i="9"/>
  <c r="D118" i="9" s="1"/>
  <c r="E118" i="9"/>
  <c r="C120" i="9"/>
  <c r="D120" i="9" s="1"/>
  <c r="G124" i="9"/>
  <c r="E146" i="9"/>
  <c r="F146" i="9" s="1"/>
  <c r="G151" i="9"/>
  <c r="E151" i="9"/>
  <c r="C151" i="9"/>
  <c r="D151" i="9" s="1"/>
  <c r="G161" i="9"/>
  <c r="E161" i="9"/>
  <c r="E165" i="9"/>
  <c r="E194" i="9"/>
  <c r="F194" i="9" s="1"/>
  <c r="G199" i="9"/>
  <c r="E199" i="9"/>
  <c r="C199" i="9"/>
  <c r="D199" i="9" s="1"/>
  <c r="G223" i="9"/>
  <c r="E223" i="9"/>
  <c r="C223" i="9"/>
  <c r="D223" i="9" s="1"/>
  <c r="G231" i="9"/>
  <c r="E231" i="9"/>
  <c r="G236" i="9"/>
  <c r="E236" i="9"/>
  <c r="C236" i="9"/>
  <c r="D236" i="9" s="1"/>
  <c r="C242" i="9"/>
  <c r="D242" i="9" s="1"/>
  <c r="E242" i="9"/>
  <c r="E255" i="9"/>
  <c r="C258" i="9"/>
  <c r="D258" i="9" s="1"/>
  <c r="G258" i="9"/>
  <c r="E258" i="9"/>
  <c r="G280" i="9"/>
  <c r="E280" i="9"/>
  <c r="C280" i="9"/>
  <c r="D280" i="9" s="1"/>
  <c r="E285" i="9"/>
  <c r="E292" i="9"/>
  <c r="C292" i="9"/>
  <c r="D292" i="9" s="1"/>
  <c r="E308" i="9"/>
  <c r="G308" i="9"/>
  <c r="C308" i="9"/>
  <c r="D308" i="9" s="1"/>
  <c r="C322" i="9"/>
  <c r="D322" i="9" s="1"/>
  <c r="E322" i="9"/>
  <c r="G322" i="9"/>
  <c r="C336" i="9"/>
  <c r="D336" i="9" s="1"/>
  <c r="E336" i="9"/>
  <c r="E350" i="9"/>
  <c r="E382" i="9"/>
  <c r="C394" i="9"/>
  <c r="D394" i="9" s="1"/>
  <c r="G394" i="9"/>
  <c r="E394" i="9"/>
  <c r="C442" i="9"/>
  <c r="D442" i="9" s="1"/>
  <c r="G442" i="9"/>
  <c r="E442" i="9"/>
  <c r="G456" i="9"/>
  <c r="E456" i="9"/>
  <c r="G466" i="9"/>
  <c r="C466" i="9"/>
  <c r="D466" i="9" s="1"/>
  <c r="E466" i="9"/>
  <c r="G486" i="9"/>
  <c r="C486" i="9"/>
  <c r="D486" i="9" s="1"/>
  <c r="E486" i="9"/>
  <c r="E509" i="9"/>
  <c r="G570" i="9"/>
  <c r="C570" i="9"/>
  <c r="D570" i="9" s="1"/>
  <c r="E570" i="9"/>
  <c r="G574" i="9"/>
  <c r="C574" i="9"/>
  <c r="D574" i="9" s="1"/>
  <c r="E574" i="9"/>
  <c r="G635" i="9"/>
  <c r="C635" i="9"/>
  <c r="D635" i="9" s="1"/>
  <c r="E635" i="9"/>
  <c r="G683" i="9"/>
  <c r="C683" i="9"/>
  <c r="D683" i="9" s="1"/>
  <c r="E683" i="9"/>
  <c r="G686" i="9"/>
  <c r="C686" i="9"/>
  <c r="D686" i="9" s="1"/>
  <c r="E686" i="9"/>
  <c r="E1000" i="9"/>
  <c r="G1000" i="9"/>
  <c r="C1000" i="9"/>
  <c r="D1000" i="9" s="1"/>
  <c r="G315" i="9"/>
  <c r="E315" i="9"/>
  <c r="E12" i="9"/>
  <c r="E15" i="9"/>
  <c r="E60" i="9"/>
  <c r="E63" i="9"/>
  <c r="C80" i="9"/>
  <c r="D80" i="9" s="1"/>
  <c r="G80" i="9"/>
  <c r="C113" i="9"/>
  <c r="D113" i="9" s="1"/>
  <c r="G125" i="9"/>
  <c r="C125" i="9"/>
  <c r="D125" i="9" s="1"/>
  <c r="C144" i="9"/>
  <c r="D144" i="9" s="1"/>
  <c r="G144" i="9"/>
  <c r="C168" i="9"/>
  <c r="D168" i="9" s="1"/>
  <c r="G172" i="9"/>
  <c r="C192" i="9"/>
  <c r="D192" i="9" s="1"/>
  <c r="G192" i="9"/>
  <c r="G213" i="9"/>
  <c r="G216" i="9"/>
  <c r="E216" i="9"/>
  <c r="C226" i="9"/>
  <c r="D226" i="9" s="1"/>
  <c r="G226" i="9"/>
  <c r="E226" i="9"/>
  <c r="C239" i="9"/>
  <c r="D239" i="9" s="1"/>
  <c r="G263" i="9"/>
  <c r="E263" i="9"/>
  <c r="C263" i="9"/>
  <c r="D263" i="9" s="1"/>
  <c r="G377" i="9"/>
  <c r="C380" i="9"/>
  <c r="D380" i="9" s="1"/>
  <c r="G380" i="9"/>
  <c r="C439" i="9"/>
  <c r="D439" i="9" s="1"/>
  <c r="E439" i="9"/>
  <c r="C476" i="9"/>
  <c r="D476" i="9" s="1"/>
  <c r="E476" i="9"/>
  <c r="G476" i="9"/>
  <c r="G545" i="9"/>
  <c r="C545" i="9"/>
  <c r="D545" i="9" s="1"/>
  <c r="E545" i="9"/>
  <c r="G587" i="9"/>
  <c r="C587" i="9"/>
  <c r="D587" i="9" s="1"/>
  <c r="G610" i="9"/>
  <c r="C610" i="9"/>
  <c r="D610" i="9" s="1"/>
  <c r="E610" i="9"/>
  <c r="E1096" i="9"/>
  <c r="C1096" i="9"/>
  <c r="D1096" i="9" s="1"/>
  <c r="G1096" i="9"/>
  <c r="G1103" i="9"/>
  <c r="E1103" i="9"/>
  <c r="C1103" i="9"/>
  <c r="D1103" i="9" s="1"/>
  <c r="G75" i="9"/>
  <c r="E75" i="9"/>
  <c r="F75" i="9" s="1"/>
  <c r="E9" i="9"/>
  <c r="E37" i="9"/>
  <c r="E39" i="9"/>
  <c r="C42" i="9"/>
  <c r="D42" i="9" s="1"/>
  <c r="E42" i="9"/>
  <c r="E57" i="9"/>
  <c r="E70" i="9"/>
  <c r="F70" i="9" s="1"/>
  <c r="C74" i="9"/>
  <c r="D74" i="9" s="1"/>
  <c r="E74" i="9"/>
  <c r="C78" i="9"/>
  <c r="D78" i="9" s="1"/>
  <c r="G78" i="9"/>
  <c r="E78" i="9"/>
  <c r="G92" i="9"/>
  <c r="G108" i="9"/>
  <c r="E116" i="9"/>
  <c r="C116" i="9"/>
  <c r="D116" i="9" s="1"/>
  <c r="E120" i="9"/>
  <c r="G123" i="9"/>
  <c r="E123" i="9"/>
  <c r="F123" i="9" s="1"/>
  <c r="G134" i="9"/>
  <c r="G146" i="9"/>
  <c r="C149" i="9"/>
  <c r="D149" i="9" s="1"/>
  <c r="C166" i="9"/>
  <c r="D166" i="9" s="1"/>
  <c r="E166" i="9"/>
  <c r="G173" i="9"/>
  <c r="E173" i="9"/>
  <c r="C173" i="9"/>
  <c r="D173" i="9" s="1"/>
  <c r="G182" i="9"/>
  <c r="G194" i="9"/>
  <c r="C197" i="9"/>
  <c r="D197" i="9" s="1"/>
  <c r="C253" i="9"/>
  <c r="G253" i="9"/>
  <c r="E253" i="9"/>
  <c r="C266" i="9"/>
  <c r="D266" i="9" s="1"/>
  <c r="G266" i="9"/>
  <c r="E266" i="9"/>
  <c r="C286" i="9"/>
  <c r="D286" i="9" s="1"/>
  <c r="G286" i="9"/>
  <c r="E286" i="9"/>
  <c r="G295" i="9"/>
  <c r="E295" i="9"/>
  <c r="E300" i="9"/>
  <c r="C306" i="9"/>
  <c r="G306" i="9"/>
  <c r="G339" i="9"/>
  <c r="E339" i="9"/>
  <c r="C339" i="9"/>
  <c r="D339" i="9" s="1"/>
  <c r="G351" i="9"/>
  <c r="E351" i="9"/>
  <c r="C351" i="9"/>
  <c r="D351" i="9" s="1"/>
  <c r="E372" i="9"/>
  <c r="C386" i="9"/>
  <c r="D386" i="9" s="1"/>
  <c r="G386" i="9"/>
  <c r="E386" i="9"/>
  <c r="C398" i="9"/>
  <c r="D398" i="9" s="1"/>
  <c r="G398" i="9"/>
  <c r="E398" i="9"/>
  <c r="C432" i="9"/>
  <c r="D432" i="9" s="1"/>
  <c r="G432" i="9"/>
  <c r="E432" i="9"/>
  <c r="C453" i="9"/>
  <c r="D453" i="9" s="1"/>
  <c r="E453" i="9"/>
  <c r="G453" i="9"/>
  <c r="E479" i="9"/>
  <c r="F479" i="9" s="1"/>
  <c r="G479" i="9"/>
  <c r="C540" i="9"/>
  <c r="D540" i="9" s="1"/>
  <c r="E540" i="9"/>
  <c r="G540" i="9"/>
  <c r="G607" i="9"/>
  <c r="E607" i="9"/>
  <c r="C607" i="9"/>
  <c r="D607" i="9" s="1"/>
  <c r="G613" i="9"/>
  <c r="C613" i="9"/>
  <c r="D613" i="9" s="1"/>
  <c r="E613" i="9"/>
  <c r="G638" i="9"/>
  <c r="C638" i="9"/>
  <c r="D638" i="9" s="1"/>
  <c r="E638" i="9"/>
  <c r="E675" i="9"/>
  <c r="C675" i="9"/>
  <c r="D675" i="9" s="1"/>
  <c r="G675" i="9"/>
  <c r="G786" i="9"/>
  <c r="E786" i="9"/>
  <c r="C786" i="9"/>
  <c r="D786" i="9" s="1"/>
  <c r="G851" i="9"/>
  <c r="C851" i="9"/>
  <c r="D851" i="9" s="1"/>
  <c r="E851" i="9"/>
  <c r="G33" i="9"/>
  <c r="C45" i="9"/>
  <c r="D45" i="9" s="1"/>
  <c r="G70" i="9"/>
  <c r="C76" i="9"/>
  <c r="D76" i="9" s="1"/>
  <c r="E82" i="9"/>
  <c r="G84" i="9"/>
  <c r="G90" i="9"/>
  <c r="G93" i="9"/>
  <c r="C93" i="9"/>
  <c r="D93" i="9" s="1"/>
  <c r="G106" i="9"/>
  <c r="G109" i="9"/>
  <c r="C109" i="9"/>
  <c r="D109" i="9" s="1"/>
  <c r="E121" i="9"/>
  <c r="F121" i="9" s="1"/>
  <c r="E127" i="9"/>
  <c r="F127" i="9" s="1"/>
  <c r="C142" i="9"/>
  <c r="D142" i="9" s="1"/>
  <c r="G142" i="9"/>
  <c r="E142" i="9"/>
  <c r="E144" i="9"/>
  <c r="E156" i="9"/>
  <c r="F156" i="9" s="1"/>
  <c r="C161" i="9"/>
  <c r="D161" i="9" s="1"/>
  <c r="E168" i="9"/>
  <c r="G171" i="9"/>
  <c r="E171" i="9"/>
  <c r="F171" i="9" s="1"/>
  <c r="C190" i="9"/>
  <c r="D190" i="9" s="1"/>
  <c r="G190" i="9"/>
  <c r="E190" i="9"/>
  <c r="E204" i="9"/>
  <c r="C221" i="9"/>
  <c r="D221" i="9" s="1"/>
  <c r="G221" i="9"/>
  <c r="E221" i="9"/>
  <c r="G229" i="9"/>
  <c r="C231" i="9"/>
  <c r="D231" i="9" s="1"/>
  <c r="E239" i="9"/>
  <c r="G242" i="9"/>
  <c r="G256" i="9"/>
  <c r="E256" i="9"/>
  <c r="F256" i="9" s="1"/>
  <c r="C272" i="9"/>
  <c r="D272" i="9" s="1"/>
  <c r="E272" i="9"/>
  <c r="G275" i="9"/>
  <c r="E275" i="9"/>
  <c r="C275" i="9"/>
  <c r="D275" i="9" s="1"/>
  <c r="G296" i="9"/>
  <c r="C298" i="9"/>
  <c r="D298" i="9" s="1"/>
  <c r="G298" i="9"/>
  <c r="E298" i="9"/>
  <c r="E333" i="9"/>
  <c r="G336" i="9"/>
  <c r="G357" i="9"/>
  <c r="E357" i="9"/>
  <c r="C357" i="9"/>
  <c r="D357" i="9" s="1"/>
  <c r="C392" i="9"/>
  <c r="D392" i="9" s="1"/>
  <c r="G392" i="9"/>
  <c r="E392" i="9"/>
  <c r="G463" i="9"/>
  <c r="E463" i="9"/>
  <c r="G507" i="9"/>
  <c r="E507" i="9"/>
  <c r="C507" i="9"/>
  <c r="D507" i="9" s="1"/>
  <c r="G546" i="9"/>
  <c r="C546" i="9"/>
  <c r="D546" i="9" s="1"/>
  <c r="E546" i="9"/>
  <c r="G565" i="9"/>
  <c r="C565" i="9"/>
  <c r="D565" i="9" s="1"/>
  <c r="E565" i="9"/>
  <c r="G630" i="9"/>
  <c r="C630" i="9"/>
  <c r="D630" i="9" s="1"/>
  <c r="E630" i="9"/>
  <c r="G835" i="9"/>
  <c r="C835" i="9"/>
  <c r="D835" i="9" s="1"/>
  <c r="E835" i="9"/>
  <c r="G855" i="9"/>
  <c r="C855" i="9"/>
  <c r="D855" i="9" s="1"/>
  <c r="E855" i="9"/>
  <c r="E936" i="9"/>
  <c r="G936" i="9"/>
  <c r="C936" i="9"/>
  <c r="D936" i="9" s="1"/>
  <c r="E55" i="9"/>
  <c r="F55" i="9" s="1"/>
  <c r="C96" i="9"/>
  <c r="D96" i="9" s="1"/>
  <c r="G96" i="9"/>
  <c r="C150" i="9"/>
  <c r="D150" i="9" s="1"/>
  <c r="E150" i="9"/>
  <c r="C198" i="9"/>
  <c r="D198" i="9" s="1"/>
  <c r="E198" i="9"/>
  <c r="G349" i="9"/>
  <c r="E349" i="9"/>
  <c r="C349" i="9"/>
  <c r="D349" i="9" s="1"/>
  <c r="C396" i="9"/>
  <c r="D396" i="9" s="1"/>
  <c r="G396" i="9"/>
  <c r="E396" i="9"/>
  <c r="G1794" i="9"/>
  <c r="E1794" i="9"/>
  <c r="C174" i="9"/>
  <c r="D174" i="9" s="1"/>
  <c r="G174" i="9"/>
  <c r="E174" i="9"/>
  <c r="G203" i="9"/>
  <c r="E203" i="9"/>
  <c r="F203" i="9" s="1"/>
  <c r="C222" i="9"/>
  <c r="D222" i="9" s="1"/>
  <c r="G222" i="9"/>
  <c r="C235" i="9"/>
  <c r="D235" i="9" s="1"/>
  <c r="E235" i="9"/>
  <c r="G235" i="9"/>
  <c r="G273" i="9"/>
  <c r="E273" i="9"/>
  <c r="C273" i="9"/>
  <c r="D273" i="9" s="1"/>
  <c r="E334" i="9"/>
  <c r="G334" i="9"/>
  <c r="G447" i="9"/>
  <c r="E447" i="9"/>
  <c r="C661" i="9"/>
  <c r="D661" i="9" s="1"/>
  <c r="G661" i="9"/>
  <c r="E661" i="9"/>
  <c r="G87" i="9"/>
  <c r="C117" i="9"/>
  <c r="D117" i="9" s="1"/>
  <c r="G241" i="9"/>
  <c r="E241" i="9"/>
  <c r="F241" i="9" s="1"/>
  <c r="E244" i="9"/>
  <c r="F244" i="9" s="1"/>
  <c r="G244" i="9"/>
  <c r="E112" i="9"/>
  <c r="C136" i="9"/>
  <c r="D136" i="9" s="1"/>
  <c r="C160" i="9"/>
  <c r="G160" i="9"/>
  <c r="E14" i="9"/>
  <c r="F14" i="9" s="1"/>
  <c r="E17" i="9"/>
  <c r="E48" i="9"/>
  <c r="E62" i="9"/>
  <c r="F62" i="9" s="1"/>
  <c r="E65" i="9"/>
  <c r="C67" i="9"/>
  <c r="D67" i="9" s="1"/>
  <c r="G85" i="9"/>
  <c r="E89" i="9"/>
  <c r="F89" i="9" s="1"/>
  <c r="G91" i="9"/>
  <c r="E91" i="9"/>
  <c r="F91" i="9" s="1"/>
  <c r="E95" i="9"/>
  <c r="F95" i="9" s="1"/>
  <c r="E104" i="9"/>
  <c r="F104" i="9" s="1"/>
  <c r="G107" i="9"/>
  <c r="E107" i="9"/>
  <c r="F107" i="9" s="1"/>
  <c r="E111" i="9"/>
  <c r="F111" i="9" s="1"/>
  <c r="G118" i="9"/>
  <c r="E125" i="9"/>
  <c r="G127" i="9"/>
  <c r="E130" i="9"/>
  <c r="F130" i="9" s="1"/>
  <c r="G133" i="9"/>
  <c r="G145" i="9"/>
  <c r="E145" i="9"/>
  <c r="G147" i="9"/>
  <c r="E149" i="9"/>
  <c r="E178" i="9"/>
  <c r="F178" i="9" s="1"/>
  <c r="G181" i="9"/>
  <c r="G193" i="9"/>
  <c r="E193" i="9"/>
  <c r="G195" i="9"/>
  <c r="E197" i="9"/>
  <c r="C216" i="9"/>
  <c r="D216" i="9" s="1"/>
  <c r="C219" i="9"/>
  <c r="D219" i="9" s="1"/>
  <c r="G219" i="9"/>
  <c r="C232" i="9"/>
  <c r="D232" i="9" s="1"/>
  <c r="E232" i="9"/>
  <c r="E261" i="9"/>
  <c r="G261" i="9"/>
  <c r="G292" i="9"/>
  <c r="C301" i="9"/>
  <c r="D301" i="9" s="1"/>
  <c r="G301" i="9"/>
  <c r="E301" i="9"/>
  <c r="E312" i="9"/>
  <c r="C312" i="9"/>
  <c r="D312" i="9" s="1"/>
  <c r="G337" i="9"/>
  <c r="E337" i="9"/>
  <c r="C337" i="9"/>
  <c r="D337" i="9" s="1"/>
  <c r="E354" i="9"/>
  <c r="F354" i="9" s="1"/>
  <c r="G365" i="9"/>
  <c r="E365" i="9"/>
  <c r="C365" i="9"/>
  <c r="D365" i="9" s="1"/>
  <c r="E380" i="9"/>
  <c r="C404" i="9"/>
  <c r="D404" i="9" s="1"/>
  <c r="G404" i="9"/>
  <c r="E404" i="9"/>
  <c r="G439" i="9"/>
  <c r="C504" i="9"/>
  <c r="D504" i="9" s="1"/>
  <c r="G504" i="9"/>
  <c r="E504" i="9"/>
  <c r="G517" i="9"/>
  <c r="C517" i="9"/>
  <c r="D517" i="9" s="1"/>
  <c r="E517" i="9"/>
  <c r="E587" i="9"/>
  <c r="G601" i="9"/>
  <c r="C601" i="9"/>
  <c r="D601" i="9" s="1"/>
  <c r="E601" i="9"/>
  <c r="C669" i="9"/>
  <c r="D669" i="9" s="1"/>
  <c r="G669" i="9"/>
  <c r="E669" i="9"/>
  <c r="G680" i="9"/>
  <c r="G719" i="9"/>
  <c r="E719" i="9"/>
  <c r="C719" i="9"/>
  <c r="D719" i="9" s="1"/>
  <c r="G774" i="9"/>
  <c r="E774" i="9"/>
  <c r="C774" i="9"/>
  <c r="D774" i="9" s="1"/>
  <c r="C212" i="9"/>
  <c r="D212" i="9" s="1"/>
  <c r="G230" i="9"/>
  <c r="G240" i="9"/>
  <c r="G260" i="9"/>
  <c r="E262" i="9"/>
  <c r="F262" i="9" s="1"/>
  <c r="E282" i="9"/>
  <c r="G285" i="9"/>
  <c r="E317" i="9"/>
  <c r="G327" i="9"/>
  <c r="C366" i="9"/>
  <c r="D366" i="9" s="1"/>
  <c r="E366" i="9"/>
  <c r="G383" i="9"/>
  <c r="G387" i="9"/>
  <c r="E427" i="9"/>
  <c r="G445" i="9"/>
  <c r="C448" i="9"/>
  <c r="D448" i="9" s="1"/>
  <c r="G448" i="9"/>
  <c r="G462" i="9"/>
  <c r="C462" i="9"/>
  <c r="D462" i="9" s="1"/>
  <c r="E462" i="9"/>
  <c r="G470" i="9"/>
  <c r="C470" i="9"/>
  <c r="D470" i="9" s="1"/>
  <c r="G534" i="9"/>
  <c r="C534" i="9"/>
  <c r="D534" i="9" s="1"/>
  <c r="G542" i="9"/>
  <c r="C542" i="9"/>
  <c r="G553" i="9"/>
  <c r="C553" i="9"/>
  <c r="D553" i="9" s="1"/>
  <c r="E553" i="9"/>
  <c r="G562" i="9"/>
  <c r="C562" i="9"/>
  <c r="G609" i="9"/>
  <c r="C609" i="9"/>
  <c r="D609" i="9" s="1"/>
  <c r="C632" i="9"/>
  <c r="D632" i="9" s="1"/>
  <c r="G632" i="9"/>
  <c r="E632" i="9"/>
  <c r="C659" i="9"/>
  <c r="C685" i="9"/>
  <c r="G685" i="9"/>
  <c r="G726" i="9"/>
  <c r="E726" i="9"/>
  <c r="C726" i="9"/>
  <c r="D726" i="9" s="1"/>
  <c r="G214" i="9"/>
  <c r="G234" i="9"/>
  <c r="G269" i="9"/>
  <c r="E325" i="9"/>
  <c r="E353" i="9"/>
  <c r="G353" i="9"/>
  <c r="E367" i="9"/>
  <c r="E369" i="9"/>
  <c r="C369" i="9"/>
  <c r="D369" i="9" s="1"/>
  <c r="G378" i="9"/>
  <c r="C412" i="9"/>
  <c r="D412" i="9" s="1"/>
  <c r="G412" i="9"/>
  <c r="C416" i="9"/>
  <c r="D416" i="9" s="1"/>
  <c r="E416" i="9"/>
  <c r="C420" i="9"/>
  <c r="D420" i="9" s="1"/>
  <c r="G420" i="9"/>
  <c r="E420" i="9"/>
  <c r="C440" i="9"/>
  <c r="D440" i="9" s="1"/>
  <c r="G440" i="9"/>
  <c r="C488" i="9"/>
  <c r="D488" i="9" s="1"/>
  <c r="G488" i="9"/>
  <c r="G492" i="9"/>
  <c r="G501" i="9"/>
  <c r="C501" i="9"/>
  <c r="D501" i="9" s="1"/>
  <c r="E501" i="9"/>
  <c r="G510" i="9"/>
  <c r="C510" i="9"/>
  <c r="D510" i="9" s="1"/>
  <c r="E510" i="9"/>
  <c r="C532" i="9"/>
  <c r="D532" i="9" s="1"/>
  <c r="G532" i="9"/>
  <c r="G538" i="9"/>
  <c r="C538" i="9"/>
  <c r="D538" i="9" s="1"/>
  <c r="G571" i="9"/>
  <c r="E571" i="9"/>
  <c r="G599" i="9"/>
  <c r="E599" i="9"/>
  <c r="C616" i="9"/>
  <c r="D616" i="9" s="1"/>
  <c r="E616" i="9"/>
  <c r="G625" i="9"/>
  <c r="C625" i="9"/>
  <c r="D625" i="9" s="1"/>
  <c r="G645" i="9"/>
  <c r="C645" i="9"/>
  <c r="D645" i="9" s="1"/>
  <c r="E645" i="9"/>
  <c r="G651" i="9"/>
  <c r="E651" i="9"/>
  <c r="E707" i="9"/>
  <c r="C707" i="9"/>
  <c r="G728" i="9"/>
  <c r="E728" i="9"/>
  <c r="C728" i="9"/>
  <c r="D728" i="9" s="1"/>
  <c r="G822" i="9"/>
  <c r="E822" i="9"/>
  <c r="C822" i="9"/>
  <c r="D822" i="9" s="1"/>
  <c r="E1048" i="9"/>
  <c r="G1048" i="9"/>
  <c r="C1048" i="9"/>
  <c r="D1048" i="9" s="1"/>
  <c r="G1353" i="9"/>
  <c r="E1353" i="9"/>
  <c r="F1353" i="9" s="1"/>
  <c r="E245" i="9"/>
  <c r="F245" i="9" s="1"/>
  <c r="G255" i="9"/>
  <c r="G300" i="9"/>
  <c r="G326" i="9"/>
  <c r="E381" i="9"/>
  <c r="F381" i="9" s="1"/>
  <c r="C414" i="9"/>
  <c r="G414" i="9"/>
  <c r="C418" i="9"/>
  <c r="G418" i="9"/>
  <c r="C428" i="9"/>
  <c r="D428" i="9" s="1"/>
  <c r="G428" i="9"/>
  <c r="C430" i="9"/>
  <c r="D430" i="9" s="1"/>
  <c r="G430" i="9"/>
  <c r="G435" i="9"/>
  <c r="E435" i="9"/>
  <c r="G474" i="9"/>
  <c r="C474" i="9"/>
  <c r="D474" i="9" s="1"/>
  <c r="E474" i="9"/>
  <c r="G526" i="9"/>
  <c r="C526" i="9"/>
  <c r="D526" i="9" s="1"/>
  <c r="E526" i="9"/>
  <c r="C568" i="9"/>
  <c r="D568" i="9" s="1"/>
  <c r="E568" i="9"/>
  <c r="G593" i="9"/>
  <c r="C593" i="9"/>
  <c r="D593" i="9" s="1"/>
  <c r="E593" i="9"/>
  <c r="C677" i="9"/>
  <c r="D677" i="9" s="1"/>
  <c r="G677" i="9"/>
  <c r="E677" i="9"/>
  <c r="E704" i="9"/>
  <c r="C704" i="9"/>
  <c r="D704" i="9" s="1"/>
  <c r="C829" i="9"/>
  <c r="D829" i="9" s="1"/>
  <c r="G829" i="9"/>
  <c r="E829" i="9"/>
  <c r="E1084" i="9"/>
  <c r="G1084" i="9"/>
  <c r="C1084" i="9"/>
  <c r="D1084" i="9" s="1"/>
  <c r="G220" i="9"/>
  <c r="C355" i="9"/>
  <c r="D355" i="9" s="1"/>
  <c r="C452" i="9"/>
  <c r="D452" i="9" s="1"/>
  <c r="G452" i="9"/>
  <c r="C480" i="9"/>
  <c r="D480" i="9" s="1"/>
  <c r="G480" i="9"/>
  <c r="E480" i="9"/>
  <c r="G491" i="9"/>
  <c r="C491" i="9"/>
  <c r="D491" i="9" s="1"/>
  <c r="G558" i="9"/>
  <c r="C558" i="9"/>
  <c r="D558" i="9" s="1"/>
  <c r="E558" i="9"/>
  <c r="G577" i="9"/>
  <c r="C577" i="9"/>
  <c r="D577" i="9" s="1"/>
  <c r="E577" i="9"/>
  <c r="G605" i="9"/>
  <c r="C605" i="9"/>
  <c r="D605" i="9" s="1"/>
  <c r="E605" i="9"/>
  <c r="G807" i="9"/>
  <c r="E807" i="9"/>
  <c r="C807" i="9"/>
  <c r="D807" i="9" s="1"/>
  <c r="G1343" i="9"/>
  <c r="E1343" i="9"/>
  <c r="C1343" i="9"/>
  <c r="D1343" i="9" s="1"/>
  <c r="E218" i="9"/>
  <c r="C225" i="9"/>
  <c r="D225" i="9" s="1"/>
  <c r="E277" i="9"/>
  <c r="F277" i="9" s="1"/>
  <c r="C325" i="9"/>
  <c r="D325" i="9" s="1"/>
  <c r="C353" i="9"/>
  <c r="D353" i="9" s="1"/>
  <c r="C367" i="9"/>
  <c r="D367" i="9" s="1"/>
  <c r="C379" i="9"/>
  <c r="D379" i="9" s="1"/>
  <c r="E385" i="9"/>
  <c r="F385" i="9" s="1"/>
  <c r="G385" i="9"/>
  <c r="E393" i="9"/>
  <c r="F393" i="9" s="1"/>
  <c r="E406" i="9"/>
  <c r="E430" i="9"/>
  <c r="C435" i="9"/>
  <c r="D435" i="9" s="1"/>
  <c r="E449" i="9"/>
  <c r="E488" i="9"/>
  <c r="E499" i="9"/>
  <c r="C499" i="9"/>
  <c r="D499" i="9" s="1"/>
  <c r="G502" i="9"/>
  <c r="C502" i="9"/>
  <c r="D502" i="9" s="1"/>
  <c r="E502" i="9"/>
  <c r="G505" i="9"/>
  <c r="C505" i="9"/>
  <c r="D505" i="9" s="1"/>
  <c r="E505" i="9"/>
  <c r="G511" i="9"/>
  <c r="C511" i="9"/>
  <c r="E515" i="9"/>
  <c r="F515" i="9" s="1"/>
  <c r="E532" i="9"/>
  <c r="G561" i="9"/>
  <c r="C561" i="9"/>
  <c r="E563" i="9"/>
  <c r="G566" i="9"/>
  <c r="C566" i="9"/>
  <c r="C571" i="9"/>
  <c r="D571" i="9" s="1"/>
  <c r="E588" i="9"/>
  <c r="C599" i="9"/>
  <c r="D599" i="9" s="1"/>
  <c r="G614" i="9"/>
  <c r="C614" i="9"/>
  <c r="D614" i="9" s="1"/>
  <c r="C619" i="9"/>
  <c r="D619" i="9" s="1"/>
  <c r="G646" i="9"/>
  <c r="C646" i="9"/>
  <c r="D646" i="9" s="1"/>
  <c r="C651" i="9"/>
  <c r="C678" i="9"/>
  <c r="D678" i="9" s="1"/>
  <c r="E678" i="9"/>
  <c r="G678" i="9"/>
  <c r="C681" i="9"/>
  <c r="D681" i="9" s="1"/>
  <c r="G681" i="9"/>
  <c r="E681" i="9"/>
  <c r="G695" i="9"/>
  <c r="E695" i="9"/>
  <c r="C695" i="9"/>
  <c r="D695" i="9" s="1"/>
  <c r="C701" i="9"/>
  <c r="D701" i="9" s="1"/>
  <c r="G701" i="9"/>
  <c r="E701" i="9"/>
  <c r="G795" i="9"/>
  <c r="E795" i="9"/>
  <c r="C795" i="9"/>
  <c r="D795" i="9" s="1"/>
  <c r="G886" i="9"/>
  <c r="E886" i="9"/>
  <c r="F886" i="9" s="1"/>
  <c r="G252" i="9"/>
  <c r="C302" i="9"/>
  <c r="G302" i="9"/>
  <c r="E395" i="9"/>
  <c r="C464" i="9"/>
  <c r="D464" i="9" s="1"/>
  <c r="E464" i="9"/>
  <c r="C472" i="9"/>
  <c r="D472" i="9" s="1"/>
  <c r="E472" i="9"/>
  <c r="G530" i="9"/>
  <c r="C530" i="9"/>
  <c r="D530" i="9" s="1"/>
  <c r="E530" i="9"/>
  <c r="C536" i="9"/>
  <c r="D536" i="9" s="1"/>
  <c r="G536" i="9"/>
  <c r="E536" i="9"/>
  <c r="E538" i="9"/>
  <c r="G586" i="9"/>
  <c r="C586" i="9"/>
  <c r="D586" i="9" s="1"/>
  <c r="G588" i="9"/>
  <c r="G594" i="9"/>
  <c r="C594" i="9"/>
  <c r="D594" i="9" s="1"/>
  <c r="E594" i="9"/>
  <c r="C600" i="9"/>
  <c r="D600" i="9" s="1"/>
  <c r="E600" i="9"/>
  <c r="G616" i="9"/>
  <c r="G704" i="9"/>
  <c r="G735" i="9"/>
  <c r="E735" i="9"/>
  <c r="C735" i="9"/>
  <c r="D735" i="9" s="1"/>
  <c r="C813" i="9"/>
  <c r="D813" i="9" s="1"/>
  <c r="E813" i="9"/>
  <c r="G813" i="9"/>
  <c r="E860" i="9"/>
  <c r="C860" i="9"/>
  <c r="D860" i="9" s="1"/>
  <c r="G860" i="9"/>
  <c r="E952" i="9"/>
  <c r="C952" i="9"/>
  <c r="D952" i="9" s="1"/>
  <c r="G952" i="9"/>
  <c r="E1220" i="9"/>
  <c r="G1220" i="9"/>
  <c r="C1220" i="9"/>
  <c r="D1220" i="9" s="1"/>
  <c r="E309" i="9"/>
  <c r="F309" i="9" s="1"/>
  <c r="G319" i="9"/>
  <c r="G331" i="9"/>
  <c r="C348" i="9"/>
  <c r="D348" i="9" s="1"/>
  <c r="G348" i="9"/>
  <c r="C356" i="9"/>
  <c r="D356" i="9" s="1"/>
  <c r="G356" i="9"/>
  <c r="E401" i="9"/>
  <c r="C401" i="9"/>
  <c r="D401" i="9" s="1"/>
  <c r="C450" i="9"/>
  <c r="G450" i="9"/>
  <c r="G481" i="9"/>
  <c r="C481" i="9"/>
  <c r="D481" i="9" s="1"/>
  <c r="G494" i="9"/>
  <c r="C494" i="9"/>
  <c r="D494" i="9" s="1"/>
  <c r="E494" i="9"/>
  <c r="C524" i="9"/>
  <c r="D524" i="9" s="1"/>
  <c r="E524" i="9"/>
  <c r="E547" i="9"/>
  <c r="C547" i="9"/>
  <c r="D547" i="9" s="1"/>
  <c r="G550" i="9"/>
  <c r="C550" i="9"/>
  <c r="G578" i="9"/>
  <c r="C578" i="9"/>
  <c r="D578" i="9" s="1"/>
  <c r="E578" i="9"/>
  <c r="G606" i="9"/>
  <c r="C606" i="9"/>
  <c r="D606" i="9" s="1"/>
  <c r="E606" i="9"/>
  <c r="E643" i="9"/>
  <c r="C643" i="9"/>
  <c r="D643" i="9" s="1"/>
  <c r="G663" i="9"/>
  <c r="E663" i="9"/>
  <c r="F663" i="9" s="1"/>
  <c r="C779" i="9"/>
  <c r="D779" i="9" s="1"/>
  <c r="G779" i="9"/>
  <c r="E779" i="9"/>
  <c r="G847" i="9"/>
  <c r="C847" i="9"/>
  <c r="D847" i="9" s="1"/>
  <c r="E847" i="9"/>
  <c r="G864" i="9"/>
  <c r="E864" i="9"/>
  <c r="C864" i="9"/>
  <c r="D864" i="9" s="1"/>
  <c r="G883" i="9"/>
  <c r="E883" i="9"/>
  <c r="C883" i="9"/>
  <c r="D883" i="9" s="1"/>
  <c r="E995" i="9"/>
  <c r="C995" i="9"/>
  <c r="D995" i="9" s="1"/>
  <c r="G995" i="9"/>
  <c r="E1012" i="9"/>
  <c r="G1012" i="9"/>
  <c r="C1012" i="9"/>
  <c r="D1012" i="9" s="1"/>
  <c r="G1147" i="9"/>
  <c r="E1147" i="9"/>
  <c r="C1147" i="9"/>
  <c r="D1147" i="9" s="1"/>
  <c r="E229" i="9"/>
  <c r="F229" i="9" s="1"/>
  <c r="G284" i="9"/>
  <c r="G381" i="9"/>
  <c r="C395" i="9"/>
  <c r="D395" i="9" s="1"/>
  <c r="E413" i="9"/>
  <c r="E417" i="9"/>
  <c r="E425" i="9"/>
  <c r="G426" i="9"/>
  <c r="E452" i="9"/>
  <c r="G478" i="9"/>
  <c r="C478" i="9"/>
  <c r="D478" i="9" s="1"/>
  <c r="E478" i="9"/>
  <c r="C484" i="9"/>
  <c r="G484" i="9"/>
  <c r="E491" i="9"/>
  <c r="G503" i="9"/>
  <c r="E503" i="9"/>
  <c r="C503" i="9"/>
  <c r="D503" i="9" s="1"/>
  <c r="G591" i="9"/>
  <c r="G702" i="9"/>
  <c r="C702" i="9"/>
  <c r="D702" i="9" s="1"/>
  <c r="E702" i="9"/>
  <c r="G722" i="9"/>
  <c r="C722" i="9"/>
  <c r="D722" i="9" s="1"/>
  <c r="E722" i="9"/>
  <c r="C789" i="9"/>
  <c r="D789" i="9" s="1"/>
  <c r="G789" i="9"/>
  <c r="E789" i="9"/>
  <c r="E857" i="9"/>
  <c r="C857" i="9"/>
  <c r="D857" i="9" s="1"/>
  <c r="G857" i="9"/>
  <c r="E1192" i="9"/>
  <c r="C1192" i="9"/>
  <c r="D1192" i="9" s="1"/>
  <c r="G1192" i="9"/>
  <c r="E345" i="9"/>
  <c r="G477" i="9"/>
  <c r="C477" i="9"/>
  <c r="D477" i="9" s="1"/>
  <c r="G490" i="9"/>
  <c r="C490" i="9"/>
  <c r="D490" i="9" s="1"/>
  <c r="G497" i="9"/>
  <c r="C497" i="9"/>
  <c r="D497" i="9" s="1"/>
  <c r="E497" i="9"/>
  <c r="G513" i="9"/>
  <c r="C513" i="9"/>
  <c r="C520" i="9"/>
  <c r="D520" i="9" s="1"/>
  <c r="E520" i="9"/>
  <c r="G551" i="9"/>
  <c r="E551" i="9"/>
  <c r="G559" i="9"/>
  <c r="C576" i="9"/>
  <c r="D576" i="9" s="1"/>
  <c r="G576" i="9"/>
  <c r="E576" i="9"/>
  <c r="C584" i="9"/>
  <c r="D584" i="9" s="1"/>
  <c r="G584" i="9"/>
  <c r="G649" i="9"/>
  <c r="C649" i="9"/>
  <c r="D649" i="9" s="1"/>
  <c r="E649" i="9"/>
  <c r="E660" i="9"/>
  <c r="G660" i="9"/>
  <c r="C660" i="9"/>
  <c r="D660" i="9" s="1"/>
  <c r="E692" i="9"/>
  <c r="G692" i="9"/>
  <c r="C692" i="9"/>
  <c r="D692" i="9" s="1"/>
  <c r="C737" i="9"/>
  <c r="D737" i="9" s="1"/>
  <c r="E737" i="9"/>
  <c r="G737" i="9"/>
  <c r="E743" i="9"/>
  <c r="C743" i="9"/>
  <c r="D743" i="9" s="1"/>
  <c r="E767" i="9"/>
  <c r="G767" i="9"/>
  <c r="C767" i="9"/>
  <c r="D767" i="9" s="1"/>
  <c r="C902" i="9"/>
  <c r="D902" i="9" s="1"/>
  <c r="G902" i="9"/>
  <c r="E902" i="9"/>
  <c r="G933" i="9"/>
  <c r="E933" i="9"/>
  <c r="G1093" i="9"/>
  <c r="C793" i="9"/>
  <c r="D793" i="9" s="1"/>
  <c r="G793" i="9"/>
  <c r="E793" i="9"/>
  <c r="E799" i="9"/>
  <c r="C799" i="9"/>
  <c r="D799" i="9" s="1"/>
  <c r="G955" i="9"/>
  <c r="E955" i="9"/>
  <c r="C955" i="9"/>
  <c r="D955" i="9" s="1"/>
  <c r="G959" i="9"/>
  <c r="E959" i="9"/>
  <c r="C959" i="9"/>
  <c r="D959" i="9" s="1"/>
  <c r="C1039" i="9"/>
  <c r="D1039" i="9" s="1"/>
  <c r="G1039" i="9"/>
  <c r="E1039" i="9"/>
  <c r="G1119" i="9"/>
  <c r="C1119" i="9"/>
  <c r="D1119" i="9" s="1"/>
  <c r="E1119" i="9"/>
  <c r="C1186" i="9"/>
  <c r="D1186" i="9" s="1"/>
  <c r="G1186" i="9"/>
  <c r="E1186" i="9"/>
  <c r="G1287" i="9"/>
  <c r="E1287" i="9"/>
  <c r="C1287" i="9"/>
  <c r="D1287" i="9" s="1"/>
  <c r="E672" i="9"/>
  <c r="C672" i="9"/>
  <c r="D672" i="9" s="1"/>
  <c r="C705" i="9"/>
  <c r="D705" i="9" s="1"/>
  <c r="G705" i="9"/>
  <c r="G711" i="9"/>
  <c r="E711" i="9"/>
  <c r="C711" i="9"/>
  <c r="D711" i="9" s="1"/>
  <c r="C717" i="9"/>
  <c r="D717" i="9" s="1"/>
  <c r="G717" i="9"/>
  <c r="C741" i="9"/>
  <c r="D741" i="9" s="1"/>
  <c r="G741" i="9"/>
  <c r="G744" i="9"/>
  <c r="C744" i="9"/>
  <c r="D744" i="9" s="1"/>
  <c r="E744" i="9"/>
  <c r="G755" i="9"/>
  <c r="E755" i="9"/>
  <c r="G758" i="9"/>
  <c r="E758" i="9"/>
  <c r="C758" i="9"/>
  <c r="D758" i="9" s="1"/>
  <c r="G802" i="9"/>
  <c r="E802" i="9"/>
  <c r="C802" i="9"/>
  <c r="D802" i="9" s="1"/>
  <c r="G814" i="9"/>
  <c r="E814" i="9"/>
  <c r="C814" i="9"/>
  <c r="D814" i="9" s="1"/>
  <c r="G1071" i="9"/>
  <c r="C1071" i="9"/>
  <c r="D1071" i="9" s="1"/>
  <c r="E1071" i="9"/>
  <c r="E1132" i="9"/>
  <c r="G1132" i="9"/>
  <c r="C1132" i="9"/>
  <c r="D1132" i="9" s="1"/>
  <c r="G1158" i="9"/>
  <c r="E1158" i="9"/>
  <c r="F1158" i="9" s="1"/>
  <c r="C1290" i="9"/>
  <c r="D1290" i="9" s="1"/>
  <c r="G1290" i="9"/>
  <c r="E1290" i="9"/>
  <c r="E352" i="9"/>
  <c r="E377" i="9"/>
  <c r="C460" i="9"/>
  <c r="D460" i="9" s="1"/>
  <c r="G460" i="9"/>
  <c r="E460" i="9"/>
  <c r="C468" i="9"/>
  <c r="D468" i="9" s="1"/>
  <c r="E468" i="9"/>
  <c r="E490" i="9"/>
  <c r="G514" i="9"/>
  <c r="C514" i="9"/>
  <c r="G529" i="9"/>
  <c r="C529" i="9"/>
  <c r="D529" i="9" s="1"/>
  <c r="G539" i="9"/>
  <c r="C539" i="9"/>
  <c r="D539" i="9" s="1"/>
  <c r="G557" i="9"/>
  <c r="C557" i="9"/>
  <c r="D557" i="9" s="1"/>
  <c r="G597" i="9"/>
  <c r="C597" i="9"/>
  <c r="D597" i="9" s="1"/>
  <c r="E597" i="9"/>
  <c r="G626" i="9"/>
  <c r="C626" i="9"/>
  <c r="D626" i="9" s="1"/>
  <c r="E626" i="9"/>
  <c r="G641" i="9"/>
  <c r="C641" i="9"/>
  <c r="D641" i="9" s="1"/>
  <c r="E641" i="9"/>
  <c r="G658" i="9"/>
  <c r="C658" i="9"/>
  <c r="G690" i="9"/>
  <c r="C690" i="9"/>
  <c r="G715" i="9"/>
  <c r="C761" i="9"/>
  <c r="D761" i="9" s="1"/>
  <c r="G761" i="9"/>
  <c r="E761" i="9"/>
  <c r="G823" i="9"/>
  <c r="E823" i="9"/>
  <c r="F823" i="9" s="1"/>
  <c r="G898" i="9"/>
  <c r="E898" i="9"/>
  <c r="E1026" i="9"/>
  <c r="G1110" i="9"/>
  <c r="E1110" i="9"/>
  <c r="C1266" i="9"/>
  <c r="D1266" i="9" s="1"/>
  <c r="G1266" i="9"/>
  <c r="E1266" i="9"/>
  <c r="E1447" i="9"/>
  <c r="G1447" i="9"/>
  <c r="C1447" i="9"/>
  <c r="D1447" i="9" s="1"/>
  <c r="G1454" i="9"/>
  <c r="E1454" i="9"/>
  <c r="C1454" i="9"/>
  <c r="D1454" i="9" s="1"/>
  <c r="G549" i="9"/>
  <c r="C549" i="9"/>
  <c r="D549" i="9" s="1"/>
  <c r="E549" i="9"/>
  <c r="C580" i="9"/>
  <c r="G580" i="9"/>
  <c r="G603" i="9"/>
  <c r="E603" i="9"/>
  <c r="F603" i="9" s="1"/>
  <c r="C620" i="9"/>
  <c r="D620" i="9" s="1"/>
  <c r="E620" i="9"/>
  <c r="C655" i="9"/>
  <c r="D655" i="9" s="1"/>
  <c r="G670" i="9"/>
  <c r="C670" i="9"/>
  <c r="C687" i="9"/>
  <c r="D687" i="9" s="1"/>
  <c r="C694" i="9"/>
  <c r="D694" i="9" s="1"/>
  <c r="G694" i="9"/>
  <c r="E694" i="9"/>
  <c r="C697" i="9"/>
  <c r="D697" i="9" s="1"/>
  <c r="E697" i="9"/>
  <c r="E705" i="9"/>
  <c r="E717" i="9"/>
  <c r="C723" i="9"/>
  <c r="G750" i="9"/>
  <c r="C755" i="9"/>
  <c r="D755" i="9" s="1"/>
  <c r="C781" i="9"/>
  <c r="D781" i="9" s="1"/>
  <c r="E781" i="9"/>
  <c r="G781" i="9"/>
  <c r="G799" i="9"/>
  <c r="F824" i="9"/>
  <c r="G827" i="9"/>
  <c r="C827" i="9"/>
  <c r="D827" i="9" s="1"/>
  <c r="E827" i="9"/>
  <c r="G872" i="9"/>
  <c r="E872" i="9"/>
  <c r="C872" i="9"/>
  <c r="D872" i="9" s="1"/>
  <c r="E896" i="9"/>
  <c r="G896" i="9"/>
  <c r="C896" i="9"/>
  <c r="D896" i="9" s="1"/>
  <c r="G899" i="9"/>
  <c r="E899" i="9"/>
  <c r="C899" i="9"/>
  <c r="D899" i="9" s="1"/>
  <c r="G911" i="9"/>
  <c r="E911" i="9"/>
  <c r="C911" i="9"/>
  <c r="D911" i="9" s="1"/>
  <c r="C915" i="9"/>
  <c r="D915" i="9" s="1"/>
  <c r="G915" i="9"/>
  <c r="E915" i="9"/>
  <c r="C1058" i="9"/>
  <c r="D1058" i="9" s="1"/>
  <c r="G1058" i="9"/>
  <c r="E1058" i="9"/>
  <c r="E1068" i="9"/>
  <c r="G1068" i="9"/>
  <c r="C1068" i="9"/>
  <c r="D1068" i="9" s="1"/>
  <c r="E1120" i="9"/>
  <c r="C1120" i="9"/>
  <c r="D1120" i="9" s="1"/>
  <c r="G1120" i="9"/>
  <c r="G1169" i="9"/>
  <c r="E1169" i="9"/>
  <c r="C1169" i="9"/>
  <c r="D1169" i="9" s="1"/>
  <c r="G555" i="9"/>
  <c r="E555" i="9"/>
  <c r="F555" i="9" s="1"/>
  <c r="C572" i="9"/>
  <c r="D572" i="9" s="1"/>
  <c r="E572" i="9"/>
  <c r="G590" i="9"/>
  <c r="C590" i="9"/>
  <c r="D590" i="9" s="1"/>
  <c r="E595" i="9"/>
  <c r="C595" i="9"/>
  <c r="D595" i="9" s="1"/>
  <c r="E644" i="9"/>
  <c r="F644" i="9" s="1"/>
  <c r="C662" i="9"/>
  <c r="D662" i="9" s="1"/>
  <c r="G662" i="9"/>
  <c r="E662" i="9"/>
  <c r="G672" i="9"/>
  <c r="G679" i="9"/>
  <c r="E679" i="9"/>
  <c r="C679" i="9"/>
  <c r="D679" i="9" s="1"/>
  <c r="G718" i="9"/>
  <c r="C718" i="9"/>
  <c r="D718" i="9" s="1"/>
  <c r="E718" i="9"/>
  <c r="G723" i="9"/>
  <c r="G730" i="9"/>
  <c r="C730" i="9"/>
  <c r="G739" i="9"/>
  <c r="E739" i="9"/>
  <c r="F739" i="9" s="1"/>
  <c r="E741" i="9"/>
  <c r="G778" i="9"/>
  <c r="C778" i="9"/>
  <c r="D778" i="9" s="1"/>
  <c r="C866" i="9"/>
  <c r="D866" i="9" s="1"/>
  <c r="G866" i="9"/>
  <c r="E866" i="9"/>
  <c r="E1065" i="9"/>
  <c r="G1065" i="9"/>
  <c r="C1065" i="9"/>
  <c r="D1065" i="9" s="1"/>
  <c r="G1255" i="9"/>
  <c r="E1255" i="9"/>
  <c r="C1255" i="9"/>
  <c r="D1255" i="9" s="1"/>
  <c r="C1270" i="9"/>
  <c r="D1270" i="9" s="1"/>
  <c r="G1270" i="9"/>
  <c r="E1270" i="9"/>
  <c r="G1391" i="9"/>
  <c r="E1391" i="9"/>
  <c r="C1391" i="9"/>
  <c r="D1391" i="9" s="1"/>
  <c r="G634" i="9"/>
  <c r="C634" i="9"/>
  <c r="D634" i="9" s="1"/>
  <c r="G642" i="9"/>
  <c r="C642" i="9"/>
  <c r="D642" i="9" s="1"/>
  <c r="E642" i="9"/>
  <c r="G644" i="9"/>
  <c r="C648" i="9"/>
  <c r="D648" i="9" s="1"/>
  <c r="G648" i="9"/>
  <c r="E655" i="9"/>
  <c r="C665" i="9"/>
  <c r="D665" i="9" s="1"/>
  <c r="E665" i="9"/>
  <c r="C673" i="9"/>
  <c r="D673" i="9" s="1"/>
  <c r="G673" i="9"/>
  <c r="E676" i="9"/>
  <c r="C676" i="9"/>
  <c r="D676" i="9" s="1"/>
  <c r="G676" i="9"/>
  <c r="E687" i="9"/>
  <c r="C709" i="9"/>
  <c r="D709" i="9" s="1"/>
  <c r="G709" i="9"/>
  <c r="E709" i="9"/>
  <c r="G712" i="9"/>
  <c r="E724" i="9"/>
  <c r="C724" i="9"/>
  <c r="D724" i="9" s="1"/>
  <c r="G772" i="9"/>
  <c r="E772" i="9"/>
  <c r="C772" i="9"/>
  <c r="D772" i="9" s="1"/>
  <c r="G831" i="9"/>
  <c r="C831" i="9"/>
  <c r="D831" i="9" s="1"/>
  <c r="C837" i="9"/>
  <c r="D837" i="9" s="1"/>
  <c r="G837" i="9"/>
  <c r="E837" i="9"/>
  <c r="G889" i="9"/>
  <c r="E889" i="9"/>
  <c r="C943" i="9"/>
  <c r="D943" i="9" s="1"/>
  <c r="E943" i="9"/>
  <c r="G943" i="9"/>
  <c r="C1050" i="9"/>
  <c r="D1050" i="9" s="1"/>
  <c r="E1050" i="9"/>
  <c r="G1050" i="9"/>
  <c r="G1095" i="9"/>
  <c r="E1095" i="9"/>
  <c r="F1095" i="9" s="1"/>
  <c r="E1249" i="9"/>
  <c r="G1249" i="9"/>
  <c r="C1249" i="9"/>
  <c r="D1249" i="9" s="1"/>
  <c r="G1355" i="9"/>
  <c r="E1355" i="9"/>
  <c r="C1355" i="9"/>
  <c r="D1355" i="9" s="1"/>
  <c r="C733" i="9"/>
  <c r="D733" i="9" s="1"/>
  <c r="E733" i="9"/>
  <c r="G733" i="9"/>
  <c r="C753" i="9"/>
  <c r="D753" i="9" s="1"/>
  <c r="G753" i="9"/>
  <c r="E753" i="9"/>
  <c r="E762" i="9"/>
  <c r="C769" i="9"/>
  <c r="D769" i="9" s="1"/>
  <c r="G769" i="9"/>
  <c r="E769" i="9"/>
  <c r="E788" i="9"/>
  <c r="C788" i="9"/>
  <c r="D788" i="9" s="1"/>
  <c r="G788" i="9"/>
  <c r="E876" i="9"/>
  <c r="G876" i="9"/>
  <c r="C876" i="9"/>
  <c r="D876" i="9" s="1"/>
  <c r="E908" i="9"/>
  <c r="G908" i="9"/>
  <c r="C908" i="9"/>
  <c r="D908" i="9" s="1"/>
  <c r="E976" i="9"/>
  <c r="G976" i="9"/>
  <c r="C976" i="9"/>
  <c r="D976" i="9" s="1"/>
  <c r="E983" i="9"/>
  <c r="C983" i="9"/>
  <c r="D983" i="9" s="1"/>
  <c r="G983" i="9"/>
  <c r="C1238" i="9"/>
  <c r="D1238" i="9" s="1"/>
  <c r="E1238" i="9"/>
  <c r="G1238" i="9"/>
  <c r="E1388" i="9"/>
  <c r="C1388" i="9"/>
  <c r="D1388" i="9" s="1"/>
  <c r="G1388" i="9"/>
  <c r="G653" i="9"/>
  <c r="C653" i="9"/>
  <c r="D653" i="9" s="1"/>
  <c r="E664" i="9"/>
  <c r="G666" i="9"/>
  <c r="C666" i="9"/>
  <c r="E696" i="9"/>
  <c r="G698" i="9"/>
  <c r="C698" i="9"/>
  <c r="D698" i="9" s="1"/>
  <c r="G708" i="9"/>
  <c r="G745" i="9"/>
  <c r="C757" i="9"/>
  <c r="D757" i="9" s="1"/>
  <c r="E757" i="9"/>
  <c r="E787" i="9"/>
  <c r="G790" i="9"/>
  <c r="C849" i="9"/>
  <c r="D849" i="9" s="1"/>
  <c r="G849" i="9"/>
  <c r="C863" i="9"/>
  <c r="G863" i="9"/>
  <c r="E880" i="9"/>
  <c r="G945" i="9"/>
  <c r="E954" i="9"/>
  <c r="E985" i="9"/>
  <c r="F985" i="9" s="1"/>
  <c r="E1014" i="9"/>
  <c r="F1014" i="9" s="1"/>
  <c r="E1108" i="9"/>
  <c r="G1108" i="9"/>
  <c r="C1162" i="9"/>
  <c r="D1162" i="9" s="1"/>
  <c r="G1162" i="9"/>
  <c r="E1162" i="9"/>
  <c r="G1251" i="9"/>
  <c r="E1251" i="9"/>
  <c r="C1251" i="9"/>
  <c r="D1251" i="9" s="1"/>
  <c r="G1283" i="9"/>
  <c r="E1283" i="9"/>
  <c r="C1283" i="9"/>
  <c r="D1283" i="9" s="1"/>
  <c r="E1296" i="9"/>
  <c r="C1296" i="9"/>
  <c r="D1296" i="9" s="1"/>
  <c r="G1296" i="9"/>
  <c r="G1299" i="9"/>
  <c r="E1299" i="9"/>
  <c r="C1299" i="9"/>
  <c r="D1299" i="9" s="1"/>
  <c r="G1317" i="9"/>
  <c r="C1317" i="9"/>
  <c r="D1317" i="9" s="1"/>
  <c r="E1317" i="9"/>
  <c r="C1453" i="9"/>
  <c r="D1453" i="9" s="1"/>
  <c r="G1453" i="9"/>
  <c r="E1453" i="9"/>
  <c r="G1468" i="9"/>
  <c r="C1468" i="9"/>
  <c r="D1468" i="9" s="1"/>
  <c r="E1468" i="9"/>
  <c r="G493" i="9"/>
  <c r="C493" i="9"/>
  <c r="G541" i="9"/>
  <c r="C541" i="9"/>
  <c r="G589" i="9"/>
  <c r="C589" i="9"/>
  <c r="G637" i="9"/>
  <c r="C637" i="9"/>
  <c r="G742" i="9"/>
  <c r="E760" i="9"/>
  <c r="C760" i="9"/>
  <c r="D760" i="9" s="1"/>
  <c r="C797" i="9"/>
  <c r="D797" i="9" s="1"/>
  <c r="G797" i="9"/>
  <c r="E797" i="9"/>
  <c r="G800" i="9"/>
  <c r="E800" i="9"/>
  <c r="F800" i="9" s="1"/>
  <c r="E812" i="9"/>
  <c r="C812" i="9"/>
  <c r="D812" i="9" s="1"/>
  <c r="C817" i="9"/>
  <c r="D817" i="9" s="1"/>
  <c r="G817" i="9"/>
  <c r="E817" i="9"/>
  <c r="G819" i="9"/>
  <c r="G861" i="9"/>
  <c r="E861" i="9"/>
  <c r="F861" i="9" s="1"/>
  <c r="G867" i="9"/>
  <c r="E867" i="9"/>
  <c r="C867" i="9"/>
  <c r="D867" i="9" s="1"/>
  <c r="G893" i="9"/>
  <c r="E893" i="9"/>
  <c r="C893" i="9"/>
  <c r="D893" i="9" s="1"/>
  <c r="E924" i="9"/>
  <c r="G924" i="9"/>
  <c r="C924" i="9"/>
  <c r="D924" i="9" s="1"/>
  <c r="C950" i="9"/>
  <c r="D950" i="9" s="1"/>
  <c r="G950" i="9"/>
  <c r="E950" i="9"/>
  <c r="E968" i="9"/>
  <c r="G968" i="9"/>
  <c r="C968" i="9"/>
  <c r="D968" i="9" s="1"/>
  <c r="G971" i="9"/>
  <c r="E971" i="9"/>
  <c r="F971" i="9" s="1"/>
  <c r="E980" i="9"/>
  <c r="C980" i="9"/>
  <c r="D980" i="9" s="1"/>
  <c r="C990" i="9"/>
  <c r="D990" i="9" s="1"/>
  <c r="G990" i="9"/>
  <c r="E990" i="9"/>
  <c r="G993" i="9"/>
  <c r="E993" i="9"/>
  <c r="G1123" i="9"/>
  <c r="C1123" i="9"/>
  <c r="G1183" i="9"/>
  <c r="E1183" i="9"/>
  <c r="C1183" i="9"/>
  <c r="D1183" i="9" s="1"/>
  <c r="G1281" i="9"/>
  <c r="E1281" i="9"/>
  <c r="C1281" i="9"/>
  <c r="D1281" i="9" s="1"/>
  <c r="G1437" i="9"/>
  <c r="E1437" i="9"/>
  <c r="C1437" i="9"/>
  <c r="D1437" i="9" s="1"/>
  <c r="G489" i="9"/>
  <c r="C489" i="9"/>
  <c r="D489" i="9" s="1"/>
  <c r="G537" i="9"/>
  <c r="C537" i="9"/>
  <c r="D537" i="9" s="1"/>
  <c r="G585" i="9"/>
  <c r="C585" i="9"/>
  <c r="G628" i="9"/>
  <c r="G633" i="9"/>
  <c r="C633" i="9"/>
  <c r="E647" i="9"/>
  <c r="F647" i="9" s="1"/>
  <c r="E656" i="9"/>
  <c r="C656" i="9"/>
  <c r="D656" i="9" s="1"/>
  <c r="G667" i="9"/>
  <c r="G671" i="9"/>
  <c r="E688" i="9"/>
  <c r="C688" i="9"/>
  <c r="D688" i="9" s="1"/>
  <c r="G699" i="9"/>
  <c r="G703" i="9"/>
  <c r="E720" i="9"/>
  <c r="C720" i="9"/>
  <c r="D720" i="9" s="1"/>
  <c r="G747" i="9"/>
  <c r="G770" i="9"/>
  <c r="E770" i="9"/>
  <c r="F770" i="9" s="1"/>
  <c r="G775" i="9"/>
  <c r="C775" i="9"/>
  <c r="E790" i="9"/>
  <c r="F790" i="9" s="1"/>
  <c r="E803" i="9"/>
  <c r="G808" i="9"/>
  <c r="G810" i="9"/>
  <c r="E810" i="9"/>
  <c r="G815" i="9"/>
  <c r="E815" i="9"/>
  <c r="F815" i="9" s="1"/>
  <c r="G820" i="9"/>
  <c r="E820" i="9"/>
  <c r="C845" i="9"/>
  <c r="D845" i="9" s="1"/>
  <c r="G845" i="9"/>
  <c r="C858" i="9"/>
  <c r="D858" i="9" s="1"/>
  <c r="G858" i="9"/>
  <c r="E858" i="9"/>
  <c r="G880" i="9"/>
  <c r="E916" i="9"/>
  <c r="G916" i="9"/>
  <c r="C916" i="9"/>
  <c r="D916" i="9" s="1"/>
  <c r="G953" i="9"/>
  <c r="C953" i="9"/>
  <c r="D953" i="9" s="1"/>
  <c r="E953" i="9"/>
  <c r="C1090" i="9"/>
  <c r="D1090" i="9" s="1"/>
  <c r="G1090" i="9"/>
  <c r="E1090" i="9"/>
  <c r="E1136" i="9"/>
  <c r="F1136" i="9" s="1"/>
  <c r="G1136" i="9"/>
  <c r="G1151" i="9"/>
  <c r="E1151" i="9"/>
  <c r="C1151" i="9"/>
  <c r="D1151" i="9" s="1"/>
  <c r="E1164" i="9"/>
  <c r="G1164" i="9"/>
  <c r="G1187" i="9"/>
  <c r="E1187" i="9"/>
  <c r="C1187" i="9"/>
  <c r="D1187" i="9" s="1"/>
  <c r="E1224" i="9"/>
  <c r="C1224" i="9"/>
  <c r="D1224" i="9" s="1"/>
  <c r="G1224" i="9"/>
  <c r="E1304" i="9"/>
  <c r="G1304" i="9"/>
  <c r="C1304" i="9"/>
  <c r="D1304" i="9" s="1"/>
  <c r="E1344" i="9"/>
  <c r="G1344" i="9"/>
  <c r="C1344" i="9"/>
  <c r="D1344" i="9" s="1"/>
  <c r="E1374" i="9"/>
  <c r="E1455" i="9"/>
  <c r="G1455" i="9"/>
  <c r="C1455" i="9"/>
  <c r="D1455" i="9" s="1"/>
  <c r="G485" i="9"/>
  <c r="C485" i="9"/>
  <c r="D485" i="9" s="1"/>
  <c r="G506" i="9"/>
  <c r="C506" i="9"/>
  <c r="G533" i="9"/>
  <c r="C533" i="9"/>
  <c r="D533" i="9" s="1"/>
  <c r="G554" i="9"/>
  <c r="C554" i="9"/>
  <c r="D554" i="9" s="1"/>
  <c r="G581" i="9"/>
  <c r="C581" i="9"/>
  <c r="D581" i="9" s="1"/>
  <c r="G602" i="9"/>
  <c r="C602" i="9"/>
  <c r="G629" i="9"/>
  <c r="C629" i="9"/>
  <c r="D629" i="9" s="1"/>
  <c r="G650" i="9"/>
  <c r="C650" i="9"/>
  <c r="E680" i="9"/>
  <c r="G682" i="9"/>
  <c r="C682" i="9"/>
  <c r="D682" i="9" s="1"/>
  <c r="E712" i="9"/>
  <c r="G714" i="9"/>
  <c r="C714" i="9"/>
  <c r="D714" i="9" s="1"/>
  <c r="G727" i="9"/>
  <c r="C727" i="9"/>
  <c r="E740" i="9"/>
  <c r="C740" i="9"/>
  <c r="D740" i="9" s="1"/>
  <c r="C777" i="9"/>
  <c r="D777" i="9" s="1"/>
  <c r="G777" i="9"/>
  <c r="E777" i="9"/>
  <c r="G782" i="9"/>
  <c r="C782" i="9"/>
  <c r="D782" i="9" s="1"/>
  <c r="C805" i="9"/>
  <c r="D805" i="9" s="1"/>
  <c r="G805" i="9"/>
  <c r="C825" i="9"/>
  <c r="G825" i="9"/>
  <c r="G843" i="9"/>
  <c r="C843" i="9"/>
  <c r="D843" i="9" s="1"/>
  <c r="C870" i="9"/>
  <c r="D870" i="9" s="1"/>
  <c r="G870" i="9"/>
  <c r="E870" i="9"/>
  <c r="E900" i="9"/>
  <c r="G900" i="9"/>
  <c r="C900" i="9"/>
  <c r="D900" i="9" s="1"/>
  <c r="G925" i="9"/>
  <c r="E925" i="9"/>
  <c r="C925" i="9"/>
  <c r="D925" i="9" s="1"/>
  <c r="C1010" i="9"/>
  <c r="D1010" i="9" s="1"/>
  <c r="G1010" i="9"/>
  <c r="E1010" i="9"/>
  <c r="G1013" i="9"/>
  <c r="E1013" i="9"/>
  <c r="C1013" i="9"/>
  <c r="D1013" i="9" s="1"/>
  <c r="C1019" i="9"/>
  <c r="D1019" i="9" s="1"/>
  <c r="G1019" i="9"/>
  <c r="G1051" i="9"/>
  <c r="E1051" i="9"/>
  <c r="C1051" i="9"/>
  <c r="D1051" i="9" s="1"/>
  <c r="E1200" i="9"/>
  <c r="C1200" i="9"/>
  <c r="D1200" i="9" s="1"/>
  <c r="G1200" i="9"/>
  <c r="E1212" i="9"/>
  <c r="G1212" i="9"/>
  <c r="C1246" i="9"/>
  <c r="D1246" i="9" s="1"/>
  <c r="G1246" i="9"/>
  <c r="E1246" i="9"/>
  <c r="G1257" i="9"/>
  <c r="C1257" i="9"/>
  <c r="E1260" i="9"/>
  <c r="G1260" i="9"/>
  <c r="C1260" i="9"/>
  <c r="D1260" i="9" s="1"/>
  <c r="C1274" i="9"/>
  <c r="D1274" i="9" s="1"/>
  <c r="G1274" i="9"/>
  <c r="E1274" i="9"/>
  <c r="G1311" i="9"/>
  <c r="E1311" i="9"/>
  <c r="C1311" i="9"/>
  <c r="D1311" i="9" s="1"/>
  <c r="E1340" i="9"/>
  <c r="C1340" i="9"/>
  <c r="D1340" i="9" s="1"/>
  <c r="G1340" i="9"/>
  <c r="C729" i="9"/>
  <c r="D729" i="9" s="1"/>
  <c r="G729" i="9"/>
  <c r="G738" i="9"/>
  <c r="E738" i="9"/>
  <c r="G763" i="9"/>
  <c r="E763" i="9"/>
  <c r="C763" i="9"/>
  <c r="D763" i="9" s="1"/>
  <c r="E791" i="9"/>
  <c r="C791" i="9"/>
  <c r="D791" i="9" s="1"/>
  <c r="G798" i="9"/>
  <c r="E798" i="9"/>
  <c r="G818" i="9"/>
  <c r="E818" i="9"/>
  <c r="C818" i="9"/>
  <c r="D818" i="9" s="1"/>
  <c r="C853" i="9"/>
  <c r="D853" i="9" s="1"/>
  <c r="G853" i="9"/>
  <c r="G913" i="9"/>
  <c r="E913" i="9"/>
  <c r="C913" i="9"/>
  <c r="D913" i="9" s="1"/>
  <c r="G919" i="9"/>
  <c r="E919" i="9"/>
  <c r="C922" i="9"/>
  <c r="D922" i="9" s="1"/>
  <c r="G922" i="9"/>
  <c r="E922" i="9"/>
  <c r="G934" i="9"/>
  <c r="E934" i="9"/>
  <c r="G987" i="9"/>
  <c r="C987" i="9"/>
  <c r="D987" i="9" s="1"/>
  <c r="E987" i="9"/>
  <c r="G1007" i="9"/>
  <c r="E1007" i="9"/>
  <c r="C1007" i="9"/>
  <c r="D1007" i="9" s="1"/>
  <c r="C1022" i="9"/>
  <c r="D1022" i="9" s="1"/>
  <c r="E1022" i="9"/>
  <c r="G1022" i="9"/>
  <c r="G1097" i="9"/>
  <c r="E1097" i="9"/>
  <c r="E1152" i="9"/>
  <c r="G1152" i="9"/>
  <c r="C1152" i="9"/>
  <c r="D1152" i="9" s="1"/>
  <c r="C1170" i="9"/>
  <c r="D1170" i="9" s="1"/>
  <c r="G1170" i="9"/>
  <c r="E1170" i="9"/>
  <c r="G1215" i="9"/>
  <c r="C1215" i="9"/>
  <c r="D1215" i="9" s="1"/>
  <c r="E1215" i="9"/>
  <c r="E1240" i="9"/>
  <c r="G1240" i="9"/>
  <c r="C1240" i="9"/>
  <c r="D1240" i="9" s="1"/>
  <c r="C1278" i="9"/>
  <c r="D1278" i="9" s="1"/>
  <c r="G1278" i="9"/>
  <c r="E1278" i="9"/>
  <c r="G1375" i="9"/>
  <c r="E1375" i="9"/>
  <c r="C1375" i="9"/>
  <c r="D1375" i="9" s="1"/>
  <c r="C1521" i="9"/>
  <c r="D1521" i="9" s="1"/>
  <c r="E1521" i="9"/>
  <c r="G1521" i="9"/>
  <c r="G1528" i="9"/>
  <c r="E1528" i="9"/>
  <c r="F1528" i="9" s="1"/>
  <c r="G706" i="9"/>
  <c r="C725" i="9"/>
  <c r="D725" i="9" s="1"/>
  <c r="G725" i="9"/>
  <c r="F747" i="9"/>
  <c r="C749" i="9"/>
  <c r="D749" i="9" s="1"/>
  <c r="G749" i="9"/>
  <c r="E749" i="9"/>
  <c r="G754" i="9"/>
  <c r="C754" i="9"/>
  <c r="D754" i="9" s="1"/>
  <c r="C773" i="9"/>
  <c r="D773" i="9" s="1"/>
  <c r="G773" i="9"/>
  <c r="C833" i="9"/>
  <c r="D833" i="9" s="1"/>
  <c r="G833" i="9"/>
  <c r="G909" i="9"/>
  <c r="E909" i="9"/>
  <c r="G928" i="9"/>
  <c r="E931" i="9"/>
  <c r="F931" i="9" s="1"/>
  <c r="G931" i="9"/>
  <c r="G1005" i="9"/>
  <c r="C1005" i="9"/>
  <c r="D1005" i="9" s="1"/>
  <c r="E1005" i="9"/>
  <c r="C1046" i="9"/>
  <c r="D1046" i="9" s="1"/>
  <c r="E1046" i="9"/>
  <c r="G1046" i="9"/>
  <c r="E1057" i="9"/>
  <c r="C1057" i="9"/>
  <c r="D1057" i="9" s="1"/>
  <c r="G1091" i="9"/>
  <c r="E1091" i="9"/>
  <c r="C1091" i="9"/>
  <c r="D1091" i="9" s="1"/>
  <c r="G1149" i="9"/>
  <c r="E1149" i="9"/>
  <c r="C1149" i="9"/>
  <c r="D1149" i="9" s="1"/>
  <c r="G1247" i="9"/>
  <c r="E1247" i="9"/>
  <c r="C1247" i="9"/>
  <c r="D1247" i="9" s="1"/>
  <c r="G1261" i="9"/>
  <c r="E1261" i="9"/>
  <c r="C1261" i="9"/>
  <c r="D1261" i="9" s="1"/>
  <c r="E1308" i="9"/>
  <c r="G1308" i="9"/>
  <c r="C1308" i="9"/>
  <c r="D1308" i="9" s="1"/>
  <c r="E1348" i="9"/>
  <c r="G1348" i="9"/>
  <c r="C1348" i="9"/>
  <c r="D1348" i="9" s="1"/>
  <c r="G1365" i="9"/>
  <c r="C1365" i="9"/>
  <c r="D1365" i="9" s="1"/>
  <c r="E1365" i="9"/>
  <c r="E1427" i="9"/>
  <c r="G1427" i="9"/>
  <c r="C1427" i="9"/>
  <c r="E1477" i="9"/>
  <c r="C1477" i="9"/>
  <c r="D1477" i="9" s="1"/>
  <c r="G1477" i="9"/>
  <c r="E1489" i="9"/>
  <c r="G473" i="9"/>
  <c r="C473" i="9"/>
  <c r="E485" i="9"/>
  <c r="E508" i="9"/>
  <c r="G521" i="9"/>
  <c r="C521" i="9"/>
  <c r="E533" i="9"/>
  <c r="E556" i="9"/>
  <c r="G569" i="9"/>
  <c r="C569" i="9"/>
  <c r="E581" i="9"/>
  <c r="F592" i="9"/>
  <c r="E604" i="9"/>
  <c r="G617" i="9"/>
  <c r="C617" i="9"/>
  <c r="D617" i="9" s="1"/>
  <c r="E629" i="9"/>
  <c r="E652" i="9"/>
  <c r="F652" i="9" s="1"/>
  <c r="E682" i="9"/>
  <c r="E714" i="9"/>
  <c r="E729" i="9"/>
  <c r="G731" i="9"/>
  <c r="G734" i="9"/>
  <c r="C734" i="9"/>
  <c r="E742" i="9"/>
  <c r="F742" i="9" s="1"/>
  <c r="E782" i="9"/>
  <c r="G791" i="9"/>
  <c r="G806" i="9"/>
  <c r="E806" i="9"/>
  <c r="F806" i="9" s="1"/>
  <c r="E853" i="9"/>
  <c r="G885" i="9"/>
  <c r="E885" i="9"/>
  <c r="F885" i="9" s="1"/>
  <c r="E906" i="9"/>
  <c r="C919" i="9"/>
  <c r="D919" i="9" s="1"/>
  <c r="C938" i="9"/>
  <c r="D938" i="9" s="1"/>
  <c r="E938" i="9"/>
  <c r="G938" i="9"/>
  <c r="E1019" i="9"/>
  <c r="C1043" i="9"/>
  <c r="D1043" i="9" s="1"/>
  <c r="G1063" i="9"/>
  <c r="E1063" i="9"/>
  <c r="C1063" i="9"/>
  <c r="D1063" i="9" s="1"/>
  <c r="C1143" i="9"/>
  <c r="D1143" i="9" s="1"/>
  <c r="G1165" i="9"/>
  <c r="E1165" i="9"/>
  <c r="C1165" i="9"/>
  <c r="D1165" i="9" s="1"/>
  <c r="C1212" i="9"/>
  <c r="D1212" i="9" s="1"/>
  <c r="E1272" i="9"/>
  <c r="G1272" i="9"/>
  <c r="C1272" i="9"/>
  <c r="D1272" i="9" s="1"/>
  <c r="E1409" i="9"/>
  <c r="G1409" i="9"/>
  <c r="E1424" i="9"/>
  <c r="C1424" i="9"/>
  <c r="D1424" i="9" s="1"/>
  <c r="G1424" i="9"/>
  <c r="E1431" i="9"/>
  <c r="G1431" i="9"/>
  <c r="C1431" i="9"/>
  <c r="D1431" i="9" s="1"/>
  <c r="E1471" i="9"/>
  <c r="G1471" i="9"/>
  <c r="C1471" i="9"/>
  <c r="D1471" i="9" s="1"/>
  <c r="E1596" i="9"/>
  <c r="G1596" i="9"/>
  <c r="C689" i="9"/>
  <c r="D689" i="9" s="1"/>
  <c r="G689" i="9"/>
  <c r="C721" i="9"/>
  <c r="D721" i="9" s="1"/>
  <c r="G721" i="9"/>
  <c r="C738" i="9"/>
  <c r="D738" i="9" s="1"/>
  <c r="E745" i="9"/>
  <c r="F745" i="9" s="1"/>
  <c r="G752" i="9"/>
  <c r="E752" i="9"/>
  <c r="F752" i="9" s="1"/>
  <c r="G759" i="9"/>
  <c r="G766" i="9"/>
  <c r="E766" i="9"/>
  <c r="C766" i="9"/>
  <c r="D766" i="9" s="1"/>
  <c r="G780" i="9"/>
  <c r="E780" i="9"/>
  <c r="F780" i="9" s="1"/>
  <c r="C785" i="9"/>
  <c r="D785" i="9" s="1"/>
  <c r="E785" i="9"/>
  <c r="G792" i="9"/>
  <c r="C792" i="9"/>
  <c r="D792" i="9" s="1"/>
  <c r="G794" i="9"/>
  <c r="E794" i="9"/>
  <c r="C794" i="9"/>
  <c r="D794" i="9" s="1"/>
  <c r="C798" i="9"/>
  <c r="D798" i="9" s="1"/>
  <c r="G811" i="9"/>
  <c r="C821" i="9"/>
  <c r="D821" i="9" s="1"/>
  <c r="G821" i="9"/>
  <c r="C841" i="9"/>
  <c r="D841" i="9" s="1"/>
  <c r="G841" i="9"/>
  <c r="E862" i="9"/>
  <c r="C874" i="9"/>
  <c r="D874" i="9" s="1"/>
  <c r="G874" i="9"/>
  <c r="E874" i="9"/>
  <c r="G877" i="9"/>
  <c r="E877" i="9"/>
  <c r="C877" i="9"/>
  <c r="D877" i="9" s="1"/>
  <c r="G891" i="9"/>
  <c r="E904" i="9"/>
  <c r="C904" i="9"/>
  <c r="D904" i="9" s="1"/>
  <c r="G973" i="9"/>
  <c r="E973" i="9"/>
  <c r="F973" i="9" s="1"/>
  <c r="G975" i="9"/>
  <c r="E975" i="9"/>
  <c r="C975" i="9"/>
  <c r="D975" i="9" s="1"/>
  <c r="E988" i="9"/>
  <c r="G988" i="9"/>
  <c r="C988" i="9"/>
  <c r="D988" i="9" s="1"/>
  <c r="G999" i="9"/>
  <c r="E999" i="9"/>
  <c r="C999" i="9"/>
  <c r="D999" i="9" s="1"/>
  <c r="E1020" i="9"/>
  <c r="G1020" i="9"/>
  <c r="C1020" i="9"/>
  <c r="D1020" i="9" s="1"/>
  <c r="C1023" i="9"/>
  <c r="D1023" i="9" s="1"/>
  <c r="G1023" i="9"/>
  <c r="E1023" i="9"/>
  <c r="E1032" i="9"/>
  <c r="G1032" i="9"/>
  <c r="C1032" i="9"/>
  <c r="D1032" i="9" s="1"/>
  <c r="E1043" i="9"/>
  <c r="E1116" i="9"/>
  <c r="G1116" i="9"/>
  <c r="C1116" i="9"/>
  <c r="D1116" i="9" s="1"/>
  <c r="C1134" i="9"/>
  <c r="D1134" i="9" s="1"/>
  <c r="G1134" i="9"/>
  <c r="E1134" i="9"/>
  <c r="E1143" i="9"/>
  <c r="C1194" i="9"/>
  <c r="D1194" i="9" s="1"/>
  <c r="E1194" i="9"/>
  <c r="G1194" i="9"/>
  <c r="E1228" i="9"/>
  <c r="G1228" i="9"/>
  <c r="C1228" i="9"/>
  <c r="D1228" i="9" s="1"/>
  <c r="E1292" i="9"/>
  <c r="G1292" i="9"/>
  <c r="C1292" i="9"/>
  <c r="D1292" i="9" s="1"/>
  <c r="G1295" i="9"/>
  <c r="E1295" i="9"/>
  <c r="C1295" i="9"/>
  <c r="D1295" i="9" s="1"/>
  <c r="G1397" i="9"/>
  <c r="E1397" i="9"/>
  <c r="C1397" i="9"/>
  <c r="D1397" i="9" s="1"/>
  <c r="E1403" i="9"/>
  <c r="G1403" i="9"/>
  <c r="C1403" i="9"/>
  <c r="D1403" i="9" s="1"/>
  <c r="E771" i="9"/>
  <c r="C771" i="9"/>
  <c r="D771" i="9" s="1"/>
  <c r="G783" i="9"/>
  <c r="E783" i="9"/>
  <c r="G839" i="9"/>
  <c r="C839" i="9"/>
  <c r="D839" i="9" s="1"/>
  <c r="C882" i="9"/>
  <c r="D882" i="9" s="1"/>
  <c r="G882" i="9"/>
  <c r="E882" i="9"/>
  <c r="E888" i="9"/>
  <c r="G888" i="9"/>
  <c r="C888" i="9"/>
  <c r="D888" i="9" s="1"/>
  <c r="G907" i="9"/>
  <c r="E907" i="9"/>
  <c r="C907" i="9"/>
  <c r="D907" i="9" s="1"/>
  <c r="G939" i="9"/>
  <c r="C939" i="9"/>
  <c r="D939" i="9" s="1"/>
  <c r="E939" i="9"/>
  <c r="E964" i="9"/>
  <c r="G964" i="9"/>
  <c r="C964" i="9"/>
  <c r="D964" i="9" s="1"/>
  <c r="E992" i="9"/>
  <c r="C992" i="9"/>
  <c r="D992" i="9" s="1"/>
  <c r="G992" i="9"/>
  <c r="G1073" i="9"/>
  <c r="E1073" i="9"/>
  <c r="C1073" i="9"/>
  <c r="D1073" i="9" s="1"/>
  <c r="E1144" i="9"/>
  <c r="C1144" i="9"/>
  <c r="D1144" i="9" s="1"/>
  <c r="G1144" i="9"/>
  <c r="E1178" i="9"/>
  <c r="E1324" i="9"/>
  <c r="C1324" i="9"/>
  <c r="D1324" i="9" s="1"/>
  <c r="G1359" i="9"/>
  <c r="E1359" i="9"/>
  <c r="C1359" i="9"/>
  <c r="D1359" i="9" s="1"/>
  <c r="E1478" i="9"/>
  <c r="C1478" i="9"/>
  <c r="D1478" i="9" s="1"/>
  <c r="G1478" i="9"/>
  <c r="G1175" i="9"/>
  <c r="E1175" i="9"/>
  <c r="C1175" i="9"/>
  <c r="D1175" i="9" s="1"/>
  <c r="E1204" i="9"/>
  <c r="G1204" i="9"/>
  <c r="E1232" i="9"/>
  <c r="C1232" i="9"/>
  <c r="D1232" i="9" s="1"/>
  <c r="G1232" i="9"/>
  <c r="C1310" i="9"/>
  <c r="D1310" i="9" s="1"/>
  <c r="G1310" i="9"/>
  <c r="E1310" i="9"/>
  <c r="G1327" i="9"/>
  <c r="E1327" i="9"/>
  <c r="C1327" i="9"/>
  <c r="D1327" i="9" s="1"/>
  <c r="E1358" i="9"/>
  <c r="G1358" i="9"/>
  <c r="E1372" i="9"/>
  <c r="C1372" i="9"/>
  <c r="D1372" i="9" s="1"/>
  <c r="G1430" i="9"/>
  <c r="E1430" i="9"/>
  <c r="C1430" i="9"/>
  <c r="D1430" i="9" s="1"/>
  <c r="G1777" i="9"/>
  <c r="E1777" i="9"/>
  <c r="C1777" i="9"/>
  <c r="D1777" i="9" s="1"/>
  <c r="E2042" i="9"/>
  <c r="C2042" i="9"/>
  <c r="D2042" i="9" s="1"/>
  <c r="G2042" i="9"/>
  <c r="E1781" i="9"/>
  <c r="G1781" i="9"/>
  <c r="C1781" i="9"/>
  <c r="D1781" i="9" s="1"/>
  <c r="G868" i="9"/>
  <c r="E887" i="9"/>
  <c r="C887" i="9"/>
  <c r="D887" i="9" s="1"/>
  <c r="C894" i="9"/>
  <c r="G894" i="9"/>
  <c r="G905" i="9"/>
  <c r="E920" i="9"/>
  <c r="G941" i="9"/>
  <c r="C962" i="9"/>
  <c r="D962" i="9" s="1"/>
  <c r="E962" i="9"/>
  <c r="E1008" i="9"/>
  <c r="E1017" i="9"/>
  <c r="C1017" i="9"/>
  <c r="D1017" i="9" s="1"/>
  <c r="E1027" i="9"/>
  <c r="C1027" i="9"/>
  <c r="D1027" i="9" s="1"/>
  <c r="G1053" i="9"/>
  <c r="E1053" i="9"/>
  <c r="G1055" i="9"/>
  <c r="E1055" i="9"/>
  <c r="C1055" i="9"/>
  <c r="D1055" i="9" s="1"/>
  <c r="G1075" i="9"/>
  <c r="C1075" i="9"/>
  <c r="D1075" i="9" s="1"/>
  <c r="E1075" i="9"/>
  <c r="C1078" i="9"/>
  <c r="D1078" i="9" s="1"/>
  <c r="E1078" i="9"/>
  <c r="C1081" i="9"/>
  <c r="D1081" i="9" s="1"/>
  <c r="E1081" i="9"/>
  <c r="G1100" i="9"/>
  <c r="G1159" i="9"/>
  <c r="E1159" i="9"/>
  <c r="C1159" i="9"/>
  <c r="D1159" i="9" s="1"/>
  <c r="G1167" i="9"/>
  <c r="C1167" i="9"/>
  <c r="D1167" i="9" s="1"/>
  <c r="E1167" i="9"/>
  <c r="G1173" i="9"/>
  <c r="E1173" i="9"/>
  <c r="E1176" i="9"/>
  <c r="C1176" i="9"/>
  <c r="D1176" i="9" s="1"/>
  <c r="C1204" i="9"/>
  <c r="D1204" i="9" s="1"/>
  <c r="G1235" i="9"/>
  <c r="E1235" i="9"/>
  <c r="C1235" i="9"/>
  <c r="D1235" i="9" s="1"/>
  <c r="E1264" i="9"/>
  <c r="C1264" i="9"/>
  <c r="D1264" i="9" s="1"/>
  <c r="G1264" i="9"/>
  <c r="G1267" i="9"/>
  <c r="E1267" i="9"/>
  <c r="C1267" i="9"/>
  <c r="D1267" i="9" s="1"/>
  <c r="G1285" i="9"/>
  <c r="E1285" i="9"/>
  <c r="F1285" i="9" s="1"/>
  <c r="E1392" i="9"/>
  <c r="G1392" i="9"/>
  <c r="C1392" i="9"/>
  <c r="D1392" i="9" s="1"/>
  <c r="G1434" i="9"/>
  <c r="E1434" i="9"/>
  <c r="C1434" i="9"/>
  <c r="D1434" i="9" s="1"/>
  <c r="E1472" i="9"/>
  <c r="G1472" i="9"/>
  <c r="C1472" i="9"/>
  <c r="D1472" i="9" s="1"/>
  <c r="G1497" i="9"/>
  <c r="E1497" i="9"/>
  <c r="C1497" i="9"/>
  <c r="D1497" i="9" s="1"/>
  <c r="C1501" i="9"/>
  <c r="G1501" i="9"/>
  <c r="E944" i="9"/>
  <c r="G944" i="9"/>
  <c r="C944" i="9"/>
  <c r="D944" i="9" s="1"/>
  <c r="G981" i="9"/>
  <c r="E981" i="9"/>
  <c r="E996" i="9"/>
  <c r="C996" i="9"/>
  <c r="D996" i="9" s="1"/>
  <c r="G1033" i="9"/>
  <c r="C1037" i="9"/>
  <c r="D1037" i="9" s="1"/>
  <c r="E1037" i="9"/>
  <c r="E1076" i="9"/>
  <c r="C1076" i="9"/>
  <c r="D1076" i="9" s="1"/>
  <c r="C1114" i="9"/>
  <c r="D1114" i="9" s="1"/>
  <c r="G1114" i="9"/>
  <c r="E1114" i="9"/>
  <c r="G1223" i="9"/>
  <c r="E1223" i="9"/>
  <c r="C1223" i="9"/>
  <c r="D1223" i="9" s="1"/>
  <c r="E1241" i="9"/>
  <c r="C1241" i="9"/>
  <c r="D1241" i="9" s="1"/>
  <c r="E1244" i="9"/>
  <c r="G1244" i="9"/>
  <c r="C1244" i="9"/>
  <c r="D1244" i="9" s="1"/>
  <c r="G1253" i="9"/>
  <c r="E1253" i="9"/>
  <c r="G1315" i="9"/>
  <c r="E1315" i="9"/>
  <c r="C1315" i="9"/>
  <c r="D1315" i="9" s="1"/>
  <c r="G1372" i="9"/>
  <c r="G1414" i="9"/>
  <c r="C1414" i="9"/>
  <c r="D1414" i="9" s="1"/>
  <c r="E1451" i="9"/>
  <c r="G1451" i="9"/>
  <c r="C1451" i="9"/>
  <c r="D1451" i="9" s="1"/>
  <c r="G1498" i="9"/>
  <c r="E1498" i="9"/>
  <c r="C1498" i="9"/>
  <c r="D1498" i="9" s="1"/>
  <c r="G1572" i="9"/>
  <c r="E1572" i="9"/>
  <c r="G1620" i="9"/>
  <c r="E1620" i="9"/>
  <c r="F1620" i="9" s="1"/>
  <c r="E929" i="9"/>
  <c r="E946" i="9"/>
  <c r="E969" i="9"/>
  <c r="C969" i="9"/>
  <c r="D969" i="9" s="1"/>
  <c r="E1015" i="9"/>
  <c r="G1015" i="9"/>
  <c r="C1015" i="9"/>
  <c r="D1015" i="9" s="1"/>
  <c r="E1028" i="9"/>
  <c r="G1028" i="9"/>
  <c r="C1028" i="9"/>
  <c r="D1028" i="9" s="1"/>
  <c r="E1056" i="9"/>
  <c r="G1056" i="9"/>
  <c r="G1069" i="9"/>
  <c r="C1069" i="9"/>
  <c r="D1069" i="9" s="1"/>
  <c r="C1190" i="9"/>
  <c r="D1190" i="9" s="1"/>
  <c r="E1190" i="9"/>
  <c r="G1195" i="9"/>
  <c r="C1195" i="9"/>
  <c r="E1236" i="9"/>
  <c r="E1268" i="9"/>
  <c r="F1268" i="9" s="1"/>
  <c r="G1268" i="9"/>
  <c r="E1276" i="9"/>
  <c r="G1276" i="9"/>
  <c r="C1276" i="9"/>
  <c r="D1276" i="9" s="1"/>
  <c r="G1279" i="9"/>
  <c r="E1279" i="9"/>
  <c r="C1279" i="9"/>
  <c r="D1279" i="9" s="1"/>
  <c r="G1334" i="9"/>
  <c r="G1351" i="9"/>
  <c r="E1351" i="9"/>
  <c r="C1351" i="9"/>
  <c r="D1351" i="9" s="1"/>
  <c r="G1363" i="9"/>
  <c r="E1363" i="9"/>
  <c r="C1363" i="9"/>
  <c r="D1363" i="9" s="1"/>
  <c r="E1456" i="9"/>
  <c r="C1456" i="9"/>
  <c r="D1456" i="9" s="1"/>
  <c r="G1458" i="9"/>
  <c r="E1458" i="9"/>
  <c r="C1458" i="9"/>
  <c r="D1458" i="9" s="1"/>
  <c r="G1465" i="9"/>
  <c r="E1465" i="9"/>
  <c r="C1465" i="9"/>
  <c r="D1465" i="9" s="1"/>
  <c r="G1469" i="9"/>
  <c r="E1469" i="9"/>
  <c r="C1469" i="9"/>
  <c r="D1469" i="9" s="1"/>
  <c r="G1587" i="9"/>
  <c r="C892" i="9"/>
  <c r="D892" i="9" s="1"/>
  <c r="E901" i="9"/>
  <c r="C901" i="9"/>
  <c r="D901" i="9" s="1"/>
  <c r="E912" i="9"/>
  <c r="C912" i="9"/>
  <c r="D912" i="9" s="1"/>
  <c r="G927" i="9"/>
  <c r="E927" i="9"/>
  <c r="C927" i="9"/>
  <c r="D927" i="9" s="1"/>
  <c r="E932" i="9"/>
  <c r="C932" i="9"/>
  <c r="D932" i="9" s="1"/>
  <c r="C942" i="9"/>
  <c r="G942" i="9"/>
  <c r="E949" i="9"/>
  <c r="C949" i="9"/>
  <c r="D949" i="9" s="1"/>
  <c r="C981" i="9"/>
  <c r="D981" i="9" s="1"/>
  <c r="C986" i="9"/>
  <c r="D986" i="9" s="1"/>
  <c r="E986" i="9"/>
  <c r="E991" i="9"/>
  <c r="C991" i="9"/>
  <c r="D991" i="9" s="1"/>
  <c r="C1018" i="9"/>
  <c r="G1018" i="9"/>
  <c r="G1025" i="9"/>
  <c r="E1025" i="9"/>
  <c r="F1025" i="9" s="1"/>
  <c r="E1040" i="9"/>
  <c r="C1040" i="9"/>
  <c r="D1040" i="9" s="1"/>
  <c r="G1040" i="9"/>
  <c r="G1079" i="9"/>
  <c r="E1079" i="9"/>
  <c r="C1079" i="9"/>
  <c r="D1079" i="9" s="1"/>
  <c r="E1092" i="9"/>
  <c r="C1092" i="9"/>
  <c r="D1092" i="9" s="1"/>
  <c r="G1125" i="9"/>
  <c r="E1125" i="9"/>
  <c r="G1127" i="9"/>
  <c r="E1127" i="9"/>
  <c r="C1127" i="9"/>
  <c r="D1127" i="9" s="1"/>
  <c r="G1179" i="9"/>
  <c r="E1179" i="9"/>
  <c r="C1179" i="9"/>
  <c r="D1179" i="9" s="1"/>
  <c r="C1182" i="9"/>
  <c r="D1182" i="9" s="1"/>
  <c r="G1182" i="9"/>
  <c r="C1198" i="9"/>
  <c r="D1198" i="9" s="1"/>
  <c r="G1198" i="9"/>
  <c r="E1208" i="9"/>
  <c r="F1208" i="9" s="1"/>
  <c r="G1208" i="9"/>
  <c r="G1303" i="9"/>
  <c r="E1303" i="9"/>
  <c r="C1303" i="9"/>
  <c r="D1303" i="9" s="1"/>
  <c r="E1316" i="9"/>
  <c r="C1316" i="9"/>
  <c r="D1316" i="9" s="1"/>
  <c r="G1382" i="9"/>
  <c r="G1399" i="9"/>
  <c r="E1399" i="9"/>
  <c r="C1399" i="9"/>
  <c r="D1399" i="9" s="1"/>
  <c r="E1414" i="9"/>
  <c r="G1461" i="9"/>
  <c r="E1461" i="9"/>
  <c r="C1461" i="9"/>
  <c r="D1461" i="9" s="1"/>
  <c r="G762" i="9"/>
  <c r="G826" i="9"/>
  <c r="E826" i="9"/>
  <c r="C826" i="9"/>
  <c r="D826" i="9" s="1"/>
  <c r="G830" i="9"/>
  <c r="E830" i="9"/>
  <c r="C830" i="9"/>
  <c r="D830" i="9" s="1"/>
  <c r="G834" i="9"/>
  <c r="E834" i="9"/>
  <c r="C834" i="9"/>
  <c r="G838" i="9"/>
  <c r="E838" i="9"/>
  <c r="C838" i="9"/>
  <c r="D838" i="9" s="1"/>
  <c r="G842" i="9"/>
  <c r="E842" i="9"/>
  <c r="C842" i="9"/>
  <c r="D842" i="9" s="1"/>
  <c r="G846" i="9"/>
  <c r="E846" i="9"/>
  <c r="C846" i="9"/>
  <c r="D846" i="9" s="1"/>
  <c r="G850" i="9"/>
  <c r="E850" i="9"/>
  <c r="C850" i="9"/>
  <c r="G854" i="9"/>
  <c r="E854" i="9"/>
  <c r="C854" i="9"/>
  <c r="D854" i="9" s="1"/>
  <c r="G871" i="9"/>
  <c r="G879" i="9"/>
  <c r="E879" i="9"/>
  <c r="C879" i="9"/>
  <c r="D879" i="9" s="1"/>
  <c r="C890" i="9"/>
  <c r="D890" i="9" s="1"/>
  <c r="E890" i="9"/>
  <c r="E956" i="9"/>
  <c r="G956" i="9"/>
  <c r="C956" i="9"/>
  <c r="D956" i="9" s="1"/>
  <c r="C958" i="9"/>
  <c r="D958" i="9" s="1"/>
  <c r="G958" i="9"/>
  <c r="E958" i="9"/>
  <c r="G967" i="9"/>
  <c r="E967" i="9"/>
  <c r="E984" i="9"/>
  <c r="G984" i="9"/>
  <c r="G996" i="9"/>
  <c r="E1004" i="9"/>
  <c r="G1004" i="9"/>
  <c r="C1004" i="9"/>
  <c r="D1004" i="9" s="1"/>
  <c r="C1033" i="9"/>
  <c r="D1033" i="9" s="1"/>
  <c r="G1035" i="9"/>
  <c r="E1035" i="9"/>
  <c r="C1035" i="9"/>
  <c r="D1035" i="9" s="1"/>
  <c r="G1037" i="9"/>
  <c r="C1082" i="9"/>
  <c r="D1082" i="9" s="1"/>
  <c r="G1082" i="9"/>
  <c r="G1099" i="9"/>
  <c r="E1099" i="9"/>
  <c r="C1099" i="9"/>
  <c r="D1099" i="9" s="1"/>
  <c r="C1102" i="9"/>
  <c r="G1102" i="9"/>
  <c r="G1171" i="9"/>
  <c r="C1171" i="9"/>
  <c r="D1171" i="9" s="1"/>
  <c r="E1171" i="9"/>
  <c r="G1203" i="9"/>
  <c r="C1203" i="9"/>
  <c r="D1203" i="9" s="1"/>
  <c r="E1216" i="9"/>
  <c r="F1216" i="9" s="1"/>
  <c r="G1216" i="9"/>
  <c r="C1226" i="9"/>
  <c r="G1226" i="9"/>
  <c r="G1241" i="9"/>
  <c r="C1253" i="9"/>
  <c r="D1253" i="9" s="1"/>
  <c r="C1286" i="9"/>
  <c r="D1286" i="9" s="1"/>
  <c r="G1286" i="9"/>
  <c r="E1286" i="9"/>
  <c r="G1309" i="9"/>
  <c r="E1309" i="9"/>
  <c r="C1309" i="9"/>
  <c r="D1309" i="9" s="1"/>
  <c r="G1322" i="9"/>
  <c r="E1322" i="9"/>
  <c r="G1361" i="9"/>
  <c r="E1361" i="9"/>
  <c r="F1361" i="9" s="1"/>
  <c r="E1364" i="9"/>
  <c r="C1364" i="9"/>
  <c r="D1364" i="9" s="1"/>
  <c r="E1396" i="9"/>
  <c r="G1396" i="9"/>
  <c r="G1482" i="9"/>
  <c r="E1482" i="9"/>
  <c r="G1491" i="9"/>
  <c r="G1509" i="9"/>
  <c r="E1509" i="9"/>
  <c r="C1509" i="9"/>
  <c r="D1509" i="9" s="1"/>
  <c r="E903" i="9"/>
  <c r="F903" i="9" s="1"/>
  <c r="E914" i="9"/>
  <c r="F914" i="9" s="1"/>
  <c r="G947" i="9"/>
  <c r="E947" i="9"/>
  <c r="F947" i="9" s="1"/>
  <c r="E972" i="9"/>
  <c r="G972" i="9"/>
  <c r="C972" i="9"/>
  <c r="D972" i="9" s="1"/>
  <c r="G997" i="9"/>
  <c r="E997" i="9"/>
  <c r="F997" i="9" s="1"/>
  <c r="E1033" i="9"/>
  <c r="E1064" i="9"/>
  <c r="G1064" i="9"/>
  <c r="C1064" i="9"/>
  <c r="D1064" i="9" s="1"/>
  <c r="E1105" i="9"/>
  <c r="C1105" i="9"/>
  <c r="D1105" i="9" s="1"/>
  <c r="E1128" i="9"/>
  <c r="C1128" i="9"/>
  <c r="D1128" i="9" s="1"/>
  <c r="C1133" i="9"/>
  <c r="D1133" i="9" s="1"/>
  <c r="E1133" i="9"/>
  <c r="E1180" i="9"/>
  <c r="F1180" i="9" s="1"/>
  <c r="E1245" i="9"/>
  <c r="C1245" i="9"/>
  <c r="D1245" i="9" s="1"/>
  <c r="G1259" i="9"/>
  <c r="E1259" i="9"/>
  <c r="C1259" i="9"/>
  <c r="D1259" i="9" s="1"/>
  <c r="C1306" i="9"/>
  <c r="D1306" i="9" s="1"/>
  <c r="G1306" i="9"/>
  <c r="E1306" i="9"/>
  <c r="G1313" i="9"/>
  <c r="E1313" i="9"/>
  <c r="C1313" i="9"/>
  <c r="D1313" i="9" s="1"/>
  <c r="G1370" i="9"/>
  <c r="E1370" i="9"/>
  <c r="G1456" i="9"/>
  <c r="E1459" i="9"/>
  <c r="G1459" i="9"/>
  <c r="C1459" i="9"/>
  <c r="D1459" i="9" s="1"/>
  <c r="E1466" i="9"/>
  <c r="C1466" i="9"/>
  <c r="D1466" i="9" s="1"/>
  <c r="G1466" i="9"/>
  <c r="C1492" i="9"/>
  <c r="D1492" i="9" s="1"/>
  <c r="G1492" i="9"/>
  <c r="E1492" i="9"/>
  <c r="G1577" i="9"/>
  <c r="E809" i="9"/>
  <c r="F809" i="9" s="1"/>
  <c r="E873" i="9"/>
  <c r="C873" i="9"/>
  <c r="D873" i="9" s="1"/>
  <c r="E884" i="9"/>
  <c r="C884" i="9"/>
  <c r="D884" i="9" s="1"/>
  <c r="G890" i="9"/>
  <c r="G892" i="9"/>
  <c r="C910" i="9"/>
  <c r="D910" i="9" s="1"/>
  <c r="G910" i="9"/>
  <c r="E910" i="9"/>
  <c r="E921" i="9"/>
  <c r="C921" i="9"/>
  <c r="D921" i="9" s="1"/>
  <c r="E928" i="9"/>
  <c r="F928" i="9" s="1"/>
  <c r="E935" i="9"/>
  <c r="C935" i="9"/>
  <c r="D935" i="9" s="1"/>
  <c r="G961" i="9"/>
  <c r="E961" i="9"/>
  <c r="F961" i="9" s="1"/>
  <c r="F963" i="9"/>
  <c r="C967" i="9"/>
  <c r="D967" i="9" s="1"/>
  <c r="C970" i="9"/>
  <c r="D970" i="9" s="1"/>
  <c r="G970" i="9"/>
  <c r="C979" i="9"/>
  <c r="C984" i="9"/>
  <c r="D984" i="9" s="1"/>
  <c r="C994" i="9"/>
  <c r="D994" i="9" s="1"/>
  <c r="G994" i="9"/>
  <c r="E994" i="9"/>
  <c r="C1038" i="9"/>
  <c r="D1038" i="9" s="1"/>
  <c r="G1038" i="9"/>
  <c r="G1045" i="9"/>
  <c r="E1049" i="9"/>
  <c r="E1061" i="9"/>
  <c r="G1067" i="9"/>
  <c r="E1069" i="9"/>
  <c r="G1076" i="9"/>
  <c r="E1080" i="9"/>
  <c r="C1080" i="9"/>
  <c r="D1080" i="9" s="1"/>
  <c r="E1082" i="9"/>
  <c r="G1092" i="9"/>
  <c r="G1121" i="9"/>
  <c r="C1121" i="9"/>
  <c r="D1121" i="9" s="1"/>
  <c r="C1125" i="9"/>
  <c r="D1125" i="9" s="1"/>
  <c r="E1130" i="9"/>
  <c r="G1155" i="9"/>
  <c r="E1155" i="9"/>
  <c r="C1155" i="9"/>
  <c r="D1155" i="9" s="1"/>
  <c r="E1172" i="9"/>
  <c r="G1172" i="9"/>
  <c r="C1172" i="9"/>
  <c r="D1172" i="9" s="1"/>
  <c r="E1174" i="9"/>
  <c r="E1182" i="9"/>
  <c r="C1242" i="9"/>
  <c r="D1242" i="9" s="1"/>
  <c r="E1242" i="9"/>
  <c r="G1277" i="9"/>
  <c r="G1301" i="9"/>
  <c r="E1301" i="9"/>
  <c r="F1301" i="9" s="1"/>
  <c r="G1349" i="9"/>
  <c r="E1349" i="9"/>
  <c r="C1349" i="9"/>
  <c r="D1349" i="9" s="1"/>
  <c r="C1396" i="9"/>
  <c r="D1396" i="9" s="1"/>
  <c r="G1406" i="9"/>
  <c r="E1406" i="9"/>
  <c r="C1406" i="9"/>
  <c r="D1406" i="9" s="1"/>
  <c r="E1436" i="9"/>
  <c r="G1436" i="9"/>
  <c r="E1440" i="9"/>
  <c r="G1440" i="9"/>
  <c r="C1440" i="9"/>
  <c r="C1601" i="9"/>
  <c r="D1601" i="9" s="1"/>
  <c r="G1601" i="9"/>
  <c r="E1601" i="9"/>
  <c r="E1060" i="9"/>
  <c r="E1088" i="9"/>
  <c r="E1112" i="9"/>
  <c r="G1112" i="9"/>
  <c r="E1140" i="9"/>
  <c r="G1157" i="9"/>
  <c r="G1163" i="9"/>
  <c r="E1185" i="9"/>
  <c r="C1210" i="9"/>
  <c r="G1210" i="9"/>
  <c r="E1288" i="9"/>
  <c r="G1288" i="9"/>
  <c r="C1294" i="9"/>
  <c r="D1294" i="9" s="1"/>
  <c r="G1294" i="9"/>
  <c r="E1294" i="9"/>
  <c r="G1297" i="9"/>
  <c r="E1297" i="9"/>
  <c r="G1319" i="9"/>
  <c r="E1319" i="9"/>
  <c r="C1319" i="9"/>
  <c r="D1319" i="9" s="1"/>
  <c r="G1335" i="9"/>
  <c r="E1335" i="9"/>
  <c r="C1335" i="9"/>
  <c r="D1335" i="9" s="1"/>
  <c r="E1356" i="9"/>
  <c r="G1356" i="9"/>
  <c r="C1356" i="9"/>
  <c r="D1356" i="9" s="1"/>
  <c r="G1367" i="9"/>
  <c r="E1367" i="9"/>
  <c r="C1367" i="9"/>
  <c r="D1367" i="9" s="1"/>
  <c r="G1383" i="9"/>
  <c r="E1383" i="9"/>
  <c r="C1383" i="9"/>
  <c r="D1383" i="9" s="1"/>
  <c r="G1462" i="9"/>
  <c r="E1462" i="9"/>
  <c r="F1462" i="9" s="1"/>
  <c r="E1524" i="9"/>
  <c r="C941" i="9"/>
  <c r="D941" i="9" s="1"/>
  <c r="C1045" i="9"/>
  <c r="D1045" i="9" s="1"/>
  <c r="C1060" i="9"/>
  <c r="D1060" i="9" s="1"/>
  <c r="C1077" i="9"/>
  <c r="D1077" i="9" s="1"/>
  <c r="E1086" i="9"/>
  <c r="C1088" i="9"/>
  <c r="D1088" i="9" s="1"/>
  <c r="C1101" i="9"/>
  <c r="D1101" i="9" s="1"/>
  <c r="C1112" i="9"/>
  <c r="D1112" i="9" s="1"/>
  <c r="G1131" i="9"/>
  <c r="E1131" i="9"/>
  <c r="E1138" i="9"/>
  <c r="C1140" i="9"/>
  <c r="D1140" i="9" s="1"/>
  <c r="C1142" i="9"/>
  <c r="D1142" i="9" s="1"/>
  <c r="E1142" i="9"/>
  <c r="C1157" i="9"/>
  <c r="D1157" i="9" s="1"/>
  <c r="C1161" i="9"/>
  <c r="D1161" i="9" s="1"/>
  <c r="C1185" i="9"/>
  <c r="D1185" i="9" s="1"/>
  <c r="G1197" i="9"/>
  <c r="E1197" i="9"/>
  <c r="E1218" i="9"/>
  <c r="G1222" i="9"/>
  <c r="E1230" i="9"/>
  <c r="G1237" i="9"/>
  <c r="E1237" i="9"/>
  <c r="G1243" i="9"/>
  <c r="E1243" i="9"/>
  <c r="E1256" i="9"/>
  <c r="G1256" i="9"/>
  <c r="G1275" i="9"/>
  <c r="E1275" i="9"/>
  <c r="C1277" i="9"/>
  <c r="D1277" i="9" s="1"/>
  <c r="C1288" i="9"/>
  <c r="D1288" i="9" s="1"/>
  <c r="C1297" i="9"/>
  <c r="D1297" i="9" s="1"/>
  <c r="C1314" i="9"/>
  <c r="D1314" i="9" s="1"/>
  <c r="E1314" i="9"/>
  <c r="E1320" i="9"/>
  <c r="C1320" i="9"/>
  <c r="D1320" i="9" s="1"/>
  <c r="G1325" i="9"/>
  <c r="E1325" i="9"/>
  <c r="E1336" i="9"/>
  <c r="G1336" i="9"/>
  <c r="E1368" i="9"/>
  <c r="C1368" i="9"/>
  <c r="D1368" i="9" s="1"/>
  <c r="G1373" i="9"/>
  <c r="E1373" i="9"/>
  <c r="E1384" i="9"/>
  <c r="G1384" i="9"/>
  <c r="G1410" i="9"/>
  <c r="E1410" i="9"/>
  <c r="E1463" i="9"/>
  <c r="G1463" i="9"/>
  <c r="E1475" i="9"/>
  <c r="C1475" i="9"/>
  <c r="D1475" i="9" s="1"/>
  <c r="G1481" i="9"/>
  <c r="E1481" i="9"/>
  <c r="C1484" i="9"/>
  <c r="D1484" i="9" s="1"/>
  <c r="G1484" i="9"/>
  <c r="G1495" i="9"/>
  <c r="E1495" i="9"/>
  <c r="E1581" i="9"/>
  <c r="G1585" i="9"/>
  <c r="C1585" i="9"/>
  <c r="D1585" i="9" s="1"/>
  <c r="E1585" i="9"/>
  <c r="G1675" i="9"/>
  <c r="E1675" i="9"/>
  <c r="C1675" i="9"/>
  <c r="D1675" i="9" s="1"/>
  <c r="E930" i="9"/>
  <c r="E960" i="9"/>
  <c r="E978" i="9"/>
  <c r="E989" i="9"/>
  <c r="E1002" i="9"/>
  <c r="E1024" i="9"/>
  <c r="E1029" i="9"/>
  <c r="E1030" i="9"/>
  <c r="E1052" i="9"/>
  <c r="G1052" i="9"/>
  <c r="E1124" i="9"/>
  <c r="C1124" i="9"/>
  <c r="D1124" i="9" s="1"/>
  <c r="E1129" i="9"/>
  <c r="E1157" i="9"/>
  <c r="E1161" i="9"/>
  <c r="E1163" i="9"/>
  <c r="E1177" i="9"/>
  <c r="E1181" i="9"/>
  <c r="G1218" i="9"/>
  <c r="G1230" i="9"/>
  <c r="G1234" i="9"/>
  <c r="G1239" i="9"/>
  <c r="E1239" i="9"/>
  <c r="C1239" i="9"/>
  <c r="D1239" i="9" s="1"/>
  <c r="C1302" i="9"/>
  <c r="G1302" i="9"/>
  <c r="E1341" i="9"/>
  <c r="E1389" i="9"/>
  <c r="E1435" i="9"/>
  <c r="G1493" i="9"/>
  <c r="C1493" i="9"/>
  <c r="D1493" i="9" s="1"/>
  <c r="E1493" i="9"/>
  <c r="G1556" i="9"/>
  <c r="E1556" i="9"/>
  <c r="E941" i="9"/>
  <c r="E1045" i="9"/>
  <c r="G1060" i="9"/>
  <c r="E1062" i="9"/>
  <c r="E1077" i="9"/>
  <c r="G1083" i="9"/>
  <c r="E1083" i="9"/>
  <c r="G1086" i="9"/>
  <c r="G1088" i="9"/>
  <c r="C1094" i="9"/>
  <c r="D1094" i="9" s="1"/>
  <c r="E1094" i="9"/>
  <c r="E1101" i="9"/>
  <c r="E1118" i="9"/>
  <c r="C1131" i="9"/>
  <c r="D1131" i="9" s="1"/>
  <c r="G1138" i="9"/>
  <c r="C1146" i="9"/>
  <c r="D1146" i="9" s="1"/>
  <c r="E1146" i="9"/>
  <c r="G1177" i="9"/>
  <c r="G1219" i="9"/>
  <c r="C1219" i="9"/>
  <c r="D1219" i="9" s="1"/>
  <c r="C1243" i="9"/>
  <c r="D1243" i="9" s="1"/>
  <c r="C1258" i="9"/>
  <c r="D1258" i="9" s="1"/>
  <c r="E1258" i="9"/>
  <c r="C1262" i="9"/>
  <c r="D1262" i="9" s="1"/>
  <c r="G1262" i="9"/>
  <c r="E1262" i="9"/>
  <c r="G1269" i="9"/>
  <c r="E1269" i="9"/>
  <c r="F1269" i="9" s="1"/>
  <c r="G1271" i="9"/>
  <c r="E1271" i="9"/>
  <c r="C1271" i="9"/>
  <c r="D1271" i="9" s="1"/>
  <c r="C1275" i="9"/>
  <c r="D1275" i="9" s="1"/>
  <c r="E1277" i="9"/>
  <c r="E1280" i="9"/>
  <c r="C1280" i="9"/>
  <c r="D1280" i="9" s="1"/>
  <c r="E1330" i="9"/>
  <c r="G1346" i="9"/>
  <c r="E1352" i="9"/>
  <c r="C1352" i="9"/>
  <c r="D1352" i="9" s="1"/>
  <c r="E1360" i="9"/>
  <c r="G1360" i="9"/>
  <c r="E1378" i="9"/>
  <c r="G1394" i="9"/>
  <c r="E1400" i="9"/>
  <c r="C1400" i="9"/>
  <c r="D1400" i="9" s="1"/>
  <c r="C1405" i="9"/>
  <c r="G1405" i="9"/>
  <c r="C1410" i="9"/>
  <c r="D1410" i="9" s="1"/>
  <c r="G1413" i="9"/>
  <c r="E1413" i="9"/>
  <c r="C1413" i="9"/>
  <c r="D1413" i="9" s="1"/>
  <c r="E1416" i="9"/>
  <c r="C1416" i="9"/>
  <c r="D1416" i="9" s="1"/>
  <c r="G1438" i="9"/>
  <c r="E1438" i="9"/>
  <c r="C1438" i="9"/>
  <c r="D1438" i="9" s="1"/>
  <c r="G1452" i="9"/>
  <c r="E1452" i="9"/>
  <c r="C1463" i="9"/>
  <c r="D1463" i="9" s="1"/>
  <c r="C1470" i="9"/>
  <c r="D1470" i="9" s="1"/>
  <c r="G1470" i="9"/>
  <c r="G1475" i="9"/>
  <c r="G930" i="9"/>
  <c r="G978" i="9"/>
  <c r="G989" i="9"/>
  <c r="G1002" i="9"/>
  <c r="C1009" i="9"/>
  <c r="D1009" i="9" s="1"/>
  <c r="G1021" i="9"/>
  <c r="G1030" i="9"/>
  <c r="E1066" i="9"/>
  <c r="E1089" i="9"/>
  <c r="F1089" i="9" s="1"/>
  <c r="C1107" i="9"/>
  <c r="G1111" i="9"/>
  <c r="G1129" i="9"/>
  <c r="G1140" i="9"/>
  <c r="C1148" i="9"/>
  <c r="D1148" i="9" s="1"/>
  <c r="C1150" i="9"/>
  <c r="D1150" i="9" s="1"/>
  <c r="G1150" i="9"/>
  <c r="E1160" i="9"/>
  <c r="F1160" i="9" s="1"/>
  <c r="G1160" i="9"/>
  <c r="E1168" i="9"/>
  <c r="G1181" i="9"/>
  <c r="G1185" i="9"/>
  <c r="C1191" i="9"/>
  <c r="D1191" i="9" s="1"/>
  <c r="C1197" i="9"/>
  <c r="D1197" i="9" s="1"/>
  <c r="C1199" i="9"/>
  <c r="D1199" i="9" s="1"/>
  <c r="C1211" i="9"/>
  <c r="G1227" i="9"/>
  <c r="E1227" i="9"/>
  <c r="C1227" i="9"/>
  <c r="D1227" i="9" s="1"/>
  <c r="G1231" i="9"/>
  <c r="C1237" i="9"/>
  <c r="D1237" i="9" s="1"/>
  <c r="E1248" i="9"/>
  <c r="C1248" i="9"/>
  <c r="D1248" i="9" s="1"/>
  <c r="C1252" i="9"/>
  <c r="D1252" i="9" s="1"/>
  <c r="C1256" i="9"/>
  <c r="D1256" i="9" s="1"/>
  <c r="E1265" i="9"/>
  <c r="F1265" i="9" s="1"/>
  <c r="C1273" i="9"/>
  <c r="E1282" i="9"/>
  <c r="G1291" i="9"/>
  <c r="E1291" i="9"/>
  <c r="F1291" i="9" s="1"/>
  <c r="C1300" i="9"/>
  <c r="D1300" i="9" s="1"/>
  <c r="E1302" i="9"/>
  <c r="G1307" i="9"/>
  <c r="E1307" i="9"/>
  <c r="F1307" i="9" s="1"/>
  <c r="E1312" i="9"/>
  <c r="C1312" i="9"/>
  <c r="D1312" i="9" s="1"/>
  <c r="G1312" i="9"/>
  <c r="G1314" i="9"/>
  <c r="G1320" i="9"/>
  <c r="G1323" i="9"/>
  <c r="E1323" i="9"/>
  <c r="C1323" i="9"/>
  <c r="D1323" i="9" s="1"/>
  <c r="C1325" i="9"/>
  <c r="D1325" i="9" s="1"/>
  <c r="G1331" i="9"/>
  <c r="E1331" i="9"/>
  <c r="C1331" i="9"/>
  <c r="D1331" i="9" s="1"/>
  <c r="C1336" i="9"/>
  <c r="D1336" i="9" s="1"/>
  <c r="G1339" i="9"/>
  <c r="E1339" i="9"/>
  <c r="C1339" i="9"/>
  <c r="D1339" i="9" s="1"/>
  <c r="G1368" i="9"/>
  <c r="G1371" i="9"/>
  <c r="E1371" i="9"/>
  <c r="C1371" i="9"/>
  <c r="D1371" i="9" s="1"/>
  <c r="C1373" i="9"/>
  <c r="D1373" i="9" s="1"/>
  <c r="G1379" i="9"/>
  <c r="E1379" i="9"/>
  <c r="C1379" i="9"/>
  <c r="D1379" i="9" s="1"/>
  <c r="C1384" i="9"/>
  <c r="D1384" i="9" s="1"/>
  <c r="G1387" i="9"/>
  <c r="E1387" i="9"/>
  <c r="C1387" i="9"/>
  <c r="D1387" i="9" s="1"/>
  <c r="G1425" i="9"/>
  <c r="C1429" i="9"/>
  <c r="D1429" i="9" s="1"/>
  <c r="E1429" i="9"/>
  <c r="C1481" i="9"/>
  <c r="D1481" i="9" s="1"/>
  <c r="E1484" i="9"/>
  <c r="E918" i="9"/>
  <c r="F918" i="9" s="1"/>
  <c r="E948" i="9"/>
  <c r="C960" i="9"/>
  <c r="D960" i="9" s="1"/>
  <c r="E966" i="9"/>
  <c r="C998" i="9"/>
  <c r="D998" i="9" s="1"/>
  <c r="E998" i="9"/>
  <c r="E1016" i="9"/>
  <c r="F1016" i="9" s="1"/>
  <c r="C1024" i="9"/>
  <c r="D1024" i="9" s="1"/>
  <c r="C1029" i="9"/>
  <c r="D1029" i="9" s="1"/>
  <c r="E1036" i="9"/>
  <c r="E1042" i="9"/>
  <c r="F1042" i="9" s="1"/>
  <c r="C1052" i="9"/>
  <c r="D1052" i="9" s="1"/>
  <c r="E1070" i="9"/>
  <c r="F1070" i="9" s="1"/>
  <c r="C1072" i="9"/>
  <c r="D1072" i="9" s="1"/>
  <c r="F1074" i="9"/>
  <c r="C1083" i="9"/>
  <c r="D1083" i="9" s="1"/>
  <c r="G1087" i="9"/>
  <c r="C1098" i="9"/>
  <c r="D1098" i="9" s="1"/>
  <c r="E1098" i="9"/>
  <c r="E1104" i="9"/>
  <c r="G1115" i="9"/>
  <c r="G1118" i="9"/>
  <c r="C1135" i="9"/>
  <c r="D1135" i="9" s="1"/>
  <c r="C1137" i="9"/>
  <c r="D1137" i="9" s="1"/>
  <c r="E1141" i="9"/>
  <c r="G1142" i="9"/>
  <c r="E1156" i="9"/>
  <c r="E1184" i="9"/>
  <c r="C1184" i="9"/>
  <c r="D1184" i="9" s="1"/>
  <c r="E1188" i="9"/>
  <c r="E1199" i="9"/>
  <c r="C1205" i="9"/>
  <c r="D1205" i="9" s="1"/>
  <c r="C1207" i="9"/>
  <c r="C1233" i="9"/>
  <c r="D1233" i="9" s="1"/>
  <c r="E1254" i="9"/>
  <c r="F1254" i="9" s="1"/>
  <c r="E1321" i="9"/>
  <c r="C1321" i="9"/>
  <c r="D1321" i="9" s="1"/>
  <c r="C1328" i="9"/>
  <c r="C1360" i="9"/>
  <c r="D1360" i="9" s="1"/>
  <c r="E1369" i="9"/>
  <c r="C1369" i="9"/>
  <c r="D1369" i="9" s="1"/>
  <c r="C1376" i="9"/>
  <c r="D1376" i="9" s="1"/>
  <c r="C1435" i="9"/>
  <c r="D1435" i="9" s="1"/>
  <c r="G1441" i="9"/>
  <c r="E1441" i="9"/>
  <c r="G1444" i="9"/>
  <c r="C1444" i="9"/>
  <c r="D1444" i="9" s="1"/>
  <c r="G1449" i="9"/>
  <c r="E1449" i="9"/>
  <c r="F1449" i="9" s="1"/>
  <c r="C1452" i="9"/>
  <c r="D1452" i="9" s="1"/>
  <c r="E1464" i="9"/>
  <c r="C1464" i="9"/>
  <c r="D1464" i="9" s="1"/>
  <c r="G1464" i="9"/>
  <c r="E1470" i="9"/>
  <c r="G1473" i="9"/>
  <c r="C1531" i="9"/>
  <c r="G1531" i="9"/>
  <c r="G1546" i="9"/>
  <c r="E1546" i="9"/>
  <c r="C1546" i="9"/>
  <c r="D1546" i="9" s="1"/>
  <c r="G1608" i="9"/>
  <c r="E1332" i="9"/>
  <c r="F1332" i="9" s="1"/>
  <c r="G1347" i="9"/>
  <c r="E1347" i="9"/>
  <c r="C1347" i="9"/>
  <c r="D1347" i="9" s="1"/>
  <c r="E1380" i="9"/>
  <c r="F1380" i="9" s="1"/>
  <c r="G1395" i="9"/>
  <c r="E1395" i="9"/>
  <c r="C1395" i="9"/>
  <c r="D1395" i="9" s="1"/>
  <c r="E1407" i="9"/>
  <c r="F1407" i="9" s="1"/>
  <c r="G1407" i="9"/>
  <c r="E1411" i="9"/>
  <c r="F1411" i="9" s="1"/>
  <c r="G1417" i="9"/>
  <c r="E1417" i="9"/>
  <c r="F1417" i="9" s="1"/>
  <c r="E1423" i="9"/>
  <c r="F1423" i="9" s="1"/>
  <c r="G1423" i="9"/>
  <c r="E1439" i="9"/>
  <c r="F1439" i="9" s="1"/>
  <c r="G1445" i="9"/>
  <c r="G1483" i="9"/>
  <c r="E1483" i="9"/>
  <c r="F1483" i="9" s="1"/>
  <c r="G1486" i="9"/>
  <c r="E1486" i="9"/>
  <c r="C1486" i="9"/>
  <c r="D1486" i="9" s="1"/>
  <c r="C1500" i="9"/>
  <c r="D1500" i="9" s="1"/>
  <c r="G1500" i="9"/>
  <c r="C1512" i="9"/>
  <c r="D1512" i="9" s="1"/>
  <c r="G1512" i="9"/>
  <c r="E1512" i="9"/>
  <c r="C1527" i="9"/>
  <c r="D1527" i="9" s="1"/>
  <c r="E1527" i="9"/>
  <c r="G1527" i="9"/>
  <c r="C1537" i="9"/>
  <c r="D1537" i="9" s="1"/>
  <c r="G1537" i="9"/>
  <c r="E1537" i="9"/>
  <c r="C1541" i="9"/>
  <c r="D1541" i="9" s="1"/>
  <c r="G1541" i="9"/>
  <c r="E1541" i="9"/>
  <c r="E1548" i="9"/>
  <c r="G1548" i="9"/>
  <c r="G1639" i="9"/>
  <c r="C1639" i="9"/>
  <c r="E1666" i="9"/>
  <c r="G1666" i="9"/>
  <c r="C1666" i="9"/>
  <c r="D1666" i="9" s="1"/>
  <c r="G1332" i="9"/>
  <c r="G1380" i="9"/>
  <c r="G1404" i="9"/>
  <c r="G1439" i="9"/>
  <c r="E1445" i="9"/>
  <c r="F1445" i="9" s="1"/>
  <c r="E1516" i="9"/>
  <c r="G1516" i="9"/>
  <c r="C1535" i="9"/>
  <c r="D1535" i="9" s="1"/>
  <c r="E1535" i="9"/>
  <c r="G1535" i="9"/>
  <c r="G1554" i="9"/>
  <c r="E1554" i="9"/>
  <c r="F1554" i="9" s="1"/>
  <c r="C1561" i="9"/>
  <c r="D1561" i="9" s="1"/>
  <c r="G1561" i="9"/>
  <c r="E1561" i="9"/>
  <c r="C1568" i="9"/>
  <c r="D1568" i="9" s="1"/>
  <c r="G1568" i="9"/>
  <c r="E1568" i="9"/>
  <c r="G1664" i="9"/>
  <c r="F1202" i="9"/>
  <c r="E1338" i="9"/>
  <c r="E1386" i="9"/>
  <c r="F1386" i="9" s="1"/>
  <c r="F1394" i="9"/>
  <c r="G1411" i="9"/>
  <c r="G1420" i="9"/>
  <c r="C1420" i="9"/>
  <c r="D1420" i="9" s="1"/>
  <c r="G1428" i="9"/>
  <c r="E1448" i="9"/>
  <c r="C1539" i="9"/>
  <c r="D1539" i="9" s="1"/>
  <c r="G1539" i="9"/>
  <c r="E1539" i="9"/>
  <c r="E1550" i="9"/>
  <c r="C1550" i="9"/>
  <c r="D1550" i="9" s="1"/>
  <c r="G1550" i="9"/>
  <c r="C1404" i="9"/>
  <c r="D1404" i="9" s="1"/>
  <c r="C1511" i="9"/>
  <c r="D1511" i="9" s="1"/>
  <c r="G1511" i="9"/>
  <c r="E1511" i="9"/>
  <c r="G1532" i="9"/>
  <c r="C1569" i="9"/>
  <c r="D1569" i="9" s="1"/>
  <c r="E1569" i="9"/>
  <c r="G1569" i="9"/>
  <c r="G1582" i="9"/>
  <c r="E1582" i="9"/>
  <c r="C1582" i="9"/>
  <c r="D1582" i="9" s="1"/>
  <c r="E1284" i="9"/>
  <c r="C1333" i="9"/>
  <c r="E1350" i="9"/>
  <c r="C1381" i="9"/>
  <c r="D1381" i="9" s="1"/>
  <c r="E1398" i="9"/>
  <c r="E1408" i="9"/>
  <c r="F1408" i="9" s="1"/>
  <c r="E1418" i="9"/>
  <c r="F1418" i="9" s="1"/>
  <c r="E1420" i="9"/>
  <c r="E1426" i="9"/>
  <c r="C1428" i="9"/>
  <c r="D1428" i="9" s="1"/>
  <c r="E1446" i="9"/>
  <c r="F1446" i="9" s="1"/>
  <c r="C1448" i="9"/>
  <c r="D1448" i="9" s="1"/>
  <c r="E1485" i="9"/>
  <c r="E1499" i="9"/>
  <c r="C1520" i="9"/>
  <c r="D1520" i="9" s="1"/>
  <c r="E1520" i="9"/>
  <c r="E1526" i="9"/>
  <c r="G1526" i="9"/>
  <c r="C1526" i="9"/>
  <c r="D1526" i="9" s="1"/>
  <c r="E1589" i="9"/>
  <c r="G1592" i="9"/>
  <c r="E1592" i="9"/>
  <c r="C1592" i="9"/>
  <c r="D1592" i="9" s="1"/>
  <c r="C1488" i="9"/>
  <c r="D1488" i="9" s="1"/>
  <c r="G1488" i="9"/>
  <c r="E1488" i="9"/>
  <c r="C1508" i="9"/>
  <c r="D1508" i="9" s="1"/>
  <c r="G1508" i="9"/>
  <c r="E1508" i="9"/>
  <c r="G1540" i="9"/>
  <c r="E1540" i="9"/>
  <c r="C1552" i="9"/>
  <c r="D1552" i="9" s="1"/>
  <c r="G1552" i="9"/>
  <c r="E1552" i="9"/>
  <c r="E1595" i="9"/>
  <c r="E1599" i="9"/>
  <c r="C1599" i="9"/>
  <c r="D1599" i="9" s="1"/>
  <c r="G1599" i="9"/>
  <c r="G1106" i="9"/>
  <c r="G1154" i="9"/>
  <c r="G1202" i="9"/>
  <c r="E1415" i="9"/>
  <c r="G1421" i="9"/>
  <c r="E1428" i="9"/>
  <c r="G1446" i="9"/>
  <c r="G1448" i="9"/>
  <c r="E1474" i="9"/>
  <c r="G1499" i="9"/>
  <c r="G1570" i="9"/>
  <c r="E1570" i="9"/>
  <c r="F1570" i="9" s="1"/>
  <c r="G1724" i="9"/>
  <c r="C1724" i="9"/>
  <c r="D1724" i="9" s="1"/>
  <c r="E1724" i="9"/>
  <c r="E1491" i="9"/>
  <c r="E1496" i="9"/>
  <c r="F1496" i="9" s="1"/>
  <c r="G1502" i="9"/>
  <c r="G1503" i="9"/>
  <c r="E1505" i="9"/>
  <c r="F1505" i="9" s="1"/>
  <c r="E1507" i="9"/>
  <c r="F1507" i="9" s="1"/>
  <c r="G1513" i="9"/>
  <c r="E1518" i="9"/>
  <c r="C1518" i="9"/>
  <c r="D1518" i="9" s="1"/>
  <c r="C1533" i="9"/>
  <c r="D1533" i="9" s="1"/>
  <c r="G1533" i="9"/>
  <c r="E1566" i="9"/>
  <c r="C1566" i="9"/>
  <c r="D1566" i="9" s="1"/>
  <c r="E1590" i="9"/>
  <c r="C1590" i="9"/>
  <c r="D1590" i="9" s="1"/>
  <c r="G1632" i="9"/>
  <c r="E1632" i="9"/>
  <c r="G1667" i="9"/>
  <c r="C1667" i="9"/>
  <c r="D1667" i="9" s="1"/>
  <c r="G1712" i="9"/>
  <c r="E1712" i="9"/>
  <c r="C1712" i="9"/>
  <c r="D1712" i="9" s="1"/>
  <c r="E2150" i="9"/>
  <c r="G2150" i="9"/>
  <c r="C2150" i="9"/>
  <c r="D2150" i="9" s="1"/>
  <c r="G1490" i="9"/>
  <c r="G1496" i="9"/>
  <c r="G1507" i="9"/>
  <c r="G1514" i="9"/>
  <c r="G1563" i="9"/>
  <c r="C1583" i="9"/>
  <c r="D1583" i="9" s="1"/>
  <c r="G1583" i="9"/>
  <c r="E1583" i="9"/>
  <c r="G1616" i="9"/>
  <c r="C1616" i="9"/>
  <c r="D1616" i="9" s="1"/>
  <c r="E1628" i="9"/>
  <c r="G1628" i="9"/>
  <c r="C1628" i="9"/>
  <c r="D1628" i="9" s="1"/>
  <c r="E1635" i="9"/>
  <c r="G1635" i="9"/>
  <c r="C1635" i="9"/>
  <c r="D1635" i="9" s="1"/>
  <c r="E1642" i="9"/>
  <c r="F1642" i="9" s="1"/>
  <c r="G1642" i="9"/>
  <c r="G1644" i="9"/>
  <c r="E1644" i="9"/>
  <c r="F1644" i="9" s="1"/>
  <c r="G1661" i="9"/>
  <c r="E1661" i="9"/>
  <c r="G1684" i="9"/>
  <c r="E1684" i="9"/>
  <c r="F1684" i="9" s="1"/>
  <c r="E1945" i="9"/>
  <c r="F1945" i="9" s="1"/>
  <c r="G1945" i="9"/>
  <c r="G1976" i="9"/>
  <c r="E1976" i="9"/>
  <c r="C1976" i="9"/>
  <c r="D1976" i="9" s="1"/>
  <c r="G2009" i="9"/>
  <c r="E2009" i="9"/>
  <c r="E1419" i="9"/>
  <c r="E1443" i="9"/>
  <c r="E1467" i="9"/>
  <c r="G1506" i="9"/>
  <c r="E1506" i="9"/>
  <c r="E1542" i="9"/>
  <c r="C1573" i="9"/>
  <c r="D1573" i="9" s="1"/>
  <c r="G1573" i="9"/>
  <c r="E1586" i="9"/>
  <c r="C1586" i="9"/>
  <c r="D1586" i="9" s="1"/>
  <c r="G1597" i="9"/>
  <c r="E1597" i="9"/>
  <c r="G1609" i="9"/>
  <c r="E1609" i="9"/>
  <c r="C1609" i="9"/>
  <c r="D1609" i="9" s="1"/>
  <c r="E1638" i="9"/>
  <c r="C1638" i="9"/>
  <c r="D1638" i="9" s="1"/>
  <c r="G1657" i="9"/>
  <c r="E1657" i="9"/>
  <c r="C1657" i="9"/>
  <c r="D1657" i="9" s="1"/>
  <c r="C1677" i="9"/>
  <c r="D1677" i="9" s="1"/>
  <c r="G1677" i="9"/>
  <c r="E1677" i="9"/>
  <c r="E1952" i="9"/>
  <c r="C1952" i="9"/>
  <c r="D1952" i="9" s="1"/>
  <c r="G1952" i="9"/>
  <c r="E2000" i="9"/>
  <c r="C2000" i="9"/>
  <c r="D2000" i="9" s="1"/>
  <c r="G2000" i="9"/>
  <c r="C1551" i="9"/>
  <c r="D1551" i="9" s="1"/>
  <c r="E1551" i="9"/>
  <c r="C1557" i="9"/>
  <c r="D1557" i="9" s="1"/>
  <c r="G1557" i="9"/>
  <c r="E1602" i="9"/>
  <c r="G1602" i="9"/>
  <c r="C1602" i="9"/>
  <c r="D1602" i="9" s="1"/>
  <c r="E1621" i="9"/>
  <c r="C1621" i="9"/>
  <c r="D1621" i="9" s="1"/>
  <c r="E1626" i="9"/>
  <c r="G1626" i="9"/>
  <c r="C1626" i="9"/>
  <c r="D1626" i="9" s="1"/>
  <c r="E1645" i="9"/>
  <c r="F1645" i="9" s="1"/>
  <c r="G1645" i="9"/>
  <c r="E1650" i="9"/>
  <c r="G1650" i="9"/>
  <c r="C1650" i="9"/>
  <c r="D1650" i="9" s="1"/>
  <c r="E1662" i="9"/>
  <c r="C1662" i="9"/>
  <c r="D1662" i="9" s="1"/>
  <c r="G1662" i="9"/>
  <c r="E1667" i="9"/>
  <c r="E1670" i="9"/>
  <c r="C1670" i="9"/>
  <c r="D1670" i="9" s="1"/>
  <c r="G1670" i="9"/>
  <c r="G1772" i="9"/>
  <c r="E1772" i="9"/>
  <c r="C1772" i="9"/>
  <c r="D1772" i="9" s="1"/>
  <c r="E1841" i="9"/>
  <c r="G1841" i="9"/>
  <c r="C1841" i="9"/>
  <c r="D1841" i="9" s="1"/>
  <c r="C1867" i="9"/>
  <c r="D1867" i="9" s="1"/>
  <c r="E1867" i="9"/>
  <c r="G1867" i="9"/>
  <c r="C1939" i="9"/>
  <c r="D1939" i="9" s="1"/>
  <c r="G1939" i="9"/>
  <c r="E1939" i="9"/>
  <c r="C1402" i="9"/>
  <c r="D1402" i="9" s="1"/>
  <c r="C1426" i="9"/>
  <c r="D1426" i="9" s="1"/>
  <c r="C1450" i="9"/>
  <c r="D1450" i="9" s="1"/>
  <c r="C1474" i="9"/>
  <c r="D1474" i="9" s="1"/>
  <c r="E1480" i="9"/>
  <c r="F1480" i="9" s="1"/>
  <c r="G1518" i="9"/>
  <c r="E1529" i="9"/>
  <c r="F1529" i="9" s="1"/>
  <c r="E1533" i="9"/>
  <c r="E1544" i="9"/>
  <c r="G1566" i="9"/>
  <c r="C1576" i="9"/>
  <c r="D1576" i="9" s="1"/>
  <c r="G1576" i="9"/>
  <c r="G1590" i="9"/>
  <c r="C1597" i="9"/>
  <c r="D1597" i="9" s="1"/>
  <c r="C1607" i="9"/>
  <c r="D1607" i="9" s="1"/>
  <c r="G1607" i="9"/>
  <c r="E1607" i="9"/>
  <c r="E1614" i="9"/>
  <c r="C1614" i="9"/>
  <c r="D1614" i="9" s="1"/>
  <c r="G1614" i="9"/>
  <c r="C1619" i="9"/>
  <c r="D1619" i="9" s="1"/>
  <c r="G1619" i="9"/>
  <c r="E1619" i="9"/>
  <c r="C1655" i="9"/>
  <c r="D1655" i="9" s="1"/>
  <c r="E1655" i="9"/>
  <c r="E1681" i="9"/>
  <c r="C1681" i="9"/>
  <c r="D1681" i="9" s="1"/>
  <c r="G1681" i="9"/>
  <c r="G1728" i="9"/>
  <c r="E1728" i="9"/>
  <c r="E1901" i="9"/>
  <c r="C1901" i="9"/>
  <c r="D1901" i="9" s="1"/>
  <c r="G1901" i="9"/>
  <c r="G1942" i="9"/>
  <c r="E1942" i="9"/>
  <c r="C1419" i="9"/>
  <c r="D1419" i="9" s="1"/>
  <c r="C1443" i="9"/>
  <c r="D1443" i="9" s="1"/>
  <c r="C1467" i="9"/>
  <c r="D1467" i="9" s="1"/>
  <c r="C1485" i="9"/>
  <c r="D1485" i="9" s="1"/>
  <c r="E1502" i="9"/>
  <c r="F1502" i="9" s="1"/>
  <c r="E1504" i="9"/>
  <c r="C1506" i="9"/>
  <c r="D1506" i="9" s="1"/>
  <c r="C1510" i="9"/>
  <c r="D1510" i="9" s="1"/>
  <c r="C1519" i="9"/>
  <c r="D1519" i="9" s="1"/>
  <c r="E1519" i="9"/>
  <c r="C1525" i="9"/>
  <c r="D1525" i="9" s="1"/>
  <c r="G1525" i="9"/>
  <c r="E1534" i="9"/>
  <c r="C1534" i="9"/>
  <c r="D1534" i="9" s="1"/>
  <c r="C1542" i="9"/>
  <c r="D1542" i="9" s="1"/>
  <c r="C1549" i="9"/>
  <c r="G1549" i="9"/>
  <c r="C1562" i="9"/>
  <c r="D1562" i="9" s="1"/>
  <c r="G1564" i="9"/>
  <c r="C1567" i="9"/>
  <c r="D1567" i="9" s="1"/>
  <c r="G1567" i="9"/>
  <c r="E1567" i="9"/>
  <c r="E1571" i="9"/>
  <c r="F1571" i="9" s="1"/>
  <c r="E1573" i="9"/>
  <c r="E1598" i="9"/>
  <c r="C1598" i="9"/>
  <c r="D1598" i="9" s="1"/>
  <c r="G1621" i="9"/>
  <c r="C1633" i="9"/>
  <c r="D1633" i="9" s="1"/>
  <c r="G1671" i="9"/>
  <c r="E1671" i="9"/>
  <c r="C1671" i="9"/>
  <c r="G1695" i="9"/>
  <c r="E1695" i="9"/>
  <c r="F1695" i="9" s="1"/>
  <c r="C1710" i="9"/>
  <c r="D1710" i="9" s="1"/>
  <c r="G1710" i="9"/>
  <c r="E1710" i="9"/>
  <c r="C1838" i="9"/>
  <c r="D1838" i="9" s="1"/>
  <c r="E1838" i="9"/>
  <c r="G1838" i="9"/>
  <c r="G1876" i="9"/>
  <c r="E1876" i="9"/>
  <c r="C1876" i="9"/>
  <c r="D1876" i="9" s="1"/>
  <c r="G1480" i="9"/>
  <c r="G1504" i="9"/>
  <c r="G1530" i="9"/>
  <c r="E1553" i="9"/>
  <c r="F1553" i="9" s="1"/>
  <c r="E1555" i="9"/>
  <c r="F1555" i="9" s="1"/>
  <c r="E1557" i="9"/>
  <c r="C1560" i="9"/>
  <c r="D1560" i="9" s="1"/>
  <c r="G1560" i="9"/>
  <c r="E1562" i="9"/>
  <c r="G1571" i="9"/>
  <c r="E1574" i="9"/>
  <c r="C1584" i="9"/>
  <c r="D1584" i="9" s="1"/>
  <c r="E1584" i="9"/>
  <c r="G1591" i="9"/>
  <c r="E1591" i="9"/>
  <c r="C1591" i="9"/>
  <c r="D1591" i="9" s="1"/>
  <c r="E1633" i="9"/>
  <c r="G1638" i="9"/>
  <c r="G1655" i="9"/>
  <c r="G1660" i="9"/>
  <c r="E1510" i="9"/>
  <c r="C1517" i="9"/>
  <c r="G1517" i="9"/>
  <c r="G1542" i="9"/>
  <c r="G1553" i="9"/>
  <c r="G1555" i="9"/>
  <c r="E1558" i="9"/>
  <c r="F1558" i="9" s="1"/>
  <c r="C1565" i="9"/>
  <c r="D1565" i="9" s="1"/>
  <c r="G1565" i="9"/>
  <c r="E1576" i="9"/>
  <c r="G1586" i="9"/>
  <c r="E1593" i="9"/>
  <c r="F1593" i="9" s="1"/>
  <c r="G1603" i="9"/>
  <c r="C1603" i="9"/>
  <c r="D1603" i="9" s="1"/>
  <c r="E1612" i="9"/>
  <c r="F1612" i="9" s="1"/>
  <c r="G1612" i="9"/>
  <c r="G1615" i="9"/>
  <c r="C1615" i="9"/>
  <c r="G1624" i="9"/>
  <c r="E1624" i="9"/>
  <c r="F1624" i="9" s="1"/>
  <c r="G1627" i="9"/>
  <c r="C1627" i="9"/>
  <c r="E1646" i="9"/>
  <c r="G1646" i="9"/>
  <c r="C1646" i="9"/>
  <c r="D1646" i="9" s="1"/>
  <c r="E1653" i="9"/>
  <c r="F1653" i="9" s="1"/>
  <c r="G1653" i="9"/>
  <c r="E1663" i="9"/>
  <c r="G1663" i="9"/>
  <c r="C1663" i="9"/>
  <c r="D1663" i="9" s="1"/>
  <c r="G1873" i="9"/>
  <c r="E1873" i="9"/>
  <c r="C1873" i="9"/>
  <c r="D1873" i="9" s="1"/>
  <c r="C1530" i="9"/>
  <c r="G1536" i="9"/>
  <c r="C1543" i="9"/>
  <c r="D1543" i="9" s="1"/>
  <c r="E1543" i="9"/>
  <c r="E1547" i="9"/>
  <c r="F1547" i="9" s="1"/>
  <c r="G1551" i="9"/>
  <c r="E1579" i="9"/>
  <c r="F1579" i="9" s="1"/>
  <c r="E1672" i="9"/>
  <c r="G1672" i="9"/>
  <c r="C1672" i="9"/>
  <c r="D1672" i="9" s="1"/>
  <c r="E1679" i="9"/>
  <c r="G1679" i="9"/>
  <c r="G1692" i="9"/>
  <c r="C1692" i="9"/>
  <c r="D1692" i="9" s="1"/>
  <c r="E1692" i="9"/>
  <c r="G1745" i="9"/>
  <c r="E1745" i="9"/>
  <c r="C1745" i="9"/>
  <c r="D1745" i="9" s="1"/>
  <c r="E1748" i="9"/>
  <c r="G1826" i="9"/>
  <c r="E1826" i="9"/>
  <c r="C1758" i="9"/>
  <c r="D1758" i="9" s="1"/>
  <c r="G1758" i="9"/>
  <c r="E1758" i="9"/>
  <c r="C1787" i="9"/>
  <c r="D1787" i="9" s="1"/>
  <c r="E1787" i="9"/>
  <c r="C1898" i="9"/>
  <c r="D1898" i="9" s="1"/>
  <c r="G1898" i="9"/>
  <c r="E1898" i="9"/>
  <c r="C1982" i="9"/>
  <c r="D1982" i="9" s="1"/>
  <c r="G1982" i="9"/>
  <c r="E1982" i="9"/>
  <c r="G1986" i="9"/>
  <c r="E1986" i="9"/>
  <c r="G1581" i="9"/>
  <c r="E1587" i="9"/>
  <c r="G1595" i="9"/>
  <c r="G1605" i="9"/>
  <c r="E1623" i="9"/>
  <c r="G1631" i="9"/>
  <c r="C1682" i="9"/>
  <c r="D1682" i="9" s="1"/>
  <c r="E1682" i="9"/>
  <c r="G1716" i="9"/>
  <c r="E1716" i="9"/>
  <c r="F1716" i="9" s="1"/>
  <c r="C1722" i="9"/>
  <c r="D1722" i="9" s="1"/>
  <c r="G1722" i="9"/>
  <c r="E1722" i="9"/>
  <c r="C1731" i="9"/>
  <c r="D1731" i="9" s="1"/>
  <c r="G1731" i="9"/>
  <c r="E1731" i="9"/>
  <c r="G1756" i="9"/>
  <c r="C1756" i="9"/>
  <c r="D1756" i="9" s="1"/>
  <c r="E1756" i="9"/>
  <c r="G1787" i="9"/>
  <c r="E1809" i="9"/>
  <c r="G1809" i="9"/>
  <c r="G1812" i="9"/>
  <c r="C1812" i="9"/>
  <c r="D1812" i="9" s="1"/>
  <c r="E1812" i="9"/>
  <c r="C1859" i="9"/>
  <c r="D1859" i="9" s="1"/>
  <c r="G1859" i="9"/>
  <c r="E1859" i="9"/>
  <c r="G1963" i="9"/>
  <c r="C1963" i="9"/>
  <c r="F2073" i="9"/>
  <c r="E1693" i="9"/>
  <c r="G1693" i="9"/>
  <c r="C1693" i="9"/>
  <c r="D1693" i="9" s="1"/>
  <c r="C1706" i="9"/>
  <c r="D1706" i="9" s="1"/>
  <c r="E1706" i="9"/>
  <c r="G1706" i="9"/>
  <c r="C1734" i="9"/>
  <c r="D1734" i="9" s="1"/>
  <c r="E1734" i="9"/>
  <c r="G1734" i="9"/>
  <c r="C1762" i="9"/>
  <c r="D1762" i="9" s="1"/>
  <c r="G1762" i="9"/>
  <c r="E2046" i="9"/>
  <c r="C2046" i="9"/>
  <c r="D2046" i="9" s="1"/>
  <c r="G2046" i="9"/>
  <c r="E1606" i="9"/>
  <c r="E1618" i="9"/>
  <c r="E1673" i="9"/>
  <c r="G1788" i="9"/>
  <c r="C1788" i="9"/>
  <c r="D1788" i="9" s="1"/>
  <c r="E1788" i="9"/>
  <c r="C1806" i="9"/>
  <c r="D1806" i="9" s="1"/>
  <c r="G1806" i="9"/>
  <c r="E1806" i="9"/>
  <c r="C1809" i="9"/>
  <c r="D1809" i="9" s="1"/>
  <c r="C1850" i="9"/>
  <c r="D1850" i="9" s="1"/>
  <c r="G1850" i="9"/>
  <c r="E1933" i="9"/>
  <c r="C1933" i="9"/>
  <c r="D1933" i="9" s="1"/>
  <c r="G1933" i="9"/>
  <c r="G1956" i="9"/>
  <c r="E1956" i="9"/>
  <c r="C1956" i="9"/>
  <c r="D1956" i="9" s="1"/>
  <c r="G1960" i="9"/>
  <c r="E1960" i="9"/>
  <c r="C1960" i="9"/>
  <c r="D1960" i="9" s="1"/>
  <c r="C1966" i="9"/>
  <c r="D1966" i="9" s="1"/>
  <c r="G1966" i="9"/>
  <c r="E1966" i="9"/>
  <c r="G1973" i="9"/>
  <c r="G2212" i="9"/>
  <c r="E2212" i="9"/>
  <c r="C2212" i="9"/>
  <c r="D2212" i="9" s="1"/>
  <c r="G1688" i="9"/>
  <c r="E1688" i="9"/>
  <c r="C1688" i="9"/>
  <c r="D1688" i="9" s="1"/>
  <c r="C1726" i="9"/>
  <c r="D1726" i="9" s="1"/>
  <c r="E1726" i="9"/>
  <c r="E1762" i="9"/>
  <c r="C1910" i="9"/>
  <c r="D1910" i="9" s="1"/>
  <c r="G1910" i="9"/>
  <c r="E1910" i="9"/>
  <c r="C2164" i="9"/>
  <c r="D2164" i="9" s="1"/>
  <c r="G2164" i="9"/>
  <c r="E2164" i="9"/>
  <c r="C1589" i="9"/>
  <c r="D1589" i="9" s="1"/>
  <c r="C1618" i="9"/>
  <c r="D1618" i="9" s="1"/>
  <c r="C1625" i="9"/>
  <c r="G1625" i="9"/>
  <c r="E1636" i="9"/>
  <c r="E1641" i="9"/>
  <c r="F1641" i="9" s="1"/>
  <c r="E1647" i="9"/>
  <c r="C1673" i="9"/>
  <c r="D1673" i="9" s="1"/>
  <c r="E1678" i="9"/>
  <c r="E1683" i="9"/>
  <c r="C1683" i="9"/>
  <c r="D1683" i="9" s="1"/>
  <c r="C1691" i="9"/>
  <c r="D1691" i="9" s="1"/>
  <c r="E1691" i="9"/>
  <c r="E1698" i="9"/>
  <c r="F1698" i="9" s="1"/>
  <c r="G1732" i="9"/>
  <c r="E1732" i="9"/>
  <c r="F1732" i="9" s="1"/>
  <c r="E1770" i="9"/>
  <c r="F1770" i="9" s="1"/>
  <c r="G1792" i="9"/>
  <c r="G1836" i="9"/>
  <c r="E1836" i="9"/>
  <c r="C1836" i="9"/>
  <c r="D1836" i="9" s="1"/>
  <c r="G1659" i="9"/>
  <c r="E1665" i="9"/>
  <c r="C1665" i="9"/>
  <c r="D1665" i="9" s="1"/>
  <c r="G1669" i="9"/>
  <c r="E1669" i="9"/>
  <c r="C1669" i="9"/>
  <c r="D1669" i="9" s="1"/>
  <c r="C1704" i="9"/>
  <c r="D1704" i="9" s="1"/>
  <c r="E1760" i="9"/>
  <c r="G1760" i="9"/>
  <c r="C1760" i="9"/>
  <c r="D1760" i="9" s="1"/>
  <c r="C1779" i="9"/>
  <c r="D1779" i="9" s="1"/>
  <c r="G1779" i="9"/>
  <c r="E1779" i="9"/>
  <c r="G1783" i="9"/>
  <c r="C1783" i="9"/>
  <c r="D1783" i="9" s="1"/>
  <c r="E1783" i="9"/>
  <c r="C1875" i="9"/>
  <c r="D1875" i="9" s="1"/>
  <c r="E1875" i="9"/>
  <c r="C1878" i="9"/>
  <c r="D1878" i="9" s="1"/>
  <c r="E1878" i="9"/>
  <c r="C1907" i="9"/>
  <c r="D1907" i="9" s="1"/>
  <c r="G1907" i="9"/>
  <c r="E1907" i="9"/>
  <c r="G1985" i="9"/>
  <c r="E1985" i="9"/>
  <c r="C1985" i="9"/>
  <c r="D1985" i="9" s="1"/>
  <c r="E1559" i="9"/>
  <c r="F1559" i="9" s="1"/>
  <c r="E1575" i="9"/>
  <c r="G1611" i="9"/>
  <c r="G1618" i="9"/>
  <c r="G1623" i="9"/>
  <c r="C1636" i="9"/>
  <c r="D1636" i="9" s="1"/>
  <c r="G1640" i="9"/>
  <c r="G1641" i="9"/>
  <c r="G1643" i="9"/>
  <c r="G1673" i="9"/>
  <c r="C1678" i="9"/>
  <c r="D1678" i="9" s="1"/>
  <c r="E1680" i="9"/>
  <c r="F1680" i="9" s="1"/>
  <c r="G1683" i="9"/>
  <c r="E1704" i="9"/>
  <c r="C1720" i="9"/>
  <c r="D1720" i="9" s="1"/>
  <c r="G1726" i="9"/>
  <c r="E1752" i="9"/>
  <c r="G1776" i="9"/>
  <c r="E1776" i="9"/>
  <c r="F1776" i="9" s="1"/>
  <c r="E1803" i="9"/>
  <c r="F1803" i="9" s="1"/>
  <c r="E1588" i="9"/>
  <c r="F1588" i="9" s="1"/>
  <c r="C1649" i="9"/>
  <c r="G1649" i="9"/>
  <c r="E1660" i="9"/>
  <c r="F1660" i="9" s="1"/>
  <c r="E1674" i="9"/>
  <c r="G1674" i="9"/>
  <c r="C1674" i="9"/>
  <c r="D1674" i="9" s="1"/>
  <c r="C1686" i="9"/>
  <c r="D1686" i="9" s="1"/>
  <c r="G1686" i="9"/>
  <c r="E1686" i="9"/>
  <c r="C1699" i="9"/>
  <c r="D1699" i="9" s="1"/>
  <c r="G1699" i="9"/>
  <c r="E1699" i="9"/>
  <c r="C1702" i="9"/>
  <c r="D1702" i="9" s="1"/>
  <c r="E1702" i="9"/>
  <c r="G1702" i="9"/>
  <c r="C1714" i="9"/>
  <c r="D1714" i="9" s="1"/>
  <c r="G1714" i="9"/>
  <c r="E1714" i="9"/>
  <c r="E1720" i="9"/>
  <c r="C1747" i="9"/>
  <c r="D1747" i="9" s="1"/>
  <c r="G1747" i="9"/>
  <c r="E1747" i="9"/>
  <c r="C1790" i="9"/>
  <c r="D1790" i="9" s="1"/>
  <c r="G1790" i="9"/>
  <c r="G1803" i="9"/>
  <c r="C1811" i="9"/>
  <c r="D1811" i="9" s="1"/>
  <c r="E1811" i="9"/>
  <c r="E1861" i="9"/>
  <c r="G1878" i="9"/>
  <c r="G1708" i="9"/>
  <c r="C1708" i="9"/>
  <c r="D1708" i="9" s="1"/>
  <c r="E1708" i="9"/>
  <c r="C1718" i="9"/>
  <c r="D1718" i="9" s="1"/>
  <c r="G1718" i="9"/>
  <c r="G1796" i="9"/>
  <c r="C1796" i="9"/>
  <c r="D1796" i="9" s="1"/>
  <c r="G1804" i="9"/>
  <c r="E1804" i="9"/>
  <c r="C1804" i="9"/>
  <c r="D1804" i="9" s="1"/>
  <c r="G1861" i="9"/>
  <c r="G1875" i="9"/>
  <c r="G1879" i="9"/>
  <c r="E1879" i="9"/>
  <c r="C1879" i="9"/>
  <c r="D1879" i="9" s="1"/>
  <c r="G1892" i="9"/>
  <c r="E1892" i="9"/>
  <c r="F1892" i="9" s="1"/>
  <c r="E1904" i="9"/>
  <c r="C1904" i="9"/>
  <c r="D1904" i="9" s="1"/>
  <c r="G1904" i="9"/>
  <c r="E1630" i="9"/>
  <c r="E1654" i="9"/>
  <c r="F1654" i="9" s="1"/>
  <c r="E1694" i="9"/>
  <c r="F1694" i="9" s="1"/>
  <c r="G1700" i="9"/>
  <c r="G1723" i="9"/>
  <c r="G1740" i="9"/>
  <c r="E1740" i="9"/>
  <c r="F1740" i="9" s="1"/>
  <c r="C1742" i="9"/>
  <c r="D1742" i="9" s="1"/>
  <c r="E1742" i="9"/>
  <c r="C1754" i="9"/>
  <c r="D1754" i="9" s="1"/>
  <c r="G1754" i="9"/>
  <c r="G1764" i="9"/>
  <c r="C1764" i="9"/>
  <c r="C1766" i="9"/>
  <c r="D1766" i="9" s="1"/>
  <c r="E1766" i="9"/>
  <c r="C1774" i="9"/>
  <c r="G1774" i="9"/>
  <c r="C1830" i="9"/>
  <c r="G1830" i="9"/>
  <c r="C1843" i="9"/>
  <c r="D1843" i="9" s="1"/>
  <c r="E1843" i="9"/>
  <c r="G1889" i="9"/>
  <c r="C1889" i="9"/>
  <c r="G1924" i="9"/>
  <c r="E1924" i="9"/>
  <c r="C1924" i="9"/>
  <c r="D1924" i="9" s="1"/>
  <c r="C1950" i="9"/>
  <c r="G1950" i="9"/>
  <c r="G1991" i="9"/>
  <c r="E1991" i="9"/>
  <c r="C1991" i="9"/>
  <c r="D1991" i="9" s="1"/>
  <c r="G2034" i="9"/>
  <c r="G2056" i="9"/>
  <c r="C2056" i="9"/>
  <c r="D2056" i="9" s="1"/>
  <c r="E2056" i="9"/>
  <c r="G1979" i="9"/>
  <c r="C1979" i="9"/>
  <c r="D1979" i="9" s="1"/>
  <c r="E1979" i="9"/>
  <c r="E2016" i="9"/>
  <c r="C2016" i="9"/>
  <c r="D2016" i="9" s="1"/>
  <c r="G2016" i="9"/>
  <c r="G2076" i="9"/>
  <c r="E2076" i="9"/>
  <c r="C2076" i="9"/>
  <c r="D2076" i="9" s="1"/>
  <c r="G2020" i="9"/>
  <c r="E2020" i="9"/>
  <c r="G2023" i="9"/>
  <c r="E2023" i="9"/>
  <c r="C2023" i="9"/>
  <c r="D2023" i="9" s="1"/>
  <c r="E2050" i="9"/>
  <c r="C2050" i="9"/>
  <c r="D2050" i="9" s="1"/>
  <c r="G2050" i="9"/>
  <c r="G2095" i="9"/>
  <c r="E2095" i="9"/>
  <c r="C2095" i="9"/>
  <c r="E2174" i="9"/>
  <c r="C2174" i="9"/>
  <c r="D2174" i="9" s="1"/>
  <c r="G1676" i="9"/>
  <c r="E1697" i="9"/>
  <c r="G1697" i="9"/>
  <c r="E1700" i="9"/>
  <c r="F1700" i="9" s="1"/>
  <c r="G1727" i="9"/>
  <c r="E1729" i="9"/>
  <c r="E1741" i="9"/>
  <c r="G1750" i="9"/>
  <c r="E1765" i="9"/>
  <c r="G1765" i="9"/>
  <c r="G1767" i="9"/>
  <c r="E1767" i="9"/>
  <c r="E1769" i="9"/>
  <c r="F1769" i="9" s="1"/>
  <c r="C1795" i="9"/>
  <c r="D1795" i="9" s="1"/>
  <c r="E1795" i="9"/>
  <c r="G1807" i="9"/>
  <c r="E1807" i="9"/>
  <c r="E1821" i="9"/>
  <c r="G1821" i="9"/>
  <c r="C1821" i="9"/>
  <c r="D1821" i="9" s="1"/>
  <c r="G1839" i="9"/>
  <c r="E1839" i="9"/>
  <c r="C1839" i="9"/>
  <c r="D1839" i="9" s="1"/>
  <c r="C1870" i="9"/>
  <c r="D1870" i="9" s="1"/>
  <c r="G1870" i="9"/>
  <c r="E1870" i="9"/>
  <c r="C1882" i="9"/>
  <c r="D1882" i="9" s="1"/>
  <c r="G1882" i="9"/>
  <c r="E1882" i="9"/>
  <c r="G1890" i="9"/>
  <c r="G1919" i="9"/>
  <c r="E1919" i="9"/>
  <c r="C1919" i="9"/>
  <c r="D1919" i="9" s="1"/>
  <c r="G1922" i="9"/>
  <c r="G1940" i="9"/>
  <c r="E1940" i="9"/>
  <c r="G2174" i="9"/>
  <c r="E1725" i="9"/>
  <c r="G1735" i="9"/>
  <c r="C1735" i="9"/>
  <c r="D1735" i="9" s="1"/>
  <c r="E1749" i="9"/>
  <c r="G1749" i="9"/>
  <c r="G1751" i="9"/>
  <c r="C1751" i="9"/>
  <c r="D1751" i="9" s="1"/>
  <c r="E1751" i="9"/>
  <c r="C1771" i="9"/>
  <c r="D1771" i="9" s="1"/>
  <c r="E1771" i="9"/>
  <c r="G1771" i="9"/>
  <c r="G1784" i="9"/>
  <c r="C1784" i="9"/>
  <c r="E1824" i="9"/>
  <c r="C1824" i="9"/>
  <c r="D1824" i="9" s="1"/>
  <c r="F1827" i="9"/>
  <c r="C1854" i="9"/>
  <c r="D1854" i="9" s="1"/>
  <c r="G1854" i="9"/>
  <c r="C1899" i="9"/>
  <c r="D1899" i="9" s="1"/>
  <c r="G1899" i="9"/>
  <c r="E1899" i="9"/>
  <c r="E1922" i="9"/>
  <c r="G1931" i="9"/>
  <c r="C1931" i="9"/>
  <c r="D1931" i="9" s="1"/>
  <c r="E1931" i="9"/>
  <c r="G1943" i="9"/>
  <c r="E1943" i="9"/>
  <c r="C1943" i="9"/>
  <c r="D1943" i="9" s="1"/>
  <c r="G1967" i="9"/>
  <c r="E1967" i="9"/>
  <c r="F1967" i="9" s="1"/>
  <c r="C1998" i="9"/>
  <c r="D1998" i="9" s="1"/>
  <c r="G1998" i="9"/>
  <c r="E1998" i="9"/>
  <c r="C2020" i="9"/>
  <c r="D2020" i="9" s="1"/>
  <c r="G1719" i="9"/>
  <c r="C1719" i="9"/>
  <c r="E1733" i="9"/>
  <c r="F1733" i="9" s="1"/>
  <c r="E1737" i="9"/>
  <c r="E1810" i="9"/>
  <c r="F1810" i="9" s="1"/>
  <c r="C1819" i="9"/>
  <c r="D1819" i="9" s="1"/>
  <c r="G1819" i="9"/>
  <c r="C1834" i="9"/>
  <c r="D1834" i="9" s="1"/>
  <c r="G1834" i="9"/>
  <c r="E1834" i="9"/>
  <c r="G1851" i="9"/>
  <c r="G1868" i="9"/>
  <c r="C1868" i="9"/>
  <c r="D1868" i="9" s="1"/>
  <c r="C1902" i="9"/>
  <c r="D1902" i="9" s="1"/>
  <c r="G1902" i="9"/>
  <c r="G1908" i="9"/>
  <c r="E1908" i="9"/>
  <c r="C1908" i="9"/>
  <c r="D1908" i="9" s="1"/>
  <c r="G1937" i="9"/>
  <c r="E1937" i="9"/>
  <c r="C1937" i="9"/>
  <c r="D1937" i="9" s="1"/>
  <c r="C1946" i="9"/>
  <c r="D1946" i="9" s="1"/>
  <c r="G1946" i="9"/>
  <c r="E1946" i="9"/>
  <c r="G1970" i="9"/>
  <c r="E1970" i="9"/>
  <c r="E2032" i="9"/>
  <c r="C2032" i="9"/>
  <c r="D2032" i="9" s="1"/>
  <c r="G2032" i="9"/>
  <c r="G2039" i="9"/>
  <c r="C2039" i="9"/>
  <c r="D2039" i="9" s="1"/>
  <c r="G2041" i="9"/>
  <c r="E2041" i="9"/>
  <c r="C2041" i="9"/>
  <c r="D2041" i="9" s="1"/>
  <c r="G2092" i="9"/>
  <c r="E2092" i="9"/>
  <c r="F2092" i="9" s="1"/>
  <c r="C1676" i="9"/>
  <c r="C1690" i="9"/>
  <c r="D1690" i="9" s="1"/>
  <c r="G1690" i="9"/>
  <c r="C1701" i="9"/>
  <c r="D1701" i="9" s="1"/>
  <c r="E1709" i="9"/>
  <c r="G1713" i="9"/>
  <c r="E1717" i="9"/>
  <c r="C1717" i="9"/>
  <c r="D1717" i="9" s="1"/>
  <c r="C1727" i="9"/>
  <c r="D1727" i="9" s="1"/>
  <c r="C1753" i="9"/>
  <c r="D1753" i="9" s="1"/>
  <c r="C1765" i="9"/>
  <c r="D1765" i="9" s="1"/>
  <c r="C1767" i="9"/>
  <c r="D1767" i="9" s="1"/>
  <c r="C1782" i="9"/>
  <c r="D1782" i="9" s="1"/>
  <c r="E1782" i="9"/>
  <c r="G1795" i="9"/>
  <c r="C1798" i="9"/>
  <c r="G1798" i="9"/>
  <c r="C1800" i="9"/>
  <c r="D1800" i="9" s="1"/>
  <c r="E1805" i="9"/>
  <c r="G1805" i="9"/>
  <c r="C1807" i="9"/>
  <c r="D1807" i="9" s="1"/>
  <c r="G1810" i="9"/>
  <c r="E1837" i="9"/>
  <c r="C1837" i="9"/>
  <c r="D1837" i="9" s="1"/>
  <c r="E1851" i="9"/>
  <c r="G1857" i="9"/>
  <c r="C1857" i="9"/>
  <c r="G1865" i="9"/>
  <c r="G1871" i="9"/>
  <c r="C1871" i="9"/>
  <c r="D1871" i="9" s="1"/>
  <c r="E1874" i="9"/>
  <c r="E1880" i="9"/>
  <c r="G1905" i="9"/>
  <c r="E1905" i="9"/>
  <c r="C1905" i="9"/>
  <c r="D1905" i="9" s="1"/>
  <c r="C1914" i="9"/>
  <c r="D1914" i="9" s="1"/>
  <c r="G1914" i="9"/>
  <c r="E1914" i="9"/>
  <c r="C1926" i="9"/>
  <c r="D1926" i="9" s="1"/>
  <c r="G1926" i="9"/>
  <c r="E1926" i="9"/>
  <c r="C1940" i="9"/>
  <c r="D1940" i="9" s="1"/>
  <c r="C1955" i="9"/>
  <c r="D1955" i="9" s="1"/>
  <c r="G1955" i="9"/>
  <c r="C1958" i="9"/>
  <c r="D1958" i="9" s="1"/>
  <c r="E1958" i="9"/>
  <c r="G1958" i="9"/>
  <c r="C1974" i="9"/>
  <c r="D1974" i="9" s="1"/>
  <c r="E1974" i="9"/>
  <c r="G1974" i="9"/>
  <c r="C1987" i="9"/>
  <c r="D1987" i="9" s="1"/>
  <c r="E1987" i="9"/>
  <c r="G1987" i="9"/>
  <c r="G2044" i="9"/>
  <c r="E2044" i="9"/>
  <c r="G2089" i="9"/>
  <c r="E2089" i="9"/>
  <c r="C2089" i="9"/>
  <c r="D2089" i="9" s="1"/>
  <c r="G2103" i="9"/>
  <c r="E2103" i="9"/>
  <c r="C2103" i="9"/>
  <c r="D2103" i="9" s="1"/>
  <c r="E2106" i="9"/>
  <c r="C2106" i="9"/>
  <c r="D2106" i="9" s="1"/>
  <c r="G2106" i="9"/>
  <c r="C1703" i="9"/>
  <c r="D1703" i="9" s="1"/>
  <c r="C1707" i="9"/>
  <c r="D1707" i="9" s="1"/>
  <c r="E1707" i="9"/>
  <c r="C1715" i="9"/>
  <c r="D1715" i="9" s="1"/>
  <c r="G1715" i="9"/>
  <c r="E1715" i="9"/>
  <c r="E1721" i="9"/>
  <c r="F1721" i="9" s="1"/>
  <c r="C1725" i="9"/>
  <c r="D1725" i="9" s="1"/>
  <c r="E1735" i="9"/>
  <c r="C1749" i="9"/>
  <c r="D1749" i="9" s="1"/>
  <c r="G1780" i="9"/>
  <c r="E1780" i="9"/>
  <c r="C1780" i="9"/>
  <c r="D1780" i="9" s="1"/>
  <c r="E1789" i="9"/>
  <c r="C1789" i="9"/>
  <c r="D1789" i="9" s="1"/>
  <c r="C1822" i="9"/>
  <c r="D1822" i="9" s="1"/>
  <c r="E1822" i="9"/>
  <c r="G1860" i="9"/>
  <c r="E1860" i="9"/>
  <c r="C1860" i="9"/>
  <c r="D1860" i="9" s="1"/>
  <c r="C1883" i="9"/>
  <c r="D1883" i="9" s="1"/>
  <c r="G1883" i="9"/>
  <c r="E1883" i="9"/>
  <c r="E1885" i="9"/>
  <c r="C1885" i="9"/>
  <c r="D1885" i="9" s="1"/>
  <c r="G1885" i="9"/>
  <c r="E1888" i="9"/>
  <c r="C1888" i="9"/>
  <c r="D1888" i="9" s="1"/>
  <c r="G1888" i="9"/>
  <c r="E1917" i="9"/>
  <c r="C1917" i="9"/>
  <c r="D1917" i="9" s="1"/>
  <c r="E1920" i="9"/>
  <c r="C1920" i="9"/>
  <c r="D1920" i="9" s="1"/>
  <c r="G1920" i="9"/>
  <c r="G1947" i="9"/>
  <c r="C1947" i="9"/>
  <c r="C1971" i="9"/>
  <c r="D1971" i="9" s="1"/>
  <c r="G1971" i="9"/>
  <c r="E1971" i="9"/>
  <c r="C2014" i="9"/>
  <c r="D2014" i="9" s="1"/>
  <c r="G2014" i="9"/>
  <c r="E2014" i="9"/>
  <c r="G2018" i="9"/>
  <c r="E2018" i="9"/>
  <c r="G2055" i="9"/>
  <c r="E2055" i="9"/>
  <c r="C2055" i="9"/>
  <c r="D2055" i="9" s="1"/>
  <c r="E2058" i="9"/>
  <c r="C2058" i="9"/>
  <c r="D2058" i="9" s="1"/>
  <c r="G2058" i="9"/>
  <c r="G2060" i="9"/>
  <c r="G2087" i="9"/>
  <c r="C2087" i="9"/>
  <c r="D2087" i="9" s="1"/>
  <c r="E2087" i="9"/>
  <c r="G2249" i="9"/>
  <c r="E2249" i="9"/>
  <c r="C2249" i="9"/>
  <c r="D2249" i="9" s="1"/>
  <c r="E1763" i="9"/>
  <c r="F1763" i="9" s="1"/>
  <c r="E1808" i="9"/>
  <c r="G1808" i="9"/>
  <c r="C1808" i="9"/>
  <c r="D1808" i="9" s="1"/>
  <c r="E1819" i="9"/>
  <c r="G1827" i="9"/>
  <c r="C1835" i="9"/>
  <c r="D1835" i="9" s="1"/>
  <c r="G1835" i="9"/>
  <c r="E1840" i="9"/>
  <c r="C1840" i="9"/>
  <c r="D1840" i="9" s="1"/>
  <c r="G1849" i="9"/>
  <c r="G1863" i="9"/>
  <c r="E1863" i="9"/>
  <c r="C1863" i="9"/>
  <c r="D1863" i="9" s="1"/>
  <c r="C1866" i="9"/>
  <c r="D1866" i="9" s="1"/>
  <c r="G1866" i="9"/>
  <c r="E1866" i="9"/>
  <c r="E1891" i="9"/>
  <c r="F1891" i="9" s="1"/>
  <c r="E1902" i="9"/>
  <c r="G1912" i="9"/>
  <c r="E1912" i="9"/>
  <c r="F1912" i="9" s="1"/>
  <c r="G1927" i="9"/>
  <c r="E1927" i="9"/>
  <c r="C1927" i="9"/>
  <c r="D1927" i="9" s="1"/>
  <c r="E1984" i="9"/>
  <c r="C1984" i="9"/>
  <c r="D1984" i="9" s="1"/>
  <c r="G1984" i="9"/>
  <c r="E2090" i="9"/>
  <c r="C2090" i="9"/>
  <c r="D2090" i="9" s="1"/>
  <c r="G2090" i="9"/>
  <c r="C2140" i="9"/>
  <c r="D2140" i="9" s="1"/>
  <c r="G2140" i="9"/>
  <c r="E2140" i="9"/>
  <c r="C2203" i="9"/>
  <c r="D2203" i="9" s="1"/>
  <c r="E2203" i="9"/>
  <c r="G2203" i="9"/>
  <c r="E2245" i="9"/>
  <c r="G2245" i="9"/>
  <c r="C2245" i="9"/>
  <c r="D2245" i="9" s="1"/>
  <c r="E1685" i="9"/>
  <c r="G1701" i="9"/>
  <c r="E1703" i="9"/>
  <c r="G1717" i="9"/>
  <c r="G1721" i="9"/>
  <c r="G1733" i="9"/>
  <c r="G1755" i="9"/>
  <c r="G1763" i="9"/>
  <c r="C1778" i="9"/>
  <c r="D1778" i="9" s="1"/>
  <c r="E1778" i="9"/>
  <c r="E1791" i="9"/>
  <c r="F1791" i="9" s="1"/>
  <c r="G1799" i="9"/>
  <c r="C1805" i="9"/>
  <c r="D1805" i="9" s="1"/>
  <c r="C1815" i="9"/>
  <c r="G1837" i="9"/>
  <c r="E1849" i="9"/>
  <c r="F1849" i="9" s="1"/>
  <c r="E1868" i="9"/>
  <c r="G1891" i="9"/>
  <c r="C1894" i="9"/>
  <c r="D1894" i="9" s="1"/>
  <c r="E1894" i="9"/>
  <c r="G1915" i="9"/>
  <c r="C1915" i="9"/>
  <c r="D1915" i="9" s="1"/>
  <c r="E1915" i="9"/>
  <c r="G1917" i="9"/>
  <c r="G1921" i="9"/>
  <c r="E1921" i="9"/>
  <c r="F1921" i="9" s="1"/>
  <c r="G1938" i="9"/>
  <c r="E1938" i="9"/>
  <c r="F1938" i="9" s="1"/>
  <c r="E1955" i="9"/>
  <c r="C1962" i="9"/>
  <c r="D1962" i="9" s="1"/>
  <c r="G1962" i="9"/>
  <c r="E1962" i="9"/>
  <c r="G2005" i="9"/>
  <c r="G2015" i="9"/>
  <c r="C2015" i="9"/>
  <c r="D2015" i="9" s="1"/>
  <c r="E2015" i="9"/>
  <c r="E2039" i="9"/>
  <c r="E2122" i="9"/>
  <c r="C2122" i="9"/>
  <c r="D2122" i="9" s="1"/>
  <c r="G2122" i="9"/>
  <c r="E2147" i="9"/>
  <c r="C2147" i="9"/>
  <c r="D2147" i="9" s="1"/>
  <c r="G2147" i="9"/>
  <c r="C2230" i="9"/>
  <c r="D2230" i="9" s="1"/>
  <c r="E2230" i="9"/>
  <c r="G2230" i="9"/>
  <c r="C2337" i="9"/>
  <c r="D2337" i="9" s="1"/>
  <c r="G2337" i="9"/>
  <c r="E2337" i="9"/>
  <c r="C2839" i="9"/>
  <c r="D2839" i="9" s="1"/>
  <c r="G2839" i="9"/>
  <c r="E2839" i="9"/>
  <c r="G2849" i="9"/>
  <c r="E2849" i="9"/>
  <c r="C2849" i="9"/>
  <c r="D2849" i="9" s="1"/>
  <c r="G2945" i="9"/>
  <c r="E2945" i="9"/>
  <c r="F2945" i="9" s="1"/>
  <c r="G1687" i="9"/>
  <c r="C1687" i="9"/>
  <c r="D1687" i="9" s="1"/>
  <c r="G1748" i="9"/>
  <c r="E1757" i="9"/>
  <c r="F1757" i="9" s="1"/>
  <c r="E1773" i="9"/>
  <c r="F1773" i="9" s="1"/>
  <c r="C1802" i="9"/>
  <c r="G1802" i="9"/>
  <c r="E1820" i="9"/>
  <c r="F1820" i="9" s="1"/>
  <c r="G1833" i="9"/>
  <c r="E1845" i="9"/>
  <c r="F1845" i="9" s="1"/>
  <c r="G1847" i="9"/>
  <c r="G1903" i="9"/>
  <c r="E1936" i="9"/>
  <c r="C1936" i="9"/>
  <c r="D1936" i="9" s="1"/>
  <c r="E1941" i="9"/>
  <c r="F1941" i="9" s="1"/>
  <c r="G2007" i="9"/>
  <c r="E2007" i="9"/>
  <c r="C2007" i="9"/>
  <c r="D2007" i="9" s="1"/>
  <c r="E2021" i="9"/>
  <c r="G2024" i="9"/>
  <c r="C2024" i="9"/>
  <c r="D2024" i="9" s="1"/>
  <c r="E2045" i="9"/>
  <c r="C2045" i="9"/>
  <c r="D2045" i="9" s="1"/>
  <c r="G2053" i="9"/>
  <c r="C2053" i="9"/>
  <c r="D2053" i="9" s="1"/>
  <c r="E2053" i="9"/>
  <c r="G2079" i="9"/>
  <c r="G2082" i="9"/>
  <c r="E2117" i="9"/>
  <c r="G2117" i="9"/>
  <c r="C2184" i="9"/>
  <c r="D2184" i="9" s="1"/>
  <c r="E2184" i="9"/>
  <c r="G2460" i="9"/>
  <c r="E2460" i="9"/>
  <c r="C2460" i="9"/>
  <c r="D2460" i="9" s="1"/>
  <c r="E2471" i="9"/>
  <c r="G2471" i="9"/>
  <c r="C2471" i="9"/>
  <c r="C1739" i="9"/>
  <c r="D1739" i="9" s="1"/>
  <c r="E1739" i="9"/>
  <c r="G1759" i="9"/>
  <c r="E1793" i="9"/>
  <c r="E1832" i="9"/>
  <c r="E1853" i="9"/>
  <c r="C1853" i="9"/>
  <c r="D1853" i="9" s="1"/>
  <c r="C1886" i="9"/>
  <c r="G1886" i="9"/>
  <c r="C1934" i="9"/>
  <c r="G1934" i="9"/>
  <c r="G1953" i="9"/>
  <c r="E1953" i="9"/>
  <c r="E1968" i="9"/>
  <c r="C1968" i="9"/>
  <c r="D1968" i="9" s="1"/>
  <c r="C2010" i="9"/>
  <c r="D2010" i="9" s="1"/>
  <c r="G2010" i="9"/>
  <c r="E2010" i="9"/>
  <c r="G2027" i="9"/>
  <c r="C2027" i="9"/>
  <c r="D2027" i="9" s="1"/>
  <c r="E2048" i="9"/>
  <c r="G2064" i="9"/>
  <c r="E2064" i="9"/>
  <c r="F2064" i="9" s="1"/>
  <c r="E2069" i="9"/>
  <c r="C2069" i="9"/>
  <c r="D2069" i="9" s="1"/>
  <c r="G2104" i="9"/>
  <c r="C2104" i="9"/>
  <c r="D2104" i="9" s="1"/>
  <c r="E2115" i="9"/>
  <c r="C2128" i="9"/>
  <c r="D2128" i="9" s="1"/>
  <c r="G2128" i="9"/>
  <c r="E2128" i="9"/>
  <c r="C2148" i="9"/>
  <c r="G2148" i="9"/>
  <c r="E2159" i="9"/>
  <c r="G2159" i="9"/>
  <c r="C2394" i="9"/>
  <c r="D2394" i="9" s="1"/>
  <c r="G2394" i="9"/>
  <c r="E2394" i="9"/>
  <c r="E2005" i="9"/>
  <c r="E2029" i="9"/>
  <c r="C2029" i="9"/>
  <c r="D2029" i="9" s="1"/>
  <c r="G2067" i="9"/>
  <c r="E2067" i="9"/>
  <c r="F2067" i="9" s="1"/>
  <c r="G2101" i="9"/>
  <c r="C2101" i="9"/>
  <c r="D2101" i="9" s="1"/>
  <c r="E2110" i="9"/>
  <c r="C2110" i="9"/>
  <c r="D2110" i="9" s="1"/>
  <c r="C2136" i="9"/>
  <c r="D2136" i="9" s="1"/>
  <c r="E2136" i="9"/>
  <c r="C2188" i="9"/>
  <c r="D2188" i="9" s="1"/>
  <c r="E2188" i="9"/>
  <c r="C2309" i="9"/>
  <c r="D2309" i="9" s="1"/>
  <c r="E2309" i="9"/>
  <c r="C1786" i="9"/>
  <c r="D1786" i="9" s="1"/>
  <c r="G1786" i="9"/>
  <c r="G1823" i="9"/>
  <c r="E1823" i="9"/>
  <c r="F1823" i="9" s="1"/>
  <c r="E1825" i="9"/>
  <c r="F1864" i="9"/>
  <c r="E1872" i="9"/>
  <c r="G1895" i="9"/>
  <c r="E1895" i="9"/>
  <c r="E1925" i="9"/>
  <c r="G1944" i="9"/>
  <c r="G1951" i="9"/>
  <c r="E1951" i="9"/>
  <c r="F1951" i="9" s="1"/>
  <c r="C1953" i="9"/>
  <c r="D1953" i="9" s="1"/>
  <c r="E2013" i="9"/>
  <c r="C2013" i="9"/>
  <c r="G2051" i="9"/>
  <c r="E2051" i="9"/>
  <c r="C2051" i="9"/>
  <c r="D2051" i="9" s="1"/>
  <c r="E2062" i="9"/>
  <c r="C2062" i="9"/>
  <c r="D2062" i="9" s="1"/>
  <c r="C2117" i="9"/>
  <c r="D2117" i="9" s="1"/>
  <c r="G2145" i="9"/>
  <c r="E2145" i="9"/>
  <c r="F2145" i="9" s="1"/>
  <c r="C2159" i="9"/>
  <c r="D2159" i="9" s="1"/>
  <c r="G2260" i="9"/>
  <c r="E2260" i="9"/>
  <c r="C2260" i="9"/>
  <c r="D2260" i="9" s="1"/>
  <c r="C2267" i="9"/>
  <c r="D2267" i="9" s="1"/>
  <c r="E2267" i="9"/>
  <c r="G2267" i="9"/>
  <c r="E2275" i="9"/>
  <c r="E2072" i="9"/>
  <c r="C2072" i="9"/>
  <c r="D2072" i="9" s="1"/>
  <c r="G2072" i="9"/>
  <c r="E2157" i="9"/>
  <c r="G2188" i="9"/>
  <c r="E2193" i="9"/>
  <c r="C2193" i="9"/>
  <c r="D2193" i="9" s="1"/>
  <c r="G2193" i="9"/>
  <c r="E2264" i="9"/>
  <c r="C2264" i="9"/>
  <c r="D2264" i="9" s="1"/>
  <c r="G2264" i="9"/>
  <c r="G2276" i="9"/>
  <c r="E2276" i="9"/>
  <c r="C2276" i="9"/>
  <c r="D2276" i="9" s="1"/>
  <c r="G2309" i="9"/>
  <c r="C1862" i="9"/>
  <c r="D1862" i="9" s="1"/>
  <c r="E1862" i="9"/>
  <c r="C1872" i="9"/>
  <c r="D1872" i="9" s="1"/>
  <c r="G1935" i="9"/>
  <c r="G1969" i="9"/>
  <c r="E1969" i="9"/>
  <c r="C1969" i="9"/>
  <c r="D1969" i="9" s="1"/>
  <c r="G1972" i="9"/>
  <c r="E1972" i="9"/>
  <c r="F1972" i="9" s="1"/>
  <c r="C2003" i="9"/>
  <c r="G2003" i="9"/>
  <c r="G2013" i="9"/>
  <c r="E2027" i="9"/>
  <c r="E2083" i="9"/>
  <c r="C2083" i="9"/>
  <c r="D2083" i="9" s="1"/>
  <c r="E2094" i="9"/>
  <c r="C2094" i="9"/>
  <c r="D2094" i="9" s="1"/>
  <c r="G2099" i="9"/>
  <c r="C2099" i="9"/>
  <c r="E2101" i="9"/>
  <c r="G2142" i="9"/>
  <c r="E2142" i="9"/>
  <c r="C2142" i="9"/>
  <c r="D2142" i="9" s="1"/>
  <c r="C2160" i="9"/>
  <c r="D2160" i="9" s="1"/>
  <c r="G2160" i="9"/>
  <c r="E2160" i="9"/>
  <c r="E2177" i="9"/>
  <c r="C2177" i="9"/>
  <c r="D2177" i="9" s="1"/>
  <c r="C2251" i="9"/>
  <c r="D2251" i="9" s="1"/>
  <c r="E2251" i="9"/>
  <c r="G2251" i="9"/>
  <c r="G2293" i="9"/>
  <c r="E1816" i="9"/>
  <c r="G1831" i="9"/>
  <c r="G1844" i="9"/>
  <c r="E1844" i="9"/>
  <c r="F1844" i="9" s="1"/>
  <c r="E1856" i="9"/>
  <c r="F1856" i="9" s="1"/>
  <c r="G1856" i="9"/>
  <c r="G1887" i="9"/>
  <c r="E1887" i="9"/>
  <c r="F1887" i="9" s="1"/>
  <c r="C1918" i="9"/>
  <c r="D1918" i="9" s="1"/>
  <c r="G1918" i="9"/>
  <c r="G1928" i="9"/>
  <c r="G1959" i="9"/>
  <c r="E1959" i="9"/>
  <c r="C1959" i="9"/>
  <c r="D1959" i="9" s="1"/>
  <c r="G1975" i="9"/>
  <c r="E1975" i="9"/>
  <c r="C1975" i="9"/>
  <c r="D1975" i="9" s="1"/>
  <c r="C2030" i="9"/>
  <c r="G2030" i="9"/>
  <c r="G2033" i="9"/>
  <c r="E2033" i="9"/>
  <c r="C2033" i="9"/>
  <c r="D2033" i="9" s="1"/>
  <c r="G2065" i="9"/>
  <c r="E2078" i="9"/>
  <c r="C2078" i="9"/>
  <c r="D2078" i="9" s="1"/>
  <c r="G2078" i="9"/>
  <c r="E2086" i="9"/>
  <c r="C2086" i="9"/>
  <c r="D2086" i="9" s="1"/>
  <c r="G2086" i="9"/>
  <c r="G2110" i="9"/>
  <c r="G2233" i="9"/>
  <c r="E2233" i="9"/>
  <c r="C2233" i="9"/>
  <c r="D2233" i="9" s="1"/>
  <c r="G2244" i="9"/>
  <c r="E2244" i="9"/>
  <c r="C2244" i="9"/>
  <c r="D2244" i="9" s="1"/>
  <c r="G2265" i="9"/>
  <c r="E2265" i="9"/>
  <c r="C2265" i="9"/>
  <c r="D2265" i="9" s="1"/>
  <c r="C2359" i="9"/>
  <c r="D2359" i="9" s="1"/>
  <c r="E2359" i="9"/>
  <c r="G2359" i="9"/>
  <c r="C1814" i="9"/>
  <c r="G1814" i="9"/>
  <c r="C1818" i="9"/>
  <c r="G1818" i="9"/>
  <c r="G1852" i="9"/>
  <c r="E1852" i="9"/>
  <c r="F1852" i="9" s="1"/>
  <c r="G1872" i="9"/>
  <c r="C1930" i="9"/>
  <c r="D1930" i="9" s="1"/>
  <c r="G1930" i="9"/>
  <c r="E1930" i="9"/>
  <c r="E1949" i="9"/>
  <c r="C1949" i="9"/>
  <c r="D1949" i="9" s="1"/>
  <c r="C2111" i="9"/>
  <c r="G2111" i="9"/>
  <c r="E2143" i="9"/>
  <c r="F2143" i="9" s="1"/>
  <c r="G2143" i="9"/>
  <c r="C2206" i="9"/>
  <c r="D2206" i="9" s="1"/>
  <c r="G2206" i="9"/>
  <c r="E2344" i="9"/>
  <c r="C2344" i="9"/>
  <c r="D2344" i="9" s="1"/>
  <c r="G2344" i="9"/>
  <c r="C2214" i="9"/>
  <c r="D2214" i="9" s="1"/>
  <c r="E2214" i="9"/>
  <c r="G2226" i="9"/>
  <c r="C2254" i="9"/>
  <c r="G2254" i="9"/>
  <c r="G2292" i="9"/>
  <c r="E2292" i="9"/>
  <c r="C2292" i="9"/>
  <c r="D2292" i="9" s="1"/>
  <c r="C2315" i="9"/>
  <c r="D2315" i="9" s="1"/>
  <c r="G2315" i="9"/>
  <c r="E2315" i="9"/>
  <c r="G2489" i="9"/>
  <c r="E2489" i="9"/>
  <c r="G2493" i="9"/>
  <c r="E2493" i="9"/>
  <c r="G2320" i="9"/>
  <c r="E2320" i="9"/>
  <c r="C2320" i="9"/>
  <c r="D2320" i="9" s="1"/>
  <c r="C2327" i="9"/>
  <c r="D2327" i="9" s="1"/>
  <c r="E2327" i="9"/>
  <c r="G2327" i="9"/>
  <c r="E2587" i="9"/>
  <c r="G2587" i="9"/>
  <c r="C2587" i="9"/>
  <c r="D2587" i="9" s="1"/>
  <c r="G2632" i="9"/>
  <c r="E2632" i="9"/>
  <c r="C2632" i="9"/>
  <c r="D2632" i="9" s="1"/>
  <c r="C1978" i="9"/>
  <c r="D1978" i="9" s="1"/>
  <c r="G1978" i="9"/>
  <c r="E1978" i="9"/>
  <c r="G1983" i="9"/>
  <c r="G1992" i="9"/>
  <c r="G2001" i="9"/>
  <c r="E2001" i="9"/>
  <c r="F2001" i="9" s="1"/>
  <c r="E2079" i="9"/>
  <c r="E2102" i="9"/>
  <c r="C2102" i="9"/>
  <c r="D2102" i="9" s="1"/>
  <c r="C2116" i="9"/>
  <c r="D2116" i="9" s="1"/>
  <c r="E2116" i="9"/>
  <c r="E2131" i="9"/>
  <c r="F2131" i="9" s="1"/>
  <c r="G2131" i="9"/>
  <c r="G2138" i="9"/>
  <c r="C2138" i="9"/>
  <c r="D2138" i="9" s="1"/>
  <c r="E2178" i="9"/>
  <c r="C2178" i="9"/>
  <c r="D2178" i="9" s="1"/>
  <c r="G2178" i="9"/>
  <c r="C2199" i="9"/>
  <c r="D2199" i="9" s="1"/>
  <c r="G2199" i="9"/>
  <c r="G2258" i="9"/>
  <c r="G2300" i="9"/>
  <c r="C2353" i="9"/>
  <c r="D2353" i="9" s="1"/>
  <c r="G2353" i="9"/>
  <c r="E2353" i="9"/>
  <c r="C1994" i="9"/>
  <c r="D1994" i="9" s="1"/>
  <c r="G1994" i="9"/>
  <c r="E1994" i="9"/>
  <c r="G2008" i="9"/>
  <c r="G2017" i="9"/>
  <c r="E2017" i="9"/>
  <c r="E2035" i="9"/>
  <c r="C2035" i="9"/>
  <c r="D2035" i="9" s="1"/>
  <c r="G2047" i="9"/>
  <c r="E2047" i="9"/>
  <c r="E2054" i="9"/>
  <c r="C2054" i="9"/>
  <c r="D2054" i="9" s="1"/>
  <c r="E2070" i="9"/>
  <c r="C2070" i="9"/>
  <c r="D2070" i="9" s="1"/>
  <c r="G2070" i="9"/>
  <c r="G2081" i="9"/>
  <c r="E2081" i="9"/>
  <c r="E2093" i="9"/>
  <c r="F2113" i="9"/>
  <c r="C2133" i="9"/>
  <c r="D2133" i="9" s="1"/>
  <c r="G2133" i="9"/>
  <c r="E2133" i="9"/>
  <c r="C2168" i="9"/>
  <c r="D2168" i="9" s="1"/>
  <c r="G2168" i="9"/>
  <c r="E2189" i="9"/>
  <c r="F2189" i="9" s="1"/>
  <c r="G2189" i="9"/>
  <c r="E2191" i="9"/>
  <c r="G2191" i="9"/>
  <c r="C2191" i="9"/>
  <c r="D2191" i="9" s="1"/>
  <c r="E2221" i="9"/>
  <c r="C2221" i="9"/>
  <c r="D2221" i="9" s="1"/>
  <c r="G2221" i="9"/>
  <c r="G2268" i="9"/>
  <c r="C2283" i="9"/>
  <c r="D2283" i="9" s="1"/>
  <c r="E2283" i="9"/>
  <c r="G2283" i="9"/>
  <c r="E2304" i="9"/>
  <c r="G2304" i="9"/>
  <c r="C2304" i="9"/>
  <c r="D2304" i="9" s="1"/>
  <c r="E2170" i="9"/>
  <c r="C2170" i="9"/>
  <c r="D2170" i="9" s="1"/>
  <c r="G2170" i="9"/>
  <c r="E2183" i="9"/>
  <c r="C2183" i="9"/>
  <c r="D2183" i="9" s="1"/>
  <c r="G2186" i="9"/>
  <c r="E2186" i="9"/>
  <c r="C2186" i="9"/>
  <c r="D2186" i="9" s="1"/>
  <c r="G2194" i="9"/>
  <c r="C2194" i="9"/>
  <c r="D2194" i="9" s="1"/>
  <c r="C2219" i="9"/>
  <c r="D2219" i="9" s="1"/>
  <c r="E2219" i="9"/>
  <c r="G2219" i="9"/>
  <c r="E2237" i="9"/>
  <c r="C2237" i="9"/>
  <c r="D2237" i="9" s="1"/>
  <c r="G2237" i="9"/>
  <c r="G2256" i="9"/>
  <c r="C2256" i="9"/>
  <c r="D2256" i="9" s="1"/>
  <c r="C2295" i="9"/>
  <c r="D2295" i="9" s="1"/>
  <c r="G2295" i="9"/>
  <c r="E2295" i="9"/>
  <c r="C2335" i="9"/>
  <c r="D2335" i="9" s="1"/>
  <c r="E2335" i="9"/>
  <c r="G2335" i="9"/>
  <c r="G2357" i="9"/>
  <c r="E2357" i="9"/>
  <c r="C2357" i="9"/>
  <c r="D2357" i="9" s="1"/>
  <c r="E2381" i="9"/>
  <c r="C2389" i="9"/>
  <c r="D2389" i="9" s="1"/>
  <c r="G2389" i="9"/>
  <c r="E2389" i="9"/>
  <c r="E2420" i="9"/>
  <c r="G2420" i="9"/>
  <c r="C2420" i="9"/>
  <c r="D2420" i="9" s="1"/>
  <c r="G2454" i="9"/>
  <c r="E2454" i="9"/>
  <c r="C2514" i="9"/>
  <c r="G2514" i="9"/>
  <c r="E2517" i="9"/>
  <c r="C2517" i="9"/>
  <c r="D2517" i="9" s="1"/>
  <c r="G2517" i="9"/>
  <c r="G1711" i="9"/>
  <c r="G1743" i="9"/>
  <c r="G1775" i="9"/>
  <c r="E1797" i="9"/>
  <c r="E1813" i="9"/>
  <c r="F1813" i="9" s="1"/>
  <c r="E1829" i="9"/>
  <c r="E1909" i="9"/>
  <c r="G1911" i="9"/>
  <c r="E1911" i="9"/>
  <c r="C1911" i="9"/>
  <c r="D1911" i="9" s="1"/>
  <c r="E1965" i="9"/>
  <c r="C1965" i="9"/>
  <c r="D1965" i="9" s="1"/>
  <c r="C1983" i="9"/>
  <c r="C1992" i="9"/>
  <c r="D1992" i="9" s="1"/>
  <c r="C2017" i="9"/>
  <c r="D2017" i="9" s="1"/>
  <c r="E2019" i="9"/>
  <c r="C2026" i="9"/>
  <c r="D2026" i="9" s="1"/>
  <c r="G2026" i="9"/>
  <c r="E2026" i="9"/>
  <c r="G2031" i="9"/>
  <c r="G2035" i="9"/>
  <c r="G2061" i="9"/>
  <c r="E2063" i="9"/>
  <c r="C2081" i="9"/>
  <c r="D2081" i="9" s="1"/>
  <c r="C2093" i="9"/>
  <c r="D2093" i="9" s="1"/>
  <c r="G2129" i="9"/>
  <c r="C2129" i="9"/>
  <c r="D2129" i="9" s="1"/>
  <c r="E2138" i="9"/>
  <c r="E2141" i="9"/>
  <c r="E2146" i="9"/>
  <c r="F2146" i="9" s="1"/>
  <c r="E2199" i="9"/>
  <c r="G2208" i="9"/>
  <c r="C2222" i="9"/>
  <c r="D2222" i="9" s="1"/>
  <c r="G2222" i="9"/>
  <c r="E2222" i="9"/>
  <c r="C2247" i="9"/>
  <c r="D2247" i="9" s="1"/>
  <c r="G2247" i="9"/>
  <c r="E2247" i="9"/>
  <c r="C2259" i="9"/>
  <c r="D2259" i="9" s="1"/>
  <c r="G2259" i="9"/>
  <c r="E2259" i="9"/>
  <c r="G2281" i="9"/>
  <c r="E2281" i="9"/>
  <c r="F2281" i="9" s="1"/>
  <c r="C2286" i="9"/>
  <c r="D2286" i="9" s="1"/>
  <c r="G2286" i="9"/>
  <c r="E2286" i="9"/>
  <c r="C2351" i="9"/>
  <c r="D2351" i="9" s="1"/>
  <c r="G2351" i="9"/>
  <c r="E2351" i="9"/>
  <c r="C2379" i="9"/>
  <c r="D2379" i="9" s="1"/>
  <c r="E2379" i="9"/>
  <c r="G2379" i="9"/>
  <c r="E1981" i="9"/>
  <c r="C1981" i="9"/>
  <c r="D1981" i="9" s="1"/>
  <c r="G1988" i="9"/>
  <c r="E1988" i="9"/>
  <c r="F1988" i="9" s="1"/>
  <c r="G1995" i="9"/>
  <c r="C1995" i="9"/>
  <c r="C1999" i="9"/>
  <c r="C2008" i="9"/>
  <c r="D2008" i="9" s="1"/>
  <c r="E2038" i="9"/>
  <c r="C2038" i="9"/>
  <c r="D2038" i="9" s="1"/>
  <c r="G2038" i="9"/>
  <c r="C2047" i="9"/>
  <c r="D2047" i="9" s="1"/>
  <c r="E2066" i="9"/>
  <c r="C2066" i="9"/>
  <c r="D2066" i="9" s="1"/>
  <c r="G2084" i="9"/>
  <c r="E2084" i="9"/>
  <c r="F2084" i="9" s="1"/>
  <c r="E2100" i="9"/>
  <c r="C2100" i="9"/>
  <c r="D2100" i="9" s="1"/>
  <c r="C2107" i="9"/>
  <c r="G2114" i="9"/>
  <c r="E2114" i="9"/>
  <c r="C2114" i="9"/>
  <c r="D2114" i="9" s="1"/>
  <c r="G2126" i="9"/>
  <c r="E2126" i="9"/>
  <c r="C2126" i="9"/>
  <c r="D2126" i="9" s="1"/>
  <c r="G2154" i="9"/>
  <c r="E2154" i="9"/>
  <c r="F2154" i="9" s="1"/>
  <c r="C2156" i="9"/>
  <c r="D2156" i="9" s="1"/>
  <c r="G2156" i="9"/>
  <c r="E2156" i="9"/>
  <c r="E2168" i="9"/>
  <c r="E2173" i="9"/>
  <c r="C2173" i="9"/>
  <c r="D2173" i="9" s="1"/>
  <c r="G2173" i="9"/>
  <c r="C2176" i="9"/>
  <c r="D2176" i="9" s="1"/>
  <c r="G2176" i="9"/>
  <c r="E2176" i="9"/>
  <c r="E2181" i="9"/>
  <c r="F2181" i="9" s="1"/>
  <c r="G2181" i="9"/>
  <c r="G2217" i="9"/>
  <c r="C2217" i="9"/>
  <c r="D2217" i="9" s="1"/>
  <c r="E2256" i="9"/>
  <c r="G2314" i="9"/>
  <c r="E2314" i="9"/>
  <c r="C2314" i="9"/>
  <c r="D2314" i="9" s="1"/>
  <c r="E2372" i="9"/>
  <c r="G2372" i="9"/>
  <c r="C2372" i="9"/>
  <c r="D2372" i="9" s="1"/>
  <c r="E2386" i="9"/>
  <c r="F2386" i="9" s="1"/>
  <c r="C2410" i="9"/>
  <c r="D2410" i="9" s="1"/>
  <c r="G2410" i="9"/>
  <c r="E2410" i="9"/>
  <c r="E1997" i="9"/>
  <c r="C1997" i="9"/>
  <c r="D1997" i="9" s="1"/>
  <c r="G2004" i="9"/>
  <c r="E2004" i="9"/>
  <c r="F2004" i="9" s="1"/>
  <c r="G2011" i="9"/>
  <c r="C2011" i="9"/>
  <c r="G2036" i="9"/>
  <c r="E2036" i="9"/>
  <c r="F2036" i="9" s="1"/>
  <c r="E2052" i="9"/>
  <c r="C2052" i="9"/>
  <c r="D2052" i="9" s="1"/>
  <c r="G2073" i="9"/>
  <c r="G2075" i="9"/>
  <c r="E2075" i="9"/>
  <c r="C2075" i="9"/>
  <c r="D2075" i="9" s="1"/>
  <c r="E2096" i="9"/>
  <c r="F2096" i="9" s="1"/>
  <c r="E2098" i="9"/>
  <c r="C2098" i="9"/>
  <c r="D2098" i="9" s="1"/>
  <c r="G2098" i="9"/>
  <c r="C2112" i="9"/>
  <c r="D2112" i="9" s="1"/>
  <c r="G2112" i="9"/>
  <c r="E2112" i="9"/>
  <c r="E2119" i="9"/>
  <c r="G2119" i="9"/>
  <c r="C2119" i="9"/>
  <c r="D2119" i="9" s="1"/>
  <c r="C2124" i="9"/>
  <c r="D2124" i="9" s="1"/>
  <c r="G2124" i="9"/>
  <c r="E2124" i="9"/>
  <c r="E2134" i="9"/>
  <c r="F2134" i="9" s="1"/>
  <c r="G2149" i="9"/>
  <c r="E2149" i="9"/>
  <c r="C2149" i="9"/>
  <c r="D2149" i="9" s="1"/>
  <c r="C2152" i="9"/>
  <c r="G2152" i="9"/>
  <c r="G2161" i="9"/>
  <c r="E2161" i="9"/>
  <c r="F2161" i="9" s="1"/>
  <c r="G2166" i="9"/>
  <c r="C2166" i="9"/>
  <c r="D2166" i="9" s="1"/>
  <c r="C2179" i="9"/>
  <c r="G2183" i="9"/>
  <c r="E2187" i="9"/>
  <c r="G2187" i="9"/>
  <c r="E2194" i="9"/>
  <c r="C2235" i="9"/>
  <c r="D2235" i="9" s="1"/>
  <c r="E2235" i="9"/>
  <c r="G2235" i="9"/>
  <c r="C2263" i="9"/>
  <c r="D2263" i="9" s="1"/>
  <c r="G2263" i="9"/>
  <c r="E2263" i="9"/>
  <c r="E2296" i="9"/>
  <c r="C2296" i="9"/>
  <c r="G2296" i="9"/>
  <c r="C2329" i="9"/>
  <c r="D2329" i="9" s="1"/>
  <c r="G2329" i="9"/>
  <c r="E2329" i="9"/>
  <c r="C2333" i="9"/>
  <c r="D2333" i="9" s="1"/>
  <c r="G2333" i="9"/>
  <c r="E2333" i="9"/>
  <c r="C2343" i="9"/>
  <c r="D2343" i="9" s="1"/>
  <c r="E2343" i="9"/>
  <c r="G2343" i="9"/>
  <c r="C2196" i="9"/>
  <c r="D2196" i="9" s="1"/>
  <c r="G2196" i="9"/>
  <c r="E2196" i="9"/>
  <c r="E2205" i="9"/>
  <c r="C2205" i="9"/>
  <c r="D2205" i="9" s="1"/>
  <c r="F2218" i="9"/>
  <c r="F2220" i="9"/>
  <c r="C2223" i="9"/>
  <c r="D2223" i="9" s="1"/>
  <c r="G2223" i="9"/>
  <c r="E2223" i="9"/>
  <c r="F2234" i="9"/>
  <c r="C2246" i="9"/>
  <c r="D2246" i="9" s="1"/>
  <c r="E2246" i="9"/>
  <c r="E2253" i="9"/>
  <c r="C2253" i="9"/>
  <c r="D2253" i="9" s="1"/>
  <c r="E2280" i="9"/>
  <c r="C2280" i="9"/>
  <c r="D2280" i="9" s="1"/>
  <c r="G2306" i="9"/>
  <c r="E2308" i="9"/>
  <c r="C2308" i="9"/>
  <c r="D2308" i="9" s="1"/>
  <c r="G2308" i="9"/>
  <c r="C2323" i="9"/>
  <c r="D2323" i="9" s="1"/>
  <c r="G2323" i="9"/>
  <c r="G2346" i="9"/>
  <c r="C2355" i="9"/>
  <c r="D2355" i="9" s="1"/>
  <c r="G2355" i="9"/>
  <c r="E2355" i="9"/>
  <c r="C2375" i="9"/>
  <c r="D2375" i="9" s="1"/>
  <c r="E2375" i="9"/>
  <c r="G2375" i="9"/>
  <c r="C2384" i="9"/>
  <c r="D2384" i="9" s="1"/>
  <c r="G2384" i="9"/>
  <c r="E2384" i="9"/>
  <c r="C2391" i="9"/>
  <c r="D2391" i="9" s="1"/>
  <c r="E2391" i="9"/>
  <c r="G2391" i="9"/>
  <c r="C2433" i="9"/>
  <c r="D2433" i="9" s="1"/>
  <c r="E2433" i="9"/>
  <c r="G2433" i="9"/>
  <c r="E2459" i="9"/>
  <c r="G2459" i="9"/>
  <c r="E2552" i="9"/>
  <c r="G2552" i="9"/>
  <c r="C2552" i="9"/>
  <c r="D2552" i="9" s="1"/>
  <c r="G2113" i="9"/>
  <c r="E2163" i="9"/>
  <c r="E2197" i="9"/>
  <c r="C2215" i="9"/>
  <c r="D2215" i="9" s="1"/>
  <c r="G2215" i="9"/>
  <c r="G2240" i="9"/>
  <c r="G2242" i="9"/>
  <c r="E2261" i="9"/>
  <c r="G2288" i="9"/>
  <c r="E2288" i="9"/>
  <c r="E2306" i="9"/>
  <c r="F2306" i="9" s="1"/>
  <c r="E2323" i="9"/>
  <c r="G2398" i="9"/>
  <c r="E2398" i="9"/>
  <c r="F2398" i="9" s="1"/>
  <c r="C2431" i="9"/>
  <c r="D2431" i="9" s="1"/>
  <c r="E2431" i="9"/>
  <c r="G2431" i="9"/>
  <c r="G2441" i="9"/>
  <c r="E2441" i="9"/>
  <c r="C2441" i="9"/>
  <c r="D2441" i="9" s="1"/>
  <c r="E2575" i="9"/>
  <c r="G2575" i="9"/>
  <c r="C2575" i="9"/>
  <c r="D2575" i="9" s="1"/>
  <c r="G2228" i="9"/>
  <c r="E2228" i="9"/>
  <c r="C2228" i="9"/>
  <c r="D2228" i="9" s="1"/>
  <c r="C2231" i="9"/>
  <c r="D2231" i="9" s="1"/>
  <c r="G2231" i="9"/>
  <c r="F2258" i="9"/>
  <c r="E2290" i="9"/>
  <c r="G2312" i="9"/>
  <c r="E2312" i="9"/>
  <c r="C2312" i="9"/>
  <c r="D2312" i="9" s="1"/>
  <c r="G2318" i="9"/>
  <c r="E2318" i="9"/>
  <c r="C2318" i="9"/>
  <c r="D2318" i="9" s="1"/>
  <c r="C2369" i="9"/>
  <c r="D2369" i="9" s="1"/>
  <c r="G2369" i="9"/>
  <c r="E2369" i="9"/>
  <c r="C2411" i="9"/>
  <c r="D2411" i="9" s="1"/>
  <c r="E2411" i="9"/>
  <c r="G2411" i="9"/>
  <c r="G2484" i="9"/>
  <c r="C2484" i="9"/>
  <c r="D2484" i="9" s="1"/>
  <c r="E2484" i="9"/>
  <c r="C2526" i="9"/>
  <c r="D2526" i="9" s="1"/>
  <c r="G2526" i="9"/>
  <c r="E2526" i="9"/>
  <c r="E2531" i="9"/>
  <c r="C2531" i="9"/>
  <c r="D2531" i="9" s="1"/>
  <c r="G2531" i="9"/>
  <c r="G2560" i="9"/>
  <c r="C2560" i="9"/>
  <c r="D2560" i="9" s="1"/>
  <c r="F2578" i="9"/>
  <c r="E2151" i="9"/>
  <c r="G2151" i="9"/>
  <c r="E2200" i="9"/>
  <c r="C2200" i="9"/>
  <c r="D2200" i="9" s="1"/>
  <c r="C2279" i="9"/>
  <c r="D2279" i="9" s="1"/>
  <c r="G2279" i="9"/>
  <c r="E2377" i="9"/>
  <c r="C2377" i="9"/>
  <c r="D2377" i="9" s="1"/>
  <c r="G2377" i="9"/>
  <c r="E2408" i="9"/>
  <c r="G2408" i="9"/>
  <c r="C2408" i="9"/>
  <c r="D2408" i="9" s="1"/>
  <c r="C2451" i="9"/>
  <c r="D2451" i="9" s="1"/>
  <c r="G2451" i="9"/>
  <c r="E2451" i="9"/>
  <c r="E2465" i="9"/>
  <c r="G2465" i="9"/>
  <c r="C2476" i="9"/>
  <c r="D2476" i="9" s="1"/>
  <c r="E2476" i="9"/>
  <c r="G2585" i="9"/>
  <c r="E2585" i="9"/>
  <c r="G2137" i="9"/>
  <c r="C2224" i="9"/>
  <c r="D2224" i="9" s="1"/>
  <c r="E2229" i="9"/>
  <c r="E2238" i="9"/>
  <c r="G2274" i="9"/>
  <c r="E2348" i="9"/>
  <c r="G2348" i="9"/>
  <c r="C2367" i="9"/>
  <c r="D2367" i="9" s="1"/>
  <c r="G2367" i="9"/>
  <c r="E2367" i="9"/>
  <c r="C2383" i="9"/>
  <c r="D2383" i="9" s="1"/>
  <c r="E2383" i="9"/>
  <c r="E2425" i="9"/>
  <c r="C2425" i="9"/>
  <c r="D2425" i="9" s="1"/>
  <c r="G2425" i="9"/>
  <c r="C2439" i="9"/>
  <c r="D2439" i="9" s="1"/>
  <c r="E2439" i="9"/>
  <c r="G2439" i="9"/>
  <c r="E2500" i="9"/>
  <c r="G2500" i="9"/>
  <c r="C2554" i="9"/>
  <c r="D2554" i="9" s="1"/>
  <c r="G2554" i="9"/>
  <c r="E2560" i="9"/>
  <c r="C2049" i="9"/>
  <c r="D2049" i="9" s="1"/>
  <c r="E2074" i="9"/>
  <c r="C2074" i="9"/>
  <c r="D2074" i="9" s="1"/>
  <c r="C2097" i="9"/>
  <c r="D2097" i="9" s="1"/>
  <c r="E2139" i="9"/>
  <c r="C2139" i="9"/>
  <c r="D2139" i="9" s="1"/>
  <c r="C2158" i="9"/>
  <c r="D2158" i="9" s="1"/>
  <c r="E2167" i="9"/>
  <c r="C2167" i="9"/>
  <c r="D2167" i="9" s="1"/>
  <c r="E2172" i="9"/>
  <c r="G2200" i="9"/>
  <c r="C2207" i="9"/>
  <c r="D2207" i="9" s="1"/>
  <c r="G2207" i="9"/>
  <c r="E2207" i="9"/>
  <c r="E2224" i="9"/>
  <c r="F2226" i="9"/>
  <c r="E2231" i="9"/>
  <c r="E2248" i="9"/>
  <c r="C2248" i="9"/>
  <c r="D2248" i="9" s="1"/>
  <c r="G2272" i="9"/>
  <c r="E2272" i="9"/>
  <c r="F2272" i="9" s="1"/>
  <c r="G2297" i="9"/>
  <c r="E2297" i="9"/>
  <c r="C2299" i="9"/>
  <c r="D2299" i="9" s="1"/>
  <c r="E2299" i="9"/>
  <c r="G2299" i="9"/>
  <c r="G2310" i="9"/>
  <c r="E2310" i="9"/>
  <c r="G2316" i="9"/>
  <c r="E2316" i="9"/>
  <c r="C2316" i="9"/>
  <c r="D2316" i="9" s="1"/>
  <c r="E2322" i="9"/>
  <c r="G2322" i="9"/>
  <c r="C2322" i="9"/>
  <c r="D2322" i="9" s="1"/>
  <c r="E2325" i="9"/>
  <c r="G2325" i="9"/>
  <c r="C2331" i="9"/>
  <c r="G2331" i="9"/>
  <c r="G2396" i="9"/>
  <c r="E2396" i="9"/>
  <c r="C2396" i="9"/>
  <c r="D2396" i="9" s="1"/>
  <c r="G2405" i="9"/>
  <c r="C2405" i="9"/>
  <c r="D2405" i="9" s="1"/>
  <c r="E2405" i="9"/>
  <c r="C2415" i="9"/>
  <c r="D2415" i="9" s="1"/>
  <c r="G2415" i="9"/>
  <c r="E2415" i="9"/>
  <c r="G2452" i="9"/>
  <c r="E2452" i="9"/>
  <c r="C2452" i="9"/>
  <c r="D2452" i="9" s="1"/>
  <c r="G2488" i="9"/>
  <c r="E2488" i="9"/>
  <c r="C2488" i="9"/>
  <c r="D2488" i="9" s="1"/>
  <c r="C2123" i="9"/>
  <c r="D2123" i="9" s="1"/>
  <c r="E2144" i="9"/>
  <c r="C2151" i="9"/>
  <c r="D2151" i="9" s="1"/>
  <c r="G2163" i="9"/>
  <c r="C2165" i="9"/>
  <c r="D2165" i="9" s="1"/>
  <c r="C2198" i="9"/>
  <c r="D2198" i="9" s="1"/>
  <c r="E2198" i="9"/>
  <c r="E2204" i="9"/>
  <c r="C2213" i="9"/>
  <c r="E2216" i="9"/>
  <c r="C2216" i="9"/>
  <c r="D2216" i="9" s="1"/>
  <c r="G2238" i="9"/>
  <c r="E2252" i="9"/>
  <c r="E2277" i="9"/>
  <c r="F2277" i="9" s="1"/>
  <c r="E2291" i="9"/>
  <c r="C2302" i="9"/>
  <c r="G2302" i="9"/>
  <c r="C2305" i="9"/>
  <c r="D2305" i="9" s="1"/>
  <c r="E2305" i="9"/>
  <c r="G2305" i="9"/>
  <c r="G2383" i="9"/>
  <c r="G2446" i="9"/>
  <c r="E2446" i="9"/>
  <c r="C2446" i="9"/>
  <c r="E2463" i="9"/>
  <c r="C2463" i="9"/>
  <c r="D2463" i="9" s="1"/>
  <c r="G2463" i="9"/>
  <c r="E2554" i="9"/>
  <c r="E2630" i="9"/>
  <c r="G2630" i="9"/>
  <c r="C2630" i="9"/>
  <c r="D2630" i="9" s="1"/>
  <c r="E2034" i="9"/>
  <c r="C2034" i="9"/>
  <c r="D2034" i="9" s="1"/>
  <c r="E2082" i="9"/>
  <c r="C2082" i="9"/>
  <c r="D2082" i="9" s="1"/>
  <c r="C2120" i="9"/>
  <c r="G2120" i="9"/>
  <c r="E2125" i="9"/>
  <c r="C2125" i="9"/>
  <c r="D2125" i="9" s="1"/>
  <c r="E2130" i="9"/>
  <c r="F2130" i="9" s="1"/>
  <c r="C2137" i="9"/>
  <c r="G2162" i="9"/>
  <c r="E2162" i="9"/>
  <c r="F2162" i="9" s="1"/>
  <c r="G2201" i="9"/>
  <c r="E2211" i="9"/>
  <c r="C2229" i="9"/>
  <c r="D2229" i="9" s="1"/>
  <c r="E2232" i="9"/>
  <c r="C2232" i="9"/>
  <c r="D2232" i="9" s="1"/>
  <c r="E2243" i="9"/>
  <c r="F2243" i="9" s="1"/>
  <c r="G2248" i="9"/>
  <c r="C2270" i="9"/>
  <c r="G2270" i="9"/>
  <c r="E2279" i="9"/>
  <c r="C2297" i="9"/>
  <c r="D2297" i="9" s="1"/>
  <c r="G2342" i="9"/>
  <c r="E2342" i="9"/>
  <c r="C2342" i="9"/>
  <c r="D2342" i="9" s="1"/>
  <c r="C2348" i="9"/>
  <c r="D2348" i="9" s="1"/>
  <c r="E2364" i="9"/>
  <c r="G2364" i="9"/>
  <c r="C2364" i="9"/>
  <c r="D2364" i="9" s="1"/>
  <c r="E2542" i="9"/>
  <c r="G2542" i="9"/>
  <c r="C2542" i="9"/>
  <c r="D2542" i="9" s="1"/>
  <c r="C2596" i="9"/>
  <c r="D2596" i="9" s="1"/>
  <c r="G2596" i="9"/>
  <c r="E2596" i="9"/>
  <c r="E2293" i="9"/>
  <c r="C2317" i="9"/>
  <c r="G2317" i="9"/>
  <c r="G2330" i="9"/>
  <c r="C2339" i="9"/>
  <c r="D2339" i="9" s="1"/>
  <c r="E2339" i="9"/>
  <c r="G2339" i="9"/>
  <c r="G2345" i="9"/>
  <c r="F2354" i="9"/>
  <c r="G2361" i="9"/>
  <c r="E2388" i="9"/>
  <c r="F2388" i="9" s="1"/>
  <c r="G2388" i="9"/>
  <c r="G2393" i="9"/>
  <c r="E2393" i="9"/>
  <c r="C2393" i="9"/>
  <c r="D2393" i="9" s="1"/>
  <c r="G2401" i="9"/>
  <c r="C2407" i="9"/>
  <c r="D2407" i="9" s="1"/>
  <c r="E2407" i="9"/>
  <c r="G2416" i="9"/>
  <c r="C2416" i="9"/>
  <c r="G2438" i="9"/>
  <c r="E2438" i="9"/>
  <c r="C2438" i="9"/>
  <c r="D2438" i="9" s="1"/>
  <c r="C2473" i="9"/>
  <c r="G2473" i="9"/>
  <c r="E2479" i="9"/>
  <c r="G2479" i="9"/>
  <c r="C2479" i="9"/>
  <c r="D2479" i="9" s="1"/>
  <c r="G2520" i="9"/>
  <c r="E2520" i="9"/>
  <c r="C2520" i="9"/>
  <c r="D2520" i="9" s="1"/>
  <c r="C2548" i="9"/>
  <c r="G2548" i="9"/>
  <c r="G2592" i="9"/>
  <c r="E2592" i="9"/>
  <c r="C2592" i="9"/>
  <c r="D2592" i="9" s="1"/>
  <c r="G2671" i="9"/>
  <c r="C2671" i="9"/>
  <c r="D2671" i="9" s="1"/>
  <c r="E2671" i="9"/>
  <c r="C2417" i="9"/>
  <c r="D2417" i="9" s="1"/>
  <c r="E2417" i="9"/>
  <c r="G2428" i="9"/>
  <c r="C2428" i="9"/>
  <c r="D2428" i="9" s="1"/>
  <c r="G2444" i="9"/>
  <c r="C2444" i="9"/>
  <c r="D2444" i="9" s="1"/>
  <c r="G2449" i="9"/>
  <c r="C2449" i="9"/>
  <c r="D2449" i="9" s="1"/>
  <c r="E2457" i="9"/>
  <c r="G2457" i="9"/>
  <c r="C2524" i="9"/>
  <c r="D2524" i="9" s="1"/>
  <c r="E2524" i="9"/>
  <c r="G2532" i="9"/>
  <c r="E2532" i="9"/>
  <c r="E2603" i="9"/>
  <c r="G2603" i="9"/>
  <c r="C2603" i="9"/>
  <c r="D2603" i="9" s="1"/>
  <c r="C2423" i="9"/>
  <c r="D2423" i="9" s="1"/>
  <c r="E2423" i="9"/>
  <c r="G2423" i="9"/>
  <c r="E2426" i="9"/>
  <c r="C2426" i="9"/>
  <c r="D2426" i="9" s="1"/>
  <c r="E2436" i="9"/>
  <c r="G2436" i="9"/>
  <c r="C2436" i="9"/>
  <c r="D2436" i="9" s="1"/>
  <c r="E2442" i="9"/>
  <c r="C2442" i="9"/>
  <c r="D2442" i="9" s="1"/>
  <c r="E2477" i="9"/>
  <c r="G2477" i="9"/>
  <c r="C2477" i="9"/>
  <c r="C2490" i="9"/>
  <c r="D2490" i="9" s="1"/>
  <c r="G2490" i="9"/>
  <c r="E2490" i="9"/>
  <c r="E2518" i="9"/>
  <c r="C2518" i="9"/>
  <c r="D2518" i="9" s="1"/>
  <c r="G2518" i="9"/>
  <c r="E2618" i="9"/>
  <c r="G2618" i="9"/>
  <c r="C2618" i="9"/>
  <c r="D2618" i="9" s="1"/>
  <c r="G2636" i="9"/>
  <c r="E2636" i="9"/>
  <c r="C2636" i="9"/>
  <c r="D2636" i="9" s="1"/>
  <c r="E2269" i="9"/>
  <c r="E2285" i="9"/>
  <c r="E2301" i="9"/>
  <c r="G2338" i="9"/>
  <c r="E2340" i="9"/>
  <c r="G2340" i="9"/>
  <c r="C2349" i="9"/>
  <c r="D2349" i="9" s="1"/>
  <c r="E2349" i="9"/>
  <c r="G2362" i="9"/>
  <c r="E2362" i="9"/>
  <c r="C2387" i="9"/>
  <c r="D2387" i="9" s="1"/>
  <c r="E2387" i="9"/>
  <c r="C2403" i="9"/>
  <c r="D2403" i="9" s="1"/>
  <c r="G2403" i="9"/>
  <c r="E2403" i="9"/>
  <c r="G2417" i="9"/>
  <c r="G2421" i="9"/>
  <c r="E2421" i="9"/>
  <c r="F2421" i="9" s="1"/>
  <c r="E2428" i="9"/>
  <c r="E2449" i="9"/>
  <c r="C2457" i="9"/>
  <c r="D2457" i="9" s="1"/>
  <c r="C2466" i="9"/>
  <c r="D2466" i="9" s="1"/>
  <c r="G2466" i="9"/>
  <c r="E2466" i="9"/>
  <c r="E2487" i="9"/>
  <c r="G2487" i="9"/>
  <c r="E2501" i="9"/>
  <c r="G2501" i="9"/>
  <c r="C2501" i="9"/>
  <c r="D2501" i="9" s="1"/>
  <c r="C2239" i="9"/>
  <c r="D2239" i="9" s="1"/>
  <c r="G2239" i="9"/>
  <c r="C2255" i="9"/>
  <c r="D2255" i="9" s="1"/>
  <c r="G2255" i="9"/>
  <c r="C2271" i="9"/>
  <c r="D2271" i="9" s="1"/>
  <c r="G2271" i="9"/>
  <c r="C2287" i="9"/>
  <c r="D2287" i="9" s="1"/>
  <c r="G2287" i="9"/>
  <c r="C2303" i="9"/>
  <c r="D2303" i="9" s="1"/>
  <c r="G2303" i="9"/>
  <c r="E2324" i="9"/>
  <c r="G2324" i="9"/>
  <c r="C2365" i="9"/>
  <c r="D2365" i="9" s="1"/>
  <c r="E2365" i="9"/>
  <c r="G2373" i="9"/>
  <c r="E2373" i="9"/>
  <c r="E2392" i="9"/>
  <c r="C2392" i="9"/>
  <c r="D2392" i="9" s="1"/>
  <c r="G2406" i="9"/>
  <c r="C2406" i="9"/>
  <c r="D2406" i="9" s="1"/>
  <c r="G2418" i="9"/>
  <c r="E2418" i="9"/>
  <c r="C2418" i="9"/>
  <c r="D2418" i="9" s="1"/>
  <c r="C2429" i="9"/>
  <c r="D2429" i="9" s="1"/>
  <c r="E2429" i="9"/>
  <c r="E2444" i="9"/>
  <c r="E2472" i="9"/>
  <c r="C2472" i="9"/>
  <c r="D2472" i="9" s="1"/>
  <c r="G2472" i="9"/>
  <c r="E2491" i="9"/>
  <c r="G2491" i="9"/>
  <c r="C2491" i="9"/>
  <c r="D2491" i="9" s="1"/>
  <c r="E2504" i="9"/>
  <c r="C2504" i="9"/>
  <c r="D2504" i="9" s="1"/>
  <c r="G2504" i="9"/>
  <c r="C2532" i="9"/>
  <c r="D2532" i="9" s="1"/>
  <c r="G2570" i="9"/>
  <c r="C2570" i="9"/>
  <c r="D2570" i="9" s="1"/>
  <c r="E2619" i="9"/>
  <c r="C2619" i="9"/>
  <c r="D2619" i="9" s="1"/>
  <c r="G2619" i="9"/>
  <c r="E2127" i="9"/>
  <c r="E2175" i="9"/>
  <c r="F2175" i="9" s="1"/>
  <c r="E2328" i="9"/>
  <c r="C2338" i="9"/>
  <c r="D2338" i="9" s="1"/>
  <c r="C2340" i="9"/>
  <c r="D2340" i="9" s="1"/>
  <c r="C2347" i="9"/>
  <c r="D2347" i="9" s="1"/>
  <c r="E2347" i="9"/>
  <c r="G2347" i="9"/>
  <c r="E2356" i="9"/>
  <c r="G2356" i="9"/>
  <c r="C2358" i="9"/>
  <c r="G2370" i="9"/>
  <c r="C2370" i="9"/>
  <c r="D2370" i="9" s="1"/>
  <c r="C2385" i="9"/>
  <c r="D2385" i="9" s="1"/>
  <c r="E2385" i="9"/>
  <c r="G2390" i="9"/>
  <c r="E2390" i="9"/>
  <c r="C2390" i="9"/>
  <c r="D2390" i="9" s="1"/>
  <c r="G2426" i="9"/>
  <c r="C2445" i="9"/>
  <c r="D2445" i="9" s="1"/>
  <c r="E2445" i="9"/>
  <c r="E2450" i="9"/>
  <c r="C2450" i="9"/>
  <c r="D2450" i="9" s="1"/>
  <c r="C2455" i="9"/>
  <c r="D2455" i="9" s="1"/>
  <c r="G2455" i="9"/>
  <c r="E2455" i="9"/>
  <c r="C2510" i="9"/>
  <c r="D2510" i="9" s="1"/>
  <c r="E2510" i="9"/>
  <c r="G2524" i="9"/>
  <c r="G2564" i="9"/>
  <c r="E2564" i="9"/>
  <c r="E2185" i="9"/>
  <c r="E2195" i="9"/>
  <c r="C2269" i="9"/>
  <c r="D2269" i="9" s="1"/>
  <c r="C2285" i="9"/>
  <c r="D2285" i="9" s="1"/>
  <c r="C2301" i="9"/>
  <c r="D2301" i="9" s="1"/>
  <c r="C2330" i="9"/>
  <c r="G2349" i="9"/>
  <c r="C2360" i="9"/>
  <c r="D2360" i="9" s="1"/>
  <c r="C2362" i="9"/>
  <c r="D2362" i="9" s="1"/>
  <c r="F2409" i="9"/>
  <c r="E2424" i="9"/>
  <c r="C2424" i="9"/>
  <c r="D2424" i="9" s="1"/>
  <c r="E2440" i="9"/>
  <c r="C2440" i="9"/>
  <c r="D2440" i="9" s="1"/>
  <c r="G2442" i="9"/>
  <c r="G2538" i="9"/>
  <c r="E2538" i="9"/>
  <c r="E2570" i="9"/>
  <c r="G2594" i="9"/>
  <c r="E2594" i="9"/>
  <c r="C2594" i="9"/>
  <c r="D2594" i="9" s="1"/>
  <c r="G2685" i="9"/>
  <c r="E2685" i="9"/>
  <c r="C2685" i="9"/>
  <c r="D2685" i="9" s="1"/>
  <c r="G2691" i="9"/>
  <c r="E2691" i="9"/>
  <c r="C2691" i="9"/>
  <c r="D2691" i="9" s="1"/>
  <c r="E2135" i="9"/>
  <c r="E2262" i="9"/>
  <c r="E2278" i="9"/>
  <c r="E2294" i="9"/>
  <c r="G2313" i="9"/>
  <c r="C2324" i="9"/>
  <c r="D2324" i="9" s="1"/>
  <c r="E2332" i="9"/>
  <c r="E2336" i="9"/>
  <c r="E2338" i="9"/>
  <c r="E2345" i="9"/>
  <c r="F2345" i="9" s="1"/>
  <c r="G2350" i="9"/>
  <c r="E2350" i="9"/>
  <c r="C2350" i="9"/>
  <c r="D2350" i="9" s="1"/>
  <c r="C2356" i="9"/>
  <c r="D2356" i="9" s="1"/>
  <c r="G2358" i="9"/>
  <c r="G2365" i="9"/>
  <c r="E2370" i="9"/>
  <c r="C2373" i="9"/>
  <c r="D2373" i="9" s="1"/>
  <c r="E2376" i="9"/>
  <c r="C2376" i="9"/>
  <c r="D2376" i="9" s="1"/>
  <c r="E2378" i="9"/>
  <c r="F2378" i="9" s="1"/>
  <c r="F2380" i="9"/>
  <c r="C2395" i="9"/>
  <c r="D2395" i="9" s="1"/>
  <c r="E2395" i="9"/>
  <c r="G2395" i="9"/>
  <c r="E2406" i="9"/>
  <c r="E2413" i="9"/>
  <c r="F2413" i="9" s="1"/>
  <c r="C2419" i="9"/>
  <c r="D2419" i="9" s="1"/>
  <c r="E2419" i="9"/>
  <c r="C2427" i="9"/>
  <c r="D2427" i="9" s="1"/>
  <c r="E2427" i="9"/>
  <c r="C2437" i="9"/>
  <c r="D2437" i="9" s="1"/>
  <c r="E2458" i="9"/>
  <c r="F2458" i="9" s="1"/>
  <c r="E2469" i="9"/>
  <c r="F2469" i="9" s="1"/>
  <c r="G2492" i="9"/>
  <c r="E2492" i="9"/>
  <c r="G2502" i="9"/>
  <c r="E2502" i="9"/>
  <c r="E2507" i="9"/>
  <c r="C2507" i="9"/>
  <c r="D2507" i="9" s="1"/>
  <c r="G2507" i="9"/>
  <c r="G2510" i="9"/>
  <c r="E2239" i="9"/>
  <c r="E2255" i="9"/>
  <c r="E2271" i="9"/>
  <c r="E2287" i="9"/>
  <c r="E2303" i="9"/>
  <c r="C2311" i="9"/>
  <c r="D2311" i="9" s="1"/>
  <c r="E2311" i="9"/>
  <c r="E2321" i="9"/>
  <c r="E2326" i="9"/>
  <c r="F2326" i="9" s="1"/>
  <c r="G2341" i="9"/>
  <c r="E2341" i="9"/>
  <c r="F2341" i="9" s="1"/>
  <c r="C2363" i="9"/>
  <c r="D2363" i="9" s="1"/>
  <c r="E2363" i="9"/>
  <c r="G2363" i="9"/>
  <c r="G2368" i="9"/>
  <c r="C2368" i="9"/>
  <c r="C2371" i="9"/>
  <c r="D2371" i="9" s="1"/>
  <c r="E2371" i="9"/>
  <c r="C2374" i="9"/>
  <c r="D2374" i="9" s="1"/>
  <c r="E2374" i="9"/>
  <c r="E2404" i="9"/>
  <c r="C2404" i="9"/>
  <c r="D2404" i="9" s="1"/>
  <c r="C2435" i="9"/>
  <c r="D2435" i="9" s="1"/>
  <c r="E2435" i="9"/>
  <c r="C2443" i="9"/>
  <c r="D2443" i="9" s="1"/>
  <c r="E2443" i="9"/>
  <c r="G2443" i="9"/>
  <c r="C2462" i="9"/>
  <c r="D2462" i="9" s="1"/>
  <c r="G2462" i="9"/>
  <c r="E2462" i="9"/>
  <c r="E2557" i="9"/>
  <c r="G2557" i="9"/>
  <c r="C2557" i="9"/>
  <c r="D2557" i="9" s="1"/>
  <c r="G2334" i="9"/>
  <c r="G2461" i="9"/>
  <c r="C2461" i="9"/>
  <c r="E2480" i="9"/>
  <c r="E2515" i="9"/>
  <c r="G2515" i="9"/>
  <c r="C2515" i="9"/>
  <c r="D2515" i="9" s="1"/>
  <c r="E2537" i="9"/>
  <c r="E2540" i="9"/>
  <c r="F2540" i="9" s="1"/>
  <c r="G2540" i="9"/>
  <c r="C2562" i="9"/>
  <c r="D2562" i="9" s="1"/>
  <c r="E2562" i="9"/>
  <c r="G2562" i="9"/>
  <c r="E2583" i="9"/>
  <c r="G2583" i="9"/>
  <c r="E2631" i="9"/>
  <c r="G2631" i="9"/>
  <c r="C2631" i="9"/>
  <c r="D2631" i="9" s="1"/>
  <c r="E2744" i="9"/>
  <c r="C2744" i="9"/>
  <c r="D2744" i="9" s="1"/>
  <c r="G2744" i="9"/>
  <c r="E2468" i="9"/>
  <c r="F2468" i="9" s="1"/>
  <c r="G2468" i="9"/>
  <c r="E2482" i="9"/>
  <c r="E2494" i="9"/>
  <c r="G2494" i="9"/>
  <c r="C2494" i="9"/>
  <c r="D2494" i="9" s="1"/>
  <c r="G2505" i="9"/>
  <c r="E2505" i="9"/>
  <c r="C2505" i="9"/>
  <c r="D2505" i="9" s="1"/>
  <c r="E2528" i="9"/>
  <c r="F2528" i="9" s="1"/>
  <c r="E2555" i="9"/>
  <c r="C2555" i="9"/>
  <c r="D2555" i="9" s="1"/>
  <c r="G2555" i="9"/>
  <c r="G2578" i="9"/>
  <c r="E2597" i="9"/>
  <c r="G2597" i="9"/>
  <c r="C2597" i="9"/>
  <c r="D2597" i="9" s="1"/>
  <c r="F2617" i="9"/>
  <c r="E2646" i="9"/>
  <c r="C2646" i="9"/>
  <c r="G2646" i="9"/>
  <c r="E2659" i="9"/>
  <c r="C2659" i="9"/>
  <c r="D2659" i="9" s="1"/>
  <c r="G2659" i="9"/>
  <c r="G2508" i="9"/>
  <c r="C2550" i="9"/>
  <c r="D2550" i="9" s="1"/>
  <c r="E2568" i="9"/>
  <c r="F2568" i="9" s="1"/>
  <c r="G2568" i="9"/>
  <c r="C2583" i="9"/>
  <c r="D2583" i="9" s="1"/>
  <c r="G2612" i="9"/>
  <c r="C2612" i="9"/>
  <c r="D2612" i="9" s="1"/>
  <c r="E2612" i="9"/>
  <c r="E2626" i="9"/>
  <c r="F2626" i="9" s="1"/>
  <c r="G2640" i="9"/>
  <c r="E2640" i="9"/>
  <c r="C2640" i="9"/>
  <c r="C2707" i="9"/>
  <c r="D2707" i="9" s="1"/>
  <c r="G2707" i="9"/>
  <c r="E2707" i="9"/>
  <c r="G2745" i="9"/>
  <c r="E2745" i="9"/>
  <c r="C2745" i="9"/>
  <c r="D2745" i="9" s="1"/>
  <c r="E2702" i="9"/>
  <c r="G2702" i="9"/>
  <c r="C2702" i="9"/>
  <c r="D2702" i="9" s="1"/>
  <c r="G2546" i="9"/>
  <c r="E2546" i="9"/>
  <c r="G2609" i="9"/>
  <c r="E2609" i="9"/>
  <c r="C2609" i="9"/>
  <c r="D2609" i="9" s="1"/>
  <c r="G2641" i="9"/>
  <c r="C2641" i="9"/>
  <c r="D2641" i="9" s="1"/>
  <c r="E2641" i="9"/>
  <c r="E2651" i="9"/>
  <c r="C2651" i="9"/>
  <c r="D2651" i="9" s="1"/>
  <c r="G2651" i="9"/>
  <c r="E2654" i="9"/>
  <c r="G2654" i="9"/>
  <c r="C2654" i="9"/>
  <c r="D2654" i="9" s="1"/>
  <c r="G2354" i="9"/>
  <c r="G2448" i="9"/>
  <c r="E2448" i="9"/>
  <c r="F2448" i="9" s="1"/>
  <c r="G2453" i="9"/>
  <c r="E2453" i="9"/>
  <c r="F2453" i="9" s="1"/>
  <c r="G2474" i="9"/>
  <c r="E2474" i="9"/>
  <c r="C2474" i="9"/>
  <c r="D2474" i="9" s="1"/>
  <c r="C2497" i="9"/>
  <c r="D2497" i="9" s="1"/>
  <c r="G2497" i="9"/>
  <c r="E2497" i="9"/>
  <c r="E2499" i="9"/>
  <c r="C2499" i="9"/>
  <c r="D2499" i="9" s="1"/>
  <c r="G2499" i="9"/>
  <c r="E2508" i="9"/>
  <c r="G2513" i="9"/>
  <c r="C2541" i="9"/>
  <c r="D2541" i="9" s="1"/>
  <c r="G2541" i="9"/>
  <c r="E2541" i="9"/>
  <c r="C2546" i="9"/>
  <c r="D2546" i="9" s="1"/>
  <c r="E2579" i="9"/>
  <c r="C2579" i="9"/>
  <c r="D2579" i="9" s="1"/>
  <c r="G2579" i="9"/>
  <c r="E2599" i="9"/>
  <c r="C2599" i="9"/>
  <c r="D2599" i="9" s="1"/>
  <c r="E2638" i="9"/>
  <c r="G2638" i="9"/>
  <c r="C2638" i="9"/>
  <c r="D2638" i="9" s="1"/>
  <c r="G2705" i="9"/>
  <c r="E2705" i="9"/>
  <c r="C2705" i="9"/>
  <c r="D2705" i="9" s="1"/>
  <c r="G2422" i="9"/>
  <c r="G2478" i="9"/>
  <c r="G2481" i="9"/>
  <c r="C2481" i="9"/>
  <c r="D2481" i="9" s="1"/>
  <c r="C2516" i="9"/>
  <c r="D2516" i="9" s="1"/>
  <c r="E2519" i="9"/>
  <c r="C2519" i="9"/>
  <c r="D2519" i="9" s="1"/>
  <c r="G2522" i="9"/>
  <c r="E2559" i="9"/>
  <c r="G2559" i="9"/>
  <c r="C2559" i="9"/>
  <c r="D2559" i="9" s="1"/>
  <c r="E2566" i="9"/>
  <c r="G2566" i="9"/>
  <c r="G2616" i="9"/>
  <c r="E2616" i="9"/>
  <c r="C2616" i="9"/>
  <c r="D2616" i="9" s="1"/>
  <c r="E2753" i="9"/>
  <c r="G2753" i="9"/>
  <c r="C2753" i="9"/>
  <c r="D2753" i="9" s="1"/>
  <c r="E2756" i="9"/>
  <c r="G2756" i="9"/>
  <c r="C2756" i="9"/>
  <c r="D2756" i="9" s="1"/>
  <c r="G2835" i="9"/>
  <c r="E2835" i="9"/>
  <c r="C2835" i="9"/>
  <c r="D2835" i="9" s="1"/>
  <c r="C2910" i="9"/>
  <c r="D2910" i="9" s="1"/>
  <c r="E2910" i="9"/>
  <c r="G2910" i="9"/>
  <c r="G2936" i="9"/>
  <c r="E2936" i="9"/>
  <c r="C2936" i="9"/>
  <c r="D2936" i="9" s="1"/>
  <c r="G2529" i="9"/>
  <c r="E2529" i="9"/>
  <c r="E2539" i="9"/>
  <c r="G2539" i="9"/>
  <c r="E2549" i="9"/>
  <c r="C2549" i="9"/>
  <c r="D2549" i="9" s="1"/>
  <c r="G2553" i="9"/>
  <c r="G2577" i="9"/>
  <c r="E2577" i="9"/>
  <c r="G2600" i="9"/>
  <c r="E2600" i="9"/>
  <c r="C2600" i="9"/>
  <c r="D2600" i="9" s="1"/>
  <c r="E2607" i="9"/>
  <c r="G2607" i="9"/>
  <c r="C2607" i="9"/>
  <c r="D2607" i="9" s="1"/>
  <c r="G2660" i="9"/>
  <c r="E2660" i="9"/>
  <c r="E2776" i="9"/>
  <c r="C2776" i="9"/>
  <c r="D2776" i="9" s="1"/>
  <c r="G2776" i="9"/>
  <c r="G2790" i="9"/>
  <c r="E2790" i="9"/>
  <c r="G2382" i="9"/>
  <c r="G2402" i="9"/>
  <c r="G2430" i="9"/>
  <c r="E2470" i="9"/>
  <c r="F2470" i="9" s="1"/>
  <c r="C2509" i="9"/>
  <c r="D2509" i="9" s="1"/>
  <c r="G2509" i="9"/>
  <c r="E2523" i="9"/>
  <c r="F2523" i="9" s="1"/>
  <c r="E2525" i="9"/>
  <c r="C2525" i="9"/>
  <c r="D2525" i="9" s="1"/>
  <c r="E2535" i="9"/>
  <c r="F2535" i="9" s="1"/>
  <c r="G2535" i="9"/>
  <c r="C2545" i="9"/>
  <c r="G2545" i="9"/>
  <c r="E2573" i="9"/>
  <c r="E2614" i="9"/>
  <c r="G2614" i="9"/>
  <c r="C2614" i="9"/>
  <c r="D2614" i="9" s="1"/>
  <c r="E2639" i="9"/>
  <c r="C2639" i="9"/>
  <c r="D2639" i="9" s="1"/>
  <c r="E2655" i="9"/>
  <c r="F2655" i="9" s="1"/>
  <c r="G2655" i="9"/>
  <c r="C2669" i="9"/>
  <c r="D2669" i="9" s="1"/>
  <c r="G2669" i="9"/>
  <c r="G2672" i="9"/>
  <c r="E2672" i="9"/>
  <c r="C2683" i="9"/>
  <c r="D2683" i="9" s="1"/>
  <c r="G2683" i="9"/>
  <c r="E2683" i="9"/>
  <c r="E2698" i="9"/>
  <c r="G2698" i="9"/>
  <c r="C2698" i="9"/>
  <c r="D2698" i="9" s="1"/>
  <c r="E2728" i="9"/>
  <c r="G2728" i="9"/>
  <c r="C2728" i="9"/>
  <c r="D2728" i="9" s="1"/>
  <c r="G2787" i="9"/>
  <c r="E2787" i="9"/>
  <c r="C2787" i="9"/>
  <c r="D2787" i="9" s="1"/>
  <c r="E2563" i="9"/>
  <c r="G2563" i="9"/>
  <c r="E2567" i="9"/>
  <c r="G2567" i="9"/>
  <c r="C2567" i="9"/>
  <c r="D2567" i="9" s="1"/>
  <c r="G2584" i="9"/>
  <c r="E2584" i="9"/>
  <c r="G2610" i="9"/>
  <c r="E2610" i="9"/>
  <c r="E2627" i="9"/>
  <c r="C2627" i="9"/>
  <c r="D2627" i="9" s="1"/>
  <c r="G2627" i="9"/>
  <c r="E2647" i="9"/>
  <c r="G2647" i="9"/>
  <c r="E2663" i="9"/>
  <c r="G2663" i="9"/>
  <c r="C2663" i="9"/>
  <c r="D2663" i="9" s="1"/>
  <c r="C2680" i="9"/>
  <c r="D2680" i="9" s="1"/>
  <c r="E2680" i="9"/>
  <c r="E2483" i="9"/>
  <c r="C2483" i="9"/>
  <c r="D2483" i="9" s="1"/>
  <c r="C2496" i="9"/>
  <c r="D2496" i="9" s="1"/>
  <c r="E2496" i="9"/>
  <c r="C2521" i="9"/>
  <c r="D2521" i="9" s="1"/>
  <c r="G2521" i="9"/>
  <c r="C2529" i="9"/>
  <c r="D2529" i="9" s="1"/>
  <c r="C2539" i="9"/>
  <c r="D2539" i="9" s="1"/>
  <c r="C2553" i="9"/>
  <c r="D2553" i="9" s="1"/>
  <c r="C2577" i="9"/>
  <c r="D2577" i="9" s="1"/>
  <c r="E2581" i="9"/>
  <c r="C2586" i="9"/>
  <c r="D2586" i="9" s="1"/>
  <c r="E2586" i="9"/>
  <c r="E2598" i="9"/>
  <c r="C2598" i="9"/>
  <c r="D2598" i="9" s="1"/>
  <c r="E2615" i="9"/>
  <c r="G2620" i="9"/>
  <c r="C2620" i="9"/>
  <c r="C2634" i="9"/>
  <c r="D2634" i="9" s="1"/>
  <c r="G2634" i="9"/>
  <c r="E2634" i="9"/>
  <c r="E2642" i="9"/>
  <c r="C2642" i="9"/>
  <c r="D2642" i="9" s="1"/>
  <c r="C2660" i="9"/>
  <c r="D2660" i="9" s="1"/>
  <c r="E2669" i="9"/>
  <c r="E2678" i="9"/>
  <c r="G2678" i="9"/>
  <c r="C2678" i="9"/>
  <c r="G2722" i="9"/>
  <c r="E2722" i="9"/>
  <c r="E2746" i="9"/>
  <c r="G2746" i="9"/>
  <c r="G2543" i="9"/>
  <c r="G2549" i="9"/>
  <c r="E2553" i="9"/>
  <c r="C2573" i="9"/>
  <c r="D2573" i="9" s="1"/>
  <c r="G2580" i="9"/>
  <c r="C2588" i="9"/>
  <c r="C2590" i="9"/>
  <c r="G2608" i="9"/>
  <c r="C2610" i="9"/>
  <c r="D2610" i="9" s="1"/>
  <c r="G2625" i="9"/>
  <c r="E2625" i="9"/>
  <c r="F2625" i="9" s="1"/>
  <c r="C2709" i="9"/>
  <c r="D2709" i="9" s="1"/>
  <c r="E2709" i="9"/>
  <c r="G2709" i="9"/>
  <c r="G2717" i="9"/>
  <c r="E2717" i="9"/>
  <c r="C2717" i="9"/>
  <c r="D2717" i="9" s="1"/>
  <c r="C2765" i="9"/>
  <c r="D2765" i="9" s="1"/>
  <c r="G2765" i="9"/>
  <c r="E2765" i="9"/>
  <c r="G2366" i="9"/>
  <c r="E2382" i="9"/>
  <c r="G2386" i="9"/>
  <c r="G2414" i="9"/>
  <c r="E2430" i="9"/>
  <c r="G2434" i="9"/>
  <c r="G2456" i="9"/>
  <c r="E2467" i="9"/>
  <c r="F2467" i="9" s="1"/>
  <c r="G2467" i="9"/>
  <c r="G2470" i="9"/>
  <c r="E2512" i="9"/>
  <c r="G2512" i="9"/>
  <c r="E2521" i="9"/>
  <c r="G2523" i="9"/>
  <c r="E2544" i="9"/>
  <c r="F2544" i="9" s="1"/>
  <c r="G2556" i="9"/>
  <c r="C2563" i="9"/>
  <c r="D2563" i="9" s="1"/>
  <c r="G2573" i="9"/>
  <c r="G2582" i="9"/>
  <c r="C2582" i="9"/>
  <c r="C2584" i="9"/>
  <c r="D2584" i="9" s="1"/>
  <c r="G2590" i="9"/>
  <c r="G2601" i="9"/>
  <c r="G2628" i="9"/>
  <c r="G2642" i="9"/>
  <c r="C2647" i="9"/>
  <c r="D2647" i="9" s="1"/>
  <c r="G2664" i="9"/>
  <c r="E2664" i="9"/>
  <c r="F2664" i="9" s="1"/>
  <c r="G2680" i="9"/>
  <c r="G2714" i="9"/>
  <c r="E2714" i="9"/>
  <c r="E2747" i="9"/>
  <c r="C2747" i="9"/>
  <c r="D2747" i="9" s="1"/>
  <c r="G2747" i="9"/>
  <c r="C2814" i="9"/>
  <c r="D2814" i="9" s="1"/>
  <c r="G2814" i="9"/>
  <c r="E2814" i="9"/>
  <c r="E2623" i="9"/>
  <c r="F2623" i="9" s="1"/>
  <c r="G2623" i="9"/>
  <c r="G2648" i="9"/>
  <c r="C2648" i="9"/>
  <c r="D2648" i="9" s="1"/>
  <c r="E2648" i="9"/>
  <c r="G2681" i="9"/>
  <c r="E2681" i="9"/>
  <c r="C2681" i="9"/>
  <c r="D2681" i="9" s="1"/>
  <c r="G2689" i="9"/>
  <c r="E2689" i="9"/>
  <c r="C2689" i="9"/>
  <c r="D2689" i="9" s="1"/>
  <c r="E2643" i="9"/>
  <c r="C2643" i="9"/>
  <c r="D2643" i="9" s="1"/>
  <c r="G2649" i="9"/>
  <c r="C2649" i="9"/>
  <c r="D2649" i="9" s="1"/>
  <c r="G2657" i="9"/>
  <c r="C2657" i="9"/>
  <c r="D2657" i="9" s="1"/>
  <c r="E2657" i="9"/>
  <c r="G2695" i="9"/>
  <c r="C2695" i="9"/>
  <c r="E2697" i="9"/>
  <c r="C2697" i="9"/>
  <c r="D2697" i="9" s="1"/>
  <c r="G2711" i="9"/>
  <c r="E2711" i="9"/>
  <c r="F2711" i="9" s="1"/>
  <c r="G2727" i="9"/>
  <c r="E2727" i="9"/>
  <c r="C2727" i="9"/>
  <c r="D2727" i="9" s="1"/>
  <c r="G2733" i="9"/>
  <c r="C2733" i="9"/>
  <c r="D2733" i="9" s="1"/>
  <c r="E2511" i="9"/>
  <c r="E2687" i="9"/>
  <c r="C2687" i="9"/>
  <c r="D2687" i="9" s="1"/>
  <c r="F2907" i="9"/>
  <c r="G2907" i="9"/>
  <c r="G2644" i="9"/>
  <c r="G2652" i="9"/>
  <c r="E2652" i="9"/>
  <c r="G2668" i="9"/>
  <c r="E2729" i="9"/>
  <c r="G2729" i="9"/>
  <c r="C2729" i="9"/>
  <c r="D2729" i="9" s="1"/>
  <c r="G2742" i="9"/>
  <c r="E2742" i="9"/>
  <c r="C2742" i="9"/>
  <c r="D2742" i="9" s="1"/>
  <c r="C2914" i="9"/>
  <c r="D2914" i="9" s="1"/>
  <c r="E2914" i="9"/>
  <c r="G2914" i="9"/>
  <c r="E2670" i="9"/>
  <c r="C2670" i="9"/>
  <c r="D2670" i="9" s="1"/>
  <c r="G2670" i="9"/>
  <c r="G2718" i="9"/>
  <c r="E2718" i="9"/>
  <c r="E2784" i="9"/>
  <c r="C2784" i="9"/>
  <c r="D2784" i="9" s="1"/>
  <c r="G2784" i="9"/>
  <c r="G2795" i="9"/>
  <c r="C2795" i="9"/>
  <c r="D2795" i="9" s="1"/>
  <c r="E2795" i="9"/>
  <c r="E2503" i="9"/>
  <c r="F2503" i="9" s="1"/>
  <c r="C2511" i="9"/>
  <c r="D2511" i="9" s="1"/>
  <c r="C2533" i="9"/>
  <c r="E2547" i="9"/>
  <c r="F2547" i="9" s="1"/>
  <c r="G2547" i="9"/>
  <c r="E2572" i="9"/>
  <c r="C2656" i="9"/>
  <c r="D2656" i="9" s="1"/>
  <c r="G2687" i="9"/>
  <c r="E2740" i="9"/>
  <c r="C2740" i="9"/>
  <c r="D2740" i="9" s="1"/>
  <c r="G2740" i="9"/>
  <c r="E2781" i="9"/>
  <c r="G2781" i="9"/>
  <c r="C2781" i="9"/>
  <c r="D2781" i="9" s="1"/>
  <c r="E2571" i="9"/>
  <c r="E2576" i="9"/>
  <c r="C2589" i="9"/>
  <c r="D2589" i="9" s="1"/>
  <c r="G2604" i="9"/>
  <c r="E2604" i="9"/>
  <c r="F2604" i="9" s="1"/>
  <c r="E2611" i="9"/>
  <c r="C2611" i="9"/>
  <c r="D2611" i="9" s="1"/>
  <c r="E2622" i="9"/>
  <c r="G2624" i="9"/>
  <c r="E2635" i="9"/>
  <c r="C2635" i="9"/>
  <c r="D2635" i="9" s="1"/>
  <c r="C2644" i="9"/>
  <c r="E2650" i="9"/>
  <c r="F2650" i="9" s="1"/>
  <c r="C2652" i="9"/>
  <c r="D2652" i="9" s="1"/>
  <c r="E2656" i="9"/>
  <c r="C2668" i="9"/>
  <c r="D2668" i="9" s="1"/>
  <c r="G2676" i="9"/>
  <c r="E2713" i="9"/>
  <c r="C2713" i="9"/>
  <c r="D2713" i="9" s="1"/>
  <c r="G2726" i="9"/>
  <c r="E2726" i="9"/>
  <c r="E2760" i="9"/>
  <c r="G2760" i="9"/>
  <c r="C2760" i="9"/>
  <c r="D2760" i="9" s="1"/>
  <c r="G2811" i="9"/>
  <c r="E2811" i="9"/>
  <c r="C2811" i="9"/>
  <c r="D2811" i="9" s="1"/>
  <c r="C2718" i="9"/>
  <c r="D2718" i="9" s="1"/>
  <c r="E2475" i="9"/>
  <c r="E2551" i="9"/>
  <c r="E2595" i="9"/>
  <c r="C2602" i="9"/>
  <c r="G2617" i="9"/>
  <c r="C2622" i="9"/>
  <c r="D2622" i="9" s="1"/>
  <c r="C2624" i="9"/>
  <c r="G2650" i="9"/>
  <c r="C2662" i="9"/>
  <c r="D2662" i="9" s="1"/>
  <c r="E2677" i="9"/>
  <c r="C2677" i="9"/>
  <c r="D2677" i="9" s="1"/>
  <c r="E2682" i="9"/>
  <c r="C2682" i="9"/>
  <c r="D2682" i="9" s="1"/>
  <c r="G2701" i="9"/>
  <c r="E2701" i="9"/>
  <c r="C2701" i="9"/>
  <c r="D2701" i="9" s="1"/>
  <c r="C2726" i="9"/>
  <c r="D2726" i="9" s="1"/>
  <c r="G2749" i="9"/>
  <c r="E2749" i="9"/>
  <c r="C2818" i="9"/>
  <c r="D2818" i="9" s="1"/>
  <c r="G2818" i="9"/>
  <c r="E2818" i="9"/>
  <c r="F2881" i="9"/>
  <c r="E2772" i="9"/>
  <c r="C2772" i="9"/>
  <c r="D2772" i="9" s="1"/>
  <c r="G2772" i="9"/>
  <c r="G2799" i="9"/>
  <c r="C2799" i="9"/>
  <c r="D2799" i="9" s="1"/>
  <c r="E2799" i="9"/>
  <c r="E2720" i="9"/>
  <c r="G2720" i="9"/>
  <c r="C2720" i="9"/>
  <c r="D2720" i="9" s="1"/>
  <c r="E2527" i="9"/>
  <c r="G2665" i="9"/>
  <c r="C2665" i="9"/>
  <c r="G2667" i="9"/>
  <c r="E2667" i="9"/>
  <c r="C2667" i="9"/>
  <c r="D2667" i="9" s="1"/>
  <c r="G2715" i="9"/>
  <c r="G2731" i="9"/>
  <c r="E2731" i="9"/>
  <c r="C2731" i="9"/>
  <c r="D2731" i="9" s="1"/>
  <c r="E2755" i="9"/>
  <c r="C2755" i="9"/>
  <c r="D2755" i="9" s="1"/>
  <c r="G2755" i="9"/>
  <c r="E2780" i="9"/>
  <c r="C2780" i="9"/>
  <c r="D2780" i="9" s="1"/>
  <c r="C2802" i="9"/>
  <c r="D2802" i="9" s="1"/>
  <c r="G2802" i="9"/>
  <c r="E2802" i="9"/>
  <c r="G2813" i="9"/>
  <c r="E2813" i="9"/>
  <c r="C2822" i="9"/>
  <c r="D2822" i="9" s="1"/>
  <c r="G2822" i="9"/>
  <c r="E2822" i="9"/>
  <c r="C2851" i="9"/>
  <c r="D2851" i="9" s="1"/>
  <c r="E2851" i="9"/>
  <c r="G2851" i="9"/>
  <c r="C2855" i="9"/>
  <c r="G2855" i="9"/>
  <c r="G2924" i="9"/>
  <c r="E2924" i="9"/>
  <c r="C2924" i="9"/>
  <c r="D2924" i="9" s="1"/>
  <c r="C2794" i="9"/>
  <c r="D2794" i="9" s="1"/>
  <c r="E2794" i="9"/>
  <c r="G2794" i="9"/>
  <c r="E2836" i="9"/>
  <c r="C2836" i="9"/>
  <c r="D2836" i="9" s="1"/>
  <c r="G2836" i="9"/>
  <c r="E2736" i="9"/>
  <c r="C2736" i="9"/>
  <c r="D2736" i="9" s="1"/>
  <c r="G2751" i="9"/>
  <c r="C2751" i="9"/>
  <c r="D2751" i="9" s="1"/>
  <c r="G2758" i="9"/>
  <c r="E2758" i="9"/>
  <c r="G2797" i="9"/>
  <c r="E2797" i="9"/>
  <c r="C2797" i="9"/>
  <c r="D2797" i="9" s="1"/>
  <c r="C2800" i="9"/>
  <c r="D2800" i="9" s="1"/>
  <c r="G2800" i="9"/>
  <c r="E2800" i="9"/>
  <c r="G2832" i="9"/>
  <c r="E2832" i="9"/>
  <c r="C2832" i="9"/>
  <c r="D2832" i="9" s="1"/>
  <c r="C2859" i="9"/>
  <c r="D2859" i="9" s="1"/>
  <c r="G2859" i="9"/>
  <c r="E2859" i="9"/>
  <c r="G2865" i="9"/>
  <c r="E2865" i="9"/>
  <c r="C2865" i="9"/>
  <c r="D2865" i="9" s="1"/>
  <c r="C2875" i="9"/>
  <c r="D2875" i="9" s="1"/>
  <c r="G2875" i="9"/>
  <c r="E2875" i="9"/>
  <c r="G2773" i="9"/>
  <c r="E2773" i="9"/>
  <c r="C2773" i="9"/>
  <c r="D2773" i="9" s="1"/>
  <c r="E2778" i="9"/>
  <c r="F2778" i="9" s="1"/>
  <c r="E2782" i="9"/>
  <c r="C2782" i="9"/>
  <c r="D2782" i="9" s="1"/>
  <c r="G2788" i="9"/>
  <c r="E2788" i="9"/>
  <c r="C2788" i="9"/>
  <c r="D2788" i="9" s="1"/>
  <c r="C2843" i="9"/>
  <c r="D2843" i="9" s="1"/>
  <c r="G2843" i="9"/>
  <c r="E2843" i="9"/>
  <c r="C2943" i="9"/>
  <c r="D2943" i="9" s="1"/>
  <c r="E2943" i="9"/>
  <c r="G2943" i="9"/>
  <c r="G2734" i="9"/>
  <c r="E2734" i="9"/>
  <c r="C2758" i="9"/>
  <c r="D2758" i="9" s="1"/>
  <c r="G2778" i="9"/>
  <c r="E2804" i="9"/>
  <c r="C2804" i="9"/>
  <c r="D2804" i="9" s="1"/>
  <c r="C2847" i="9"/>
  <c r="D2847" i="9" s="1"/>
  <c r="G2847" i="9"/>
  <c r="E2847" i="9"/>
  <c r="E2853" i="9"/>
  <c r="C2853" i="9"/>
  <c r="D2853" i="9" s="1"/>
  <c r="G2853" i="9"/>
  <c r="C2895" i="9"/>
  <c r="D2895" i="9" s="1"/>
  <c r="G2895" i="9"/>
  <c r="G2613" i="9"/>
  <c r="G2621" i="9"/>
  <c r="G2629" i="9"/>
  <c r="G2637" i="9"/>
  <c r="G2645" i="9"/>
  <c r="G2653" i="9"/>
  <c r="G2661" i="9"/>
  <c r="E2690" i="9"/>
  <c r="C2690" i="9"/>
  <c r="D2690" i="9" s="1"/>
  <c r="G2692" i="9"/>
  <c r="E2712" i="9"/>
  <c r="G2736" i="9"/>
  <c r="E2738" i="9"/>
  <c r="E2751" i="9"/>
  <c r="G2754" i="9"/>
  <c r="E2763" i="9"/>
  <c r="F2763" i="9" s="1"/>
  <c r="G2785" i="9"/>
  <c r="E2785" i="9"/>
  <c r="C2785" i="9"/>
  <c r="D2785" i="9" s="1"/>
  <c r="G2819" i="9"/>
  <c r="E2819" i="9"/>
  <c r="C2819" i="9"/>
  <c r="D2819" i="9" s="1"/>
  <c r="E2840" i="9"/>
  <c r="G2844" i="9"/>
  <c r="C2844" i="9"/>
  <c r="D2844" i="9" s="1"/>
  <c r="E2844" i="9"/>
  <c r="G2905" i="9"/>
  <c r="E2905" i="9"/>
  <c r="G2933" i="9"/>
  <c r="E2933" i="9"/>
  <c r="C2933" i="9"/>
  <c r="D2933" i="9" s="1"/>
  <c r="E2675" i="9"/>
  <c r="G2688" i="9"/>
  <c r="E2688" i="9"/>
  <c r="F2688" i="9" s="1"/>
  <c r="G2723" i="9"/>
  <c r="E2723" i="9"/>
  <c r="E2732" i="9"/>
  <c r="C2732" i="9"/>
  <c r="D2732" i="9" s="1"/>
  <c r="C2761" i="9"/>
  <c r="G2789" i="9"/>
  <c r="E2789" i="9"/>
  <c r="C2789" i="9"/>
  <c r="D2789" i="9" s="1"/>
  <c r="G2804" i="9"/>
  <c r="G2807" i="9"/>
  <c r="E2807" i="9"/>
  <c r="C2807" i="9"/>
  <c r="D2807" i="9" s="1"/>
  <c r="E2895" i="9"/>
  <c r="C2734" i="9"/>
  <c r="E2737" i="9"/>
  <c r="F2737" i="9" s="1"/>
  <c r="G2737" i="9"/>
  <c r="E2764" i="9"/>
  <c r="C2764" i="9"/>
  <c r="D2764" i="9" s="1"/>
  <c r="G2764" i="9"/>
  <c r="C2919" i="9"/>
  <c r="D2919" i="9" s="1"/>
  <c r="G2919" i="9"/>
  <c r="E2919" i="9"/>
  <c r="F2692" i="9"/>
  <c r="E2694" i="9"/>
  <c r="C2694" i="9"/>
  <c r="D2694" i="9" s="1"/>
  <c r="E2704" i="9"/>
  <c r="C2704" i="9"/>
  <c r="D2704" i="9" s="1"/>
  <c r="E2748" i="9"/>
  <c r="G2748" i="9"/>
  <c r="E2757" i="9"/>
  <c r="G2757" i="9"/>
  <c r="C2757" i="9"/>
  <c r="D2757" i="9" s="1"/>
  <c r="G2786" i="9"/>
  <c r="E2786" i="9"/>
  <c r="C2786" i="9"/>
  <c r="D2786" i="9" s="1"/>
  <c r="G2793" i="9"/>
  <c r="E2793" i="9"/>
  <c r="F2793" i="9" s="1"/>
  <c r="E2848" i="9"/>
  <c r="C2848" i="9"/>
  <c r="D2848" i="9" s="1"/>
  <c r="G2848" i="9"/>
  <c r="G2902" i="9"/>
  <c r="E2902" i="9"/>
  <c r="E2916" i="9"/>
  <c r="F2916" i="9" s="1"/>
  <c r="C2931" i="9"/>
  <c r="D2931" i="9" s="1"/>
  <c r="E2931" i="9"/>
  <c r="G2931" i="9"/>
  <c r="E2767" i="9"/>
  <c r="F2767" i="9" s="1"/>
  <c r="G2767" i="9"/>
  <c r="C2830" i="9"/>
  <c r="D2830" i="9" s="1"/>
  <c r="G2830" i="9"/>
  <c r="E2830" i="9"/>
  <c r="E2861" i="9"/>
  <c r="C2861" i="9"/>
  <c r="D2861" i="9" s="1"/>
  <c r="G2917" i="9"/>
  <c r="E2917" i="9"/>
  <c r="C2917" i="9"/>
  <c r="D2917" i="9" s="1"/>
  <c r="E2708" i="9"/>
  <c r="F2774" i="9"/>
  <c r="G2823" i="9"/>
  <c r="E2823" i="9"/>
  <c r="G2833" i="9"/>
  <c r="C2841" i="9"/>
  <c r="D2841" i="9" s="1"/>
  <c r="E2841" i="9"/>
  <c r="C2854" i="9"/>
  <c r="D2854" i="9" s="1"/>
  <c r="E2854" i="9"/>
  <c r="E2869" i="9"/>
  <c r="C2869" i="9"/>
  <c r="D2869" i="9" s="1"/>
  <c r="F2911" i="9"/>
  <c r="C2927" i="9"/>
  <c r="D2927" i="9" s="1"/>
  <c r="G2927" i="9"/>
  <c r="E2927" i="9"/>
  <c r="C2930" i="9"/>
  <c r="D2930" i="9" s="1"/>
  <c r="E2930" i="9"/>
  <c r="G2930" i="9"/>
  <c r="E2769" i="9"/>
  <c r="G2779" i="9"/>
  <c r="C2779" i="9"/>
  <c r="D2779" i="9" s="1"/>
  <c r="E2809" i="9"/>
  <c r="C2809" i="9"/>
  <c r="D2809" i="9" s="1"/>
  <c r="G2809" i="9"/>
  <c r="G2816" i="9"/>
  <c r="C2823" i="9"/>
  <c r="D2823" i="9" s="1"/>
  <c r="G2828" i="9"/>
  <c r="G2831" i="9"/>
  <c r="E2831" i="9"/>
  <c r="C2833" i="9"/>
  <c r="D2833" i="9" s="1"/>
  <c r="G2854" i="9"/>
  <c r="C2867" i="9"/>
  <c r="D2867" i="9" s="1"/>
  <c r="E2867" i="9"/>
  <c r="G2867" i="9"/>
  <c r="G2869" i="9"/>
  <c r="G2911" i="9"/>
  <c r="G2928" i="9"/>
  <c r="E2928" i="9"/>
  <c r="G2947" i="9"/>
  <c r="E2947" i="9"/>
  <c r="C2947" i="9"/>
  <c r="D2947" i="9" s="1"/>
  <c r="G2769" i="9"/>
  <c r="C2775" i="9"/>
  <c r="G2775" i="9"/>
  <c r="G2817" i="9"/>
  <c r="E2817" i="9"/>
  <c r="C2826" i="9"/>
  <c r="D2826" i="9" s="1"/>
  <c r="G2826" i="9"/>
  <c r="G2841" i="9"/>
  <c r="G2852" i="9"/>
  <c r="E2852" i="9"/>
  <c r="C2857" i="9"/>
  <c r="D2857" i="9" s="1"/>
  <c r="E2857" i="9"/>
  <c r="G2857" i="9"/>
  <c r="E2872" i="9"/>
  <c r="F2872" i="9" s="1"/>
  <c r="G2888" i="9"/>
  <c r="E2888" i="9"/>
  <c r="E2899" i="9"/>
  <c r="F2899" i="9" s="1"/>
  <c r="G2912" i="9"/>
  <c r="C2912" i="9"/>
  <c r="D2912" i="9" s="1"/>
  <c r="E2912" i="9"/>
  <c r="C2915" i="9"/>
  <c r="D2915" i="9" s="1"/>
  <c r="G2915" i="9"/>
  <c r="E2915" i="9"/>
  <c r="E2686" i="9"/>
  <c r="F2686" i="9" s="1"/>
  <c r="E2716" i="9"/>
  <c r="C2716" i="9"/>
  <c r="D2716" i="9" s="1"/>
  <c r="E2768" i="9"/>
  <c r="C2768" i="9"/>
  <c r="D2768" i="9" s="1"/>
  <c r="E2833" i="9"/>
  <c r="E2845" i="9"/>
  <c r="G2879" i="9"/>
  <c r="E2879" i="9"/>
  <c r="C2903" i="9"/>
  <c r="D2903" i="9" s="1"/>
  <c r="G2903" i="9"/>
  <c r="E2921" i="9"/>
  <c r="F2921" i="9" s="1"/>
  <c r="G2921" i="9"/>
  <c r="E2934" i="9"/>
  <c r="G2934" i="9"/>
  <c r="E2770" i="9"/>
  <c r="F2770" i="9" s="1"/>
  <c r="G2792" i="9"/>
  <c r="E2792" i="9"/>
  <c r="F2792" i="9" s="1"/>
  <c r="G2815" i="9"/>
  <c r="E2815" i="9"/>
  <c r="C2815" i="9"/>
  <c r="D2815" i="9" s="1"/>
  <c r="E2824" i="9"/>
  <c r="C2824" i="9"/>
  <c r="D2824" i="9" s="1"/>
  <c r="G2824" i="9"/>
  <c r="E2826" i="9"/>
  <c r="C2831" i="9"/>
  <c r="D2831" i="9" s="1"/>
  <c r="C2873" i="9"/>
  <c r="D2873" i="9" s="1"/>
  <c r="G2873" i="9"/>
  <c r="G2880" i="9"/>
  <c r="E2880" i="9"/>
  <c r="C2880" i="9"/>
  <c r="D2880" i="9" s="1"/>
  <c r="F2883" i="9"/>
  <c r="F2886" i="9"/>
  <c r="C2891" i="9"/>
  <c r="D2891" i="9" s="1"/>
  <c r="G2891" i="9"/>
  <c r="E2891" i="9"/>
  <c r="C2928" i="9"/>
  <c r="D2928" i="9" s="1"/>
  <c r="C2935" i="9"/>
  <c r="D2935" i="9" s="1"/>
  <c r="E2935" i="9"/>
  <c r="G2935" i="9"/>
  <c r="E2706" i="9"/>
  <c r="E2724" i="9"/>
  <c r="C2817" i="9"/>
  <c r="D2817" i="9" s="1"/>
  <c r="G2827" i="9"/>
  <c r="E2827" i="9"/>
  <c r="F2827" i="9" s="1"/>
  <c r="E2837" i="9"/>
  <c r="C2852" i="9"/>
  <c r="D2852" i="9" s="1"/>
  <c r="C2863" i="9"/>
  <c r="D2863" i="9" s="1"/>
  <c r="G2863" i="9"/>
  <c r="E2863" i="9"/>
  <c r="E2903" i="9"/>
  <c r="C2878" i="9"/>
  <c r="D2878" i="9" s="1"/>
  <c r="G2878" i="9"/>
  <c r="E2878" i="9"/>
  <c r="E2884" i="9"/>
  <c r="E2900" i="9"/>
  <c r="C2900" i="9"/>
  <c r="D2900" i="9" s="1"/>
  <c r="G2893" i="9"/>
  <c r="E2893" i="9"/>
  <c r="F2893" i="9" s="1"/>
  <c r="G2901" i="9"/>
  <c r="E2901" i="9"/>
  <c r="C2901" i="9"/>
  <c r="D2901" i="9" s="1"/>
  <c r="C2923" i="9"/>
  <c r="D2923" i="9" s="1"/>
  <c r="G2923" i="9"/>
  <c r="E2923" i="9"/>
  <c r="C2938" i="9"/>
  <c r="D2938" i="9" s="1"/>
  <c r="G2938" i="9"/>
  <c r="E2938" i="9"/>
  <c r="G2941" i="9"/>
  <c r="E2941" i="9"/>
  <c r="C2941" i="9"/>
  <c r="C2882" i="9"/>
  <c r="D2882" i="9" s="1"/>
  <c r="E2882" i="9"/>
  <c r="G2882" i="9"/>
  <c r="G2896" i="9"/>
  <c r="E2896" i="9"/>
  <c r="C2896" i="9"/>
  <c r="D2896" i="9" s="1"/>
  <c r="G2948" i="9"/>
  <c r="E2948" i="9"/>
  <c r="C2948" i="9"/>
  <c r="D2948" i="9" s="1"/>
  <c r="G2877" i="9"/>
  <c r="E2877" i="9"/>
  <c r="F2877" i="9" s="1"/>
  <c r="C2890" i="9"/>
  <c r="D2890" i="9" s="1"/>
  <c r="E2890" i="9"/>
  <c r="G2801" i="9"/>
  <c r="E2801" i="9"/>
  <c r="E2846" i="9"/>
  <c r="C2846" i="9"/>
  <c r="D2846" i="9" s="1"/>
  <c r="G2876" i="9"/>
  <c r="F2887" i="9"/>
  <c r="C2894" i="9"/>
  <c r="D2894" i="9" s="1"/>
  <c r="G2894" i="9"/>
  <c r="E2894" i="9"/>
  <c r="C2939" i="9"/>
  <c r="D2939" i="9" s="1"/>
  <c r="G2939" i="9"/>
  <c r="E2939" i="9"/>
  <c r="E2791" i="9"/>
  <c r="C2791" i="9"/>
  <c r="D2791" i="9" s="1"/>
  <c r="C2834" i="9"/>
  <c r="D2834" i="9" s="1"/>
  <c r="E2834" i="9"/>
  <c r="G2874" i="9"/>
  <c r="E2874" i="9"/>
  <c r="F2908" i="9"/>
  <c r="C2950" i="9"/>
  <c r="D2950" i="9" s="1"/>
  <c r="G2950" i="9"/>
  <c r="E2950" i="9"/>
  <c r="G2929" i="9"/>
  <c r="E2929" i="9"/>
  <c r="C2801" i="9"/>
  <c r="D2801" i="9" s="1"/>
  <c r="E2838" i="9"/>
  <c r="G2842" i="9"/>
  <c r="E2842" i="9"/>
  <c r="F2842" i="9" s="1"/>
  <c r="G2858" i="9"/>
  <c r="E2858" i="9"/>
  <c r="F2858" i="9" s="1"/>
  <c r="G2868" i="9"/>
  <c r="G2887" i="9"/>
  <c r="C2920" i="9"/>
  <c r="D2920" i="9" s="1"/>
  <c r="G2925" i="9"/>
  <c r="E2925" i="9"/>
  <c r="G2834" i="9"/>
  <c r="E2860" i="9"/>
  <c r="F2860" i="9" s="1"/>
  <c r="E2864" i="9"/>
  <c r="C2864" i="9"/>
  <c r="D2864" i="9" s="1"/>
  <c r="C2874" i="9"/>
  <c r="D2874" i="9" s="1"/>
  <c r="G2892" i="9"/>
  <c r="C2892" i="9"/>
  <c r="C2904" i="9"/>
  <c r="G2909" i="9"/>
  <c r="E2909" i="9"/>
  <c r="F2909" i="9" s="1"/>
  <c r="E2942" i="9"/>
  <c r="C2898" i="9"/>
  <c r="D2898" i="9" s="1"/>
  <c r="E2898" i="9"/>
  <c r="C2906" i="9"/>
  <c r="D2906" i="9" s="1"/>
  <c r="E2906" i="9"/>
  <c r="G2944" i="9"/>
  <c r="G2951" i="9"/>
  <c r="E2951" i="9"/>
  <c r="C2951" i="9"/>
  <c r="D2951" i="9" s="1"/>
  <c r="G2885" i="9"/>
  <c r="E2885" i="9"/>
  <c r="F2885" i="9" s="1"/>
  <c r="G2898" i="9"/>
  <c r="C2922" i="9"/>
  <c r="D2922" i="9" s="1"/>
  <c r="E2922" i="9"/>
  <c r="C2946" i="9"/>
  <c r="D2946" i="9" s="1"/>
  <c r="G2946" i="9"/>
  <c r="F1741" i="9" l="1"/>
  <c r="F250" i="9"/>
  <c r="F1923" i="9"/>
  <c r="F2725" i="9"/>
  <c r="F1047" i="9"/>
  <c r="F1832" i="9"/>
  <c r="F2432" i="9"/>
  <c r="F1909" i="9"/>
  <c r="F957" i="9"/>
  <c r="F359" i="9"/>
  <c r="F1174" i="9"/>
  <c r="F2059" i="9"/>
  <c r="F2708" i="9"/>
  <c r="F1652" i="9"/>
  <c r="F1989" i="9"/>
  <c r="F264" i="9"/>
  <c r="F2862" i="9"/>
  <c r="B288" i="10" s="1"/>
  <c r="F204" i="9"/>
  <c r="F433" i="9"/>
  <c r="F926" i="9"/>
  <c r="F1398" i="9"/>
  <c r="F1085" i="9"/>
  <c r="F2021" i="9"/>
  <c r="K203" i="10" s="1"/>
  <c r="F787" i="9"/>
  <c r="F399" i="9"/>
  <c r="V889" i="11" s="1"/>
  <c r="W889" i="11" s="1"/>
  <c r="F338" i="9"/>
  <c r="F1736" i="9"/>
  <c r="F1897" i="9"/>
  <c r="F2144" i="9"/>
  <c r="F2019" i="9"/>
  <c r="F804" i="9"/>
  <c r="F1041" i="9"/>
  <c r="F2157" i="9"/>
  <c r="G217" i="10" s="1"/>
  <c r="F1305" i="9"/>
  <c r="E132" i="10" s="1"/>
  <c r="F881" i="9"/>
  <c r="F1122" i="9"/>
  <c r="B114" i="10" s="1"/>
  <c r="F732" i="9"/>
  <c r="F1658" i="9"/>
  <c r="F2565" i="9"/>
  <c r="F2284" i="9"/>
  <c r="F1326" i="9"/>
  <c r="F403" i="9"/>
  <c r="F684" i="9"/>
  <c r="F1647" i="9"/>
  <c r="G166" i="10" s="1"/>
  <c r="F2750" i="9"/>
  <c r="I297" i="10"/>
  <c r="J297" i="10"/>
  <c r="H297" i="10"/>
  <c r="C297" i="10"/>
  <c r="G297" i="10"/>
  <c r="F297" i="10"/>
  <c r="E297" i="10"/>
  <c r="D297" i="10"/>
  <c r="B297" i="10"/>
  <c r="K297" i="10"/>
  <c r="F940" i="9"/>
  <c r="F1354" i="9"/>
  <c r="F2155" i="9"/>
  <c r="F1378" i="9"/>
  <c r="F803" i="9"/>
  <c r="F543" i="9"/>
  <c r="V1964" i="11" s="1"/>
  <c r="F1846" i="9"/>
  <c r="F368" i="9"/>
  <c r="F1829" i="9"/>
  <c r="F664" i="9"/>
  <c r="F1284" i="9"/>
  <c r="F188" i="9"/>
  <c r="F1656" i="9"/>
  <c r="F2845" i="9"/>
  <c r="E286" i="10" s="1"/>
  <c r="F314" i="9"/>
  <c r="F1054" i="9"/>
  <c r="F856" i="9"/>
  <c r="F1338" i="9"/>
  <c r="H135" i="10" s="1"/>
  <c r="F102" i="9"/>
  <c r="V832" i="11" s="1"/>
  <c r="F2289" i="9"/>
  <c r="F415" i="9"/>
  <c r="F848" i="9"/>
  <c r="F82" i="9"/>
  <c r="F191" i="9"/>
  <c r="F409" i="9"/>
  <c r="F2856" i="9"/>
  <c r="F287" i="10" s="1"/>
  <c r="F2808" i="9"/>
  <c r="F2108" i="9"/>
  <c r="F2336" i="9"/>
  <c r="F1825" i="9"/>
  <c r="F1188" i="9"/>
  <c r="F153" i="9"/>
  <c r="F1730" i="9"/>
  <c r="F2820" i="9"/>
  <c r="J283" i="10" s="1"/>
  <c r="F31" i="9"/>
  <c r="F1977" i="9"/>
  <c r="F2063" i="9"/>
  <c r="F920" i="9"/>
  <c r="F413" i="9"/>
  <c r="C43" i="10" s="1"/>
  <c r="F736" i="9"/>
  <c r="F75" i="10" s="1"/>
  <c r="F1337" i="9"/>
  <c r="G135" i="10" s="1"/>
  <c r="F1848" i="9"/>
  <c r="H186" i="10" s="1"/>
  <c r="F2743" i="9"/>
  <c r="F895" i="9"/>
  <c r="F1342" i="9"/>
  <c r="F2558" i="9"/>
  <c r="F982" i="9"/>
  <c r="F2926" i="9"/>
  <c r="F2536" i="9"/>
  <c r="F1685" i="9"/>
  <c r="F2615" i="9"/>
  <c r="F1415" i="9"/>
  <c r="E143" i="10" s="1"/>
  <c r="F2699" i="9"/>
  <c r="I271" i="10" s="1"/>
  <c r="F2025" i="9"/>
  <c r="E204" i="10" s="1"/>
  <c r="F1318" i="9"/>
  <c r="F317" i="9"/>
  <c r="F1345" i="9"/>
  <c r="F948" i="9"/>
  <c r="F1476" i="9"/>
  <c r="F1221" i="9"/>
  <c r="F552" i="9"/>
  <c r="F2693" i="9"/>
  <c r="C271" i="10" s="1"/>
  <c r="F923" i="9"/>
  <c r="F2319" i="9"/>
  <c r="F765" i="9"/>
  <c r="E78" i="10" s="1"/>
  <c r="W635" i="11"/>
  <c r="X635" i="11"/>
  <c r="W1185" i="11"/>
  <c r="X1185" i="11"/>
  <c r="D2734" i="9"/>
  <c r="F2734" i="9" s="1"/>
  <c r="D2590" i="9"/>
  <c r="F2590" i="9" s="1"/>
  <c r="D2678" i="9"/>
  <c r="F2678" i="9" s="1"/>
  <c r="D2317" i="9"/>
  <c r="F2317" i="9" s="1"/>
  <c r="D2152" i="9"/>
  <c r="F2152" i="9" s="1"/>
  <c r="B217" i="10" s="1"/>
  <c r="D1934" i="9"/>
  <c r="F1934" i="9" s="1"/>
  <c r="D1798" i="9"/>
  <c r="F1798" i="9" s="1"/>
  <c r="H181" i="10" s="1"/>
  <c r="D727" i="9"/>
  <c r="F727" i="9" s="1"/>
  <c r="D775" i="9"/>
  <c r="F775" i="9" s="1"/>
  <c r="D493" i="9"/>
  <c r="F493" i="9" s="1"/>
  <c r="D863" i="9"/>
  <c r="F863" i="9" s="1"/>
  <c r="D666" i="9"/>
  <c r="F666" i="9" s="1"/>
  <c r="D550" i="9"/>
  <c r="F550" i="9" s="1"/>
  <c r="D450" i="9"/>
  <c r="F450" i="9" s="1"/>
  <c r="F257" i="9"/>
  <c r="F2250" i="9"/>
  <c r="D2013" i="9"/>
  <c r="F2013" i="9" s="1"/>
  <c r="C203" i="10" s="1"/>
  <c r="D1947" i="9"/>
  <c r="F1947" i="9" s="1"/>
  <c r="D1123" i="9"/>
  <c r="F1123" i="9" s="1"/>
  <c r="C114" i="10" s="1"/>
  <c r="D2892" i="9"/>
  <c r="F2892" i="9" s="1"/>
  <c r="B291" i="10" s="1"/>
  <c r="D2855" i="9"/>
  <c r="F2855" i="9" s="1"/>
  <c r="E287" i="10" s="1"/>
  <c r="D2665" i="9"/>
  <c r="F2665" i="9" s="1"/>
  <c r="V2112" i="11" s="1"/>
  <c r="D2582" i="9"/>
  <c r="F2582" i="9" s="1"/>
  <c r="D2473" i="9"/>
  <c r="F2473" i="9" s="1"/>
  <c r="D1886" i="9"/>
  <c r="F1886" i="9" s="1"/>
  <c r="D1719" i="9"/>
  <c r="F1719" i="9" s="1"/>
  <c r="D1764" i="9"/>
  <c r="F1764" i="9" s="1"/>
  <c r="D1625" i="9"/>
  <c r="F1625" i="9" s="1"/>
  <c r="D1963" i="9"/>
  <c r="F1963" i="9" s="1"/>
  <c r="D1517" i="9"/>
  <c r="F1517" i="9" s="1"/>
  <c r="F1381" i="9"/>
  <c r="D1427" i="9"/>
  <c r="F1427" i="9" s="1"/>
  <c r="G144" i="10" s="1"/>
  <c r="D825" i="9"/>
  <c r="F825" i="9" s="1"/>
  <c r="D484" i="9"/>
  <c r="F484" i="9" s="1"/>
  <c r="D302" i="9"/>
  <c r="F302" i="9" s="1"/>
  <c r="D511" i="9"/>
  <c r="F511" i="9" s="1"/>
  <c r="F48" i="9"/>
  <c r="D306" i="9"/>
  <c r="F306" i="9" s="1"/>
  <c r="D253" i="9"/>
  <c r="F253" i="9" s="1"/>
  <c r="F1289" i="9"/>
  <c r="D2213" i="9"/>
  <c r="F2213" i="9" s="1"/>
  <c r="D2640" i="9"/>
  <c r="F2640" i="9" s="1"/>
  <c r="V1995" i="11" s="1"/>
  <c r="D2331" i="9"/>
  <c r="F2331" i="9" s="1"/>
  <c r="F2049" i="9"/>
  <c r="D2011" i="9"/>
  <c r="F2011" i="9" s="1"/>
  <c r="K202" i="10" s="1"/>
  <c r="D1676" i="9"/>
  <c r="F1676" i="9" s="1"/>
  <c r="D1889" i="9"/>
  <c r="F1889" i="9" s="1"/>
  <c r="F76" i="9"/>
  <c r="D268" i="9"/>
  <c r="F268" i="9" s="1"/>
  <c r="F1214" i="9"/>
  <c r="F1213" i="9"/>
  <c r="F2666" i="9"/>
  <c r="F268" i="10" s="1"/>
  <c r="F2870" i="9"/>
  <c r="J288" i="10" s="1"/>
  <c r="F2399" i="9"/>
  <c r="F289" i="9"/>
  <c r="F2810" i="9"/>
  <c r="D730" i="9"/>
  <c r="F730" i="9" s="1"/>
  <c r="D2904" i="9"/>
  <c r="F2904" i="9" s="1"/>
  <c r="D602" i="9"/>
  <c r="F602" i="9" s="1"/>
  <c r="F2589" i="9"/>
  <c r="D2330" i="9"/>
  <c r="F2330" i="9" s="1"/>
  <c r="D2003" i="9"/>
  <c r="F2003" i="9" s="1"/>
  <c r="D1549" i="9"/>
  <c r="F1549" i="9" s="1"/>
  <c r="F1009" i="9"/>
  <c r="D979" i="9"/>
  <c r="F979" i="9" s="1"/>
  <c r="I99" i="10" s="1"/>
  <c r="D942" i="9"/>
  <c r="F942" i="9" s="1"/>
  <c r="B96" i="10" s="1"/>
  <c r="D521" i="9"/>
  <c r="F521" i="9" s="1"/>
  <c r="K53" i="10" s="1"/>
  <c r="D633" i="9"/>
  <c r="F633" i="9" s="1"/>
  <c r="D580" i="9"/>
  <c r="F580" i="9" s="1"/>
  <c r="D690" i="9"/>
  <c r="F690" i="9" s="1"/>
  <c r="F627" i="9"/>
  <c r="F469" i="9"/>
  <c r="D2514" i="9"/>
  <c r="F2514" i="9" s="1"/>
  <c r="D1107" i="9"/>
  <c r="F1107" i="9" s="1"/>
  <c r="D2588" i="9"/>
  <c r="F2588" i="9" s="1"/>
  <c r="D1671" i="9"/>
  <c r="F1671" i="9" s="1"/>
  <c r="K168" i="10" s="1"/>
  <c r="D414" i="9"/>
  <c r="F414" i="9" s="1"/>
  <c r="F2884" i="9"/>
  <c r="D2477" i="9"/>
  <c r="F2477" i="9" s="1"/>
  <c r="D2137" i="9"/>
  <c r="F2137" i="9" s="1"/>
  <c r="G215" i="10" s="1"/>
  <c r="D2296" i="9"/>
  <c r="F2296" i="9" s="1"/>
  <c r="V2172" i="11" s="1"/>
  <c r="F1137" i="9"/>
  <c r="D1257" i="9"/>
  <c r="F1257" i="9" s="1"/>
  <c r="D562" i="9"/>
  <c r="F562" i="9" s="1"/>
  <c r="D246" i="9"/>
  <c r="F246" i="9" s="1"/>
  <c r="F496" i="9"/>
  <c r="F2798" i="9"/>
  <c r="F2397" i="9"/>
  <c r="G241" i="10" s="1"/>
  <c r="F2227" i="9"/>
  <c r="F1206" i="9"/>
  <c r="F122" i="10" s="1"/>
  <c r="F2071" i="9"/>
  <c r="F2805" i="9"/>
  <c r="D1950" i="9"/>
  <c r="F1950" i="9" s="1"/>
  <c r="J196" i="10" s="1"/>
  <c r="D659" i="9"/>
  <c r="F659" i="9" s="1"/>
  <c r="D2548" i="9"/>
  <c r="F2548" i="9" s="1"/>
  <c r="V509" i="11" s="1"/>
  <c r="D1983" i="9"/>
  <c r="F1983" i="9" s="1"/>
  <c r="D1818" i="9"/>
  <c r="F1818" i="9" s="1"/>
  <c r="D2099" i="9"/>
  <c r="F2099" i="9" s="1"/>
  <c r="D1802" i="9"/>
  <c r="F1802" i="9" s="1"/>
  <c r="V1511" i="11" s="1"/>
  <c r="D1649" i="9"/>
  <c r="F1649" i="9" s="1"/>
  <c r="I166" i="10" s="1"/>
  <c r="D1530" i="9"/>
  <c r="F1530" i="9" s="1"/>
  <c r="J154" i="10" s="1"/>
  <c r="D1627" i="9"/>
  <c r="F1627" i="9" s="1"/>
  <c r="F1389" i="9"/>
  <c r="I140" i="10" s="1"/>
  <c r="D850" i="9"/>
  <c r="F850" i="9" s="1"/>
  <c r="D834" i="9"/>
  <c r="F834" i="9" s="1"/>
  <c r="D85" i="10" s="1"/>
  <c r="D894" i="9"/>
  <c r="F894" i="9" s="1"/>
  <c r="D637" i="9"/>
  <c r="F637" i="9" s="1"/>
  <c r="F954" i="9"/>
  <c r="D658" i="9"/>
  <c r="F658" i="9" s="1"/>
  <c r="D513" i="9"/>
  <c r="F513" i="9" s="1"/>
  <c r="D707" i="9"/>
  <c r="F707" i="9" s="1"/>
  <c r="V2274" i="11" s="1"/>
  <c r="D160" i="9"/>
  <c r="F160" i="9" s="1"/>
  <c r="F612" i="9"/>
  <c r="V986" i="11" s="1"/>
  <c r="F1390" i="9"/>
  <c r="J140" i="10" s="1"/>
  <c r="F615" i="9"/>
  <c r="V2047" i="11" s="1"/>
  <c r="F516" i="9"/>
  <c r="F53" i="10" s="1"/>
  <c r="D1784" i="9"/>
  <c r="F1784" i="9" s="1"/>
  <c r="D2416" i="9"/>
  <c r="F2416" i="9" s="1"/>
  <c r="D2644" i="9"/>
  <c r="F2644" i="9" s="1"/>
  <c r="D2533" i="9"/>
  <c r="F2533" i="9" s="1"/>
  <c r="D2646" i="9"/>
  <c r="F2646" i="9" s="1"/>
  <c r="D2368" i="9"/>
  <c r="F2368" i="9" s="1"/>
  <c r="D2358" i="9"/>
  <c r="F2358" i="9" s="1"/>
  <c r="H237" i="10" s="1"/>
  <c r="D2270" i="9"/>
  <c r="F2270" i="9" s="1"/>
  <c r="D2302" i="9"/>
  <c r="F2302" i="9" s="1"/>
  <c r="D2107" i="9"/>
  <c r="F2107" i="9" s="1"/>
  <c r="D1999" i="9"/>
  <c r="F1999" i="9" s="1"/>
  <c r="D2254" i="9"/>
  <c r="F2254" i="9" s="1"/>
  <c r="D2111" i="9"/>
  <c r="F2111" i="9" s="1"/>
  <c r="D2095" i="9"/>
  <c r="F2095" i="9" s="1"/>
  <c r="D1531" i="9"/>
  <c r="F1531" i="9" s="1"/>
  <c r="D1207" i="9"/>
  <c r="F1207" i="9" s="1"/>
  <c r="D1210" i="9"/>
  <c r="F1210" i="9" s="1"/>
  <c r="J122" i="10" s="1"/>
  <c r="D1440" i="9"/>
  <c r="F1440" i="9" s="1"/>
  <c r="D1018" i="9"/>
  <c r="F1018" i="9" s="1"/>
  <c r="D1195" i="9"/>
  <c r="F1195" i="9" s="1"/>
  <c r="D1501" i="9"/>
  <c r="F1501" i="9" s="1"/>
  <c r="D585" i="9"/>
  <c r="F585" i="9" s="1"/>
  <c r="D566" i="9"/>
  <c r="F566" i="9" s="1"/>
  <c r="V2290" i="11" s="1"/>
  <c r="D340" i="9"/>
  <c r="F340" i="9" s="1"/>
  <c r="F1442" i="9"/>
  <c r="F2777" i="9"/>
  <c r="D1226" i="9"/>
  <c r="F1226" i="9" s="1"/>
  <c r="F2550" i="9"/>
  <c r="V2187" i="11" s="1"/>
  <c r="W2187" i="11" s="1"/>
  <c r="D1405" i="9"/>
  <c r="F1405" i="9" s="1"/>
  <c r="D2624" i="9"/>
  <c r="F2624" i="9" s="1"/>
  <c r="D2761" i="9"/>
  <c r="F2761" i="9" s="1"/>
  <c r="K277" i="10" s="1"/>
  <c r="F2195" i="9"/>
  <c r="E221" i="10" s="1"/>
  <c r="D1995" i="9"/>
  <c r="F1995" i="9" s="1"/>
  <c r="D1814" i="9"/>
  <c r="F1814" i="9" s="1"/>
  <c r="D1211" i="9"/>
  <c r="F1211" i="9" s="1"/>
  <c r="K122" i="10" s="1"/>
  <c r="D1102" i="9"/>
  <c r="F1102" i="9" s="1"/>
  <c r="B112" i="10" s="1"/>
  <c r="D473" i="9"/>
  <c r="F473" i="9" s="1"/>
  <c r="D589" i="9"/>
  <c r="F589" i="9" s="1"/>
  <c r="D670" i="9"/>
  <c r="F670" i="9" s="1"/>
  <c r="F1538" i="9"/>
  <c r="F1696" i="9"/>
  <c r="D1328" i="9"/>
  <c r="F1328" i="9" s="1"/>
  <c r="D569" i="9"/>
  <c r="F569" i="9" s="1"/>
  <c r="D2148" i="9"/>
  <c r="F2148" i="9" s="1"/>
  <c r="D2775" i="9"/>
  <c r="F2775" i="9" s="1"/>
  <c r="D2602" i="9"/>
  <c r="F2602" i="9" s="1"/>
  <c r="D2030" i="9"/>
  <c r="F2030" i="9" s="1"/>
  <c r="J204" i="10" s="1"/>
  <c r="D1815" i="9"/>
  <c r="F1815" i="9" s="1"/>
  <c r="D1830" i="9"/>
  <c r="F1830" i="9" s="1"/>
  <c r="D1273" i="9"/>
  <c r="F1273" i="9" s="1"/>
  <c r="V1752" i="11" s="1"/>
  <c r="D1302" i="9"/>
  <c r="F1302" i="9" s="1"/>
  <c r="B132" i="10" s="1"/>
  <c r="D650" i="9"/>
  <c r="F650" i="9" s="1"/>
  <c r="D506" i="9"/>
  <c r="F506" i="9" s="1"/>
  <c r="F1629" i="9"/>
  <c r="D2179" i="9"/>
  <c r="F2179" i="9" s="1"/>
  <c r="D1333" i="9"/>
  <c r="F1333" i="9" s="1"/>
  <c r="C135" i="10" s="1"/>
  <c r="D514" i="9"/>
  <c r="F514" i="9" s="1"/>
  <c r="D2695" i="9"/>
  <c r="F2695" i="9" s="1"/>
  <c r="D2545" i="9"/>
  <c r="F2545" i="9" s="1"/>
  <c r="E256" i="10" s="1"/>
  <c r="D1857" i="9"/>
  <c r="F1857" i="9" s="1"/>
  <c r="G187" i="10" s="1"/>
  <c r="D2941" i="9"/>
  <c r="F2941" i="9" s="1"/>
  <c r="F2782" i="9"/>
  <c r="D2620" i="9"/>
  <c r="F2620" i="9" s="1"/>
  <c r="D2461" i="9"/>
  <c r="F2461" i="9" s="1"/>
  <c r="D2120" i="9"/>
  <c r="F2120" i="9" s="1"/>
  <c r="D2446" i="9"/>
  <c r="F2446" i="9" s="1"/>
  <c r="D2471" i="9"/>
  <c r="F2471" i="9" s="1"/>
  <c r="F1606" i="9"/>
  <c r="D1615" i="9"/>
  <c r="F1615" i="9" s="1"/>
  <c r="E163" i="10" s="1"/>
  <c r="D1639" i="9"/>
  <c r="F1639" i="9" s="1"/>
  <c r="D734" i="9"/>
  <c r="F734" i="9" s="1"/>
  <c r="D75" i="10" s="1"/>
  <c r="D541" i="9"/>
  <c r="F541" i="9" s="1"/>
  <c r="K55" i="10" s="1"/>
  <c r="D723" i="9"/>
  <c r="F723" i="9" s="1"/>
  <c r="D651" i="9"/>
  <c r="F651" i="9" s="1"/>
  <c r="D561" i="9"/>
  <c r="F561" i="9" s="1"/>
  <c r="D685" i="9"/>
  <c r="F685" i="9" s="1"/>
  <c r="D542" i="9"/>
  <c r="F542" i="9" s="1"/>
  <c r="D176" i="9"/>
  <c r="F176" i="9" s="1"/>
  <c r="F1126" i="9"/>
  <c r="D1774" i="9"/>
  <c r="F1774" i="9" s="1"/>
  <c r="D418" i="9"/>
  <c r="F418" i="9" s="1"/>
  <c r="D73" i="9"/>
  <c r="F73" i="9" s="1"/>
  <c r="D522" i="9"/>
  <c r="F522" i="9" s="1"/>
  <c r="B54" i="10" s="1"/>
  <c r="F1217" i="9"/>
  <c r="F1209" i="9"/>
  <c r="F1494" i="9"/>
  <c r="F2097" i="9"/>
  <c r="G211" i="10" s="1"/>
  <c r="F1280" i="9"/>
  <c r="F929" i="9"/>
  <c r="F2829" i="9"/>
  <c r="F1768" i="9"/>
  <c r="F1634" i="9"/>
  <c r="F2437" i="9"/>
  <c r="F2185" i="9"/>
  <c r="E220" i="10" s="1"/>
  <c r="F1752" i="9"/>
  <c r="B177" i="10" s="1"/>
  <c r="F425" i="9"/>
  <c r="V2001" i="11" s="1"/>
  <c r="F563" i="9"/>
  <c r="F2475" i="9"/>
  <c r="F2482" i="9"/>
  <c r="F1575" i="9"/>
  <c r="F512" i="9"/>
  <c r="F1457" i="9"/>
  <c r="F2527" i="9"/>
  <c r="G254" i="10" s="1"/>
  <c r="F1282" i="9"/>
  <c r="V46" i="11" s="1"/>
  <c r="X46" i="11" s="1"/>
  <c r="F2576" i="9"/>
  <c r="F2169" i="9"/>
  <c r="I218" i="10" s="1"/>
  <c r="F1433" i="9"/>
  <c r="C145" i="10" s="1"/>
  <c r="F259" i="9"/>
  <c r="I27" i="10" s="1"/>
  <c r="F333" i="9"/>
  <c r="F1225" i="9"/>
  <c r="F2037" i="9"/>
  <c r="F2724" i="9"/>
  <c r="F875" i="9"/>
  <c r="F2706" i="9"/>
  <c r="F2141" i="9"/>
  <c r="F1066" i="9"/>
  <c r="F535" i="9"/>
  <c r="F1412" i="9"/>
  <c r="B143" i="10" s="1"/>
  <c r="F977" i="9"/>
  <c r="G99" i="10" s="1"/>
  <c r="F1001" i="9"/>
  <c r="F567" i="9"/>
  <c r="F2261" i="9"/>
  <c r="F2204" i="9"/>
  <c r="F1350" i="9"/>
  <c r="F1168" i="9"/>
  <c r="F946" i="9"/>
  <c r="F1196" i="9"/>
  <c r="F1044" i="9"/>
  <c r="D106" i="10" s="1"/>
  <c r="F1957" i="9"/>
  <c r="F1744" i="9"/>
  <c r="F583" i="9"/>
  <c r="F1613" i="9"/>
  <c r="C163" i="10" s="1"/>
  <c r="F2127" i="9"/>
  <c r="F2796" i="9"/>
  <c r="F1385" i="9"/>
  <c r="F1298" i="9"/>
  <c r="F2739" i="9"/>
  <c r="F427" i="9"/>
  <c r="F47" i="9"/>
  <c r="F2298" i="9"/>
  <c r="F1604" i="9"/>
  <c r="F2291" i="9"/>
  <c r="K230" i="10" s="1"/>
  <c r="F1402" i="9"/>
  <c r="B142" i="10" s="1"/>
  <c r="F1341" i="9"/>
  <c r="K135" i="10" s="1"/>
  <c r="F1622" i="9"/>
  <c r="F1515" i="9"/>
  <c r="F2077" i="9"/>
  <c r="F564" i="9"/>
  <c r="F2486" i="9"/>
  <c r="F2241" i="9"/>
  <c r="F859" i="9"/>
  <c r="F2595" i="9"/>
  <c r="E261" i="10" s="1"/>
  <c r="F2480" i="9"/>
  <c r="F1049" i="9"/>
  <c r="I106" i="10" s="1"/>
  <c r="F1236" i="9"/>
  <c r="F500" i="9"/>
  <c r="V1994" i="11" s="1"/>
  <c r="F1637" i="9"/>
  <c r="F1906" i="9"/>
  <c r="F636" i="9"/>
  <c r="F370" i="9"/>
  <c r="F2812" i="9"/>
  <c r="F1729" i="9"/>
  <c r="F2" i="9"/>
  <c r="V790" i="11" s="1"/>
  <c r="F2918" i="9"/>
  <c r="F2873" i="9"/>
  <c r="F2836" i="9"/>
  <c r="F2733" i="9"/>
  <c r="F2481" i="9"/>
  <c r="F2592" i="9"/>
  <c r="F2149" i="9"/>
  <c r="F2587" i="9"/>
  <c r="F1745" i="9"/>
  <c r="F143" i="9"/>
  <c r="B154" i="10"/>
  <c r="F845" i="9"/>
  <c r="F1871" i="9"/>
  <c r="F1376" i="9"/>
  <c r="F1487" i="9"/>
  <c r="H254" i="10"/>
  <c r="F2215" i="9"/>
  <c r="E223" i="10" s="1"/>
  <c r="F1633" i="9"/>
  <c r="F805" i="9"/>
  <c r="F379" i="9"/>
  <c r="F45" i="9"/>
  <c r="F2080" i="9"/>
  <c r="F725" i="9"/>
  <c r="F2509" i="9"/>
  <c r="F2231" i="9"/>
  <c r="F1701" i="9"/>
  <c r="F1790" i="9"/>
  <c r="V2308" i="11" s="1"/>
  <c r="F1252" i="9"/>
  <c r="B127" i="10" s="1"/>
  <c r="F1038" i="9"/>
  <c r="V2375" i="11" s="1"/>
  <c r="F1198" i="9"/>
  <c r="F554" i="9"/>
  <c r="F673" i="9"/>
  <c r="F610" i="9"/>
  <c r="F80" i="9"/>
  <c r="V1992" i="11" s="1"/>
  <c r="F128" i="9"/>
  <c r="F2920" i="9"/>
  <c r="F2546" i="9"/>
  <c r="F2894" i="9"/>
  <c r="D291" i="10" s="1"/>
  <c r="F2457" i="9"/>
  <c r="F2364" i="9"/>
  <c r="F2463" i="9"/>
  <c r="F2166" i="9"/>
  <c r="F218" i="10" s="1"/>
  <c r="F1786" i="9"/>
  <c r="F1854" i="9"/>
  <c r="F1420" i="9"/>
  <c r="F773" i="9"/>
  <c r="F976" i="9"/>
  <c r="F646" i="9"/>
  <c r="F109" i="9"/>
  <c r="V224" i="11" s="1"/>
  <c r="X224" i="11" s="1"/>
  <c r="F1761" i="9"/>
  <c r="F436" i="9"/>
  <c r="F2694" i="9"/>
  <c r="D271" i="10" s="1"/>
  <c r="F1017" i="9"/>
  <c r="G103" i="10" s="1"/>
  <c r="F801" i="9"/>
  <c r="F623" i="9"/>
  <c r="F1109" i="9"/>
  <c r="F2677" i="9"/>
  <c r="F2217" i="9"/>
  <c r="F1591" i="9"/>
  <c r="F645" i="9"/>
  <c r="F648" i="9"/>
  <c r="F539" i="9"/>
  <c r="F1500" i="9"/>
  <c r="F2946" i="9"/>
  <c r="F2516" i="9"/>
  <c r="F2340" i="9"/>
  <c r="F1918" i="9"/>
  <c r="F1753" i="9"/>
  <c r="C177" i="10" s="1"/>
  <c r="F857" i="9"/>
  <c r="F356" i="9"/>
  <c r="J27" i="10"/>
  <c r="V1920" i="11"/>
  <c r="W1920" i="11" s="1"/>
  <c r="F2924" i="9"/>
  <c r="F2350" i="9"/>
  <c r="F2517" i="9"/>
  <c r="F2632" i="9"/>
  <c r="V1530" i="11" s="1"/>
  <c r="F2024" i="9"/>
  <c r="D204" i="10" s="1"/>
  <c r="F2046" i="9"/>
  <c r="F1435" i="9"/>
  <c r="F1155" i="9"/>
  <c r="F988" i="9"/>
  <c r="F1365" i="9"/>
  <c r="F778" i="9"/>
  <c r="F557" i="9"/>
  <c r="G57" i="10" s="1"/>
  <c r="F366" i="9"/>
  <c r="F38" i="10" s="1"/>
  <c r="F598" i="9"/>
  <c r="F1594" i="9"/>
  <c r="F2505" i="9"/>
  <c r="F2104" i="9"/>
  <c r="F1718" i="9"/>
  <c r="F938" i="9"/>
  <c r="F574" i="9"/>
  <c r="F320" i="9"/>
  <c r="F2192" i="9"/>
  <c r="B221" i="10" s="1"/>
  <c r="F2495" i="9"/>
  <c r="F25" i="9"/>
  <c r="E4" i="10" s="1"/>
  <c r="F2927" i="9"/>
  <c r="F2814" i="9"/>
  <c r="D283" i="10" s="1"/>
  <c r="F2440" i="9"/>
  <c r="J245" i="10" s="1"/>
  <c r="F1767" i="9"/>
  <c r="F1603" i="9"/>
  <c r="F1876" i="9"/>
  <c r="F1191" i="9"/>
  <c r="F1330" i="9"/>
  <c r="F1239" i="9"/>
  <c r="F1124" i="9"/>
  <c r="D114" i="10" s="1"/>
  <c r="F1675" i="9"/>
  <c r="F1125" i="9"/>
  <c r="F792" i="9"/>
  <c r="J81" i="10" s="1"/>
  <c r="F533" i="9"/>
  <c r="F924" i="9"/>
  <c r="F1169" i="9"/>
  <c r="F529" i="9"/>
  <c r="I54" i="10" s="1"/>
  <c r="F584" i="9"/>
  <c r="F619" i="9"/>
  <c r="F2085" i="9"/>
  <c r="F836" i="9"/>
  <c r="F85" i="10" s="1"/>
  <c r="F614" i="9"/>
  <c r="D63" i="10" s="1"/>
  <c r="F448" i="9"/>
  <c r="F1153" i="9"/>
  <c r="F1197" i="9"/>
  <c r="F1468" i="9"/>
  <c r="H148" i="10" s="1"/>
  <c r="F634" i="9"/>
  <c r="F225" i="9"/>
  <c r="F440" i="9"/>
  <c r="F344" i="9"/>
  <c r="F2506" i="9"/>
  <c r="F832" i="9"/>
  <c r="B85" i="10" s="1"/>
  <c r="F1835" i="9"/>
  <c r="E185" i="10" s="1"/>
  <c r="F2668" i="9"/>
  <c r="H268" i="10" s="1"/>
  <c r="F2936" i="9"/>
  <c r="F295" i="10" s="1"/>
  <c r="F2594" i="9"/>
  <c r="D261" i="10" s="1"/>
  <c r="F2424" i="9"/>
  <c r="F2158" i="9"/>
  <c r="H217" i="10" s="1"/>
  <c r="F2206" i="9"/>
  <c r="F1687" i="9"/>
  <c r="F1072" i="9"/>
  <c r="B109" i="10" s="1"/>
  <c r="F721" i="9"/>
  <c r="F817" i="9"/>
  <c r="F849" i="9"/>
  <c r="F625" i="9"/>
  <c r="V2052" i="11" s="1"/>
  <c r="D21" i="10"/>
  <c r="F364" i="9"/>
  <c r="F1793" i="9"/>
  <c r="F2764" i="9"/>
  <c r="D278" i="10" s="1"/>
  <c r="F2662" i="9"/>
  <c r="F2123" i="9"/>
  <c r="F2008" i="9"/>
  <c r="V1918" i="11" s="1"/>
  <c r="F2101" i="9"/>
  <c r="K211" i="10" s="1"/>
  <c r="F1560" i="9"/>
  <c r="F1444" i="9"/>
  <c r="F1219" i="9"/>
  <c r="F841" i="9"/>
  <c r="K85" i="10" s="1"/>
  <c r="F843" i="9"/>
  <c r="F653" i="9"/>
  <c r="F348" i="9"/>
  <c r="F93" i="9"/>
  <c r="F683" i="9"/>
  <c r="F1229" i="9"/>
  <c r="I124" i="10" s="1"/>
  <c r="F2483" i="9"/>
  <c r="K217" i="10"/>
  <c r="F1910" i="9"/>
  <c r="F1450" i="9"/>
  <c r="J146" i="10" s="1"/>
  <c r="F1135" i="9"/>
  <c r="F887" i="9"/>
  <c r="F1430" i="9"/>
  <c r="F689" i="9"/>
  <c r="V517" i="11" s="1"/>
  <c r="X517" i="11" s="1"/>
  <c r="F212" i="9"/>
  <c r="B23" i="10" s="1"/>
  <c r="F67" i="9"/>
  <c r="F2730" i="9"/>
  <c r="F937" i="9"/>
  <c r="F2211" i="9"/>
  <c r="K222" i="10" s="1"/>
  <c r="F2216" i="9"/>
  <c r="F223" i="10" s="1"/>
  <c r="J199" i="10"/>
  <c r="F2058" i="9"/>
  <c r="F1800" i="9"/>
  <c r="J181" i="10" s="1"/>
  <c r="F1565" i="9"/>
  <c r="F1426" i="9"/>
  <c r="F1635" i="9"/>
  <c r="F1300" i="9"/>
  <c r="F1140" i="9"/>
  <c r="F617" i="9"/>
  <c r="F477" i="9"/>
  <c r="K96" i="10"/>
  <c r="H167" i="10"/>
  <c r="F1896" i="9"/>
  <c r="F191" i="10" s="1"/>
  <c r="K62" i="10"/>
  <c r="F1432" i="9"/>
  <c r="B145" i="10" s="1"/>
  <c r="F751" i="9"/>
  <c r="K76" i="10" s="1"/>
  <c r="F2738" i="9"/>
  <c r="F2649" i="9"/>
  <c r="D268" i="10"/>
  <c r="F2321" i="9"/>
  <c r="F2360" i="9"/>
  <c r="J237" i="10" s="1"/>
  <c r="E186" i="10"/>
  <c r="F1709" i="9"/>
  <c r="F1754" i="9"/>
  <c r="D177" i="10" s="1"/>
  <c r="F1850" i="9"/>
  <c r="F1205" i="9"/>
  <c r="F1272" i="9"/>
  <c r="V1551" i="11" s="1"/>
  <c r="F833" i="9"/>
  <c r="C85" i="10" s="1"/>
  <c r="F489" i="9"/>
  <c r="F287" i="9"/>
  <c r="E96" i="10"/>
  <c r="F2307" i="9"/>
  <c r="F2182" i="9"/>
  <c r="B220" i="10" s="1"/>
  <c r="E290" i="10"/>
  <c r="B262" i="10"/>
  <c r="F232" i="10"/>
  <c r="I203" i="10"/>
  <c r="F1942" i="9"/>
  <c r="B196" i="10" s="1"/>
  <c r="V1296" i="11"/>
  <c r="W1296" i="11" s="1"/>
  <c r="B218" i="10"/>
  <c r="F1931" i="9"/>
  <c r="H168" i="10"/>
  <c r="B281" i="10"/>
  <c r="E211" i="10"/>
  <c r="G289" i="10"/>
  <c r="F2641" i="9"/>
  <c r="K265" i="10" s="1"/>
  <c r="K243" i="10"/>
  <c r="F243" i="10"/>
  <c r="D237" i="10"/>
  <c r="D230" i="10"/>
  <c r="C243" i="10"/>
  <c r="C167" i="10"/>
  <c r="F289" i="10"/>
  <c r="F2915" i="9"/>
  <c r="F2660" i="9"/>
  <c r="G191" i="10"/>
  <c r="K295" i="10"/>
  <c r="C289" i="10"/>
  <c r="C281" i="10"/>
  <c r="D262" i="10"/>
  <c r="F2610" i="9"/>
  <c r="J262" i="10" s="1"/>
  <c r="D229" i="10"/>
  <c r="K289" i="10"/>
  <c r="C199" i="10"/>
  <c r="F2831" i="9"/>
  <c r="K284" i="10" s="1"/>
  <c r="J278" i="10"/>
  <c r="F2553" i="9"/>
  <c r="H222" i="10"/>
  <c r="H287" i="10"/>
  <c r="F2852" i="9"/>
  <c r="B287" i="10" s="1"/>
  <c r="I291" i="10"/>
  <c r="C291" i="10"/>
  <c r="F2769" i="9"/>
  <c r="I278" i="10" s="1"/>
  <c r="G278" i="10"/>
  <c r="F2822" i="9"/>
  <c r="B284" i="10" s="1"/>
  <c r="I260" i="10"/>
  <c r="C261" i="10"/>
  <c r="C254" i="10"/>
  <c r="V1356" i="11"/>
  <c r="W1356" i="11" s="1"/>
  <c r="G199" i="10"/>
  <c r="V864" i="11"/>
  <c r="W864" i="11" s="1"/>
  <c r="C229" i="10"/>
  <c r="J220" i="10"/>
  <c r="V2181" i="11"/>
  <c r="I28" i="10"/>
  <c r="K4" i="10"/>
  <c r="I230" i="10"/>
  <c r="V1903" i="11"/>
  <c r="J23" i="10"/>
  <c r="C280" i="10"/>
  <c r="V1953" i="11"/>
  <c r="V406" i="11"/>
  <c r="X406" i="11" s="1"/>
  <c r="V2336" i="11"/>
  <c r="J254" i="10"/>
  <c r="I164" i="10"/>
  <c r="D277" i="10"/>
  <c r="B51" i="10"/>
  <c r="V426" i="11"/>
  <c r="W426" i="11" s="1"/>
  <c r="I57" i="10"/>
  <c r="B155" i="10"/>
  <c r="J219" i="10"/>
  <c r="V1143" i="11"/>
  <c r="W1143" i="11" s="1"/>
  <c r="V1415" i="11"/>
  <c r="W1415" i="11" s="1"/>
  <c r="C191" i="10"/>
  <c r="K283" i="10"/>
  <c r="I222" i="10"/>
  <c r="I284" i="10"/>
  <c r="F2165" i="9"/>
  <c r="E218" i="10" s="1"/>
  <c r="B204" i="10"/>
  <c r="H100" i="10"/>
  <c r="G127" i="10"/>
  <c r="B286" i="10"/>
  <c r="K193" i="10"/>
  <c r="H143" i="10"/>
  <c r="C144" i="10"/>
  <c r="E145" i="10"/>
  <c r="K130" i="10"/>
  <c r="F1171" i="9"/>
  <c r="G63" i="10"/>
  <c r="B53" i="10"/>
  <c r="I75" i="10"/>
  <c r="B280" i="10"/>
  <c r="J260" i="10"/>
  <c r="J287" i="10"/>
  <c r="B289" i="10"/>
  <c r="F2497" i="9"/>
  <c r="B245" i="10"/>
  <c r="B261" i="10"/>
  <c r="F2348" i="9"/>
  <c r="B229" i="10"/>
  <c r="B254" i="10"/>
  <c r="V2134" i="11"/>
  <c r="J182" i="10"/>
  <c r="D187" i="10"/>
  <c r="K164" i="10"/>
  <c r="D166" i="10"/>
  <c r="H142" i="10"/>
  <c r="F140" i="10"/>
  <c r="G143" i="10"/>
  <c r="G284" i="10"/>
  <c r="H281" i="10"/>
  <c r="F2427" i="9"/>
  <c r="G244" i="10" s="1"/>
  <c r="D244" i="10"/>
  <c r="D202" i="10"/>
  <c r="K215" i="10"/>
  <c r="G260" i="10"/>
  <c r="B260" i="10"/>
  <c r="H260" i="10"/>
  <c r="F2579" i="9"/>
  <c r="K261" i="10"/>
  <c r="G245" i="10"/>
  <c r="F2392" i="9"/>
  <c r="B241" i="10" s="1"/>
  <c r="G229" i="10"/>
  <c r="H241" i="10"/>
  <c r="D215" i="10"/>
  <c r="K229" i="10"/>
  <c r="D196" i="10"/>
  <c r="V2271" i="11"/>
  <c r="W2271" i="11" s="1"/>
  <c r="F2079" i="9"/>
  <c r="G177" i="10"/>
  <c r="B193" i="10"/>
  <c r="F2103" i="9"/>
  <c r="D164" i="10"/>
  <c r="F1650" i="9"/>
  <c r="J166" i="10" s="1"/>
  <c r="E146" i="10"/>
  <c r="E122" i="10"/>
  <c r="K237" i="10"/>
  <c r="I122" i="10"/>
  <c r="D167" i="10"/>
  <c r="F144" i="10"/>
  <c r="F136" i="10"/>
  <c r="B135" i="10"/>
  <c r="J145" i="10"/>
  <c r="G96" i="10"/>
  <c r="B146" i="10"/>
  <c r="F96" i="10"/>
  <c r="C67" i="10"/>
  <c r="G8" i="10"/>
  <c r="K32" i="10"/>
  <c r="V892" i="11"/>
  <c r="X892" i="11" s="1"/>
  <c r="K177" i="10"/>
  <c r="I242" i="10"/>
  <c r="D245" i="10"/>
  <c r="F2570" i="9"/>
  <c r="H240" i="10"/>
  <c r="B244" i="10"/>
  <c r="F2488" i="9"/>
  <c r="F2396" i="9"/>
  <c r="F241" i="10" s="1"/>
  <c r="F2248" i="9"/>
  <c r="H226" i="10" s="1"/>
  <c r="F2377" i="9"/>
  <c r="F1997" i="9"/>
  <c r="K201" i="10"/>
  <c r="H193" i="10"/>
  <c r="K196" i="10"/>
  <c r="K204" i="10"/>
  <c r="F2460" i="9"/>
  <c r="F1824" i="9"/>
  <c r="B215" i="10"/>
  <c r="F1747" i="9"/>
  <c r="V1760" i="11"/>
  <c r="X1760" i="11" s="1"/>
  <c r="E166" i="10"/>
  <c r="F1724" i="9"/>
  <c r="K142" i="10"/>
  <c r="F1464" i="9"/>
  <c r="D148" i="10" s="1"/>
  <c r="H122" i="10"/>
  <c r="F939" i="9"/>
  <c r="B77" i="10"/>
  <c r="B76" i="10"/>
  <c r="D57" i="10"/>
  <c r="F676" i="9"/>
  <c r="B75" i="10"/>
  <c r="F641" i="9"/>
  <c r="B36" i="10"/>
  <c r="F19" i="9"/>
  <c r="B17" i="10"/>
  <c r="B199" i="10"/>
  <c r="C175" i="10"/>
  <c r="B163" i="10"/>
  <c r="B191" i="10"/>
  <c r="F1510" i="9"/>
  <c r="J152" i="10" s="1"/>
  <c r="B166" i="10"/>
  <c r="B122" i="10"/>
  <c r="F898" i="9"/>
  <c r="F1431" i="9"/>
  <c r="K144" i="10" s="1"/>
  <c r="F1165" i="9"/>
  <c r="B61" i="10"/>
  <c r="F1375" i="9"/>
  <c r="B67" i="10"/>
  <c r="K103" i="10"/>
  <c r="E100" i="10"/>
  <c r="F719" i="9"/>
  <c r="F365" i="9"/>
  <c r="E38" i="10" s="1"/>
  <c r="B8" i="10"/>
  <c r="F32" i="10"/>
  <c r="V610" i="11"/>
  <c r="W610" i="11" s="1"/>
  <c r="H61" i="10"/>
  <c r="C217" i="10"/>
  <c r="J136" i="10"/>
  <c r="G142" i="10"/>
  <c r="F1178" i="9"/>
  <c r="G112" i="10"/>
  <c r="V1377" i="11"/>
  <c r="W1377" i="11" s="1"/>
  <c r="E76" i="10"/>
  <c r="F906" i="9"/>
  <c r="C55" i="10"/>
  <c r="D58" i="10"/>
  <c r="F762" i="9"/>
  <c r="B78" i="10" s="1"/>
  <c r="D53" i="10"/>
  <c r="K12" i="10"/>
  <c r="F27" i="10"/>
  <c r="F451" i="9"/>
  <c r="V1277" i="11"/>
  <c r="X1277" i="11" s="1"/>
  <c r="V1317" i="11"/>
  <c r="C17" i="10"/>
  <c r="F1293" i="9"/>
  <c r="V1745" i="11" s="1"/>
  <c r="F816" i="9"/>
  <c r="E196" i="10"/>
  <c r="F112" i="10"/>
  <c r="I146" i="10"/>
  <c r="F1314" i="9"/>
  <c r="E114" i="10"/>
  <c r="F970" i="9"/>
  <c r="V1996" i="11" s="1"/>
  <c r="F890" i="9"/>
  <c r="J163" i="10"/>
  <c r="G76" i="10"/>
  <c r="B100" i="10"/>
  <c r="C62" i="10"/>
  <c r="C53" i="10"/>
  <c r="G12" i="10"/>
  <c r="C27" i="10"/>
  <c r="H28" i="10"/>
  <c r="G28" i="10"/>
  <c r="V1320" i="11"/>
  <c r="X1320" i="11" s="1"/>
  <c r="E32" i="10"/>
  <c r="G58" i="10"/>
  <c r="H4" i="10"/>
  <c r="F193" i="10"/>
  <c r="B243" i="10"/>
  <c r="K141" i="10"/>
  <c r="D222" i="10"/>
  <c r="B230" i="10"/>
  <c r="F2235" i="9"/>
  <c r="I220" i="10"/>
  <c r="F1880" i="9"/>
  <c r="B185" i="10"/>
  <c r="B152" i="10"/>
  <c r="F155" i="10"/>
  <c r="I181" i="10"/>
  <c r="F146" i="10"/>
  <c r="D130" i="10"/>
  <c r="D109" i="10"/>
  <c r="F960" i="9"/>
  <c r="F1463" i="9"/>
  <c r="C148" i="10" s="1"/>
  <c r="J129" i="10"/>
  <c r="B148" i="10"/>
  <c r="F1056" i="9"/>
  <c r="F124" i="10"/>
  <c r="J144" i="10"/>
  <c r="H62" i="10"/>
  <c r="I32" i="10"/>
  <c r="F586" i="9"/>
  <c r="I67" i="10"/>
  <c r="B28" i="10"/>
  <c r="K18" i="10"/>
  <c r="J8" i="10"/>
  <c r="D38" i="10"/>
  <c r="E217" i="10"/>
  <c r="E144" i="10"/>
  <c r="D23" i="10"/>
  <c r="B203" i="10"/>
  <c r="J286" i="10"/>
  <c r="C54" i="10"/>
  <c r="H204" i="10"/>
  <c r="F852" i="9"/>
  <c r="B87" i="10" s="1"/>
  <c r="E92" i="10"/>
  <c r="B187" i="10"/>
  <c r="C181" i="10"/>
  <c r="G196" i="10"/>
  <c r="J175" i="10"/>
  <c r="J186" i="10"/>
  <c r="F1485" i="9"/>
  <c r="G152" i="10"/>
  <c r="D146" i="10"/>
  <c r="D127" i="10"/>
  <c r="H96" i="10"/>
  <c r="G132" i="10"/>
  <c r="H118" i="10"/>
  <c r="E142" i="10"/>
  <c r="F1177" i="9"/>
  <c r="F52" i="10"/>
  <c r="E91" i="10"/>
  <c r="F718" i="9"/>
  <c r="F593" i="9"/>
  <c r="C61" i="10" s="1"/>
  <c r="B295" i="10"/>
  <c r="I53" i="10"/>
  <c r="B136" i="10"/>
  <c r="F2549" i="9"/>
  <c r="V921" i="11" s="1"/>
  <c r="F2125" i="9"/>
  <c r="F2299" i="9"/>
  <c r="F2224" i="9"/>
  <c r="F2205" i="9"/>
  <c r="E222" i="10" s="1"/>
  <c r="D217" i="10"/>
  <c r="V939" i="11"/>
  <c r="X939" i="11" s="1"/>
  <c r="F187" i="10"/>
  <c r="V655" i="11"/>
  <c r="W655" i="11" s="1"/>
  <c r="F1737" i="9"/>
  <c r="G175" i="10" s="1"/>
  <c r="F2016" i="9"/>
  <c r="F203" i="10" s="1"/>
  <c r="F1714" i="9"/>
  <c r="F1720" i="9"/>
  <c r="J173" i="10" s="1"/>
  <c r="F1669" i="9"/>
  <c r="F1966" i="9"/>
  <c r="V2292" i="11" s="1"/>
  <c r="X2292" i="11" s="1"/>
  <c r="H154" i="10"/>
  <c r="G164" i="10"/>
  <c r="C166" i="10"/>
  <c r="I154" i="10"/>
  <c r="F1662" i="9"/>
  <c r="B168" i="10" s="1"/>
  <c r="E152" i="10"/>
  <c r="J143" i="10"/>
  <c r="F1400" i="9"/>
  <c r="B124" i="10"/>
  <c r="F1316" i="9"/>
  <c r="F133" i="10" s="1"/>
  <c r="F1434" i="9"/>
  <c r="D145" i="10" s="1"/>
  <c r="F1264" i="9"/>
  <c r="D56" i="10"/>
  <c r="F810" i="9"/>
  <c r="F1278" i="9"/>
  <c r="H129" i="10" s="1"/>
  <c r="F597" i="9"/>
  <c r="G61" i="10" s="1"/>
  <c r="V704" i="11"/>
  <c r="X704" i="11" s="1"/>
  <c r="B237" i="10"/>
  <c r="I8" i="10"/>
  <c r="B144" i="10"/>
  <c r="D186" i="10"/>
  <c r="C193" i="10"/>
  <c r="F2839" i="9"/>
  <c r="H195" i="10"/>
  <c r="B181" i="10"/>
  <c r="J167" i="10"/>
  <c r="C185" i="10"/>
  <c r="E164" i="10"/>
  <c r="I145" i="10"/>
  <c r="K154" i="10"/>
  <c r="G122" i="10"/>
  <c r="C152" i="10"/>
  <c r="B62" i="10"/>
  <c r="J57" i="10"/>
  <c r="J76" i="10"/>
  <c r="F358" i="9"/>
  <c r="V755" i="11"/>
  <c r="W755" i="11" s="1"/>
  <c r="V87" i="11"/>
  <c r="X87" i="11" s="1"/>
  <c r="H187" i="10"/>
  <c r="B164" i="10"/>
  <c r="E140" i="10"/>
  <c r="E136" i="10"/>
  <c r="J56" i="10"/>
  <c r="F355" i="9"/>
  <c r="F474" i="9"/>
  <c r="F462" i="9"/>
  <c r="B48" i="10" s="1"/>
  <c r="J32" i="10"/>
  <c r="C38" i="10"/>
  <c r="F30" i="9"/>
  <c r="J4" i="10" s="1"/>
  <c r="V657" i="11"/>
  <c r="W657" i="11" s="1"/>
  <c r="V418" i="11"/>
  <c r="X418" i="11" s="1"/>
  <c r="I277" i="10"/>
  <c r="K278" i="10"/>
  <c r="F756" i="9"/>
  <c r="F77" i="10" s="1"/>
  <c r="F167" i="10"/>
  <c r="F716" i="9"/>
  <c r="J38" i="10"/>
  <c r="E187" i="10"/>
  <c r="B283" i="10"/>
  <c r="F871" i="9"/>
  <c r="F1801" i="9"/>
  <c r="K181" i="10" s="1"/>
  <c r="F2571" i="9"/>
  <c r="F249" i="9"/>
  <c r="V2221" i="11" s="1"/>
  <c r="V1402" i="11"/>
  <c r="V1191" i="11"/>
  <c r="W1191" i="11" s="1"/>
  <c r="V1199" i="11"/>
  <c r="W1199" i="11" s="1"/>
  <c r="F2658" i="9"/>
  <c r="F2606" i="9"/>
  <c r="F262" i="10" s="1"/>
  <c r="F281" i="10"/>
  <c r="B140" i="10"/>
  <c r="B27" i="10"/>
  <c r="F1006" i="9"/>
  <c r="F1201" i="9"/>
  <c r="I130" i="10"/>
  <c r="F175" i="10"/>
  <c r="F2581" i="9"/>
  <c r="K57" i="10"/>
  <c r="D12" i="10"/>
  <c r="F1096" i="9"/>
  <c r="G265" i="10"/>
  <c r="C18" i="10"/>
  <c r="F1932" i="9"/>
  <c r="B195" i="10" s="1"/>
  <c r="F534" i="9"/>
  <c r="J17" i="10"/>
  <c r="B18" i="10"/>
  <c r="V58" i="11"/>
  <c r="X58" i="11" s="1"/>
  <c r="V1266" i="11"/>
  <c r="W1266" i="11" s="1"/>
  <c r="V1297" i="11"/>
  <c r="W1297" i="11" s="1"/>
  <c r="V116" i="11"/>
  <c r="X116" i="11" s="1"/>
  <c r="K143" i="10"/>
  <c r="G48" i="10"/>
  <c r="E55" i="10"/>
  <c r="I17" i="10"/>
  <c r="J191" i="10"/>
  <c r="I18" i="10"/>
  <c r="G106" i="10"/>
  <c r="G291" i="10"/>
  <c r="H76" i="10"/>
  <c r="B57" i="10"/>
  <c r="K221" i="10"/>
  <c r="F2633" i="9"/>
  <c r="V1098" i="11" s="1"/>
  <c r="F114" i="10"/>
  <c r="B106" i="10"/>
  <c r="F1185" i="9"/>
  <c r="F1128" i="9"/>
  <c r="H114" i="10" s="1"/>
  <c r="F972" i="9"/>
  <c r="B99" i="10" s="1"/>
  <c r="F854" i="9"/>
  <c r="D87" i="10" s="1"/>
  <c r="F838" i="9"/>
  <c r="H85" i="10" s="1"/>
  <c r="F949" i="9"/>
  <c r="I96" i="10" s="1"/>
  <c r="F821" i="9"/>
  <c r="F537" i="9"/>
  <c r="F831" i="9"/>
  <c r="F1270" i="9"/>
  <c r="F896" i="9"/>
  <c r="F91" i="10" s="1"/>
  <c r="B32" i="10"/>
  <c r="F234" i="9"/>
  <c r="F219" i="9"/>
  <c r="I23" i="10" s="1"/>
  <c r="F136" i="9"/>
  <c r="V2136" i="11" s="1"/>
  <c r="F96" i="9"/>
  <c r="F161" i="9"/>
  <c r="K17" i="10" s="1"/>
  <c r="F596" i="9"/>
  <c r="F61" i="10" s="1"/>
  <c r="F347" i="9"/>
  <c r="G36" i="10" s="1"/>
  <c r="F254" i="9"/>
  <c r="D27" i="10" s="1"/>
  <c r="F19" i="10"/>
  <c r="F26" i="9"/>
  <c r="F4" i="10" s="1"/>
  <c r="V1295" i="11"/>
  <c r="W1295" i="11" s="1"/>
  <c r="V1045" i="11"/>
  <c r="W1045" i="11" s="1"/>
  <c r="V831" i="11"/>
  <c r="W831" i="11" s="1"/>
  <c r="V670" i="11"/>
  <c r="W670" i="11" s="1"/>
  <c r="V944" i="11"/>
  <c r="W944" i="11" s="1"/>
  <c r="V400" i="11"/>
  <c r="X400" i="11" s="1"/>
  <c r="I241" i="10"/>
  <c r="F283" i="10"/>
  <c r="B167" i="10"/>
  <c r="I112" i="10"/>
  <c r="V2243" i="11"/>
  <c r="X2243" i="11" s="1"/>
  <c r="E124" i="10"/>
  <c r="F2866" i="9"/>
  <c r="F288" i="10" s="1"/>
  <c r="I77" i="10"/>
  <c r="G163" i="10"/>
  <c r="B38" i="10"/>
  <c r="B242" i="10"/>
  <c r="G295" i="10"/>
  <c r="F709" i="9"/>
  <c r="E57" i="10"/>
  <c r="H67" i="10"/>
  <c r="F1012" i="9"/>
  <c r="B103" i="10" s="1"/>
  <c r="F695" i="9"/>
  <c r="V2005" i="11" s="1"/>
  <c r="I63" i="10"/>
  <c r="E53" i="10"/>
  <c r="F325" i="9"/>
  <c r="E34" i="10" s="1"/>
  <c r="V1112" i="11"/>
  <c r="X1112" i="11" s="1"/>
  <c r="G54" i="10"/>
  <c r="F17" i="10"/>
  <c r="J62" i="10"/>
  <c r="F29" i="9"/>
  <c r="I4" i="10" s="1"/>
  <c r="D36" i="10"/>
  <c r="V193" i="11"/>
  <c r="X193" i="11" s="1"/>
  <c r="V1498" i="11"/>
  <c r="W1498" i="11" s="1"/>
  <c r="V1404" i="11"/>
  <c r="W1404" i="11" s="1"/>
  <c r="J226" i="10"/>
  <c r="H288" i="10"/>
  <c r="D135" i="10"/>
  <c r="K124" i="10"/>
  <c r="F461" i="9"/>
  <c r="F1523" i="9"/>
  <c r="C154" i="10" s="1"/>
  <c r="D28" i="10"/>
  <c r="K38" i="10"/>
  <c r="H196" i="10"/>
  <c r="I65" i="10"/>
  <c r="G232" i="10"/>
  <c r="B222" i="10"/>
  <c r="J295" i="10"/>
  <c r="F481" i="9"/>
  <c r="H43" i="10"/>
  <c r="F609" i="9"/>
  <c r="I62" i="10" s="1"/>
  <c r="F233" i="9"/>
  <c r="F213" i="9"/>
  <c r="C23" i="10" s="1"/>
  <c r="G27" i="10"/>
  <c r="F34" i="9"/>
  <c r="V1469" i="11"/>
  <c r="W1469" i="11" s="1"/>
  <c r="V612" i="11"/>
  <c r="X612" i="11" s="1"/>
  <c r="V632" i="11"/>
  <c r="V1040" i="11"/>
  <c r="W1040" i="11" s="1"/>
  <c r="K112" i="10"/>
  <c r="K241" i="10"/>
  <c r="K166" i="10"/>
  <c r="F1031" i="9"/>
  <c r="D32" i="10"/>
  <c r="F201" i="10"/>
  <c r="F768" i="9"/>
  <c r="V2527" i="11" s="1"/>
  <c r="H262" i="10"/>
  <c r="F1362" i="9"/>
  <c r="H36" i="10"/>
  <c r="E23" i="10"/>
  <c r="F222" i="9"/>
  <c r="B24" i="10" s="1"/>
  <c r="J24" i="10"/>
  <c r="F172" i="9"/>
  <c r="B19" i="10" s="1"/>
  <c r="F43" i="9"/>
  <c r="F384" i="9"/>
  <c r="D40" i="10" s="1"/>
  <c r="V364" i="11"/>
  <c r="W364" i="11" s="1"/>
  <c r="J222" i="10"/>
  <c r="H155" i="10"/>
  <c r="H166" i="10"/>
  <c r="E153" i="10"/>
  <c r="F1034" i="9"/>
  <c r="F2591" i="9"/>
  <c r="K260" i="10" s="1"/>
  <c r="V1158" i="11"/>
  <c r="X1158" i="11" s="1"/>
  <c r="E262" i="10"/>
  <c r="C201" i="10"/>
  <c r="J241" i="10"/>
  <c r="F1659" i="9"/>
  <c r="I167" i="10" s="1"/>
  <c r="J271" i="10"/>
  <c r="K218" i="10"/>
  <c r="V2015" i="11"/>
  <c r="W2015" i="11" s="1"/>
  <c r="B4" i="10"/>
  <c r="H38" i="10"/>
  <c r="J85" i="10"/>
  <c r="V997" i="11"/>
  <c r="W997" i="11" s="1"/>
  <c r="V547" i="11"/>
  <c r="W547" i="11" s="1"/>
  <c r="V640" i="11"/>
  <c r="W640" i="11" s="1"/>
  <c r="V480" i="11"/>
  <c r="W480" i="11" s="1"/>
  <c r="V642" i="11"/>
  <c r="W642" i="11" s="1"/>
  <c r="C182" i="10"/>
  <c r="V1210" i="11"/>
  <c r="W1210" i="11" s="1"/>
  <c r="V492" i="11"/>
  <c r="X492" i="11" s="1"/>
  <c r="V885" i="11"/>
  <c r="W885" i="11" s="1"/>
  <c r="V1216" i="11"/>
  <c r="W1216" i="11" s="1"/>
  <c r="V321" i="11"/>
  <c r="X321" i="11" s="1"/>
  <c r="V2255" i="11"/>
  <c r="W2255" i="11" s="1"/>
  <c r="F1632" i="9"/>
  <c r="F1592" i="9"/>
  <c r="B161" i="10" s="1"/>
  <c r="F1448" i="9"/>
  <c r="H146" i="10" s="1"/>
  <c r="F1245" i="9"/>
  <c r="F1007" i="9"/>
  <c r="F532" i="9"/>
  <c r="B55" i="10" s="1"/>
  <c r="F192" i="9"/>
  <c r="B21" i="10" s="1"/>
  <c r="F255" i="9"/>
  <c r="E27" i="10" s="1"/>
  <c r="F199" i="9"/>
  <c r="I21" i="10" s="1"/>
  <c r="F40" i="9"/>
  <c r="F3" i="9"/>
  <c r="V1231" i="11" s="1"/>
  <c r="F1899" i="9"/>
  <c r="I191" i="10" s="1"/>
  <c r="F1121" i="9"/>
  <c r="F749" i="9"/>
  <c r="I76" i="10" s="1"/>
  <c r="F1050" i="9"/>
  <c r="J106" i="10" s="1"/>
  <c r="F2444" i="9"/>
  <c r="F2214" i="9"/>
  <c r="F1233" i="9"/>
  <c r="F536" i="9"/>
  <c r="F605" i="9"/>
  <c r="E62" i="10" s="1"/>
  <c r="V1081" i="11"/>
  <c r="W1081" i="11" s="1"/>
  <c r="V472" i="11"/>
  <c r="X472" i="11" s="1"/>
  <c r="F2387" i="9"/>
  <c r="G240" i="10" s="1"/>
  <c r="F2252" i="9"/>
  <c r="F1998" i="9"/>
  <c r="F1170" i="9"/>
  <c r="F2115" i="9"/>
  <c r="F1616" i="9"/>
  <c r="F163" i="10" s="1"/>
  <c r="F1404" i="9"/>
  <c r="D142" i="10" s="1"/>
  <c r="F888" i="9"/>
  <c r="F1143" i="9"/>
  <c r="V1895" i="11" s="1"/>
  <c r="F987" i="9"/>
  <c r="G100" i="10" s="1"/>
  <c r="F1344" i="9"/>
  <c r="D136" i="10" s="1"/>
  <c r="F1065" i="9"/>
  <c r="F1071" i="9"/>
  <c r="F902" i="9"/>
  <c r="B92" i="10" s="1"/>
  <c r="F480" i="9"/>
  <c r="F428" i="9"/>
  <c r="V724" i="11" s="1"/>
  <c r="F54" i="9"/>
  <c r="V414" i="11"/>
  <c r="X414" i="11" s="1"/>
  <c r="F118" i="9"/>
  <c r="F2910" i="9"/>
  <c r="F2124" i="9"/>
  <c r="F2335" i="9"/>
  <c r="F2942" i="9"/>
  <c r="B296" i="10" s="1"/>
  <c r="F2834" i="9"/>
  <c r="F2817" i="9"/>
  <c r="G283" i="10" s="1"/>
  <c r="F2779" i="9"/>
  <c r="F2622" i="9"/>
  <c r="B264" i="10" s="1"/>
  <c r="F2781" i="9"/>
  <c r="F2672" i="9"/>
  <c r="B269" i="10" s="1"/>
  <c r="F2574" i="9"/>
  <c r="F2485" i="9"/>
  <c r="F2381" i="9"/>
  <c r="F2119" i="9"/>
  <c r="F2129" i="9"/>
  <c r="F2017" i="9"/>
  <c r="G203" i="10" s="1"/>
  <c r="F1974" i="9"/>
  <c r="D199" i="10" s="1"/>
  <c r="F1690" i="9"/>
  <c r="F1861" i="9"/>
  <c r="K187" i="10" s="1"/>
  <c r="F1691" i="9"/>
  <c r="F2929" i="9"/>
  <c r="F2791" i="9"/>
  <c r="K280" i="10" s="1"/>
  <c r="F2880" i="9"/>
  <c r="J289" i="10" s="1"/>
  <c r="F2861" i="9"/>
  <c r="K287" i="10" s="1"/>
  <c r="F2707" i="9"/>
  <c r="F2572" i="9"/>
  <c r="F2564" i="9"/>
  <c r="F2288" i="9"/>
  <c r="H230" i="10" s="1"/>
  <c r="F1992" i="9"/>
  <c r="B201" i="10" s="1"/>
  <c r="F2276" i="9"/>
  <c r="F229" i="10" s="1"/>
  <c r="F1805" i="9"/>
  <c r="E182" i="10" s="1"/>
  <c r="F2089" i="9"/>
  <c r="F1914" i="9"/>
  <c r="D193" i="10" s="1"/>
  <c r="F2212" i="9"/>
  <c r="B223" i="10" s="1"/>
  <c r="F1710" i="9"/>
  <c r="F1525" i="9"/>
  <c r="E154" i="10" s="1"/>
  <c r="F1218" i="9"/>
  <c r="F1396" i="9"/>
  <c r="F141" i="10" s="1"/>
  <c r="F1203" i="9"/>
  <c r="C122" i="10" s="1"/>
  <c r="F1279" i="9"/>
  <c r="I129" i="10" s="1"/>
  <c r="F1498" i="9"/>
  <c r="F705" i="9"/>
  <c r="F216" i="9"/>
  <c r="F23" i="10" s="1"/>
  <c r="F140" i="9"/>
  <c r="F165" i="9"/>
  <c r="E18" i="10" s="1"/>
  <c r="F654" i="9"/>
  <c r="D67" i="10" s="1"/>
  <c r="F346" i="9"/>
  <c r="F36" i="10" s="1"/>
  <c r="F278" i="9"/>
  <c r="F227" i="9"/>
  <c r="G24" i="10" s="1"/>
  <c r="F313" i="9"/>
  <c r="C33" i="10" s="1"/>
  <c r="F323" i="9"/>
  <c r="F1134" i="9"/>
  <c r="F733" i="9"/>
  <c r="C75" i="10" s="1"/>
  <c r="F2607" i="9"/>
  <c r="G262" i="10" s="1"/>
  <c r="F2093" i="9"/>
  <c r="V1817" i="11" s="1"/>
  <c r="F1150" i="9"/>
  <c r="F1088" i="9"/>
  <c r="F1374" i="9"/>
  <c r="F599" i="9"/>
  <c r="I61" i="10" s="1"/>
  <c r="F131" i="9"/>
  <c r="V1899" i="11" s="1"/>
  <c r="F2898" i="9"/>
  <c r="H291" i="10" s="1"/>
  <c r="F2466" i="9"/>
  <c r="F851" i="9"/>
  <c r="F2538" i="9"/>
  <c r="F2414" i="9"/>
  <c r="D243" i="10" s="1"/>
  <c r="F470" i="9"/>
  <c r="J48" i="10" s="1"/>
  <c r="F2882" i="9"/>
  <c r="B290" i="10" s="1"/>
  <c r="F2901" i="9"/>
  <c r="K291" i="10" s="1"/>
  <c r="F2841" i="9"/>
  <c r="F2933" i="9"/>
  <c r="C295" i="10" s="1"/>
  <c r="F2785" i="9"/>
  <c r="E280" i="10" s="1"/>
  <c r="F2382" i="9"/>
  <c r="V1545" i="11" s="1"/>
  <c r="W1545" i="11" s="1"/>
  <c r="F2474" i="9"/>
  <c r="F2074" i="9"/>
  <c r="F2531" i="9"/>
  <c r="K254" i="10" s="1"/>
  <c r="F2283" i="9"/>
  <c r="C230" i="10" s="1"/>
  <c r="F2359" i="9"/>
  <c r="I237" i="10" s="1"/>
  <c r="F2086" i="9"/>
  <c r="F1975" i="9"/>
  <c r="E199" i="10" s="1"/>
  <c r="F2029" i="9"/>
  <c r="I204" i="10" s="1"/>
  <c r="F2045" i="9"/>
  <c r="E206" i="10" s="1"/>
  <c r="F2014" i="9"/>
  <c r="D203" i="10" s="1"/>
  <c r="F1888" i="9"/>
  <c r="F1765" i="9"/>
  <c r="F1903" i="9"/>
  <c r="F1901" i="9"/>
  <c r="K191" i="10" s="1"/>
  <c r="F1576" i="9"/>
  <c r="F1550" i="9"/>
  <c r="F1512" i="9"/>
  <c r="B153" i="10" s="1"/>
  <c r="F1148" i="9"/>
  <c r="V1649" i="11" s="1"/>
  <c r="F1349" i="9"/>
  <c r="I136" i="10" s="1"/>
  <c r="F873" i="9"/>
  <c r="F1127" i="9"/>
  <c r="G114" i="10" s="1"/>
  <c r="F1040" i="9"/>
  <c r="F892" i="9"/>
  <c r="G91" i="10" s="1"/>
  <c r="F1456" i="9"/>
  <c r="F1076" i="9"/>
  <c r="F109" i="10" s="1"/>
  <c r="F1392" i="9"/>
  <c r="B141" i="10" s="1"/>
  <c r="F962" i="9"/>
  <c r="V2089" i="11" s="1"/>
  <c r="F1240" i="9"/>
  <c r="F1388" i="9"/>
  <c r="H140" i="10" s="1"/>
  <c r="F915" i="9"/>
  <c r="F744" i="9"/>
  <c r="D76" i="10" s="1"/>
  <c r="F376" i="9"/>
  <c r="F995" i="9"/>
  <c r="E101" i="10" s="1"/>
  <c r="F412" i="9"/>
  <c r="B43" i="10" s="1"/>
  <c r="F271" i="9"/>
  <c r="K28" i="10" s="1"/>
  <c r="F113" i="9"/>
  <c r="F336" i="9"/>
  <c r="F276" i="9"/>
  <c r="F155" i="9"/>
  <c r="E17" i="10" s="1"/>
  <c r="F294" i="9"/>
  <c r="F217" i="9"/>
  <c r="G23" i="10" s="1"/>
  <c r="F293" i="9"/>
  <c r="F46" i="9"/>
  <c r="F330" i="9"/>
  <c r="J34" i="10" s="1"/>
  <c r="V780" i="11"/>
  <c r="W780" i="11" s="1"/>
  <c r="V467" i="11"/>
  <c r="W467" i="11" s="1"/>
  <c r="V619" i="11"/>
  <c r="W619" i="11" s="1"/>
  <c r="F2848" i="9"/>
  <c r="H286" i="10" s="1"/>
  <c r="F2682" i="9"/>
  <c r="B270" i="10" s="1"/>
  <c r="F2713" i="9"/>
  <c r="C273" i="10" s="1"/>
  <c r="F2410" i="9"/>
  <c r="J242" i="10" s="1"/>
  <c r="F2292" i="9"/>
  <c r="B231" i="10" s="1"/>
  <c r="F2265" i="9"/>
  <c r="F1789" i="9"/>
  <c r="F1731" i="9"/>
  <c r="F1712" i="9"/>
  <c r="B173" i="10" s="1"/>
  <c r="F1599" i="9"/>
  <c r="I161" i="10" s="1"/>
  <c r="F1581" i="9"/>
  <c r="F1105" i="9"/>
  <c r="E112" i="10" s="1"/>
  <c r="F950" i="9"/>
  <c r="J96" i="10" s="1"/>
  <c r="F797" i="9"/>
  <c r="F869" i="9"/>
  <c r="F1120" i="9"/>
  <c r="F911" i="9"/>
  <c r="K92" i="10" s="1"/>
  <c r="F179" i="9"/>
  <c r="I19" i="10" s="1"/>
  <c r="F115" i="9"/>
  <c r="F210" i="9"/>
  <c r="F164" i="9"/>
  <c r="D18" i="10" s="1"/>
  <c r="V427" i="11"/>
  <c r="X427" i="11" s="1"/>
  <c r="F2373" i="9"/>
  <c r="F1727" i="9"/>
  <c r="F698" i="9"/>
  <c r="V2361" i="11" s="1"/>
  <c r="F1108" i="9"/>
  <c r="H112" i="10" s="1"/>
  <c r="F488" i="9"/>
  <c r="F2356" i="9"/>
  <c r="F237" i="10" s="1"/>
  <c r="F2199" i="9"/>
  <c r="I221" i="10" s="1"/>
  <c r="F613" i="9"/>
  <c r="C63" i="10" s="1"/>
  <c r="F2328" i="9"/>
  <c r="F2433" i="9"/>
  <c r="C245" i="10" s="1"/>
  <c r="F2133" i="9"/>
  <c r="C215" i="10" s="1"/>
  <c r="F2044" i="9"/>
  <c r="D206" i="10" s="1"/>
  <c r="F2010" i="9"/>
  <c r="V2307" i="11" s="1"/>
  <c r="F1991" i="9"/>
  <c r="F1843" i="9"/>
  <c r="C186" i="10" s="1"/>
  <c r="F1796" i="9"/>
  <c r="F181" i="10" s="1"/>
  <c r="F1986" i="9"/>
  <c r="F1358" i="9"/>
  <c r="F1569" i="9"/>
  <c r="F1320" i="9"/>
  <c r="F1045" i="9"/>
  <c r="E106" i="10" s="1"/>
  <c r="F1004" i="9"/>
  <c r="F1194" i="9"/>
  <c r="F798" i="9"/>
  <c r="V2358" i="11" s="1"/>
  <c r="F1471" i="9"/>
  <c r="K148" i="10" s="1"/>
  <c r="F754" i="9"/>
  <c r="D77" i="10" s="1"/>
  <c r="F925" i="9"/>
  <c r="F590" i="9"/>
  <c r="F697" i="9"/>
  <c r="F502" i="9"/>
  <c r="B52" i="10" s="1"/>
  <c r="F193" i="9"/>
  <c r="C21" i="10" s="1"/>
  <c r="F322" i="9"/>
  <c r="B34" i="10" s="1"/>
  <c r="F2863" i="9"/>
  <c r="C288" i="10" s="1"/>
  <c r="F2928" i="9"/>
  <c r="H294" i="10" s="1"/>
  <c r="F2712" i="9"/>
  <c r="B273" i="10" s="1"/>
  <c r="F2656" i="9"/>
  <c r="F2728" i="9"/>
  <c r="F2638" i="9"/>
  <c r="V498" i="11" s="1"/>
  <c r="F2619" i="9"/>
  <c r="F2472" i="9"/>
  <c r="B249" i="10" s="1"/>
  <c r="F2318" i="9"/>
  <c r="F2431" i="9"/>
  <c r="K244" i="10" s="1"/>
  <c r="F2275" i="9"/>
  <c r="E229" i="10" s="1"/>
  <c r="F2098" i="9"/>
  <c r="V2378" i="11" s="1"/>
  <c r="F2372" i="9"/>
  <c r="B239" i="10" s="1"/>
  <c r="F2066" i="9"/>
  <c r="F208" i="10" s="1"/>
  <c r="F2221" i="9"/>
  <c r="F1978" i="9"/>
  <c r="H199" i="10" s="1"/>
  <c r="F2244" i="9"/>
  <c r="D226" i="10" s="1"/>
  <c r="F2083" i="9"/>
  <c r="F1940" i="9"/>
  <c r="J195" i="10" s="1"/>
  <c r="F2020" i="9"/>
  <c r="J203" i="10" s="1"/>
  <c r="F1621" i="9"/>
  <c r="K163" i="10" s="1"/>
  <c r="F1154" i="9"/>
  <c r="F1666" i="9"/>
  <c r="F168" i="10" s="1"/>
  <c r="F1495" i="9"/>
  <c r="F941" i="9"/>
  <c r="F1253" i="9"/>
  <c r="C127" i="10" s="1"/>
  <c r="F839" i="9"/>
  <c r="I85" i="10" s="1"/>
  <c r="F1057" i="9"/>
  <c r="G107" i="10" s="1"/>
  <c r="F909" i="9"/>
  <c r="V2220" i="11" s="1"/>
  <c r="W2220" i="11" s="1"/>
  <c r="F1340" i="9"/>
  <c r="J135" i="10" s="1"/>
  <c r="F483" i="9"/>
  <c r="F643" i="9"/>
  <c r="F735" i="9"/>
  <c r="E75" i="10" s="1"/>
  <c r="F807" i="9"/>
  <c r="F273" i="9"/>
  <c r="V288" i="11"/>
  <c r="X288" i="11" s="1"/>
  <c r="F2815" i="9"/>
  <c r="E283" i="10" s="1"/>
  <c r="V1552" i="11"/>
  <c r="V2086" i="11"/>
  <c r="V1662" i="11"/>
  <c r="V2435" i="11"/>
  <c r="V2391" i="11"/>
  <c r="V1276" i="11"/>
  <c r="B271" i="10"/>
  <c r="F2807" i="9"/>
  <c r="F2819" i="9"/>
  <c r="I283" i="10" s="1"/>
  <c r="F2667" i="9"/>
  <c r="G268" i="10" s="1"/>
  <c r="F2698" i="9"/>
  <c r="H271" i="10" s="1"/>
  <c r="F2438" i="9"/>
  <c r="H245" i="10" s="1"/>
  <c r="F2323" i="9"/>
  <c r="F2033" i="9"/>
  <c r="V1691" i="11"/>
  <c r="V2487" i="11"/>
  <c r="V1585" i="11"/>
  <c r="B175" i="10"/>
  <c r="V1751" i="11"/>
  <c r="V2341" i="11"/>
  <c r="C92" i="10"/>
  <c r="F2919" i="9"/>
  <c r="E268" i="10"/>
  <c r="F2343" i="9"/>
  <c r="C202" i="10"/>
  <c r="V2184" i="11"/>
  <c r="V2278" i="11"/>
  <c r="V2277" i="11"/>
  <c r="V2306" i="11"/>
  <c r="V1991" i="11"/>
  <c r="V2443" i="11"/>
  <c r="V2033" i="11"/>
  <c r="V2337" i="11"/>
  <c r="V1881" i="11"/>
  <c r="V529" i="11"/>
  <c r="V1387" i="11"/>
  <c r="V1667" i="11"/>
  <c r="V2427" i="11"/>
  <c r="V1901" i="11"/>
  <c r="V1641" i="11"/>
  <c r="V1770" i="11"/>
  <c r="V1582" i="11"/>
  <c r="V1653" i="11"/>
  <c r="B211" i="10"/>
  <c r="F2349" i="9"/>
  <c r="F2379" i="9"/>
  <c r="F2890" i="9"/>
  <c r="J290" i="10" s="1"/>
  <c r="F2888" i="9"/>
  <c r="H290" i="10" s="1"/>
  <c r="F2709" i="9"/>
  <c r="V525" i="11" s="1"/>
  <c r="F2163" i="9"/>
  <c r="C218" i="10" s="1"/>
  <c r="V2300" i="11"/>
  <c r="V2294" i="11"/>
  <c r="F202" i="10"/>
  <c r="V2156" i="11"/>
  <c r="F1795" i="9"/>
  <c r="E181" i="10" s="1"/>
  <c r="V1877" i="11"/>
  <c r="V1880" i="11"/>
  <c r="K10" i="10"/>
  <c r="F2939" i="9"/>
  <c r="I295" i="10" s="1"/>
  <c r="F2303" i="9"/>
  <c r="C232" i="10" s="1"/>
  <c r="F2426" i="9"/>
  <c r="F244" i="10" s="1"/>
  <c r="F2508" i="9"/>
  <c r="V2439" i="11"/>
  <c r="V1586" i="11"/>
  <c r="V1986" i="11"/>
  <c r="V1505" i="11"/>
  <c r="V2462" i="11"/>
  <c r="V2310" i="11"/>
  <c r="B226" i="10"/>
  <c r="V698" i="11"/>
  <c r="V1056" i="11"/>
  <c r="F2315" i="9"/>
  <c r="F1930" i="9"/>
  <c r="F1657" i="9"/>
  <c r="G167" i="10" s="1"/>
  <c r="F2489" i="9"/>
  <c r="B232" i="10"/>
  <c r="V1483" i="11"/>
  <c r="V1909" i="11"/>
  <c r="V2353" i="11"/>
  <c r="V2058" i="11"/>
  <c r="V1832" i="11"/>
  <c r="V1707" i="11"/>
  <c r="V1626" i="11"/>
  <c r="V1699" i="11"/>
  <c r="C56" i="10"/>
  <c r="V519" i="11"/>
  <c r="V344" i="11"/>
  <c r="V1222" i="11"/>
  <c r="V945" i="11"/>
  <c r="I10" i="10"/>
  <c r="F108" i="9"/>
  <c r="H12" i="10" s="1"/>
  <c r="V2257" i="11"/>
  <c r="E274" i="10"/>
  <c r="V2155" i="11"/>
  <c r="F271" i="10"/>
  <c r="F2753" i="9"/>
  <c r="F2631" i="9"/>
  <c r="K264" i="10" s="1"/>
  <c r="F2287" i="9"/>
  <c r="G230" i="10" s="1"/>
  <c r="F2671" i="9"/>
  <c r="K268" i="10" s="1"/>
  <c r="F2479" i="9"/>
  <c r="I249" i="10" s="1"/>
  <c r="F2339" i="9"/>
  <c r="V2247" i="11"/>
  <c r="V1942" i="11"/>
  <c r="V2259" i="11"/>
  <c r="F1519" i="9"/>
  <c r="I153" i="10" s="1"/>
  <c r="F2900" i="9"/>
  <c r="J291" i="10" s="1"/>
  <c r="F2732" i="9"/>
  <c r="F2731" i="9"/>
  <c r="F2689" i="9"/>
  <c r="I270" i="10" s="1"/>
  <c r="F2445" i="9"/>
  <c r="F2355" i="9"/>
  <c r="E237" i="10" s="1"/>
  <c r="V1757" i="11"/>
  <c r="F2078" i="9"/>
  <c r="F1959" i="9"/>
  <c r="F2188" i="9"/>
  <c r="H220" i="10" s="1"/>
  <c r="F2184" i="9"/>
  <c r="D220" i="10" s="1"/>
  <c r="F1584" i="9"/>
  <c r="B130" i="10"/>
  <c r="F2801" i="9"/>
  <c r="K281" i="10" s="1"/>
  <c r="F2799" i="9"/>
  <c r="I281" i="10" s="1"/>
  <c r="V1515" i="11"/>
  <c r="V1596" i="11"/>
  <c r="B268" i="10"/>
  <c r="V2269" i="11"/>
  <c r="E130" i="10"/>
  <c r="F2430" i="9"/>
  <c r="J244" i="10" s="1"/>
  <c r="F2500" i="9"/>
  <c r="F2367" i="9"/>
  <c r="F231" i="10"/>
  <c r="F2951" i="9"/>
  <c r="K296" i="10" s="1"/>
  <c r="F2722" i="9"/>
  <c r="V1013" i="11" s="1"/>
  <c r="F2943" i="9"/>
  <c r="C296" i="10" s="1"/>
  <c r="F2701" i="9"/>
  <c r="K271" i="10" s="1"/>
  <c r="F2635" i="9"/>
  <c r="E265" i="10" s="1"/>
  <c r="F2511" i="9"/>
  <c r="F2670" i="9"/>
  <c r="J268" i="10" s="1"/>
  <c r="F2657" i="9"/>
  <c r="F2691" i="9"/>
  <c r="K270" i="10" s="1"/>
  <c r="F2532" i="9"/>
  <c r="F2429" i="9"/>
  <c r="I244" i="10" s="1"/>
  <c r="F2365" i="9"/>
  <c r="F2229" i="9"/>
  <c r="F2405" i="9"/>
  <c r="E242" i="10" s="1"/>
  <c r="F2316" i="9"/>
  <c r="F2167" i="9"/>
  <c r="G218" i="10" s="1"/>
  <c r="F2512" i="9"/>
  <c r="F2228" i="9"/>
  <c r="F2325" i="9"/>
  <c r="F2222" i="9"/>
  <c r="F1911" i="9"/>
  <c r="F2357" i="9"/>
  <c r="G237" i="10" s="1"/>
  <c r="F2237" i="9"/>
  <c r="F2353" i="9"/>
  <c r="C237" i="10" s="1"/>
  <c r="F2320" i="9"/>
  <c r="F2177" i="9"/>
  <c r="F2094" i="9"/>
  <c r="D211" i="10" s="1"/>
  <c r="F2264" i="9"/>
  <c r="F2062" i="9"/>
  <c r="F1915" i="9"/>
  <c r="E193" i="10" s="1"/>
  <c r="V1665" i="11"/>
  <c r="V1562" i="11"/>
  <c r="V2087" i="11"/>
  <c r="V2203" i="11"/>
  <c r="V2465" i="11"/>
  <c r="V2091" i="11"/>
  <c r="V2486" i="11"/>
  <c r="V2434" i="11"/>
  <c r="V2492" i="11"/>
  <c r="V1928" i="11"/>
  <c r="B202" i="10"/>
  <c r="V1987" i="11"/>
  <c r="V2511" i="11"/>
  <c r="V1471" i="11"/>
  <c r="F1905" i="9"/>
  <c r="F1837" i="9"/>
  <c r="G185" i="10" s="1"/>
  <c r="F1819" i="9"/>
  <c r="F1879" i="9"/>
  <c r="F1734" i="9"/>
  <c r="D175" i="10" s="1"/>
  <c r="F1630" i="9"/>
  <c r="J164" i="10" s="1"/>
  <c r="F1677" i="9"/>
  <c r="F1586" i="9"/>
  <c r="F1661" i="9"/>
  <c r="K167" i="10" s="1"/>
  <c r="F1436" i="9"/>
  <c r="F145" i="10" s="1"/>
  <c r="V1954" i="11"/>
  <c r="F1535" i="9"/>
  <c r="E155" i="10" s="1"/>
  <c r="F1312" i="9"/>
  <c r="B133" i="10" s="1"/>
  <c r="F1410" i="9"/>
  <c r="J142" i="10" s="1"/>
  <c r="F1064" i="9"/>
  <c r="F1364" i="9"/>
  <c r="F1461" i="9"/>
  <c r="F1173" i="9"/>
  <c r="F969" i="9"/>
  <c r="V994" i="11" s="1"/>
  <c r="F1372" i="9"/>
  <c r="F738" i="9"/>
  <c r="H75" i="10" s="1"/>
  <c r="V2003" i="11"/>
  <c r="V1941" i="11"/>
  <c r="V2109" i="11"/>
  <c r="V2050" i="11"/>
  <c r="E98" i="10"/>
  <c r="F760" i="9"/>
  <c r="J77" i="10" s="1"/>
  <c r="F395" i="9"/>
  <c r="F435" i="9"/>
  <c r="V1852" i="11"/>
  <c r="V1821" i="11"/>
  <c r="V1621" i="11"/>
  <c r="V1736" i="11"/>
  <c r="V2117" i="11"/>
  <c r="V1702" i="11"/>
  <c r="V1725" i="11"/>
  <c r="V1851" i="11"/>
  <c r="V1724" i="11"/>
  <c r="V1726" i="11"/>
  <c r="V2343" i="11"/>
  <c r="V2121" i="11"/>
  <c r="V1625" i="11"/>
  <c r="V1732" i="11"/>
  <c r="V1960" i="11"/>
  <c r="F531" i="9"/>
  <c r="K54" i="10" s="1"/>
  <c r="F463" i="9"/>
  <c r="C48" i="10" s="1"/>
  <c r="F168" i="9"/>
  <c r="H18" i="10" s="1"/>
  <c r="F315" i="9"/>
  <c r="F292" i="9"/>
  <c r="I31" i="10" s="1"/>
  <c r="F343" i="9"/>
  <c r="C36" i="10" s="1"/>
  <c r="F290" i="9"/>
  <c r="V2105" i="11"/>
  <c r="V2328" i="11"/>
  <c r="V1921" i="11"/>
  <c r="V1677" i="11"/>
  <c r="V2366" i="11"/>
  <c r="V711" i="11"/>
  <c r="V1354" i="11"/>
  <c r="V1721" i="11"/>
  <c r="F16" i="9"/>
  <c r="I186" i="10"/>
  <c r="B182" i="10"/>
  <c r="V1366" i="11"/>
  <c r="W1395" i="11"/>
  <c r="X1395" i="11"/>
  <c r="V1142" i="11"/>
  <c r="V1105" i="11"/>
  <c r="V521" i="11"/>
  <c r="V1351" i="11"/>
  <c r="V1482" i="11"/>
  <c r="V1592" i="11"/>
  <c r="V2076" i="11"/>
  <c r="V1975" i="11"/>
  <c r="V1801" i="11"/>
  <c r="V1599" i="11"/>
  <c r="V1598" i="11"/>
  <c r="B277" i="10"/>
  <c r="V2204" i="11"/>
  <c r="V1969" i="11"/>
  <c r="V1177" i="11"/>
  <c r="V803" i="11"/>
  <c r="F1099" i="9"/>
  <c r="F932" i="9"/>
  <c r="F1469" i="9"/>
  <c r="I148" i="10" s="1"/>
  <c r="F1363" i="9"/>
  <c r="C138" i="10" s="1"/>
  <c r="F1244" i="9"/>
  <c r="F999" i="9"/>
  <c r="F1424" i="9"/>
  <c r="D144" i="10" s="1"/>
  <c r="F1063" i="9"/>
  <c r="F1164" i="9"/>
  <c r="F753" i="9"/>
  <c r="C77" i="10" s="1"/>
  <c r="F722" i="9"/>
  <c r="F594" i="9"/>
  <c r="D61" i="10" s="1"/>
  <c r="F704" i="9"/>
  <c r="F601" i="9"/>
  <c r="K61" i="10" s="1"/>
  <c r="F396" i="9"/>
  <c r="F432" i="9"/>
  <c r="F339" i="9"/>
  <c r="F116" i="9"/>
  <c r="F239" i="9"/>
  <c r="F466" i="9"/>
  <c r="F48" i="10" s="1"/>
  <c r="F285" i="9"/>
  <c r="F236" i="9"/>
  <c r="F270" i="9"/>
  <c r="J28" i="10" s="1"/>
  <c r="F58" i="9"/>
  <c r="F528" i="9"/>
  <c r="H54" i="10" s="1"/>
  <c r="F208" i="9"/>
  <c r="F183" i="9"/>
  <c r="V1114" i="11"/>
  <c r="V1206" i="11"/>
  <c r="V818" i="11"/>
  <c r="V692" i="11"/>
  <c r="V180" i="11"/>
  <c r="X180" i="11" s="1"/>
  <c r="V590" i="11"/>
  <c r="I177" i="10"/>
  <c r="V548" i="11"/>
  <c r="F2790" i="9"/>
  <c r="J280" i="10" s="1"/>
  <c r="F2459" i="9"/>
  <c r="F2756" i="9"/>
  <c r="V1486" i="11" s="1"/>
  <c r="F2559" i="9"/>
  <c r="F2294" i="9"/>
  <c r="D231" i="10" s="1"/>
  <c r="F2630" i="9"/>
  <c r="J264" i="10" s="1"/>
  <c r="F2575" i="9"/>
  <c r="F2552" i="9"/>
  <c r="F2196" i="9"/>
  <c r="F221" i="10" s="1"/>
  <c r="W2134" i="11"/>
  <c r="X2134" i="11"/>
  <c r="F2176" i="9"/>
  <c r="F2047" i="9"/>
  <c r="F2116" i="9"/>
  <c r="V2167" i="11"/>
  <c r="V2168" i="11"/>
  <c r="F186" i="10"/>
  <c r="F1707" i="9"/>
  <c r="F1807" i="9"/>
  <c r="G182" i="10" s="1"/>
  <c r="V2279" i="11"/>
  <c r="V2309" i="11"/>
  <c r="F1706" i="9"/>
  <c r="F172" i="10" s="1"/>
  <c r="F1543" i="9"/>
  <c r="C156" i="10" s="1"/>
  <c r="F1567" i="9"/>
  <c r="G158" i="10" s="1"/>
  <c r="F1626" i="9"/>
  <c r="F164" i="10" s="1"/>
  <c r="F2150" i="9"/>
  <c r="F1370" i="9"/>
  <c r="J138" i="10" s="1"/>
  <c r="F1052" i="9"/>
  <c r="F1237" i="9"/>
  <c r="F1288" i="9"/>
  <c r="H130" i="10" s="1"/>
  <c r="F1149" i="9"/>
  <c r="V991" i="11" s="1"/>
  <c r="F913" i="9"/>
  <c r="C93" i="10" s="1"/>
  <c r="F1311" i="9"/>
  <c r="K132" i="10" s="1"/>
  <c r="F1455" i="9"/>
  <c r="E147" i="10" s="1"/>
  <c r="F893" i="9"/>
  <c r="V1468" i="11" s="1"/>
  <c r="F1296" i="9"/>
  <c r="F131" i="10" s="1"/>
  <c r="V1629" i="11"/>
  <c r="V1711" i="11"/>
  <c r="V1227" i="11"/>
  <c r="F679" i="9"/>
  <c r="F626" i="9"/>
  <c r="F1290" i="9"/>
  <c r="J130" i="10" s="1"/>
  <c r="F743" i="9"/>
  <c r="C76" i="10" s="1"/>
  <c r="F779" i="9"/>
  <c r="F571" i="9"/>
  <c r="K58" i="10" s="1"/>
  <c r="F1343" i="9"/>
  <c r="C136" i="10" s="1"/>
  <c r="F936" i="9"/>
  <c r="F275" i="9"/>
  <c r="F417" i="9"/>
  <c r="G43" i="10" s="1"/>
  <c r="F173" i="9"/>
  <c r="C19" i="10" s="1"/>
  <c r="F1000" i="9"/>
  <c r="F361" i="9"/>
  <c r="F94" i="9"/>
  <c r="F458" i="9"/>
  <c r="F205" i="9"/>
  <c r="E22" i="10" s="1"/>
  <c r="V2009" i="11"/>
  <c r="E2" i="10"/>
  <c r="F288" i="9"/>
  <c r="F8" i="9"/>
  <c r="H2" i="10" s="1"/>
  <c r="V1425" i="11"/>
  <c r="V1090" i="11"/>
  <c r="V1201" i="11"/>
  <c r="V1253" i="11"/>
  <c r="V867" i="11"/>
  <c r="V963" i="11"/>
  <c r="V800" i="11"/>
  <c r="V589" i="11"/>
  <c r="X547" i="11"/>
  <c r="F2843" i="9"/>
  <c r="C286" i="10" s="1"/>
  <c r="F2875" i="9"/>
  <c r="E289" i="10" s="1"/>
  <c r="F2800" i="9"/>
  <c r="J281" i="10" s="1"/>
  <c r="F2714" i="9"/>
  <c r="D273" i="10" s="1"/>
  <c r="V1755" i="11"/>
  <c r="C278" i="10"/>
  <c r="F2804" i="9"/>
  <c r="F2788" i="9"/>
  <c r="H280" i="10" s="1"/>
  <c r="F2865" i="9"/>
  <c r="E288" i="10" s="1"/>
  <c r="F2797" i="9"/>
  <c r="G281" i="10" s="1"/>
  <c r="F2720" i="9"/>
  <c r="J273" i="10" s="1"/>
  <c r="F2611" i="9"/>
  <c r="K262" i="10" s="1"/>
  <c r="F2914" i="9"/>
  <c r="F2647" i="9"/>
  <c r="F2598" i="9"/>
  <c r="H261" i="10" s="1"/>
  <c r="F2627" i="9"/>
  <c r="G264" i="10" s="1"/>
  <c r="F2787" i="9"/>
  <c r="G280" i="10" s="1"/>
  <c r="F2683" i="9"/>
  <c r="C270" i="10" s="1"/>
  <c r="F2705" i="9"/>
  <c r="F2744" i="9"/>
  <c r="F2562" i="9"/>
  <c r="F2363" i="9"/>
  <c r="F2376" i="9"/>
  <c r="F239" i="10" s="1"/>
  <c r="F2491" i="9"/>
  <c r="F2542" i="9"/>
  <c r="F2308" i="9"/>
  <c r="H232" i="10" s="1"/>
  <c r="F2026" i="9"/>
  <c r="F204" i="10" s="1"/>
  <c r="F2102" i="9"/>
  <c r="F2160" i="9"/>
  <c r="J217" i="10" s="1"/>
  <c r="F1872" i="9"/>
  <c r="F1962" i="9"/>
  <c r="V120" i="11" s="1"/>
  <c r="X120" i="11" s="1"/>
  <c r="F1894" i="9"/>
  <c r="D191" i="10" s="1"/>
  <c r="F1927" i="9"/>
  <c r="F1874" i="9"/>
  <c r="F1717" i="9"/>
  <c r="G173" i="10" s="1"/>
  <c r="F2041" i="9"/>
  <c r="F1922" i="9"/>
  <c r="F1702" i="9"/>
  <c r="F1985" i="9"/>
  <c r="F1783" i="9"/>
  <c r="F1693" i="9"/>
  <c r="V1123" i="11" s="1"/>
  <c r="F1619" i="9"/>
  <c r="I163" i="10" s="1"/>
  <c r="F1670" i="9"/>
  <c r="J168" i="10" s="1"/>
  <c r="F1976" i="9"/>
  <c r="F199" i="10" s="1"/>
  <c r="F1347" i="9"/>
  <c r="G136" i="10" s="1"/>
  <c r="F1368" i="9"/>
  <c r="H138" i="10" s="1"/>
  <c r="V2364" i="11"/>
  <c r="V1804" i="11"/>
  <c r="V1963" i="11"/>
  <c r="V1706" i="11"/>
  <c r="V1843" i="11"/>
  <c r="V1819" i="11"/>
  <c r="V1749" i="11"/>
  <c r="V2523" i="11"/>
  <c r="V1863" i="11"/>
  <c r="V2119" i="11"/>
  <c r="V1624" i="11"/>
  <c r="V1894" i="11"/>
  <c r="V2363" i="11"/>
  <c r="V1830" i="11"/>
  <c r="V1703" i="11"/>
  <c r="V2057" i="11"/>
  <c r="V1857" i="11"/>
  <c r="V2020" i="11"/>
  <c r="V1811" i="11"/>
  <c r="V2116" i="11"/>
  <c r="V2132" i="11"/>
  <c r="V625" i="11"/>
  <c r="V973" i="11"/>
  <c r="V380" i="11"/>
  <c r="C98" i="10"/>
  <c r="F1399" i="9"/>
  <c r="I141" i="10" s="1"/>
  <c r="F927" i="9"/>
  <c r="F1144" i="9"/>
  <c r="V2446" i="11"/>
  <c r="V524" i="11"/>
  <c r="F900" i="9"/>
  <c r="J91" i="10" s="1"/>
  <c r="F782" i="9"/>
  <c r="V1898" i="11"/>
  <c r="V1870" i="11"/>
  <c r="K98" i="10"/>
  <c r="F1068" i="9"/>
  <c r="H108" i="10" s="1"/>
  <c r="F783" i="9"/>
  <c r="C80" i="10" s="1"/>
  <c r="F883" i="9"/>
  <c r="C90" i="10" s="1"/>
  <c r="F547" i="9"/>
  <c r="F401" i="9"/>
  <c r="F538" i="9"/>
  <c r="H55" i="10" s="1"/>
  <c r="V2090" i="11"/>
  <c r="V1528" i="11"/>
  <c r="V2323" i="11"/>
  <c r="V2422" i="11"/>
  <c r="V1570" i="11"/>
  <c r="V2235" i="11"/>
  <c r="V2419" i="11"/>
  <c r="B10" i="10"/>
  <c r="V1251" i="11"/>
  <c r="V1306" i="11"/>
  <c r="V1254" i="11"/>
  <c r="F675" i="9"/>
  <c r="V1101" i="11"/>
  <c r="V1872" i="11"/>
  <c r="V2335" i="11"/>
  <c r="V1086" i="11"/>
  <c r="V1840" i="11"/>
  <c r="V1883" i="11"/>
  <c r="V1823" i="11"/>
  <c r="V1846" i="11"/>
  <c r="V1620" i="11"/>
  <c r="V1765" i="11"/>
  <c r="C2" i="10"/>
  <c r="X1469" i="11"/>
  <c r="V964" i="11"/>
  <c r="V502" i="11"/>
  <c r="V436" i="11"/>
  <c r="B12" i="10"/>
  <c r="V1884" i="11"/>
  <c r="V1860" i="11"/>
  <c r="V1807" i="11"/>
  <c r="V1715" i="11"/>
  <c r="F2122" i="9"/>
  <c r="X655" i="11"/>
  <c r="F1919" i="9"/>
  <c r="I193" i="10" s="1"/>
  <c r="F1589" i="9"/>
  <c r="W2292" i="11"/>
  <c r="F1809" i="9"/>
  <c r="I182" i="10" s="1"/>
  <c r="F1638" i="9"/>
  <c r="H165" i="10" s="1"/>
  <c r="F1373" i="9"/>
  <c r="C139" i="10" s="1"/>
  <c r="F1325" i="9"/>
  <c r="F1227" i="9"/>
  <c r="G124" i="10" s="1"/>
  <c r="F1271" i="9"/>
  <c r="K128" i="10" s="1"/>
  <c r="F1313" i="9"/>
  <c r="C133" i="10" s="1"/>
  <c r="F1092" i="9"/>
  <c r="F1176" i="9"/>
  <c r="F1777" i="9"/>
  <c r="F877" i="9"/>
  <c r="F766" i="9"/>
  <c r="F1036" i="9"/>
  <c r="V1993" i="11"/>
  <c r="J78" i="10"/>
  <c r="F812" i="9"/>
  <c r="F1283" i="9"/>
  <c r="C130" i="10" s="1"/>
  <c r="F1255" i="9"/>
  <c r="E127" i="10" s="1"/>
  <c r="F899" i="9"/>
  <c r="I91" i="10" s="1"/>
  <c r="V2252" i="11"/>
  <c r="V2049" i="11"/>
  <c r="V2137" i="11"/>
  <c r="V2288" i="11"/>
  <c r="V2040" i="11"/>
  <c r="V2161" i="11"/>
  <c r="V2043" i="11"/>
  <c r="F151" i="9"/>
  <c r="F1263" i="9"/>
  <c r="F307" i="9"/>
  <c r="G32" i="10" s="1"/>
  <c r="F122" i="9"/>
  <c r="K14" i="10" s="1"/>
  <c r="F65" i="9"/>
  <c r="E8" i="10" s="1"/>
  <c r="V1463" i="11"/>
  <c r="V903" i="11"/>
  <c r="V1303" i="11"/>
  <c r="V253" i="11"/>
  <c r="V2157" i="11"/>
  <c r="F10" i="10"/>
  <c r="V1910" i="11"/>
  <c r="V1617" i="11"/>
  <c r="V2317" i="11"/>
  <c r="V2436" i="11"/>
  <c r="V1509" i="11"/>
  <c r="B278" i="10"/>
  <c r="V2498" i="11"/>
  <c r="V1639" i="11"/>
  <c r="V1648" i="11"/>
  <c r="V2032" i="11"/>
  <c r="K81" i="10"/>
  <c r="V893" i="11"/>
  <c r="F1132" i="9"/>
  <c r="F717" i="9"/>
  <c r="F1220" i="9"/>
  <c r="F447" i="9"/>
  <c r="V2345" i="11"/>
  <c r="V1627" i="11"/>
  <c r="C58" i="10"/>
  <c r="F553" i="9"/>
  <c r="C57" i="10" s="1"/>
  <c r="F117" i="9"/>
  <c r="F540" i="9"/>
  <c r="J55" i="10" s="1"/>
  <c r="F408" i="9"/>
  <c r="H42" i="10" s="1"/>
  <c r="F238" i="9"/>
  <c r="F124" i="9"/>
  <c r="F157" i="9"/>
  <c r="G17" i="10" s="1"/>
  <c r="F328" i="9"/>
  <c r="H34" i="10" s="1"/>
  <c r="F64" i="9"/>
  <c r="D8" i="10" s="1"/>
  <c r="V1452" i="11"/>
  <c r="V1019" i="11"/>
  <c r="V1126" i="11"/>
  <c r="F2375" i="9"/>
  <c r="E239" i="10" s="1"/>
  <c r="F2263" i="9"/>
  <c r="F2186" i="9"/>
  <c r="F220" i="10" s="1"/>
  <c r="F2249" i="9"/>
  <c r="I226" i="10" s="1"/>
  <c r="F1749" i="9"/>
  <c r="F1987" i="9"/>
  <c r="F2039" i="9"/>
  <c r="F2076" i="9"/>
  <c r="F209" i="10" s="1"/>
  <c r="F1683" i="9"/>
  <c r="F1826" i="9"/>
  <c r="F1681" i="9"/>
  <c r="F1952" i="9"/>
  <c r="F1583" i="9"/>
  <c r="F1561" i="9"/>
  <c r="F1369" i="9"/>
  <c r="I138" i="10" s="1"/>
  <c r="F1024" i="9"/>
  <c r="F1416" i="9"/>
  <c r="F143" i="10" s="1"/>
  <c r="F1493" i="9"/>
  <c r="F1133" i="9"/>
  <c r="F1309" i="9"/>
  <c r="I132" i="10" s="1"/>
  <c r="F842" i="9"/>
  <c r="C86" i="10" s="1"/>
  <c r="F826" i="9"/>
  <c r="F912" i="9"/>
  <c r="F1572" i="9"/>
  <c r="F1081" i="9"/>
  <c r="K109" i="10" s="1"/>
  <c r="F1295" i="9"/>
  <c r="E131" i="10" s="1"/>
  <c r="F1091" i="9"/>
  <c r="F1437" i="9"/>
  <c r="G145" i="10" s="1"/>
  <c r="F642" i="9"/>
  <c r="F694" i="9"/>
  <c r="F758" i="9"/>
  <c r="H77" i="10" s="1"/>
  <c r="F711" i="9"/>
  <c r="F955" i="9"/>
  <c r="F1147" i="9"/>
  <c r="F499" i="9"/>
  <c r="V487" i="11" s="1"/>
  <c r="F105" i="9"/>
  <c r="E12" i="10" s="1"/>
  <c r="F855" i="9"/>
  <c r="E87" i="10" s="1"/>
  <c r="F546" i="9"/>
  <c r="F272" i="9"/>
  <c r="D29" i="10" s="1"/>
  <c r="F166" i="9"/>
  <c r="F18" i="10" s="1"/>
  <c r="V2007" i="11"/>
  <c r="V1421" i="11"/>
  <c r="F686" i="9"/>
  <c r="F570" i="9"/>
  <c r="J58" i="10" s="1"/>
  <c r="F177" i="9"/>
  <c r="G19" i="10" s="1"/>
  <c r="F693" i="9"/>
  <c r="V332" i="11" s="1"/>
  <c r="F341" i="9"/>
  <c r="F141" i="9"/>
  <c r="F52" i="9"/>
  <c r="E7" i="10" s="1"/>
  <c r="F61" i="9"/>
  <c r="F618" i="9"/>
  <c r="F211" i="10"/>
  <c r="V1400" i="11"/>
  <c r="V1470" i="11"/>
  <c r="V1074" i="11"/>
  <c r="V978" i="11"/>
  <c r="V1269" i="11"/>
  <c r="V1117" i="11"/>
  <c r="V1093" i="11"/>
  <c r="V593" i="11"/>
  <c r="V373" i="11"/>
  <c r="V1878" i="11"/>
  <c r="V2028" i="11"/>
  <c r="V2339" i="11"/>
  <c r="V1076" i="11"/>
  <c r="F1779" i="9"/>
  <c r="I179" i="10" s="1"/>
  <c r="F1542" i="9"/>
  <c r="I156" i="10" s="1"/>
  <c r="F1077" i="9"/>
  <c r="G109" i="10" s="1"/>
  <c r="F1601" i="9"/>
  <c r="K161" i="10" s="1"/>
  <c r="F994" i="9"/>
  <c r="V2299" i="11"/>
  <c r="V2138" i="11"/>
  <c r="V2286" i="11"/>
  <c r="F51" i="10"/>
  <c r="F777" i="9"/>
  <c r="V720" i="11"/>
  <c r="F687" i="9"/>
  <c r="G70" i="10" s="1"/>
  <c r="V2055" i="11"/>
  <c r="V2111" i="11"/>
  <c r="V2011" i="11"/>
  <c r="B56" i="10"/>
  <c r="F15" i="9"/>
  <c r="F49" i="9"/>
  <c r="F279" i="9"/>
  <c r="I29" i="10" s="1"/>
  <c r="B240" i="10"/>
  <c r="I70" i="10"/>
  <c r="V1428" i="11"/>
  <c r="V1339" i="11"/>
  <c r="V1273" i="11"/>
  <c r="V365" i="11"/>
  <c r="F1883" i="9"/>
  <c r="F1926" i="9"/>
  <c r="F2716" i="9"/>
  <c r="F273" i="10" s="1"/>
  <c r="F2931" i="9"/>
  <c r="K294" i="10" s="1"/>
  <c r="F2757" i="9"/>
  <c r="F2895" i="9"/>
  <c r="E291" i="10" s="1"/>
  <c r="F2746" i="9"/>
  <c r="F2652" i="9"/>
  <c r="E271" i="10"/>
  <c r="F2681" i="9"/>
  <c r="K269" i="10" s="1"/>
  <c r="F2747" i="9"/>
  <c r="G276" i="10" s="1"/>
  <c r="F2680" i="9"/>
  <c r="J269" i="10" s="1"/>
  <c r="F2525" i="9"/>
  <c r="E254" i="10" s="1"/>
  <c r="F2583" i="9"/>
  <c r="C260" i="10" s="1"/>
  <c r="F2597" i="9"/>
  <c r="G261" i="10" s="1"/>
  <c r="F2494" i="9"/>
  <c r="F2585" i="9"/>
  <c r="E260" i="10" s="1"/>
  <c r="F2374" i="9"/>
  <c r="D239" i="10" s="1"/>
  <c r="F2362" i="9"/>
  <c r="F2393" i="9"/>
  <c r="C241" i="10" s="1"/>
  <c r="V1713" i="11"/>
  <c r="V2106" i="11"/>
  <c r="C226" i="10"/>
  <c r="F2322" i="9"/>
  <c r="F2207" i="9"/>
  <c r="F2172" i="9"/>
  <c r="F2451" i="9"/>
  <c r="F2200" i="9"/>
  <c r="J221" i="10" s="1"/>
  <c r="F2052" i="9"/>
  <c r="F2100" i="9"/>
  <c r="J211" i="10" s="1"/>
  <c r="F2054" i="9"/>
  <c r="D207" i="10" s="1"/>
  <c r="F1994" i="9"/>
  <c r="D201" i="10" s="1"/>
  <c r="F1895" i="9"/>
  <c r="E191" i="10" s="1"/>
  <c r="F2053" i="9"/>
  <c r="C207" i="10" s="1"/>
  <c r="F2015" i="9"/>
  <c r="E203" i="10" s="1"/>
  <c r="F2090" i="9"/>
  <c r="J210" i="10" s="1"/>
  <c r="F1860" i="9"/>
  <c r="J187" i="10" s="1"/>
  <c r="F1725" i="9"/>
  <c r="F1771" i="9"/>
  <c r="V2026" i="11"/>
  <c r="K175" i="10"/>
  <c r="F1956" i="9"/>
  <c r="F197" i="10" s="1"/>
  <c r="F1756" i="9"/>
  <c r="F1667" i="9"/>
  <c r="G168" i="10" s="1"/>
  <c r="F1488" i="9"/>
  <c r="F1360" i="9"/>
  <c r="F1098" i="9"/>
  <c r="C129" i="10"/>
  <c r="F1060" i="9"/>
  <c r="J107" i="10" s="1"/>
  <c r="F1163" i="9"/>
  <c r="F989" i="9"/>
  <c r="I100" i="10" s="1"/>
  <c r="F1310" i="9"/>
  <c r="J132" i="10" s="1"/>
  <c r="F1359" i="9"/>
  <c r="F907" i="9"/>
  <c r="G92" i="10" s="1"/>
  <c r="F818" i="9"/>
  <c r="H83" i="10" s="1"/>
  <c r="F1260" i="9"/>
  <c r="J127" i="10" s="1"/>
  <c r="F740" i="9"/>
  <c r="J75" i="10" s="1"/>
  <c r="F1317" i="9"/>
  <c r="G133" i="10" s="1"/>
  <c r="F908" i="9"/>
  <c r="H92" i="10" s="1"/>
  <c r="F769" i="9"/>
  <c r="V160" i="11" s="1"/>
  <c r="X160" i="11" s="1"/>
  <c r="F1058" i="9"/>
  <c r="H107" i="10" s="1"/>
  <c r="F701" i="9"/>
  <c r="F337" i="9"/>
  <c r="F232" i="9"/>
  <c r="F1794" i="9"/>
  <c r="D181" i="10" s="1"/>
  <c r="F507" i="9"/>
  <c r="G52" i="10" s="1"/>
  <c r="I12" i="10"/>
  <c r="V615" i="11"/>
  <c r="F1103" i="9"/>
  <c r="C112" i="10" s="1"/>
  <c r="F545" i="9"/>
  <c r="V1418" i="11" s="1"/>
  <c r="F442" i="9"/>
  <c r="F308" i="9"/>
  <c r="H32" i="10" s="1"/>
  <c r="F258" i="9"/>
  <c r="H27" i="10" s="1"/>
  <c r="F12" i="9"/>
  <c r="B3" i="10" s="1"/>
  <c r="F50" i="9"/>
  <c r="F446" i="9"/>
  <c r="F100" i="9"/>
  <c r="C198" i="10"/>
  <c r="V1399" i="11"/>
  <c r="V1107" i="11"/>
  <c r="V951" i="11"/>
  <c r="V324" i="11"/>
  <c r="V362" i="11"/>
  <c r="F1834" i="9"/>
  <c r="D185" i="10" s="1"/>
  <c r="F1816" i="9"/>
  <c r="F183" i="10" s="1"/>
  <c r="F1686" i="9"/>
  <c r="F170" i="10" s="1"/>
  <c r="F1636" i="9"/>
  <c r="F165" i="10" s="1"/>
  <c r="F1673" i="9"/>
  <c r="F1544" i="9"/>
  <c r="D156" i="10" s="1"/>
  <c r="F1131" i="9"/>
  <c r="K114" i="10" s="1"/>
  <c r="F984" i="9"/>
  <c r="D100" i="10" s="1"/>
  <c r="F874" i="9"/>
  <c r="F1010" i="9"/>
  <c r="V2316" i="11"/>
  <c r="V1685" i="11"/>
  <c r="V1557" i="11"/>
  <c r="V1556" i="11"/>
  <c r="V1936" i="11"/>
  <c r="V2433" i="11"/>
  <c r="V1789" i="11"/>
  <c r="V2508" i="11"/>
  <c r="V2205" i="11"/>
  <c r="V2413" i="11"/>
  <c r="V1661" i="11"/>
  <c r="V2283" i="11"/>
  <c r="V2522" i="11"/>
  <c r="V1555" i="11"/>
  <c r="V2103" i="11"/>
  <c r="V1984" i="11"/>
  <c r="V1633" i="11"/>
  <c r="V1674" i="11"/>
  <c r="V2322" i="11"/>
  <c r="V1781" i="11"/>
  <c r="V2509" i="11"/>
  <c r="V1795" i="11"/>
  <c r="V1780" i="11"/>
  <c r="V2409" i="11"/>
  <c r="V2088" i="11"/>
  <c r="V802" i="11"/>
  <c r="V1270" i="11"/>
  <c r="V775" i="11"/>
  <c r="V1002" i="11"/>
  <c r="V1319" i="11"/>
  <c r="F662" i="9"/>
  <c r="V1853" i="11"/>
  <c r="V1710" i="11"/>
  <c r="V1233" i="11"/>
  <c r="V1240" i="11"/>
  <c r="H175" i="10"/>
  <c r="C51" i="10"/>
  <c r="V75" i="11"/>
  <c r="X75" i="11" s="1"/>
  <c r="V77" i="11"/>
  <c r="V949" i="11"/>
  <c r="V759" i="11"/>
  <c r="V530" i="11"/>
  <c r="W441" i="11"/>
  <c r="X441" i="11"/>
  <c r="V458" i="11"/>
  <c r="F2327" i="9"/>
  <c r="V2467" i="11"/>
  <c r="V2441" i="11"/>
  <c r="V2169" i="11"/>
  <c r="F222" i="10"/>
  <c r="F2245" i="9"/>
  <c r="F2048" i="9"/>
  <c r="F1970" i="9"/>
  <c r="F1782" i="9"/>
  <c r="F180" i="10" s="1"/>
  <c r="F1663" i="9"/>
  <c r="C168" i="10" s="1"/>
  <c r="F1474" i="9"/>
  <c r="F1628" i="9"/>
  <c r="V722" i="11" s="1"/>
  <c r="F1083" i="9"/>
  <c r="F1256" i="9"/>
  <c r="F127" i="10" s="1"/>
  <c r="F1356" i="9"/>
  <c r="B91" i="10"/>
  <c r="F1008" i="9"/>
  <c r="F944" i="9"/>
  <c r="D96" i="10" s="1"/>
  <c r="V1990" i="11"/>
  <c r="V1525" i="11"/>
  <c r="V2483" i="11"/>
  <c r="V1670" i="11"/>
  <c r="V2404" i="11"/>
  <c r="V2493" i="11"/>
  <c r="V1560" i="11"/>
  <c r="V1948" i="11"/>
  <c r="V2321" i="11"/>
  <c r="V2514" i="11"/>
  <c r="V1971" i="11"/>
  <c r="V2468" i="11"/>
  <c r="V1569" i="11"/>
  <c r="V2393" i="11"/>
  <c r="V854" i="11"/>
  <c r="V1309" i="11"/>
  <c r="B81" i="10"/>
  <c r="V574" i="11"/>
  <c r="F919" i="9"/>
  <c r="I93" i="10" s="1"/>
  <c r="F1391" i="9"/>
  <c r="K140" i="10" s="1"/>
  <c r="F660" i="9"/>
  <c r="J67" i="10" s="1"/>
  <c r="F847" i="9"/>
  <c r="G86" i="10" s="1"/>
  <c r="F453" i="9"/>
  <c r="F351" i="9"/>
  <c r="K36" i="10" s="1"/>
  <c r="V1818" i="11"/>
  <c r="V1704" i="11"/>
  <c r="V1829" i="11"/>
  <c r="V1855" i="11"/>
  <c r="V1803" i="11"/>
  <c r="V1841" i="11"/>
  <c r="V2019" i="11"/>
  <c r="V1924" i="11"/>
  <c r="V1961" i="11"/>
  <c r="V1891" i="11"/>
  <c r="V2023" i="11"/>
  <c r="V2164" i="11"/>
  <c r="V2118" i="11"/>
  <c r="V2365" i="11"/>
  <c r="V1865" i="11"/>
  <c r="V2115" i="11"/>
  <c r="V956" i="11"/>
  <c r="V397" i="11"/>
  <c r="V2460" i="11"/>
  <c r="V2447" i="11"/>
  <c r="V2211" i="11"/>
  <c r="V1696" i="11"/>
  <c r="V2242" i="11"/>
  <c r="V883" i="11"/>
  <c r="V523" i="11"/>
  <c r="V478" i="11"/>
  <c r="V1381" i="11"/>
  <c r="F134" i="9"/>
  <c r="F167" i="9"/>
  <c r="G18" i="10" s="1"/>
  <c r="G186" i="10"/>
  <c r="I211" i="10"/>
  <c r="H14" i="10"/>
  <c r="I58" i="10"/>
  <c r="V182" i="11"/>
  <c r="X182" i="11" s="1"/>
  <c r="V1439" i="11"/>
  <c r="V550" i="11"/>
  <c r="V1282" i="11"/>
  <c r="V432" i="11"/>
  <c r="V1708" i="11"/>
  <c r="V1834" i="11"/>
  <c r="V1456" i="11"/>
  <c r="C15" i="10"/>
  <c r="V340" i="11"/>
  <c r="V322" i="11"/>
  <c r="W375" i="11"/>
  <c r="X375" i="11"/>
  <c r="V349" i="11"/>
  <c r="V2171" i="11"/>
  <c r="F72" i="10"/>
  <c r="V2504" i="11"/>
  <c r="V1589" i="11"/>
  <c r="B186" i="10"/>
  <c r="V2004" i="11"/>
  <c r="V2190" i="11"/>
  <c r="V2054" i="11"/>
  <c r="V191" i="11"/>
  <c r="X191" i="11" s="1"/>
  <c r="V284" i="11"/>
  <c r="V1485" i="11"/>
  <c r="V1335" i="11"/>
  <c r="W1402" i="11"/>
  <c r="X1402" i="11"/>
  <c r="V1368" i="11"/>
  <c r="W1320" i="11"/>
  <c r="V1416" i="11"/>
  <c r="V1234" i="11"/>
  <c r="V1027" i="11"/>
  <c r="V1255" i="11"/>
  <c r="V1218" i="11"/>
  <c r="V1020" i="11"/>
  <c r="W533" i="11"/>
  <c r="X533" i="11"/>
  <c r="V243" i="11"/>
  <c r="V927" i="11"/>
  <c r="V553" i="11"/>
  <c r="V689" i="11"/>
  <c r="V942" i="11"/>
  <c r="V545" i="11"/>
  <c r="V424" i="11"/>
  <c r="V602" i="11"/>
  <c r="V92" i="11"/>
  <c r="V438" i="11"/>
  <c r="V366" i="11"/>
  <c r="V1138" i="11"/>
  <c r="V2160" i="11"/>
  <c r="V2145" i="11"/>
  <c r="V1932" i="11"/>
  <c r="V2304" i="11"/>
  <c r="V2472" i="11"/>
  <c r="V1978" i="11"/>
  <c r="V2232" i="11"/>
  <c r="V1385" i="11"/>
  <c r="V1072" i="11"/>
  <c r="V1041" i="11"/>
  <c r="V1165" i="11"/>
  <c r="V1325" i="11"/>
  <c r="V1209" i="11"/>
  <c r="V1153" i="11"/>
  <c r="V1182" i="11"/>
  <c r="V1318" i="11"/>
  <c r="V1034" i="11"/>
  <c r="V777" i="11"/>
  <c r="V863" i="11"/>
  <c r="V1245" i="11"/>
  <c r="V536" i="11"/>
  <c r="V181" i="11"/>
  <c r="V405" i="11"/>
  <c r="W704" i="11"/>
  <c r="V343" i="11"/>
  <c r="V429" i="11"/>
  <c r="V355" i="11"/>
  <c r="V2041" i="11"/>
  <c r="V2287" i="11"/>
  <c r="V2038" i="11"/>
  <c r="V1929" i="11"/>
  <c r="V156" i="11"/>
  <c r="X156" i="11" s="1"/>
  <c r="V1396" i="11"/>
  <c r="V1497" i="11"/>
  <c r="V1249" i="11"/>
  <c r="V1330" i="11"/>
  <c r="V1272" i="11"/>
  <c r="V998" i="11"/>
  <c r="V1144" i="11"/>
  <c r="V979" i="11"/>
  <c r="V1232" i="11"/>
  <c r="W912" i="11"/>
  <c r="X912" i="11"/>
  <c r="V583" i="11"/>
  <c r="V1022" i="11"/>
  <c r="V551" i="11"/>
  <c r="V620" i="11"/>
  <c r="V738" i="11"/>
  <c r="V875" i="11"/>
  <c r="V624" i="11"/>
  <c r="V446" i="11"/>
  <c r="V153" i="11"/>
  <c r="X153" i="11" s="1"/>
  <c r="V1467" i="11"/>
  <c r="V1328" i="11"/>
  <c r="W1156" i="11"/>
  <c r="X1156" i="11"/>
  <c r="V843" i="11"/>
  <c r="V1111" i="11"/>
  <c r="V839" i="11"/>
  <c r="V457" i="11"/>
  <c r="V773" i="11"/>
  <c r="V812" i="11"/>
  <c r="V396" i="11"/>
  <c r="W87" i="11"/>
  <c r="V384" i="11"/>
  <c r="V594" i="11"/>
  <c r="V431" i="11"/>
  <c r="V501" i="11"/>
  <c r="V437" i="11"/>
  <c r="V1207" i="11"/>
  <c r="V2395" i="11"/>
  <c r="V280" i="11"/>
  <c r="V1427" i="11"/>
  <c r="V1130" i="11"/>
  <c r="V1250" i="11"/>
  <c r="V1287" i="11"/>
  <c r="V947" i="11"/>
  <c r="V1023" i="11"/>
  <c r="V1084" i="11"/>
  <c r="V1039" i="11"/>
  <c r="V1275" i="11"/>
  <c r="V1038" i="11"/>
  <c r="V1394" i="11"/>
  <c r="V1004" i="11"/>
  <c r="V995" i="11"/>
  <c r="V824" i="11"/>
  <c r="V835" i="11"/>
  <c r="V799" i="11"/>
  <c r="V369" i="11"/>
  <c r="V549" i="11"/>
  <c r="V72" i="11"/>
  <c r="V2198" i="11"/>
  <c r="V1574" i="11"/>
  <c r="V1658" i="11"/>
  <c r="V2412" i="11"/>
  <c r="V2354" i="11"/>
  <c r="V1904" i="11"/>
  <c r="V1946" i="11"/>
  <c r="V1792" i="11"/>
  <c r="V1565" i="11"/>
  <c r="V1684" i="11"/>
  <c r="V1785" i="11"/>
  <c r="V1768" i="11"/>
  <c r="V1798" i="11"/>
  <c r="V2369" i="11"/>
  <c r="V2429" i="11"/>
  <c r="V1553" i="11"/>
  <c r="V2348" i="11"/>
  <c r="V2101" i="11"/>
  <c r="V2479" i="11"/>
  <c r="V1776" i="11"/>
  <c r="V2236" i="11"/>
  <c r="V2324" i="11"/>
  <c r="V1950" i="11"/>
  <c r="E110" i="10"/>
  <c r="V1455" i="11"/>
  <c r="V1487" i="11"/>
  <c r="V1403" i="11"/>
  <c r="V1434" i="11"/>
  <c r="V1077" i="11"/>
  <c r="W1317" i="11"/>
  <c r="X1317" i="11"/>
  <c r="V1009" i="11"/>
  <c r="V1012" i="11"/>
  <c r="V638" i="11"/>
  <c r="V491" i="11"/>
  <c r="V768" i="11"/>
  <c r="V599" i="11"/>
  <c r="W678" i="11"/>
  <c r="X678" i="11"/>
  <c r="V378" i="11"/>
  <c r="V404" i="11"/>
  <c r="W422" i="11"/>
  <c r="X422" i="11"/>
  <c r="V372" i="11"/>
  <c r="G110" i="10"/>
  <c r="V2193" i="11"/>
  <c r="V2012" i="11"/>
  <c r="E10" i="10"/>
  <c r="V2191" i="11"/>
  <c r="E177" i="10"/>
  <c r="V94" i="11"/>
  <c r="X94" i="11" s="1"/>
  <c r="V1256" i="11"/>
  <c r="V1411" i="11"/>
  <c r="V1228" i="11"/>
  <c r="V1412" i="11"/>
  <c r="V1304" i="11"/>
  <c r="V1252" i="11"/>
  <c r="V1070" i="11"/>
  <c r="V1030" i="11"/>
  <c r="V685" i="11"/>
  <c r="V569" i="11"/>
  <c r="V128" i="11"/>
  <c r="V374" i="11"/>
  <c r="V452" i="11"/>
  <c r="V410" i="11"/>
  <c r="W411" i="11"/>
  <c r="X411" i="11"/>
  <c r="W632" i="11"/>
  <c r="X632" i="11"/>
  <c r="V417" i="11"/>
  <c r="V290" i="11"/>
  <c r="X290" i="11" s="1"/>
  <c r="V50" i="11"/>
  <c r="X50" i="11" s="1"/>
  <c r="V1236" i="11"/>
  <c r="V1237" i="11"/>
  <c r="V1263" i="11"/>
  <c r="V969" i="11"/>
  <c r="V972" i="11"/>
  <c r="X1191" i="11"/>
  <c r="V1167" i="11"/>
  <c r="V561" i="11"/>
  <c r="V481" i="11"/>
  <c r="V914" i="11"/>
  <c r="V600" i="11"/>
  <c r="V954" i="11"/>
  <c r="V630" i="11"/>
  <c r="V668" i="11"/>
  <c r="V793" i="11"/>
  <c r="V684" i="11"/>
  <c r="V357" i="11"/>
  <c r="V363" i="11"/>
  <c r="V443" i="11"/>
  <c r="V350" i="11"/>
  <c r="W377" i="11"/>
  <c r="X377" i="11"/>
  <c r="V1761" i="11"/>
  <c r="V1890" i="11"/>
  <c r="V2346" i="11"/>
  <c r="C272" i="10"/>
  <c r="V1438" i="11"/>
  <c r="V1389" i="11"/>
  <c r="V1454" i="11"/>
  <c r="V1496" i="11"/>
  <c r="V1099" i="11"/>
  <c r="V1176" i="11"/>
  <c r="V1284" i="11"/>
  <c r="V1100" i="11"/>
  <c r="V965" i="11"/>
  <c r="V1323" i="11"/>
  <c r="V1137" i="11"/>
  <c r="V552" i="11"/>
  <c r="V725" i="11"/>
  <c r="V776" i="11"/>
  <c r="V500" i="11"/>
  <c r="W661" i="11"/>
  <c r="X661" i="11"/>
  <c r="V616" i="11"/>
  <c r="V342" i="11"/>
  <c r="V333" i="11"/>
  <c r="V504" i="11"/>
  <c r="V381" i="11"/>
  <c r="V1723" i="11"/>
  <c r="V1750" i="11"/>
  <c r="V2173" i="11"/>
  <c r="F278" i="10"/>
  <c r="V45" i="11"/>
  <c r="X45" i="11" s="1"/>
  <c r="U109" i="11"/>
  <c r="W85" i="11"/>
  <c r="U228" i="11"/>
  <c r="U1374" i="11"/>
  <c r="U922" i="11"/>
  <c r="V922" i="11" s="1"/>
  <c r="U1104" i="11"/>
  <c r="U1178" i="11"/>
  <c r="V1178" i="11" s="1"/>
  <c r="U1334" i="11"/>
  <c r="V1334" i="11" s="1"/>
  <c r="U1075" i="11"/>
  <c r="V1075" i="11" s="1"/>
  <c r="U164" i="11"/>
  <c r="U541" i="11"/>
  <c r="U314" i="11"/>
  <c r="U654" i="11"/>
  <c r="U1357" i="11"/>
  <c r="V21" i="11"/>
  <c r="X21" i="11" s="1"/>
  <c r="U19" i="11"/>
  <c r="U1029" i="11"/>
  <c r="U1372" i="11"/>
  <c r="V1372" i="11" s="1"/>
  <c r="U1181" i="11"/>
  <c r="U709" i="11"/>
  <c r="U1397" i="11"/>
  <c r="V1397" i="11" s="1"/>
  <c r="V316" i="11"/>
  <c r="U1208" i="11"/>
  <c r="V59" i="11"/>
  <c r="U244" i="11"/>
  <c r="U980" i="11"/>
  <c r="U826" i="11"/>
  <c r="U837" i="11"/>
  <c r="U1349" i="11"/>
  <c r="V140" i="11"/>
  <c r="U28" i="11"/>
  <c r="U292" i="11"/>
  <c r="V292" i="11" s="1"/>
  <c r="X292" i="11" s="1"/>
  <c r="U1154" i="11"/>
  <c r="U493" i="11"/>
  <c r="U861" i="11"/>
  <c r="V63" i="11"/>
  <c r="U1346" i="11"/>
  <c r="V1346" i="11" s="1"/>
  <c r="U238" i="11"/>
  <c r="U652" i="11"/>
  <c r="U1087" i="11"/>
  <c r="U772" i="11"/>
  <c r="U895" i="11"/>
  <c r="U1414" i="11"/>
  <c r="V1414" i="11" s="1"/>
  <c r="U1214" i="11"/>
  <c r="U1217" i="11"/>
  <c r="U17" i="11"/>
  <c r="U40" i="11"/>
  <c r="U622" i="11"/>
  <c r="V622" i="11" s="1"/>
  <c r="U984" i="11"/>
  <c r="V984" i="11" s="1"/>
  <c r="U496" i="11"/>
  <c r="U148" i="11"/>
  <c r="V148" i="11" s="1"/>
  <c r="U276" i="11"/>
  <c r="U10" i="11"/>
  <c r="U42" i="11"/>
  <c r="V42" i="11" s="1"/>
  <c r="X42" i="11" s="1"/>
  <c r="U1390" i="11"/>
  <c r="V1390" i="11" s="1"/>
  <c r="U1388" i="11"/>
  <c r="U1190" i="11"/>
  <c r="V1190" i="11" s="1"/>
  <c r="U1145" i="11"/>
  <c r="V1145" i="11" s="1"/>
  <c r="U1187" i="11"/>
  <c r="U1229" i="11"/>
  <c r="V1229" i="11" s="1"/>
  <c r="U1052" i="11"/>
  <c r="V1052" i="11" s="1"/>
  <c r="U1083" i="11"/>
  <c r="V1083" i="11" s="1"/>
  <c r="U592" i="11"/>
  <c r="V592" i="11" s="1"/>
  <c r="U733" i="11"/>
  <c r="U717" i="11"/>
  <c r="U784" i="11"/>
  <c r="U650" i="11"/>
  <c r="U734" i="11"/>
  <c r="U233" i="11"/>
  <c r="U239" i="11"/>
  <c r="V154" i="11"/>
  <c r="U157" i="11"/>
  <c r="U213" i="11"/>
  <c r="U225" i="11"/>
  <c r="U1379" i="11"/>
  <c r="U1172" i="11"/>
  <c r="U1122" i="11"/>
  <c r="V1122" i="11" s="1"/>
  <c r="U1205" i="11"/>
  <c r="V1205" i="11" s="1"/>
  <c r="U1283" i="11"/>
  <c r="U1211" i="11"/>
  <c r="V1211" i="11" s="1"/>
  <c r="U993" i="11"/>
  <c r="U1005" i="11"/>
  <c r="V1005" i="11" s="1"/>
  <c r="U934" i="11"/>
  <c r="V934" i="11" s="1"/>
  <c r="U887" i="11"/>
  <c r="U823" i="11"/>
  <c r="V823" i="11" s="1"/>
  <c r="U637" i="11"/>
  <c r="U130" i="11"/>
  <c r="U490" i="11"/>
  <c r="V490" i="11" s="1"/>
  <c r="U629" i="11"/>
  <c r="V226" i="11"/>
  <c r="X226" i="11" s="1"/>
  <c r="V147" i="11"/>
  <c r="V186" i="11"/>
  <c r="V155" i="11"/>
  <c r="V904" i="11"/>
  <c r="U904" i="11"/>
  <c r="U673" i="11"/>
  <c r="V673" i="11" s="1"/>
  <c r="U582" i="11"/>
  <c r="V582" i="11" s="1"/>
  <c r="U475" i="11"/>
  <c r="U131" i="11"/>
  <c r="V133" i="11"/>
  <c r="X133" i="11" s="1"/>
  <c r="U484" i="11"/>
  <c r="V255" i="11"/>
  <c r="X255" i="11" s="1"/>
  <c r="U299" i="11"/>
  <c r="V299" i="11" s="1"/>
  <c r="U175" i="11"/>
  <c r="V203" i="11"/>
  <c r="V204" i="11"/>
  <c r="U1378" i="11"/>
  <c r="U1383" i="11"/>
  <c r="V1383" i="11" s="1"/>
  <c r="U1136" i="11"/>
  <c r="U1173" i="11"/>
  <c r="U975" i="11"/>
  <c r="U989" i="11"/>
  <c r="U1157" i="11"/>
  <c r="U1200" i="11"/>
  <c r="V1200" i="11" s="1"/>
  <c r="U754" i="11"/>
  <c r="U538" i="11"/>
  <c r="V538" i="11" s="1"/>
  <c r="U1047" i="11"/>
  <c r="V1047" i="11" s="1"/>
  <c r="U676" i="11"/>
  <c r="V676" i="11" s="1"/>
  <c r="U1113" i="11"/>
  <c r="V1113" i="11" s="1"/>
  <c r="U706" i="11"/>
  <c r="V706" i="11" s="1"/>
  <c r="U580" i="11"/>
  <c r="V123" i="11"/>
  <c r="X123" i="11" s="1"/>
  <c r="U108" i="11"/>
  <c r="U194" i="11"/>
  <c r="V275" i="11"/>
  <c r="V195" i="11"/>
  <c r="U1363" i="11"/>
  <c r="U1344" i="11"/>
  <c r="U1169" i="11"/>
  <c r="U1223" i="11"/>
  <c r="U1151" i="11"/>
  <c r="U962" i="11"/>
  <c r="U928" i="11"/>
  <c r="U607" i="11"/>
  <c r="U679" i="11"/>
  <c r="V679" i="11" s="1"/>
  <c r="U882" i="11"/>
  <c r="U658" i="11"/>
  <c r="V658" i="11" s="1"/>
  <c r="U62" i="11"/>
  <c r="V62" i="11" s="1"/>
  <c r="U952" i="11"/>
  <c r="V952" i="11" s="1"/>
  <c r="U88" i="11"/>
  <c r="V88" i="11" s="1"/>
  <c r="U101" i="11"/>
  <c r="V124" i="11"/>
  <c r="U971" i="11"/>
  <c r="V971" i="11" s="1"/>
  <c r="U1131" i="11"/>
  <c r="U946" i="11"/>
  <c r="U718" i="11"/>
  <c r="U901" i="11"/>
  <c r="V901" i="11" s="1"/>
  <c r="U1015" i="11"/>
  <c r="U865" i="11"/>
  <c r="U825" i="11"/>
  <c r="U643" i="11"/>
  <c r="U567" i="11"/>
  <c r="V567" i="11" s="1"/>
  <c r="U113" i="11"/>
  <c r="V70" i="11"/>
  <c r="U557" i="11"/>
  <c r="V557" i="11" s="1"/>
  <c r="V310" i="11"/>
  <c r="U1050" i="11"/>
  <c r="U1152" i="11"/>
  <c r="V1152" i="11" s="1"/>
  <c r="U1392" i="11"/>
  <c r="U1016" i="11"/>
  <c r="U868" i="11"/>
  <c r="U960" i="11"/>
  <c r="V960" i="11" s="1"/>
  <c r="U763" i="11"/>
  <c r="U644" i="11"/>
  <c r="U662" i="11"/>
  <c r="V662" i="11" s="1"/>
  <c r="U601" i="11"/>
  <c r="V601" i="11" s="1"/>
  <c r="U631" i="11"/>
  <c r="V201" i="11"/>
  <c r="U91" i="11"/>
  <c r="U675" i="11"/>
  <c r="V675" i="11" s="1"/>
  <c r="U257" i="11"/>
  <c r="V51" i="11"/>
  <c r="U806" i="11"/>
  <c r="V806" i="11" s="1"/>
  <c r="U267" i="11"/>
  <c r="V267" i="11" s="1"/>
  <c r="U215" i="11"/>
  <c r="U179" i="11"/>
  <c r="U95" i="11"/>
  <c r="U151" i="11"/>
  <c r="V151" i="11" s="1"/>
  <c r="U1435" i="11"/>
  <c r="U1433" i="11"/>
  <c r="U1441" i="11"/>
  <c r="V1441" i="11" s="1"/>
  <c r="U1316" i="11"/>
  <c r="U1014" i="11"/>
  <c r="V1014" i="11" s="1"/>
  <c r="U1370" i="11"/>
  <c r="U1000" i="11"/>
  <c r="U1119" i="11"/>
  <c r="V910" i="11"/>
  <c r="U910" i="11"/>
  <c r="U937" i="11"/>
  <c r="U1064" i="11"/>
  <c r="V1064" i="11" s="1"/>
  <c r="U847" i="11"/>
  <c r="V847" i="11" s="1"/>
  <c r="U879" i="11"/>
  <c r="U535" i="11"/>
  <c r="U820" i="11"/>
  <c r="U959" i="11"/>
  <c r="U626" i="11"/>
  <c r="V626" i="11" s="1"/>
  <c r="V192" i="11"/>
  <c r="U250" i="11"/>
  <c r="U512" i="11"/>
  <c r="U739" i="11"/>
  <c r="V739" i="11" s="1"/>
  <c r="U283" i="11"/>
  <c r="V283" i="11" s="1"/>
  <c r="U613" i="11"/>
  <c r="V55" i="11"/>
  <c r="U1410" i="11"/>
  <c r="V1410" i="11" s="1"/>
  <c r="U874" i="11"/>
  <c r="V69" i="11"/>
  <c r="U162" i="11"/>
  <c r="V162" i="11" s="1"/>
  <c r="U67" i="11"/>
  <c r="U1426" i="11"/>
  <c r="U1432" i="11"/>
  <c r="V1432" i="11" s="1"/>
  <c r="U1373" i="11"/>
  <c r="U1401" i="11"/>
  <c r="U996" i="11"/>
  <c r="V996" i="11" s="1"/>
  <c r="U1362" i="11"/>
  <c r="U1343" i="11"/>
  <c r="U1033" i="11"/>
  <c r="U1079" i="11"/>
  <c r="U1326" i="11"/>
  <c r="U907" i="11"/>
  <c r="U801" i="11"/>
  <c r="U571" i="11"/>
  <c r="V571" i="11" s="1"/>
  <c r="U957" i="11"/>
  <c r="U559" i="11"/>
  <c r="V559" i="11" s="1"/>
  <c r="U748" i="11"/>
  <c r="U618" i="11"/>
  <c r="V618" i="11" s="1"/>
  <c r="U526" i="11"/>
  <c r="V272" i="11"/>
  <c r="V30" i="11"/>
  <c r="V258" i="11"/>
  <c r="V41" i="11"/>
  <c r="U115" i="11"/>
  <c r="U210" i="11"/>
  <c r="U1444" i="11"/>
  <c r="V1444" i="11" s="1"/>
  <c r="V149" i="11"/>
  <c r="X149" i="11" s="1"/>
  <c r="U165" i="11"/>
  <c r="U1437" i="11"/>
  <c r="V1437" i="11" s="1"/>
  <c r="U1286" i="11"/>
  <c r="U1235" i="11"/>
  <c r="U1281" i="11"/>
  <c r="V1281" i="11" s="1"/>
  <c r="U925" i="11"/>
  <c r="U159" i="11"/>
  <c r="V159" i="11" s="1"/>
  <c r="X159" i="11" s="1"/>
  <c r="V158" i="11"/>
  <c r="V144" i="11"/>
  <c r="U1417" i="11"/>
  <c r="U1371" i="11"/>
  <c r="V1371" i="11" s="1"/>
  <c r="U1352" i="11"/>
  <c r="V1352" i="11" s="1"/>
  <c r="U1265" i="11"/>
  <c r="U1443" i="11"/>
  <c r="V1443" i="11" s="1"/>
  <c r="U1268" i="11"/>
  <c r="V1268" i="11" s="1"/>
  <c r="U1364" i="11"/>
  <c r="U1360" i="11"/>
  <c r="U1262" i="11"/>
  <c r="U646" i="11"/>
  <c r="U915" i="11"/>
  <c r="U814" i="11"/>
  <c r="U788" i="11"/>
  <c r="U938" i="11"/>
  <c r="V218" i="11"/>
  <c r="U572" i="11"/>
  <c r="V205" i="11"/>
  <c r="U577" i="11"/>
  <c r="V11" i="11"/>
  <c r="U282" i="11"/>
  <c r="V282" i="11" s="1"/>
  <c r="U174" i="11"/>
  <c r="U222" i="11"/>
  <c r="V222" i="11" s="1"/>
  <c r="V27" i="11"/>
  <c r="U1408" i="11"/>
  <c r="V1408" i="11" s="1"/>
  <c r="U1406" i="11"/>
  <c r="U1423" i="11"/>
  <c r="V1423" i="11" s="1"/>
  <c r="U1369" i="11"/>
  <c r="V1369" i="11" s="1"/>
  <c r="U1340" i="11"/>
  <c r="V1340" i="11" s="1"/>
  <c r="U1382" i="11"/>
  <c r="U1244" i="11"/>
  <c r="U1238" i="11"/>
  <c r="V1238" i="11" s="1"/>
  <c r="U856" i="11"/>
  <c r="V856" i="11" s="1"/>
  <c r="U1164" i="11"/>
  <c r="V1164" i="11" s="1"/>
  <c r="U716" i="11"/>
  <c r="U742" i="11"/>
  <c r="U1095" i="11"/>
  <c r="V1095" i="11" s="1"/>
  <c r="U514" i="11"/>
  <c r="V514" i="11" s="1"/>
  <c r="U950" i="11"/>
  <c r="V950" i="11" s="1"/>
  <c r="V169" i="11"/>
  <c r="U656" i="11"/>
  <c r="V656" i="11" s="1"/>
  <c r="U505" i="11"/>
  <c r="V505" i="11" s="1"/>
  <c r="U66" i="11"/>
  <c r="V66" i="11" s="1"/>
  <c r="U247" i="11"/>
  <c r="V189" i="11"/>
  <c r="U235" i="11"/>
  <c r="V8" i="11"/>
  <c r="V12" i="11"/>
  <c r="U303" i="11"/>
  <c r="V303" i="11" s="1"/>
  <c r="U291" i="11"/>
  <c r="V291" i="11" s="1"/>
  <c r="U16" i="11"/>
  <c r="V16" i="11" s="1"/>
  <c r="X16" i="11" s="1"/>
  <c r="U231" i="11"/>
  <c r="W231" i="11" s="1"/>
  <c r="U260" i="11"/>
  <c r="V260" i="11" s="1"/>
  <c r="U110" i="11"/>
  <c r="V110" i="11" s="1"/>
  <c r="U167" i="11"/>
  <c r="V167" i="11" s="1"/>
  <c r="U206" i="11"/>
  <c r="V206" i="11" s="1"/>
  <c r="X206" i="11" s="1"/>
  <c r="U208" i="11"/>
  <c r="V208" i="11" s="1"/>
  <c r="X208" i="11" s="1"/>
  <c r="U146" i="11"/>
  <c r="U126" i="11"/>
  <c r="U111" i="11"/>
  <c r="U68" i="11"/>
  <c r="U273" i="11"/>
  <c r="U73" i="11"/>
  <c r="U36" i="11"/>
  <c r="U136" i="11"/>
  <c r="U112" i="11"/>
  <c r="U277" i="11"/>
  <c r="U236" i="11"/>
  <c r="U261" i="11"/>
  <c r="U240" i="11"/>
  <c r="U309" i="11"/>
  <c r="V309" i="11" s="1"/>
  <c r="U313" i="11"/>
  <c r="U317" i="11"/>
  <c r="V317" i="11" s="1"/>
  <c r="X317" i="11" s="1"/>
  <c r="U138" i="11"/>
  <c r="U281" i="11"/>
  <c r="U248" i="11"/>
  <c r="U64" i="11"/>
  <c r="U293" i="11"/>
  <c r="U220" i="11"/>
  <c r="V220" i="11" s="1"/>
  <c r="U96" i="11"/>
  <c r="U265" i="11"/>
  <c r="V265" i="11" s="1"/>
  <c r="X265" i="11" s="1"/>
  <c r="U301" i="11"/>
  <c r="V301" i="11" s="1"/>
  <c r="U245" i="11"/>
  <c r="U107" i="11"/>
  <c r="U170" i="11"/>
  <c r="U105" i="11"/>
  <c r="F2496" i="9"/>
  <c r="F2371" i="9"/>
  <c r="K238" i="10" s="1"/>
  <c r="F1078" i="9"/>
  <c r="H109" i="10" s="1"/>
  <c r="F2826" i="9"/>
  <c r="F284" i="10" s="1"/>
  <c r="F2846" i="9"/>
  <c r="F286" i="10" s="1"/>
  <c r="F2896" i="9"/>
  <c r="F291" i="10" s="1"/>
  <c r="F2938" i="9"/>
  <c r="H295" i="10" s="1"/>
  <c r="F2891" i="9"/>
  <c r="K290" i="10" s="1"/>
  <c r="F2824" i="9"/>
  <c r="D284" i="10" s="1"/>
  <c r="F2869" i="9"/>
  <c r="I288" i="10" s="1"/>
  <c r="F2917" i="9"/>
  <c r="F2847" i="9"/>
  <c r="G286" i="10" s="1"/>
  <c r="F2780" i="9"/>
  <c r="F2772" i="9"/>
  <c r="F2726" i="9"/>
  <c r="F2760" i="9"/>
  <c r="F2687" i="9"/>
  <c r="G270" i="10" s="1"/>
  <c r="F2697" i="9"/>
  <c r="G271" i="10" s="1"/>
  <c r="F2551" i="9"/>
  <c r="F2654" i="9"/>
  <c r="F2518" i="9"/>
  <c r="H253" i="10" s="1"/>
  <c r="F2428" i="9"/>
  <c r="H244" i="10" s="1"/>
  <c r="F2520" i="9"/>
  <c r="J253" i="10" s="1"/>
  <c r="F2596" i="9"/>
  <c r="F261" i="10" s="1"/>
  <c r="F2297" i="9"/>
  <c r="G231" i="10" s="1"/>
  <c r="F2554" i="9"/>
  <c r="D257" i="10" s="1"/>
  <c r="F2369" i="9"/>
  <c r="I238" i="10" s="1"/>
  <c r="F2280" i="9"/>
  <c r="J229" i="10" s="1"/>
  <c r="F2333" i="9"/>
  <c r="C235" i="10" s="1"/>
  <c r="F2259" i="9"/>
  <c r="I227" i="10" s="1"/>
  <c r="F2420" i="9"/>
  <c r="J243" i="10" s="1"/>
  <c r="F2194" i="9"/>
  <c r="D221" i="10" s="1"/>
  <c r="F2191" i="9"/>
  <c r="K220" i="10" s="1"/>
  <c r="F2293" i="9"/>
  <c r="C231" i="10" s="1"/>
  <c r="F2260" i="9"/>
  <c r="J227" i="10" s="1"/>
  <c r="F2110" i="9"/>
  <c r="J212" i="10" s="1"/>
  <c r="F1968" i="9"/>
  <c r="H198" i="10" s="1"/>
  <c r="F2007" i="9"/>
  <c r="F1984" i="9"/>
  <c r="F1863" i="9"/>
  <c r="C188" i="10" s="1"/>
  <c r="F2032" i="9"/>
  <c r="F1908" i="9"/>
  <c r="F1821" i="9"/>
  <c r="F1674" i="9"/>
  <c r="F1907" i="9"/>
  <c r="F1760" i="9"/>
  <c r="F1688" i="9"/>
  <c r="F1859" i="9"/>
  <c r="I187" i="10" s="1"/>
  <c r="F1898" i="9"/>
  <c r="H191" i="10" s="1"/>
  <c r="F1748" i="9"/>
  <c r="F1562" i="9"/>
  <c r="F1557" i="9"/>
  <c r="F1504" i="9"/>
  <c r="D152" i="10" s="1"/>
  <c r="F1518" i="9"/>
  <c r="H153" i="10" s="1"/>
  <c r="F1595" i="9"/>
  <c r="E161" i="10" s="1"/>
  <c r="F1499" i="9"/>
  <c r="F1548" i="9"/>
  <c r="H156" i="10" s="1"/>
  <c r="F1379" i="9"/>
  <c r="I139" i="10" s="1"/>
  <c r="F1331" i="9"/>
  <c r="K134" i="10" s="1"/>
  <c r="F1470" i="9"/>
  <c r="J148" i="10" s="1"/>
  <c r="F1262" i="9"/>
  <c r="F1574" i="9"/>
  <c r="D159" i="10" s="1"/>
  <c r="F1157" i="9"/>
  <c r="G117" i="10" s="1"/>
  <c r="F1367" i="9"/>
  <c r="G138" i="10" s="1"/>
  <c r="F1080" i="9"/>
  <c r="J109" i="10" s="1"/>
  <c r="F935" i="9"/>
  <c r="F1491" i="9"/>
  <c r="F956" i="9"/>
  <c r="F1303" i="9"/>
  <c r="C132" i="10" s="1"/>
  <c r="F1130" i="9"/>
  <c r="J114" i="10" s="1"/>
  <c r="F981" i="9"/>
  <c r="K99" i="10" s="1"/>
  <c r="F901" i="9"/>
  <c r="K91" i="10" s="1"/>
  <c r="F1315" i="9"/>
  <c r="E133" i="10" s="1"/>
  <c r="F1478" i="9"/>
  <c r="F1073" i="9"/>
  <c r="C109" i="10" s="1"/>
  <c r="F1348" i="9"/>
  <c r="H136" i="10" s="1"/>
  <c r="F853" i="9"/>
  <c r="C87" i="10" s="1"/>
  <c r="F1274" i="9"/>
  <c r="D129" i="10" s="1"/>
  <c r="F1200" i="9"/>
  <c r="F1187" i="9"/>
  <c r="F1090" i="9"/>
  <c r="F656" i="9"/>
  <c r="F67" i="10" s="1"/>
  <c r="F980" i="9"/>
  <c r="J99" i="10" s="1"/>
  <c r="F1162" i="9"/>
  <c r="F876" i="9"/>
  <c r="F724" i="9"/>
  <c r="D74" i="10" s="1"/>
  <c r="F1266" i="9"/>
  <c r="F128" i="10" s="1"/>
  <c r="F802" i="9"/>
  <c r="F741" i="9"/>
  <c r="K75" i="10" s="1"/>
  <c r="F959" i="9"/>
  <c r="F793" i="9"/>
  <c r="V361" i="11" s="1"/>
  <c r="F860" i="9"/>
  <c r="J87" i="10" s="1"/>
  <c r="F301" i="9"/>
  <c r="K31" i="10" s="1"/>
  <c r="F334" i="9"/>
  <c r="F349" i="9"/>
  <c r="I36" i="10" s="1"/>
  <c r="F197" i="9"/>
  <c r="G21" i="10" s="1"/>
  <c r="F263" i="9"/>
  <c r="C28" i="10" s="1"/>
  <c r="F223" i="9"/>
  <c r="C24" i="10" s="1"/>
  <c r="F84" i="9"/>
  <c r="D10" i="10" s="1"/>
  <c r="F335" i="9"/>
  <c r="F332" i="9"/>
  <c r="F92" i="9"/>
  <c r="F126" i="9"/>
  <c r="F1869" i="9"/>
  <c r="F471" i="9"/>
  <c r="K48" i="10" s="1"/>
  <c r="F318" i="9"/>
  <c r="F88" i="9"/>
  <c r="V390" i="11" s="1"/>
  <c r="F17" i="9"/>
  <c r="G3" i="10" s="1"/>
  <c r="F148" i="9"/>
  <c r="F2203" i="9"/>
  <c r="C222" i="10" s="1"/>
  <c r="F1751" i="9"/>
  <c r="K176" i="10" s="1"/>
  <c r="F1046" i="9"/>
  <c r="F106" i="10" s="1"/>
  <c r="F729" i="9"/>
  <c r="I74" i="10" s="1"/>
  <c r="F549" i="9"/>
  <c r="V302" i="11" s="1"/>
  <c r="F468" i="9"/>
  <c r="H48" i="10" s="1"/>
  <c r="F649" i="9"/>
  <c r="I66" i="10" s="1"/>
  <c r="F520" i="9"/>
  <c r="J53" i="10" s="1"/>
  <c r="F472" i="9"/>
  <c r="F505" i="9"/>
  <c r="E52" i="10" s="1"/>
  <c r="F577" i="9"/>
  <c r="G59" i="10" s="1"/>
  <c r="F430" i="9"/>
  <c r="F616" i="9"/>
  <c r="F63" i="10" s="1"/>
  <c r="F517" i="9"/>
  <c r="G53" i="10" s="1"/>
  <c r="F565" i="9"/>
  <c r="F476" i="9"/>
  <c r="F49" i="10" s="1"/>
  <c r="F444" i="9"/>
  <c r="F154" i="9"/>
  <c r="D17" i="10" s="1"/>
  <c r="F402" i="9"/>
  <c r="C42" i="10" s="1"/>
  <c r="F281" i="9"/>
  <c r="K29" i="10" s="1"/>
  <c r="F303" i="9"/>
  <c r="C32" i="10" s="1"/>
  <c r="F498" i="9"/>
  <c r="V1257" i="11" s="1"/>
  <c r="F573" i="9"/>
  <c r="C59" i="10" s="1"/>
  <c r="F424" i="9"/>
  <c r="F657" i="9"/>
  <c r="G67" i="10" s="1"/>
  <c r="F696" i="9"/>
  <c r="F2311" i="9"/>
  <c r="K232" i="10" s="1"/>
  <c r="F2524" i="9"/>
  <c r="D254" i="10" s="1"/>
  <c r="F1766" i="9"/>
  <c r="F930" i="9"/>
  <c r="F1489" i="9"/>
  <c r="F2878" i="9"/>
  <c r="H289" i="10" s="1"/>
  <c r="F2403" i="9"/>
  <c r="C242" i="10" s="1"/>
  <c r="F2351" i="9"/>
  <c r="K236" i="10" s="1"/>
  <c r="F1715" i="9"/>
  <c r="E173" i="10" s="1"/>
  <c r="F1812" i="9"/>
  <c r="H183" i="10" s="1"/>
  <c r="F1467" i="9"/>
  <c r="G148" i="10" s="1"/>
  <c r="F1094" i="9"/>
  <c r="F1306" i="9"/>
  <c r="F132" i="10" s="1"/>
  <c r="F665" i="9"/>
  <c r="E68" i="10" s="1"/>
  <c r="F781" i="9"/>
  <c r="F478" i="9"/>
  <c r="H49" i="10" s="1"/>
  <c r="F681" i="9"/>
  <c r="F510" i="9"/>
  <c r="J52" i="10" s="1"/>
  <c r="F392" i="9"/>
  <c r="F221" i="9"/>
  <c r="K23" i="10" s="1"/>
  <c r="F286" i="9"/>
  <c r="F42" i="9"/>
  <c r="F144" i="9"/>
  <c r="F486" i="9"/>
  <c r="F120" i="9"/>
  <c r="J13" i="10" s="1"/>
  <c r="F438" i="9"/>
  <c r="H45" i="10" s="1"/>
  <c r="F2902" i="9"/>
  <c r="K292" i="10" s="1"/>
  <c r="F2923" i="9"/>
  <c r="F2925" i="9"/>
  <c r="F2903" i="9"/>
  <c r="C292" i="10" s="1"/>
  <c r="F2857" i="9"/>
  <c r="G287" i="10" s="1"/>
  <c r="F2947" i="9"/>
  <c r="G296" i="10" s="1"/>
  <c r="F2833" i="9"/>
  <c r="F2844" i="9"/>
  <c r="D286" i="10" s="1"/>
  <c r="F2758" i="9"/>
  <c r="F2755" i="9"/>
  <c r="F2584" i="9"/>
  <c r="D260" i="10" s="1"/>
  <c r="F2717" i="9"/>
  <c r="G273" i="10" s="1"/>
  <c r="F2642" i="9"/>
  <c r="F2586" i="9"/>
  <c r="F260" i="10" s="1"/>
  <c r="F2600" i="9"/>
  <c r="J261" i="10" s="1"/>
  <c r="F2651" i="9"/>
  <c r="K266" i="10" s="1"/>
  <c r="F2702" i="9"/>
  <c r="F2659" i="9"/>
  <c r="F2555" i="9"/>
  <c r="E257" i="10" s="1"/>
  <c r="F2395" i="9"/>
  <c r="E241" i="10" s="1"/>
  <c r="F2487" i="9"/>
  <c r="F2390" i="9"/>
  <c r="J240" i="10" s="1"/>
  <c r="F2347" i="9"/>
  <c r="G236" i="10" s="1"/>
  <c r="F2271" i="9"/>
  <c r="K228" i="10" s="1"/>
  <c r="F2636" i="9"/>
  <c r="F265" i="10" s="1"/>
  <c r="F2490" i="9"/>
  <c r="F2492" i="9"/>
  <c r="F2407" i="9"/>
  <c r="G242" i="10" s="1"/>
  <c r="F2310" i="9"/>
  <c r="F2139" i="9"/>
  <c r="I215" i="10" s="1"/>
  <c r="F2476" i="9"/>
  <c r="F249" i="10" s="1"/>
  <c r="F2560" i="9"/>
  <c r="J257" i="10" s="1"/>
  <c r="F2484" i="9"/>
  <c r="F2312" i="9"/>
  <c r="K233" i="10" s="1"/>
  <c r="F2391" i="9"/>
  <c r="K240" i="10" s="1"/>
  <c r="F2253" i="9"/>
  <c r="F2081" i="9"/>
  <c r="F2256" i="9"/>
  <c r="F227" i="10" s="1"/>
  <c r="F2070" i="9"/>
  <c r="J208" i="10" s="1"/>
  <c r="F2178" i="9"/>
  <c r="H219" i="10" s="1"/>
  <c r="F2251" i="9"/>
  <c r="K226" i="10" s="1"/>
  <c r="F1969" i="9"/>
  <c r="I198" i="10" s="1"/>
  <c r="F2072" i="9"/>
  <c r="F1936" i="9"/>
  <c r="F195" i="10" s="1"/>
  <c r="F1971" i="9"/>
  <c r="F1958" i="9"/>
  <c r="H197" i="10" s="1"/>
  <c r="F1902" i="9"/>
  <c r="F1875" i="9"/>
  <c r="E189" i="10" s="1"/>
  <c r="F1704" i="9"/>
  <c r="F1797" i="9"/>
  <c r="G181" i="10" s="1"/>
  <c r="F1722" i="9"/>
  <c r="F1598" i="9"/>
  <c r="H161" i="10" s="1"/>
  <c r="F1534" i="9"/>
  <c r="D155" i="10" s="1"/>
  <c r="F1443" i="9"/>
  <c r="C146" i="10" s="1"/>
  <c r="F1614" i="9"/>
  <c r="D163" i="10" s="1"/>
  <c r="F2000" i="9"/>
  <c r="J201" i="10" s="1"/>
  <c r="F2009" i="9"/>
  <c r="F1029" i="9"/>
  <c r="I104" i="10" s="1"/>
  <c r="F1481" i="9"/>
  <c r="K149" i="10" s="1"/>
  <c r="F1371" i="9"/>
  <c r="K138" i="10" s="1"/>
  <c r="F1323" i="9"/>
  <c r="C134" i="10" s="1"/>
  <c r="F1438" i="9"/>
  <c r="H145" i="10" s="1"/>
  <c r="F1275" i="9"/>
  <c r="E129" i="10" s="1"/>
  <c r="F1524" i="9"/>
  <c r="D154" i="10" s="1"/>
  <c r="F1294" i="9"/>
  <c r="F1138" i="9"/>
  <c r="F921" i="9"/>
  <c r="K93" i="10" s="1"/>
  <c r="F1259" i="9"/>
  <c r="I127" i="10" s="1"/>
  <c r="F846" i="9"/>
  <c r="F86" i="10" s="1"/>
  <c r="F830" i="9"/>
  <c r="F1276" i="9"/>
  <c r="F129" i="10" s="1"/>
  <c r="F1069" i="9"/>
  <c r="I108" i="10" s="1"/>
  <c r="F1451" i="9"/>
  <c r="K146" i="10" s="1"/>
  <c r="F1114" i="9"/>
  <c r="F1075" i="9"/>
  <c r="E109" i="10" s="1"/>
  <c r="F966" i="9"/>
  <c r="F1781" i="9"/>
  <c r="F1409" i="9"/>
  <c r="I142" i="10" s="1"/>
  <c r="F1232" i="9"/>
  <c r="F992" i="9"/>
  <c r="F1023" i="9"/>
  <c r="F975" i="9"/>
  <c r="E99" i="10" s="1"/>
  <c r="F1477" i="9"/>
  <c r="G149" i="10" s="1"/>
  <c r="F1308" i="9"/>
  <c r="H132" i="10" s="1"/>
  <c r="F1005" i="9"/>
  <c r="F820" i="9"/>
  <c r="J83" i="10" s="1"/>
  <c r="F1022" i="9"/>
  <c r="F922" i="9"/>
  <c r="F94" i="10" s="1"/>
  <c r="F1051" i="9"/>
  <c r="K106" i="10" s="1"/>
  <c r="F629" i="9"/>
  <c r="V270" i="11" s="1"/>
  <c r="F508" i="9"/>
  <c r="H52" i="10" s="1"/>
  <c r="F1304" i="9"/>
  <c r="D132" i="10" s="1"/>
  <c r="F720" i="9"/>
  <c r="F1053" i="9"/>
  <c r="C107" i="10" s="1"/>
  <c r="F968" i="9"/>
  <c r="V1342" i="11" s="1"/>
  <c r="F889" i="9"/>
  <c r="I90" i="10" s="1"/>
  <c r="F983" i="9"/>
  <c r="C100" i="10" s="1"/>
  <c r="F712" i="9"/>
  <c r="F872" i="9"/>
  <c r="F755" i="9"/>
  <c r="E77" i="10" s="1"/>
  <c r="F1454" i="9"/>
  <c r="F1186" i="9"/>
  <c r="F120" i="10" s="1"/>
  <c r="F1192" i="9"/>
  <c r="F702" i="9"/>
  <c r="F813" i="9"/>
  <c r="C83" i="10" s="1"/>
  <c r="F464" i="9"/>
  <c r="D48" i="10" s="1"/>
  <c r="F795" i="9"/>
  <c r="F452" i="9"/>
  <c r="E47" i="10" s="1"/>
  <c r="F829" i="9"/>
  <c r="F568" i="9"/>
  <c r="F1048" i="9"/>
  <c r="H106" i="10" s="1"/>
  <c r="F420" i="9"/>
  <c r="J43" i="10" s="1"/>
  <c r="F174" i="9"/>
  <c r="D19" i="10" s="1"/>
  <c r="F357" i="9"/>
  <c r="G37" i="10" s="1"/>
  <c r="F439" i="9"/>
  <c r="I45" i="10" s="1"/>
  <c r="F125" i="9"/>
  <c r="F635" i="9"/>
  <c r="F57" i="9"/>
  <c r="G7" i="10" s="1"/>
  <c r="F622" i="9"/>
  <c r="F400" i="9"/>
  <c r="J41" i="10" s="1"/>
  <c r="F548" i="9"/>
  <c r="V741" i="11" s="1"/>
  <c r="F189" i="9"/>
  <c r="F382" i="9"/>
  <c r="F710" i="9"/>
  <c r="J72" i="10" s="1"/>
  <c r="F13" i="9"/>
  <c r="C3" i="10" s="1"/>
  <c r="F713" i="9"/>
  <c r="C73" i="10" s="1"/>
  <c r="F119" i="9"/>
  <c r="F110" i="9"/>
  <c r="J12" i="10" s="1"/>
  <c r="F18" i="9"/>
  <c r="H3" i="10" s="1"/>
  <c r="F114" i="9"/>
  <c r="F170" i="9"/>
  <c r="J18" i="10" s="1"/>
  <c r="F1190" i="9"/>
  <c r="J120" i="10" s="1"/>
  <c r="F2510" i="9"/>
  <c r="J252" i="10" s="1"/>
  <c r="F2502" i="9"/>
  <c r="F2247" i="9"/>
  <c r="F1953" i="9"/>
  <c r="C197" i="10" s="1"/>
  <c r="F1243" i="9"/>
  <c r="F2541" i="9"/>
  <c r="F2301" i="9"/>
  <c r="K231" i="10" s="1"/>
  <c r="F2156" i="9"/>
  <c r="F217" i="10" s="1"/>
  <c r="F1965" i="9"/>
  <c r="F2389" i="9"/>
  <c r="I240" i="10" s="1"/>
  <c r="F2183" i="9"/>
  <c r="C220" i="10" s="1"/>
  <c r="F2493" i="9"/>
  <c r="C251" i="10" s="1"/>
  <c r="F2337" i="9"/>
  <c r="F2140" i="9"/>
  <c r="J215" i="10" s="1"/>
  <c r="F1840" i="9"/>
  <c r="J185" i="10" s="1"/>
  <c r="F2055" i="9"/>
  <c r="E207" i="10" s="1"/>
  <c r="F1885" i="9"/>
  <c r="E190" i="10" s="1"/>
  <c r="F1780" i="9"/>
  <c r="F1943" i="9"/>
  <c r="C196" i="10" s="1"/>
  <c r="F1882" i="9"/>
  <c r="F1419" i="9"/>
  <c r="I143" i="10" s="1"/>
  <c r="F1596" i="9"/>
  <c r="F161" i="10" s="1"/>
  <c r="F1552" i="9"/>
  <c r="D157" i="10" s="1"/>
  <c r="F1539" i="9"/>
  <c r="I155" i="10" s="1"/>
  <c r="F1541" i="9"/>
  <c r="K155" i="10" s="1"/>
  <c r="F1322" i="9"/>
  <c r="F1484" i="9"/>
  <c r="F1235" i="9"/>
  <c r="F1159" i="9"/>
  <c r="F1324" i="9"/>
  <c r="D134" i="10" s="1"/>
  <c r="F1292" i="9"/>
  <c r="F1020" i="9"/>
  <c r="J103" i="10" s="1"/>
  <c r="F794" i="9"/>
  <c r="F1043" i="9"/>
  <c r="C106" i="10" s="1"/>
  <c r="F640" i="9"/>
  <c r="J65" i="10" s="1"/>
  <c r="F1151" i="9"/>
  <c r="K116" i="10" s="1"/>
  <c r="F916" i="9"/>
  <c r="F93" i="10" s="1"/>
  <c r="F1453" i="9"/>
  <c r="F788" i="9"/>
  <c r="H80" i="10" s="1"/>
  <c r="F837" i="9"/>
  <c r="G85" i="10" s="1"/>
  <c r="F866" i="9"/>
  <c r="F460" i="9"/>
  <c r="F1141" i="9"/>
  <c r="F588" i="9"/>
  <c r="F632" i="9"/>
  <c r="F680" i="9"/>
  <c r="J69" i="10" s="1"/>
  <c r="F261" i="9"/>
  <c r="K27" i="10" s="1"/>
  <c r="F142" i="9"/>
  <c r="F398" i="9"/>
  <c r="H41" i="10" s="1"/>
  <c r="F316" i="9"/>
  <c r="F97" i="9"/>
  <c r="G11" i="10" s="1"/>
  <c r="F158" i="9"/>
  <c r="H17" i="10" s="1"/>
  <c r="F509" i="9"/>
  <c r="I52" i="10" s="1"/>
  <c r="F7" i="9"/>
  <c r="G2" i="10" s="1"/>
  <c r="F621" i="9"/>
  <c r="K63" i="10" s="1"/>
  <c r="F437" i="9"/>
  <c r="G45" i="10" s="1"/>
  <c r="F454" i="9"/>
  <c r="F482" i="9"/>
  <c r="F56" i="9"/>
  <c r="F7" i="10" s="1"/>
  <c r="F2056" i="9"/>
  <c r="F207" i="10" s="1"/>
  <c r="F2851" i="9"/>
  <c r="K286" i="10" s="1"/>
  <c r="F2417" i="9"/>
  <c r="G243" i="10" s="1"/>
  <c r="F1806" i="9"/>
  <c r="F182" i="10" s="1"/>
  <c r="F1939" i="9"/>
  <c r="I195" i="10" s="1"/>
  <c r="F1215" i="9"/>
  <c r="F2794" i="9"/>
  <c r="D281" i="10" s="1"/>
  <c r="F2740" i="9"/>
  <c r="J275" i="10" s="1"/>
  <c r="F2795" i="9"/>
  <c r="E281" i="10" s="1"/>
  <c r="F2727" i="9"/>
  <c r="G274" i="10" s="1"/>
  <c r="F2648" i="9"/>
  <c r="H266" i="10" s="1"/>
  <c r="F2577" i="9"/>
  <c r="G259" i="10" s="1"/>
  <c r="F2669" i="9"/>
  <c r="I268" i="10" s="1"/>
  <c r="F2519" i="9"/>
  <c r="I253" i="10" s="1"/>
  <c r="F2443" i="9"/>
  <c r="F2685" i="9"/>
  <c r="E270" i="10" s="1"/>
  <c r="F2285" i="9"/>
  <c r="E230" i="10" s="1"/>
  <c r="F2338" i="9"/>
  <c r="F2255" i="9"/>
  <c r="E227" i="10" s="1"/>
  <c r="F2423" i="9"/>
  <c r="C244" i="10" s="1"/>
  <c r="F2305" i="9"/>
  <c r="F2452" i="9"/>
  <c r="F2439" i="9"/>
  <c r="I245" i="10" s="1"/>
  <c r="F2465" i="9"/>
  <c r="E248" i="10" s="1"/>
  <c r="F2138" i="9"/>
  <c r="H215" i="10" s="1"/>
  <c r="F2117" i="9"/>
  <c r="F2027" i="9"/>
  <c r="G204" i="10" s="1"/>
  <c r="F1703" i="9"/>
  <c r="F1955" i="9"/>
  <c r="E197" i="10" s="1"/>
  <c r="F1868" i="9"/>
  <c r="F1735" i="9"/>
  <c r="E175" i="10" s="1"/>
  <c r="F2050" i="9"/>
  <c r="J206" i="10" s="1"/>
  <c r="F1904" i="9"/>
  <c r="F1804" i="9"/>
  <c r="D182" i="10" s="1"/>
  <c r="F1933" i="9"/>
  <c r="C195" i="10" s="1"/>
  <c r="F1788" i="9"/>
  <c r="H180" i="10" s="1"/>
  <c r="F1762" i="9"/>
  <c r="F1692" i="9"/>
  <c r="H171" i="10" s="1"/>
  <c r="F1867" i="9"/>
  <c r="F1590" i="9"/>
  <c r="F1110" i="9"/>
  <c r="J112" i="10" s="1"/>
  <c r="F1540" i="9"/>
  <c r="J155" i="10" s="1"/>
  <c r="F1428" i="9"/>
  <c r="H144" i="10" s="1"/>
  <c r="F1482" i="9"/>
  <c r="F1486" i="9"/>
  <c r="F1184" i="9"/>
  <c r="F1429" i="9"/>
  <c r="I144" i="10" s="1"/>
  <c r="F1297" i="9"/>
  <c r="G131" i="10" s="1"/>
  <c r="F1335" i="9"/>
  <c r="E135" i="10" s="1"/>
  <c r="F1082" i="9"/>
  <c r="F879" i="9"/>
  <c r="I89" i="10" s="1"/>
  <c r="F1104" i="9"/>
  <c r="D112" i="10" s="1"/>
  <c r="F1055" i="9"/>
  <c r="E107" i="10" s="1"/>
  <c r="F771" i="9"/>
  <c r="F1097" i="9"/>
  <c r="F791" i="9"/>
  <c r="K80" i="10" s="1"/>
  <c r="F604" i="9"/>
  <c r="D62" i="10" s="1"/>
  <c r="F993" i="9"/>
  <c r="C101" i="10" s="1"/>
  <c r="F867" i="9"/>
  <c r="G88" i="10" s="1"/>
  <c r="F1251" i="9"/>
  <c r="K126" i="10" s="1"/>
  <c r="F595" i="9"/>
  <c r="E61" i="10" s="1"/>
  <c r="F655" i="9"/>
  <c r="E67" i="10" s="1"/>
  <c r="F933" i="9"/>
  <c r="F737" i="9"/>
  <c r="G75" i="10" s="1"/>
  <c r="F864" i="9"/>
  <c r="F524" i="9"/>
  <c r="D54" i="10" s="1"/>
  <c r="F678" i="9"/>
  <c r="H69" i="10" s="1"/>
  <c r="F558" i="9"/>
  <c r="H57" i="10" s="1"/>
  <c r="F526" i="9"/>
  <c r="F54" i="10" s="1"/>
  <c r="F501" i="9"/>
  <c r="F416" i="9"/>
  <c r="F43" i="10" s="1"/>
  <c r="F504" i="9"/>
  <c r="D52" i="10" s="1"/>
  <c r="F198" i="9"/>
  <c r="H21" i="10" s="1"/>
  <c r="F638" i="9"/>
  <c r="H65" i="10" s="1"/>
  <c r="F226" i="9"/>
  <c r="F24" i="10" s="1"/>
  <c r="F394" i="9"/>
  <c r="D41" i="10" s="1"/>
  <c r="F242" i="9"/>
  <c r="F525" i="9"/>
  <c r="E54" i="10" s="1"/>
  <c r="F422" i="9"/>
  <c r="C44" i="10" s="1"/>
  <c r="F4" i="9"/>
  <c r="D2" i="10" s="1"/>
  <c r="F582" i="9"/>
  <c r="F410" i="9"/>
  <c r="J42" i="10" s="1"/>
  <c r="F87" i="9"/>
  <c r="F746" i="9"/>
  <c r="F76" i="10" s="1"/>
  <c r="F59" i="9"/>
  <c r="F11" i="9"/>
  <c r="F35" i="9"/>
  <c r="F388" i="9"/>
  <c r="H40" i="10" s="1"/>
  <c r="F202" i="9"/>
  <c r="F180" i="9"/>
  <c r="J19" i="10" s="1"/>
  <c r="F2905" i="9"/>
  <c r="E292" i="10" s="1"/>
  <c r="F2112" i="9"/>
  <c r="C213" i="10" s="1"/>
  <c r="F2295" i="9"/>
  <c r="E231" i="10" s="1"/>
  <c r="F1587" i="9"/>
  <c r="F1167" i="9"/>
  <c r="G118" i="10" s="1"/>
  <c r="F2879" i="9"/>
  <c r="I289" i="10" s="1"/>
  <c r="F2830" i="9"/>
  <c r="J284" i="10" s="1"/>
  <c r="F2818" i="9"/>
  <c r="H283" i="10" s="1"/>
  <c r="F2269" i="9"/>
  <c r="F2618" i="9"/>
  <c r="F2454" i="9"/>
  <c r="D247" i="10" s="1"/>
  <c r="F2279" i="9"/>
  <c r="I229" i="10" s="1"/>
  <c r="F2384" i="9"/>
  <c r="D240" i="10" s="1"/>
  <c r="F2246" i="9"/>
  <c r="F2286" i="9"/>
  <c r="F230" i="10" s="1"/>
  <c r="F2168" i="9"/>
  <c r="H218" i="10" s="1"/>
  <c r="F2309" i="9"/>
  <c r="F2128" i="9"/>
  <c r="H214" i="10" s="1"/>
  <c r="F1925" i="9"/>
  <c r="E194" i="10" s="1"/>
  <c r="F1678" i="9"/>
  <c r="F1618" i="9"/>
  <c r="H163" i="10" s="1"/>
  <c r="F1758" i="9"/>
  <c r="H177" i="10" s="1"/>
  <c r="F1697" i="9"/>
  <c r="F1573" i="9"/>
  <c r="C159" i="10" s="1"/>
  <c r="F1526" i="9"/>
  <c r="F154" i="10" s="1"/>
  <c r="F1679" i="9"/>
  <c r="I169" i="10" s="1"/>
  <c r="F1452" i="9"/>
  <c r="F1199" i="9"/>
  <c r="F1118" i="9"/>
  <c r="H113" i="10" s="1"/>
  <c r="F1230" i="9"/>
  <c r="J124" i="10" s="1"/>
  <c r="F1492" i="9"/>
  <c r="F1441" i="9"/>
  <c r="K145" i="10" s="1"/>
  <c r="F964" i="9"/>
  <c r="V1300" i="11" s="1"/>
  <c r="F1116" i="9"/>
  <c r="F978" i="9"/>
  <c r="H99" i="10" s="1"/>
  <c r="F714" i="9"/>
  <c r="D73" i="10" s="1"/>
  <c r="F485" i="9"/>
  <c r="F1447" i="9"/>
  <c r="G146" i="10" s="1"/>
  <c r="F880" i="9"/>
  <c r="J89" i="10" s="1"/>
  <c r="F1119" i="9"/>
  <c r="F692" i="9"/>
  <c r="E71" i="10" s="1"/>
  <c r="F497" i="9"/>
  <c r="G51" i="10" s="1"/>
  <c r="F345" i="9"/>
  <c r="E36" i="10" s="1"/>
  <c r="F218" i="9"/>
  <c r="H23" i="10" s="1"/>
  <c r="F661" i="9"/>
  <c r="K67" i="10" s="1"/>
  <c r="F266" i="9"/>
  <c r="F28" i="10" s="1"/>
  <c r="F587" i="9"/>
  <c r="G60" i="10" s="1"/>
  <c r="F37" i="9"/>
  <c r="F206" i="9"/>
  <c r="F22" i="10" s="1"/>
  <c r="F63" i="9"/>
  <c r="C8" i="10" s="1"/>
  <c r="F2871" i="9"/>
  <c r="K288" i="10" s="1"/>
  <c r="F624" i="9"/>
  <c r="F251" i="9"/>
  <c r="F283" i="9"/>
  <c r="F66" i="9"/>
  <c r="F8" i="10" s="1"/>
  <c r="F6" i="9"/>
  <c r="F2" i="10" s="1"/>
  <c r="F21" i="9"/>
  <c r="K3" i="10" s="1"/>
  <c r="F390" i="9"/>
  <c r="J40" i="10" s="1"/>
  <c r="F77" i="9"/>
  <c r="F1878" i="9"/>
  <c r="H189" i="10" s="1"/>
  <c r="F1787" i="9"/>
  <c r="G180" i="10" s="1"/>
  <c r="F2854" i="9"/>
  <c r="D287" i="10" s="1"/>
  <c r="F2462" i="9"/>
  <c r="F2159" i="9"/>
  <c r="I217" i="10" s="1"/>
  <c r="F1708" i="9"/>
  <c r="H172" i="10" s="1"/>
  <c r="F870" i="9"/>
  <c r="J88" i="10" s="1"/>
  <c r="F953" i="9"/>
  <c r="C97" i="10" s="1"/>
  <c r="F2950" i="9"/>
  <c r="J296" i="10" s="1"/>
  <c r="F2930" i="9"/>
  <c r="F2859" i="9"/>
  <c r="I287" i="10" s="1"/>
  <c r="F2906" i="9"/>
  <c r="F292" i="10" s="1"/>
  <c r="F2874" i="9"/>
  <c r="D289" i="10" s="1"/>
  <c r="F2935" i="9"/>
  <c r="E295" i="10" s="1"/>
  <c r="F2840" i="9"/>
  <c r="F2912" i="9"/>
  <c r="F2837" i="9"/>
  <c r="F2823" i="9"/>
  <c r="C284" i="10" s="1"/>
  <c r="F2813" i="9"/>
  <c r="C283" i="10" s="1"/>
  <c r="F2723" i="9"/>
  <c r="V1204" i="11" s="1"/>
  <c r="F2690" i="9"/>
  <c r="J270" i="10" s="1"/>
  <c r="F2853" i="9"/>
  <c r="C287" i="10" s="1"/>
  <c r="F2773" i="9"/>
  <c r="C279" i="10" s="1"/>
  <c r="F2749" i="9"/>
  <c r="F2718" i="9"/>
  <c r="H273" i="10" s="1"/>
  <c r="F2742" i="9"/>
  <c r="F2563" i="9"/>
  <c r="C258" i="10" s="1"/>
  <c r="F2634" i="9"/>
  <c r="D265" i="10" s="1"/>
  <c r="F2539" i="9"/>
  <c r="F2663" i="9"/>
  <c r="F2567" i="9"/>
  <c r="G258" i="10" s="1"/>
  <c r="F2776" i="9"/>
  <c r="F279" i="10" s="1"/>
  <c r="F2616" i="9"/>
  <c r="F263" i="10" s="1"/>
  <c r="F2745" i="9"/>
  <c r="F2612" i="9"/>
  <c r="F2557" i="9"/>
  <c r="G257" i="10" s="1"/>
  <c r="F2435" i="9"/>
  <c r="E245" i="10" s="1"/>
  <c r="F2455" i="9"/>
  <c r="E247" i="10" s="1"/>
  <c r="F2385" i="9"/>
  <c r="E240" i="10" s="1"/>
  <c r="F2504" i="9"/>
  <c r="D252" i="10" s="1"/>
  <c r="F2418" i="9"/>
  <c r="H243" i="10" s="1"/>
  <c r="F2332" i="9"/>
  <c r="F2239" i="9"/>
  <c r="I225" i="10" s="1"/>
  <c r="F2603" i="9"/>
  <c r="C262" i="10" s="1"/>
  <c r="F2449" i="9"/>
  <c r="F2232" i="9"/>
  <c r="F2198" i="9"/>
  <c r="H221" i="10" s="1"/>
  <c r="F2425" i="9"/>
  <c r="E244" i="10" s="1"/>
  <c r="F2411" i="9"/>
  <c r="K242" i="10" s="1"/>
  <c r="F2290" i="9"/>
  <c r="J230" i="10" s="1"/>
  <c r="F2441" i="9"/>
  <c r="K245" i="10" s="1"/>
  <c r="F2278" i="9"/>
  <c r="H229" i="10" s="1"/>
  <c r="F2126" i="9"/>
  <c r="F1981" i="9"/>
  <c r="K199" i="10" s="1"/>
  <c r="F2170" i="9"/>
  <c r="J218" i="10" s="1"/>
  <c r="F2135" i="9"/>
  <c r="E215" i="10" s="1"/>
  <c r="F1949" i="9"/>
  <c r="I196" i="10" s="1"/>
  <c r="F2233" i="9"/>
  <c r="C225" i="10" s="1"/>
  <c r="F2193" i="9"/>
  <c r="C221" i="10" s="1"/>
  <c r="F1853" i="9"/>
  <c r="C187" i="10" s="1"/>
  <c r="F2849" i="9"/>
  <c r="I286" i="10" s="1"/>
  <c r="F2230" i="9"/>
  <c r="J224" i="10" s="1"/>
  <c r="F2005" i="9"/>
  <c r="F2018" i="9"/>
  <c r="H203" i="10" s="1"/>
  <c r="F2106" i="9"/>
  <c r="F1946" i="9"/>
  <c r="F196" i="10" s="1"/>
  <c r="F1851" i="9"/>
  <c r="K186" i="10" s="1"/>
  <c r="F1870" i="9"/>
  <c r="J188" i="10" s="1"/>
  <c r="F2023" i="9"/>
  <c r="C204" i="10" s="1"/>
  <c r="F1979" i="9"/>
  <c r="I199" i="10" s="1"/>
  <c r="F1742" i="9"/>
  <c r="F1699" i="9"/>
  <c r="V859" i="11" s="1"/>
  <c r="F1665" i="9"/>
  <c r="E168" i="10" s="1"/>
  <c r="F1726" i="9"/>
  <c r="F174" i="10" s="1"/>
  <c r="F1682" i="9"/>
  <c r="F1982" i="9"/>
  <c r="C267" i="10" s="1"/>
  <c r="F1646" i="9"/>
  <c r="F166" i="10" s="1"/>
  <c r="F1655" i="9"/>
  <c r="E167" i="10" s="1"/>
  <c r="F1607" i="9"/>
  <c r="G162" i="10" s="1"/>
  <c r="F1841" i="9"/>
  <c r="K185" i="10" s="1"/>
  <c r="F1602" i="9"/>
  <c r="F1566" i="9"/>
  <c r="F1062" i="9"/>
  <c r="F1582" i="9"/>
  <c r="F1511" i="9"/>
  <c r="K152" i="10" s="1"/>
  <c r="F1516" i="9"/>
  <c r="F153" i="10" s="1"/>
  <c r="F1537" i="9"/>
  <c r="G155" i="10" s="1"/>
  <c r="F1395" i="9"/>
  <c r="E141" i="10" s="1"/>
  <c r="F1546" i="9"/>
  <c r="F156" i="10" s="1"/>
  <c r="F998" i="9"/>
  <c r="H101" i="10" s="1"/>
  <c r="F1387" i="9"/>
  <c r="G140" i="10" s="1"/>
  <c r="F1339" i="9"/>
  <c r="I135" i="10" s="1"/>
  <c r="F1556" i="9"/>
  <c r="F1146" i="9"/>
  <c r="F1585" i="9"/>
  <c r="E160" i="10" s="1"/>
  <c r="F1475" i="9"/>
  <c r="F1277" i="9"/>
  <c r="G129" i="10" s="1"/>
  <c r="F1112" i="9"/>
  <c r="F1086" i="9"/>
  <c r="F1406" i="9"/>
  <c r="F142" i="10" s="1"/>
  <c r="F1242" i="9"/>
  <c r="F967" i="9"/>
  <c r="F910" i="9"/>
  <c r="J92" i="10" s="1"/>
  <c r="F1061" i="9"/>
  <c r="K107" i="10" s="1"/>
  <c r="F1509" i="9"/>
  <c r="I152" i="10" s="1"/>
  <c r="F1035" i="9"/>
  <c r="F1182" i="9"/>
  <c r="F991" i="9"/>
  <c r="K100" i="10" s="1"/>
  <c r="F1465" i="9"/>
  <c r="E148" i="10" s="1"/>
  <c r="F1351" i="9"/>
  <c r="K136" i="10" s="1"/>
  <c r="F1028" i="9"/>
  <c r="H104" i="10" s="1"/>
  <c r="F1414" i="9"/>
  <c r="D143" i="10" s="1"/>
  <c r="F1037" i="9"/>
  <c r="F1497" i="9"/>
  <c r="F1204" i="9"/>
  <c r="D122" i="10" s="1"/>
  <c r="F1156" i="9"/>
  <c r="F117" i="10" s="1"/>
  <c r="F2042" i="9"/>
  <c r="F1175" i="9"/>
  <c r="F1403" i="9"/>
  <c r="C142" i="10" s="1"/>
  <c r="F1228" i="9"/>
  <c r="H124" i="10" s="1"/>
  <c r="F1261" i="9"/>
  <c r="K127" i="10" s="1"/>
  <c r="F1152" i="9"/>
  <c r="F763" i="9"/>
  <c r="V1285" i="11" s="1"/>
  <c r="F1246" i="9"/>
  <c r="F126" i="10" s="1"/>
  <c r="F1019" i="9"/>
  <c r="I103" i="10" s="1"/>
  <c r="F688" i="9"/>
  <c r="F1281" i="9"/>
  <c r="K129" i="10" s="1"/>
  <c r="F757" i="9"/>
  <c r="G77" i="10" s="1"/>
  <c r="F1355" i="9"/>
  <c r="E137" i="10" s="1"/>
  <c r="F827" i="9"/>
  <c r="F620" i="9"/>
  <c r="J63" i="10" s="1"/>
  <c r="F672" i="9"/>
  <c r="F799" i="9"/>
  <c r="V161" i="11" s="1"/>
  <c r="F576" i="9"/>
  <c r="F59" i="10" s="1"/>
  <c r="F503" i="9"/>
  <c r="C52" i="10" s="1"/>
  <c r="F606" i="9"/>
  <c r="F62" i="10" s="1"/>
  <c r="F494" i="9"/>
  <c r="F367" i="9"/>
  <c r="G38" i="10" s="1"/>
  <c r="F822" i="9"/>
  <c r="F774" i="9"/>
  <c r="D79" i="10" s="1"/>
  <c r="F669" i="9"/>
  <c r="I68" i="10" s="1"/>
  <c r="F312" i="9"/>
  <c r="F235" i="9"/>
  <c r="E25" i="10" s="1"/>
  <c r="F150" i="9"/>
  <c r="F835" i="9"/>
  <c r="E85" i="10" s="1"/>
  <c r="F190" i="9"/>
  <c r="J20" i="10" s="1"/>
  <c r="F386" i="9"/>
  <c r="F40" i="10" s="1"/>
  <c r="F149" i="9"/>
  <c r="F380" i="9"/>
  <c r="F106" i="9"/>
  <c r="F12" i="10" s="1"/>
  <c r="F60" i="9"/>
  <c r="J7" i="10" s="1"/>
  <c r="F372" i="9"/>
  <c r="F182" i="9"/>
  <c r="F350" i="9"/>
  <c r="J36" i="10" s="1"/>
  <c r="F184" i="9"/>
  <c r="F145" i="9"/>
  <c r="F2674" i="9"/>
  <c r="D269" i="10" s="1"/>
  <c r="F434" i="9"/>
  <c r="D45" i="10" s="1"/>
  <c r="F103" i="9"/>
  <c r="C12" i="10" s="1"/>
  <c r="F248" i="9"/>
  <c r="F138" i="9"/>
  <c r="F68" i="9"/>
  <c r="H8" i="10" s="1"/>
  <c r="F32" i="9"/>
  <c r="F1739" i="9"/>
  <c r="F1822" i="9"/>
  <c r="F1258" i="9"/>
  <c r="H127" i="10" s="1"/>
  <c r="F2765" i="9"/>
  <c r="F2329" i="9"/>
  <c r="F1838" i="9"/>
  <c r="H185" i="10" s="1"/>
  <c r="F2864" i="9"/>
  <c r="D288" i="10" s="1"/>
  <c r="F2948" i="9"/>
  <c r="H296" i="10" s="1"/>
  <c r="F2832" i="9"/>
  <c r="F2751" i="9"/>
  <c r="F2811" i="9"/>
  <c r="K282" i="10" s="1"/>
  <c r="F2784" i="9"/>
  <c r="D280" i="10" s="1"/>
  <c r="F2643" i="9"/>
  <c r="C266" i="10" s="1"/>
  <c r="F2573" i="9"/>
  <c r="F2529" i="9"/>
  <c r="I254" i="10" s="1"/>
  <c r="F2639" i="9"/>
  <c r="I265" i="10" s="1"/>
  <c r="F2599" i="9"/>
  <c r="I261" i="10" s="1"/>
  <c r="F2499" i="9"/>
  <c r="I251" i="10" s="1"/>
  <c r="F2609" i="9"/>
  <c r="I262" i="10" s="1"/>
  <c r="F2537" i="9"/>
  <c r="F2404" i="9"/>
  <c r="D242" i="10" s="1"/>
  <c r="F2324" i="9"/>
  <c r="F2450" i="9"/>
  <c r="F2370" i="9"/>
  <c r="J238" i="10" s="1"/>
  <c r="F2442" i="9"/>
  <c r="F2342" i="9"/>
  <c r="F2082" i="9"/>
  <c r="F2075" i="9"/>
  <c r="F2314" i="9"/>
  <c r="F2051" i="9"/>
  <c r="F1920" i="9"/>
  <c r="J193" i="10" s="1"/>
  <c r="F1937" i="9"/>
  <c r="G195" i="10" s="1"/>
  <c r="F2187" i="9"/>
  <c r="G220" i="10" s="1"/>
  <c r="F1839" i="9"/>
  <c r="I185" i="10" s="1"/>
  <c r="F1597" i="9"/>
  <c r="G161" i="10" s="1"/>
  <c r="F1609" i="9"/>
  <c r="I162" i="10" s="1"/>
  <c r="F1321" i="9"/>
  <c r="K133" i="10" s="1"/>
  <c r="F1413" i="9"/>
  <c r="C143" i="10" s="1"/>
  <c r="F1352" i="9"/>
  <c r="F1101" i="9"/>
  <c r="F1383" i="9"/>
  <c r="C140" i="10" s="1"/>
  <c r="F1319" i="9"/>
  <c r="I133" i="10" s="1"/>
  <c r="F1466" i="9"/>
  <c r="F148" i="10" s="1"/>
  <c r="F1179" i="9"/>
  <c r="I119" i="10" s="1"/>
  <c r="F1079" i="9"/>
  <c r="I109" i="10" s="1"/>
  <c r="F1241" i="9"/>
  <c r="F1181" i="9"/>
  <c r="K119" i="10" s="1"/>
  <c r="F1129" i="9"/>
  <c r="I114" i="10" s="1"/>
  <c r="F1327" i="9"/>
  <c r="G134" i="10" s="1"/>
  <c r="F1002" i="9"/>
  <c r="F862" i="9"/>
  <c r="F1212" i="9"/>
  <c r="I123" i="10" s="1"/>
  <c r="F1013" i="9"/>
  <c r="C103" i="10" s="1"/>
  <c r="F581" i="9"/>
  <c r="F1224" i="9"/>
  <c r="D124" i="10" s="1"/>
  <c r="F1299" i="9"/>
  <c r="I131" i="10" s="1"/>
  <c r="F772" i="9"/>
  <c r="F814" i="9"/>
  <c r="D83" i="10" s="1"/>
  <c r="F490" i="9"/>
  <c r="J50" i="10" s="1"/>
  <c r="F952" i="9"/>
  <c r="F282" i="9"/>
  <c r="F353" i="9"/>
  <c r="F491" i="9"/>
  <c r="F551" i="9"/>
  <c r="V1082" i="11" s="1"/>
  <c r="F406" i="9"/>
  <c r="F42" i="10" s="1"/>
  <c r="F726" i="9"/>
  <c r="F74" i="10" s="1"/>
  <c r="F300" i="9"/>
  <c r="J31" i="10" s="1"/>
  <c r="F78" i="9"/>
  <c r="V1259" i="11" s="1"/>
  <c r="F377" i="9"/>
  <c r="F456" i="9"/>
  <c r="F280" i="9"/>
  <c r="J29" i="10" s="1"/>
  <c r="F9" i="9"/>
  <c r="V608" i="11" s="1"/>
  <c r="F291" i="9"/>
  <c r="K30" i="10" s="1"/>
  <c r="F228" i="9"/>
  <c r="H24" i="10" s="1"/>
  <c r="F132" i="9"/>
  <c r="F72" i="9"/>
  <c r="E9" i="10" s="1"/>
  <c r="F326" i="9"/>
  <c r="F34" i="10" s="1"/>
  <c r="F20" i="9"/>
  <c r="J3" i="10" s="1"/>
  <c r="F2197" i="9"/>
  <c r="G221" i="10" s="1"/>
  <c r="F1026" i="9"/>
  <c r="F104" i="10" s="1"/>
  <c r="F1030" i="9"/>
  <c r="J104" i="10" s="1"/>
  <c r="F682" i="9"/>
  <c r="F112" i="9"/>
  <c r="F27" i="9"/>
  <c r="G4" i="10" s="1"/>
  <c r="F39" i="9"/>
  <c r="I5" i="10" s="1"/>
  <c r="F2867" i="9"/>
  <c r="G288" i="10" s="1"/>
  <c r="F1551" i="9"/>
  <c r="K156" i="10" s="1"/>
  <c r="F1142" i="9"/>
  <c r="H116" i="10" s="1"/>
  <c r="F1238" i="9"/>
  <c r="F2566" i="9"/>
  <c r="F258" i="10" s="1"/>
  <c r="F2922" i="9"/>
  <c r="F2838" i="9"/>
  <c r="F2934" i="9"/>
  <c r="D295" i="10" s="1"/>
  <c r="F2768" i="9"/>
  <c r="H278" i="10" s="1"/>
  <c r="F2809" i="9"/>
  <c r="I282" i="10" s="1"/>
  <c r="F2786" i="9"/>
  <c r="F280" i="10" s="1"/>
  <c r="F2704" i="9"/>
  <c r="F2789" i="9"/>
  <c r="I280" i="10" s="1"/>
  <c r="F2736" i="9"/>
  <c r="F275" i="10" s="1"/>
  <c r="F2802" i="9"/>
  <c r="F2748" i="9"/>
  <c r="F2729" i="9"/>
  <c r="I274" i="10" s="1"/>
  <c r="F2675" i="9"/>
  <c r="E269" i="10" s="1"/>
  <c r="F2521" i="9"/>
  <c r="K253" i="10" s="1"/>
  <c r="F2614" i="9"/>
  <c r="D263" i="10" s="1"/>
  <c r="F2835" i="9"/>
  <c r="F2515" i="9"/>
  <c r="E253" i="10" s="1"/>
  <c r="F2507" i="9"/>
  <c r="G252" i="10" s="1"/>
  <c r="F2419" i="9"/>
  <c r="I243" i="10" s="1"/>
  <c r="F2406" i="9"/>
  <c r="F242" i="10" s="1"/>
  <c r="F2501" i="9"/>
  <c r="K251" i="10" s="1"/>
  <c r="F2436" i="9"/>
  <c r="F245" i="10" s="1"/>
  <c r="F2034" i="9"/>
  <c r="F2262" i="9"/>
  <c r="F2151" i="9"/>
  <c r="F2415" i="9"/>
  <c r="E243" i="10" s="1"/>
  <c r="F2383" i="9"/>
  <c r="C240" i="10" s="1"/>
  <c r="F2408" i="9"/>
  <c r="H242" i="10" s="1"/>
  <c r="F2526" i="9"/>
  <c r="F254" i="10" s="1"/>
  <c r="F2238" i="9"/>
  <c r="H225" i="10" s="1"/>
  <c r="F2223" i="9"/>
  <c r="C224" i="10" s="1"/>
  <c r="F2173" i="9"/>
  <c r="C219" i="10" s="1"/>
  <c r="F2114" i="9"/>
  <c r="F2038" i="9"/>
  <c r="F2219" i="9"/>
  <c r="I223" i="10" s="1"/>
  <c r="F2304" i="9"/>
  <c r="D232" i="10" s="1"/>
  <c r="F2035" i="9"/>
  <c r="F2344" i="9"/>
  <c r="D236" i="10" s="1"/>
  <c r="F2142" i="9"/>
  <c r="F1862" i="9"/>
  <c r="F2267" i="9"/>
  <c r="G228" i="10" s="1"/>
  <c r="F2136" i="9"/>
  <c r="F215" i="10" s="1"/>
  <c r="F2394" i="9"/>
  <c r="D241" i="10" s="1"/>
  <c r="F2069" i="9"/>
  <c r="I208" i="10" s="1"/>
  <c r="F2147" i="9"/>
  <c r="F1778" i="9"/>
  <c r="F1866" i="9"/>
  <c r="F188" i="10" s="1"/>
  <c r="F1808" i="9"/>
  <c r="H182" i="10" s="1"/>
  <c r="F2087" i="9"/>
  <c r="G210" i="10" s="1"/>
  <c r="F1917" i="9"/>
  <c r="G193" i="10" s="1"/>
  <c r="F2174" i="9"/>
  <c r="D219" i="10" s="1"/>
  <c r="F1924" i="9"/>
  <c r="F1728" i="9"/>
  <c r="H174" i="10" s="1"/>
  <c r="F1811" i="9"/>
  <c r="K182" i="10" s="1"/>
  <c r="F1836" i="9"/>
  <c r="F185" i="10" s="1"/>
  <c r="F2164" i="9"/>
  <c r="D218" i="10" s="1"/>
  <c r="F1960" i="9"/>
  <c r="J197" i="10" s="1"/>
  <c r="F1672" i="9"/>
  <c r="J169" i="10" s="1"/>
  <c r="F1873" i="9"/>
  <c r="C189" i="10" s="1"/>
  <c r="F1506" i="9"/>
  <c r="F152" i="10" s="1"/>
  <c r="F1623" i="9"/>
  <c r="C164" i="10" s="1"/>
  <c r="F1772" i="9"/>
  <c r="F1533" i="9"/>
  <c r="C155" i="10" s="1"/>
  <c r="F1508" i="9"/>
  <c r="H152" i="10" s="1"/>
  <c r="F1520" i="9"/>
  <c r="J153" i="10" s="1"/>
  <c r="F1568" i="9"/>
  <c r="H158" i="10" s="1"/>
  <c r="F1527" i="9"/>
  <c r="G154" i="10" s="1"/>
  <c r="F1384" i="9"/>
  <c r="D140" i="10" s="1"/>
  <c r="F1336" i="9"/>
  <c r="F135" i="10" s="1"/>
  <c r="F1248" i="9"/>
  <c r="H126" i="10" s="1"/>
  <c r="F1161" i="9"/>
  <c r="F1172" i="9"/>
  <c r="F884" i="9"/>
  <c r="F1459" i="9"/>
  <c r="F1286" i="9"/>
  <c r="F130" i="10" s="1"/>
  <c r="F1033" i="9"/>
  <c r="F958" i="9"/>
  <c r="F986" i="9"/>
  <c r="F100" i="10" s="1"/>
  <c r="F1458" i="9"/>
  <c r="H147" i="10" s="1"/>
  <c r="F1015" i="9"/>
  <c r="E103" i="10" s="1"/>
  <c r="F1223" i="9"/>
  <c r="C124" i="10" s="1"/>
  <c r="F996" i="9"/>
  <c r="F101" i="10" s="1"/>
  <c r="F1472" i="9"/>
  <c r="F1267" i="9"/>
  <c r="G128" i="10" s="1"/>
  <c r="F1027" i="9"/>
  <c r="G104" i="10" s="1"/>
  <c r="F882" i="9"/>
  <c r="F1397" i="9"/>
  <c r="G141" i="10" s="1"/>
  <c r="F1032" i="9"/>
  <c r="F904" i="9"/>
  <c r="D92" i="10" s="1"/>
  <c r="F785" i="9"/>
  <c r="E80" i="10" s="1"/>
  <c r="F1247" i="9"/>
  <c r="G126" i="10" s="1"/>
  <c r="F1521" i="9"/>
  <c r="K153" i="10" s="1"/>
  <c r="F934" i="9"/>
  <c r="F556" i="9"/>
  <c r="F57" i="10" s="1"/>
  <c r="F858" i="9"/>
  <c r="H87" i="10" s="1"/>
  <c r="F1183" i="9"/>
  <c r="C120" i="10" s="1"/>
  <c r="F990" i="9"/>
  <c r="J100" i="10" s="1"/>
  <c r="F1249" i="9"/>
  <c r="I126" i="10" s="1"/>
  <c r="F943" i="9"/>
  <c r="C96" i="10" s="1"/>
  <c r="F572" i="9"/>
  <c r="F761" i="9"/>
  <c r="K77" i="10" s="1"/>
  <c r="F1287" i="9"/>
  <c r="G130" i="10" s="1"/>
  <c r="F1039" i="9"/>
  <c r="F767" i="9"/>
  <c r="G78" i="10" s="1"/>
  <c r="F789" i="9"/>
  <c r="I80" i="10" s="1"/>
  <c r="F578" i="9"/>
  <c r="H59" i="10" s="1"/>
  <c r="F600" i="9"/>
  <c r="J61" i="10" s="1"/>
  <c r="F530" i="9"/>
  <c r="J54" i="10" s="1"/>
  <c r="F1084" i="9"/>
  <c r="F677" i="9"/>
  <c r="G69" i="10" s="1"/>
  <c r="F728" i="9"/>
  <c r="H74" i="10" s="1"/>
  <c r="F449" i="9"/>
  <c r="F369" i="9"/>
  <c r="I38" i="10" s="1"/>
  <c r="F404" i="9"/>
  <c r="D42" i="10" s="1"/>
  <c r="F630" i="9"/>
  <c r="J64" i="10" s="1"/>
  <c r="F298" i="9"/>
  <c r="H31" i="10" s="1"/>
  <c r="F231" i="9"/>
  <c r="K24" i="10" s="1"/>
  <c r="F786" i="9"/>
  <c r="F80" i="10" s="1"/>
  <c r="F607" i="9"/>
  <c r="G62" i="10" s="1"/>
  <c r="F74" i="9"/>
  <c r="V639" i="11" s="1"/>
  <c r="F295" i="9"/>
  <c r="E31" i="10" s="1"/>
  <c r="F90" i="9"/>
  <c r="F265" i="9"/>
  <c r="E28" i="10" s="1"/>
  <c r="F129" i="9"/>
  <c r="V298" i="11" s="1"/>
  <c r="F495" i="9"/>
  <c r="V1413" i="11" s="1"/>
  <c r="F101" i="9"/>
  <c r="K11" i="10" s="1"/>
  <c r="F83" i="9"/>
  <c r="F518" i="9"/>
  <c r="H53" i="10" s="1"/>
  <c r="F10" i="9"/>
  <c r="J2" i="10" s="1"/>
  <c r="F465" i="9"/>
  <c r="E48" i="10" s="1"/>
  <c r="F352" i="9"/>
  <c r="F243" i="9"/>
  <c r="V1409" i="11" s="1"/>
  <c r="F71" i="9"/>
  <c r="K8" i="10" s="1"/>
  <c r="F24" i="9"/>
  <c r="D4" i="10" s="1"/>
  <c r="F186" i="9"/>
  <c r="F20" i="10" s="1"/>
  <c r="F135" i="9"/>
  <c r="E15" i="10" s="1"/>
  <c r="F98" i="9"/>
  <c r="H11" i="10" s="1"/>
  <c r="F196" i="9"/>
  <c r="F21" i="10" s="1"/>
  <c r="F51" i="9"/>
  <c r="K6" i="10" s="1"/>
  <c r="F23" i="9"/>
  <c r="C4" i="10" s="1"/>
  <c r="V146" i="11" l="1"/>
  <c r="V174" i="11"/>
  <c r="V127" i="11"/>
  <c r="W127" i="11" s="1"/>
  <c r="V801" i="11"/>
  <c r="V1015" i="11"/>
  <c r="V1157" i="11"/>
  <c r="V142" i="11"/>
  <c r="V13" i="11"/>
  <c r="V746" i="11"/>
  <c r="V753" i="11"/>
  <c r="X753" i="11" s="1"/>
  <c r="X1081" i="11"/>
  <c r="V1475" i="11"/>
  <c r="V1534" i="11"/>
  <c r="V1567" i="11"/>
  <c r="V2234" i="11"/>
  <c r="W2234" i="11" s="1"/>
  <c r="V2179" i="11"/>
  <c r="V1495" i="11"/>
  <c r="V2383" i="11"/>
  <c r="V38" i="11"/>
  <c r="V117" i="11"/>
  <c r="V10" i="11"/>
  <c r="X10" i="11" s="1"/>
  <c r="V129" i="11"/>
  <c r="X129" i="11" s="1"/>
  <c r="V1036" i="11"/>
  <c r="X1036" i="11" s="1"/>
  <c r="V448" i="11"/>
  <c r="V464" i="11"/>
  <c r="V1491" i="11"/>
  <c r="V855" i="11"/>
  <c r="W855" i="11" s="1"/>
  <c r="V1246" i="11"/>
  <c r="V2477" i="11"/>
  <c r="V2077" i="11"/>
  <c r="V1595" i="11"/>
  <c r="V2426" i="11"/>
  <c r="V14" i="11"/>
  <c r="X14" i="11" s="1"/>
  <c r="V1450" i="11"/>
  <c r="W1450" i="11" s="1"/>
  <c r="V22" i="11"/>
  <c r="W22" i="11" s="1"/>
  <c r="V1360" i="11"/>
  <c r="V139" i="11"/>
  <c r="V1316" i="11"/>
  <c r="V276" i="11"/>
  <c r="X276" i="11" s="1"/>
  <c r="X885" i="11"/>
  <c r="V82" i="11"/>
  <c r="V597" i="11"/>
  <c r="V2372" i="11"/>
  <c r="V1772" i="11"/>
  <c r="V2150" i="11"/>
  <c r="V1951" i="11"/>
  <c r="X1951" i="11" s="1"/>
  <c r="V830" i="11"/>
  <c r="W830" i="11" s="1"/>
  <c r="F58" i="10"/>
  <c r="V1433" i="11"/>
  <c r="V19" i="11"/>
  <c r="V570" i="11"/>
  <c r="W570" i="11" s="1"/>
  <c r="V930" i="11"/>
  <c r="V323" i="11"/>
  <c r="V331" i="11"/>
  <c r="V2471" i="11"/>
  <c r="V1642" i="11"/>
  <c r="V2517" i="11"/>
  <c r="V2201" i="11"/>
  <c r="X2201" i="11" s="1"/>
  <c r="V2130" i="11"/>
  <c r="W2130" i="11" s="1"/>
  <c r="V652" i="11"/>
  <c r="V25" i="11"/>
  <c r="W400" i="11"/>
  <c r="V1179" i="11"/>
  <c r="W1179" i="11" s="1"/>
  <c r="V606" i="11"/>
  <c r="V2228" i="11"/>
  <c r="V1945" i="11"/>
  <c r="V1583" i="11"/>
  <c r="V2183" i="11"/>
  <c r="V2406" i="11"/>
  <c r="V817" i="11"/>
  <c r="W817" i="11" s="1"/>
  <c r="V666" i="11"/>
  <c r="W666" i="11" s="1"/>
  <c r="V782" i="11"/>
  <c r="V1347" i="11"/>
  <c r="V774" i="11"/>
  <c r="V1059" i="11"/>
  <c r="W1059" i="11" s="1"/>
  <c r="V2312" i="11"/>
  <c r="V1501" i="11"/>
  <c r="V2065" i="11"/>
  <c r="V1989" i="11"/>
  <c r="V1614" i="11"/>
  <c r="V415" i="11"/>
  <c r="V1559" i="11"/>
  <c r="X1559" i="11" s="1"/>
  <c r="V2423" i="11"/>
  <c r="W2423" i="11" s="1"/>
  <c r="V2414" i="11"/>
  <c r="H78" i="10"/>
  <c r="V1189" i="11"/>
  <c r="V596" i="11"/>
  <c r="W596" i="11" s="1"/>
  <c r="J265" i="10"/>
  <c r="V1078" i="11"/>
  <c r="W1760" i="11"/>
  <c r="F15" i="10"/>
  <c r="V1917" i="11"/>
  <c r="V1956" i="11"/>
  <c r="V233" i="11"/>
  <c r="W233" i="11" s="1"/>
  <c r="V1647" i="11"/>
  <c r="X1647" i="11" s="1"/>
  <c r="V1868" i="11"/>
  <c r="I92" i="10"/>
  <c r="X480" i="11"/>
  <c r="W406" i="11"/>
  <c r="B265" i="10"/>
  <c r="X1143" i="11"/>
  <c r="H250" i="10"/>
  <c r="W1112" i="11"/>
  <c r="V2390" i="11"/>
  <c r="W2390" i="11" s="1"/>
  <c r="V5" i="11"/>
  <c r="V717" i="11"/>
  <c r="V370" i="11"/>
  <c r="W370" i="11" s="1"/>
  <c r="W288" i="11"/>
  <c r="V1361" i="11"/>
  <c r="V268" i="11"/>
  <c r="W268" i="11" s="1"/>
  <c r="X1045" i="11"/>
  <c r="E63" i="10"/>
  <c r="W892" i="11"/>
  <c r="V264" i="11"/>
  <c r="W264" i="11" s="1"/>
  <c r="V2331" i="11"/>
  <c r="W2331" i="11" s="1"/>
  <c r="X426" i="11"/>
  <c r="E44" i="10"/>
  <c r="V1141" i="11"/>
  <c r="W1141" i="11" s="1"/>
  <c r="V2006" i="11"/>
  <c r="W2006" i="11" s="1"/>
  <c r="V1419" i="11"/>
  <c r="W1419" i="11" s="1"/>
  <c r="W472" i="11"/>
  <c r="V710" i="11"/>
  <c r="W710" i="11" s="1"/>
  <c r="J51" i="10"/>
  <c r="H211" i="10"/>
  <c r="H202" i="10"/>
  <c r="H105" i="10"/>
  <c r="V367" i="11"/>
  <c r="W367" i="11" s="1"/>
  <c r="B98" i="10"/>
  <c r="V392" i="11"/>
  <c r="V1858" i="11"/>
  <c r="X1858" i="11" s="1"/>
  <c r="V506" i="11"/>
  <c r="X506" i="11" s="1"/>
  <c r="V1213" i="11"/>
  <c r="W2243" i="11"/>
  <c r="V1096" i="11"/>
  <c r="W1096" i="11" s="1"/>
  <c r="V1668" i="11"/>
  <c r="W1668" i="11" s="1"/>
  <c r="V1446" i="11"/>
  <c r="W1446" i="11" s="1"/>
  <c r="V2024" i="11"/>
  <c r="W2024" i="11" s="1"/>
  <c r="V1120" i="11"/>
  <c r="X1120" i="11" s="1"/>
  <c r="V1889" i="11"/>
  <c r="W1889" i="11" s="1"/>
  <c r="V1133" i="11"/>
  <c r="W1133" i="11" s="1"/>
  <c r="V2131" i="11"/>
  <c r="V1127" i="11"/>
  <c r="W1127" i="11" s="1"/>
  <c r="V1814" i="11"/>
  <c r="X1814" i="11" s="1"/>
  <c r="V395" i="11"/>
  <c r="X1415" i="11"/>
  <c r="W414" i="11"/>
  <c r="J202" i="10"/>
  <c r="B63" i="10"/>
  <c r="V2463" i="11"/>
  <c r="W2463" i="11" s="1"/>
  <c r="X1296" i="11"/>
  <c r="X1295" i="11"/>
  <c r="V1358" i="11"/>
  <c r="W1358" i="11" s="1"/>
  <c r="V2284" i="11"/>
  <c r="B58" i="10"/>
  <c r="V896" i="11"/>
  <c r="W896" i="11" s="1"/>
  <c r="B129" i="10"/>
  <c r="V1638" i="11"/>
  <c r="J98" i="10"/>
  <c r="B2" i="10"/>
  <c r="V2466" i="11"/>
  <c r="X2466" i="11" s="1"/>
  <c r="H265" i="10"/>
  <c r="W321" i="11"/>
  <c r="V2451" i="11"/>
  <c r="W2451" i="11" s="1"/>
  <c r="V872" i="11"/>
  <c r="X872" i="11" s="1"/>
  <c r="V1131" i="11"/>
  <c r="X755" i="11"/>
  <c r="V1067" i="11"/>
  <c r="W1067" i="11" s="1"/>
  <c r="X997" i="11"/>
  <c r="X1356" i="11"/>
  <c r="V697" i="11"/>
  <c r="W697" i="11" s="1"/>
  <c r="V649" i="11"/>
  <c r="X649" i="11" s="1"/>
  <c r="V2008" i="11"/>
  <c r="W2008" i="11" s="1"/>
  <c r="V1051" i="11"/>
  <c r="X1051" i="11" s="1"/>
  <c r="V1999" i="11"/>
  <c r="W1999" i="11" s="1"/>
  <c r="W1277" i="11"/>
  <c r="V2268" i="11"/>
  <c r="X2268" i="11" s="1"/>
  <c r="V2260" i="11"/>
  <c r="V1962" i="11"/>
  <c r="W1962" i="11" s="1"/>
  <c r="V1121" i="11"/>
  <c r="W1121" i="11" s="1"/>
  <c r="V659" i="11"/>
  <c r="V1705" i="11"/>
  <c r="V356" i="11"/>
  <c r="W356" i="11" s="1"/>
  <c r="V591" i="11"/>
  <c r="W591" i="11" s="1"/>
  <c r="V499" i="11"/>
  <c r="W499" i="11" s="1"/>
  <c r="V1892" i="11"/>
  <c r="X1892" i="11" s="1"/>
  <c r="V339" i="11"/>
  <c r="W339" i="11" s="1"/>
  <c r="V2133" i="11"/>
  <c r="W2133" i="11" s="1"/>
  <c r="V1445" i="11"/>
  <c r="X1445" i="11" s="1"/>
  <c r="V1864" i="11"/>
  <c r="V1453" i="11"/>
  <c r="W1453" i="11" s="1"/>
  <c r="V2056" i="11"/>
  <c r="X2056" i="11" s="1"/>
  <c r="V289" i="11"/>
  <c r="V1842" i="11"/>
  <c r="V1091" i="11"/>
  <c r="W1091" i="11" s="1"/>
  <c r="V1106" i="11"/>
  <c r="W1106" i="11" s="1"/>
  <c r="V1810" i="11"/>
  <c r="W1810" i="11" s="1"/>
  <c r="V207" i="11"/>
  <c r="W207" i="11" s="1"/>
  <c r="V2107" i="11"/>
  <c r="W2107" i="11" s="1"/>
  <c r="V1129" i="11"/>
  <c r="W1129" i="11" s="1"/>
  <c r="V537" i="11"/>
  <c r="X537" i="11" s="1"/>
  <c r="V1856" i="11"/>
  <c r="V1235" i="11"/>
  <c r="W1235" i="11" s="1"/>
  <c r="X831" i="11"/>
  <c r="V849" i="11"/>
  <c r="V890" i="11"/>
  <c r="V221" i="11"/>
  <c r="X221" i="11" s="1"/>
  <c r="V962" i="11"/>
  <c r="W962" i="11" s="1"/>
  <c r="V2226" i="11"/>
  <c r="X2226" i="11" s="1"/>
  <c r="V1401" i="11"/>
  <c r="W1401" i="11" s="1"/>
  <c r="V1435" i="11"/>
  <c r="W1435" i="11" s="1"/>
  <c r="V862" i="11"/>
  <c r="X862" i="11" s="1"/>
  <c r="V609" i="11"/>
  <c r="X609" i="11" s="1"/>
  <c r="V860" i="11"/>
  <c r="V2265" i="11"/>
  <c r="W2265" i="11" s="1"/>
  <c r="V728" i="11"/>
  <c r="W728" i="11" s="1"/>
  <c r="V957" i="11"/>
  <c r="V1937" i="11"/>
  <c r="X2271" i="11"/>
  <c r="V2374" i="11"/>
  <c r="W2374" i="11" s="1"/>
  <c r="V281" i="11"/>
  <c r="W281" i="11" s="1"/>
  <c r="V1426" i="11"/>
  <c r="W1426" i="11" s="1"/>
  <c r="W58" i="11"/>
  <c r="V1217" i="11"/>
  <c r="X1217" i="11" s="1"/>
  <c r="V1000" i="11"/>
  <c r="W1000" i="11" s="1"/>
  <c r="V1283" i="11"/>
  <c r="V2163" i="11"/>
  <c r="W2163" i="11" s="1"/>
  <c r="V595" i="11"/>
  <c r="W595" i="11" s="1"/>
  <c r="V1094" i="11"/>
  <c r="V285" i="11"/>
  <c r="V1147" i="11"/>
  <c r="W1147" i="11" s="1"/>
  <c r="V958" i="11"/>
  <c r="W958" i="11" s="1"/>
  <c r="V974" i="11"/>
  <c r="X974" i="11" s="1"/>
  <c r="V338" i="11"/>
  <c r="V1805" i="11"/>
  <c r="W1805" i="11" s="1"/>
  <c r="V1196" i="11"/>
  <c r="W1196" i="11" s="1"/>
  <c r="V1447" i="11"/>
  <c r="W1447" i="11" s="1"/>
  <c r="V1118" i="11"/>
  <c r="V65" i="11"/>
  <c r="W65" i="11" s="1"/>
  <c r="V2352" i="11"/>
  <c r="W2352" i="11" s="1"/>
  <c r="V383" i="11"/>
  <c r="V1219" i="11"/>
  <c r="V1838" i="11"/>
  <c r="X1838" i="11" s="1"/>
  <c r="V1124" i="11"/>
  <c r="W1124" i="11" s="1"/>
  <c r="V1042" i="11"/>
  <c r="W1042" i="11" s="1"/>
  <c r="V1241" i="11"/>
  <c r="W1241" i="11" s="1"/>
  <c r="V1128" i="11"/>
  <c r="W1128" i="11" s="1"/>
  <c r="V1135" i="11"/>
  <c r="W1135" i="11" s="1"/>
  <c r="V43" i="11"/>
  <c r="X43" i="11" s="1"/>
  <c r="V1866" i="11"/>
  <c r="V1109" i="11"/>
  <c r="W1109" i="11" s="1"/>
  <c r="V539" i="11"/>
  <c r="W539" i="11" s="1"/>
  <c r="V1280" i="11"/>
  <c r="V337" i="11"/>
  <c r="V961" i="11"/>
  <c r="X961" i="11" s="1"/>
  <c r="V1021" i="11"/>
  <c r="W1021" i="11" s="1"/>
  <c r="V1700" i="11"/>
  <c r="X1700" i="11" s="1"/>
  <c r="V1202" i="11"/>
  <c r="W1202" i="11" s="1"/>
  <c r="V393" i="11"/>
  <c r="W393" i="11" s="1"/>
  <c r="V1965" i="11"/>
  <c r="W1965" i="11" s="1"/>
  <c r="V1215" i="11"/>
  <c r="W1215" i="11" s="1"/>
  <c r="V2489" i="11"/>
  <c r="V379" i="11"/>
  <c r="W379" i="11" s="1"/>
  <c r="V623" i="11"/>
  <c r="W623" i="11" s="1"/>
  <c r="V2022" i="11"/>
  <c r="V1925" i="11"/>
  <c r="V1429" i="11"/>
  <c r="W1429" i="11" s="1"/>
  <c r="V341" i="11"/>
  <c r="W341" i="11" s="1"/>
  <c r="V1391" i="11"/>
  <c r="W1391" i="11" s="1"/>
  <c r="V1896" i="11"/>
  <c r="W1896" i="11" s="1"/>
  <c r="V556" i="11"/>
  <c r="W556" i="11" s="1"/>
  <c r="V503" i="11"/>
  <c r="W503" i="11" s="1"/>
  <c r="V394" i="11"/>
  <c r="W394" i="11" s="1"/>
  <c r="V1436" i="11"/>
  <c r="V1458" i="11"/>
  <c r="W1458" i="11" s="1"/>
  <c r="V1831" i="11"/>
  <c r="X1831" i="11" s="1"/>
  <c r="V2124" i="11"/>
  <c r="V1103" i="11"/>
  <c r="V1859" i="11"/>
  <c r="W1859" i="11" s="1"/>
  <c r="V628" i="11"/>
  <c r="W628" i="11" s="1"/>
  <c r="V1812" i="11"/>
  <c r="W1812" i="11" s="1"/>
  <c r="V1619" i="11"/>
  <c r="W1619" i="11" s="1"/>
  <c r="V358" i="11"/>
  <c r="W358" i="11" s="1"/>
  <c r="V387" i="11"/>
  <c r="W387" i="11" s="1"/>
  <c r="V1714" i="11"/>
  <c r="X1714" i="11" s="1"/>
  <c r="V1405" i="11"/>
  <c r="V2068" i="11"/>
  <c r="X2068" i="11" s="1"/>
  <c r="V2046" i="11"/>
  <c r="W2046" i="11" s="1"/>
  <c r="V2261" i="11"/>
  <c r="V1278" i="11"/>
  <c r="V603" i="11"/>
  <c r="W603" i="11" s="1"/>
  <c r="W1551" i="11"/>
  <c r="X1551" i="11"/>
  <c r="W1511" i="11"/>
  <c r="X1511" i="11"/>
  <c r="V1564" i="11"/>
  <c r="W1564" i="11" s="1"/>
  <c r="V1611" i="11"/>
  <c r="X1611" i="11" s="1"/>
  <c r="V413" i="11"/>
  <c r="V461" i="11"/>
  <c r="W461" i="11" s="1"/>
  <c r="V408" i="11"/>
  <c r="W408" i="11" s="1"/>
  <c r="V152" i="11"/>
  <c r="V1651" i="11"/>
  <c r="V1066" i="11"/>
  <c r="X1066" i="11" s="1"/>
  <c r="V1777" i="11"/>
  <c r="X1777" i="11" s="1"/>
  <c r="V2386" i="11"/>
  <c r="W2386" i="11" s="1"/>
  <c r="V1333" i="11"/>
  <c r="W1333" i="11" s="1"/>
  <c r="V929" i="11"/>
  <c r="W929" i="11" s="1"/>
  <c r="V274" i="11"/>
  <c r="X274" i="11" s="1"/>
  <c r="V84" i="11"/>
  <c r="X84" i="11" s="1"/>
  <c r="V696" i="11"/>
  <c r="V1057" i="11"/>
  <c r="X1057" i="11" s="1"/>
  <c r="V1690" i="11"/>
  <c r="W1690" i="11" s="1"/>
  <c r="V2349" i="11"/>
  <c r="V987" i="11"/>
  <c r="V33" i="11"/>
  <c r="X33" i="11" s="1"/>
  <c r="V119" i="11"/>
  <c r="W119" i="11" s="1"/>
  <c r="V104" i="11"/>
  <c r="W104" i="11" s="1"/>
  <c r="V2097" i="11"/>
  <c r="W2097" i="11" s="1"/>
  <c r="V1576" i="11"/>
  <c r="W1576" i="11" s="1"/>
  <c r="V1060" i="11"/>
  <c r="W1060" i="11" s="1"/>
  <c r="V428" i="11"/>
  <c r="W428" i="11" s="1"/>
  <c r="V1315" i="11"/>
  <c r="V829" i="11"/>
  <c r="X829" i="11" s="1"/>
  <c r="V2370" i="11"/>
  <c r="W2370" i="11" s="1"/>
  <c r="V1672" i="11"/>
  <c r="V2389" i="11"/>
  <c r="V197" i="11"/>
  <c r="X197" i="11" s="1"/>
  <c r="V74" i="11"/>
  <c r="X74" i="11" s="1"/>
  <c r="V2178" i="11"/>
  <c r="W2178" i="11" s="1"/>
  <c r="V1480" i="11"/>
  <c r="X1480" i="11" s="1"/>
  <c r="V1788" i="11"/>
  <c r="W1788" i="11" s="1"/>
  <c r="V2280" i="11"/>
  <c r="X2280" i="11" s="1"/>
  <c r="V2128" i="11"/>
  <c r="W2128" i="11" s="1"/>
  <c r="V2399" i="11"/>
  <c r="V1490" i="11"/>
  <c r="W1490" i="11" s="1"/>
  <c r="V1043" i="11"/>
  <c r="W1043" i="11" s="1"/>
  <c r="V190" i="11"/>
  <c r="V1980" i="11"/>
  <c r="V648" i="11"/>
  <c r="W648" i="11" s="1"/>
  <c r="V89" i="11"/>
  <c r="W89" i="11" s="1"/>
  <c r="V2424" i="11"/>
  <c r="W2424" i="11" s="1"/>
  <c r="V1329" i="11"/>
  <c r="V1906" i="11"/>
  <c r="W1906" i="11" s="1"/>
  <c r="V2407" i="11"/>
  <c r="W2407" i="11" s="1"/>
  <c r="V558" i="11"/>
  <c r="W558" i="11" s="1"/>
  <c r="V48" i="11"/>
  <c r="V1159" i="11"/>
  <c r="W1159" i="11" s="1"/>
  <c r="V2314" i="11"/>
  <c r="W2314" i="11" s="1"/>
  <c r="V1522" i="11"/>
  <c r="V419" i="11"/>
  <c r="V1293" i="11"/>
  <c r="W1293" i="11" s="1"/>
  <c r="V663" i="11"/>
  <c r="W663" i="11" s="1"/>
  <c r="V2513" i="11"/>
  <c r="W2513" i="11" s="1"/>
  <c r="V1451" i="11"/>
  <c r="W1451" i="11" s="1"/>
  <c r="V327" i="11"/>
  <c r="W327" i="11" s="1"/>
  <c r="V320" i="11"/>
  <c r="W320" i="11" s="1"/>
  <c r="V2037" i="11"/>
  <c r="W2037" i="11" s="1"/>
  <c r="V1882" i="11"/>
  <c r="V1424" i="11"/>
  <c r="W1424" i="11" s="1"/>
  <c r="V2149" i="11"/>
  <c r="W2149" i="11" s="1"/>
  <c r="V2449" i="11"/>
  <c r="V516" i="11"/>
  <c r="V1839" i="11"/>
  <c r="V209" i="11"/>
  <c r="W209" i="11" s="1"/>
  <c r="V2291" i="11"/>
  <c r="W2291" i="11" s="1"/>
  <c r="V2162" i="11"/>
  <c r="W2162" i="11" s="1"/>
  <c r="V2296" i="11"/>
  <c r="W2296" i="11" s="1"/>
  <c r="V210" i="11"/>
  <c r="W210" i="11" s="1"/>
  <c r="V580" i="11"/>
  <c r="X580" i="11" s="1"/>
  <c r="W492" i="11"/>
  <c r="V1532" i="11"/>
  <c r="W1532" i="11" s="1"/>
  <c r="V1260" i="11"/>
  <c r="W1260" i="11" s="1"/>
  <c r="V2333" i="11"/>
  <c r="V1037" i="11"/>
  <c r="V199" i="11"/>
  <c r="X199" i="11" s="1"/>
  <c r="V874" i="11"/>
  <c r="X874" i="11" s="1"/>
  <c r="V763" i="11"/>
  <c r="W763" i="11" s="1"/>
  <c r="X1297" i="11"/>
  <c r="V1779" i="11"/>
  <c r="X1779" i="11" s="1"/>
  <c r="V769" i="11"/>
  <c r="W769" i="11" s="1"/>
  <c r="X944" i="11"/>
  <c r="V101" i="11"/>
  <c r="V1654" i="11"/>
  <c r="W1654" i="11" s="1"/>
  <c r="V734" i="11"/>
  <c r="W734" i="11" s="1"/>
  <c r="V2066" i="11"/>
  <c r="V572" i="11"/>
  <c r="V1343" i="11"/>
  <c r="W1343" i="11" s="1"/>
  <c r="V1581" i="11"/>
  <c r="W1581" i="11" s="1"/>
  <c r="W116" i="11"/>
  <c r="V795" i="11"/>
  <c r="W795" i="11" s="1"/>
  <c r="V497" i="11"/>
  <c r="X497" i="11" s="1"/>
  <c r="V2430" i="11"/>
  <c r="W2430" i="11" s="1"/>
  <c r="V2104" i="11"/>
  <c r="X2104" i="11" s="1"/>
  <c r="V4" i="11"/>
  <c r="X4" i="11" s="1"/>
  <c r="V2174" i="11"/>
  <c r="X2174" i="11" s="1"/>
  <c r="V1011" i="11"/>
  <c r="W1011" i="11" s="1"/>
  <c r="V644" i="11"/>
  <c r="V1374" i="11"/>
  <c r="V820" i="11"/>
  <c r="W820" i="11" s="1"/>
  <c r="V2418" i="11"/>
  <c r="W2418" i="11" s="1"/>
  <c r="V1637" i="11"/>
  <c r="W1637" i="11" s="1"/>
  <c r="X2015" i="11"/>
  <c r="X1210" i="11"/>
  <c r="V319" i="11"/>
  <c r="X319" i="11" s="1"/>
  <c r="V788" i="11"/>
  <c r="W788" i="11" s="1"/>
  <c r="V1417" i="11"/>
  <c r="V1172" i="11"/>
  <c r="W1172" i="11" s="1"/>
  <c r="V1669" i="11"/>
  <c r="W1669" i="11" s="1"/>
  <c r="V1600" i="11"/>
  <c r="X467" i="11"/>
  <c r="V2359" i="11"/>
  <c r="W2359" i="11" s="1"/>
  <c r="V96" i="11"/>
  <c r="W96" i="11" s="1"/>
  <c r="V814" i="11"/>
  <c r="W814" i="11" s="1"/>
  <c r="V1050" i="11"/>
  <c r="W1050" i="11" s="1"/>
  <c r="V130" i="11"/>
  <c r="W130" i="11" s="1"/>
  <c r="V1566" i="11"/>
  <c r="W1566" i="11" s="1"/>
  <c r="V2311" i="11"/>
  <c r="W2311" i="11" s="1"/>
  <c r="V1646" i="11"/>
  <c r="V895" i="11"/>
  <c r="X895" i="11" s="1"/>
  <c r="V1181" i="11"/>
  <c r="W1181" i="11" s="1"/>
  <c r="V2432" i="11"/>
  <c r="V6" i="11"/>
  <c r="V2525" i="11"/>
  <c r="W2525" i="11" s="1"/>
  <c r="V2244" i="11"/>
  <c r="X2244" i="11" s="1"/>
  <c r="V2275" i="11"/>
  <c r="X2275" i="11" s="1"/>
  <c r="V2113" i="11"/>
  <c r="W2113" i="11" s="1"/>
  <c r="V2018" i="11"/>
  <c r="W2018" i="11" s="1"/>
  <c r="V2262" i="11"/>
  <c r="W2262" i="11" s="1"/>
  <c r="W1530" i="11"/>
  <c r="X1530" i="11"/>
  <c r="V1908" i="11"/>
  <c r="W1908" i="11" s="1"/>
  <c r="V1025" i="11"/>
  <c r="X1025" i="11" s="1"/>
  <c r="V360" i="11"/>
  <c r="W360" i="11" s="1"/>
  <c r="V1729" i="11"/>
  <c r="X1729" i="11" s="1"/>
  <c r="V2342" i="11"/>
  <c r="W2342" i="11" s="1"/>
  <c r="V631" i="11"/>
  <c r="W631" i="11" s="1"/>
  <c r="V489" i="11"/>
  <c r="W489" i="11" s="1"/>
  <c r="V858" i="11"/>
  <c r="W858" i="11" s="1"/>
  <c r="W427" i="11"/>
  <c r="V1741" i="11"/>
  <c r="W1741" i="11" s="1"/>
  <c r="V718" i="11"/>
  <c r="V164" i="11"/>
  <c r="W164" i="11" s="1"/>
  <c r="X657" i="11"/>
  <c r="W1158" i="11"/>
  <c r="V613" i="11"/>
  <c r="W613" i="11" s="1"/>
  <c r="V733" i="11"/>
  <c r="X733" i="11" s="1"/>
  <c r="V262" i="11"/>
  <c r="X262" i="11" s="1"/>
  <c r="V459" i="11"/>
  <c r="W459" i="11" s="1"/>
  <c r="V1799" i="11"/>
  <c r="W1799" i="11" s="1"/>
  <c r="W790" i="11"/>
  <c r="X790" i="11"/>
  <c r="V1010" i="11"/>
  <c r="W1010" i="11" s="1"/>
  <c r="V1310" i="11"/>
  <c r="V681" i="11"/>
  <c r="V445" i="11"/>
  <c r="V607" i="11"/>
  <c r="W607" i="11" s="1"/>
  <c r="V928" i="11"/>
  <c r="W928" i="11" s="1"/>
  <c r="V737" i="11"/>
  <c r="V403" i="11"/>
  <c r="W403" i="11" s="1"/>
  <c r="V765" i="11"/>
  <c r="V311" i="11"/>
  <c r="V1324" i="11"/>
  <c r="V300" i="11"/>
  <c r="W300" i="11" s="1"/>
  <c r="V943" i="11"/>
  <c r="X943" i="11" s="1"/>
  <c r="V1722" i="11"/>
  <c r="W939" i="11"/>
  <c r="X610" i="11"/>
  <c r="W46" i="11"/>
  <c r="X2255" i="11"/>
  <c r="V577" i="11"/>
  <c r="W577" i="11" s="1"/>
  <c r="V386" i="11"/>
  <c r="W386" i="11" s="1"/>
  <c r="W193" i="11"/>
  <c r="V840" i="11"/>
  <c r="W840" i="11" s="1"/>
  <c r="V1379" i="11"/>
  <c r="W1379" i="11" s="1"/>
  <c r="V520" i="11"/>
  <c r="W520" i="11" s="1"/>
  <c r="V543" i="11"/>
  <c r="W543" i="11" s="1"/>
  <c r="X1920" i="11"/>
  <c r="X1266" i="11"/>
  <c r="W517" i="11"/>
  <c r="X670" i="11"/>
  <c r="X364" i="11"/>
  <c r="X1377" i="11"/>
  <c r="V946" i="11"/>
  <c r="W946" i="11" s="1"/>
  <c r="V1154" i="11"/>
  <c r="X1154" i="11" s="1"/>
  <c r="V940" i="11"/>
  <c r="W940" i="11" s="1"/>
  <c r="V845" i="11"/>
  <c r="W845" i="11" s="1"/>
  <c r="V214" i="11"/>
  <c r="W214" i="11" s="1"/>
  <c r="V985" i="11"/>
  <c r="X985" i="11" s="1"/>
  <c r="V682" i="11"/>
  <c r="V1533" i="11"/>
  <c r="W1533" i="11" s="1"/>
  <c r="X619" i="11"/>
  <c r="V716" i="11"/>
  <c r="X716" i="11" s="1"/>
  <c r="V512" i="11"/>
  <c r="W512" i="11" s="1"/>
  <c r="V1655" i="11"/>
  <c r="W1655" i="11" s="1"/>
  <c r="V1531" i="11"/>
  <c r="W1531" i="11" s="1"/>
  <c r="V248" i="11"/>
  <c r="W248" i="11" s="1"/>
  <c r="V229" i="11"/>
  <c r="X229" i="11" s="1"/>
  <c r="X1199" i="11"/>
  <c r="V246" i="11"/>
  <c r="W246" i="11" s="1"/>
  <c r="V532" i="11"/>
  <c r="X532" i="11" s="1"/>
  <c r="X2187" i="11"/>
  <c r="B5" i="10"/>
  <c r="H5" i="10"/>
  <c r="F5" i="10"/>
  <c r="K5" i="10"/>
  <c r="C5" i="10"/>
  <c r="K234" i="10"/>
  <c r="F234" i="10"/>
  <c r="B172" i="10"/>
  <c r="K172" i="10"/>
  <c r="I172" i="10"/>
  <c r="E172" i="10"/>
  <c r="B212" i="10"/>
  <c r="I212" i="10"/>
  <c r="H212" i="10"/>
  <c r="E212" i="10"/>
  <c r="K212" i="10"/>
  <c r="G212" i="10"/>
  <c r="F213" i="10"/>
  <c r="I247" i="10"/>
  <c r="I111" i="10"/>
  <c r="K108" i="10"/>
  <c r="B227" i="10"/>
  <c r="D227" i="10"/>
  <c r="H227" i="10"/>
  <c r="K227" i="10"/>
  <c r="G227" i="10"/>
  <c r="K113" i="10"/>
  <c r="B165" i="10"/>
  <c r="J165" i="10"/>
  <c r="E165" i="10"/>
  <c r="G165" i="10"/>
  <c r="I165" i="10"/>
  <c r="D165" i="10"/>
  <c r="K165" i="10"/>
  <c r="C165" i="10"/>
  <c r="V822" i="11"/>
  <c r="G64" i="10"/>
  <c r="K64" i="10"/>
  <c r="B192" i="10"/>
  <c r="F192" i="10"/>
  <c r="J192" i="10"/>
  <c r="I192" i="10"/>
  <c r="B13" i="10"/>
  <c r="K13" i="10"/>
  <c r="D13" i="10"/>
  <c r="H111" i="10"/>
  <c r="E192" i="10"/>
  <c r="K192" i="10"/>
  <c r="B255" i="10"/>
  <c r="F255" i="10"/>
  <c r="C255" i="10"/>
  <c r="E255" i="10"/>
  <c r="J255" i="10"/>
  <c r="D255" i="10"/>
  <c r="K285" i="10"/>
  <c r="B259" i="10"/>
  <c r="J259" i="10"/>
  <c r="F259" i="10"/>
  <c r="H259" i="10"/>
  <c r="I214" i="10"/>
  <c r="I46" i="10"/>
  <c r="B59" i="10"/>
  <c r="D59" i="10"/>
  <c r="I59" i="10"/>
  <c r="J59" i="10"/>
  <c r="E59" i="10"/>
  <c r="V1292" i="11"/>
  <c r="W1292" i="11" s="1"/>
  <c r="K105" i="10"/>
  <c r="D194" i="10"/>
  <c r="B188" i="10"/>
  <c r="E188" i="10"/>
  <c r="D188" i="10"/>
  <c r="K188" i="10"/>
  <c r="E285" i="10"/>
  <c r="V412" i="11"/>
  <c r="W412" i="11" s="1"/>
  <c r="J70" i="10"/>
  <c r="K70" i="10"/>
  <c r="F47" i="10"/>
  <c r="K125" i="10"/>
  <c r="D234" i="10"/>
  <c r="K276" i="10"/>
  <c r="H15" i="10"/>
  <c r="J39" i="10"/>
  <c r="G105" i="10"/>
  <c r="B126" i="10"/>
  <c r="J126" i="10"/>
  <c r="F212" i="10"/>
  <c r="F214" i="10"/>
  <c r="I255" i="10"/>
  <c r="G285" i="10"/>
  <c r="I121" i="10"/>
  <c r="G160" i="10"/>
  <c r="D120" i="10"/>
  <c r="B247" i="10"/>
  <c r="F247" i="10"/>
  <c r="H247" i="10"/>
  <c r="K247" i="10"/>
  <c r="G247" i="10"/>
  <c r="C247" i="10"/>
  <c r="D47" i="10"/>
  <c r="B65" i="10"/>
  <c r="F65" i="10"/>
  <c r="C65" i="10"/>
  <c r="D65" i="10"/>
  <c r="E65" i="10"/>
  <c r="J73" i="10"/>
  <c r="C104" i="10"/>
  <c r="D16" i="10"/>
  <c r="H149" i="10"/>
  <c r="H176" i="10"/>
  <c r="B279" i="10"/>
  <c r="E279" i="10"/>
  <c r="D279" i="10"/>
  <c r="G279" i="10"/>
  <c r="H279" i="10"/>
  <c r="F137" i="10"/>
  <c r="J102" i="10"/>
  <c r="J137" i="10"/>
  <c r="G79" i="10"/>
  <c r="E70" i="10"/>
  <c r="F219" i="10"/>
  <c r="B74" i="10"/>
  <c r="E74" i="10"/>
  <c r="K74" i="10"/>
  <c r="G74" i="10"/>
  <c r="C74" i="10"/>
  <c r="D123" i="10"/>
  <c r="B224" i="10"/>
  <c r="F224" i="10"/>
  <c r="G224" i="10"/>
  <c r="K224" i="10"/>
  <c r="E224" i="10"/>
  <c r="E246" i="10"/>
  <c r="J267" i="10"/>
  <c r="F73" i="10"/>
  <c r="E156" i="10"/>
  <c r="B60" i="10"/>
  <c r="D60" i="10"/>
  <c r="I60" i="10"/>
  <c r="K60" i="10"/>
  <c r="E60" i="10"/>
  <c r="C60" i="10"/>
  <c r="F150" i="10"/>
  <c r="D192" i="10"/>
  <c r="H60" i="10"/>
  <c r="B190" i="10"/>
  <c r="J190" i="10"/>
  <c r="G190" i="10"/>
  <c r="K190" i="10"/>
  <c r="D190" i="10"/>
  <c r="I190" i="10"/>
  <c r="F190" i="10"/>
  <c r="C72" i="10"/>
  <c r="H72" i="10"/>
  <c r="B101" i="10"/>
  <c r="K101" i="10"/>
  <c r="G101" i="10"/>
  <c r="B6" i="10"/>
  <c r="E6" i="10"/>
  <c r="G6" i="10"/>
  <c r="D6" i="10"/>
  <c r="B183" i="10"/>
  <c r="J183" i="10"/>
  <c r="C183" i="10"/>
  <c r="D183" i="10"/>
  <c r="E183" i="10"/>
  <c r="G183" i="10"/>
  <c r="D44" i="10"/>
  <c r="H16" i="10"/>
  <c r="F89" i="10"/>
  <c r="B128" i="10"/>
  <c r="H128" i="10"/>
  <c r="E128" i="10"/>
  <c r="J279" i="10"/>
  <c r="F251" i="10"/>
  <c r="D89" i="10"/>
  <c r="H150" i="10"/>
  <c r="J9" i="10"/>
  <c r="B159" i="10"/>
  <c r="H159" i="10"/>
  <c r="G159" i="10"/>
  <c r="J159" i="10"/>
  <c r="I176" i="10"/>
  <c r="H200" i="10"/>
  <c r="E64" i="10"/>
  <c r="B83" i="10"/>
  <c r="G83" i="10"/>
  <c r="I83" i="10"/>
  <c r="E134" i="10"/>
  <c r="B256" i="10"/>
  <c r="F256" i="10"/>
  <c r="H256" i="10"/>
  <c r="G256" i="10"/>
  <c r="D256" i="10"/>
  <c r="C256" i="10"/>
  <c r="D293" i="10"/>
  <c r="K37" i="10"/>
  <c r="I79" i="10"/>
  <c r="F25" i="10"/>
  <c r="G238" i="10"/>
  <c r="J285" i="10"/>
  <c r="K131" i="10"/>
  <c r="J131" i="10"/>
  <c r="H131" i="10"/>
  <c r="I13" i="10"/>
  <c r="B121" i="10"/>
  <c r="G121" i="10"/>
  <c r="K121" i="10"/>
  <c r="H121" i="10"/>
  <c r="E121" i="10"/>
  <c r="F121" i="10"/>
  <c r="C121" i="10"/>
  <c r="B125" i="10"/>
  <c r="F125" i="10"/>
  <c r="I125" i="10"/>
  <c r="B209" i="10"/>
  <c r="J209" i="10"/>
  <c r="G209" i="10"/>
  <c r="C209" i="10"/>
  <c r="C285" i="10"/>
  <c r="F30" i="10"/>
  <c r="B118" i="10"/>
  <c r="I118" i="10"/>
  <c r="F118" i="10"/>
  <c r="G250" i="10"/>
  <c r="F171" i="10"/>
  <c r="H44" i="10"/>
  <c r="C70" i="10"/>
  <c r="I267" i="10"/>
  <c r="F194" i="10"/>
  <c r="K200" i="10"/>
  <c r="B93" i="10"/>
  <c r="J93" i="10"/>
  <c r="H93" i="10"/>
  <c r="D93" i="10"/>
  <c r="G93" i="10"/>
  <c r="K157" i="10"/>
  <c r="D189" i="10"/>
  <c r="J101" i="10"/>
  <c r="E30" i="10"/>
  <c r="D118" i="10"/>
  <c r="J256" i="10"/>
  <c r="E45" i="10"/>
  <c r="E234" i="10"/>
  <c r="J251" i="10"/>
  <c r="D160" i="10"/>
  <c r="I236" i="10"/>
  <c r="E83" i="10"/>
  <c r="I128" i="10"/>
  <c r="C233" i="10"/>
  <c r="B151" i="10"/>
  <c r="F151" i="10"/>
  <c r="D151" i="10"/>
  <c r="K151" i="10"/>
  <c r="J151" i="10"/>
  <c r="B178" i="10"/>
  <c r="C178" i="10"/>
  <c r="J178" i="10"/>
  <c r="G178" i="10"/>
  <c r="H178" i="10"/>
  <c r="D178" i="10"/>
  <c r="J246" i="10"/>
  <c r="B50" i="10"/>
  <c r="I50" i="10"/>
  <c r="G50" i="10"/>
  <c r="D50" i="10"/>
  <c r="C47" i="10"/>
  <c r="H47" i="10"/>
  <c r="H216" i="10"/>
  <c r="D216" i="10"/>
  <c r="C216" i="10"/>
  <c r="F216" i="10"/>
  <c r="I216" i="10"/>
  <c r="E216" i="10"/>
  <c r="B285" i="10"/>
  <c r="F285" i="10"/>
  <c r="B293" i="10"/>
  <c r="J293" i="10"/>
  <c r="C293" i="10"/>
  <c r="K293" i="10"/>
  <c r="F293" i="10"/>
  <c r="I147" i="10"/>
  <c r="V470" i="11"/>
  <c r="W470" i="11" s="1"/>
  <c r="K44" i="10"/>
  <c r="F44" i="10"/>
  <c r="I44" i="10"/>
  <c r="G44" i="10"/>
  <c r="G234" i="10"/>
  <c r="J11" i="10"/>
  <c r="B238" i="10"/>
  <c r="F238" i="10"/>
  <c r="H238" i="10"/>
  <c r="D238" i="10"/>
  <c r="C190" i="10"/>
  <c r="G72" i="10"/>
  <c r="G116" i="10"/>
  <c r="F84" i="10"/>
  <c r="C160" i="10"/>
  <c r="H267" i="10"/>
  <c r="V815" i="11"/>
  <c r="J14" i="10"/>
  <c r="G14" i="10"/>
  <c r="B80" i="10"/>
  <c r="J80" i="10"/>
  <c r="D80" i="10"/>
  <c r="G80" i="10"/>
  <c r="G194" i="10"/>
  <c r="C64" i="10"/>
  <c r="C108" i="10"/>
  <c r="C14" i="10"/>
  <c r="E41" i="10"/>
  <c r="B139" i="10"/>
  <c r="G139" i="10"/>
  <c r="H139" i="10"/>
  <c r="F139" i="10"/>
  <c r="K139" i="10"/>
  <c r="J139" i="10"/>
  <c r="B208" i="10"/>
  <c r="H208" i="10"/>
  <c r="D208" i="10"/>
  <c r="G208" i="10"/>
  <c r="C208" i="10"/>
  <c r="K208" i="10"/>
  <c r="H224" i="10"/>
  <c r="I30" i="10"/>
  <c r="G30" i="10"/>
  <c r="D30" i="10"/>
  <c r="H246" i="10"/>
  <c r="F246" i="10"/>
  <c r="G246" i="10"/>
  <c r="B39" i="10"/>
  <c r="H39" i="10"/>
  <c r="I39" i="10"/>
  <c r="K39" i="10"/>
  <c r="D39" i="10"/>
  <c r="E39" i="10"/>
  <c r="C39" i="10"/>
  <c r="B84" i="10"/>
  <c r="H84" i="10"/>
  <c r="E84" i="10"/>
  <c r="C84" i="10"/>
  <c r="D84" i="10"/>
  <c r="B157" i="10"/>
  <c r="H157" i="10"/>
  <c r="C157" i="10"/>
  <c r="I157" i="10"/>
  <c r="J157" i="10"/>
  <c r="E157" i="10"/>
  <c r="E35" i="10"/>
  <c r="H97" i="10"/>
  <c r="J84" i="10"/>
  <c r="D111" i="10"/>
  <c r="H64" i="10"/>
  <c r="B214" i="10"/>
  <c r="K214" i="10"/>
  <c r="G214" i="10"/>
  <c r="C214" i="10"/>
  <c r="J214" i="10"/>
  <c r="B194" i="10"/>
  <c r="C194" i="10"/>
  <c r="H194" i="10"/>
  <c r="I194" i="10"/>
  <c r="B79" i="10"/>
  <c r="F79" i="10"/>
  <c r="J79" i="10"/>
  <c r="C79" i="10"/>
  <c r="E79" i="10"/>
  <c r="H79" i="10"/>
  <c r="I16" i="10"/>
  <c r="B248" i="10"/>
  <c r="K248" i="10"/>
  <c r="J248" i="10"/>
  <c r="C248" i="10"/>
  <c r="D248" i="10"/>
  <c r="I248" i="10"/>
  <c r="H248" i="10"/>
  <c r="G248" i="10"/>
  <c r="B170" i="10"/>
  <c r="D170" i="10"/>
  <c r="G170" i="10"/>
  <c r="E170" i="10"/>
  <c r="I170" i="10"/>
  <c r="B294" i="10"/>
  <c r="D294" i="10"/>
  <c r="F294" i="10"/>
  <c r="G294" i="10"/>
  <c r="G293" i="10"/>
  <c r="B119" i="10"/>
  <c r="J119" i="10"/>
  <c r="D119" i="10"/>
  <c r="B228" i="10"/>
  <c r="J228" i="10"/>
  <c r="H228" i="10"/>
  <c r="F228" i="10"/>
  <c r="K59" i="10"/>
  <c r="K206" i="10"/>
  <c r="G5" i="10"/>
  <c r="H188" i="10"/>
  <c r="H235" i="10"/>
  <c r="F88" i="10"/>
  <c r="I117" i="10"/>
  <c r="C126" i="10"/>
  <c r="D147" i="10"/>
  <c r="K179" i="10"/>
  <c r="D131" i="10"/>
  <c r="J272" i="10"/>
  <c r="K272" i="10"/>
  <c r="F272" i="10"/>
  <c r="H272" i="10"/>
  <c r="G41" i="10"/>
  <c r="I41" i="10"/>
  <c r="C41" i="10"/>
  <c r="B49" i="10"/>
  <c r="C49" i="10"/>
  <c r="E49" i="10"/>
  <c r="I49" i="10"/>
  <c r="G49" i="10"/>
  <c r="H33" i="10"/>
  <c r="D35" i="10"/>
  <c r="D149" i="10"/>
  <c r="F46" i="10"/>
  <c r="I137" i="10"/>
  <c r="E97" i="10"/>
  <c r="B86" i="10"/>
  <c r="I86" i="10"/>
  <c r="E86" i="10"/>
  <c r="D86" i="10"/>
  <c r="J86" i="10"/>
  <c r="H86" i="10"/>
  <c r="B197" i="10"/>
  <c r="G197" i="10"/>
  <c r="K197" i="10"/>
  <c r="D197" i="10"/>
  <c r="G46" i="10"/>
  <c r="H110" i="10"/>
  <c r="F105" i="10"/>
  <c r="E69" i="10"/>
  <c r="C238" i="10"/>
  <c r="F64" i="10"/>
  <c r="G125" i="10"/>
  <c r="G172" i="10"/>
  <c r="B257" i="10"/>
  <c r="H257" i="10"/>
  <c r="K257" i="10"/>
  <c r="F257" i="10"/>
  <c r="I25" i="10"/>
  <c r="J30" i="10"/>
  <c r="F160" i="10"/>
  <c r="D228" i="10"/>
  <c r="B253" i="10"/>
  <c r="D253" i="10"/>
  <c r="G253" i="10"/>
  <c r="F253" i="10"/>
  <c r="C253" i="10"/>
  <c r="J194" i="10"/>
  <c r="D70" i="10"/>
  <c r="K258" i="10"/>
  <c r="E208" i="10"/>
  <c r="D3" i="10"/>
  <c r="H293" i="10"/>
  <c r="B16" i="10"/>
  <c r="C16" i="10"/>
  <c r="F16" i="10"/>
  <c r="G16" i="10"/>
  <c r="B46" i="10"/>
  <c r="E46" i="10"/>
  <c r="C46" i="10"/>
  <c r="J46" i="10"/>
  <c r="H46" i="10"/>
  <c r="B115" i="10"/>
  <c r="G115" i="10"/>
  <c r="J115" i="10"/>
  <c r="I115" i="10"/>
  <c r="E115" i="10"/>
  <c r="F115" i="10"/>
  <c r="B235" i="10"/>
  <c r="K235" i="10"/>
  <c r="F235" i="10"/>
  <c r="D235" i="10"/>
  <c r="J235" i="10"/>
  <c r="B233" i="10"/>
  <c r="G233" i="10"/>
  <c r="I233" i="10"/>
  <c r="B90" i="10"/>
  <c r="F90" i="10"/>
  <c r="G90" i="10"/>
  <c r="E90" i="10"/>
  <c r="B179" i="10"/>
  <c r="D179" i="10"/>
  <c r="C179" i="10"/>
  <c r="E179" i="10"/>
  <c r="F179" i="10"/>
  <c r="H285" i="10"/>
  <c r="G255" i="10"/>
  <c r="E205" i="10"/>
  <c r="B117" i="10"/>
  <c r="E117" i="10"/>
  <c r="C117" i="10"/>
  <c r="H117" i="10"/>
  <c r="J117" i="10"/>
  <c r="B276" i="10"/>
  <c r="C276" i="10"/>
  <c r="J276" i="10"/>
  <c r="E50" i="10"/>
  <c r="K255" i="10"/>
  <c r="H115" i="10"/>
  <c r="H170" i="10"/>
  <c r="B37" i="10"/>
  <c r="I37" i="10"/>
  <c r="F37" i="10"/>
  <c r="J37" i="10"/>
  <c r="D37" i="10"/>
  <c r="B149" i="10"/>
  <c r="C149" i="10"/>
  <c r="J149" i="10"/>
  <c r="F149" i="10"/>
  <c r="K117" i="10"/>
  <c r="D205" i="10"/>
  <c r="H276" i="10"/>
  <c r="H125" i="10"/>
  <c r="D233" i="10"/>
  <c r="I234" i="10"/>
  <c r="E16" i="10"/>
  <c r="J16" i="10"/>
  <c r="B69" i="10"/>
  <c r="C69" i="10"/>
  <c r="E149" i="10"/>
  <c r="B160" i="10"/>
  <c r="K160" i="10"/>
  <c r="H160" i="10"/>
  <c r="I276" i="10"/>
  <c r="G171" i="10"/>
  <c r="B22" i="10"/>
  <c r="C22" i="10"/>
  <c r="G22" i="10"/>
  <c r="K22" i="10"/>
  <c r="D22" i="10"/>
  <c r="I22" i="10"/>
  <c r="V409" i="11"/>
  <c r="W409" i="11" s="1"/>
  <c r="D26" i="10"/>
  <c r="J26" i="10"/>
  <c r="F26" i="10"/>
  <c r="D88" i="10"/>
  <c r="E125" i="10"/>
  <c r="B94" i="10"/>
  <c r="C94" i="10"/>
  <c r="H94" i="10"/>
  <c r="K94" i="10"/>
  <c r="D94" i="10"/>
  <c r="I94" i="10"/>
  <c r="G192" i="10"/>
  <c r="D15" i="10"/>
  <c r="J6" i="10"/>
  <c r="B25" i="10"/>
  <c r="J25" i="10"/>
  <c r="G25" i="10"/>
  <c r="K25" i="10"/>
  <c r="B207" i="10"/>
  <c r="I207" i="10"/>
  <c r="J207" i="10"/>
  <c r="H207" i="10"/>
  <c r="K207" i="10"/>
  <c r="G207" i="10"/>
  <c r="I6" i="10"/>
  <c r="E26" i="10"/>
  <c r="D101" i="10"/>
  <c r="K72" i="10"/>
  <c r="K169" i="10"/>
  <c r="J123" i="10"/>
  <c r="C128" i="10"/>
  <c r="V757" i="11"/>
  <c r="W757" i="11" s="1"/>
  <c r="G198" i="10"/>
  <c r="D198" i="10"/>
  <c r="B258" i="10"/>
  <c r="I258" i="10"/>
  <c r="H258" i="10"/>
  <c r="E258" i="10"/>
  <c r="F198" i="10"/>
  <c r="E29" i="10"/>
  <c r="I69" i="10"/>
  <c r="B107" i="10"/>
  <c r="D107" i="10"/>
  <c r="I107" i="10"/>
  <c r="E259" i="10"/>
  <c r="C20" i="10"/>
  <c r="F13" i="10"/>
  <c r="I101" i="10"/>
  <c r="C119" i="10"/>
  <c r="G169" i="10"/>
  <c r="K252" i="10"/>
  <c r="B275" i="10"/>
  <c r="G275" i="10"/>
  <c r="D275" i="10"/>
  <c r="E275" i="10"/>
  <c r="H275" i="10"/>
  <c r="I275" i="10"/>
  <c r="K275" i="10"/>
  <c r="C275" i="10"/>
  <c r="D125" i="10"/>
  <c r="H73" i="10"/>
  <c r="D212" i="10"/>
  <c r="C212" i="10"/>
  <c r="G65" i="10"/>
  <c r="J234" i="10"/>
  <c r="B35" i="10"/>
  <c r="H35" i="10"/>
  <c r="J35" i="10"/>
  <c r="C35" i="10"/>
  <c r="B97" i="10"/>
  <c r="D97" i="10"/>
  <c r="G97" i="10"/>
  <c r="K97" i="10"/>
  <c r="C30" i="10"/>
  <c r="B82" i="10"/>
  <c r="F82" i="10"/>
  <c r="K82" i="10"/>
  <c r="I82" i="10"/>
  <c r="H82" i="10"/>
  <c r="D82" i="10"/>
  <c r="E82" i="10"/>
  <c r="C82" i="10"/>
  <c r="G13" i="10"/>
  <c r="B213" i="10"/>
  <c r="J213" i="10"/>
  <c r="H213" i="10"/>
  <c r="K213" i="10"/>
  <c r="B150" i="10"/>
  <c r="C150" i="10"/>
  <c r="G150" i="10"/>
  <c r="J150" i="10"/>
  <c r="B169" i="10"/>
  <c r="F169" i="10"/>
  <c r="E169" i="10"/>
  <c r="H179" i="10"/>
  <c r="H205" i="10"/>
  <c r="B282" i="10"/>
  <c r="E282" i="10"/>
  <c r="C282" i="10"/>
  <c r="F282" i="10"/>
  <c r="J282" i="10"/>
  <c r="V83" i="11"/>
  <c r="X83" i="11" s="1"/>
  <c r="E116" i="10"/>
  <c r="C116" i="10"/>
  <c r="V1345" i="11"/>
  <c r="X1345" i="11" s="1"/>
  <c r="K9" i="10"/>
  <c r="V873" i="11"/>
  <c r="W873" i="11" s="1"/>
  <c r="C123" i="10"/>
  <c r="G123" i="10"/>
  <c r="K123" i="10"/>
  <c r="F123" i="10"/>
  <c r="K111" i="10"/>
  <c r="E209" i="10"/>
  <c r="D20" i="10"/>
  <c r="B120" i="10"/>
  <c r="I120" i="10"/>
  <c r="H120" i="10"/>
  <c r="K120" i="10"/>
  <c r="B108" i="10"/>
  <c r="J108" i="10"/>
  <c r="F108" i="10"/>
  <c r="G108" i="10"/>
  <c r="B176" i="10"/>
  <c r="E176" i="10"/>
  <c r="D176" i="10"/>
  <c r="C176" i="10"/>
  <c r="F176" i="10"/>
  <c r="J176" i="10"/>
  <c r="B263" i="10"/>
  <c r="G263" i="10"/>
  <c r="K263" i="10"/>
  <c r="C263" i="10"/>
  <c r="J263" i="10"/>
  <c r="H263" i="10"/>
  <c r="J160" i="10"/>
  <c r="C172" i="10"/>
  <c r="D150" i="10"/>
  <c r="B40" i="10"/>
  <c r="I40" i="10"/>
  <c r="G40" i="10"/>
  <c r="E40" i="10"/>
  <c r="K40" i="10"/>
  <c r="C40" i="10"/>
  <c r="B89" i="10"/>
  <c r="K89" i="10"/>
  <c r="E89" i="10"/>
  <c r="H89" i="10"/>
  <c r="B104" i="10"/>
  <c r="E104" i="10"/>
  <c r="B174" i="10"/>
  <c r="J174" i="10"/>
  <c r="C174" i="10"/>
  <c r="I174" i="10"/>
  <c r="B251" i="10"/>
  <c r="H251" i="10"/>
  <c r="E251" i="10"/>
  <c r="E294" i="10"/>
  <c r="K69" i="10"/>
  <c r="I150" i="10"/>
  <c r="V462" i="11"/>
  <c r="X462" i="11" s="1"/>
  <c r="I42" i="10"/>
  <c r="K42" i="10"/>
  <c r="E42" i="10"/>
  <c r="G42" i="10"/>
  <c r="I188" i="10"/>
  <c r="G120" i="10"/>
  <c r="F97" i="10"/>
  <c r="I151" i="10"/>
  <c r="D169" i="10"/>
  <c r="K180" i="10"/>
  <c r="D180" i="10"/>
  <c r="J180" i="10"/>
  <c r="E180" i="10"/>
  <c r="G35" i="10"/>
  <c r="D251" i="10"/>
  <c r="F276" i="10"/>
  <c r="E3" i="10"/>
  <c r="C115" i="10"/>
  <c r="F184" i="10"/>
  <c r="C228" i="10"/>
  <c r="K16" i="10"/>
  <c r="G26" i="10"/>
  <c r="G89" i="10"/>
  <c r="I26" i="10"/>
  <c r="D276" i="10"/>
  <c r="F95" i="10"/>
  <c r="H22" i="10"/>
  <c r="I35" i="10"/>
  <c r="D126" i="10"/>
  <c r="F3" i="10"/>
  <c r="B31" i="10"/>
  <c r="G31" i="10"/>
  <c r="F31" i="10"/>
  <c r="K147" i="10"/>
  <c r="G219" i="10"/>
  <c r="F233" i="10"/>
  <c r="B138" i="10"/>
  <c r="E138" i="10"/>
  <c r="F138" i="10"/>
  <c r="I159" i="10"/>
  <c r="H282" i="10"/>
  <c r="B95" i="10"/>
  <c r="J95" i="10"/>
  <c r="G95" i="10"/>
  <c r="H95" i="10"/>
  <c r="K158" i="10"/>
  <c r="J158" i="10"/>
  <c r="C158" i="10"/>
  <c r="D158" i="10"/>
  <c r="E158" i="10"/>
  <c r="G39" i="10"/>
  <c r="B147" i="10"/>
  <c r="G147" i="10"/>
  <c r="J147" i="10"/>
  <c r="K115" i="10"/>
  <c r="K216" i="10"/>
  <c r="V1031" i="11"/>
  <c r="X1031" i="11" s="1"/>
  <c r="G113" i="10"/>
  <c r="E113" i="10"/>
  <c r="C113" i="10"/>
  <c r="J47" i="10"/>
  <c r="D95" i="10"/>
  <c r="G216" i="10"/>
  <c r="D213" i="10"/>
  <c r="V430" i="11"/>
  <c r="X430" i="11" s="1"/>
  <c r="I15" i="10"/>
  <c r="G15" i="10"/>
  <c r="K50" i="10"/>
  <c r="B88" i="10"/>
  <c r="E88" i="10"/>
  <c r="C88" i="10"/>
  <c r="H88" i="10"/>
  <c r="B137" i="10"/>
  <c r="G137" i="10"/>
  <c r="K137" i="10"/>
  <c r="C137" i="10"/>
  <c r="D137" i="10"/>
  <c r="B210" i="10"/>
  <c r="D210" i="10"/>
  <c r="H210" i="10"/>
  <c r="E210" i="10"/>
  <c r="K210" i="10"/>
  <c r="B33" i="10"/>
  <c r="D33" i="10"/>
  <c r="K33" i="10"/>
  <c r="G33" i="10"/>
  <c r="I33" i="10"/>
  <c r="J33" i="10"/>
  <c r="G84" i="10"/>
  <c r="E119" i="10"/>
  <c r="E105" i="10"/>
  <c r="B225" i="10"/>
  <c r="K225" i="10"/>
  <c r="D225" i="10"/>
  <c r="F225" i="10"/>
  <c r="J225" i="10"/>
  <c r="E276" i="10"/>
  <c r="J294" i="10"/>
  <c r="I228" i="10"/>
  <c r="E5" i="10"/>
  <c r="C95" i="10"/>
  <c r="G188" i="10"/>
  <c r="F33" i="10"/>
  <c r="C147" i="10"/>
  <c r="B134" i="10"/>
  <c r="I134" i="10"/>
  <c r="H134" i="10"/>
  <c r="F134" i="10"/>
  <c r="B252" i="10"/>
  <c r="E252" i="10"/>
  <c r="I252" i="10"/>
  <c r="F252" i="10"/>
  <c r="C252" i="10"/>
  <c r="I20" i="10"/>
  <c r="B73" i="10"/>
  <c r="E73" i="10"/>
  <c r="K73" i="10"/>
  <c r="D113" i="10"/>
  <c r="C294" i="10"/>
  <c r="J94" i="10"/>
  <c r="J121" i="10"/>
  <c r="K150" i="10"/>
  <c r="K183" i="10"/>
  <c r="C131" i="10"/>
  <c r="H102" i="10"/>
  <c r="B68" i="10"/>
  <c r="D68" i="10"/>
  <c r="C68" i="10"/>
  <c r="J68" i="10"/>
  <c r="F68" i="10"/>
  <c r="K68" i="10"/>
  <c r="H68" i="10"/>
  <c r="G68" i="10"/>
  <c r="C169" i="10"/>
  <c r="C118" i="10"/>
  <c r="K178" i="10"/>
  <c r="K246" i="10"/>
  <c r="B29" i="10"/>
  <c r="G29" i="10"/>
  <c r="D71" i="10"/>
  <c r="C151" i="10"/>
  <c r="C170" i="10"/>
  <c r="D14" i="10"/>
  <c r="F9" i="10"/>
  <c r="G179" i="10"/>
  <c r="I160" i="10"/>
  <c r="K41" i="10"/>
  <c r="D116" i="10"/>
  <c r="E272" i="10"/>
  <c r="D282" i="10"/>
  <c r="H30" i="10"/>
  <c r="J216" i="10"/>
  <c r="C9" i="10"/>
  <c r="B45" i="10"/>
  <c r="K45" i="10"/>
  <c r="C45" i="10"/>
  <c r="J45" i="10"/>
  <c r="F45" i="10"/>
  <c r="C7" i="10"/>
  <c r="E33" i="10"/>
  <c r="D138" i="10"/>
  <c r="J233" i="10"/>
  <c r="I149" i="10"/>
  <c r="J134" i="10"/>
  <c r="E263" i="10"/>
  <c r="B47" i="10"/>
  <c r="G47" i="10"/>
  <c r="I47" i="10"/>
  <c r="F205" i="10"/>
  <c r="J205" i="10"/>
  <c r="G205" i="10"/>
  <c r="B111" i="10"/>
  <c r="C111" i="10"/>
  <c r="J111" i="10"/>
  <c r="E111" i="10"/>
  <c r="G157" i="10"/>
  <c r="G151" i="10"/>
  <c r="V106" i="11"/>
  <c r="W106" i="11" s="1"/>
  <c r="J71" i="10"/>
  <c r="F50" i="10"/>
  <c r="I205" i="10"/>
  <c r="I71" i="10"/>
  <c r="J200" i="10"/>
  <c r="C200" i="10"/>
  <c r="I200" i="10"/>
  <c r="D90" i="10"/>
  <c r="G111" i="10"/>
  <c r="J179" i="10"/>
  <c r="C37" i="10"/>
  <c r="B102" i="10"/>
  <c r="C102" i="10"/>
  <c r="K102" i="10"/>
  <c r="I102" i="10"/>
  <c r="J236" i="10"/>
  <c r="E236" i="10"/>
  <c r="C259" i="10"/>
  <c r="B184" i="10"/>
  <c r="C184" i="10"/>
  <c r="H184" i="10"/>
  <c r="E184" i="10"/>
  <c r="J184" i="10"/>
  <c r="K184" i="10"/>
  <c r="G184" i="10"/>
  <c r="I184" i="10"/>
  <c r="B20" i="10"/>
  <c r="H20" i="10"/>
  <c r="K20" i="10"/>
  <c r="G20" i="10"/>
  <c r="E20" i="10"/>
  <c r="V141" i="11"/>
  <c r="W141" i="11" s="1"/>
  <c r="F206" i="10"/>
  <c r="I206" i="10"/>
  <c r="C206" i="10"/>
  <c r="F157" i="10"/>
  <c r="B162" i="10"/>
  <c r="D162" i="10"/>
  <c r="K162" i="10"/>
  <c r="J162" i="10"/>
  <c r="H162" i="10"/>
  <c r="E162" i="10"/>
  <c r="F162" i="10"/>
  <c r="I246" i="10"/>
  <c r="H169" i="10"/>
  <c r="I250" i="10"/>
  <c r="I110" i="10"/>
  <c r="V749" i="11"/>
  <c r="X749" i="11" s="1"/>
  <c r="K171" i="10"/>
  <c r="E171" i="10"/>
  <c r="J171" i="10"/>
  <c r="D171" i="10"/>
  <c r="G213" i="10"/>
  <c r="G235" i="10"/>
  <c r="I84" i="10"/>
  <c r="E102" i="10"/>
  <c r="D172" i="10"/>
  <c r="K209" i="10"/>
  <c r="B266" i="10"/>
  <c r="J266" i="10"/>
  <c r="E266" i="10"/>
  <c r="F266" i="10"/>
  <c r="D266" i="10"/>
  <c r="B292" i="10"/>
  <c r="H292" i="10"/>
  <c r="G292" i="10"/>
  <c r="D292" i="10"/>
  <c r="I292" i="10"/>
  <c r="K79" i="10"/>
  <c r="F178" i="10"/>
  <c r="D46" i="10"/>
  <c r="B11" i="10"/>
  <c r="I11" i="10"/>
  <c r="E11" i="10"/>
  <c r="C11" i="10"/>
  <c r="I97" i="10"/>
  <c r="E95" i="10"/>
  <c r="H192" i="10"/>
  <c r="E250" i="10"/>
  <c r="I9" i="10"/>
  <c r="H206" i="10"/>
  <c r="E174" i="10"/>
  <c r="B219" i="10"/>
  <c r="I219" i="10"/>
  <c r="K219" i="10"/>
  <c r="B156" i="10"/>
  <c r="G156" i="10"/>
  <c r="K35" i="10"/>
  <c r="B66" i="10"/>
  <c r="G66" i="10"/>
  <c r="D66" i="10"/>
  <c r="F66" i="10"/>
  <c r="J66" i="10"/>
  <c r="H66" i="10"/>
  <c r="E66" i="10"/>
  <c r="K66" i="10"/>
  <c r="H25" i="10"/>
  <c r="G73" i="10"/>
  <c r="F119" i="10"/>
  <c r="G94" i="10"/>
  <c r="B189" i="10"/>
  <c r="F189" i="10"/>
  <c r="K189" i="10"/>
  <c r="G189" i="10"/>
  <c r="I257" i="10"/>
  <c r="H7" i="10"/>
  <c r="F41" i="10"/>
  <c r="D108" i="10"/>
  <c r="J74" i="10"/>
  <c r="D184" i="10"/>
  <c r="I178" i="10"/>
  <c r="F236" i="10"/>
  <c r="K267" i="10"/>
  <c r="G174" i="10"/>
  <c r="E159" i="10"/>
  <c r="D69" i="10"/>
  <c r="E219" i="10"/>
  <c r="K90" i="10"/>
  <c r="H6" i="10"/>
  <c r="K274" i="10"/>
  <c r="H252" i="10"/>
  <c r="I239" i="10"/>
  <c r="I293" i="10"/>
  <c r="K223" i="10"/>
  <c r="C239" i="10"/>
  <c r="K159" i="10"/>
  <c r="J105" i="10"/>
  <c r="F248" i="10"/>
  <c r="C34" i="10"/>
  <c r="D258" i="10"/>
  <c r="H201" i="10"/>
  <c r="D105" i="10"/>
  <c r="K52" i="10"/>
  <c r="H231" i="10"/>
  <c r="C153" i="10"/>
  <c r="I168" i="10"/>
  <c r="E150" i="10"/>
  <c r="D161" i="10"/>
  <c r="D296" i="10"/>
  <c r="F81" i="10"/>
  <c r="C269" i="10"/>
  <c r="C223" i="10"/>
  <c r="C290" i="10"/>
  <c r="I189" i="10"/>
  <c r="I224" i="10"/>
  <c r="I197" i="10"/>
  <c r="I235" i="10"/>
  <c r="E233" i="10"/>
  <c r="K95" i="10"/>
  <c r="D121" i="10"/>
  <c r="F39" i="10"/>
  <c r="C89" i="10"/>
  <c r="H123" i="10"/>
  <c r="G272" i="10"/>
  <c r="I213" i="10"/>
  <c r="E235" i="10"/>
  <c r="E108" i="10"/>
  <c r="C6" i="10"/>
  <c r="K49" i="10"/>
  <c r="J128" i="10"/>
  <c r="D173" i="10"/>
  <c r="J189" i="10"/>
  <c r="K65" i="10"/>
  <c r="I95" i="10"/>
  <c r="J247" i="10"/>
  <c r="K118" i="10"/>
  <c r="E195" i="10"/>
  <c r="E249" i="10"/>
  <c r="H223" i="10"/>
  <c r="H269" i="10"/>
  <c r="H284" i="10"/>
  <c r="D104" i="10"/>
  <c r="K205" i="10"/>
  <c r="G266" i="10"/>
  <c r="D11" i="10"/>
  <c r="G206" i="10"/>
  <c r="I183" i="10"/>
  <c r="G225" i="10"/>
  <c r="E238" i="10"/>
  <c r="H209" i="10"/>
  <c r="E151" i="10"/>
  <c r="D102" i="10"/>
  <c r="J22" i="10"/>
  <c r="K174" i="10"/>
  <c r="F6" i="10"/>
  <c r="H29" i="10"/>
  <c r="K239" i="10"/>
  <c r="D214" i="10"/>
  <c r="C25" i="10"/>
  <c r="I72" i="10"/>
  <c r="K34" i="10"/>
  <c r="K88" i="10"/>
  <c r="I269" i="10"/>
  <c r="J239" i="10"/>
  <c r="I48" i="10"/>
  <c r="E118" i="10"/>
  <c r="G290" i="10"/>
  <c r="G223" i="10"/>
  <c r="F290" i="10"/>
  <c r="F264" i="10"/>
  <c r="C29" i="10"/>
  <c r="H234" i="10"/>
  <c r="E13" i="10"/>
  <c r="I180" i="10"/>
  <c r="C31" i="10"/>
  <c r="E93" i="10"/>
  <c r="F210" i="10"/>
  <c r="D139" i="10"/>
  <c r="J172" i="10"/>
  <c r="J292" i="10"/>
  <c r="J5" i="10"/>
  <c r="D34" i="10"/>
  <c r="I55" i="10"/>
  <c r="K84" i="10"/>
  <c r="D55" i="10"/>
  <c r="K259" i="10"/>
  <c r="H173" i="10"/>
  <c r="I34" i="10"/>
  <c r="D24" i="10"/>
  <c r="K87" i="10"/>
  <c r="F173" i="10"/>
  <c r="E201" i="10"/>
  <c r="C99" i="10"/>
  <c r="F92" i="10"/>
  <c r="H119" i="10"/>
  <c r="I209" i="10"/>
  <c r="H264" i="10"/>
  <c r="J161" i="10"/>
  <c r="E284" i="10"/>
  <c r="K194" i="10"/>
  <c r="C249" i="10"/>
  <c r="I266" i="10"/>
  <c r="I173" i="10"/>
  <c r="E273" i="10"/>
  <c r="I272" i="10"/>
  <c r="G82" i="10"/>
  <c r="D117" i="10"/>
  <c r="J133" i="10"/>
  <c r="E228" i="10"/>
  <c r="D259" i="10"/>
  <c r="H13" i="10"/>
  <c r="K19" i="10"/>
  <c r="C161" i="10"/>
  <c r="H19" i="10"/>
  <c r="D91" i="10"/>
  <c r="D153" i="10"/>
  <c r="G34" i="10"/>
  <c r="H91" i="10"/>
  <c r="D174" i="10"/>
  <c r="F99" i="10"/>
  <c r="G251" i="10"/>
  <c r="D78" i="10"/>
  <c r="D264" i="10"/>
  <c r="G282" i="10"/>
  <c r="H233" i="10"/>
  <c r="I158" i="10"/>
  <c r="D31" i="10"/>
  <c r="J125" i="10"/>
  <c r="J156" i="10"/>
  <c r="J116" i="10"/>
  <c r="I294" i="10"/>
  <c r="H90" i="10"/>
  <c r="F11" i="10"/>
  <c r="E120" i="10"/>
  <c r="C173" i="10"/>
  <c r="F69" i="10"/>
  <c r="H141" i="10"/>
  <c r="K249" i="10"/>
  <c r="C264" i="10"/>
  <c r="D290" i="10"/>
  <c r="C66" i="10"/>
  <c r="H137" i="10"/>
  <c r="J113" i="10"/>
  <c r="F159" i="10"/>
  <c r="J15" i="10"/>
  <c r="I210" i="10"/>
  <c r="K279" i="10"/>
  <c r="F55" i="10"/>
  <c r="W612" i="11"/>
  <c r="H249" i="10"/>
  <c r="J21" i="10"/>
  <c r="J82" i="10"/>
  <c r="D224" i="10"/>
  <c r="I256" i="10"/>
  <c r="F60" i="10"/>
  <c r="E225" i="10"/>
  <c r="I3" i="10"/>
  <c r="G201" i="10"/>
  <c r="D103" i="10"/>
  <c r="D195" i="10"/>
  <c r="K173" i="10"/>
  <c r="D141" i="10"/>
  <c r="K21" i="10"/>
  <c r="I296" i="10"/>
  <c r="J231" i="10"/>
  <c r="I273" i="10"/>
  <c r="E293" i="10"/>
  <c r="I201" i="10"/>
  <c r="E264" i="10"/>
  <c r="D270" i="10"/>
  <c r="H133" i="10"/>
  <c r="C50" i="10"/>
  <c r="I263" i="10"/>
  <c r="G71" i="10"/>
  <c r="H50" i="10"/>
  <c r="I88" i="10"/>
  <c r="F29" i="10"/>
  <c r="D209" i="10"/>
  <c r="K170" i="10"/>
  <c r="C125" i="10"/>
  <c r="G55" i="10"/>
  <c r="D49" i="10"/>
  <c r="I285" i="10"/>
  <c r="J141" i="10"/>
  <c r="D168" i="10"/>
  <c r="J97" i="10"/>
  <c r="J223" i="10"/>
  <c r="J90" i="10"/>
  <c r="J258" i="10"/>
  <c r="C141" i="10"/>
  <c r="K273" i="10"/>
  <c r="I290" i="10"/>
  <c r="H239" i="10"/>
  <c r="C257" i="10"/>
  <c r="F270" i="10"/>
  <c r="C210" i="10"/>
  <c r="J60" i="10"/>
  <c r="G81" i="10"/>
  <c r="F35" i="10"/>
  <c r="C192" i="10"/>
  <c r="D249" i="10"/>
  <c r="E72" i="10"/>
  <c r="I279" i="10"/>
  <c r="D7" i="10"/>
  <c r="E213" i="10"/>
  <c r="D223" i="10"/>
  <c r="G102" i="10"/>
  <c r="F269" i="10"/>
  <c r="F111" i="10"/>
  <c r="I43" i="10"/>
  <c r="E37" i="10"/>
  <c r="H37" i="10"/>
  <c r="I231" i="10"/>
  <c r="I24" i="10"/>
  <c r="F83" i="10"/>
  <c r="K46" i="10"/>
  <c r="H103" i="10"/>
  <c r="E139" i="10"/>
  <c r="D43" i="10"/>
  <c r="F103" i="10"/>
  <c r="G176" i="10"/>
  <c r="H236" i="10"/>
  <c r="D99" i="10"/>
  <c r="F296" i="10"/>
  <c r="D274" i="10"/>
  <c r="G153" i="10"/>
  <c r="H274" i="10"/>
  <c r="E94" i="10"/>
  <c r="H71" i="10"/>
  <c r="C13" i="10"/>
  <c r="F147" i="10"/>
  <c r="E178" i="10"/>
  <c r="H255" i="10"/>
  <c r="D115" i="10"/>
  <c r="H151" i="10"/>
  <c r="J170" i="10"/>
  <c r="J118" i="10"/>
  <c r="D246" i="10"/>
  <c r="E126" i="10"/>
  <c r="E24" i="10"/>
  <c r="K104" i="10"/>
  <c r="D5" i="10"/>
  <c r="F87" i="10"/>
  <c r="D25" i="10"/>
  <c r="I264" i="10"/>
  <c r="F102" i="10"/>
  <c r="G87" i="10"/>
  <c r="E214" i="10"/>
  <c r="F107" i="10"/>
  <c r="E43" i="10"/>
  <c r="G239" i="10"/>
  <c r="I87" i="10"/>
  <c r="I259" i="10"/>
  <c r="K195" i="10"/>
  <c r="J249" i="10"/>
  <c r="F240" i="10"/>
  <c r="G269" i="10"/>
  <c r="H270" i="10"/>
  <c r="C162" i="10"/>
  <c r="E296" i="10"/>
  <c r="H190" i="10"/>
  <c r="K86" i="10"/>
  <c r="D285" i="10"/>
  <c r="J49" i="10"/>
  <c r="K47" i="10"/>
  <c r="K83" i="10"/>
  <c r="J274" i="10"/>
  <c r="D128" i="10"/>
  <c r="E19" i="10"/>
  <c r="G119" i="10"/>
  <c r="D133" i="10"/>
  <c r="E21" i="10"/>
  <c r="I73" i="10"/>
  <c r="K43" i="10"/>
  <c r="G249" i="10"/>
  <c r="V399" i="11"/>
  <c r="W399" i="11" s="1"/>
  <c r="V126" i="11"/>
  <c r="V748" i="11"/>
  <c r="W748" i="11" s="1"/>
  <c r="V535" i="11"/>
  <c r="W535" i="11" s="1"/>
  <c r="V989" i="11"/>
  <c r="W989" i="11" s="1"/>
  <c r="V200" i="11"/>
  <c r="W200" i="11" s="1"/>
  <c r="V1261" i="11"/>
  <c r="W1261" i="11" s="1"/>
  <c r="V1028" i="11"/>
  <c r="W1028" i="11" s="1"/>
  <c r="V879" i="11"/>
  <c r="W879" i="11" s="1"/>
  <c r="V484" i="11"/>
  <c r="X484" i="11" s="1"/>
  <c r="V629" i="11"/>
  <c r="W629" i="11" s="1"/>
  <c r="V188" i="11"/>
  <c r="W188" i="11" s="1"/>
  <c r="V605" i="11"/>
  <c r="W605" i="11" s="1"/>
  <c r="V1312" i="11"/>
  <c r="W1312" i="11" s="1"/>
  <c r="V750" i="11"/>
  <c r="X750" i="11" s="1"/>
  <c r="V1348" i="11"/>
  <c r="X1348" i="11" s="1"/>
  <c r="V1223" i="11"/>
  <c r="X1223" i="11" s="1"/>
  <c r="V1378" i="11"/>
  <c r="W1378" i="11" s="1"/>
  <c r="V297" i="11"/>
  <c r="X297" i="11" s="1"/>
  <c r="V786" i="11"/>
  <c r="W786" i="11" s="1"/>
  <c r="V1290" i="11"/>
  <c r="X1290" i="11" s="1"/>
  <c r="V900" i="11"/>
  <c r="X900" i="11" s="1"/>
  <c r="V735" i="11"/>
  <c r="W735" i="11" s="1"/>
  <c r="V1499" i="11"/>
  <c r="W1499" i="11" s="1"/>
  <c r="V1686" i="11"/>
  <c r="W1686" i="11" s="1"/>
  <c r="V1088" i="11"/>
  <c r="X1088" i="11" s="1"/>
  <c r="X1419" i="11"/>
  <c r="W418" i="11"/>
  <c r="X642" i="11"/>
  <c r="X889" i="11"/>
  <c r="X1040" i="11"/>
  <c r="W1098" i="11"/>
  <c r="X1098" i="11"/>
  <c r="V1406" i="11"/>
  <c r="X1406" i="11" s="1"/>
  <c r="V925" i="11"/>
  <c r="W925" i="11" s="1"/>
  <c r="V1173" i="11"/>
  <c r="W1173" i="11" s="1"/>
  <c r="V477" i="11"/>
  <c r="W477" i="11" s="1"/>
  <c r="V269" i="11"/>
  <c r="X269" i="11" s="1"/>
  <c r="V899" i="11"/>
  <c r="X899" i="11" s="1"/>
  <c r="X780" i="11"/>
  <c r="V225" i="11"/>
  <c r="W225" i="11" s="1"/>
  <c r="V938" i="11"/>
  <c r="W938" i="11" s="1"/>
  <c r="X640" i="11"/>
  <c r="X864" i="11"/>
  <c r="V479" i="11"/>
  <c r="W479" i="11" s="1"/>
  <c r="X1404" i="11"/>
  <c r="V250" i="11"/>
  <c r="W250" i="11" s="1"/>
  <c r="V215" i="11"/>
  <c r="X215" i="11" s="1"/>
  <c r="V834" i="11"/>
  <c r="W834" i="11" s="1"/>
  <c r="V278" i="11"/>
  <c r="X278" i="11" s="1"/>
  <c r="V853" i="11"/>
  <c r="W853" i="11" s="1"/>
  <c r="V241" i="11"/>
  <c r="W241" i="11" s="1"/>
  <c r="C265" i="10"/>
  <c r="V827" i="11"/>
  <c r="W1953" i="11"/>
  <c r="X1953" i="11"/>
  <c r="V1080" i="11"/>
  <c r="W1080" i="11" s="1"/>
  <c r="W2181" i="11"/>
  <c r="X2181" i="11"/>
  <c r="V1344" i="11"/>
  <c r="W1344" i="11" s="1"/>
  <c r="V1466" i="11"/>
  <c r="W1466" i="11" s="1"/>
  <c r="X1498" i="11"/>
  <c r="H81" i="10"/>
  <c r="V1915" i="11"/>
  <c r="W1915" i="11" s="1"/>
  <c r="V993" i="11"/>
  <c r="W993" i="11" s="1"/>
  <c r="V266" i="11"/>
  <c r="W266" i="11" s="1"/>
  <c r="V34" i="11"/>
  <c r="X34" i="11" s="1"/>
  <c r="V870" i="11"/>
  <c r="W870" i="11" s="1"/>
  <c r="V671" i="11"/>
  <c r="X671" i="11" s="1"/>
  <c r="V898" i="11"/>
  <c r="W898" i="11" s="1"/>
  <c r="V2524" i="11"/>
  <c r="X2524" i="11" s="1"/>
  <c r="W2336" i="11"/>
  <c r="X2336" i="11"/>
  <c r="V2332" i="11"/>
  <c r="W2332" i="11" s="1"/>
  <c r="V941" i="11"/>
  <c r="X941" i="11" s="1"/>
  <c r="V955" i="11"/>
  <c r="W955" i="11" s="1"/>
  <c r="W1903" i="11"/>
  <c r="X1903" i="11"/>
  <c r="V1326" i="11"/>
  <c r="W1326" i="11" s="1"/>
  <c r="V485" i="11"/>
  <c r="W485" i="11" s="1"/>
  <c r="V135" i="11"/>
  <c r="W135" i="11" s="1"/>
  <c r="V61" i="11"/>
  <c r="W61" i="11" s="1"/>
  <c r="V78" i="11"/>
  <c r="X78" i="11" s="1"/>
  <c r="V1457" i="11"/>
  <c r="W1457" i="11" s="1"/>
  <c r="V1192" i="11"/>
  <c r="W1192" i="11" s="1"/>
  <c r="V564" i="11"/>
  <c r="W564" i="11" s="1"/>
  <c r="V304" i="11"/>
  <c r="W304" i="11" s="1"/>
  <c r="V37" i="11"/>
  <c r="W37" i="11" s="1"/>
  <c r="V1382" i="11"/>
  <c r="X1382" i="11" s="1"/>
  <c r="V296" i="11"/>
  <c r="W296" i="11" s="1"/>
  <c r="V1363" i="11"/>
  <c r="X1363" i="11" s="1"/>
  <c r="V239" i="11"/>
  <c r="W239" i="11" s="1"/>
  <c r="V1187" i="11"/>
  <c r="W1187" i="11" s="1"/>
  <c r="V908" i="11"/>
  <c r="W908" i="11" s="1"/>
  <c r="V1054" i="11"/>
  <c r="X1054" i="11" s="1"/>
  <c r="V513" i="11"/>
  <c r="X513" i="11" s="1"/>
  <c r="V614" i="11"/>
  <c r="W614" i="11" s="1"/>
  <c r="V683" i="11"/>
  <c r="W683" i="11" s="1"/>
  <c r="V2061" i="11"/>
  <c r="W2061" i="11" s="1"/>
  <c r="V294" i="11"/>
  <c r="W294" i="11" s="1"/>
  <c r="V238" i="11"/>
  <c r="W238" i="11" s="1"/>
  <c r="V1044" i="11"/>
  <c r="X1044" i="11" s="1"/>
  <c r="V627" i="11"/>
  <c r="W627" i="11" s="1"/>
  <c r="V848" i="11"/>
  <c r="W848" i="11" s="1"/>
  <c r="V880" i="11"/>
  <c r="X880" i="11" s="1"/>
  <c r="V542" i="11"/>
  <c r="W542" i="11" s="1"/>
  <c r="V876" i="11"/>
  <c r="W876" i="11" s="1"/>
  <c r="V621" i="11"/>
  <c r="X621" i="11" s="1"/>
  <c r="V846" i="11"/>
  <c r="W846" i="11" s="1"/>
  <c r="V1479" i="11"/>
  <c r="W1479" i="11" s="1"/>
  <c r="V173" i="11"/>
  <c r="X173" i="11" s="1"/>
  <c r="V256" i="11"/>
  <c r="W256" i="11" s="1"/>
  <c r="V20" i="11"/>
  <c r="X20" i="11" s="1"/>
  <c r="V747" i="11"/>
  <c r="W747" i="11" s="1"/>
  <c r="V115" i="11"/>
  <c r="W115" i="11" s="1"/>
  <c r="V1373" i="11"/>
  <c r="W1373" i="11" s="1"/>
  <c r="V1016" i="11"/>
  <c r="X1016" i="11" s="1"/>
  <c r="V17" i="11"/>
  <c r="X17" i="11" s="1"/>
  <c r="V9" i="11"/>
  <c r="X9" i="11" s="1"/>
  <c r="V1055" i="11"/>
  <c r="W1055" i="11" s="1"/>
  <c r="V911" i="11"/>
  <c r="W911" i="11" s="1"/>
  <c r="V669" i="11"/>
  <c r="W669" i="11" s="1"/>
  <c r="V474" i="11"/>
  <c r="W474" i="11" s="1"/>
  <c r="V756" i="11"/>
  <c r="W756" i="11" s="1"/>
  <c r="V453" i="11"/>
  <c r="W453" i="11" s="1"/>
  <c r="V166" i="11"/>
  <c r="X166" i="11" s="1"/>
  <c r="V254" i="11"/>
  <c r="X254" i="11" s="1"/>
  <c r="V2071" i="11"/>
  <c r="X2071" i="11" s="1"/>
  <c r="V2484" i="11"/>
  <c r="X2484" i="11" s="1"/>
  <c r="V1239" i="11"/>
  <c r="W1239" i="11" s="1"/>
  <c r="W182" i="11"/>
  <c r="W4" i="11"/>
  <c r="X1216" i="11"/>
  <c r="X2220" i="11"/>
  <c r="X1545" i="11"/>
  <c r="W290" i="11"/>
  <c r="W149" i="11"/>
  <c r="W120" i="11"/>
  <c r="W153" i="11"/>
  <c r="W191" i="11"/>
  <c r="V1203" i="11"/>
  <c r="X1203" i="11" s="1"/>
  <c r="V121" i="11"/>
  <c r="X121" i="11" s="1"/>
  <c r="V816" i="11"/>
  <c r="W816" i="11" s="1"/>
  <c r="V1089" i="11"/>
  <c r="W1089" i="11" s="1"/>
  <c r="V1769" i="11"/>
  <c r="W1769" i="11" s="1"/>
  <c r="V1568" i="11"/>
  <c r="W1568" i="11" s="1"/>
  <c r="V2084" i="11"/>
  <c r="W2084" i="11" s="1"/>
  <c r="V1786" i="11"/>
  <c r="X1786" i="11" s="1"/>
  <c r="F200" i="10"/>
  <c r="F267" i="10"/>
  <c r="V826" i="11"/>
  <c r="X826" i="11" s="1"/>
  <c r="V194" i="11"/>
  <c r="X194" i="11" s="1"/>
  <c r="V754" i="11"/>
  <c r="W754" i="11" s="1"/>
  <c r="V401" i="11"/>
  <c r="X401" i="11" s="1"/>
  <c r="V584" i="11"/>
  <c r="W584" i="11" s="1"/>
  <c r="V866" i="11"/>
  <c r="X866" i="11" s="1"/>
  <c r="V388" i="11"/>
  <c r="W388" i="11" s="1"/>
  <c r="V555" i="11"/>
  <c r="W555" i="11" s="1"/>
  <c r="V1322" i="11"/>
  <c r="W1322" i="11" s="1"/>
  <c r="V1102" i="11"/>
  <c r="X1102" i="11" s="1"/>
  <c r="V576" i="11"/>
  <c r="X576" i="11" s="1"/>
  <c r="V178" i="11"/>
  <c r="W178" i="11" s="1"/>
  <c r="V1985" i="11"/>
  <c r="W1985" i="11" s="1"/>
  <c r="V2325" i="11"/>
  <c r="W2325" i="11" s="1"/>
  <c r="V2503" i="11"/>
  <c r="X2503" i="11" s="1"/>
  <c r="V179" i="11"/>
  <c r="X179" i="11" s="1"/>
  <c r="V915" i="11"/>
  <c r="W915" i="11" s="1"/>
  <c r="V1033" i="11"/>
  <c r="W1033" i="11" s="1"/>
  <c r="W180" i="11"/>
  <c r="V861" i="11"/>
  <c r="W861" i="11" s="1"/>
  <c r="V1104" i="11"/>
  <c r="W1104" i="11" s="1"/>
  <c r="V346" i="11"/>
  <c r="W346" i="11" s="1"/>
  <c r="V544" i="11"/>
  <c r="W544" i="11" s="1"/>
  <c r="V1298" i="11"/>
  <c r="W1298" i="11" s="1"/>
  <c r="V581" i="11"/>
  <c r="W581" i="11" s="1"/>
  <c r="V852" i="11"/>
  <c r="W852" i="11" s="1"/>
  <c r="V425" i="11"/>
  <c r="X425" i="11" s="1"/>
  <c r="V306" i="11"/>
  <c r="V1248" i="11"/>
  <c r="W1248" i="11" s="1"/>
  <c r="V1902" i="11"/>
  <c r="X1902" i="11" s="1"/>
  <c r="V1659" i="11"/>
  <c r="W1659" i="11" s="1"/>
  <c r="V2237" i="11"/>
  <c r="W2237" i="11" s="1"/>
  <c r="V125" i="11"/>
  <c r="W125" i="11" s="1"/>
  <c r="V917" i="11"/>
  <c r="W917" i="11" s="1"/>
  <c r="V468" i="11"/>
  <c r="X468" i="11" s="1"/>
  <c r="V2428" i="11"/>
  <c r="W2428" i="11" s="1"/>
  <c r="V1793" i="11"/>
  <c r="W1793" i="11" s="1"/>
  <c r="V1587" i="11"/>
  <c r="W1587" i="11" s="1"/>
  <c r="V1362" i="11"/>
  <c r="W1362" i="11" s="1"/>
  <c r="W226" i="11"/>
  <c r="V708" i="11"/>
  <c r="W708" i="11" s="1"/>
  <c r="V701" i="11"/>
  <c r="W701" i="11" s="1"/>
  <c r="V1478" i="11"/>
  <c r="W1478" i="11" s="1"/>
  <c r="V2126" i="11"/>
  <c r="W2126" i="11" s="1"/>
  <c r="V2199" i="11"/>
  <c r="W2199" i="11" s="1"/>
  <c r="V2095" i="11"/>
  <c r="X2095" i="11" s="1"/>
  <c r="V496" i="11"/>
  <c r="X496" i="11" s="1"/>
  <c r="V336" i="11"/>
  <c r="W336" i="11" s="1"/>
  <c r="V421" i="11"/>
  <c r="X421" i="11" s="1"/>
  <c r="V1797" i="11"/>
  <c r="W1797" i="11" s="1"/>
  <c r="V1631" i="11"/>
  <c r="W1631" i="11" s="1"/>
  <c r="V2355" i="11"/>
  <c r="W2355" i="11" s="1"/>
  <c r="V1286" i="11"/>
  <c r="W1286" i="11" s="1"/>
  <c r="V198" i="11"/>
  <c r="X198" i="11" s="1"/>
  <c r="V810" i="11"/>
  <c r="W810" i="11" s="1"/>
  <c r="V1314" i="11"/>
  <c r="W1314" i="11" s="1"/>
  <c r="V2480" i="11"/>
  <c r="W2480" i="11" s="1"/>
  <c r="V2402" i="11"/>
  <c r="X2402" i="11" s="1"/>
  <c r="V1640" i="11"/>
  <c r="W1640" i="11" s="1"/>
  <c r="V1092" i="11"/>
  <c r="W1092" i="11" s="1"/>
  <c r="V953" i="11"/>
  <c r="W953" i="11" s="1"/>
  <c r="V1048" i="11"/>
  <c r="W1048" i="11" s="1"/>
  <c r="V2315" i="11"/>
  <c r="W2315" i="11" s="1"/>
  <c r="V1972" i="11"/>
  <c r="W1972" i="11" s="1"/>
  <c r="V1970" i="11"/>
  <c r="W1970" i="11" s="1"/>
  <c r="V1549" i="11"/>
  <c r="X1549" i="11" s="1"/>
  <c r="C211" i="10"/>
  <c r="V60" i="11"/>
  <c r="X60" i="11" s="1"/>
  <c r="V236" i="11"/>
  <c r="W236" i="11" s="1"/>
  <c r="W50" i="11"/>
  <c r="W75" i="11"/>
  <c r="V165" i="11"/>
  <c r="W165" i="11" s="1"/>
  <c r="V643" i="11"/>
  <c r="W643" i="11" s="1"/>
  <c r="W224" i="11"/>
  <c r="V385" i="11"/>
  <c r="W385" i="11" s="1"/>
  <c r="V56" i="11"/>
  <c r="X56" i="11" s="1"/>
  <c r="V1146" i="11"/>
  <c r="X1146" i="11" s="1"/>
  <c r="V163" i="11"/>
  <c r="V807" i="11"/>
  <c r="W807" i="11" s="1"/>
  <c r="V2206" i="11"/>
  <c r="X2206" i="11" s="1"/>
  <c r="V1503" i="11"/>
  <c r="W1503" i="11" s="1"/>
  <c r="V1575" i="11"/>
  <c r="X1575" i="11" s="1"/>
  <c r="V1981" i="11"/>
  <c r="X1981" i="11" s="1"/>
  <c r="V1893" i="11"/>
  <c r="W1893" i="11" s="1"/>
  <c r="W14" i="11"/>
  <c r="V57" i="11"/>
  <c r="W57" i="11" s="1"/>
  <c r="V1492" i="11"/>
  <c r="W1492" i="11" s="1"/>
  <c r="V568" i="11"/>
  <c r="X568" i="11" s="1"/>
  <c r="V633" i="11"/>
  <c r="W633" i="11" s="1"/>
  <c r="V1194" i="11"/>
  <c r="X1194" i="11" s="1"/>
  <c r="V665" i="11"/>
  <c r="X665" i="11" s="1"/>
  <c r="V2180" i="11"/>
  <c r="W2180" i="11" s="1"/>
  <c r="V2388" i="11"/>
  <c r="W2388" i="11" s="1"/>
  <c r="V2501" i="11"/>
  <c r="W2501" i="11" s="1"/>
  <c r="W1300" i="11"/>
  <c r="X1300" i="11"/>
  <c r="W361" i="11"/>
  <c r="X361" i="11"/>
  <c r="W302" i="11"/>
  <c r="X302" i="11"/>
  <c r="W608" i="11"/>
  <c r="X608" i="11"/>
  <c r="W822" i="11"/>
  <c r="X822" i="11"/>
  <c r="W1342" i="11"/>
  <c r="X1342" i="11"/>
  <c r="W741" i="11"/>
  <c r="X741" i="11"/>
  <c r="W298" i="11"/>
  <c r="X298" i="11"/>
  <c r="W1259" i="11"/>
  <c r="X1259" i="11"/>
  <c r="W1285" i="11"/>
  <c r="X1285" i="11"/>
  <c r="W1031" i="11"/>
  <c r="W270" i="11"/>
  <c r="X270" i="11"/>
  <c r="W1257" i="11"/>
  <c r="X1257" i="11"/>
  <c r="W487" i="11"/>
  <c r="X487" i="11"/>
  <c r="W1409" i="11"/>
  <c r="X1409" i="11"/>
  <c r="W639" i="11"/>
  <c r="X639" i="11"/>
  <c r="W161" i="11"/>
  <c r="X161" i="11"/>
  <c r="W859" i="11"/>
  <c r="X859" i="11"/>
  <c r="W1082" i="11"/>
  <c r="X1082" i="11"/>
  <c r="V263" i="11"/>
  <c r="W1075" i="11"/>
  <c r="X1075" i="11"/>
  <c r="W599" i="11"/>
  <c r="X599" i="11"/>
  <c r="V729" i="11"/>
  <c r="W181" i="11"/>
  <c r="X181" i="11"/>
  <c r="W1020" i="11"/>
  <c r="X1020" i="11"/>
  <c r="W1818" i="11"/>
  <c r="X1818" i="11"/>
  <c r="W2321" i="11"/>
  <c r="X2321" i="11"/>
  <c r="W1413" i="11"/>
  <c r="X1413" i="11"/>
  <c r="W2001" i="11"/>
  <c r="X2001" i="11"/>
  <c r="W775" i="11"/>
  <c r="X775" i="11"/>
  <c r="W1795" i="11"/>
  <c r="X1795" i="11"/>
  <c r="W2433" i="11"/>
  <c r="X2433" i="11"/>
  <c r="W615" i="11"/>
  <c r="X615" i="11"/>
  <c r="V1824" i="11"/>
  <c r="V2347" i="11"/>
  <c r="V1887" i="11"/>
  <c r="V1966" i="11"/>
  <c r="V1719" i="11"/>
  <c r="C10" i="10"/>
  <c r="V1431" i="11"/>
  <c r="V587" i="11"/>
  <c r="V2444" i="11"/>
  <c r="V2445" i="11"/>
  <c r="V252" i="11"/>
  <c r="I105" i="10"/>
  <c r="V565" i="11"/>
  <c r="V1957" i="11"/>
  <c r="V1958" i="11"/>
  <c r="D272" i="10"/>
  <c r="V2227" i="11"/>
  <c r="B30" i="10"/>
  <c r="V1519" i="11"/>
  <c r="V1536" i="11"/>
  <c r="V1601" i="11"/>
  <c r="B246" i="10"/>
  <c r="I175" i="10"/>
  <c r="V1384" i="11"/>
  <c r="V1731" i="11"/>
  <c r="V1744" i="11"/>
  <c r="V1754" i="11"/>
  <c r="V1753" i="11"/>
  <c r="V1828" i="11"/>
  <c r="V1738" i="11"/>
  <c r="V1734" i="11"/>
  <c r="C274" i="10"/>
  <c r="V1735" i="11"/>
  <c r="V1733" i="11"/>
  <c r="V234" i="11"/>
  <c r="I7" i="10"/>
  <c r="C227" i="10"/>
  <c r="V1826" i="11"/>
  <c r="V1516" i="11"/>
  <c r="B205" i="10"/>
  <c r="W220" i="11"/>
  <c r="X220" i="11"/>
  <c r="V277" i="11"/>
  <c r="W1164" i="11"/>
  <c r="X1164" i="11"/>
  <c r="W1408" i="11"/>
  <c r="X1408" i="11"/>
  <c r="W282" i="11"/>
  <c r="X282" i="11"/>
  <c r="W272" i="11"/>
  <c r="X272" i="11"/>
  <c r="V1079" i="11"/>
  <c r="W69" i="11"/>
  <c r="X69" i="11"/>
  <c r="W1316" i="11"/>
  <c r="X1316" i="11"/>
  <c r="V76" i="11"/>
  <c r="W960" i="11"/>
  <c r="X960" i="11"/>
  <c r="W557" i="11"/>
  <c r="X557" i="11"/>
  <c r="W658" i="11"/>
  <c r="X658" i="11"/>
  <c r="W275" i="11"/>
  <c r="X275" i="11"/>
  <c r="V108" i="11"/>
  <c r="V975" i="11"/>
  <c r="W299" i="11"/>
  <c r="X299" i="11"/>
  <c r="W673" i="11"/>
  <c r="X673" i="11"/>
  <c r="V15" i="11"/>
  <c r="W1205" i="11"/>
  <c r="X1205" i="11"/>
  <c r="W1145" i="11"/>
  <c r="X1145" i="11"/>
  <c r="W984" i="11"/>
  <c r="X984" i="11"/>
  <c r="W129" i="11"/>
  <c r="V980" i="11"/>
  <c r="V1029" i="11"/>
  <c r="V183" i="11"/>
  <c r="V653" i="11"/>
  <c r="W1099" i="11"/>
  <c r="X1099" i="11"/>
  <c r="W684" i="11"/>
  <c r="X684" i="11"/>
  <c r="W668" i="11"/>
  <c r="X668" i="11"/>
  <c r="W1167" i="11"/>
  <c r="X1167" i="11"/>
  <c r="W1237" i="11"/>
  <c r="X1237" i="11"/>
  <c r="W1486" i="11"/>
  <c r="X1486" i="11"/>
  <c r="V966" i="11"/>
  <c r="W1252" i="11"/>
  <c r="X1252" i="11"/>
  <c r="V1481" i="11"/>
  <c r="W404" i="11"/>
  <c r="X404" i="11"/>
  <c r="W768" i="11"/>
  <c r="X768" i="11"/>
  <c r="W696" i="11"/>
  <c r="X696" i="11"/>
  <c r="W1418" i="11"/>
  <c r="X1418" i="11"/>
  <c r="W2369" i="11"/>
  <c r="X2369" i="11"/>
  <c r="W1574" i="11"/>
  <c r="X1574" i="11"/>
  <c r="V389" i="11"/>
  <c r="W659" i="11"/>
  <c r="X659" i="11"/>
  <c r="W1039" i="11"/>
  <c r="X1039" i="11"/>
  <c r="W1130" i="11"/>
  <c r="X1130" i="11"/>
  <c r="W1111" i="11"/>
  <c r="X1111" i="11"/>
  <c r="V932" i="11"/>
  <c r="W1144" i="11"/>
  <c r="X1144" i="11"/>
  <c r="V145" i="11"/>
  <c r="V797" i="11"/>
  <c r="W1165" i="11"/>
  <c r="X1165" i="11"/>
  <c r="V1375" i="11"/>
  <c r="W2472" i="11"/>
  <c r="X2472" i="11"/>
  <c r="V449" i="11"/>
  <c r="V1046" i="11"/>
  <c r="W1368" i="11"/>
  <c r="X1368" i="11"/>
  <c r="V325" i="11"/>
  <c r="W1456" i="11"/>
  <c r="X1456" i="11"/>
  <c r="W550" i="11"/>
  <c r="X550" i="11"/>
  <c r="W883" i="11"/>
  <c r="X883" i="11"/>
  <c r="W2164" i="11"/>
  <c r="X2164" i="11"/>
  <c r="W1948" i="11"/>
  <c r="X1948" i="11"/>
  <c r="W1600" i="11"/>
  <c r="X1600" i="11"/>
  <c r="W1240" i="11"/>
  <c r="X1240" i="11"/>
  <c r="W1270" i="11"/>
  <c r="X1270" i="11"/>
  <c r="W2509" i="11"/>
  <c r="X2509" i="11"/>
  <c r="W2103" i="11"/>
  <c r="X2103" i="11"/>
  <c r="W2413" i="11"/>
  <c r="X2413" i="11"/>
  <c r="W1936" i="11"/>
  <c r="X1936" i="11"/>
  <c r="W2261" i="11"/>
  <c r="X2261" i="11"/>
  <c r="W1428" i="11"/>
  <c r="X1428" i="11"/>
  <c r="W1777" i="11"/>
  <c r="W383" i="11"/>
  <c r="X383" i="11"/>
  <c r="V764" i="11"/>
  <c r="V2334" i="11"/>
  <c r="H63" i="10"/>
  <c r="W1649" i="11"/>
  <c r="X1649" i="11"/>
  <c r="V645" i="11"/>
  <c r="W1627" i="11"/>
  <c r="X1627" i="11"/>
  <c r="W2052" i="11"/>
  <c r="X2052" i="11"/>
  <c r="V2289" i="11"/>
  <c r="V2293" i="11"/>
  <c r="F78" i="10"/>
  <c r="W1860" i="11"/>
  <c r="X1860" i="11"/>
  <c r="W964" i="11"/>
  <c r="X964" i="11"/>
  <c r="W2221" i="11"/>
  <c r="X2221" i="11"/>
  <c r="W2419" i="11"/>
  <c r="X2419" i="11"/>
  <c r="W1830" i="11"/>
  <c r="X1830" i="11"/>
  <c r="W1804" i="11"/>
  <c r="X1804" i="11"/>
  <c r="E200" i="10"/>
  <c r="E267" i="10"/>
  <c r="W1755" i="11"/>
  <c r="X1755" i="11"/>
  <c r="W509" i="11"/>
  <c r="X509" i="11"/>
  <c r="W2284" i="11"/>
  <c r="X2284" i="11"/>
  <c r="V1766" i="11"/>
  <c r="V1155" i="11"/>
  <c r="V967" i="11"/>
  <c r="C91" i="10"/>
  <c r="W1495" i="11"/>
  <c r="X1495" i="11"/>
  <c r="W1726" i="11"/>
  <c r="X1726" i="11"/>
  <c r="W1954" i="11"/>
  <c r="X1954" i="11"/>
  <c r="W2511" i="11"/>
  <c r="X2511" i="11"/>
  <c r="W1665" i="11"/>
  <c r="X1665" i="11"/>
  <c r="W2172" i="11"/>
  <c r="X2172" i="11"/>
  <c r="W1515" i="11"/>
  <c r="X1515" i="11"/>
  <c r="W1699" i="11"/>
  <c r="X1699" i="11"/>
  <c r="W1909" i="11"/>
  <c r="X1909" i="11"/>
  <c r="W1770" i="11"/>
  <c r="X1770" i="11"/>
  <c r="W2443" i="11"/>
  <c r="X2443" i="11"/>
  <c r="W55" i="11"/>
  <c r="X55" i="11"/>
  <c r="W62" i="11"/>
  <c r="X62" i="11"/>
  <c r="W1283" i="11"/>
  <c r="X1283" i="11"/>
  <c r="W1372" i="11"/>
  <c r="X1372" i="11"/>
  <c r="W1204" i="11"/>
  <c r="X1204" i="11"/>
  <c r="W1434" i="11"/>
  <c r="X1434" i="11"/>
  <c r="W1250" i="11"/>
  <c r="X1250" i="11"/>
  <c r="W523" i="11"/>
  <c r="X523" i="11"/>
  <c r="W1984" i="11"/>
  <c r="X1984" i="11"/>
  <c r="V1603" i="11"/>
  <c r="V1606" i="11"/>
  <c r="V2464" i="11"/>
  <c r="V2182" i="11"/>
  <c r="V1656" i="11"/>
  <c r="V2470" i="11"/>
  <c r="V1973" i="11"/>
  <c r="V1523" i="11"/>
  <c r="V1526" i="11"/>
  <c r="V2351" i="11"/>
  <c r="V1612" i="11"/>
  <c r="V2154" i="11"/>
  <c r="V1790" i="11"/>
  <c r="V2067" i="11"/>
  <c r="V1535" i="11"/>
  <c r="V2152" i="11"/>
  <c r="B64" i="10"/>
  <c r="V707" i="11"/>
  <c r="V1017" i="11"/>
  <c r="V440" i="11"/>
  <c r="V785" i="11"/>
  <c r="V2114" i="11"/>
  <c r="V1998" i="11"/>
  <c r="E81" i="10"/>
  <c r="V1616" i="11"/>
  <c r="V2329" i="11"/>
  <c r="V2367" i="11"/>
  <c r="V1679" i="11"/>
  <c r="V1644" i="11"/>
  <c r="V1916" i="11"/>
  <c r="V2379" i="11"/>
  <c r="V1635" i="11"/>
  <c r="V1170" i="11"/>
  <c r="V3" i="11"/>
  <c r="H98" i="10"/>
  <c r="V2016" i="11"/>
  <c r="E58" i="10"/>
  <c r="V2188" i="11"/>
  <c r="J277" i="10"/>
  <c r="W167" i="11"/>
  <c r="X167" i="11"/>
  <c r="W505" i="11"/>
  <c r="X505" i="11"/>
  <c r="V223" i="11"/>
  <c r="W1371" i="11"/>
  <c r="X1371" i="11"/>
  <c r="W301" i="11"/>
  <c r="X301" i="11"/>
  <c r="V49" i="11"/>
  <c r="W847" i="11"/>
  <c r="X847" i="11"/>
  <c r="W1441" i="11"/>
  <c r="X1441" i="11"/>
  <c r="V868" i="11"/>
  <c r="W70" i="11"/>
  <c r="X70" i="11"/>
  <c r="W1131" i="11"/>
  <c r="X1131" i="11"/>
  <c r="V882" i="11"/>
  <c r="W490" i="11"/>
  <c r="X490" i="11"/>
  <c r="W1122" i="11"/>
  <c r="X1122" i="11"/>
  <c r="W1190" i="11"/>
  <c r="X1190" i="11"/>
  <c r="V493" i="11"/>
  <c r="V244" i="11"/>
  <c r="W1334" i="11"/>
  <c r="X1334" i="11"/>
  <c r="W381" i="11"/>
  <c r="X381" i="11"/>
  <c r="V833" i="11"/>
  <c r="V1149" i="11"/>
  <c r="V31" i="11"/>
  <c r="V703" i="11"/>
  <c r="X104" i="11"/>
  <c r="V134" i="11"/>
  <c r="V877" i="11"/>
  <c r="W1798" i="11"/>
  <c r="X1798" i="11"/>
  <c r="W2198" i="11"/>
  <c r="X2198" i="11"/>
  <c r="W995" i="11"/>
  <c r="X995" i="11"/>
  <c r="W1088" i="11"/>
  <c r="W2066" i="11"/>
  <c r="X2066" i="11"/>
  <c r="W1207" i="11"/>
  <c r="X1207" i="11"/>
  <c r="W843" i="11"/>
  <c r="X843" i="11"/>
  <c r="W415" i="11"/>
  <c r="X415" i="11"/>
  <c r="W551" i="11"/>
  <c r="X551" i="11"/>
  <c r="W979" i="11"/>
  <c r="X979" i="11"/>
  <c r="V1243" i="11"/>
  <c r="W1491" i="11"/>
  <c r="X1491" i="11"/>
  <c r="V81" i="11"/>
  <c r="W429" i="11"/>
  <c r="X429" i="11"/>
  <c r="V976" i="11"/>
  <c r="W1245" i="11"/>
  <c r="X1245" i="11"/>
  <c r="V781" i="11"/>
  <c r="V1307" i="11"/>
  <c r="W991" i="11"/>
  <c r="X991" i="11"/>
  <c r="V527" i="11"/>
  <c r="V1063" i="11"/>
  <c r="W284" i="11"/>
  <c r="X284" i="11"/>
  <c r="W1834" i="11"/>
  <c r="X1834" i="11"/>
  <c r="V913" i="11"/>
  <c r="W2242" i="11"/>
  <c r="X2242" i="11"/>
  <c r="W2023" i="11"/>
  <c r="X2023" i="11"/>
  <c r="W1560" i="11"/>
  <c r="X1560" i="11"/>
  <c r="W2169" i="11"/>
  <c r="X2169" i="11"/>
  <c r="V1474" i="11"/>
  <c r="W1233" i="11"/>
  <c r="X1233" i="11"/>
  <c r="W802" i="11"/>
  <c r="X802" i="11"/>
  <c r="W1781" i="11"/>
  <c r="X1781" i="11"/>
  <c r="W1555" i="11"/>
  <c r="X1555" i="11"/>
  <c r="W2205" i="11"/>
  <c r="X2205" i="11"/>
  <c r="W1556" i="11"/>
  <c r="X1556" i="11"/>
  <c r="V2303" i="11"/>
  <c r="F177" i="10"/>
  <c r="V39" i="11"/>
  <c r="W1651" i="11"/>
  <c r="X1651" i="11"/>
  <c r="W720" i="11"/>
  <c r="X720" i="11"/>
  <c r="W332" i="11"/>
  <c r="X332" i="11"/>
  <c r="W921" i="11"/>
  <c r="X921" i="11"/>
  <c r="V2029" i="11"/>
  <c r="K7" i="10"/>
  <c r="W2007" i="11"/>
  <c r="X2007" i="11"/>
  <c r="G200" i="10"/>
  <c r="G267" i="10"/>
  <c r="W2345" i="11"/>
  <c r="X2345" i="11"/>
  <c r="X1450" i="11"/>
  <c r="V1212" i="11"/>
  <c r="W1884" i="11"/>
  <c r="X1884" i="11"/>
  <c r="W994" i="11"/>
  <c r="X994" i="11"/>
  <c r="W1765" i="11"/>
  <c r="X1765" i="11"/>
  <c r="W1086" i="11"/>
  <c r="X1086" i="11"/>
  <c r="W2235" i="11"/>
  <c r="X2235" i="11"/>
  <c r="W2363" i="11"/>
  <c r="X2363" i="11"/>
  <c r="W2364" i="11"/>
  <c r="X2364" i="11"/>
  <c r="W589" i="11"/>
  <c r="X589" i="11"/>
  <c r="W1201" i="11"/>
  <c r="X1201" i="11"/>
  <c r="W1598" i="11"/>
  <c r="X1598" i="11"/>
  <c r="V1355" i="11"/>
  <c r="W1213" i="11"/>
  <c r="X1213" i="11"/>
  <c r="W1724" i="11"/>
  <c r="X1724" i="11"/>
  <c r="W2361" i="11"/>
  <c r="X2361" i="11"/>
  <c r="W1856" i="11"/>
  <c r="X1856" i="11"/>
  <c r="V2209" i="11"/>
  <c r="V2452" i="11"/>
  <c r="V2263" i="11"/>
  <c r="V2457" i="11"/>
  <c r="V2222" i="11"/>
  <c r="V1694" i="11"/>
  <c r="V2241" i="11"/>
  <c r="V483" i="11"/>
  <c r="V488" i="11"/>
  <c r="V918" i="11"/>
  <c r="V920" i="11"/>
  <c r="V988" i="11"/>
  <c r="I98" i="10"/>
  <c r="V672" i="11"/>
  <c r="V562" i="11"/>
  <c r="W1987" i="11"/>
  <c r="X1987" i="11"/>
  <c r="W945" i="11"/>
  <c r="X945" i="11"/>
  <c r="W1626" i="11"/>
  <c r="X1626" i="11"/>
  <c r="W1056" i="11"/>
  <c r="X1056" i="11"/>
  <c r="W1641" i="11"/>
  <c r="X1641" i="11"/>
  <c r="W2341" i="11"/>
  <c r="X2341" i="11"/>
  <c r="B250" i="10"/>
  <c r="B110" i="10"/>
  <c r="W30" i="11"/>
  <c r="X30" i="11"/>
  <c r="W1263" i="11"/>
  <c r="X1263" i="11"/>
  <c r="W2193" i="11"/>
  <c r="X2193" i="11"/>
  <c r="W1103" i="11"/>
  <c r="X1103" i="11"/>
  <c r="W1467" i="11"/>
  <c r="X1467" i="11"/>
  <c r="W2118" i="11"/>
  <c r="X2118" i="11"/>
  <c r="W1661" i="11"/>
  <c r="X1661" i="11"/>
  <c r="V2000" i="11"/>
  <c r="E51" i="10"/>
  <c r="H70" i="10"/>
  <c r="V731" i="11"/>
  <c r="V2496" i="11"/>
  <c r="V1947" i="11"/>
  <c r="V1608" i="11"/>
  <c r="V2512" i="11"/>
  <c r="V2195" i="11"/>
  <c r="V1660" i="11"/>
  <c r="V1604" i="11"/>
  <c r="V2491" i="11"/>
  <c r="V2461" i="11"/>
  <c r="V1529" i="11"/>
  <c r="V2127" i="11"/>
  <c r="V1675" i="11"/>
  <c r="V2398" i="11"/>
  <c r="V2099" i="11"/>
  <c r="V2500" i="11"/>
  <c r="B71" i="10"/>
  <c r="V751" i="11"/>
  <c r="V122" i="11"/>
  <c r="V983" i="11"/>
  <c r="V1365" i="11"/>
  <c r="V1477" i="11"/>
  <c r="V90" i="11"/>
  <c r="V604" i="11"/>
  <c r="V798" i="11"/>
  <c r="E277" i="10"/>
  <c r="V2069" i="11"/>
  <c r="V2298" i="11"/>
  <c r="V2139" i="11"/>
  <c r="V2297" i="11"/>
  <c r="F71" i="10"/>
  <c r="V1588" i="11"/>
  <c r="B158" i="10"/>
  <c r="V667" i="11"/>
  <c r="D200" i="10"/>
  <c r="D267" i="10"/>
  <c r="V1934" i="11"/>
  <c r="F274" i="10"/>
  <c r="W110" i="11"/>
  <c r="X110" i="11"/>
  <c r="W8" i="11"/>
  <c r="X8" i="11"/>
  <c r="W656" i="11"/>
  <c r="X656" i="11"/>
  <c r="W856" i="11"/>
  <c r="X856" i="11"/>
  <c r="W27" i="11"/>
  <c r="X27" i="11"/>
  <c r="V23" i="11"/>
  <c r="V526" i="11"/>
  <c r="W1433" i="11"/>
  <c r="X1433" i="11"/>
  <c r="V97" i="11"/>
  <c r="W971" i="11"/>
  <c r="X971" i="11"/>
  <c r="W679" i="11"/>
  <c r="X679" i="11"/>
  <c r="V1136" i="11"/>
  <c r="W255" i="11"/>
  <c r="W904" i="11"/>
  <c r="X904" i="11"/>
  <c r="V650" i="11"/>
  <c r="V1388" i="11"/>
  <c r="W622" i="11"/>
  <c r="X622" i="11"/>
  <c r="V772" i="11"/>
  <c r="W190" i="11"/>
  <c r="X190" i="11"/>
  <c r="W19" i="11"/>
  <c r="X19" i="11"/>
  <c r="W1178" i="11"/>
  <c r="X1178" i="11"/>
  <c r="W616" i="11"/>
  <c r="X616" i="11"/>
  <c r="V1247" i="11"/>
  <c r="V1174" i="11"/>
  <c r="V1058" i="11"/>
  <c r="V1291" i="11"/>
  <c r="V86" i="11"/>
  <c r="V442" i="11"/>
  <c r="W1315" i="11"/>
  <c r="X1315" i="11"/>
  <c r="W378" i="11"/>
  <c r="X378" i="11"/>
  <c r="V970" i="11"/>
  <c r="V1353" i="11"/>
  <c r="W1009" i="11"/>
  <c r="X1009" i="11"/>
  <c r="W1768" i="11"/>
  <c r="X1768" i="11"/>
  <c r="W1004" i="11"/>
  <c r="X1004" i="11"/>
  <c r="W1084" i="11"/>
  <c r="X1084" i="11"/>
  <c r="V1500" i="11"/>
  <c r="W437" i="11"/>
  <c r="X437" i="11"/>
  <c r="V518" i="11"/>
  <c r="W930" i="11"/>
  <c r="X930" i="11"/>
  <c r="V1006" i="11"/>
  <c r="V329" i="11"/>
  <c r="V495" i="11"/>
  <c r="W753" i="11"/>
  <c r="V1311" i="11"/>
  <c r="W1118" i="11"/>
  <c r="X1118" i="11"/>
  <c r="V1331" i="11"/>
  <c r="W343" i="11"/>
  <c r="X343" i="11"/>
  <c r="W1182" i="11"/>
  <c r="X1182" i="11"/>
  <c r="W1041" i="11"/>
  <c r="X1041" i="11"/>
  <c r="W1405" i="11"/>
  <c r="X1405" i="11"/>
  <c r="W2304" i="11"/>
  <c r="X2304" i="11"/>
  <c r="W438" i="11"/>
  <c r="X438" i="11"/>
  <c r="W424" i="11"/>
  <c r="X424" i="11"/>
  <c r="V695" i="11"/>
  <c r="W289" i="11"/>
  <c r="X289" i="11"/>
  <c r="W1708" i="11"/>
  <c r="X1708" i="11"/>
  <c r="V1062" i="11"/>
  <c r="W1696" i="11"/>
  <c r="X1696" i="11"/>
  <c r="W1891" i="11"/>
  <c r="X1891" i="11"/>
  <c r="W574" i="11"/>
  <c r="X574" i="11"/>
  <c r="W2493" i="11"/>
  <c r="X2493" i="11"/>
  <c r="W2441" i="11"/>
  <c r="X2441" i="11"/>
  <c r="W1475" i="11"/>
  <c r="X1475" i="11"/>
  <c r="W1534" i="11"/>
  <c r="X1534" i="11"/>
  <c r="W1567" i="11"/>
  <c r="X1567" i="11"/>
  <c r="X2234" i="11"/>
  <c r="W2179" i="11"/>
  <c r="X2179" i="11"/>
  <c r="W362" i="11"/>
  <c r="X362" i="11"/>
  <c r="W951" i="11"/>
  <c r="X951" i="11"/>
  <c r="W413" i="11"/>
  <c r="X413" i="11"/>
  <c r="W1269" i="11"/>
  <c r="X1269" i="11"/>
  <c r="V1506" i="11"/>
  <c r="V2438" i="11"/>
  <c r="B7" i="10"/>
  <c r="V766" i="11"/>
  <c r="V804" i="11"/>
  <c r="W253" i="11"/>
  <c r="X253" i="11"/>
  <c r="W2252" i="11"/>
  <c r="X2252" i="11"/>
  <c r="V838" i="11"/>
  <c r="W1620" i="11"/>
  <c r="X1620" i="11"/>
  <c r="W2335" i="11"/>
  <c r="X2335" i="11"/>
  <c r="W1570" i="11"/>
  <c r="X1570" i="11"/>
  <c r="W380" i="11"/>
  <c r="X380" i="11"/>
  <c r="W1894" i="11"/>
  <c r="X1894" i="11"/>
  <c r="W1189" i="11"/>
  <c r="X1189" i="11"/>
  <c r="V1186" i="11"/>
  <c r="V1931" i="11"/>
  <c r="F277" i="10"/>
  <c r="W1599" i="11"/>
  <c r="X1599" i="11"/>
  <c r="W1351" i="11"/>
  <c r="X1351" i="11"/>
  <c r="X817" i="11"/>
  <c r="W1851" i="11"/>
  <c r="X1851" i="11"/>
  <c r="W1917" i="11"/>
  <c r="X1917" i="11"/>
  <c r="W2089" i="11"/>
  <c r="X2089" i="11"/>
  <c r="W392" i="11"/>
  <c r="X392" i="11"/>
  <c r="W698" i="11"/>
  <c r="X698" i="11"/>
  <c r="W1817" i="11"/>
  <c r="X1817" i="11"/>
  <c r="W1901" i="11"/>
  <c r="X1901" i="11"/>
  <c r="W2047" i="11"/>
  <c r="X2047" i="11"/>
  <c r="V1762" i="11"/>
  <c r="C236" i="10"/>
  <c r="W1751" i="11"/>
  <c r="X1751" i="11"/>
  <c r="W739" i="11"/>
  <c r="X739" i="11"/>
  <c r="W718" i="11"/>
  <c r="X718" i="11"/>
  <c r="W1176" i="11"/>
  <c r="X1176" i="11"/>
  <c r="W128" i="11"/>
  <c r="X128" i="11"/>
  <c r="W1275" i="11"/>
  <c r="X1275" i="11"/>
  <c r="W724" i="11"/>
  <c r="X724" i="11"/>
  <c r="W1325" i="11"/>
  <c r="X1325" i="11"/>
  <c r="W1282" i="11"/>
  <c r="X1282" i="11"/>
  <c r="V1746" i="11"/>
  <c r="C268" i="10"/>
  <c r="V2030" i="11"/>
  <c r="V1876" i="11"/>
  <c r="K26" i="10"/>
  <c r="V2230" i="11"/>
  <c r="V1952" i="11"/>
  <c r="V1977" i="11"/>
  <c r="V636" i="11"/>
  <c r="D51" i="10"/>
  <c r="V2475" i="11"/>
  <c r="D64" i="10"/>
  <c r="V217" i="11"/>
  <c r="I113" i="10"/>
  <c r="V1871" i="11"/>
  <c r="K51" i="10"/>
  <c r="V2474" i="11"/>
  <c r="D81" i="10"/>
  <c r="V2192" i="11"/>
  <c r="V2246" i="11"/>
  <c r="E198" i="10"/>
  <c r="V2215" i="11"/>
  <c r="I202" i="10"/>
  <c r="V1071" i="11"/>
  <c r="K198" i="10"/>
  <c r="H277" i="10"/>
  <c r="V391" i="11"/>
  <c r="V2249" i="11"/>
  <c r="G202" i="10"/>
  <c r="V36" i="11"/>
  <c r="X36" i="11" s="1"/>
  <c r="W260" i="11"/>
  <c r="X260" i="11"/>
  <c r="V235" i="11"/>
  <c r="V24" i="11"/>
  <c r="W156" i="11"/>
  <c r="W205" i="11"/>
  <c r="X205" i="11"/>
  <c r="V646" i="11"/>
  <c r="W1417" i="11"/>
  <c r="X1417" i="11"/>
  <c r="V185" i="11"/>
  <c r="W874" i="11"/>
  <c r="W1064" i="11"/>
  <c r="X1064" i="11"/>
  <c r="V257" i="11"/>
  <c r="V1392" i="11"/>
  <c r="V113" i="11"/>
  <c r="W124" i="11"/>
  <c r="X124" i="11"/>
  <c r="W706" i="11"/>
  <c r="X706" i="11"/>
  <c r="W1383" i="11"/>
  <c r="X1383" i="11"/>
  <c r="W155" i="11"/>
  <c r="X155" i="11"/>
  <c r="W5" i="11"/>
  <c r="X5" i="11"/>
  <c r="W1390" i="11"/>
  <c r="X1390" i="11"/>
  <c r="V1087" i="11"/>
  <c r="W59" i="11"/>
  <c r="X59" i="11"/>
  <c r="W504" i="11"/>
  <c r="X504" i="11"/>
  <c r="V100" i="11"/>
  <c r="W1036" i="11"/>
  <c r="V1448" i="11"/>
  <c r="V439" i="11"/>
  <c r="W630" i="11"/>
  <c r="X630" i="11"/>
  <c r="W1236" i="11"/>
  <c r="X1236" i="11"/>
  <c r="V850" i="11"/>
  <c r="W1304" i="11"/>
  <c r="X1304" i="11"/>
  <c r="V382" i="11"/>
  <c r="V469" i="11"/>
  <c r="W1403" i="11"/>
  <c r="X1403" i="11"/>
  <c r="W1950" i="11"/>
  <c r="X1950" i="11"/>
  <c r="W1785" i="11"/>
  <c r="X1785" i="11"/>
  <c r="W799" i="11"/>
  <c r="X799" i="11"/>
  <c r="W1427" i="11"/>
  <c r="X1427" i="11"/>
  <c r="V330" i="11"/>
  <c r="V407" i="11"/>
  <c r="V660" i="11"/>
  <c r="V1294" i="11"/>
  <c r="V1465" i="11"/>
  <c r="W624" i="11"/>
  <c r="X624" i="11"/>
  <c r="W738" i="11"/>
  <c r="X738" i="11"/>
  <c r="V1289" i="11"/>
  <c r="W1929" i="11"/>
  <c r="X1929" i="11"/>
  <c r="W536" i="11"/>
  <c r="X536" i="11"/>
  <c r="W863" i="11"/>
  <c r="X863" i="11"/>
  <c r="X1179" i="11"/>
  <c r="W1932" i="11"/>
  <c r="X1932" i="11"/>
  <c r="V354" i="11"/>
  <c r="W545" i="11"/>
  <c r="X545" i="11"/>
  <c r="W927" i="11"/>
  <c r="X927" i="11"/>
  <c r="W1218" i="11"/>
  <c r="X1218" i="11"/>
  <c r="W1027" i="11"/>
  <c r="X1027" i="11"/>
  <c r="V1449" i="11"/>
  <c r="W349" i="11"/>
  <c r="X349" i="11"/>
  <c r="W432" i="11"/>
  <c r="X432" i="11"/>
  <c r="W2211" i="11"/>
  <c r="X2211" i="11"/>
  <c r="W1961" i="11"/>
  <c r="X1961" i="11"/>
  <c r="W2136" i="11"/>
  <c r="X2136" i="11"/>
  <c r="W2404" i="11"/>
  <c r="X2404" i="11"/>
  <c r="W2467" i="11"/>
  <c r="X2467" i="11"/>
  <c r="W759" i="11"/>
  <c r="X759" i="11"/>
  <c r="W77" i="11"/>
  <c r="X77" i="11"/>
  <c r="W1710" i="11"/>
  <c r="X1710" i="11"/>
  <c r="W1246" i="11"/>
  <c r="X1246" i="11"/>
  <c r="W2477" i="11"/>
  <c r="X2477" i="11"/>
  <c r="W2077" i="11"/>
  <c r="X2077" i="11"/>
  <c r="W1595" i="11"/>
  <c r="X1595" i="11"/>
  <c r="W2426" i="11"/>
  <c r="X2426" i="11"/>
  <c r="W324" i="11"/>
  <c r="X324" i="11"/>
  <c r="W365" i="11"/>
  <c r="X365" i="11"/>
  <c r="W419" i="11"/>
  <c r="X419" i="11"/>
  <c r="W1522" i="11"/>
  <c r="X1522" i="11"/>
  <c r="W373" i="11"/>
  <c r="X373" i="11"/>
  <c r="V1874" i="11"/>
  <c r="V1875" i="11"/>
  <c r="K15" i="10"/>
  <c r="V926" i="11"/>
  <c r="W1037" i="11"/>
  <c r="X1037" i="11"/>
  <c r="W2043" i="11"/>
  <c r="X2043" i="11"/>
  <c r="V931" i="11"/>
  <c r="W1846" i="11"/>
  <c r="X1846" i="11"/>
  <c r="W1872" i="11"/>
  <c r="X1872" i="11"/>
  <c r="W2422" i="11"/>
  <c r="X2422" i="11"/>
  <c r="W973" i="11"/>
  <c r="X973" i="11"/>
  <c r="W1624" i="11"/>
  <c r="X1624" i="11"/>
  <c r="W800" i="11"/>
  <c r="X800" i="11"/>
  <c r="W1090" i="11"/>
  <c r="X1090" i="11"/>
  <c r="W2308" i="11"/>
  <c r="X2308" i="11"/>
  <c r="W1801" i="11"/>
  <c r="X1801" i="11"/>
  <c r="W1725" i="11"/>
  <c r="X1725" i="11"/>
  <c r="W1928" i="11"/>
  <c r="X1928" i="11"/>
  <c r="W1868" i="11"/>
  <c r="X1868" i="11"/>
  <c r="C277" i="10"/>
  <c r="V1288" i="11"/>
  <c r="W1222" i="11"/>
  <c r="X1222" i="11"/>
  <c r="W1707" i="11"/>
  <c r="X1707" i="11"/>
  <c r="W1483" i="11"/>
  <c r="X1483" i="11"/>
  <c r="W1880" i="11"/>
  <c r="X1880" i="11"/>
  <c r="W2156" i="11"/>
  <c r="X2156" i="11"/>
  <c r="W2427" i="11"/>
  <c r="X2427" i="11"/>
  <c r="W1352" i="11"/>
  <c r="X1352" i="11"/>
  <c r="W525" i="11"/>
  <c r="X525" i="11"/>
  <c r="W357" i="11"/>
  <c r="X357" i="11"/>
  <c r="W390" i="11"/>
  <c r="X390" i="11"/>
  <c r="W2429" i="11"/>
  <c r="X2429" i="11"/>
  <c r="W824" i="11"/>
  <c r="X824" i="11"/>
  <c r="I232" i="10"/>
  <c r="V563" i="11"/>
  <c r="V2224" i="11"/>
  <c r="V2239" i="11"/>
  <c r="V2207" i="11"/>
  <c r="V2450" i="11"/>
  <c r="I14" i="10"/>
  <c r="V871" i="11"/>
  <c r="V878" i="11"/>
  <c r="V844" i="11"/>
  <c r="V1778" i="11"/>
  <c r="V1664" i="11"/>
  <c r="V1687" i="11"/>
  <c r="V2410" i="11"/>
  <c r="V2281" i="11"/>
  <c r="B105" i="10"/>
  <c r="V1068" i="11"/>
  <c r="V808" i="11"/>
  <c r="V1512" i="11"/>
  <c r="B216" i="10"/>
  <c r="V1914" i="11"/>
  <c r="H26" i="10"/>
  <c r="V744" i="11"/>
  <c r="V813" i="11"/>
  <c r="V719" i="11"/>
  <c r="B200" i="10"/>
  <c r="B267" i="10"/>
  <c r="V2053" i="11"/>
  <c r="E232" i="10"/>
  <c r="V2002" i="11"/>
  <c r="V2017" i="11"/>
  <c r="V2110" i="11"/>
  <c r="E14" i="10"/>
  <c r="V1139" i="11"/>
  <c r="V2506" i="11"/>
  <c r="V1988" i="11"/>
  <c r="B72" i="10"/>
  <c r="V2189" i="11"/>
  <c r="J44" i="10"/>
  <c r="W169" i="11"/>
  <c r="X169" i="11"/>
  <c r="W1238" i="11"/>
  <c r="X1238" i="11"/>
  <c r="V35" i="11"/>
  <c r="V1262" i="11"/>
  <c r="W41" i="11"/>
  <c r="X41" i="11"/>
  <c r="W618" i="11"/>
  <c r="X618" i="11"/>
  <c r="W996" i="11"/>
  <c r="X996" i="11"/>
  <c r="W192" i="11"/>
  <c r="X192" i="11"/>
  <c r="V937" i="11"/>
  <c r="W675" i="11"/>
  <c r="X675" i="11"/>
  <c r="V184" i="11"/>
  <c r="V93" i="11"/>
  <c r="W1113" i="11"/>
  <c r="X1113" i="11"/>
  <c r="W142" i="11"/>
  <c r="X142" i="11"/>
  <c r="V637" i="11"/>
  <c r="V784" i="11"/>
  <c r="V40" i="11"/>
  <c r="X40" i="11" s="1"/>
  <c r="V28" i="11"/>
  <c r="X28" i="11" s="1"/>
  <c r="V143" i="11"/>
  <c r="W21" i="11"/>
  <c r="W45" i="11"/>
  <c r="V916" i="11"/>
  <c r="W1137" i="11"/>
  <c r="X1137" i="11"/>
  <c r="V1460" i="11"/>
  <c r="V402" i="11"/>
  <c r="W793" i="11"/>
  <c r="X793" i="11"/>
  <c r="W954" i="11"/>
  <c r="X954" i="11"/>
  <c r="W410" i="11"/>
  <c r="X410" i="11"/>
  <c r="W569" i="11"/>
  <c r="X569" i="11"/>
  <c r="V1008" i="11"/>
  <c r="W1412" i="11"/>
  <c r="X1412" i="11"/>
  <c r="W372" i="11"/>
  <c r="X372" i="11"/>
  <c r="V732" i="11"/>
  <c r="V1161" i="11"/>
  <c r="W1436" i="11"/>
  <c r="X1436" i="11"/>
  <c r="W2324" i="11"/>
  <c r="X2324" i="11"/>
  <c r="W1684" i="11"/>
  <c r="X1684" i="11"/>
  <c r="V522" i="11"/>
  <c r="V758" i="11"/>
  <c r="V1258" i="11"/>
  <c r="V80" i="11"/>
  <c r="W457" i="11"/>
  <c r="X457" i="11"/>
  <c r="V1132" i="11"/>
  <c r="W446" i="11"/>
  <c r="X446" i="11"/>
  <c r="V416" i="11"/>
  <c r="W1022" i="11"/>
  <c r="X1022" i="11"/>
  <c r="V1299" i="11"/>
  <c r="V1337" i="11"/>
  <c r="W2038" i="11"/>
  <c r="X2038" i="11"/>
  <c r="V924" i="11"/>
  <c r="V531" i="11"/>
  <c r="W1153" i="11"/>
  <c r="X1153" i="11"/>
  <c r="V1313" i="11"/>
  <c r="W2145" i="11"/>
  <c r="X2145" i="11"/>
  <c r="V79" i="11"/>
  <c r="W243" i="11"/>
  <c r="X243" i="11"/>
  <c r="V787" i="11"/>
  <c r="W832" i="11"/>
  <c r="X832" i="11"/>
  <c r="W2054" i="11"/>
  <c r="X2054" i="11"/>
  <c r="W323" i="11"/>
  <c r="X323" i="11"/>
  <c r="W1219" i="11"/>
  <c r="X1219" i="11"/>
  <c r="W2447" i="11"/>
  <c r="X2447" i="11"/>
  <c r="W1924" i="11"/>
  <c r="X1924" i="11"/>
  <c r="W1309" i="11"/>
  <c r="X1309" i="11"/>
  <c r="W1670" i="11"/>
  <c r="X1670" i="11"/>
  <c r="C250" i="10"/>
  <c r="C110" i="10"/>
  <c r="X2383" i="11"/>
  <c r="W2383" i="11"/>
  <c r="W1853" i="11"/>
  <c r="X1853" i="11"/>
  <c r="W597" i="11"/>
  <c r="X597" i="11"/>
  <c r="W2372" i="11"/>
  <c r="X2372" i="11"/>
  <c r="W1772" i="11"/>
  <c r="X1772" i="11"/>
  <c r="W2150" i="11"/>
  <c r="X2150" i="11"/>
  <c r="W1951" i="11"/>
  <c r="W2026" i="11"/>
  <c r="X2026" i="11"/>
  <c r="W48" i="11"/>
  <c r="X48" i="11"/>
  <c r="V2039" i="11"/>
  <c r="V1933" i="11"/>
  <c r="V2044" i="11"/>
  <c r="V2143" i="11"/>
  <c r="F56" i="10"/>
  <c r="W1078" i="11"/>
  <c r="X1078" i="11"/>
  <c r="V1279" i="11"/>
  <c r="W2161" i="11"/>
  <c r="X2161" i="11"/>
  <c r="V1301" i="11"/>
  <c r="W1823" i="11"/>
  <c r="X1823" i="11"/>
  <c r="W1899" i="11"/>
  <c r="X1899" i="11"/>
  <c r="W2323" i="11"/>
  <c r="X2323" i="11"/>
  <c r="W1870" i="11"/>
  <c r="X1870" i="11"/>
  <c r="W625" i="11"/>
  <c r="X625" i="11"/>
  <c r="W2119" i="11"/>
  <c r="X2119" i="11"/>
  <c r="W2375" i="11"/>
  <c r="X2375" i="11"/>
  <c r="W1425" i="11"/>
  <c r="X1425" i="11"/>
  <c r="V2454" i="11"/>
  <c r="V2218" i="11"/>
  <c r="I116" i="10"/>
  <c r="V528" i="11"/>
  <c r="V232" i="11"/>
  <c r="W2309" i="11"/>
  <c r="X2309" i="11"/>
  <c r="W1975" i="11"/>
  <c r="X1975" i="11"/>
  <c r="W1105" i="11"/>
  <c r="X1105" i="11"/>
  <c r="W1721" i="11"/>
  <c r="X1721" i="11"/>
  <c r="W1702" i="11"/>
  <c r="X1702" i="11"/>
  <c r="W2492" i="11"/>
  <c r="X2492" i="11"/>
  <c r="W1956" i="11"/>
  <c r="X1956" i="11"/>
  <c r="W498" i="11"/>
  <c r="X498" i="11"/>
  <c r="W344" i="11"/>
  <c r="X344" i="11"/>
  <c r="W1832" i="11"/>
  <c r="X1832" i="11"/>
  <c r="W2310" i="11"/>
  <c r="X2310" i="11"/>
  <c r="W1877" i="11"/>
  <c r="X1877" i="11"/>
  <c r="W1667" i="11"/>
  <c r="X1667" i="11"/>
  <c r="W1991" i="11"/>
  <c r="X1991" i="11"/>
  <c r="W1995" i="11"/>
  <c r="X1995" i="11"/>
  <c r="W1585" i="11"/>
  <c r="X1585" i="11"/>
  <c r="V1974" i="11"/>
  <c r="B206" i="10"/>
  <c r="V450" i="11"/>
  <c r="V1783" i="11"/>
  <c r="V1578" i="11"/>
  <c r="V1671" i="11"/>
  <c r="V2153" i="11"/>
  <c r="B171" i="10"/>
  <c r="V691" i="11"/>
  <c r="W1014" i="11"/>
  <c r="X1014" i="11"/>
  <c r="W117" i="11"/>
  <c r="X117" i="11"/>
  <c r="W1318" i="11"/>
  <c r="X1318" i="11"/>
  <c r="W553" i="11"/>
  <c r="X553" i="11"/>
  <c r="W2316" i="11"/>
  <c r="X2316" i="11"/>
  <c r="V2251" i="11"/>
  <c r="G10" i="10"/>
  <c r="V1709" i="11"/>
  <c r="V1628" i="11"/>
  <c r="V1833" i="11"/>
  <c r="V554" i="11"/>
  <c r="V1125" i="11"/>
  <c r="C105" i="10"/>
  <c r="V2282" i="11"/>
  <c r="V1663" i="11"/>
  <c r="V2397" i="11"/>
  <c r="V2197" i="11"/>
  <c r="V1537" i="11"/>
  <c r="V1905" i="11"/>
  <c r="V1594" i="11"/>
  <c r="V1007" i="11"/>
  <c r="V471" i="11"/>
  <c r="V1065" i="11"/>
  <c r="V897" i="11"/>
  <c r="V1053" i="11"/>
  <c r="V1061" i="11"/>
  <c r="B70" i="10"/>
  <c r="V2185" i="11"/>
  <c r="J10" i="10"/>
  <c r="V2330" i="11"/>
  <c r="V2368" i="11"/>
  <c r="V2380" i="11"/>
  <c r="V1645" i="11"/>
  <c r="V2526" i="11"/>
  <c r="V1618" i="11"/>
  <c r="V2499" i="11"/>
  <c r="V1636" i="11"/>
  <c r="V1911" i="11"/>
  <c r="H9" i="10"/>
  <c r="V511" i="11"/>
  <c r="V811" i="11"/>
  <c r="V1171" i="11"/>
  <c r="V1359" i="11"/>
  <c r="V1849" i="11"/>
  <c r="V1717" i="11"/>
  <c r="V2490" i="11"/>
  <c r="V1861" i="11"/>
  <c r="V2165" i="11"/>
  <c r="V1813" i="11"/>
  <c r="V2060" i="11"/>
  <c r="V1806" i="11"/>
  <c r="V1847" i="11"/>
  <c r="V1885" i="11"/>
  <c r="V1922" i="11"/>
  <c r="V2123" i="11"/>
  <c r="V1848" i="11"/>
  <c r="V1844" i="11"/>
  <c r="V1820" i="11"/>
  <c r="V1701" i="11"/>
  <c r="V1716" i="11"/>
  <c r="V1748" i="11"/>
  <c r="C78" i="10"/>
  <c r="V1959" i="11"/>
  <c r="V1242" i="11"/>
  <c r="V1148" i="11"/>
  <c r="V334" i="11"/>
  <c r="V1459" i="11"/>
  <c r="V1097" i="11"/>
  <c r="V1116" i="11"/>
  <c r="F110" i="10"/>
  <c r="F250" i="10"/>
  <c r="V2267" i="11"/>
  <c r="V2258" i="11"/>
  <c r="V2245" i="11"/>
  <c r="V2070" i="11"/>
  <c r="V2266" i="11"/>
  <c r="V2146" i="11"/>
  <c r="V1939" i="11"/>
  <c r="E202" i="10"/>
  <c r="V2021" i="11"/>
  <c r="V2144" i="11"/>
  <c r="V2042" i="11"/>
  <c r="F226" i="10"/>
  <c r="V1517" i="11"/>
  <c r="B131" i="10"/>
  <c r="V138" i="11"/>
  <c r="X138" i="11" s="1"/>
  <c r="V242" i="11"/>
  <c r="W950" i="11"/>
  <c r="X950" i="11"/>
  <c r="V1244" i="11"/>
  <c r="W94" i="11"/>
  <c r="W572" i="11"/>
  <c r="X572" i="11"/>
  <c r="W1360" i="11"/>
  <c r="X1360" i="11"/>
  <c r="W144" i="11"/>
  <c r="X144" i="11"/>
  <c r="W1281" i="11"/>
  <c r="X1281" i="11"/>
  <c r="W123" i="11"/>
  <c r="V137" i="11"/>
  <c r="V91" i="11"/>
  <c r="V26" i="11"/>
  <c r="W567" i="11"/>
  <c r="X567" i="11"/>
  <c r="W101" i="11"/>
  <c r="X101" i="11"/>
  <c r="W160" i="11"/>
  <c r="W676" i="11"/>
  <c r="X676" i="11"/>
  <c r="W204" i="11"/>
  <c r="X204" i="11"/>
  <c r="W823" i="11"/>
  <c r="X823" i="11"/>
  <c r="V213" i="11"/>
  <c r="W717" i="11"/>
  <c r="X717" i="11"/>
  <c r="W652" i="11"/>
  <c r="X652" i="11"/>
  <c r="V1208" i="11"/>
  <c r="V1357" i="11"/>
  <c r="W133" i="11"/>
  <c r="V376" i="11"/>
  <c r="V585" i="11"/>
  <c r="V1327" i="11"/>
  <c r="W1496" i="11"/>
  <c r="X1496" i="11"/>
  <c r="W2346" i="11"/>
  <c r="X2346" i="11"/>
  <c r="V588" i="11"/>
  <c r="W600" i="11"/>
  <c r="X600" i="11"/>
  <c r="V990" i="11"/>
  <c r="W1361" i="11"/>
  <c r="X1361" i="11"/>
  <c r="W452" i="11"/>
  <c r="X452" i="11"/>
  <c r="V715" i="11"/>
  <c r="W1228" i="11"/>
  <c r="X1228" i="11"/>
  <c r="W746" i="11"/>
  <c r="X746" i="11"/>
  <c r="V894" i="11"/>
  <c r="V1115" i="11"/>
  <c r="W2236" i="11"/>
  <c r="X2236" i="11"/>
  <c r="W1565" i="11"/>
  <c r="X1565" i="11"/>
  <c r="W72" i="11"/>
  <c r="X72" i="11"/>
  <c r="V778" i="11"/>
  <c r="V508" i="11"/>
  <c r="W1023" i="11"/>
  <c r="X1023" i="11"/>
  <c r="V1422" i="11"/>
  <c r="V326" i="11"/>
  <c r="W396" i="11"/>
  <c r="X396" i="11"/>
  <c r="V836" i="11"/>
  <c r="W1328" i="11"/>
  <c r="X1328" i="11"/>
  <c r="V347" i="11"/>
  <c r="W1497" i="11"/>
  <c r="X1497" i="11"/>
  <c r="W2287" i="11"/>
  <c r="X2287" i="11"/>
  <c r="V287" i="11"/>
  <c r="V1341" i="11"/>
  <c r="W2160" i="11"/>
  <c r="X2160" i="11"/>
  <c r="V348" i="11"/>
  <c r="V699" i="11"/>
  <c r="W1255" i="11"/>
  <c r="X1255" i="11"/>
  <c r="W1234" i="11"/>
  <c r="X1234" i="11"/>
  <c r="W1335" i="11"/>
  <c r="X1335" i="11"/>
  <c r="W2190" i="11"/>
  <c r="X2190" i="11"/>
  <c r="V507" i="11"/>
  <c r="W1439" i="11"/>
  <c r="X1439" i="11"/>
  <c r="W2460" i="11"/>
  <c r="X2460" i="11"/>
  <c r="W2019" i="11"/>
  <c r="X2019" i="11"/>
  <c r="W854" i="11"/>
  <c r="X854" i="11"/>
  <c r="W2483" i="11"/>
  <c r="X2483" i="11"/>
  <c r="V1919" i="11"/>
  <c r="H164" i="10"/>
  <c r="V7" i="11"/>
  <c r="W2088" i="11"/>
  <c r="X2088" i="11"/>
  <c r="W2322" i="11"/>
  <c r="X2322" i="11"/>
  <c r="W2522" i="11"/>
  <c r="X2522" i="11"/>
  <c r="W2508" i="11"/>
  <c r="X2508" i="11"/>
  <c r="W1557" i="11"/>
  <c r="X1557" i="11"/>
  <c r="W1107" i="11"/>
  <c r="X1107" i="11"/>
  <c r="V2027" i="11"/>
  <c r="K71" i="10"/>
  <c r="W1273" i="11"/>
  <c r="X1273" i="11"/>
  <c r="W2286" i="11"/>
  <c r="X2286" i="11"/>
  <c r="W2244" i="11"/>
  <c r="V1815" i="11"/>
  <c r="V1712" i="11"/>
  <c r="V1854" i="11"/>
  <c r="C71" i="10"/>
  <c r="V1440" i="11"/>
  <c r="V1134" i="11"/>
  <c r="V1398" i="11"/>
  <c r="V351" i="11"/>
  <c r="W1126" i="11"/>
  <c r="X1126" i="11"/>
  <c r="W1994" i="11"/>
  <c r="X1994" i="11"/>
  <c r="W1648" i="11"/>
  <c r="X1648" i="11"/>
  <c r="W1646" i="11"/>
  <c r="X1646" i="11"/>
  <c r="V1184" i="11"/>
  <c r="W2040" i="11"/>
  <c r="X2040" i="11"/>
  <c r="W1883" i="11"/>
  <c r="X1883" i="11"/>
  <c r="W1101" i="11"/>
  <c r="X1101" i="11"/>
  <c r="W1528" i="11"/>
  <c r="X1528" i="11"/>
  <c r="W1898" i="11"/>
  <c r="X1898" i="11"/>
  <c r="W2132" i="11"/>
  <c r="X2132" i="11"/>
  <c r="W1863" i="11"/>
  <c r="X1863" i="11"/>
  <c r="V690" i="11"/>
  <c r="V1150" i="11"/>
  <c r="W2279" i="11"/>
  <c r="X2279" i="11"/>
  <c r="W2076" i="11"/>
  <c r="X2076" i="11"/>
  <c r="W1142" i="11"/>
  <c r="X1142" i="11"/>
  <c r="W1354" i="11"/>
  <c r="X1354" i="11"/>
  <c r="W2117" i="11"/>
  <c r="X2117" i="11"/>
  <c r="W2050" i="11"/>
  <c r="X2050" i="11"/>
  <c r="W2434" i="11"/>
  <c r="X2434" i="11"/>
  <c r="W519" i="11"/>
  <c r="X519" i="11"/>
  <c r="W2058" i="11"/>
  <c r="X2058" i="11"/>
  <c r="W1278" i="11"/>
  <c r="X1278" i="11"/>
  <c r="W2462" i="11"/>
  <c r="X2462" i="11"/>
  <c r="W2294" i="11"/>
  <c r="X2294" i="11"/>
  <c r="W1387" i="11"/>
  <c r="X1387" i="11"/>
  <c r="W2306" i="11"/>
  <c r="X2306" i="11"/>
  <c r="W2487" i="11"/>
  <c r="X2487" i="11"/>
  <c r="W1276" i="11"/>
  <c r="X1276" i="11"/>
  <c r="V1913" i="11"/>
  <c r="V2373" i="11"/>
  <c r="V2497" i="11"/>
  <c r="V2381" i="11"/>
  <c r="V2357" i="11"/>
  <c r="H56" i="10"/>
  <c r="V2442" i="11"/>
  <c r="V2210" i="11"/>
  <c r="V1695" i="11"/>
  <c r="V2458" i="11"/>
  <c r="I56" i="10"/>
  <c r="V617" i="11"/>
  <c r="V216" i="11"/>
  <c r="V1380" i="11"/>
  <c r="V515" i="11"/>
  <c r="W195" i="11"/>
  <c r="X195" i="11"/>
  <c r="W13" i="11"/>
  <c r="X13" i="11"/>
  <c r="W1658" i="11"/>
  <c r="X1658" i="11"/>
  <c r="W384" i="11"/>
  <c r="X384" i="11"/>
  <c r="W1249" i="11"/>
  <c r="X1249" i="11"/>
  <c r="W1978" i="11"/>
  <c r="X1978" i="11"/>
  <c r="W2171" i="11"/>
  <c r="X2171" i="11"/>
  <c r="V2455" i="11"/>
  <c r="I2" i="10"/>
  <c r="V886" i="11"/>
  <c r="D250" i="10"/>
  <c r="D110" i="10"/>
  <c r="V1558" i="11"/>
  <c r="V2481" i="11"/>
  <c r="V1597" i="11"/>
  <c r="V1524" i="11"/>
  <c r="V2350" i="11"/>
  <c r="V1683" i="11"/>
  <c r="B113" i="10"/>
  <c r="V1267" i="11"/>
  <c r="V779" i="11"/>
  <c r="V1573" i="11"/>
  <c r="V1676" i="11"/>
  <c r="V2405" i="11"/>
  <c r="V2431" i="11"/>
  <c r="V2063" i="11"/>
  <c r="V1607" i="11"/>
  <c r="B44" i="10"/>
  <c r="V770" i="11"/>
  <c r="V2216" i="11"/>
  <c r="V2217" i="11"/>
  <c r="V891" i="11"/>
  <c r="I64" i="10"/>
  <c r="V905" i="11"/>
  <c r="V909" i="11"/>
  <c r="V1912" i="11"/>
  <c r="V2528" i="11"/>
  <c r="V2362" i="11"/>
  <c r="V1643" i="11"/>
  <c r="V1634" i="11"/>
  <c r="V1678" i="11"/>
  <c r="V2377" i="11"/>
  <c r="V1615" i="11"/>
  <c r="V2327" i="11"/>
  <c r="H51" i="10"/>
  <c r="V723" i="11"/>
  <c r="V712" i="11"/>
  <c r="V2360" i="11"/>
  <c r="H10" i="10"/>
  <c r="W291" i="11"/>
  <c r="X291" i="11"/>
  <c r="W189" i="11"/>
  <c r="X189" i="11"/>
  <c r="W514" i="11"/>
  <c r="X514" i="11"/>
  <c r="W222" i="11"/>
  <c r="X222" i="11"/>
  <c r="V227" i="11"/>
  <c r="W218" i="11"/>
  <c r="X218" i="11"/>
  <c r="V1364" i="11"/>
  <c r="W158" i="11"/>
  <c r="X158" i="11"/>
  <c r="W559" i="11"/>
  <c r="X559" i="11"/>
  <c r="W626" i="11"/>
  <c r="X626" i="11"/>
  <c r="W910" i="11"/>
  <c r="X910" i="11"/>
  <c r="V171" i="11"/>
  <c r="W201" i="11"/>
  <c r="X201" i="11"/>
  <c r="V1151" i="11"/>
  <c r="W74" i="11"/>
  <c r="W1047" i="11"/>
  <c r="X1047" i="11"/>
  <c r="V308" i="11"/>
  <c r="W186" i="11"/>
  <c r="X186" i="11"/>
  <c r="V887" i="11"/>
  <c r="V230" i="11"/>
  <c r="W316" i="11"/>
  <c r="X316" i="11"/>
  <c r="V654" i="11"/>
  <c r="W333" i="11"/>
  <c r="X333" i="11"/>
  <c r="W500" i="11"/>
  <c r="X500" i="11"/>
  <c r="V598" i="11"/>
  <c r="V794" i="11"/>
  <c r="W1454" i="11"/>
  <c r="X1454" i="11"/>
  <c r="W1890" i="11"/>
  <c r="X1890" i="11"/>
  <c r="W350" i="11"/>
  <c r="X350" i="11"/>
  <c r="V740" i="11"/>
  <c r="W914" i="11"/>
  <c r="X914" i="11"/>
  <c r="W972" i="11"/>
  <c r="X972" i="11"/>
  <c r="V1225" i="11"/>
  <c r="W1030" i="11"/>
  <c r="X1030" i="11"/>
  <c r="V1271" i="11"/>
  <c r="W1745" i="11"/>
  <c r="X1745" i="11"/>
  <c r="V767" i="11"/>
  <c r="V651" i="11"/>
  <c r="V1224" i="11"/>
  <c r="W1776" i="11"/>
  <c r="X1776" i="11"/>
  <c r="W1792" i="11"/>
  <c r="X1792" i="11"/>
  <c r="W549" i="11"/>
  <c r="X549" i="11"/>
  <c r="W947" i="11"/>
  <c r="X947" i="11"/>
  <c r="V1461" i="11"/>
  <c r="W501" i="11"/>
  <c r="X501" i="11"/>
  <c r="V52" i="11"/>
  <c r="W839" i="11"/>
  <c r="X839" i="11"/>
  <c r="V1110" i="11"/>
  <c r="V560" i="11"/>
  <c r="V249" i="11"/>
  <c r="V1180" i="11"/>
  <c r="W998" i="11"/>
  <c r="X998" i="11"/>
  <c r="W1396" i="11"/>
  <c r="X1396" i="11"/>
  <c r="W2041" i="11"/>
  <c r="X2041" i="11"/>
  <c r="W337" i="11"/>
  <c r="X337" i="11"/>
  <c r="W777" i="11"/>
  <c r="X777" i="11"/>
  <c r="W1072" i="11"/>
  <c r="X1072" i="11"/>
  <c r="W1138" i="11"/>
  <c r="X1138" i="11"/>
  <c r="W942" i="11"/>
  <c r="X942" i="11"/>
  <c r="W1416" i="11"/>
  <c r="X1416" i="11"/>
  <c r="W1485" i="11"/>
  <c r="X1485" i="11"/>
  <c r="W2004" i="11"/>
  <c r="X2004" i="11"/>
  <c r="V456" i="11"/>
  <c r="W397" i="11"/>
  <c r="X397" i="11"/>
  <c r="W1841" i="11"/>
  <c r="X1841" i="11"/>
  <c r="W2393" i="11"/>
  <c r="X2393" i="11"/>
  <c r="W1525" i="11"/>
  <c r="X1525" i="11"/>
  <c r="W458" i="11"/>
  <c r="X458" i="11"/>
  <c r="W774" i="11"/>
  <c r="X774" i="11"/>
  <c r="W2005" i="11"/>
  <c r="X2005" i="11"/>
  <c r="W2471" i="11"/>
  <c r="X2471" i="11"/>
  <c r="W1642" i="11"/>
  <c r="X1642" i="11"/>
  <c r="W2517" i="11"/>
  <c r="X2517" i="11"/>
  <c r="W2201" i="11"/>
  <c r="V1472" i="11"/>
  <c r="V2253" i="11"/>
  <c r="G277" i="10"/>
  <c r="V433" i="11"/>
  <c r="W2138" i="11"/>
  <c r="X2138" i="11"/>
  <c r="W978" i="11"/>
  <c r="X978" i="11"/>
  <c r="K110" i="10"/>
  <c r="K250" i="10"/>
  <c r="W1918" i="11"/>
  <c r="X1918" i="11"/>
  <c r="W1280" i="11"/>
  <c r="X1280" i="11"/>
  <c r="W1639" i="11"/>
  <c r="X1639" i="11"/>
  <c r="W1617" i="11"/>
  <c r="X1617" i="11"/>
  <c r="V760" i="11"/>
  <c r="W1463" i="11"/>
  <c r="X1463" i="11"/>
  <c r="W2288" i="11"/>
  <c r="X2288" i="11"/>
  <c r="V510" i="11"/>
  <c r="W1840" i="11"/>
  <c r="X1840" i="11"/>
  <c r="W2090" i="11"/>
  <c r="X2090" i="11"/>
  <c r="W2116" i="11"/>
  <c r="X2116" i="11"/>
  <c r="W2523" i="11"/>
  <c r="X2523" i="11"/>
  <c r="V721" i="11"/>
  <c r="W818" i="11"/>
  <c r="X818" i="11"/>
  <c r="W2489" i="11"/>
  <c r="X2489" i="11"/>
  <c r="X1812" i="11"/>
  <c r="W1592" i="11"/>
  <c r="X1592" i="11"/>
  <c r="W1482" i="11"/>
  <c r="X1482" i="11"/>
  <c r="V1407" i="11"/>
  <c r="W711" i="11"/>
  <c r="X711" i="11"/>
  <c r="W1736" i="11"/>
  <c r="X1736" i="11"/>
  <c r="W1842" i="11"/>
  <c r="X1842" i="11"/>
  <c r="W2109" i="11"/>
  <c r="X2109" i="11"/>
  <c r="W2486" i="11"/>
  <c r="X2486" i="11"/>
  <c r="W2269" i="11"/>
  <c r="X2269" i="11"/>
  <c r="W2307" i="11"/>
  <c r="X2307" i="11"/>
  <c r="W2260" i="11"/>
  <c r="X2260" i="11"/>
  <c r="X2024" i="11"/>
  <c r="W1505" i="11"/>
  <c r="X1505" i="11"/>
  <c r="W1722" i="11"/>
  <c r="X1722" i="11"/>
  <c r="W2300" i="11"/>
  <c r="X2300" i="11"/>
  <c r="W529" i="11"/>
  <c r="X529" i="11"/>
  <c r="W2277" i="11"/>
  <c r="X2277" i="11"/>
  <c r="W2112" i="11"/>
  <c r="X2112" i="11"/>
  <c r="W1691" i="11"/>
  <c r="X1691" i="11"/>
  <c r="W2391" i="11"/>
  <c r="X2391" i="11"/>
  <c r="V2048" i="11"/>
  <c r="E226" i="10"/>
  <c r="V2250" i="11"/>
  <c r="V2272" i="11"/>
  <c r="G98" i="10"/>
  <c r="V1822" i="11"/>
  <c r="V2166" i="11"/>
  <c r="V1720" i="11"/>
  <c r="V1809" i="11"/>
  <c r="V1923" i="11"/>
  <c r="V2122" i="11"/>
  <c r="V1622" i="11"/>
  <c r="V1888" i="11"/>
  <c r="V1845" i="11"/>
  <c r="V1739" i="11"/>
  <c r="V1393" i="11"/>
  <c r="V1197" i="11"/>
  <c r="V1462" i="11"/>
  <c r="C26" i="10"/>
  <c r="V1221" i="11"/>
  <c r="V2476" i="11"/>
  <c r="V2231" i="11"/>
  <c r="V1976" i="11"/>
  <c r="V2382" i="11"/>
  <c r="D9" i="10"/>
  <c r="V2448" i="11"/>
  <c r="V2214" i="11"/>
  <c r="I81" i="10"/>
  <c r="V259" i="11"/>
  <c r="V1897" i="11"/>
  <c r="V1869" i="11"/>
  <c r="V2036" i="11"/>
  <c r="V2035" i="11"/>
  <c r="K78" i="10"/>
  <c r="V1338" i="11"/>
  <c r="V371" i="11"/>
  <c r="V1940" i="11"/>
  <c r="E123" i="10"/>
  <c r="V2186" i="11"/>
  <c r="J232" i="10"/>
  <c r="V1175" i="11"/>
  <c r="B272" i="10"/>
  <c r="V2096" i="11"/>
  <c r="V2437" i="11"/>
  <c r="B41" i="10"/>
  <c r="V2305" i="11"/>
  <c r="J177" i="10"/>
  <c r="V107" i="11"/>
  <c r="X107" i="11" s="1"/>
  <c r="V313" i="11"/>
  <c r="W303" i="11"/>
  <c r="X303" i="11"/>
  <c r="V247" i="11"/>
  <c r="W1095" i="11"/>
  <c r="X1095" i="11"/>
  <c r="V176" i="11"/>
  <c r="W1268" i="11"/>
  <c r="X1268" i="11"/>
  <c r="W1444" i="11"/>
  <c r="X1444" i="11"/>
  <c r="W38" i="11"/>
  <c r="X38" i="11"/>
  <c r="W957" i="11"/>
  <c r="X957" i="11"/>
  <c r="W1432" i="11"/>
  <c r="X1432" i="11"/>
  <c r="W6" i="11"/>
  <c r="X6" i="11"/>
  <c r="V959" i="11"/>
  <c r="V187" i="11"/>
  <c r="W267" i="11"/>
  <c r="X267" i="11"/>
  <c r="W1152" i="11"/>
  <c r="X1152" i="11"/>
  <c r="V825" i="11"/>
  <c r="W88" i="11"/>
  <c r="X88" i="11"/>
  <c r="W538" i="11"/>
  <c r="X538" i="11"/>
  <c r="W203" i="11"/>
  <c r="X203" i="11"/>
  <c r="V131" i="11"/>
  <c r="V29" i="11"/>
  <c r="W934" i="11"/>
  <c r="X934" i="11"/>
  <c r="W592" i="11"/>
  <c r="X592" i="11"/>
  <c r="W1346" i="11"/>
  <c r="X1346" i="11"/>
  <c r="W140" i="11"/>
  <c r="X140" i="11"/>
  <c r="W922" i="11"/>
  <c r="X922" i="11"/>
  <c r="X570" i="11"/>
  <c r="W776" i="11"/>
  <c r="X776" i="11"/>
  <c r="W1323" i="11"/>
  <c r="X1323" i="11"/>
  <c r="V1476" i="11"/>
  <c r="W1761" i="11"/>
  <c r="X1761" i="11"/>
  <c r="V948" i="11"/>
  <c r="V1140" i="11"/>
  <c r="W481" i="11"/>
  <c r="X481" i="11"/>
  <c r="V1049" i="11"/>
  <c r="V1464" i="11"/>
  <c r="W685" i="11"/>
  <c r="X685" i="11"/>
  <c r="W1070" i="11"/>
  <c r="X1070" i="11"/>
  <c r="W1411" i="11"/>
  <c r="X1411" i="11"/>
  <c r="W448" i="11"/>
  <c r="X448" i="11"/>
  <c r="V977" i="11"/>
  <c r="V805" i="11"/>
  <c r="W1487" i="11"/>
  <c r="X1487" i="11"/>
  <c r="W2479" i="11"/>
  <c r="X2479" i="11"/>
  <c r="W1946" i="11"/>
  <c r="X1946" i="11"/>
  <c r="V578" i="11"/>
  <c r="V18" i="11"/>
  <c r="W2466" i="11"/>
  <c r="W431" i="11"/>
  <c r="X431" i="11"/>
  <c r="W464" i="11"/>
  <c r="X464" i="11"/>
  <c r="V713" i="11"/>
  <c r="V1367" i="11"/>
  <c r="W620" i="11"/>
  <c r="X620" i="11"/>
  <c r="W82" i="11"/>
  <c r="X82" i="11"/>
  <c r="W1272" i="11"/>
  <c r="X1272" i="11"/>
  <c r="V307" i="11"/>
  <c r="W1013" i="11"/>
  <c r="X1013" i="11"/>
  <c r="W1209" i="11"/>
  <c r="X1209" i="11"/>
  <c r="V1302" i="11"/>
  <c r="V318" i="11"/>
  <c r="V460" i="11"/>
  <c r="W92" i="11"/>
  <c r="X92" i="11"/>
  <c r="W689" i="11"/>
  <c r="X689" i="11"/>
  <c r="W606" i="11"/>
  <c r="X606" i="11"/>
  <c r="V1336" i="11"/>
  <c r="V1264" i="11"/>
  <c r="V1024" i="11"/>
  <c r="W1468" i="11"/>
  <c r="X1468" i="11"/>
  <c r="W956" i="11"/>
  <c r="X956" i="11"/>
  <c r="W1803" i="11"/>
  <c r="X1803" i="11"/>
  <c r="W1569" i="11"/>
  <c r="X1569" i="11"/>
  <c r="W1990" i="11"/>
  <c r="X1990" i="11"/>
  <c r="W949" i="11"/>
  <c r="X949" i="11"/>
  <c r="W2228" i="11"/>
  <c r="X2228" i="11"/>
  <c r="W1945" i="11"/>
  <c r="X1945" i="11"/>
  <c r="W1583" i="11"/>
  <c r="X1583" i="11"/>
  <c r="W2183" i="11"/>
  <c r="X2183" i="11"/>
  <c r="W2406" i="11"/>
  <c r="X2406" i="11"/>
  <c r="V1073" i="11"/>
  <c r="W1399" i="11"/>
  <c r="X1399" i="11"/>
  <c r="V2453" i="11"/>
  <c r="V2264" i="11"/>
  <c r="V2213" i="11"/>
  <c r="V2225" i="11"/>
  <c r="V2212" i="11"/>
  <c r="I78" i="10"/>
  <c r="V1697" i="11"/>
  <c r="V2459" i="11"/>
  <c r="V546" i="11"/>
  <c r="V999" i="11"/>
  <c r="V219" i="11"/>
  <c r="V906" i="11"/>
  <c r="V2256" i="11"/>
  <c r="G222" i="10"/>
  <c r="V791" i="11"/>
  <c r="W1980" i="11"/>
  <c r="X1980" i="11"/>
  <c r="W2274" i="11"/>
  <c r="X2274" i="11"/>
  <c r="W2299" i="11"/>
  <c r="X2299" i="11"/>
  <c r="W593" i="11"/>
  <c r="X593" i="11"/>
  <c r="W1074" i="11"/>
  <c r="X1074" i="11"/>
  <c r="V857" i="11"/>
  <c r="W2498" i="11"/>
  <c r="X2498" i="11"/>
  <c r="W2527" i="11"/>
  <c r="X2527" i="11"/>
  <c r="V579" i="11"/>
  <c r="W2137" i="11"/>
  <c r="X2137" i="11"/>
  <c r="W436" i="11"/>
  <c r="X436" i="11"/>
  <c r="V884" i="11"/>
  <c r="W849" i="11"/>
  <c r="X849" i="11"/>
  <c r="W1811" i="11"/>
  <c r="X1811" i="11"/>
  <c r="W1749" i="11"/>
  <c r="X1749" i="11"/>
  <c r="V1001" i="11"/>
  <c r="W548" i="11"/>
  <c r="X548" i="11"/>
  <c r="W2124" i="11"/>
  <c r="X2124" i="11"/>
  <c r="V1955" i="11"/>
  <c r="D72" i="10"/>
  <c r="W2366" i="11"/>
  <c r="X2366" i="11"/>
  <c r="W1960" i="11"/>
  <c r="X1960" i="11"/>
  <c r="W1621" i="11"/>
  <c r="X1621" i="11"/>
  <c r="W1941" i="11"/>
  <c r="X1941" i="11"/>
  <c r="W2091" i="11"/>
  <c r="X2091" i="11"/>
  <c r="W2378" i="11"/>
  <c r="X2378" i="11"/>
  <c r="W2259" i="11"/>
  <c r="X2259" i="11"/>
  <c r="W1986" i="11"/>
  <c r="X1986" i="11"/>
  <c r="W1895" i="11"/>
  <c r="X1895" i="11"/>
  <c r="W2278" i="11"/>
  <c r="X2278" i="11"/>
  <c r="V1756" i="11"/>
  <c r="C205" i="10"/>
  <c r="W2435" i="11"/>
  <c r="X2435" i="11"/>
  <c r="V1513" i="11"/>
  <c r="V2488" i="11"/>
  <c r="B236" i="10"/>
  <c r="V2219" i="11"/>
  <c r="I171" i="10"/>
  <c r="V881" i="11"/>
  <c r="V2273" i="11"/>
  <c r="V2254" i="11"/>
  <c r="G9" i="10"/>
  <c r="V1580" i="11"/>
  <c r="V1554" i="11"/>
  <c r="V1943" i="11"/>
  <c r="V2515" i="11"/>
  <c r="V2417" i="11"/>
  <c r="V1527" i="11"/>
  <c r="V2064" i="11"/>
  <c r="V1584" i="11"/>
  <c r="V1688" i="11"/>
  <c r="V2313" i="11"/>
  <c r="V2080" i="11"/>
  <c r="V1508" i="11"/>
  <c r="V1802" i="11"/>
  <c r="V2485" i="11"/>
  <c r="V2081" i="11"/>
  <c r="V2384" i="11"/>
  <c r="V1791" i="11"/>
  <c r="B26" i="10"/>
  <c r="V935" i="11"/>
  <c r="V1163" i="11"/>
  <c r="V1493" i="11"/>
  <c r="V463" i="11"/>
  <c r="V454" i="11"/>
  <c r="V1332" i="11"/>
  <c r="V2302" i="11"/>
  <c r="V2140" i="11"/>
  <c r="V2519" i="11"/>
  <c r="F98" i="10"/>
  <c r="J250" i="10"/>
  <c r="J110" i="10"/>
  <c r="V245" i="11"/>
  <c r="W309" i="11"/>
  <c r="X309" i="11"/>
  <c r="W1340" i="11"/>
  <c r="X1340" i="11"/>
  <c r="W11" i="11"/>
  <c r="X11" i="11"/>
  <c r="W1443" i="11"/>
  <c r="X1443" i="11"/>
  <c r="W126" i="11"/>
  <c r="X126" i="11"/>
  <c r="W139" i="11"/>
  <c r="X139" i="11"/>
  <c r="W571" i="11"/>
  <c r="X571" i="11"/>
  <c r="W1410" i="11"/>
  <c r="X1410" i="11"/>
  <c r="V44" i="11"/>
  <c r="V1119" i="11"/>
  <c r="W151" i="11"/>
  <c r="X151" i="11"/>
  <c r="W601" i="11"/>
  <c r="X601" i="11"/>
  <c r="V865" i="11"/>
  <c r="V1169" i="11"/>
  <c r="V150" i="11"/>
  <c r="V475" i="11"/>
  <c r="W147" i="11"/>
  <c r="X147" i="11"/>
  <c r="W1005" i="11"/>
  <c r="X1005" i="11"/>
  <c r="W1083" i="11"/>
  <c r="X1083" i="11"/>
  <c r="V1214" i="11"/>
  <c r="W1397" i="11"/>
  <c r="X1397" i="11"/>
  <c r="V541" i="11"/>
  <c r="W1374" i="11"/>
  <c r="X1374" i="11"/>
  <c r="W2173" i="11"/>
  <c r="X2173" i="11"/>
  <c r="V434" i="11"/>
  <c r="W552" i="11"/>
  <c r="X552" i="11"/>
  <c r="W965" i="11"/>
  <c r="X965" i="11"/>
  <c r="W1389" i="11"/>
  <c r="X1389" i="11"/>
  <c r="V353" i="11"/>
  <c r="W443" i="11"/>
  <c r="X443" i="11"/>
  <c r="W561" i="11"/>
  <c r="X561" i="11"/>
  <c r="V1166" i="11"/>
  <c r="V271" i="11"/>
  <c r="W374" i="11"/>
  <c r="X374" i="11"/>
  <c r="V1168" i="11"/>
  <c r="V1494" i="11"/>
  <c r="W2191" i="11"/>
  <c r="X2191" i="11"/>
  <c r="W491" i="11"/>
  <c r="X491" i="11"/>
  <c r="V796" i="11"/>
  <c r="W1077" i="11"/>
  <c r="X1077" i="11"/>
  <c r="W1455" i="11"/>
  <c r="X1455" i="11"/>
  <c r="W2101" i="11"/>
  <c r="X2101" i="11"/>
  <c r="W1904" i="11"/>
  <c r="X1904" i="11"/>
  <c r="W369" i="11"/>
  <c r="X369" i="11"/>
  <c r="W835" i="11"/>
  <c r="X835" i="11"/>
  <c r="W1394" i="11"/>
  <c r="X1394" i="11"/>
  <c r="V1488" i="11"/>
  <c r="W2432" i="11"/>
  <c r="X2432" i="11"/>
  <c r="W594" i="11"/>
  <c r="X594" i="11"/>
  <c r="W812" i="11"/>
  <c r="X812" i="11"/>
  <c r="V328" i="11"/>
  <c r="W875" i="11"/>
  <c r="X875" i="11"/>
  <c r="V851" i="11"/>
  <c r="W583" i="11"/>
  <c r="X583" i="11"/>
  <c r="V743" i="11"/>
  <c r="V992" i="11"/>
  <c r="V1473" i="11"/>
  <c r="V455" i="11"/>
  <c r="X285" i="11"/>
  <c r="W285" i="11"/>
  <c r="V494" i="11"/>
  <c r="V809" i="11"/>
  <c r="W1589" i="11"/>
  <c r="X1589" i="11"/>
  <c r="W322" i="11"/>
  <c r="X322" i="11"/>
  <c r="V102" i="11"/>
  <c r="W1381" i="11"/>
  <c r="X1381" i="11"/>
  <c r="W2115" i="11"/>
  <c r="X2115" i="11"/>
  <c r="W1855" i="11"/>
  <c r="X1855" i="11"/>
  <c r="W2468" i="11"/>
  <c r="X2468" i="11"/>
  <c r="V2093" i="11"/>
  <c r="V2092" i="11"/>
  <c r="V2100" i="11"/>
  <c r="B180" i="10"/>
  <c r="V47" i="11"/>
  <c r="V447" i="11"/>
  <c r="W1094" i="11"/>
  <c r="X1094" i="11"/>
  <c r="W1319" i="11"/>
  <c r="X1319" i="11"/>
  <c r="W2409" i="11"/>
  <c r="X2409" i="11"/>
  <c r="W1674" i="11"/>
  <c r="X1674" i="11"/>
  <c r="W2283" i="11"/>
  <c r="X2283" i="11"/>
  <c r="W1789" i="11"/>
  <c r="X1789" i="11"/>
  <c r="W1685" i="11"/>
  <c r="X1685" i="11"/>
  <c r="V71" i="11"/>
  <c r="V2014" i="11"/>
  <c r="V2108" i="11"/>
  <c r="V2010" i="11"/>
  <c r="E56" i="10"/>
  <c r="W1752" i="11"/>
  <c r="X1752" i="11"/>
  <c r="V1538" i="11"/>
  <c r="V1767" i="11"/>
  <c r="B234" i="10"/>
  <c r="W986" i="11"/>
  <c r="X986" i="11"/>
  <c r="W2399" i="11"/>
  <c r="X2399" i="11"/>
  <c r="W1076" i="11"/>
  <c r="X1076" i="11"/>
  <c r="V540" i="11"/>
  <c r="W1470" i="11"/>
  <c r="X1470" i="11"/>
  <c r="V2141" i="11"/>
  <c r="V2295" i="11"/>
  <c r="F70" i="10"/>
  <c r="W1019" i="11"/>
  <c r="X1019" i="11"/>
  <c r="W893" i="11"/>
  <c r="X893" i="11"/>
  <c r="W2333" i="11"/>
  <c r="X2333" i="11"/>
  <c r="W1303" i="11"/>
  <c r="X1303" i="11"/>
  <c r="W890" i="11"/>
  <c r="X890" i="11"/>
  <c r="W1254" i="11"/>
  <c r="X1254" i="11"/>
  <c r="W524" i="11"/>
  <c r="X524" i="11"/>
  <c r="W2020" i="11"/>
  <c r="X2020" i="11"/>
  <c r="W1819" i="11"/>
  <c r="X1819" i="11"/>
  <c r="V2319" i="11"/>
  <c r="V2078" i="11"/>
  <c r="B198" i="10"/>
  <c r="W963" i="11"/>
  <c r="X963" i="11"/>
  <c r="W1227" i="11"/>
  <c r="X1227" i="11"/>
  <c r="V1018" i="11"/>
  <c r="W803" i="11"/>
  <c r="X803" i="11"/>
  <c r="W1677" i="11"/>
  <c r="X1677" i="11"/>
  <c r="W1732" i="11"/>
  <c r="X1732" i="11"/>
  <c r="W1821" i="11"/>
  <c r="X1821" i="11"/>
  <c r="W1864" i="11"/>
  <c r="X1864" i="11"/>
  <c r="W2003" i="11"/>
  <c r="X2003" i="11"/>
  <c r="W2465" i="11"/>
  <c r="X2465" i="11"/>
  <c r="W1882" i="11"/>
  <c r="X1882" i="11"/>
  <c r="W1942" i="11"/>
  <c r="X1942" i="11"/>
  <c r="W2155" i="11"/>
  <c r="X2155" i="11"/>
  <c r="W2131" i="11"/>
  <c r="X2131" i="11"/>
  <c r="W1586" i="11"/>
  <c r="X1586" i="11"/>
  <c r="W1881" i="11"/>
  <c r="X1881" i="11"/>
  <c r="W2184" i="11"/>
  <c r="X2184" i="11"/>
  <c r="V1742" i="11"/>
  <c r="C234" i="10"/>
  <c r="W1662" i="11"/>
  <c r="X1662" i="11"/>
  <c r="W12" i="11"/>
  <c r="X12" i="11"/>
  <c r="W582" i="11"/>
  <c r="X582" i="11"/>
  <c r="W1232" i="11"/>
  <c r="X1232" i="11"/>
  <c r="V1520" i="11"/>
  <c r="V1507" i="11"/>
  <c r="V2507" i="11"/>
  <c r="V1577" i="11"/>
  <c r="V2177" i="11"/>
  <c r="V1784" i="11"/>
  <c r="V2098" i="11"/>
  <c r="V762" i="11"/>
  <c r="B116" i="10"/>
  <c r="V1350" i="11"/>
  <c r="V2079" i="11"/>
  <c r="V1907" i="11"/>
  <c r="V2400" i="11"/>
  <c r="V1927" i="11"/>
  <c r="V1561" i="11"/>
  <c r="V2495" i="11"/>
  <c r="V2469" i="11"/>
  <c r="V2371" i="11"/>
  <c r="V2394" i="11"/>
  <c r="V1968" i="11"/>
  <c r="V2083" i="11"/>
  <c r="V1630" i="11"/>
  <c r="V1771" i="11"/>
  <c r="V1692" i="11"/>
  <c r="V1652" i="11"/>
  <c r="V2385" i="11"/>
  <c r="V2408" i="11"/>
  <c r="V1673" i="11"/>
  <c r="V1944" i="11"/>
  <c r="V2229" i="11"/>
  <c r="V1609" i="11"/>
  <c r="V2505" i="11"/>
  <c r="V2175" i="11"/>
  <c r="V1983" i="11"/>
  <c r="V1949" i="11"/>
  <c r="V1613" i="11"/>
  <c r="V2420" i="11"/>
  <c r="V2326" i="11"/>
  <c r="V2151" i="11"/>
  <c r="V1571" i="11"/>
  <c r="V1787" i="11"/>
  <c r="V1782" i="11"/>
  <c r="V2425" i="11"/>
  <c r="V2396" i="11"/>
  <c r="V1796" i="11"/>
  <c r="V2129" i="11"/>
  <c r="V2200" i="11"/>
  <c r="V1935" i="11"/>
  <c r="V2102" i="11"/>
  <c r="V2510" i="11"/>
  <c r="V2521" i="11"/>
  <c r="V2194" i="11"/>
  <c r="V1682" i="11"/>
  <c r="V1794" i="11"/>
  <c r="V2062" i="11"/>
  <c r="V2233" i="11"/>
  <c r="V1579" i="11"/>
  <c r="V2421" i="11"/>
  <c r="V1800" i="11"/>
  <c r="V2482" i="11"/>
  <c r="V2516" i="11"/>
  <c r="V2416" i="11"/>
  <c r="V1563" i="11"/>
  <c r="V1590" i="11"/>
  <c r="V2074" i="11"/>
  <c r="V473" i="11"/>
  <c r="V465" i="11"/>
  <c r="V694" i="11"/>
  <c r="V1069" i="11"/>
  <c r="V1160" i="11"/>
  <c r="V686" i="11"/>
  <c r="V688" i="11"/>
  <c r="V981" i="11"/>
  <c r="V1195" i="11"/>
  <c r="V727" i="11"/>
  <c r="V828" i="11"/>
  <c r="V705" i="11"/>
  <c r="V736" i="11"/>
  <c r="V677" i="11"/>
  <c r="V1035" i="11"/>
  <c r="B9" i="10"/>
  <c r="V423" i="11"/>
  <c r="V279" i="11"/>
  <c r="V745" i="11"/>
  <c r="V752" i="11"/>
  <c r="V132" i="11"/>
  <c r="V1489" i="11"/>
  <c r="V789" i="11"/>
  <c r="V1376" i="11"/>
  <c r="V1900" i="11"/>
  <c r="V2031" i="11"/>
  <c r="V1873" i="11"/>
  <c r="K56" i="10"/>
  <c r="V2403" i="11"/>
  <c r="B123" i="10"/>
  <c r="V2045" i="11"/>
  <c r="V2147" i="11"/>
  <c r="E278" i="10"/>
  <c r="V2159" i="11"/>
  <c r="V2135" i="11"/>
  <c r="F113" i="10"/>
  <c r="V2248" i="11"/>
  <c r="G226" i="10"/>
  <c r="V1593" i="11"/>
  <c r="B42" i="10"/>
  <c r="V240" i="11"/>
  <c r="W146" i="11"/>
  <c r="X146" i="11"/>
  <c r="V114" i="11"/>
  <c r="W152" i="11"/>
  <c r="X152" i="11"/>
  <c r="V742" i="11"/>
  <c r="W1369" i="11"/>
  <c r="X1369" i="11"/>
  <c r="V251" i="11"/>
  <c r="W258" i="11"/>
  <c r="X258" i="11"/>
  <c r="W801" i="11"/>
  <c r="X801" i="11"/>
  <c r="V67" i="11"/>
  <c r="W283" i="11"/>
  <c r="X283" i="11"/>
  <c r="W806" i="11"/>
  <c r="X806" i="11"/>
  <c r="W662" i="11"/>
  <c r="X662" i="11"/>
  <c r="V211" i="11"/>
  <c r="W1015" i="11"/>
  <c r="X1015" i="11"/>
  <c r="W952" i="11"/>
  <c r="X952" i="11"/>
  <c r="V54" i="11"/>
  <c r="W1200" i="11"/>
  <c r="X1200" i="11"/>
  <c r="V286" i="11"/>
  <c r="V202" i="11"/>
  <c r="W1052" i="11"/>
  <c r="X1052" i="11"/>
  <c r="W1414" i="11"/>
  <c r="X1414" i="11"/>
  <c r="W63" i="11"/>
  <c r="X63" i="11"/>
  <c r="V1349" i="11"/>
  <c r="V709" i="11"/>
  <c r="V228" i="11"/>
  <c r="W1750" i="11"/>
  <c r="X1750" i="11"/>
  <c r="V352" i="11"/>
  <c r="W725" i="11"/>
  <c r="X725" i="11"/>
  <c r="W1100" i="11"/>
  <c r="X1100" i="11"/>
  <c r="W1438" i="11"/>
  <c r="X1438" i="11"/>
  <c r="W363" i="11"/>
  <c r="X363" i="11"/>
  <c r="V634" i="11"/>
  <c r="W969" i="11"/>
  <c r="X969" i="11"/>
  <c r="V1226" i="11"/>
  <c r="W722" i="11"/>
  <c r="X722" i="11"/>
  <c r="V674" i="11"/>
  <c r="V1003" i="11"/>
  <c r="W1256" i="11"/>
  <c r="X1256" i="11"/>
  <c r="W638" i="11"/>
  <c r="X638" i="11"/>
  <c r="W1012" i="11"/>
  <c r="X1012" i="11"/>
  <c r="V1274" i="11"/>
  <c r="W25" i="11"/>
  <c r="X25" i="11"/>
  <c r="W2348" i="11"/>
  <c r="X2348" i="11"/>
  <c r="W2354" i="11"/>
  <c r="X2354" i="11"/>
  <c r="V99" i="11"/>
  <c r="W1038" i="11"/>
  <c r="X1038" i="11"/>
  <c r="W1287" i="11"/>
  <c r="X1287" i="11"/>
  <c r="W773" i="11"/>
  <c r="X773" i="11"/>
  <c r="V842" i="11"/>
  <c r="V1305" i="11"/>
  <c r="V982" i="11"/>
  <c r="V420" i="11"/>
  <c r="V841" i="11"/>
  <c r="V295" i="11"/>
  <c r="V888" i="11"/>
  <c r="V1108" i="11"/>
  <c r="V32" i="11"/>
  <c r="W355" i="11"/>
  <c r="X355" i="11"/>
  <c r="W405" i="11"/>
  <c r="X405" i="11"/>
  <c r="W1347" i="11"/>
  <c r="X1347" i="11"/>
  <c r="V1026" i="11"/>
  <c r="W1385" i="11"/>
  <c r="X1385" i="11"/>
  <c r="V172" i="11"/>
  <c r="W366" i="11"/>
  <c r="X366" i="11"/>
  <c r="V611" i="11"/>
  <c r="V1183" i="11"/>
  <c r="V2" i="11"/>
  <c r="W2504" i="11"/>
  <c r="X2504" i="11"/>
  <c r="V534" i="11"/>
  <c r="W478" i="11"/>
  <c r="X478" i="11"/>
  <c r="W1865" i="11"/>
  <c r="X1865" i="11"/>
  <c r="W1829" i="11"/>
  <c r="X1829" i="11"/>
  <c r="W682" i="11"/>
  <c r="X682" i="11"/>
  <c r="W1971" i="11"/>
  <c r="X1971" i="11"/>
  <c r="V2276" i="11"/>
  <c r="J198" i="10"/>
  <c r="W331" i="11"/>
  <c r="X331" i="11"/>
  <c r="V1188" i="11"/>
  <c r="X1059" i="11"/>
  <c r="W2312" i="11"/>
  <c r="X2312" i="11"/>
  <c r="W1501" i="11"/>
  <c r="X1501" i="11"/>
  <c r="W2065" i="11"/>
  <c r="X2065" i="11"/>
  <c r="W1989" i="11"/>
  <c r="X1989" i="11"/>
  <c r="W1614" i="11"/>
  <c r="X1614" i="11"/>
  <c r="V118" i="11"/>
  <c r="V1085" i="11"/>
  <c r="W2389" i="11"/>
  <c r="X2389" i="11"/>
  <c r="W1672" i="11"/>
  <c r="X1672" i="11"/>
  <c r="W2011" i="11"/>
  <c r="X2011" i="11"/>
  <c r="W2339" i="11"/>
  <c r="X2339" i="11"/>
  <c r="W1093" i="11"/>
  <c r="X1093" i="11"/>
  <c r="W1400" i="11"/>
  <c r="X1400" i="11"/>
  <c r="V368" i="11"/>
  <c r="W1509" i="11"/>
  <c r="X1509" i="11"/>
  <c r="W1910" i="11"/>
  <c r="X1910" i="11"/>
  <c r="W903" i="11"/>
  <c r="X903" i="11"/>
  <c r="W2049" i="11"/>
  <c r="X2049" i="11"/>
  <c r="W502" i="11"/>
  <c r="X502" i="11"/>
  <c r="W1306" i="11"/>
  <c r="X1306" i="11"/>
  <c r="W2290" i="11"/>
  <c r="X2290" i="11"/>
  <c r="W2446" i="11"/>
  <c r="X2446" i="11"/>
  <c r="W1857" i="11"/>
  <c r="X1857" i="11"/>
  <c r="W1843" i="11"/>
  <c r="X1843" i="11"/>
  <c r="W867" i="11"/>
  <c r="X867" i="11"/>
  <c r="W1711" i="11"/>
  <c r="X1711" i="11"/>
  <c r="W2168" i="11"/>
  <c r="X2168" i="11"/>
  <c r="W590" i="11"/>
  <c r="X590" i="11"/>
  <c r="W1206" i="11"/>
  <c r="X1206" i="11"/>
  <c r="W1925" i="11"/>
  <c r="X1925" i="11"/>
  <c r="W2022" i="11"/>
  <c r="X2022" i="11"/>
  <c r="W1177" i="11"/>
  <c r="X1177" i="11"/>
  <c r="V482" i="11"/>
  <c r="V1430" i="11"/>
  <c r="W1921" i="11"/>
  <c r="X1921" i="11"/>
  <c r="W1625" i="11"/>
  <c r="X1625" i="11"/>
  <c r="W1852" i="11"/>
  <c r="X1852" i="11"/>
  <c r="W516" i="11"/>
  <c r="X516" i="11"/>
  <c r="W2203" i="11"/>
  <c r="X2203" i="11"/>
  <c r="V1540" i="11"/>
  <c r="V1510" i="11"/>
  <c r="V1502" i="11"/>
  <c r="V2318" i="11"/>
  <c r="V1774" i="11"/>
  <c r="V1541" i="11"/>
  <c r="V1544" i="11"/>
  <c r="V1543" i="11"/>
  <c r="V1967" i="11"/>
  <c r="V2094" i="11"/>
  <c r="B274" i="10"/>
  <c r="W2247" i="11"/>
  <c r="X2247" i="11"/>
  <c r="W1814" i="11"/>
  <c r="W2439" i="11"/>
  <c r="X2439" i="11"/>
  <c r="W2337" i="11"/>
  <c r="X2337" i="11"/>
  <c r="W2086" i="11"/>
  <c r="X2086" i="11"/>
  <c r="V2034" i="11"/>
  <c r="K2" i="10"/>
  <c r="V1650" i="11"/>
  <c r="V2085" i="11"/>
  <c r="V1602" i="11"/>
  <c r="V1521" i="11"/>
  <c r="V2196" i="11"/>
  <c r="V783" i="11"/>
  <c r="B15" i="10"/>
  <c r="V702" i="11"/>
  <c r="V2285" i="11"/>
  <c r="F116" i="10"/>
  <c r="V2170" i="11"/>
  <c r="F158" i="10"/>
  <c r="V2473" i="11"/>
  <c r="V1979" i="11"/>
  <c r="D98" i="10"/>
  <c r="V1764" i="11"/>
  <c r="C246" i="10"/>
  <c r="V2376" i="11"/>
  <c r="H58" i="10"/>
  <c r="V730" i="11"/>
  <c r="V2142" i="11"/>
  <c r="V2301" i="11"/>
  <c r="F14" i="10"/>
  <c r="V2120" i="11"/>
  <c r="V1886" i="11"/>
  <c r="V1623" i="11"/>
  <c r="V1862" i="11"/>
  <c r="V1808" i="11"/>
  <c r="V2340" i="11"/>
  <c r="V2059" i="11"/>
  <c r="V1825" i="11"/>
  <c r="V1850" i="11"/>
  <c r="V1718" i="11"/>
  <c r="V1867" i="11"/>
  <c r="V968" i="11"/>
  <c r="C81" i="10"/>
  <c r="V1442" i="11"/>
  <c r="V586" i="11"/>
  <c r="V2338" i="11"/>
  <c r="V1879" i="11"/>
  <c r="K256" i="10"/>
  <c r="V261" i="11"/>
  <c r="V103" i="11"/>
  <c r="W66" i="11"/>
  <c r="X66" i="11"/>
  <c r="W1423" i="11"/>
  <c r="X1423" i="11"/>
  <c r="W174" i="11"/>
  <c r="X174" i="11"/>
  <c r="V1265" i="11"/>
  <c r="W1437" i="11"/>
  <c r="X1437" i="11"/>
  <c r="X115" i="11"/>
  <c r="V907" i="11"/>
  <c r="W162" i="11"/>
  <c r="X162" i="11"/>
  <c r="V1370" i="11"/>
  <c r="V95" i="11"/>
  <c r="W51" i="11"/>
  <c r="X51" i="11"/>
  <c r="W644" i="11"/>
  <c r="X644" i="11"/>
  <c r="W310" i="11"/>
  <c r="X310" i="11"/>
  <c r="W901" i="11"/>
  <c r="X901" i="11"/>
  <c r="V312" i="11"/>
  <c r="W1157" i="11"/>
  <c r="X1157" i="11"/>
  <c r="W1211" i="11"/>
  <c r="X1211" i="11"/>
  <c r="W154" i="11"/>
  <c r="X154" i="11"/>
  <c r="W1229" i="11"/>
  <c r="X1229" i="11"/>
  <c r="W148" i="11"/>
  <c r="X148" i="11"/>
  <c r="V98" i="11"/>
  <c r="V212" i="11"/>
  <c r="V837" i="11"/>
  <c r="W1723" i="11"/>
  <c r="X1723" i="11"/>
  <c r="W342" i="11"/>
  <c r="X342" i="11"/>
  <c r="V1198" i="11"/>
  <c r="W1284" i="11"/>
  <c r="X1284" i="11"/>
  <c r="W1480" i="11"/>
  <c r="V444" i="11"/>
  <c r="V359" i="11"/>
  <c r="W1123" i="11"/>
  <c r="X1123" i="11"/>
  <c r="V1420" i="11"/>
  <c r="W417" i="11"/>
  <c r="X417" i="11"/>
  <c r="V1386" i="11"/>
  <c r="W2012" i="11"/>
  <c r="X2012" i="11"/>
  <c r="V821" i="11"/>
  <c r="V792" i="11"/>
  <c r="V1230" i="11"/>
  <c r="W1553" i="11"/>
  <c r="X1553" i="11"/>
  <c r="W2412" i="11"/>
  <c r="X2412" i="11"/>
  <c r="V398" i="11"/>
  <c r="V936" i="11"/>
  <c r="V1308" i="11"/>
  <c r="W280" i="11"/>
  <c r="X280" i="11"/>
  <c r="W2395" i="11"/>
  <c r="X2395" i="11"/>
  <c r="V435" i="11"/>
  <c r="V237" i="11"/>
  <c r="V573" i="11"/>
  <c r="V335" i="11"/>
  <c r="W782" i="11"/>
  <c r="X782" i="11"/>
  <c r="V575" i="11"/>
  <c r="V1162" i="11"/>
  <c r="W1330" i="11"/>
  <c r="X1330" i="11"/>
  <c r="V168" i="11"/>
  <c r="V566" i="11"/>
  <c r="W1034" i="11"/>
  <c r="X1034" i="11"/>
  <c r="V1220" i="11"/>
  <c r="W2232" i="11"/>
  <c r="X2232" i="11"/>
  <c r="V345" i="11"/>
  <c r="W602" i="11"/>
  <c r="X602" i="11"/>
  <c r="V196" i="11"/>
  <c r="W340" i="11"/>
  <c r="X340" i="11"/>
  <c r="W860" i="11"/>
  <c r="X860" i="11"/>
  <c r="W2365" i="11"/>
  <c r="X2365" i="11"/>
  <c r="W1704" i="11"/>
  <c r="X1704" i="11"/>
  <c r="W2514" i="11"/>
  <c r="X2514" i="11"/>
  <c r="W530" i="11"/>
  <c r="X530" i="11"/>
  <c r="W1937" i="11"/>
  <c r="X1937" i="11"/>
  <c r="W1002" i="11"/>
  <c r="X1002" i="11"/>
  <c r="W1780" i="11"/>
  <c r="X1780" i="11"/>
  <c r="W1633" i="11"/>
  <c r="X1633" i="11"/>
  <c r="W1559" i="11"/>
  <c r="W2414" i="11"/>
  <c r="X2414" i="11"/>
  <c r="W815" i="11"/>
  <c r="X815" i="11"/>
  <c r="W2106" i="11"/>
  <c r="X2106" i="11"/>
  <c r="V919" i="11"/>
  <c r="W2111" i="11"/>
  <c r="X2111" i="11"/>
  <c r="W2028" i="11"/>
  <c r="X2028" i="11"/>
  <c r="W1992" i="11"/>
  <c r="X1992" i="11"/>
  <c r="V2223" i="11"/>
  <c r="V2520" i="11"/>
  <c r="V2456" i="11"/>
  <c r="V1693" i="11"/>
  <c r="V2240" i="11"/>
  <c r="V2208" i="11"/>
  <c r="I51" i="10"/>
  <c r="V869" i="11"/>
  <c r="V476" i="11"/>
  <c r="W1638" i="11"/>
  <c r="X1638" i="11"/>
  <c r="V486" i="11"/>
  <c r="W2436" i="11"/>
  <c r="X2436" i="11"/>
  <c r="V1484" i="11"/>
  <c r="V2072" i="11"/>
  <c r="V1681" i="11"/>
  <c r="V1926" i="11"/>
  <c r="V1610" i="11"/>
  <c r="V2478" i="11"/>
  <c r="V2411" i="11"/>
  <c r="V1572" i="11"/>
  <c r="V1632" i="11"/>
  <c r="V2125" i="11"/>
  <c r="V2440" i="11"/>
  <c r="V2176" i="11"/>
  <c r="V2392" i="11"/>
  <c r="V2202" i="11"/>
  <c r="V2502" i="11"/>
  <c r="V1605" i="11"/>
  <c r="V2494" i="11"/>
  <c r="V1775" i="11"/>
  <c r="V2387" i="11"/>
  <c r="V2518" i="11"/>
  <c r="V1666" i="11"/>
  <c r="V1982" i="11"/>
  <c r="V2401" i="11"/>
  <c r="V1657" i="11"/>
  <c r="V1689" i="11"/>
  <c r="V2082" i="11"/>
  <c r="B14" i="10"/>
  <c r="V933" i="11"/>
  <c r="V664" i="11"/>
  <c r="V53" i="11"/>
  <c r="V693" i="11"/>
  <c r="V700" i="11"/>
  <c r="V1193" i="11"/>
  <c r="V1321" i="11"/>
  <c r="V819" i="11"/>
  <c r="V1032" i="11"/>
  <c r="V726" i="11"/>
  <c r="V305" i="11"/>
  <c r="V451" i="11"/>
  <c r="V687" i="11"/>
  <c r="V466" i="11"/>
  <c r="V315" i="11"/>
  <c r="V680" i="11"/>
  <c r="V647" i="11"/>
  <c r="V923" i="11"/>
  <c r="V761" i="11"/>
  <c r="W1993" i="11"/>
  <c r="X1993" i="11"/>
  <c r="W1715" i="11"/>
  <c r="X1715" i="11"/>
  <c r="V641" i="11"/>
  <c r="W1251" i="11"/>
  <c r="X1251" i="11"/>
  <c r="W2057" i="11"/>
  <c r="X2057" i="11"/>
  <c r="W1706" i="11"/>
  <c r="X1706" i="11"/>
  <c r="V2344" i="11"/>
  <c r="V1835" i="11"/>
  <c r="C171" i="10"/>
  <c r="V1728" i="11"/>
  <c r="V1727" i="11"/>
  <c r="W1253" i="11"/>
  <c r="X1253" i="11"/>
  <c r="W1629" i="11"/>
  <c r="X1629" i="11"/>
  <c r="W2167" i="11"/>
  <c r="X2167" i="11"/>
  <c r="W1114" i="11"/>
  <c r="X1114" i="11"/>
  <c r="W1700" i="11"/>
  <c r="W1969" i="11"/>
  <c r="X1969" i="11"/>
  <c r="W1366" i="11"/>
  <c r="X1366" i="11"/>
  <c r="W2328" i="11"/>
  <c r="X2328" i="11"/>
  <c r="W2121" i="11"/>
  <c r="X2121" i="11"/>
  <c r="W2449" i="11"/>
  <c r="X2449" i="11"/>
  <c r="W2087" i="11"/>
  <c r="X2087" i="11"/>
  <c r="W2257" i="11"/>
  <c r="X2257" i="11"/>
  <c r="W395" i="11"/>
  <c r="X395" i="11"/>
  <c r="W1964" i="11"/>
  <c r="X1964" i="11"/>
  <c r="W1653" i="11"/>
  <c r="X1653" i="11"/>
  <c r="W2033" i="11"/>
  <c r="X2033" i="11"/>
  <c r="W1552" i="11"/>
  <c r="X1552" i="11"/>
  <c r="W1713" i="11"/>
  <c r="X1713" i="11"/>
  <c r="W1339" i="11"/>
  <c r="X1339" i="11"/>
  <c r="W987" i="11"/>
  <c r="X987" i="11"/>
  <c r="W2349" i="11"/>
  <c r="X2349" i="11"/>
  <c r="W2055" i="11"/>
  <c r="X2055" i="11"/>
  <c r="W1878" i="11"/>
  <c r="X1878" i="11"/>
  <c r="W1117" i="11"/>
  <c r="X1117" i="11"/>
  <c r="W1421" i="11"/>
  <c r="X1421" i="11"/>
  <c r="W2358" i="11"/>
  <c r="X2358" i="11"/>
  <c r="W1452" i="11"/>
  <c r="X1452" i="11"/>
  <c r="W2032" i="11"/>
  <c r="X2032" i="11"/>
  <c r="W2317" i="11"/>
  <c r="X2317" i="11"/>
  <c r="W2157" i="11"/>
  <c r="X2157" i="11"/>
  <c r="W1807" i="11"/>
  <c r="X1807" i="11"/>
  <c r="V771" i="11"/>
  <c r="W1231" i="11"/>
  <c r="X1231" i="11"/>
  <c r="V2270" i="11"/>
  <c r="G56" i="10"/>
  <c r="W1703" i="11"/>
  <c r="X1703" i="11"/>
  <c r="W1963" i="11"/>
  <c r="X1963" i="11"/>
  <c r="V1730" i="11"/>
  <c r="V1827" i="11"/>
  <c r="C180" i="10"/>
  <c r="V902" i="11"/>
  <c r="W2009" i="11"/>
  <c r="X2009" i="11"/>
  <c r="W692" i="11"/>
  <c r="X692" i="11"/>
  <c r="W1866" i="11"/>
  <c r="X1866" i="11"/>
  <c r="W2204" i="11"/>
  <c r="X2204" i="11"/>
  <c r="V714" i="11"/>
  <c r="W521" i="11"/>
  <c r="X521" i="11"/>
  <c r="W2105" i="11"/>
  <c r="X2105" i="11"/>
  <c r="W2343" i="11"/>
  <c r="X2343" i="11"/>
  <c r="W1705" i="11"/>
  <c r="X1705" i="11"/>
  <c r="W1471" i="11"/>
  <c r="X1471" i="11"/>
  <c r="W1562" i="11"/>
  <c r="X1562" i="11"/>
  <c r="W1596" i="11"/>
  <c r="X1596" i="11"/>
  <c r="W1757" i="11"/>
  <c r="X1757" i="11"/>
  <c r="W2353" i="11"/>
  <c r="X2353" i="11"/>
  <c r="W1582" i="11"/>
  <c r="X1582" i="11"/>
  <c r="W1996" i="11"/>
  <c r="X1996" i="11"/>
  <c r="V109" i="11"/>
  <c r="W292" i="11"/>
  <c r="V273" i="11"/>
  <c r="V105" i="11"/>
  <c r="W42" i="11"/>
  <c r="W16" i="11"/>
  <c r="W159" i="11"/>
  <c r="V68" i="11"/>
  <c r="V293" i="11"/>
  <c r="V64" i="11"/>
  <c r="V175" i="11"/>
  <c r="V314" i="11"/>
  <c r="W265" i="11"/>
  <c r="W208" i="11"/>
  <c r="W10" i="11"/>
  <c r="W206" i="11"/>
  <c r="V170" i="11"/>
  <c r="V112" i="11"/>
  <c r="W317" i="11"/>
  <c r="V136" i="11"/>
  <c r="X136" i="11" s="1"/>
  <c r="V73" i="11"/>
  <c r="X73" i="11" s="1"/>
  <c r="V111" i="11"/>
  <c r="V157" i="11"/>
  <c r="W20" i="11" l="1"/>
  <c r="X2265" i="11"/>
  <c r="W1831" i="11"/>
  <c r="W1858" i="11"/>
  <c r="X1106" i="11"/>
  <c r="X370" i="11"/>
  <c r="X127" i="11"/>
  <c r="W1647" i="11"/>
  <c r="W506" i="11"/>
  <c r="X623" i="11"/>
  <c r="X830" i="11"/>
  <c r="W276" i="11"/>
  <c r="X666" i="11"/>
  <c r="X855" i="11"/>
  <c r="X2130" i="11"/>
  <c r="X2006" i="11"/>
  <c r="X2314" i="11"/>
  <c r="X233" i="11"/>
  <c r="X596" i="11"/>
  <c r="X22" i="11"/>
  <c r="X728" i="11"/>
  <c r="W716" i="11"/>
  <c r="X209" i="11"/>
  <c r="X1067" i="11"/>
  <c r="X2423" i="11"/>
  <c r="X1127" i="11"/>
  <c r="X1141" i="11"/>
  <c r="X2418" i="11"/>
  <c r="X591" i="11"/>
  <c r="X2374" i="11"/>
  <c r="X1021" i="11"/>
  <c r="X710" i="11"/>
  <c r="X119" i="11"/>
  <c r="X697" i="11"/>
  <c r="X1091" i="11"/>
  <c r="X89" i="11"/>
  <c r="W829" i="11"/>
  <c r="X628" i="11"/>
  <c r="W1057" i="11"/>
  <c r="X1124" i="11"/>
  <c r="X1109" i="11"/>
  <c r="W649" i="11"/>
  <c r="X268" i="11"/>
  <c r="X65" i="11"/>
  <c r="X341" i="11"/>
  <c r="X1096" i="11"/>
  <c r="W1838" i="11"/>
  <c r="X1424" i="11"/>
  <c r="X962" i="11"/>
  <c r="X663" i="11"/>
  <c r="X1668" i="11"/>
  <c r="X1581" i="11"/>
  <c r="X1172" i="11"/>
  <c r="X958" i="11"/>
  <c r="X356" i="11"/>
  <c r="X96" i="11"/>
  <c r="X1654" i="11"/>
  <c r="W2174" i="11"/>
  <c r="W895" i="11"/>
  <c r="X2451" i="11"/>
  <c r="W1120" i="11"/>
  <c r="X264" i="11"/>
  <c r="X2331" i="11"/>
  <c r="X2390" i="11"/>
  <c r="X367" i="11"/>
  <c r="W2268" i="11"/>
  <c r="X1889" i="11"/>
  <c r="W532" i="11"/>
  <c r="X2162" i="11"/>
  <c r="X327" i="11"/>
  <c r="W1051" i="11"/>
  <c r="X1631" i="11"/>
  <c r="X1435" i="11"/>
  <c r="W1729" i="11"/>
  <c r="X2463" i="11"/>
  <c r="X393" i="11"/>
  <c r="W1363" i="11"/>
  <c r="W733" i="11"/>
  <c r="X577" i="11"/>
  <c r="W961" i="11"/>
  <c r="X2178" i="11"/>
  <c r="X603" i="11"/>
  <c r="X1446" i="11"/>
  <c r="W1066" i="11"/>
  <c r="X627" i="11"/>
  <c r="X1429" i="11"/>
  <c r="X1859" i="11"/>
  <c r="W221" i="11"/>
  <c r="X2525" i="11"/>
  <c r="X820" i="11"/>
  <c r="X1293" i="11"/>
  <c r="X2359" i="11"/>
  <c r="W943" i="11"/>
  <c r="W872" i="11"/>
  <c r="X1999" i="11"/>
  <c r="X1358" i="11"/>
  <c r="W1445" i="11"/>
  <c r="X834" i="11"/>
  <c r="X1741" i="11"/>
  <c r="X1133" i="11"/>
  <c r="X846" i="11"/>
  <c r="W985" i="11"/>
  <c r="X1576" i="11"/>
  <c r="X1192" i="11"/>
  <c r="X477" i="11"/>
  <c r="X1128" i="11"/>
  <c r="X246" i="11"/>
  <c r="W609" i="11"/>
  <c r="X543" i="11"/>
  <c r="X214" i="11"/>
  <c r="W2068" i="11"/>
  <c r="X896" i="11"/>
  <c r="W2056" i="11"/>
  <c r="X461" i="11"/>
  <c r="X1181" i="11"/>
  <c r="X408" i="11"/>
  <c r="X1235" i="11"/>
  <c r="X2163" i="11"/>
  <c r="X1043" i="11"/>
  <c r="X1011" i="11"/>
  <c r="X734" i="11"/>
  <c r="X2352" i="11"/>
  <c r="X1453" i="11"/>
  <c r="X1690" i="11"/>
  <c r="X164" i="11"/>
  <c r="X2370" i="11"/>
  <c r="X1908" i="11"/>
  <c r="X1490" i="11"/>
  <c r="X379" i="11"/>
  <c r="X1121" i="11"/>
  <c r="X1458" i="11"/>
  <c r="X1260" i="11"/>
  <c r="X1159" i="11"/>
  <c r="X2046" i="11"/>
  <c r="X1962" i="11"/>
  <c r="X2149" i="11"/>
  <c r="X1532" i="11"/>
  <c r="X539" i="11"/>
  <c r="X1669" i="11"/>
  <c r="X595" i="11"/>
  <c r="W1611" i="11"/>
  <c r="X929" i="11"/>
  <c r="X2296" i="11"/>
  <c r="X57" i="11"/>
  <c r="W274" i="11"/>
  <c r="W537" i="11"/>
  <c r="X2128" i="11"/>
  <c r="X1906" i="11"/>
  <c r="X1805" i="11"/>
  <c r="W1779" i="11"/>
  <c r="X2037" i="11"/>
  <c r="X2107" i="11"/>
  <c r="W497" i="11"/>
  <c r="X1000" i="11"/>
  <c r="X556" i="11"/>
  <c r="X1788" i="11"/>
  <c r="X358" i="11"/>
  <c r="X339" i="11"/>
  <c r="X2355" i="11"/>
  <c r="W862" i="11"/>
  <c r="W2275" i="11"/>
  <c r="X1042" i="11"/>
  <c r="X1637" i="11"/>
  <c r="W2226" i="11"/>
  <c r="X281" i="11"/>
  <c r="X499" i="11"/>
  <c r="X2424" i="11"/>
  <c r="X763" i="11"/>
  <c r="X946" i="11"/>
  <c r="X2386" i="11"/>
  <c r="W262" i="11"/>
  <c r="X1391" i="11"/>
  <c r="X2513" i="11"/>
  <c r="X2342" i="11"/>
  <c r="X2008" i="11"/>
  <c r="X2291" i="11"/>
  <c r="X1810" i="11"/>
  <c r="X1241" i="11"/>
  <c r="W1892" i="11"/>
  <c r="X795" i="11"/>
  <c r="X1619" i="11"/>
  <c r="X1896" i="11"/>
  <c r="X1333" i="11"/>
  <c r="X2113" i="11"/>
  <c r="X1451" i="11"/>
  <c r="X631" i="11"/>
  <c r="X1401" i="11"/>
  <c r="X814" i="11"/>
  <c r="W974" i="11"/>
  <c r="X2097" i="11"/>
  <c r="X1050" i="11"/>
  <c r="X1426" i="11"/>
  <c r="X459" i="11"/>
  <c r="X1202" i="11"/>
  <c r="X207" i="11"/>
  <c r="W1217" i="11"/>
  <c r="W33" i="11"/>
  <c r="X1129" i="11"/>
  <c r="X2018" i="11"/>
  <c r="X1147" i="11"/>
  <c r="X1799" i="11"/>
  <c r="X360" i="11"/>
  <c r="X489" i="11"/>
  <c r="W2280" i="11"/>
  <c r="X2133" i="11"/>
  <c r="X1135" i="11"/>
  <c r="X757" i="11"/>
  <c r="X130" i="11"/>
  <c r="X1343" i="11"/>
  <c r="W199" i="11"/>
  <c r="X648" i="11"/>
  <c r="W197" i="11"/>
  <c r="W1154" i="11"/>
  <c r="W2104" i="11"/>
  <c r="W319" i="11"/>
  <c r="W1714" i="11"/>
  <c r="W43" i="11"/>
  <c r="X788" i="11"/>
  <c r="X387" i="11"/>
  <c r="W580" i="11"/>
  <c r="X2311" i="11"/>
  <c r="X1447" i="11"/>
  <c r="X1566" i="11"/>
  <c r="X1329" i="11"/>
  <c r="W1329" i="11"/>
  <c r="W338" i="11"/>
  <c r="X338" i="11"/>
  <c r="X953" i="11"/>
  <c r="X2407" i="11"/>
  <c r="X428" i="11"/>
  <c r="X210" i="11"/>
  <c r="X320" i="11"/>
  <c r="X394" i="11"/>
  <c r="X503" i="11"/>
  <c r="X858" i="11"/>
  <c r="X769" i="11"/>
  <c r="X558" i="11"/>
  <c r="W1839" i="11"/>
  <c r="X1839" i="11"/>
  <c r="X1215" i="11"/>
  <c r="W84" i="11"/>
  <c r="X1965" i="11"/>
  <c r="X2430" i="11"/>
  <c r="X2262" i="11"/>
  <c r="X1196" i="11"/>
  <c r="X1564" i="11"/>
  <c r="X1060" i="11"/>
  <c r="X412" i="11"/>
  <c r="X300" i="11"/>
  <c r="W1223" i="11"/>
  <c r="X613" i="11"/>
  <c r="W462" i="11"/>
  <c r="X256" i="11"/>
  <c r="X928" i="11"/>
  <c r="X1915" i="11"/>
  <c r="W1025" i="11"/>
  <c r="X607" i="11"/>
  <c r="X938" i="11"/>
  <c r="X1655" i="11"/>
  <c r="X125" i="11"/>
  <c r="W1044" i="11"/>
  <c r="W83" i="11"/>
  <c r="X1261" i="11"/>
  <c r="X135" i="11"/>
  <c r="X1379" i="11"/>
  <c r="X1373" i="11"/>
  <c r="X940" i="11"/>
  <c r="X840" i="11"/>
  <c r="W2071" i="11"/>
  <c r="X520" i="11"/>
  <c r="X1010" i="11"/>
  <c r="W1382" i="11"/>
  <c r="W311" i="11"/>
  <c r="X311" i="11"/>
  <c r="X238" i="11"/>
  <c r="X2084" i="11"/>
  <c r="W737" i="11"/>
  <c r="X737" i="11"/>
  <c r="X993" i="11"/>
  <c r="X403" i="11"/>
  <c r="X225" i="11"/>
  <c r="X1568" i="11"/>
  <c r="X241" i="11"/>
  <c r="W297" i="11"/>
  <c r="X445" i="11"/>
  <c r="W445" i="11"/>
  <c r="X512" i="11"/>
  <c r="X681" i="11"/>
  <c r="W681" i="11"/>
  <c r="X1310" i="11"/>
  <c r="W1310" i="11"/>
  <c r="X1322" i="11"/>
  <c r="X386" i="11"/>
  <c r="X765" i="11"/>
  <c r="W765" i="11"/>
  <c r="X200" i="11"/>
  <c r="X1378" i="11"/>
  <c r="W1324" i="11"/>
  <c r="X1324" i="11"/>
  <c r="W1290" i="11"/>
  <c r="W430" i="11"/>
  <c r="W900" i="11"/>
  <c r="W1345" i="11"/>
  <c r="W484" i="11"/>
  <c r="W229" i="11"/>
  <c r="X1028" i="11"/>
  <c r="X1531" i="11"/>
  <c r="W671" i="11"/>
  <c r="X786" i="11"/>
  <c r="X1292" i="11"/>
  <c r="X845" i="11"/>
  <c r="X848" i="11"/>
  <c r="W254" i="11"/>
  <c r="W2484" i="11"/>
  <c r="X485" i="11"/>
  <c r="W1016" i="11"/>
  <c r="X248" i="11"/>
  <c r="X239" i="11"/>
  <c r="X470" i="11"/>
  <c r="W880" i="11"/>
  <c r="X870" i="11"/>
  <c r="X879" i="11"/>
  <c r="X1326" i="11"/>
  <c r="W1902" i="11"/>
  <c r="X1286" i="11"/>
  <c r="X1248" i="11"/>
  <c r="X1479" i="11"/>
  <c r="W750" i="11"/>
  <c r="W173" i="11"/>
  <c r="W899" i="11"/>
  <c r="W1348" i="11"/>
  <c r="X106" i="11"/>
  <c r="W749" i="11"/>
  <c r="X474" i="11"/>
  <c r="X388" i="11"/>
  <c r="X853" i="11"/>
  <c r="X669" i="11"/>
  <c r="X683" i="11"/>
  <c r="X555" i="11"/>
  <c r="X1312" i="11"/>
  <c r="X535" i="11"/>
  <c r="X564" i="11"/>
  <c r="X614" i="11"/>
  <c r="X989" i="11"/>
  <c r="X2332" i="11"/>
  <c r="X1533" i="11"/>
  <c r="X2061" i="11"/>
  <c r="W941" i="11"/>
  <c r="X294" i="11"/>
  <c r="X1972" i="11"/>
  <c r="X748" i="11"/>
  <c r="X1466" i="11"/>
  <c r="X304" i="11"/>
  <c r="X911" i="11"/>
  <c r="X708" i="11"/>
  <c r="W1406" i="11"/>
  <c r="W166" i="11"/>
  <c r="X873" i="11"/>
  <c r="W34" i="11"/>
  <c r="W2524" i="11"/>
  <c r="X925" i="11"/>
  <c r="X188" i="11"/>
  <c r="X453" i="11"/>
  <c r="W1203" i="11"/>
  <c r="W1054" i="11"/>
  <c r="W269" i="11"/>
  <c r="X605" i="11"/>
  <c r="W513" i="11"/>
  <c r="X141" i="11"/>
  <c r="X852" i="11"/>
  <c r="X1499" i="11"/>
  <c r="X399" i="11"/>
  <c r="X409" i="11"/>
  <c r="X1686" i="11"/>
  <c r="X165" i="11"/>
  <c r="W17" i="11"/>
  <c r="X735" i="11"/>
  <c r="X629" i="11"/>
  <c r="X542" i="11"/>
  <c r="X479" i="11"/>
  <c r="X61" i="11"/>
  <c r="X1187" i="11"/>
  <c r="X1080" i="11"/>
  <c r="X898" i="11"/>
  <c r="X908" i="11"/>
  <c r="W278" i="11"/>
  <c r="W9" i="11"/>
  <c r="W621" i="11"/>
  <c r="X1457" i="11"/>
  <c r="X1055" i="11"/>
  <c r="W2206" i="11"/>
  <c r="X1173" i="11"/>
  <c r="W78" i="11"/>
  <c r="W215" i="11"/>
  <c r="X1344" i="11"/>
  <c r="X250" i="11"/>
  <c r="X876" i="11"/>
  <c r="X1239" i="11"/>
  <c r="W827" i="11"/>
  <c r="X827" i="11"/>
  <c r="X37" i="11"/>
  <c r="X756" i="11"/>
  <c r="X266" i="11"/>
  <c r="X955" i="11"/>
  <c r="X2315" i="11"/>
  <c r="X296" i="11"/>
  <c r="X1659" i="11"/>
  <c r="X1492" i="11"/>
  <c r="W1786" i="11"/>
  <c r="X747" i="11"/>
  <c r="X385" i="11"/>
  <c r="W1102" i="11"/>
  <c r="X2199" i="11"/>
  <c r="X1314" i="11"/>
  <c r="X1985" i="11"/>
  <c r="W60" i="11"/>
  <c r="W665" i="11"/>
  <c r="X807" i="11"/>
  <c r="X917" i="11"/>
  <c r="X544" i="11"/>
  <c r="W194" i="11"/>
  <c r="W2095" i="11"/>
  <c r="W468" i="11"/>
  <c r="W28" i="11"/>
  <c r="W2503" i="11"/>
  <c r="W496" i="11"/>
  <c r="X581" i="11"/>
  <c r="X2325" i="11"/>
  <c r="W401" i="11"/>
  <c r="X1640" i="11"/>
  <c r="X336" i="11"/>
  <c r="W2402" i="11"/>
  <c r="X2428" i="11"/>
  <c r="X754" i="11"/>
  <c r="X2480" i="11"/>
  <c r="W121" i="11"/>
  <c r="X1298" i="11"/>
  <c r="X2180" i="11"/>
  <c r="W425" i="11"/>
  <c r="W1981" i="11"/>
  <c r="W1575" i="11"/>
  <c r="X1503" i="11"/>
  <c r="X915" i="11"/>
  <c r="X1048" i="11"/>
  <c r="X1587" i="11"/>
  <c r="X643" i="11"/>
  <c r="X1893" i="11"/>
  <c r="X1769" i="11"/>
  <c r="X2501" i="11"/>
  <c r="X1797" i="11"/>
  <c r="X2388" i="11"/>
  <c r="W866" i="11"/>
  <c r="X1089" i="11"/>
  <c r="X1362" i="11"/>
  <c r="X1033" i="11"/>
  <c r="W1146" i="11"/>
  <c r="X1104" i="11"/>
  <c r="W1549" i="11"/>
  <c r="X2126" i="11"/>
  <c r="X1970" i="11"/>
  <c r="W56" i="11"/>
  <c r="X701" i="11"/>
  <c r="W421" i="11"/>
  <c r="W576" i="11"/>
  <c r="W826" i="11"/>
  <c r="W568" i="11"/>
  <c r="X163" i="11"/>
  <c r="W163" i="11"/>
  <c r="X633" i="11"/>
  <c r="W40" i="11"/>
  <c r="X1092" i="11"/>
  <c r="X1478" i="11"/>
  <c r="W1194" i="11"/>
  <c r="X178" i="11"/>
  <c r="X236" i="11"/>
  <c r="X810" i="11"/>
  <c r="X861" i="11"/>
  <c r="X306" i="11"/>
  <c r="W306" i="11"/>
  <c r="W36" i="11"/>
  <c r="X1793" i="11"/>
  <c r="W179" i="11"/>
  <c r="W107" i="11"/>
  <c r="X2237" i="11"/>
  <c r="W198" i="11"/>
  <c r="X584" i="11"/>
  <c r="X816" i="11"/>
  <c r="X346" i="11"/>
  <c r="W138" i="11"/>
  <c r="W907" i="11"/>
  <c r="X907" i="11"/>
  <c r="W228" i="11"/>
  <c r="X228" i="11"/>
  <c r="W2394" i="11"/>
  <c r="X2394" i="11"/>
  <c r="W2453" i="11"/>
  <c r="X2453" i="11"/>
  <c r="W2186" i="11"/>
  <c r="X2186" i="11"/>
  <c r="W771" i="11"/>
  <c r="X771" i="11"/>
  <c r="W451" i="11"/>
  <c r="X451" i="11"/>
  <c r="W112" i="11"/>
  <c r="X112" i="11"/>
  <c r="W73" i="11"/>
  <c r="W2270" i="11"/>
  <c r="X2270" i="11"/>
  <c r="W647" i="11"/>
  <c r="X647" i="11"/>
  <c r="W700" i="11"/>
  <c r="X700" i="11"/>
  <c r="W2518" i="11"/>
  <c r="X2518" i="11"/>
  <c r="W1572" i="11"/>
  <c r="X1572" i="11"/>
  <c r="W919" i="11"/>
  <c r="X919" i="11"/>
  <c r="W566" i="11"/>
  <c r="X566" i="11"/>
  <c r="W398" i="11"/>
  <c r="X398" i="11"/>
  <c r="W359" i="11"/>
  <c r="X359" i="11"/>
  <c r="W1867" i="11"/>
  <c r="X1867" i="11"/>
  <c r="W2301" i="11"/>
  <c r="X2301" i="11"/>
  <c r="W1540" i="11"/>
  <c r="X1540" i="11"/>
  <c r="W1085" i="11"/>
  <c r="X1085" i="11"/>
  <c r="W2" i="11"/>
  <c r="X2" i="11"/>
  <c r="W1593" i="11"/>
  <c r="X1593" i="11"/>
  <c r="W1873" i="11"/>
  <c r="X1873" i="11"/>
  <c r="W1035" i="11"/>
  <c r="X1035" i="11"/>
  <c r="W694" i="11"/>
  <c r="X694" i="11"/>
  <c r="W2233" i="11"/>
  <c r="X2233" i="11"/>
  <c r="W2396" i="11"/>
  <c r="X2396" i="11"/>
  <c r="W2505" i="11"/>
  <c r="X2505" i="11"/>
  <c r="W1968" i="11"/>
  <c r="X1968" i="11"/>
  <c r="W762" i="11"/>
  <c r="X762" i="11"/>
  <c r="W1538" i="11"/>
  <c r="X1538" i="11"/>
  <c r="W102" i="11"/>
  <c r="X102" i="11"/>
  <c r="W1163" i="11"/>
  <c r="X1163" i="11"/>
  <c r="W1584" i="11"/>
  <c r="X1584" i="11"/>
  <c r="W1756" i="11"/>
  <c r="X1756" i="11"/>
  <c r="W1955" i="11"/>
  <c r="X1955" i="11"/>
  <c r="W2264" i="11"/>
  <c r="X2264" i="11"/>
  <c r="W1476" i="11"/>
  <c r="X1476" i="11"/>
  <c r="W247" i="11"/>
  <c r="X247" i="11"/>
  <c r="W1393" i="11"/>
  <c r="X1393" i="11"/>
  <c r="W2272" i="11"/>
  <c r="X2272" i="11"/>
  <c r="W456" i="11"/>
  <c r="X456" i="11"/>
  <c r="X230" i="11"/>
  <c r="W230" i="11"/>
  <c r="W1615" i="11"/>
  <c r="X1615" i="11"/>
  <c r="W2217" i="11"/>
  <c r="X2217" i="11"/>
  <c r="X216" i="11"/>
  <c r="W216" i="11"/>
  <c r="W1913" i="11"/>
  <c r="X1913" i="11"/>
  <c r="W1712" i="11"/>
  <c r="X1712" i="11"/>
  <c r="W1341" i="11"/>
  <c r="X1341" i="11"/>
  <c r="W326" i="11"/>
  <c r="X326" i="11"/>
  <c r="W715" i="11"/>
  <c r="X715" i="11"/>
  <c r="W1244" i="11"/>
  <c r="X1244" i="11"/>
  <c r="W1939" i="11"/>
  <c r="X1939" i="11"/>
  <c r="W334" i="11"/>
  <c r="X334" i="11"/>
  <c r="W1922" i="11"/>
  <c r="X1922" i="11"/>
  <c r="W1171" i="11"/>
  <c r="X1171" i="11"/>
  <c r="W2330" i="11"/>
  <c r="X2330" i="11"/>
  <c r="W1537" i="11"/>
  <c r="X1537" i="11"/>
  <c r="W2251" i="11"/>
  <c r="X2251" i="11"/>
  <c r="W787" i="11"/>
  <c r="X787" i="11"/>
  <c r="W924" i="11"/>
  <c r="X924" i="11"/>
  <c r="W1132" i="11"/>
  <c r="X1132" i="11"/>
  <c r="W1258" i="11"/>
  <c r="X1258" i="11"/>
  <c r="W937" i="11"/>
  <c r="X937" i="11"/>
  <c r="W1068" i="11"/>
  <c r="X1068" i="11"/>
  <c r="W2207" i="11"/>
  <c r="X2207" i="11"/>
  <c r="W24" i="11"/>
  <c r="X24" i="11"/>
  <c r="W1071" i="11"/>
  <c r="X1071" i="11"/>
  <c r="W442" i="11"/>
  <c r="X442" i="11"/>
  <c r="W772" i="11"/>
  <c r="X772" i="11"/>
  <c r="W1136" i="11"/>
  <c r="X1136" i="11"/>
  <c r="W1588" i="11"/>
  <c r="X1588" i="11"/>
  <c r="W983" i="11"/>
  <c r="X983" i="11"/>
  <c r="W1604" i="11"/>
  <c r="X1604" i="11"/>
  <c r="W1694" i="11"/>
  <c r="X1694" i="11"/>
  <c r="W49" i="11"/>
  <c r="X49" i="11"/>
  <c r="W1644" i="11"/>
  <c r="X1644" i="11"/>
  <c r="W1656" i="11"/>
  <c r="X1656" i="11"/>
  <c r="W967" i="11"/>
  <c r="X967" i="11"/>
  <c r="W2293" i="11"/>
  <c r="X2293" i="11"/>
  <c r="W449" i="11"/>
  <c r="X449" i="11"/>
  <c r="W1481" i="11"/>
  <c r="X1481" i="11"/>
  <c r="W1753" i="11"/>
  <c r="X1753" i="11"/>
  <c r="W1966" i="11"/>
  <c r="X1966" i="11"/>
  <c r="W1754" i="11"/>
  <c r="X1754" i="11"/>
  <c r="W1727" i="11"/>
  <c r="X1727" i="11"/>
  <c r="X315" i="11"/>
  <c r="W315" i="11"/>
  <c r="X53" i="11"/>
  <c r="W53" i="11"/>
  <c r="W1775" i="11"/>
  <c r="X1775" i="11"/>
  <c r="W2478" i="11"/>
  <c r="X2478" i="11"/>
  <c r="W237" i="11"/>
  <c r="X237" i="11"/>
  <c r="W1386" i="11"/>
  <c r="X1386" i="11"/>
  <c r="W1850" i="11"/>
  <c r="X1850" i="11"/>
  <c r="W730" i="11"/>
  <c r="X730" i="11"/>
  <c r="W702" i="11"/>
  <c r="X702" i="11"/>
  <c r="W482" i="11"/>
  <c r="X482" i="11"/>
  <c r="W611" i="11"/>
  <c r="X611" i="11"/>
  <c r="W1003" i="11"/>
  <c r="X1003" i="11"/>
  <c r="W202" i="11"/>
  <c r="X202" i="11"/>
  <c r="W67" i="11"/>
  <c r="X67" i="11"/>
  <c r="W2248" i="11"/>
  <c r="X2248" i="11"/>
  <c r="W1900" i="11"/>
  <c r="X1900" i="11"/>
  <c r="W736" i="11"/>
  <c r="X736" i="11"/>
  <c r="W473" i="11"/>
  <c r="X473" i="11"/>
  <c r="W1794" i="11"/>
  <c r="X1794" i="11"/>
  <c r="W1782" i="11"/>
  <c r="X1782" i="11"/>
  <c r="W2229" i="11"/>
  <c r="X2229" i="11"/>
  <c r="W2371" i="11"/>
  <c r="X2371" i="11"/>
  <c r="W1784" i="11"/>
  <c r="X1784" i="11"/>
  <c r="W1018" i="11"/>
  <c r="X1018" i="11"/>
  <c r="W2092" i="11"/>
  <c r="X2092" i="11"/>
  <c r="W328" i="11"/>
  <c r="X328" i="11"/>
  <c r="W1166" i="11"/>
  <c r="X1166" i="11"/>
  <c r="W150" i="11"/>
  <c r="X150" i="11"/>
  <c r="W1527" i="11"/>
  <c r="X1527" i="11"/>
  <c r="W906" i="11"/>
  <c r="X906" i="11"/>
  <c r="W460" i="11"/>
  <c r="X460" i="11"/>
  <c r="W1367" i="11"/>
  <c r="X1367" i="11"/>
  <c r="X18" i="11"/>
  <c r="W18" i="11"/>
  <c r="W805" i="11"/>
  <c r="X805" i="11"/>
  <c r="W187" i="11"/>
  <c r="X187" i="11"/>
  <c r="W2448" i="11"/>
  <c r="X2448" i="11"/>
  <c r="W1845" i="11"/>
  <c r="X1845" i="11"/>
  <c r="W1407" i="11"/>
  <c r="X1407" i="11"/>
  <c r="W433" i="11"/>
  <c r="X433" i="11"/>
  <c r="W740" i="11"/>
  <c r="X740" i="11"/>
  <c r="W171" i="11"/>
  <c r="X171" i="11"/>
  <c r="W1678" i="11"/>
  <c r="X1678" i="11"/>
  <c r="W770" i="11"/>
  <c r="X770" i="11"/>
  <c r="W2350" i="11"/>
  <c r="X2350" i="11"/>
  <c r="W347" i="11"/>
  <c r="X347" i="11"/>
  <c r="W1115" i="11"/>
  <c r="X1115" i="11"/>
  <c r="W2266" i="11"/>
  <c r="X2266" i="11"/>
  <c r="W1242" i="11"/>
  <c r="X1242" i="11"/>
  <c r="W1847" i="11"/>
  <c r="X1847" i="11"/>
  <c r="W511" i="11"/>
  <c r="X511" i="11"/>
  <c r="W2185" i="11"/>
  <c r="X2185" i="11"/>
  <c r="W2397" i="11"/>
  <c r="X2397" i="11"/>
  <c r="W2143" i="11"/>
  <c r="X2143" i="11"/>
  <c r="W522" i="11"/>
  <c r="X522" i="11"/>
  <c r="W402" i="11"/>
  <c r="X402" i="11"/>
  <c r="W35" i="11"/>
  <c r="X35" i="11"/>
  <c r="W2281" i="11"/>
  <c r="X2281" i="11"/>
  <c r="W2224" i="11"/>
  <c r="X2224" i="11"/>
  <c r="W926" i="11"/>
  <c r="X926" i="11"/>
  <c r="W2215" i="11"/>
  <c r="X2215" i="11"/>
  <c r="W804" i="11"/>
  <c r="X804" i="11"/>
  <c r="W1311" i="11"/>
  <c r="X1311" i="11"/>
  <c r="W1291" i="11"/>
  <c r="X1291" i="11"/>
  <c r="W2297" i="11"/>
  <c r="X2297" i="11"/>
  <c r="W751" i="11"/>
  <c r="X751" i="11"/>
  <c r="W2195" i="11"/>
  <c r="X2195" i="11"/>
  <c r="W2457" i="11"/>
  <c r="X2457" i="11"/>
  <c r="W1355" i="11"/>
  <c r="X1355" i="11"/>
  <c r="W877" i="11"/>
  <c r="X877" i="11"/>
  <c r="W2367" i="11"/>
  <c r="X2367" i="11"/>
  <c r="W1535" i="11"/>
  <c r="X1535" i="11"/>
  <c r="W2464" i="11"/>
  <c r="X2464" i="11"/>
  <c r="W1766" i="11"/>
  <c r="X1766" i="11"/>
  <c r="W2334" i="11"/>
  <c r="X2334" i="11"/>
  <c r="W1029" i="11"/>
  <c r="X1029" i="11"/>
  <c r="W15" i="11"/>
  <c r="X15" i="11"/>
  <c r="W1826" i="11"/>
  <c r="X1826" i="11"/>
  <c r="W1744" i="11"/>
  <c r="X1744" i="11"/>
  <c r="W1957" i="11"/>
  <c r="X1957" i="11"/>
  <c r="W2347" i="11"/>
  <c r="X2347" i="11"/>
  <c r="W693" i="11"/>
  <c r="X693" i="11"/>
  <c r="X118" i="11"/>
  <c r="W118" i="11"/>
  <c r="W2098" i="11"/>
  <c r="X2098" i="11"/>
  <c r="W2064" i="11"/>
  <c r="X2064" i="11"/>
  <c r="W2250" i="11"/>
  <c r="X2250" i="11"/>
  <c r="W2377" i="11"/>
  <c r="X2377" i="11"/>
  <c r="W617" i="11"/>
  <c r="X617" i="11"/>
  <c r="W2146" i="11"/>
  <c r="X2146" i="11"/>
  <c r="W1885" i="11"/>
  <c r="X1885" i="11"/>
  <c r="W811" i="11"/>
  <c r="X811" i="11"/>
  <c r="W2197" i="11"/>
  <c r="X2197" i="11"/>
  <c r="W143" i="11"/>
  <c r="X143" i="11"/>
  <c r="X2053" i="11"/>
  <c r="W2053" i="11"/>
  <c r="W2239" i="11"/>
  <c r="X2239" i="11"/>
  <c r="W2475" i="11"/>
  <c r="X2475" i="11"/>
  <c r="W122" i="11"/>
  <c r="X122" i="11"/>
  <c r="W2222" i="11"/>
  <c r="X2222" i="11"/>
  <c r="W976" i="11"/>
  <c r="X976" i="11"/>
  <c r="W1679" i="11"/>
  <c r="X1679" i="11"/>
  <c r="W2182" i="11"/>
  <c r="X2182" i="11"/>
  <c r="W2289" i="11"/>
  <c r="X2289" i="11"/>
  <c r="W183" i="11"/>
  <c r="X183" i="11"/>
  <c r="W1958" i="11"/>
  <c r="X1958" i="11"/>
  <c r="W714" i="11"/>
  <c r="X714" i="11"/>
  <c r="W902" i="11"/>
  <c r="X902" i="11"/>
  <c r="W1728" i="11"/>
  <c r="X1728" i="11"/>
  <c r="W641" i="11"/>
  <c r="X641" i="11"/>
  <c r="W466" i="11"/>
  <c r="X466" i="11"/>
  <c r="W664" i="11"/>
  <c r="X664" i="11"/>
  <c r="W2494" i="11"/>
  <c r="X2494" i="11"/>
  <c r="W1610" i="11"/>
  <c r="X1610" i="11"/>
  <c r="W476" i="11"/>
  <c r="X476" i="11"/>
  <c r="X168" i="11"/>
  <c r="W168" i="11"/>
  <c r="W435" i="11"/>
  <c r="X435" i="11"/>
  <c r="W103" i="11"/>
  <c r="X103" i="11"/>
  <c r="W1825" i="11"/>
  <c r="X1825" i="11"/>
  <c r="W2094" i="11"/>
  <c r="X2094" i="11"/>
  <c r="W32" i="11"/>
  <c r="X32" i="11"/>
  <c r="W674" i="11"/>
  <c r="X674" i="11"/>
  <c r="W211" i="11"/>
  <c r="X211" i="11"/>
  <c r="W1376" i="11"/>
  <c r="X1376" i="11"/>
  <c r="W705" i="11"/>
  <c r="X705" i="11"/>
  <c r="W2074" i="11"/>
  <c r="X2074" i="11"/>
  <c r="W1682" i="11"/>
  <c r="X1682" i="11"/>
  <c r="W1787" i="11"/>
  <c r="X1787" i="11"/>
  <c r="W1944" i="11"/>
  <c r="X1944" i="11"/>
  <c r="W2469" i="11"/>
  <c r="X2469" i="11"/>
  <c r="W2177" i="11"/>
  <c r="X2177" i="11"/>
  <c r="W2093" i="11"/>
  <c r="X2093" i="11"/>
  <c r="W1494" i="11"/>
  <c r="X1494" i="11"/>
  <c r="W1169" i="11"/>
  <c r="X1169" i="11"/>
  <c r="W1791" i="11"/>
  <c r="X1791" i="11"/>
  <c r="W2417" i="11"/>
  <c r="X2417" i="11"/>
  <c r="X219" i="11"/>
  <c r="W219" i="11"/>
  <c r="W1024" i="11"/>
  <c r="X1024" i="11"/>
  <c r="X318" i="11"/>
  <c r="W318" i="11"/>
  <c r="W977" i="11"/>
  <c r="X977" i="11"/>
  <c r="W959" i="11"/>
  <c r="X959" i="11"/>
  <c r="W313" i="11"/>
  <c r="X313" i="11"/>
  <c r="W1940" i="11"/>
  <c r="X1940" i="11"/>
  <c r="W1888" i="11"/>
  <c r="X1888" i="11"/>
  <c r="W2048" i="11"/>
  <c r="X2048" i="11"/>
  <c r="W760" i="11"/>
  <c r="X760" i="11"/>
  <c r="W1180" i="11"/>
  <c r="X1180" i="11"/>
  <c r="W52" i="11"/>
  <c r="X52" i="11"/>
  <c r="W1634" i="11"/>
  <c r="X1634" i="11"/>
  <c r="W1524" i="11"/>
  <c r="X1524" i="11"/>
  <c r="W2458" i="11"/>
  <c r="X2458" i="11"/>
  <c r="W1150" i="11"/>
  <c r="X1150" i="11"/>
  <c r="W287" i="11"/>
  <c r="X287" i="11"/>
  <c r="W1422" i="11"/>
  <c r="X1422" i="11"/>
  <c r="W894" i="11"/>
  <c r="X894" i="11"/>
  <c r="W213" i="11"/>
  <c r="X213" i="11"/>
  <c r="W242" i="11"/>
  <c r="X242" i="11"/>
  <c r="W2070" i="11"/>
  <c r="X2070" i="11"/>
  <c r="W1959" i="11"/>
  <c r="X1959" i="11"/>
  <c r="W1806" i="11"/>
  <c r="X1806" i="11"/>
  <c r="W1663" i="11"/>
  <c r="X1663" i="11"/>
  <c r="W2153" i="11"/>
  <c r="X2153" i="11"/>
  <c r="W2044" i="11"/>
  <c r="X2044" i="11"/>
  <c r="W79" i="11"/>
  <c r="X79" i="11"/>
  <c r="W1337" i="11"/>
  <c r="X1337" i="11"/>
  <c r="W1008" i="11"/>
  <c r="X1008" i="11"/>
  <c r="W1460" i="11"/>
  <c r="X1460" i="11"/>
  <c r="W2189" i="11"/>
  <c r="X2189" i="11"/>
  <c r="W2410" i="11"/>
  <c r="X2410" i="11"/>
  <c r="W563" i="11"/>
  <c r="X563" i="11"/>
  <c r="W113" i="11"/>
  <c r="X113" i="11"/>
  <c r="W636" i="11"/>
  <c r="X636" i="11"/>
  <c r="W1931" i="11"/>
  <c r="X1931" i="11"/>
  <c r="W766" i="11"/>
  <c r="X766" i="11"/>
  <c r="W1500" i="11"/>
  <c r="X1500" i="11"/>
  <c r="W1058" i="11"/>
  <c r="X1058" i="11"/>
  <c r="W1388" i="11"/>
  <c r="X1388" i="11"/>
  <c r="W2139" i="11"/>
  <c r="X2139" i="11"/>
  <c r="W2512" i="11"/>
  <c r="X2512" i="11"/>
  <c r="W562" i="11"/>
  <c r="X562" i="11"/>
  <c r="W2263" i="11"/>
  <c r="X2263" i="11"/>
  <c r="W1212" i="11"/>
  <c r="X1212" i="11"/>
  <c r="W1063" i="11"/>
  <c r="X1063" i="11"/>
  <c r="W868" i="11"/>
  <c r="X868" i="11"/>
  <c r="W2188" i="11"/>
  <c r="X2188" i="11"/>
  <c r="W2329" i="11"/>
  <c r="X2329" i="11"/>
  <c r="W2067" i="11"/>
  <c r="X2067" i="11"/>
  <c r="W1606" i="11"/>
  <c r="X1606" i="11"/>
  <c r="W764" i="11"/>
  <c r="X764" i="11"/>
  <c r="W1375" i="11"/>
  <c r="X1375" i="11"/>
  <c r="W980" i="11"/>
  <c r="X980" i="11"/>
  <c r="W1731" i="11"/>
  <c r="X1731" i="11"/>
  <c r="W565" i="11"/>
  <c r="X565" i="11"/>
  <c r="W1824" i="11"/>
  <c r="X1824" i="11"/>
  <c r="W109" i="11"/>
  <c r="X109" i="11"/>
  <c r="W2387" i="11"/>
  <c r="X2387" i="11"/>
  <c r="W2285" i="11"/>
  <c r="X2285" i="11"/>
  <c r="X251" i="11"/>
  <c r="W251" i="11"/>
  <c r="W1609" i="11"/>
  <c r="X1609" i="11"/>
  <c r="W2219" i="11"/>
  <c r="X2219" i="11"/>
  <c r="W721" i="11"/>
  <c r="X721" i="11"/>
  <c r="W887" i="11"/>
  <c r="X887" i="11"/>
  <c r="W1683" i="11"/>
  <c r="X1683" i="11"/>
  <c r="W1815" i="11"/>
  <c r="X1815" i="11"/>
  <c r="W1148" i="11"/>
  <c r="X1148" i="11"/>
  <c r="W691" i="11"/>
  <c r="X691" i="11"/>
  <c r="W758" i="11"/>
  <c r="X758" i="11"/>
  <c r="W1262" i="11"/>
  <c r="X1262" i="11"/>
  <c r="X86" i="11"/>
  <c r="W86" i="11"/>
  <c r="W1660" i="11"/>
  <c r="X1660" i="11"/>
  <c r="W2152" i="11"/>
  <c r="X2152" i="11"/>
  <c r="W1155" i="11"/>
  <c r="X1155" i="11"/>
  <c r="W1516" i="11"/>
  <c r="X1516" i="11"/>
  <c r="W1887" i="11"/>
  <c r="X1887" i="11"/>
  <c r="W68" i="11"/>
  <c r="X68" i="11"/>
  <c r="W157" i="11"/>
  <c r="X157" i="11"/>
  <c r="W687" i="11"/>
  <c r="X687" i="11"/>
  <c r="W933" i="11"/>
  <c r="X933" i="11"/>
  <c r="W1605" i="11"/>
  <c r="X1605" i="11"/>
  <c r="W1926" i="11"/>
  <c r="X1926" i="11"/>
  <c r="W869" i="11"/>
  <c r="X869" i="11"/>
  <c r="W261" i="11"/>
  <c r="X261" i="11"/>
  <c r="W2059" i="11"/>
  <c r="X2059" i="11"/>
  <c r="W2376" i="11"/>
  <c r="X2376" i="11"/>
  <c r="W783" i="11"/>
  <c r="X783" i="11"/>
  <c r="W1967" i="11"/>
  <c r="X1967" i="11"/>
  <c r="W1188" i="11"/>
  <c r="X1188" i="11"/>
  <c r="W1108" i="11"/>
  <c r="X1108" i="11"/>
  <c r="W709" i="11"/>
  <c r="X709" i="11"/>
  <c r="W742" i="11"/>
  <c r="X742" i="11"/>
  <c r="W2135" i="11"/>
  <c r="X2135" i="11"/>
  <c r="W789" i="11"/>
  <c r="X789" i="11"/>
  <c r="W828" i="11"/>
  <c r="X828" i="11"/>
  <c r="W1590" i="11"/>
  <c r="X1590" i="11"/>
  <c r="W2194" i="11"/>
  <c r="X2194" i="11"/>
  <c r="W1571" i="11"/>
  <c r="X1571" i="11"/>
  <c r="W1673" i="11"/>
  <c r="X1673" i="11"/>
  <c r="W2495" i="11"/>
  <c r="X2495" i="11"/>
  <c r="W1577" i="11"/>
  <c r="X1577" i="11"/>
  <c r="W2010" i="11"/>
  <c r="X2010" i="11"/>
  <c r="W1168" i="11"/>
  <c r="X1168" i="11"/>
  <c r="W1214" i="11"/>
  <c r="X1214" i="11"/>
  <c r="W865" i="11"/>
  <c r="X865" i="11"/>
  <c r="X44" i="11"/>
  <c r="W44" i="11"/>
  <c r="W2384" i="11"/>
  <c r="X2384" i="11"/>
  <c r="W2515" i="11"/>
  <c r="X2515" i="11"/>
  <c r="W999" i="11"/>
  <c r="X999" i="11"/>
  <c r="W1073" i="11"/>
  <c r="X1073" i="11"/>
  <c r="W1302" i="11"/>
  <c r="X1302" i="11"/>
  <c r="W1464" i="11"/>
  <c r="X1464" i="11"/>
  <c r="W371" i="11"/>
  <c r="X371" i="11"/>
  <c r="W2382" i="11"/>
  <c r="X2382" i="11"/>
  <c r="W1622" i="11"/>
  <c r="X1622" i="11"/>
  <c r="W2253" i="11"/>
  <c r="X2253" i="11"/>
  <c r="W308" i="11"/>
  <c r="X308" i="11"/>
  <c r="W1364" i="11"/>
  <c r="X1364" i="11"/>
  <c r="W1643" i="11"/>
  <c r="X1643" i="11"/>
  <c r="W1607" i="11"/>
  <c r="X1607" i="11"/>
  <c r="W1597" i="11"/>
  <c r="X1597" i="11"/>
  <c r="W1695" i="11"/>
  <c r="X1695" i="11"/>
  <c r="W690" i="11"/>
  <c r="X690" i="11"/>
  <c r="W2245" i="11"/>
  <c r="X2245" i="11"/>
  <c r="W2060" i="11"/>
  <c r="X2060" i="11"/>
  <c r="W1911" i="11"/>
  <c r="X1911" i="11"/>
  <c r="W1061" i="11"/>
  <c r="X1061" i="11"/>
  <c r="W2282" i="11"/>
  <c r="X2282" i="11"/>
  <c r="W1671" i="11"/>
  <c r="X1671" i="11"/>
  <c r="W1933" i="11"/>
  <c r="X1933" i="11"/>
  <c r="W1299" i="11"/>
  <c r="X1299" i="11"/>
  <c r="W719" i="11"/>
  <c r="X719" i="11"/>
  <c r="W1687" i="11"/>
  <c r="X1687" i="11"/>
  <c r="W1392" i="11"/>
  <c r="X1392" i="11"/>
  <c r="W2246" i="11"/>
  <c r="X2246" i="11"/>
  <c r="W1977" i="11"/>
  <c r="X1977" i="11"/>
  <c r="W1186" i="11"/>
  <c r="X1186" i="11"/>
  <c r="W695" i="11"/>
  <c r="X695" i="11"/>
  <c r="W1353" i="11"/>
  <c r="X1353" i="11"/>
  <c r="W1174" i="11"/>
  <c r="X1174" i="11"/>
  <c r="W650" i="11"/>
  <c r="X650" i="11"/>
  <c r="W2298" i="11"/>
  <c r="X2298" i="11"/>
  <c r="W2500" i="11"/>
  <c r="X2500" i="11"/>
  <c r="W1608" i="11"/>
  <c r="X1608" i="11"/>
  <c r="W672" i="11"/>
  <c r="X672" i="11"/>
  <c r="W2452" i="11"/>
  <c r="X2452" i="11"/>
  <c r="W527" i="11"/>
  <c r="X527" i="11"/>
  <c r="W81" i="11"/>
  <c r="X81" i="11"/>
  <c r="W1616" i="11"/>
  <c r="X1616" i="11"/>
  <c r="W1790" i="11"/>
  <c r="X1790" i="11"/>
  <c r="W1603" i="11"/>
  <c r="X1603" i="11"/>
  <c r="W1384" i="11"/>
  <c r="X1384" i="11"/>
  <c r="W837" i="11"/>
  <c r="X837" i="11"/>
  <c r="W2340" i="11"/>
  <c r="X2340" i="11"/>
  <c r="W2196" i="11"/>
  <c r="X2196" i="11"/>
  <c r="W1543" i="11"/>
  <c r="X1543" i="11"/>
  <c r="X172" i="11"/>
  <c r="W172" i="11"/>
  <c r="W888" i="11"/>
  <c r="X888" i="11"/>
  <c r="W1349" i="11"/>
  <c r="X1349" i="11"/>
  <c r="W286" i="11"/>
  <c r="X286" i="11"/>
  <c r="W2159" i="11"/>
  <c r="X2159" i="11"/>
  <c r="W1489" i="11"/>
  <c r="X1489" i="11"/>
  <c r="W727" i="11"/>
  <c r="X727" i="11"/>
  <c r="W1563" i="11"/>
  <c r="X1563" i="11"/>
  <c r="W2521" i="11"/>
  <c r="X2521" i="11"/>
  <c r="W2151" i="11"/>
  <c r="X2151" i="11"/>
  <c r="W2408" i="11"/>
  <c r="X2408" i="11"/>
  <c r="W1561" i="11"/>
  <c r="X1561" i="11"/>
  <c r="W2507" i="11"/>
  <c r="X2507" i="11"/>
  <c r="W1742" i="11"/>
  <c r="X1742" i="11"/>
  <c r="W2108" i="11"/>
  <c r="X2108" i="11"/>
  <c r="W809" i="11"/>
  <c r="X809" i="11"/>
  <c r="W455" i="11"/>
  <c r="X455" i="11"/>
  <c r="W2519" i="11"/>
  <c r="X2519" i="11"/>
  <c r="W2081" i="11"/>
  <c r="X2081" i="11"/>
  <c r="W1943" i="11"/>
  <c r="X1943" i="11"/>
  <c r="W546" i="11"/>
  <c r="X546" i="11"/>
  <c r="W713" i="11"/>
  <c r="X713" i="11"/>
  <c r="W578" i="11"/>
  <c r="X578" i="11"/>
  <c r="W1049" i="11"/>
  <c r="X1049" i="11"/>
  <c r="W1338" i="11"/>
  <c r="X1338" i="11"/>
  <c r="W1976" i="11"/>
  <c r="X1976" i="11"/>
  <c r="W2122" i="11"/>
  <c r="X2122" i="11"/>
  <c r="W1472" i="11"/>
  <c r="X1472" i="11"/>
  <c r="W1224" i="11"/>
  <c r="X1224" i="11"/>
  <c r="W654" i="11"/>
  <c r="X654" i="11"/>
  <c r="W2362" i="11"/>
  <c r="X2362" i="11"/>
  <c r="W2063" i="11"/>
  <c r="X2063" i="11"/>
  <c r="W2481" i="11"/>
  <c r="X2481" i="11"/>
  <c r="W2210" i="11"/>
  <c r="X2210" i="11"/>
  <c r="W2027" i="11"/>
  <c r="X2027" i="11"/>
  <c r="W1327" i="11"/>
  <c r="X1327" i="11"/>
  <c r="W2258" i="11"/>
  <c r="X2258" i="11"/>
  <c r="W1748" i="11"/>
  <c r="X1748" i="11"/>
  <c r="W1813" i="11"/>
  <c r="X1813" i="11"/>
  <c r="W1636" i="11"/>
  <c r="X1636" i="11"/>
  <c r="W1053" i="11"/>
  <c r="X1053" i="11"/>
  <c r="W1578" i="11"/>
  <c r="X1578" i="11"/>
  <c r="W1301" i="11"/>
  <c r="X1301" i="11"/>
  <c r="W2039" i="11"/>
  <c r="X2039" i="11"/>
  <c r="X80" i="11"/>
  <c r="W80" i="11"/>
  <c r="W1988" i="11"/>
  <c r="X1988" i="11"/>
  <c r="W813" i="11"/>
  <c r="X813" i="11"/>
  <c r="W1664" i="11"/>
  <c r="X1664" i="11"/>
  <c r="W354" i="11"/>
  <c r="X354" i="11"/>
  <c r="W257" i="11"/>
  <c r="X257" i="11"/>
  <c r="W2192" i="11"/>
  <c r="X2192" i="11"/>
  <c r="W1952" i="11"/>
  <c r="X1952" i="11"/>
  <c r="W838" i="11"/>
  <c r="X838" i="11"/>
  <c r="W2438" i="11"/>
  <c r="X2438" i="11"/>
  <c r="W495" i="11"/>
  <c r="X495" i="11"/>
  <c r="W970" i="11"/>
  <c r="X970" i="11"/>
  <c r="W2069" i="11"/>
  <c r="X2069" i="11"/>
  <c r="W2099" i="11"/>
  <c r="X2099" i="11"/>
  <c r="W1947" i="11"/>
  <c r="X1947" i="11"/>
  <c r="W2209" i="11"/>
  <c r="X2209" i="11"/>
  <c r="W2029" i="11"/>
  <c r="X2029" i="11"/>
  <c r="W2016" i="11"/>
  <c r="X2016" i="11"/>
  <c r="W2154" i="11"/>
  <c r="X2154" i="11"/>
  <c r="W966" i="11"/>
  <c r="X966" i="11"/>
  <c r="W234" i="11"/>
  <c r="X234" i="11"/>
  <c r="X252" i="11"/>
  <c r="W252" i="11"/>
  <c r="W263" i="11"/>
  <c r="X263" i="11"/>
  <c r="W444" i="11"/>
  <c r="X444" i="11"/>
  <c r="W2425" i="11"/>
  <c r="X2425" i="11"/>
  <c r="W935" i="11"/>
  <c r="X935" i="11"/>
  <c r="W1730" i="11"/>
  <c r="X1730" i="11"/>
  <c r="X305" i="11"/>
  <c r="W305" i="11"/>
  <c r="W2082" i="11"/>
  <c r="X2082" i="11"/>
  <c r="W2208" i="11"/>
  <c r="X2208" i="11"/>
  <c r="W345" i="11"/>
  <c r="X345" i="11"/>
  <c r="W1162" i="11"/>
  <c r="X1162" i="11"/>
  <c r="W1198" i="11"/>
  <c r="X1198" i="11"/>
  <c r="W212" i="11"/>
  <c r="X212" i="11"/>
  <c r="W312" i="11"/>
  <c r="X312" i="11"/>
  <c r="W1265" i="11"/>
  <c r="X1265" i="11"/>
  <c r="W1879" i="11"/>
  <c r="X1879" i="11"/>
  <c r="W1808" i="11"/>
  <c r="X1808" i="11"/>
  <c r="W1764" i="11"/>
  <c r="X1764" i="11"/>
  <c r="W1521" i="11"/>
  <c r="X1521" i="11"/>
  <c r="W1544" i="11"/>
  <c r="X1544" i="11"/>
  <c r="X295" i="11"/>
  <c r="W295" i="11"/>
  <c r="W1226" i="11"/>
  <c r="X1226" i="11"/>
  <c r="X132" i="11"/>
  <c r="W132" i="11"/>
  <c r="W1195" i="11"/>
  <c r="X1195" i="11"/>
  <c r="W2416" i="11"/>
  <c r="X2416" i="11"/>
  <c r="W2510" i="11"/>
  <c r="X2510" i="11"/>
  <c r="W2326" i="11"/>
  <c r="X2326" i="11"/>
  <c r="W2385" i="11"/>
  <c r="X2385" i="11"/>
  <c r="W1927" i="11"/>
  <c r="X1927" i="11"/>
  <c r="W1507" i="11"/>
  <c r="X1507" i="11"/>
  <c r="W2014" i="11"/>
  <c r="X2014" i="11"/>
  <c r="W494" i="11"/>
  <c r="X494" i="11"/>
  <c r="W1473" i="11"/>
  <c r="X1473" i="11"/>
  <c r="W434" i="11"/>
  <c r="X434" i="11"/>
  <c r="W2140" i="11"/>
  <c r="X2140" i="11"/>
  <c r="W2485" i="11"/>
  <c r="X2485" i="11"/>
  <c r="W1554" i="11"/>
  <c r="X1554" i="11"/>
  <c r="W884" i="11"/>
  <c r="X884" i="11"/>
  <c r="W857" i="11"/>
  <c r="X857" i="11"/>
  <c r="W2459" i="11"/>
  <c r="X2459" i="11"/>
  <c r="W1264" i="11"/>
  <c r="X1264" i="11"/>
  <c r="W2305" i="11"/>
  <c r="X2305" i="11"/>
  <c r="W2231" i="11"/>
  <c r="X2231" i="11"/>
  <c r="W1923" i="11"/>
  <c r="X1923" i="11"/>
  <c r="W249" i="11"/>
  <c r="X249" i="11"/>
  <c r="W651" i="11"/>
  <c r="X651" i="11"/>
  <c r="W2528" i="11"/>
  <c r="X2528" i="11"/>
  <c r="W2431" i="11"/>
  <c r="X2431" i="11"/>
  <c r="W1558" i="11"/>
  <c r="X1558" i="11"/>
  <c r="W2442" i="11"/>
  <c r="X2442" i="11"/>
  <c r="W351" i="11"/>
  <c r="X351" i="11"/>
  <c r="W508" i="11"/>
  <c r="X508" i="11"/>
  <c r="W585" i="11"/>
  <c r="X585" i="11"/>
  <c r="W1517" i="11"/>
  <c r="X1517" i="11"/>
  <c r="W2267" i="11"/>
  <c r="X2267" i="11"/>
  <c r="W1716" i="11"/>
  <c r="X1716" i="11"/>
  <c r="W2165" i="11"/>
  <c r="X2165" i="11"/>
  <c r="W2499" i="11"/>
  <c r="X2499" i="11"/>
  <c r="W897" i="11"/>
  <c r="X897" i="11"/>
  <c r="W1125" i="11"/>
  <c r="X1125" i="11"/>
  <c r="W1783" i="11"/>
  <c r="X1783" i="11"/>
  <c r="W232" i="11"/>
  <c r="X232" i="11"/>
  <c r="W916" i="11"/>
  <c r="X916" i="11"/>
  <c r="W784" i="11"/>
  <c r="X784" i="11"/>
  <c r="W93" i="11"/>
  <c r="X93" i="11"/>
  <c r="W2506" i="11"/>
  <c r="X2506" i="11"/>
  <c r="W744" i="11"/>
  <c r="X744" i="11"/>
  <c r="W1778" i="11"/>
  <c r="X1778" i="11"/>
  <c r="W469" i="11"/>
  <c r="X469" i="11"/>
  <c r="W646" i="11"/>
  <c r="X646" i="11"/>
  <c r="W2230" i="11"/>
  <c r="X2230" i="11"/>
  <c r="W1506" i="11"/>
  <c r="X1506" i="11"/>
  <c r="W329" i="11"/>
  <c r="X329" i="11"/>
  <c r="W526" i="11"/>
  <c r="X526" i="11"/>
  <c r="W2398" i="11"/>
  <c r="X2398" i="11"/>
  <c r="W2496" i="11"/>
  <c r="X2496" i="11"/>
  <c r="W988" i="11"/>
  <c r="X988" i="11"/>
  <c r="X39" i="11"/>
  <c r="W39" i="11"/>
  <c r="W703" i="11"/>
  <c r="X703" i="11"/>
  <c r="W244" i="11"/>
  <c r="X244" i="11"/>
  <c r="W1998" i="11"/>
  <c r="X1998" i="11"/>
  <c r="W1612" i="11"/>
  <c r="X1612" i="11"/>
  <c r="W325" i="11"/>
  <c r="X325" i="11"/>
  <c r="W932" i="11"/>
  <c r="X932" i="11"/>
  <c r="W1079" i="11"/>
  <c r="X1079" i="11"/>
  <c r="W1733" i="11"/>
  <c r="X1733" i="11"/>
  <c r="W2445" i="11"/>
  <c r="X2445" i="11"/>
  <c r="W729" i="11"/>
  <c r="X729" i="11"/>
  <c r="W293" i="11"/>
  <c r="X293" i="11"/>
  <c r="W680" i="11"/>
  <c r="X680" i="11"/>
  <c r="W1430" i="11"/>
  <c r="X1430" i="11"/>
  <c r="W465" i="11"/>
  <c r="X465" i="11"/>
  <c r="W2100" i="11"/>
  <c r="X2100" i="11"/>
  <c r="W2214" i="11"/>
  <c r="X2214" i="11"/>
  <c r="W111" i="11"/>
  <c r="X111" i="11"/>
  <c r="W1681" i="11"/>
  <c r="X1681" i="11"/>
  <c r="W2202" i="11"/>
  <c r="X2202" i="11"/>
  <c r="W105" i="11"/>
  <c r="X105" i="11"/>
  <c r="W726" i="11"/>
  <c r="X726" i="11"/>
  <c r="W1689" i="11"/>
  <c r="X1689" i="11"/>
  <c r="W2392" i="11"/>
  <c r="X2392" i="11"/>
  <c r="W1484" i="11"/>
  <c r="X1484" i="11"/>
  <c r="W2240" i="11"/>
  <c r="X2240" i="11"/>
  <c r="W575" i="11"/>
  <c r="X575" i="11"/>
  <c r="W1230" i="11"/>
  <c r="X1230" i="11"/>
  <c r="W1420" i="11"/>
  <c r="X1420" i="11"/>
  <c r="W98" i="11"/>
  <c r="X98" i="11"/>
  <c r="W95" i="11"/>
  <c r="X95" i="11"/>
  <c r="W2338" i="11"/>
  <c r="X2338" i="11"/>
  <c r="W1862" i="11"/>
  <c r="X1862" i="11"/>
  <c r="W1602" i="11"/>
  <c r="X1602" i="11"/>
  <c r="W1541" i="11"/>
  <c r="X1541" i="11"/>
  <c r="W368" i="11"/>
  <c r="X368" i="11"/>
  <c r="W841" i="11"/>
  <c r="X841" i="11"/>
  <c r="W1274" i="11"/>
  <c r="X1274" i="11"/>
  <c r="W114" i="11"/>
  <c r="X114" i="11"/>
  <c r="W2147" i="11"/>
  <c r="X2147" i="11"/>
  <c r="W752" i="11"/>
  <c r="X752" i="11"/>
  <c r="W981" i="11"/>
  <c r="X981" i="11"/>
  <c r="W2516" i="11"/>
  <c r="X2516" i="11"/>
  <c r="W2102" i="11"/>
  <c r="X2102" i="11"/>
  <c r="W2420" i="11"/>
  <c r="X2420" i="11"/>
  <c r="W1652" i="11"/>
  <c r="X1652" i="11"/>
  <c r="W2400" i="11"/>
  <c r="X2400" i="11"/>
  <c r="W1520" i="11"/>
  <c r="X1520" i="11"/>
  <c r="W71" i="11"/>
  <c r="X71" i="11"/>
  <c r="W992" i="11"/>
  <c r="X992" i="11"/>
  <c r="W1488" i="11"/>
  <c r="X1488" i="11"/>
  <c r="W2302" i="11"/>
  <c r="X2302" i="11"/>
  <c r="W1802" i="11"/>
  <c r="X1802" i="11"/>
  <c r="W1580" i="11"/>
  <c r="X1580" i="11"/>
  <c r="W2488" i="11"/>
  <c r="X2488" i="11"/>
  <c r="W1697" i="11"/>
  <c r="X1697" i="11"/>
  <c r="W1336" i="11"/>
  <c r="X1336" i="11"/>
  <c r="W825" i="11"/>
  <c r="X825" i="11"/>
  <c r="W2035" i="11"/>
  <c r="X2035" i="11"/>
  <c r="W2476" i="11"/>
  <c r="X2476" i="11"/>
  <c r="W1809" i="11"/>
  <c r="X1809" i="11"/>
  <c r="W560" i="11"/>
  <c r="X560" i="11"/>
  <c r="W767" i="11"/>
  <c r="X767" i="11"/>
  <c r="W227" i="11"/>
  <c r="X227" i="11"/>
  <c r="W2360" i="11"/>
  <c r="X2360" i="11"/>
  <c r="W1912" i="11"/>
  <c r="X1912" i="11"/>
  <c r="W2405" i="11"/>
  <c r="X2405" i="11"/>
  <c r="W1398" i="11"/>
  <c r="X1398" i="11"/>
  <c r="W836" i="11"/>
  <c r="X836" i="11"/>
  <c r="W778" i="11"/>
  <c r="X778" i="11"/>
  <c r="W990" i="11"/>
  <c r="X990" i="11"/>
  <c r="W376" i="11"/>
  <c r="X376" i="11"/>
  <c r="X26" i="11"/>
  <c r="W26" i="11"/>
  <c r="W1701" i="11"/>
  <c r="X1701" i="11"/>
  <c r="W1861" i="11"/>
  <c r="X1861" i="11"/>
  <c r="W1618" i="11"/>
  <c r="X1618" i="11"/>
  <c r="W1065" i="11"/>
  <c r="X1065" i="11"/>
  <c r="W554" i="11"/>
  <c r="X554" i="11"/>
  <c r="W450" i="11"/>
  <c r="X450" i="11"/>
  <c r="W528" i="11"/>
  <c r="X528" i="11"/>
  <c r="W184" i="11"/>
  <c r="X184" i="11"/>
  <c r="W1139" i="11"/>
  <c r="X1139" i="11"/>
  <c r="W844" i="11"/>
  <c r="X844" i="11"/>
  <c r="W931" i="11"/>
  <c r="X931" i="11"/>
  <c r="W1465" i="11"/>
  <c r="X1465" i="11"/>
  <c r="W382" i="11"/>
  <c r="X382" i="11"/>
  <c r="W439" i="11"/>
  <c r="X439" i="11"/>
  <c r="W2474" i="11"/>
  <c r="X2474" i="11"/>
  <c r="W1006" i="11"/>
  <c r="X1006" i="11"/>
  <c r="W23" i="11"/>
  <c r="X23" i="11"/>
  <c r="W1934" i="11"/>
  <c r="X1934" i="11"/>
  <c r="W798" i="11"/>
  <c r="X798" i="11"/>
  <c r="W1675" i="11"/>
  <c r="X1675" i="11"/>
  <c r="W731" i="11"/>
  <c r="X731" i="11"/>
  <c r="W920" i="11"/>
  <c r="X920" i="11"/>
  <c r="W1243" i="11"/>
  <c r="X1243" i="11"/>
  <c r="W134" i="11"/>
  <c r="X134" i="11"/>
  <c r="X31" i="11"/>
  <c r="W31" i="11"/>
  <c r="W493" i="11"/>
  <c r="X493" i="11"/>
  <c r="W223" i="11"/>
  <c r="X223" i="11"/>
  <c r="X3" i="11"/>
  <c r="W3" i="11"/>
  <c r="W2114" i="11"/>
  <c r="X2114" i="11"/>
  <c r="W2351" i="11"/>
  <c r="X2351" i="11"/>
  <c r="W975" i="11"/>
  <c r="X975" i="11"/>
  <c r="W76" i="11"/>
  <c r="X76" i="11"/>
  <c r="W1735" i="11"/>
  <c r="X1735" i="11"/>
  <c r="W1601" i="11"/>
  <c r="X1601" i="11"/>
  <c r="W2444" i="11"/>
  <c r="X2444" i="11"/>
  <c r="W170" i="11"/>
  <c r="X170" i="11"/>
  <c r="W2411" i="11"/>
  <c r="X2411" i="11"/>
  <c r="W1718" i="11"/>
  <c r="X1718" i="11"/>
  <c r="W677" i="11"/>
  <c r="X677" i="11"/>
  <c r="W540" i="11"/>
  <c r="X540" i="11"/>
  <c r="W2256" i="11"/>
  <c r="X2256" i="11"/>
  <c r="X100" i="11"/>
  <c r="W100" i="11"/>
  <c r="W1827" i="11"/>
  <c r="X1827" i="11"/>
  <c r="W2502" i="11"/>
  <c r="X2502" i="11"/>
  <c r="W314" i="11"/>
  <c r="X314" i="11"/>
  <c r="W2072" i="11"/>
  <c r="X2072" i="11"/>
  <c r="W175" i="11"/>
  <c r="X175" i="11"/>
  <c r="W1032" i="11"/>
  <c r="X1032" i="11"/>
  <c r="W1657" i="11"/>
  <c r="X1657" i="11"/>
  <c r="W2176" i="11"/>
  <c r="X2176" i="11"/>
  <c r="W1693" i="11"/>
  <c r="X1693" i="11"/>
  <c r="W1308" i="11"/>
  <c r="X1308" i="11"/>
  <c r="W1370" i="11"/>
  <c r="X1370" i="11"/>
  <c r="W586" i="11"/>
  <c r="X586" i="11"/>
  <c r="W1623" i="11"/>
  <c r="X1623" i="11"/>
  <c r="W1979" i="11"/>
  <c r="X1979" i="11"/>
  <c r="W2085" i="11"/>
  <c r="X2085" i="11"/>
  <c r="W1774" i="11"/>
  <c r="X1774" i="11"/>
  <c r="W2276" i="11"/>
  <c r="X2276" i="11"/>
  <c r="W1026" i="11"/>
  <c r="X1026" i="11"/>
  <c r="W420" i="11"/>
  <c r="X420" i="11"/>
  <c r="W54" i="11"/>
  <c r="X54" i="11"/>
  <c r="W2045" i="11"/>
  <c r="X2045" i="11"/>
  <c r="W745" i="11"/>
  <c r="X745" i="11"/>
  <c r="W688" i="11"/>
  <c r="X688" i="11"/>
  <c r="W2482" i="11"/>
  <c r="X2482" i="11"/>
  <c r="W1935" i="11"/>
  <c r="X1935" i="11"/>
  <c r="W1613" i="11"/>
  <c r="X1613" i="11"/>
  <c r="W1692" i="11"/>
  <c r="X1692" i="11"/>
  <c r="W1907" i="11"/>
  <c r="X1907" i="11"/>
  <c r="W2078" i="11"/>
  <c r="X2078" i="11"/>
  <c r="W743" i="11"/>
  <c r="X743" i="11"/>
  <c r="W1332" i="11"/>
  <c r="X1332" i="11"/>
  <c r="W1508" i="11"/>
  <c r="X1508" i="11"/>
  <c r="W1513" i="11"/>
  <c r="X1513" i="11"/>
  <c r="W1140" i="11"/>
  <c r="X1140" i="11"/>
  <c r="W176" i="11"/>
  <c r="X176" i="11"/>
  <c r="W2437" i="11"/>
  <c r="X2437" i="11"/>
  <c r="W2036" i="11"/>
  <c r="X2036" i="11"/>
  <c r="W1221" i="11"/>
  <c r="X1221" i="11"/>
  <c r="W1720" i="11"/>
  <c r="X1720" i="11"/>
  <c r="W1461" i="11"/>
  <c r="X1461" i="11"/>
  <c r="W1151" i="11"/>
  <c r="X1151" i="11"/>
  <c r="W712" i="11"/>
  <c r="X712" i="11"/>
  <c r="W909" i="11"/>
  <c r="X909" i="11"/>
  <c r="W1676" i="11"/>
  <c r="X1676" i="11"/>
  <c r="W2357" i="11"/>
  <c r="X2357" i="11"/>
  <c r="W1134" i="11"/>
  <c r="X1134" i="11"/>
  <c r="X7" i="11"/>
  <c r="W7" i="11"/>
  <c r="W699" i="11"/>
  <c r="X699" i="11"/>
  <c r="W91" i="11"/>
  <c r="X91" i="11"/>
  <c r="W2042" i="11"/>
  <c r="X2042" i="11"/>
  <c r="W1820" i="11"/>
  <c r="X1820" i="11"/>
  <c r="W2490" i="11"/>
  <c r="X2490" i="11"/>
  <c r="W2526" i="11"/>
  <c r="X2526" i="11"/>
  <c r="W471" i="11"/>
  <c r="X471" i="11"/>
  <c r="W1833" i="11"/>
  <c r="X1833" i="11"/>
  <c r="W1279" i="11"/>
  <c r="X1279" i="11"/>
  <c r="W1313" i="11"/>
  <c r="X1313" i="11"/>
  <c r="W1914" i="11"/>
  <c r="X1914" i="11"/>
  <c r="W878" i="11"/>
  <c r="X878" i="11"/>
  <c r="W1875" i="11"/>
  <c r="X1875" i="11"/>
  <c r="W1449" i="11"/>
  <c r="X1449" i="11"/>
  <c r="W1289" i="11"/>
  <c r="X1289" i="11"/>
  <c r="W1294" i="11"/>
  <c r="X1294" i="11"/>
  <c r="W1087" i="11"/>
  <c r="X1087" i="11"/>
  <c r="W2249" i="11"/>
  <c r="X2249" i="11"/>
  <c r="W1876" i="11"/>
  <c r="X1876" i="11"/>
  <c r="W604" i="11"/>
  <c r="X604" i="11"/>
  <c r="W2127" i="11"/>
  <c r="X2127" i="11"/>
  <c r="W918" i="11"/>
  <c r="X918" i="11"/>
  <c r="W1149" i="11"/>
  <c r="X1149" i="11"/>
  <c r="W1170" i="11"/>
  <c r="X1170" i="11"/>
  <c r="W785" i="11"/>
  <c r="X785" i="11"/>
  <c r="W1526" i="11"/>
  <c r="X1526" i="11"/>
  <c r="W797" i="11"/>
  <c r="X797" i="11"/>
  <c r="W653" i="11"/>
  <c r="X653" i="11"/>
  <c r="W108" i="11"/>
  <c r="X108" i="11"/>
  <c r="W1536" i="11"/>
  <c r="X1536" i="11"/>
  <c r="W587" i="11"/>
  <c r="X587" i="11"/>
  <c r="W1442" i="11"/>
  <c r="X1442" i="11"/>
  <c r="W1886" i="11"/>
  <c r="X1886" i="11"/>
  <c r="W2473" i="11"/>
  <c r="X2473" i="11"/>
  <c r="W1650" i="11"/>
  <c r="X1650" i="11"/>
  <c r="W2318" i="11"/>
  <c r="X2318" i="11"/>
  <c r="W534" i="11"/>
  <c r="X534" i="11"/>
  <c r="W982" i="11"/>
  <c r="X982" i="11"/>
  <c r="W634" i="11"/>
  <c r="X634" i="11"/>
  <c r="X279" i="11"/>
  <c r="W279" i="11"/>
  <c r="W686" i="11"/>
  <c r="X686" i="11"/>
  <c r="W1800" i="11"/>
  <c r="X1800" i="11"/>
  <c r="W2200" i="11"/>
  <c r="X2200" i="11"/>
  <c r="W1949" i="11"/>
  <c r="X1949" i="11"/>
  <c r="W1771" i="11"/>
  <c r="X1771" i="11"/>
  <c r="W2079" i="11"/>
  <c r="X2079" i="11"/>
  <c r="W2319" i="11"/>
  <c r="X2319" i="11"/>
  <c r="W2295" i="11"/>
  <c r="X2295" i="11"/>
  <c r="W353" i="11"/>
  <c r="X353" i="11"/>
  <c r="W454" i="11"/>
  <c r="X454" i="11"/>
  <c r="W2080" i="11"/>
  <c r="X2080" i="11"/>
  <c r="W2254" i="11"/>
  <c r="X2254" i="11"/>
  <c r="W2212" i="11"/>
  <c r="X2212" i="11"/>
  <c r="W307" i="11"/>
  <c r="X307" i="11"/>
  <c r="W948" i="11"/>
  <c r="X948" i="11"/>
  <c r="X29" i="11"/>
  <c r="W29" i="11"/>
  <c r="W2096" i="11"/>
  <c r="X2096" i="11"/>
  <c r="W1869" i="11"/>
  <c r="X1869" i="11"/>
  <c r="W2166" i="11"/>
  <c r="X2166" i="11"/>
  <c r="W1225" i="11"/>
  <c r="X1225" i="11"/>
  <c r="W794" i="11"/>
  <c r="X794" i="11"/>
  <c r="W723" i="11"/>
  <c r="X723" i="11"/>
  <c r="W905" i="11"/>
  <c r="X905" i="11"/>
  <c r="W1573" i="11"/>
  <c r="X1573" i="11"/>
  <c r="W886" i="11"/>
  <c r="X886" i="11"/>
  <c r="W2381" i="11"/>
  <c r="X2381" i="11"/>
  <c r="W1184" i="11"/>
  <c r="X1184" i="11"/>
  <c r="W1440" i="11"/>
  <c r="X1440" i="11"/>
  <c r="W348" i="11"/>
  <c r="X348" i="11"/>
  <c r="W1357" i="11"/>
  <c r="X1357" i="11"/>
  <c r="W137" i="11"/>
  <c r="X137" i="11"/>
  <c r="W2144" i="11"/>
  <c r="X2144" i="11"/>
  <c r="W1116" i="11"/>
  <c r="X1116" i="11"/>
  <c r="W1844" i="11"/>
  <c r="X1844" i="11"/>
  <c r="W1717" i="11"/>
  <c r="X1717" i="11"/>
  <c r="W1645" i="11"/>
  <c r="X1645" i="11"/>
  <c r="W1007" i="11"/>
  <c r="X1007" i="11"/>
  <c r="W1628" i="11"/>
  <c r="X1628" i="11"/>
  <c r="W1974" i="11"/>
  <c r="X1974" i="11"/>
  <c r="W2218" i="11"/>
  <c r="X2218" i="11"/>
  <c r="W416" i="11"/>
  <c r="X416" i="11"/>
  <c r="W1161" i="11"/>
  <c r="X1161" i="11"/>
  <c r="W637" i="11"/>
  <c r="X637" i="11"/>
  <c r="W2110" i="11"/>
  <c r="X2110" i="11"/>
  <c r="W871" i="11"/>
  <c r="X871" i="11"/>
  <c r="W1288" i="11"/>
  <c r="X1288" i="11"/>
  <c r="W1874" i="11"/>
  <c r="X1874" i="11"/>
  <c r="W660" i="11"/>
  <c r="X660" i="11"/>
  <c r="W391" i="11"/>
  <c r="X391" i="11"/>
  <c r="W1871" i="11"/>
  <c r="X1871" i="11"/>
  <c r="W2030" i="11"/>
  <c r="X2030" i="11"/>
  <c r="W1762" i="11"/>
  <c r="X1762" i="11"/>
  <c r="W1062" i="11"/>
  <c r="X1062" i="11"/>
  <c r="W97" i="11"/>
  <c r="X97" i="11"/>
  <c r="W90" i="11"/>
  <c r="X90" i="11"/>
  <c r="W1529" i="11"/>
  <c r="X1529" i="11"/>
  <c r="W488" i="11"/>
  <c r="X488" i="11"/>
  <c r="W1307" i="11"/>
  <c r="X1307" i="11"/>
  <c r="W1635" i="11"/>
  <c r="X1635" i="11"/>
  <c r="W440" i="11"/>
  <c r="X440" i="11"/>
  <c r="W1523" i="11"/>
  <c r="X1523" i="11"/>
  <c r="W389" i="11"/>
  <c r="X389" i="11"/>
  <c r="W277" i="11"/>
  <c r="X277" i="11"/>
  <c r="W1734" i="11"/>
  <c r="X1734" i="11"/>
  <c r="W1519" i="11"/>
  <c r="X1519" i="11"/>
  <c r="W1431" i="11"/>
  <c r="X1431" i="11"/>
  <c r="W2142" i="11"/>
  <c r="X2142" i="11"/>
  <c r="W2062" i="11"/>
  <c r="X2062" i="11"/>
  <c r="W245" i="11"/>
  <c r="X245" i="11"/>
  <c r="W1739" i="11"/>
  <c r="X1739" i="11"/>
  <c r="W2216" i="11"/>
  <c r="X2216" i="11"/>
  <c r="W235" i="11"/>
  <c r="X235" i="11"/>
  <c r="W2344" i="11"/>
  <c r="X2344" i="11"/>
  <c r="W64" i="11"/>
  <c r="X64" i="11"/>
  <c r="W819" i="11"/>
  <c r="X819" i="11"/>
  <c r="W2440" i="11"/>
  <c r="X2440" i="11"/>
  <c r="W1220" i="11"/>
  <c r="X1220" i="11"/>
  <c r="W136" i="11"/>
  <c r="W273" i="11"/>
  <c r="X273" i="11"/>
  <c r="W761" i="11"/>
  <c r="X761" i="11"/>
  <c r="W1321" i="11"/>
  <c r="X1321" i="11"/>
  <c r="W1982" i="11"/>
  <c r="X1982" i="11"/>
  <c r="W2125" i="11"/>
  <c r="X2125" i="11"/>
  <c r="W486" i="11"/>
  <c r="X486" i="11"/>
  <c r="W2520" i="11"/>
  <c r="X2520" i="11"/>
  <c r="W335" i="11"/>
  <c r="X335" i="11"/>
  <c r="W792" i="11"/>
  <c r="X792" i="11"/>
  <c r="W2120" i="11"/>
  <c r="X2120" i="11"/>
  <c r="W1502" i="11"/>
  <c r="X1502" i="11"/>
  <c r="W1305" i="11"/>
  <c r="X1305" i="11"/>
  <c r="W99" i="11"/>
  <c r="X99" i="11"/>
  <c r="W352" i="11"/>
  <c r="X352" i="11"/>
  <c r="W240" i="11"/>
  <c r="X240" i="11"/>
  <c r="W2403" i="11"/>
  <c r="X2403" i="11"/>
  <c r="W423" i="11"/>
  <c r="X423" i="11"/>
  <c r="W1160" i="11"/>
  <c r="X1160" i="11"/>
  <c r="W2421" i="11"/>
  <c r="X2421" i="11"/>
  <c r="W2129" i="11"/>
  <c r="X2129" i="11"/>
  <c r="W1983" i="11"/>
  <c r="X1983" i="11"/>
  <c r="W1630" i="11"/>
  <c r="X1630" i="11"/>
  <c r="W1350" i="11"/>
  <c r="X1350" i="11"/>
  <c r="W2141" i="11"/>
  <c r="X2141" i="11"/>
  <c r="W447" i="11"/>
  <c r="X447" i="11"/>
  <c r="W796" i="11"/>
  <c r="X796" i="11"/>
  <c r="W463" i="11"/>
  <c r="X463" i="11"/>
  <c r="W2313" i="11"/>
  <c r="X2313" i="11"/>
  <c r="W2273" i="11"/>
  <c r="X2273" i="11"/>
  <c r="W2225" i="11"/>
  <c r="X2225" i="11"/>
  <c r="W131" i="11"/>
  <c r="X131" i="11"/>
  <c r="W1897" i="11"/>
  <c r="X1897" i="11"/>
  <c r="W1462" i="11"/>
  <c r="X1462" i="11"/>
  <c r="W1822" i="11"/>
  <c r="X1822" i="11"/>
  <c r="W510" i="11"/>
  <c r="X510" i="11"/>
  <c r="W1110" i="11"/>
  <c r="X1110" i="11"/>
  <c r="W1271" i="11"/>
  <c r="X1271" i="11"/>
  <c r="W598" i="11"/>
  <c r="X598" i="11"/>
  <c r="W779" i="11"/>
  <c r="X779" i="11"/>
  <c r="W515" i="11"/>
  <c r="X515" i="11"/>
  <c r="W2497" i="11"/>
  <c r="X2497" i="11"/>
  <c r="W1919" i="11"/>
  <c r="X1919" i="11"/>
  <c r="W588" i="11"/>
  <c r="X588" i="11"/>
  <c r="W1208" i="11"/>
  <c r="X1208" i="11"/>
  <c r="W2021" i="11"/>
  <c r="X2021" i="11"/>
  <c r="W1097" i="11"/>
  <c r="X1097" i="11"/>
  <c r="W1848" i="11"/>
  <c r="X1848" i="11"/>
  <c r="W1849" i="11"/>
  <c r="X1849" i="11"/>
  <c r="W2380" i="11"/>
  <c r="X2380" i="11"/>
  <c r="W1594" i="11"/>
  <c r="X1594" i="11"/>
  <c r="W1709" i="11"/>
  <c r="X1709" i="11"/>
  <c r="W2454" i="11"/>
  <c r="X2454" i="11"/>
  <c r="W732" i="11"/>
  <c r="X732" i="11"/>
  <c r="W2017" i="11"/>
  <c r="X2017" i="11"/>
  <c r="W1512" i="11"/>
  <c r="X1512" i="11"/>
  <c r="W407" i="11"/>
  <c r="X407" i="11"/>
  <c r="W850" i="11"/>
  <c r="X850" i="11"/>
  <c r="W1448" i="11"/>
  <c r="X1448" i="11"/>
  <c r="W518" i="11"/>
  <c r="X518" i="11"/>
  <c r="W667" i="11"/>
  <c r="X667" i="11"/>
  <c r="W1477" i="11"/>
  <c r="X1477" i="11"/>
  <c r="W2461" i="11"/>
  <c r="X2461" i="11"/>
  <c r="W2000" i="11"/>
  <c r="X2000" i="11"/>
  <c r="W483" i="11"/>
  <c r="X483" i="11"/>
  <c r="W2303" i="11"/>
  <c r="X2303" i="11"/>
  <c r="W913" i="11"/>
  <c r="X913" i="11"/>
  <c r="W781" i="11"/>
  <c r="X781" i="11"/>
  <c r="W882" i="11"/>
  <c r="X882" i="11"/>
  <c r="W2379" i="11"/>
  <c r="X2379" i="11"/>
  <c r="W1017" i="11"/>
  <c r="X1017" i="11"/>
  <c r="W1973" i="11"/>
  <c r="X1973" i="11"/>
  <c r="W645" i="11"/>
  <c r="X645" i="11"/>
  <c r="W1738" i="11"/>
  <c r="X1738" i="11"/>
  <c r="W573" i="11"/>
  <c r="X573" i="11"/>
  <c r="W1183" i="11"/>
  <c r="X1183" i="11"/>
  <c r="W2031" i="11"/>
  <c r="X2031" i="11"/>
  <c r="W1119" i="11"/>
  <c r="X1119" i="11"/>
  <c r="W579" i="11"/>
  <c r="X579" i="11"/>
  <c r="X185" i="11"/>
  <c r="W185" i="11"/>
  <c r="W1835" i="11"/>
  <c r="X1835" i="11"/>
  <c r="W2401" i="11"/>
  <c r="X2401" i="11"/>
  <c r="W2456" i="11"/>
  <c r="X2456" i="11"/>
  <c r="W936" i="11"/>
  <c r="X936" i="11"/>
  <c r="W923" i="11"/>
  <c r="X923" i="11"/>
  <c r="W1193" i="11"/>
  <c r="X1193" i="11"/>
  <c r="W1666" i="11"/>
  <c r="X1666" i="11"/>
  <c r="W1632" i="11"/>
  <c r="X1632" i="11"/>
  <c r="W2223" i="11"/>
  <c r="X2223" i="11"/>
  <c r="X196" i="11"/>
  <c r="W196" i="11"/>
  <c r="W821" i="11"/>
  <c r="X821" i="11"/>
  <c r="W968" i="11"/>
  <c r="X968" i="11"/>
  <c r="W2170" i="11"/>
  <c r="X2170" i="11"/>
  <c r="W2034" i="11"/>
  <c r="X2034" i="11"/>
  <c r="W1510" i="11"/>
  <c r="X1510" i="11"/>
  <c r="W842" i="11"/>
  <c r="X842" i="11"/>
  <c r="W1069" i="11"/>
  <c r="X1069" i="11"/>
  <c r="W1579" i="11"/>
  <c r="X1579" i="11"/>
  <c r="W1796" i="11"/>
  <c r="X1796" i="11"/>
  <c r="W2175" i="11"/>
  <c r="X2175" i="11"/>
  <c r="W2083" i="11"/>
  <c r="X2083" i="11"/>
  <c r="W1767" i="11"/>
  <c r="X1767" i="11"/>
  <c r="X47" i="11"/>
  <c r="W47" i="11"/>
  <c r="W851" i="11"/>
  <c r="X851" i="11"/>
  <c r="X271" i="11"/>
  <c r="W271" i="11"/>
  <c r="W541" i="11"/>
  <c r="X541" i="11"/>
  <c r="W475" i="11"/>
  <c r="X475" i="11"/>
  <c r="W1493" i="11"/>
  <c r="X1493" i="11"/>
  <c r="W1688" i="11"/>
  <c r="X1688" i="11"/>
  <c r="W881" i="11"/>
  <c r="X881" i="11"/>
  <c r="W1001" i="11"/>
  <c r="X1001" i="11"/>
  <c r="W791" i="11"/>
  <c r="X791" i="11"/>
  <c r="W2213" i="11"/>
  <c r="X2213" i="11"/>
  <c r="W1175" i="11"/>
  <c r="X1175" i="11"/>
  <c r="W259" i="11"/>
  <c r="X259" i="11"/>
  <c r="W1197" i="11"/>
  <c r="X1197" i="11"/>
  <c r="W2327" i="11"/>
  <c r="X2327" i="11"/>
  <c r="W891" i="11"/>
  <c r="X891" i="11"/>
  <c r="W1267" i="11"/>
  <c r="X1267" i="11"/>
  <c r="W2455" i="11"/>
  <c r="X2455" i="11"/>
  <c r="W1380" i="11"/>
  <c r="X1380" i="11"/>
  <c r="W2373" i="11"/>
  <c r="X2373" i="11"/>
  <c r="W1854" i="11"/>
  <c r="X1854" i="11"/>
  <c r="W507" i="11"/>
  <c r="X507" i="11"/>
  <c r="W1459" i="11"/>
  <c r="X1459" i="11"/>
  <c r="W2123" i="11"/>
  <c r="X2123" i="11"/>
  <c r="W1359" i="11"/>
  <c r="X1359" i="11"/>
  <c r="W2368" i="11"/>
  <c r="X2368" i="11"/>
  <c r="W1905" i="11"/>
  <c r="X1905" i="11"/>
  <c r="W531" i="11"/>
  <c r="X531" i="11"/>
  <c r="W2002" i="11"/>
  <c r="X2002" i="11"/>
  <c r="W808" i="11"/>
  <c r="X808" i="11"/>
  <c r="W2450" i="11"/>
  <c r="X2450" i="11"/>
  <c r="W330" i="11"/>
  <c r="X330" i="11"/>
  <c r="W217" i="11"/>
  <c r="X217" i="11"/>
  <c r="W1746" i="11"/>
  <c r="X1746" i="11"/>
  <c r="W1331" i="11"/>
  <c r="X1331" i="11"/>
  <c r="W1247" i="11"/>
  <c r="X1247" i="11"/>
  <c r="W1365" i="11"/>
  <c r="X1365" i="11"/>
  <c r="W2491" i="11"/>
  <c r="X2491" i="11"/>
  <c r="W2241" i="11"/>
  <c r="X2241" i="11"/>
  <c r="W1474" i="11"/>
  <c r="X1474" i="11"/>
  <c r="W833" i="11"/>
  <c r="X833" i="11"/>
  <c r="W1916" i="11"/>
  <c r="X1916" i="11"/>
  <c r="W707" i="11"/>
  <c r="X707" i="11"/>
  <c r="W2470" i="11"/>
  <c r="X2470" i="11"/>
  <c r="W1046" i="11"/>
  <c r="X1046" i="11"/>
  <c r="X145" i="11"/>
  <c r="W145" i="11"/>
  <c r="W1828" i="11"/>
  <c r="X1828" i="11"/>
  <c r="W2227" i="11"/>
  <c r="X2227" i="11"/>
  <c r="W1719" i="11"/>
  <c r="X171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Gavin Sharkey</author>
  </authors>
  <commentList>
    <comment ref="N2523" authorId="0" shapeId="0" xr:uid="{899254EE-591C-4B0B-8817-C5BBC609DC69}">
      <text>
        <r>
          <rPr>
            <b/>
            <sz val="9"/>
            <color indexed="81"/>
            <rFont val="Tahoma"/>
            <family val="2"/>
          </rPr>
          <t>Gavin Sharkey:</t>
        </r>
        <r>
          <rPr>
            <sz val="9"/>
            <color indexed="81"/>
            <rFont val="Tahoma"/>
            <family val="2"/>
          </rPr>
          <t xml:space="preserve">
Manual ruling (confirmed): blank Brand Family in iSellBeer; Brand = PABST BREWING OTHER → Pabst = All Counties territory → US in Passaic-FF.</t>
        </r>
      </text>
    </comment>
    <comment ref="N2527" authorId="0" shapeId="0" xr:uid="{BB803D45-227E-46C0-93F3-4C6B2F047240}">
      <text>
        <r>
          <rPr>
            <b/>
            <sz val="9"/>
            <color indexed="81"/>
            <rFont val="Tahoma"/>
            <family val="2"/>
          </rPr>
          <t>Gavin Sharkey:</t>
        </r>
        <r>
          <rPr>
            <sz val="9"/>
            <color indexed="81"/>
            <rFont val="Tahoma"/>
            <family val="2"/>
          </rPr>
          <t xml:space="preserve">
Manual ruling (confirmed): blank Brand Family in iSellBeer; Brand = WOODCHUCK BLUEBERRY CIDER → Woodchuck = All Counties territory → US in Passaic (account 12057, SALES resolved via Customers Table).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Gavin Sharkey</author>
  </authors>
  <commentList>
    <comment ref="A2952" authorId="0" shapeId="0" xr:uid="{64D4F7E7-B7E7-4621-92EE-2D6C2295C435}">
      <text>
        <r>
          <rPr>
            <b/>
            <sz val="9"/>
            <color indexed="81"/>
            <rFont val="Tahoma"/>
            <family val="2"/>
          </rPr>
          <t>Gavin Sharkey:</t>
        </r>
        <r>
          <rPr>
            <sz val="9"/>
            <color indexed="81"/>
            <rFont val="Tahoma"/>
            <family val="2"/>
          </rPr>
          <t xml:space="preserve">
Blackout-list-only brand (no Brand Family Territory entry). Added per user confirmation: part of Molson Coors network, sellable wherever not blacked out. Determination driven by Whitelist (Blackout Reverse).</t>
        </r>
      </text>
    </comment>
    <comment ref="A2953" authorId="0" shapeId="0" xr:uid="{C50A253D-9259-45B3-8B80-AD95BED0EA79}">
      <text>
        <r>
          <rPr>
            <b/>
            <sz val="9"/>
            <color indexed="81"/>
            <rFont val="Tahoma"/>
            <family val="2"/>
          </rPr>
          <t>Gavin Sharkey:</t>
        </r>
        <r>
          <rPr>
            <sz val="9"/>
            <color indexed="81"/>
            <rFont val="Tahoma"/>
            <family val="2"/>
          </rPr>
          <t xml:space="preserve">
Blackout-list-only brand (no Brand Family Territory entry). Added per user confirmation: part of Molson Coors network, sellable wherever not blacked out. Determination driven by Whitelist (Blackout Reverse).</t>
        </r>
      </text>
    </comment>
    <comment ref="A2954" authorId="0" shapeId="0" xr:uid="{713B3329-957F-4D44-A443-B8D3C1D5F915}">
      <text>
        <r>
          <rPr>
            <b/>
            <sz val="9"/>
            <color indexed="81"/>
            <rFont val="Tahoma"/>
            <family val="2"/>
          </rPr>
          <t>Gavin Sharkey:</t>
        </r>
        <r>
          <rPr>
            <sz val="9"/>
            <color indexed="81"/>
            <rFont val="Tahoma"/>
            <family val="2"/>
          </rPr>
          <t xml:space="preserve">
Blackout-list-only brand (no Brand Family Territory entry). Added per user confirmation: part of Molson Coors network, sellable wherever not blacked out. Determination driven by Whitelist (Blackout Reverse).</t>
        </r>
      </text>
    </comment>
    <comment ref="A2955" authorId="0" shapeId="0" xr:uid="{C0E8FA75-BD89-410E-BDF0-E56C71B8E64C}">
      <text>
        <r>
          <rPr>
            <b/>
            <sz val="9"/>
            <color indexed="81"/>
            <rFont val="Tahoma"/>
            <family val="2"/>
          </rPr>
          <t>Gavin Sharkey:</t>
        </r>
        <r>
          <rPr>
            <sz val="9"/>
            <color indexed="81"/>
            <rFont val="Tahoma"/>
            <family val="2"/>
          </rPr>
          <t xml:space="preserve">
Blackout-list-only brand (no Brand Family Territory entry). Added per user confirmation: part of Molson Coors network, sellable wherever not blacked out. Determination driven by Whitelist (Blackout Reverse).</t>
        </r>
      </text>
    </comment>
    <comment ref="A2956" authorId="0" shapeId="0" xr:uid="{51780B9B-D3A2-4D35-80C4-7ABF73024D9B}">
      <text>
        <r>
          <rPr>
            <b/>
            <sz val="9"/>
            <color indexed="81"/>
            <rFont val="Tahoma"/>
            <family val="2"/>
          </rPr>
          <t>Gavin Sharkey:</t>
        </r>
        <r>
          <rPr>
            <sz val="9"/>
            <color indexed="81"/>
            <rFont val="Tahoma"/>
            <family val="2"/>
          </rPr>
          <t xml:space="preserve">
Blackout-list-only brand (no Brand Family Territory entry). Added per user confirmation: part of Molson Coors network, sellable wherever not blacked out. Determination driven by Whitelist (Blackout Reverse).</t>
        </r>
      </text>
    </comment>
    <comment ref="A2957" authorId="0" shapeId="0" xr:uid="{743FB1D7-E0DF-43FF-BDC6-5BB8916A88E3}">
      <text>
        <r>
          <rPr>
            <b/>
            <sz val="9"/>
            <color indexed="81"/>
            <rFont val="Tahoma"/>
            <family val="2"/>
          </rPr>
          <t>Gavin Sharkey:</t>
        </r>
        <r>
          <rPr>
            <sz val="9"/>
            <color indexed="81"/>
            <rFont val="Tahoma"/>
            <family val="2"/>
          </rPr>
          <t xml:space="preserve">
Blackout-list-only brand (no Brand Family Territory entry). Added per user confirmation: part of Molson Coors network, sellable wherever not blacked out. Determination driven by Whitelist (Blackout Reverse).</t>
        </r>
      </text>
    </comment>
    <comment ref="A2958" authorId="0" shapeId="0" xr:uid="{79422B5F-532B-4FD5-8B6C-EFDF0F0745B3}">
      <text>
        <r>
          <rPr>
            <b/>
            <sz val="9"/>
            <color indexed="81"/>
            <rFont val="Tahoma"/>
            <family val="2"/>
          </rPr>
          <t>Gavin Sharkey:</t>
        </r>
        <r>
          <rPr>
            <sz val="9"/>
            <color indexed="81"/>
            <rFont val="Tahoma"/>
            <family val="2"/>
          </rPr>
          <t xml:space="preserve">
Blackout-list-only brand (no Brand Family Territory entry). Added per user confirmation: part of Molson Coors network, sellable wherever not blacked out. Determination driven by Whitelist (Blackout Reverse).</t>
        </r>
      </text>
    </comment>
    <comment ref="A2959" authorId="0" shapeId="0" xr:uid="{6AC062D2-DE6E-483F-99EE-53849EC3623F}">
      <text>
        <r>
          <rPr>
            <b/>
            <sz val="9"/>
            <color indexed="81"/>
            <rFont val="Tahoma"/>
            <family val="2"/>
          </rPr>
          <t>Gavin Sharkey:</t>
        </r>
        <r>
          <rPr>
            <sz val="9"/>
            <color indexed="81"/>
            <rFont val="Tahoma"/>
            <family val="2"/>
          </rPr>
          <t xml:space="preserve">
Blackout-list-only brand (no Brand Family Territory entry). Added per user confirmation: part of Molson Coors network, sellable wherever not blacked out. Determination driven by Whitelist (Blackout Reverse).</t>
        </r>
      </text>
    </comment>
    <comment ref="A2960" authorId="0" shapeId="0" xr:uid="{7B015896-90B8-4398-B30A-7B04D72EDFB1}">
      <text>
        <r>
          <rPr>
            <b/>
            <sz val="9"/>
            <color indexed="81"/>
            <rFont val="Tahoma"/>
            <family val="2"/>
          </rPr>
          <t>Gavin Sharkey:</t>
        </r>
        <r>
          <rPr>
            <sz val="9"/>
            <color indexed="81"/>
            <rFont val="Tahoma"/>
            <family val="2"/>
          </rPr>
          <t xml:space="preserve">
Blackout-list-only brand (no Brand Family Territory entry). Added per user confirmation: part of Molson Coors network, sellable wherever not blacked out. Determination driven by Whitelist (Blackout Reverse).</t>
        </r>
      </text>
    </comment>
    <comment ref="A2961" authorId="0" shapeId="0" xr:uid="{50E3A8CC-3764-4DB4-945B-64E47F4C6AD2}">
      <text>
        <r>
          <rPr>
            <b/>
            <sz val="9"/>
            <color indexed="81"/>
            <rFont val="Tahoma"/>
            <family val="2"/>
          </rPr>
          <t>Gavin Sharkey:</t>
        </r>
        <r>
          <rPr>
            <sz val="9"/>
            <color indexed="81"/>
            <rFont val="Tahoma"/>
            <family val="2"/>
          </rPr>
          <t xml:space="preserve">
Blackout-list-only brand (no Brand Family Territory entry). Added per user confirmation: part of Molson Coors network, sellable wherever not blacked out. Determination driven by Whitelist (Blackout Reverse).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Gavin Sharkey</author>
  </authors>
  <commentList>
    <comment ref="A2" authorId="0" shapeId="0" xr:uid="{5C3B6436-BBFA-42AD-BB3F-1F973288FD5E}">
      <text>
        <r>
          <rPr>
            <b/>
            <sz val="9"/>
            <color indexed="81"/>
            <rFont val="Tahoma"/>
            <family val="2"/>
          </rPr>
          <t>Gavin Sharkey:</t>
        </r>
        <r>
          <rPr>
            <sz val="9"/>
            <color indexed="81"/>
            <rFont val="Tahoma"/>
            <family val="2"/>
          </rPr>
          <t xml:space="preserve">
Distinct brand list pulled live from the blackout table. This whitelist is the REVERSE of Brand Family Areas (Enc): CAN SELL = no Inactive entry exists for that brand+county; BLOCKED = an Inactive (blackout) entry exists. Brands not on this sheet at all have no blackout entries anywhere.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<sst xmlns="http://schemas.openxmlformats.org/spreadsheetml/2006/main" count="98357" uniqueCount="8962">
  <si>
    <t>Suppliers</t>
  </si>
  <si>
    <t>#</t>
  </si>
  <si>
    <t>Account #</t>
  </si>
  <si>
    <t>DBA</t>
  </si>
  <si>
    <t>Distribution Area</t>
  </si>
  <si>
    <t>Address</t>
  </si>
  <si>
    <t>City</t>
  </si>
  <si>
    <t>Date/Time</t>
  </si>
  <si>
    <t>Photos</t>
  </si>
  <si>
    <t>Route / Sales Rep</t>
  </si>
  <si>
    <t>Brand</t>
  </si>
  <si>
    <t>Brand Family</t>
  </si>
  <si>
    <t>Supplier</t>
  </si>
  <si>
    <t># of Taps</t>
  </si>
  <si>
    <t>Distributor</t>
  </si>
  <si>
    <t>MORRIS 2</t>
  </si>
  <si>
    <t>DOVER</t>
  </si>
  <si>
    <t>24 - John O’Donoghue</t>
  </si>
  <si>
    <t>DOS EQUIS AMBAR ESPECIAL</t>
  </si>
  <si>
    <t>DOS EQUIS</t>
  </si>
  <si>
    <t>HEINEKEN</t>
  </si>
  <si>
    <t>THEM</t>
  </si>
  <si>
    <t>CORONA PREMIER</t>
  </si>
  <si>
    <t>CORONA</t>
  </si>
  <si>
    <t>CONSTELLATION BRANDS</t>
  </si>
  <si>
    <t>231309</t>
  </si>
  <si>
    <t>THE STUFFED OLIVE_2</t>
  </si>
  <si>
    <t>SUSSEX</t>
  </si>
  <si>
    <t>1 LIBERTYVILLE RD</t>
  </si>
  <si>
    <t>WANTAGE</t>
  </si>
  <si>
    <t>04/14/2026 10:24 AM</t>
  </si>
  <si>
    <t>26 - Anthony Palmisano</t>
  </si>
  <si>
    <t>MISC LED SIERRA NEVADA HAZY IPA</t>
  </si>
  <si>
    <t>SIERRA NEVADA</t>
  </si>
  <si>
    <t>SIERRA NEVADA BREWING COMPANY</t>
  </si>
  <si>
    <t>LAGUNITAS IPA</t>
  </si>
  <si>
    <t>LAGUNITAS BREWING COMPANY</t>
  </si>
  <si>
    <t>173037</t>
  </si>
  <si>
    <t>HUDSON GOLF</t>
  </si>
  <si>
    <t>HUDSON</t>
  </si>
  <si>
    <t>16 HUDSON PLACE</t>
  </si>
  <si>
    <t>HOBOKEN</t>
  </si>
  <si>
    <t>04/16/2026 03:05 PM</t>
  </si>
  <si>
    <t>10 - Jaime Colonna</t>
  </si>
  <si>
    <t>YUENGLING</t>
  </si>
  <si>
    <t>YUENGLING BREWERY</t>
  </si>
  <si>
    <t>84007</t>
  </si>
  <si>
    <t>STEEL WHEEL TAVERN</t>
  </si>
  <si>
    <t>BERGEN</t>
  </si>
  <si>
    <t>51 N BROAD ST</t>
  </si>
  <si>
    <t>RIDGEWOOD</t>
  </si>
  <si>
    <t>04/20/2026 02:40 PM</t>
  </si>
  <si>
    <t>5 - Mike Ast</t>
  </si>
  <si>
    <t>HOFBRAU</t>
  </si>
  <si>
    <t>44047</t>
  </si>
  <si>
    <t>SEDONA TAP HOUSE</t>
  </si>
  <si>
    <t>679 ANDERSON AVE</t>
  </si>
  <si>
    <t>CLIFFSIDE PARK</t>
  </si>
  <si>
    <t>04/22/2026 11:14 AM</t>
  </si>
  <si>
    <t>20 - Daniel La Gala</t>
  </si>
  <si>
    <t>SAPPORO DRAFT</t>
  </si>
  <si>
    <t>SAPPORO</t>
  </si>
  <si>
    <t>NARRAGANSETT</t>
  </si>
  <si>
    <t>NARRAGANSETT BREWING CO.</t>
  </si>
  <si>
    <t>NARRAGANSETT BREWING</t>
  </si>
  <si>
    <t>191007</t>
  </si>
  <si>
    <t>CHARLEY'S TAVERN</t>
  </si>
  <si>
    <t>MORRIS 1</t>
  </si>
  <si>
    <t>57 NJ-181</t>
  </si>
  <si>
    <t>LAKE HOPATCONG</t>
  </si>
  <si>
    <t>04/22/2026 01:11 PM</t>
  </si>
  <si>
    <t>11 - brian sengebush</t>
  </si>
  <si>
    <t>LAGUNITAS BREWING</t>
  </si>
  <si>
    <t>LAGUNITAS</t>
  </si>
  <si>
    <t>191104</t>
  </si>
  <si>
    <t>CHAPALA GRILL - LAKE HOPATCONG</t>
  </si>
  <si>
    <t>161 NJ-181</t>
  </si>
  <si>
    <t>04/22/2026 01:36 PM</t>
  </si>
  <si>
    <t>DOS EQUIS LAGER ESPECIAL</t>
  </si>
  <si>
    <t>35006</t>
  </si>
  <si>
    <t>THE CONCOURSE #728</t>
  </si>
  <si>
    <t>SALES</t>
  </si>
  <si>
    <t>379 RT 17 SOUTH</t>
  </si>
  <si>
    <t>WOODRIDGE</t>
  </si>
  <si>
    <t>04/23/2026 11:04 AM</t>
  </si>
  <si>
    <t>27 - Nicholas Melissari</t>
  </si>
  <si>
    <t>THE CRISP LAGER</t>
  </si>
  <si>
    <t>SIXPOINT BREWERY</t>
  </si>
  <si>
    <t>ARTISANAL BREWING VENTURES (EBI)</t>
  </si>
  <si>
    <t>28020</t>
  </si>
  <si>
    <t>TEJO BAR &amp; REST</t>
  </si>
  <si>
    <t>318 BELLEVILLE TPKE</t>
  </si>
  <si>
    <t>NORTH ARLINGTON</t>
  </si>
  <si>
    <t>04/23/2026 12:54 PM</t>
  </si>
  <si>
    <t>SUPER BOCK PORTUGUESE BEER</t>
  </si>
  <si>
    <t>SUPER BOCK</t>
  </si>
  <si>
    <t>TOTAL BEVERAGE SOLUTION</t>
  </si>
  <si>
    <t>38025</t>
  </si>
  <si>
    <t>REBAR (Z)</t>
  </si>
  <si>
    <t>132 ESSEX ST</t>
  </si>
  <si>
    <t>LODI</t>
  </si>
  <si>
    <t>04/28/2026 11:25 AM</t>
  </si>
  <si>
    <t>1911</t>
  </si>
  <si>
    <t>BEAK &amp; SKIFF</t>
  </si>
  <si>
    <t>34002</t>
  </si>
  <si>
    <t>HEIGHTS BAR (P)</t>
  </si>
  <si>
    <t>163 BOULEVARD</t>
  </si>
  <si>
    <t>HASBROUCK HEIGHTS</t>
  </si>
  <si>
    <t>04/28/2026 12:23 PM</t>
  </si>
  <si>
    <t>231711</t>
  </si>
  <si>
    <t>RIVIERA MAYA</t>
  </si>
  <si>
    <t>340 US-206</t>
  </si>
  <si>
    <t>BRANCHVILLE</t>
  </si>
  <si>
    <t>04/29/2026 01:05 PM</t>
  </si>
  <si>
    <t>84009</t>
  </si>
  <si>
    <t>MAC MURPHY</t>
  </si>
  <si>
    <t>8 GODWIN AVE</t>
  </si>
  <si>
    <t>04/30/2026 12:44 PM</t>
  </si>
  <si>
    <t>SHOCK TOP BELGIAN WHITE</t>
  </si>
  <si>
    <t>SHOCK TOP</t>
  </si>
  <si>
    <t>TILRAY BRANDS</t>
  </si>
  <si>
    <t>19006</t>
  </si>
  <si>
    <t>BLACKJACK MULLIGANS (HAWTHORNE)</t>
  </si>
  <si>
    <t>PASSAIC</t>
  </si>
  <si>
    <t>237 DIAMOND BRIDGE AVE</t>
  </si>
  <si>
    <t>HAWTHORNE</t>
  </si>
  <si>
    <t>04/30/2026 02:16 PM</t>
  </si>
  <si>
    <t>SOUTHERN TIER PERRY'S CHERRY PIE</t>
  </si>
  <si>
    <t>SOUTHERN TIER SPECIALTY SERIES</t>
  </si>
  <si>
    <t>31011</t>
  </si>
  <si>
    <t>BLARNEY STATION</t>
  </si>
  <si>
    <t>258 PARK AVE</t>
  </si>
  <si>
    <t>EAST RUTHERFORD</t>
  </si>
  <si>
    <t>05/05/2026 11:44 AM</t>
  </si>
  <si>
    <t>CARLSBERG'S LAGER</t>
  </si>
  <si>
    <t>CARLSBERG BRYGGERIERNE</t>
  </si>
  <si>
    <t>171018</t>
  </si>
  <si>
    <t>URBAN COAL HOUSE</t>
  </si>
  <si>
    <t>116 14TH ST</t>
  </si>
  <si>
    <t>05/05/2026 01:49 PM</t>
  </si>
  <si>
    <t>PERONI NASTRO AZZURRO</t>
  </si>
  <si>
    <t>MOLSON COORS BEVERAGE COMPANY</t>
  </si>
  <si>
    <t>MILLER LITE BEER</t>
  </si>
  <si>
    <t>MILLER LITE</t>
  </si>
  <si>
    <t>COORS LIGHT BEER</t>
  </si>
  <si>
    <t>COORS LIGHT</t>
  </si>
  <si>
    <t>170118</t>
  </si>
  <si>
    <t>MADISON BAR &amp; GRILL</t>
  </si>
  <si>
    <t>1316 WASHINGTON STREET</t>
  </si>
  <si>
    <t>05/05/2026 02:39 PM</t>
  </si>
  <si>
    <t>MAGNERS CIDER</t>
  </si>
  <si>
    <t>MAGNERS</t>
  </si>
  <si>
    <t>VERMONT HARD CIDER</t>
  </si>
  <si>
    <t>SAM ADAMS</t>
  </si>
  <si>
    <t>SAMUEL ADAMS</t>
  </si>
  <si>
    <t>BOSTON BEER COMPANY</t>
  </si>
  <si>
    <t>PACIFICO</t>
  </si>
  <si>
    <t>DOGFISH HEAD 60 MINUTE IPA</t>
  </si>
  <si>
    <t>DOGFISH HEAD BREWERY</t>
  </si>
  <si>
    <t>170156</t>
  </si>
  <si>
    <t>CITY BISTRO (A)</t>
  </si>
  <si>
    <t>56 14TH ST.</t>
  </si>
  <si>
    <t>05/05/2026 02:44 PM</t>
  </si>
  <si>
    <t>LAGUNITAS A LITTLE SUMPIN' SUMPIN' ALE</t>
  </si>
  <si>
    <t>SIERRA NEVADA LITTLE THINGS VARIETY PACK</t>
  </si>
  <si>
    <t>BLUE MOON BELGIAN WHITE ALE</t>
  </si>
  <si>
    <t>BLUE MOON</t>
  </si>
  <si>
    <t>SAM ADAMS WINTER LAGER WINTER SEASONAL</t>
  </si>
  <si>
    <t>MODELO ORO</t>
  </si>
  <si>
    <t>190505</t>
  </si>
  <si>
    <t>OLD MILL TAVERN</t>
  </si>
  <si>
    <t>55 RTE 24</t>
  </si>
  <si>
    <t>CHESTER</t>
  </si>
  <si>
    <t>05/06/2026 11:05 AM</t>
  </si>
  <si>
    <t>250025</t>
  </si>
  <si>
    <t>ABIGAILS CAFE (Z)</t>
  </si>
  <si>
    <t>UNION</t>
  </si>
  <si>
    <t>804 W.ELIZABETH AVE</t>
  </si>
  <si>
    <t>LINDEN</t>
  </si>
  <si>
    <t>05/06/2026 11:44 AM</t>
  </si>
  <si>
    <t>17 - Andrew Lundy</t>
  </si>
  <si>
    <t>MODELO ESPECIAL</t>
  </si>
  <si>
    <t>MODELO CERVEZA</t>
  </si>
  <si>
    <t>YUENGLING TRADITIONAL LAGER</t>
  </si>
  <si>
    <t>PILSNER URQUELL</t>
  </si>
  <si>
    <t>150099</t>
  </si>
  <si>
    <t>PRIME 94 STEAKHOUSE &amp; GRILL</t>
  </si>
  <si>
    <t>ESSEX</t>
  </si>
  <si>
    <t>94 FAIRFIELD ROAD</t>
  </si>
  <si>
    <t>FAIRFIELD</t>
  </si>
  <si>
    <t>05/06/2026 11:52 AM</t>
  </si>
  <si>
    <t>MONTAUK SURF BEER</t>
  </si>
  <si>
    <t>MONTAUK BREWING COMPANY</t>
  </si>
  <si>
    <t>150137</t>
  </si>
  <si>
    <t>DANAHERS</t>
  </si>
  <si>
    <t>31 PASSAIC AVE</t>
  </si>
  <si>
    <t>05/06/2026 12:30 PM</t>
  </si>
  <si>
    <t>31 - Michael Harboy</t>
  </si>
  <si>
    <t>190108</t>
  </si>
  <si>
    <t>HARRIGAN'S REST. (P)</t>
  </si>
  <si>
    <t>144 MAIN RD</t>
  </si>
  <si>
    <t>MONTVILLE</t>
  </si>
  <si>
    <t>05/06/2026 12:35 PM</t>
  </si>
  <si>
    <t>250033</t>
  </si>
  <si>
    <t>THE STATION BAR &amp; GRILL</t>
  </si>
  <si>
    <t>99 CENTER STREET</t>
  </si>
  <si>
    <t>GARWOOD</t>
  </si>
  <si>
    <t>05/06/2026 12:23 PM</t>
  </si>
  <si>
    <t>CAPE MAY COASTAL EVACUATION</t>
  </si>
  <si>
    <t>CAPE MAY BREWING</t>
  </si>
  <si>
    <t>CAPE MAY BREWING COMPANY</t>
  </si>
  <si>
    <t>VICTORY SOUR MONKEY</t>
  </si>
  <si>
    <t>VICTORY BREWING MONKEY SERIES</t>
  </si>
  <si>
    <t>NEW BELGIUM FAT TIRE ALE</t>
  </si>
  <si>
    <t>NEW BELGIUM</t>
  </si>
  <si>
    <t>NEW BELGIUM BRANDS</t>
  </si>
  <si>
    <t>190205</t>
  </si>
  <si>
    <t>SHARKY'S WEST (P)</t>
  </si>
  <si>
    <t>108 BOONTON AVE</t>
  </si>
  <si>
    <t>BOONTON</t>
  </si>
  <si>
    <t>05/06/2026 01:36 PM</t>
  </si>
  <si>
    <t>150024</t>
  </si>
  <si>
    <t>MCGOVERN'S TAVERN(A)</t>
  </si>
  <si>
    <t>58 NEW STREET</t>
  </si>
  <si>
    <t>NEWARK</t>
  </si>
  <si>
    <t>05/06/2026 02:34 PM</t>
  </si>
  <si>
    <t>30 - Hakan Sadik</t>
  </si>
  <si>
    <t>CAPE MAY IPA</t>
  </si>
  <si>
    <t>190035</t>
  </si>
  <si>
    <t>REVOLUTION BAR</t>
  </si>
  <si>
    <t>9 SOUTH STREET</t>
  </si>
  <si>
    <t>MORRISTOWN</t>
  </si>
  <si>
    <t>05/06/2026 03:14 PM</t>
  </si>
  <si>
    <t>FLYING FISH SALT &amp; SEA</t>
  </si>
  <si>
    <t>FLYING FISH BREWING COMPANY</t>
  </si>
  <si>
    <t>LEINENKUGEL'S SUMMER SHANDY</t>
  </si>
  <si>
    <t>LEINENKUGEL'S</t>
  </si>
  <si>
    <t>170282</t>
  </si>
  <si>
    <t>THE HOBOKEN BIERGARTEN</t>
  </si>
  <si>
    <t>1422 GRAND STREET</t>
  </si>
  <si>
    <t>05/07/2026 11:53 AM</t>
  </si>
  <si>
    <t>DAB EXPORT</t>
  </si>
  <si>
    <t>DAB</t>
  </si>
  <si>
    <t>RADEBERGER GRUPPE</t>
  </si>
  <si>
    <t>170229</t>
  </si>
  <si>
    <t>JOIA RESTAURANT</t>
  </si>
  <si>
    <t>1100 FRANK E. ROGERS BLVD</t>
  </si>
  <si>
    <t>HARRISON</t>
  </si>
  <si>
    <t>05/07/2026 12:19 PM</t>
  </si>
  <si>
    <t>32 - alisa acciardi</t>
  </si>
  <si>
    <t>CAPE MAY ALWAYS READY</t>
  </si>
  <si>
    <t>HEINEKEN BREWLOCK</t>
  </si>
  <si>
    <t>170915</t>
  </si>
  <si>
    <t>THE FRANKLIN BAR &amp; RESTAURANT</t>
  </si>
  <si>
    <t>780 5TH ST.</t>
  </si>
  <si>
    <t>SECAUCUS</t>
  </si>
  <si>
    <t>05/07/2026 01:39 PM</t>
  </si>
  <si>
    <t>29 - Dylan Rubino</t>
  </si>
  <si>
    <t>150249</t>
  </si>
  <si>
    <t>MILLBURN STANDARD</t>
  </si>
  <si>
    <t>42 MAIN ST</t>
  </si>
  <si>
    <t>MILLBURN</t>
  </si>
  <si>
    <t>05/07/2026 01:29 PM</t>
  </si>
  <si>
    <t>179012</t>
  </si>
  <si>
    <t>PLANK ROAD INN (A)</t>
  </si>
  <si>
    <t>1538 PATERSON PLANK ROAD</t>
  </si>
  <si>
    <t>05/07/2026 01:53 PM</t>
  </si>
  <si>
    <t>CORONA LIGHT</t>
  </si>
  <si>
    <t>150146</t>
  </si>
  <si>
    <t>BELLO'S</t>
  </si>
  <si>
    <t>376 MARKET ST</t>
  </si>
  <si>
    <t>05/07/2026 03:43 PM</t>
  </si>
  <si>
    <t>230906</t>
  </si>
  <si>
    <t>BBQ CHICKEN FRANKLIN</t>
  </si>
  <si>
    <t>76 NJ-23</t>
  </si>
  <si>
    <t>FRANKLIN</t>
  </si>
  <si>
    <t>05/08/2026 10:40 AM</t>
  </si>
  <si>
    <t>94006</t>
  </si>
  <si>
    <t>HARVEST AND ALE</t>
  </si>
  <si>
    <t>588 RAMAPO VALLEY RD</t>
  </si>
  <si>
    <t>OAKLAND</t>
  </si>
  <si>
    <t>05/08/2026 03:05 PM</t>
  </si>
  <si>
    <t>92012</t>
  </si>
  <si>
    <t>THE SHANNON ROSE/RAMSEY</t>
  </si>
  <si>
    <t>1200 RT 17 N</t>
  </si>
  <si>
    <t>RAMSEY</t>
  </si>
  <si>
    <t>05/11/2026 12:05 PM</t>
  </si>
  <si>
    <t>BELHAVEN SCOTTISH ALE</t>
  </si>
  <si>
    <t>BELHAVEN BREWERY</t>
  </si>
  <si>
    <t>150124</t>
  </si>
  <si>
    <t>JUST JAKES</t>
  </si>
  <si>
    <t>30 PARK ST</t>
  </si>
  <si>
    <t>MONTCLAIR</t>
  </si>
  <si>
    <t>05/12/2026 12:03 PM</t>
  </si>
  <si>
    <t>NEW BELGIUM VOODOO RANGER JUICY HAZE IPA</t>
  </si>
  <si>
    <t>NEW BELGIUM VOODOO RANGER</t>
  </si>
  <si>
    <t>151027</t>
  </si>
  <si>
    <t>HALCYON SEAFOOD BRASSERIE</t>
  </si>
  <si>
    <t>114 WALNUT ST</t>
  </si>
  <si>
    <t>05/12/2026 12:26 PM</t>
  </si>
  <si>
    <t>151022</t>
  </si>
  <si>
    <t>EGAN &amp; SONS</t>
  </si>
  <si>
    <t>116-118 WALNUT ST</t>
  </si>
  <si>
    <t>05/12/2026 12:30 PM</t>
  </si>
  <si>
    <t>171308</t>
  </si>
  <si>
    <t>HOOK AND REEL</t>
  </si>
  <si>
    <t>200 PASSAIC AVE UNIT 6</t>
  </si>
  <si>
    <t>KEARNY</t>
  </si>
  <si>
    <t>05/12/2026 12:46 PM</t>
  </si>
  <si>
    <t>171309</t>
  </si>
  <si>
    <t>KPOT KOREAN BBQ &amp; HOT POT</t>
  </si>
  <si>
    <t>200 PASSAIC AVE</t>
  </si>
  <si>
    <t>05/12/2026 12:50 PM</t>
  </si>
  <si>
    <t>10001</t>
  </si>
  <si>
    <t>CHERRY'S</t>
  </si>
  <si>
    <t>MORRIS 3</t>
  </si>
  <si>
    <t>23 NJ-23</t>
  </si>
  <si>
    <t>PEQUANNOCK</t>
  </si>
  <si>
    <t>05/12/2026 02:23 PM</t>
  </si>
  <si>
    <t>4 - allison scott</t>
  </si>
  <si>
    <t>BELLS OTHER</t>
  </si>
  <si>
    <t>BELLS</t>
  </si>
  <si>
    <t>25051</t>
  </si>
  <si>
    <t>PORTUGUESE TAVERN STEAK HOUSE</t>
  </si>
  <si>
    <t>507 CROOKS AVE</t>
  </si>
  <si>
    <t>CLIFTON</t>
  </si>
  <si>
    <t>05/12/2026 02:34 PM</t>
  </si>
  <si>
    <t>25 - Pablo Lopez</t>
  </si>
  <si>
    <t>150252</t>
  </si>
  <si>
    <t>GUYS &amp; DOLLS BILLIARDS &amp; SPORTS BAR</t>
  </si>
  <si>
    <t>524 WASHINGTON AVE</t>
  </si>
  <si>
    <t>BELLEVILLE</t>
  </si>
  <si>
    <t>05/13/2026 02:16 PM</t>
  </si>
  <si>
    <t>MODELO NEGRA</t>
  </si>
  <si>
    <t>150403</t>
  </si>
  <si>
    <t>THE WHISKEY PRIEST</t>
  </si>
  <si>
    <t>534-538 UNION AVE</t>
  </si>
  <si>
    <t>05/13/2026 02:29 PM</t>
  </si>
  <si>
    <t>SIERRA NEVADA HAZY LITTLE THING</t>
  </si>
  <si>
    <t>LEINENKUGEL'S ORIGINAL</t>
  </si>
  <si>
    <t>SAMUEL ADAMS BOSTON LAGER</t>
  </si>
  <si>
    <t>NEW BELGIUM VOODOO RANGER IPA</t>
  </si>
  <si>
    <t>ANGRY ORCHARD CRISP APPLE CIDER</t>
  </si>
  <si>
    <t>ANGRY ORCHARD</t>
  </si>
  <si>
    <t>DOGFISH HEAD 30 MINUTE LIGHT IPA</t>
  </si>
  <si>
    <t>150085</t>
  </si>
  <si>
    <t>THE OAKLEY KITCHEN</t>
  </si>
  <si>
    <t>789 BLOOMFIELD AVE</t>
  </si>
  <si>
    <t>NUTLEY</t>
  </si>
  <si>
    <t>05/13/2026 02:53 PM</t>
  </si>
  <si>
    <t>BITBURGER PREMIUM PILS</t>
  </si>
  <si>
    <t>BITBURGER</t>
  </si>
  <si>
    <t>190512</t>
  </si>
  <si>
    <t>OMG BURGER &amp; BREW</t>
  </si>
  <si>
    <t>141 SCHOOLEY'S MTN. RD</t>
  </si>
  <si>
    <t>LONG VALLEY</t>
  </si>
  <si>
    <t>05/14/2026 12:28 PM</t>
  </si>
  <si>
    <t>SAMUEL ADAMS COLD SNAP</t>
  </si>
  <si>
    <t>SAM ADAMS SEASONAL</t>
  </si>
  <si>
    <t>HACKER PSCHORR</t>
  </si>
  <si>
    <t>HACKER-PSCHORR</t>
  </si>
  <si>
    <t>PAULANER</t>
  </si>
  <si>
    <t>57011</t>
  </si>
  <si>
    <t>CASUAL HABANA CAFE (P)</t>
  </si>
  <si>
    <t>200 MAIN ST</t>
  </si>
  <si>
    <t>NEW MILFORD</t>
  </si>
  <si>
    <t>05/19/2026 01:39 PM</t>
  </si>
  <si>
    <t>7 - Paul McLaughlin</t>
  </si>
  <si>
    <t>STONE BUENAVEZA SALT &amp; LIME LAGER</t>
  </si>
  <si>
    <t>STONE BREWING COMPANY</t>
  </si>
  <si>
    <t>8006</t>
  </si>
  <si>
    <t>POMPTON CRAFTHOUSE</t>
  </si>
  <si>
    <t>PASSAIC-FF</t>
  </si>
  <si>
    <t>23 WANAQUE AVE</t>
  </si>
  <si>
    <t>POMPTON LAKES</t>
  </si>
  <si>
    <t>05/26/2026 01:15 PM</t>
  </si>
  <si>
    <t>1911 CIDER HONEYCRISP</t>
  </si>
  <si>
    <t>1911 HARD CIDER</t>
  </si>
  <si>
    <t>SOUTHERN TIER IRISH CREAM STOUT</t>
  </si>
  <si>
    <t>SOUTHERN TIER SEASONAL</t>
  </si>
  <si>
    <t>150619</t>
  </si>
  <si>
    <t>GRASSHOPPER CEDAR GROVE</t>
  </si>
  <si>
    <t>292 GROVE AVE</t>
  </si>
  <si>
    <t>CEDAR GROVE</t>
  </si>
  <si>
    <t>05/27/2026 10:58 AM</t>
  </si>
  <si>
    <t>170332</t>
  </si>
  <si>
    <t>ABBEY'S PUB</t>
  </si>
  <si>
    <t>326 THIRD ST</t>
  </si>
  <si>
    <t>JERSEY CITY</t>
  </si>
  <si>
    <t>05/27/2026 01:14 PM</t>
  </si>
  <si>
    <t>231213</t>
  </si>
  <si>
    <t>THE KITES (P)</t>
  </si>
  <si>
    <t>2 CHAMONIX DRIVE</t>
  </si>
  <si>
    <t>VERNON</t>
  </si>
  <si>
    <t>06/03/2026 10:27 AM</t>
  </si>
  <si>
    <t>DOGFISH HEAD BREWING</t>
  </si>
  <si>
    <t>DOGFISH</t>
  </si>
  <si>
    <t>DOC'S DRAFT HARD APPLE CIDER</t>
  </si>
  <si>
    <t>DOC'S HARD CIDERS</t>
  </si>
  <si>
    <t>NW BEVERAGES</t>
  </si>
  <si>
    <t>24054</t>
  </si>
  <si>
    <t>UPPER MONTCLAIR CC (A)</t>
  </si>
  <si>
    <t>177 HEPBURN RD</t>
  </si>
  <si>
    <t>06/04/2026 12:07 PM</t>
  </si>
  <si>
    <t>7003</t>
  </si>
  <si>
    <t>BLU ALE HOUSE</t>
  </si>
  <si>
    <t>92 NJ-23</t>
  </si>
  <si>
    <t>RIVERDALE</t>
  </si>
  <si>
    <t>06/09/2026 11:15 AM</t>
  </si>
  <si>
    <t>FLYING FISH HOPFISH IPA</t>
  </si>
  <si>
    <t>25078</t>
  </si>
  <si>
    <t>THE SHANNON ROSE (A)</t>
  </si>
  <si>
    <t>98 KINGSLAND RD</t>
  </si>
  <si>
    <t>06/10/2026 11:23 AM</t>
  </si>
  <si>
    <t>24029</t>
  </si>
  <si>
    <t>DINGO'S DEN (P)</t>
  </si>
  <si>
    <t>615 VAN HOUTEN AVE</t>
  </si>
  <si>
    <t>06/10/2026 12:16 PM</t>
  </si>
  <si>
    <t>SARANAC ALWAYS HAZY IPA</t>
  </si>
  <si>
    <t>SARANAC BREWERY</t>
  </si>
  <si>
    <t>F.X. MATT BREWING COMPANY</t>
  </si>
  <si>
    <t>12037</t>
  </si>
  <si>
    <t>MAGGIES TOWN TAVERN II</t>
  </si>
  <si>
    <t>1082 HAMBURG TURNPIKE</t>
  </si>
  <si>
    <t>WAYNE</t>
  </si>
  <si>
    <t>06/11/2026 12:16 PM</t>
  </si>
  <si>
    <t>89002</t>
  </si>
  <si>
    <t>ALLENDALE BAR &amp; GRILL</t>
  </si>
  <si>
    <t>67 ALLENDALE AVE</t>
  </si>
  <si>
    <t>ALLENDALE</t>
  </si>
  <si>
    <t>06/15/2026 01:23 PM</t>
  </si>
  <si>
    <t>STIEGL GOLDBRAU</t>
  </si>
  <si>
    <t>STIEGL CLASSIC BEERS</t>
  </si>
  <si>
    <t>GLOBAL BEER NETWORK</t>
  </si>
  <si>
    <t>12057</t>
  </si>
  <si>
    <t>YARD HOUSE 8384</t>
  </si>
  <si>
    <t>320 WILLOWBROOK MALL</t>
  </si>
  <si>
    <t>06/15/2026 02:32 PM</t>
  </si>
  <si>
    <t>SIX POINT BREWERY</t>
  </si>
  <si>
    <t>SIX POINT</t>
  </si>
  <si>
    <t>EVIL GENIUS PURPLE MONKEY DISHWASHER</t>
  </si>
  <si>
    <t>EVIL GENIUS YEAR ROUND</t>
  </si>
  <si>
    <t>EVIL GENIUS BEER COMPANY</t>
  </si>
  <si>
    <t>STONE HONEY BLONDE</t>
  </si>
  <si>
    <t>NEW BELGIUM AMERICAN HAZE</t>
  </si>
  <si>
    <t>STONE WIT BEER</t>
  </si>
  <si>
    <t>STONE HOUSE IPA</t>
  </si>
  <si>
    <t>YARD HOUSE PILSNER</t>
  </si>
  <si>
    <t>STONE DAYFALL</t>
  </si>
  <si>
    <t>DOGFISH GRATEFUL DEAD CITRUS DAYDREAM LAGER</t>
  </si>
  <si>
    <t>DOGFISH HEAD LIMITED RELEASE</t>
  </si>
  <si>
    <t>BRASSERIE DE SILLY STUPID SILLY SOUR</t>
  </si>
  <si>
    <t>BRASSERIE DE SILLY</t>
  </si>
  <si>
    <t>PETRUS PASSION FRUIT AGED SOUR</t>
  </si>
  <si>
    <t>BROUWERIJ DE BRABANDERE PETRUS</t>
  </si>
  <si>
    <t>YARD HOUSE GIVE 'EM HELLES</t>
  </si>
  <si>
    <t>SCHNIDER WEISSE</t>
  </si>
  <si>
    <t>BAVIK SUPER PILS UNFILTERED</t>
  </si>
  <si>
    <t>BROUWERIJ DE BRABANDERE</t>
  </si>
  <si>
    <t>PAULANER BEER</t>
  </si>
  <si>
    <t>GAFFEL KOLSCH</t>
  </si>
  <si>
    <t>GAFFEL</t>
  </si>
  <si>
    <t>SAM ADAMS LIMITED</t>
  </si>
  <si>
    <t>TWISTED TEA</t>
  </si>
  <si>
    <t>STONE YARD HOUSE BELGIAN TRIPLE</t>
  </si>
  <si>
    <t>STONE YARD HOUSE</t>
  </si>
  <si>
    <t>STONE YARD HOUSE BELGIAN GOLDEN ALE</t>
  </si>
  <si>
    <t>NEW HOLLAND DRAGON'S MILK</t>
  </si>
  <si>
    <t>PABST BREWING COMPANY</t>
  </si>
  <si>
    <t>PIRAAT 7</t>
  </si>
  <si>
    <t>PIRAAT</t>
  </si>
  <si>
    <t>BRASSERIE DE SILLY YARD HOUSE BELGIAN GOLDEN</t>
  </si>
  <si>
    <t>CHIMAY BLUE GRANDE RESERVE</t>
  </si>
  <si>
    <t>CHIMAY BREWERY</t>
  </si>
  <si>
    <t>HACKER PSCHORR MUNICH DARK</t>
  </si>
  <si>
    <t>WOODCHUCK BLUEBERRY CIDER</t>
  </si>
  <si>
    <t>WOODCHUCK CRISP CIDER</t>
  </si>
  <si>
    <t>WOODCHUCK HARD CIDER</t>
  </si>
  <si>
    <t>VERMONT CIDER COMPANY</t>
  </si>
  <si>
    <t>TRULY BERRY VARIETY</t>
  </si>
  <si>
    <t>TRULY</t>
  </si>
  <si>
    <t>190923</t>
  </si>
  <si>
    <t>KNOTTY PINE PUB (P)</t>
  </si>
  <si>
    <t>242 E UNION TURNPIKE</t>
  </si>
  <si>
    <t>WHARTON</t>
  </si>
  <si>
    <t>06/17/2026 11:00 AM</t>
  </si>
  <si>
    <t>BLUE POINT TOASTED LAGER</t>
  </si>
  <si>
    <t>BLUE POINT</t>
  </si>
  <si>
    <t>231710</t>
  </si>
  <si>
    <t>LAKESIDE PUB (P)</t>
  </si>
  <si>
    <t>436 US-206</t>
  </si>
  <si>
    <t>06/17/2026 11:53 AM</t>
  </si>
  <si>
    <t>231714</t>
  </si>
  <si>
    <t>MOUNTAIN HOUSE TAV &amp; GRIL</t>
  </si>
  <si>
    <t>19 US-206</t>
  </si>
  <si>
    <t>06/17/2026 12:24 PM</t>
  </si>
  <si>
    <t>231715</t>
  </si>
  <si>
    <t>GYP'S TAVERN</t>
  </si>
  <si>
    <t>25 US-206</t>
  </si>
  <si>
    <t>SANDYSTON</t>
  </si>
  <si>
    <t>06/17/2026 12:43 PM</t>
  </si>
  <si>
    <t>31056</t>
  </si>
  <si>
    <t>H MART INC (SPACE A103)</t>
  </si>
  <si>
    <t>1 AMERICAN DREAM WAY</t>
  </si>
  <si>
    <t>06/18/2026 11:58 AM</t>
  </si>
  <si>
    <t>KRONENBOURG BLANC</t>
  </si>
  <si>
    <t>KRONENBOURG BREWERY</t>
  </si>
  <si>
    <t>PACIFICO CLARA</t>
  </si>
  <si>
    <t>PAULANER PILS</t>
  </si>
  <si>
    <t>WOODCHUCK</t>
  </si>
  <si>
    <t>31039</t>
  </si>
  <si>
    <t>YARD HOUSE 8390</t>
  </si>
  <si>
    <t>06/18/2026 12:38 PM</t>
  </si>
  <si>
    <t>SCHNEIDER AVENTINUS DOPPLEBOCK</t>
  </si>
  <si>
    <t>G SCHNEIDER AND SOHN</t>
  </si>
  <si>
    <t>STIEGL RADLER GRAPEFRUIT</t>
  </si>
  <si>
    <t>YARD HOUSE GOLDEN ALE</t>
  </si>
  <si>
    <t>170243</t>
  </si>
  <si>
    <t>HENDRICK'S CORNER</t>
  </si>
  <si>
    <t>671 BROADWAY</t>
  </si>
  <si>
    <t>BAYONNE</t>
  </si>
  <si>
    <t>06/18/2026 01:06 PM</t>
  </si>
  <si>
    <t>24019</t>
  </si>
  <si>
    <t>SHARKY'S WINGS(P)</t>
  </si>
  <si>
    <t>545 HIGHLAND AVE</t>
  </si>
  <si>
    <t>06/22/2026 11:29 AM</t>
  </si>
  <si>
    <t>40032</t>
  </si>
  <si>
    <t>SIDE BAR</t>
  </si>
  <si>
    <t>45 MAIN ST</t>
  </si>
  <si>
    <t>HACKENSACK</t>
  </si>
  <si>
    <t>06/22/2026 01:15 PM</t>
  </si>
  <si>
    <t>150014</t>
  </si>
  <si>
    <t>TIERNEY'S TAVERN(A)</t>
  </si>
  <si>
    <t>138 VALLEY ROAD</t>
  </si>
  <si>
    <t>06/22/2026 02:03 PM</t>
  </si>
  <si>
    <t>SAMUEL ADAMS SUMMER ALE</t>
  </si>
  <si>
    <t>SIERRA NEVADA COOL LITTLE THING HAZY IPA</t>
  </si>
  <si>
    <t>12036</t>
  </si>
  <si>
    <t>BROKEDOWN PALACE</t>
  </si>
  <si>
    <t>95 MOUNTAINVIEW BLVD</t>
  </si>
  <si>
    <t>06/22/2026 02:15 PM</t>
  </si>
  <si>
    <t>GARAGE BEER LAGER</t>
  </si>
  <si>
    <t>BRAXTON</t>
  </si>
  <si>
    <t>GARAGE BEER CO.</t>
  </si>
  <si>
    <t>230929</t>
  </si>
  <si>
    <t>AIRPORT PUB &amp; PKG</t>
  </si>
  <si>
    <t>65 COUNTY RD 639</t>
  </si>
  <si>
    <t>06/23/2026 10:45 AM</t>
  </si>
  <si>
    <t>MISC LED DOGFISH GRATEFUL DEAD</t>
  </si>
  <si>
    <t>60004</t>
  </si>
  <si>
    <t>LA TABERNA STEAK HOUSE</t>
  </si>
  <si>
    <t>31 W MADISON AVE</t>
  </si>
  <si>
    <t>DUMONT</t>
  </si>
  <si>
    <t>06/25/2026 12:58 PM</t>
  </si>
  <si>
    <t>60002</t>
  </si>
  <si>
    <t>QB'S BAR AND GRILL</t>
  </si>
  <si>
    <t>49 W MADISON AVE</t>
  </si>
  <si>
    <t>06/25/2026 01:09 PM</t>
  </si>
  <si>
    <t>15074</t>
  </si>
  <si>
    <t>BASK 46</t>
  </si>
  <si>
    <t>1530 RT 46 WEST</t>
  </si>
  <si>
    <t>WOODLAND PARK</t>
  </si>
  <si>
    <t>06/26/2026 01:51 PM</t>
  </si>
  <si>
    <t>ARROGANT CONSORTIA ARROGANT BASTARD ALE</t>
  </si>
  <si>
    <t>ARROGANT CONSORTIA</t>
  </si>
  <si>
    <t>150199</t>
  </si>
  <si>
    <t>TOWN PUB OF BLOOMFEILD</t>
  </si>
  <si>
    <t>378 BROAD ST</t>
  </si>
  <si>
    <t>BLOOMFIELD</t>
  </si>
  <si>
    <t>06/26/2026 02:11 PM</t>
  </si>
  <si>
    <t>5003</t>
  </si>
  <si>
    <t>APPLEBEE'S (A)BUTLER</t>
  </si>
  <si>
    <t>1200 NJ-23</t>
  </si>
  <si>
    <t>BUTLER</t>
  </si>
  <si>
    <t>06/30/2026 10:48 AM</t>
  </si>
  <si>
    <t>52009</t>
  </si>
  <si>
    <t>CAJUN SEAFOOD AND BAR</t>
  </si>
  <si>
    <t>45 NATHANIEL PLACE</t>
  </si>
  <si>
    <t>ENGLEWOOD</t>
  </si>
  <si>
    <t>06/30/2026 12:47 PM</t>
  </si>
  <si>
    <t>12020</t>
  </si>
  <si>
    <t>LAKESIDE DRIVE TAVERN</t>
  </si>
  <si>
    <t>56 LAKE DRIVE WEST</t>
  </si>
  <si>
    <t>07/01/2026 01:18 PM</t>
  </si>
  <si>
    <t>59006</t>
  </si>
  <si>
    <t>THE OAK HOUSE</t>
  </si>
  <si>
    <t>2 KINDERKAMACK RD</t>
  </si>
  <si>
    <t>ORADELL</t>
  </si>
  <si>
    <t>07/01/2026 03:44 PM</t>
  </si>
  <si>
    <t>57004</t>
  </si>
  <si>
    <t>RIVER &amp; HENLEY</t>
  </si>
  <si>
    <t>704 RIVER RD</t>
  </si>
  <si>
    <t>07/01/2026 04:18 PM</t>
  </si>
  <si>
    <t>STONE IPA MIXED PACK</t>
  </si>
  <si>
    <t>190706</t>
  </si>
  <si>
    <t>MILL LANE TAVERN</t>
  </si>
  <si>
    <t>8 MILL LANE</t>
  </si>
  <si>
    <t>ROCKAWAY</t>
  </si>
  <si>
    <t>07/02/2026 11:53 AM</t>
  </si>
  <si>
    <t>15004</t>
  </si>
  <si>
    <t>BLACKJACK MULLIGAN'S PUBLIC HOUSE</t>
  </si>
  <si>
    <t>1145 MCBRIDE AVE</t>
  </si>
  <si>
    <t>07/02/2026 04:25 PM</t>
  </si>
  <si>
    <t>CAPE MAY BREWBERRY</t>
  </si>
  <si>
    <t>13016</t>
  </si>
  <si>
    <t>THE TIES</t>
  </si>
  <si>
    <t>4 WOODHULL AVE</t>
  </si>
  <si>
    <t>LITTLE FALLS</t>
  </si>
  <si>
    <t>07/02/2026 04:30 PM</t>
  </si>
  <si>
    <t>PABST BLUE RIBBON</t>
  </si>
  <si>
    <t>PABST</t>
  </si>
  <si>
    <t>230407</t>
  </si>
  <si>
    <t>FOUNTAIN HOUSE (Z)</t>
  </si>
  <si>
    <t>439 NJ-94</t>
  </si>
  <si>
    <t>NEWTON</t>
  </si>
  <si>
    <t>07/06/2026 11:29 AM</t>
  </si>
  <si>
    <t>MCKENZIE'S BLACK CHERRY CIDER</t>
  </si>
  <si>
    <t>MCKENZIE'S</t>
  </si>
  <si>
    <t>37012</t>
  </si>
  <si>
    <t>SPORTSMENS (P) TAVERN</t>
  </si>
  <si>
    <t>245 OUTWATER LANE</t>
  </si>
  <si>
    <t>GARFIELD</t>
  </si>
  <si>
    <t>07/06/2026 02:16 PM</t>
  </si>
  <si>
    <t>BJ'S BREWHOUSE HARD ROOT BEER</t>
  </si>
  <si>
    <t>BJ'S BREWHOUSE</t>
  </si>
  <si>
    <t>BJ'S BREWERY &amp; BREWHOUSE</t>
  </si>
  <si>
    <t>191508</t>
  </si>
  <si>
    <t>ELKS POST 782 (Z)</t>
  </si>
  <si>
    <t>201 HOWARD BLVD</t>
  </si>
  <si>
    <t>MT ARLINGTON</t>
  </si>
  <si>
    <t>07/06/2026 02:46 PM</t>
  </si>
  <si>
    <t>FLYING FISH HAZY BONES IPA</t>
  </si>
  <si>
    <t>190106</t>
  </si>
  <si>
    <t>RAILS STEAKHOUSE (A)</t>
  </si>
  <si>
    <t>10 WHITEHALL ROAD</t>
  </si>
  <si>
    <t>TOWACO</t>
  </si>
  <si>
    <t>07/07/2026 11:24 AM</t>
  </si>
  <si>
    <t>190219</t>
  </si>
  <si>
    <t>COLUMBIA INN</t>
  </si>
  <si>
    <t>29 MAIN RD.</t>
  </si>
  <si>
    <t>07/07/2026 12:00 PM</t>
  </si>
  <si>
    <t>CHIMAY TRIPLE</t>
  </si>
  <si>
    <t>190104</t>
  </si>
  <si>
    <t>BLACK RABBIT SALOON LLC</t>
  </si>
  <si>
    <t>8 MAIN RD</t>
  </si>
  <si>
    <t>07/07/2026 12:09 PM</t>
  </si>
  <si>
    <t>WOODCHUCK HARD CIDER PRIVATE RESERVE GINGER</t>
  </si>
  <si>
    <t>50008</t>
  </si>
  <si>
    <t>101 PUB (A)</t>
  </si>
  <si>
    <t>101 QUEEN ANNE RD</t>
  </si>
  <si>
    <t>BOGOTA</t>
  </si>
  <si>
    <t>07/07/2026 01:41 PM</t>
  </si>
  <si>
    <t>190709</t>
  </si>
  <si>
    <t>ADAMS (P)</t>
  </si>
  <si>
    <t>123 HIBERNIA AVE</t>
  </si>
  <si>
    <t>07/07/2026 01:52 PM</t>
  </si>
  <si>
    <t>STONE IPA</t>
  </si>
  <si>
    <t>190601</t>
  </si>
  <si>
    <t>THATCHER MCGHEE'S (A)</t>
  </si>
  <si>
    <t>53 BROADWAY</t>
  </si>
  <si>
    <t>DENVILLE</t>
  </si>
  <si>
    <t>07/07/2026 01:15 PM</t>
  </si>
  <si>
    <t>231703</t>
  </si>
  <si>
    <t>AG PIZZA AND RESTAURANT (BRANCHVILLE)</t>
  </si>
  <si>
    <t>3 MILL ST</t>
  </si>
  <si>
    <t>07/08/2026 12:20 PM</t>
  </si>
  <si>
    <t>230312</t>
  </si>
  <si>
    <t>SKYLAND BASEBALL</t>
  </si>
  <si>
    <t>94 CHAMPIONSHIP PLACE</t>
  </si>
  <si>
    <t>AUGUSTA</t>
  </si>
  <si>
    <t>07/09/2026 09:52 AM</t>
  </si>
  <si>
    <t>MCKENZIE'S CIDER BLACK CHERRY</t>
  </si>
  <si>
    <t>28008</t>
  </si>
  <si>
    <t>TAVERN ON RIDGE</t>
  </si>
  <si>
    <t>14 RIDGE ROAD</t>
  </si>
  <si>
    <t>07/09/2026 02:20 PM</t>
  </si>
  <si>
    <t>191509</t>
  </si>
  <si>
    <t>THE BEACON</t>
  </si>
  <si>
    <t>453 RIVER STYX RD</t>
  </si>
  <si>
    <t>HOPATCONG</t>
  </si>
  <si>
    <t>07/09/2026 02:36 PM</t>
  </si>
  <si>
    <t>191523</t>
  </si>
  <si>
    <t>RUSTIC TEXMEX &amp; SPORTS BAR</t>
  </si>
  <si>
    <t>47 MAXIM DRIVE</t>
  </si>
  <si>
    <t>07/09/2026 02:48 PM</t>
  </si>
  <si>
    <t>37011</t>
  </si>
  <si>
    <t>THE FIREHOUSE</t>
  </si>
  <si>
    <t>42 PLAUDERVILLE AVE</t>
  </si>
  <si>
    <t>07/09/2026 05:48 PM</t>
  </si>
  <si>
    <t>32023</t>
  </si>
  <si>
    <t>REDD'S REST (Z)</t>
  </si>
  <si>
    <t>317 WASHINGTON AVE</t>
  </si>
  <si>
    <t>CARLSTADT</t>
  </si>
  <si>
    <t>07/13/2026 11:35 AM</t>
  </si>
  <si>
    <t>3002</t>
  </si>
  <si>
    <t>THE CELTIC KNOT</t>
  </si>
  <si>
    <t>72 HASKELL AVE</t>
  </si>
  <si>
    <t>HASKELL</t>
  </si>
  <si>
    <t>07/13/2026 01:45 PM</t>
  </si>
  <si>
    <t>PABST BREWING OTHER</t>
  </si>
  <si>
    <t>190803</t>
  </si>
  <si>
    <t>GERMANIA PARK</t>
  </si>
  <si>
    <t>56 CONGER ST.</t>
  </si>
  <si>
    <t>07/13/2026 12:16 PM</t>
  </si>
  <si>
    <t>69012</t>
  </si>
  <si>
    <t>449 PRIME @ EDGEWOOD COUNTRY CLUB</t>
  </si>
  <si>
    <t>449 RIVERVALE RD</t>
  </si>
  <si>
    <t>RIVERVALE</t>
  </si>
  <si>
    <t>07/15/2026 10:45 AM</t>
  </si>
  <si>
    <t>191403</t>
  </si>
  <si>
    <t>DAVY'S DOGS</t>
  </si>
  <si>
    <t>14 HOWARD BLVD</t>
  </si>
  <si>
    <t>07/15/2026 11:15 AM</t>
  </si>
  <si>
    <t>19 - robin feldman</t>
  </si>
  <si>
    <t>191618</t>
  </si>
  <si>
    <t>POLO'S BAR AND GRILL</t>
  </si>
  <si>
    <t>140 LEDGEWOOD AVE</t>
  </si>
  <si>
    <t>NETCONG</t>
  </si>
  <si>
    <t>07/15/2026 12:00 PM</t>
  </si>
  <si>
    <t>191609</t>
  </si>
  <si>
    <t>RON'S LANDMARK</t>
  </si>
  <si>
    <t>85 MAIN ST</t>
  </si>
  <si>
    <t>07/15/2026 12:20 PM</t>
  </si>
  <si>
    <t>191301</t>
  </si>
  <si>
    <t>LAKE HOPATCONG YACHT CLUB</t>
  </si>
  <si>
    <t>75 N BERTRAND RD</t>
  </si>
  <si>
    <t>07/15/2026 11:51 AM</t>
  </si>
  <si>
    <t>WEIHENSTEPHANER FESTBIER</t>
  </si>
  <si>
    <t>WEIHENSTEPHANER</t>
  </si>
  <si>
    <t>191805</t>
  </si>
  <si>
    <t>PAVILION LOUNGE(Z)</t>
  </si>
  <si>
    <t>44 SAND SHORE RD</t>
  </si>
  <si>
    <t>BUDD LAKE</t>
  </si>
  <si>
    <t>07/15/2026 12:40 PM</t>
  </si>
  <si>
    <t>191808</t>
  </si>
  <si>
    <t>LA MEZCALITA</t>
  </si>
  <si>
    <t>331 RT 46 EAST</t>
  </si>
  <si>
    <t>07/15/2026 01:01 PM</t>
  </si>
  <si>
    <t>STONE DELICIOUS HAZY IPA</t>
  </si>
  <si>
    <t>191715</t>
  </si>
  <si>
    <t>SHAKEY JAKE'S (P)</t>
  </si>
  <si>
    <t>134 NJ-183</t>
  </si>
  <si>
    <t>STANHOPE</t>
  </si>
  <si>
    <t>07/15/2026 01:22 PM</t>
  </si>
  <si>
    <t>191612</t>
  </si>
  <si>
    <t>BLACK FOREST INN</t>
  </si>
  <si>
    <t>249 US-206</t>
  </si>
  <si>
    <t>07/15/2026 01:38 PM</t>
  </si>
  <si>
    <t>191706</t>
  </si>
  <si>
    <t>FREDDY'S LAKE HOUSE BAR AND GRILL</t>
  </si>
  <si>
    <t>172 LACKAWANNA DR</t>
  </si>
  <si>
    <t>07/15/2026 02:08 PM</t>
  </si>
  <si>
    <t>190910</t>
  </si>
  <si>
    <t>NORTE 175</t>
  </si>
  <si>
    <t>175 N MAIN ST</t>
  </si>
  <si>
    <t>07/15/2026 12:36 PM</t>
  </si>
  <si>
    <t>DOS EQUIS 3.2</t>
  </si>
  <si>
    <t>70012</t>
  </si>
  <si>
    <t>FIRE &amp; OAK (A)</t>
  </si>
  <si>
    <t>100 CHESTNUT RIDGE RD</t>
  </si>
  <si>
    <t>MONTVALE</t>
  </si>
  <si>
    <t>07/16/2026 11:32 AM</t>
  </si>
  <si>
    <t>49043</t>
  </si>
  <si>
    <t>DE NOVO EUROPEAN PUB</t>
  </si>
  <si>
    <t>1257 RIVER RD</t>
  </si>
  <si>
    <t>EDGEWATER</t>
  </si>
  <si>
    <t>07/16/2026 11:46 AM</t>
  </si>
  <si>
    <t>72002</t>
  </si>
  <si>
    <t>BAREBURGER (WOODCLIFF LAKE)</t>
  </si>
  <si>
    <t>453 CHESTNUT RIDGE RD 23C</t>
  </si>
  <si>
    <t>WOODCLIFF LAKE</t>
  </si>
  <si>
    <t>GREAT LAKES EDMUND</t>
  </si>
  <si>
    <t>GREAT LAKES</t>
  </si>
  <si>
    <t>GREAT LAKES BREWING COMPANY</t>
  </si>
  <si>
    <t>49054</t>
  </si>
  <si>
    <t>HIRAM'S</t>
  </si>
  <si>
    <t>1345 PALISADE AVE</t>
  </si>
  <si>
    <t>FORT LEE</t>
  </si>
  <si>
    <t>07/16/2026 12:28 PM</t>
  </si>
  <si>
    <t>49060</t>
  </si>
  <si>
    <t>FRANCO'S METRO REST (P)</t>
  </si>
  <si>
    <t>1475 BERGEN BLVD</t>
  </si>
  <si>
    <t>07/16/2026 12:41 PM</t>
  </si>
  <si>
    <t>65006</t>
  </si>
  <si>
    <t>GERRY'S PLACE</t>
  </si>
  <si>
    <t>595 BROADWAY</t>
  </si>
  <si>
    <t>NORWOOD</t>
  </si>
  <si>
    <t>07/16/2026 01:27 PM</t>
  </si>
  <si>
    <t>230702</t>
  </si>
  <si>
    <t>HYDE-AWAY REST &amp; TAP ROOM</t>
  </si>
  <si>
    <t>901 CO RD 521</t>
  </si>
  <si>
    <t>07/16/2026 05:08 PM</t>
  </si>
  <si>
    <t>TIKI MONKEY</t>
  </si>
  <si>
    <t>86002</t>
  </si>
  <si>
    <t>DOGHOUSE SALOON (Z)</t>
  </si>
  <si>
    <t>270 PASCACK RD</t>
  </si>
  <si>
    <t>WASHINGTON TWSP</t>
  </si>
  <si>
    <t>07/17/2026 11:45 AM</t>
  </si>
  <si>
    <t>BLUE POINT SUMMER ALE</t>
  </si>
  <si>
    <t>12051</t>
  </si>
  <si>
    <t>PACKANACK GOLF (P)</t>
  </si>
  <si>
    <t>7 OSBORNE TERRACE</t>
  </si>
  <si>
    <t>07/17/2026 03:03 PM</t>
  </si>
  <si>
    <t>9002</t>
  </si>
  <si>
    <t>TAVERN 5_2</t>
  </si>
  <si>
    <t>710 NEWARK POMPTON TURNPI</t>
  </si>
  <si>
    <t>POMPTON PLAINS</t>
  </si>
  <si>
    <t>07/17/2026 03:10 PM</t>
  </si>
  <si>
    <t>190723</t>
  </si>
  <si>
    <t>MULDOON'S STEAK &amp; PUB</t>
  </si>
  <si>
    <t>301 MT HOPE AVE</t>
  </si>
  <si>
    <t>07/20/2026 12:07 PM</t>
  </si>
  <si>
    <t>190724</t>
  </si>
  <si>
    <t>PF CHANGS</t>
  </si>
  <si>
    <t>375 MOUNTAIN AVE ROCKAWAY MALL</t>
  </si>
  <si>
    <t>07/20/2026 12:23 PM</t>
  </si>
  <si>
    <t>NEW BELGIUM (ANY BRAND)</t>
  </si>
  <si>
    <t>1022</t>
  </si>
  <si>
    <t>THE CHEESECAKE FACTORY</t>
  </si>
  <si>
    <t>301 MT. HOPE AVE</t>
  </si>
  <si>
    <t>07/20/2026 12:25 PM</t>
  </si>
  <si>
    <t>1024</t>
  </si>
  <si>
    <t>BUFFALO WILD WINGS (ROCKAWAY)</t>
  </si>
  <si>
    <t>343 MOUNT HOPE AVE</t>
  </si>
  <si>
    <t>07/20/2026 12:32 PM</t>
  </si>
  <si>
    <t>SAMUEL ADAMS SEASONAL</t>
  </si>
  <si>
    <t>1017</t>
  </si>
  <si>
    <t>MILLERS ALE HOUSE ROCKAWA</t>
  </si>
  <si>
    <t>325 MT HOPE AVENUE</t>
  </si>
  <si>
    <t>07/20/2026 12:48 PM</t>
  </si>
  <si>
    <t>SIXPOINT SUMMER SESH</t>
  </si>
  <si>
    <t>92004</t>
  </si>
  <si>
    <t>BROTHERS SMOKEHOUSE</t>
  </si>
  <si>
    <t>900 RTE 17 NO</t>
  </si>
  <si>
    <t>07/20/2026 01:38 PM</t>
  </si>
  <si>
    <t>190905</t>
  </si>
  <si>
    <t>ROCKAWAY RIVER BARN</t>
  </si>
  <si>
    <t>11 GREENPOND RD</t>
  </si>
  <si>
    <t>07/20/2026 02:47 PM</t>
  </si>
  <si>
    <t>93005</t>
  </si>
  <si>
    <t>MASON JAR RESTAURANT</t>
  </si>
  <si>
    <t>219 RAMAPO VALLEY RD</t>
  </si>
  <si>
    <t>MAHWAH</t>
  </si>
  <si>
    <t>07/20/2026 03:00 PM</t>
  </si>
  <si>
    <t>92005</t>
  </si>
  <si>
    <t>KINCHLEY'S</t>
  </si>
  <si>
    <t>586 FRANKLIN TPK</t>
  </si>
  <si>
    <t>07/20/2026 04:36 PM</t>
  </si>
  <si>
    <t>81018</t>
  </si>
  <si>
    <t>B R C CATERING (P)</t>
  </si>
  <si>
    <t>24-20 BROADWAY</t>
  </si>
  <si>
    <t>FAIR LAWN</t>
  </si>
  <si>
    <t>07/21/2026 11:13 AM</t>
  </si>
  <si>
    <t>23 - Chris Payton</t>
  </si>
  <si>
    <t>CAPE MAY HONEY PORTER</t>
  </si>
  <si>
    <t>191006</t>
  </si>
  <si>
    <t>GATWYNS II (P)</t>
  </si>
  <si>
    <t>900 ROUTE 15 NORTH</t>
  </si>
  <si>
    <t>07/21/2026 01:04 PM</t>
  </si>
  <si>
    <t>41033</t>
  </si>
  <si>
    <t>APPLEBEE'S (A) HACKENSACK</t>
  </si>
  <si>
    <t>450 HACKENSACK AVE.</t>
  </si>
  <si>
    <t>07/21/2026 01:26 PM</t>
  </si>
  <si>
    <t>88002</t>
  </si>
  <si>
    <t>NELLIE'S PLACE (P)</t>
  </si>
  <si>
    <t>9 FRANKLIN TPK</t>
  </si>
  <si>
    <t>WALDWICK</t>
  </si>
  <si>
    <t>07/21/2026 02:46 PM</t>
  </si>
  <si>
    <t>88008</t>
  </si>
  <si>
    <t>AMERICAN LGN (P) (WALDWICK)</t>
  </si>
  <si>
    <t>46 FRANKLIN TPKE</t>
  </si>
  <si>
    <t>07/21/2026 04:55 PM</t>
  </si>
  <si>
    <t>PATERSON</t>
  </si>
  <si>
    <t>COORS BANQUET</t>
  </si>
  <si>
    <t>COORS</t>
  </si>
  <si>
    <t>US</t>
  </si>
  <si>
    <t>SAM ADAMS COLDSNAP SPRING SEASONAL</t>
  </si>
  <si>
    <t>12023</t>
  </si>
  <si>
    <t>THE VILLAGE INN</t>
  </si>
  <si>
    <t>422 RUNNYMEDE DRIVE</t>
  </si>
  <si>
    <t>04/14/2026 11:16 AM</t>
  </si>
  <si>
    <t>76004</t>
  </si>
  <si>
    <t>MARRIOT HOTEL(A)SADDLE BK</t>
  </si>
  <si>
    <t>138 NEW PEHLE AVE</t>
  </si>
  <si>
    <t>SADDLE BROOK</t>
  </si>
  <si>
    <t>04/15/2026 11:00 AM</t>
  </si>
  <si>
    <t>190607</t>
  </si>
  <si>
    <t>ROCKAWAY RIVER CC(P)</t>
  </si>
  <si>
    <t>39 POCONO RD</t>
  </si>
  <si>
    <t>04/16/2026 01:15 PM</t>
  </si>
  <si>
    <t>76013</t>
  </si>
  <si>
    <t>VFW OF SADDLEBROOK</t>
  </si>
  <si>
    <t>44 MARKET ST</t>
  </si>
  <si>
    <t>04/20/2026 11:08 AM</t>
  </si>
  <si>
    <t>93001</t>
  </si>
  <si>
    <t>STATELINE DINER (P)</t>
  </si>
  <si>
    <t>375 RT 17 N</t>
  </si>
  <si>
    <t>04/20/2026 12:40 PM</t>
  </si>
  <si>
    <t>93018</t>
  </si>
  <si>
    <t>COURTYARD MAHWAH</t>
  </si>
  <si>
    <t>140 RT 17 S</t>
  </si>
  <si>
    <t>04/20/2026 12:56 PM</t>
  </si>
  <si>
    <t>84022</t>
  </si>
  <si>
    <t>PARK WEST TAVERN</t>
  </si>
  <si>
    <t>30 OAK STREET</t>
  </si>
  <si>
    <t>04/20/2026 02:28 PM</t>
  </si>
  <si>
    <t>MONTAUK WAVE CHASER</t>
  </si>
  <si>
    <t>76001</t>
  </si>
  <si>
    <t>GOLDEN PUB (P)</t>
  </si>
  <si>
    <t>335 MARKET ST</t>
  </si>
  <si>
    <t>04/20/2026 03:10 PM</t>
  </si>
  <si>
    <t>231207</t>
  </si>
  <si>
    <t>GREAT GORGE GOLF (A) CLUB</t>
  </si>
  <si>
    <t>414 COUNTY RD 517</t>
  </si>
  <si>
    <t>04/21/2026 01:50 PM</t>
  </si>
  <si>
    <t>EVIL GENIUS STACY'S MOM</t>
  </si>
  <si>
    <t>53007</t>
  </si>
  <si>
    <t>GIOVANNI'S BICYCLE CLUB</t>
  </si>
  <si>
    <t>487 SYLVAN AVE</t>
  </si>
  <si>
    <t>ENGLEWOOD CLIFF</t>
  </si>
  <si>
    <t>04/21/2026 02:13 PM</t>
  </si>
  <si>
    <t>80028</t>
  </si>
  <si>
    <t>EL CID</t>
  </si>
  <si>
    <t>205 PARAMUS RD</t>
  </si>
  <si>
    <t>PARAMUS</t>
  </si>
  <si>
    <t>04/21/2026 03:12 PM</t>
  </si>
  <si>
    <t>8013</t>
  </si>
  <si>
    <t>VFW 2906 POMPT. LKS.(Z)</t>
  </si>
  <si>
    <t>260 WANAQUE AVENUE</t>
  </si>
  <si>
    <t>04/21/2026 03:13 PM</t>
  </si>
  <si>
    <t>83011</t>
  </si>
  <si>
    <t>STONE &amp; RAIL</t>
  </si>
  <si>
    <t>175 ROCK RD</t>
  </si>
  <si>
    <t>GLEN ROCK</t>
  </si>
  <si>
    <t>04/21/2026 03:29 PM</t>
  </si>
  <si>
    <t>FORGED IRISH STOUT</t>
  </si>
  <si>
    <t>SULLIVAN'S MALTINGS IRISH RED ALE</t>
  </si>
  <si>
    <t>SULLIVAN'S BREWING COMPANY</t>
  </si>
  <si>
    <t>32005</t>
  </si>
  <si>
    <t>BIGGIES (A)</t>
  </si>
  <si>
    <t>430 RTE 17 SO</t>
  </si>
  <si>
    <t>04/22/2026 10:54 AM</t>
  </si>
  <si>
    <t>1023</t>
  </si>
  <si>
    <t>THE NEW JESSIES KETTLE(P)</t>
  </si>
  <si>
    <t>1555 GREENWOOD LK TPKE</t>
  </si>
  <si>
    <t>HEWITT</t>
  </si>
  <si>
    <t>04/22/2026 11:02 AM</t>
  </si>
  <si>
    <t>44027</t>
  </si>
  <si>
    <t>354 STEAKHOUSE (A)</t>
  </si>
  <si>
    <t>354 LAWTON AVE</t>
  </si>
  <si>
    <t>04/22/2026 11:11 AM</t>
  </si>
  <si>
    <t>SCHOFFERHOFER GRAPEFRUIT</t>
  </si>
  <si>
    <t>SCHOFFERHOFER</t>
  </si>
  <si>
    <t>191008</t>
  </si>
  <si>
    <t>JEFFERSON DINER &amp; TAV(P)</t>
  </si>
  <si>
    <t>5 BOWLING GREEN PARKWAY</t>
  </si>
  <si>
    <t>04/22/2026 12:48 PM</t>
  </si>
  <si>
    <t>49072</t>
  </si>
  <si>
    <t>JJ DAK</t>
  </si>
  <si>
    <t>144 MAIN ST</t>
  </si>
  <si>
    <t>04/22/2026 02:57 PM</t>
  </si>
  <si>
    <t>WEIHENSTEPHAN DARK HEFEWEISSEN</t>
  </si>
  <si>
    <t>GEORGE KILLIAN'S IRISH RED</t>
  </si>
  <si>
    <t>GEORGE KILLIAN'S</t>
  </si>
  <si>
    <t>BELL'S TWO HEARTED IPA</t>
  </si>
  <si>
    <t>BELL'S BREWING COMPANY</t>
  </si>
  <si>
    <t>SAPPORO PREMIUM</t>
  </si>
  <si>
    <t>32008</t>
  </si>
  <si>
    <t>STEVE'S BAR &amp; GRILL (A)</t>
  </si>
  <si>
    <t>620 RT 17</t>
  </si>
  <si>
    <t>04/23/2026 11:14 AM</t>
  </si>
  <si>
    <t>29030</t>
  </si>
  <si>
    <t>CITY LOUNGE (P)</t>
  </si>
  <si>
    <t>455 VALLEY BROOK AVE</t>
  </si>
  <si>
    <t>LYNDHURST</t>
  </si>
  <si>
    <t>04/23/2026 11:46 AM</t>
  </si>
  <si>
    <t>29036</t>
  </si>
  <si>
    <t>MR.BRUNO'S</t>
  </si>
  <si>
    <t>439 VALLEY BROOK AVE</t>
  </si>
  <si>
    <t>04/23/2026 11:53 AM</t>
  </si>
  <si>
    <t>BLUE MOON SEASONAL</t>
  </si>
  <si>
    <t>SAMUEL ADAMS WINTER WHITE ALE</t>
  </si>
  <si>
    <t>28031</t>
  </si>
  <si>
    <t>SHAWN'S CRAZY SALOON</t>
  </si>
  <si>
    <t>350 BELLEVILLE TURNPIKE</t>
  </si>
  <si>
    <t>04/23/2026 12:52 PM</t>
  </si>
  <si>
    <t>CAPE MAY WHITE</t>
  </si>
  <si>
    <t>SAMUEL ADAMS NEW ENGLAND JUICY IPA</t>
  </si>
  <si>
    <t>31020</t>
  </si>
  <si>
    <t>CHILI'S B &amp; G E RUTHERFOR</t>
  </si>
  <si>
    <t>140 RTE 17 NORTH</t>
  </si>
  <si>
    <t>04/23/2026 02:01 PM</t>
  </si>
  <si>
    <t>79010</t>
  </si>
  <si>
    <t>RUTH'S CHRIS STEAKHOUSE (MAYWOOD)</t>
  </si>
  <si>
    <t>83 W. SPRING VALLEY AVE</t>
  </si>
  <si>
    <t>MAYWOOD</t>
  </si>
  <si>
    <t>04/27/2026 12:32 PM</t>
  </si>
  <si>
    <t>SIERRA NEVADA TORPEDO EXTRA IPA</t>
  </si>
  <si>
    <t>38039</t>
  </si>
  <si>
    <t>HILLTOP TAV.(Z)</t>
  </si>
  <si>
    <t>50 ESSEX ST</t>
  </si>
  <si>
    <t>04/28/2026 11:32 AM</t>
  </si>
  <si>
    <t>80027</t>
  </si>
  <si>
    <t>RIDGEWOOD COUNTRY CLUB</t>
  </si>
  <si>
    <t>96 W MIDLAND AVE</t>
  </si>
  <si>
    <t>04/28/2026 11:37 AM</t>
  </si>
  <si>
    <t>77031</t>
  </si>
  <si>
    <t>PARKWAY LANES</t>
  </si>
  <si>
    <t>200 RT 46 EAST</t>
  </si>
  <si>
    <t>ELMWOOD PARK</t>
  </si>
  <si>
    <t>04/28/2026 01:11 PM</t>
  </si>
  <si>
    <t>1033</t>
  </si>
  <si>
    <t>D'BOATHAUS RESTAURANT</t>
  </si>
  <si>
    <t>322 LAKESIDE ROAD</t>
  </si>
  <si>
    <t>04/29/2026 11:52 AM</t>
  </si>
  <si>
    <t>230428</t>
  </si>
  <si>
    <t>O'REILLY PUB (P)</t>
  </si>
  <si>
    <t>271 SPRING ST</t>
  </si>
  <si>
    <t>04/29/2026 12:41 PM</t>
  </si>
  <si>
    <t>77003</t>
  </si>
  <si>
    <t>BLUE 42 RESTAURANT &amp; BAR</t>
  </si>
  <si>
    <t>158 MARKET ST</t>
  </si>
  <si>
    <t>04/29/2026 01:48 PM</t>
  </si>
  <si>
    <t>230120</t>
  </si>
  <si>
    <t>VILLAGE SALOON (P)</t>
  </si>
  <si>
    <t>712 WOODPORT RD (RTE 181)</t>
  </si>
  <si>
    <t>SPARTA</t>
  </si>
  <si>
    <t>04/29/2026 02:59 PM</t>
  </si>
  <si>
    <t>12047</t>
  </si>
  <si>
    <t>AMERICAN LGN 174 WAYNE</t>
  </si>
  <si>
    <t>55 MOUNTAIN VIEW BLVD</t>
  </si>
  <si>
    <t>04/29/2026 04:37 PM</t>
  </si>
  <si>
    <t>YUENGLING LIGHT LAGER</t>
  </si>
  <si>
    <t>230925</t>
  </si>
  <si>
    <t>SPRINGS BISTRO BIOSPHERE</t>
  </si>
  <si>
    <t>3 WILD TURKEY WAY</t>
  </si>
  <si>
    <t>HAMBURG</t>
  </si>
  <si>
    <t>04/30/2026 09:46 AM</t>
  </si>
  <si>
    <t>12014</t>
  </si>
  <si>
    <t>OLIVE GARDEN (A) WAYNE</t>
  </si>
  <si>
    <t>83 ROUTE 23 SOUTH</t>
  </si>
  <si>
    <t>04/30/2026 01:04 PM</t>
  </si>
  <si>
    <t>34016</t>
  </si>
  <si>
    <t>VFW HASBROUCK (A)</t>
  </si>
  <si>
    <t>513 VETERANS PL</t>
  </si>
  <si>
    <t>04/30/2026 02:03 PM</t>
  </si>
  <si>
    <t>SIERRA NEVADA SUMMERFEST</t>
  </si>
  <si>
    <t>MONTAUK WATERMELON SESSION ALE</t>
  </si>
  <si>
    <t>EVIL GENIUS #ADULTING</t>
  </si>
  <si>
    <t>EVIL GENIUS SEASONAL</t>
  </si>
  <si>
    <t>6003</t>
  </si>
  <si>
    <t>CYPRESS</t>
  </si>
  <si>
    <t>174 KINNELON ROAD</t>
  </si>
  <si>
    <t>KINNELON</t>
  </si>
  <si>
    <t>05/01/2026 11:52 AM</t>
  </si>
  <si>
    <t>MILLER EXTRA LIGHT LAGER</t>
  </si>
  <si>
    <t>MILLER HIGH LIFE</t>
  </si>
  <si>
    <t>FLYING FISH BIG MAN'S BREW HAZY GROVE IPA</t>
  </si>
  <si>
    <t>230930</t>
  </si>
  <si>
    <t>BRICK &amp; BREW</t>
  </si>
  <si>
    <t>27 NJ-23</t>
  </si>
  <si>
    <t>05/05/2026 11:14 AM</t>
  </si>
  <si>
    <t>NARRAGANSETT LAGER</t>
  </si>
  <si>
    <t>WEIHENSTEPHAN</t>
  </si>
  <si>
    <t>30026</t>
  </si>
  <si>
    <t>SIMULCAST</t>
  </si>
  <si>
    <t>1 RACETRACK DRIVE</t>
  </si>
  <si>
    <t>05/05/2026 12:13 PM</t>
  </si>
  <si>
    <t>31058</t>
  </si>
  <si>
    <t>DREAM 360</t>
  </si>
  <si>
    <t>05/05/2026 12:35 PM</t>
  </si>
  <si>
    <t>TRULY HARD SELTZER</t>
  </si>
  <si>
    <t>190018</t>
  </si>
  <si>
    <t>BIG ED'S (CIRCLE BOWL)</t>
  </si>
  <si>
    <t>1107 ROUTE 46 W</t>
  </si>
  <si>
    <t>LEDGEWOOD</t>
  </si>
  <si>
    <t>05/05/2026 12:56 PM</t>
  </si>
  <si>
    <t>GARAGE BEER CLASSIC LIGHT</t>
  </si>
  <si>
    <t>GARAGE BEER</t>
  </si>
  <si>
    <t>EVIL GENIUS FERNANDO</t>
  </si>
  <si>
    <t>EVIL GENIUS</t>
  </si>
  <si>
    <t>GREAT LAKES CONWAY'S IRISH ALE</t>
  </si>
  <si>
    <t>GREAT LAKES SEASONAL</t>
  </si>
  <si>
    <t>GREAT LAKES MEXICAN LAGER W/LIME</t>
  </si>
  <si>
    <t>83009</t>
  </si>
  <si>
    <t>JALAPENO MEX. GRILLE(A)</t>
  </si>
  <si>
    <t>930 PROSPECT ST</t>
  </si>
  <si>
    <t>05/05/2026 03:21 PM</t>
  </si>
  <si>
    <t>EVIL GENIUS 867-5309 JENNY</t>
  </si>
  <si>
    <t>GREAT LAKES EDMUND FITZGERALD</t>
  </si>
  <si>
    <t>GREAT LAKES YEAR-ROUND</t>
  </si>
  <si>
    <t>150611</t>
  </si>
  <si>
    <t>JIM DANDY'S</t>
  </si>
  <si>
    <t>563 FRANKLIN AVE</t>
  </si>
  <si>
    <t>05/06/2026 11:36 AM</t>
  </si>
  <si>
    <t>HOFBRAU ORIGINAL</t>
  </si>
  <si>
    <t>MONTAUK JUICY IPA</t>
  </si>
  <si>
    <t>BARN BREW FARMERS LAGER</t>
  </si>
  <si>
    <t>BARN BREW CO.</t>
  </si>
  <si>
    <t>190220</t>
  </si>
  <si>
    <t>RESERVOIR TAVERN(A)</t>
  </si>
  <si>
    <t>92 PARSIPPANY BLVD</t>
  </si>
  <si>
    <t>05/06/2026 11:57 AM</t>
  </si>
  <si>
    <t>150499</t>
  </si>
  <si>
    <t>GARDEN STATE TAVERN</t>
  </si>
  <si>
    <t>811 PASSAIC AVE</t>
  </si>
  <si>
    <t>WEST CALDWELL</t>
  </si>
  <si>
    <t>05/06/2026 12:14 PM</t>
  </si>
  <si>
    <t>SIXPOINT CRISP PILSNER</t>
  </si>
  <si>
    <t>RADEBERGER PILSNER</t>
  </si>
  <si>
    <t>RADEBERGER EXPORTBIERBRAUEREI</t>
  </si>
  <si>
    <t>78014</t>
  </si>
  <si>
    <t>LONGHORN STEAK ROCHELE PK</t>
  </si>
  <si>
    <t>160 RTE 17 NORTH</t>
  </si>
  <si>
    <t>ROCHELLE PARK</t>
  </si>
  <si>
    <t>05/06/2026 12:59 PM</t>
  </si>
  <si>
    <t>3011</t>
  </si>
  <si>
    <t>FLIP'S BAR (P)</t>
  </si>
  <si>
    <t>18 RAILROAD AVE</t>
  </si>
  <si>
    <t>WANAQUE</t>
  </si>
  <si>
    <t>05/06/2026 01:08 PM</t>
  </si>
  <si>
    <t>78016</t>
  </si>
  <si>
    <t>OUTBACK STK HSE ROCH PK</t>
  </si>
  <si>
    <t>194 RT 17 N</t>
  </si>
  <si>
    <t>05/06/2026 01:14 PM</t>
  </si>
  <si>
    <t>FOSTER'S LAGER</t>
  </si>
  <si>
    <t>FOSTER'S</t>
  </si>
  <si>
    <t>190214</t>
  </si>
  <si>
    <t>JOHNNIE'S TAVERN</t>
  </si>
  <si>
    <t>301 BOONTON AVE</t>
  </si>
  <si>
    <t>05/06/2026 01:27 PM</t>
  </si>
  <si>
    <t>DOGFISH HEAD GRATEFUL DEAD JUICY PALE ALE</t>
  </si>
  <si>
    <t>SAMUEL ADAMS CHERRY WHEAT</t>
  </si>
  <si>
    <t>79001</t>
  </si>
  <si>
    <t>VICTOR'S MAYWOOD INN</t>
  </si>
  <si>
    <t>122 W PLEASANT AVE</t>
  </si>
  <si>
    <t>05/06/2026 01:48 PM</t>
  </si>
  <si>
    <t>VICTORY GOLDEN MONKEY</t>
  </si>
  <si>
    <t>34000</t>
  </si>
  <si>
    <t>HOLIDAY INN (HASBROOK HEIGHT)</t>
  </si>
  <si>
    <t>283 ROUTE 17 SOUTH</t>
  </si>
  <si>
    <t>05/06/2026 01:52 PM</t>
  </si>
  <si>
    <t>31009</t>
  </si>
  <si>
    <t>VESTA WOOD FIRED PIZZA</t>
  </si>
  <si>
    <t>64 HOBOKEN ROAD</t>
  </si>
  <si>
    <t>05/06/2026 02:13 PM</t>
  </si>
  <si>
    <t>EVIL GENIUS NO CRYING IN BASEBALL</t>
  </si>
  <si>
    <t>SOURCE ULTRA CITRA</t>
  </si>
  <si>
    <t>SOURCE BREWING</t>
  </si>
  <si>
    <t>12043</t>
  </si>
  <si>
    <t>OUTBACK STKHSE(P)WAYNE</t>
  </si>
  <si>
    <t>189 BERDAN AVENUE</t>
  </si>
  <si>
    <t>05/07/2026 12:02 PM</t>
  </si>
  <si>
    <t>171360</t>
  </si>
  <si>
    <t>KEEPER'S</t>
  </si>
  <si>
    <t>1100 S 5TH ST.</t>
  </si>
  <si>
    <t>05/07/2026 12:09 PM</t>
  </si>
  <si>
    <t>58003</t>
  </si>
  <si>
    <t>RIVER EDGE DINER &amp; REST.</t>
  </si>
  <si>
    <t>516 KINDERKAMACK ROAD</t>
  </si>
  <si>
    <t>RIVER EDGE</t>
  </si>
  <si>
    <t>05/07/2026 01:00 PM</t>
  </si>
  <si>
    <t>NEW BELGIUM VOODOO RANGER IMPERIAL IPA</t>
  </si>
  <si>
    <t>179013</t>
  </si>
  <si>
    <t>DUBLIN YARD</t>
  </si>
  <si>
    <t>146 FRONT ST</t>
  </si>
  <si>
    <t>05/07/2026 01:31 PM</t>
  </si>
  <si>
    <t>88003</t>
  </si>
  <si>
    <t>W'S VILLAGE GRILLE</t>
  </si>
  <si>
    <t>71 CRESCENT AVE</t>
  </si>
  <si>
    <t>05/07/2026 02:04 PM</t>
  </si>
  <si>
    <t>23013</t>
  </si>
  <si>
    <t>VFW 7165 (P)</t>
  </si>
  <si>
    <t>491 VALLEY RD</t>
  </si>
  <si>
    <t>05/07/2026 02:03 PM</t>
  </si>
  <si>
    <t>41023</t>
  </si>
  <si>
    <t>THE WHISKEY PRIEST (HACKENSACK)</t>
  </si>
  <si>
    <t>159 MAIN ST.</t>
  </si>
  <si>
    <t>05/06/2026 03:30 PM</t>
  </si>
  <si>
    <t>MILLER HIGH LIFE BEER</t>
  </si>
  <si>
    <t>23001</t>
  </si>
  <si>
    <t>BOGEY'S SPORT BAR</t>
  </si>
  <si>
    <t>103 VALLEY ROAD</t>
  </si>
  <si>
    <t>05/07/2026 02:21 PM</t>
  </si>
  <si>
    <t>23012</t>
  </si>
  <si>
    <t>MOOSE LODGE (Z)</t>
  </si>
  <si>
    <t>1268 MAIN AVE</t>
  </si>
  <si>
    <t>05/07/2026 02:54 PM</t>
  </si>
  <si>
    <t>19021</t>
  </si>
  <si>
    <t>THE FRONT PORCH (Z)</t>
  </si>
  <si>
    <t>217 WAGARAW ROAD</t>
  </si>
  <si>
    <t>05/07/2026 04:26 PM</t>
  </si>
  <si>
    <t>94002</t>
  </si>
  <si>
    <t>TROVATO'S DUE (Z)</t>
  </si>
  <si>
    <t>4 BARBARA LANE</t>
  </si>
  <si>
    <t>05/08/2026 01:37 PM</t>
  </si>
  <si>
    <t>94003</t>
  </si>
  <si>
    <t>SEGOVIA TAVERN</t>
  </si>
  <si>
    <t>110 W OAKLAND AVE</t>
  </si>
  <si>
    <t>05/08/2026 01:48 PM</t>
  </si>
  <si>
    <t>94012</t>
  </si>
  <si>
    <t>HOLIDAY BOWL</t>
  </si>
  <si>
    <t>29 SPRUCE ST</t>
  </si>
  <si>
    <t>05/08/2026 01:58 PM</t>
  </si>
  <si>
    <t>GREAT LAKES CONWAY'S IRISH STOUT</t>
  </si>
  <si>
    <t>STONE SMOKED PORTER WITH VANILLA BEAN</t>
  </si>
  <si>
    <t>STONE SMOKED PORTER</t>
  </si>
  <si>
    <t>94004</t>
  </si>
  <si>
    <t>HANSIL'S BAR (P)</t>
  </si>
  <si>
    <t>7 RAMAPO VALLEY RD.</t>
  </si>
  <si>
    <t>05/08/2026 02:21 PM</t>
  </si>
  <si>
    <t>CAPE MAY ORANGE CRUSHIN' IT</t>
  </si>
  <si>
    <t>94009</t>
  </si>
  <si>
    <t>OAKLAND DINER</t>
  </si>
  <si>
    <t>72 RAMAPO VALLEY RD</t>
  </si>
  <si>
    <t>05/08/2026 02:33 PM</t>
  </si>
  <si>
    <t>92014</t>
  </si>
  <si>
    <t>RAMSEY COUNTRY CLB</t>
  </si>
  <si>
    <t>105 LAKESIDE DR</t>
  </si>
  <si>
    <t>92007</t>
  </si>
  <si>
    <t>BRADY'S AT(A)THE STATION</t>
  </si>
  <si>
    <t>5 W MAIN ST</t>
  </si>
  <si>
    <t>150139</t>
  </si>
  <si>
    <t>MOMPOU RESTAURANT</t>
  </si>
  <si>
    <t>77 FERRY ST</t>
  </si>
  <si>
    <t>05/11/2026 01:47 PM</t>
  </si>
  <si>
    <t>84012</t>
  </si>
  <si>
    <t>BAREBURGER (RIDGEWOOD)</t>
  </si>
  <si>
    <t>15 E RIDGEWOOD AVE</t>
  </si>
  <si>
    <t>05/11/2026 03:10 PM</t>
  </si>
  <si>
    <t>12001</t>
  </si>
  <si>
    <t>T BOWL TAVERN (Z)</t>
  </si>
  <si>
    <t>300 PREAKNESS SHOP CTR</t>
  </si>
  <si>
    <t>05/12/2026 11:39 AM</t>
  </si>
  <si>
    <t>SOURCE BREWING GOD BLESS THE USA</t>
  </si>
  <si>
    <t>WEIHENSTEPHAN ORIGINAL LAGER</t>
  </si>
  <si>
    <t>173900</t>
  </si>
  <si>
    <t>OTAIKO HIBACHI &amp; SUSHI</t>
  </si>
  <si>
    <t>125 LEFANTE WAY</t>
  </si>
  <si>
    <t>05/12/2026 02:49 PM</t>
  </si>
  <si>
    <t>24027</t>
  </si>
  <si>
    <t>MARIO'S REST</t>
  </si>
  <si>
    <t>710 VAN HOUTEN AVE</t>
  </si>
  <si>
    <t>05/13/2026 12:27 PM</t>
  </si>
  <si>
    <t>54012</t>
  </si>
  <si>
    <t>AXIA TAVERNA</t>
  </si>
  <si>
    <t>18 PIERMONT RD</t>
  </si>
  <si>
    <t>TENAFLY</t>
  </si>
  <si>
    <t>05/14/2026 01:13 PM</t>
  </si>
  <si>
    <t>YUENGLING FLIGHT</t>
  </si>
  <si>
    <t>1030</t>
  </si>
  <si>
    <t>ELKS POST 2236 (P)</t>
  </si>
  <si>
    <t>1860 UNION VALLEY ROAD</t>
  </si>
  <si>
    <t>WEST MILFORD</t>
  </si>
  <si>
    <t>05/18/2026 02:55 PM</t>
  </si>
  <si>
    <t>50015</t>
  </si>
  <si>
    <t>PUB 178</t>
  </si>
  <si>
    <t>178 CEDAR LANE</t>
  </si>
  <si>
    <t>TEANECK</t>
  </si>
  <si>
    <t>05/18/2026 01:16 PM</t>
  </si>
  <si>
    <t>12038</t>
  </si>
  <si>
    <t>TOMMY'S TAVERN + TAP (WAYNE)</t>
  </si>
  <si>
    <t>71 NJ-23</t>
  </si>
  <si>
    <t>05/20/2026 01:31 PM</t>
  </si>
  <si>
    <t>62012</t>
  </si>
  <si>
    <t>LANDMARK CLOSTER</t>
  </si>
  <si>
    <t>130 VERVALEN ST</t>
  </si>
  <si>
    <t>CLOSTER</t>
  </si>
  <si>
    <t>05/19/2026 11:25 AM</t>
  </si>
  <si>
    <t>62008</t>
  </si>
  <si>
    <t>BAREBURGER (CLOSTER)</t>
  </si>
  <si>
    <t>129 VERVALEN ST</t>
  </si>
  <si>
    <t>05/19/2026 10:49 AM</t>
  </si>
  <si>
    <t>NEWBURGH MEGABOSS IPA</t>
  </si>
  <si>
    <t>NEWBURGH BREWING COMPANY</t>
  </si>
  <si>
    <t>VICTORY PRIMA PILS</t>
  </si>
  <si>
    <t>VICTORY BREWING CORE FAVORITES</t>
  </si>
  <si>
    <t>52018</t>
  </si>
  <si>
    <t>AUMM AUMM @THE BROWNSTONE</t>
  </si>
  <si>
    <t>73 BROWNSTONE WAY</t>
  </si>
  <si>
    <t>05/26/2026 03:58 PM</t>
  </si>
  <si>
    <t>52049</t>
  </si>
  <si>
    <t>SINI BISTRO</t>
  </si>
  <si>
    <t>401 S VAN BRUNT ST</t>
  </si>
  <si>
    <t>05/26/2026 02:55 PM</t>
  </si>
  <si>
    <t>80023</t>
  </si>
  <si>
    <t>RED LOBSTER PARAMUS</t>
  </si>
  <si>
    <t>211 RT 17</t>
  </si>
  <si>
    <t>05/27/2026 12:39 PM</t>
  </si>
  <si>
    <t>VICTORY ROYALE IPA</t>
  </si>
  <si>
    <t>VICTORY BREWING</t>
  </si>
  <si>
    <t>STONE HAZY IPA</t>
  </si>
  <si>
    <t>56001</t>
  </si>
  <si>
    <t>TONY'S ITALIAN CUISINE</t>
  </si>
  <si>
    <t>127 S. WASHINGTON AVE</t>
  </si>
  <si>
    <t>BERGENFIELD</t>
  </si>
  <si>
    <t>05/27/2026 01:50 PM</t>
  </si>
  <si>
    <t>19002</t>
  </si>
  <si>
    <t>PUZO'S PIZZA</t>
  </si>
  <si>
    <t>4 GARFIELD AVE</t>
  </si>
  <si>
    <t>06/01/2026 03:15 PM</t>
  </si>
  <si>
    <t>41010</t>
  </si>
  <si>
    <t>LENORAS BAR (P)</t>
  </si>
  <si>
    <t>129 JOHNSON AVE</t>
  </si>
  <si>
    <t>06/04/2026 03:13 PM</t>
  </si>
  <si>
    <t>11007</t>
  </si>
  <si>
    <t>MEADOWS GOLF CLUB(P)</t>
  </si>
  <si>
    <t>79 2 BRIDGES RD</t>
  </si>
  <si>
    <t>LINCOLN PARK</t>
  </si>
  <si>
    <t>06/05/2026 01:19 PM</t>
  </si>
  <si>
    <t>12022</t>
  </si>
  <si>
    <t>GRASSHOPPER TOO (A)</t>
  </si>
  <si>
    <t>26 ERIE AVE</t>
  </si>
  <si>
    <t>06/09/2026 10:35 AM</t>
  </si>
  <si>
    <t>HACKER PSCHORR OKTOBERFEST MARZEN</t>
  </si>
  <si>
    <t>HACKER-PSCHORR BREWERY</t>
  </si>
  <si>
    <t>3007</t>
  </si>
  <si>
    <t>KITCHEN &amp; BEER BAR</t>
  </si>
  <si>
    <t>1093 RINGWOOD AVE</t>
  </si>
  <si>
    <t>06/09/2026 12:45 PM</t>
  </si>
  <si>
    <t>25056</t>
  </si>
  <si>
    <t>EMERALD CORNER (Z)</t>
  </si>
  <si>
    <t>12 OAK ST</t>
  </si>
  <si>
    <t>06/10/2026 11:01 AM</t>
  </si>
  <si>
    <t>24026</t>
  </si>
  <si>
    <t>ROCK BAR</t>
  </si>
  <si>
    <t>414 MAIN AVE</t>
  </si>
  <si>
    <t>06/10/2026 11:10 AM</t>
  </si>
  <si>
    <t>25077</t>
  </si>
  <si>
    <t>CHEVY'S FRESH MEX (A)CLIF</t>
  </si>
  <si>
    <t>365 RTE 3 EAST</t>
  </si>
  <si>
    <t>06/10/2026 11:31 AM</t>
  </si>
  <si>
    <t>22004</t>
  </si>
  <si>
    <t>NEIGHBORS</t>
  </si>
  <si>
    <t>329 TRENTON AVENUE</t>
  </si>
  <si>
    <t>06/10/2026 01:01 PM</t>
  </si>
  <si>
    <t>13003</t>
  </si>
  <si>
    <t>MAGGIE'S TOWN TAV.(P)</t>
  </si>
  <si>
    <t>10 VAN NESS AVE</t>
  </si>
  <si>
    <t>06/11/2026 02:43 PM</t>
  </si>
  <si>
    <t>80040</t>
  </si>
  <si>
    <t>BIAGIO'S</t>
  </si>
  <si>
    <t>299 PARAMUS RD</t>
  </si>
  <si>
    <t>06/15/2026 11:25 AM</t>
  </si>
  <si>
    <t>VICTORY SUMMER LOVE ALE</t>
  </si>
  <si>
    <t>VICTORY BREWING SEASONAL</t>
  </si>
  <si>
    <t>80061</t>
  </si>
  <si>
    <t>THE GREEN LOUNGE</t>
  </si>
  <si>
    <t>314 PARAMUS RD</t>
  </si>
  <si>
    <t>06/15/2026 11:31 AM</t>
  </si>
  <si>
    <t>78007</t>
  </si>
  <si>
    <t>WOODSTONE PIZZA B &amp; G</t>
  </si>
  <si>
    <t>352 W. PASSAIC STREET</t>
  </si>
  <si>
    <t>06/15/2026 12:01 PM</t>
  </si>
  <si>
    <t>80012</t>
  </si>
  <si>
    <t>CALIFORNIA PIZZA PARAMUS</t>
  </si>
  <si>
    <t>1160 GARDEN STATE PLAZA</t>
  </si>
  <si>
    <t>06/15/2026 12:26 PM</t>
  </si>
  <si>
    <t>80054</t>
  </si>
  <si>
    <t>CHILI'S PARAMUS</t>
  </si>
  <si>
    <t>75 RT17 GARDEN STATE PL</t>
  </si>
  <si>
    <t>06/15/2026 12:50 PM</t>
  </si>
  <si>
    <t>STONE DELICIOUS IPA</t>
  </si>
  <si>
    <t>NEW BELGIUM HOUSE HAZY IPA</t>
  </si>
  <si>
    <t>STIEGL GRAPEFRUIT RADLER</t>
  </si>
  <si>
    <t>SIXPOINT RESIN</t>
  </si>
  <si>
    <t>BAPTIST WIT ALE</t>
  </si>
  <si>
    <t>BAPTIST</t>
  </si>
  <si>
    <t>GULDEN DRAAK</t>
  </si>
  <si>
    <t>24048</t>
  </si>
  <si>
    <t>DANTE'S</t>
  </si>
  <si>
    <t>955 VALLEY RD</t>
  </si>
  <si>
    <t>06/16/2026 01:25 PM</t>
  </si>
  <si>
    <t>41006</t>
  </si>
  <si>
    <t>STRAPHANGER SALOON (A)</t>
  </si>
  <si>
    <t>126 ANDERSON ST</t>
  </si>
  <si>
    <t>06/17/2026 11:29 AM</t>
  </si>
  <si>
    <t>41020</t>
  </si>
  <si>
    <t>LIDOS RESTAURANT (P)</t>
  </si>
  <si>
    <t>701 MAIN ST</t>
  </si>
  <si>
    <t>06/17/2026 11:48 AM</t>
  </si>
  <si>
    <t>31023</t>
  </si>
  <si>
    <t>APPLEBEE'S GARFIELD (A)</t>
  </si>
  <si>
    <t>186 PASSAIC ST</t>
  </si>
  <si>
    <t>06/17/2026 11:49 AM</t>
  </si>
  <si>
    <t>38020</t>
  </si>
  <si>
    <t>LODI LANES (A)</t>
  </si>
  <si>
    <t>58 TERHUNE AVE</t>
  </si>
  <si>
    <t>06/17/2026 12:05 PM</t>
  </si>
  <si>
    <t>31026</t>
  </si>
  <si>
    <t>ROCKAFELLA'S</t>
  </si>
  <si>
    <t>443 PATERSON AVEN</t>
  </si>
  <si>
    <t>06/17/2026 12:22 PM</t>
  </si>
  <si>
    <t>36014</t>
  </si>
  <si>
    <t>VIVA MARGARITA WALLINGTON</t>
  </si>
  <si>
    <t>413 PATERSON AVE</t>
  </si>
  <si>
    <t>WALLINGTON</t>
  </si>
  <si>
    <t>06/17/2026 12:19 PM</t>
  </si>
  <si>
    <t>32012</t>
  </si>
  <si>
    <t>THE LOCAL PUB</t>
  </si>
  <si>
    <t>442 HACKENSACK ST</t>
  </si>
  <si>
    <t>06/17/2026 12:29 PM</t>
  </si>
  <si>
    <t>31027</t>
  </si>
  <si>
    <t>NEW PARK TAV (A)</t>
  </si>
  <si>
    <t>250 PARK AVE</t>
  </si>
  <si>
    <t>06/17/2026 12:44 PM</t>
  </si>
  <si>
    <t>231719</t>
  </si>
  <si>
    <t>LAYTON TAVERN</t>
  </si>
  <si>
    <t>124 CO RD 560</t>
  </si>
  <si>
    <t>LAYTON</t>
  </si>
  <si>
    <t>230123</t>
  </si>
  <si>
    <t>SPARTA LANES (PINO)</t>
  </si>
  <si>
    <t>43 THEATRE CENTER</t>
  </si>
  <si>
    <t>06/17/2026 01:59 PM</t>
  </si>
  <si>
    <t>17003</t>
  </si>
  <si>
    <t>D'CARBON BAR AND GRILL HALEDON</t>
  </si>
  <si>
    <t>529 BELMONT AVE</t>
  </si>
  <si>
    <t>HALEDON</t>
  </si>
  <si>
    <t>06/17/2026 01:55 PM</t>
  </si>
  <si>
    <t>81027</t>
  </si>
  <si>
    <t>RP PRIME STEAKHOUSE</t>
  </si>
  <si>
    <t>41-11 RTE 4 W</t>
  </si>
  <si>
    <t>06/17/2026 03:43 PM</t>
  </si>
  <si>
    <t>28033</t>
  </si>
  <si>
    <t>HOMEWOOD SUITES BY HILTON</t>
  </si>
  <si>
    <t>125 RT.17 SOUTH</t>
  </si>
  <si>
    <t>06/18/2026 11:45 AM</t>
  </si>
  <si>
    <t>69005</t>
  </si>
  <si>
    <t>LET'S MEAT STEAKHOUSE</t>
  </si>
  <si>
    <t>625 RIVERVALE RD</t>
  </si>
  <si>
    <t>06/18/2026 11:51 AM</t>
  </si>
  <si>
    <t>DAB DORTMUNDER EXPORT</t>
  </si>
  <si>
    <t>DORTMUNDER ACTIEN BRAUEREI (DAB)</t>
  </si>
  <si>
    <t>HOFBRAU MARZEN</t>
  </si>
  <si>
    <t>VICTORY CLASSIC</t>
  </si>
  <si>
    <t>KIRIN ICHIBAN</t>
  </si>
  <si>
    <t>VICTORY BERRY MONKEY</t>
  </si>
  <si>
    <t>31059</t>
  </si>
  <si>
    <t>APRES CAFE</t>
  </si>
  <si>
    <t>06/18/2026 12:04 PM</t>
  </si>
  <si>
    <t>31043</t>
  </si>
  <si>
    <t>HOUSE OF QUE (EAST RUTHERFORD)</t>
  </si>
  <si>
    <t>06/18/2026 12:09 PM</t>
  </si>
  <si>
    <t>31045</t>
  </si>
  <si>
    <t>DREAM BAR</t>
  </si>
  <si>
    <t>06/18/2026 12:15 PM</t>
  </si>
  <si>
    <t>31055</t>
  </si>
  <si>
    <t>THE GAME ROOM</t>
  </si>
  <si>
    <t>06/18/2026 12:18 PM</t>
  </si>
  <si>
    <t>31049</t>
  </si>
  <si>
    <t>MARCUS LIVE BAR &amp; GRILLE</t>
  </si>
  <si>
    <t>06/18/2026 12:24 PM</t>
  </si>
  <si>
    <t>31052</t>
  </si>
  <si>
    <t>MOZZARELLA BAR</t>
  </si>
  <si>
    <t>06/18/2026 12:26 PM</t>
  </si>
  <si>
    <t>31047</t>
  </si>
  <si>
    <t>JARANA</t>
  </si>
  <si>
    <t>06/18/2026 12:28 PM</t>
  </si>
  <si>
    <t>DE BRABANDERE PETRUS NITRO QUAD CHERRY &amp; CHOCOLATE</t>
  </si>
  <si>
    <t>PETRUS NITRO</t>
  </si>
  <si>
    <t>SAMUEL ADAMS AMERICAN LIGHT LAGER</t>
  </si>
  <si>
    <t>DAYFEST IPA</t>
  </si>
  <si>
    <t>BRASSERIE DE SILLY YARD HOUSE CUVEE</t>
  </si>
  <si>
    <t>STONE YARD HOUSE HONEY BLONDE</t>
  </si>
  <si>
    <t>STONE YARD HOUSE LAGER 125</t>
  </si>
  <si>
    <t>VANSTEENBERG YARD HOUSE TRIPEL</t>
  </si>
  <si>
    <t>VANSTEENBERG</t>
  </si>
  <si>
    <t>42009</t>
  </si>
  <si>
    <t>NIKKI'S BAR &amp; GRILL</t>
  </si>
  <si>
    <t>213 WASHINGTON AVE</t>
  </si>
  <si>
    <t>LITTLE FERRY</t>
  </si>
  <si>
    <t>06/18/2026 12:53 PM</t>
  </si>
  <si>
    <t>SULLIVAN'S BLACK MARBLE STOUT</t>
  </si>
  <si>
    <t>STONE PILSNER 2/12/12 CANS</t>
  </si>
  <si>
    <t>STONE CORE</t>
  </si>
  <si>
    <t>HOFBRAU HEFEWEIZEN</t>
  </si>
  <si>
    <t>73001</t>
  </si>
  <si>
    <t>LOU'S</t>
  </si>
  <si>
    <t>74 BROADWAY</t>
  </si>
  <si>
    <t>HILLSDALE</t>
  </si>
  <si>
    <t>06/22/2026 09:58 AM</t>
  </si>
  <si>
    <t>39010</t>
  </si>
  <si>
    <t>PLAYERS CLUB (Z)</t>
  </si>
  <si>
    <t>213 HUYLER ST</t>
  </si>
  <si>
    <t>SOUTH HACKENSAC</t>
  </si>
  <si>
    <t>06/22/2026 11:13 AM</t>
  </si>
  <si>
    <t>73007</t>
  </si>
  <si>
    <t>BENSI (P)</t>
  </si>
  <si>
    <t>387 WASHINGTON AVE</t>
  </si>
  <si>
    <t>06/22/2026 11:27 AM</t>
  </si>
  <si>
    <t>40008</t>
  </si>
  <si>
    <t>TAVERN 61 (Z)</t>
  </si>
  <si>
    <t>61 RIVER ST</t>
  </si>
  <si>
    <t>06/22/2026 12:30 PM</t>
  </si>
  <si>
    <t>15070</t>
  </si>
  <si>
    <t>BROWNSTONE HOUSE</t>
  </si>
  <si>
    <t>351 W BROADWAY</t>
  </si>
  <si>
    <t>06/22/2026 12:44 PM</t>
  </si>
  <si>
    <t>17009</t>
  </si>
  <si>
    <t>JIMMY GEEZ (P)</t>
  </si>
  <si>
    <t>436 BELMONT AVE</t>
  </si>
  <si>
    <t>06/22/2026 12:57 PM</t>
  </si>
  <si>
    <t>ANGRY ORCHARD CRISP LIGHT</t>
  </si>
  <si>
    <t>12026</t>
  </si>
  <si>
    <t>WAYNE ALE HOUSE &amp; PIZZA</t>
  </si>
  <si>
    <t>611 RATZER ROAD</t>
  </si>
  <si>
    <t>06/22/2026 01:30 PM</t>
  </si>
  <si>
    <t>24025</t>
  </si>
  <si>
    <t>THE CLIF (P)</t>
  </si>
  <si>
    <t>605 CLIFTON AVE</t>
  </si>
  <si>
    <t>06/22/2026 03:13 PM</t>
  </si>
  <si>
    <t>5004</t>
  </si>
  <si>
    <t>OUTBACK</t>
  </si>
  <si>
    <t>1538 NJ-23</t>
  </si>
  <si>
    <t>06/22/2026 03:22 PM</t>
  </si>
  <si>
    <t>191009</t>
  </si>
  <si>
    <t>MASON STREET GRILLE</t>
  </si>
  <si>
    <t>24 MASON ST</t>
  </si>
  <si>
    <t>06/22/2026 05:13 PM</t>
  </si>
  <si>
    <t>58005</t>
  </si>
  <si>
    <t>FEATHERS (A)</t>
  </si>
  <si>
    <t>77 KINDERKAMACK RD</t>
  </si>
  <si>
    <t>06/22/2026 06:50 PM</t>
  </si>
  <si>
    <t>62003</t>
  </si>
  <si>
    <t>STERN AND BOW</t>
  </si>
  <si>
    <t>171 SCHRAALENBURGH RD</t>
  </si>
  <si>
    <t>06/23/2026 10:17 AM</t>
  </si>
  <si>
    <t>71001</t>
  </si>
  <si>
    <t>PEPPERCORN'S</t>
  </si>
  <si>
    <t>176 COLONY AVE</t>
  </si>
  <si>
    <t>PARK RIDGE</t>
  </si>
  <si>
    <t>06/23/2026 11:15 AM</t>
  </si>
  <si>
    <t>ITHACA FLOWER POWER</t>
  </si>
  <si>
    <t>ITHACA BEER COMPANY</t>
  </si>
  <si>
    <t>ITHACA BEER COMPANY INC.</t>
  </si>
  <si>
    <t>SIXPOINT LIL' SHUCKER KOLSCH STYLE GOLDEN ALE</t>
  </si>
  <si>
    <t>SIXPOINT</t>
  </si>
  <si>
    <t>231211</t>
  </si>
  <si>
    <t>TONY'S PIZZA (P)</t>
  </si>
  <si>
    <t>2771 NJ-23</t>
  </si>
  <si>
    <t>STOCKHOLM</t>
  </si>
  <si>
    <t>06/23/2026 11:35 AM</t>
  </si>
  <si>
    <t>71004</t>
  </si>
  <si>
    <t>FOUR LEAVES</t>
  </si>
  <si>
    <t>146 KINDERKAMACK ROAD</t>
  </si>
  <si>
    <t>06/23/2026 11:47 AM</t>
  </si>
  <si>
    <t>7005</t>
  </si>
  <si>
    <t>CHILI'S (RIVERDALE)</t>
  </si>
  <si>
    <t>58 NJ-23</t>
  </si>
  <si>
    <t>06/23/2026 11:39 AM</t>
  </si>
  <si>
    <t>73002</t>
  </si>
  <si>
    <t>THE CORNERSTONE (P)</t>
  </si>
  <si>
    <t>84 BROADWAY</t>
  </si>
  <si>
    <t>06/23/2026 12:23 PM</t>
  </si>
  <si>
    <t>8015</t>
  </si>
  <si>
    <t>THATCHER MC GHEES (A)</t>
  </si>
  <si>
    <t>6 WANAQUE AVE</t>
  </si>
  <si>
    <t>06/23/2026 01:07 PM</t>
  </si>
  <si>
    <t>57009</t>
  </si>
  <si>
    <t>PANCHO BURRITO'S (A)</t>
  </si>
  <si>
    <t>214 MAIN ST</t>
  </si>
  <si>
    <t>06/23/2026 02:05 PM</t>
  </si>
  <si>
    <t>12035</t>
  </si>
  <si>
    <t>PREAKNESS HILLS (A) CC</t>
  </si>
  <si>
    <t>1050 RATZER ROAD</t>
  </si>
  <si>
    <t>06/23/2026 04:52 PM</t>
  </si>
  <si>
    <t>13018</t>
  </si>
  <si>
    <t>CHILI'S LITTLE FALLS</t>
  </si>
  <si>
    <t>1165 RTE 46 EAST</t>
  </si>
  <si>
    <t>06/23/2026 04:55 PM</t>
  </si>
  <si>
    <t>85001</t>
  </si>
  <si>
    <t>ELEVEN CENTRAL</t>
  </si>
  <si>
    <t>11 CENTRAL AVE</t>
  </si>
  <si>
    <t>MIDLAND PARK</t>
  </si>
  <si>
    <t>06/24/2026 11:15 AM</t>
  </si>
  <si>
    <t>SOURCE OF HOPPINESS</t>
  </si>
  <si>
    <t>71011</t>
  </si>
  <si>
    <t>MARRIOTT (P) PARK RIDGE</t>
  </si>
  <si>
    <t>300 BRAE BLVD</t>
  </si>
  <si>
    <t>06/24/2026 12:02 PM</t>
  </si>
  <si>
    <t>15079</t>
  </si>
  <si>
    <t>AMERICAN LGN TOTOWA</t>
  </si>
  <si>
    <t>180 UNION BLVD</t>
  </si>
  <si>
    <t>TOTOWA</t>
  </si>
  <si>
    <t>06/24/2026 12:54 PM</t>
  </si>
  <si>
    <t>55005</t>
  </si>
  <si>
    <t>CRESSKILL TAVERN</t>
  </si>
  <si>
    <t>29 E MADISON AVE</t>
  </si>
  <si>
    <t>CRESSKILL</t>
  </si>
  <si>
    <t>06/24/2026 01:22 PM</t>
  </si>
  <si>
    <t>231601</t>
  </si>
  <si>
    <t>FARMSTEAD GOLF (P)</t>
  </si>
  <si>
    <t>88 LAWRENCE RD</t>
  </si>
  <si>
    <t>LAFAYETTE</t>
  </si>
  <si>
    <t>06/24/2026 02:40 PM</t>
  </si>
  <si>
    <t>52003</t>
  </si>
  <si>
    <t>CASSIES (A)</t>
  </si>
  <si>
    <t>18 S DEAN ST</t>
  </si>
  <si>
    <t>06/24/2026 03:10 PM</t>
  </si>
  <si>
    <t>50001</t>
  </si>
  <si>
    <t>ANDY'S CORNER (Z)</t>
  </si>
  <si>
    <t>257 QUEEN ANN RD</t>
  </si>
  <si>
    <t>WEIHENSTEPHAN HEFE WEISS DARK</t>
  </si>
  <si>
    <t>CAPE MAY ANNIVERSARY ALE</t>
  </si>
  <si>
    <t>CAPE MAY</t>
  </si>
  <si>
    <t>CAPE MAY CITY TO SHORE</t>
  </si>
  <si>
    <t>CAPE MAY FOLLOW THE GULL</t>
  </si>
  <si>
    <t>CAPE MAY TAN LIMES</t>
  </si>
  <si>
    <t>CAPE MAY THE BOG CRANBERRY SHANDY</t>
  </si>
  <si>
    <t>24031</t>
  </si>
  <si>
    <t>TOMMY'S TAVERN &amp; TAP (CLIFTON)</t>
  </si>
  <si>
    <t>826 ROUTE 3 CLIFTON NJ</t>
  </si>
  <si>
    <t>06/24/2026 05:13 PM</t>
  </si>
  <si>
    <t>12065</t>
  </si>
  <si>
    <t>BUFFALO WILD WINGS - WAYNE, NJ</t>
  </si>
  <si>
    <t>1400 WILLOWBROOK MALL</t>
  </si>
  <si>
    <t>06/24/2026 05:22 PM</t>
  </si>
  <si>
    <t>12034</t>
  </si>
  <si>
    <t>DAVE &amp; BUSTER'S NJ, INC</t>
  </si>
  <si>
    <t>310 WILLOWBROOK MALL</t>
  </si>
  <si>
    <t>06/24/2026 05:24 PM</t>
  </si>
  <si>
    <t>12056</t>
  </si>
  <si>
    <t>PF CHANGS CHINA BISTRO (WAYNE)</t>
  </si>
  <si>
    <t>1900 WILLOWBROOK BLVD</t>
  </si>
  <si>
    <t>06/24/2026 05:26 PM</t>
  </si>
  <si>
    <t>15006</t>
  </si>
  <si>
    <t>GREAT NOTCH INN(Z)</t>
  </si>
  <si>
    <t>400 US 46 WEST</t>
  </si>
  <si>
    <t>06/24/2026 07:47 PM</t>
  </si>
  <si>
    <t>12041</t>
  </si>
  <si>
    <t>CHEESECAKE FACT (A)WAYNE</t>
  </si>
  <si>
    <t>1700 WILLOWBROOK MALL</t>
  </si>
  <si>
    <t>06/24/2026 09:02 PM</t>
  </si>
  <si>
    <t>61002</t>
  </si>
  <si>
    <t>HAWORTH GOLF CLUB(A)</t>
  </si>
  <si>
    <t>5 LAKE SHORE DR</t>
  </si>
  <si>
    <t>HAWORTH</t>
  </si>
  <si>
    <t>06/25/2026 10:22 AM</t>
  </si>
  <si>
    <t>12008</t>
  </si>
  <si>
    <t>NORTH JERSEY C C</t>
  </si>
  <si>
    <t>594 HAMBURG TURNPIKE</t>
  </si>
  <si>
    <t>06/25/2026 12:03 PM</t>
  </si>
  <si>
    <t>75001</t>
  </si>
  <si>
    <t>EMERSON HOTEL</t>
  </si>
  <si>
    <t>31 EMERSON PLAZA E</t>
  </si>
  <si>
    <t>EMERSON</t>
  </si>
  <si>
    <t>06/25/2026 12:28 PM</t>
  </si>
  <si>
    <t>76009</t>
  </si>
  <si>
    <t>THE PLANK PIZZA AND BAR</t>
  </si>
  <si>
    <t>383 MARKET ST</t>
  </si>
  <si>
    <t>06/25/2026 04:35 PM</t>
  </si>
  <si>
    <t>SOUTHERN TIER STEADY YETI</t>
  </si>
  <si>
    <t>SOUTHERN TIER BREWING COMPANY</t>
  </si>
  <si>
    <t>SIXPOINT STOOPER</t>
  </si>
  <si>
    <t>231210</t>
  </si>
  <si>
    <t>BALLY OWEN GOLF CLUB</t>
  </si>
  <si>
    <t>105 WHEATSWORTH RD</t>
  </si>
  <si>
    <t>06/25/2026 05:10 PM</t>
  </si>
  <si>
    <t>81024</t>
  </si>
  <si>
    <t>ANTHONY'S COAL FIRED PIZZA (FAIR LAWN)</t>
  </si>
  <si>
    <t>2101 PROMENADE BLVD</t>
  </si>
  <si>
    <t>06/26/2026 11:18 AM</t>
  </si>
  <si>
    <t>81003</t>
  </si>
  <si>
    <t>FAIR LAWN LANES (P)</t>
  </si>
  <si>
    <t>22-22 MAPLE AVE</t>
  </si>
  <si>
    <t>06/26/2026 12:10 PM</t>
  </si>
  <si>
    <t>14003</t>
  </si>
  <si>
    <t>MURPH'S BAR &amp; LIQUOR</t>
  </si>
  <si>
    <t>375 UNION BLVD</t>
  </si>
  <si>
    <t>06/26/2026 02:30 PM</t>
  </si>
  <si>
    <t>21043</t>
  </si>
  <si>
    <t>DUFFY'S TAVERN (Z)</t>
  </si>
  <si>
    <t>856 RIVER STREET</t>
  </si>
  <si>
    <t>06/29/2026 11:30 AM</t>
  </si>
  <si>
    <t>17006</t>
  </si>
  <si>
    <t>THE YARD</t>
  </si>
  <si>
    <t>289 BELMONT AVE</t>
  </si>
  <si>
    <t>06/29/2026 12:12 PM</t>
  </si>
  <si>
    <t>12054</t>
  </si>
  <si>
    <t>RED LOBSTER 225 WAYNE</t>
  </si>
  <si>
    <t>520 US-46</t>
  </si>
  <si>
    <t>06/29/2026 01:17 PM</t>
  </si>
  <si>
    <t>14016</t>
  </si>
  <si>
    <t>JINYA RAMEN BAR</t>
  </si>
  <si>
    <t>465 RT 46 WEST</t>
  </si>
  <si>
    <t>06/29/2026 01:30 PM</t>
  </si>
  <si>
    <t>14002</t>
  </si>
  <si>
    <t>APPLEBEE'S (TOTOWA) (A)</t>
  </si>
  <si>
    <t>06/29/2026 01:32 PM</t>
  </si>
  <si>
    <t>14004</t>
  </si>
  <si>
    <t>SUSHI LOUNGE</t>
  </si>
  <si>
    <t>235 US-46</t>
  </si>
  <si>
    <t>06/29/2026 02:11 PM</t>
  </si>
  <si>
    <t>1005</t>
  </si>
  <si>
    <t>GRASSHOPPER IRISH PUB (A)</t>
  </si>
  <si>
    <t>2891 ROUTE 23</t>
  </si>
  <si>
    <t>NEWFOUNDLAND</t>
  </si>
  <si>
    <t>06/29/2026 04:01 PM</t>
  </si>
  <si>
    <t>60012</t>
  </si>
  <si>
    <t>GRANT STREET CAFE (A)</t>
  </si>
  <si>
    <t>25 GRANT AVE.</t>
  </si>
  <si>
    <t>06/30/2026 10:35 AM</t>
  </si>
  <si>
    <t>5008</t>
  </si>
  <si>
    <t>CELTIC CROSSINGS</t>
  </si>
  <si>
    <t>1248 NJ-23</t>
  </si>
  <si>
    <t>06/30/2026 10:59 AM</t>
  </si>
  <si>
    <t>74001</t>
  </si>
  <si>
    <t>LOLITAS MEXICAN CANTINA</t>
  </si>
  <si>
    <t>65 OLD HOOK RD</t>
  </si>
  <si>
    <t>WESTWOOD</t>
  </si>
  <si>
    <t>06/30/2026 11:29 AM</t>
  </si>
  <si>
    <t>52033</t>
  </si>
  <si>
    <t>BLUE AKAI</t>
  </si>
  <si>
    <t>23 E PALISADE AVE</t>
  </si>
  <si>
    <t>06/30/2026 12:43 PM</t>
  </si>
  <si>
    <t>50029</t>
  </si>
  <si>
    <t>LA TEQUILERA RESTAURANT</t>
  </si>
  <si>
    <t>293 QUEEN ANNE RD</t>
  </si>
  <si>
    <t>06/30/2026 01:41 PM</t>
  </si>
  <si>
    <t>50006</t>
  </si>
  <si>
    <t>COZY TAVERN (P)</t>
  </si>
  <si>
    <t>131 QUEEN ANNE RD</t>
  </si>
  <si>
    <t>06/30/2026 01:54 PM</t>
  </si>
  <si>
    <t>25083</t>
  </si>
  <si>
    <t>RUTT'S HUT (A)</t>
  </si>
  <si>
    <t>417 RIVER RD</t>
  </si>
  <si>
    <t>07/01/2026 11:00 AM</t>
  </si>
  <si>
    <t>56009</t>
  </si>
  <si>
    <t>TOMMY FOX'S PUB HSE(P)</t>
  </si>
  <si>
    <t>32 S WASHINGTON AVE</t>
  </si>
  <si>
    <t>07/01/2026 01:00 PM</t>
  </si>
  <si>
    <t>59001</t>
  </si>
  <si>
    <t>ORA</t>
  </si>
  <si>
    <t>304 KINDERKAMACK RD</t>
  </si>
  <si>
    <t>07/01/2026 03:02 PM</t>
  </si>
  <si>
    <t>190707</t>
  </si>
  <si>
    <t>THE EXCHANGE</t>
  </si>
  <si>
    <t>160 E MAIN ST</t>
  </si>
  <si>
    <t>07/02/2026 11:34 AM</t>
  </si>
  <si>
    <t>70008</t>
  </si>
  <si>
    <t>HEARTH &amp; TAP CO.</t>
  </si>
  <si>
    <t>125 N KNDRKMK RD</t>
  </si>
  <si>
    <t>07/02/2026 12:29 PM</t>
  </si>
  <si>
    <t>14008</t>
  </si>
  <si>
    <t>THE BARNYARD AND CARRIAGE HOUSE</t>
  </si>
  <si>
    <t>754 TOTOWA ROAD</t>
  </si>
  <si>
    <t>07/02/2026 12:48 PM</t>
  </si>
  <si>
    <t>74012</t>
  </si>
  <si>
    <t>IRON HORSE</t>
  </si>
  <si>
    <t>20 WASHINGTON AVE</t>
  </si>
  <si>
    <t>07/02/2026 01:23 PM</t>
  </si>
  <si>
    <t>8014</t>
  </si>
  <si>
    <t>MACKS AMERICAN BAR/GRILL</t>
  </si>
  <si>
    <t>300 WANAQUE AVE</t>
  </si>
  <si>
    <t>07/02/2026 04:33 PM</t>
  </si>
  <si>
    <t>191507</t>
  </si>
  <si>
    <t>THE WINDLASS REST (A)</t>
  </si>
  <si>
    <t>45 NOLANS POINT PARK RD</t>
  </si>
  <si>
    <t>07/03/2026 12:50 PM</t>
  </si>
  <si>
    <t>40005</t>
  </si>
  <si>
    <t>LAZY LANIGANS (A)</t>
  </si>
  <si>
    <t>604 MAIN STREET</t>
  </si>
  <si>
    <t>07/06/2026 12:45 PM</t>
  </si>
  <si>
    <t>191004</t>
  </si>
  <si>
    <t>CLUB 15(P)</t>
  </si>
  <si>
    <t>619 NJ-15</t>
  </si>
  <si>
    <t>JEFFERSON</t>
  </si>
  <si>
    <t>07/06/2026 01:41 PM</t>
  </si>
  <si>
    <t>74004</t>
  </si>
  <si>
    <t>P J FINNEGAN'S</t>
  </si>
  <si>
    <t>274 FAIRVIEW AVE</t>
  </si>
  <si>
    <t>07/06/2026 01:55 PM</t>
  </si>
  <si>
    <t>191405</t>
  </si>
  <si>
    <t>PAT'S BAR (P)</t>
  </si>
  <si>
    <t>390 HOWARD BLVD</t>
  </si>
  <si>
    <t>07/06/2026 03:10 PM</t>
  </si>
  <si>
    <t>190102</t>
  </si>
  <si>
    <t>LAKE VALHALLA CLUB (P)</t>
  </si>
  <si>
    <t>13 VISTA RD</t>
  </si>
  <si>
    <t>07/07/2026 11:46 AM</t>
  </si>
  <si>
    <t>56016</t>
  </si>
  <si>
    <t>CHAPALA GRILL - BERGENFIELD</t>
  </si>
  <si>
    <t>52 S WASHINGTON AVE</t>
  </si>
  <si>
    <t>07/07/2026 01:06 PM</t>
  </si>
  <si>
    <t>41027</t>
  </si>
  <si>
    <t>CUBBY'S (P)</t>
  </si>
  <si>
    <t>249 S RIVER ST</t>
  </si>
  <si>
    <t>07/07/2026 02:25 PM</t>
  </si>
  <si>
    <t>191505</t>
  </si>
  <si>
    <t>MCKENNA'S PUB (P)</t>
  </si>
  <si>
    <t>260 ESPANONG RD</t>
  </si>
  <si>
    <t>07/07/2026 02:34 PM</t>
  </si>
  <si>
    <t>MAGNERS IRISH CIDER ORIGINAL</t>
  </si>
  <si>
    <t>190503</t>
  </si>
  <si>
    <t>THE STATION</t>
  </si>
  <si>
    <t>99 MIDVALE RD.</t>
  </si>
  <si>
    <t>MOUNTAIN LAKES</t>
  </si>
  <si>
    <t>07/07/2026 01:04 PM</t>
  </si>
  <si>
    <t>40038</t>
  </si>
  <si>
    <t>FORTE RISTORANTE</t>
  </si>
  <si>
    <t>160 PROSPECT AVE</t>
  </si>
  <si>
    <t>07/08/2026 11:51 AM</t>
  </si>
  <si>
    <t>PAULANER HEFE-WEIZEN</t>
  </si>
  <si>
    <t>12067</t>
  </si>
  <si>
    <t>HILTON GARDEN INN WAYNE</t>
  </si>
  <si>
    <t>15 NEVINS RD</t>
  </si>
  <si>
    <t>07/07/2026 11:18 AM</t>
  </si>
  <si>
    <t>192156</t>
  </si>
  <si>
    <t>HAPGOODS RESTAURANT</t>
  </si>
  <si>
    <t>44 MIDVALE RD</t>
  </si>
  <si>
    <t>07/08/2026 12:27 PM</t>
  </si>
  <si>
    <t>76005</t>
  </si>
  <si>
    <t>MIDLAND BREWHOUSE (A)</t>
  </si>
  <si>
    <t>374 NORTH MIDLAND AVE</t>
  </si>
  <si>
    <t>07/08/2026 12:42 PM</t>
  </si>
  <si>
    <t>36015</t>
  </si>
  <si>
    <t>WALLINGTON LANE (BOWLERO)</t>
  </si>
  <si>
    <t>299 PATERSON AVE</t>
  </si>
  <si>
    <t>07/08/2026 01:23 PM</t>
  </si>
  <si>
    <t>29051</t>
  </si>
  <si>
    <t>MEDIEVAL TIMES</t>
  </si>
  <si>
    <t>149 POLITO AVE</t>
  </si>
  <si>
    <t>07/08/2026 01:38 PM</t>
  </si>
  <si>
    <t>80018</t>
  </si>
  <si>
    <t>MILLERS PARAMUS ALE HOUSE</t>
  </si>
  <si>
    <t>270 RT. 4 EAST</t>
  </si>
  <si>
    <t>07/09/2026 12:07 PM</t>
  </si>
  <si>
    <t>31028</t>
  </si>
  <si>
    <t>THE UNION BAR &amp; PROVISIONS</t>
  </si>
  <si>
    <t>170 UNION AVE</t>
  </si>
  <si>
    <t>07/09/2026 01:16 PM</t>
  </si>
  <si>
    <t>29035</t>
  </si>
  <si>
    <t>MARTY GRA'S (A)</t>
  </si>
  <si>
    <t>601 SCHUYLER AVE</t>
  </si>
  <si>
    <t>07/09/2026 01:39 PM</t>
  </si>
  <si>
    <t>28027</t>
  </si>
  <si>
    <t>ROMA REST. (P)</t>
  </si>
  <si>
    <t>33 CRYSTAL ST</t>
  </si>
  <si>
    <t>07/09/2026 01:54 PM</t>
  </si>
  <si>
    <t>28003</t>
  </si>
  <si>
    <t>KTB COFFEE SHOP &amp; LOUNGE</t>
  </si>
  <si>
    <t>323 RIDGE RD</t>
  </si>
  <si>
    <t>07/09/2026 01:57 PM</t>
  </si>
  <si>
    <t>191001</t>
  </si>
  <si>
    <t>STONE WATER</t>
  </si>
  <si>
    <t>125 NEW JERSEY 181</t>
  </si>
  <si>
    <t>07/09/2026 02:05 PM</t>
  </si>
  <si>
    <t>191510</t>
  </si>
  <si>
    <t>LOLA'S RESTAURANT</t>
  </si>
  <si>
    <t>300 LAKESIDE AVE</t>
  </si>
  <si>
    <t>07/09/2026 02:12 PM</t>
  </si>
  <si>
    <t>28009</t>
  </si>
  <si>
    <t>1 REPUBLIK</t>
  </si>
  <si>
    <t>26 RIDGE RD</t>
  </si>
  <si>
    <t>07/09/2026 02:11 PM</t>
  </si>
  <si>
    <t>191305</t>
  </si>
  <si>
    <t>CHAPALA MEXICAN GRILL 4</t>
  </si>
  <si>
    <t>25 LAKESIDE BLVD</t>
  </si>
  <si>
    <t>07/09/2026 02:29 PM</t>
  </si>
  <si>
    <t>29019</t>
  </si>
  <si>
    <t>MICKEY'S BAR &amp; GRILL (Z)</t>
  </si>
  <si>
    <t>601 RIVERSIDE PLAZA</t>
  </si>
  <si>
    <t>191521</t>
  </si>
  <si>
    <t>PATRICKS PUB (P)</t>
  </si>
  <si>
    <t>470 RIVER STYX RD</t>
  </si>
  <si>
    <t>07/09/2026 02:41 PM</t>
  </si>
  <si>
    <t>29014</t>
  </si>
  <si>
    <t>BAR 503</t>
  </si>
  <si>
    <t>503 VALLEY BROOK AVE</t>
  </si>
  <si>
    <t>07/09/2026 02:59 PM</t>
  </si>
  <si>
    <t>29021</t>
  </si>
  <si>
    <t>UNCLE VINNYS BAR &amp; GRILL</t>
  </si>
  <si>
    <t>37 RIDGE ROAD</t>
  </si>
  <si>
    <t>07/09/2026 03:09 PM</t>
  </si>
  <si>
    <t>78017</t>
  </si>
  <si>
    <t>EL ASADERO MEXICAN GRILL (ROCHELLE PARK)</t>
  </si>
  <si>
    <t>375 W. PASSAIC ST.</t>
  </si>
  <si>
    <t>07/09/2026 04:01 PM</t>
  </si>
  <si>
    <t>37063</t>
  </si>
  <si>
    <t>JOJO'S BAR &amp; GRILL</t>
  </si>
  <si>
    <t>133 MONROE ST</t>
  </si>
  <si>
    <t>07/09/2026 05:21 PM</t>
  </si>
  <si>
    <t>37070</t>
  </si>
  <si>
    <t>THE HIVE BAR &amp; BISTRO</t>
  </si>
  <si>
    <t>142 OUTWATER LANE</t>
  </si>
  <si>
    <t>07/09/2026 05:35 PM</t>
  </si>
  <si>
    <t>37005</t>
  </si>
  <si>
    <t>CHARLIES TAV(Z)</t>
  </si>
  <si>
    <t>147 FREDERICK ST</t>
  </si>
  <si>
    <t>07/09/2026 07:12 PM</t>
  </si>
  <si>
    <t>191504</t>
  </si>
  <si>
    <t>JEFFERSON HOUSE (A)</t>
  </si>
  <si>
    <t>139 NOLAN'S POINT RD</t>
  </si>
  <si>
    <t>07/10/2026 11:59 AM</t>
  </si>
  <si>
    <t>81015</t>
  </si>
  <si>
    <t>FAIR LAWN ATHLETIC CLUB</t>
  </si>
  <si>
    <t>14-19 PARAMELEE AVE</t>
  </si>
  <si>
    <t>07/10/2026 12:35 PM</t>
  </si>
  <si>
    <t>15081</t>
  </si>
  <si>
    <t>EVOLUTION RESTAURANT &amp; BAR</t>
  </si>
  <si>
    <t>279 W BROWERTOWN RD</t>
  </si>
  <si>
    <t>07/13/2026 11:39 AM</t>
  </si>
  <si>
    <t>32010</t>
  </si>
  <si>
    <t>SEGOVIA MESON</t>
  </si>
  <si>
    <t>645 WASHINGTON AVE</t>
  </si>
  <si>
    <t>07/13/2026 12:25 PM</t>
  </si>
  <si>
    <t>30017</t>
  </si>
  <si>
    <t>RENAISSANCE MEADOWLANDS</t>
  </si>
  <si>
    <t>801 RUTHERFORD AVE</t>
  </si>
  <si>
    <t>RUTHERFORD</t>
  </si>
  <si>
    <t>07/13/2026 12:38 PM</t>
  </si>
  <si>
    <t>SAM ADAMS OTHER</t>
  </si>
  <si>
    <t>230424</t>
  </si>
  <si>
    <t>MOOSE LODGE 432</t>
  </si>
  <si>
    <t>214 CO RD 622</t>
  </si>
  <si>
    <t>FREDON TOWNSHIP</t>
  </si>
  <si>
    <t>07/13/2026 12:19 PM</t>
  </si>
  <si>
    <t>61004</t>
  </si>
  <si>
    <t>ANDIAMO</t>
  </si>
  <si>
    <t>23 HARDENBURGH AVE</t>
  </si>
  <si>
    <t>07/14/2026 10:13 AM</t>
  </si>
  <si>
    <t>61003</t>
  </si>
  <si>
    <t>WHITE BEECHES GOLF CLUB</t>
  </si>
  <si>
    <t>70 HAWORTH DR</t>
  </si>
  <si>
    <t>07/14/2026 10:47 AM</t>
  </si>
  <si>
    <t>12048</t>
  </si>
  <si>
    <t>ANTHONYS CF PIZZA (WAYNE)</t>
  </si>
  <si>
    <t>1600 NJ-23</t>
  </si>
  <si>
    <t>07/14/2026 11:00 AM</t>
  </si>
  <si>
    <t>1010</t>
  </si>
  <si>
    <t>JIMMY GEEZ(NORTH)BAR/GRIL</t>
  </si>
  <si>
    <t>3219 RT 23 SOUTH</t>
  </si>
  <si>
    <t>OAK RIDGE</t>
  </si>
  <si>
    <t>07/14/2026 12:12 PM</t>
  </si>
  <si>
    <t>191209</t>
  </si>
  <si>
    <t>VALLEY TAVERN</t>
  </si>
  <si>
    <t>5604 BERKSHIRE VALLEY RD</t>
  </si>
  <si>
    <t>07/14/2026 12:38 PM</t>
  </si>
  <si>
    <t>191207</t>
  </si>
  <si>
    <t>DAILY PLANET (A)</t>
  </si>
  <si>
    <t>526 ROOSEVELT AVE</t>
  </si>
  <si>
    <t>07/14/2026 12:48 PM</t>
  </si>
  <si>
    <t>84015</t>
  </si>
  <si>
    <t>THE OFFICE 2131 RIDGEWOOD</t>
  </si>
  <si>
    <t>32-34 CHESTNUT ST</t>
  </si>
  <si>
    <t>07/14/2026 02:18 PM</t>
  </si>
  <si>
    <t>13002</t>
  </si>
  <si>
    <t>THE LITTLE FALLS TAVERN</t>
  </si>
  <si>
    <t>131 NEWARK POMPTON TURNPIKE</t>
  </si>
  <si>
    <t>07/14/2026 02:54 PM</t>
  </si>
  <si>
    <t>69003</t>
  </si>
  <si>
    <t>EDGEWOOD COUNTRY CLUB</t>
  </si>
  <si>
    <t>07/15/2026 10:49 AM</t>
  </si>
  <si>
    <t>190710</t>
  </si>
  <si>
    <t>HILTON GARDEN INN ROCKAWAY</t>
  </si>
  <si>
    <t>375 MT HOPE AVE</t>
  </si>
  <si>
    <t>07/15/2026 10:54 AM</t>
  </si>
  <si>
    <t>190606</t>
  </si>
  <si>
    <t>PEACE PIPE CC (P)</t>
  </si>
  <si>
    <t>1 LEE ROAD</t>
  </si>
  <si>
    <t>07/15/2026 10:51 AM</t>
  </si>
  <si>
    <t>190615</t>
  </si>
  <si>
    <t>THE SECOND HALF ON MAIN</t>
  </si>
  <si>
    <t>5 E MAIN ST STE 15</t>
  </si>
  <si>
    <t>07/15/2026 11:16 AM</t>
  </si>
  <si>
    <t>69009</t>
  </si>
  <si>
    <t>RIVERVALE COUNTRY CLUB</t>
  </si>
  <si>
    <t>660 RIVERVALE ROAD</t>
  </si>
  <si>
    <t>07/15/2026 11:08 AM</t>
  </si>
  <si>
    <t>69007</t>
  </si>
  <si>
    <t>FLORENTINE GARDEN</t>
  </si>
  <si>
    <t>97 RIVERVALE ROAD</t>
  </si>
  <si>
    <t>07/15/2026 11:53 AM</t>
  </si>
  <si>
    <t>24022</t>
  </si>
  <si>
    <t>APPLEBEE'S CLIFTON</t>
  </si>
  <si>
    <t>375 RTE 3 E</t>
  </si>
  <si>
    <t>07/15/2026 11:56 AM</t>
  </si>
  <si>
    <t>191601</t>
  </si>
  <si>
    <t>STOLL STREET TAVERN</t>
  </si>
  <si>
    <t>100 STOLL ST</t>
  </si>
  <si>
    <t>07/15/2026 12:10 PM</t>
  </si>
  <si>
    <t>25052</t>
  </si>
  <si>
    <t>UNO CHICAGO GRL (A)CLIFTO</t>
  </si>
  <si>
    <t>426 RT 3 W.RIVER FRONTCNT</t>
  </si>
  <si>
    <t>07/15/2026 12:13 PM</t>
  </si>
  <si>
    <t>190921</t>
  </si>
  <si>
    <t>WHITE OWL TAVERN</t>
  </si>
  <si>
    <t>17 FERN AVE</t>
  </si>
  <si>
    <t>69011</t>
  </si>
  <si>
    <t>GREEN POINT RESTAURANT</t>
  </si>
  <si>
    <t>15 RIVERVALE RD</t>
  </si>
  <si>
    <t>07/15/2026 12:25 PM</t>
  </si>
  <si>
    <t>190908</t>
  </si>
  <si>
    <t>4 SEASONS RESTAURANT</t>
  </si>
  <si>
    <t>322 S MAIN ST</t>
  </si>
  <si>
    <t>07/15/2026 12:33 PM</t>
  </si>
  <si>
    <t>24038</t>
  </si>
  <si>
    <t>J. ALEXANDER'S RESTAURANT</t>
  </si>
  <si>
    <t>405 ALLWOOD ROAD</t>
  </si>
  <si>
    <t>07/15/2026 12:41 PM</t>
  </si>
  <si>
    <t>190919</t>
  </si>
  <si>
    <t>AMER LGN OF WHARTON 91</t>
  </si>
  <si>
    <t>99 N MAIN ST</t>
  </si>
  <si>
    <t>07/15/2026 01:05 PM</t>
  </si>
  <si>
    <t>191718</t>
  </si>
  <si>
    <t>BELL'S MANSION</t>
  </si>
  <si>
    <t>11 MAIN ST</t>
  </si>
  <si>
    <t>07/15/2026 01:14 PM</t>
  </si>
  <si>
    <t>24061</t>
  </si>
  <si>
    <t>BREAKER BILLIARDS</t>
  </si>
  <si>
    <t>1142 US-46</t>
  </si>
  <si>
    <t>07/15/2026 01:37 PM</t>
  </si>
  <si>
    <t>191704</t>
  </si>
  <si>
    <t>STONEWOOD TAVERN</t>
  </si>
  <si>
    <t>239 US-206 S.</t>
  </si>
  <si>
    <t>BYRAM</t>
  </si>
  <si>
    <t>07/15/2026 01:49 PM</t>
  </si>
  <si>
    <t>191502</t>
  </si>
  <si>
    <t>ALICE'S (Z)</t>
  </si>
  <si>
    <t>24 NOLAN POINT PARK RD</t>
  </si>
  <si>
    <t>07/15/2026 02:45 PM</t>
  </si>
  <si>
    <t>190306</t>
  </si>
  <si>
    <t>LENA Y CARBON VII PARSIPPANY</t>
  </si>
  <si>
    <t>450 N BEVERWYCK RD</t>
  </si>
  <si>
    <t>PARSIPPANY</t>
  </si>
  <si>
    <t>07/15/2026 02:50 PM</t>
  </si>
  <si>
    <t>190815</t>
  </si>
  <si>
    <t>SAM ADAM'S PUB (NAFIB4-22-A-0036)</t>
  </si>
  <si>
    <t>BLDG 121A</t>
  </si>
  <si>
    <t>PICATINNY</t>
  </si>
  <si>
    <t>07/15/2026 05:41 PM</t>
  </si>
  <si>
    <t>49064</t>
  </si>
  <si>
    <t>BAREBURGER (EDGEWATER)</t>
  </si>
  <si>
    <t>78 THE PROMENADE</t>
  </si>
  <si>
    <t>07/16/2026 11:09 AM</t>
  </si>
  <si>
    <t>49085</t>
  </si>
  <si>
    <t>TOMMY'S TAVERN + TAP (EDGEWATER)</t>
  </si>
  <si>
    <t>11 THE PROMENADE</t>
  </si>
  <si>
    <t>07/16/2026 11:17 AM</t>
  </si>
  <si>
    <t>49059</t>
  </si>
  <si>
    <t>OUTBACK STEAKHOUSE(Z)EDG</t>
  </si>
  <si>
    <t>539 RIVER RD</t>
  </si>
  <si>
    <t>07/16/2026 11:34 AM</t>
  </si>
  <si>
    <t>49004</t>
  </si>
  <si>
    <t>DINO'S BAR &amp; GRILL</t>
  </si>
  <si>
    <t>1466 RIVER RD</t>
  </si>
  <si>
    <t>07/16/2026 11:57 AM</t>
  </si>
  <si>
    <t>49022</t>
  </si>
  <si>
    <t>EL ASADERO MEXICAN GRILL (FORT LEE)</t>
  </si>
  <si>
    <t>2052 HUDSON ST</t>
  </si>
  <si>
    <t>07/16/2026 12:19 PM</t>
  </si>
  <si>
    <t>SIERRA NEVADA PALE ALE</t>
  </si>
  <si>
    <t>46028</t>
  </si>
  <si>
    <t>LEGENDS (P)</t>
  </si>
  <si>
    <t>16 STATEHIGHWAY 5</t>
  </si>
  <si>
    <t>PALISADES PARK</t>
  </si>
  <si>
    <t>07/16/2026 12:50 PM</t>
  </si>
  <si>
    <t>68011</t>
  </si>
  <si>
    <t>OLD TAPPAN GOLF COURSE</t>
  </si>
  <si>
    <t>83 DE WOLF RD</t>
  </si>
  <si>
    <t>OLD TAPPAN</t>
  </si>
  <si>
    <t>07/16/2026 12:54 PM</t>
  </si>
  <si>
    <t>42003</t>
  </si>
  <si>
    <t>WHISKEY ROADS</t>
  </si>
  <si>
    <t>152 WASHINGTON AVE</t>
  </si>
  <si>
    <t>07/16/2026 01:14 PM</t>
  </si>
  <si>
    <t>94016</t>
  </si>
  <si>
    <t>DOC WATSONS NJ</t>
  </si>
  <si>
    <t>20 ELM ST</t>
  </si>
  <si>
    <t>07/16/2026 01:36 PM</t>
  </si>
  <si>
    <t>37034</t>
  </si>
  <si>
    <t>BLACKJACK MULLIGANS(P) (GARFIELD)</t>
  </si>
  <si>
    <t>279 PASSAIC ST</t>
  </si>
  <si>
    <t>07/16/2026 01:41 PM</t>
  </si>
  <si>
    <t>20081</t>
  </si>
  <si>
    <t>HACIENDA (P)</t>
  </si>
  <si>
    <t>102 MCLEAN BLVD</t>
  </si>
  <si>
    <t>07/16/2026 02:31 PM</t>
  </si>
  <si>
    <t>27100</t>
  </si>
  <si>
    <t>BUENAAAZO</t>
  </si>
  <si>
    <t>87 BROADWAY</t>
  </si>
  <si>
    <t>07/16/2026 04:05 PM</t>
  </si>
  <si>
    <t>19012</t>
  </si>
  <si>
    <t>BOTTAGRA REST (P)</t>
  </si>
  <si>
    <t>80 WAGARAW ROAD</t>
  </si>
  <si>
    <t>07/17/2026 09:17 AM</t>
  </si>
  <si>
    <t>BLUE MOON OTHER</t>
  </si>
  <si>
    <t>22016</t>
  </si>
  <si>
    <t>JOHNNY A'S (P) HITCHN POS</t>
  </si>
  <si>
    <t>95 BARCLAY STREET</t>
  </si>
  <si>
    <t>07/17/2026 09:30 AM</t>
  </si>
  <si>
    <t>25027</t>
  </si>
  <si>
    <t>SPORTZONE B&amp;G (P)</t>
  </si>
  <si>
    <t>593 VAN HOUTEN AVE</t>
  </si>
  <si>
    <t>07/17/2026 09:33 AM</t>
  </si>
  <si>
    <t>10007</t>
  </si>
  <si>
    <t>BARDIS (P)</t>
  </si>
  <si>
    <t>149 NEWARK POMPTON TPKE</t>
  </si>
  <si>
    <t>07/17/2026 12:30 PM</t>
  </si>
  <si>
    <t>11011</t>
  </si>
  <si>
    <t>SUNSET PUB &amp; GRILL(Z)</t>
  </si>
  <si>
    <t>425 BEAVERBROOK RD</t>
  </si>
  <si>
    <t>07/17/2026 12:51 PM</t>
  </si>
  <si>
    <t>12064</t>
  </si>
  <si>
    <t>IN THE DRINK@PASSAIC GC</t>
  </si>
  <si>
    <t>209 TOTOWA RD</t>
  </si>
  <si>
    <t>07/17/2026 03:20 PM</t>
  </si>
  <si>
    <t>17001</t>
  </si>
  <si>
    <t>UNDERDOG LOUNGE(P)</t>
  </si>
  <si>
    <t>4 CHURCH STREET</t>
  </si>
  <si>
    <t>07/17/2026 03:23 PM</t>
  </si>
  <si>
    <t>21038</t>
  </si>
  <si>
    <t>FREDDIE'S DUGOUT</t>
  </si>
  <si>
    <t>16 3RD AVE</t>
  </si>
  <si>
    <t>07/17/2026 03:54 PM</t>
  </si>
  <si>
    <t>13015</t>
  </si>
  <si>
    <t>RARE THE STEAKHOUSE (Z)</t>
  </si>
  <si>
    <t>440 MAIN STREET</t>
  </si>
  <si>
    <t>07/17/2026 08:04 PM</t>
  </si>
  <si>
    <t>78010</t>
  </si>
  <si>
    <t>AMERICAN LGN ROCHELLE PK</t>
  </si>
  <si>
    <t>33 W PASSAIC ST</t>
  </si>
  <si>
    <t>07/20/2026 10:11 AM</t>
  </si>
  <si>
    <t>SAM ADAMS LAGER</t>
  </si>
  <si>
    <t>34018</t>
  </si>
  <si>
    <t>HILTON HASBRK HTS #50591</t>
  </si>
  <si>
    <t>650 TERRACE AVE</t>
  </si>
  <si>
    <t>07/20/2026 10:37 AM</t>
  </si>
  <si>
    <t>80042</t>
  </si>
  <si>
    <t>OLIVE GARDEN PARAMUS</t>
  </si>
  <si>
    <t>1620 BERGEN TOWN CENTER</t>
  </si>
  <si>
    <t>07/20/2026 11:05 AM</t>
  </si>
  <si>
    <t>80009</t>
  </si>
  <si>
    <t>HOULIHANS (PARA)(A)</t>
  </si>
  <si>
    <t>65 RT 4 WEST</t>
  </si>
  <si>
    <t>07/20/2026 11:22 AM</t>
  </si>
  <si>
    <t>80013</t>
  </si>
  <si>
    <t>BONEFISH GRILL (A) (PARAMUS)</t>
  </si>
  <si>
    <t>601 FROM ROAD</t>
  </si>
  <si>
    <t>07/20/2026 11:51 AM</t>
  </si>
  <si>
    <t>190925</t>
  </si>
  <si>
    <t>OLIVE GARDEN ROCKAWAY</t>
  </si>
  <si>
    <t>323 MT HOPE AVE.</t>
  </si>
  <si>
    <t>07/20/2026 12:02 PM</t>
  </si>
  <si>
    <t>80024</t>
  </si>
  <si>
    <t>APPLEBEE'S PARAMUS</t>
  </si>
  <si>
    <t>FASHION CTR MALL RT17 N</t>
  </si>
  <si>
    <t>07/20/2026 11:52 AM</t>
  </si>
  <si>
    <t>80007</t>
  </si>
  <si>
    <t>THE ORANGE LANTERN</t>
  </si>
  <si>
    <t>15 E FIREHOUSE LANE</t>
  </si>
  <si>
    <t>07/20/2026 12:16 PM</t>
  </si>
  <si>
    <t>19004</t>
  </si>
  <si>
    <t>SHORTWAYS' BARN (A)</t>
  </si>
  <si>
    <t>991 GOFFLE ROAD</t>
  </si>
  <si>
    <t>07/20/2026 12:10 PM</t>
  </si>
  <si>
    <t>19005</t>
  </si>
  <si>
    <t>CELTIC CORNER</t>
  </si>
  <si>
    <t>312 LAFAYETTE AVE</t>
  </si>
  <si>
    <t>07/20/2026 01:03 PM</t>
  </si>
  <si>
    <t>92010</t>
  </si>
  <si>
    <t>HOULIHAN'S RAMSEY</t>
  </si>
  <si>
    <t>706 RT 17 N</t>
  </si>
  <si>
    <t>07/20/2026 01:25 PM</t>
  </si>
  <si>
    <t>92006</t>
  </si>
  <si>
    <t>CHILI'S RAMSEY (A)</t>
  </si>
  <si>
    <t>900 RT 17 N</t>
  </si>
  <si>
    <t>07/20/2026 01:36 PM</t>
  </si>
  <si>
    <t>19011</t>
  </si>
  <si>
    <t>LAS MARAVILLAS RESTAURANT</t>
  </si>
  <si>
    <t>410 WAGARAW ROAD</t>
  </si>
  <si>
    <t>92002</t>
  </si>
  <si>
    <t>ANTHONY'S CF PIZZA (A) (RAMSEY)</t>
  </si>
  <si>
    <t>984 ROUTE 17 NO SUITE B</t>
  </si>
  <si>
    <t>07/20/2026 01:41 PM</t>
  </si>
  <si>
    <t>93004</t>
  </si>
  <si>
    <t>MAHWAH B &amp; G (A)</t>
  </si>
  <si>
    <t>2 ISLAND RD</t>
  </si>
  <si>
    <t>07/20/2026 02:44 PM</t>
  </si>
  <si>
    <t>93007</t>
  </si>
  <si>
    <t>RP PRIME RESTAURANT</t>
  </si>
  <si>
    <t>209 RAMAPO VALLEY RD</t>
  </si>
  <si>
    <t>07/20/2026 03:17 PM</t>
  </si>
  <si>
    <t>93014</t>
  </si>
  <si>
    <t>DOUBLE TREE BY HILTON</t>
  </si>
  <si>
    <t>180 RT 17 S</t>
  </si>
  <si>
    <t>07/20/2026 03:47 PM</t>
  </si>
  <si>
    <t>93008</t>
  </si>
  <si>
    <t>NONNA'S PIZZA</t>
  </si>
  <si>
    <t>11 FRANKLIN TPKE</t>
  </si>
  <si>
    <t>07/20/2026 04:20 PM</t>
  </si>
  <si>
    <t>93002</t>
  </si>
  <si>
    <t>ROXANNE'S A)</t>
  </si>
  <si>
    <t>150 FRANKLIN TPK</t>
  </si>
  <si>
    <t>07/20/2026 04:28 PM</t>
  </si>
  <si>
    <t>54011</t>
  </si>
  <si>
    <t>KNICKERBOCKER GOLF (P)</t>
  </si>
  <si>
    <t>188 KNICKERBOCKER RD</t>
  </si>
  <si>
    <t>07/21/2026 10:02 AM</t>
  </si>
  <si>
    <t>81012</t>
  </si>
  <si>
    <t>DUTCH HOUSE</t>
  </si>
  <si>
    <t>24-07 FAIR LAWN AVE</t>
  </si>
  <si>
    <t>07/21/2026 10:33 AM</t>
  </si>
  <si>
    <t>44025</t>
  </si>
  <si>
    <t>RUDYS (A)</t>
  </si>
  <si>
    <t>591 ANDERSON AVE</t>
  </si>
  <si>
    <t>07/21/2026 10:56 AM</t>
  </si>
  <si>
    <t>70004</t>
  </si>
  <si>
    <t>DAVEY'S LOCKER (A)</t>
  </si>
  <si>
    <t>5 PARK ST</t>
  </si>
  <si>
    <t>07/21/2026 11:02 AM</t>
  </si>
  <si>
    <t>44008</t>
  </si>
  <si>
    <t>GOGIYA</t>
  </si>
  <si>
    <t>606 ANDERSON AVE</t>
  </si>
  <si>
    <t>07/21/2026 11:14 AM</t>
  </si>
  <si>
    <t>44031</t>
  </si>
  <si>
    <t>VIVA LA MARGARITA CLIFFSIDE PARK</t>
  </si>
  <si>
    <t>790 ANDERSON AVE</t>
  </si>
  <si>
    <t>07/21/2026 11:21 AM</t>
  </si>
  <si>
    <t>41013</t>
  </si>
  <si>
    <t>VIVA MARGARITA HACKENSACK</t>
  </si>
  <si>
    <t>774 MAIN ST</t>
  </si>
  <si>
    <t>07/21/2026 12:38 PM</t>
  </si>
  <si>
    <t>40025</t>
  </si>
  <si>
    <t>PF CHANGS CHINA BIS(A) (HACKENSACK)</t>
  </si>
  <si>
    <t>50 RIVERSIDE SQUARE MALL</t>
  </si>
  <si>
    <t>07/21/2026 12:46 PM</t>
  </si>
  <si>
    <t>NEW BELGIUM HA CHI 5251</t>
  </si>
  <si>
    <t>67002</t>
  </si>
  <si>
    <t>BRADY'S FOX HUNT INN</t>
  </si>
  <si>
    <t>201 LIVINGSTON ST</t>
  </si>
  <si>
    <t>NORTHVALE</t>
  </si>
  <si>
    <t>07/21/2026 12:50 PM</t>
  </si>
  <si>
    <t>41031</t>
  </si>
  <si>
    <t>HOUSTONS (A)HACKENSACK</t>
  </si>
  <si>
    <t>1 RIVERSIDE SQUARE (181)</t>
  </si>
  <si>
    <t>07/21/2026 01:01 PM</t>
  </si>
  <si>
    <t>41026</t>
  </si>
  <si>
    <t>AMC- SHOPS @ RIVERSIDE P</t>
  </si>
  <si>
    <t>390 HACKENSACK AVE</t>
  </si>
  <si>
    <t>07/21/2026 01:09 PM</t>
  </si>
  <si>
    <t>67010</t>
  </si>
  <si>
    <t>BIDDY O'MALLEYS PUB (A)</t>
  </si>
  <si>
    <t>191 PARIS AVE</t>
  </si>
  <si>
    <t>07/21/2026 01:11 PM</t>
  </si>
  <si>
    <t>41016</t>
  </si>
  <si>
    <t>CHEESECAKE FACT (A)HACKEN</t>
  </si>
  <si>
    <t>197 RIVERSIDE SQUARE MALL</t>
  </si>
  <si>
    <t>07/21/2026 01:23 PM</t>
  </si>
  <si>
    <t>40030</t>
  </si>
  <si>
    <t>JINYA RAMEN BAR (HACKENSACK)</t>
  </si>
  <si>
    <t>8004</t>
  </si>
  <si>
    <t>THE SIDE DOOR (P)</t>
  </si>
  <si>
    <t>33 COLFAX AVE</t>
  </si>
  <si>
    <t>07/21/2026 01:59 PM</t>
  </si>
  <si>
    <t>88007</t>
  </si>
  <si>
    <t>CHARLIE'S PLACE</t>
  </si>
  <si>
    <t>18 W PROSPECT ST</t>
  </si>
  <si>
    <t>07/21/2026 02:39 PM</t>
  </si>
  <si>
    <t>85003</t>
  </si>
  <si>
    <t>ARTURO'S RESTAURNT</t>
  </si>
  <si>
    <t>41 CENTRAL AVE</t>
  </si>
  <si>
    <t>07/21/2026 02:48 PM</t>
  </si>
  <si>
    <t>96007</t>
  </si>
  <si>
    <t>THE ORIGINAL BARN</t>
  </si>
  <si>
    <t>359 SICOMAC AVE</t>
  </si>
  <si>
    <t>WYCKOFF</t>
  </si>
  <si>
    <t>07/21/2026 03:25 PM</t>
  </si>
  <si>
    <t>25049</t>
  </si>
  <si>
    <t>YESTERDAYS (P)</t>
  </si>
  <si>
    <t>70 MAIN AVE</t>
  </si>
  <si>
    <t>07/21/2026 03:26 PM</t>
  </si>
  <si>
    <t>96010</t>
  </si>
  <si>
    <t>ALDO'S ITALIAN REST(Z)</t>
  </si>
  <si>
    <t>640 WYCKOFF AVE</t>
  </si>
  <si>
    <t>07/21/2026 03:42 PM</t>
  </si>
  <si>
    <t>96006</t>
  </si>
  <si>
    <t>BLUE MOON MEXICAN CAFE</t>
  </si>
  <si>
    <t>327J FRANKLIN AVE</t>
  </si>
  <si>
    <t>07/21/2026 03:52 PM</t>
  </si>
  <si>
    <t>96001</t>
  </si>
  <si>
    <t>WYCKOFF TAVERN KITCHEN AND BAR</t>
  </si>
  <si>
    <t>315 FRANKLIN AVE</t>
  </si>
  <si>
    <t>07/21/2026 03:59 PM</t>
  </si>
  <si>
    <t>96005</t>
  </si>
  <si>
    <t>THE BRICK HOUSE (P)</t>
  </si>
  <si>
    <t>179 GODWIN AVE</t>
  </si>
  <si>
    <t>07/21/2026 04:35 PM</t>
  </si>
  <si>
    <t>In the counties of Bergen, Passaic, Hudson and Essex.</t>
  </si>
  <si>
    <t>Bergen/Passaic/Hudson/Essex</t>
  </si>
  <si>
    <t>In the counties of Bergen, Hudson, Passaic, Sussex and that portion of Morris County (Hwy 46 corridor, Butler, Kinnelon, Pequannock, Pompton Plains, Lincoln Park).</t>
  </si>
  <si>
    <t>Core Less Essex (Alt)</t>
  </si>
  <si>
    <t>In the counties of Morris and Sussex.</t>
  </si>
  <si>
    <t>Morris &amp; Sussex</t>
  </si>
  <si>
    <t>In the counties of Bergen, Essex, Hudson &amp; Passaic excluding the towns of Bloomingdale, Pompton Lakes, Ringwood, Wanaque &amp; West Milford.</t>
  </si>
  <si>
    <t>Metro Less West Milford Area</t>
  </si>
  <si>
    <t>In the counties of Bergen, Essex, Hudson, Passaic, Union.</t>
  </si>
  <si>
    <t>Metro Five County</t>
  </si>
  <si>
    <t>In the counties of Bergen, Essex, Hudson, Passaic, Union, Morris, Sussex and Middlesex.</t>
  </si>
  <si>
    <t>All Counties + Middlesex</t>
  </si>
  <si>
    <t>In the counties of Bergen, Essex, Hudson, Passaic, Union, Morris and Sussex.</t>
  </si>
  <si>
    <t>All Counties</t>
  </si>
  <si>
    <t>In the counties of Bergen, Passaic and the following communities in Morris County: Butler, Kinnelon, Pequannock, Pompton Plains, Lincoln Park, Riverdale and Charlottsburg.</t>
  </si>
  <si>
    <t>Core + Morris Communities</t>
  </si>
  <si>
    <t>In the counties of Bergen and Passaic.</t>
  </si>
  <si>
    <t>Bergen &amp; Passaic</t>
  </si>
  <si>
    <t>In the counties of Bergen, Passaic, Sussex and that portion of Morris County beginning at the intersection of U.S. Hwy 46 and the Morris-Warren County line...</t>
  </si>
  <si>
    <t>Core Market</t>
  </si>
  <si>
    <t>Legal Description</t>
  </si>
  <si>
    <t>Brand Family Territory</t>
  </si>
  <si>
    <t>Brand Family Territory ID</t>
  </si>
  <si>
    <t>2 Canos</t>
  </si>
  <si>
    <t>Poca Loca</t>
  </si>
  <si>
    <t>Bloom Bubbles</t>
  </si>
  <si>
    <t>Sixpoint Summer Sesh</t>
  </si>
  <si>
    <t>Flying Fish Box of Bones Variety</t>
  </si>
  <si>
    <t>Source Jersey Lager</t>
  </si>
  <si>
    <t>Source Ultra Citra</t>
  </si>
  <si>
    <t>Source It's A Me</t>
  </si>
  <si>
    <t>Ukrainian Spirit</t>
  </si>
  <si>
    <t>Hetman Vodka</t>
  </si>
  <si>
    <t>Shabo Wine</t>
  </si>
  <si>
    <t>Lock Stock &amp; Barrel</t>
  </si>
  <si>
    <t>Carinoso</t>
  </si>
  <si>
    <t>Gionelli</t>
  </si>
  <si>
    <t>Beviamo</t>
  </si>
  <si>
    <t>2XO</t>
  </si>
  <si>
    <t>Slow &amp; Low</t>
  </si>
  <si>
    <t>Popsicle Hard</t>
  </si>
  <si>
    <t>Weihenstephaner</t>
  </si>
  <si>
    <t>Victory</t>
  </si>
  <si>
    <t>Monkey Family</t>
  </si>
  <si>
    <t>Unibroue</t>
  </si>
  <si>
    <t>Stone Brewing</t>
  </si>
  <si>
    <t>Southern Tier Distilling</t>
  </si>
  <si>
    <t>Southern Tier</t>
  </si>
  <si>
    <t>Sixpoint</t>
  </si>
  <si>
    <t>Shipyard</t>
  </si>
  <si>
    <t>Rekorderlig</t>
  </si>
  <si>
    <t>Paulaner</t>
  </si>
  <si>
    <t>Mckenzie's</t>
  </si>
  <si>
    <t>Ithaca</t>
  </si>
  <si>
    <t>Hacker-Pschorr</t>
  </si>
  <si>
    <t>Fuller's</t>
  </si>
  <si>
    <t>Citizen Cider</t>
  </si>
  <si>
    <t>Bold Rock</t>
  </si>
  <si>
    <t>Banks</t>
  </si>
  <si>
    <t>Mamita's</t>
  </si>
  <si>
    <t>Four Loko</t>
  </si>
  <si>
    <t>Earthquake</t>
  </si>
  <si>
    <t>Travelers Club</t>
  </si>
  <si>
    <t>Flying Fish</t>
  </si>
  <si>
    <t>La Tropical</t>
  </si>
  <si>
    <t>Imperial</t>
  </si>
  <si>
    <t>Genesee</t>
  </si>
  <si>
    <t>Famosa</t>
  </si>
  <si>
    <t>Estrella</t>
  </si>
  <si>
    <t>Daura</t>
  </si>
  <si>
    <t>Czechvar</t>
  </si>
  <si>
    <t>Cerveza Republica La Tuya 5.0 La Dura</t>
  </si>
  <si>
    <t>Cerveza Republica LA Tuya</t>
  </si>
  <si>
    <t>Woodchuck</t>
  </si>
  <si>
    <t>Waterloo Gin</t>
  </si>
  <si>
    <t>Warwick Gin</t>
  </si>
  <si>
    <t>Vodka Hog</t>
  </si>
  <si>
    <t>Viva Tequila Seltzer</t>
  </si>
  <si>
    <t>Tsingtao</t>
  </si>
  <si>
    <t>Van Steenberge</t>
  </si>
  <si>
    <t>The Old G</t>
  </si>
  <si>
    <t>The Garden State Experience</t>
  </si>
  <si>
    <t>Talkhouse Encore</t>
  </si>
  <si>
    <t>Sullivan's</t>
  </si>
  <si>
    <t>Striped Pig</t>
  </si>
  <si>
    <t>Stiegl</t>
  </si>
  <si>
    <t>St Ides</t>
  </si>
  <si>
    <t>Source Brewing</t>
  </si>
  <si>
    <t>Schofferhofer</t>
  </si>
  <si>
    <t>Schlitz Malt</t>
  </si>
  <si>
    <t>Schaefer</t>
  </si>
  <si>
    <t>Saratoga</t>
  </si>
  <si>
    <t>Saranac</t>
  </si>
  <si>
    <t>Sapporo</t>
  </si>
  <si>
    <t>Rusted Revolver</t>
  </si>
  <si>
    <t>River Horse Brewing Co</t>
  </si>
  <si>
    <t>Right Coast</t>
  </si>
  <si>
    <t>Radeberger</t>
  </si>
  <si>
    <t>Quilmes</t>
  </si>
  <si>
    <t>Pride &amp; Clarke</t>
  </si>
  <si>
    <t>Pop Sips</t>
  </si>
  <si>
    <t>Poker Import</t>
  </si>
  <si>
    <t>Whole Hog</t>
  </si>
  <si>
    <t>Piraat</t>
  </si>
  <si>
    <t>Petrus</t>
  </si>
  <si>
    <t>Paradisse</t>
  </si>
  <si>
    <t>Palma</t>
  </si>
  <si>
    <t>Pabst Light</t>
  </si>
  <si>
    <t>Pabst Blue Ribbon</t>
  </si>
  <si>
    <t>OVO Vodka</t>
  </si>
  <si>
    <t>Otter Creek</t>
  </si>
  <si>
    <t>Old Milwaukee</t>
  </si>
  <si>
    <t>Small Town</t>
  </si>
  <si>
    <t>Newburgh</t>
  </si>
  <si>
    <t>New Holland Brewing Co</t>
  </si>
  <si>
    <t>Mythos</t>
  </si>
  <si>
    <t>Monte Xanic</t>
  </si>
  <si>
    <t>Montauk</t>
  </si>
  <si>
    <t>Molly's</t>
  </si>
  <si>
    <t>Malibu Splash</t>
  </si>
  <si>
    <t>Magners</t>
  </si>
  <si>
    <t>Mackeson</t>
  </si>
  <si>
    <t>Caravella</t>
  </si>
  <si>
    <t>Long Trail</t>
  </si>
  <si>
    <t>Lone Star</t>
  </si>
  <si>
    <t>Whitecap</t>
  </si>
  <si>
    <t>Lark Infused D9</t>
  </si>
  <si>
    <t>Krusovice</t>
  </si>
  <si>
    <t>Kingfisher Premium</t>
  </si>
  <si>
    <t>Jerzey Jungle</t>
  </si>
  <si>
    <t>Jack Daniels Country Cocktails</t>
  </si>
  <si>
    <t>Greek Spirits</t>
  </si>
  <si>
    <t>Hofbrau Usa</t>
  </si>
  <si>
    <t>Herb &amp; Bloom</t>
  </si>
  <si>
    <t>Hectare's</t>
  </si>
  <si>
    <t>Happy Flower</t>
  </si>
  <si>
    <t>Gulden Draak</t>
  </si>
  <si>
    <t>Guaname Rompope</t>
  </si>
  <si>
    <t>Great Lakes</t>
  </si>
  <si>
    <t>Good Supply</t>
  </si>
  <si>
    <t>Gin Pig</t>
  </si>
  <si>
    <t>Garage Beer</t>
  </si>
  <si>
    <t>Friday Beers</t>
  </si>
  <si>
    <t>Forged Irish Stout</t>
  </si>
  <si>
    <t>Flying Dog Brewing Co</t>
  </si>
  <si>
    <t>Fizzy Jane</t>
  </si>
  <si>
    <t>Five O'Clock</t>
  </si>
  <si>
    <t>Evil Genius</t>
  </si>
  <si>
    <t>Eleven20 Tequila</t>
  </si>
  <si>
    <t>EL Jimador</t>
  </si>
  <si>
    <t>Efes</t>
  </si>
  <si>
    <t>Ecaana</t>
  </si>
  <si>
    <t>Duclaw</t>
  </si>
  <si>
    <t>Dragon Stout</t>
  </si>
  <si>
    <t>Doc's</t>
  </si>
  <si>
    <t>Dewey Crush</t>
  </si>
  <si>
    <t>Desquite</t>
  </si>
  <si>
    <t>Delta</t>
  </si>
  <si>
    <t>Defiant</t>
  </si>
  <si>
    <t>Day Chaser</t>
  </si>
  <si>
    <t>Dab</t>
  </si>
  <si>
    <t>Crooked Beverage</t>
  </si>
  <si>
    <t>Crooked Tea</t>
  </si>
  <si>
    <t>Crook&amp;Marker</t>
  </si>
  <si>
    <t>Cricket Hill</t>
  </si>
  <si>
    <t>Crescent 9</t>
  </si>
  <si>
    <t>Country Club</t>
  </si>
  <si>
    <t>Costenita</t>
  </si>
  <si>
    <t>Colt 45</t>
  </si>
  <si>
    <t>Coastal Cocktails</t>
  </si>
  <si>
    <t>Food &amp; Bev</t>
  </si>
  <si>
    <t>Clausthaler</t>
  </si>
  <si>
    <t>Chateau Diana</t>
  </si>
  <si>
    <t>Charro</t>
  </si>
  <si>
    <t>Carib</t>
  </si>
  <si>
    <t>Calise</t>
  </si>
  <si>
    <t>Buzbee's</t>
  </si>
  <si>
    <t>Brio</t>
  </si>
  <si>
    <t>Brewt's</t>
  </si>
  <si>
    <t>Boldt Infused D9</t>
  </si>
  <si>
    <t>Bodega Quarters</t>
  </si>
  <si>
    <t>Bodega Chiller</t>
  </si>
  <si>
    <t>BJ'S Private Label Brewa</t>
  </si>
  <si>
    <t>Big Mans Brew</t>
  </si>
  <si>
    <t>Bella Ray</t>
  </si>
  <si>
    <t>Belize Breeze</t>
  </si>
  <si>
    <t>Beckett's D9</t>
  </si>
  <si>
    <t>Bavik</t>
  </si>
  <si>
    <t>Barn Brew</t>
  </si>
  <si>
    <t>Baptist Wit</t>
  </si>
  <si>
    <t>Augustiner</t>
  </si>
  <si>
    <t>Arizona Hard</t>
  </si>
  <si>
    <t>Alte Beverage</t>
  </si>
  <si>
    <t>Alias Brew Works</t>
  </si>
  <si>
    <t>Aguila Import</t>
  </si>
  <si>
    <t>1911 Hard Cider</t>
  </si>
  <si>
    <t>Strongbow</t>
  </si>
  <si>
    <t>Sagres Cerveja</t>
  </si>
  <si>
    <t>Red Stripe</t>
  </si>
  <si>
    <t>Murphy's</t>
  </si>
  <si>
    <t>Birra Moretti</t>
  </si>
  <si>
    <t>Lagunitas NA</t>
  </si>
  <si>
    <t>Lagunitas</t>
  </si>
  <si>
    <t>Heineken Silver</t>
  </si>
  <si>
    <t>Heineken Light</t>
  </si>
  <si>
    <t>Heineken USA</t>
  </si>
  <si>
    <t>Heineken 0.0 Ultimate</t>
  </si>
  <si>
    <t>Heineken 0.0</t>
  </si>
  <si>
    <t>Amstel</t>
  </si>
  <si>
    <t>Tecate Light</t>
  </si>
  <si>
    <t>Tecate</t>
  </si>
  <si>
    <t>Prestige Lager</t>
  </si>
  <si>
    <t>Dos Equis</t>
  </si>
  <si>
    <t>Carta Blanca</t>
  </si>
  <si>
    <t>Yuengling Oktoberfest</t>
  </si>
  <si>
    <t>Yuengling Light Lager</t>
  </si>
  <si>
    <t>Yuengling Lager</t>
  </si>
  <si>
    <t>Yuengling Golden Pilsner</t>
  </si>
  <si>
    <t>Yuengling Flight</t>
  </si>
  <si>
    <t>Dg Yuengling Inc</t>
  </si>
  <si>
    <t>Yuengling Black &amp; Tan</t>
  </si>
  <si>
    <t>White Claw</t>
  </si>
  <si>
    <t>Vizzy</t>
  </si>
  <si>
    <t>Victoria</t>
  </si>
  <si>
    <t>Tyskie Gronie</t>
  </si>
  <si>
    <t>Twisted Tea</t>
  </si>
  <si>
    <t>Truly</t>
  </si>
  <si>
    <t>Topo Chico</t>
  </si>
  <si>
    <t>The Drop</t>
  </si>
  <si>
    <t>Sun Cruiser</t>
  </si>
  <si>
    <t>Steel Reserve Alloy Series</t>
  </si>
  <si>
    <t>Steel Reserve</t>
  </si>
  <si>
    <t>Sol</t>
  </si>
  <si>
    <t>Snow Beer</t>
  </si>
  <si>
    <t>Sinless Vodka Cocktail</t>
  </si>
  <si>
    <t>Simply Spiked</t>
  </si>
  <si>
    <t>Sierra Nevada</t>
  </si>
  <si>
    <t>Shiner</t>
  </si>
  <si>
    <t>Sauza</t>
  </si>
  <si>
    <t>Samuel Adams</t>
  </si>
  <si>
    <t>Redd's Wicked</t>
  </si>
  <si>
    <t>Redd's</t>
  </si>
  <si>
    <t>Red Bull</t>
  </si>
  <si>
    <t>Press</t>
  </si>
  <si>
    <t>Poggio Torselli</t>
  </si>
  <si>
    <t>Pilsner Urquell</t>
  </si>
  <si>
    <t>Peroni</t>
  </si>
  <si>
    <t>Pacifico</t>
  </si>
  <si>
    <t>Ole</t>
  </si>
  <si>
    <t>Old English</t>
  </si>
  <si>
    <t>Voodoo Hardcharged</t>
  </si>
  <si>
    <t>Fat Tire Family</t>
  </si>
  <si>
    <t>Voodoo Family</t>
  </si>
  <si>
    <t>New Belgium Brewing Company</t>
  </si>
  <si>
    <t>Narragansett</t>
  </si>
  <si>
    <t>Del's Shandy</t>
  </si>
  <si>
    <t>Mxd Cocktails</t>
  </si>
  <si>
    <t>Moosehead</t>
  </si>
  <si>
    <t>Molson</t>
  </si>
  <si>
    <t>Modelo Oro</t>
  </si>
  <si>
    <t>Modelo Negra</t>
  </si>
  <si>
    <t>Modelo Especial</t>
  </si>
  <si>
    <t>Modelo Chelada</t>
  </si>
  <si>
    <t>Modelo Aquas Frescas</t>
  </si>
  <si>
    <t>Milwaukee's Best Light</t>
  </si>
  <si>
    <t>Milwaukee's Best Ice</t>
  </si>
  <si>
    <t>Lite</t>
  </si>
  <si>
    <t>Miller Genuine Draft</t>
  </si>
  <si>
    <t>Miller Extra Light</t>
  </si>
  <si>
    <t>Mike's Harder</t>
  </si>
  <si>
    <t>Mike's Hard Dirty Lemonade</t>
  </si>
  <si>
    <t>Mike's Hard Lemonade</t>
  </si>
  <si>
    <t>Lightstrike</t>
  </si>
  <si>
    <t>Leinenkugel</t>
  </si>
  <si>
    <t>Kirin Light</t>
  </si>
  <si>
    <t>Kirin Ichiban</t>
  </si>
  <si>
    <t>George Killian's</t>
  </si>
  <si>
    <t>Keystone</t>
  </si>
  <si>
    <t>Jim Beam Kentucky</t>
  </si>
  <si>
    <t>HOP WTR</t>
  </si>
  <si>
    <t>Hi5</t>
  </si>
  <si>
    <t>Hard Mountain Dew</t>
  </si>
  <si>
    <t>Happy Thursday Spiked Refresher</t>
  </si>
  <si>
    <t>Hamm's</t>
  </si>
  <si>
    <t>Grolsch</t>
  </si>
  <si>
    <t>Bardstown Green River</t>
  </si>
  <si>
    <t>Fresca Mixed</t>
  </si>
  <si>
    <t>Fosters</t>
  </si>
  <si>
    <t>Fiveislands</t>
  </si>
  <si>
    <t>Fever Tree</t>
  </si>
  <si>
    <t>Dogfish Head Spirits</t>
  </si>
  <si>
    <t>Dogfish Head Beer</t>
  </si>
  <si>
    <t>Dillon's Cocktails</t>
  </si>
  <si>
    <t>Dad Grass</t>
  </si>
  <si>
    <t>Cusquena</t>
  </si>
  <si>
    <t>Craftwell</t>
  </si>
  <si>
    <t>Corona Sunbrew</t>
  </si>
  <si>
    <t>Corona Refresca</t>
  </si>
  <si>
    <t>Corona Premier</t>
  </si>
  <si>
    <t>Corona NA</t>
  </si>
  <si>
    <t>Corona Light</t>
  </si>
  <si>
    <t>Corona Familiar</t>
  </si>
  <si>
    <t>Corona Extra</t>
  </si>
  <si>
    <t>Coors Light</t>
  </si>
  <si>
    <t>Coors Edge</t>
  </si>
  <si>
    <t>Coors</t>
  </si>
  <si>
    <t>Cayman Jack</t>
  </si>
  <si>
    <t>Cape May</t>
  </si>
  <si>
    <t>Blue Moon</t>
  </si>
  <si>
    <t>Bell's Hearted Family</t>
  </si>
  <si>
    <t>Bell's</t>
  </si>
  <si>
    <t>Bardstown Bourbon</t>
  </si>
  <si>
    <t>Athletic</t>
  </si>
  <si>
    <t>Arnold Palmer</t>
  </si>
  <si>
    <t>Aguila</t>
  </si>
  <si>
    <t>Angry Orchard</t>
  </si>
  <si>
    <t>Not Set Yet</t>
  </si>
  <si>
    <t>Inactive</t>
  </si>
  <si>
    <t>Morris 2</t>
  </si>
  <si>
    <t>Union</t>
  </si>
  <si>
    <t>Hudson</t>
  </si>
  <si>
    <t>Essex</t>
  </si>
  <si>
    <t>Overstone</t>
  </si>
  <si>
    <t>Le Grand Noir</t>
  </si>
  <si>
    <t>Monaco</t>
  </si>
  <si>
    <t>YaVe Tequila</t>
  </si>
  <si>
    <t>Morris 3</t>
  </si>
  <si>
    <t>Carbliss</t>
  </si>
  <si>
    <t>Sussex</t>
  </si>
  <si>
    <t>Morris 1</t>
  </si>
  <si>
    <t>Leyenda 1925</t>
  </si>
  <si>
    <t>Coors 0.0</t>
  </si>
  <si>
    <t>La Bodega</t>
  </si>
  <si>
    <t>Stone Premium &amp; Smooth Beer Co</t>
  </si>
  <si>
    <t>Passaic-FF</t>
  </si>
  <si>
    <t>Rockland</t>
  </si>
  <si>
    <t>Fresca Hard Sparkling</t>
  </si>
  <si>
    <t>Yuengling Raging Eagle</t>
  </si>
  <si>
    <t>Yuengling Premium Light</t>
  </si>
  <si>
    <t>Yuengling Premium</t>
  </si>
  <si>
    <t>Yuengling Hershey's Chocolate Porter</t>
  </si>
  <si>
    <t>Yuengling Bongo Fizz</t>
  </si>
  <si>
    <t>Bell's Seasonal</t>
  </si>
  <si>
    <t>Middlesex County</t>
  </si>
  <si>
    <t>Lagunitas Brewing Co</t>
  </si>
  <si>
    <t>Pirate Water</t>
  </si>
  <si>
    <t>Veryvell</t>
  </si>
  <si>
    <t>Mike's Hard Seltzer</t>
  </si>
  <si>
    <t>Rodia</t>
  </si>
  <si>
    <t>Sparkling Ice</t>
  </si>
  <si>
    <t>Proof Point</t>
  </si>
  <si>
    <t>Hop Valley</t>
  </si>
  <si>
    <t>Hard Fresco</t>
  </si>
  <si>
    <t>John Daly</t>
  </si>
  <si>
    <t>Bartender Series</t>
  </si>
  <si>
    <t>Signture Cockt</t>
  </si>
  <si>
    <t>Moskato</t>
  </si>
  <si>
    <t>Basic</t>
  </si>
  <si>
    <t>Anchor</t>
  </si>
  <si>
    <t>Bohemia</t>
  </si>
  <si>
    <t>Cervezas De Mexico</t>
  </si>
  <si>
    <t>Affligem</t>
  </si>
  <si>
    <t>Tiger</t>
  </si>
  <si>
    <t>Buckler</t>
  </si>
  <si>
    <t>Newcastle</t>
  </si>
  <si>
    <t>Heineken Dark</t>
  </si>
  <si>
    <t>Terrapin Beer Company</t>
  </si>
  <si>
    <t>Strainge Beast</t>
  </si>
  <si>
    <t>St Archer</t>
  </si>
  <si>
    <t>Cape Line</t>
  </si>
  <si>
    <t>Lech</t>
  </si>
  <si>
    <t>Cristal</t>
  </si>
  <si>
    <t>Leinenkugel Shandy</t>
  </si>
  <si>
    <t>Milwaukee's Best</t>
  </si>
  <si>
    <t>Miller Fortune</t>
  </si>
  <si>
    <t>Mickey Malt</t>
  </si>
  <si>
    <t>Movo</t>
  </si>
  <si>
    <t>Icehouse Edge</t>
  </si>
  <si>
    <t>Icehouse</t>
  </si>
  <si>
    <t>Miller High Life Light</t>
  </si>
  <si>
    <t>Miller High Life</t>
  </si>
  <si>
    <t>Hamm's Light</t>
  </si>
  <si>
    <t>Henry's Hard Sodas</t>
  </si>
  <si>
    <t>Smith &amp; Forge</t>
  </si>
  <si>
    <t>Henry's Hard Sparkling</t>
  </si>
  <si>
    <t>Third Shift</t>
  </si>
  <si>
    <t>Two Hats</t>
  </si>
  <si>
    <t>Henry's Weinhards</t>
  </si>
  <si>
    <t>Crispin</t>
  </si>
  <si>
    <t>Coors Seltzer</t>
  </si>
  <si>
    <t>Zima</t>
  </si>
  <si>
    <t>Coors Extra Gold</t>
  </si>
  <si>
    <t>Palm Breeze</t>
  </si>
  <si>
    <t>Tipsy Tomato</t>
  </si>
  <si>
    <t>Tgi Fridays</t>
  </si>
  <si>
    <t>Franks</t>
  </si>
  <si>
    <t>Corona Seltzer</t>
  </si>
  <si>
    <t>Jasmine's</t>
  </si>
  <si>
    <t>Ballast Point</t>
  </si>
  <si>
    <t>Wild Leaf</t>
  </si>
  <si>
    <t>Marathon</t>
  </si>
  <si>
    <t>Coney Island</t>
  </si>
  <si>
    <t>Traveler</t>
  </si>
  <si>
    <t>Sea Dog</t>
  </si>
  <si>
    <t>Ohara's</t>
  </si>
  <si>
    <t>Fruli</t>
  </si>
  <si>
    <t>Old Speckled Hen</t>
  </si>
  <si>
    <t>Shed</t>
  </si>
  <si>
    <t>Seafarer</t>
  </si>
  <si>
    <t>Inedit</t>
  </si>
  <si>
    <t>Misissippi</t>
  </si>
  <si>
    <t>Honey Brown</t>
  </si>
  <si>
    <t>Active</t>
  </si>
  <si>
    <t>ID</t>
  </si>
  <si>
    <t xml:space="preserve">This serves as a BLACK LIST or WHERE WE CAN NOT SELL A BRAND. </t>
  </si>
  <si>
    <t>COLUMN D = INACTIVE means WE CAN NOT SELL THE BRAND IN THAT COUNTY</t>
  </si>
  <si>
    <t>Match Key</t>
  </si>
  <si>
    <t>Territory</t>
  </si>
  <si>
    <t>Blacklist Status</t>
  </si>
  <si>
    <t>Expected Distributor</t>
  </si>
  <si>
    <t>Audit Result</t>
  </si>
  <si>
    <t>Report Brand Family</t>
  </si>
  <si>
    <t>Row Count in Report</t>
  </si>
  <si>
    <t>Mapped Encompass Brand Family</t>
  </si>
  <si>
    <t>Resulting Territory</t>
  </si>
  <si>
    <t>Match Basis</t>
  </si>
  <si>
    <t>Status</t>
  </si>
  <si>
    <t>Parent producer name; all Yuengling SKUs share same territory</t>
  </si>
  <si>
    <t>Mapped</t>
  </si>
  <si>
    <t>Direct brewery match</t>
  </si>
  <si>
    <t>Substring match</t>
  </si>
  <si>
    <t>Parent brand name; all Modelo SKUs share same territory</t>
  </si>
  <si>
    <t>No corresponding Brand Family in Encompass reference data</t>
  </si>
  <si>
    <t>No Encompass Match</t>
  </si>
  <si>
    <t>Substring/synonym match</t>
  </si>
  <si>
    <t>Encompass abbreviates Miller Lite as "Lite"</t>
  </si>
  <si>
    <t>Parent producer name match</t>
  </si>
  <si>
    <t>Yard House venue serving Stone Brewing product</t>
  </si>
  <si>
    <t>Closest name match in Encompass list</t>
  </si>
  <si>
    <t>Cross-validated via Supplier column = "Garage Beer Co."</t>
  </si>
  <si>
    <t>Parent brand name match</t>
  </si>
  <si>
    <t>Common abbreviation of Samuel Adams</t>
  </si>
  <si>
    <t>Cross-validated: this Brand Family is used for Bavik-brand SKUs in Report</t>
  </si>
  <si>
    <t>Parent brand name; all Corona SKUs share same territory</t>
  </si>
  <si>
    <t>No corresponding Brand Family in Encompass reference data (likely "Schneider Weisse")</t>
  </si>
  <si>
    <t>Punctuation variant (apostrophe)</t>
  </si>
  <si>
    <t>Spacing variant</t>
  </si>
  <si>
    <t>Direct Match (helper)</t>
  </si>
  <si>
    <t>Crosswalk Status (helper)</t>
  </si>
  <si>
    <t>Middlesex</t>
  </si>
  <si>
    <t>Liquor Store On</t>
  </si>
  <si>
    <t>* Independent Internal</t>
  </si>
  <si>
    <t>Gast Wines &amp; Liquors</t>
  </si>
  <si>
    <t>Liquor Store Off</t>
  </si>
  <si>
    <t>Outerbridge Liquors</t>
  </si>
  <si>
    <t>Path Discount Liquors</t>
  </si>
  <si>
    <t>Ali's Liquors</t>
  </si>
  <si>
    <t>Bay City Liquors</t>
  </si>
  <si>
    <t>Drinks 2 Go Liquors</t>
  </si>
  <si>
    <t>US1 Discount Liquor</t>
  </si>
  <si>
    <t>Colonial Liquor Store</t>
  </si>
  <si>
    <t>Tu Drink Liquors</t>
  </si>
  <si>
    <t>Passaic</t>
  </si>
  <si>
    <t>Sales</t>
  </si>
  <si>
    <t>Adult</t>
  </si>
  <si>
    <t>Default</t>
  </si>
  <si>
    <t>allisonscott New Customer 254005</t>
  </si>
  <si>
    <t>Drinq Linq The Liquor Store</t>
  </si>
  <si>
    <t>Hotel/Motel</t>
  </si>
  <si>
    <t>Homewood Suites Cranford</t>
  </si>
  <si>
    <t>Bar/Restaurant On</t>
  </si>
  <si>
    <t>Tequila Club</t>
  </si>
  <si>
    <t>Golden Anchor Bar</t>
  </si>
  <si>
    <t>Jft Liquors</t>
  </si>
  <si>
    <t>Leland Liquor &amp; Deli</t>
  </si>
  <si>
    <t>Triangle Liquors</t>
  </si>
  <si>
    <t>Health/Golf Cl On</t>
  </si>
  <si>
    <t>Suburban Golf Club</t>
  </si>
  <si>
    <t>Home Wines &amp; Liquors (2401 Union)</t>
  </si>
  <si>
    <t>Mighty Quinns Bbq</t>
  </si>
  <si>
    <t>Mighty Quinn's BBQ</t>
  </si>
  <si>
    <t>Kpot Korean BBQ Hot Pot</t>
  </si>
  <si>
    <t>Kpot Korean BBQ</t>
  </si>
  <si>
    <t>Home Wines &amp; Liquors (360 Union)</t>
  </si>
  <si>
    <t>Payless Liquor_2</t>
  </si>
  <si>
    <t>Applebees N00710</t>
  </si>
  <si>
    <t>Applebees Of Union</t>
  </si>
  <si>
    <t>Stage House Tavern Mountainside</t>
  </si>
  <si>
    <t>Chrones Tavern</t>
  </si>
  <si>
    <t>Arirang Hibachi Steakhous</t>
  </si>
  <si>
    <t>Witty's Fine Wine &amp; Spirt</t>
  </si>
  <si>
    <t>Main Street Spirits</t>
  </si>
  <si>
    <t>Blue Sunday Bar &amp; Grill</t>
  </si>
  <si>
    <t>River &amp; Rail Cantina</t>
  </si>
  <si>
    <t>Buyrite Liquors</t>
  </si>
  <si>
    <t>Liquor Rangers</t>
  </si>
  <si>
    <t>Southwood Liquors</t>
  </si>
  <si>
    <t>Metro Liquors N</t>
  </si>
  <si>
    <t>Metro Liquor (Linden)</t>
  </si>
  <si>
    <t>Restaurant Ch</t>
  </si>
  <si>
    <t>Tgi Fridays N08760</t>
  </si>
  <si>
    <t>Tgi Friday's Of Linden</t>
  </si>
  <si>
    <t>Sabor y Arte 2</t>
  </si>
  <si>
    <t>Los Nanos</t>
  </si>
  <si>
    <t>Rancho Mateo Asadero Colombian</t>
  </si>
  <si>
    <t>Cantinho Liquors</t>
  </si>
  <si>
    <t>Parador Rojo Restaurant</t>
  </si>
  <si>
    <t>Morris</t>
  </si>
  <si>
    <t>Noches de Columbia (Randolph)</t>
  </si>
  <si>
    <t>Carnaval Restaurant &amp; Bakery</t>
  </si>
  <si>
    <t>Chupitos</t>
  </si>
  <si>
    <t>Rancho Mateo Colombian Steakhouse</t>
  </si>
  <si>
    <t>Donde Mi Ama Restaurante</t>
  </si>
  <si>
    <t>Super Discount Liquors</t>
  </si>
  <si>
    <t>Sabor Rico Restaurant</t>
  </si>
  <si>
    <t>Yoly's Cuban Cafe</t>
  </si>
  <si>
    <t>Valenca Rest &amp; Liquor</t>
  </si>
  <si>
    <t>City Tavern</t>
  </si>
  <si>
    <t>Olga's Place</t>
  </si>
  <si>
    <t>New Silver Key Liquor 4</t>
  </si>
  <si>
    <t>Jackson Liquors</t>
  </si>
  <si>
    <t>Garwood Restaurant</t>
  </si>
  <si>
    <t>Club</t>
  </si>
  <si>
    <t>Martin Wallberg Post #3</t>
  </si>
  <si>
    <t>Bottle Crown</t>
  </si>
  <si>
    <t>Sadal Wine Cellar</t>
  </si>
  <si>
    <t>Tiki Mojito</t>
  </si>
  <si>
    <t>Military On</t>
  </si>
  <si>
    <t>American Legion Post 60 Roselle Park</t>
  </si>
  <si>
    <t>Ava's Kitchen &amp; Bar</t>
  </si>
  <si>
    <t>Noches de Colombia (Elizabeth)</t>
  </si>
  <si>
    <t>Bella Wine and Spirits</t>
  </si>
  <si>
    <t>West End Community Center</t>
  </si>
  <si>
    <t>Roselle Park Liquors</t>
  </si>
  <si>
    <t>Frenchys Bar &amp; Grill</t>
  </si>
  <si>
    <t>Universal Wine &amp; Liquor</t>
  </si>
  <si>
    <t>Second Street Liquors</t>
  </si>
  <si>
    <t>Urena Liquors</t>
  </si>
  <si>
    <t>Gail's Wine And Spirits</t>
  </si>
  <si>
    <t>Applebees Of Elizabeth</t>
  </si>
  <si>
    <t>Tavern/Bar</t>
  </si>
  <si>
    <t>Kanela's Lounge (Z)</t>
  </si>
  <si>
    <t>Chestnut St Spirits LLC</t>
  </si>
  <si>
    <t>387 Oyster House &amp; Bar</t>
  </si>
  <si>
    <t>Tankys Bar &amp; Grill</t>
  </si>
  <si>
    <t>D&amp;R Liquor</t>
  </si>
  <si>
    <t>The Westfield Liquor Loft</t>
  </si>
  <si>
    <t>Echo Lake Country Club</t>
  </si>
  <si>
    <t>Village Liquors (Union)</t>
  </si>
  <si>
    <t>Canoe Brook Country Club_2</t>
  </si>
  <si>
    <t>Cambridge Wines (Summit)</t>
  </si>
  <si>
    <t>Fujiyama Mama</t>
  </si>
  <si>
    <t>Supermarket Ch</t>
  </si>
  <si>
    <t>Trader Joes Westfield</t>
  </si>
  <si>
    <t>Maize Cocina &amp; Cocktails</t>
  </si>
  <si>
    <t>The Wine Rack Summit</t>
  </si>
  <si>
    <t>Hilton Newark Airport</t>
  </si>
  <si>
    <t>Oh Brian's on the Green</t>
  </si>
  <si>
    <t>Oh' Brian's on the Green</t>
  </si>
  <si>
    <t>Lun Wah</t>
  </si>
  <si>
    <t>Skylark Discount Liquors</t>
  </si>
  <si>
    <t>Alman Liquors</t>
  </si>
  <si>
    <t>Ricks Wine &amp; Liquor</t>
  </si>
  <si>
    <t>T &amp; J Liquor</t>
  </si>
  <si>
    <t>C &amp; B Liquors</t>
  </si>
  <si>
    <t>Paul &amp; Joe Deli And Liq</t>
  </si>
  <si>
    <t>South Ave Liquors</t>
  </si>
  <si>
    <t>Beacon Hill Club</t>
  </si>
  <si>
    <t>Rye House Spirits</t>
  </si>
  <si>
    <t>The Wine Warehouse</t>
  </si>
  <si>
    <t>Roots Steakhouse (Summit)</t>
  </si>
  <si>
    <t>Urban Griddle</t>
  </si>
  <si>
    <t>Jersey Fine Wines</t>
  </si>
  <si>
    <t>Queen City Liquors</t>
  </si>
  <si>
    <t>Ben Franklin Liquor</t>
  </si>
  <si>
    <t>Station Liquors</t>
  </si>
  <si>
    <t>Providence Liquors</t>
  </si>
  <si>
    <t>Wine Anthology</t>
  </si>
  <si>
    <t>Elmora Liquors</t>
  </si>
  <si>
    <t>M &amp; M Liquors</t>
  </si>
  <si>
    <t>Garcias Liquor Depot</t>
  </si>
  <si>
    <t>Shoppers Paradise Liq</t>
  </si>
  <si>
    <t>Bayway World Of Liquor</t>
  </si>
  <si>
    <t>Butlers Liquor Store</t>
  </si>
  <si>
    <t>Liquor Gallery (Elizabeth)</t>
  </si>
  <si>
    <t>Westminster Liquors</t>
  </si>
  <si>
    <t>Super Value Liquors</t>
  </si>
  <si>
    <t>Liquor Depot</t>
  </si>
  <si>
    <t>Whole Foods N</t>
  </si>
  <si>
    <t>Whole Foods Market (Clark)</t>
  </si>
  <si>
    <t>Applebees Of Clark</t>
  </si>
  <si>
    <t>Molly Maguire's(Central Kitchen)</t>
  </si>
  <si>
    <t>Lupa Ristorante</t>
  </si>
  <si>
    <t>Mayfair Liquor</t>
  </si>
  <si>
    <t>Liquor Vault</t>
  </si>
  <si>
    <t>Baltusrol Golf Club</t>
  </si>
  <si>
    <t>Tgi Fridays Springfield</t>
  </si>
  <si>
    <t>Pointe Grande Liquor</t>
  </si>
  <si>
    <t>Spirit Eatery</t>
  </si>
  <si>
    <t>Office N</t>
  </si>
  <si>
    <t>Office Beer Bar&amp;Grill(A)</t>
  </si>
  <si>
    <t>Food Express</t>
  </si>
  <si>
    <t>New Merdies</t>
  </si>
  <si>
    <t>Dragonfly Linden Inc</t>
  </si>
  <si>
    <t>Ever Blue Liquors</t>
  </si>
  <si>
    <t>Applebees Of Linden</t>
  </si>
  <si>
    <t>Wholesale Club</t>
  </si>
  <si>
    <t>Liquor City @ Sams Club</t>
  </si>
  <si>
    <t>Ristorante Da Benito</t>
  </si>
  <si>
    <t>Park Liquors</t>
  </si>
  <si>
    <t>Echo Tap &amp; Grille</t>
  </si>
  <si>
    <t>Local Grocery</t>
  </si>
  <si>
    <t>The Meat House</t>
  </si>
  <si>
    <t>Crossroads Bar/Rest (Z)</t>
  </si>
  <si>
    <t>Applebees Union</t>
  </si>
  <si>
    <t>Kava Restaurant/Lounge(P)</t>
  </si>
  <si>
    <t>Hillside Liquors</t>
  </si>
  <si>
    <t>Luis Liquors</t>
  </si>
  <si>
    <t>World Famous Waiting Room</t>
  </si>
  <si>
    <t>Nancy's Towne House</t>
  </si>
  <si>
    <t>Trap Rock Rest/Brewery</t>
  </si>
  <si>
    <t>Riverside Inn</t>
  </si>
  <si>
    <t>El Quincho Bar/Grill</t>
  </si>
  <si>
    <t>Paragon Tap &amp; Table</t>
  </si>
  <si>
    <t>Darby Road</t>
  </si>
  <si>
    <t>San Homa Liquors</t>
  </si>
  <si>
    <t>10th Street Live</t>
  </si>
  <si>
    <t>Denny's Liquors</t>
  </si>
  <si>
    <t>Catering On</t>
  </si>
  <si>
    <t>The Westwood</t>
  </si>
  <si>
    <t>Delicious Heights (A)</t>
  </si>
  <si>
    <t>Grillestone</t>
  </si>
  <si>
    <t>House of Wine &amp; Liquor Westfield</t>
  </si>
  <si>
    <t>Linden Discount Liquors</t>
  </si>
  <si>
    <t>Kenilworth Liquors(P)</t>
  </si>
  <si>
    <t>Parkway Liquors(P)</t>
  </si>
  <si>
    <t>Pickwick Liquor Shop</t>
  </si>
  <si>
    <t>Wine Depot Of Union</t>
  </si>
  <si>
    <t>Crown Liquors</t>
  </si>
  <si>
    <t>Embassy Suites-Newark Ap</t>
  </si>
  <si>
    <t>Milton Liquors</t>
  </si>
  <si>
    <t>Linwood Inn Tap House</t>
  </si>
  <si>
    <t>Cap N Cork Liquors</t>
  </si>
  <si>
    <t>Huntley Tavern</t>
  </si>
  <si>
    <t>Saimona Wines &amp; Liq (P)</t>
  </si>
  <si>
    <t>Picacho Liquors</t>
  </si>
  <si>
    <t>Total Wine N</t>
  </si>
  <si>
    <t>Total Wine &amp; More (Union)</t>
  </si>
  <si>
    <t>Pereira's Liquor</t>
  </si>
  <si>
    <t>Mega Liquors</t>
  </si>
  <si>
    <t>Bottle Depot of Elizabeth</t>
  </si>
  <si>
    <t>Jakob Liquors</t>
  </si>
  <si>
    <t>Fenrose Wine &amp; Liq</t>
  </si>
  <si>
    <t>Stage House Restaurant Scotch Plains</t>
  </si>
  <si>
    <t>America Liquors</t>
  </si>
  <si>
    <t>El Salvadoreno Rest</t>
  </si>
  <si>
    <t>Aarti's World Disc Liq</t>
  </si>
  <si>
    <t>Blackthorn Rest &amp; Pub</t>
  </si>
  <si>
    <t>La Bamba</t>
  </si>
  <si>
    <t>Payless Liquor</t>
  </si>
  <si>
    <t>Medina Liquors</t>
  </si>
  <si>
    <t>Rahway Discount Liquors (A)</t>
  </si>
  <si>
    <t>Continental Wine/Liq</t>
  </si>
  <si>
    <t>Marte Liq Warehouse</t>
  </si>
  <si>
    <t>Liquor Basics</t>
  </si>
  <si>
    <t>Galloping Hill Gc</t>
  </si>
  <si>
    <t>Arlington Liquors</t>
  </si>
  <si>
    <t>New Seaport Liquors</t>
  </si>
  <si>
    <t>Park Beverage</t>
  </si>
  <si>
    <t>Wine Cellar</t>
  </si>
  <si>
    <t>Pregame Liquors</t>
  </si>
  <si>
    <t>The Grand Summit Hotel</t>
  </si>
  <si>
    <t>Vine Republic (Berkeley Height)</t>
  </si>
  <si>
    <t>Nugents Tavern (P)</t>
  </si>
  <si>
    <t>Pied Piper Liquor</t>
  </si>
  <si>
    <t>Scotty's Steakkhouse</t>
  </si>
  <si>
    <t>Fanwood Liquors(A)</t>
  </si>
  <si>
    <t>Summit House</t>
  </si>
  <si>
    <t>Home Wine &amp; Liquors (1850 Union)</t>
  </si>
  <si>
    <t>Beno's Liq (A)</t>
  </si>
  <si>
    <t>Watchung Liquor (P)</t>
  </si>
  <si>
    <t>Wine Zone (P)</t>
  </si>
  <si>
    <t>Shoppers Liq</t>
  </si>
  <si>
    <t>The Station Bar &amp; Grill</t>
  </si>
  <si>
    <t>Rotondo's Liquor</t>
  </si>
  <si>
    <t>Amsterdam Alley (P)</t>
  </si>
  <si>
    <t>Beechwood Wine &amp; Liq</t>
  </si>
  <si>
    <t>Wine Anthology (A)</t>
  </si>
  <si>
    <t>Cranford Hotel (Z)</t>
  </si>
  <si>
    <t>Abigails Cafe (Z)</t>
  </si>
  <si>
    <t>Best Cellars (Summit)</t>
  </si>
  <si>
    <t>Bottle King N01240</t>
  </si>
  <si>
    <t>Bottle King Springfield</t>
  </si>
  <si>
    <t>Montclair Station</t>
  </si>
  <si>
    <t>Rosie's Wine Bar(Z)</t>
  </si>
  <si>
    <t>Rick's Wines &amp; Liquors</t>
  </si>
  <si>
    <t>Charlie Brown N10118</t>
  </si>
  <si>
    <t>Bareburger (Westfield)</t>
  </si>
  <si>
    <t>Central Avenue Wine &amp; Liq</t>
  </si>
  <si>
    <t>LA COLINA CRANFORD</t>
  </si>
  <si>
    <t>Buy Rite Liq (A)</t>
  </si>
  <si>
    <t>Butcher Block</t>
  </si>
  <si>
    <t>Ye Olde Rathskeller</t>
  </si>
  <si>
    <t>Deutscher Club Of Clark</t>
  </si>
  <si>
    <t>Peterson's Wine Unltd</t>
  </si>
  <si>
    <t>Shop Rite of Westfield</t>
  </si>
  <si>
    <t>Nosvino</t>
  </si>
  <si>
    <t>Wine Library</t>
  </si>
  <si>
    <t>The Thirsty Turtle (Cranford)</t>
  </si>
  <si>
    <t>Kings Fine Wine &amp; Spirits</t>
  </si>
  <si>
    <t>Dittrick's W&amp;L (A)</t>
  </si>
  <si>
    <t>Wine List Of Summit</t>
  </si>
  <si>
    <t>Cervantes Of Spain</t>
  </si>
  <si>
    <t>Breen's Wines &amp; Liquors</t>
  </si>
  <si>
    <t>Dillon's Publick House(P)</t>
  </si>
  <si>
    <t>Vine Republik (Mountainside)</t>
  </si>
  <si>
    <t>Fine Dining On</t>
  </si>
  <si>
    <t>Walpack Inn</t>
  </si>
  <si>
    <t>Meloi Liquors</t>
  </si>
  <si>
    <t>High Point Gc/Rest (P)</t>
  </si>
  <si>
    <t>Candy's Pizza</t>
  </si>
  <si>
    <t>Layton Tavern</t>
  </si>
  <si>
    <t>Jumboland Diner</t>
  </si>
  <si>
    <t>Culver Liquor and Bar</t>
  </si>
  <si>
    <t>Gyp's Tavern</t>
  </si>
  <si>
    <t>Mountain House Tav &amp; Gril</t>
  </si>
  <si>
    <t>Flatbrook Tap House (P)</t>
  </si>
  <si>
    <t>Riviera Maya</t>
  </si>
  <si>
    <t>Lakeside Pub (P)</t>
  </si>
  <si>
    <t>American Lgn Branchville</t>
  </si>
  <si>
    <t>Kent's Liquors</t>
  </si>
  <si>
    <t>The Carriage House</t>
  </si>
  <si>
    <t>AG Pizza and Restaurant (Branchville)</t>
  </si>
  <si>
    <t>George's Wine&amp;Spirits Gal</t>
  </si>
  <si>
    <t>George's Wine &amp; Spirits</t>
  </si>
  <si>
    <t>Deli</t>
  </si>
  <si>
    <t>Point 5 Lafayette</t>
  </si>
  <si>
    <t>The Lafayette House</t>
  </si>
  <si>
    <t>Farmstead Golf (P)</t>
  </si>
  <si>
    <t>Lake Wanda Store</t>
  </si>
  <si>
    <t>Highland General Store</t>
  </si>
  <si>
    <t>Patricks Wine Barn</t>
  </si>
  <si>
    <t>Woody's Liq Shop (A)</t>
  </si>
  <si>
    <t>Fraternal Organization</t>
  </si>
  <si>
    <t>Elks Lodge 2288</t>
  </si>
  <si>
    <t>Indian Spice Route 23</t>
  </si>
  <si>
    <t>The Stuffed Olive_2</t>
  </si>
  <si>
    <t>Wantage Plaza Liq Outlet</t>
  </si>
  <si>
    <t>Skylands Wine&amp; Beer Garden</t>
  </si>
  <si>
    <t>American Lgn 213 Sussex</t>
  </si>
  <si>
    <t>Early American Tavern</t>
  </si>
  <si>
    <t>The Lamp Post Inn</t>
  </si>
  <si>
    <t>The Sussex Saloon</t>
  </si>
  <si>
    <t>Thirsty Farmer</t>
  </si>
  <si>
    <t>The Green Restaurant and Pub</t>
  </si>
  <si>
    <t>Mac &amp; Lindy's W &amp; S (A)</t>
  </si>
  <si>
    <t>Mt Creek Kink (So)A</t>
  </si>
  <si>
    <t>The Kites (P)</t>
  </si>
  <si>
    <t>Tony's Pizza (P)</t>
  </si>
  <si>
    <t>Bally Owen Golf Club</t>
  </si>
  <si>
    <t>Mt Creek Hex Lg(North) A</t>
  </si>
  <si>
    <t>Great Gorge Golf (A) Club</t>
  </si>
  <si>
    <t>Vfw 8441 Vernon</t>
  </si>
  <si>
    <t>The George Inn(P)</t>
  </si>
  <si>
    <t>The George Inn</t>
  </si>
  <si>
    <t>Ogdensburg Fire Dept</t>
  </si>
  <si>
    <t>Stew N Dolly's Place</t>
  </si>
  <si>
    <t>Atlantic Man Rodozio Stk</t>
  </si>
  <si>
    <t>Rec/Bowling</t>
  </si>
  <si>
    <t>Wallkill Golf Club</t>
  </si>
  <si>
    <t>Brick &amp; Brew</t>
  </si>
  <si>
    <t>Airport Pub &amp; Pkg</t>
  </si>
  <si>
    <t>Springs Bistro Biosphere</t>
  </si>
  <si>
    <t>Sussex Co.Discount Liq(P)</t>
  </si>
  <si>
    <t>ACQUAVIVA RESTAURANT</t>
  </si>
  <si>
    <t>Hamburg Liqrs (A)</t>
  </si>
  <si>
    <t>Hamburg Liquor</t>
  </si>
  <si>
    <t>Market Place Liquor</t>
  </si>
  <si>
    <t>Doc's Place (P)</t>
  </si>
  <si>
    <t>Crystal Sprs/Wild Turkey</t>
  </si>
  <si>
    <t>Cravin Tha LLC (Z)</t>
  </si>
  <si>
    <t>Wine Grand (Franklin)</t>
  </si>
  <si>
    <t>The Right Bottle</t>
  </si>
  <si>
    <t>American Lgn Franklin</t>
  </si>
  <si>
    <t>Coyote Cocina Mexicana</t>
  </si>
  <si>
    <t>Irish Cottage Inn</t>
  </si>
  <si>
    <t>BBQ Chicken Franklin</t>
  </si>
  <si>
    <t>Shop Rite Liqu N08100</t>
  </si>
  <si>
    <t>ShopRite Liquors of Franklin</t>
  </si>
  <si>
    <t>ShopRite Wines &amp; Spirits of Franklin</t>
  </si>
  <si>
    <t>Black Bear Golf(A)</t>
  </si>
  <si>
    <t>Buy Rite Liquors Franklin</t>
  </si>
  <si>
    <t>Fire Department</t>
  </si>
  <si>
    <t>North Shore House</t>
  </si>
  <si>
    <t>Hyde-Away Rest &amp; Tap Room</t>
  </si>
  <si>
    <t>Wine Country (Ne)</t>
  </si>
  <si>
    <t>Wine Country Newton</t>
  </si>
  <si>
    <t>Brix - Wine, Spirits, Beer (Fredon)</t>
  </si>
  <si>
    <t>Weiss Super Market 147 Franklin</t>
  </si>
  <si>
    <t>Weis Supermarkets 143 Newton</t>
  </si>
  <si>
    <t>Stillwater Area Vol Fire</t>
  </si>
  <si>
    <t>Vfw 5360 Newton(P)</t>
  </si>
  <si>
    <t>Seplow's Liquors</t>
  </si>
  <si>
    <t>Applebee's Grill(A)Newton</t>
  </si>
  <si>
    <t>Chun Bo (P) Restaurant</t>
  </si>
  <si>
    <t>O'reilly Pub (P)</t>
  </si>
  <si>
    <t>Shop Rite Wine &amp; Spirits of Newton#830</t>
  </si>
  <si>
    <t>ShopRite Wine &amp; Spirits of Newton#830</t>
  </si>
  <si>
    <t>Concessionaire On</t>
  </si>
  <si>
    <t>The Newton Theatre</t>
  </si>
  <si>
    <t>Moose Lodge 432</t>
  </si>
  <si>
    <t>Boomer Bar (P) &amp; Grill</t>
  </si>
  <si>
    <t>The Sizzle BBQ Argentinian Steak House</t>
  </si>
  <si>
    <t>Spring Street Liquors</t>
  </si>
  <si>
    <t>Hampton (P) Diner</t>
  </si>
  <si>
    <t>USA Wine Traders Club of Newton</t>
  </si>
  <si>
    <t>USA Wine Traders Club Of Newton (A)</t>
  </si>
  <si>
    <t>Cesco's Pizza (P)</t>
  </si>
  <si>
    <t>Fountain House (Z)</t>
  </si>
  <si>
    <t>Bearbrook Valley</t>
  </si>
  <si>
    <t>Sheridan Lodge (P)</t>
  </si>
  <si>
    <t>American Lgn #86 Newton</t>
  </si>
  <si>
    <t>Bella Italio Rest.(P)</t>
  </si>
  <si>
    <t>The Greek's</t>
  </si>
  <si>
    <t>Liquor Factory N</t>
  </si>
  <si>
    <t>Liquor Factory V (A)</t>
  </si>
  <si>
    <t>Liquor Factory V Andover</t>
  </si>
  <si>
    <t>Swartswood</t>
  </si>
  <si>
    <t>Skyland Baseball</t>
  </si>
  <si>
    <t>Newton Country Club</t>
  </si>
  <si>
    <t>AG Pizza &amp; Restaurant - Newton</t>
  </si>
  <si>
    <t>Casa Bellisma (A)</t>
  </si>
  <si>
    <t>Lake Lenape (P)</t>
  </si>
  <si>
    <t>Mc Q's Pub (P)</t>
  </si>
  <si>
    <t>Crossed Keys Inn</t>
  </si>
  <si>
    <t>Perona Farms</t>
  </si>
  <si>
    <t>Hudson Farm Club</t>
  </si>
  <si>
    <t>Fu's Chinese (P) Rest.</t>
  </si>
  <si>
    <t>Pino (P)</t>
  </si>
  <si>
    <t>Sparta Lanes (Pino)</t>
  </si>
  <si>
    <t>Krogh's Restaurant &amp; Brew Pub</t>
  </si>
  <si>
    <t>White Deer Inn</t>
  </si>
  <si>
    <t>Village Saloon (P)</t>
  </si>
  <si>
    <t>Smokey's Brick Oven Tav.</t>
  </si>
  <si>
    <t>Lake Mohawk (P) Golf Club</t>
  </si>
  <si>
    <t>Lake Mohawk</t>
  </si>
  <si>
    <t>Lake Mohawk Country Club</t>
  </si>
  <si>
    <t>Elks Post 2356</t>
  </si>
  <si>
    <t>Liquor Factory Iii</t>
  </si>
  <si>
    <t>Liquor Factory III Sparta</t>
  </si>
  <si>
    <t>Industry</t>
  </si>
  <si>
    <t>Rock Island Lake Club</t>
  </si>
  <si>
    <t>Homestead Rest (P)</t>
  </si>
  <si>
    <t>Homestead Rest</t>
  </si>
  <si>
    <t>Skyview Golf Course (A)</t>
  </si>
  <si>
    <t>Vfw 7248 Sparta</t>
  </si>
  <si>
    <t>Burkes (A)</t>
  </si>
  <si>
    <t>Burkes</t>
  </si>
  <si>
    <t>Shop Rite Spirits Sparta</t>
  </si>
  <si>
    <t>ShopRite Wines &amp; Spirits of Sparta</t>
  </si>
  <si>
    <t>Mohawk House (P)</t>
  </si>
  <si>
    <t>St.Moritz Grill &amp; Bar</t>
  </si>
  <si>
    <t>Tomahawk Lake,Inc</t>
  </si>
  <si>
    <t>Ocean</t>
  </si>
  <si>
    <t>Lakewood Liquors_2</t>
  </si>
  <si>
    <t>Bergen</t>
  </si>
  <si>
    <t>Stew Leonards N</t>
  </si>
  <si>
    <t>Stew Leonard's(A) Paramu (NA)</t>
  </si>
  <si>
    <t>Fiji 24hr Food Store(N/A)_2</t>
  </si>
  <si>
    <t>Whole Foods #10106 (Ridgewood)</t>
  </si>
  <si>
    <t>Whole Foods #8407 (Woodcliff Lake)</t>
  </si>
  <si>
    <t>Whole Foods #10381 (Closter)</t>
  </si>
  <si>
    <t>Whole Foods #10102 (Edgewater)</t>
  </si>
  <si>
    <t>Bell Farms(Freshway Sm)</t>
  </si>
  <si>
    <t>Super Fresh</t>
  </si>
  <si>
    <t>SuperFresh Bloomfield</t>
  </si>
  <si>
    <t>Perkaroma</t>
  </si>
  <si>
    <t>Other Off-Prem</t>
  </si>
  <si>
    <t>B.E Princess Inc</t>
  </si>
  <si>
    <t>Shop Rite</t>
  </si>
  <si>
    <t>ShopRite of West Caldwell</t>
  </si>
  <si>
    <t>Supercenter</t>
  </si>
  <si>
    <t>Sam's Club (Secaucus)</t>
  </si>
  <si>
    <t>Stop &amp; Shop N</t>
  </si>
  <si>
    <t>Ahold Ecomm Sales(Peapod)</t>
  </si>
  <si>
    <t>Walmart</t>
  </si>
  <si>
    <t>Walmart Bayonne</t>
  </si>
  <si>
    <t>Distributors</t>
  </si>
  <si>
    <t>Polar Beverages</t>
  </si>
  <si>
    <t>Pancho Villa Rodeo</t>
  </si>
  <si>
    <t>Bernays Appgar Post 342 American Legion</t>
  </si>
  <si>
    <t>The Park Savoy Estate</t>
  </si>
  <si>
    <t>Weis Market</t>
  </si>
  <si>
    <t>Hapgoods Restaurant</t>
  </si>
  <si>
    <t>Valley Rest &amp; Pub</t>
  </si>
  <si>
    <t>Margarita's Bar &amp; Grill</t>
  </si>
  <si>
    <t>Piattino</t>
  </si>
  <si>
    <t>Murray's</t>
  </si>
  <si>
    <t>Mehndi/Sm23/Mina Ii</t>
  </si>
  <si>
    <t>Madison Wine Cellar</t>
  </si>
  <si>
    <t>Randolph Liquors</t>
  </si>
  <si>
    <t>Recess Bar &amp; Grill</t>
  </si>
  <si>
    <t>Swim And Sports Club</t>
  </si>
  <si>
    <t>Eccola Italian Bisto</t>
  </si>
  <si>
    <t>Bar Cilento</t>
  </si>
  <si>
    <t>At The Hop</t>
  </si>
  <si>
    <t>Columbus Club of Morristown NJ</t>
  </si>
  <si>
    <t>Olive Mediterranean Flair</t>
  </si>
  <si>
    <t>Warren</t>
  </si>
  <si>
    <t>Hackettstown Elks 2331</t>
  </si>
  <si>
    <t>1776 by David Burke</t>
  </si>
  <si>
    <t>Roots Steakhouse (Morristown)</t>
  </si>
  <si>
    <t>Village Wine &amp; Liquors</t>
  </si>
  <si>
    <t>Black Horse Tavern &amp; Pub</t>
  </si>
  <si>
    <t>The Village Liquor Store_2</t>
  </si>
  <si>
    <t>Sandy's Wine &amp; Spirits (Hackettstown)</t>
  </si>
  <si>
    <t>Applebee's Hackettstown</t>
  </si>
  <si>
    <t>Applebee's Flanders</t>
  </si>
  <si>
    <t>Shoprite W&amp;S Of Washingto</t>
  </si>
  <si>
    <t>Best Cellars(Ledgewood)</t>
  </si>
  <si>
    <t>Bottle King (Z) Chatham</t>
  </si>
  <si>
    <t>Grasshopper Off The Green</t>
  </si>
  <si>
    <t>Restaurant Serenade</t>
  </si>
  <si>
    <t>Fairmount Country Club</t>
  </si>
  <si>
    <t>Holiday Inn N10025</t>
  </si>
  <si>
    <t>Holiday Inn</t>
  </si>
  <si>
    <t>Vasa Park</t>
  </si>
  <si>
    <t>Eastern Asian Bistro/Bar</t>
  </si>
  <si>
    <t>Sandy's Wine &amp; Spirit (P) (Budd Lake)</t>
  </si>
  <si>
    <t>Patel Liqr &amp; Gro(P)</t>
  </si>
  <si>
    <t>Mia Nonnas Cucina</t>
  </si>
  <si>
    <t>La Mezcalita</t>
  </si>
  <si>
    <t>Pavilion Lounge(Z)</t>
  </si>
  <si>
    <t>Kingston Liquors</t>
  </si>
  <si>
    <t>E &amp; D Liquors (P)</t>
  </si>
  <si>
    <t>Jeffrey A Miller Catering</t>
  </si>
  <si>
    <t>Stanhope Hose Co #1</t>
  </si>
  <si>
    <t>American Lgn Stanhope</t>
  </si>
  <si>
    <t>Bell's Mansion</t>
  </si>
  <si>
    <t>The Stanhope House(P)</t>
  </si>
  <si>
    <t>Shakey Jake's (P)</t>
  </si>
  <si>
    <t>Stanhope Liquors</t>
  </si>
  <si>
    <t>Shop Rite Wine &amp; Spirits Stanhope</t>
  </si>
  <si>
    <t>Freddy's Lake House Bar And Grill</t>
  </si>
  <si>
    <t>Stonewood Tavern</t>
  </si>
  <si>
    <t>Liquor Factory Vi</t>
  </si>
  <si>
    <t>Liquor Factory VI Byram</t>
  </si>
  <si>
    <t>Polo's Bar And Grill</t>
  </si>
  <si>
    <t>Netcong Col.Council #3665</t>
  </si>
  <si>
    <t>Black Forest Inn</t>
  </si>
  <si>
    <t>Golden Nugget@Wild W City</t>
  </si>
  <si>
    <t>Vfw Of Netcong</t>
  </si>
  <si>
    <t>Ron's Landmark</t>
  </si>
  <si>
    <t>Shop-Rite(A) Netcong</t>
  </si>
  <si>
    <t>Quick Check Liquor (A)</t>
  </si>
  <si>
    <t>The Village Place</t>
  </si>
  <si>
    <t>Sabor Latino</t>
  </si>
  <si>
    <t>Stoll Street Tavern</t>
  </si>
  <si>
    <t>Garden State Yacht Club</t>
  </si>
  <si>
    <t>Liquor Factory Iiii</t>
  </si>
  <si>
    <t>Liquor Factory IV Hopatcong</t>
  </si>
  <si>
    <t>American Lgn Lake Hopatcong</t>
  </si>
  <si>
    <t>GRIFFIN &amp; HOWE</t>
  </si>
  <si>
    <t>Rustic Texmex &amp; Sports Bar</t>
  </si>
  <si>
    <t>Patricks Pub (P)</t>
  </si>
  <si>
    <t>3 IN 1 LIQUORS INC</t>
  </si>
  <si>
    <t>Nova Liquors</t>
  </si>
  <si>
    <t>Lola's Restaurant</t>
  </si>
  <si>
    <t>The Beacon</t>
  </si>
  <si>
    <t>Elks Post 782 (Z)</t>
  </si>
  <si>
    <t>The Windlass Rest (A)</t>
  </si>
  <si>
    <t>Mckenna's Pub (P)</t>
  </si>
  <si>
    <t>Jefferson House (A)</t>
  </si>
  <si>
    <t>Alice's (Z)</t>
  </si>
  <si>
    <t>Airline/Travel On</t>
  </si>
  <si>
    <t>Lake Hopatcong Cruises</t>
  </si>
  <si>
    <t>Super Saver Liq (P)</t>
  </si>
  <si>
    <t>Super Saver Liq</t>
  </si>
  <si>
    <t>Pub 199</t>
  </si>
  <si>
    <t>Courtyard</t>
  </si>
  <si>
    <t>Courtyard Marriott Mt Arl</t>
  </si>
  <si>
    <t>Pat's Bar (P)</t>
  </si>
  <si>
    <t>Davy's Dogs</t>
  </si>
  <si>
    <t>Shore Hills Country Club</t>
  </si>
  <si>
    <t>Chapala Mexican Grill 4</t>
  </si>
  <si>
    <t>Liquor Factory I</t>
  </si>
  <si>
    <t>Liquor Factory I Landing</t>
  </si>
  <si>
    <t>Lake Hopatcong Yacht Club</t>
  </si>
  <si>
    <t>Berkshire Valley Gc</t>
  </si>
  <si>
    <t>Cuban Breeze Bar &amp; Restaurant</t>
  </si>
  <si>
    <t>Blini Restaurant</t>
  </si>
  <si>
    <t>Island Of Spirits (P)</t>
  </si>
  <si>
    <t>Milton Inn</t>
  </si>
  <si>
    <t>Valley Tavern</t>
  </si>
  <si>
    <t>The Grill Room</t>
  </si>
  <si>
    <t>Daily Planet (A)</t>
  </si>
  <si>
    <t>Bella Vista</t>
  </si>
  <si>
    <t>American Lgn Oak Ridge</t>
  </si>
  <si>
    <t>American Lgn Oak Ridge Post 423</t>
  </si>
  <si>
    <t>Casa Bianca (P)</t>
  </si>
  <si>
    <t>Chapala Grill - Lake Hopatcong</t>
  </si>
  <si>
    <t>Whistle Stop (P)</t>
  </si>
  <si>
    <t>Liq. Factory Ii(A)</t>
  </si>
  <si>
    <t>Liquor Factory II Jefferson</t>
  </si>
  <si>
    <t>Mason Street Grille</t>
  </si>
  <si>
    <t>Jefferson Diner &amp; Tav(P)</t>
  </si>
  <si>
    <t>Charley's Tavern</t>
  </si>
  <si>
    <t>Gatwyns II (P)</t>
  </si>
  <si>
    <t>Go-Go's</t>
  </si>
  <si>
    <t>Club 15(P)</t>
  </si>
  <si>
    <t>Chabons Ii Liq/Bar (A)</t>
  </si>
  <si>
    <t>Stone Water</t>
  </si>
  <si>
    <t>Costco 315 Wharton (NA)</t>
  </si>
  <si>
    <t>L &amp; L Package Store</t>
  </si>
  <si>
    <t>New Jersey Bar &amp; Grill</t>
  </si>
  <si>
    <t>Brick 46</t>
  </si>
  <si>
    <t>Applebee's Rockaway</t>
  </si>
  <si>
    <t>Olive Garden N</t>
  </si>
  <si>
    <t>Olive Garden Rockaway</t>
  </si>
  <si>
    <t>Knotty Pine Pub (P)</t>
  </si>
  <si>
    <t>White Owl Tavern</t>
  </si>
  <si>
    <t>Amer Lgn Of Wharton 91</t>
  </si>
  <si>
    <t>Luna Restaurant &amp; Bar</t>
  </si>
  <si>
    <t>Shop Rite Liq (A)Wharton</t>
  </si>
  <si>
    <t>Colossal Restaurant</t>
  </si>
  <si>
    <t>Main Street Liquor</t>
  </si>
  <si>
    <t>4 Seasons Resturant</t>
  </si>
  <si>
    <t>4 Seasons Restaurant</t>
  </si>
  <si>
    <t>Wharton Liquor Store</t>
  </si>
  <si>
    <t>Rockaway River Barn</t>
  </si>
  <si>
    <t>Taphouse 15</t>
  </si>
  <si>
    <t>Betsy Ross Diner</t>
  </si>
  <si>
    <t>Berkshire(P) Bot. Shop</t>
  </si>
  <si>
    <t>Table 42</t>
  </si>
  <si>
    <t>Sam Adam's Pub (NAFIB4-22-A-0036)</t>
  </si>
  <si>
    <t>Picatinney Golf Shop (NAFIB4-22-A-0036)</t>
  </si>
  <si>
    <t>Picatinney Golf(NAFIB4-22-A-0036)</t>
  </si>
  <si>
    <t>Gunpowder Grill</t>
  </si>
  <si>
    <t>Military Off</t>
  </si>
  <si>
    <t>Picatinny Main Exch</t>
  </si>
  <si>
    <t>Officers Club (A) (NAFIB4-22-A-0036)</t>
  </si>
  <si>
    <t>The Club (NAFIB4-22-A-0036)</t>
  </si>
  <si>
    <t>Midtown Liq</t>
  </si>
  <si>
    <t>Germania Park</t>
  </si>
  <si>
    <t>Sam's Liq Wine (P)</t>
  </si>
  <si>
    <t>Neighborhood Liquors</t>
  </si>
  <si>
    <t>Madison Elks 1465</t>
  </si>
  <si>
    <t>Quiet Man</t>
  </si>
  <si>
    <t>Dover Liquors</t>
  </si>
  <si>
    <t>Basket Of Cheer (Dover)</t>
  </si>
  <si>
    <t>The Office Bar/Los Arrieros</t>
  </si>
  <si>
    <t>PF Changs</t>
  </si>
  <si>
    <t>Muldoon's Steak &amp; Pub</t>
  </si>
  <si>
    <t>Liquor Point</t>
  </si>
  <si>
    <t>X-Golf Denville</t>
  </si>
  <si>
    <t>Marcella Community Club</t>
  </si>
  <si>
    <t>Luzzi's (Z)</t>
  </si>
  <si>
    <t>Lake Telemark Country Clu</t>
  </si>
  <si>
    <t>Green Pond Yacht Club (Z)</t>
  </si>
  <si>
    <t>White Meadow Lake Cc</t>
  </si>
  <si>
    <t>Shop Rite Liquors</t>
  </si>
  <si>
    <t>Hilton Garden Inn Rockaway</t>
  </si>
  <si>
    <t>Adams (P)</t>
  </si>
  <si>
    <t>American Lgn Rockaway</t>
  </si>
  <si>
    <t>The Exchange</t>
  </si>
  <si>
    <t>Mill Lane Tavern</t>
  </si>
  <si>
    <t>Rockaway W/L</t>
  </si>
  <si>
    <t>Tavern On The Rocks</t>
  </si>
  <si>
    <t>Smith's Tavern</t>
  </si>
  <si>
    <t>Concessionaire Off</t>
  </si>
  <si>
    <t>Country Farms</t>
  </si>
  <si>
    <t>Wine World (A)</t>
  </si>
  <si>
    <t>Brix</t>
  </si>
  <si>
    <t>Longhorn Steak N10033</t>
  </si>
  <si>
    <t>Long Horn Steakhouse</t>
  </si>
  <si>
    <t>The Market Place</t>
  </si>
  <si>
    <t>Buy Rite N01460</t>
  </si>
  <si>
    <t>Buy Rite Liquors</t>
  </si>
  <si>
    <t>Shay's Liquors_2</t>
  </si>
  <si>
    <t>Kenvil Liquor,Wine &amp; Food</t>
  </si>
  <si>
    <t>Sandy's Wine &amp; Spirits (Flanders)</t>
  </si>
  <si>
    <t>Market Tavern</t>
  </si>
  <si>
    <t>Shop Rite W &amp; S Chester</t>
  </si>
  <si>
    <t>Bottle King (A) Ledgewood</t>
  </si>
  <si>
    <t>Shop Rite Wines &amp; Spirits of Roxbury#832</t>
  </si>
  <si>
    <t>Sogo</t>
  </si>
  <si>
    <t>Partners Discount Liquor</t>
  </si>
  <si>
    <t>Partners Discount Liquors</t>
  </si>
  <si>
    <t>The Second Half On Main</t>
  </si>
  <si>
    <t>Rock Ridge Community</t>
  </si>
  <si>
    <t>Chico's Mexican Grill</t>
  </si>
  <si>
    <t>Cedar Lake Club</t>
  </si>
  <si>
    <t>Rockaway River Cc(P)</t>
  </si>
  <si>
    <t>Peace Pipe Cc (P)</t>
  </si>
  <si>
    <t>Hunan Taste (Z)</t>
  </si>
  <si>
    <t>Denville W &amp; L</t>
  </si>
  <si>
    <t>Thatcher Mcghee's (A)</t>
  </si>
  <si>
    <t>Redwoods Bar &amp; Grill</t>
  </si>
  <si>
    <t>Omg Burger &amp; Brew</t>
  </si>
  <si>
    <t>Lamplighter Restaurant</t>
  </si>
  <si>
    <t>Krauszers (Long Valley)</t>
  </si>
  <si>
    <t>Long Valley Pub &amp; Brewery</t>
  </si>
  <si>
    <t>Old Mill Tavern</t>
  </si>
  <si>
    <t>El Dorado Wine House</t>
  </si>
  <si>
    <t>The Station</t>
  </si>
  <si>
    <t>Mountain (P) Lakes Club</t>
  </si>
  <si>
    <t>Wine &amp; Whisky Country</t>
  </si>
  <si>
    <t>Tommys Tavern &amp; Tap</t>
  </si>
  <si>
    <t>Tommy's Tavern &amp; Tap (Clifton)</t>
  </si>
  <si>
    <t>Tommy's Tavern &amp; Tap (Parsippany)</t>
  </si>
  <si>
    <t>SOCIAL HUB BY DHABA</t>
  </si>
  <si>
    <t>Applebee's Parsippany(P)</t>
  </si>
  <si>
    <t>Sheraton N08060</t>
  </si>
  <si>
    <t>Sheraton Parsippany Hotel</t>
  </si>
  <si>
    <t>Super Saver Disc. Liq</t>
  </si>
  <si>
    <t>Wooden Keg Wine</t>
  </si>
  <si>
    <t>Parkside Tavern</t>
  </si>
  <si>
    <t>Horseshoe Tavern</t>
  </si>
  <si>
    <t>Tiff's Grill &amp; Ale House</t>
  </si>
  <si>
    <t>Speedwell Wine/Liquor</t>
  </si>
  <si>
    <t>Cambridge Wines (191 Morristown)</t>
  </si>
  <si>
    <t>Powder Mill Plaza Liquors</t>
  </si>
  <si>
    <t>Morris Wine &amp; Liquor</t>
  </si>
  <si>
    <t>Sakura Hibachi Steak House</t>
  </si>
  <si>
    <t>Convenience Liquors</t>
  </si>
  <si>
    <t>Knoll Country Club_2</t>
  </si>
  <si>
    <t>The Knoll Country Club &amp; Catering</t>
  </si>
  <si>
    <t>Shop Rite Liq Parsippany</t>
  </si>
  <si>
    <t>Lena y Carbon VII Parsippany</t>
  </si>
  <si>
    <t>Shoppers Disc Liquor</t>
  </si>
  <si>
    <t>Basket Of Cheer Ii (Lake Hiawatha)</t>
  </si>
  <si>
    <t>American Lgn Lake Hiawath</t>
  </si>
  <si>
    <t>Gillette Liquor</t>
  </si>
  <si>
    <t>Chimney Rock Inn</t>
  </si>
  <si>
    <t>Vintage Tavern</t>
  </si>
  <si>
    <t>Acme</t>
  </si>
  <si>
    <t>Kings (Boonton)</t>
  </si>
  <si>
    <t>Cambridge Wines (Morristown)</t>
  </si>
  <si>
    <t>Stirling Hotel</t>
  </si>
  <si>
    <t>Midtown Wine Merchant(A)</t>
  </si>
  <si>
    <t>Chardonay Wines &amp; Sp (A)</t>
  </si>
  <si>
    <t>Stirling Fine Wines</t>
  </si>
  <si>
    <t>Green Hill Liquors (A)</t>
  </si>
  <si>
    <t>Reservoir Tavern(A)</t>
  </si>
  <si>
    <t>Columbia Inn</t>
  </si>
  <si>
    <t>Nostrana Ristorante</t>
  </si>
  <si>
    <t>House of Wine &amp; Liquor</t>
  </si>
  <si>
    <t>Johnnie's Tavern</t>
  </si>
  <si>
    <t>Matta Donna (Z)</t>
  </si>
  <si>
    <t>Boonton Liquor Locker</t>
  </si>
  <si>
    <t>Liquor Outlet</t>
  </si>
  <si>
    <t>Ombra</t>
  </si>
  <si>
    <t>Sharky's West (P)</t>
  </si>
  <si>
    <t>Boonton Lanes</t>
  </si>
  <si>
    <t>Boonton Elks</t>
  </si>
  <si>
    <t>Bar/Restaurant Off</t>
  </si>
  <si>
    <t>Wood Stack Pizza</t>
  </si>
  <si>
    <t>Hoovers Tavern</t>
  </si>
  <si>
    <t>Bottle King Morris Plains</t>
  </si>
  <si>
    <t>Harrigan's Rest. (P)</t>
  </si>
  <si>
    <t>Wine &amp; Whiskey Country Pine Brook</t>
  </si>
  <si>
    <t>Rails Steakhouse (A)</t>
  </si>
  <si>
    <t>Montville Diner</t>
  </si>
  <si>
    <t>Black Rabbit Saloon LLC</t>
  </si>
  <si>
    <t>Lake Valhalla Club (P)</t>
  </si>
  <si>
    <t>Montville Wine &amp; Spirits</t>
  </si>
  <si>
    <t>Westin Gov Morris Hotel</t>
  </si>
  <si>
    <t>Archer Hotel-Florham Pk.</t>
  </si>
  <si>
    <t>Laundromat</t>
  </si>
  <si>
    <t>Tashmoo Rest/Bar</t>
  </si>
  <si>
    <t>Hickory Wine Cellar</t>
  </si>
  <si>
    <t>River Grille</t>
  </si>
  <si>
    <t>Whippany Liquors</t>
  </si>
  <si>
    <t>The Wine Cellar</t>
  </si>
  <si>
    <t>Capital Craft</t>
  </si>
  <si>
    <t>Capital Grilled 8066</t>
  </si>
  <si>
    <t>Hanover Manor</t>
  </si>
  <si>
    <t>Ridgedale Wine &amp; Liq</t>
  </si>
  <si>
    <t>Chilis N01770</t>
  </si>
  <si>
    <t>Chilis Bar/Grill</t>
  </si>
  <si>
    <t>The Office Tavern Grill</t>
  </si>
  <si>
    <t>Amanti Vino Morristown</t>
  </si>
  <si>
    <t>Tavern Off The Green</t>
  </si>
  <si>
    <t>Rams Morristown Liquor</t>
  </si>
  <si>
    <t>Dublin Pub (A)</t>
  </si>
  <si>
    <t>Four Seasons Wine &amp; Liq</t>
  </si>
  <si>
    <t>Rods Steak/Seafood Grille</t>
  </si>
  <si>
    <t>Famished Frog</t>
  </si>
  <si>
    <t>Office Beer Bar &amp; Grill</t>
  </si>
  <si>
    <t>Wine Cellar Of Morristown</t>
  </si>
  <si>
    <t>Revolution Bar</t>
  </si>
  <si>
    <t>Sona Thirteen</t>
  </si>
  <si>
    <t>The Stirling Tavern</t>
  </si>
  <si>
    <t>The Thirsty Turtle (Florham Park)</t>
  </si>
  <si>
    <t>Florham Park Liquors</t>
  </si>
  <si>
    <t>Buffalo Wings N</t>
  </si>
  <si>
    <t>Buffalo Wild Wings, Parsippany, NJ</t>
  </si>
  <si>
    <t>Millers Ale House</t>
  </si>
  <si>
    <t>Miller's Ale House (Parsippany)</t>
  </si>
  <si>
    <t>Hanover Wine/Liq/Beer</t>
  </si>
  <si>
    <t>Wegmans</t>
  </si>
  <si>
    <t>Jt Mcq's Sports Bar (P)</t>
  </si>
  <si>
    <t>SUBURBAN BAR &amp; KITCHEN</t>
  </si>
  <si>
    <t>Bottle Republic (Randolph)</t>
  </si>
  <si>
    <t>Randolph Diner</t>
  </si>
  <si>
    <t>Fraternal Order Of Eagles</t>
  </si>
  <si>
    <t>Big Ed's (Circle Bowl)</t>
  </si>
  <si>
    <t>Wine &amp; Whiskey Country Morris Plains</t>
  </si>
  <si>
    <t>12 Islands Greek Taverna</t>
  </si>
  <si>
    <t>Buyrite Of Chatham</t>
  </si>
  <si>
    <t>Roxbury Diner</t>
  </si>
  <si>
    <t>Ruth's Chris Steak House (Parsippany)</t>
  </si>
  <si>
    <t>Joe Canal's Disc Liq</t>
  </si>
  <si>
    <t>End Of Elm (A)</t>
  </si>
  <si>
    <t>Denville Vfw Post 2519</t>
  </si>
  <si>
    <t>Main St Wines &amp; Liq</t>
  </si>
  <si>
    <t>Rose City Liquors</t>
  </si>
  <si>
    <t>54 Main Cafe</t>
  </si>
  <si>
    <t>Thomas Liq</t>
  </si>
  <si>
    <t>Hyatt @ Morristown</t>
  </si>
  <si>
    <t>Gary's N</t>
  </si>
  <si>
    <t>Gary's Wine &amp; Marketplace (Madison)</t>
  </si>
  <si>
    <t>Middlesex not in use</t>
  </si>
  <si>
    <t>Costco N02380</t>
  </si>
  <si>
    <t>Costco Of Edison</t>
  </si>
  <si>
    <t>Applebee's Edison</t>
  </si>
  <si>
    <t>Somerset</t>
  </si>
  <si>
    <t>The Office Beer Bar Grill</t>
  </si>
  <si>
    <t>ARCHER LIQUOR LLC</t>
  </si>
  <si>
    <t>Harmony Suites Secaucus Meadowlands</t>
  </si>
  <si>
    <t>China Chef #1</t>
  </si>
  <si>
    <t>Te-Amo</t>
  </si>
  <si>
    <t>Charlies' Corner</t>
  </si>
  <si>
    <t>Residence Inn By Marriott</t>
  </si>
  <si>
    <t>Krauszers (Secaucus)</t>
  </si>
  <si>
    <t>Dublin Yard</t>
  </si>
  <si>
    <t>Plank Road Inn (A)</t>
  </si>
  <si>
    <t>Burgerfi (A)</t>
  </si>
  <si>
    <t>Tapas de Espana (North Bergen)</t>
  </si>
  <si>
    <t>Tapas de Espana</t>
  </si>
  <si>
    <t>Empyrean Bistro &amp; Bar</t>
  </si>
  <si>
    <t>Brass Rail Pub</t>
  </si>
  <si>
    <t>Harry's Food &amp; Drink</t>
  </si>
  <si>
    <t>Asian Grill &amp; Sushi</t>
  </si>
  <si>
    <t>North Bergen Liquors</t>
  </si>
  <si>
    <t>Aumm Aumm Pizzeria &amp; Wine</t>
  </si>
  <si>
    <t>Sals Deli</t>
  </si>
  <si>
    <t>Broadway Wine &amp; Liquor</t>
  </si>
  <si>
    <t>Five Corner Liquor Store</t>
  </si>
  <si>
    <t>STOP &amp; GO LIQUORS</t>
  </si>
  <si>
    <t>Noches De Colombia (North Bergen)</t>
  </si>
  <si>
    <t>Rancho Mateo</t>
  </si>
  <si>
    <t>Porter</t>
  </si>
  <si>
    <t>Residence Inn @ Port Imp.</t>
  </si>
  <si>
    <t>Noble Discount Liquors</t>
  </si>
  <si>
    <t>Best Liquors (P)</t>
  </si>
  <si>
    <t>Hudson Blue</t>
  </si>
  <si>
    <t>Envue Autograph Collectio</t>
  </si>
  <si>
    <t>The Highwood</t>
  </si>
  <si>
    <t>Weehawken Deli &amp; Liquor</t>
  </si>
  <si>
    <t>Heaven Liquors</t>
  </si>
  <si>
    <t>Applebee's Kearny</t>
  </si>
  <si>
    <t>Applebee's North Bergen</t>
  </si>
  <si>
    <t>Best Liquors &amp; Deli</t>
  </si>
  <si>
    <t>Hudson N</t>
  </si>
  <si>
    <t>Chart House</t>
  </si>
  <si>
    <t>Park Ave Wine &amp; Liq Gros.</t>
  </si>
  <si>
    <t>Boulevard W &amp; L (P)</t>
  </si>
  <si>
    <t>Tonnelle Wine &amp; Liq</t>
  </si>
  <si>
    <t>Liquor Spot</t>
  </si>
  <si>
    <t>Wine Spot</t>
  </si>
  <si>
    <t>Best Western Premier</t>
  </si>
  <si>
    <t>River View Diner</t>
  </si>
  <si>
    <t>The Boulevard</t>
  </si>
  <si>
    <t>OTS BY LLC (Aqua)</t>
  </si>
  <si>
    <t>The Knights</t>
  </si>
  <si>
    <t>Eddy's Bar &amp; Liquor</t>
  </si>
  <si>
    <t>Bayonne Patio Bar &amp; Grill</t>
  </si>
  <si>
    <t>The Galaxy Drug Store</t>
  </si>
  <si>
    <t>Shorty's</t>
  </si>
  <si>
    <t>Houlihans N</t>
  </si>
  <si>
    <t>Houlihan's_3</t>
  </si>
  <si>
    <t>Tgi Friday's Bayonne</t>
  </si>
  <si>
    <t>Otaiko Hibachi &amp; Sushi</t>
  </si>
  <si>
    <t>VFW Post1302</t>
  </si>
  <si>
    <t>VFW Post 1302</t>
  </si>
  <si>
    <t>Joes Liquor &amp; Deli</t>
  </si>
  <si>
    <t>Reilly's Bar</t>
  </si>
  <si>
    <t>Snack Bar</t>
  </si>
  <si>
    <t>Cheese+Wine</t>
  </si>
  <si>
    <t>Podewitz Liquor &amp; Deli</t>
  </si>
  <si>
    <t>Newport Eats Diner</t>
  </si>
  <si>
    <t>Palm Court Rest &amp; Bar</t>
  </si>
  <si>
    <t>Corkscrew Bar</t>
  </si>
  <si>
    <t>Rasoi Restaurant</t>
  </si>
  <si>
    <t>Skyway Golf Course</t>
  </si>
  <si>
    <t>Curry On</t>
  </si>
  <si>
    <t>The Hutten Tavern</t>
  </si>
  <si>
    <t>Raaz</t>
  </si>
  <si>
    <t>Mathews Restaurant</t>
  </si>
  <si>
    <t>The Thirsty Quaker (P)</t>
  </si>
  <si>
    <t>Liberty Liquors</t>
  </si>
  <si>
    <t>City Line Liquors (Hoboken)</t>
  </si>
  <si>
    <t>8th Street Tavern</t>
  </si>
  <si>
    <t>The Stewed Cow</t>
  </si>
  <si>
    <t>Ottomanelli's Liquor Store</t>
  </si>
  <si>
    <t>Caporrino's Liquor &amp; Deli</t>
  </si>
  <si>
    <t>Garden Wine &amp; Liq (P)</t>
  </si>
  <si>
    <t>Hoboken Vine (A)</t>
  </si>
  <si>
    <t>10th &amp; Willow Bar &amp; Grill</t>
  </si>
  <si>
    <t>Finnegans</t>
  </si>
  <si>
    <t>Mcswiggans</t>
  </si>
  <si>
    <t>The Shannon</t>
  </si>
  <si>
    <t>EMPYREAN INDIAN KITCHEN</t>
  </si>
  <si>
    <t>Blue Ribbon Wine/Liq/Groc</t>
  </si>
  <si>
    <t>The Brass Rail Restaurant</t>
  </si>
  <si>
    <t>Hudson Golf</t>
  </si>
  <si>
    <t>Way Home Liq (Royal)(P)</t>
  </si>
  <si>
    <t>Royal Liquors &amp; Deli</t>
  </si>
  <si>
    <t>Sparrows Wine &amp; Liq (P) (126 Hoboken)</t>
  </si>
  <si>
    <t>Sparrows Wine N</t>
  </si>
  <si>
    <t>Sparrow's Wine &amp; Liq(P) (1224 Hoboken)</t>
  </si>
  <si>
    <t>The Pig &amp; Parrot</t>
  </si>
  <si>
    <t>Madd Hatter</t>
  </si>
  <si>
    <t>Black Bear Bar &amp; Grill</t>
  </si>
  <si>
    <t>Mills Tavern</t>
  </si>
  <si>
    <t>Il Tavolo Di Palmisano</t>
  </si>
  <si>
    <t>WNY Liquors</t>
  </si>
  <si>
    <t>Bar Sagua</t>
  </si>
  <si>
    <t>Z &amp; M Liquors</t>
  </si>
  <si>
    <t>Cragie On Park</t>
  </si>
  <si>
    <t>Farside Tavern</t>
  </si>
  <si>
    <t>Sushi Lounge_2</t>
  </si>
  <si>
    <t>Moran's</t>
  </si>
  <si>
    <t>Karma Kafe</t>
  </si>
  <si>
    <t>Daniels Wine And Liq</t>
  </si>
  <si>
    <t>Romeros</t>
  </si>
  <si>
    <t>Grove Square</t>
  </si>
  <si>
    <t>Green Rock Tap &amp; Grill</t>
  </si>
  <si>
    <t>Left Bank Burger Bar (A)</t>
  </si>
  <si>
    <t>Stanley's Liq Store (P)</t>
  </si>
  <si>
    <t>Times Square Liq</t>
  </si>
  <si>
    <t>Refinery Tavern</t>
  </si>
  <si>
    <t>Buttero</t>
  </si>
  <si>
    <t>Waterfront Wine &amp; Liq(P)</t>
  </si>
  <si>
    <t>Massarelli's Liquors</t>
  </si>
  <si>
    <t>LADY BELLA LIQUORS LLC</t>
  </si>
  <si>
    <t>ShopRite Wines &amp; Spirits of Bayonne</t>
  </si>
  <si>
    <t>Liberty Wine (P) &amp; Deli</t>
  </si>
  <si>
    <t>Newport Spirits (P)</t>
  </si>
  <si>
    <t>Keeper's</t>
  </si>
  <si>
    <t>Tros Greek Street Food</t>
  </si>
  <si>
    <t>Noches De Colombia (West New York)</t>
  </si>
  <si>
    <t>Carro Cafe NJ</t>
  </si>
  <si>
    <t>Denizen's</t>
  </si>
  <si>
    <t>Lena y Carbon Restaurant &amp; Bar (Harrison)</t>
  </si>
  <si>
    <t>Manchego Tapas Bar &amp; Restaurant</t>
  </si>
  <si>
    <t>Fork Hill Kitchen</t>
  </si>
  <si>
    <t>Urban Tandoor</t>
  </si>
  <si>
    <t>The Vanguard</t>
  </si>
  <si>
    <t>Payano Liquors</t>
  </si>
  <si>
    <t>Los Laureles Liq (Z)</t>
  </si>
  <si>
    <t>Fuerte Liquors</t>
  </si>
  <si>
    <t>Crown Liquor</t>
  </si>
  <si>
    <t>El Salvadoreno Restaurant</t>
  </si>
  <si>
    <t>Starting Point Bar &amp; Gril</t>
  </si>
  <si>
    <t>Irv's Wines &amp; Liquors(P)</t>
  </si>
  <si>
    <t>Pf Chang's N</t>
  </si>
  <si>
    <t>PF Changs China Bistro (West NY)</t>
  </si>
  <si>
    <t>Las Palmas Rest (P)</t>
  </si>
  <si>
    <t>J &amp; L Liquors (P)</t>
  </si>
  <si>
    <t>Star Liquors</t>
  </si>
  <si>
    <t>Latino's Liquor (P)</t>
  </si>
  <si>
    <t>Family Convenience &amp; Liq_2</t>
  </si>
  <si>
    <t>Seabra Liquor N</t>
  </si>
  <si>
    <t>Seabra Liquor</t>
  </si>
  <si>
    <t>New Bergen Liquors (P)</t>
  </si>
  <si>
    <t>Snug Harbor</t>
  </si>
  <si>
    <t>Kearny Wine &amp; Liquor</t>
  </si>
  <si>
    <t>Bergenline Liquor (Z)</t>
  </si>
  <si>
    <t>Union Liquors</t>
  </si>
  <si>
    <t>Twin City Liquors</t>
  </si>
  <si>
    <t>Kikos Liquor (P)</t>
  </si>
  <si>
    <t>Figi Wine &amp; Liq (P)</t>
  </si>
  <si>
    <t>John's Liq &amp; Deli</t>
  </si>
  <si>
    <t>Kearny Plaza Discount Liq</t>
  </si>
  <si>
    <t>Shop Rite Wine &amp; Spirits Kearny</t>
  </si>
  <si>
    <t>KPot Korean BBQ &amp; Hot Pot</t>
  </si>
  <si>
    <t>Hook And Reel</t>
  </si>
  <si>
    <t>Urban Bricks Pizza</t>
  </si>
  <si>
    <t>Mira Sol</t>
  </si>
  <si>
    <t>Liquoram Of Kearny</t>
  </si>
  <si>
    <t>Sun Liquors &amp; Grocery</t>
  </si>
  <si>
    <t>Drink Rite Liquor</t>
  </si>
  <si>
    <t>Scots Amer Athletic Club</t>
  </si>
  <si>
    <t>Q'tel Bar And Grill</t>
  </si>
  <si>
    <t>Wine Dads</t>
  </si>
  <si>
    <t>Wine Dads Hoboken</t>
  </si>
  <si>
    <t>Antique Bar And Bakery</t>
  </si>
  <si>
    <t>Delite Market</t>
  </si>
  <si>
    <t>Urban Coal House</t>
  </si>
  <si>
    <t>Wine Warehouse (P) (Bayonne)</t>
  </si>
  <si>
    <t>Uncorked Wines &amp; Spirits - Hoboken NJ</t>
  </si>
  <si>
    <t>Giannone Wines &amp; Liq.(P)</t>
  </si>
  <si>
    <t>Hoboken Liquor &amp; Grocery</t>
  </si>
  <si>
    <t>Shepherd/Knucklehead Hobo</t>
  </si>
  <si>
    <t>Beco Bar</t>
  </si>
  <si>
    <t>Belo Bar</t>
  </si>
  <si>
    <t>Mr. G's</t>
  </si>
  <si>
    <t>Liquor Station</t>
  </si>
  <si>
    <t>Lp Liquor &amp; Deli</t>
  </si>
  <si>
    <t>Donegal Saloon</t>
  </si>
  <si>
    <t>Dry Dock Bistro</t>
  </si>
  <si>
    <t>Spirits Of Kearny</t>
  </si>
  <si>
    <t>Bridgeview Liquors</t>
  </si>
  <si>
    <t>Regal Secaucus ShowPlace14</t>
  </si>
  <si>
    <t>Courtyard Secaucus Meadowlands</t>
  </si>
  <si>
    <t>The Franklin Bar &amp; Restaurant</t>
  </si>
  <si>
    <t>Chili's Secaucus</t>
  </si>
  <si>
    <t>Aloft Hotel</t>
  </si>
  <si>
    <t>Barelis Restaurant</t>
  </si>
  <si>
    <t>Houlihan's Secaucus</t>
  </si>
  <si>
    <t>A2Z Wine Club</t>
  </si>
  <si>
    <t>Other On-Prem</t>
  </si>
  <si>
    <t>Meadowlands Expo Center</t>
  </si>
  <si>
    <t>Union Hall</t>
  </si>
  <si>
    <t>Pier 13</t>
  </si>
  <si>
    <t>The Ferryman On 1st</t>
  </si>
  <si>
    <t>80 River St Restaurant</t>
  </si>
  <si>
    <t>Kolo Klub/Pilsner Haus</t>
  </si>
  <si>
    <t>Willie Mcbride's Pub/Rest</t>
  </si>
  <si>
    <t>Franklin Social Club</t>
  </si>
  <si>
    <t>Village W &amp; L (P)</t>
  </si>
  <si>
    <t>Yugs Liquors</t>
  </si>
  <si>
    <t>Punjab Meet House</t>
  </si>
  <si>
    <t>Meximodo</t>
  </si>
  <si>
    <t>Red Feast W &amp; L (A)</t>
  </si>
  <si>
    <t>Residence Inn_2</t>
  </si>
  <si>
    <t>Abbey's Pub</t>
  </si>
  <si>
    <t>Litm (Z)</t>
  </si>
  <si>
    <t>Litm</t>
  </si>
  <si>
    <t>The Brightside Tavern</t>
  </si>
  <si>
    <t>Astor Bar &amp; Grill</t>
  </si>
  <si>
    <t>J B Liquors</t>
  </si>
  <si>
    <t>Buy &amp; Savings Ii (P)</t>
  </si>
  <si>
    <t>Ray's Liquors</t>
  </si>
  <si>
    <t>E-Z Market &amp; Liq (P)</t>
  </si>
  <si>
    <t>Halifax Restaurant</t>
  </si>
  <si>
    <t>Dagda</t>
  </si>
  <si>
    <t>Fire &amp; Oak (Jersey City)</t>
  </si>
  <si>
    <t>IKOS Greek Mediterranean</t>
  </si>
  <si>
    <t>Leo's Grandevous</t>
  </si>
  <si>
    <t>Taqueria el Paso</t>
  </si>
  <si>
    <t>Canopy Jersey City</t>
  </si>
  <si>
    <t>Arre Sinaloa</t>
  </si>
  <si>
    <t>West Side Liquors (358 Jersey City)</t>
  </si>
  <si>
    <t>Noches de Colombia (Union City)</t>
  </si>
  <si>
    <t>Noches De Colombia (Jersey City)</t>
  </si>
  <si>
    <t>O'Abbey's Corner Grill &amp; Pub</t>
  </si>
  <si>
    <t>The Hoboken Biergarten</t>
  </si>
  <si>
    <t>Stingray Lounge</t>
  </si>
  <si>
    <t>ITA Italian Kitchen</t>
  </si>
  <si>
    <t>Hyatt House Jersey City</t>
  </si>
  <si>
    <t>Bareburger (Jersey City)</t>
  </si>
  <si>
    <t>Mamak House</t>
  </si>
  <si>
    <t>Buddy's</t>
  </si>
  <si>
    <t>Battello</t>
  </si>
  <si>
    <t>Porta Pizza @ Jersey City</t>
  </si>
  <si>
    <t>Skinners Loft</t>
  </si>
  <si>
    <t>Manhattan Yacht Club</t>
  </si>
  <si>
    <t>The Boil</t>
  </si>
  <si>
    <t>The Ashford/Six 26</t>
  </si>
  <si>
    <t>Grace O'malleys</t>
  </si>
  <si>
    <t>San Patricios Jersey City</t>
  </si>
  <si>
    <t>Metropolis</t>
  </si>
  <si>
    <t>Boots and Bones</t>
  </si>
  <si>
    <t>Aramark at Liberty Science Center</t>
  </si>
  <si>
    <t>Blarney Pub</t>
  </si>
  <si>
    <t>Bela Wine &amp; Spirits</t>
  </si>
  <si>
    <t>Bela Wine &amp; Spirits_2</t>
  </si>
  <si>
    <t>Schmitty's</t>
  </si>
  <si>
    <t>Chickie's</t>
  </si>
  <si>
    <t>Village Wine &amp; Liquors Ii</t>
  </si>
  <si>
    <t>Harrys Daughter</t>
  </si>
  <si>
    <t>Golden Cicada</t>
  </si>
  <si>
    <t>Liquor House</t>
  </si>
  <si>
    <t>Park Tavern</t>
  </si>
  <si>
    <t>Low Fidelity</t>
  </si>
  <si>
    <t>Baldwin W &amp; L</t>
  </si>
  <si>
    <t>Peckmans Pharmacy</t>
  </si>
  <si>
    <t>American Liquor</t>
  </si>
  <si>
    <t>White Eagle Hall</t>
  </si>
  <si>
    <t>Coolvines Powerhouse</t>
  </si>
  <si>
    <t>Wild Rover</t>
  </si>
  <si>
    <t>Apulia</t>
  </si>
  <si>
    <t>Centro Romeu Cascaes</t>
  </si>
  <si>
    <t>OLIVIA'S</t>
  </si>
  <si>
    <t>Henderick's Corner</t>
  </si>
  <si>
    <t>Hendrick's Corner</t>
  </si>
  <si>
    <t>Wyndham Garden N. Bergen</t>
  </si>
  <si>
    <t>American Legion Hoboken Post107</t>
  </si>
  <si>
    <t>The Greenroom</t>
  </si>
  <si>
    <t>Brothers Supermarket</t>
  </si>
  <si>
    <t>Mikes Wild Moose Saloon</t>
  </si>
  <si>
    <t>Hamilton Pork Ale House</t>
  </si>
  <si>
    <t>Taphaus</t>
  </si>
  <si>
    <t>Lucky 7 Tavern</t>
  </si>
  <si>
    <t>Satis Bistro</t>
  </si>
  <si>
    <t>Five Star Liquors</t>
  </si>
  <si>
    <t>Pet Shop Bar</t>
  </si>
  <si>
    <t>Hyatt Regency</t>
  </si>
  <si>
    <t>Aivan Liq (P)</t>
  </si>
  <si>
    <t>Joia Restaurant</t>
  </si>
  <si>
    <t>Coperaco Cafe'</t>
  </si>
  <si>
    <t>Liberty Harbor Marina</t>
  </si>
  <si>
    <t>Ed &amp; Mary's</t>
  </si>
  <si>
    <t>Bond Drugs</t>
  </si>
  <si>
    <t>Ohara's Downtown</t>
  </si>
  <si>
    <t>E &amp; E Wine &amp; Liq (P)</t>
  </si>
  <si>
    <t>Hudson Hall(A)</t>
  </si>
  <si>
    <t>Sprove Marketplace</t>
  </si>
  <si>
    <t>SMORGASBURG PROJECTS</t>
  </si>
  <si>
    <t>HD Liquors</t>
  </si>
  <si>
    <t>Liberty National Gc</t>
  </si>
  <si>
    <t>Cellar 335</t>
  </si>
  <si>
    <t>The Archer (P)</t>
  </si>
  <si>
    <t>Spanish Pavillion (Z)</t>
  </si>
  <si>
    <t>Empire Liq (P)</t>
  </si>
  <si>
    <t>Pavan Liquors (P)</t>
  </si>
  <si>
    <t>Eddy's Wine &amp; Liq</t>
  </si>
  <si>
    <t>Saigon Cafe (P)</t>
  </si>
  <si>
    <t>Benny's Liq &amp; Deli</t>
  </si>
  <si>
    <t>Lito's Liquor (P)</t>
  </si>
  <si>
    <t>Buy-Rite Liquors</t>
  </si>
  <si>
    <t>Pint (Z)</t>
  </si>
  <si>
    <t>Town Beverage</t>
  </si>
  <si>
    <t>Golden Liquors (P)</t>
  </si>
  <si>
    <t>H &amp; H Discount Liq (P)</t>
  </si>
  <si>
    <t>Heights Liquors</t>
  </si>
  <si>
    <t>Pena Liquor (P)</t>
  </si>
  <si>
    <t>Overlook Wine &amp; Spirits</t>
  </si>
  <si>
    <t>Mcginley Square Pub</t>
  </si>
  <si>
    <t>Greene Hook Resturant</t>
  </si>
  <si>
    <t>Wine Warehouse (P) (Union City</t>
  </si>
  <si>
    <t>Wine Warehouse (P) (Union City)</t>
  </si>
  <si>
    <t>Belmont Wine &amp; Liquors</t>
  </si>
  <si>
    <t>Ocean One Stop Liquor</t>
  </si>
  <si>
    <t>Market Liquors</t>
  </si>
  <si>
    <t>325 Bergen Liquor</t>
  </si>
  <si>
    <t>A&amp;A Liquor (P)</t>
  </si>
  <si>
    <t>Pastore's Wine &amp; Liquor</t>
  </si>
  <si>
    <t>Mlk Liquor (455 Jersey City)</t>
  </si>
  <si>
    <t>Binnys Liquors (1062 Jersey City)</t>
  </si>
  <si>
    <t>Power Liquors</t>
  </si>
  <si>
    <t>Shop Rite/Metro Plaza</t>
  </si>
  <si>
    <t>Ruben Liq (Uc) (P)</t>
  </si>
  <si>
    <t>Reuben Liq (Uc) (P)</t>
  </si>
  <si>
    <t>LegendsFC</t>
  </si>
  <si>
    <t>The Westin</t>
  </si>
  <si>
    <t>Wurstbar (A)</t>
  </si>
  <si>
    <t>Doubletree Hotel</t>
  </si>
  <si>
    <t>Grand Vin</t>
  </si>
  <si>
    <t>North Bergen Buy Rite</t>
  </si>
  <si>
    <t>Buy Rite North Bergen</t>
  </si>
  <si>
    <t>Discount Wine &amp; Spirits</t>
  </si>
  <si>
    <t>South House</t>
  </si>
  <si>
    <t>BRICK LANE CURRY HOUSE</t>
  </si>
  <si>
    <t>Buffalo Wild Wings, Secaucus</t>
  </si>
  <si>
    <t>Buffalo Wild Wings, Secaucus, NJ</t>
  </si>
  <si>
    <t>Union City Liquors_2</t>
  </si>
  <si>
    <t>Buy Rite Union City</t>
  </si>
  <si>
    <t>Home Wines &amp; Liquors (North Bergen)</t>
  </si>
  <si>
    <t>Sunset wine &amp; spirits</t>
  </si>
  <si>
    <t>Dorrian's Restaurant</t>
  </si>
  <si>
    <t>City Bistro (A)</t>
  </si>
  <si>
    <t>Bangalore Kitchen</t>
  </si>
  <si>
    <t>White Star Harbor Bar(P)</t>
  </si>
  <si>
    <t>Molos Rest</t>
  </si>
  <si>
    <t>Del Frisco's Grille</t>
  </si>
  <si>
    <t>Cool Vines</t>
  </si>
  <si>
    <t>La Pupusa Loca</t>
  </si>
  <si>
    <t>Red Robin N</t>
  </si>
  <si>
    <t>Red Robin Burgers (A)</t>
  </si>
  <si>
    <t>White Star Bar</t>
  </si>
  <si>
    <t>Jenny's Liq</t>
  </si>
  <si>
    <t>City Diner</t>
  </si>
  <si>
    <t>Hudson Wine Co (P)</t>
  </si>
  <si>
    <t>Lopez Liquors</t>
  </si>
  <si>
    <t>Surf City</t>
  </si>
  <si>
    <t>Midland Dairy (A)</t>
  </si>
  <si>
    <t>Liquor Boss &amp; Deli</t>
  </si>
  <si>
    <t>Light Horse Tavern (A)</t>
  </si>
  <si>
    <t>Giannone Wine &amp; Liq(#2)</t>
  </si>
  <si>
    <t>Sirenetta</t>
  </si>
  <si>
    <t>Applebee's Jersey City</t>
  </si>
  <si>
    <t>Cork City Pub (Z)</t>
  </si>
  <si>
    <t>Cork City Pub</t>
  </si>
  <si>
    <t>Ani Ramen House</t>
  </si>
  <si>
    <t>Dear Maud</t>
  </si>
  <si>
    <t>Fragoso Liquors</t>
  </si>
  <si>
    <t>Carpe Diem</t>
  </si>
  <si>
    <t>Hudson Vine (A)</t>
  </si>
  <si>
    <t>City Line Liquors (P)</t>
  </si>
  <si>
    <t>Liquor Boss</t>
  </si>
  <si>
    <t>Lee's Liquor &amp; Grocery Store</t>
  </si>
  <si>
    <t>Zack's Oak Bar(A)Rest</t>
  </si>
  <si>
    <t>Hudson Wine &amp; Liq (P)</t>
  </si>
  <si>
    <t>Madison Bar &amp; Grill</t>
  </si>
  <si>
    <t>Thai O'brien (P)</t>
  </si>
  <si>
    <t>Lira Ii Liquor</t>
  </si>
  <si>
    <t>Primetime Liquors</t>
  </si>
  <si>
    <t>Kraemer's Liquor Store (P)</t>
  </si>
  <si>
    <t>J &amp; V Liquors</t>
  </si>
  <si>
    <t>Central Wine And Liquors</t>
  </si>
  <si>
    <t>Paulino Liquors</t>
  </si>
  <si>
    <t>Mars Deli &amp; Liquor</t>
  </si>
  <si>
    <t>Saku (P)</t>
  </si>
  <si>
    <t>Heaven's Liquor &amp; Deli</t>
  </si>
  <si>
    <t>L&amp;T Liquors</t>
  </si>
  <si>
    <t>High Spirits Of Bayonne</t>
  </si>
  <si>
    <t>Lot 13 Longbar &amp; Rest(P)</t>
  </si>
  <si>
    <t>Columbia Park Liquors</t>
  </si>
  <si>
    <t>The Lola</t>
  </si>
  <si>
    <t>Discount Liquor</t>
  </si>
  <si>
    <t>Union City Liquors</t>
  </si>
  <si>
    <t>Palace Drugs (P)</t>
  </si>
  <si>
    <t>Riverview Wine &amp; Spirits</t>
  </si>
  <si>
    <t>Willies Liq (P)</t>
  </si>
  <si>
    <t>Refined Wine and Spirits</t>
  </si>
  <si>
    <t>Bauers Wine &amp; Liquor</t>
  </si>
  <si>
    <t>New Orient Liquor</t>
  </si>
  <si>
    <t>Sip Discount Liq (A)</t>
  </si>
  <si>
    <t>Liquor Mart (Jersey City)</t>
  </si>
  <si>
    <t>Bottles Jersey City</t>
  </si>
  <si>
    <t>K O P Liquors (P)</t>
  </si>
  <si>
    <t>Metro Liquor (69 Jersey City)</t>
  </si>
  <si>
    <t>Larry's Liquors</t>
  </si>
  <si>
    <t>A &amp; S Liquors</t>
  </si>
  <si>
    <t>J&amp;R Liquors &amp; Deli</t>
  </si>
  <si>
    <t>Sigmond Liquors (A)</t>
  </si>
  <si>
    <t>B.K Liquor</t>
  </si>
  <si>
    <t>Moon Liquors (P)</t>
  </si>
  <si>
    <t>Grand View Wine &amp; Liquor</t>
  </si>
  <si>
    <t>New Junction Liquors</t>
  </si>
  <si>
    <t>Webster Liquors</t>
  </si>
  <si>
    <t>Kings Liquor</t>
  </si>
  <si>
    <t>Jersey Farm &amp; Liquors</t>
  </si>
  <si>
    <t>West Side Liquors</t>
  </si>
  <si>
    <t>Levy @ Sports Illustrated Stadium</t>
  </si>
  <si>
    <t>Blvd Liquors (P)</t>
  </si>
  <si>
    <t>Central Ave Liquors</t>
  </si>
  <si>
    <t>West Side Wine &amp; Liquor</t>
  </si>
  <si>
    <t>State Liq &amp; Deli (P)</t>
  </si>
  <si>
    <t>Hudson &amp; Co. Bar &amp; Grill</t>
  </si>
  <si>
    <t>Big Banner Plaza</t>
  </si>
  <si>
    <t>Boulevard Mart &amp; Liq (A)</t>
  </si>
  <si>
    <t>Sparrow Hill Market &amp;Liq (Jersey City)</t>
  </si>
  <si>
    <t>O'donnell's (P)</t>
  </si>
  <si>
    <t>O'Donnell's (P)</t>
  </si>
  <si>
    <t>Torelli's Deli (P)</t>
  </si>
  <si>
    <t>Mulligan's (P)</t>
  </si>
  <si>
    <t>Alex Liquors &amp; Deli</t>
  </si>
  <si>
    <t>New Town Liquors (P)</t>
  </si>
  <si>
    <t>Golden Beer &amp; Liquor</t>
  </si>
  <si>
    <t>Mannys Liquors</t>
  </si>
  <si>
    <t>Bbb Liquors(Costco)</t>
  </si>
  <si>
    <t>Louise &amp; Jerry's Tavern</t>
  </si>
  <si>
    <t>Acme Markets (Hoboken)</t>
  </si>
  <si>
    <t>Cosmo Liquors &amp; Grocery</t>
  </si>
  <si>
    <t>44o Liquors</t>
  </si>
  <si>
    <t>440 Liquors</t>
  </si>
  <si>
    <t>Crescent Wines &amp; Liq (P)</t>
  </si>
  <si>
    <t>Palisade Wine &amp; Liquor</t>
  </si>
  <si>
    <t>Lackawanna Liquor(P)</t>
  </si>
  <si>
    <t>Communipaw Liqs (P)</t>
  </si>
  <si>
    <t>O'nieal's (A)</t>
  </si>
  <si>
    <t>Binny's Liquors (306 Jersey City)</t>
  </si>
  <si>
    <t>Los Padrinos</t>
  </si>
  <si>
    <t>Downtown Liquor</t>
  </si>
  <si>
    <t>Harrison Discount Liq(P)</t>
  </si>
  <si>
    <t>Willow Grocery Liq.</t>
  </si>
  <si>
    <t>Cork Wines &amp; Spirits</t>
  </si>
  <si>
    <t>Cork Wines &amp; Spirits (Harrison)</t>
  </si>
  <si>
    <t>Steves Liquors (P)</t>
  </si>
  <si>
    <t>Metro Liquors (1212 Jersey City)</t>
  </si>
  <si>
    <t>Fulton Liquors (P)</t>
  </si>
  <si>
    <t>Texas-Arizona (A)</t>
  </si>
  <si>
    <t>City Liquors</t>
  </si>
  <si>
    <t>International Liqs (P)</t>
  </si>
  <si>
    <t>Hollywood Liqs (P)</t>
  </si>
  <si>
    <t>Kmp Liquors (P)</t>
  </si>
  <si>
    <t>Discount Liquors West New York</t>
  </si>
  <si>
    <t>Bangkok City Thai (P)Rest</t>
  </si>
  <si>
    <t>The Corner Pho</t>
  </si>
  <si>
    <t>Manhatten Liquors</t>
  </si>
  <si>
    <t>Corks &amp; Bottles (P)</t>
  </si>
  <si>
    <t>Margherita's Restaurant</t>
  </si>
  <si>
    <t>Jersey City Buy Rite (A)</t>
  </si>
  <si>
    <t>Hoboken Beer &amp; Soda</t>
  </si>
  <si>
    <t>ShopRite Wines &amp; Spirits of Hoboken</t>
  </si>
  <si>
    <t>Amelia's Bistro (P)</t>
  </si>
  <si>
    <t>Twin City Liquors (A)</t>
  </si>
  <si>
    <t>Perquin</t>
  </si>
  <si>
    <t>Universal Liquors (A)</t>
  </si>
  <si>
    <t>Wine Outlet</t>
  </si>
  <si>
    <t>Coach House Diner</t>
  </si>
  <si>
    <t>Zeppelin Hall (Z)</t>
  </si>
  <si>
    <t>Augie's Wine &amp; Liq (P)</t>
  </si>
  <si>
    <t>Liquor Warehouse</t>
  </si>
  <si>
    <t>Alvins W&amp;L (P)</t>
  </si>
  <si>
    <t>Jersey Wine &amp; Spirits</t>
  </si>
  <si>
    <t>Spanish Wine Import LLC</t>
  </si>
  <si>
    <t>Atlantic</t>
  </si>
  <si>
    <t>Spectrum</t>
  </si>
  <si>
    <t>Ovations Convention Ctr</t>
  </si>
  <si>
    <t>AVENUE A LIMITED</t>
  </si>
  <si>
    <t>Consigliere Bar</t>
  </si>
  <si>
    <t>Flavortown By Guy</t>
  </si>
  <si>
    <t>MCE-EWR Sora Sushi (B)</t>
  </si>
  <si>
    <t>Sora Sushi (B)</t>
  </si>
  <si>
    <t>1911 Smokehouse BBQ</t>
  </si>
  <si>
    <t>Felina Cucina</t>
  </si>
  <si>
    <t>Blitz Sports Bar</t>
  </si>
  <si>
    <t>D &amp; S Liquors</t>
  </si>
  <si>
    <t>Sterling Affair</t>
  </si>
  <si>
    <t>Alondras Bar &amp; Lounge</t>
  </si>
  <si>
    <t>The Bottle Stop (Newark)</t>
  </si>
  <si>
    <t>Spanish Tavern Ii Inc</t>
  </si>
  <si>
    <t>Krugs Tavern</t>
  </si>
  <si>
    <t>Mercato Tomato Pie</t>
  </si>
  <si>
    <t>Top Shelf Wine &amp; Liquor</t>
  </si>
  <si>
    <t>Cottage Liquors</t>
  </si>
  <si>
    <t>Norfolk Liquors</t>
  </si>
  <si>
    <t>The Deep Inn</t>
  </si>
  <si>
    <t>Exito Freshmarket &amp; Liq</t>
  </si>
  <si>
    <t>City Line Super Liquor</t>
  </si>
  <si>
    <t>Qxt's Nightclub</t>
  </si>
  <si>
    <t>Castle Sports Bar &amp; Rest</t>
  </si>
  <si>
    <t>Avenue Liquors</t>
  </si>
  <si>
    <t>Edwin Liquors</t>
  </si>
  <si>
    <t>Austin Liquor</t>
  </si>
  <si>
    <t>Skyline Liquors Iii</t>
  </si>
  <si>
    <t>Roseville Liquors &amp; Wines</t>
  </si>
  <si>
    <t>Mulberry Liquors</t>
  </si>
  <si>
    <t>New Owl Liquors</t>
  </si>
  <si>
    <t>Cline Liquors</t>
  </si>
  <si>
    <t>Sora Sushi Bar (A)</t>
  </si>
  <si>
    <t>New Silver Key Iii</t>
  </si>
  <si>
    <t>Kimka Liquors</t>
  </si>
  <si>
    <t>Pennsylvania Liquors</t>
  </si>
  <si>
    <t>Delta Sky Club</t>
  </si>
  <si>
    <t>954 Liquors</t>
  </si>
  <si>
    <t>Haber Liquors</t>
  </si>
  <si>
    <t>C &amp; D Liquors</t>
  </si>
  <si>
    <t>Oasis Liquors &amp; Bar</t>
  </si>
  <si>
    <t>Royal Liquor Ii</t>
  </si>
  <si>
    <t>Royal Wine Iv</t>
  </si>
  <si>
    <t>Family Liquors</t>
  </si>
  <si>
    <t>Chancellor Liquors (Newark)</t>
  </si>
  <si>
    <t>Chancellor Newark</t>
  </si>
  <si>
    <t>All Brothers Liquors #3 (Newark)</t>
  </si>
  <si>
    <t>Skyline Liquors #2</t>
  </si>
  <si>
    <t>Quality Liquors #2</t>
  </si>
  <si>
    <t>Hawthorne Quality Liquors</t>
  </si>
  <si>
    <t>Home Wine &amp; Liquor (Newark)</t>
  </si>
  <si>
    <t>Home Wine &amp; Liquor (224 Newark)</t>
  </si>
  <si>
    <t>Manny's Liquors</t>
  </si>
  <si>
    <t>Royal Liquors Iii</t>
  </si>
  <si>
    <t>Royal Liquors 3</t>
  </si>
  <si>
    <t>Faubourg Montclair</t>
  </si>
  <si>
    <t>Halcyon Seafood Brasserie</t>
  </si>
  <si>
    <t>The Mc Hotel</t>
  </si>
  <si>
    <t>Pharmacie Liquor Bar</t>
  </si>
  <si>
    <t>The Wellmont Theater</t>
  </si>
  <si>
    <t>Grove Liquors</t>
  </si>
  <si>
    <t>Egan &amp; Sons</t>
  </si>
  <si>
    <t>Porta</t>
  </si>
  <si>
    <t>The Grove</t>
  </si>
  <si>
    <t>Fine Dining Off</t>
  </si>
  <si>
    <t>Del Monico Steak House</t>
  </si>
  <si>
    <t>Lombardi's</t>
  </si>
  <si>
    <t>Jimmy's Bar</t>
  </si>
  <si>
    <t>The Cassidy</t>
  </si>
  <si>
    <t>Krauszer's Food &amp; Wines</t>
  </si>
  <si>
    <t>Muellers Star Liquors</t>
  </si>
  <si>
    <t>Al - Liquors</t>
  </si>
  <si>
    <t>Roseway Liquors &amp; Deli</t>
  </si>
  <si>
    <t>A-1 Payless Liquors</t>
  </si>
  <si>
    <t>Chancellor Liquors</t>
  </si>
  <si>
    <t>Chancellor Irvington</t>
  </si>
  <si>
    <t>Jason Liquors</t>
  </si>
  <si>
    <t>Vic's Place</t>
  </si>
  <si>
    <t>Madison Liquor Superette</t>
  </si>
  <si>
    <t>Antojitos Restaurant</t>
  </si>
  <si>
    <t>Red Reisa Grill and Catering</t>
  </si>
  <si>
    <t>Lufthansa Business Lounge</t>
  </si>
  <si>
    <t>Joe Canals</t>
  </si>
  <si>
    <t>Cambria Suites</t>
  </si>
  <si>
    <t>Lum's Cellars</t>
  </si>
  <si>
    <t>Ralph Liquors</t>
  </si>
  <si>
    <t>Brick City Liquors</t>
  </si>
  <si>
    <t>Home Town Liquors</t>
  </si>
  <si>
    <t>Home Town Clinton</t>
  </si>
  <si>
    <t>Tonys Liquors #2</t>
  </si>
  <si>
    <t>Best Brother Liquor</t>
  </si>
  <si>
    <t>Fox's Liquor</t>
  </si>
  <si>
    <t>Otg Management Ewr</t>
  </si>
  <si>
    <t>Firehouse Liquors</t>
  </si>
  <si>
    <t>Azcona Liquors</t>
  </si>
  <si>
    <t>New Silver Key Liq Ii</t>
  </si>
  <si>
    <t>Mayfair Wine &amp; Liquors</t>
  </si>
  <si>
    <t>Crosstown Liquors</t>
  </si>
  <si>
    <t>AN Liquor Store</t>
  </si>
  <si>
    <t>Wine Warehouse (Newark)</t>
  </si>
  <si>
    <t>Crestmont Country Club</t>
  </si>
  <si>
    <t>Courtyard West Orange</t>
  </si>
  <si>
    <t>Richfield Regency</t>
  </si>
  <si>
    <t>Don's Wine &amp; Liq(P)</t>
  </si>
  <si>
    <t>Applebee's Newark</t>
  </si>
  <si>
    <t>Pub At Njit</t>
  </si>
  <si>
    <t>Wine Barrel (P)</t>
  </si>
  <si>
    <t>Village Wine Shop</t>
  </si>
  <si>
    <t>Coda Kitchen &amp; Bar</t>
  </si>
  <si>
    <t>Maplewood Wine &amp; Liquor</t>
  </si>
  <si>
    <t>Grasshopper Cedar Grove</t>
  </si>
  <si>
    <t>Home Liquors(641 Newark)</t>
  </si>
  <si>
    <t>Irvington Discount Liquor</t>
  </si>
  <si>
    <t>Irvington 876</t>
  </si>
  <si>
    <t>JRC Liquor</t>
  </si>
  <si>
    <t>Home Liquors(1277 Irvington)</t>
  </si>
  <si>
    <t>International Liquor</t>
  </si>
  <si>
    <t>Coopers Liquor &amp; Deli</t>
  </si>
  <si>
    <t>All Brothers Ii (Irvington)</t>
  </si>
  <si>
    <t>Jim Dandy's</t>
  </si>
  <si>
    <t>Corks Corner Bar</t>
  </si>
  <si>
    <t>Home Liquors(465 Newark)</t>
  </si>
  <si>
    <t>Chapel Liquors</t>
  </si>
  <si>
    <t>Angel Liquors</t>
  </si>
  <si>
    <t>Skyline Liquors</t>
  </si>
  <si>
    <t>Burger Bound</t>
  </si>
  <si>
    <t>Royal Liquors</t>
  </si>
  <si>
    <t>Quality Liquors</t>
  </si>
  <si>
    <t>Extra Wine &amp; Liquor</t>
  </si>
  <si>
    <t>Bush Liquor &amp; Deli</t>
  </si>
  <si>
    <t>West Essex Diner</t>
  </si>
  <si>
    <t>Nikko Hibachi Steakhouse</t>
  </si>
  <si>
    <t>Garden State Tavern</t>
  </si>
  <si>
    <t>Mandara Restaurant</t>
  </si>
  <si>
    <t>Wine Village</t>
  </si>
  <si>
    <t>Ringside Pub</t>
  </si>
  <si>
    <t>Nanina's In The Park</t>
  </si>
  <si>
    <t>The Whiskey Priest</t>
  </si>
  <si>
    <t>Coolvines Newark</t>
  </si>
  <si>
    <t>Brunswick Zone</t>
  </si>
  <si>
    <t>Liquor City</t>
  </si>
  <si>
    <t>Aloha Krab Bloomfield</t>
  </si>
  <si>
    <t>Six Points Pub</t>
  </si>
  <si>
    <t>Gloria's Bar &amp; Grill</t>
  </si>
  <si>
    <t>Gloria''s Bar &amp; Grill</t>
  </si>
  <si>
    <t>Broughton World Of Liquor</t>
  </si>
  <si>
    <t>Swerdlow's Wine &amp; Liquor</t>
  </si>
  <si>
    <t>Obals Inn</t>
  </si>
  <si>
    <t>Health/Golf Cl Off</t>
  </si>
  <si>
    <t>Cedar Hill Golf/Cc</t>
  </si>
  <si>
    <t>Crystal Plaza</t>
  </si>
  <si>
    <t>Glen Ridge Country Club</t>
  </si>
  <si>
    <t>El Patio Liquor Store</t>
  </si>
  <si>
    <t>Guys &amp; Dolls Billiards &amp; Sports Bar</t>
  </si>
  <si>
    <t>Hometown Arcade - New Jersey</t>
  </si>
  <si>
    <t>Par 440 Restaurant</t>
  </si>
  <si>
    <t>Millburn Standard</t>
  </si>
  <si>
    <t>The Wine Rack North Caldwell</t>
  </si>
  <si>
    <t>Cityrub Steak &amp; Smokehouse</t>
  </si>
  <si>
    <t>Noches de Colombia Belleville</t>
  </si>
  <si>
    <t>Levy @ The Prudential Center</t>
  </si>
  <si>
    <t>Bacchanal Junction</t>
  </si>
  <si>
    <t>Benji's Mexican Grill</t>
  </si>
  <si>
    <t>Gateway on the 9TH</t>
  </si>
  <si>
    <t>The Fox &amp; Falcon</t>
  </si>
  <si>
    <t>Orange Lawn Tennis Club</t>
  </si>
  <si>
    <t>Marcus B&amp;P</t>
  </si>
  <si>
    <t>Fanny's/Lady Fingers</t>
  </si>
  <si>
    <t>460 Bistro</t>
  </si>
  <si>
    <t>460 BISTRO</t>
  </si>
  <si>
    <t>Fresco Montc</t>
  </si>
  <si>
    <t>Fresco Montclair</t>
  </si>
  <si>
    <t>Maplewood Country Club</t>
  </si>
  <si>
    <t>Avenue Bistro</t>
  </si>
  <si>
    <t>Village Hall</t>
  </si>
  <si>
    <t>KIng's W &amp; L</t>
  </si>
  <si>
    <t>King's W &amp; L</t>
  </si>
  <si>
    <t>City Discount Liquors</t>
  </si>
  <si>
    <t>Antik Greek Kitchens</t>
  </si>
  <si>
    <t>Shir-Mas Wines &amp; Liquors</t>
  </si>
  <si>
    <t>Silver Wine &amp; Liquor</t>
  </si>
  <si>
    <t>Park Ave Wine &amp; Liquors</t>
  </si>
  <si>
    <t>East Orange Liquor</t>
  </si>
  <si>
    <t>New Gold Rose Liquors</t>
  </si>
  <si>
    <t>Tremont Liquors</t>
  </si>
  <si>
    <t>Jonathan's Liquor Store</t>
  </si>
  <si>
    <t>New JD Liquors</t>
  </si>
  <si>
    <t>Las Canastillas</t>
  </si>
  <si>
    <t>LYONS DISCOUNT</t>
  </si>
  <si>
    <t>Lyons Discount</t>
  </si>
  <si>
    <t>Galaxy Liquor</t>
  </si>
  <si>
    <t>Brandy's Lounge And Liquors</t>
  </si>
  <si>
    <t>Castaway Restaurant</t>
  </si>
  <si>
    <t>Three Corners Liquor/Bar</t>
  </si>
  <si>
    <t>Home Wines &amp; Liquors (Orange)</t>
  </si>
  <si>
    <t>Harmony Bar &amp; Liquors</t>
  </si>
  <si>
    <t>Scotland Arms Liquors</t>
  </si>
  <si>
    <t>Forest Hill Field Club</t>
  </si>
  <si>
    <t>Tgi Fridays W.Orange</t>
  </si>
  <si>
    <t>Dillon's</t>
  </si>
  <si>
    <t>West Orange Elks Home</t>
  </si>
  <si>
    <t>B &amp; B Liquors (West Orange)</t>
  </si>
  <si>
    <t>Brinks Wine &amp; Liquors</t>
  </si>
  <si>
    <t>Liquor Lot</t>
  </si>
  <si>
    <t>Ruth's Chris Steak House (Short Hills)</t>
  </si>
  <si>
    <t>Town Pub Of Bloomfeild</t>
  </si>
  <si>
    <t>The Manor</t>
  </si>
  <si>
    <t>Franklin Steakhouse Tvrn</t>
  </si>
  <si>
    <t>DOUGH</t>
  </si>
  <si>
    <t>Tavern 292</t>
  </si>
  <si>
    <t>South End Liquors</t>
  </si>
  <si>
    <t>Home Wines &amp; Liquors (927 Newark)</t>
  </si>
  <si>
    <t>Quick Stop Liquors</t>
  </si>
  <si>
    <t>The Racquets Club Of Sh</t>
  </si>
  <si>
    <t>Gigantes Liquor</t>
  </si>
  <si>
    <t>Burke's Tavern</t>
  </si>
  <si>
    <t>Buy And Savings Liquor</t>
  </si>
  <si>
    <t>Redds Biergarten</t>
  </si>
  <si>
    <t>Newark Discount Wine and Spirits</t>
  </si>
  <si>
    <t>Home Liquors(773 Newark)</t>
  </si>
  <si>
    <t>Liquor Cave</t>
  </si>
  <si>
    <t>The Hudson Rose</t>
  </si>
  <si>
    <t>Tonys Liquor Store</t>
  </si>
  <si>
    <t>Lou's Corner</t>
  </si>
  <si>
    <t>Primavera Liquor</t>
  </si>
  <si>
    <t>Europa Liquors</t>
  </si>
  <si>
    <t>Bloomfield Buyrite</t>
  </si>
  <si>
    <t>Maple Check</t>
  </si>
  <si>
    <t>21 Plaza Wine &amp; Liquor</t>
  </si>
  <si>
    <t>Express Liquors</t>
  </si>
  <si>
    <t>Pueblo Liquor</t>
  </si>
  <si>
    <t>New Om Liquors</t>
  </si>
  <si>
    <t>Station Pharmacy/Wines</t>
  </si>
  <si>
    <t>Liquor Zone</t>
  </si>
  <si>
    <t>Marriott @Newark Liberty</t>
  </si>
  <si>
    <t>Best Quality Liquor</t>
  </si>
  <si>
    <t>Colony Liquors</t>
  </si>
  <si>
    <t>Krauszer's Food &amp; Liq</t>
  </si>
  <si>
    <t>Essex County Cc (A)</t>
  </si>
  <si>
    <t>Castle Rock Bar and Grill</t>
  </si>
  <si>
    <t>Plaza Wine &amp; Liquor</t>
  </si>
  <si>
    <t>Ivy Plaza Liquors</t>
  </si>
  <si>
    <t>L Town Liquors</t>
  </si>
  <si>
    <t>Toast Of The Town</t>
  </si>
  <si>
    <t>Wine Depot Of Livingston</t>
  </si>
  <si>
    <t>Krauszer Food &amp; Liquor</t>
  </si>
  <si>
    <t>Maple Liquors</t>
  </si>
  <si>
    <t>Homer Liquors</t>
  </si>
  <si>
    <t>St.James Gate Public Hous</t>
  </si>
  <si>
    <t>St.James Gate Public House</t>
  </si>
  <si>
    <t>Irvington Liquors</t>
  </si>
  <si>
    <t>Bello's</t>
  </si>
  <si>
    <t>Wine 2 Spirits</t>
  </si>
  <si>
    <t>Home Liquors(480 Newark) (P)</t>
  </si>
  <si>
    <t>Jimenez Cigar Lounge LLC</t>
  </si>
  <si>
    <t>Fornos Of Spain (A)</t>
  </si>
  <si>
    <t>Iberia Tavern &amp; Rest</t>
  </si>
  <si>
    <t>Casa D'paco</t>
  </si>
  <si>
    <t>Mompou Restaurant</t>
  </si>
  <si>
    <t>Thatcher Mcghee's</t>
  </si>
  <si>
    <t>Danahers</t>
  </si>
  <si>
    <t>Double Dee Liquors</t>
  </si>
  <si>
    <t>Home Liquors(520 East Orange)</t>
  </si>
  <si>
    <t>Bell Liquor</t>
  </si>
  <si>
    <t>The Wine Rack Millburn</t>
  </si>
  <si>
    <t>Boot Leggers W/L</t>
  </si>
  <si>
    <t>Lbv Cellars</t>
  </si>
  <si>
    <t>Seabra Liquors</t>
  </si>
  <si>
    <t>White Oaks Liquors</t>
  </si>
  <si>
    <t>C &amp; I Liquors(Superfresh)</t>
  </si>
  <si>
    <t>Valley Liquors</t>
  </si>
  <si>
    <t>American Whiskey Newark</t>
  </si>
  <si>
    <t>Just Jakes</t>
  </si>
  <si>
    <t>Cowans Public</t>
  </si>
  <si>
    <t>Nomada</t>
  </si>
  <si>
    <t>Il Tulipano</t>
  </si>
  <si>
    <t>Liquor Lobby</t>
  </si>
  <si>
    <t>Wine Legend</t>
  </si>
  <si>
    <t>Anthony Pizza N</t>
  </si>
  <si>
    <t>Anthonys Cfp/Livingston(A</t>
  </si>
  <si>
    <t>Brookside Grill/Banquets</t>
  </si>
  <si>
    <t>The Huddle Sportsbar/Gril</t>
  </si>
  <si>
    <t>The Brook Tavern &amp; Rest</t>
  </si>
  <si>
    <t>Express Two Liquors</t>
  </si>
  <si>
    <t>The Old Canal Inn</t>
  </si>
  <si>
    <t>Rainbow Liquors</t>
  </si>
  <si>
    <t>Mountain Ridge Cc</t>
  </si>
  <si>
    <t>Kelly's Liquors</t>
  </si>
  <si>
    <t>Caggiano Liquors</t>
  </si>
  <si>
    <t>Iron Bound Wines &amp; Spirit</t>
  </si>
  <si>
    <t>Short Hills Club</t>
  </si>
  <si>
    <t>Sidelines Bar And Grill</t>
  </si>
  <si>
    <t>Jacks Supermarket</t>
  </si>
  <si>
    <t>Party Liquors</t>
  </si>
  <si>
    <t>Angelbeck's</t>
  </si>
  <si>
    <t>Prime 94 Steakhouse &amp; Grill</t>
  </si>
  <si>
    <t>Lisbon Wines &amp; Liquors</t>
  </si>
  <si>
    <t>Mayfair Farms</t>
  </si>
  <si>
    <t>Calandra's</t>
  </si>
  <si>
    <t>Brix Restaurant/Bar</t>
  </si>
  <si>
    <t>Shillelagh Club</t>
  </si>
  <si>
    <t>Phillips Seafood</t>
  </si>
  <si>
    <t>Olshins Pharmacy</t>
  </si>
  <si>
    <t>Buy Rite Wine &amp; Liquor</t>
  </si>
  <si>
    <t>La Santa Bar &amp; Grill</t>
  </si>
  <si>
    <t>Cordes Wine &amp; Liquor</t>
  </si>
  <si>
    <t>The Oakley Kitchen</t>
  </si>
  <si>
    <t>Lucky 7 Wine &amp; Liq (A)</t>
  </si>
  <si>
    <t>Berkeley Liquors</t>
  </si>
  <si>
    <t>Tory Corner Liquors (P)</t>
  </si>
  <si>
    <t>Sam's Gourmet Liq/Groc</t>
  </si>
  <si>
    <t>Tax Free</t>
  </si>
  <si>
    <t>Rapp Beer &amp; Soda (A)</t>
  </si>
  <si>
    <t>Oasis Liquor &amp; Deli</t>
  </si>
  <si>
    <t>The Landmark Tavern</t>
  </si>
  <si>
    <t>Wine Com (A)</t>
  </si>
  <si>
    <t>Rajashree Wine &amp; Liq</t>
  </si>
  <si>
    <t>T&amp;T Liquors (A)</t>
  </si>
  <si>
    <t>New Home Liquor</t>
  </si>
  <si>
    <t>Vailsburg Wine/Liq (A)</t>
  </si>
  <si>
    <t>New Silver Key Liquor</t>
  </si>
  <si>
    <t>Victory Wine &amp; Liquor</t>
  </si>
  <si>
    <t>United Liquor</t>
  </si>
  <si>
    <t>Heller &amp; Heller (East Orange)</t>
  </si>
  <si>
    <t>Belleville Liquors</t>
  </si>
  <si>
    <t>Belleville Pub</t>
  </si>
  <si>
    <t>Fairchilds Market Place</t>
  </si>
  <si>
    <t>Savers Club/Liquor Locker</t>
  </si>
  <si>
    <t>Bottle King Livingston</t>
  </si>
  <si>
    <t>Pilgrim Liquor</t>
  </si>
  <si>
    <t>Bottle King Glen Ridge</t>
  </si>
  <si>
    <t>Drug Store</t>
  </si>
  <si>
    <t>Glen Ridge Pharmacy</t>
  </si>
  <si>
    <t>Fitzgerald 1928</t>
  </si>
  <si>
    <t>Verona Inn(Z)</t>
  </si>
  <si>
    <t>Cedar Grove Wine Cellar</t>
  </si>
  <si>
    <t>Boxcar Bar And Grill(P)</t>
  </si>
  <si>
    <t>Lithos Estiatorio(P)</t>
  </si>
  <si>
    <t>South Orange W/S</t>
  </si>
  <si>
    <t>South Orange Fine Wine &amp; Spirits</t>
  </si>
  <si>
    <t>The Clubhouse</t>
  </si>
  <si>
    <t>St Cloud Liquors</t>
  </si>
  <si>
    <t>A&amp;M Liquor</t>
  </si>
  <si>
    <t>Krauser's Liquor Locker</t>
  </si>
  <si>
    <t>Hook &amp; Reel Cajun Seafood</t>
  </si>
  <si>
    <t>Pioneer Wine's &amp; Liquors</t>
  </si>
  <si>
    <t>Heller &amp; Heller Liquors (Nutley)</t>
  </si>
  <si>
    <t>Romany Liquor Shop (A)</t>
  </si>
  <si>
    <t>Ritacco's Midtown B &amp; G</t>
  </si>
  <si>
    <t>Discount Liquors Bloomfield</t>
  </si>
  <si>
    <t>Fairfield Wine Cellar</t>
  </si>
  <si>
    <t>Amanti Vino</t>
  </si>
  <si>
    <t>Lunellos</t>
  </si>
  <si>
    <t>FERRY WINE &amp; LIQUOR STOP</t>
  </si>
  <si>
    <t>Bloomfield Steak &amp; Seafood House</t>
  </si>
  <si>
    <t>Mcgovern's Tavern(A)</t>
  </si>
  <si>
    <t>Brookdale W &amp; S (A)</t>
  </si>
  <si>
    <t>Grape Collective Montclair</t>
  </si>
  <si>
    <t>Town House Liq (A)&amp; Wine</t>
  </si>
  <si>
    <t>Gallaghers Wine &amp; Cheese</t>
  </si>
  <si>
    <t>Brookdale Tavern/ Kitchen</t>
  </si>
  <si>
    <t>Cedar Grove Liq (P)</t>
  </si>
  <si>
    <t>Nutley Wine Shop</t>
  </si>
  <si>
    <t>Michael Roscommon Hs(A)</t>
  </si>
  <si>
    <t>Tierney's Tavern(A)</t>
  </si>
  <si>
    <t>Moonshine Supper Club(Z)</t>
  </si>
  <si>
    <t>Kings Super Markets</t>
  </si>
  <si>
    <t>Kingdom Liquors (A)</t>
  </si>
  <si>
    <t>Cloverleaf Tavern</t>
  </si>
  <si>
    <t>Gaslight Brewery &amp; Rest.</t>
  </si>
  <si>
    <t>Total Wine &amp; More (West Orange)</t>
  </si>
  <si>
    <t>Kilkenny Alehouse</t>
  </si>
  <si>
    <t>The Bottle Stop (Caldwell)</t>
  </si>
  <si>
    <t>Merit (P)</t>
  </si>
  <si>
    <t>Shoprite Wine &amp; Spirits</t>
  </si>
  <si>
    <t>Verona Wine Cellar</t>
  </si>
  <si>
    <t>Brewer</t>
  </si>
  <si>
    <t>3 Crowns Wine &amp; Spirits</t>
  </si>
  <si>
    <t>International (Samples)</t>
  </si>
  <si>
    <t>Crown Imports_2</t>
  </si>
  <si>
    <t>Monmouth</t>
  </si>
  <si>
    <t>U.S. Beverage</t>
  </si>
  <si>
    <t>Andes Imp Suite 100</t>
  </si>
  <si>
    <t>Pdc World Services Int'l</t>
  </si>
  <si>
    <t>Harrison Beverage</t>
  </si>
  <si>
    <t>Ritchie &amp; Page</t>
  </si>
  <si>
    <t>Mikes Hard Lemonade</t>
  </si>
  <si>
    <t>Gambrinus Company</t>
  </si>
  <si>
    <t>MD, Baltimore City</t>
  </si>
  <si>
    <t>Bond Distributing</t>
  </si>
  <si>
    <t>Beverage Innovation Corp.</t>
  </si>
  <si>
    <t>Muller, Inc.</t>
  </si>
  <si>
    <t>Luneau USA Inc.</t>
  </si>
  <si>
    <t>Selective Wines &amp; Spirits</t>
  </si>
  <si>
    <t>Viavino</t>
  </si>
  <si>
    <t>America Imp &amp; Exp</t>
  </si>
  <si>
    <t>Buckeye Distributing</t>
  </si>
  <si>
    <t>High Grade Distributors Randolph</t>
  </si>
  <si>
    <t>High Grade Distributors North Brunswick</t>
  </si>
  <si>
    <t>Kramer</t>
  </si>
  <si>
    <t>Dancing Bear Cellars</t>
  </si>
  <si>
    <t>High Tide</t>
  </si>
  <si>
    <t>Warren Dist</t>
  </si>
  <si>
    <t>Mercer</t>
  </si>
  <si>
    <t>Hub City Distributors</t>
  </si>
  <si>
    <t>Viacava Selections</t>
  </si>
  <si>
    <t>Shore Point</t>
  </si>
  <si>
    <t>Peerless Beverage Co.</t>
  </si>
  <si>
    <t>TX, Bexar</t>
  </si>
  <si>
    <t>Pabst Brewing Co</t>
  </si>
  <si>
    <t>Meritage Wine Group</t>
  </si>
  <si>
    <t>Harry's Wine Cellar</t>
  </si>
  <si>
    <t>Port Imperail HOQ LLC</t>
  </si>
  <si>
    <t>Port Imperial HOQ LLC</t>
  </si>
  <si>
    <t>NJ VETERANS NETWORK RENAISSANCE FESTIVAL</t>
  </si>
  <si>
    <t>OVO Vodka LLC</t>
  </si>
  <si>
    <t>N.K.S. Distributors</t>
  </si>
  <si>
    <t>HOP WTR INC.</t>
  </si>
  <si>
    <t>Regal Wine Imports, Inc</t>
  </si>
  <si>
    <t>Athletic Brewing Company</t>
  </si>
  <si>
    <t>Waterbird Spirits</t>
  </si>
  <si>
    <t>Cavalier Florida</t>
  </si>
  <si>
    <t>Gasko Meyer</t>
  </si>
  <si>
    <t>Bell's Brewery</t>
  </si>
  <si>
    <t>Laird &amp; Company</t>
  </si>
  <si>
    <t>Commercial Distributing</t>
  </si>
  <si>
    <t>Montauk Brewing Company</t>
  </si>
  <si>
    <t>Primos Imports</t>
  </si>
  <si>
    <t>MHW Riviera Imports</t>
  </si>
  <si>
    <t>SKI Beer</t>
  </si>
  <si>
    <t>Montucky Cold Snacks Lager</t>
  </si>
  <si>
    <t>Breakthru Beverage</t>
  </si>
  <si>
    <t>XYZ BEVERAGES LLC</t>
  </si>
  <si>
    <t>Rose Spritz</t>
  </si>
  <si>
    <t>Stevens Point Brewery</t>
  </si>
  <si>
    <t>Nestor Imports</t>
  </si>
  <si>
    <t>Louis Glunz Beer Inc</t>
  </si>
  <si>
    <t>Sazerac Company</t>
  </si>
  <si>
    <t>NY, Bronx_2</t>
  </si>
  <si>
    <t>Pampa Beverages</t>
  </si>
  <si>
    <t>Sullivan's Craft Brewery</t>
  </si>
  <si>
    <t>Saratoga Spring Water Co</t>
  </si>
  <si>
    <t>Rocky Mountain Soda</t>
  </si>
  <si>
    <t>Sapporo Usa Inc</t>
  </si>
  <si>
    <t>Binding Braueri</t>
  </si>
  <si>
    <t>Global Village Imports</t>
  </si>
  <si>
    <t>Drink Four Brewing</t>
  </si>
  <si>
    <t>Stanly Stawski Dist. Co</t>
  </si>
  <si>
    <t>Carolina Global Brewing</t>
  </si>
  <si>
    <t>Crook &amp; Marker LLC</t>
  </si>
  <si>
    <t>Glens Falls Brewing Co</t>
  </si>
  <si>
    <t>Palaweno Beer Co.</t>
  </si>
  <si>
    <t>Red Bull North America</t>
  </si>
  <si>
    <t>Paulaner/Hp Usa</t>
  </si>
  <si>
    <t>Vermont Cider Co</t>
  </si>
  <si>
    <t>Fx Matt/Saranac</t>
  </si>
  <si>
    <t>Northeast Holdings</t>
  </si>
  <si>
    <t>Narragansett Brewing Co</t>
  </si>
  <si>
    <t>NY, Rockland</t>
  </si>
  <si>
    <t>Shop Rite Liq Pearl River</t>
  </si>
  <si>
    <t>Innis &amp; Gunn</t>
  </si>
  <si>
    <t>Ithaca Beer Co.</t>
  </si>
  <si>
    <t>Hook &amp; Ladder</t>
  </si>
  <si>
    <t>U S 1 Buy Rite (A)</t>
  </si>
  <si>
    <t>FIFCO Usa</t>
  </si>
  <si>
    <t>Jersey Girl Brewing</t>
  </si>
  <si>
    <t>Mondial De La Biere</t>
  </si>
  <si>
    <t>Global Beer Network</t>
  </si>
  <si>
    <t>Ennoble Beverages Inc</t>
  </si>
  <si>
    <t>Evil Genius Beer</t>
  </si>
  <si>
    <t>International Wine Merch</t>
  </si>
  <si>
    <t>Hofbrauhaus Of America</t>
  </si>
  <si>
    <t>Black Dirt (Warwick Valley Wine)</t>
  </si>
  <si>
    <t>MBBC/Long Trail</t>
  </si>
  <si>
    <t>Southern Tier Brew Co</t>
  </si>
  <si>
    <t>Indian River Bev Corp</t>
  </si>
  <si>
    <t>Total Beverage Solutions</t>
  </si>
  <si>
    <t>Newburgh Brewing Company</t>
  </si>
  <si>
    <t>Vinextra</t>
  </si>
  <si>
    <t>Ocean Wine &amp; Spirits</t>
  </si>
  <si>
    <t>Abarbanel Wine</t>
  </si>
  <si>
    <t>Sierra Nevada Brewing Co</t>
  </si>
  <si>
    <t>Victory Brewing</t>
  </si>
  <si>
    <t>Flying Fish Brewing Co</t>
  </si>
  <si>
    <t>W Bedoya Import</t>
  </si>
  <si>
    <t>Prestige</t>
  </si>
  <si>
    <t>Great Sunsan Wine Import</t>
  </si>
  <si>
    <t>Bev Alliance</t>
  </si>
  <si>
    <t>Nash Distributors</t>
  </si>
  <si>
    <t>Diversified Imports</t>
  </si>
  <si>
    <t>Yuengling Brewery</t>
  </si>
  <si>
    <t>Kohler Employees</t>
  </si>
  <si>
    <t>Samples/Donations</t>
  </si>
  <si>
    <t>Inventory Adjustment</t>
  </si>
  <si>
    <t>Kohler Samples Taken 50%</t>
  </si>
  <si>
    <t>Sam Adams AP Processing</t>
  </si>
  <si>
    <t>Sam Adams</t>
  </si>
  <si>
    <t>Heineken Usa</t>
  </si>
  <si>
    <t>Alchemy And Science</t>
  </si>
  <si>
    <t>The F.X. Matt Brewing Co</t>
  </si>
  <si>
    <t>Great Lakes Brewing Co</t>
  </si>
  <si>
    <t>Hunterdon Brewing Company</t>
  </si>
  <si>
    <t>Rep Sales</t>
  </si>
  <si>
    <t>New Belgium Brewing</t>
  </si>
  <si>
    <t>PICNIC</t>
  </si>
  <si>
    <t>Red Bull Vending Machine</t>
  </si>
  <si>
    <t>Its Greek To Me</t>
  </si>
  <si>
    <t>Aldo's Italian Rest(Z)</t>
  </si>
  <si>
    <t>The Original Barn</t>
  </si>
  <si>
    <t>Blue Moon Mexican Cafe</t>
  </si>
  <si>
    <t>The Brick House (P)</t>
  </si>
  <si>
    <t>Wine &amp; Spirit World</t>
  </si>
  <si>
    <t>Wine &amp; Spirit World(W)</t>
  </si>
  <si>
    <t>Wyckoff Tavern Kitchen and Bar</t>
  </si>
  <si>
    <t>Franklin Lake Liq</t>
  </si>
  <si>
    <t>Indian Trail Club</t>
  </si>
  <si>
    <t>Pazza 95001</t>
  </si>
  <si>
    <t>Pazza</t>
  </si>
  <si>
    <t>Doc Watsons NJ</t>
  </si>
  <si>
    <t>K Of C Oakland (A)</t>
  </si>
  <si>
    <t>Portobello Feasts</t>
  </si>
  <si>
    <t>Holiday Bowl</t>
  </si>
  <si>
    <t>Elks Post 2167</t>
  </si>
  <si>
    <t>Portobello Banquets</t>
  </si>
  <si>
    <t>Oakland Diner</t>
  </si>
  <si>
    <t>Oakland Wine (A)</t>
  </si>
  <si>
    <t>American Legion Oakland Post 369</t>
  </si>
  <si>
    <t>American Legion Oakland Post369</t>
  </si>
  <si>
    <t>Valley Stables (P)</t>
  </si>
  <si>
    <t>Harvest and Ale</t>
  </si>
  <si>
    <t>Cenzino's (P)</t>
  </si>
  <si>
    <t>Hansil's Bar (P)</t>
  </si>
  <si>
    <t>Segovia Tavern</t>
  </si>
  <si>
    <t>Trovato's Due (Z)</t>
  </si>
  <si>
    <t>Long Hill Liquors (A)</t>
  </si>
  <si>
    <t>Hilton N04660</t>
  </si>
  <si>
    <t>Homewood Suites Mahwah</t>
  </si>
  <si>
    <t>Courtyard Mahwah</t>
  </si>
  <si>
    <t>Sangria Taps/Rest(Z)</t>
  </si>
  <si>
    <t>Double Tree By Hilton</t>
  </si>
  <si>
    <t>Elks Post 1941 (Z)</t>
  </si>
  <si>
    <t>Scherer &amp; Company</t>
  </si>
  <si>
    <t>Nonna's Pizza</t>
  </si>
  <si>
    <t>Rp Prime Restaurant</t>
  </si>
  <si>
    <t>Mahwah Wine &amp; Liquor (A)</t>
  </si>
  <si>
    <t>Mason Jar</t>
  </si>
  <si>
    <t>Mason Jar Restaurant</t>
  </si>
  <si>
    <t>Mahwah B &amp; G (A)</t>
  </si>
  <si>
    <t>Mahwah Liqrs (P)</t>
  </si>
  <si>
    <t>Roxanne's A)</t>
  </si>
  <si>
    <t>Stateline Diner (P)</t>
  </si>
  <si>
    <t>K Of C Ramsey</t>
  </si>
  <si>
    <t>Ramsey Country Clb</t>
  </si>
  <si>
    <t>Varka</t>
  </si>
  <si>
    <t>Shannon Rose N</t>
  </si>
  <si>
    <t>The Shannon Rose/Ramsey</t>
  </si>
  <si>
    <t>Bottle King (A) Ramsey</t>
  </si>
  <si>
    <t>Houlihan's Ramsey</t>
  </si>
  <si>
    <t>Ramsey Wine &amp; Liquor</t>
  </si>
  <si>
    <t>Brady's At(A)The Station</t>
  </si>
  <si>
    <t>Chili's Ramsey (A)</t>
  </si>
  <si>
    <t>Kinchley's</t>
  </si>
  <si>
    <t>Brothers Smokehouse</t>
  </si>
  <si>
    <t>Bar Boutique</t>
  </si>
  <si>
    <t>Anthony's CF Pizza (A) (Ramsey)</t>
  </si>
  <si>
    <t>Acme Markets (Allendale)</t>
  </si>
  <si>
    <t>Allendale Wine Shoppe</t>
  </si>
  <si>
    <t>Allendale Social</t>
  </si>
  <si>
    <t>Allendale Bar &amp; Grill</t>
  </si>
  <si>
    <t>Savini Rest (A)</t>
  </si>
  <si>
    <t>Matthew Colonial Rest(A)</t>
  </si>
  <si>
    <t>American Lgn (P) (Waldwick)</t>
  </si>
  <si>
    <t>Charlie's Place</t>
  </si>
  <si>
    <t>Andrea's Restaurant</t>
  </si>
  <si>
    <t>Waldwick Wine/Spirits</t>
  </si>
  <si>
    <t>Discount Liq (P)_2</t>
  </si>
  <si>
    <t>W's Village Grille</t>
  </si>
  <si>
    <t>Nellie's Place (P)</t>
  </si>
  <si>
    <t>Hohokus Inn &amp; Tavern</t>
  </si>
  <si>
    <t>Garbo's Ital Deli&amp;Liq(Z)</t>
  </si>
  <si>
    <t>Wine &amp; Spirits World (Hohokus)</t>
  </si>
  <si>
    <t>Uncorked Wine &amp; Spirits (Hohokus)</t>
  </si>
  <si>
    <t>Bacari</t>
  </si>
  <si>
    <t>Seasons Catering (A)</t>
  </si>
  <si>
    <t>K Of C (Z) Washing. Twsp</t>
  </si>
  <si>
    <t>Township Liq (P)</t>
  </si>
  <si>
    <t>Doghouse Saloon (Z)</t>
  </si>
  <si>
    <t>Kings (Midland Park)</t>
  </si>
  <si>
    <t>Vol Fire Co Midland Pk.</t>
  </si>
  <si>
    <t>Arturo's Restaurnt</t>
  </si>
  <si>
    <t>Acme Markets (Midland Park)</t>
  </si>
  <si>
    <t>Eleven Central</t>
  </si>
  <si>
    <t>Park West Tavern</t>
  </si>
  <si>
    <t>Upper Ridgewood Tennis(A)</t>
  </si>
  <si>
    <t>The Office 2131 Ridgewood</t>
  </si>
  <si>
    <t>Bareburger (Ridgewood)</t>
  </si>
  <si>
    <t>The Madison Rose</t>
  </si>
  <si>
    <t>Ridgewood Super Cellar</t>
  </si>
  <si>
    <t>Mac Murphy</t>
  </si>
  <si>
    <t>The Wine Seller</t>
  </si>
  <si>
    <t>Steel Wheel Tavern</t>
  </si>
  <si>
    <t>Roots Ridgewood (A)</t>
  </si>
  <si>
    <t>Quick Stop Liquor &amp; Wine</t>
  </si>
  <si>
    <t>Stop &amp; Shop (A)Ridgewood</t>
  </si>
  <si>
    <t>GREEN WAY MARKETS</t>
  </si>
  <si>
    <t>Public Ridgewood</t>
  </si>
  <si>
    <t>Stone &amp; Rail</t>
  </si>
  <si>
    <t>Bottle King (A) Glen Rock</t>
  </si>
  <si>
    <t>Jalapeno Mex. Grille(A)</t>
  </si>
  <si>
    <t>Glen Rock Ac Clb(P)</t>
  </si>
  <si>
    <t>Glen Rock Inn</t>
  </si>
  <si>
    <t>Beekman's Liquors</t>
  </si>
  <si>
    <t>Beekman's Wines and Liquors</t>
  </si>
  <si>
    <t>Food Universe Marketplace</t>
  </si>
  <si>
    <t>Hyatt Place Fair Lawn (A)</t>
  </si>
  <si>
    <t>Cosmo Club (Z)</t>
  </si>
  <si>
    <t>American Lgn (Z) (Fair Lawn)</t>
  </si>
  <si>
    <t>RP Prime Steakhouse</t>
  </si>
  <si>
    <t>Fair Lawn Diner</t>
  </si>
  <si>
    <t>Anthony's Coal Fired Pizza (Fair Lawn)</t>
  </si>
  <si>
    <t>K Of C W Bergen</t>
  </si>
  <si>
    <t>Land &amp; Sea</t>
  </si>
  <si>
    <t>Gotham City Diner (Fair Lawn)</t>
  </si>
  <si>
    <t>Oceanos Osyter Bar Grill</t>
  </si>
  <si>
    <t>B R C Catering (P)</t>
  </si>
  <si>
    <t>Jj's Pub</t>
  </si>
  <si>
    <t>JJ's Pub</t>
  </si>
  <si>
    <t>Fair Lawn Athletic Club</t>
  </si>
  <si>
    <t>Shop Rite Liq(A) Fair Lwn</t>
  </si>
  <si>
    <t>Dutch House</t>
  </si>
  <si>
    <t>Radburn Liquors (A</t>
  </si>
  <si>
    <t>Morlot W &amp; L (A)</t>
  </si>
  <si>
    <t>Davia (P)</t>
  </si>
  <si>
    <t>Fairlawn Wine &amp; Spirits</t>
  </si>
  <si>
    <t>Fair Lawn Wine &amp; Spirits</t>
  </si>
  <si>
    <t>THE CRAFTSMAN</t>
  </si>
  <si>
    <t>The Craftsman</t>
  </si>
  <si>
    <t>Stosh's Craft Bar (Z)</t>
  </si>
  <si>
    <t>Fair Lawn Lanes (P)</t>
  </si>
  <si>
    <t>Shoti Bread House</t>
  </si>
  <si>
    <t>B &amp; B Liquors (Fair Lawn)</t>
  </si>
  <si>
    <t>Amazon Fresh (Paramus)</t>
  </si>
  <si>
    <t>Eddie V</t>
  </si>
  <si>
    <t>Eddie V's</t>
  </si>
  <si>
    <t>Hampton Inn Paramus</t>
  </si>
  <si>
    <t>The Green Lounge</t>
  </si>
  <si>
    <t>On The Border N10096</t>
  </si>
  <si>
    <t>On The Border Paramus</t>
  </si>
  <si>
    <t>Chili's Paramus</t>
  </si>
  <si>
    <t>Paramus Courtyard</t>
  </si>
  <si>
    <t>Marketplace Cafe (A)</t>
  </si>
  <si>
    <t>Vfw Post 6699 Paramus</t>
  </si>
  <si>
    <t>Olive Garden Paramus</t>
  </si>
  <si>
    <t>PRIME WINE CELLAR Liquor &amp; Beer</t>
  </si>
  <si>
    <t>Biagio's</t>
  </si>
  <si>
    <t>Arcola Country C.</t>
  </si>
  <si>
    <t>Elks Post 2001 Paramus</t>
  </si>
  <si>
    <t>Cheesecake Fac N01700</t>
  </si>
  <si>
    <t>Grand Lux Cafe (A)</t>
  </si>
  <si>
    <t>Seoul Galbi</t>
  </si>
  <si>
    <t>El Cid</t>
  </si>
  <si>
    <t>Ridgewood Country Club</t>
  </si>
  <si>
    <t>Stew Leonard's(A) Paramus Wine</t>
  </si>
  <si>
    <t>Paramus Food Center</t>
  </si>
  <si>
    <t>Applebee's Paramus</t>
  </si>
  <si>
    <t>Red Lobster N10005</t>
  </si>
  <si>
    <t>Red Lobster Paramus</t>
  </si>
  <si>
    <t>Kiku Restaurant</t>
  </si>
  <si>
    <t>Millers Paramus Ale House</t>
  </si>
  <si>
    <t>Season's 52</t>
  </si>
  <si>
    <t>Nordstrom Garden Court</t>
  </si>
  <si>
    <t>Bahama Breeze N</t>
  </si>
  <si>
    <t>Bahama Breeze (Paramus)</t>
  </si>
  <si>
    <t>Bonefish N</t>
  </si>
  <si>
    <t>Bonefish Grill (A) (Paramus)</t>
  </si>
  <si>
    <t>Cali Pizza N10117</t>
  </si>
  <si>
    <t>California Pizza Paramus</t>
  </si>
  <si>
    <t>Casa De Montecristo</t>
  </si>
  <si>
    <t>Suburban Diner</t>
  </si>
  <si>
    <t>Houlihans (Para)(A)</t>
  </si>
  <si>
    <t>Fogo de Chao (Paramus)</t>
  </si>
  <si>
    <t>The Orange Lantern</t>
  </si>
  <si>
    <t>Shop Rite Liq (Paramus)</t>
  </si>
  <si>
    <t>Capital Grille</t>
  </si>
  <si>
    <t>The Capital Grille (A)</t>
  </si>
  <si>
    <t>Whole Foods Market (Paramus)</t>
  </si>
  <si>
    <t>K Of C Maywood</t>
  </si>
  <si>
    <t>Ruth's Chris Steakhouse (Maywood)</t>
  </si>
  <si>
    <t>American Lgn (Z) (Maywood)</t>
  </si>
  <si>
    <t>Maywood Market(A)</t>
  </si>
  <si>
    <t>Maywood Wine&amp;Liq (A)</t>
  </si>
  <si>
    <t>Coronet Variety</t>
  </si>
  <si>
    <t>Hollywd Liq&amp;Deli (A)</t>
  </si>
  <si>
    <t>Victor's Maywood Inn</t>
  </si>
  <si>
    <t>Columbian Club (Z)</t>
  </si>
  <si>
    <t>El Asadero Mexican Grill (Rochelle Park)</t>
  </si>
  <si>
    <t>Outback N06530</t>
  </si>
  <si>
    <t>Outback Stk Hse Roch Pk</t>
  </si>
  <si>
    <t>Longhorn Steak Rochele Pk</t>
  </si>
  <si>
    <t>J R W &amp; Liq (A)</t>
  </si>
  <si>
    <t>Nanni's (A)</t>
  </si>
  <si>
    <t>American Lgn Rochelle Pk</t>
  </si>
  <si>
    <t>Shop Rite Liq(A) Roch Pk</t>
  </si>
  <si>
    <t>Woodstone Pizza B &amp; G</t>
  </si>
  <si>
    <t>Ani Service Station Inc</t>
  </si>
  <si>
    <t>Super K Food (A) Store</t>
  </si>
  <si>
    <t>American Lgn Elmwood Park</t>
  </si>
  <si>
    <t>Elmwood Pk-Pater Elks #60</t>
  </si>
  <si>
    <t>Parkway Lanes</t>
  </si>
  <si>
    <t>Reserve (Z) Assoc.</t>
  </si>
  <si>
    <t>Parkway Diner (Z)</t>
  </si>
  <si>
    <t>All Star Wine &amp; Liquor</t>
  </si>
  <si>
    <t>Hook &amp; Reel</t>
  </si>
  <si>
    <t>Metro Liquor (Elmwood Park)</t>
  </si>
  <si>
    <t>Blvd Bar &amp; Grill (Z)</t>
  </si>
  <si>
    <t>William J. Mulligan VFW Post 281</t>
  </si>
  <si>
    <t>Payless Liquor &amp; Dell</t>
  </si>
  <si>
    <t>Asu Mare Peru Restobar</t>
  </si>
  <si>
    <t>M &amp; M Wine &amp; Spirits</t>
  </si>
  <si>
    <t>Pizza Town USA</t>
  </si>
  <si>
    <t>Wine Land</t>
  </si>
  <si>
    <t>Royal Warsaw (P) Rest.</t>
  </si>
  <si>
    <t>Lidl</t>
  </si>
  <si>
    <t>Lidl Elmwood Park</t>
  </si>
  <si>
    <t>Blue 42 Restaurant &amp; Bar</t>
  </si>
  <si>
    <t>Birchwood Liq &amp; Deli (Z)</t>
  </si>
  <si>
    <t>Food Mart Liquor</t>
  </si>
  <si>
    <t>Saddle Brook Liquor &amp; Bar (NA)</t>
  </si>
  <si>
    <t>American Lgn (Z) (Saddle Brook)</t>
  </si>
  <si>
    <t>Saddle Brook Liquor &amp; Bar</t>
  </si>
  <si>
    <t>Krauszer Liquor</t>
  </si>
  <si>
    <t>Discount Liq &amp; Bar</t>
  </si>
  <si>
    <t>Que Pasta (A)</t>
  </si>
  <si>
    <t>Vfw Of Saddlebrook</t>
  </si>
  <si>
    <t>Excelsior (Z)</t>
  </si>
  <si>
    <t>Usa Wine Traders Club (Saddle Brook)</t>
  </si>
  <si>
    <t>The Plank Pizza And Bar</t>
  </si>
  <si>
    <t>Saddle Brook (A) Diner</t>
  </si>
  <si>
    <t>Matsuya</t>
  </si>
  <si>
    <t>Wine Country Of Sb (A)</t>
  </si>
  <si>
    <t>Wine Country Of Saddle Brook (A)</t>
  </si>
  <si>
    <t>Midland Brewhouse (A)</t>
  </si>
  <si>
    <t>Marriot Hotel(A)Saddle Bk</t>
  </si>
  <si>
    <t>Golden Pub (P)</t>
  </si>
  <si>
    <t>Acadia Catering</t>
  </si>
  <si>
    <t>Cork &amp; Keg (A)</t>
  </si>
  <si>
    <t>Shop Rite Liq (A)Emerson</t>
  </si>
  <si>
    <t>Emerson Hotel</t>
  </si>
  <si>
    <t>Bar Mutz</t>
  </si>
  <si>
    <t>K Of C Westwood</t>
  </si>
  <si>
    <t>American Lgn (Z) (Westwood)</t>
  </si>
  <si>
    <t>Iron Horse</t>
  </si>
  <si>
    <t>Osteria Crescendo</t>
  </si>
  <si>
    <t>Westwood Wine and Liquors</t>
  </si>
  <si>
    <t>MeltToba Restaurant</t>
  </si>
  <si>
    <t>Djm Liq Inc. (P)(Andrew)</t>
  </si>
  <si>
    <t>Winemart Discount</t>
  </si>
  <si>
    <t>P J Finnegan's</t>
  </si>
  <si>
    <t>Elks Post 1562</t>
  </si>
  <si>
    <t>Lolitas Mexican Cantina</t>
  </si>
  <si>
    <t>Hillsdale Vol Fire(Z)</t>
  </si>
  <si>
    <t>American Viking Holdings</t>
  </si>
  <si>
    <t>Leblon Steakhouse</t>
  </si>
  <si>
    <t>Shop Rite Liq (A)Hillsdal</t>
  </si>
  <si>
    <t>Bensi (P)</t>
  </si>
  <si>
    <t>Osso Buco</t>
  </si>
  <si>
    <t>Bottle King (A) Hillsdale</t>
  </si>
  <si>
    <t>The Cornerstone (P)</t>
  </si>
  <si>
    <t>Lou's</t>
  </si>
  <si>
    <t>Sol Restaurant</t>
  </si>
  <si>
    <t>Bareburger (Woodcliff Lake)</t>
  </si>
  <si>
    <t>Cambridge Wines (Woodcliff Lake)</t>
  </si>
  <si>
    <t>Park Ridge Vol Fire Dept</t>
  </si>
  <si>
    <t>Reserve Police</t>
  </si>
  <si>
    <t>Marriott (P) Park Ridge</t>
  </si>
  <si>
    <t>Elks Post 2234</t>
  </si>
  <si>
    <t>American Lgn Park Ridge</t>
  </si>
  <si>
    <t>103 Prime Time</t>
  </si>
  <si>
    <t>Ridgemont Liquors (A)</t>
  </si>
  <si>
    <t>Park Steakhouse</t>
  </si>
  <si>
    <t>Four Leaves</t>
  </si>
  <si>
    <t>Brand Bar &amp; Bev (A)</t>
  </si>
  <si>
    <t>Esty Street</t>
  </si>
  <si>
    <t>Peppercorn's</t>
  </si>
  <si>
    <t>Flemings Prime Steakhouse and Wine Bar</t>
  </si>
  <si>
    <t>Fire &amp; Oak (A)</t>
  </si>
  <si>
    <t>Montvale Fire Company</t>
  </si>
  <si>
    <t>Hearth &amp; Tap Co.</t>
  </si>
  <si>
    <t>Montvale Bowl (A)</t>
  </si>
  <si>
    <t>Davey's Locker (A)</t>
  </si>
  <si>
    <t>Montvale Wine&amp;Spirits (P)</t>
  </si>
  <si>
    <t>Montvale Wine &amp; Spirits</t>
  </si>
  <si>
    <t>Montvale Wine/Liq &amp; Beer</t>
  </si>
  <si>
    <t>449 Prime @ Edgewood Country Club</t>
  </si>
  <si>
    <t>Green Point Restaurant</t>
  </si>
  <si>
    <t>Rivervale Country Club</t>
  </si>
  <si>
    <t>Florentine Garden</t>
  </si>
  <si>
    <t>Let's Meat Steakhouse</t>
  </si>
  <si>
    <t>Valley Burgers And Brew</t>
  </si>
  <si>
    <t>Edgewood Country Club</t>
  </si>
  <si>
    <t>The Gathering</t>
  </si>
  <si>
    <t>Old Tappan Golf Course</t>
  </si>
  <si>
    <t>Old Tappan Manor (P)</t>
  </si>
  <si>
    <t>Bosfa Ristorante</t>
  </si>
  <si>
    <t>Aurora Restaurant</t>
  </si>
  <si>
    <t>Wine And Beverage Spirits</t>
  </si>
  <si>
    <t>Rockleigh Golf Course</t>
  </si>
  <si>
    <t>The Rockleigh C C (P)</t>
  </si>
  <si>
    <t>Northvale Fire Dept</t>
  </si>
  <si>
    <t>Mykos</t>
  </si>
  <si>
    <t>Biddy O'malleys Pub (A)</t>
  </si>
  <si>
    <t>American Lgn Northvale</t>
  </si>
  <si>
    <t>Woori Mart</t>
  </si>
  <si>
    <t>Northvale Diner</t>
  </si>
  <si>
    <t>Shoprite Liq (A)Northvle</t>
  </si>
  <si>
    <t>Beverage Barn (A)</t>
  </si>
  <si>
    <t>Brady's Fox Hunt Inn</t>
  </si>
  <si>
    <t>Olar Noso</t>
  </si>
  <si>
    <t>Kiku (Z) Restaurant</t>
  </si>
  <si>
    <t>Montammy Golf Club (P)</t>
  </si>
  <si>
    <t>American Lgn Norwood</t>
  </si>
  <si>
    <t>86 and Vine</t>
  </si>
  <si>
    <t>Gerry's Place</t>
  </si>
  <si>
    <t>Dimora Ristorante (P)</t>
  </si>
  <si>
    <t>Verana</t>
  </si>
  <si>
    <t>Wine &amp; Whiskey (A)</t>
  </si>
  <si>
    <t>The Store</t>
  </si>
  <si>
    <t>Alpine C.C. (Z)</t>
  </si>
  <si>
    <t>X Plor Wine</t>
  </si>
  <si>
    <t>Elks Lodge 2304(Z)</t>
  </si>
  <si>
    <t>Landmark Closter</t>
  </si>
  <si>
    <t>Sear House (A)</t>
  </si>
  <si>
    <t>LUCIOS</t>
  </si>
  <si>
    <t>Gary's Wine &amp; Marketplace (Closter)</t>
  </si>
  <si>
    <t>Bareburger (Closter)</t>
  </si>
  <si>
    <t>Murphy's Fine Wines &amp; Liquors (UNI 4H Inc.)</t>
  </si>
  <si>
    <t>Brasserie Memere</t>
  </si>
  <si>
    <t>Stern And Bow</t>
  </si>
  <si>
    <t>Rudy's Pizzeria (P)</t>
  </si>
  <si>
    <t>Garden State Deli (A)</t>
  </si>
  <si>
    <t>Andiamo</t>
  </si>
  <si>
    <t>White Beeches Golf Club</t>
  </si>
  <si>
    <t>Haworth Golf Club(A)</t>
  </si>
  <si>
    <t>Haworth Fine Wine/Spirits</t>
  </si>
  <si>
    <t>K Of C Dumont</t>
  </si>
  <si>
    <t>Elks Post (Z)</t>
  </si>
  <si>
    <t>Elks Post (Z) Dumont</t>
  </si>
  <si>
    <t>XO Taco</t>
  </si>
  <si>
    <t>Pop(xo) Taco</t>
  </si>
  <si>
    <t>Grant Street Cafe (A)</t>
  </si>
  <si>
    <t>D &amp; L Dumont Liquors</t>
  </si>
  <si>
    <t>Choir Practice Bar</t>
  </si>
  <si>
    <t>La Taberna Steak House</t>
  </si>
  <si>
    <t>Charlie's Liquor and Convenience</t>
  </si>
  <si>
    <t>QB's Bar and Grill</t>
  </si>
  <si>
    <t>Bottle King (A) Dumont</t>
  </si>
  <si>
    <t>The Oak House</t>
  </si>
  <si>
    <t>Hackensack Golf (A)</t>
  </si>
  <si>
    <t>Royal Wine &amp; Spirits Ii</t>
  </si>
  <si>
    <t>Royal Wine &amp; Spirits II</t>
  </si>
  <si>
    <t>Oradell Mini Mart(P)</t>
  </si>
  <si>
    <t>K Of C River Edge</t>
  </si>
  <si>
    <t>Sonny T</t>
  </si>
  <si>
    <t>Feathers (A)</t>
  </si>
  <si>
    <t>Country Wine &amp; Liquors</t>
  </si>
  <si>
    <t>River Edge Diner &amp; Rest.</t>
  </si>
  <si>
    <t>River Edge Wine &amp; Liquor</t>
  </si>
  <si>
    <t>Total Wine &amp; More (River Edge)</t>
  </si>
  <si>
    <t>Elks Post 2290 (Z)</t>
  </si>
  <si>
    <t>Vfw 4290 New Milford(P)</t>
  </si>
  <si>
    <t>N Milford Ath Club</t>
  </si>
  <si>
    <t>Casual Habana Cafe (P)</t>
  </si>
  <si>
    <t>Pancho Burrito's (A)</t>
  </si>
  <si>
    <t>New Bridge Inn(A)</t>
  </si>
  <si>
    <t>New Milford Liquors</t>
  </si>
  <si>
    <t>River &amp; Henley</t>
  </si>
  <si>
    <t>Joes Beer Wine &amp; Spirits</t>
  </si>
  <si>
    <t>Barrel &amp; Brew Bar &amp; Liq</t>
  </si>
  <si>
    <t>Elks Post 1477</t>
  </si>
  <si>
    <t>Vfw 6467 (Z)</t>
  </si>
  <si>
    <t>Chapala Grill - Bergenfield</t>
  </si>
  <si>
    <t>VINEYARD</t>
  </si>
  <si>
    <t>Time Lounge And Liq (A)</t>
  </si>
  <si>
    <t>International Bar/Rest</t>
  </si>
  <si>
    <t>REPUBLIC 23 LOUNGE</t>
  </si>
  <si>
    <t>Tommy Fox's Pub Hse(P)</t>
  </si>
  <si>
    <t>Bergenfield Liq &amp; Fw</t>
  </si>
  <si>
    <t>Portland Wine &amp; Liquor</t>
  </si>
  <si>
    <t>Lula's Latin Cuisine</t>
  </si>
  <si>
    <t>Jack E Pooh's</t>
  </si>
  <si>
    <t>Tony's Italian Cuisine</t>
  </si>
  <si>
    <t>Samdan Mediterranean Restaurant And Bar</t>
  </si>
  <si>
    <t>American Lgn (Z) (Cresskill)</t>
  </si>
  <si>
    <t>Cresskill Tavern</t>
  </si>
  <si>
    <t>Scotty's Bar &amp; Grill_2</t>
  </si>
  <si>
    <t>Scotty's Bar &amp; Grill</t>
  </si>
  <si>
    <t>Coasters Liquors</t>
  </si>
  <si>
    <t>Tenafly Classic Diner</t>
  </si>
  <si>
    <t>Clinton Hotel (A)</t>
  </si>
  <si>
    <t>Elks Post 2271 (Z)</t>
  </si>
  <si>
    <t>Axia Taverna</t>
  </si>
  <si>
    <t>Knickerbocker Golf (P)</t>
  </si>
  <si>
    <t>Sayola Rest &amp; Tapas Bar</t>
  </si>
  <si>
    <t>Wine Ventures</t>
  </si>
  <si>
    <t>Tenafly Fine Wine &amp; Spirits</t>
  </si>
  <si>
    <t>The 130 Club</t>
  </si>
  <si>
    <t>Spring House</t>
  </si>
  <si>
    <t>Tenafly Pizza (Z)</t>
  </si>
  <si>
    <t>Giovanni's Bicycle Club</t>
  </si>
  <si>
    <t>Cafe Italiano (Z)</t>
  </si>
  <si>
    <t>Cliffs Steakhouse(A)</t>
  </si>
  <si>
    <t>Mr Bbq</t>
  </si>
  <si>
    <t>Brownstone Pancake Factor</t>
  </si>
  <si>
    <t>Sini Bistro</t>
  </si>
  <si>
    <t>Bergen Performing Arts</t>
  </si>
  <si>
    <t>Catering Off</t>
  </si>
  <si>
    <t>Balthazar Bakery (A)</t>
  </si>
  <si>
    <t>Burgandy Convenience Store</t>
  </si>
  <si>
    <t>Burgundy Convenience Store</t>
  </si>
  <si>
    <t>Grissini's Restaurant</t>
  </si>
  <si>
    <t>Colombia Kaliente</t>
  </si>
  <si>
    <t>Vida Garden</t>
  </si>
  <si>
    <t>Blue Moon N</t>
  </si>
  <si>
    <t>Blue Akai</t>
  </si>
  <si>
    <t>Elks Lodge 470 (P)</t>
  </si>
  <si>
    <t>Ideal Lodge 470 (P)</t>
  </si>
  <si>
    <t>Huel Deli &amp; Grocery LLC</t>
  </si>
  <si>
    <t>Sofia</t>
  </si>
  <si>
    <t>Santa Barbara</t>
  </si>
  <si>
    <t>Shiloh (Z)</t>
  </si>
  <si>
    <t>American Lgn 58 (A) Englewood</t>
  </si>
  <si>
    <t>Englewood Field Club</t>
  </si>
  <si>
    <t>Englewood Wine and Spirits</t>
  </si>
  <si>
    <t>Jerry's Outlet</t>
  </si>
  <si>
    <t>W E Beverage (A)</t>
  </si>
  <si>
    <t>Aumm Aumm @The Brownstone</t>
  </si>
  <si>
    <t>Tapas De Espana (P)</t>
  </si>
  <si>
    <t>Shop Rite Liq (A)Englewd</t>
  </si>
  <si>
    <t>El Tango</t>
  </si>
  <si>
    <t>Lulu Lounge</t>
  </si>
  <si>
    <t>CZEN Restaurant</t>
  </si>
  <si>
    <t>Englewood Wine (A)</t>
  </si>
  <si>
    <t>Englewood Liq (A)</t>
  </si>
  <si>
    <t>Noches De Colombia(Englewood)</t>
  </si>
  <si>
    <t>Noches De Colombia(Englewood))</t>
  </si>
  <si>
    <t>Grand Liquor &amp; Delicatesen</t>
  </si>
  <si>
    <t>Cassies (A)</t>
  </si>
  <si>
    <t>Teaneck Discount Liquor LLC</t>
  </si>
  <si>
    <t>Teaneck Discount Liquor</t>
  </si>
  <si>
    <t>K Of C Teaneck</t>
  </si>
  <si>
    <t>Marriott (A) Teaneck</t>
  </si>
  <si>
    <t>G &amp; G Liquors</t>
  </si>
  <si>
    <t>Teaneck Liquors</t>
  </si>
  <si>
    <t>American Lgn Teaneck (Z)</t>
  </si>
  <si>
    <t>Elsa Lareina Del Chicharo</t>
  </si>
  <si>
    <t>H &amp; R Disc. Liq (P)</t>
  </si>
  <si>
    <t>Zina's Steakhouse &amp; Grill</t>
  </si>
  <si>
    <t>Fill Er Up Kosher Wine(P)</t>
  </si>
  <si>
    <t>Rain On Water Events</t>
  </si>
  <si>
    <t>Hampton Inn &amp; Suites</t>
  </si>
  <si>
    <t>Moose Lodge 961 (Z)</t>
  </si>
  <si>
    <t>Nobo</t>
  </si>
  <si>
    <t>Vfw 5561 Bogota</t>
  </si>
  <si>
    <t>La Tequilera Restaurant</t>
  </si>
  <si>
    <t>Amarone (P)</t>
  </si>
  <si>
    <t>Wineland</t>
  </si>
  <si>
    <t>Debonair Music Hall</t>
  </si>
  <si>
    <t>Teaneck Quickshop(P)Conv</t>
  </si>
  <si>
    <t>Wine &amp; More (P)</t>
  </si>
  <si>
    <t>Ma'adan Catering</t>
  </si>
  <si>
    <t>Riverview Liq (P)</t>
  </si>
  <si>
    <t>101 Pub (A)</t>
  </si>
  <si>
    <t>Welsh Farms</t>
  </si>
  <si>
    <t>Cozy Tavern (P)</t>
  </si>
  <si>
    <t>Megha Liquor &amp; Groc. (P)</t>
  </si>
  <si>
    <t>Bistro Taino</t>
  </si>
  <si>
    <t>Agave Liquor, Wine &amp; Spirits</t>
  </si>
  <si>
    <t>Lushka Liquors</t>
  </si>
  <si>
    <t>Andy's Corner (Z)</t>
  </si>
  <si>
    <t>Homewood Suites Edgewater</t>
  </si>
  <si>
    <t>Beverage Place Inc</t>
  </si>
  <si>
    <t>Tommy's Tavern + Tap (Edgewater)</t>
  </si>
  <si>
    <t>Courtyard By Marriott Edgewater</t>
  </si>
  <si>
    <t>Bcd Tofu House (A)</t>
  </si>
  <si>
    <t>Raku Izakaya (Z)</t>
  </si>
  <si>
    <t>Dong Bang Grill</t>
  </si>
  <si>
    <t>JJ Dak</t>
  </si>
  <si>
    <t>Chillers Grill (A)</t>
  </si>
  <si>
    <t>Pho 32</t>
  </si>
  <si>
    <t>Taverna Veranda</t>
  </si>
  <si>
    <t>Mitsuwa Market (A)</t>
  </si>
  <si>
    <t>Haven Rest/Bar (A)</t>
  </si>
  <si>
    <t>Bareburger (Edgewater)</t>
  </si>
  <si>
    <t>COV</t>
  </si>
  <si>
    <t>Double Tree Hotel Ft Lee</t>
  </si>
  <si>
    <t>Franco's Metro Rest (P)</t>
  </si>
  <si>
    <t>Outback Steakhouse(Z)Edg</t>
  </si>
  <si>
    <t>Gammeeok</t>
  </si>
  <si>
    <t>Hmart Fresh (P)</t>
  </si>
  <si>
    <t>Edgewater Liquor (A)</t>
  </si>
  <si>
    <t>Hiram's</t>
  </si>
  <si>
    <t>Bada Story (Z)</t>
  </si>
  <si>
    <t>The Metropolitan Lounge</t>
  </si>
  <si>
    <t>River Palm (A)</t>
  </si>
  <si>
    <t>LaNoma Italian Steakhouse</t>
  </si>
  <si>
    <t>Liquor World</t>
  </si>
  <si>
    <t>Linwood Wine-Hudson Light</t>
  </si>
  <si>
    <t>De Novo European Pub</t>
  </si>
  <si>
    <t>Fire Company 3 Ft Lee</t>
  </si>
  <si>
    <t>WOOGA Taste 1080</t>
  </si>
  <si>
    <t>WOOGA</t>
  </si>
  <si>
    <t>Healing Karaoke</t>
  </si>
  <si>
    <t>Acme Markets (Fort Lee)</t>
  </si>
  <si>
    <t>Junction Liquors</t>
  </si>
  <si>
    <t>Gulf Express Fort Lee</t>
  </si>
  <si>
    <t>In Napoli (A)</t>
  </si>
  <si>
    <t>Banner Liquor Iii</t>
  </si>
  <si>
    <t>Fairway Mkt &amp; Gift(A)</t>
  </si>
  <si>
    <t>Top Shelf Liquors</t>
  </si>
  <si>
    <t>Obaltan</t>
  </si>
  <si>
    <t>Linwood Wine-Linwood Plaza</t>
  </si>
  <si>
    <t>Flemings Stkhse (P)</t>
  </si>
  <si>
    <t>Ventana's Restaurant</t>
  </si>
  <si>
    <t>El asadero Mexican Grill FortLee</t>
  </si>
  <si>
    <t>El asadero Mexican Grill (Fort Lee)</t>
  </si>
  <si>
    <t>Hyatt N</t>
  </si>
  <si>
    <t>Hyatt Place Fort Lee</t>
  </si>
  <si>
    <t>Bp Gas Station</t>
  </si>
  <si>
    <t>Jumong Restaurant</t>
  </si>
  <si>
    <t>Ipic Theaters</t>
  </si>
  <si>
    <t>PYEONGANDONG</t>
  </si>
  <si>
    <t>Cuba 57</t>
  </si>
  <si>
    <t>365 BBQ</t>
  </si>
  <si>
    <t>Ft Lee Athletic Club</t>
  </si>
  <si>
    <t>Ga Yeon Restaurant</t>
  </si>
  <si>
    <t>Dino's Bar &amp; Grill</t>
  </si>
  <si>
    <t>Roberto's Restaurant (P)</t>
  </si>
  <si>
    <t>Don Coqui</t>
  </si>
  <si>
    <t>Andres Wine &amp; Spirits</t>
  </si>
  <si>
    <t>Leonia Wine &amp; Spirits</t>
  </si>
  <si>
    <t>Manor Wine &amp; Liquor</t>
  </si>
  <si>
    <t>Hilton Garden Inn Ridgefield Park</t>
  </si>
  <si>
    <t>Westside Village (A)</t>
  </si>
  <si>
    <t>K Of C 2229 (Z)</t>
  </si>
  <si>
    <t>Ridgefield Deli &amp; Liq</t>
  </si>
  <si>
    <t>Iga Supermarkets (A)</t>
  </si>
  <si>
    <t>Luigi's Rest (P)</t>
  </si>
  <si>
    <t>Elks Post 1506</t>
  </si>
  <si>
    <t>Exquisite W &amp; L (A)</t>
  </si>
  <si>
    <t>Wides Deli &amp; Liquor</t>
  </si>
  <si>
    <t>Mk Valencia Rest &amp; Lg(P)</t>
  </si>
  <si>
    <t>Discount Lqr(A) Outlet</t>
  </si>
  <si>
    <t>Meson Madrid (P)</t>
  </si>
  <si>
    <t>Kang Ho Dong</t>
  </si>
  <si>
    <t>Elks Post 2475 (Z)</t>
  </si>
  <si>
    <t>Hanam Daeji</t>
  </si>
  <si>
    <t>Legends (P)</t>
  </si>
  <si>
    <t>Grand Wine Bar/Karaoke(Z)</t>
  </si>
  <si>
    <t>Anthony's Pharmacy</t>
  </si>
  <si>
    <t>Te Min Quan (P) Rest.</t>
  </si>
  <si>
    <t>Third Floor Cafe</t>
  </si>
  <si>
    <t>Palisades Wine And Liquor</t>
  </si>
  <si>
    <t>Mad For Chicken Palisades Park</t>
  </si>
  <si>
    <t>Mariachi (Roku) (Z)</t>
  </si>
  <si>
    <t>Dumok Bbq</t>
  </si>
  <si>
    <t>Mukeunji (Z)</t>
  </si>
  <si>
    <t>Soosang Hand Pocha</t>
  </si>
  <si>
    <t>Boulevard Food Store</t>
  </si>
  <si>
    <t>Jay Cee (P) Deli &amp; Liq.</t>
  </si>
  <si>
    <t>Han Mi Supermkt (A)</t>
  </si>
  <si>
    <t>So Noon Nan Jib</t>
  </si>
  <si>
    <t>Banner Delicatessen</t>
  </si>
  <si>
    <t>Kumade</t>
  </si>
  <si>
    <t>Rock 21</t>
  </si>
  <si>
    <t>Hang Ahri(Pelicana Chic)Z</t>
  </si>
  <si>
    <t>Palisades Park Liq(P)</t>
  </si>
  <si>
    <t>Best Choice Liqrs (P)</t>
  </si>
  <si>
    <t>Tutto A Modo Mio</t>
  </si>
  <si>
    <t>Duri Pocha</t>
  </si>
  <si>
    <t>Tivoli Restaurant</t>
  </si>
  <si>
    <t>Cantina 46</t>
  </si>
  <si>
    <t>Colonial Bar</t>
  </si>
  <si>
    <t>Ridgefield Liq (Z)</t>
  </si>
  <si>
    <t>JC&amp;D Best Wine $ Liquor</t>
  </si>
  <si>
    <t>JC&amp;D Best Wine &amp; Liquor</t>
  </si>
  <si>
    <t>Minit Mart_2</t>
  </si>
  <si>
    <t>Rome Liquor (Cliffside Park)</t>
  </si>
  <si>
    <t>Clubhouse Cafe (P)</t>
  </si>
  <si>
    <t>Sedona Tap House</t>
  </si>
  <si>
    <t>Sonsonate Rest(P)</t>
  </si>
  <si>
    <t>Mythos Greek Taverna</t>
  </si>
  <si>
    <t>R J's (Z)</t>
  </si>
  <si>
    <t>Stop N Go Conven. (P)</t>
  </si>
  <si>
    <t>Villa Amalfi</t>
  </si>
  <si>
    <t>Palisadium Club</t>
  </si>
  <si>
    <t>O'Malleys Pub LLC DBA Blackbird Pub</t>
  </si>
  <si>
    <t>Brass Rail Pub_2</t>
  </si>
  <si>
    <t>Rustica Bar &amp; Restaurant</t>
  </si>
  <si>
    <t>Viva La Margarita Cliffside Park</t>
  </si>
  <si>
    <t>512 Bar</t>
  </si>
  <si>
    <t>354 Steakhouse (A)</t>
  </si>
  <si>
    <t>Rudys (A)</t>
  </si>
  <si>
    <t>Frankie's Gastro</t>
  </si>
  <si>
    <t>Liquor City(A)Cliffside</t>
  </si>
  <si>
    <t>Campbell's Wines &amp; Liquor</t>
  </si>
  <si>
    <t>690 Park</t>
  </si>
  <si>
    <t>Garden State Food&amp;Liq (P)</t>
  </si>
  <si>
    <t>Metro Liquor (Cliffside Park)</t>
  </si>
  <si>
    <t>Winston Wine &amp; Liq</t>
  </si>
  <si>
    <t>Wine And Food Mart (Z)</t>
  </si>
  <si>
    <t>Brazeiro Churrascaria</t>
  </si>
  <si>
    <t>S &amp; A Society (Z)</t>
  </si>
  <si>
    <t>American Lgn Fairview (A)</t>
  </si>
  <si>
    <t>El Caporal Mexican Food</t>
  </si>
  <si>
    <t>La Fortuna (P)</t>
  </si>
  <si>
    <t>El Tio Taco Ii</t>
  </si>
  <si>
    <t>Noches De Colombia (Fairview)</t>
  </si>
  <si>
    <t>Cast Iron Pot (A)</t>
  </si>
  <si>
    <t>Kikos Liquors Ii</t>
  </si>
  <si>
    <t>Patsy's Bistro</t>
  </si>
  <si>
    <t>Buy Rite Of Fairview</t>
  </si>
  <si>
    <t>American Classic Liq</t>
  </si>
  <si>
    <t>Fairview Liq &amp; Groc.(A)</t>
  </si>
  <si>
    <t>Rome Liquors (Fairview)</t>
  </si>
  <si>
    <t>Boulevard Liq.(Fairview)</t>
  </si>
  <si>
    <t>Checo Supermarket</t>
  </si>
  <si>
    <t>City Supermarket</t>
  </si>
  <si>
    <t>Cast Iron Pot Signature</t>
  </si>
  <si>
    <t>Palermo Cafe (A)</t>
  </si>
  <si>
    <t>Amer Lgn (Z) Little Ferry</t>
  </si>
  <si>
    <t>Segovia Steak House(A)</t>
  </si>
  <si>
    <t>Vinny's Disc Liq (P)</t>
  </si>
  <si>
    <t>Buzzzrite Liquors</t>
  </si>
  <si>
    <t>Little Ferry Wines/Liquor</t>
  </si>
  <si>
    <t>Nikki's Bar &amp; Grill</t>
  </si>
  <si>
    <t>Vfw 809 (P)</t>
  </si>
  <si>
    <t>Wine And People</t>
  </si>
  <si>
    <t>Whiskey Roads</t>
  </si>
  <si>
    <t>L. F. Wine Country (P)</t>
  </si>
  <si>
    <t>Garden Shabu</t>
  </si>
  <si>
    <t>Lodi Moose Lodge 1971</t>
  </si>
  <si>
    <t>Applebee's (A) Hackensack</t>
  </si>
  <si>
    <t>Houstons N10027</t>
  </si>
  <si>
    <t>Houstons (A)Hackensack</t>
  </si>
  <si>
    <t>Riviera Lounge (P)</t>
  </si>
  <si>
    <t>Cubby's (P)</t>
  </si>
  <si>
    <t>AMC</t>
  </si>
  <si>
    <t>Amc- Shops @ Riverside P</t>
  </si>
  <si>
    <t>Mortons Of Chi N</t>
  </si>
  <si>
    <t>Morton's The Stkhse Hacke</t>
  </si>
  <si>
    <t>The Whiskey Priest (Hackensack)</t>
  </si>
  <si>
    <t>Coach House Diner/Rest(Z)</t>
  </si>
  <si>
    <t>Lidos Restaurant (P)</t>
  </si>
  <si>
    <t>Rosa Mexicano N</t>
  </si>
  <si>
    <t>Rosa Mexicano (A)</t>
  </si>
  <si>
    <t>Cheesecake Fact (A)Hacken</t>
  </si>
  <si>
    <t>99 Ranch Market</t>
  </si>
  <si>
    <t>Viva Margarita Hackensack</t>
  </si>
  <si>
    <t>Deli Mart (A)</t>
  </si>
  <si>
    <t>Bangkok Garden(P) Thai</t>
  </si>
  <si>
    <t>Lenoras Bar (P)</t>
  </si>
  <si>
    <t>TRUE FOOD</t>
  </si>
  <si>
    <t>Noches De Colombia (Hackensack)</t>
  </si>
  <si>
    <t>Straphanger Saloon (A)</t>
  </si>
  <si>
    <t>George's Liq</t>
  </si>
  <si>
    <t>Mi Tierrita (P)</t>
  </si>
  <si>
    <t>Casual Habana Cafe(Hack)</t>
  </si>
  <si>
    <t>St Paul Lodge#7</t>
  </si>
  <si>
    <t>Forte Ristorante</t>
  </si>
  <si>
    <t>Parisi Deli</t>
  </si>
  <si>
    <t>Chit Chat Diner</t>
  </si>
  <si>
    <t>Side Bar</t>
  </si>
  <si>
    <t>Doherty Ramen Holding LLC</t>
  </si>
  <si>
    <t>JINYA Ramen Bar (Hackensack)</t>
  </si>
  <si>
    <t>Elks Post 658 (A)</t>
  </si>
  <si>
    <t>Cigarro Bar and Lounge</t>
  </si>
  <si>
    <t>Brooklyn's (A)</t>
  </si>
  <si>
    <t>Pf Changs China Bis(A) (Hackensack)</t>
  </si>
  <si>
    <t>Maggiano's N</t>
  </si>
  <si>
    <t>Maggiano's Little(A)Italy</t>
  </si>
  <si>
    <t>Crows Nest (A)</t>
  </si>
  <si>
    <t>Buy Rite Of Hackensack</t>
  </si>
  <si>
    <t>Bowler City Bowling</t>
  </si>
  <si>
    <t>Budy's Wine &amp; Liq (A)</t>
  </si>
  <si>
    <t>Essex St Liquors</t>
  </si>
  <si>
    <t>Essex St Liquor and Wine</t>
  </si>
  <si>
    <t>Capon's Chophouse</t>
  </si>
  <si>
    <t>Hackensack Liquors</t>
  </si>
  <si>
    <t>Solari's (Z)</t>
  </si>
  <si>
    <t>Tavern 61 (Z)</t>
  </si>
  <si>
    <t>Lazy Lanigans (A)</t>
  </si>
  <si>
    <t>Simple Simon's (Z)</t>
  </si>
  <si>
    <t>Cap Diner</t>
  </si>
  <si>
    <t>Bottle &amp; Cork</t>
  </si>
  <si>
    <t>Costco 1214 Teterboro (NA)</t>
  </si>
  <si>
    <t>Texas Roadhouse</t>
  </si>
  <si>
    <t>Bj's Rest &amp; Brewhouse(A)</t>
  </si>
  <si>
    <t>NB Liquors</t>
  </si>
  <si>
    <t>Rudy's Inflight Caterers</t>
  </si>
  <si>
    <t>Wine And Liq Depot(A)</t>
  </si>
  <si>
    <t>Players Club (Z)</t>
  </si>
  <si>
    <t>Club Flamingo (A)</t>
  </si>
  <si>
    <t>Fat Bastard &amp; Sons</t>
  </si>
  <si>
    <t>Noches De Colombia (S. Hackensack)</t>
  </si>
  <si>
    <t>Noches De Colombia (S. Hackensack))</t>
  </si>
  <si>
    <t>Pompei's Little Market</t>
  </si>
  <si>
    <t>Home Liquors N04690</t>
  </si>
  <si>
    <t>Home Wines &amp; Liq 75 (A) (South Hackensack)</t>
  </si>
  <si>
    <t>American Legion Lodi Post 136</t>
  </si>
  <si>
    <t>La Fortaleza (Lodi)</t>
  </si>
  <si>
    <t>K Of C Lodi</t>
  </si>
  <si>
    <t>Buy Rite Discount Liquor</t>
  </si>
  <si>
    <t>Hilltop Tav.(Z)</t>
  </si>
  <si>
    <t>The Elan (P)</t>
  </si>
  <si>
    <t>La Nota Restaurant Bar</t>
  </si>
  <si>
    <t>Colombia Bakery Factory &amp; Restaurant</t>
  </si>
  <si>
    <t>Rebar (Z)</t>
  </si>
  <si>
    <t>Buy Rite Of Main St Lodi</t>
  </si>
  <si>
    <t>Lodi Lanes (A)</t>
  </si>
  <si>
    <t>Circle Liquors</t>
  </si>
  <si>
    <t>THE BOTTLE SHOP</t>
  </si>
  <si>
    <t>Quick Stop Food &amp; Liq</t>
  </si>
  <si>
    <t>Lodi Liquor Store(P)</t>
  </si>
  <si>
    <t>Amazon Fresh (Lodi)</t>
  </si>
  <si>
    <t>Kaya Asian Fusion Bar/Res</t>
  </si>
  <si>
    <t>Shop Rite Liq.(A)Lodi</t>
  </si>
  <si>
    <t>Garden Liquors (P)</t>
  </si>
  <si>
    <t>Pinnacle</t>
  </si>
  <si>
    <t>Satin Dolls (A)</t>
  </si>
  <si>
    <t>JR Sports Bar &amp; Liquors</t>
  </si>
  <si>
    <t>JR Sports Bar &amp; Liquors(Z)</t>
  </si>
  <si>
    <t>American Lgn 255 Garfield</t>
  </si>
  <si>
    <t>Deja Vu (Z)</t>
  </si>
  <si>
    <t>3 Sts. Russian Church (A)</t>
  </si>
  <si>
    <t>The Hive Bar &amp; Bistro</t>
  </si>
  <si>
    <t>Whoopee Liq (A)</t>
  </si>
  <si>
    <t>La Fortaleza (Garfield)</t>
  </si>
  <si>
    <t>Voraz Fuision</t>
  </si>
  <si>
    <t>Jojo's Bar &amp; Grill</t>
  </si>
  <si>
    <t>Pazza Luna (P)</t>
  </si>
  <si>
    <t>Barcelona's Restaurant</t>
  </si>
  <si>
    <t>82 OAK BAR &amp; BISTRO</t>
  </si>
  <si>
    <t>Royal Manor</t>
  </si>
  <si>
    <t>Labella Pizza (P)</t>
  </si>
  <si>
    <t>LaBella Pizza (P)</t>
  </si>
  <si>
    <t>Dp's Pub &amp; Seafood Grill</t>
  </si>
  <si>
    <t>Los Cantaritos Cantina</t>
  </si>
  <si>
    <t>Riverview Liquors &amp; Bar</t>
  </si>
  <si>
    <t>The Venetian</t>
  </si>
  <si>
    <t>Wisla Center (Z)</t>
  </si>
  <si>
    <t>Blackjack Mulligans(P) (Garfield)</t>
  </si>
  <si>
    <t>River Drive Bar (P)</t>
  </si>
  <si>
    <t>Piast Meats &amp; Prov.</t>
  </si>
  <si>
    <t>Michele (Z) Rest,</t>
  </si>
  <si>
    <t>All Nations Liq</t>
  </si>
  <si>
    <t>Worldwide Liquors (A)</t>
  </si>
  <si>
    <t>Ceviche Peruvian Cuisine</t>
  </si>
  <si>
    <t>BJ Polonia</t>
  </si>
  <si>
    <t>Joe's Liquors</t>
  </si>
  <si>
    <t>Sportsmens (P) Tavern</t>
  </si>
  <si>
    <t>The Firehouse</t>
  </si>
  <si>
    <t>Vfw Outwater (Z) Lane</t>
  </si>
  <si>
    <t>Jay's Liquormart</t>
  </si>
  <si>
    <t>Garfield Discount Liquors</t>
  </si>
  <si>
    <t>Charlies Tav(Z)</t>
  </si>
  <si>
    <t>Tres Agaves</t>
  </si>
  <si>
    <t>Garfield Bar &amp; Liq (P)</t>
  </si>
  <si>
    <t>Good Fella's (Z) Rest.</t>
  </si>
  <si>
    <t>Sports Bar &amp; Liquors</t>
  </si>
  <si>
    <t>Tatra Haus Restaurant</t>
  </si>
  <si>
    <t>Hillside (A) S A C</t>
  </si>
  <si>
    <t>Polka Dot Rest (Z)</t>
  </si>
  <si>
    <t>Ayla Restaurant &amp; Bar</t>
  </si>
  <si>
    <t>Agave Cocina Mexicana</t>
  </si>
  <si>
    <t>Karol's Pub (A)</t>
  </si>
  <si>
    <t>Cracovia Manor</t>
  </si>
  <si>
    <t>King Liquors</t>
  </si>
  <si>
    <t>Wallington Lane (Bowlero)</t>
  </si>
  <si>
    <t>Viva La Margarita</t>
  </si>
  <si>
    <t>Viva Margarita Wallington</t>
  </si>
  <si>
    <t>Vicki's Bar &amp; Liquors</t>
  </si>
  <si>
    <t>Shop Rite Of Wallington</t>
  </si>
  <si>
    <t>Wallington Liquor and Wine</t>
  </si>
  <si>
    <t>P Bunyon's (Z) Steak Hs.</t>
  </si>
  <si>
    <t>GUS'S LAST WORD</t>
  </si>
  <si>
    <t>Fiesta (A)</t>
  </si>
  <si>
    <t>The Concourse #728</t>
  </si>
  <si>
    <t>Chile</t>
  </si>
  <si>
    <t>Woodridge Wines &amp; Liq(A)</t>
  </si>
  <si>
    <t>Westmont Liquors 64</t>
  </si>
  <si>
    <t>Home2 Suites by Hilton</t>
  </si>
  <si>
    <t>Hilton Hasbrk Hts #50591</t>
  </si>
  <si>
    <t>Ktb Coffee Shop</t>
  </si>
  <si>
    <t>Vfw Hasbrouck (A)</t>
  </si>
  <si>
    <t>Hasbrouck Heights Elks</t>
  </si>
  <si>
    <t>Costillas Colombian Bar &amp; Grill</t>
  </si>
  <si>
    <t>The Wine Rack Hasbrouck Hts</t>
  </si>
  <si>
    <t>The Ivy Inn</t>
  </si>
  <si>
    <t>Liquor Masters (P)</t>
  </si>
  <si>
    <t>Bensi (P) (Shoprite Plza)</t>
  </si>
  <si>
    <t>Princess Liquor's(P)</t>
  </si>
  <si>
    <t>Yoshi Liq/Wine (P)</t>
  </si>
  <si>
    <t>Heights Bar (P)</t>
  </si>
  <si>
    <t>Meadowland Wine &amp; Liquor</t>
  </si>
  <si>
    <t>Holiday Inn (Hasbrook Height)</t>
  </si>
  <si>
    <t>In Thyme</t>
  </si>
  <si>
    <t>Bazzarellis (Z)</t>
  </si>
  <si>
    <t>La Havana 59</t>
  </si>
  <si>
    <t>Gray Cliff (A)</t>
  </si>
  <si>
    <t>Segovia</t>
  </si>
  <si>
    <t>Moonachie Liquors</t>
  </si>
  <si>
    <t>El Tango Argentina Grill</t>
  </si>
  <si>
    <t>Pulse Gentleman's Club</t>
  </si>
  <si>
    <t>HUNKAR RESTAURANT</t>
  </si>
  <si>
    <t>Spring Hill Suites Carlstadt</t>
  </si>
  <si>
    <t>Chef Hymie Grande</t>
  </si>
  <si>
    <t>Gianna's (Z)</t>
  </si>
  <si>
    <t>Redd's Rest (Z)</t>
  </si>
  <si>
    <t>Il Villaggio Rest</t>
  </si>
  <si>
    <t>Wine Grand (Carlstadt)</t>
  </si>
  <si>
    <t>Cobblestone Hill Deli</t>
  </si>
  <si>
    <t>Cjd 2l Corp(Sofive)</t>
  </si>
  <si>
    <t>Wine Liquor Shop</t>
  </si>
  <si>
    <t>The New Maggies</t>
  </si>
  <si>
    <t>The Local Pub</t>
  </si>
  <si>
    <t>La Fortaleza (Carlstadt)</t>
  </si>
  <si>
    <t>Segovia Meson</t>
  </si>
  <si>
    <t>American Lgn (P) (Carlstadt)</t>
  </si>
  <si>
    <t>Steve's Bar &amp; Grill (A)</t>
  </si>
  <si>
    <t>Biggies (A)</t>
  </si>
  <si>
    <t>Meadowlands Diner</t>
  </si>
  <si>
    <t>Dream Live Performing Arts Center</t>
  </si>
  <si>
    <t>Tipsy Tie Dye</t>
  </si>
  <si>
    <t>Bottle Republic (Rutherford)</t>
  </si>
  <si>
    <t>Apres Cafe</t>
  </si>
  <si>
    <t>Dream 360</t>
  </si>
  <si>
    <t>Isolla Bella Champagne Bar</t>
  </si>
  <si>
    <t>H Mart Inc (Space A103)</t>
  </si>
  <si>
    <t>The Game Room</t>
  </si>
  <si>
    <t>Burger Shack</t>
  </si>
  <si>
    <t>Little Sheep Restaurant/Bar</t>
  </si>
  <si>
    <t>Mozzarella Bar</t>
  </si>
  <si>
    <t>Around The Clock Diner</t>
  </si>
  <si>
    <t>Marcus Live Bar &amp; Grille</t>
  </si>
  <si>
    <t>Song'E Napule</t>
  </si>
  <si>
    <t>Jarana</t>
  </si>
  <si>
    <t>H Mart Inc (Space A101-A)</t>
  </si>
  <si>
    <t>Dream Bar</t>
  </si>
  <si>
    <t>Vinoteca</t>
  </si>
  <si>
    <t>House of Que (East Rutherford)</t>
  </si>
  <si>
    <t>Marriott(Corp) N05950</t>
  </si>
  <si>
    <t>Residence Inn East Rutherford</t>
  </si>
  <si>
    <t>Hilton Meadowlnd E Ruth</t>
  </si>
  <si>
    <t>Yard House</t>
  </si>
  <si>
    <t>Yard House 8390</t>
  </si>
  <si>
    <t>Delaware North-Met life Stadium</t>
  </si>
  <si>
    <t>Delaware North Met Life Stadium</t>
  </si>
  <si>
    <t>Eros Cafe</t>
  </si>
  <si>
    <t>Capri Deli&amp;Liq (P)</t>
  </si>
  <si>
    <t>American Lgn E Rutherford</t>
  </si>
  <si>
    <t>Al-Di-La' (P)</t>
  </si>
  <si>
    <t>Annabella's House Of Mozz</t>
  </si>
  <si>
    <t>The Union Bar &amp; Provisions</t>
  </si>
  <si>
    <t>New Park Tav (A)</t>
  </si>
  <si>
    <t>Rockafella's</t>
  </si>
  <si>
    <t>Castle Billiards (Z)</t>
  </si>
  <si>
    <t>Applebee's Garfield (A)</t>
  </si>
  <si>
    <t>Candlewick</t>
  </si>
  <si>
    <t>Chili's B &amp; G E Rutherfor</t>
  </si>
  <si>
    <t>Bj Warehouse N01200</t>
  </si>
  <si>
    <t>Bj's Warehouse E Rutherfo</t>
  </si>
  <si>
    <t>Victory Sports Bar</t>
  </si>
  <si>
    <t>Elia Restaurant</t>
  </si>
  <si>
    <t>Cont. Air Aren N</t>
  </si>
  <si>
    <t>Izod Center (A)E Rutherf</t>
  </si>
  <si>
    <t>Blarney Station</t>
  </si>
  <si>
    <t>Vesta Wood Fired Pizza</t>
  </si>
  <si>
    <t>Metro Wine And Liq(A)</t>
  </si>
  <si>
    <t>Nizi Japanese</t>
  </si>
  <si>
    <t>The Roosevelt</t>
  </si>
  <si>
    <t>Metro Liquors (East Rutherford)</t>
  </si>
  <si>
    <t>Panebianco Cucina Italiana</t>
  </si>
  <si>
    <t>Paisano's</t>
  </si>
  <si>
    <t>Sonoma Bistro</t>
  </si>
  <si>
    <t>Native Union Club</t>
  </si>
  <si>
    <t>Meadlnd Rcetrk N</t>
  </si>
  <si>
    <t>Backyard</t>
  </si>
  <si>
    <t>Simulcast</t>
  </si>
  <si>
    <t>Victory Terrace</t>
  </si>
  <si>
    <t>Lounge</t>
  </si>
  <si>
    <t>Qsr</t>
  </si>
  <si>
    <t>Renaissance</t>
  </si>
  <si>
    <t>Renaissance Meadowlands</t>
  </si>
  <si>
    <t>Elks Post 547 (A)</t>
  </si>
  <si>
    <t>Krauser Food &amp; Liq(A)</t>
  </si>
  <si>
    <t>Village Wine (P)</t>
  </si>
  <si>
    <t>Forest Dairy (A)</t>
  </si>
  <si>
    <t>Rutherford Wine (A)</t>
  </si>
  <si>
    <t>West End Wine &amp; Liq</t>
  </si>
  <si>
    <t>Mason's Cellar (A)</t>
  </si>
  <si>
    <t>American Lgn 109 (P) Rutherford</t>
  </si>
  <si>
    <t>Station Liquors (Rutherford)</t>
  </si>
  <si>
    <t>Traxx Lounge (Z)</t>
  </si>
  <si>
    <t>Vfw Lyndhurst (P)</t>
  </si>
  <si>
    <t>San Carlo Restaurant</t>
  </si>
  <si>
    <t>Polish American Club</t>
  </si>
  <si>
    <t>Medieval Times</t>
  </si>
  <si>
    <t>Elks Post (P)</t>
  </si>
  <si>
    <t>Teros Snack Bar</t>
  </si>
  <si>
    <t>American Lgn Lyndhurst #139</t>
  </si>
  <si>
    <t>Am Vets Post 20</t>
  </si>
  <si>
    <t>Masonic (A) Club</t>
  </si>
  <si>
    <t>Lee's Hawaiian (P)</t>
  </si>
  <si>
    <t>Mr.Bruno's</t>
  </si>
  <si>
    <t>Marty Gra's (A)</t>
  </si>
  <si>
    <t>Cortyrd Marriott(A)</t>
  </si>
  <si>
    <t>Courtyard Marriott(A)</t>
  </si>
  <si>
    <t>City Lounge (P)</t>
  </si>
  <si>
    <t>Angelo's Restaurant</t>
  </si>
  <si>
    <t>Uncle Vinnys Bar &amp; Grill</t>
  </si>
  <si>
    <t>Mickey's Bar &amp; Grill (Z)</t>
  </si>
  <si>
    <t>Pietro's Trattoria</t>
  </si>
  <si>
    <t>Meadow Fine Liquors</t>
  </si>
  <si>
    <t>Woody's Liquor (A)</t>
  </si>
  <si>
    <t>Bar 503</t>
  </si>
  <si>
    <t>Lyndhurst Liquors (P)</t>
  </si>
  <si>
    <t>Riverside Liquors</t>
  </si>
  <si>
    <t>Wine Country N</t>
  </si>
  <si>
    <t>World of Wine &amp; Liquor</t>
  </si>
  <si>
    <t>Paradise Liquor's</t>
  </si>
  <si>
    <t>Paradise Liquors</t>
  </si>
  <si>
    <t>Quick Buy</t>
  </si>
  <si>
    <t>Krauszers Food</t>
  </si>
  <si>
    <t>Shop-Rite Liq Lyndhurst</t>
  </si>
  <si>
    <t>Liquor Shed</t>
  </si>
  <si>
    <t>Homewood Suites By Hilton</t>
  </si>
  <si>
    <t>Shawn's Crazy Saloon</t>
  </si>
  <si>
    <t>Carlitos</t>
  </si>
  <si>
    <t>Vfw North Arlington</t>
  </si>
  <si>
    <t>Roma Rest. (P)</t>
  </si>
  <si>
    <t>Elks Post 1992 (Z)</t>
  </si>
  <si>
    <t>Arlington Diner (A)</t>
  </si>
  <si>
    <t>N Arlington Bowl O Drome</t>
  </si>
  <si>
    <t>Brazilian Spices Steakhouse &amp; Pizza</t>
  </si>
  <si>
    <t>Tejo Bar &amp; Rest</t>
  </si>
  <si>
    <t>Lassoni Ristorante(P)</t>
  </si>
  <si>
    <t>Inka Flames</t>
  </si>
  <si>
    <t>K Of C N Arlington (Z)</t>
  </si>
  <si>
    <t>Penelope's Pizzeria &amp; Sports Bar</t>
  </si>
  <si>
    <t>Lucky 7 (A)</t>
  </si>
  <si>
    <t>Liquor Mart (North Arlington)</t>
  </si>
  <si>
    <t>1 Republik</t>
  </si>
  <si>
    <t>Tavern on Ridge</t>
  </si>
  <si>
    <t>Tavern On Ridge</t>
  </si>
  <si>
    <t>Metro Liquors (North Arlington)</t>
  </si>
  <si>
    <t>J B Liquors_2</t>
  </si>
  <si>
    <t>Schuyler Food</t>
  </si>
  <si>
    <t>Ktb Coffee Shop &amp; Lounge</t>
  </si>
  <si>
    <t>One Stop Wine (A) &amp; Liq</t>
  </si>
  <si>
    <t>Foxes Place</t>
  </si>
  <si>
    <t>Lotus</t>
  </si>
  <si>
    <t>LOTUS</t>
  </si>
  <si>
    <t>La Fortaleza (Passaic)</t>
  </si>
  <si>
    <t>Lena y Carbon Restaurant &amp; Bar (Passaic)</t>
  </si>
  <si>
    <t>El Chever (P)</t>
  </si>
  <si>
    <t>Sports Bar</t>
  </si>
  <si>
    <t>Arepa Express</t>
  </si>
  <si>
    <t>Davids' Place (P)</t>
  </si>
  <si>
    <t>El Camaron Mazatleco</t>
  </si>
  <si>
    <t>Los Arcos (P) Rest.</t>
  </si>
  <si>
    <t>La Posada</t>
  </si>
  <si>
    <t>Buenaaazo</t>
  </si>
  <si>
    <t>Mama Sushi Rest &amp; Lounge</t>
  </si>
  <si>
    <t>The Guest List</t>
  </si>
  <si>
    <t>Club Sq (A)</t>
  </si>
  <si>
    <t>El Anochecer</t>
  </si>
  <si>
    <t>Galleria</t>
  </si>
  <si>
    <t>El Alebrije Mexican Rest</t>
  </si>
  <si>
    <t>Cazadores Bar (Z) LLC</t>
  </si>
  <si>
    <t>Mojito Bar</t>
  </si>
  <si>
    <t>Noches De Colombia (Passaic)</t>
  </si>
  <si>
    <t>Passaic Discount Liquors</t>
  </si>
  <si>
    <t>Mariana's Liquors</t>
  </si>
  <si>
    <t>Saritas Mexican Rest(A)</t>
  </si>
  <si>
    <t>Broadway W&amp;L</t>
  </si>
  <si>
    <t>Ukranian (Z) Center</t>
  </si>
  <si>
    <t>Sunny's Liqs.(P)</t>
  </si>
  <si>
    <t>Archies (P)</t>
  </si>
  <si>
    <t>D'bar Liquors (P)</t>
  </si>
  <si>
    <t>Don Lalo Restauran</t>
  </si>
  <si>
    <t>Don Lalo Restaurant</t>
  </si>
  <si>
    <t>Rumba Bar</t>
  </si>
  <si>
    <t>Taqueria Los Gueros</t>
  </si>
  <si>
    <t>Factory 220</t>
  </si>
  <si>
    <t>Grand Rodeo Night Club(Z)</t>
  </si>
  <si>
    <t>Eagle Liquors</t>
  </si>
  <si>
    <t>New Eagle Liquors</t>
  </si>
  <si>
    <t>Clary's Restaurant &amp; Bar</t>
  </si>
  <si>
    <t>Monroe Wine &amp; Liq(P)</t>
  </si>
  <si>
    <t>Danny's Liquor</t>
  </si>
  <si>
    <t>Venus Bar &amp; Restaurant</t>
  </si>
  <si>
    <t>Shanik Liqs.(P)</t>
  </si>
  <si>
    <t>Dance Club</t>
  </si>
  <si>
    <t>Platinum Dollz</t>
  </si>
  <si>
    <t>Liquor Stop (Passaic)</t>
  </si>
  <si>
    <t>Cork and Barrel</t>
  </si>
  <si>
    <t>Home Wine Liquor (Passaic)</t>
  </si>
  <si>
    <t>Shamrock B&amp;G (P)</t>
  </si>
  <si>
    <t>Johnny's Liqs (P)</t>
  </si>
  <si>
    <t>Cantina Bar</t>
  </si>
  <si>
    <t>Marina's Wine &amp; Spirits</t>
  </si>
  <si>
    <t>Dona Maria Rest</t>
  </si>
  <si>
    <t>ESTEVEZ LIQUORS LLC</t>
  </si>
  <si>
    <t>La Rancherita</t>
  </si>
  <si>
    <t>Bermuda Liquors (P)</t>
  </si>
  <si>
    <t>#1 Liqrs (P)</t>
  </si>
  <si>
    <t>President Liqrs (A)</t>
  </si>
  <si>
    <t>Fiesta Night Club(P)</t>
  </si>
  <si>
    <t>El Alamo Bar</t>
  </si>
  <si>
    <t>Regalado Liq</t>
  </si>
  <si>
    <t>The Brightstone Hall</t>
  </si>
  <si>
    <t>La Casona Cafe Restaurant Bar</t>
  </si>
  <si>
    <t>Luigi's Liquor (A)</t>
  </si>
  <si>
    <t>Sarina Bar</t>
  </si>
  <si>
    <t>Con Sabor A Peru (A)</t>
  </si>
  <si>
    <t>Rutt's Hut (A)</t>
  </si>
  <si>
    <t>Crab Island Cajun Seafood &amp; Bar</t>
  </si>
  <si>
    <t>The Shannon Rose (A)</t>
  </si>
  <si>
    <t>Chevy's Fresh Mex (A)Clif</t>
  </si>
  <si>
    <t>Stew Leonard's Wines &amp; Spirits of Clifton (NA)</t>
  </si>
  <si>
    <t>Aruba Lounge (P)</t>
  </si>
  <si>
    <t>Jaimito's Crtside(Z)</t>
  </si>
  <si>
    <t>Emerald Corner (Z)</t>
  </si>
  <si>
    <t>LAMAYORIA</t>
  </si>
  <si>
    <t>Lamayoria Bar Restaurant</t>
  </si>
  <si>
    <t>Pizzeria Uno N06930</t>
  </si>
  <si>
    <t>Uno Chicago Grl (A)Clifto</t>
  </si>
  <si>
    <t>Portuguese Tavern Steak House</t>
  </si>
  <si>
    <t>Yesterdays (P)</t>
  </si>
  <si>
    <t>Parker Liquors (Z)</t>
  </si>
  <si>
    <t>Jay Aldo's (Z) Bar &amp; Pizz</t>
  </si>
  <si>
    <t>Clifton Disc Liq (A)</t>
  </si>
  <si>
    <t>Ooka Sushi Hibachi</t>
  </si>
  <si>
    <t>Town Liquors</t>
  </si>
  <si>
    <t>Family Association</t>
  </si>
  <si>
    <t>Palenque Bar &amp; Grill(A)</t>
  </si>
  <si>
    <t>Dingbatz (P)</t>
  </si>
  <si>
    <t>Figlar's (P)</t>
  </si>
  <si>
    <t>Liquor Mart 46</t>
  </si>
  <si>
    <t>Lexington Liquors (Z)</t>
  </si>
  <si>
    <t>Sportzone B&amp;G (P)</t>
  </si>
  <si>
    <t>Clifton Wine &amp; Liquor</t>
  </si>
  <si>
    <t>Shaking Crab(P)</t>
  </si>
  <si>
    <t>Tick-Tock Diner (A)</t>
  </si>
  <si>
    <t>Savers Club Liquor Locker</t>
  </si>
  <si>
    <t>Limonta Liqs (A)</t>
  </si>
  <si>
    <t>Bottle Liquor (P)</t>
  </si>
  <si>
    <t>Kashan Indian Kitchen &amp; Ber</t>
  </si>
  <si>
    <t>Stew Leonard's Wines &amp; Spirits of Clifton</t>
  </si>
  <si>
    <t>Spuntino Wine Bar/Italian</t>
  </si>
  <si>
    <t>Clifton Commons S &amp; W</t>
  </si>
  <si>
    <t>Matthews Italian Rest</t>
  </si>
  <si>
    <t>Noches De Colombia (Clifton)</t>
  </si>
  <si>
    <t>Breaker Billiards</t>
  </si>
  <si>
    <t>Clifton Billiards (Z)</t>
  </si>
  <si>
    <t>Costco 306 Clifton (NA)</t>
  </si>
  <si>
    <t>Jaime's (A)</t>
  </si>
  <si>
    <t>Upper Montclair Cc (A)</t>
  </si>
  <si>
    <t>La Bonita</t>
  </si>
  <si>
    <t>Hornitos Bakery</t>
  </si>
  <si>
    <t>Dante's</t>
  </si>
  <si>
    <t>The Barrow House</t>
  </si>
  <si>
    <t>Valley Regency (A)</t>
  </si>
  <si>
    <t>Made in Miami Bar Bistro</t>
  </si>
  <si>
    <t>Veterans Post (9)</t>
  </si>
  <si>
    <t>J. Alexander's Restaurant</t>
  </si>
  <si>
    <t>Vasel's (A)</t>
  </si>
  <si>
    <t>Elks Post (Z) #1569</t>
  </si>
  <si>
    <t>La Fortaleza (Clifton)</t>
  </si>
  <si>
    <t>El Dorado Rest (Z)</t>
  </si>
  <si>
    <t>El Mexicano Rest (P)</t>
  </si>
  <si>
    <t>Dingo's Den (P)</t>
  </si>
  <si>
    <t>Mario's Rest</t>
  </si>
  <si>
    <t>Rock Bar</t>
  </si>
  <si>
    <t>The Clif (P)</t>
  </si>
  <si>
    <t>Applebee's Clifton</t>
  </si>
  <si>
    <t>Liquor Stop (P) (Clifton)</t>
  </si>
  <si>
    <t>US#1 Wine &amp; Liquor</t>
  </si>
  <si>
    <t>Sharky's Wings(P)</t>
  </si>
  <si>
    <t>Agave Cantina Mexicana</t>
  </si>
  <si>
    <t>Rainbow Liquor (P)</t>
  </si>
  <si>
    <t>Broad Liquors (A)</t>
  </si>
  <si>
    <t>Bottleneck Liquors</t>
  </si>
  <si>
    <t>Smart Buy Wine &amp; Liquor</t>
  </si>
  <si>
    <t>Dante's Liquor &amp; Wine</t>
  </si>
  <si>
    <t>Shoppers Vineyard (A)</t>
  </si>
  <si>
    <t>Western Bevera N</t>
  </si>
  <si>
    <t>Western Bev 21088 Clift</t>
  </si>
  <si>
    <t>Quik Stop Conv(Z)</t>
  </si>
  <si>
    <t>The Grand Saloon</t>
  </si>
  <si>
    <t>Henry's Liquors</t>
  </si>
  <si>
    <t>Paulison Liquors (P)</t>
  </si>
  <si>
    <t>Swizzle Stick Liq (A)</t>
  </si>
  <si>
    <t>Richfield Liquors</t>
  </si>
  <si>
    <t>Clifton City Tavern(P)</t>
  </si>
  <si>
    <t>Disabled Amvets (P)</t>
  </si>
  <si>
    <t>Vfw 7165 (P)</t>
  </si>
  <si>
    <t>Moose Lodge (Z)</t>
  </si>
  <si>
    <t>Toros Turkish (P)</t>
  </si>
  <si>
    <t>Mountainside (A)</t>
  </si>
  <si>
    <t>Field Liquors (A)</t>
  </si>
  <si>
    <t>46 Discount Liquor Store</t>
  </si>
  <si>
    <t>Shop Rite Wines/Spirits</t>
  </si>
  <si>
    <t>Pete's Liquors</t>
  </si>
  <si>
    <t>Valley Liquors (A)</t>
  </si>
  <si>
    <t>Bogey's Sport Bar</t>
  </si>
  <si>
    <t>Gonzalez Liq &amp; Bar(A)</t>
  </si>
  <si>
    <t>Mambo Lounge (P)</t>
  </si>
  <si>
    <t>Rincon Centroamericano</t>
  </si>
  <si>
    <t>Los Cristales (Z)</t>
  </si>
  <si>
    <t>Tease (P)</t>
  </si>
  <si>
    <t>Economy Liquors</t>
  </si>
  <si>
    <t>Roxxie's (P)</t>
  </si>
  <si>
    <t>Dulce Patria</t>
  </si>
  <si>
    <t>Edwards (P) Wine &amp; Liq</t>
  </si>
  <si>
    <t>C Town (A)</t>
  </si>
  <si>
    <t>Super Korona (Z) Bar</t>
  </si>
  <si>
    <t>Noches De Colombia (Paterson)</t>
  </si>
  <si>
    <t>Johnny A's (P) Hitchn Pos</t>
  </si>
  <si>
    <t>Hi-Beams (P)</t>
  </si>
  <si>
    <t>Paterson Fire Dept</t>
  </si>
  <si>
    <t>Ant's Bar &amp; Liquors</t>
  </si>
  <si>
    <t>Neighbors</t>
  </si>
  <si>
    <t>Lena Y Carbon Restaurant</t>
  </si>
  <si>
    <t>C &amp; S Lucky Liquors II</t>
  </si>
  <si>
    <t>C &amp; S Lucky Liquors (P)</t>
  </si>
  <si>
    <t>Quis Queya Liquor(P)</t>
  </si>
  <si>
    <t>Ferraro's Liquor</t>
  </si>
  <si>
    <t>Dorta Liquor (A)</t>
  </si>
  <si>
    <t>Farm Boy</t>
  </si>
  <si>
    <t>Duffy's Tavern (Z)</t>
  </si>
  <si>
    <t>Marcet Cafe</t>
  </si>
  <si>
    <t>Freddie's Dugout</t>
  </si>
  <si>
    <t>M &amp; R Disc (A) Liqs.</t>
  </si>
  <si>
    <t>Schulman's (P) Deli</t>
  </si>
  <si>
    <t>The Liquor Shop</t>
  </si>
  <si>
    <t>Carisma Liq &amp; Groc (P)</t>
  </si>
  <si>
    <t>Broadway Liq (A)</t>
  </si>
  <si>
    <t>Bonfire Mofongo House (P)</t>
  </si>
  <si>
    <t>Mr. Liquors &amp; Grocery</t>
  </si>
  <si>
    <t>C Town Supermarket(P)</t>
  </si>
  <si>
    <t>Altiero Liquors</t>
  </si>
  <si>
    <t>Luna Liquors</t>
  </si>
  <si>
    <t>Costa Marina Lounge(A)</t>
  </si>
  <si>
    <t>Park Avenue Liquors</t>
  </si>
  <si>
    <t>Rincon Criollo Restaurant</t>
  </si>
  <si>
    <t>Ranchtio Mi Peru</t>
  </si>
  <si>
    <t>Ranchito Mi Peru</t>
  </si>
  <si>
    <t>Elks Ldge 333 (Z) Pater.</t>
  </si>
  <si>
    <t>Camilo Liquors(A)</t>
  </si>
  <si>
    <t>La Fuente Bar (A)</t>
  </si>
  <si>
    <t>Rocky's Liquor Store</t>
  </si>
  <si>
    <t>Lovelust</t>
  </si>
  <si>
    <t>El Fogon Rest</t>
  </si>
  <si>
    <t>412 Lounge &amp; Latin Bar.</t>
  </si>
  <si>
    <t>412 Lounge &amp; Latin Bar</t>
  </si>
  <si>
    <t>Main Discount (P) Liqs.</t>
  </si>
  <si>
    <t>Brothers A&amp;C Pizza (P)</t>
  </si>
  <si>
    <t>El Escondite Bar and Restaurant</t>
  </si>
  <si>
    <t>OOB</t>
  </si>
  <si>
    <t>Lena y Carbon Broaster</t>
  </si>
  <si>
    <t>Una Copa Mas</t>
  </si>
  <si>
    <t>El Cantaro Liquors</t>
  </si>
  <si>
    <t>Ronny's Liqrs (Z)</t>
  </si>
  <si>
    <t>The Cathedral Restaurant</t>
  </si>
  <si>
    <t>5th Avenue (P) Tavern</t>
  </si>
  <si>
    <t>Super Wine Warehse(P)Pate</t>
  </si>
  <si>
    <t>Roses Bar &amp; Liquors</t>
  </si>
  <si>
    <t>Moonlight (P) Lounge</t>
  </si>
  <si>
    <t>Serie 92 Bar &amp; Liquor</t>
  </si>
  <si>
    <t>D'classico (P)</t>
  </si>
  <si>
    <t>Carlitto's Bar(P)</t>
  </si>
  <si>
    <t>Hacienda (P)</t>
  </si>
  <si>
    <t>Raphael &amp; Angel Liq (A)</t>
  </si>
  <si>
    <t>Limestone Liquors (A)</t>
  </si>
  <si>
    <t>Mamajuana Cafe (P)</t>
  </si>
  <si>
    <t>Moca Liquors Ii</t>
  </si>
  <si>
    <t>Griselda Rest.(A)</t>
  </si>
  <si>
    <t>Joe's Liquor (A)</t>
  </si>
  <si>
    <t>Segundo's (P)</t>
  </si>
  <si>
    <t>Florida Drugs (A)</t>
  </si>
  <si>
    <t>J &amp; B Bar &amp; Liq (Z)</t>
  </si>
  <si>
    <t>Intensity Lounge(P)</t>
  </si>
  <si>
    <t>Intensity Lounge/Angie's Liquors</t>
  </si>
  <si>
    <t>Seguidilla 56 Lounge &amp; Liquors</t>
  </si>
  <si>
    <t>Moya E.Bar&amp;Liq.(Z)</t>
  </si>
  <si>
    <t>Krystal Bar(P) &amp; Liqs.</t>
  </si>
  <si>
    <t>East Side Bar Liquors</t>
  </si>
  <si>
    <t>Paruta's (A)</t>
  </si>
  <si>
    <t>Costambar Bar &amp; Liquor Corp.</t>
  </si>
  <si>
    <t>Fusion Banquet/Lnge (P)</t>
  </si>
  <si>
    <t>Downtown Cafe (P)</t>
  </si>
  <si>
    <t>Circle Cafe (A)</t>
  </si>
  <si>
    <t>Midtown Liquors</t>
  </si>
  <si>
    <t>Yaremy Liquors</t>
  </si>
  <si>
    <t>Hiciano Liquor Store</t>
  </si>
  <si>
    <t>Patsy's (A) Tavern</t>
  </si>
  <si>
    <t>Mo's Low Cost Liq &amp; Bar</t>
  </si>
  <si>
    <t>The Point Liquor &amp; Bar</t>
  </si>
  <si>
    <t>Riverside Liquors (Paterson)</t>
  </si>
  <si>
    <t>La Joya Liquors</t>
  </si>
  <si>
    <t>10th Ave Liq &amp; Food (P)</t>
  </si>
  <si>
    <t>Star Liquor Store</t>
  </si>
  <si>
    <t>Integrity Masonic</t>
  </si>
  <si>
    <t>230 Liq &amp; Groc.(A)</t>
  </si>
  <si>
    <t>Mercer Bar &amp; Liquors</t>
  </si>
  <si>
    <t>Caraballo's</t>
  </si>
  <si>
    <t>Diamond Liquors (P)</t>
  </si>
  <si>
    <t>Bombolon Liquor &amp; Grocery</t>
  </si>
  <si>
    <t>Riverside Grill(D'carbon)</t>
  </si>
  <si>
    <t>La Sorpresa Liq (P)</t>
  </si>
  <si>
    <t>Bocaditos Bistro</t>
  </si>
  <si>
    <t>D'carbon Restaurant Hawthorne</t>
  </si>
  <si>
    <t>D'Carbon Restaurant Hawthorne</t>
  </si>
  <si>
    <t>Goffle Road Wine and More</t>
  </si>
  <si>
    <t>Riverside Veteran</t>
  </si>
  <si>
    <t>The Front Porch (Z)</t>
  </si>
  <si>
    <t>American Lgn Hawthorne</t>
  </si>
  <si>
    <t>Jiggle's</t>
  </si>
  <si>
    <t>Macaluso's (P)</t>
  </si>
  <si>
    <t>Bottagra Rest (P)</t>
  </si>
  <si>
    <t>Las Maravillas Restaurant</t>
  </si>
  <si>
    <t>Ossy's Cafe (P)</t>
  </si>
  <si>
    <t>DIAMOND LIQUORS</t>
  </si>
  <si>
    <t>Diamond Liquor</t>
  </si>
  <si>
    <t>Hawthorne Liq (A)</t>
  </si>
  <si>
    <t>Blackjack Mulligans (Hawthorne)</t>
  </si>
  <si>
    <t>Celtic Corner</t>
  </si>
  <si>
    <t>Shortways' Barn (A)</t>
  </si>
  <si>
    <t>Puzo's Pizza</t>
  </si>
  <si>
    <t>Papa Joe's (Z)</t>
  </si>
  <si>
    <t>The Tides</t>
  </si>
  <si>
    <t>Giuseppe (P) Rest.</t>
  </si>
  <si>
    <t>Cinco De Mayo</t>
  </si>
  <si>
    <t>Grand Opening Liq (A)_2</t>
  </si>
  <si>
    <t>Wine Dad's - Summit Ave Jersey City</t>
  </si>
  <si>
    <t>FOOD BAZAAR</t>
  </si>
  <si>
    <t>Wine Dad's</t>
  </si>
  <si>
    <t>Wine Dad's Jersey City</t>
  </si>
  <si>
    <t>La Neves (P)</t>
  </si>
  <si>
    <t>Veterans Club (Z)</t>
  </si>
  <si>
    <t>Haledon Fire Dept(A)</t>
  </si>
  <si>
    <t>Speedy Mart (P)</t>
  </si>
  <si>
    <t>Nico's Wine &amp; Spirits</t>
  </si>
  <si>
    <t>Frank's Fine Wine &amp; Foods</t>
  </si>
  <si>
    <t>Jimmy Geez (P)</t>
  </si>
  <si>
    <t>The Yard</t>
  </si>
  <si>
    <t>D'CARBON BAR AND GRILL (Haledon)</t>
  </si>
  <si>
    <t>D'CARBON BAR AND GRILL haledon</t>
  </si>
  <si>
    <t>Hillcrest Liqrs (A)</t>
  </si>
  <si>
    <t>Underdog Lounge(P)</t>
  </si>
  <si>
    <t>Reign</t>
  </si>
  <si>
    <t>Amazon Fresh (Woodland Park)</t>
  </si>
  <si>
    <t>Evolution Restaurant &amp; Bar</t>
  </si>
  <si>
    <t>American Lgn Totowa</t>
  </si>
  <si>
    <t>E &amp; V (A) Restaurant</t>
  </si>
  <si>
    <t>Bask 46</t>
  </si>
  <si>
    <t>Brownstone House</t>
  </si>
  <si>
    <t>Mexico Bar &amp; Grill</t>
  </si>
  <si>
    <t>Naxos Estiatorio</t>
  </si>
  <si>
    <t>Ragtime Gentlemen's Club</t>
  </si>
  <si>
    <t>Boulevard Wine &amp; Spirits</t>
  </si>
  <si>
    <t>Belmont Liqrs (P)</t>
  </si>
  <si>
    <t>Blue Palace (A)</t>
  </si>
  <si>
    <t>Wrights Tavern(Z)</t>
  </si>
  <si>
    <t>Francesco's In the Park</t>
  </si>
  <si>
    <t>Francesco's In The Park</t>
  </si>
  <si>
    <t>D'carbon Restaurant</t>
  </si>
  <si>
    <t>Freddie's Corner</t>
  </si>
  <si>
    <t>Romo Restaurant</t>
  </si>
  <si>
    <t>Bacchus Sport Bar &amp; Grill</t>
  </si>
  <si>
    <t>Legacy Bar &amp; Liquor</t>
  </si>
  <si>
    <t>Liquor Gallery (Paterson)</t>
  </si>
  <si>
    <t>River Terrace Inn(P)</t>
  </si>
  <si>
    <t>Allen's Liquors</t>
  </si>
  <si>
    <t>SETHI PETE LIQUORS LLC</t>
  </si>
  <si>
    <t>Pete's Family Liqs</t>
  </si>
  <si>
    <t>EL BOHEMIO 2 LIQUOR STORE &amp; BAR</t>
  </si>
  <si>
    <t>Essex Fells Country Club</t>
  </si>
  <si>
    <t>Santana's Sport(P)Bella</t>
  </si>
  <si>
    <t>Angel's Wine &amp; Liquors</t>
  </si>
  <si>
    <t>The Blvd.Liq.Grocery(Z)</t>
  </si>
  <si>
    <t>Diana's Bar (Z)</t>
  </si>
  <si>
    <t>Gene's Liquor</t>
  </si>
  <si>
    <t>Deli Parchardo Liquors</t>
  </si>
  <si>
    <t>El Oasis</t>
  </si>
  <si>
    <t>Pal's Liquor</t>
  </si>
  <si>
    <t>Westmount Country Club</t>
  </si>
  <si>
    <t>Great Notch Inn(Z)</t>
  </si>
  <si>
    <t>Blackjack Mulligan's Public House</t>
  </si>
  <si>
    <t>Cost Plus</t>
  </si>
  <si>
    <t>The Chariot</t>
  </si>
  <si>
    <t>JINYA Ramen Bar</t>
  </si>
  <si>
    <t>Elks Post 2111 (A)</t>
  </si>
  <si>
    <t>Uncorked (P)</t>
  </si>
  <si>
    <t>The Barnyard</t>
  </si>
  <si>
    <t>The Barnyard and Carriage House</t>
  </si>
  <si>
    <t>Total Wine &amp; More (Totowa)</t>
  </si>
  <si>
    <t>46 Lounge (P)</t>
  </si>
  <si>
    <t>The Bethwood Restaurant</t>
  </si>
  <si>
    <t>The Grand</t>
  </si>
  <si>
    <t>Sushi Lounge</t>
  </si>
  <si>
    <t>Murph's Bar &amp; Liquor</t>
  </si>
  <si>
    <t>Applebee's (Totowa) (A)</t>
  </si>
  <si>
    <t>Wine &amp; Bev. Depot (A)</t>
  </si>
  <si>
    <t>Chili's Little Falls</t>
  </si>
  <si>
    <t>On The Rocks 13017</t>
  </si>
  <si>
    <t>On The Rocks</t>
  </si>
  <si>
    <t>Rare The Steakhouse (Z)</t>
  </si>
  <si>
    <t>Park West Diner</t>
  </si>
  <si>
    <t>Amer Lgn L Falls (Z)</t>
  </si>
  <si>
    <t>Little Falls Liq(P)</t>
  </si>
  <si>
    <t>American Lgn 108 (Z) Little Falls</t>
  </si>
  <si>
    <t>Sear</t>
  </si>
  <si>
    <t>Maggie's Town Tav.(P)</t>
  </si>
  <si>
    <t>The Little Falls Tavern</t>
  </si>
  <si>
    <t>Shop Rite Liq (A)Littlefl</t>
  </si>
  <si>
    <t>NY, Kings</t>
  </si>
  <si>
    <t>Other Half Brewing Co. Company</t>
  </si>
  <si>
    <t>Other Half Brewing Co.</t>
  </si>
  <si>
    <t>NY, Dutchess</t>
  </si>
  <si>
    <t>Industrial Arts Brewing Company</t>
  </si>
  <si>
    <t>KY, Jefferson</t>
  </si>
  <si>
    <t>Atomic Brands, Inc</t>
  </si>
  <si>
    <t>FL, Miami-Dade</t>
  </si>
  <si>
    <t>Licores Artesanales</t>
  </si>
  <si>
    <t>MA, Middlesex</t>
  </si>
  <si>
    <t>1925 Spirits LLC</t>
  </si>
  <si>
    <t>MO, Jackson</t>
  </si>
  <si>
    <t>Duvel Moortgat USA</t>
  </si>
  <si>
    <t>Acre Mezcal Holdings Corp</t>
  </si>
  <si>
    <t>NH, Rockingham</t>
  </si>
  <si>
    <t>NOCA Beverages, Inc.</t>
  </si>
  <si>
    <t>TX, Dallas_2</t>
  </si>
  <si>
    <t>Cruz Beverage - YaVe Tequila</t>
  </si>
  <si>
    <t>NC, Hoke</t>
  </si>
  <si>
    <t>SPYRT Worldwide</t>
  </si>
  <si>
    <t>WI, Sheboygan</t>
  </si>
  <si>
    <t>SN Food &amp; Beverage LLC dba Carbliss Cocktails</t>
  </si>
  <si>
    <t>NY, New York_2</t>
  </si>
  <si>
    <t>LO SECCO LLC</t>
  </si>
  <si>
    <t>PA, Montgomery</t>
  </si>
  <si>
    <t>Pio Imports LLC</t>
  </si>
  <si>
    <t>TX, Austin</t>
  </si>
  <si>
    <t>Artisanal Imports - Tona</t>
  </si>
  <si>
    <t>NY, Nassau</t>
  </si>
  <si>
    <t>MHW LTD / Global Beer Network</t>
  </si>
  <si>
    <t>PA, Delaware</t>
  </si>
  <si>
    <t>Cooper Spirits International LLC</t>
  </si>
  <si>
    <t>SC, Charleston</t>
  </si>
  <si>
    <t>Local Choice Inc. (Striped Pig Distillery)</t>
  </si>
  <si>
    <t>Park Street Imports/Artisan Distillers</t>
  </si>
  <si>
    <t>CA, Sonoma</t>
  </si>
  <si>
    <t>Chateau Diana LLC</t>
  </si>
  <si>
    <t>Park Street Imports/Paradisse Spirits</t>
  </si>
  <si>
    <t>Classic Wines Florida</t>
  </si>
  <si>
    <t>Power Distribution LLC</t>
  </si>
  <si>
    <t>PA, Erie_2</t>
  </si>
  <si>
    <t>MA, Boston</t>
  </si>
  <si>
    <t>Viva Beverages, Inc.</t>
  </si>
  <si>
    <t>CA, San Diego</t>
  </si>
  <si>
    <t>Passion Tree Co</t>
  </si>
  <si>
    <t>DE, New Castle_2</t>
  </si>
  <si>
    <t>Standard Distributing</t>
  </si>
  <si>
    <t>Bella Ray Beverage</t>
  </si>
  <si>
    <t>Costco V#32366-Wayn (NA)</t>
  </si>
  <si>
    <t>TX, Williamson</t>
  </si>
  <si>
    <t>Waterloo Gin Company LLC</t>
  </si>
  <si>
    <t>VA, Virginia Beach_2</t>
  </si>
  <si>
    <t>Cavalier Ventures, LLC</t>
  </si>
  <si>
    <t>Jerzey Jungle LLC</t>
  </si>
  <si>
    <t>CA, Los Angeles</t>
  </si>
  <si>
    <t>Blaze Life LLC</t>
  </si>
  <si>
    <t>NC, Mecklenburg</t>
  </si>
  <si>
    <t>Delta Beverages</t>
  </si>
  <si>
    <t>OR, Deschutes</t>
  </si>
  <si>
    <t>Lodo Brands</t>
  </si>
  <si>
    <t>NY, Brooklyn</t>
  </si>
  <si>
    <t>Savorian Inc.</t>
  </si>
  <si>
    <t>Modern Infusion LLC</t>
  </si>
  <si>
    <t>Hornell Brewing CO., Inc.</t>
  </si>
  <si>
    <t>LA, Orleans</t>
  </si>
  <si>
    <t>Crescent Distributions NC, LLC</t>
  </si>
  <si>
    <t>Tilray Alternative Beverages LLC</t>
  </si>
  <si>
    <t>KY, Daviess</t>
  </si>
  <si>
    <t>Green River Distilling CO</t>
  </si>
  <si>
    <t>Colombian Roots Company</t>
  </si>
  <si>
    <t>FL, Broward</t>
  </si>
  <si>
    <t>Shaw-Ross International Imports, LLC</t>
  </si>
  <si>
    <t>DC, District of Columbia</t>
  </si>
  <si>
    <t>Plaid Duck Beverages LLC</t>
  </si>
  <si>
    <t>KY, Nelson</t>
  </si>
  <si>
    <t>The Bardstown Bourbon Company</t>
  </si>
  <si>
    <t>NY, Suffolk</t>
  </si>
  <si>
    <t>MI, Kent</t>
  </si>
  <si>
    <t>Brewt's Mixers</t>
  </si>
  <si>
    <t>CT, Fairfield</t>
  </si>
  <si>
    <t>Buzbees Beverages USA LLC</t>
  </si>
  <si>
    <t>Little Water Distillery</t>
  </si>
  <si>
    <t>CA, Napa</t>
  </si>
  <si>
    <t>U S Wine Transport</t>
  </si>
  <si>
    <t>AZ, Little Rock</t>
  </si>
  <si>
    <t>Emergent Beverages LLC</t>
  </si>
  <si>
    <t>OH, Franklin</t>
  </si>
  <si>
    <t>PICNIC 2</t>
  </si>
  <si>
    <t>FRANKFORD FD / NJ STATE FAIR</t>
  </si>
  <si>
    <t>Duggan's</t>
  </si>
  <si>
    <t>Black River Traders</t>
  </si>
  <si>
    <t>NY,MANHASSET</t>
  </si>
  <si>
    <t>MHW Ltd./Evergrand</t>
  </si>
  <si>
    <t>CA, Orange</t>
  </si>
  <si>
    <t>Surf City Still Works LLC</t>
  </si>
  <si>
    <t>China Resources Snow Breweries</t>
  </si>
  <si>
    <t>Vinaio Imports, LTD</t>
  </si>
  <si>
    <t>CT, New London</t>
  </si>
  <si>
    <t>Barn Brew Co.</t>
  </si>
  <si>
    <t>OR, Benton</t>
  </si>
  <si>
    <t>TMNT</t>
  </si>
  <si>
    <t>BJ's Restaurants, Inc.</t>
  </si>
  <si>
    <t>Stone Brewing CO</t>
  </si>
  <si>
    <t>Lagunitas Brewing Company</t>
  </si>
  <si>
    <t>Sixpoint Brewing Company</t>
  </si>
  <si>
    <t>Beak &amp; Skiff Farms</t>
  </si>
  <si>
    <t>MHW LTD/Forged Irish Stout</t>
  </si>
  <si>
    <t>Cape May Brewing CO</t>
  </si>
  <si>
    <t>Island Brands USA</t>
  </si>
  <si>
    <t>Courtyard By Marriott Wayne</t>
  </si>
  <si>
    <t>Courtyard by Marriott Wayne Fairfield</t>
  </si>
  <si>
    <t>Hilton Garden Inn</t>
  </si>
  <si>
    <t>Hilton Garden Inn wayne</t>
  </si>
  <si>
    <t>Residence Inn</t>
  </si>
  <si>
    <t>Buffalo Wild Wings</t>
  </si>
  <si>
    <t>Buffalo Wild Wings - Wayne, NJ</t>
  </si>
  <si>
    <t>In The Drink@Passaic Gc</t>
  </si>
  <si>
    <t>Will Pat Univ-Wayne Hall</t>
  </si>
  <si>
    <t>Raeya's</t>
  </si>
  <si>
    <t>Costco Whlse V#32366-Wayn</t>
  </si>
  <si>
    <t>Sports Friends Soccer (A)</t>
  </si>
  <si>
    <t>YARD HOUSE</t>
  </si>
  <si>
    <t>PF Changs China Bistro (Wayne)</t>
  </si>
  <si>
    <t>Red Lobster 225 Wayne</t>
  </si>
  <si>
    <t>Packanack Golf (P)</t>
  </si>
  <si>
    <t>Aramark Educational Services@WPU</t>
  </si>
  <si>
    <t>Anthonys CF Pizza (Wayne)</t>
  </si>
  <si>
    <t>American Lgn 174 Wayne</t>
  </si>
  <si>
    <t>Packanack Lake Comm Asso</t>
  </si>
  <si>
    <t>Outback Stkhse(P)Wayne</t>
  </si>
  <si>
    <t>Exotic Indian Cuisine</t>
  </si>
  <si>
    <t>Cheesecake Fact (A)Wayne</t>
  </si>
  <si>
    <t>NYX</t>
  </si>
  <si>
    <t>Tommy's Tavern + Tap (Wayne)</t>
  </si>
  <si>
    <t>Maggies Town Tavern Ii</t>
  </si>
  <si>
    <t>Brokedown Palace</t>
  </si>
  <si>
    <t>Preakness Hills (A)</t>
  </si>
  <si>
    <t>Preakness Hills (A) cc</t>
  </si>
  <si>
    <t>Dave &amp; Busters</t>
  </si>
  <si>
    <t>Dave &amp; Buster's Nj, Inc</t>
  </si>
  <si>
    <t>Casa Don Manuel</t>
  </si>
  <si>
    <t>Double Ai Asian Bistro</t>
  </si>
  <si>
    <t>Elks Post (A) #2181 Wayne</t>
  </si>
  <si>
    <t>Wayne Hills Diner</t>
  </si>
  <si>
    <t>Vila Verde (P) Rest.</t>
  </si>
  <si>
    <t>Park Wayne Diner</t>
  </si>
  <si>
    <t>The Village Inn</t>
  </si>
  <si>
    <t>Grasshopper Too (A)</t>
  </si>
  <si>
    <t>Lakeside Drive Tavern</t>
  </si>
  <si>
    <t>In The Crease (P)</t>
  </si>
  <si>
    <t>KRIOS Prime</t>
  </si>
  <si>
    <t>Shays Liquors</t>
  </si>
  <si>
    <t>Izumi Hibachi Steak House</t>
  </si>
  <si>
    <t>Olive Garden (A) Wayne</t>
  </si>
  <si>
    <t>Jalapenos Mexican Grill</t>
  </si>
  <si>
    <t>Cosmopolitan</t>
  </si>
  <si>
    <t>Bottle King (A) Wayne</t>
  </si>
  <si>
    <t>Fogo de Chao (Wayne)</t>
  </si>
  <si>
    <t>North Jersey C C (P)</t>
  </si>
  <si>
    <t>North Jersey C C</t>
  </si>
  <si>
    <t>Gary's Wine &amp; Marketplace (Wayne)</t>
  </si>
  <si>
    <t>Novelli (P)</t>
  </si>
  <si>
    <t>Shay's Liquors</t>
  </si>
  <si>
    <t>Whole Foods Market (Wayne)</t>
  </si>
  <si>
    <t>T Bowl Tavern (Z)</t>
  </si>
  <si>
    <t>Wayne Liquor Locker</t>
  </si>
  <si>
    <t>American Lg 279 Lincoln Park</t>
  </si>
  <si>
    <t>Sunset Pub &amp; Grill(Z)</t>
  </si>
  <si>
    <t>Meadows Golf Club(P)</t>
  </si>
  <si>
    <t>Wolfson Market</t>
  </si>
  <si>
    <t>202 Italian Bistro</t>
  </si>
  <si>
    <t>Arca</t>
  </si>
  <si>
    <t>Lincoln Park Fine Wines &amp; Spirits</t>
  </si>
  <si>
    <t>Lincoln Center Liq</t>
  </si>
  <si>
    <t>Sunset Valley G C (A)</t>
  </si>
  <si>
    <t>Bardis (P)</t>
  </si>
  <si>
    <t>K Of C</t>
  </si>
  <si>
    <t>Buy Rite W &amp;L Pompton(P)</t>
  </si>
  <si>
    <t>American Lgn Pequanok</t>
  </si>
  <si>
    <t>American Lgn Pequannock 450</t>
  </si>
  <si>
    <t>Tiff's Le Hofbrau (Z)</t>
  </si>
  <si>
    <t>cherry's</t>
  </si>
  <si>
    <t>MolsonCoors</t>
  </si>
  <si>
    <t>Cedar Crest Village(607)</t>
  </si>
  <si>
    <t>American Lgn Pompton Plains</t>
  </si>
  <si>
    <t>Regency House (P)</t>
  </si>
  <si>
    <t>The Legacy Castle</t>
  </si>
  <si>
    <t>B &amp; B Wine&amp;Liq</t>
  </si>
  <si>
    <t>Tavern 5_2</t>
  </si>
  <si>
    <t>Pompton Queen (P)</t>
  </si>
  <si>
    <t>Elks Pompton Lakes</t>
  </si>
  <si>
    <t>Thatcher Mc Ghees (A)</t>
  </si>
  <si>
    <t>Macks American Bar/Grill</t>
  </si>
  <si>
    <t>Vfw 2906 Pompt. Lks.(Z)</t>
  </si>
  <si>
    <t>Monica's Ital.Rest.(Z)</t>
  </si>
  <si>
    <t>George's Market (A)</t>
  </si>
  <si>
    <t>Appio's Liquors</t>
  </si>
  <si>
    <t>Shoppers Disc(A)Pompton</t>
  </si>
  <si>
    <t>Krauszer's Liquor Wine and Spirits</t>
  </si>
  <si>
    <t>Beef Trust Kitchen &amp; Bar</t>
  </si>
  <si>
    <t>pompton crafthouse</t>
  </si>
  <si>
    <t>Empire Wine &amp; Liquor</t>
  </si>
  <si>
    <t>The Side Door (P)</t>
  </si>
  <si>
    <t>Country Convenience Store</t>
  </si>
  <si>
    <t>Chili's (Riverdale)</t>
  </si>
  <si>
    <t>Blu Ale House</t>
  </si>
  <si>
    <t>Home Wine and Liquors</t>
  </si>
  <si>
    <t>Smoke Rise Club (P)</t>
  </si>
  <si>
    <t>Kinnelon Country Wine &amp; Liquor</t>
  </si>
  <si>
    <t>Cypress</t>
  </si>
  <si>
    <t>Roserne Liquors North</t>
  </si>
  <si>
    <t>Cafe' Chameleon</t>
  </si>
  <si>
    <t>Vfw Butler</t>
  </si>
  <si>
    <t>Butler Fire Department(P)</t>
  </si>
  <si>
    <t>Pequannock Valley K Of C</t>
  </si>
  <si>
    <t>K Of C Pequannock Valley</t>
  </si>
  <si>
    <t>Celtic Crossings</t>
  </si>
  <si>
    <t>Roserne Pkg Store South</t>
  </si>
  <si>
    <t>Outback</t>
  </si>
  <si>
    <t>Applebee's (A)Butler</t>
  </si>
  <si>
    <t>100 Proof Bar &amp; Bites</t>
  </si>
  <si>
    <t>River Place Food Store</t>
  </si>
  <si>
    <t>Bloomingdale Fire Dept</t>
  </si>
  <si>
    <t>Usa Wine Traders Club (Bloomingdale)</t>
  </si>
  <si>
    <t>Karls Stumble Inn</t>
  </si>
  <si>
    <t>Turnpike Discount Liquors</t>
  </si>
  <si>
    <t>The River Of Beer</t>
  </si>
  <si>
    <t>Cinco De Mayo (Z)</t>
  </si>
  <si>
    <t>Bloomingdale Discount Liq</t>
  </si>
  <si>
    <t>Il Palazzo (Z)</t>
  </si>
  <si>
    <t>Berta's Chateau</t>
  </si>
  <si>
    <t>Tree Tavern (A)</t>
  </si>
  <si>
    <t>Flip's Bar (P)</t>
  </si>
  <si>
    <t>Kitchen &amp; Beer Bar</t>
  </si>
  <si>
    <t>Wine 2 Spirits (P)</t>
  </si>
  <si>
    <t>Usa Wine Traders (Wanaque)</t>
  </si>
  <si>
    <t>The Celtic Knot</t>
  </si>
  <si>
    <t>Best Cellars (Wanaque)</t>
  </si>
  <si>
    <t>Embassy Suites by Hilton Berkeley Heights</t>
  </si>
  <si>
    <t>Skyline Lakes Prop Owners</t>
  </si>
  <si>
    <t>Frungillo Caterers</t>
  </si>
  <si>
    <t>Arta Trattoria (P)</t>
  </si>
  <si>
    <t>Sam's Bar and Grill</t>
  </si>
  <si>
    <t>Ringwood W&amp;L</t>
  </si>
  <si>
    <t>Ringwood Discount Liquors</t>
  </si>
  <si>
    <t>The Lakeshore Inn (P)</t>
  </si>
  <si>
    <t>Whiskey Wolf Tavern (P)</t>
  </si>
  <si>
    <t>Old School Pub P)</t>
  </si>
  <si>
    <t>D'BOATHAUS</t>
  </si>
  <si>
    <t>D'Boathaus Restaurant</t>
  </si>
  <si>
    <t>Prime 374 - Seafood &amp; Steak</t>
  </si>
  <si>
    <t>Highland Wine&amp;Liquor Inc</t>
  </si>
  <si>
    <t>Elks Post 2236 (P)</t>
  </si>
  <si>
    <t>Vault Liquors</t>
  </si>
  <si>
    <t>J &amp; S Roadhouse</t>
  </si>
  <si>
    <t>American Legion Post 289 (A) West Milford</t>
  </si>
  <si>
    <t>Buffalo Wild Wings (Rockaway)</t>
  </si>
  <si>
    <t>The New Jessies Kettle(P)</t>
  </si>
  <si>
    <t>The Cheesecake Factory</t>
  </si>
  <si>
    <t>M &amp; M Discount Liq</t>
  </si>
  <si>
    <t>Millers Ale House Rockawa</t>
  </si>
  <si>
    <t>Greenwood Lake Disc.(P)</t>
  </si>
  <si>
    <t>Chido Mexican Kitchen</t>
  </si>
  <si>
    <t>Uncorked Wines &amp; Spirits (West Milford)</t>
  </si>
  <si>
    <t>Jimmy Geez(North)Bar/Gril</t>
  </si>
  <si>
    <t>Hootch Hut (P)</t>
  </si>
  <si>
    <t>Grasshopper Irish Pub (A)</t>
  </si>
  <si>
    <t>The Vreeland Store</t>
  </si>
  <si>
    <t>23 liquor &amp; Tobacco</t>
  </si>
  <si>
    <t>Country Cottage Rest (P)</t>
  </si>
  <si>
    <t>Watershed Pub &amp; Deli (P)</t>
  </si>
  <si>
    <t>Fredon Liquor &amp; Bar</t>
  </si>
  <si>
    <t>Fredon Liquor (Fredon Deli)</t>
  </si>
  <si>
    <t>Elizabeth Liquors</t>
  </si>
  <si>
    <t>Breakage</t>
  </si>
  <si>
    <t>Adjustment</t>
  </si>
  <si>
    <t>Repack</t>
  </si>
  <si>
    <t>CALABRIA RESTAURANT</t>
  </si>
  <si>
    <t>Placeholder</t>
  </si>
  <si>
    <t>Kohler Distributing Co._2</t>
  </si>
  <si>
    <t>Kohler Distributing Co.</t>
  </si>
  <si>
    <t>Test</t>
  </si>
  <si>
    <t>Kohler</t>
  </si>
  <si>
    <t>X</t>
  </si>
  <si>
    <t>FIFO</t>
  </si>
  <si>
    <t>Fifo Adjustment</t>
  </si>
  <si>
    <t>Out Of Code</t>
  </si>
  <si>
    <t>Kohler Samples Taken 100%</t>
  </si>
  <si>
    <t>County</t>
  </si>
  <si>
    <t>Customer Type</t>
  </si>
  <si>
    <t>Account Status</t>
  </si>
  <si>
    <t>Chain</t>
  </si>
  <si>
    <t>AR Account</t>
  </si>
  <si>
    <t>Customer Name</t>
  </si>
  <si>
    <t>Customer ID</t>
  </si>
  <si>
    <t>Customer County (helper)</t>
  </si>
  <si>
    <t>Resolved Distribution Area</t>
  </si>
  <si>
    <t>Territory ID</t>
  </si>
  <si>
    <t>In Territory?</t>
  </si>
  <si>
    <t>Final Determination</t>
  </si>
  <si>
    <t>Lookup Key (helper)</t>
  </si>
  <si>
    <t>Crosswalk Name (helper)</t>
  </si>
  <si>
    <t>Canonical Brand Family</t>
  </si>
  <si>
    <t>Master Lookup Key (helper)</t>
  </si>
  <si>
    <t>07/22/2026 10:42 AM</t>
  </si>
  <si>
    <t>07/22/2026 10:51 AM</t>
  </si>
  <si>
    <t>07/22/2026 11:18 AM</t>
  </si>
  <si>
    <t>1416 RIVER RD</t>
  </si>
  <si>
    <t>RIVER PALM (A)</t>
  </si>
  <si>
    <t>49048</t>
  </si>
  <si>
    <t>07/22/2026 11:22 AM</t>
  </si>
  <si>
    <t>Product line of Victory</t>
  </si>
  <si>
    <t>Name variant</t>
  </si>
  <si>
    <t>Product line of Evil Genius</t>
  </si>
  <si>
    <t>Spelling variant</t>
  </si>
  <si>
    <t>Product line of Great Lakes</t>
  </si>
  <si>
    <t>Punctuation variant</t>
  </si>
  <si>
    <t>Product line of Stone Brewing</t>
  </si>
  <si>
    <t>Product line of Petrus</t>
  </si>
  <si>
    <t>Full legal name of Dab</t>
  </si>
  <si>
    <t>Corrected Distributor</t>
  </si>
  <si>
    <t>Blackout list only (no territory entry)</t>
  </si>
  <si>
    <t>Manual - portfolio brand per blackout list; sellable where not blacked out (user-confirmed, Molson Coors network)</t>
  </si>
  <si>
    <t>(Blackout list only)</t>
  </si>
  <si>
    <t>FX Matt</t>
  </si>
  <si>
    <t>Saranac 12 Beers of Oktoberfest</t>
  </si>
  <si>
    <t>LoDo</t>
  </si>
  <si>
    <t>LODO THC Citrus 10MG</t>
  </si>
  <si>
    <t>Flying Fish Big Blue Crew</t>
  </si>
  <si>
    <t>Other Half Brewing Co</t>
  </si>
  <si>
    <t>Other Half</t>
  </si>
  <si>
    <t>Other Half All In Hazy IPA Non-Alcoholic</t>
  </si>
  <si>
    <t>Other Half Blue Crab</t>
  </si>
  <si>
    <t>Other Half All Everything</t>
  </si>
  <si>
    <t>Other Half Astor Place IPA</t>
  </si>
  <si>
    <t>Other Half Snaps</t>
  </si>
  <si>
    <t>Other Half Broccoli</t>
  </si>
  <si>
    <t>Other Half All Citra Everything</t>
  </si>
  <si>
    <t>Other Half Green Flowers</t>
  </si>
  <si>
    <t>Other Half Forever Ever</t>
  </si>
  <si>
    <t>Other Half Green City</t>
  </si>
  <si>
    <t>New Belgium Voodoo Ranger Halloween Hoppy</t>
  </si>
  <si>
    <t>Industrial Arts Brewing Co</t>
  </si>
  <si>
    <t>Industrial Arts</t>
  </si>
  <si>
    <t>Industrial Arts Week 521 Space Wrench</t>
  </si>
  <si>
    <t>Industrial Arts ANY Beer</t>
  </si>
  <si>
    <t>Industrial Arts Forever Fest</t>
  </si>
  <si>
    <t>Industrial Arts Safety Glasses Hazy Non-Alcoholic</t>
  </si>
  <si>
    <t>Industrial Arts Safety Glasses White Non-Alcoholic</t>
  </si>
  <si>
    <t>Industrial Arts Safety Glasses Pils Non-Alcoholic</t>
  </si>
  <si>
    <t>Industrial Arts Safety Glasses IPA Non-Alcoholic</t>
  </si>
  <si>
    <t>Industrial Arts Safety Glasses Variety Non-Alcoholic</t>
  </si>
  <si>
    <t>Industrial Arts Screwdriver</t>
  </si>
  <si>
    <t>Industrial Arts Hex Bolt IPA</t>
  </si>
  <si>
    <t>Industrial Arts Power Tools</t>
  </si>
  <si>
    <t>Industrial Arts Metric Pils</t>
  </si>
  <si>
    <t>Industrial Arts Pocket Wrench</t>
  </si>
  <si>
    <t>Industrial Arts Impact Wrench</t>
  </si>
  <si>
    <t>Industrial Arts Torque Wrench</t>
  </si>
  <si>
    <t>Industrial Arts Tool Box</t>
  </si>
  <si>
    <t>Industrial Arts Wrench IPA</t>
  </si>
  <si>
    <t>Boston Beer Company</t>
  </si>
  <si>
    <t>Truly Sunset Variety</t>
  </si>
  <si>
    <t>MolsonCoors Beverage Company</t>
  </si>
  <si>
    <t>NaKed Life</t>
  </si>
  <si>
    <t>Naked Life Mojito</t>
  </si>
  <si>
    <t>Naked Life G &amp; T</t>
  </si>
  <si>
    <t>Naked Life Cosmopolitan</t>
  </si>
  <si>
    <t>Naked Life Negroni Spritz</t>
  </si>
  <si>
    <t>Naked Life Margarita</t>
  </si>
  <si>
    <t>FIFCO</t>
  </si>
  <si>
    <t>Genesee Crammin Cranberry Apple</t>
  </si>
  <si>
    <t>Lytt</t>
  </si>
  <si>
    <t>Lytt Tropical Punch</t>
  </si>
  <si>
    <t>Lytt Grape</t>
  </si>
  <si>
    <t>Lytt Long Island Iced Tea</t>
  </si>
  <si>
    <t>Lytt Peach Mango</t>
  </si>
  <si>
    <t>Lytt Strawberry Rita</t>
  </si>
  <si>
    <t>Lytt Blue Raspberry</t>
  </si>
  <si>
    <t>Park Street Imports</t>
  </si>
  <si>
    <t>Plaid Duck</t>
  </si>
  <si>
    <t>Plaid Duck Vodka Lemonade</t>
  </si>
  <si>
    <t>Southern Tier Brewing Company</t>
  </si>
  <si>
    <t>Southern Tier Apple Smash</t>
  </si>
  <si>
    <t>Southern Tier Nitro Warlock</t>
  </si>
  <si>
    <t>Southern Tier Pumqueen</t>
  </si>
  <si>
    <t>Prestige Beverage Group</t>
  </si>
  <si>
    <t>2XO The Collectibles Hip Hop Blend</t>
  </si>
  <si>
    <t>Monaco Margarita Variety</t>
  </si>
  <si>
    <t>Monaco Spicy Margarita</t>
  </si>
  <si>
    <t>Monaco Hard Lemonade</t>
  </si>
  <si>
    <t>Monaco Citrus Rush</t>
  </si>
  <si>
    <t>Monaco Watermelon Crush</t>
  </si>
  <si>
    <t>Monaco Tropic Rush</t>
  </si>
  <si>
    <t>Monaco Moscow Mule</t>
  </si>
  <si>
    <t>Monaco Tequila Variety</t>
  </si>
  <si>
    <t>Monaco Spicy Margarita Variety</t>
  </si>
  <si>
    <t>Monaco Core Variety</t>
  </si>
  <si>
    <t>Monaco UFC Variety</t>
  </si>
  <si>
    <t>Monaco Classic Lime Margarita</t>
  </si>
  <si>
    <t>Monaco Classic Watermelon Margarita</t>
  </si>
  <si>
    <t>Monaco Black Raspberry</t>
  </si>
  <si>
    <t>Monaco Blue Crush</t>
  </si>
  <si>
    <t>Monaco Citrus Crush</t>
  </si>
  <si>
    <t>Monaco Grapefruit Crush</t>
  </si>
  <si>
    <t>Monaco Hard Peach Lemonade</t>
  </si>
  <si>
    <t>Monaco Lime Crush</t>
  </si>
  <si>
    <t>Monaco Mai Tai</t>
  </si>
  <si>
    <t>Monaco Mango Peach</t>
  </si>
  <si>
    <t>Monaco Original Hard Lemonade</t>
  </si>
  <si>
    <t>Monaco Pornstar Crush</t>
  </si>
  <si>
    <t>Monaco Purple Crush</t>
  </si>
  <si>
    <t>Monaco Spicy Watermelon Margarita</t>
  </si>
  <si>
    <t>Monaco Sour Apple</t>
  </si>
  <si>
    <t>Monaco Tequila Sun Crush</t>
  </si>
  <si>
    <t>Monaco Tropical Crush</t>
  </si>
  <si>
    <t>Monaco Strawberry Lemonade</t>
  </si>
  <si>
    <t>Monaco Vanilla Cream Crush</t>
  </si>
  <si>
    <t>Monaco UFC Punch</t>
  </si>
  <si>
    <t>LODO THC Strawberry Lemonade</t>
  </si>
  <si>
    <t>LODO THC Classic Lemonade</t>
  </si>
  <si>
    <t>Float Shoppe</t>
  </si>
  <si>
    <t>Float Shoppe THC Orange Creamsicle</t>
  </si>
  <si>
    <t>Delta Beverage LLC</t>
  </si>
  <si>
    <t>Delta THC Variety</t>
  </si>
  <si>
    <t>Viva Beverages Inc</t>
  </si>
  <si>
    <t>VivaTequila Seltzer Limoncello</t>
  </si>
  <si>
    <t>Viva Tequila Seltzer Coconut</t>
  </si>
  <si>
    <t>Delta Blood Orange Vanilla Cannabis Spirit</t>
  </si>
  <si>
    <t>Victory Brewing Company</t>
  </si>
  <si>
    <t>Victory Harvest Moonglow</t>
  </si>
  <si>
    <t>Southern Tier Sweater Weather</t>
  </si>
  <si>
    <t>Sixpoint Brewing</t>
  </si>
  <si>
    <t>Sixpoint Mango Resin</t>
  </si>
  <si>
    <t>Southern Tier Distilling Company</t>
  </si>
  <si>
    <t>Victory House Pour Vodka</t>
  </si>
  <si>
    <t>Victory House Pour Vodka Orange Cran Crush</t>
  </si>
  <si>
    <t>Victory House Pour Vodka Grapefruit Twist</t>
  </si>
  <si>
    <t>Sierra Nevada Brewing Company</t>
  </si>
  <si>
    <t>Sierra Nevada West Ghost IPA</t>
  </si>
  <si>
    <t>Great Lakes Biergarten Party Pack</t>
  </si>
  <si>
    <t>Athletic Costco Mixed Run Wild &amp; Upside Dawn</t>
  </si>
  <si>
    <t>Athletic Dark &amp; Gourdy Pumpkin &amp; Spice</t>
  </si>
  <si>
    <t>Lagunitas Trooper</t>
  </si>
  <si>
    <t>Cape May Anniversary Ale</t>
  </si>
  <si>
    <t>Cruz Beverage</t>
  </si>
  <si>
    <t>YaVe Tequila Coconut</t>
  </si>
  <si>
    <t>YaVe Tequila Blanco</t>
  </si>
  <si>
    <t>YaVe Tequila Reposado</t>
  </si>
  <si>
    <t>YaVe Tequila Jalapeno</t>
  </si>
  <si>
    <t>YaVe Tequila Mango</t>
  </si>
  <si>
    <t>Flying Fish Sentinel Series: Escape DIPA</t>
  </si>
  <si>
    <t>Noca Beverages</t>
  </si>
  <si>
    <t>Noca</t>
  </si>
  <si>
    <t>Noca Too Turnt Daddy</t>
  </si>
  <si>
    <t>Noca Weekend Water</t>
  </si>
  <si>
    <t>Noca Livin Lemonade Pink Lemonade</t>
  </si>
  <si>
    <t>Noca Too Turnt Lemonade Pink Lemonade</t>
  </si>
  <si>
    <t>Noca Too Turnt Tea Bayou Berrry Blast</t>
  </si>
  <si>
    <t>Noca Too Turnt Tea Ice Tea</t>
  </si>
  <si>
    <t>Saranac A Cluster Of Stars</t>
  </si>
  <si>
    <t>Dad Grass THC Extra Margarita 10 MG</t>
  </si>
  <si>
    <t>Dad Grass THC Extra Yuzu Grapefruit 10 MG</t>
  </si>
  <si>
    <t>Crescent Canna</t>
  </si>
  <si>
    <t>Crescent 9 THC Ginger Lemonade 10 MG</t>
  </si>
  <si>
    <t>Crescent 9 THC Grape Lemonade 10 MG</t>
  </si>
  <si>
    <t>Crescent 9 THC Variety 10 MG</t>
  </si>
  <si>
    <t>SN Food &amp; Beverage LLC</t>
  </si>
  <si>
    <t>Carbliss Watermelon</t>
  </si>
  <si>
    <t>Carbliss Pineapple</t>
  </si>
  <si>
    <t>Carbliss Peach</t>
  </si>
  <si>
    <t>Carbliss Margarita</t>
  </si>
  <si>
    <t>Carbliss Mango</t>
  </si>
  <si>
    <t>Carbliss Lemon Lime</t>
  </si>
  <si>
    <t>Carbliss Lemon Tea</t>
  </si>
  <si>
    <t>Carbliss Grapefruit</t>
  </si>
  <si>
    <t>Carbliss Cranberry</t>
  </si>
  <si>
    <t>Carbliss Blood Orange</t>
  </si>
  <si>
    <t>Carbliss Black Raspberry</t>
  </si>
  <si>
    <t>Carbliss Black Cherry</t>
  </si>
  <si>
    <t>Coastal Cocktails Blueberry Lemonde</t>
  </si>
  <si>
    <t>Famosa Lager</t>
  </si>
  <si>
    <t>Shipyard Smashed Watermelon</t>
  </si>
  <si>
    <t>Shipyard Summer Ale</t>
  </si>
  <si>
    <t>Pio Imports</t>
  </si>
  <si>
    <t>Terredirai Bloom Bubbles Sparkling</t>
  </si>
  <si>
    <t>Athletic Costco IPA Pack</t>
  </si>
  <si>
    <t>Keystone Light Apple</t>
  </si>
  <si>
    <t>2XO White Oak Rye</t>
  </si>
  <si>
    <t>Leyenda 1925 Reposado Tequila</t>
  </si>
  <si>
    <t>Leyenda 1925 Blanco Tequila</t>
  </si>
  <si>
    <t>Leyenda 1925 Anejo Tequila</t>
  </si>
  <si>
    <t>Sapporo Premium Non-Alcoholic</t>
  </si>
  <si>
    <t>Fat Tire Classic</t>
  </si>
  <si>
    <t>Source Brewing God Bless The USA</t>
  </si>
  <si>
    <t>Source Brewing Ultra Strata</t>
  </si>
  <si>
    <t>Bold Rock Hard Cider</t>
  </si>
  <si>
    <t>Bold Rock Red White &amp; Bold</t>
  </si>
  <si>
    <t>Cape May Sunny Stand Passionfruit Wheat</t>
  </si>
  <si>
    <t>Great Lakes Variety Pack</t>
  </si>
  <si>
    <t>Emergent Beverage Partners</t>
  </si>
  <si>
    <t>Hectares THC Blood Orange Vanilla Craft Soda</t>
  </si>
  <si>
    <t>Hectares THC Stone Fruit Craft Soda</t>
  </si>
  <si>
    <t>Bell's Summer Variety</t>
  </si>
  <si>
    <t>Coors 0.0 Non-Alcohlic</t>
  </si>
  <si>
    <t>Heineken UEFA Aluminum</t>
  </si>
  <si>
    <t>Garage Beer Light Bucket</t>
  </si>
  <si>
    <t>Montauk Brewing Co</t>
  </si>
  <si>
    <t>Popsicle FMB Firecracker</t>
  </si>
  <si>
    <t>BJ'S Private Label Brew</t>
  </si>
  <si>
    <t>BJ'S Grass Attack Cold IPA</t>
  </si>
  <si>
    <t>Great Lakes Independence IPA</t>
  </si>
  <si>
    <t>Sierra Nevada Mango Little Thing</t>
  </si>
  <si>
    <t>Bardstown Bourbon Co</t>
  </si>
  <si>
    <t>Green River Honey</t>
  </si>
  <si>
    <t>Truly Star Squad Summer Variety</t>
  </si>
  <si>
    <t>Montauk Ocean Series Summer Sour</t>
  </si>
  <si>
    <t>Bell's Oberon Light</t>
  </si>
  <si>
    <t>Genesee Summer Brew</t>
  </si>
  <si>
    <t>Popsicle Hard FMB Variety</t>
  </si>
  <si>
    <t>Bold Rock Imperial Crate</t>
  </si>
  <si>
    <t>Bold Rock Imperial Berry</t>
  </si>
  <si>
    <t>Victory TIKI Monkey</t>
  </si>
  <si>
    <t>Sun Cruiser White Tea Variety</t>
  </si>
  <si>
    <t>Saranac Weekend Warrior Hazy IPA</t>
  </si>
  <si>
    <t>Athletic Fruited Fields Radler</t>
  </si>
  <si>
    <t>Great Lakes Rocket Pop</t>
  </si>
  <si>
    <t>Pabst Brewing Company</t>
  </si>
  <si>
    <t>Pabst Grill's Pickle</t>
  </si>
  <si>
    <t>Gambrinus Imports</t>
  </si>
  <si>
    <t>Shiner Raspberry Lemonade Shandy</t>
  </si>
  <si>
    <t>Vinaio Imports LTD</t>
  </si>
  <si>
    <t>Carinoso Fiesta Sangria</t>
  </si>
  <si>
    <t>Carinoso Tinto de Verano</t>
  </si>
  <si>
    <t>Carinoso Manzana Rose</t>
  </si>
  <si>
    <t>Carinoso Manzana</t>
  </si>
  <si>
    <t>Cooper Spirits</t>
  </si>
  <si>
    <t>Slow &amp; Low Old Fashioned Variety Pack</t>
  </si>
  <si>
    <t>Lo Secco LLC</t>
  </si>
  <si>
    <t>Lo Secco</t>
  </si>
  <si>
    <t>Lo Secco Prosecco</t>
  </si>
  <si>
    <t>Slow &amp; Low Cherry Old Fashioned</t>
  </si>
  <si>
    <t>Slow &amp; Low 6YR 100PF Old Fashioned</t>
  </si>
  <si>
    <t>Slow &amp; Low Maple Old Fashioned</t>
  </si>
  <si>
    <t>Slow &amp; Low Coffe Old Fashioned</t>
  </si>
  <si>
    <t>Slow &amp; Low Proper Old Fashioned</t>
  </si>
  <si>
    <t>Ukrainian Spirit Vodka</t>
  </si>
  <si>
    <t>Carinoso Durazno</t>
  </si>
  <si>
    <t>Hetman Elite Vodka</t>
  </si>
  <si>
    <t>Shabo Primo Secco Semi Sweet</t>
  </si>
  <si>
    <t>Shabo Primo Secco Brut White</t>
  </si>
  <si>
    <t>Shabo Telti Kuruk Reserve</t>
  </si>
  <si>
    <t>Shabo Saperavi Reserve</t>
  </si>
  <si>
    <t>Carib Tamarind Shandy</t>
  </si>
  <si>
    <t>Overstone Sauvignon Blanc</t>
  </si>
  <si>
    <t>Gionelli Pinot Grigio</t>
  </si>
  <si>
    <t>Beviamo Pinot Grigio</t>
  </si>
  <si>
    <t>2XO Vinyl Blend</t>
  </si>
  <si>
    <t>2XO GEM Kentucky</t>
  </si>
  <si>
    <t>2XO French Oak</t>
  </si>
  <si>
    <t>2XO American Oak</t>
  </si>
  <si>
    <t>Lock Stock &amp; Barrel 21 Straight Rye</t>
  </si>
  <si>
    <t>Lock Stock &amp; Barrel Vatted Straight Rye</t>
  </si>
  <si>
    <t>Le Grand Noir Cabernet Sauvignon</t>
  </si>
  <si>
    <t>Le Grand Noir Pinot Noir</t>
  </si>
  <si>
    <t>Le Grand Noir GSM Red Blend</t>
  </si>
  <si>
    <t>Le Grand Noir Chardonnay</t>
  </si>
  <si>
    <t>La Grand Noir Rose</t>
  </si>
  <si>
    <t>Cape May City to Shore</t>
  </si>
  <si>
    <t>Cape May Crushin'It Variety</t>
  </si>
  <si>
    <t>Lagunitas Hop Stoopid</t>
  </si>
  <si>
    <t>Truly Hard Seltzer Paradise Pack</t>
  </si>
  <si>
    <t>Sinless Vodka Variety Pack</t>
  </si>
  <si>
    <t>Sinless Vodka Black Cherry</t>
  </si>
  <si>
    <t>Sinless Vodka Pineapple</t>
  </si>
  <si>
    <t>Sinless Vodka Cranberry</t>
  </si>
  <si>
    <t>Dogfish Head Aprihop IPA</t>
  </si>
  <si>
    <t>Dogfish Head Citrus Day Dream</t>
  </si>
  <si>
    <t>Dogfish Head Peach Mango Rum Punch</t>
  </si>
  <si>
    <t>Dogfish Head Tequila Margarita</t>
  </si>
  <si>
    <t>Dogfish Head Blueberry Lemondrop</t>
  </si>
  <si>
    <t>Source Brewing Ultra Citra</t>
  </si>
  <si>
    <t>Beak &amp; Skiff</t>
  </si>
  <si>
    <t>1911 Established Sour Cherry</t>
  </si>
  <si>
    <t>Bold Rock Blueberry Lemon</t>
  </si>
  <si>
    <t>Southern Tier Vodka Tea Lemonade</t>
  </si>
  <si>
    <t>Southern Tier Rope Swing Sipper</t>
  </si>
  <si>
    <t>Southern Tier Smash Pack</t>
  </si>
  <si>
    <t>Suntory</t>
  </si>
  <si>
    <t>Maru-Hi</t>
  </si>
  <si>
    <t>Maru-Hi Traditional Citrus</t>
  </si>
  <si>
    <t>Maru-Hi Strawberry</t>
  </si>
  <si>
    <t>Sierra Nevada Mellow Little Thing</t>
  </si>
  <si>
    <t>BJ'S Brewhouse Waterfall Japanese-style Rice Lager</t>
  </si>
  <si>
    <t>Victory Prima Light</t>
  </si>
  <si>
    <t>Southern Tier Cheat Day Imperial Ale</t>
  </si>
  <si>
    <t>Southern Tier Strawberry Basil Fizz</t>
  </si>
  <si>
    <t>SAZERAC INC</t>
  </si>
  <si>
    <t>Fernado Mexican Style Lager</t>
  </si>
  <si>
    <t>Twisted Tea Extreme Long Island Iced Tea Fruit Punch</t>
  </si>
  <si>
    <t>Local Choice Inc</t>
  </si>
  <si>
    <t>Striped Pig Black Cherry</t>
  </si>
  <si>
    <t>Striped Pig Southern Pecan Whiskey</t>
  </si>
  <si>
    <t>Striped Pig Doppio</t>
  </si>
  <si>
    <t>Striped Pig Select Cask Strength</t>
  </si>
  <si>
    <t>Athletic Lite Lime &amp; Salt Non-Alcoholic</t>
  </si>
  <si>
    <t>New Belgium Voodoo Ranger G-Force</t>
  </si>
  <si>
    <t>Sun Cruiser Half &amp; Half</t>
  </si>
  <si>
    <t>Sun Cruiser Blueberry Lemonade</t>
  </si>
  <si>
    <t>Twisted Tea Extreme Tropical Peach</t>
  </si>
  <si>
    <t>Montauk The Surf</t>
  </si>
  <si>
    <t>Victory Dirtwolf Double IPA</t>
  </si>
  <si>
    <t>Redd's Wicked Apple Bites</t>
  </si>
  <si>
    <t>Green River Wheated Full Proof</t>
  </si>
  <si>
    <t>Constellation Brands</t>
  </si>
  <si>
    <t>Modelo Chelada Negra Con Chile</t>
  </si>
  <si>
    <t>Modelo Chelada Suprema Tropical</t>
  </si>
  <si>
    <t>Modelo Chelada Suprema Mangonada</t>
  </si>
  <si>
    <t>Mark Anthony</t>
  </si>
  <si>
    <t>Mikes Hard Dirty Lemonade Variety</t>
  </si>
  <si>
    <t>Mikes Hard Dirty Lemonade Dirty Lemon Secret</t>
  </si>
  <si>
    <t>Mikes Hard Dirty Lemonade Dark Cherry Brew</t>
  </si>
  <si>
    <t>White Claw Pineapple</t>
  </si>
  <si>
    <t>Cayman Jack Mango Margarita</t>
  </si>
  <si>
    <t>Mike's Hard Pink Lemonade</t>
  </si>
  <si>
    <t>Ole Tequila Cocktail Variety</t>
  </si>
  <si>
    <t>Ole Tequila Cocktail Paloma</t>
  </si>
  <si>
    <t>Ole Tequila Cocktail Chili Mango</t>
  </si>
  <si>
    <t>Ole Tequila Cocktail Margarita</t>
  </si>
  <si>
    <t>Sixpoint Pineapple Resin Double IPA</t>
  </si>
  <si>
    <t>Evil Genius 867-5309 Jenny</t>
  </si>
  <si>
    <t>Talkhouse Encore Pineapple Tequila Soda</t>
  </si>
  <si>
    <t>Victory Imperial Grapefruit Cloud Walker</t>
  </si>
  <si>
    <t>Southern Tier Daybreak Citrus Burst IPA</t>
  </si>
  <si>
    <t>Leinenkugel's High Shore Shandy</t>
  </si>
  <si>
    <t>Simply Spiked Bolder Variety</t>
  </si>
  <si>
    <t>Simply Spiked Bolder Strawberry</t>
  </si>
  <si>
    <t>Topo Chico Margarita Max Strawberry Hibiscus</t>
  </si>
  <si>
    <t>Genesee Dry Hopped Cream Ale</t>
  </si>
  <si>
    <t>Great Lakes Conway's Irish Party Pack</t>
  </si>
  <si>
    <t>Great Lakes Conway's Irish Stout</t>
  </si>
  <si>
    <t>Dogfish Head Czech Spresso</t>
  </si>
  <si>
    <t>Twisted Tea Extreme Variety Pack</t>
  </si>
  <si>
    <t>Sam Adams Cherry Bomb</t>
  </si>
  <si>
    <t>Sun Cruiser Sampler Variety Pack</t>
  </si>
  <si>
    <t>Sun Cruiser Pink Lemonade</t>
  </si>
  <si>
    <t>Sun Cruiser Classic Lemonade</t>
  </si>
  <si>
    <t>Crescent 9 THC Grape Lemonde 50MG</t>
  </si>
  <si>
    <t>Crescent 9 THC Strawberry Lemonade 50MG</t>
  </si>
  <si>
    <t>New Belgium Voodoo Ranger Sweet Ride IPA</t>
  </si>
  <si>
    <t>Athletic Moscow Mule</t>
  </si>
  <si>
    <t>Athletic Paloma</t>
  </si>
  <si>
    <t>Dreamz Invenstments LLC</t>
  </si>
  <si>
    <t>Brio Pop THC Grape 25MG</t>
  </si>
  <si>
    <t>Brio Pop THC Orange 25MG</t>
  </si>
  <si>
    <t>Sierra Nevada Springfest</t>
  </si>
  <si>
    <t>Red Bull White Peach Edition</t>
  </si>
  <si>
    <t>Surface Brands</t>
  </si>
  <si>
    <t>La Bodega Tequila Reposado</t>
  </si>
  <si>
    <t>La Bodega Tequila Blanco</t>
  </si>
  <si>
    <t>Poggio Torselli Chianti Gran Selezione</t>
  </si>
  <si>
    <t>Poggio Torselli Chianti Classico Riserva</t>
  </si>
  <si>
    <t>Poggio Torselli Chianti Classico</t>
  </si>
  <si>
    <t>Southern Tier Cran-Orange Twist</t>
  </si>
  <si>
    <t>Southern Tier Irish Coffee Cream Ale</t>
  </si>
  <si>
    <t>Southern Tier Steady Yeti</t>
  </si>
  <si>
    <t>Victory Headwaters Pale Ale</t>
  </si>
  <si>
    <t>Mikes Harder Pink Lemonade</t>
  </si>
  <si>
    <t>White Claw Surge Grape</t>
  </si>
  <si>
    <t>MXD Blue Hawaiian</t>
  </si>
  <si>
    <t>Cayman Jacked Tropical Margarita</t>
  </si>
  <si>
    <t>Modern Infusions</t>
  </si>
  <si>
    <t>Hi5 THC Merry Berry</t>
  </si>
  <si>
    <t>Superbloom</t>
  </si>
  <si>
    <t>Jade</t>
  </si>
  <si>
    <t>Boldt THC Variety Pack</t>
  </si>
  <si>
    <t>Boldt THC Passion Fruit</t>
  </si>
  <si>
    <t>Boldt THC Half &amp; Half</t>
  </si>
  <si>
    <t>Boldt THC Black Cherry</t>
  </si>
  <si>
    <t>Sapporo Light</t>
  </si>
  <si>
    <t>Phusion Projects</t>
  </si>
  <si>
    <t>Four Loko Jackpot</t>
  </si>
  <si>
    <t>Pabst Non-Alcoholic</t>
  </si>
  <si>
    <t>Paulaner Variety Pack</t>
  </si>
  <si>
    <t>Belize Breeze Blood Orange KAVA N/A Sparkling Water 100MG</t>
  </si>
  <si>
    <t>Belize Breeze THC Mixed Berry Sparkling Water D9 30MG</t>
  </si>
  <si>
    <t>Belize Breeze THC Strawberry Lemonade Sparkling Water D9 30MG</t>
  </si>
  <si>
    <t>Belize Breeze THC Blood Orange Sparkling Water D9 30MG</t>
  </si>
  <si>
    <t>Bella Ray THC Jingle Juice</t>
  </si>
  <si>
    <t>Bodega Quarters THC Pineapple 25MG</t>
  </si>
  <si>
    <t>Hi THC Awake 10MG</t>
  </si>
  <si>
    <t>Hi5 THC Sleep 5MG</t>
  </si>
  <si>
    <t>Stone Vanilla Bean Porter</t>
  </si>
  <si>
    <t>Genesee 12 Horse</t>
  </si>
  <si>
    <t>Red Bull Sea Blue-Juneberry</t>
  </si>
  <si>
    <t>Duclaw Brewing</t>
  </si>
  <si>
    <t>Duclaw Sweet Baby Fluffernutter</t>
  </si>
  <si>
    <t>Narragansett White Christmas Winter Warmer Ale</t>
  </si>
  <si>
    <t>Green River Single Barrel Wheated</t>
  </si>
  <si>
    <t>Chateau Diana Winery</t>
  </si>
  <si>
    <t>Chateau Diana Non-Alcoholic Rose</t>
  </si>
  <si>
    <t>Chateau Diana Non-Alcoholic White Zinfandel</t>
  </si>
  <si>
    <t>Chateau Diana Non-Alcoholic White Blend</t>
  </si>
  <si>
    <t>Chateau Diana Non-Alcoholic Red Blend</t>
  </si>
  <si>
    <t>Chateau Diana Non-Alcoholic Moscato</t>
  </si>
  <si>
    <t>Chateau Diana Non-Alcoholic Merlot</t>
  </si>
  <si>
    <t>Chateau Diana Non-Alcoholic Chardonnay</t>
  </si>
  <si>
    <t>Chateau Diana Non-Alcoholic Cabernet Sauvignon</t>
  </si>
  <si>
    <t>Chateau Diana Sparkling Moscato</t>
  </si>
  <si>
    <t>Chateau Diana Sangria</t>
  </si>
  <si>
    <t>Chateau Diana White Zinfandel</t>
  </si>
  <si>
    <t>Chateau Diana Pinot Grigio</t>
  </si>
  <si>
    <t>Chateau Diana Merlot</t>
  </si>
  <si>
    <t>Chateau Diana Chardonnay</t>
  </si>
  <si>
    <t>Chateau Diana Caberner Sauvigon</t>
  </si>
  <si>
    <t>Alte THC Tangerine Cranberry</t>
  </si>
  <si>
    <t>Alte THC Pineapple Mojito Mint Lime</t>
  </si>
  <si>
    <t>Alte THC Watermelon Basil Jalapeno</t>
  </si>
  <si>
    <t>Alte THC Blackbery Lemon vanilla</t>
  </si>
  <si>
    <t>US Beverage</t>
  </si>
  <si>
    <t>Sammy's Beach Bum</t>
  </si>
  <si>
    <t>Sammy's Kola Nut Rum</t>
  </si>
  <si>
    <t>Sammy's Red Head Rum</t>
  </si>
  <si>
    <t>Sammy's Beach Bar Platinum Rum</t>
  </si>
  <si>
    <t>New Holland Dragon's Milk Reserve Coconut Rum</t>
  </si>
  <si>
    <t>Global Beer</t>
  </si>
  <si>
    <t>Piraat 7 Belgian Golden Ale</t>
  </si>
  <si>
    <t>Sierra Nevada Citra Little Thing</t>
  </si>
  <si>
    <t>Source of Hoppiness</t>
  </si>
  <si>
    <t>Modelo Noche ESP</t>
  </si>
  <si>
    <t>Victoria Vicky Mango</t>
  </si>
  <si>
    <t>Athletic Winter Wonder Non-Alcoholic Winter Warmer</t>
  </si>
  <si>
    <t>New Belgium Voodoo Ranger Hoppy Variety Pack_2</t>
  </si>
  <si>
    <t>Caravella Inc</t>
  </si>
  <si>
    <t>2 Canos Peach &amp; Apricot Pack</t>
  </si>
  <si>
    <t>Stiegl Alpine Pack</t>
  </si>
  <si>
    <t>Viva Tequila Seltzer 2G Sampler Pack</t>
  </si>
  <si>
    <t>Viva Tequila Seltzer OG Sampler Pack</t>
  </si>
  <si>
    <t>Viva Tequila Seltzer Watermelon</t>
  </si>
  <si>
    <t>Viva Tequila Seltzer Limoncello</t>
  </si>
  <si>
    <t>Viva Tequila Seltzer Jalapeno</t>
  </si>
  <si>
    <t>Viva Tequila Seltzer Huckleberry</t>
  </si>
  <si>
    <t>Viva Tequila Seltzer Grapefruit</t>
  </si>
  <si>
    <t>Viva Tequila Seltzer Elderberry</t>
  </si>
  <si>
    <t>Fiveislands THC Variety Pack</t>
  </si>
  <si>
    <t>Fiveislands THC Peach</t>
  </si>
  <si>
    <t>Fiveislands THC Half &amp; Half</t>
  </si>
  <si>
    <t>Fiveislands THC Classic</t>
  </si>
  <si>
    <t>Bold Rock Sunset Slice</t>
  </si>
  <si>
    <t>Sierra Nevada Pils</t>
  </si>
  <si>
    <t>Saranc Holidaze Haze IPA</t>
  </si>
  <si>
    <t>Flying Dog Gonzo Winter Porter</t>
  </si>
  <si>
    <t>Leinenkugel White Mocha Stout</t>
  </si>
  <si>
    <t>Dillon's Vodka Cocktails Variety</t>
  </si>
  <si>
    <t>Mike's Hard Lemonade Fantasy Life</t>
  </si>
  <si>
    <t>LODO THC Sour Watermelon</t>
  </si>
  <si>
    <t>LODO THC Blueberry</t>
  </si>
  <si>
    <t>Bell's Oberon Eclipse Raspberry Wheat</t>
  </si>
  <si>
    <t>Lightstrike Blue Rush</t>
  </si>
  <si>
    <t>New Belgium Voodoo Ranger Blaze Lightning IPA</t>
  </si>
  <si>
    <t>Desquite Tradicion</t>
  </si>
  <si>
    <t>Desquite Artesanal</t>
  </si>
  <si>
    <t>Molly's Irish Cream Salted Caramel</t>
  </si>
  <si>
    <t>Bardstown Discovery #13</t>
  </si>
  <si>
    <t>Bardstown Collaboration Series Pierre Ferrand</t>
  </si>
  <si>
    <t>Pop Sips Spiked Prebiotic Soda Variety Pack</t>
  </si>
  <si>
    <t>Pop Sips Spiked Prebiotic Soda Raspberry Rose</t>
  </si>
  <si>
    <t>Pop Sips Spiked Prebiotic Soda Ginger Lime</t>
  </si>
  <si>
    <t>Brio Zero THC Lavender Lemonade</t>
  </si>
  <si>
    <t>Brio Zero THC Cherry Lime</t>
  </si>
  <si>
    <t>Sam Adams Winter White Ale</t>
  </si>
  <si>
    <t>Victory Dark Chocolate Cherry Stout</t>
  </si>
  <si>
    <t>Victory Very Merry Monkey</t>
  </si>
  <si>
    <t>Cape May Mop Water</t>
  </si>
  <si>
    <t>Cape May Signal Watch IPA</t>
  </si>
  <si>
    <t>Sixpoint Bone Chiller</t>
  </si>
  <si>
    <t>Southern Tier Holiday Cran Cran</t>
  </si>
  <si>
    <t>Bella Ray THC Tropical</t>
  </si>
  <si>
    <t>Bella Ray THC Lemonade</t>
  </si>
  <si>
    <t>Bella Ray THC Iced Tea</t>
  </si>
  <si>
    <t>Bella Ray THC Pink Lemonade</t>
  </si>
  <si>
    <t>Warwick Valley</t>
  </si>
  <si>
    <t>Savorian INC</t>
  </si>
  <si>
    <t>Stoney River</t>
  </si>
  <si>
    <t>Stoney River Sauvignon Blanc</t>
  </si>
  <si>
    <t>Les Domaniales Rose D' Anjou Loire</t>
  </si>
  <si>
    <t>Calise Pinot Grigio</t>
  </si>
  <si>
    <t>Castellani Etichetta Gialla</t>
  </si>
  <si>
    <t>Castellani Etichetta Gialla Pinot Noir</t>
  </si>
  <si>
    <t>Waterloo Prickly Pear &amp; Rose Gin</t>
  </si>
  <si>
    <t>Dogfish Head Triple Decadence World Wide Stout</t>
  </si>
  <si>
    <t>Lagunitas Shugga</t>
  </si>
  <si>
    <t>Paradisse Spirits LLC</t>
  </si>
  <si>
    <t>Paradisse Fassionola Liqueur</t>
  </si>
  <si>
    <t>Waterloo Barrel Aged Gin</t>
  </si>
  <si>
    <t>Waterloo NO#9 Gin</t>
  </si>
  <si>
    <t>Vermont Hard Cider</t>
  </si>
  <si>
    <t>Woodchuck Great Gathering Variety</t>
  </si>
  <si>
    <t>1911 Haunted Hayride</t>
  </si>
  <si>
    <t>Athletic Free Wave &amp; Run Wild IPA Variety Non-Alcoholic</t>
  </si>
  <si>
    <t>Flying Dog Gonzo Pie Face Ale</t>
  </si>
  <si>
    <t>Flying Fish Double Bones Double IPA</t>
  </si>
  <si>
    <t>Southern Tier Maple Warlock Imperial Pumpkin Stout</t>
  </si>
  <si>
    <t>Hi5 THC Peach Mango</t>
  </si>
  <si>
    <t>Hi5 THC Cranberry Lime</t>
  </si>
  <si>
    <t>Hi5 THC Blueberry Lemonade</t>
  </si>
  <si>
    <t>Hi5 THC Black Cherry</t>
  </si>
  <si>
    <t>Hectare's Delta 9 THC Goji Blackberry</t>
  </si>
  <si>
    <t>Crescent 9 THC Raspberry Lime</t>
  </si>
  <si>
    <t>Crescent 9 THC Strawberry Lemonade</t>
  </si>
  <si>
    <t>Beckett's THC Paloma Sparkling Cocktail</t>
  </si>
  <si>
    <t>Southern Tier Apple Crumble</t>
  </si>
  <si>
    <t>Delta THC Tropical Mango</t>
  </si>
  <si>
    <t>Delta THC Squeeze of Lime</t>
  </si>
  <si>
    <t>Delta THC Juicy Watermelon</t>
  </si>
  <si>
    <t>Delta THC Bright Berry</t>
  </si>
  <si>
    <t>Jerzey Jungle Juice</t>
  </si>
  <si>
    <t>Tilray Alternative Beverage</t>
  </si>
  <si>
    <t>Happy Flower THC Cocktail Margarita 10MG</t>
  </si>
  <si>
    <t>Happy Flower THC Peach Bellini 10MG</t>
  </si>
  <si>
    <t>Happy Flower THC Strawberry Daiquiri 10MG</t>
  </si>
  <si>
    <t>Delta THC Passion Fruit</t>
  </si>
  <si>
    <t>Delta THC Blood Orange</t>
  </si>
  <si>
    <t>Delta THC Pink Lemonade</t>
  </si>
  <si>
    <t>Delta THC Blueberry Acai</t>
  </si>
  <si>
    <t>Flying Fish Redfish Red Ale</t>
  </si>
  <si>
    <t>Coastal Cocktails Whiskey Lemonade</t>
  </si>
  <si>
    <t>Coastal Cocktails Vodka Orange Crush</t>
  </si>
  <si>
    <t>Coastal Cocktails Tropical Variety</t>
  </si>
  <si>
    <t>Coastal Cocktails Sunset Variety</t>
  </si>
  <si>
    <t>Coastal Cocktails Gin Blackberry Bramble</t>
  </si>
  <si>
    <t>Jack Daniel's Country Cocktail Bolder 8% Strawberry Punch</t>
  </si>
  <si>
    <t>New Belgium Voodoo Ranger Tiger Blood</t>
  </si>
  <si>
    <t>Green River Bourbon 250th Army Anniversary</t>
  </si>
  <si>
    <t>Riviera Imports</t>
  </si>
  <si>
    <t>Ecaana Pinot Grigio</t>
  </si>
  <si>
    <t>Bodega Chiller THC Pear</t>
  </si>
  <si>
    <t>Bodega Chiller THC Pineapple</t>
  </si>
  <si>
    <t>Bodega Chiller THC Cherry Limeade</t>
  </si>
  <si>
    <t>Mota'Lada</t>
  </si>
  <si>
    <t>Mota'Lada THC Original</t>
  </si>
  <si>
    <t>BJ'S Sweet Sin Chocolate Porter</t>
  </si>
  <si>
    <t>BJ'S Hard Root Beer</t>
  </si>
  <si>
    <t>BJ'S Co-Hoperate PIls</t>
  </si>
  <si>
    <t>Hi5 THC Seltzer Variety 5MG</t>
  </si>
  <si>
    <t>Hi5 THC America 5MG</t>
  </si>
  <si>
    <t>Hornell Brewing Company</t>
  </si>
  <si>
    <t>Arizona Hard Vodka green Tea</t>
  </si>
  <si>
    <t>Stone Dayfest IPA</t>
  </si>
  <si>
    <t>Primos Imports LLC</t>
  </si>
  <si>
    <t>Monte Xanic Cabernet Sauignon</t>
  </si>
  <si>
    <t>LODO THC The Well 10MG</t>
  </si>
  <si>
    <t>LODO THC Double Shot Variety Pack #2 10MG</t>
  </si>
  <si>
    <t>LODO THC Purple Grape 10MG</t>
  </si>
  <si>
    <t>LODO THC Blue Razz 10MG</t>
  </si>
  <si>
    <t>LODO THC Tropic Thunder 10MG</t>
  </si>
  <si>
    <t>LODO THC Hot Shot 10MG</t>
  </si>
  <si>
    <t>Barn Brew Co</t>
  </si>
  <si>
    <t>Farmers Secret THC It's Our Little Seltzer Variety 10MG D9</t>
  </si>
  <si>
    <t>Farmers Secret THC Strawberry Lemonade Seltzer 10MG D9</t>
  </si>
  <si>
    <t>Farmers Secret THC Blood Orange Seltzer 10MG D9</t>
  </si>
  <si>
    <t>Farmers Secret THC Half &amp; Half 10MG D9</t>
  </si>
  <si>
    <t>Farmers Secret THC Blueberry Seltzer 10MG D9</t>
  </si>
  <si>
    <t>Bardstown Single Barrel GSPD#3</t>
  </si>
  <si>
    <t>Bardstown Single Barrel GSPD#2</t>
  </si>
  <si>
    <t>Bardstown Single Barrel GSPD#1</t>
  </si>
  <si>
    <t>Green River Single Barrel GSPD#3</t>
  </si>
  <si>
    <t>Green River Single Barrel GSPD#2</t>
  </si>
  <si>
    <t>Green River Single Barrel GSPD#1</t>
  </si>
  <si>
    <t>Happy Flower THC Cocktail Variety 5MG</t>
  </si>
  <si>
    <t>River Horse Change Up IPA</t>
  </si>
  <si>
    <t>River Horse Raspberry Tripel Horse</t>
  </si>
  <si>
    <t>Boldt THC Black Tea</t>
  </si>
  <si>
    <t>Saranac Growler Hazy IPA</t>
  </si>
  <si>
    <t>Radix Labs</t>
  </si>
  <si>
    <t>Find Wunder</t>
  </si>
  <si>
    <t>Find Wunder THC Higher Vibes Blood Orange Bitters</t>
  </si>
  <si>
    <t>Gigli</t>
  </si>
  <si>
    <t>Gigli THC Variety</t>
  </si>
  <si>
    <t>Gigli THC Blood Orange Margarita</t>
  </si>
  <si>
    <t>Blue Moon Variety</t>
  </si>
  <si>
    <t>Montauk Beach Box Variety</t>
  </si>
  <si>
    <t>Beckett's Margarita Non-Alcoholic</t>
  </si>
  <si>
    <t>Beckett's La Paloma Non-Alcoholic</t>
  </si>
  <si>
    <t>Beckett's Moscow Mule Non-Alcoholic</t>
  </si>
  <si>
    <t>Beckett's Gin &amp; Tonic Non-Alcoholic</t>
  </si>
  <si>
    <t>Lark THC Variety 5MG</t>
  </si>
  <si>
    <t>Fever Tree Classic Mojito Mixer</t>
  </si>
  <si>
    <t>Fever Tree Classic Bloody Mary Mix</t>
  </si>
  <si>
    <t>Fever Tree Classic Margarita Light Mix</t>
  </si>
  <si>
    <t>Fever Tree Classic Margarita Mix</t>
  </si>
  <si>
    <t>Fever Tree Expresso Martini Mix</t>
  </si>
  <si>
    <t>Fever Tree Distillers Cola</t>
  </si>
  <si>
    <t>Fever Tree Sicilian Lemonade</t>
  </si>
  <si>
    <t>Fever Tree Cucumber</t>
  </si>
  <si>
    <t>Fever Tree Lime-Yuzu</t>
  </si>
  <si>
    <t>Fever Tree Pink Grapefruit Soda</t>
  </si>
  <si>
    <t>Fever Tree Pineapple Ginger Beer</t>
  </si>
  <si>
    <t>Fever Tree Ginger Ale</t>
  </si>
  <si>
    <t>Fever Tree mediterranean Tonic Water</t>
  </si>
  <si>
    <t>Fever Tree Elderflower Tonic Water</t>
  </si>
  <si>
    <t>Fever Tree Tonic Water Light</t>
  </si>
  <si>
    <t>Fever Tree Tonic Water</t>
  </si>
  <si>
    <t>Fever Tree Club Soda</t>
  </si>
  <si>
    <t>Fever Tree Refreshingly Light Ginger Beer</t>
  </si>
  <si>
    <t>Fever Tree Blood Orange Ginger Beer</t>
  </si>
  <si>
    <t>Fever Tree Light Ginger Beer</t>
  </si>
  <si>
    <t>Fever Tree Ginger Beer</t>
  </si>
  <si>
    <t>Crooked THC Blood Orange</t>
  </si>
  <si>
    <t>Alias Brew Pollinator Honey Wheat</t>
  </si>
  <si>
    <t>Hectare's THC Blood Orange Vanilla 5MG</t>
  </si>
  <si>
    <t>Dad Grass THC Yuzu Grapefruit Leisure Drink</t>
  </si>
  <si>
    <t>Dad Grass THC Jalapeno Lime Leisure Drink</t>
  </si>
  <si>
    <t>The Old G LLC</t>
  </si>
  <si>
    <t>The Old G Gin</t>
  </si>
  <si>
    <t>Boldt THC Variety 5MG</t>
  </si>
  <si>
    <t>Boldt THC Iced Tea Black Tea Classic 5MG</t>
  </si>
  <si>
    <t>Boldt THC Iced Tea Iced Tea Peach 5MG</t>
  </si>
  <si>
    <t>Great Lakes Fruit Madness</t>
  </si>
  <si>
    <t>Great Lakes Rally Drum Shandy</t>
  </si>
  <si>
    <t>Cape May The Bog Cranberry Shandy</t>
  </si>
  <si>
    <t>Cape May Crushin' It Blueberry Lemon IPA</t>
  </si>
  <si>
    <t>Flying Dog Gonzo Summer Peach</t>
  </si>
  <si>
    <t>Right Coast Italian Ice Variety</t>
  </si>
  <si>
    <t>Daura Non-Alcoholic</t>
  </si>
  <si>
    <t>Crooked THC Berry Hibiscus</t>
  </si>
  <si>
    <t>Stone Lush Drift Hazy IPA</t>
  </si>
  <si>
    <t>Arizona Hard Vodka Tea Variety</t>
  </si>
  <si>
    <t>Sun Cruiser Vodka Pink Lemonade</t>
  </si>
  <si>
    <t>Find Wunder Higher Vibes Watermelon Basil 10MG</t>
  </si>
  <si>
    <t>Find Wunder THC Sessions Blackberry Lemon 5MG</t>
  </si>
  <si>
    <t>Find Wunder THC Higher Vibes Grapefruit Hibiscus 10MG</t>
  </si>
  <si>
    <t>Find Wunder THC Higher Vibes Blackberry Lemon 10MG</t>
  </si>
  <si>
    <t>Montauk Golden</t>
  </si>
  <si>
    <t>Athletic Layback Lime &amp; Salt</t>
  </si>
  <si>
    <t>Flying Fish Farmhouse Summer Ale</t>
  </si>
  <si>
    <t>Sun Cruiser Vodka Lemonade</t>
  </si>
  <si>
    <t>Poca Loca Brazilian Wine</t>
  </si>
  <si>
    <t>BJ's Nit Wit White Ale</t>
  </si>
  <si>
    <t>Sierra Nevada Peachy Little Thing</t>
  </si>
  <si>
    <t>Greek Wines</t>
  </si>
  <si>
    <t>Ploes Rose</t>
  </si>
  <si>
    <t>Mantinia Moschofilero</t>
  </si>
  <si>
    <t>Crescent 9 THC Wobble Bounce 10MG</t>
  </si>
  <si>
    <t>Crescent 9 THC Sour Watermelon 10MG</t>
  </si>
  <si>
    <t>Crescent 9 THC Tropical 5MG</t>
  </si>
  <si>
    <t>Crescent 9 THC Ginger Lemonade 5MG</t>
  </si>
  <si>
    <t>1911 Half &amp; Half</t>
  </si>
  <si>
    <t>Southern Tier Peach Hefeweizen</t>
  </si>
  <si>
    <t>Victory Vienna Vacay Key Lime Vienna Styale Lager</t>
  </si>
  <si>
    <t>Cape May Follow the Gull IPA</t>
  </si>
  <si>
    <t>Cape May Light Lager</t>
  </si>
  <si>
    <t>Woodchuck Deck Days Variety</t>
  </si>
  <si>
    <t>Woodchuck Slice of Sun</t>
  </si>
  <si>
    <t>Truly Hard Seltzer Unruly Blue Razz Lemonade</t>
  </si>
  <si>
    <t>Flying Dog Under Dog Easy IPA</t>
  </si>
  <si>
    <t>Hofbrauhaus USA</t>
  </si>
  <si>
    <t>Hofbrau Helles Lager</t>
  </si>
  <si>
    <t>Sierra Nevada Haze Craze Hazy IPA</t>
  </si>
  <si>
    <t>Truly Star Squad</t>
  </si>
  <si>
    <t>Pabst Light Beer</t>
  </si>
  <si>
    <t>Truly Hard Seltzer Unruly Lemonade Variety</t>
  </si>
  <si>
    <t>Green River 1885</t>
  </si>
  <si>
    <t>Great Lakes Mix Pack</t>
  </si>
  <si>
    <t>Southern Tier Caramel Cookie Bar Imperial Stout</t>
  </si>
  <si>
    <t>Southern Tier Cherry Pie Imperial Ale</t>
  </si>
  <si>
    <t>Southern Tier Early Bird Blackberry Lemonade Ale</t>
  </si>
  <si>
    <t>Sun Cruiser Iced Tea Vodka Variety</t>
  </si>
  <si>
    <t>Victory Peach Pier Peachy Punch Ale</t>
  </si>
  <si>
    <t>Right Coast Italian Ice Blue Raspberry Vodka Frost</t>
  </si>
  <si>
    <t>Boldt THC Peach Tea 5MG</t>
  </si>
  <si>
    <t>Boldt THC Blueberry Pomegrante Tea 5MG</t>
  </si>
  <si>
    <t>Lark THC Mango Full Spectrum Seltzer 5MG D9</t>
  </si>
  <si>
    <t>Lark THC Strawberry-Guva Full Spectrum Seltzer 5MG D9</t>
  </si>
  <si>
    <t>Beckett's THC Flying Mule Moscow Mule Sparkling</t>
  </si>
  <si>
    <t>Beckett's THC Juniper Fly Gin &amp; Tonic Sparkling 5MG</t>
  </si>
  <si>
    <t>New Belgium Grape Fizz Ale</t>
  </si>
  <si>
    <t>River Horse SBS Easy Peeler</t>
  </si>
  <si>
    <t>River Horse SBS Hop Hazard</t>
  </si>
  <si>
    <t>River Horse SBS Citrus Maximus</t>
  </si>
  <si>
    <t>Lagunitas Hazy IPA</t>
  </si>
  <si>
    <t>Hectare's Delta 9 THC Watermelon Cucumber Mint Craft Soda</t>
  </si>
  <si>
    <t>Jack Daniel's Country Cocktails Strawberry Punch</t>
  </si>
  <si>
    <t>Dogfish Head Tropical Squall</t>
  </si>
  <si>
    <t>Farmers Secret THC Half &amp; Half 3MG Delta9</t>
  </si>
  <si>
    <t>Farmers Secret THC Blood Orange Seltzer 3MG Delta9</t>
  </si>
  <si>
    <t>Farmers Secret THC Blueberry Seltzer 3MG Delta9</t>
  </si>
  <si>
    <t>New Holland Dragon's Milk Triple Mash</t>
  </si>
  <si>
    <t>Fizzy Jane THC Vanilla</t>
  </si>
  <si>
    <t>Fizzy Jane THC Lemon Lime</t>
  </si>
  <si>
    <t>Fizzy Jane THC Blood Orange</t>
  </si>
  <si>
    <t>Herb &amp; Bloom THC Strawberry Daiquiri 5MG</t>
  </si>
  <si>
    <t>Herb &amp; Bloom THC Strawberry Daiquiri 10MG</t>
  </si>
  <si>
    <t>Herb &amp; Bloom THC Margarita 5MG</t>
  </si>
  <si>
    <t>Herb &amp; Bloom THC Margarita 10MG</t>
  </si>
  <si>
    <t>Herb &amp; Bloom THC Peach Bellini 5MG</t>
  </si>
  <si>
    <t>Herb &amp; Bloom THC Peach Bellini 10MG</t>
  </si>
  <si>
    <t>Flying Dog The Truth Unleashed Variety</t>
  </si>
  <si>
    <t>Sun Cruiser Lemonade</t>
  </si>
  <si>
    <t>Sun Cruiser Vodka Iced Tea Variety</t>
  </si>
  <si>
    <t>Southern Tier Vodka Berry Crush</t>
  </si>
  <si>
    <t>Southern Tier 2X Pack'd</t>
  </si>
  <si>
    <t>Topo Chico Margarita Variety</t>
  </si>
  <si>
    <t>Talkhouse Encore Hampton Mule</t>
  </si>
  <si>
    <t>Flying Fish Breezy Bones Pale Ale</t>
  </si>
  <si>
    <t>Flying Fish Exit 16 Wild Rice Double IPA</t>
  </si>
  <si>
    <t>Happy Thursday Spiked Raspberry Dragonfruit</t>
  </si>
  <si>
    <t>Cape May Cosmic Shores Hazy IPA</t>
  </si>
  <si>
    <t>Lagunitas Hazicus Maximus</t>
  </si>
  <si>
    <t>Dogfish Head Grateful Dead Juicy Pale Ale</t>
  </si>
  <si>
    <t>Montauk Beach Break DIPA</t>
  </si>
  <si>
    <t>Lagunitas Uncensored Fruit Punch</t>
  </si>
  <si>
    <t>Clawtails Variety</t>
  </si>
  <si>
    <t>Clawtails Strawberry Cosmo</t>
  </si>
  <si>
    <t>Clawtails Mango Margaita</t>
  </si>
  <si>
    <t>White Claw Hard Seltzer Peach</t>
  </si>
  <si>
    <t>White Claw Hard Seltzer Grape</t>
  </si>
  <si>
    <t>Mike's Zero Sugar Variety</t>
  </si>
  <si>
    <t>Mike's Celebration Variety</t>
  </si>
  <si>
    <t>Mike's Chillin &amp; Grillin Variety</t>
  </si>
  <si>
    <t>MXD Black Cherry Martini</t>
  </si>
  <si>
    <t>Cayman Jack Zero Sugar Margarita</t>
  </si>
  <si>
    <t>Cayman Jacked Strawberry Margarita</t>
  </si>
  <si>
    <t>Cayman Jacked Margarita</t>
  </si>
  <si>
    <t>Dillon's Gin Cocktails Variety</t>
  </si>
  <si>
    <t>Dillon's Gin Cocktails Tangerine Lemon</t>
  </si>
  <si>
    <t>Dillon's Gin Cocktails Blackberry Lemon</t>
  </si>
  <si>
    <t>The Drop Variety</t>
  </si>
  <si>
    <t>The Drop Signature Lemon</t>
  </si>
  <si>
    <t>The Drop Raspberry Lemon</t>
  </si>
  <si>
    <t>1911 Honey Pear</t>
  </si>
  <si>
    <t>1911 Cherry Pie</t>
  </si>
  <si>
    <t>Bardstown Collaboration Series Silver Oak</t>
  </si>
  <si>
    <t>Bardstown Collaboration Series Goose Island</t>
  </si>
  <si>
    <t>Bardstown Collaboration Series Amrut</t>
  </si>
  <si>
    <t>Bardstown Discovery Series #12</t>
  </si>
  <si>
    <t>Bardstown Discovery Series #11</t>
  </si>
  <si>
    <t>Bardstown Discovery Series #10</t>
  </si>
  <si>
    <t>Tsingtao 0.0 Non-Alcoholic</t>
  </si>
  <si>
    <t>Garage Beer Variety</t>
  </si>
  <si>
    <t>Dogfish Head 30 Minute Light IPA</t>
  </si>
  <si>
    <t>Simply Spiked Tropical</t>
  </si>
  <si>
    <t>Vizzy CreamPop</t>
  </si>
  <si>
    <t>Blue Moon Extra</t>
  </si>
  <si>
    <t>Simply Spiked Bold Signature Lemonade</t>
  </si>
  <si>
    <t>Simply Spiked Bold Cherry Limeade</t>
  </si>
  <si>
    <t>Bardstown Origin Series High Wheat</t>
  </si>
  <si>
    <t>Bardstown Origin Series Double Barrel Rye</t>
  </si>
  <si>
    <t>Bardstown Origin Series Bourbon</t>
  </si>
  <si>
    <t>Bardstown Origin Series Bottle-In-Bond</t>
  </si>
  <si>
    <t>Bardstown Green River Wheated</t>
  </si>
  <si>
    <t>Bardstown Green River Rye</t>
  </si>
  <si>
    <t>Bardstown Green River Full Proof</t>
  </si>
  <si>
    <t>Twisted Tea Extreme Lemon</t>
  </si>
  <si>
    <t>Woodchuck Pineapple</t>
  </si>
  <si>
    <t>Bardstown Green River Bourbon</t>
  </si>
  <si>
    <t>Four Loko Camo</t>
  </si>
  <si>
    <t>Dogfish Head Supper Doppio</t>
  </si>
  <si>
    <t>Lightstrike Lemon Lime</t>
  </si>
  <si>
    <t>Lightstrike Orange Mango</t>
  </si>
  <si>
    <t>Bold Rock Apple Cider NA</t>
  </si>
  <si>
    <t>Alias Brew Works Uncle Bubba Oatmeal Stout</t>
  </si>
  <si>
    <t>Alias Brew Works Scooter Pale Ale</t>
  </si>
  <si>
    <t>Alias Brew Works Cordial Green IPA</t>
  </si>
  <si>
    <t>Sun Cruiser Lemonade Iced Tea</t>
  </si>
  <si>
    <t>Sierra Nevada Heavy Hitter IPA</t>
  </si>
  <si>
    <t>Sun Cruiser Lemonade Variety</t>
  </si>
  <si>
    <t>Plaid Duck Transfusion</t>
  </si>
  <si>
    <t>Sun Cruiser Lemonade Iced Tea_2</t>
  </si>
  <si>
    <t>Bell's Big Hearted</t>
  </si>
  <si>
    <t>Southern Tier 2X Hop'd IPA</t>
  </si>
  <si>
    <t>Southern Tier Strawberry Shortcake Imperial Ale</t>
  </si>
  <si>
    <t>Truly Hard Seltzer Unruly Tropical Twist</t>
  </si>
  <si>
    <t>Victory Citrus Squeeze Hazy IPA</t>
  </si>
  <si>
    <t>Victory Witty Monkey</t>
  </si>
  <si>
    <t>Victory Royale IPA</t>
  </si>
  <si>
    <t>Sam Adams American Light</t>
  </si>
  <si>
    <t>Victory Peanut Butter Koffee Kake Porter</t>
  </si>
  <si>
    <t>River Horse Hippo's Hand Double IPA</t>
  </si>
  <si>
    <t>Stone Pilsner</t>
  </si>
  <si>
    <t>Sierra Nevada Hop Tropical IPA</t>
  </si>
  <si>
    <t>Sierra Nevada Trail Pass Hazy IPA Non-Alcoholic</t>
  </si>
  <si>
    <t>Sierra Nevada Rad Little Thing</t>
  </si>
  <si>
    <t>Sun Cruiser Peach Iced Tea</t>
  </si>
  <si>
    <t>Hard Mountain Dew Original</t>
  </si>
  <si>
    <t>Hard Mountain Dew Mix</t>
  </si>
  <si>
    <t>Hard Mountain Dew Baja Blast Mix</t>
  </si>
  <si>
    <t>Hard Mountain Dew Baja Blast</t>
  </si>
  <si>
    <t>1911 Clear View Rose Non-Alcoholic</t>
  </si>
  <si>
    <t>1911 Clear View Original Non-Alcoholic</t>
  </si>
  <si>
    <t>Southern Tier Small Batch West Coast IPA</t>
  </si>
  <si>
    <t>Sixpoint The Pursuit IPA</t>
  </si>
  <si>
    <t>Vizzy Hard Seltzer</t>
  </si>
  <si>
    <t>Steigl</t>
  </si>
  <si>
    <t>steigl</t>
  </si>
  <si>
    <t>New Holland Dragon's Milk D20 Brew</t>
  </si>
  <si>
    <t>Twisted Tea Extreme Blue Razz</t>
  </si>
  <si>
    <t>White Claw Surge Blueberry</t>
  </si>
  <si>
    <t>Mikes Harder Tea Original</t>
  </si>
  <si>
    <t>Mikes Harder Tea Half &amp; Half</t>
  </si>
  <si>
    <t>Lagunitas Hazy IPNA Non-Alcoholic</t>
  </si>
  <si>
    <t>Flying Dog Double Dog Juicy</t>
  </si>
  <si>
    <t>Citizen Cider Juicy Haze</t>
  </si>
  <si>
    <t>Stone Imperial Stout</t>
  </si>
  <si>
    <t>Dogfish Head Covered in Nuggs</t>
  </si>
  <si>
    <t>Brewt's LLC</t>
  </si>
  <si>
    <t>Brewt's Margarita</t>
  </si>
  <si>
    <t>Brewt's Spicy Jalapeno Margarita</t>
  </si>
  <si>
    <t>Brewt's Lavender Margarita</t>
  </si>
  <si>
    <t>Brewt's Bloody Mary</t>
  </si>
  <si>
    <t>Brewt's Bloody Caesar</t>
  </si>
  <si>
    <t>Buzbee's Beverages USA LLC</t>
  </si>
  <si>
    <t>Buzbee's Pink Grapefruit</t>
  </si>
  <si>
    <t>Buzbee's Mango</t>
  </si>
  <si>
    <t>Buzbee's Ginger Beer</t>
  </si>
  <si>
    <t>Buzbee's Blood Orange</t>
  </si>
  <si>
    <t>Cape May Merry &amp; Brite</t>
  </si>
  <si>
    <t>Flying Dog Freezin Season</t>
  </si>
  <si>
    <t>Friday Beers Tasty Light</t>
  </si>
  <si>
    <t>Sierra Nevada Cool Pack</t>
  </si>
  <si>
    <t>Victory Resolution Celebratory Ale</t>
  </si>
  <si>
    <t>Southern Tier Tiramisu Imperial Stout</t>
  </si>
  <si>
    <t>Southern Tier Chestnut Praline Imperial Ale</t>
  </si>
  <si>
    <t>Stone Old Guardian</t>
  </si>
  <si>
    <t>1911 Sugar Plum</t>
  </si>
  <si>
    <t>Dogfish Head Awe-Spray Vodka</t>
  </si>
  <si>
    <t>Whitecap Old Fashioned Cocktail</t>
  </si>
  <si>
    <t>Whitecap American Whiskey</t>
  </si>
  <si>
    <t>Rusted Revolver Gin</t>
  </si>
  <si>
    <t>48 Blocks</t>
  </si>
  <si>
    <t>48 Blocks Vodka</t>
  </si>
  <si>
    <t>48 Blocks Expresso Martini</t>
  </si>
  <si>
    <t>48 Blocks Chocolate Martini</t>
  </si>
  <si>
    <t>Sierra Nevada Trail Pass Variety NA</t>
  </si>
  <si>
    <t>Duclaw Sweet Baby PB &amp; J</t>
  </si>
  <si>
    <t>Angry Orchard Winter Variety</t>
  </si>
  <si>
    <t>River Horse Belgian Freeze Dark Ale</t>
  </si>
  <si>
    <t>Dogfish Head Affogato World Wild Stout</t>
  </si>
  <si>
    <t>Barn Brew Pa's Pilsner</t>
  </si>
  <si>
    <t>BJ'S Pumpkin Ale</t>
  </si>
  <si>
    <t>Stone 28th Anniversary 2024 IPA</t>
  </si>
  <si>
    <t>Oceano</t>
  </si>
  <si>
    <t>Oceano White Moscato</t>
  </si>
  <si>
    <t>Mikes Hard Lemonade Blueberry Lime</t>
  </si>
  <si>
    <t>Hacker-Pschorr Gold Ceremonial</t>
  </si>
  <si>
    <t>Shiner Home For The Holiday</t>
  </si>
  <si>
    <t>Duclaw Sour Me Peach Sherbert</t>
  </si>
  <si>
    <t>Bold Rock Apple Crumble</t>
  </si>
  <si>
    <t>Truly Hard Seltzer Dream</t>
  </si>
  <si>
    <t>Sixpoint Lil' Shucker Kolsch Style Golden Ale</t>
  </si>
  <si>
    <t>Crooked THC Beverage Blood Orange</t>
  </si>
  <si>
    <t>Simply Spiked Cranberry Variety</t>
  </si>
  <si>
    <t>Hectare's Delta 9 THC Dragon Fruit Seltzer Water</t>
  </si>
  <si>
    <t>Hectare's Delta 9 THC Stone Fruit Craft Soda</t>
  </si>
  <si>
    <t>Crooked Beverage Berry Hibiscus</t>
  </si>
  <si>
    <t>Garage Beer Light Lime</t>
  </si>
  <si>
    <t>Garage Beer Light</t>
  </si>
  <si>
    <t>GUSH INC</t>
  </si>
  <si>
    <t>Gush</t>
  </si>
  <si>
    <t>Gush Korean Pear Hangover Juice</t>
  </si>
  <si>
    <t>Genesee Black Cherry Vanilla</t>
  </si>
  <si>
    <t>Cape May Ghost Tracks Double IPA</t>
  </si>
  <si>
    <t>Five O'Clock Vodka Pink Lemonade</t>
  </si>
  <si>
    <t>Five O'Clock Vodka Orange Crush</t>
  </si>
  <si>
    <t>BJ'S Oktoberfest</t>
  </si>
  <si>
    <t>BJ'S Tropical Hopstorm IPA</t>
  </si>
  <si>
    <t>Barn Brew Oktoberfest Lager</t>
  </si>
  <si>
    <t>Woodchuck Spiced Apple</t>
  </si>
  <si>
    <t>Paulaner Oktoberfest Bier</t>
  </si>
  <si>
    <t>Sierra Nevada Fanatic Variety</t>
  </si>
  <si>
    <t>Talkhouse Encore Variety</t>
  </si>
  <si>
    <t>Talkhouse Encore Lime Vodka Soda</t>
  </si>
  <si>
    <t>Talkhouse Encore Iced Tea &amp; Lemonade Vodka Soda</t>
  </si>
  <si>
    <t>Talkhouse Encore Grapefruit Tequila Soda</t>
  </si>
  <si>
    <t>Talkhouse Encore Blood Orange Tequila Soda</t>
  </si>
  <si>
    <t>Stone Zumology IPA</t>
  </si>
  <si>
    <t>Duclaw Sweet Baby Pumpkin</t>
  </si>
  <si>
    <t>Tagus</t>
  </si>
  <si>
    <t>Victory Pretzel Bier</t>
  </si>
  <si>
    <t>Sixpoint Oktoberfest</t>
  </si>
  <si>
    <t>Victory HopDevil IPA Nitro</t>
  </si>
  <si>
    <t>HOP WTR Peach</t>
  </si>
  <si>
    <t>Evil Genius If You Ain't First, You're Last Blonde Ale</t>
  </si>
  <si>
    <t>Jack Daniel's Country Cocktail Hard Tea Variety</t>
  </si>
  <si>
    <t>Jack Daniel's Country Cocktail Hard Tea Peach</t>
  </si>
  <si>
    <t>Jack Daniel's Country Cocktail Hard Tea Original</t>
  </si>
  <si>
    <t>Jack Daniel's Country Cocktail Bolder Southern Peach</t>
  </si>
  <si>
    <t>Jack Daniels Country Cocktail Bolder Downhome Punch</t>
  </si>
  <si>
    <t>Artisanal Imports</t>
  </si>
  <si>
    <t>Palma Cerveza</t>
  </si>
  <si>
    <t>1911 Tropical Pineapple Mango</t>
  </si>
  <si>
    <t>1911 Spirits</t>
  </si>
  <si>
    <t>1911 Spirits Variety (Canned Cocktails)</t>
  </si>
  <si>
    <t>1911 Whiskey Cola</t>
  </si>
  <si>
    <t>1911 Variety</t>
  </si>
  <si>
    <t>BJ'S Cool Tricks IPL</t>
  </si>
  <si>
    <t>Montauk Pilsner</t>
  </si>
  <si>
    <t>Cape May The Grove Citrus Shandy</t>
  </si>
  <si>
    <t>Mike's Hard Lemonade Tropical Punch</t>
  </si>
  <si>
    <t>Evil Genius A Little Sticious Watermelon Tart Ale</t>
  </si>
  <si>
    <t>Cape May Sea Seeker</t>
  </si>
  <si>
    <t>Right Coast Italian Ice Lemon Vodka Freeze</t>
  </si>
  <si>
    <t>Right Coast Italian Ice Cherry Vodka Chill</t>
  </si>
  <si>
    <t>Food &amp; Bev Enterprise LLC</t>
  </si>
  <si>
    <t>Pilsen Import</t>
  </si>
  <si>
    <t>Club Columbia Dorada</t>
  </si>
  <si>
    <t>Club Columbia Roja Import</t>
  </si>
  <si>
    <t>Innis &amp; Gunn Original Scotch Whiskey</t>
  </si>
  <si>
    <t>Innis &amp; Gun Caribbean Rum Cask</t>
  </si>
  <si>
    <t>Weihenstephane Braupakt</t>
  </si>
  <si>
    <t>Sierra Nevada Cool Little Thing</t>
  </si>
  <si>
    <t>Kimo Spirits</t>
  </si>
  <si>
    <t>Trusted Friend Cocktails</t>
  </si>
  <si>
    <t>Trusted Friend Mezcal Watermelon Margarita</t>
  </si>
  <si>
    <t>Trusted Friend Mezcal Margarita</t>
  </si>
  <si>
    <t>Trusted Friend Mezcal Espresso Martini</t>
  </si>
  <si>
    <t>Trusted Friend Mezcal Cosmopolitan</t>
  </si>
  <si>
    <t>Trusted Friend Mango Margarita</t>
  </si>
  <si>
    <t>Stone Double Bastard</t>
  </si>
  <si>
    <t>Great Lakes Strawberry Pineapple Wheat</t>
  </si>
  <si>
    <t>Southern Tier Bar Open Vodka</t>
  </si>
  <si>
    <t>Genesee Mango Peach Kolsch</t>
  </si>
  <si>
    <t>Ever Grand Group LLC</t>
  </si>
  <si>
    <t>Ithaca Lakeside Lager with Lime</t>
  </si>
  <si>
    <t>Montauk IPA Non-Alcoholic</t>
  </si>
  <si>
    <t>White Claw Vodka Soda Cranberry</t>
  </si>
  <si>
    <t>Woodchuck Nature's Nectar</t>
  </si>
  <si>
    <t>Stone Growls Like A Tiger Double IPA</t>
  </si>
  <si>
    <t>Twisted Tea Rocket Pop</t>
  </si>
  <si>
    <t>Citizen Cider Wild Rose</t>
  </si>
  <si>
    <t>Sullivan's Black Marble Stout</t>
  </si>
  <si>
    <t>Shiner Lemonade Shandy</t>
  </si>
  <si>
    <t>Aguila Light Import</t>
  </si>
  <si>
    <t>Cape May Vodka Iced Tea</t>
  </si>
  <si>
    <t>Cape May Vodka Lemonade</t>
  </si>
  <si>
    <t>BJ'S Cure Veza Mexican Style Lager</t>
  </si>
  <si>
    <t>Great Lakes Juicy Vibaci</t>
  </si>
  <si>
    <t>Ithaca Citrus (Tropical) IPA</t>
  </si>
  <si>
    <t>Lou Lou Bubbly Semi Sweet Rose</t>
  </si>
  <si>
    <t>Lou Lou Bubbly Brut Rose</t>
  </si>
  <si>
    <t>Saranac Hoppy Hour Hero IPA</t>
  </si>
  <si>
    <t>Mckenzie's Blueberry Blast</t>
  </si>
  <si>
    <t>Woodchuck Chuck's Imperials Variety</t>
  </si>
  <si>
    <t>Cape May Crushin' IT Pineapple</t>
  </si>
  <si>
    <t>Cape May IPA Variety</t>
  </si>
  <si>
    <t>Evil Genius Mixtape Vol 2 Variety</t>
  </si>
  <si>
    <t>Evil Genius Work Sucks, I Know Session IPA</t>
  </si>
  <si>
    <t>Fresca Mixed Vodka Variety #2</t>
  </si>
  <si>
    <t>Cerveceria La Tropical</t>
  </si>
  <si>
    <t>La Tropical Crystal</t>
  </si>
  <si>
    <t>Topo Chico Hard Seltzer Oasis Cherry</t>
  </si>
  <si>
    <t>Dogfish Head Alternate Takes #4</t>
  </si>
  <si>
    <t>Stone Sublimely Self-Righteous Black IPA</t>
  </si>
  <si>
    <t>BJ'S Brew House Transfer Items</t>
  </si>
  <si>
    <t>Southern Tier Orange Twist</t>
  </si>
  <si>
    <t>Duclaw Sour Me Blueberry</t>
  </si>
  <si>
    <t>Mike's Hard Green Apple</t>
  </si>
  <si>
    <t>Angry Orchard Summer Party Pack</t>
  </si>
  <si>
    <t>Barn Brew Haze For Horses IPA</t>
  </si>
  <si>
    <t>Barn Brew Farmers Lager</t>
  </si>
  <si>
    <t>Flying Fish Juicy Bones</t>
  </si>
  <si>
    <t>Southern Tier Raspberry Shine</t>
  </si>
  <si>
    <t>Happy Thursday Spiked Refresher Variety</t>
  </si>
  <si>
    <t>2 Towns Ciderhouse</t>
  </si>
  <si>
    <t>Craftwell Top Shelf Cocktails Classic Cosmo</t>
  </si>
  <si>
    <t>Craftwell Grapefruit Paloma</t>
  </si>
  <si>
    <t>Craftwell Top Shelf Cocktils Signature Margarita</t>
  </si>
  <si>
    <t>Craftwell Pineapple Margarita</t>
  </si>
  <si>
    <t>Craftwell Top Shelf Cocktails Chocolate Espresso Martini</t>
  </si>
  <si>
    <t>Craftwell Peach Mojito</t>
  </si>
  <si>
    <t>Montauk Ocean Series Imperial IPA</t>
  </si>
  <si>
    <t>Montauk Ocean Series Double IPA</t>
  </si>
  <si>
    <t>Dogfish Head Tequila Margarita Strawberry Lime</t>
  </si>
  <si>
    <t>Dogfish Head Vodka Mule Passion Fruit Citrus</t>
  </si>
  <si>
    <t>Dogfish Head Rum Mai Tai Pineapple Orange</t>
  </si>
  <si>
    <t>Truly Tequila Soda Variety</t>
  </si>
  <si>
    <t>Truly Tequila Soda Pineapple Guava</t>
  </si>
  <si>
    <t>Truly Tequila Soda Lime</t>
  </si>
  <si>
    <t>Sun Cruiser Lemonade &amp; Iced Tea</t>
  </si>
  <si>
    <t>Dogfish Head All IPA Variety</t>
  </si>
  <si>
    <t>Modelo Aquas Fresca Variety</t>
  </si>
  <si>
    <t>Modelo Chelada Fresa Picante</t>
  </si>
  <si>
    <t>Arnold Palmer Spiked Half &amp; Half Variety</t>
  </si>
  <si>
    <t>Arnold Palmer Spiked Half &amp; Half Strawberry</t>
  </si>
  <si>
    <t>Sixpoint Transfer Items</t>
  </si>
  <si>
    <t>Flying Dog Transfer Items</t>
  </si>
  <si>
    <t>Stone Transfer Items</t>
  </si>
  <si>
    <t>New Holland Transfer Items</t>
  </si>
  <si>
    <t>River Horse Transfer Items</t>
  </si>
  <si>
    <t>River Horse Cranberry Tripel Horse</t>
  </si>
  <si>
    <t>Flying Dog Kujo Cold Brew Coffee Porter</t>
  </si>
  <si>
    <t>Flying Dog Family Drama Holiday Survival</t>
  </si>
  <si>
    <t>Flying Dog Numero Uno Agave Cerveza</t>
  </si>
  <si>
    <t>Flying Dog Royal Crush Juicy IPA</t>
  </si>
  <si>
    <t>Flying Dog Hare Chaser Grapefruit IPA</t>
  </si>
  <si>
    <t>Flying Dog Dogtoberfest</t>
  </si>
  <si>
    <t>Flying Dog Dead Rise Old Bay Ale</t>
  </si>
  <si>
    <t>Flying Dog SPF 1000 Summer Variety</t>
  </si>
  <si>
    <t>Flying Dog The Fear</t>
  </si>
  <si>
    <t>BJ'S Prickly Pear Hard Lemonade</t>
  </si>
  <si>
    <t>BJ'S Snice 'N' Hazy DIPA</t>
  </si>
  <si>
    <t>Leinenkugel Grapefruit Shandy</t>
  </si>
  <si>
    <t>Stone Enjoy By</t>
  </si>
  <si>
    <t>White Claw 0% Alc Variety</t>
  </si>
  <si>
    <t>White Claw 0% Alc Mango Passionfruit</t>
  </si>
  <si>
    <t>White Claw 0% Alc Black Cherry Cranberry</t>
  </si>
  <si>
    <t>Victory Strawberry Lemonade Tart Ale</t>
  </si>
  <si>
    <t>Sun Cruiser Classic Iced Tea</t>
  </si>
  <si>
    <t>Sun Cruiser Variety Pack</t>
  </si>
  <si>
    <t>Happy Thursday Spiked Refresher Strawberry</t>
  </si>
  <si>
    <t>1911 Cider Cotton Candy</t>
  </si>
  <si>
    <t>Blue Moon Light</t>
  </si>
  <si>
    <t>Truly Hard Seltzer Citrus Squeeze</t>
  </si>
  <si>
    <t>Truly Hard Seltzer Unruly Variety</t>
  </si>
  <si>
    <t>Truly Unruly Variety</t>
  </si>
  <si>
    <t>Southern Tier Vodka Orange Crush</t>
  </si>
  <si>
    <t>Evil Genius Hair Of The Dog Pink Lemonade Ale</t>
  </si>
  <si>
    <t>Southern Tier Citra Fog</t>
  </si>
  <si>
    <t>Victory Hop Supply Variety</t>
  </si>
  <si>
    <t>White Claw Vodka + Soda Variety #2</t>
  </si>
  <si>
    <t>White Claw Tequila Smash Variety</t>
  </si>
  <si>
    <t>White Claw Surge Pineapple</t>
  </si>
  <si>
    <t>White Claw Surge Variety #2</t>
  </si>
  <si>
    <t>White Claw Surge Green Apple</t>
  </si>
  <si>
    <t>Mikes Limonada Fresca Variety</t>
  </si>
  <si>
    <t>Happy Thursday Spiked Refresher Pineapple Starfruit</t>
  </si>
  <si>
    <t>Lagunitas Beast of Both Worlds</t>
  </si>
  <si>
    <t>Mikes Harder Variety</t>
  </si>
  <si>
    <t>Mikes Harder Hurricane Punch</t>
  </si>
  <si>
    <t>White Claw Surge Variety Pack #2</t>
  </si>
  <si>
    <t>White Claw Green Apple</t>
  </si>
  <si>
    <t>Bold Rock Strawberry Lime Cider</t>
  </si>
  <si>
    <t>Sixpoint BKLYN SUNNY</t>
  </si>
  <si>
    <t>Modelo Aquas Frescas Pina</t>
  </si>
  <si>
    <t>Lagunitas Willettized Woodshop</t>
  </si>
  <si>
    <t>Lagunitas Waldo</t>
  </si>
  <si>
    <t>Lagunitas Tri-Pack</t>
  </si>
  <si>
    <t>Cape May Key Lime Corrosion</t>
  </si>
  <si>
    <t>Sixpoint Slice Sipper</t>
  </si>
  <si>
    <t>Great Lakes Midwest IPA</t>
  </si>
  <si>
    <t>Sierra Nevada Cosmic Little Thing IPA</t>
  </si>
  <si>
    <t>Sierra Nevada Hazy IPA Variety Pack</t>
  </si>
  <si>
    <t>Flying Dog Lucky SOB</t>
  </si>
  <si>
    <t>Sierra Nevada Torpedo IPA Pack Variety</t>
  </si>
  <si>
    <t>Radeberger USA</t>
  </si>
  <si>
    <t>Dab Strong Lager</t>
  </si>
  <si>
    <t>Ithaca Passion Fruit IPA</t>
  </si>
  <si>
    <t>Duclaw Sweet Baby Banana</t>
  </si>
  <si>
    <t>Truly Getaway</t>
  </si>
  <si>
    <t>Cayman Jack Paloma</t>
  </si>
  <si>
    <t>Cayman Jack Sweet Heat Margarita Variety</t>
  </si>
  <si>
    <t>New Belgium Voodoo Ranger Cashmerize IPA</t>
  </si>
  <si>
    <t>New Belgium House Hazy IPA</t>
  </si>
  <si>
    <t>Stone Ruination IPA</t>
  </si>
  <si>
    <t>Ithaca Red Velvet Vanilla Porter</t>
  </si>
  <si>
    <t>Ithaca Red Velvet Porter</t>
  </si>
  <si>
    <t>Ithaca Blue Raz Sour</t>
  </si>
  <si>
    <t>Bell's Hazy Hearted IPA</t>
  </si>
  <si>
    <t>New Belgium Voodoo Ranger Hardcharged Tea Variety</t>
  </si>
  <si>
    <t>Angry Orchard Crisp Light</t>
  </si>
  <si>
    <t>Twisted Tea Mangonada</t>
  </si>
  <si>
    <t>New Belgium Spring</t>
  </si>
  <si>
    <t>Cape May Snag and Drop Triple IPA</t>
  </si>
  <si>
    <t>Newburgh Brewing</t>
  </si>
  <si>
    <t>Newburgh Up The Cherries Milk Stout</t>
  </si>
  <si>
    <t>Stone Delicious Hazy IPA</t>
  </si>
  <si>
    <t>Sierra Nevada Hop Bullet Magnum IPA</t>
  </si>
  <si>
    <t>Evil Genius Brr It's Cold In Here</t>
  </si>
  <si>
    <t>Simply Spiked Limeade</t>
  </si>
  <si>
    <t>Duclaw Unicorn Farts After Dark</t>
  </si>
  <si>
    <t>New Belgium Voodoo Ranger Hardcharged Tea Peach</t>
  </si>
  <si>
    <t>New Belgium Voodoo Ranger Hardcharged Tea Lemon</t>
  </si>
  <si>
    <t>New Belgium Voodoo Ranger Tropic Force</t>
  </si>
  <si>
    <t>Flying Fish Cranberry Braggot</t>
  </si>
  <si>
    <t>Twisted Tea Black Cherry</t>
  </si>
  <si>
    <t>Sam Adams Breakaway Blonde Ale</t>
  </si>
  <si>
    <t>Southern Tier Mokah</t>
  </si>
  <si>
    <t>Steel Reserve Orange Soda</t>
  </si>
  <si>
    <t>Steel Reserve Cherry Slushie</t>
  </si>
  <si>
    <t>Sierra Nevada Hop Splash Citrus</t>
  </si>
  <si>
    <t>Sierra Nevada Trail Pass IPA NA</t>
  </si>
  <si>
    <t>Sierra Nevada Trail Pass Golden Ale NA</t>
  </si>
  <si>
    <t>Dogfish Head Un'Ora Pils</t>
  </si>
  <si>
    <t>Truly Party Pack Variety</t>
  </si>
  <si>
    <t>Victory Cherry Blossom IPA</t>
  </si>
  <si>
    <t>Victory Koffee Kake Ale</t>
  </si>
  <si>
    <t>Four Loko Jungle Juice</t>
  </si>
  <si>
    <t>Sixpoint OOC</t>
  </si>
  <si>
    <t>Stone OOC</t>
  </si>
  <si>
    <t>River Horse OOC</t>
  </si>
  <si>
    <t>Flying Dog OOC</t>
  </si>
  <si>
    <t>BJ'S Zaney Zitrus</t>
  </si>
  <si>
    <t>Sam Adams Primetime Beers</t>
  </si>
  <si>
    <t>Stone Xocoveza</t>
  </si>
  <si>
    <t>BJ'S Whiskey Barrel Stout</t>
  </si>
  <si>
    <t>Newburgh Conspiracy</t>
  </si>
  <si>
    <t>Newburgh Angry Eggbert IPA</t>
  </si>
  <si>
    <t>Sixpoint Bone Chill</t>
  </si>
  <si>
    <t>Blue Moon Belgian White Non-Alcoholic</t>
  </si>
  <si>
    <t>BJ'S Vanilla Cream Soda</t>
  </si>
  <si>
    <t>BJ'S Tatonka Stout</t>
  </si>
  <si>
    <t>BJ'S Root Beer</t>
  </si>
  <si>
    <t>BJ'S PM Porter</t>
  </si>
  <si>
    <t>BJ'S Piranha Pale Ale</t>
  </si>
  <si>
    <t>BJ'S Orange Cream Soda</t>
  </si>
  <si>
    <t>BJ'S Oasis Amber</t>
  </si>
  <si>
    <t>BJ'S Nutty Brewnette</t>
  </si>
  <si>
    <t>BJ'S Nit Wit</t>
  </si>
  <si>
    <t>BJ'S Lightswitch Lager</t>
  </si>
  <si>
    <t>BJ'S Jeremiah Red</t>
  </si>
  <si>
    <t>BJ'S Hopstorm IPA</t>
  </si>
  <si>
    <t>BJ'S Harvest Hefeweizen</t>
  </si>
  <si>
    <t>BJ'S Grand Cru</t>
  </si>
  <si>
    <t>BJ'S Ginger Beer</t>
  </si>
  <si>
    <t>BJ'S Enchantress Pilsner</t>
  </si>
  <si>
    <t>BJ'S Commited DIPA</t>
  </si>
  <si>
    <t>BJ'S Brewhouse Blonde</t>
  </si>
  <si>
    <t>BJ'S Black Cherry Soda</t>
  </si>
  <si>
    <t>Stone Premium &amp; Smooth: WIT</t>
  </si>
  <si>
    <t>Stone Premium &amp; Smooth: IPA</t>
  </si>
  <si>
    <t>Stone Premium &amp; Smooth: House 125 Lager</t>
  </si>
  <si>
    <t>Stone Premium &amp; Smooth: Honey Blonde</t>
  </si>
  <si>
    <t>Stone Tangerine Express</t>
  </si>
  <si>
    <t>Stone House Blonde</t>
  </si>
  <si>
    <t>Stone IPA Variety</t>
  </si>
  <si>
    <t>Stone IPA</t>
  </si>
  <si>
    <t>Stone Hazy IPA</t>
  </si>
  <si>
    <t>Stone Fear Movie Lions Double IPA</t>
  </si>
  <si>
    <t>Stone Double Delicious IPA</t>
  </si>
  <si>
    <t>Stone Delicious Mixed</t>
  </si>
  <si>
    <t>Stone Delicious IPA</t>
  </si>
  <si>
    <t>Stone Delicious Citrus IPA</t>
  </si>
  <si>
    <t>Stone Buenaveza</t>
  </si>
  <si>
    <t>Stone Arrogant Bastard</t>
  </si>
  <si>
    <t>Lagunitas Hoppy Refresher Non-Alcoholic</t>
  </si>
  <si>
    <t>Lagunitas Hoppy Variety Non-Alcoholic</t>
  </si>
  <si>
    <t>Lagunitas IPNA Non-Alcoholic</t>
  </si>
  <si>
    <t>Lagunitas TIKI Fusion Cocktail IPA</t>
  </si>
  <si>
    <t>Lagunitas Variety</t>
  </si>
  <si>
    <t>Lagunitas One Hitter Series</t>
  </si>
  <si>
    <t>Lagunitas Maximus IPA</t>
  </si>
  <si>
    <t>Lagunitas Little Sumpin IPA</t>
  </si>
  <si>
    <t>Lagunitas Island Beats Tropical IPA</t>
  </si>
  <si>
    <t>Lagunitas IPA</t>
  </si>
  <si>
    <t>Lagunitas Hazy Wonder IPA</t>
  </si>
  <si>
    <t>Lagunitas Daytime IPA</t>
  </si>
  <si>
    <t>The Garden State Experience Hard Peach T</t>
  </si>
  <si>
    <t>The Garden State Experience Hard Raspberry Tea</t>
  </si>
  <si>
    <t>The Garden State Experience Hard Tea</t>
  </si>
  <si>
    <t>The Garden State Experience Hard Mango Lemonade</t>
  </si>
  <si>
    <t>The Garden State Experience Hard Strawberry Lemonade</t>
  </si>
  <si>
    <t>The Garden State Experience Hard Lemonade</t>
  </si>
  <si>
    <t>Eleven20</t>
  </si>
  <si>
    <t>Eleven20 Tequila Sampler</t>
  </si>
  <si>
    <t>River Horse Summer Blonde</t>
  </si>
  <si>
    <t>River Horse Hipp-O-Lantern</t>
  </si>
  <si>
    <t>River Horse Roly Poly Pilsner</t>
  </si>
  <si>
    <t>River Horse Ear Wiggler</t>
  </si>
  <si>
    <t>River Horse Tripel Horse</t>
  </si>
  <si>
    <t>Flying Dog Hop Pack Variety</t>
  </si>
  <si>
    <t>Flying Dog Deep Fake Non-Alcoholic</t>
  </si>
  <si>
    <t>Flying Dog Gonzo Porter</t>
  </si>
  <si>
    <t>Flying Dog Doggie Style</t>
  </si>
  <si>
    <t>Flying Dog White Variety</t>
  </si>
  <si>
    <t>Flying Dog Nuclear Smile</t>
  </si>
  <si>
    <t>Flying Dog Snake Dog</t>
  </si>
  <si>
    <t>Flying Dog Bloodline Blood Orange IPA</t>
  </si>
  <si>
    <t>Flying Dog Raging Bitch Belgian Style</t>
  </si>
  <si>
    <t>Flying Dog The Truth</t>
  </si>
  <si>
    <t>Flying Dog Double Dog Double IPA</t>
  </si>
  <si>
    <t>New Holland Dragon's Milk Reserve S'mores</t>
  </si>
  <si>
    <t>New Holland Dragon's Milk Reserve Oatmeal Cookie</t>
  </si>
  <si>
    <t>New Holland Dragon's Milk Reserve Coffee &amp; Chocolate</t>
  </si>
  <si>
    <t>New Holland Dragon's Milk Tales of Gold</t>
  </si>
  <si>
    <t>New Holland Dragon's Milk Crimson Keep</t>
  </si>
  <si>
    <t>New Holland Dragon's Milk Bourbon Barrel Stout</t>
  </si>
  <si>
    <t>Sixpoint Variety</t>
  </si>
  <si>
    <t>Sixpoint Piff</t>
  </si>
  <si>
    <t>Sixpoint Resin</t>
  </si>
  <si>
    <t>Sixpoint Wintry Fix</t>
  </si>
  <si>
    <t>Sixpoint Stooper</t>
  </si>
  <si>
    <t>Sixpoint Sweet Action</t>
  </si>
  <si>
    <t>Sixpoint Crisp</t>
  </si>
  <si>
    <t>Sixpoint Bengali</t>
  </si>
  <si>
    <t>Flying Fish White Walker Ale</t>
  </si>
  <si>
    <t>Genesee Union-Made Hazy IPA</t>
  </si>
  <si>
    <t>Genesee Citrus Pils</t>
  </si>
  <si>
    <t>Duclaw Sour Me Gummy Bears</t>
  </si>
  <si>
    <t>Bell's Oberon Eclipse</t>
  </si>
  <si>
    <t>Cape May Mexican Coffee Stout</t>
  </si>
  <si>
    <t>Victory Layered Up Wintertime Stout</t>
  </si>
  <si>
    <t>Angry Orchard The Knotty Bunch</t>
  </si>
  <si>
    <t>Cape May Dive Master</t>
  </si>
  <si>
    <t>Cape May The BOG</t>
  </si>
  <si>
    <t>Cape May Hazy Dawn</t>
  </si>
  <si>
    <t>Cape May Crushin' IT Mango</t>
  </si>
  <si>
    <t>Cape May The Grove</t>
  </si>
  <si>
    <t>Cape May Tan Limes</t>
  </si>
  <si>
    <t>Bold Rock Orchard Frost</t>
  </si>
  <si>
    <t>Mike's Hard Lemonade Wild Berry</t>
  </si>
  <si>
    <t>Southern Tier Creme Brulee Imperial Stout</t>
  </si>
  <si>
    <t>Sam Adams Old Fezziwig</t>
  </si>
  <si>
    <t>Great Lakes Holiday</t>
  </si>
  <si>
    <t>Great Lakes Cookie Exchange</t>
  </si>
  <si>
    <t>Sierra Nevada Dank Little Thing</t>
  </si>
  <si>
    <t>Montauk Major Wave Chaser</t>
  </si>
  <si>
    <t>Cape May Spirits Beach Blends Tropical Vodka Punch</t>
  </si>
  <si>
    <t>Cape May Spirits Beach Blends Orange Vodka Crush</t>
  </si>
  <si>
    <t>Victory Cryo Pop Hazy Double IPA</t>
  </si>
  <si>
    <t>Sam Adams Juicy IPA</t>
  </si>
  <si>
    <t>Cape May OOC</t>
  </si>
  <si>
    <t>1911 Est Lafayette Lemonade</t>
  </si>
  <si>
    <t>Eleven20 Tequila Reposado</t>
  </si>
  <si>
    <t>Eleven20 Tequila Blanco</t>
  </si>
  <si>
    <t>Eleven20 Tequila Anejo</t>
  </si>
  <si>
    <t>Angry Orchard Crisp Imperial</t>
  </si>
  <si>
    <t>New Belgium Cryo Ranger IPA</t>
  </si>
  <si>
    <t>Cape May Variety</t>
  </si>
  <si>
    <t>Cape May Pick of The Batch</t>
  </si>
  <si>
    <t>Cape May Oktoberfest</t>
  </si>
  <si>
    <t>Cape May Longliner Lager</t>
  </si>
  <si>
    <t>Cape May Honey Porter</t>
  </si>
  <si>
    <t>Cape May Hard Iced Tea</t>
  </si>
  <si>
    <t>Cape May Hard Lemonade</t>
  </si>
  <si>
    <t>Cape May Devil's Reach</t>
  </si>
  <si>
    <t>Cape May Crushin' IT Orange</t>
  </si>
  <si>
    <t>Cape May Coastal Evacuation</t>
  </si>
  <si>
    <t>Cape May White</t>
  </si>
  <si>
    <t>Cape May IPA Nitro</t>
  </si>
  <si>
    <t>Cape May IPA</t>
  </si>
  <si>
    <t>Cape May Boat Ramp Champ</t>
  </si>
  <si>
    <t>Cape May Bed of Shells</t>
  </si>
  <si>
    <t>Cape May Beach to Bay</t>
  </si>
  <si>
    <t>Cape May Bay Daze</t>
  </si>
  <si>
    <t>Cape May Always Ready</t>
  </si>
  <si>
    <t>Dancing Vines</t>
  </si>
  <si>
    <t>Dancing Vines Lightsecco Rose</t>
  </si>
  <si>
    <t>Dancing Vines Lightsecco White</t>
  </si>
  <si>
    <t>2 Canos Cheerful Frizzante Strawberry &amp; Coconut</t>
  </si>
  <si>
    <t>2 Canos Cheerful Frizzante Peach &amp; Apricot</t>
  </si>
  <si>
    <t>2 Canos Cheerful Frizzante Blackberry &amp; Mint</t>
  </si>
  <si>
    <t>Leinenkugel Red Lager</t>
  </si>
  <si>
    <t>Truly Hard Seltzer Celebrations</t>
  </si>
  <si>
    <t>Flying Fish Out in the Cold</t>
  </si>
  <si>
    <t>Citizen Cider Mix Variety</t>
  </si>
  <si>
    <t>Citizen Cider Bakers Dozen</t>
  </si>
  <si>
    <t>Duclaw Dad Bod</t>
  </si>
  <si>
    <t>Stiegl Non-Alcoholic</t>
  </si>
  <si>
    <t>Southern Tier Vodka Citrus</t>
  </si>
  <si>
    <t>Southern Tier Coffee &amp; Cream Pumking Whiskey</t>
  </si>
  <si>
    <t>1911 Cider Donut Bourbon</t>
  </si>
  <si>
    <t>1911 Honeycrisp Vodka</t>
  </si>
  <si>
    <t>1911 Honeycrisp Mule</t>
  </si>
  <si>
    <t>1911 Spiked Nitro Cold Brew</t>
  </si>
  <si>
    <t>Bell's Double Two Hearted</t>
  </si>
  <si>
    <t>Newburgh Ahhhroma IPA</t>
  </si>
  <si>
    <t>Good Supply Easy Lager</t>
  </si>
  <si>
    <t>1911 Candy Corn</t>
  </si>
  <si>
    <t>Ahletic Oktoberfest</t>
  </si>
  <si>
    <t>Point Brewing</t>
  </si>
  <si>
    <t>Whole Hog 6 Hop IPA</t>
  </si>
  <si>
    <t>Famosa Light</t>
  </si>
  <si>
    <t>Sam Adams Beerfest Variety</t>
  </si>
  <si>
    <t>Southern Tier Caramel Pumking</t>
  </si>
  <si>
    <t>Ploes Cabernet Sauvignon Merlot</t>
  </si>
  <si>
    <t>Ploes Assyrtiko/Chardonnay</t>
  </si>
  <si>
    <t>Oenodea White</t>
  </si>
  <si>
    <t>Oenodea Red</t>
  </si>
  <si>
    <t>Kourtaki Retsina of Attiki</t>
  </si>
  <si>
    <t>Kouros Nemea Agiorgitiko</t>
  </si>
  <si>
    <t>Isidoros Avanitis Plomari Ouzo</t>
  </si>
  <si>
    <t>Idoniko Tsipouro</t>
  </si>
  <si>
    <t>Chrisohoou Xinomavro</t>
  </si>
  <si>
    <t>Chateau Julia Assyrtiko</t>
  </si>
  <si>
    <t>Amethystos White</t>
  </si>
  <si>
    <t>Amethystos Red</t>
  </si>
  <si>
    <t>Victory Full Saturation Double IPA</t>
  </si>
  <si>
    <t>Estrella Daura IPA</t>
  </si>
  <si>
    <t>Athletic Gerald's Gold</t>
  </si>
  <si>
    <t>Athletic Daypack Sparkling Water Mango</t>
  </si>
  <si>
    <t>Athletic Daypack Sparkling Water Black Cherry</t>
  </si>
  <si>
    <t>Athletic Daypack Sparkling Water Adventure</t>
  </si>
  <si>
    <t>Duclaw Hop Tart Strawberry Bananna</t>
  </si>
  <si>
    <t>Angry Orchard Blueberry Rose</t>
  </si>
  <si>
    <t>Ithaca Double Flower Power</t>
  </si>
  <si>
    <t>Heavy Seas</t>
  </si>
  <si>
    <t>Heavy Seas Impending Doom</t>
  </si>
  <si>
    <t>Dogfish Head Hazy Squall</t>
  </si>
  <si>
    <t>Berczy LLC</t>
  </si>
  <si>
    <t>Berczy</t>
  </si>
  <si>
    <t>Berczy Vodka Spritz Juicy Varitey</t>
  </si>
  <si>
    <t>Newburgh Pina Coladaburgh</t>
  </si>
  <si>
    <t>Truly Vodka Soda Twist Of Flavor</t>
  </si>
  <si>
    <t>Truly Vodka Soda Paradise</t>
  </si>
  <si>
    <t>Truly Vodka Soda Mango</t>
  </si>
  <si>
    <t>Truly Vodka Soda Classic Variety</t>
  </si>
  <si>
    <t>Victory Juicy Monkey Hazy Imperial IPA</t>
  </si>
  <si>
    <t>Mike's Hard Limeade</t>
  </si>
  <si>
    <t>White Claw Surge 8% Cranberry</t>
  </si>
  <si>
    <t>White Claw Surge 8% Blood Orange</t>
  </si>
  <si>
    <t>White Claw Surge Blackberry</t>
  </si>
  <si>
    <t>Athletic Ripe Pursuit</t>
  </si>
  <si>
    <t>Truly Red White &amp; Tru</t>
  </si>
  <si>
    <t>Competitive Domestic Taps</t>
  </si>
  <si>
    <t>Other Domestic Competitive Tap</t>
  </si>
  <si>
    <t>Bud Light Tap</t>
  </si>
  <si>
    <t>Bud Red Tap</t>
  </si>
  <si>
    <t>Competitive Import Taps</t>
  </si>
  <si>
    <t>Other Import Competitive Tap</t>
  </si>
  <si>
    <t>Guinness Tap</t>
  </si>
  <si>
    <t>Stella Tap</t>
  </si>
  <si>
    <t>Competitive Local Taps</t>
  </si>
  <si>
    <t>Other Local Competitive Tap</t>
  </si>
  <si>
    <t>Kane Tap</t>
  </si>
  <si>
    <t>Competitive Craft Taps</t>
  </si>
  <si>
    <t>Other Competitive Craft Tap</t>
  </si>
  <si>
    <t>Allagash Tap</t>
  </si>
  <si>
    <t>Kona Tap</t>
  </si>
  <si>
    <t>Brooklyn Tap</t>
  </si>
  <si>
    <t>Lagunitas Tap</t>
  </si>
  <si>
    <t>Founders Tap</t>
  </si>
  <si>
    <t>Cape May Tap</t>
  </si>
  <si>
    <t>Stone Tap</t>
  </si>
  <si>
    <t>Goose Island Tap</t>
  </si>
  <si>
    <t>Montauk Tropical IPA</t>
  </si>
  <si>
    <t>Vizzy Orange Cream Pop</t>
  </si>
  <si>
    <t>Mamita's Tequila Sunrise</t>
  </si>
  <si>
    <t>Mamita's Spicy Margarita</t>
  </si>
  <si>
    <t>Mamita's Cocktail</t>
  </si>
  <si>
    <t>Simply Spiked Lemonade Variety</t>
  </si>
  <si>
    <t>Ithaca Petal Power</t>
  </si>
  <si>
    <t>1911 Orange Creamsicle</t>
  </si>
  <si>
    <t>Yard House Triple</t>
  </si>
  <si>
    <t>Dogfish Head Catchy Chorus</t>
  </si>
  <si>
    <t>Southern Tier Summer Variety</t>
  </si>
  <si>
    <t>Dogfish Head Groovy Summer Variety</t>
  </si>
  <si>
    <t>Sam Adams (Beer of Summer) Summer Variety</t>
  </si>
  <si>
    <t>Montauk Box of Montauk</t>
  </si>
  <si>
    <t>Montauk Surf Beer Golden Ale</t>
  </si>
  <si>
    <t>Montauk Watermelon Session Ale</t>
  </si>
  <si>
    <t>Southern Tier Flavored Whiskey Variety Pack</t>
  </si>
  <si>
    <t>Southern Tier Peanut Butter Cup Whiskey</t>
  </si>
  <si>
    <t>Victory Honeypot IPA</t>
  </si>
  <si>
    <t>Ithaca Saison</t>
  </si>
  <si>
    <t>New Belgium Ha Chi</t>
  </si>
  <si>
    <t>Angry Orchard Sunny Sessions</t>
  </si>
  <si>
    <t>Dogfish Head Utopias Barrel-Aged 120 Min IPA</t>
  </si>
  <si>
    <t>DG Yuengling Inc</t>
  </si>
  <si>
    <t>Bold Rock Tangerine</t>
  </si>
  <si>
    <t>Bold Rock Imperial Apple</t>
  </si>
  <si>
    <t>Waterbird Vodka Variety</t>
  </si>
  <si>
    <t>Waterbird Tequila Variety</t>
  </si>
  <si>
    <t>Victory Motel Paloma Grapefruit Ale</t>
  </si>
  <si>
    <t>Southern Tier Vanilla Scoop Imperial Ale</t>
  </si>
  <si>
    <t>Southern Tier Mango Rays Summer Wheat Ale</t>
  </si>
  <si>
    <t>Southern Tier Hazelnut Deluxe Imperial Stout</t>
  </si>
  <si>
    <t>Harpoon Brewery</t>
  </si>
  <si>
    <t>Long Trail Ale Limbo IPA</t>
  </si>
  <si>
    <t>Topo Chico Hard Seltzer Variety</t>
  </si>
  <si>
    <t>1911 Hopped</t>
  </si>
  <si>
    <t>Great Lakes Kick Around POG Tart Ale</t>
  </si>
  <si>
    <t>Duclaw Pastryarchy Cookie &amp; Cream Stout</t>
  </si>
  <si>
    <t>Petrus Black Currant</t>
  </si>
  <si>
    <t>Petrus Sour Blackberry</t>
  </si>
  <si>
    <t>Petrus Cherry Chocolate Nitro</t>
  </si>
  <si>
    <t>Petrus Sour Passionfruit</t>
  </si>
  <si>
    <t>Petrus Aged Pale</t>
  </si>
  <si>
    <t>New Belgium Atomic Citrus</t>
  </si>
  <si>
    <t>Montauk Project 4:20 IPA</t>
  </si>
  <si>
    <t>Long Trail Raspberry Lime CBD</t>
  </si>
  <si>
    <t>Long Trail Blueberry Melon CBD</t>
  </si>
  <si>
    <t>Long Trail Blackberry CBD</t>
  </si>
  <si>
    <t>Heavy Seas Barrel Aged Loose Cannon</t>
  </si>
  <si>
    <t>Newburgh Teraboss IPA</t>
  </si>
  <si>
    <t>Newburgh I Hate Raisins Oatmeal Cookie Imperial Brown Ale</t>
  </si>
  <si>
    <t>1911 Freedom</t>
  </si>
  <si>
    <t>1911 Strawberry</t>
  </si>
  <si>
    <t>1911 Sangria</t>
  </si>
  <si>
    <t>Fresca Mixed Vodka Spritz</t>
  </si>
  <si>
    <t>Fresca Mixed Vodka Variety</t>
  </si>
  <si>
    <t>Fresca Mixed Tequila Paloma</t>
  </si>
  <si>
    <t>Flagship Brewery</t>
  </si>
  <si>
    <t>Flagship</t>
  </si>
  <si>
    <t>Flagship American Whiskey Pilsner</t>
  </si>
  <si>
    <t>Duclaw Regular Beer</t>
  </si>
  <si>
    <t>Duclaw Give A Crap</t>
  </si>
  <si>
    <t>Evil Genius Main Character Energy</t>
  </si>
  <si>
    <t>Corona Non-Alcoholic</t>
  </si>
  <si>
    <t>Evil Genius Variety Pack</t>
  </si>
  <si>
    <t>Evil Genius Challenge Accepted</t>
  </si>
  <si>
    <t>Dogfish Head Grapefruit &amp; Pomegranate Vodka</t>
  </si>
  <si>
    <t>Twisted Tea Pineapple</t>
  </si>
  <si>
    <t>Dogfish Head Tropical Crush Variety</t>
  </si>
  <si>
    <t>Jim Beam Kentucky Coolers Variety</t>
  </si>
  <si>
    <t>Jim Beam Kentucky Coolers Strawberry Punch</t>
  </si>
  <si>
    <t>Jim Beam Kentucky Coolers Black Cherry Lemonade</t>
  </si>
  <si>
    <t>Weihenstephen Variety</t>
  </si>
  <si>
    <t>Weihenstephen Korbinian</t>
  </si>
  <si>
    <t>Weihenstephen Hefe-Weiss Dark</t>
  </si>
  <si>
    <t>Weihenstephen Kristal</t>
  </si>
  <si>
    <t>Weihenstephen 1516</t>
  </si>
  <si>
    <t>Weihenstephen Non Alcohol</t>
  </si>
  <si>
    <t>Weihenstephen Dark Wheat</t>
  </si>
  <si>
    <t>Weihenstephen Vitrus</t>
  </si>
  <si>
    <t>Weihenstephen Pilsner</t>
  </si>
  <si>
    <t>Weihenstephen Festbier</t>
  </si>
  <si>
    <t>Carib Lager</t>
  </si>
  <si>
    <t>Carib Lime Shandy</t>
  </si>
  <si>
    <t>Weihenstephen Original</t>
  </si>
  <si>
    <t>Weihenstephen Hefe-Weiss</t>
  </si>
  <si>
    <t>Carib Ginger Shandy</t>
  </si>
  <si>
    <t>Carib Sorrel Shandy</t>
  </si>
  <si>
    <t>Great Lakes Vibacious Double IPA</t>
  </si>
  <si>
    <t>Great Lakes Hop Madness IPA</t>
  </si>
  <si>
    <t>Weihenstephen Helles Lager</t>
  </si>
  <si>
    <t>Red Stripe Rum Punch</t>
  </si>
  <si>
    <t>Red Stripe Mojito</t>
  </si>
  <si>
    <t>Dos Equis Mango Margarita</t>
  </si>
  <si>
    <t>Simply Spiked Peach Variety</t>
  </si>
  <si>
    <t>Simply Spiked Peach</t>
  </si>
  <si>
    <t>Arnold Palmer Spiked Half &amp; Half Raspberry</t>
  </si>
  <si>
    <t>Vizzy Papaya Passionfruit</t>
  </si>
  <si>
    <t>Steel Reserve Alloy Tiki Island Punch</t>
  </si>
  <si>
    <t>Steel Reserve Alloy Tiki Strawberry Daiquiri</t>
  </si>
  <si>
    <t>Simply Spiked Lemonade</t>
  </si>
  <si>
    <t>Simply Spiked Blueberry Lemonade</t>
  </si>
  <si>
    <t>Peroni 0.0</t>
  </si>
  <si>
    <t>Montauk Summer Ale</t>
  </si>
  <si>
    <t>Flying Fish Splash Pack</t>
  </si>
  <si>
    <t>Flying Fish Untold Riches</t>
  </si>
  <si>
    <t>Clausthaler Original Non Alcoholic</t>
  </si>
  <si>
    <t>Clausthaler Grapefruit Non Alcoholic</t>
  </si>
  <si>
    <t>Clausthaler Dry Hopped Non Alcoholic</t>
  </si>
  <si>
    <t>Clausthaler Santa Non Alcoholic</t>
  </si>
  <si>
    <t>Narragansett Del's Watermelon Shandy</t>
  </si>
  <si>
    <t>Narragansett Clam Shack Varie</t>
  </si>
  <si>
    <t>Narragansett Summer</t>
  </si>
  <si>
    <t>Narragansett Lil Dingy Sea Breeze</t>
  </si>
  <si>
    <t>Narragansett Del's Black Cherry Shandy</t>
  </si>
  <si>
    <t>Narragansett Del's Shandy Variety</t>
  </si>
  <si>
    <t>Jack Daniels Country Cocktails Southern Citrus</t>
  </si>
  <si>
    <t>Jack Daniels Country Cocktails Cherry Limeade</t>
  </si>
  <si>
    <t>Jack Daniels Country Cocktails Berry Punch</t>
  </si>
  <si>
    <t>Jack Daniels Country Cocktails Black Jack &amp; Cola</t>
  </si>
  <si>
    <t>Jack Daniels Country Cocktails Watermelon Punch</t>
  </si>
  <si>
    <t>Jack Daniels Country Cocktails Downhome Punch</t>
  </si>
  <si>
    <t>Jack Daniels Country Cocktails Southern Peach</t>
  </si>
  <si>
    <t>Jack Daniels Country Cocktails Lynchburg Lemonde</t>
  </si>
  <si>
    <t>Day Chaser Tequila Grapefruit</t>
  </si>
  <si>
    <t>Day Chaser Tequila Pineapple</t>
  </si>
  <si>
    <t>Day Chaser Vodka LIme</t>
  </si>
  <si>
    <t>Day Chaser Vodka Cranberry</t>
  </si>
  <si>
    <t>Southern Tier Juice Jolt</t>
  </si>
  <si>
    <t>Southern Tier 2X Juice Jolt</t>
  </si>
  <si>
    <t>Corona Hard Seltzer Blueberry Acai</t>
  </si>
  <si>
    <t>Modelo Chelada Sandia Picante</t>
  </si>
  <si>
    <t>Cricket Hill Smoked Rye Porter</t>
  </si>
  <si>
    <t>Cricket Hill Hazy Way Lager</t>
  </si>
  <si>
    <t>Cricket Hill Wowzer Brown IPA</t>
  </si>
  <si>
    <t>Sam Adams Golden Non-Alcoholic</t>
  </si>
  <si>
    <t>Dogfish Head Citrus Squall</t>
  </si>
  <si>
    <t>Clausthaler ISO</t>
  </si>
  <si>
    <t>Shiner Taproom Variety</t>
  </si>
  <si>
    <t>Corona Refresca Hard Tropical Punch Guava</t>
  </si>
  <si>
    <t>Pirate Water Sex On The Beach</t>
  </si>
  <si>
    <t>Pirate Water Bahama Mama</t>
  </si>
  <si>
    <t>Pirate Water Miami Vice</t>
  </si>
  <si>
    <t>Pirate Water Margarita</t>
  </si>
  <si>
    <t>White Claw Vodka &amp; Soda Wild Cherry</t>
  </si>
  <si>
    <t>White Claw Vodka &amp; Soda Watermelon</t>
  </si>
  <si>
    <t>White Claw Vodka &amp; Soda Variety</t>
  </si>
  <si>
    <t>White Claw Vodka &amp; Soda Pineapple</t>
  </si>
  <si>
    <t>White Claw Vodka &amp; Soda Peach</t>
  </si>
  <si>
    <t>White Claw Peach</t>
  </si>
  <si>
    <t>White Claw Blackberry</t>
  </si>
  <si>
    <t>Mike's Hard Lemonade Zero Sugar</t>
  </si>
  <si>
    <t>Schofferhofer Watermelon Mint</t>
  </si>
  <si>
    <t>Cayman Jack Margarita Zero Sugar</t>
  </si>
  <si>
    <t>Cayman Jack Strawberry Margarita</t>
  </si>
  <si>
    <t>Twisted Tea Light Party Pack</t>
  </si>
  <si>
    <t>Duclaw Sweet Baby Jesus Peanut Butter Banana Porter</t>
  </si>
  <si>
    <t>Ithaca Vanilla Porter</t>
  </si>
  <si>
    <t>Ithaca Java Flower Power IPA</t>
  </si>
  <si>
    <t>Rekorderlig Blood Orange</t>
  </si>
  <si>
    <t>Tsingtao 1903</t>
  </si>
  <si>
    <t>Yard house Cuvee</t>
  </si>
  <si>
    <t>Athletic Wit's Peak Belgian-Style White</t>
  </si>
  <si>
    <t>Duclaw Sour Me Double Triple Berry</t>
  </si>
  <si>
    <t>Duclaw Pastryarchy Three Scoops Neopolitan Stout</t>
  </si>
  <si>
    <t>Saranac 12 Beers of Throwback(Spring)</t>
  </si>
  <si>
    <t>Mike's Hard Strawberry Kiwi</t>
  </si>
  <si>
    <t>New Belgium Danger Beach IPA</t>
  </si>
  <si>
    <t>New Belgium Voodoo Ranger Fruit Force IPA</t>
  </si>
  <si>
    <t>Victory Cold Front Cold IPA</t>
  </si>
  <si>
    <t>Dogfish Head Nordic Spring IPA</t>
  </si>
  <si>
    <t>Victory Fruitful IPA</t>
  </si>
  <si>
    <t>Shiner Trail Ale</t>
  </si>
  <si>
    <t>Bold Rock Prosecco Cider</t>
  </si>
  <si>
    <t>Four Loko Sour Galactic Punch</t>
  </si>
  <si>
    <t>Sierra Nevada Juicy Little Thing</t>
  </si>
  <si>
    <t>Southern Tier Peanut Butter Cup Imperial Stout</t>
  </si>
  <si>
    <t>Southern Tier French Toast Imperial Ale</t>
  </si>
  <si>
    <t>Leinenkugel's Juicy Peach</t>
  </si>
  <si>
    <t>Geneseee Red Kolsch</t>
  </si>
  <si>
    <t>Geneseee Orange Kellerbier</t>
  </si>
  <si>
    <t>Geneseee Light</t>
  </si>
  <si>
    <t>Genesee Ice</t>
  </si>
  <si>
    <t>Genesee Cream Ale</t>
  </si>
  <si>
    <t>Narragansett Del's Tea</t>
  </si>
  <si>
    <t>Narragansett Del's Shandy</t>
  </si>
  <si>
    <t>Narrangansett Lager</t>
  </si>
  <si>
    <t>Newbutgh MountainBoss Ski Edition</t>
  </si>
  <si>
    <t>Flying Fish Dirt Cake</t>
  </si>
  <si>
    <t>Unibroue Trois Pistoles</t>
  </si>
  <si>
    <t>Unibroue Mixed Pack</t>
  </si>
  <si>
    <t>Unibroue Maudite</t>
  </si>
  <si>
    <t>Unibroue La Fin du Monde</t>
  </si>
  <si>
    <t>Unibroue Don de Dieu</t>
  </si>
  <si>
    <t>Unibroue Ce N'est Pas La Fin du Monde</t>
  </si>
  <si>
    <t>Unibroue Blance de Chambly</t>
  </si>
  <si>
    <t>Sapproro Pure</t>
  </si>
  <si>
    <t>Sapporo Premium Keg</t>
  </si>
  <si>
    <t>Anchor Brewing</t>
  </si>
  <si>
    <t>Anchor Variety Pack</t>
  </si>
  <si>
    <t>Anchor Porter</t>
  </si>
  <si>
    <t>Anchor Christmas Ale</t>
  </si>
  <si>
    <t>Truly Margarita Variety</t>
  </si>
  <si>
    <t>Sterling</t>
  </si>
  <si>
    <t>Southern Tier Vodka Transfusion</t>
  </si>
  <si>
    <t>Southern Tier Straight Rye Whiskey</t>
  </si>
  <si>
    <t>Southern Tier Lime Agave Margarita</t>
  </si>
  <si>
    <t>Southern Tier King &amp; Cola</t>
  </si>
  <si>
    <t>Southern Tier Creme Brulee</t>
  </si>
  <si>
    <t>Southern Tier Nice Slice Watermelon</t>
  </si>
  <si>
    <t>Molly's Irish Cream</t>
  </si>
  <si>
    <t>Newburgh Brown Ale</t>
  </si>
  <si>
    <t>Ithaca Midnight Sun</t>
  </si>
  <si>
    <t>Ithaca Fugley Sweater</t>
  </si>
  <si>
    <t>Ithaca Flower Power</t>
  </si>
  <si>
    <t>Ithaca Cousin Eddie</t>
  </si>
  <si>
    <t>Ithaca Country Pumpkin</t>
  </si>
  <si>
    <t>Ithaca Box Of Sours</t>
  </si>
  <si>
    <t>Flying Fish Block Party</t>
  </si>
  <si>
    <t>Flagship Tunnel To Towers Golden Ale</t>
  </si>
  <si>
    <t>Flagship Roggenfest</t>
  </si>
  <si>
    <t>Flagship Pumpkin Spice Latte</t>
  </si>
  <si>
    <t>Flagship Kill Van Kolsch</t>
  </si>
  <si>
    <t>Flagship Fresh Kills IPA</t>
  </si>
  <si>
    <t>Flagship Blood Orange IPA</t>
  </si>
  <si>
    <t>Flagship Birra Locale</t>
  </si>
  <si>
    <t>Cricket Hill Wit &amp; Wild Belgian-Style Ale</t>
  </si>
  <si>
    <t>Cricket Hill Sim-Notic Imperial IPA</t>
  </si>
  <si>
    <t>Cricket Hill Schnick Schnack Sour Ale</t>
  </si>
  <si>
    <t>Cricket Hill Pumpkin Ale</t>
  </si>
  <si>
    <t>Cricket Hill Psycho Cricket Porter</t>
  </si>
  <si>
    <t>Cricket Hill Oktoberfest Lager</t>
  </si>
  <si>
    <t>Cricket Hill Milkman Oatmeal Stout</t>
  </si>
  <si>
    <t>Cricket Hill Jersey Devil Imperial Red Ale</t>
  </si>
  <si>
    <t>Cricket Hill Hopnotic IPA</t>
  </si>
  <si>
    <t>Cricket Hill Fractal Haze IPA</t>
  </si>
  <si>
    <t>Cricket Hill Fall Festivus IPA</t>
  </si>
  <si>
    <t>Cricket Hill East Coast Lager</t>
  </si>
  <si>
    <t>Cricket Hill Crystal Springs FOH Ale</t>
  </si>
  <si>
    <t>Cricket Hill Colonel Blides Pub Ale</t>
  </si>
  <si>
    <t>Cricket Hill Citrita IPA</t>
  </si>
  <si>
    <t>Cricket Hill Carnival IPA</t>
  </si>
  <si>
    <t>Cricket Hill Brew Jitsu IPA</t>
  </si>
  <si>
    <t>Cricket Hill Blond Breakfast Ale</t>
  </si>
  <si>
    <t>Cricket Hill American Spirit Pale Ale</t>
  </si>
  <si>
    <t>Doc's Pumpkin</t>
  </si>
  <si>
    <t>DAY CHASER Vodka + Soda</t>
  </si>
  <si>
    <t>DAY CHASER Tequila + Soda</t>
  </si>
  <si>
    <t>Sullivans Maltings Red</t>
  </si>
  <si>
    <t>Sullivans Irish Gold</t>
  </si>
  <si>
    <t>Sullivans Black Marble Stout</t>
  </si>
  <si>
    <t>LONG TRAIL Vermont IPA</t>
  </si>
  <si>
    <t>LONG TRAIL Trailhopper</t>
  </si>
  <si>
    <t>LONG TRAIL Survival Pk</t>
  </si>
  <si>
    <t>LONG TRAIL Summer Ale</t>
  </si>
  <si>
    <t>LONG TRAIL Northwest IPA</t>
  </si>
  <si>
    <t>LONG TRAIL Little Anomaly</t>
  </si>
  <si>
    <t>LONG TRAIL IPA VP</t>
  </si>
  <si>
    <t>LONG TRAIL Hibernator</t>
  </si>
  <si>
    <t>LONG TRAIL Harvest Ale</t>
  </si>
  <si>
    <t>LONG TRAIL Double bag</t>
  </si>
  <si>
    <t>LONG TRAIL Blackbeary Wheat</t>
  </si>
  <si>
    <t>Great Lakes Mexican Lager w/Lime</t>
  </si>
  <si>
    <t>Great Lakes Elliot Ness</t>
  </si>
  <si>
    <t>Great Lakes Edmund Fitzgerald</t>
  </si>
  <si>
    <t>LONG TRAIL Ale</t>
  </si>
  <si>
    <t>Southern Tier Whiskey Mule</t>
  </si>
  <si>
    <t>Evil Genius There's So Much Room For Activities</t>
  </si>
  <si>
    <t>Bell's Hopslam</t>
  </si>
  <si>
    <t>Bell's Quite Brite</t>
  </si>
  <si>
    <t>Bell's Chrishmas Ale</t>
  </si>
  <si>
    <t>Athletic Upside Dawn Golden</t>
  </si>
  <si>
    <t>Athletic Run Wild IPA</t>
  </si>
  <si>
    <t>Athletic Free Wave Hazy IPA</t>
  </si>
  <si>
    <t>Athletic Cerveza Athetica Light Copper</t>
  </si>
  <si>
    <t>Athletic Lite Brew</t>
  </si>
  <si>
    <t>Athletic All Out Extra Dark</t>
  </si>
  <si>
    <t>Bold Rock Pomegranate</t>
  </si>
  <si>
    <t>Montauk Cold Box</t>
  </si>
  <si>
    <t>Montauk Juicy IPA</t>
  </si>
  <si>
    <t>Montauk Driftwood Ale</t>
  </si>
  <si>
    <t>Duclaw Naked Fish Red Wine Barrel Aged Raspberry Stout</t>
  </si>
  <si>
    <t>Ithaca Hop Lab #3 DDH IPA</t>
  </si>
  <si>
    <t>Genesee Imperial Stout</t>
  </si>
  <si>
    <t>New Belgium Holiday Ale</t>
  </si>
  <si>
    <t>Victory Dark Thunder Storm King</t>
  </si>
  <si>
    <t>NewBurgh InfinityBoss IPA</t>
  </si>
  <si>
    <t>Duclaw Sour Me Cherry Watermelon</t>
  </si>
  <si>
    <t>Duclaw Pastryarchy Candy Cane Imperial Stout</t>
  </si>
  <si>
    <t>Dogfish Head Walking Run</t>
  </si>
  <si>
    <t>Dogfish Head Crimson Cru</t>
  </si>
  <si>
    <t>Sam Adams Chocolate Bock</t>
  </si>
  <si>
    <t>Woodchuck Winter Chill</t>
  </si>
  <si>
    <t>Woodchuck 100 Variety</t>
  </si>
  <si>
    <t>Woodchuck Berry Snap</t>
  </si>
  <si>
    <t>Woodchuck Raspberry</t>
  </si>
  <si>
    <t>Woodchuck Pumpkin</t>
  </si>
  <si>
    <t>Woodchuck Pear</t>
  </si>
  <si>
    <t>Woodchuck Variety</t>
  </si>
  <si>
    <t>Woodchuck Mimosa</t>
  </si>
  <si>
    <t>Magners Berry</t>
  </si>
  <si>
    <t>Woodchuck Brunch Box</t>
  </si>
  <si>
    <t>Woodchuck Rose</t>
  </si>
  <si>
    <t>Woodchuck Sangria</t>
  </si>
  <si>
    <t>Woodchuck Granny Smith</t>
  </si>
  <si>
    <t>Woodchuck Pearsecco</t>
  </si>
  <si>
    <t>Magners Pear</t>
  </si>
  <si>
    <t>Woodchuck Amber</t>
  </si>
  <si>
    <t>Magners Original</t>
  </si>
  <si>
    <t>1911 Van Chai Vodka</t>
  </si>
  <si>
    <t>1911 Watermelon</t>
  </si>
  <si>
    <t>1911 Pink Grapefruit</t>
  </si>
  <si>
    <t>1911 Master Series Sour Hopped</t>
  </si>
  <si>
    <t>1911 CBD Blood Orange</t>
  </si>
  <si>
    <t>1911 CBD Mango Lime</t>
  </si>
  <si>
    <t>1911 Maple Bourbon</t>
  </si>
  <si>
    <t>1911 Jam Berry</t>
  </si>
  <si>
    <t>1911 Cranberry</t>
  </si>
  <si>
    <t>1911 Unfiltered Mclntosh</t>
  </si>
  <si>
    <t>1911 Blueberry</t>
  </si>
  <si>
    <t>1911 Honey Crisp</t>
  </si>
  <si>
    <t>1911 Raspberry</t>
  </si>
  <si>
    <t>1911 Rose</t>
  </si>
  <si>
    <t>1911 Original</t>
  </si>
  <si>
    <t>Rekorderlig Peach Basil</t>
  </si>
  <si>
    <t>Rekorderlig Hard Apple</t>
  </si>
  <si>
    <t>Rekorderlig Variety</t>
  </si>
  <si>
    <t>Rekorderlig Strawberry-Lime</t>
  </si>
  <si>
    <t>Rekorderlig Wild Berries</t>
  </si>
  <si>
    <t>Rekorderlig Passionfruit</t>
  </si>
  <si>
    <t>Reckorderlig Mango Raspberry</t>
  </si>
  <si>
    <t>Reckorderlig Pear</t>
  </si>
  <si>
    <t>Mckenzie's Winter Crisp</t>
  </si>
  <si>
    <t>Mckenzie's Pineapple</t>
  </si>
  <si>
    <t>Doc's Dry Hop</t>
  </si>
  <si>
    <t>Doc's Hard Framboise</t>
  </si>
  <si>
    <t>Doc's Black Currant</t>
  </si>
  <si>
    <t>Doc's Hard Cranberry Spice (Winter)</t>
  </si>
  <si>
    <t>Doc's Sour Cherry</t>
  </si>
  <si>
    <t>Doc's New England Style Hard Apple Cider</t>
  </si>
  <si>
    <t>Doc's Pumpkin Cider</t>
  </si>
  <si>
    <t>Doc's Pear</t>
  </si>
  <si>
    <t>Doc's Apple</t>
  </si>
  <si>
    <t>Citizen Cider Brose</t>
  </si>
  <si>
    <t>Citizen Cider Variety # 2</t>
  </si>
  <si>
    <t>Citizen Cider Variety</t>
  </si>
  <si>
    <t>Citizen Cider Lake Hopper</t>
  </si>
  <si>
    <t>Citizen Cider Unified Press</t>
  </si>
  <si>
    <t>Citizen Cider Dirty Mayor</t>
  </si>
  <si>
    <t>Citizen Cider Wit's U</t>
  </si>
  <si>
    <t>Duclaw Sour Mimosa</t>
  </si>
  <si>
    <t>Duclaw Sour Me Strawberry Rhubarb Pie</t>
  </si>
  <si>
    <t>Duclaw Dirty Little Freak</t>
  </si>
  <si>
    <t>Duclaw Variety</t>
  </si>
  <si>
    <t>Duclaw Sour Me Black Apple</t>
  </si>
  <si>
    <t>Duclaw Sour Me Strawberry Grape</t>
  </si>
  <si>
    <t>Duclaw Sour Me Wild Cherry</t>
  </si>
  <si>
    <t>Duclaw Sour Me Oh Yeah</t>
  </si>
  <si>
    <t>Duclaw Sour Me Peach</t>
  </si>
  <si>
    <t>Duclaw Hoppy Together Hopped Sour Apple</t>
  </si>
  <si>
    <t>Duclaw Sour Me Pomegrante, Passionfruit &amp; Plum</t>
  </si>
  <si>
    <t>Duclaw Misfit Red</t>
  </si>
  <si>
    <t>Duclaw Euforia Brown Ale</t>
  </si>
  <si>
    <t>Duclaw Unicorn Farts</t>
  </si>
  <si>
    <t>Duclaw Turn West Coast IPA</t>
  </si>
  <si>
    <t>Duclaw Sour Me This</t>
  </si>
  <si>
    <t>Duclaw 31 Pumpkin Spiced Lager</t>
  </si>
  <si>
    <t>Duclaw Mad Bishop Octoberfest</t>
  </si>
  <si>
    <t>Duclaw Lil Sour Me America</t>
  </si>
  <si>
    <t>Duclaw Sour Me Dark &amp; Stromy Sour IPA</t>
  </si>
  <si>
    <t>Duclaw Pastryarchy Irish Cream Stou</t>
  </si>
  <si>
    <t>Duclaw Haze of Glory IPA</t>
  </si>
  <si>
    <t>Duclaw Strawberry Letter 23 IPA</t>
  </si>
  <si>
    <t>Duclaw Sour Me Strawberry French Toast</t>
  </si>
  <si>
    <t>Duclaw Sweet Baby Jesus</t>
  </si>
  <si>
    <t>Sierra Nevada Wanderland</t>
  </si>
  <si>
    <t>Great Lakes Bierwolf</t>
  </si>
  <si>
    <t>Great Lakes LK Erie Mon</t>
  </si>
  <si>
    <t>Great Lakes Blackout</t>
  </si>
  <si>
    <t>Great Lakes Barrel Aged Christmas Ale</t>
  </si>
  <si>
    <t>Great Lakes Crushworthy Watermelon</t>
  </si>
  <si>
    <t>Great Lakes Nosferatu</t>
  </si>
  <si>
    <t>Great Lakes Dank Demon</t>
  </si>
  <si>
    <t>Great Lakes Mexican Lager</t>
  </si>
  <si>
    <t>Great Lakes Crushworthy Variety</t>
  </si>
  <si>
    <t>Great Lakes Lemon Hefeweizen</t>
  </si>
  <si>
    <t>Great Lakes Tropicoastal IPA</t>
  </si>
  <si>
    <t>Great Lakes Hazecraft Hazy IPA</t>
  </si>
  <si>
    <t>Great Lakes Dortmunder Gold</t>
  </si>
  <si>
    <t>Great Lakes Conway's Irish Ale</t>
  </si>
  <si>
    <t>Great Lakes Gimme Five Variety</t>
  </si>
  <si>
    <t>Great Lakes Edmund Fitzgerald Porter</t>
  </si>
  <si>
    <t>Great Lakes Oktoberfest</t>
  </si>
  <si>
    <t>Great Lakes Eliot Ness Amber Lager</t>
  </si>
  <si>
    <t>Great Lakes Christmas Ale</t>
  </si>
  <si>
    <t>Great Lakes Ohio City Oatmeal Stout</t>
  </si>
  <si>
    <t>Bell's Fall IPA Variety</t>
  </si>
  <si>
    <t>Evil Genius Om Nom Nom</t>
  </si>
  <si>
    <t>Waterbird Vodka Transfusion</t>
  </si>
  <si>
    <t>Waterbird Vodka Citrus Squeeze</t>
  </si>
  <si>
    <t>Waterbird Tequila Margarita</t>
  </si>
  <si>
    <t>Waterbird Tequila Hardboy</t>
  </si>
  <si>
    <t>Waterbird Ranch Warer</t>
  </si>
  <si>
    <t>Montauk Cold Day IPA</t>
  </si>
  <si>
    <t>Gulden Draak Prestige Laphroaig</t>
  </si>
  <si>
    <t>Stiegl Hell</t>
  </si>
  <si>
    <t>Evil Genius It Hits Different</t>
  </si>
  <si>
    <t>Newburgh Oktoberfest</t>
  </si>
  <si>
    <t>Evil Genius Just Vibin</t>
  </si>
  <si>
    <t>New Belgium Hop Raider IPA</t>
  </si>
  <si>
    <t>Truly Vodka Seltzer Variety</t>
  </si>
  <si>
    <t>Truly Vodka Seltzer Pineapple &amp; Cranberry</t>
  </si>
  <si>
    <t>Truly Vodka Seltzer Cherry &amp; Lime</t>
  </si>
  <si>
    <t>Truly Vodka Seltzer Blackberry &amp; Lemon</t>
  </si>
  <si>
    <t>Genesee Cran Orange Kellerbier</t>
  </si>
  <si>
    <t>Leinenkugel Sunset wheat</t>
  </si>
  <si>
    <t>Newburgh Litmus Test</t>
  </si>
  <si>
    <t>Flying Fish Headless Horseman</t>
  </si>
  <si>
    <t>heavy Seas TropiCannon Mango Lime</t>
  </si>
  <si>
    <t>Vicky Chamoy</t>
  </si>
  <si>
    <t>Modelo Chelada Variety</t>
  </si>
  <si>
    <t>Dogfish Head Off-Centered Fall Variety</t>
  </si>
  <si>
    <t>Dogfish Head Let's Get Lost</t>
  </si>
  <si>
    <t>Dogfish Head Punkin Liqueur</t>
  </si>
  <si>
    <t>Ithaca Hop Lab #4 Enzyme</t>
  </si>
  <si>
    <t>Angry Orchard Fall Haul</t>
  </si>
  <si>
    <t>Ithaca Chai Pumpkin</t>
  </si>
  <si>
    <t>Evil Genius Is Butter A Crab</t>
  </si>
  <si>
    <t>Saranac 12 Beers of Fall</t>
  </si>
  <si>
    <t>Newburgh Juiceboss IPA</t>
  </si>
  <si>
    <t>Newburgh Bridgeboss Double IPA</t>
  </si>
  <si>
    <t>Stewart's</t>
  </si>
  <si>
    <t>Hard Rock Long Island Iced Tea</t>
  </si>
  <si>
    <t>Hard Rock Hurricane</t>
  </si>
  <si>
    <t>Mikes Hard Apple Pear</t>
  </si>
  <si>
    <t>Bell's Octoberfest</t>
  </si>
  <si>
    <t>Flying Fish Hopped Heavy</t>
  </si>
  <si>
    <t>Stewart's Root Beer Spiked Soda</t>
  </si>
  <si>
    <t>Stewart's Orange Cream Spiked Soda</t>
  </si>
  <si>
    <t>Angry Orchard Dark Cherry</t>
  </si>
  <si>
    <t>Sam Adams Festbier</t>
  </si>
  <si>
    <t>Southern Tier King Abides Whiskey Cream Liqueur</t>
  </si>
  <si>
    <t>Montauk Wave Chaser IPA</t>
  </si>
  <si>
    <t>Montauk Pumpkin Ale</t>
  </si>
  <si>
    <t>Montauk Belgian White</t>
  </si>
  <si>
    <t>Genesee Tropical Kolsch</t>
  </si>
  <si>
    <t>Victory Monkey Mixed Pack</t>
  </si>
  <si>
    <t>Victory DDH Dirt Wolf</t>
  </si>
  <si>
    <t>Mckenzie's Cranberry Orange</t>
  </si>
  <si>
    <t>Mckenzie's Original Cider</t>
  </si>
  <si>
    <t>Saranac Utica Club Pilsner</t>
  </si>
  <si>
    <t>Saranac Lagacy IPA</t>
  </si>
  <si>
    <t>Mckenzie's Pumpkin Cider</t>
  </si>
  <si>
    <t>Saranac S'More Lager</t>
  </si>
  <si>
    <t>Saranac Soda Orange Cream</t>
  </si>
  <si>
    <t>Mckenzie's Black Cherry Cider</t>
  </si>
  <si>
    <t>Saranac Soda Black Cherry</t>
  </si>
  <si>
    <t>Saranac Octoberfest</t>
  </si>
  <si>
    <t>Saranac Always Hazy IPA</t>
  </si>
  <si>
    <t>Saranac S'more Porter</t>
  </si>
  <si>
    <t>Saranac Weekend Warrior</t>
  </si>
  <si>
    <t>Saranac Soda Ginger</t>
  </si>
  <si>
    <t>Saranac Winter Lager</t>
  </si>
  <si>
    <t>Saranac Caramel Porter</t>
  </si>
  <si>
    <t>Saranac Blueberry Blonde</t>
  </si>
  <si>
    <t>Saranac Spring Forward Variety</t>
  </si>
  <si>
    <t>Saranac Soda Root Beer</t>
  </si>
  <si>
    <t>Saranac 12 Beers of Summer Vibes</t>
  </si>
  <si>
    <t>Saranac Pumpkin Ale</t>
  </si>
  <si>
    <t>Saranac German Roots 12 Beers of OctoberBeers of</t>
  </si>
  <si>
    <t>Saranac Adirondack Lager</t>
  </si>
  <si>
    <t>Saranac 12 Beers of christmas</t>
  </si>
  <si>
    <t>Saranac Pale Ale</t>
  </si>
  <si>
    <t>Saranac Can Do</t>
  </si>
  <si>
    <t>Shiner S'more Chocolate &amp; Marshmellow</t>
  </si>
  <si>
    <t>Shipyard Hoppy Pride</t>
  </si>
  <si>
    <t>Shipyard Summer</t>
  </si>
  <si>
    <t>Shipyard Melonhead</t>
  </si>
  <si>
    <t>Shipyard Pumpkinhead Seltzer</t>
  </si>
  <si>
    <t>Shipyard Monkey Fist IPA</t>
  </si>
  <si>
    <t>Shipyard Smashed Pumpkin</t>
  </si>
  <si>
    <t>Shipyard Pumkinhead</t>
  </si>
  <si>
    <t>Weihenstephaner Stein Pack</t>
  </si>
  <si>
    <t>Shipyard Stars On The Ceiling</t>
  </si>
  <si>
    <t>Heavy Seas TropiCannon Pineapple IPA</t>
  </si>
  <si>
    <t>Dos Equis Classic Lime Margarita</t>
  </si>
  <si>
    <t>Simply Spiked Strawberry Lemonade</t>
  </si>
  <si>
    <t>Simply Spiked Signature Lemonade</t>
  </si>
  <si>
    <t>Flying Fish Big Pineapple</t>
  </si>
  <si>
    <t>Sierra Nevada Liquid Hoppiness Juicy IPA</t>
  </si>
  <si>
    <t>Mike's Hard Pineapple Passionfruit</t>
  </si>
  <si>
    <t>Jack Daniels Country Cocktails Malt Varitey</t>
  </si>
  <si>
    <t>Long Trail Wyman's Wild Blueberry Shandy</t>
  </si>
  <si>
    <t>Evil Genius Wait I Gotta Boomerang This</t>
  </si>
  <si>
    <t>Evil Genius I'll Have What She's Having</t>
  </si>
  <si>
    <t>Evil Genius New Phone Who Dis</t>
  </si>
  <si>
    <t>Evil Genius I Love lamp</t>
  </si>
  <si>
    <t>Evil Genius Cool Story Bro</t>
  </si>
  <si>
    <t>Evil Genius Hard Seltzer</t>
  </si>
  <si>
    <t>Evil Genius Turtle Power</t>
  </si>
  <si>
    <t>Evil Genius Sorry Not Sorry</t>
  </si>
  <si>
    <t>Evil Genius Tap Room Specialty</t>
  </si>
  <si>
    <t>Evil Genius Imma Head Out</t>
  </si>
  <si>
    <t>Evil Genius So Y Tellg</t>
  </si>
  <si>
    <t>Evil Genius Kill Small</t>
  </si>
  <si>
    <t>Evil Genius #I Can't Even</t>
  </si>
  <si>
    <t>Evil Genius I Said What I Said</t>
  </si>
  <si>
    <t>Evil Genius Santa, I Know Him</t>
  </si>
  <si>
    <t>Evil Genius #Sorry Not Sorry</t>
  </si>
  <si>
    <t>Evil Genius Trick or Treat</t>
  </si>
  <si>
    <t>Evil Genius Adulting Guava</t>
  </si>
  <si>
    <t>Evil Genius #LoveisLove Strawberry</t>
  </si>
  <si>
    <t>Truly Flavor Rush Variety</t>
  </si>
  <si>
    <t>Mike's Lemonade</t>
  </si>
  <si>
    <t>Rey Azul</t>
  </si>
  <si>
    <t>Rey Azul Variety</t>
  </si>
  <si>
    <t>Rey Azul Pineapple</t>
  </si>
  <si>
    <t>Rey Azul Mango</t>
  </si>
  <si>
    <t>Rey Azul Lime</t>
  </si>
  <si>
    <t>Rey Azul Grapefruit</t>
  </si>
  <si>
    <t>Flying Fish Extended Summer</t>
  </si>
  <si>
    <t>Flying Fish Onshore</t>
  </si>
  <si>
    <t>Flying Fish Barrel Age</t>
  </si>
  <si>
    <t>Flying Fish Greatest Sips</t>
  </si>
  <si>
    <t>Flying Fish Farmhouse Ale</t>
  </si>
  <si>
    <t>Flying Fish Go Big Blue</t>
  </si>
  <si>
    <t>Flying Fish Prevail</t>
  </si>
  <si>
    <t>Flying Fish Redfish</t>
  </si>
  <si>
    <t>Flying Fish Outside</t>
  </si>
  <si>
    <t>Flying Fish Daylight Saving IPA</t>
  </si>
  <si>
    <t>Flying Fish IPC Stout</t>
  </si>
  <si>
    <t>Flying Fish Proud Old Porter</t>
  </si>
  <si>
    <t>Flying Fish Trade Winds Tropical Wheat</t>
  </si>
  <si>
    <t>Flying Fish SMPL Seltzer Varitey</t>
  </si>
  <si>
    <t>Flying Fish Constant Motion</t>
  </si>
  <si>
    <t>Flying Fish Mango Smoothie</t>
  </si>
  <si>
    <t>Flying Fish Rumblefish</t>
  </si>
  <si>
    <t>Flying Fish Stormy Skies</t>
  </si>
  <si>
    <t>Flying Fish Caramel Espresso Porter</t>
  </si>
  <si>
    <t>Big Man's Brew Hazy Grove IPA</t>
  </si>
  <si>
    <t>Flying Fish Salt &amp; Sea</t>
  </si>
  <si>
    <t>Flying Fish Mango Kayak</t>
  </si>
  <si>
    <t>Flying Fish Fried Ice Cream Stout</t>
  </si>
  <si>
    <t>Flying Fish XPA Citra Pale Ale</t>
  </si>
  <si>
    <t>Big Men's Brew Center stage Pale Ale</t>
  </si>
  <si>
    <t>Flying Fish Oktoberfish</t>
  </si>
  <si>
    <t>Flying Fish Blueberry Braggot</t>
  </si>
  <si>
    <t>Flying Fish Abbey Dubbel</t>
  </si>
  <si>
    <t>Flying Fish Winter Cru</t>
  </si>
  <si>
    <t>Flying Fish Hopfish</t>
  </si>
  <si>
    <t>Flying Fish Jersey Juice</t>
  </si>
  <si>
    <t>Flying Fish Hazy Bones</t>
  </si>
  <si>
    <t>Flying Fish Variety</t>
  </si>
  <si>
    <t>Sierra Nevada Hop Splash</t>
  </si>
  <si>
    <t>Hacker-Pschorr Variety</t>
  </si>
  <si>
    <t>Hacker-Pschorr Munchner Dark</t>
  </si>
  <si>
    <t>Hacker-Pschorr Weisse</t>
  </si>
  <si>
    <t>Hacker-Pschorr Munich Gold Lager</t>
  </si>
  <si>
    <t>Hacker-Pschorr Oktoberfest</t>
  </si>
  <si>
    <t>Paulaner Salvator Dark</t>
  </si>
  <si>
    <t>Paulaner Grapfruit Radler</t>
  </si>
  <si>
    <t>Paulaner Weizen Radler</t>
  </si>
  <si>
    <t>Paulaner Pils</t>
  </si>
  <si>
    <t>Paulaner Oktoberfest Marzen</t>
  </si>
  <si>
    <t>Paulaner Best of Munich</t>
  </si>
  <si>
    <t>Paulaner Salvator</t>
  </si>
  <si>
    <t>Paulaner Oktoberfest</t>
  </si>
  <si>
    <t>Paulaner Munich Lager</t>
  </si>
  <si>
    <t>Great Lakes Ruby's Revenge Imperial Grapefruit IPA</t>
  </si>
  <si>
    <t>De Garre</t>
  </si>
  <si>
    <t>Ithaca Nut Brown</t>
  </si>
  <si>
    <t>Ithaca Every Day Haze</t>
  </si>
  <si>
    <t>Ithaca Orange Cream Wit</t>
  </si>
  <si>
    <t>Ithaca Hop Lab Cryo</t>
  </si>
  <si>
    <t>Dogfish Head Tru Action IPA</t>
  </si>
  <si>
    <t>Southern Tier Confetti Cake Whiskey</t>
  </si>
  <si>
    <t>Shipyard Pale Ale</t>
  </si>
  <si>
    <t>Great Lakes Crushworthy Lo-Cal Citrus Wheat</t>
  </si>
  <si>
    <t>Southern Tier Orange Creamside</t>
  </si>
  <si>
    <t>Southern Tier Unearthly</t>
  </si>
  <si>
    <t>Southern Tier Salted Caramel</t>
  </si>
  <si>
    <t>Southern Tier Iced Macchiato</t>
  </si>
  <si>
    <t>Southern Tier Hot Cocoa</t>
  </si>
  <si>
    <t>Southern Tier Hi-Current</t>
  </si>
  <si>
    <t>Southern Tier Nitro Hot Cocoa</t>
  </si>
  <si>
    <t>Southern Tier Blueberry Whirl Milkshake</t>
  </si>
  <si>
    <t>Southern Tier Nu Haze Hazy IPA</t>
  </si>
  <si>
    <t>Florida Caribbean Distillers LLC</t>
  </si>
  <si>
    <t>Capriccio</t>
  </si>
  <si>
    <t>Capriccio Take Out Mango</t>
  </si>
  <si>
    <t>Capriccio Take Out Original Margarita</t>
  </si>
  <si>
    <t>Capriccio Take Out Strawberry Margarita</t>
  </si>
  <si>
    <t>newburgh Community Boss</t>
  </si>
  <si>
    <t>Newburgh Divided</t>
  </si>
  <si>
    <t>Newburgh Purrfect Wheat</t>
  </si>
  <si>
    <t>NewBurgh Cream Ale</t>
  </si>
  <si>
    <t>Newburgh Gigaboss</t>
  </si>
  <si>
    <t>Newburgh Brown</t>
  </si>
  <si>
    <t>Newburgh Collab Series</t>
  </si>
  <si>
    <t>Newburgh Megaboss</t>
  </si>
  <si>
    <t>Newburgh Captainboss</t>
  </si>
  <si>
    <t>Newburgh Nanoboss</t>
  </si>
  <si>
    <t>Newburgh Mountainboss IPA</t>
  </si>
  <si>
    <t>Bell's Tropical Oberon</t>
  </si>
  <si>
    <t>Bell's Third Coast Old Ale</t>
  </si>
  <si>
    <t>Bell's Expedition Stout</t>
  </si>
  <si>
    <t>Berczy Hard Seltzer Variety</t>
  </si>
  <si>
    <t>Berczy Hard Seltzer Peach &amp; Raspberry</t>
  </si>
  <si>
    <t>Berczy Hard Seltzer Passionfruit &amp; Turmeric</t>
  </si>
  <si>
    <t>Berczy Hard Seltzer Lemon &amp; Lime</t>
  </si>
  <si>
    <t>Bell's Kalamazoo Stout</t>
  </si>
  <si>
    <t>Bell's Porter</t>
  </si>
  <si>
    <t>Bell's Amber Ale</t>
  </si>
  <si>
    <t>Bell's Lager Of The Lakes</t>
  </si>
  <si>
    <t>Bell's Light Hearted</t>
  </si>
  <si>
    <t>Bell's Official</t>
  </si>
  <si>
    <t>Bell's Oberon</t>
  </si>
  <si>
    <t>Bell's Two Hearted</t>
  </si>
  <si>
    <t>Saranac Clouded Dream</t>
  </si>
  <si>
    <t>Ralph's Orange N Cream Hard Seltzer</t>
  </si>
  <si>
    <t>Ralph's Rainbow Ice Hard Seltzer</t>
  </si>
  <si>
    <t>Flagship Pastime Summer Ale</t>
  </si>
  <si>
    <t>Truly Poolside Variety</t>
  </si>
  <si>
    <t>Truss USA</t>
  </si>
  <si>
    <t>Truss Veryvell Unwind</t>
  </si>
  <si>
    <t>Truss Veryvell Mind &amp; Body</t>
  </si>
  <si>
    <t>Truss Veryvell Focus</t>
  </si>
  <si>
    <t>Southern Tier 2X Factor Variety</t>
  </si>
  <si>
    <t>Shiner Aqua Fresca</t>
  </si>
  <si>
    <t>Dogfish Head Blood Orange &amp; Mango Vodka Crush</t>
  </si>
  <si>
    <t>Dogfish Head Bar Cart Variety</t>
  </si>
  <si>
    <t>Arnold Palmer Spiked Lite</t>
  </si>
  <si>
    <t>Twisted Tea Bluberry</t>
  </si>
  <si>
    <t>Bold Rock Cider Watermelon</t>
  </si>
  <si>
    <t>Dogfish Head Mandarin &amp; Mango</t>
  </si>
  <si>
    <t>Dogfish Head Alternate Takes #3</t>
  </si>
  <si>
    <t>Dogfish Head Kernza Pils</t>
  </si>
  <si>
    <t>Rompe Corazon</t>
  </si>
  <si>
    <t>Truly Hard Seltzer Fruit Punch</t>
  </si>
  <si>
    <t>Truly Hard Seltzer Extra Pineapple Orange</t>
  </si>
  <si>
    <t>White Claw REFRSHR Lemonade Variety</t>
  </si>
  <si>
    <t>White Claw REFRSHR Iced Tea Variety</t>
  </si>
  <si>
    <t>Shiner Tex Hex Desert Mirage</t>
  </si>
  <si>
    <t>Wave Chaser IPA</t>
  </si>
  <si>
    <t>Sierra Nevada Sunny Little Thing</t>
  </si>
  <si>
    <t>Truly Extra Berry Blast</t>
  </si>
  <si>
    <t>Angry Orchard Tropical</t>
  </si>
  <si>
    <t>Corona Hard Selzerita</t>
  </si>
  <si>
    <t>Modelo Chelada Naranja Picosa</t>
  </si>
  <si>
    <t>New Belgium Voodoo Ranger Juice Force</t>
  </si>
  <si>
    <t>Flying Fish Dually</t>
  </si>
  <si>
    <t>Flying Fish Crisp</t>
  </si>
  <si>
    <t>Flying Fish Citra Pale Ale</t>
  </si>
  <si>
    <t>Vizzy Mimosa</t>
  </si>
  <si>
    <t>Sauza Agave Cocktail</t>
  </si>
  <si>
    <t>White Claw Surf Variety</t>
  </si>
  <si>
    <t>Mike's Harder Half &amp; Half</t>
  </si>
  <si>
    <t>White Claw Strawberry</t>
  </si>
  <si>
    <t>Mike's Hard Freeze</t>
  </si>
  <si>
    <t>Schofferhofer Pineapple</t>
  </si>
  <si>
    <t>Schofferhofer Variety</t>
  </si>
  <si>
    <t>Topo Chico Margarita</t>
  </si>
  <si>
    <t>Southern Tier Nitro Thick Mint</t>
  </si>
  <si>
    <t>Shiner TexHex Desert Mirage IPA</t>
  </si>
  <si>
    <t>Shiner TexHex Bruja's Brew</t>
  </si>
  <si>
    <t>Dos Equis Lager Variety</t>
  </si>
  <si>
    <t>Dos Equis Ranch Water</t>
  </si>
  <si>
    <t>Dos Equis Lime &amp; Salt</t>
  </si>
  <si>
    <t>Sierra Nevada Dankful IPA</t>
  </si>
  <si>
    <t>Sierra Nevada Big Little Thing IPA</t>
  </si>
  <si>
    <t>Sierra Nevada Beer Camp 260</t>
  </si>
  <si>
    <t>Leinenkugel Lemon Haze</t>
  </si>
  <si>
    <t>Southern Tier 2X Haze</t>
  </si>
  <si>
    <t>Victory Berry Monkey Sour Tripel</t>
  </si>
  <si>
    <t>Sierra Nevada Atomic Torpedo</t>
  </si>
  <si>
    <t>New Belgium Citrus Rescue</t>
  </si>
  <si>
    <t>New Belgium Voodoo Ranger Agent</t>
  </si>
  <si>
    <t>Leinenkugle Lemon Haze</t>
  </si>
  <si>
    <t>MXD Margarita</t>
  </si>
  <si>
    <t>Leinenkugel's Sunshine</t>
  </si>
  <si>
    <t>Leinenkugel Lodge</t>
  </si>
  <si>
    <t>Victory Imperial Cloud Walker</t>
  </si>
  <si>
    <t>Sierra Nevada Powder Day</t>
  </si>
  <si>
    <t>Sierra Nevada Little Things Variety</t>
  </si>
  <si>
    <t>Dogfish Head Where The Wild</t>
  </si>
  <si>
    <t>Sam Adams Wicked</t>
  </si>
  <si>
    <t>Sam Adams Game Day</t>
  </si>
  <si>
    <t>Mike's Hard Blood Orange</t>
  </si>
  <si>
    <t>Southern Tier Irish Cream Stout</t>
  </si>
  <si>
    <t>Southern Tier Smores</t>
  </si>
  <si>
    <t>Shiner Candied Pecan Porter</t>
  </si>
  <si>
    <t>Shiner Texas Heat Wave</t>
  </si>
  <si>
    <t>Shiner Keg Straw Blonde</t>
  </si>
  <si>
    <t>Shiner Strawberry Blonde</t>
  </si>
  <si>
    <t>Shiner Keg Sea Salt</t>
  </si>
  <si>
    <t>Shiner Sea Salt</t>
  </si>
  <si>
    <t>Shiner Ruby Redbird Keg</t>
  </si>
  <si>
    <t>Shiner Ruby Redbird</t>
  </si>
  <si>
    <t>Shiner Prickly Pear</t>
  </si>
  <si>
    <t>Shiner Pecan Porter</t>
  </si>
  <si>
    <t>Shiner Peach Wheat Keg</t>
  </si>
  <si>
    <t>Shiner Peach Wheat</t>
  </si>
  <si>
    <t>Shiner Oktoberfest</t>
  </si>
  <si>
    <t>Shiner Holiday Cheer</t>
  </si>
  <si>
    <t>Shiner Holiday Cheer Keg</t>
  </si>
  <si>
    <t>Shiner Cold Front Variety</t>
  </si>
  <si>
    <t>Shiner Bock Keg</t>
  </si>
  <si>
    <t>Shiner Keg Bock</t>
  </si>
  <si>
    <t>Shiner Brewery Tour</t>
  </si>
  <si>
    <t>Shiner Bonfire Brewskis</t>
  </si>
  <si>
    <t>Shiner Bock</t>
  </si>
  <si>
    <t>Luneau Usa Inc</t>
  </si>
  <si>
    <t>Southern Tier Harvest Autumn IPA</t>
  </si>
  <si>
    <t>CCorona Hard Seltzer Limonada</t>
  </si>
  <si>
    <t>Dogfish Head Cocktail</t>
  </si>
  <si>
    <t>Sam Adams Beers For Cheers Variety</t>
  </si>
  <si>
    <t>Victory Hop Hazer Hazy IPA</t>
  </si>
  <si>
    <t>Victory Storm King Stout</t>
  </si>
  <si>
    <t>Southern Tier Frosted Sugar Cookie</t>
  </si>
  <si>
    <t>Bevy Long Drink</t>
  </si>
  <si>
    <t>Sierra Nevada Celebration Ale</t>
  </si>
  <si>
    <t>Mikes Hard Blackberry Pear</t>
  </si>
  <si>
    <t>Southern Tier 2xmas</t>
  </si>
  <si>
    <t>Southern Tier Nitro Creme Brulee</t>
  </si>
  <si>
    <t>Sierra Nev Hazy Little Thing</t>
  </si>
  <si>
    <t>White Claw Surge 8% Natural Lime</t>
  </si>
  <si>
    <t>White Claw Surge 8% Blackberry</t>
  </si>
  <si>
    <t>White Claw Surge 8% Variety</t>
  </si>
  <si>
    <t>New Belgium Voodoo Ranger Future Hop</t>
  </si>
  <si>
    <t>Victory Brewmasters Union Double IPA</t>
  </si>
  <si>
    <t>Blue Moon Haze</t>
  </si>
  <si>
    <t>Leinenkugel Collaboration Lager</t>
  </si>
  <si>
    <t>Oko</t>
  </si>
  <si>
    <t>Oko Pinot Grigio</t>
  </si>
  <si>
    <t>Oak Ridge</t>
  </si>
  <si>
    <t>Oak Ridge_2</t>
  </si>
  <si>
    <t>Duclaw Sour Me Mimosa</t>
  </si>
  <si>
    <t>Dogfish Head Hoppy Variety</t>
  </si>
  <si>
    <t>Evil Genius You're Killing Me Smalls</t>
  </si>
  <si>
    <t>Hard Rock</t>
  </si>
  <si>
    <t>Truly Hard Seltzer Lemonade Boozy Freeze Pops</t>
  </si>
  <si>
    <t>Southern Tier Warlock Pumpkin Stout</t>
  </si>
  <si>
    <t>Leinenkugel Oktoberfest</t>
  </si>
  <si>
    <t>Vizzy Passion Fruit Watermelon</t>
  </si>
  <si>
    <t>Montucky Cold Snacks</t>
  </si>
  <si>
    <t>Montucky</t>
  </si>
  <si>
    <t>Cayman Jack Margarita 6PK</t>
  </si>
  <si>
    <t>Hamm's 12OZ Can 30PK</t>
  </si>
  <si>
    <t>Victory Hop Wallop</t>
  </si>
  <si>
    <t>Flying Fish Get to the Hoppa 16OZCN</t>
  </si>
  <si>
    <t>Flying Fish Get to the Hoppa 5.2</t>
  </si>
  <si>
    <t>White Claw Variety 18PCN</t>
  </si>
  <si>
    <t>Great Lakes Tidal Fury 16OZCN</t>
  </si>
  <si>
    <t>Southern Tier Cider Pckd Vty 12PKCN</t>
  </si>
  <si>
    <t>Point Hog Raspberry Sorbet 6PNR</t>
  </si>
  <si>
    <t>Doc's Peach</t>
  </si>
  <si>
    <t>Mikes Hard Party Pk LSE</t>
  </si>
  <si>
    <t>Mikes Hard Prty Kit 12PNR</t>
  </si>
  <si>
    <t>New BelgNew Belgium Sour IPA 6PKCN</t>
  </si>
  <si>
    <t>New Belgium Keg Anniv IPA 15.5</t>
  </si>
  <si>
    <t>New Belgium Keg House Gld Pils 15.5</t>
  </si>
  <si>
    <t>Talking Rain</t>
  </si>
  <si>
    <t>Sparkling Ice Spiked</t>
  </si>
  <si>
    <t>Southern Tier Extra Mile 6pc</t>
  </si>
  <si>
    <t>Paulaner Hefe-Weizen</t>
  </si>
  <si>
    <t>Corona Seltz Limon Variety 12PKCN</t>
  </si>
  <si>
    <t>SSaranac Lil Hazy 15pk Can</t>
  </si>
  <si>
    <t>Duclaw Sour Me Unicorn Farts</t>
  </si>
  <si>
    <t>Woodchuck Blueberry</t>
  </si>
  <si>
    <t>Hofbrau Session Lag 16.9OZCN</t>
  </si>
  <si>
    <t>Ralph's</t>
  </si>
  <si>
    <t>Ralph's Hard Seltzer</t>
  </si>
  <si>
    <t>1911 Black Cherry</t>
  </si>
  <si>
    <t>1911 Cider Donut</t>
  </si>
  <si>
    <t>New Belgium Summer Bliss</t>
  </si>
  <si>
    <t>Proof Point Whsky Seltz 4PK CN</t>
  </si>
  <si>
    <t>Trinity Flavors</t>
  </si>
  <si>
    <t>Trinity</t>
  </si>
  <si>
    <t>Trinity Transfusion</t>
  </si>
  <si>
    <t>New Belgium Voodoo Ranger V2K</t>
  </si>
  <si>
    <t>Sierra Nevada Summer Break</t>
  </si>
  <si>
    <t>Southern Tier Vodka Pink Lem</t>
  </si>
  <si>
    <t>Sam Adams Just the Haze NA</t>
  </si>
  <si>
    <t>Dogfish Head Lem Quest NA</t>
  </si>
  <si>
    <t>Evil Genius Adulting</t>
  </si>
  <si>
    <t>Evil Genius There's No Crying In Baseball</t>
  </si>
  <si>
    <t>Evil Genius Love Lamp</t>
  </si>
  <si>
    <t>Evil Genius Purple Monkey Dishwasher</t>
  </si>
  <si>
    <t>Evil Genius Stacy's Mom</t>
  </si>
  <si>
    <t>Truly Fruit Punch Mixed Variety Pack</t>
  </si>
  <si>
    <t>Hop Valley Cryo Hop IPA Variety</t>
  </si>
  <si>
    <t>Hop Valley Bubble Stash IPA</t>
  </si>
  <si>
    <t>Blue Moon Honey Daze</t>
  </si>
  <si>
    <t>Dogfish Head Vodka Lemon</t>
  </si>
  <si>
    <t>Southern Tier Cinnamon Candy Apple Whiskey</t>
  </si>
  <si>
    <t>Bold Rock White Cranberry</t>
  </si>
  <si>
    <t>Bold Rock Pineapple</t>
  </si>
  <si>
    <t>Bold Rock Original Hard Tea</t>
  </si>
  <si>
    <t>Bold Rock Lemonade Porch Pack</t>
  </si>
  <si>
    <t>Bold Rock Hard Lemonade</t>
  </si>
  <si>
    <t>Bold Rock Half &amp; Half Hard Tea</t>
  </si>
  <si>
    <t>Bold Rock Crate Outdoors Pack</t>
  </si>
  <si>
    <t>Bold Rock Cider Sangria</t>
  </si>
  <si>
    <t>Bold Rock Bolder Hard Lemonade</t>
  </si>
  <si>
    <t>Bold Rock Apple Cider</t>
  </si>
  <si>
    <t>Southern Tier Coconut Truffle</t>
  </si>
  <si>
    <t>Vizzy Hard Seltzer Raspberry Lemonade</t>
  </si>
  <si>
    <t>Pabst Hard Coffee Salted Caramel</t>
  </si>
  <si>
    <t>Dogfish Head Straight Whiskey</t>
  </si>
  <si>
    <t>Dogfish Head Blueberry Shrub Vodka Soda</t>
  </si>
  <si>
    <t>Dogfish Head Cherry Bergamot Whiskey Sour</t>
  </si>
  <si>
    <t>Southern Tier S'mores Whiskey</t>
  </si>
  <si>
    <t>Hofbrau Delicator</t>
  </si>
  <si>
    <t>Hofbrau Original</t>
  </si>
  <si>
    <t>Hofbrau Oktoberfest</t>
  </si>
  <si>
    <t>Hofbrau Marzen</t>
  </si>
  <si>
    <t>Hofbrau Maibock</t>
  </si>
  <si>
    <t>Hofbrau Hefeweizen</t>
  </si>
  <si>
    <t>Hofbrau Dunkel</t>
  </si>
  <si>
    <t>Victory Winter Cheers</t>
  </si>
  <si>
    <t>Victory Whirlwind Witbier</t>
  </si>
  <si>
    <t>Victory Variety Pack</t>
  </si>
  <si>
    <t>Victory Twisted Monkey</t>
  </si>
  <si>
    <t>Victory Summer Love Ale</t>
  </si>
  <si>
    <t>Victory Summer Hazy Love</t>
  </si>
  <si>
    <t>Victory Storm King Imperial Stout</t>
  </si>
  <si>
    <t>Victory Sour Monkey Sour Tripel</t>
  </si>
  <si>
    <t>Victory Prima Pils</t>
  </si>
  <si>
    <t>Victory No Brainer IPA</t>
  </si>
  <si>
    <t>Victory Merry Monkey Belgian-Style Ale</t>
  </si>
  <si>
    <t>Victory Kirsch Gose</t>
  </si>
  <si>
    <t>Victory Kick Back Pack</t>
  </si>
  <si>
    <t>Victory Hop Devil</t>
  </si>
  <si>
    <t>Victory Golden Monkey Tripel</t>
  </si>
  <si>
    <t>Victory Festbier</t>
  </si>
  <si>
    <t>Victory Easy Ringer</t>
  </si>
  <si>
    <t>Victory Dirt Wolf Double IPA</t>
  </si>
  <si>
    <t>Victory Cosmic Connection</t>
  </si>
  <si>
    <t>Victory Cloud Walker Hazy Juicy IPA</t>
  </si>
  <si>
    <t>Victory Lager</t>
  </si>
  <si>
    <t>Victory Brotherly Love Hazy IPA</t>
  </si>
  <si>
    <t>Sufferfest Repeat Kolsch</t>
  </si>
  <si>
    <t>Strainge Beast Watermelon, Sea Salt, Lime &amp; Mint</t>
  </si>
  <si>
    <t>Strainge Beast Raspberry Golden Kiwi and Elderflower</t>
  </si>
  <si>
    <t>Strainge Beast Passion Fruit,Hops &amp; Blood Orange</t>
  </si>
  <si>
    <t>Strainge Beast Ginger, Lemon &amp; Hibiscus</t>
  </si>
  <si>
    <t>Strainge Beast Blueberry, Acai &amp; Sweet Basil</t>
  </si>
  <si>
    <t>Southern Tier Watermelon &amp; Cucumber Vodka Seltzer</t>
  </si>
  <si>
    <t>Southern Tier Vodka Soda</t>
  </si>
  <si>
    <t>Southern Tier Vodka Madras</t>
  </si>
  <si>
    <t>Southern Tier Vodka</t>
  </si>
  <si>
    <t>Southern Tier Variety Pack</t>
  </si>
  <si>
    <t>Southern Tier Vanilla Whipp</t>
  </si>
  <si>
    <t>Southern Tier Strawberry Dream Milkshake IPA</t>
  </si>
  <si>
    <t>Southern Tier Straight Bourbon</t>
  </si>
  <si>
    <t>Southern Tier Smoked Bourbon</t>
  </si>
  <si>
    <t>Southern Tier Seltzer Variety Pack</t>
  </si>
  <si>
    <t>Southern Tier Ruby Red 8 Days a Week</t>
  </si>
  <si>
    <t>Southern Tier RTD Variety Pack</t>
  </si>
  <si>
    <t>Southern Tier Pumking Whiskey</t>
  </si>
  <si>
    <t>Southern Tier Pumking Nitro</t>
  </si>
  <si>
    <t>Southern Tier Pumking</t>
  </si>
  <si>
    <t>Southern Tier Pack-O-Pales Variety Pack</t>
  </si>
  <si>
    <t>Southern Tier Overpack'D</t>
  </si>
  <si>
    <t>Southern Tier Old Man Winter</t>
  </si>
  <si>
    <t>Southern Tier Nu Juice IPA</t>
  </si>
  <si>
    <t>Southern Tier Nitro Iced Macchiato</t>
  </si>
  <si>
    <t>Southern Tier Nitro Coconut Truffle</t>
  </si>
  <si>
    <t>Southern Tier Mango Crush</t>
  </si>
  <si>
    <t>Southern Tier Mango &amp; Peach Vodka Seltzer</t>
  </si>
  <si>
    <t>Southern Tier Lake Shore Fog IPA</t>
  </si>
  <si>
    <t>Southern Tier IPA</t>
  </si>
  <si>
    <t>Southern Tier Gin And Tonic</t>
  </si>
  <si>
    <t>Southern Tier Extra Mile</t>
  </si>
  <si>
    <t>Southern Tier Cinnamon Roll Imperial Ale</t>
  </si>
  <si>
    <t>Southern Tier Ciderworks Unfiltered Cider</t>
  </si>
  <si>
    <t>Southern Tier Ciderworks Rose Hibiscus</t>
  </si>
  <si>
    <t>Southern Tier Ciderworks Honey Ginger</t>
  </si>
  <si>
    <t>Southern Tier Bourbon Smash</t>
  </si>
  <si>
    <t>Southern Tier Bottled In Bond Bourbon</t>
  </si>
  <si>
    <t>Southern Tier Blood Orange &amp; Pomelo Vodka Seltzer</t>
  </si>
  <si>
    <t>Southern Tier Black Cherry &amp; Pomegranate Vodka Seltzer</t>
  </si>
  <si>
    <t>Southern Tier 8 Days A Week</t>
  </si>
  <si>
    <t>Southern Tier 2X IPA</t>
  </si>
  <si>
    <t>Southern Tier 2X Hopped Whiskey</t>
  </si>
  <si>
    <t>Sierra Nevada Wild Little Thing</t>
  </si>
  <si>
    <t>Sierra Nevada Wanderland Nectarine Ale</t>
  </si>
  <si>
    <t>Sierra Nevada Tropical Torpedo</t>
  </si>
  <si>
    <t>Sierra Nevada Trip in the Woods: Rum Barrel Aged Quad</t>
  </si>
  <si>
    <t>Sierra Nevada Torpedo Extra IPA</t>
  </si>
  <si>
    <t>Sierra Nevada The Sampler Variety Pack</t>
  </si>
  <si>
    <t>Sierra Nevada Summerfest</t>
  </si>
  <si>
    <t>Sierra Nevada Snow Pack</t>
  </si>
  <si>
    <t>Sierra Nevada Party Pack</t>
  </si>
  <si>
    <t>Sierra Nevada Pale Ale</t>
  </si>
  <si>
    <t>Sierra Nevada Oktoberfest</t>
  </si>
  <si>
    <t>Sierra Nevada Northern Hemisphere Harvest Wet Hop IPA</t>
  </si>
  <si>
    <t>Sierra Nevada Hoptimum Triple IPA</t>
  </si>
  <si>
    <t>Sierra Nevada Hop Bullet DIPA</t>
  </si>
  <si>
    <t>Sierra Nevada High Altitude</t>
  </si>
  <si>
    <t>Sierra Nevada Hazy Little Thing IPA</t>
  </si>
  <si>
    <t>Sierra Nevada Fantastic Haze</t>
  </si>
  <si>
    <t>Sierra Nevada Celebration Fresh Hop IPA</t>
  </si>
  <si>
    <t>Sierra Nevada Brut IPA</t>
  </si>
  <si>
    <t>Sierra Nevada Bigfoot Barleywine Style Ale</t>
  </si>
  <si>
    <t>Sierra Nevada Big Little Thing Imperial IPA</t>
  </si>
  <si>
    <t>Sierra Nevada Barrel Aged Narwhal Imperial Stout</t>
  </si>
  <si>
    <t>Sierra Nevada 40th Hoppy Anniversary Ale</t>
  </si>
  <si>
    <t>Schofferhofer Pomegranate</t>
  </si>
  <si>
    <t>Schofferhofer Grapefruit Hefeweizen</t>
  </si>
  <si>
    <t>Sapporo Reserve Gold</t>
  </si>
  <si>
    <t>Sapporo Premium</t>
  </si>
  <si>
    <t>Sapporo Black</t>
  </si>
  <si>
    <t>Radeberger Zwickel</t>
  </si>
  <si>
    <t>Radeberger Pilsner</t>
  </si>
  <si>
    <t>Dortmunder Actien Brauerei DAB Original</t>
  </si>
  <si>
    <t>Clausthaler Non Alcoholic</t>
  </si>
  <si>
    <t>Yuengling Lord Chesterfield</t>
  </si>
  <si>
    <t>Yuengling Dark Brewed Porter</t>
  </si>
  <si>
    <t>Tsingtao Premium Lager</t>
  </si>
  <si>
    <t>Schlitz Malt Liquor</t>
  </si>
  <si>
    <t>Schlitz High Gravity</t>
  </si>
  <si>
    <t>Schaefer Lager</t>
  </si>
  <si>
    <t>Pabst Stronger Seltzer Wild Berry</t>
  </si>
  <si>
    <t>Pabst Stronger Seltzer Variety Pack</t>
  </si>
  <si>
    <t>Pabst Stronger Seltzer Lime</t>
  </si>
  <si>
    <t>Pabst Hard Cold Brew Coffee</t>
  </si>
  <si>
    <t>Pabst Blue Ribbon Hard Tea Seltzer Variety</t>
  </si>
  <si>
    <t>Pabst Blue Ribbon Hard Tea Peach</t>
  </si>
  <si>
    <t>Pabst Blue Ribbon Hard Coffee</t>
  </si>
  <si>
    <t>Pabst Blue Ribbon Extra</t>
  </si>
  <si>
    <t>Pabst Blue Ribbon Easy</t>
  </si>
  <si>
    <t>Old Milwaukee Beer</t>
  </si>
  <si>
    <t>Not Your Father's Root Beer</t>
  </si>
  <si>
    <t>Not Your Father's Lemonade</t>
  </si>
  <si>
    <t>Not Your Father's Ginger Ale</t>
  </si>
  <si>
    <t>New Belgium Wild Ride Amber</t>
  </si>
  <si>
    <t>New Belgium Voodoo Ranger Starship IPA</t>
  </si>
  <si>
    <t>New Belgium Voodoo Ranger Juicy Haze IPA</t>
  </si>
  <si>
    <t>New Belgium Voodoo Ranger IPA</t>
  </si>
  <si>
    <t>New Belgium Voodoo Ranger Imperial IPA</t>
  </si>
  <si>
    <t>New Belgium Voodoo Ranger Hoppy Variety Pack</t>
  </si>
  <si>
    <t>New Belgium Voodoo Ranger Hop Avenger IPA</t>
  </si>
  <si>
    <t>New Belgium Voodoo Ranger Captain Dynamite IPA</t>
  </si>
  <si>
    <t>New Belgium Voodoo Ranger Atomic Pumpkin</t>
  </si>
  <si>
    <t>New Belgium Voodoo Ranger American Haze</t>
  </si>
  <si>
    <t>New Belgium Voodoo Ranger 1985 Mango IPA</t>
  </si>
  <si>
    <t>New Belgium Variety Pack Cans</t>
  </si>
  <si>
    <t>New Belgium Variety Pack Bottles</t>
  </si>
  <si>
    <t>New Belgium Variety Club Pack</t>
  </si>
  <si>
    <t>New Belgium Up Next Series: Sparkling Lime Lager</t>
  </si>
  <si>
    <t>New Belgium Up Next Series: Peach Kick Sour</t>
  </si>
  <si>
    <t>New Belgium Up Next Series: Passionfruit Kolsch</t>
  </si>
  <si>
    <t>New Belgium Up Next Series: Nitro Cold Brew Cream Ale</t>
  </si>
  <si>
    <t>New Belgium The Purist Clean Lager</t>
  </si>
  <si>
    <t>New Belgium The Hemperor HPA</t>
  </si>
  <si>
    <t>New Belgium Tartastic Raspberry Lime</t>
  </si>
  <si>
    <t>New Belgium Red Robin 1969 Lager</t>
  </si>
  <si>
    <t>New Belgium Oakspire Bourbon Barrel Ale</t>
  </si>
  <si>
    <t>New Belgium Mural Variety Pack</t>
  </si>
  <si>
    <t>New Belgium Juicy Watermelon</t>
  </si>
  <si>
    <t>New Belgium Higher Plane Hazy Imperial IPA</t>
  </si>
  <si>
    <t>New Belgium Glutiny Pale Ale</t>
  </si>
  <si>
    <t>New Belgium Fruit Smash</t>
  </si>
  <si>
    <t>New Belgium Folly Pack</t>
  </si>
  <si>
    <t>New Belgium Fat Tire Belgian White</t>
  </si>
  <si>
    <t>New Belgium Fat Tire Amber Ale</t>
  </si>
  <si>
    <t>New Belgium Dominga Mimosa Sour</t>
  </si>
  <si>
    <t>New Belgium Dayblazer Easygoing Ale</t>
  </si>
  <si>
    <t>New Belgium Citradelic Tangerine IPA</t>
  </si>
  <si>
    <t>New Belgium Bicycle Kick</t>
  </si>
  <si>
    <t>New Belgium Accumulation White IPA</t>
  </si>
  <si>
    <t>Country Club Malt</t>
  </si>
  <si>
    <t>Colt 45 High Gravity</t>
  </si>
  <si>
    <t>Colt 45 Double Malt</t>
  </si>
  <si>
    <t>Dogfish Head Mango Smoovie</t>
  </si>
  <si>
    <t>White Claw Watermelon</t>
  </si>
  <si>
    <t>Topo Chico Strawberry Guava</t>
  </si>
  <si>
    <t>Topo Chico Tangy Lemon Lime</t>
  </si>
  <si>
    <t>Anchor Steam Beer</t>
  </si>
  <si>
    <t>Tolago</t>
  </si>
  <si>
    <t>Vizzy Hard Seltzer Lemonade Variety Pack</t>
  </si>
  <si>
    <t>Vizzy Hard Seltzer Blueberry Pomegranate</t>
  </si>
  <si>
    <t>Vizzy Hard Seltzer Variety Pack #2</t>
  </si>
  <si>
    <t>White Claw Iced Tea Variety</t>
  </si>
  <si>
    <t>White Claw Variety #1</t>
  </si>
  <si>
    <t>White Claw Surge Cranberry</t>
  </si>
  <si>
    <t>White Claw Surge Blood Orange</t>
  </si>
  <si>
    <t>Corona Refresca Mas Mango Citrus</t>
  </si>
  <si>
    <t>Dogfish Head Boombox Variety Pack</t>
  </si>
  <si>
    <t>Topo Chico Variety Pack</t>
  </si>
  <si>
    <t>Coors Pure Citrus</t>
  </si>
  <si>
    <t>Coors Pure</t>
  </si>
  <si>
    <t>Pride &amp; Clarke White Rum</t>
  </si>
  <si>
    <t>Mike's Hard Tangerine Lemonade</t>
  </si>
  <si>
    <t>White Claw Variety #3</t>
  </si>
  <si>
    <t>White Claw Pure Seltzer</t>
  </si>
  <si>
    <t>Mike's Harder Variety Pack</t>
  </si>
  <si>
    <t>Mike's Harder Strawberry Pineapple Punch Lemonade</t>
  </si>
  <si>
    <t>Mike's Harder Mango Punch</t>
  </si>
  <si>
    <t>Mike's Harder Cherry Lime</t>
  </si>
  <si>
    <t>Mike's Hard Watermelon Lemonade</t>
  </si>
  <si>
    <t>Mike's Hard Pomegranate Blueberry</t>
  </si>
  <si>
    <t>Mike's Hard Lemonade Seltzer Variety</t>
  </si>
  <si>
    <t>White Claw Variety #2</t>
  </si>
  <si>
    <t>White Claw Ruby Grapefruit Hard Seltzer</t>
  </si>
  <si>
    <t>White Claw Raspberry Seltzer</t>
  </si>
  <si>
    <t>White Claw Natural Lime</t>
  </si>
  <si>
    <t>White Claw Black Cherry Seltzer</t>
  </si>
  <si>
    <t>White Claw 70 Pineapple</t>
  </si>
  <si>
    <t>White Claw 70 Clementine</t>
  </si>
  <si>
    <t>MXD Cocktails Strawberry Daiquiri</t>
  </si>
  <si>
    <t>MXD Long Island Iced Tea</t>
  </si>
  <si>
    <t>Mike's Harder Peach Lemonade</t>
  </si>
  <si>
    <t>Mike's Harder Cranberry Lemonade</t>
  </si>
  <si>
    <t>Mike's Harder Black Cherry</t>
  </si>
  <si>
    <t>Mike's Hard Raspberry Lemonade</t>
  </si>
  <si>
    <t>Mike's Hard Lime</t>
  </si>
  <si>
    <t>Mike's Lite Hard Black Cherry Lemonade</t>
  </si>
  <si>
    <t>Mike's Harder Watermelon Lemonade</t>
  </si>
  <si>
    <t>Mike's Hard Strawberry Lemonade</t>
  </si>
  <si>
    <t>Mike's Hard Raspberry Elderflower</t>
  </si>
  <si>
    <t>Mike's Hard Pineapple Mandarin Lemonade</t>
  </si>
  <si>
    <t>Mike's Hard Peach Lemonade</t>
  </si>
  <si>
    <t>Mike's Hard Mango Lemonade</t>
  </si>
  <si>
    <t>Mike's Hard Flavors Of America</t>
  </si>
  <si>
    <t>Mike's Hard Cranberry Passion Fruit</t>
  </si>
  <si>
    <t>Mike's Hard Apricot Lemonade</t>
  </si>
  <si>
    <t>Mike's Hard Variety Pack</t>
  </si>
  <si>
    <t>Cayman Jack Moscow Mule</t>
  </si>
  <si>
    <t>Cayman Jack Margarita</t>
  </si>
  <si>
    <t>Strongbow Original Dry Cider</t>
  </si>
  <si>
    <t>Strongbow Cider Variety Pack</t>
  </si>
  <si>
    <t>Moretti La Rossa</t>
  </si>
  <si>
    <t>Wild Leaf Variety Pack</t>
  </si>
  <si>
    <t>Wild Leaf Green Tea With Apple &amp; Honey</t>
  </si>
  <si>
    <t>Twisted Tea Slightly Sweet</t>
  </si>
  <si>
    <t>Twisted Tea Raspberry</t>
  </si>
  <si>
    <t>Twisted Tea Peach</t>
  </si>
  <si>
    <t>Twisted Tea Party Pack</t>
  </si>
  <si>
    <t>Twisted Tea Original</t>
  </si>
  <si>
    <t>Twisted Tea Mango</t>
  </si>
  <si>
    <t>Twisted Tea Lemon Tea</t>
  </si>
  <si>
    <t>Twisted Tea Half &amp; Half</t>
  </si>
  <si>
    <t>Twisted Tea Blackberry</t>
  </si>
  <si>
    <t>Truly Hard Seltzer Wild Berry</t>
  </si>
  <si>
    <t>TRULY Hard Seltzer Watermelon &amp; Kiwi, Spiked &amp; Sparkling Water</t>
  </si>
  <si>
    <t>Truly Hard Seltzer Tropical Mix (Variety Pack)</t>
  </si>
  <si>
    <t>TRULY Hard Seltzer Strawberry Lemonade</t>
  </si>
  <si>
    <t>TRULY Hard Seltzer Rose</t>
  </si>
  <si>
    <t>TRULY Hard Seltzer Pomegranate</t>
  </si>
  <si>
    <t>TRULY Hard Seltzer Pineapple</t>
  </si>
  <si>
    <t>Truly Hard Seltzer Original Lemonade</t>
  </si>
  <si>
    <t>TRULY Hard Seltzer Lime</t>
  </si>
  <si>
    <t>TRULY Hard Seltzer Lemonade Variety Pack</t>
  </si>
  <si>
    <t>TRULY Hard Seltzer Lemon Tea</t>
  </si>
  <si>
    <t>TRULY Hard Seltzer Iced Tea Mix Pack</t>
  </si>
  <si>
    <t>TRULY Hard Seltzer Citrus Variety Pack</t>
  </si>
  <si>
    <t>TRULY Hard Seltzer Blueberry &amp; Acai</t>
  </si>
  <si>
    <t>TRULY Hard Seltzer Black Cherry</t>
  </si>
  <si>
    <t>TRULY Hard Seltzer Berry Variety Pack</t>
  </si>
  <si>
    <t>Truly Grapefruit Pomelo</t>
  </si>
  <si>
    <t>Truly Extra Peach Mango Seltzer</t>
  </si>
  <si>
    <t>Samuel Adams Winter Lager Seasonal Beer</t>
  </si>
  <si>
    <t>Samuel Adams Winter Classics Seasonal Variety Pack</t>
  </si>
  <si>
    <t>Samuel Adams Wicked Hazy IPA</t>
  </si>
  <si>
    <t>Samuel Adams Wicked Easy Lager</t>
  </si>
  <si>
    <t>Samuel Adams Wicked Double</t>
  </si>
  <si>
    <t>Samuel Adams Utopias</t>
  </si>
  <si>
    <t>Samuel Adams Fall Legens Variety Pack</t>
  </si>
  <si>
    <t>Samuel Adams Summer Variety Pack</t>
  </si>
  <si>
    <t>Samuel Adams Summer Ale Beer</t>
  </si>
  <si>
    <t>Samuel Adams Spring Thaw Variety Pack</t>
  </si>
  <si>
    <t>Samuel Adams Sam '76 Lager</t>
  </si>
  <si>
    <t>Samuel Adams Rebel IPA</t>
  </si>
  <si>
    <t>Samuel Adams Porch Rocker</t>
  </si>
  <si>
    <t>Samuel Adams Octoberfest Seasonal Beer</t>
  </si>
  <si>
    <t>Samuel Adams New England Pale Ale</t>
  </si>
  <si>
    <t>Samuel Adams New England IPA</t>
  </si>
  <si>
    <t>Samuel Adams Light</t>
  </si>
  <si>
    <t>Samuel Adams Kosmic Sour</t>
  </si>
  <si>
    <t>Samuel Adams Jack-O Pumpkin Ale</t>
  </si>
  <si>
    <t>Samuel Adams Holiday White Ale Seasonal Beer</t>
  </si>
  <si>
    <t>Samuel Adams Gameday Beers, Spring Variety Pack</t>
  </si>
  <si>
    <t>Samuel Adams Cold Snap</t>
  </si>
  <si>
    <t>Samuel Adams Cherry Wheat</t>
  </si>
  <si>
    <t>Samuel Adams Boston Lager</t>
  </si>
  <si>
    <t>Samuel Adams Boston Ale</t>
  </si>
  <si>
    <t>Samuel Adams Beers of Summer (Summer Variety)</t>
  </si>
  <si>
    <t>Kisses Betwixt Mr. &amp; Mrs. This Is Ridiculous</t>
  </si>
  <si>
    <t>Dogfish Sun-Day-Feels Sour</t>
  </si>
  <si>
    <t>Dogfish Head World Wide Stout</t>
  </si>
  <si>
    <t>Dogfish Head Wood Aged Bitches Brew</t>
  </si>
  <si>
    <t>Dogfish Head Vibrant P'Ocean</t>
  </si>
  <si>
    <t>Dogfish Head Variety Pack</t>
  </si>
  <si>
    <t>Dogfish Head This Is Ridiculous</t>
  </si>
  <si>
    <t>Dogfish Head The Perfect Disguise</t>
  </si>
  <si>
    <t>Dogfish Head SuperEIGHT Gose</t>
  </si>
  <si>
    <t>Dogfish Head Summer Variety Pack</t>
  </si>
  <si>
    <t>Dogfish Head Suddenly Comfy Imperial Cream Ale</t>
  </si>
  <si>
    <t>Dogfish Head Sonic Archeology</t>
  </si>
  <si>
    <t>Dogfish Head Slightly Mighty Lo-cal IPA</t>
  </si>
  <si>
    <t>Dogfish Head Seaquench Ale</t>
  </si>
  <si>
    <t>Dogfish Head Roasted Peanut Vodka</t>
  </si>
  <si>
    <t>Dogfish Head Raison D'Extra</t>
  </si>
  <si>
    <t>Dogfish Head Punkin Ale</t>
  </si>
  <si>
    <t>Dogfish Head Pennsylvania Tuxedo</t>
  </si>
  <si>
    <t>Dogfish Head Palo Santo Marron</t>
  </si>
  <si>
    <t>Dogfish Head Off-Center Your Summer</t>
  </si>
  <si>
    <t>Dogfish Head Namaste White</t>
  </si>
  <si>
    <t>Dogfish Head Mixed Media</t>
  </si>
  <si>
    <t>Dogfish Head Midas Touch</t>
  </si>
  <si>
    <t>Dogfish Head Lupu Luau</t>
  </si>
  <si>
    <t>Dogfish Head Liquid Truth Serum IPA</t>
  </si>
  <si>
    <t>DogFish Head Kisses Betwixt Mr. and Mrs. This is Ridiculous</t>
  </si>
  <si>
    <t>Dogfish Head IPA For Holidays</t>
  </si>
  <si>
    <t>Dogfish Head Hazy-O IPA</t>
  </si>
  <si>
    <t>Dogfish Head Fruit Full Fort</t>
  </si>
  <si>
    <t>Dogfish Head Flesh &amp; Blood IPA</t>
  </si>
  <si>
    <t>Dogfish Head Festina Peche</t>
  </si>
  <si>
    <t>Dogfish Head Dragons &amp; YumYums</t>
  </si>
  <si>
    <t>Dogfish Head Costumes And Karaoke</t>
  </si>
  <si>
    <t>Dogfish Head Compelling Gin</t>
  </si>
  <si>
    <t>Dogfish Head Campfire Amplifier</t>
  </si>
  <si>
    <t>Dogfish Head Burton Baton</t>
  </si>
  <si>
    <t>Dogfish Head Beer Inactive</t>
  </si>
  <si>
    <t>Dogfish Head Barrel Honey Rum</t>
  </si>
  <si>
    <t>Dogfish Head Analog Vodka</t>
  </si>
  <si>
    <t>Dogfish Head American Beauty Pale Ale</t>
  </si>
  <si>
    <t>Dogfish Head American Beauty Hazy Ripple IPA</t>
  </si>
  <si>
    <t>Dogfish Head Alternate Takes #7: Barrel-Aged Palo Santo</t>
  </si>
  <si>
    <t>Dogfish Head 90 Minute IPA</t>
  </si>
  <si>
    <t>Dogfish Head 75 Minute IPA</t>
  </si>
  <si>
    <t>Dogfish Head 4th &amp; Gold</t>
  </si>
  <si>
    <t>Dogfish Head 120 Minute IPA</t>
  </si>
  <si>
    <t>Coney Island Merman New York IPA</t>
  </si>
  <si>
    <t>Coney Island Mermaid Pilsner</t>
  </si>
  <si>
    <t>Coney Island Freaktoberfest</t>
  </si>
  <si>
    <t>Angry Orchard Variety</t>
  </si>
  <si>
    <t>Angry Orchard Strawberry Hard Cider</t>
  </si>
  <si>
    <t>Angry Orchard Rose</t>
  </si>
  <si>
    <t>Angry Orchard Pear</t>
  </si>
  <si>
    <t>Angry Orchard Peach Mango</t>
  </si>
  <si>
    <t>Angry Orchard Green Apple</t>
  </si>
  <si>
    <t>Angry Orchard Easy Apple</t>
  </si>
  <si>
    <t>Angry Orchard Crisp Apple Unfiltered</t>
  </si>
  <si>
    <t>Modelo Chelada Tamarindo Picante</t>
  </si>
  <si>
    <t>Modelo Variety Pack</t>
  </si>
  <si>
    <t>Modelo Chelada Mango Y Chile</t>
  </si>
  <si>
    <t>Modelo Chelada Limon y Sal</t>
  </si>
  <si>
    <t>Funky Buddha</t>
  </si>
  <si>
    <t>Funky Buddha Vibin' Lager</t>
  </si>
  <si>
    <t>Funky Buddha Key Lime Pie Tart</t>
  </si>
  <si>
    <t>Funky Buddha Imperial Neapolitan Imperial Porter</t>
  </si>
  <si>
    <t>Funky Buddha ACFP Fuhgeddaboudit Red Ale</t>
  </si>
  <si>
    <t>Corona Refresca Passionfruit Lime</t>
  </si>
  <si>
    <t>Corona Refresca Guava Lime</t>
  </si>
  <si>
    <t>Vizzy Hard Seltzer Pineapple Mango</t>
  </si>
  <si>
    <t>Movo Variety Pack</t>
  </si>
  <si>
    <t>Movo Peach White Blend</t>
  </si>
  <si>
    <t>Leinenkugel's Spritzen Variety</t>
  </si>
  <si>
    <t>Leinenkugel's Sunset Wheat</t>
  </si>
  <si>
    <t>Leinenkugel's Spritzen Grapefruit</t>
  </si>
  <si>
    <t>Leinenkugel's Session Helles</t>
  </si>
  <si>
    <t>Leinenkugel's Seasonal Shandy</t>
  </si>
  <si>
    <t>Leinenkugel's Berry Weiss</t>
  </si>
  <si>
    <t>Foster's Lager</t>
  </si>
  <si>
    <t>Crispin Original</t>
  </si>
  <si>
    <t>Arnie's Spiked Lemonade</t>
  </si>
  <si>
    <t>Arnie's Spiked Iced Tea</t>
  </si>
  <si>
    <t>Steel Reserve Alloy Spiked Blue Razz (Raspberry)</t>
  </si>
  <si>
    <t>Steel Reserve Alloy Hard Pineapple</t>
  </si>
  <si>
    <t>Steel Reserve Alloy Blk Berry (Blackberry)</t>
  </si>
  <si>
    <t>Steel Reserve High Gravity (8%)</t>
  </si>
  <si>
    <t>Redd's Wicked Apple Ale</t>
  </si>
  <si>
    <t>Redd's Black Cherry Ale</t>
  </si>
  <si>
    <t>Redd's Apple Ale</t>
  </si>
  <si>
    <t>Coors Seltzer Mango</t>
  </si>
  <si>
    <t>Coors Seltzer Black Cherry</t>
  </si>
  <si>
    <t>Blue Moon Summer Honey Wheat</t>
  </si>
  <si>
    <t>Blue Moon Share Pack Variety Pack</t>
  </si>
  <si>
    <t>Blue Moon Mango Wheat</t>
  </si>
  <si>
    <t>Blue Moon Light Sky</t>
  </si>
  <si>
    <t>Blue Moon Iced Coffee Blonde</t>
  </si>
  <si>
    <t>Blue Moon Harvest Pumpkin Wheat</t>
  </si>
  <si>
    <t>TRAVELERS CLUB</t>
  </si>
  <si>
    <t>Stawski Vodka</t>
  </si>
  <si>
    <t>Stawski</t>
  </si>
  <si>
    <t>STAWSKI VODKA</t>
  </si>
  <si>
    <t>Starling Castle</t>
  </si>
  <si>
    <t>Starling Castl</t>
  </si>
  <si>
    <t>STARLING CASTL</t>
  </si>
  <si>
    <t>Shadow Brook</t>
  </si>
  <si>
    <t>SHADOW BROOK</t>
  </si>
  <si>
    <t>Sabrasol</t>
  </si>
  <si>
    <t>SANG SABRASOL</t>
  </si>
  <si>
    <t>San Felipe</t>
  </si>
  <si>
    <t>SAN FELIPE</t>
  </si>
  <si>
    <t>Coastal Spritz</t>
  </si>
  <si>
    <t>ROSE SPRITZ</t>
  </si>
  <si>
    <t>Ron Diaz</t>
  </si>
  <si>
    <t>RON DIAZ</t>
  </si>
  <si>
    <t>Pride &amp; Clarke Vodka</t>
  </si>
  <si>
    <t>MYX</t>
  </si>
  <si>
    <t>Myx</t>
  </si>
  <si>
    <t>MOLLY'S</t>
  </si>
  <si>
    <t>Marquis De La Musa</t>
  </si>
  <si>
    <t>Marquis D Musa</t>
  </si>
  <si>
    <t>MARQUIS D MUSA</t>
  </si>
  <si>
    <t>Mamita's Seltzer</t>
  </si>
  <si>
    <t>Luccio</t>
  </si>
  <si>
    <t>LUCCIO</t>
  </si>
  <si>
    <t>Rocky Mtn</t>
  </si>
  <si>
    <t>Lifted Libations</t>
  </si>
  <si>
    <t>LIFT LIBATION</t>
  </si>
  <si>
    <t>Les Hauts De Bel Air</t>
  </si>
  <si>
    <t>Les Hauts</t>
  </si>
  <si>
    <t>LES HAUTS</t>
  </si>
  <si>
    <t>LE GRAND NOIR</t>
  </si>
  <si>
    <t>Kiki</t>
  </si>
  <si>
    <t>KIKI VODKA</t>
  </si>
  <si>
    <t>Jacques Bardelot</t>
  </si>
  <si>
    <t>JACQ BARDELOT</t>
  </si>
  <si>
    <t>Gran Conti</t>
  </si>
  <si>
    <t>GRAN CONTI</t>
  </si>
  <si>
    <t>Dona Sol</t>
  </si>
  <si>
    <t>DONA SOL</t>
  </si>
  <si>
    <t>Craft House Cocktails</t>
  </si>
  <si>
    <t>Craft House</t>
  </si>
  <si>
    <t>CRAFT HOUSE</t>
  </si>
  <si>
    <t>Conquista</t>
  </si>
  <si>
    <t>CONQUISTA</t>
  </si>
  <si>
    <t>Beach Kite</t>
  </si>
  <si>
    <t>BEACH KITE</t>
  </si>
  <si>
    <t>BASIC</t>
  </si>
  <si>
    <t>American Fruits</t>
  </si>
  <si>
    <t>American Fruit</t>
  </si>
  <si>
    <t>AMERICAN FRUIT</t>
  </si>
  <si>
    <t>Zima Apple</t>
  </si>
  <si>
    <t>Yuengling Summer Wheat</t>
  </si>
  <si>
    <t>Yuengling IPL</t>
  </si>
  <si>
    <t>Yuengling Bock</t>
  </si>
  <si>
    <t>Wyder's</t>
  </si>
  <si>
    <t>WYDER'S KEG</t>
  </si>
  <si>
    <t>WYDER'S</t>
  </si>
  <si>
    <t>WOODCHUCK KEG</t>
  </si>
  <si>
    <t>Wint Gluhwein</t>
  </si>
  <si>
    <t>WINT GLUHWEIN</t>
  </si>
  <si>
    <t>Wild Leaf Black Tea With Lemon &amp; Honeysuckle</t>
  </si>
  <si>
    <t>White Claw Mango Seltzer</t>
  </si>
  <si>
    <t>S&amp;H Premium Brands</t>
  </si>
  <si>
    <t>Weltenburger</t>
  </si>
  <si>
    <t>WELTENBURGER</t>
  </si>
  <si>
    <t>Henry Weinhard's India Pale Ale</t>
  </si>
  <si>
    <t>Vizzy Hard Seltzer Variety</t>
  </si>
  <si>
    <t>Viva Spritz</t>
  </si>
  <si>
    <t>VIVA SPRITZ</t>
  </si>
  <si>
    <t>UNIBROUE KEG</t>
  </si>
  <si>
    <t>UNIBROUE</t>
  </si>
  <si>
    <t>Two Hats Lime</t>
  </si>
  <si>
    <t>Twisted Tea Light</t>
  </si>
  <si>
    <t>Twisted Tea Frosted Cherry</t>
  </si>
  <si>
    <t>Truly Hard Seltzer</t>
  </si>
  <si>
    <t>Alchemy&amp;Science</t>
  </si>
  <si>
    <t>Lucky Trav</t>
  </si>
  <si>
    <t>TRAVELER KEG</t>
  </si>
  <si>
    <t>TRAVELER IPA</t>
  </si>
  <si>
    <t>TRAVELER</t>
  </si>
  <si>
    <t>Tona</t>
  </si>
  <si>
    <t>TONA</t>
  </si>
  <si>
    <t>Ennoble Beverages</t>
  </si>
  <si>
    <t>TIPSY TOMATO</t>
  </si>
  <si>
    <t>Third Shift Amber Lager</t>
  </si>
  <si>
    <t>TGI FRIDAY''S</t>
  </si>
  <si>
    <t>Svedka</t>
  </si>
  <si>
    <t>SVEDKA SELTZ</t>
  </si>
  <si>
    <t>Louis Glunz</t>
  </si>
  <si>
    <t>Suprema</t>
  </si>
  <si>
    <t>SUPREMA</t>
  </si>
  <si>
    <t>SULLIVAN'S KEG</t>
  </si>
  <si>
    <t>SULLIVAN'S</t>
  </si>
  <si>
    <t>Strongbow Gold Apple Cider</t>
  </si>
  <si>
    <t>STIEGL KEG</t>
  </si>
  <si>
    <t>STIEGL</t>
  </si>
  <si>
    <t>Steel Reserve Alloy Spiked Punch</t>
  </si>
  <si>
    <t>St Ides Malt Liquor</t>
  </si>
  <si>
    <t>Saint Archer Gold Lager</t>
  </si>
  <si>
    <t>Speakeasy</t>
  </si>
  <si>
    <t>SPEAKEASY KEG</t>
  </si>
  <si>
    <t>SPEAKEASY</t>
  </si>
  <si>
    <t>Southampton</t>
  </si>
  <si>
    <t>SOUTHMPTN KEG</t>
  </si>
  <si>
    <t>SOUTHAMPTON</t>
  </si>
  <si>
    <t>Sol Cerveza</t>
  </si>
  <si>
    <t>Smith &amp; Forge Hard Cider</t>
  </si>
  <si>
    <t>Sly Fox</t>
  </si>
  <si>
    <t>SLY FOX KEG</t>
  </si>
  <si>
    <t>SLY FOX</t>
  </si>
  <si>
    <t>SHIPYARD</t>
  </si>
  <si>
    <t>SHINER</t>
  </si>
  <si>
    <t>SHED</t>
  </si>
  <si>
    <t>SEA DOG</t>
  </si>
  <si>
    <t>Schlitz</t>
  </si>
  <si>
    <t>SARATOGA</t>
  </si>
  <si>
    <t>SARANAC SODA</t>
  </si>
  <si>
    <t>SARANAC</t>
  </si>
  <si>
    <t>Samuel Adams Rebel Rouser Double IPA</t>
  </si>
  <si>
    <t>Rivertowne</t>
  </si>
  <si>
    <t>RIVERTOWNE</t>
  </si>
  <si>
    <t>REKORDERLIG</t>
  </si>
  <si>
    <t>Regia</t>
  </si>
  <si>
    <t>REGIA</t>
  </si>
  <si>
    <t>Redd's Peach Ale</t>
  </si>
  <si>
    <t>Redd's Wicked Black Cherry Ale</t>
  </si>
  <si>
    <t>RED BULL</t>
  </si>
  <si>
    <t>QUILMES</t>
  </si>
  <si>
    <t>Pub Nob (Pos)</t>
  </si>
  <si>
    <t>Pub Knob</t>
  </si>
  <si>
    <t>PUB KNOB</t>
  </si>
  <si>
    <t>Polar</t>
  </si>
  <si>
    <t>POLAR SLTZRADE</t>
  </si>
  <si>
    <t>POLAR</t>
  </si>
  <si>
    <t>Poland Spring</t>
  </si>
  <si>
    <t>POLAND SPRING</t>
  </si>
  <si>
    <t>POINT</t>
  </si>
  <si>
    <t>Pilsener</t>
  </si>
  <si>
    <t>PILSENER</t>
  </si>
  <si>
    <t>PETRUS</t>
  </si>
  <si>
    <t>Perla</t>
  </si>
  <si>
    <t>PERLA</t>
  </si>
  <si>
    <t>Palm Breeze Pineapple Mandarin Orange</t>
  </si>
  <si>
    <t>Palaweno</t>
  </si>
  <si>
    <t>PALAWENO</t>
  </si>
  <si>
    <t>Owl's Brew</t>
  </si>
  <si>
    <t>OWL'S BREW</t>
  </si>
  <si>
    <t>OTTER CREEK</t>
  </si>
  <si>
    <t>OLD SPECK HEN</t>
  </si>
  <si>
    <t>Olde English 800</t>
  </si>
  <si>
    <t>OHARA'S</t>
  </si>
  <si>
    <t>Bws Imports</t>
  </si>
  <si>
    <t>Ob Premier</t>
  </si>
  <si>
    <t>OB PREMIER</t>
  </si>
  <si>
    <t>Newcastle Brown Ale</t>
  </si>
  <si>
    <t>NEWBURGH</t>
  </si>
  <si>
    <t>Narragansett Fresh Catch</t>
  </si>
  <si>
    <t>MYTHOS</t>
  </si>
  <si>
    <t>MXD Cocktails Mai Tai</t>
  </si>
  <si>
    <t>Murphy's Irish Stout</t>
  </si>
  <si>
    <t>Movo Raspberry Rose</t>
  </si>
  <si>
    <t>MOSKATO</t>
  </si>
  <si>
    <t>Birra Moretti Lager</t>
  </si>
  <si>
    <t>MOOSEHEAD</t>
  </si>
  <si>
    <t>Monk''s Cafe</t>
  </si>
  <si>
    <t>MONK''S CAFE</t>
  </si>
  <si>
    <t>Molson XXX</t>
  </si>
  <si>
    <t>Molson Ice</t>
  </si>
  <si>
    <t>Molson Golden</t>
  </si>
  <si>
    <t>Molson Excel</t>
  </si>
  <si>
    <t>Molson Canadian</t>
  </si>
  <si>
    <t>Molson Canadian Light</t>
  </si>
  <si>
    <t>Mississippi Brewing</t>
  </si>
  <si>
    <t>MISSISSIPPI</t>
  </si>
  <si>
    <t>Misc</t>
  </si>
  <si>
    <t>Miscellaneous</t>
  </si>
  <si>
    <t>MISCELLANEOUS</t>
  </si>
  <si>
    <t>Milwaukee's Best Premium</t>
  </si>
  <si>
    <t>Mike's Hard Pomegranate Punch</t>
  </si>
  <si>
    <t>Mike's Classic Margarita Fiesta</t>
  </si>
  <si>
    <t>Mike's Lite Hard Lemonade</t>
  </si>
  <si>
    <t>Mike's Harder Lemonade</t>
  </si>
  <si>
    <t>Mike's Harder Fruit Punch</t>
  </si>
  <si>
    <t>Mike's Hard Black Cherry Lemonade</t>
  </si>
  <si>
    <t>Mike's Hard Mike-Arita</t>
  </si>
  <si>
    <t>Miller Genuine Draft (MGD)</t>
  </si>
  <si>
    <t>Marathon 26.2</t>
  </si>
  <si>
    <t>MACKESON</t>
  </si>
  <si>
    <t>LUCKY TRAV</t>
  </si>
  <si>
    <t>LUCK TRAV KEG</t>
  </si>
  <si>
    <t>LONG TRAIL KEG</t>
  </si>
  <si>
    <t>LONG TRAIL</t>
  </si>
  <si>
    <t>Miller Lite</t>
  </si>
  <si>
    <t>Lion Brewery</t>
  </si>
  <si>
    <t>Lionshead</t>
  </si>
  <si>
    <t>LIONSHEAD KEG</t>
  </si>
  <si>
    <t>LIONSHEAD</t>
  </si>
  <si>
    <t>Leinenkugel's Toasted Bock</t>
  </si>
  <si>
    <t>Leinenkugel's Summer Shandy</t>
  </si>
  <si>
    <t>Lech Premium</t>
  </si>
  <si>
    <t>Kirkland</t>
  </si>
  <si>
    <t>KIRKLAND</t>
  </si>
  <si>
    <t>Kinky Cocktail</t>
  </si>
  <si>
    <t>KINKY CCKT</t>
  </si>
  <si>
    <t>Kingfisher Premium Lager</t>
  </si>
  <si>
    <t>George Killian's Irish Red</t>
  </si>
  <si>
    <t>Keystone Light</t>
  </si>
  <si>
    <t>Keystone Ice</t>
  </si>
  <si>
    <t>KEG DISCOUNT</t>
  </si>
  <si>
    <t>Karlovacko</t>
  </si>
  <si>
    <t>KARLOVACKO</t>
  </si>
  <si>
    <t>JOLLY TRAV KEG</t>
  </si>
  <si>
    <t>JOLLY TRAV</t>
  </si>
  <si>
    <t>JOHN DALY</t>
  </si>
  <si>
    <t>Carolina Global</t>
  </si>
  <si>
    <t>JASMINE'S</t>
  </si>
  <si>
    <t>JACK-O-TRAV</t>
  </si>
  <si>
    <t>ITHACA KEG</t>
  </si>
  <si>
    <t>Ithaca Apricot Wheat</t>
  </si>
  <si>
    <t>INNIS&amp;GUNN KEG</t>
  </si>
  <si>
    <t>INNIS&amp;GUNN</t>
  </si>
  <si>
    <t>INEDIT</t>
  </si>
  <si>
    <t>IMPERIAL</t>
  </si>
  <si>
    <t>HOULIHANS IPA</t>
  </si>
  <si>
    <t>Henry's Hard Sparkling Water Lemon Lime</t>
  </si>
  <si>
    <t>Henry's Hard Soda Orange</t>
  </si>
  <si>
    <t>Heineken 0.0 (Heineken Non-Alcoholic NA)</t>
  </si>
  <si>
    <t>Heineken</t>
  </si>
  <si>
    <t>HEAVY SEAS KEG</t>
  </si>
  <si>
    <t>HEAVY SEAS</t>
  </si>
  <si>
    <t>HARD FRESCO</t>
  </si>
  <si>
    <t>Hamm's Special Light</t>
  </si>
  <si>
    <t>HACK-PSCH KEG</t>
  </si>
  <si>
    <t>GULDEN DRAAK KEG</t>
  </si>
  <si>
    <t>Grolsch Premium Lager</t>
  </si>
  <si>
    <t>Good Day Soju</t>
  </si>
  <si>
    <t>GOOD DAY SOJU</t>
  </si>
  <si>
    <t>Golden Pheasant</t>
  </si>
  <si>
    <t>GOLDN PHEASNT</t>
  </si>
  <si>
    <t>World Brews</t>
  </si>
  <si>
    <t>Goldmine</t>
  </si>
  <si>
    <t>GOLDMINE</t>
  </si>
  <si>
    <t>GENESEE</t>
  </si>
  <si>
    <t>FRULI KEG</t>
  </si>
  <si>
    <t>FRULI</t>
  </si>
  <si>
    <t>Fruh Kolsch</t>
  </si>
  <si>
    <t>FRUH KOLSCH</t>
  </si>
  <si>
    <t>FRANKS</t>
  </si>
  <si>
    <t>FOUR LOKO</t>
  </si>
  <si>
    <t>Foster's Premium Ale</t>
  </si>
  <si>
    <t>Funky Buddha Florida Rebuilds</t>
  </si>
  <si>
    <t>FLYING FISH</t>
  </si>
  <si>
    <t>FLY FISH KEG</t>
  </si>
  <si>
    <t>Fix Hellas</t>
  </si>
  <si>
    <t>FIX HELLAS</t>
  </si>
  <si>
    <t>Fegley's Brew Works</t>
  </si>
  <si>
    <t>Fegley's</t>
  </si>
  <si>
    <t>FEGLEY'S</t>
  </si>
  <si>
    <t>FAMOSA</t>
  </si>
  <si>
    <t>ESTRELLA</t>
  </si>
  <si>
    <t>EFES</t>
  </si>
  <si>
    <t>EARTHQUAKE</t>
  </si>
  <si>
    <t>DUCLAW</t>
  </si>
  <si>
    <t>DRAGON STOUT</t>
  </si>
  <si>
    <t>Dos Equis Lager Especial</t>
  </si>
  <si>
    <t>Dos Equis Amber Lager</t>
  </si>
  <si>
    <t>Dos Equis Mexican Pale Ale</t>
  </si>
  <si>
    <t>Dogfish Head 60 Minute IPA</t>
  </si>
  <si>
    <t>DOC'S</t>
  </si>
  <si>
    <t>Dinkelacker</t>
  </si>
  <si>
    <t>DINKLACKER</t>
  </si>
  <si>
    <t>DINKELACKER</t>
  </si>
  <si>
    <t>CZECHVAR</t>
  </si>
  <si>
    <t>Cerveza CusqueÃ±a</t>
  </si>
  <si>
    <t>CURIOUS TRAV</t>
  </si>
  <si>
    <t>Crispin Variety Pack</t>
  </si>
  <si>
    <t>CRICKET</t>
  </si>
  <si>
    <t>Country Time</t>
  </si>
  <si>
    <t>COUNTRY TIME</t>
  </si>
  <si>
    <t>Coronado Brewing</t>
  </si>
  <si>
    <t>Coronado</t>
  </si>
  <si>
    <t>CORONADO</t>
  </si>
  <si>
    <t>Corona Hard Seltzer Variety Pack</t>
  </si>
  <si>
    <t>Corona Refresca Variety Pack</t>
  </si>
  <si>
    <t>Coors Seltzer Variety</t>
  </si>
  <si>
    <t>Extra Gold Lager</t>
  </si>
  <si>
    <t>Coors Banquet</t>
  </si>
  <si>
    <t>Coney Island Hard Orange Cream</t>
  </si>
  <si>
    <t>CITIZEN CIDER</t>
  </si>
  <si>
    <t>Cayman Jack Cuban Mojito</t>
  </si>
  <si>
    <t>Cass</t>
  </si>
  <si>
    <t>CASS</t>
  </si>
  <si>
    <t>Cape Line Margarita</t>
  </si>
  <si>
    <t>Buckler Non Alcoholic</t>
  </si>
  <si>
    <t>Blue Moon Belgian White Ale</t>
  </si>
  <si>
    <t>Birra Italia</t>
  </si>
  <si>
    <t>BIRRA ITALIA</t>
  </si>
  <si>
    <t>Hygrade Beverage</t>
  </si>
  <si>
    <t>Soda Birch</t>
  </si>
  <si>
    <t>BIRCH</t>
  </si>
  <si>
    <t>Bernard</t>
  </si>
  <si>
    <t>BERNARD</t>
  </si>
  <si>
    <t>BAVIK</t>
  </si>
  <si>
    <t>BASIC SELTZ</t>
  </si>
  <si>
    <t>BARTNDR SERIES</t>
  </si>
  <si>
    <t>BAPTIST WIT</t>
  </si>
  <si>
    <t>BANKS</t>
  </si>
  <si>
    <t>BALLAST PT</t>
  </si>
  <si>
    <t>Global Village Imp.</t>
  </si>
  <si>
    <t>AUGUSTINER</t>
  </si>
  <si>
    <t>Arnold Palmer Spiked Half &amp; Half</t>
  </si>
  <si>
    <t>Angry Orchard Crisp Apple</t>
  </si>
  <si>
    <t>ANCHOR</t>
  </si>
  <si>
    <t>Amstel Radler</t>
  </si>
  <si>
    <t>Amstel Light</t>
  </si>
  <si>
    <t>Amstel Wheat</t>
  </si>
  <si>
    <t>Cerveza Aguila</t>
  </si>
  <si>
    <t>Global Brand ID</t>
  </si>
  <si>
    <t>Brand ID</t>
  </si>
  <si>
    <t>In the counties of Bergen, Essex, Hudson, Passaic, Union, Morris and Sussex. [Row added per user confirmation - missing from Encompass export]</t>
  </si>
  <si>
    <t>In the counties of Bergen, Essex, Hudson, Passaic, Union, Morris, Sussex and Middlesex. [Row added per user confirmation - missing from Encompass export]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</si>
</sst>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0"/>
      <color theme="1"/>
      <name val="Arial"/>
      <family val="2"/>
    </font>
    <font>
      <b/>
      <sz val="10"/>
      <color rgb="FFFFFFFF"/>
      <name val="Arial"/>
      <family val="2"/>
    </font>
    <font>
      <b/>
      <sz val="10"/>
      <color theme="1"/>
      <name val="Arial"/>
      <family val="2"/>
    </font>
    <font>
      <u/>
      <sz val="10"/>
      <color rgb="FF0000FF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5">
    <fill>
      <patternFill patternType="none"/>
    </fill>
    <fill>
      <patternFill patternType="gray125"/>
    </fill>
    <fill>
      <patternFill patternType="solid">
        <fgColor rgb="FFAFAEAE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EB9C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1">
    <xf numFmtId="0" fontId="0" fillId="0" borderId="0" xfId="0" applyAlignment="1">
      <alignment horizontal="left"/>
    </xf>
    <xf numFmtId="0" fontId="1" fillId="2" borderId="1" xfId="0" applyFont="1" applyFill="1" applyBorder="1" applyAlignment="1">
      <alignment horizontal="left"/>
    </xf>
    <xf numFmtId="0" fontId="2" fillId="0" borderId="0" xfId="0" applyFont="1" applyAlignment="1">
      <alignment horizontal="left"/>
    </xf>
    <xf numFmtId="0" fontId="3" fillId="0" borderId="0" xfId="0" applyFont="1" applyAlignment="1">
      <alignment horizontal="left"/>
    </xf>
    <xf numFmtId="0" fontId="0" fillId="0" borderId="0" xfId="0"/>
    <xf numFmtId="22" fontId="0" fillId="0" borderId="0" xfId="0" applyNumberFormat="1"/>
    <xf numFmtId="0" fontId="2" fillId="3" borderId="0" xfId="0" applyFont="1" applyFill="1" applyAlignment="1">
      <alignment horizontal="left"/>
    </xf>
    <xf numFmtId="0" fontId="1" fillId="2" borderId="0" xfId="0" applyFont="1" applyFill="1" applyAlignment="1">
      <alignment horizontal="left"/>
    </xf>
    <xf numFmtId="49" fontId="0" fillId="0" borderId="0" xfId="0" applyNumberFormat="1" applyAlignment="1">
      <alignment horizontal="left"/>
    </xf>
    <xf numFmtId="0" fontId="2" fillId="4" borderId="0" xfId="0" applyFont="1" applyFill="1" applyAlignment="1">
      <alignment horizontal="left"/>
    </xf>
    <xf numFmtId="0" fontId="2" fillId="0" borderId="0" xfId="0" applyFont="1" applyFill="1" applyAlignment="1">
      <alignment horizontal="left"/>
    </xf>
  </cellXfs>
  <cellStyles count="1">
    <cellStyle name="Normal" xfId="0" builtinId="0"/>
  </cellStyles>
  <dxfs count="8"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9C6500"/>
      </font>
      <fill>
        <patternFill patternType="solid">
          <fgColor indexed="64"/>
          <bgColor rgb="FFFFEB9C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9C6500"/>
      </font>
      <fill>
        <patternFill patternType="solid">
          <fgColor indexed="64"/>
          <bgColor rgb="FFFFEB9C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10/relationships/person" Target="persons/perso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75" row="6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5F6D57D5-DA4E-4EE1-B3F9-9FB827118563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5ad8d065-e6d2-47ec-84f7-047f11047a2a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827" Type="http://schemas.openxmlformats.org/officeDocument/2006/relationships/hyperlink" Target="https://s3.amazonaws.com/cpgcamera_prod/ths_reports/kohlerdist.com/a.scott@kohlerdist.com/5a6a007264ee11f1a15fa64969367efa.jpg" TargetMode="External"/><Relationship Id="rId170" Type="http://schemas.openxmlformats.org/officeDocument/2006/relationships/hyperlink" Target="https://s3.amazonaws.com/cpgcamera_prod/ths_reports/kohlerdist.com/n.melissari@kohlerdist.com/b0d0fad2846b11f1ab272ae291a38e7f.jpg" TargetMode="External"/><Relationship Id="rId987" Type="http://schemas.openxmlformats.org/officeDocument/2006/relationships/hyperlink" Target="https://s3.amazonaws.com/cpgcamera_prod/ths_reports/kohlerdist.com/b.sengebush@kohlerdist.com/a39d81b4762e11f18b64ead9fc07000b.jpg" TargetMode="External"/><Relationship Id="rId847" Type="http://schemas.openxmlformats.org/officeDocument/2006/relationships/hyperlink" Target="https://s3.amazonaws.com/cpgcamera_prod/ths_reports/kohlerdist.com/b.sengebush@kohlerdist.com/9ff0d2507a3911f1932ac2c1afc8f536.jpg" TargetMode="External"/><Relationship Id="rId1477" Type="http://schemas.openxmlformats.org/officeDocument/2006/relationships/hyperlink" Target="https://s3.amazonaws.com/cpgcamera_prod/ths_reports/kohlerdist.com/p.mclaughlin@kohlerdist.com/1157ffb66e4d11f19367b2245db26c03.jpg" TargetMode="External"/><Relationship Id="rId1684" Type="http://schemas.openxmlformats.org/officeDocument/2006/relationships/hyperlink" Target="https://s3.amazonaws.com/cpgcamera_prod/ths_reports/kohlerdist.com/n.melissari@kohlerdist.com/32e191ca6a6411f1800ccadd732692a0.jpg" TargetMode="External"/><Relationship Id="rId1891" Type="http://schemas.openxmlformats.org/officeDocument/2006/relationships/hyperlink" Target="https://s3.amazonaws.com/cpgcamera_prod/ths_reports/kohlerdist.com/a.scott@kohlerdist.com/3a2f35da641111f18dee02c06eecbe1e.jpg" TargetMode="External"/><Relationship Id="rId2528" Type="http://schemas.openxmlformats.org/officeDocument/2006/relationships/vmlDrawing" Target="../drawings/vmlDrawing1.vml"/><Relationship Id="rId707" Type="http://schemas.openxmlformats.org/officeDocument/2006/relationships/hyperlink" Target="https://s3.amazonaws.com/cpgcamera_prod/ths_reports/kohlerdist.com/b.sengebush@kohlerdist.com/446f83067bc711f18baf9ed155a5443b.jpg" TargetMode="External"/><Relationship Id="rId914" Type="http://schemas.openxmlformats.org/officeDocument/2006/relationships/hyperlink" Target="https://s3.amazonaws.com/cpgcamera_prod/ths_reports/kohlerdist.com/robinf@kohlerdist.com/cbe9b7187ae911f1b2cee685f4fde8ba.jpg" TargetMode="External"/><Relationship Id="rId1337" Type="http://schemas.openxmlformats.org/officeDocument/2006/relationships/hyperlink" Target="https://s3.amazonaws.com/cpgcamera_prod/ths_reports/kohlerdist.com/a.scott@kohlerdist.com/383997566f1b11f18f48c2290d138d4c.jpg" TargetMode="External"/><Relationship Id="rId1544" Type="http://schemas.openxmlformats.org/officeDocument/2006/relationships/hyperlink" Target="https://s3.amazonaws.com/cpgcamera_prod/ths_reports/kohlerdist.com/n.melissari@kohlerdist.com/7173ea346b3411f181058e6063ac01e3.jpg" TargetMode="External"/><Relationship Id="rId1751" Type="http://schemas.openxmlformats.org/officeDocument/2006/relationships/hyperlink" Target="https://s3.amazonaws.com/cpgcamera_prod/ths_reports/kohlerdist.com/a.scott@kohlerdist.com/215938c668e911f1808636323f544d5b.jpg" TargetMode="External"/><Relationship Id="rId43" Type="http://schemas.openxmlformats.org/officeDocument/2006/relationships/hyperlink" Target="https://s3.amazonaws.com/cpgcamera_prod/ths_reports/kohlerdist.com/a.scott@kohlerdist.com/779baa30853a11f18d63924354bfe064.jpg" TargetMode="External"/><Relationship Id="rId1404" Type="http://schemas.openxmlformats.org/officeDocument/2006/relationships/hyperlink" Target="https://s3.amazonaws.com/cpgcamera_prod/ths_reports/kohlerdist.com/a.scott@kohlerdist.com/97001b6e6e6911f1b74d32adefc10753.jpg" TargetMode="External"/><Relationship Id="rId1611" Type="http://schemas.openxmlformats.org/officeDocument/2006/relationships/hyperlink" Target="https://s3.amazonaws.com/cpgcamera_prod/ths_reports/kohlerdist.com/robinf@kohlerdist.com/2a47047c6b2d11f1b62fc654cb61610e.jpg" TargetMode="External"/><Relationship Id="rId497" Type="http://schemas.openxmlformats.org/officeDocument/2006/relationships/hyperlink" Target="https://s3.amazonaws.com/cpgcamera_prod/ths_reports/kohlerdist.com/b.sengebush@kohlerdist.com/72b66638807411f198f87ea3e73d7a5f.jpg" TargetMode="External"/><Relationship Id="rId2178" Type="http://schemas.openxmlformats.org/officeDocument/2006/relationships/hyperlink" Target="https://s3.amazonaws.com/cpgcamera_prod/ths_reports/kohlerdist.com/p.mclaughlin@kohlerdist.com/a29fc31c4a4111f188bcc65f9ca233ca.jpg" TargetMode="External"/><Relationship Id="rId2385" Type="http://schemas.openxmlformats.org/officeDocument/2006/relationships/hyperlink" Target="https://s3.amazonaws.com/cpgcamera_prod/ths_reports/kohlerdist.com/n.melissari@kohlerdist.com/7b62068e432511f1908d3af4b79d4a13.jpg" TargetMode="External"/><Relationship Id="rId357" Type="http://schemas.openxmlformats.org/officeDocument/2006/relationships/hyperlink" Target="https://s3.amazonaws.com/cpgcamera_prod/ths_reports/kohlerdist.com/a.scott@kohlerdist.com/b0913f0e821411f184d566b1fd310ba5.jpg" TargetMode="External"/><Relationship Id="rId1194" Type="http://schemas.openxmlformats.org/officeDocument/2006/relationships/hyperlink" Target="https://s3.amazonaws.com/cpgcamera_prod/ths_reports/kohlerdist.com/p.mclaughlin@kohlerdist.com/36d6bff870a411f185e7025174d54142.jpg" TargetMode="External"/><Relationship Id="rId2038" Type="http://schemas.openxmlformats.org/officeDocument/2006/relationships/hyperlink" Target="https://s3.amazonaws.com/cpgcamera_prod/ths_reports/kohlerdist.com/a.acciardi@kohlerdist.com/e9196f984e2211f1a05ac6b937f3b3b1.jpg" TargetMode="External"/><Relationship Id="rId217" Type="http://schemas.openxmlformats.org/officeDocument/2006/relationships/hyperlink" Target="https://s3.amazonaws.com/cpgcamera_prod/ths_reports/kohlerdist.com/b.sengebush@kohlerdist.com/f9643c14845c11f1a70c2ae291a38e7f.jpg" TargetMode="External"/><Relationship Id="rId564" Type="http://schemas.openxmlformats.org/officeDocument/2006/relationships/hyperlink" Target="https://s3.amazonaws.com/cpgcamera_prod/ths_reports/kohlerdist.com/robinf@kohlerdist.com/464b1426806111f185b182c7ab0287c4.jpg" TargetMode="External"/><Relationship Id="rId771" Type="http://schemas.openxmlformats.org/officeDocument/2006/relationships/hyperlink" Target="https://s3.amazonaws.com/cpgcamera_prod/ths_reports/kohlerdist.com/n.melissari@kohlerdist.com/f6cbc5f27bb111f1bea652ef4f1c4740.jpg" TargetMode="External"/><Relationship Id="rId2245" Type="http://schemas.openxmlformats.org/officeDocument/2006/relationships/hyperlink" Target="https://s3.amazonaws.com/cpgcamera_prod/ths_reports/kohlerdist.com/m.harboy@kohlerdist.com/552a26e6496911f1befea2349d5569f0.jpg" TargetMode="External"/><Relationship Id="rId2452" Type="http://schemas.openxmlformats.org/officeDocument/2006/relationships/hyperlink" Target="https://s3.amazonaws.com/cpgcamera_prod/ths_reports/kohlerdist.com/b.sengebush@kohlerdist.com/bc38e85a3e6e11f1a7412aca04aad2cf.jpg" TargetMode="External"/><Relationship Id="rId424" Type="http://schemas.openxmlformats.org/officeDocument/2006/relationships/hyperlink" Target="https://s3.amazonaws.com/cpgcamera_prod/ths_reports/kohlerdist.com/n.melissari@kohlerdist.com/671c5bfe813511f19900f21c75b75752.jpg" TargetMode="External"/><Relationship Id="rId631" Type="http://schemas.openxmlformats.org/officeDocument/2006/relationships/hyperlink" Target="https://s3.amazonaws.com/cpgcamera_prod/ths_reports/kohlerdist.com/p.mclaughlin@kohlerdist.com/31ff7cc47f9311f196b846219b10de08.jpg" TargetMode="External"/><Relationship Id="rId1054" Type="http://schemas.openxmlformats.org/officeDocument/2006/relationships/hyperlink" Target="https://s3.amazonaws.com/cpgcamera_prod/ths_reports/kohlerdist.com/p.mclaughlin@kohlerdist.com/258c542474a511f1882aa69c6251f73a.jpg" TargetMode="External"/><Relationship Id="rId1261" Type="http://schemas.openxmlformats.org/officeDocument/2006/relationships/hyperlink" Target="https://s3.amazonaws.com/cpgcamera_prod/ths_reports/kohlerdist.com/p.mclaughlin@kohlerdist.com/9c60b3786ff111f186e6de1b940aa6a4.jpg" TargetMode="External"/><Relationship Id="rId2105" Type="http://schemas.openxmlformats.org/officeDocument/2006/relationships/hyperlink" Target="https://s3.amazonaws.com/cpgcamera_prod/ths_reports/kohlerdist.com/a.scott@kohlerdist.com/4f4b23204a5311f189d72e353b606086.jpg" TargetMode="External"/><Relationship Id="rId2312" Type="http://schemas.openxmlformats.org/officeDocument/2006/relationships/hyperlink" Target="https://s3.amazonaws.com/cpgcamera_prod/ths_reports/kohlerdist.com/n.melissari@kohlerdist.com/021d5f0448a111f19f1feed508d5b85f.jpg" TargetMode="External"/><Relationship Id="rId1121" Type="http://schemas.openxmlformats.org/officeDocument/2006/relationships/hyperlink" Target="https://s3.amazonaws.com/cpgcamera_prod/ths_reports/kohlerdist.com/a.scott@kohlerdist.com/190b23f273d711f18a8cee23edc1b1db.jpg" TargetMode="External"/><Relationship Id="rId1938" Type="http://schemas.openxmlformats.org/officeDocument/2006/relationships/hyperlink" Target="https://s3.amazonaws.com/cpgcamera_prod/ths_reports/kohlerdist.com/m.harboy@kohlerdist.com/6c6a083859dd11f1987a2acedd4ad0d3.jpg" TargetMode="External"/><Relationship Id="rId281" Type="http://schemas.openxmlformats.org/officeDocument/2006/relationships/hyperlink" Target="https://s3.amazonaws.com/cpgcamera_prod/ths_reports/kohlerdist.com/a.scott@kohlerdist.com/274a9340845711f188b44ad464241486.jpg" TargetMode="External"/><Relationship Id="rId141" Type="http://schemas.openxmlformats.org/officeDocument/2006/relationships/hyperlink" Target="https://s3.amazonaws.com/cpgcamera_prod/ths_reports/kohlerdist.com/n.melissari@kohlerdist.com/0db540ac847411f191fa4ad464241486.jpg" TargetMode="External"/><Relationship Id="rId7" Type="http://schemas.openxmlformats.org/officeDocument/2006/relationships/hyperlink" Target="https://s3.amazonaws.com/cpgcamera_prod/ths_reports/kohlerdist.com/n.melissari@kohlerdist.com/30fada1c85dd11f18c929ad864ecf12e.jpg" TargetMode="External"/><Relationship Id="rId958" Type="http://schemas.openxmlformats.org/officeDocument/2006/relationships/hyperlink" Target="https://s3.amazonaws.com/cpgcamera_prod/ths_reports/kohlerdist.com/a.scott@kohlerdist.com/12ab7f7c765511f18c6f761c2ba99231.jpg" TargetMode="External"/><Relationship Id="rId1588" Type="http://schemas.openxmlformats.org/officeDocument/2006/relationships/hyperlink" Target="https://s3.amazonaws.com/cpgcamera_prod/ths_reports/kohlerdist.com/n.melissari@kohlerdist.com/f657933c6b2e11f1b48612542cd93551.jpg" TargetMode="External"/><Relationship Id="rId1795" Type="http://schemas.openxmlformats.org/officeDocument/2006/relationships/hyperlink" Target="https://s3.amazonaws.com/cpgcamera_prod/ths_reports/kohlerdist.com/n.melissari@kohlerdist.com/7bd6927268cf11f186765e231b75548d.jpg" TargetMode="External"/><Relationship Id="rId87" Type="http://schemas.openxmlformats.org/officeDocument/2006/relationships/hyperlink" Target="https://s3.amazonaws.com/cpgcamera_prod/ths_reports/kohlerdist.com/p.mclaughlin@kohlerdist.com/f2239e36852411f19b2f2a402785980f.jpg" TargetMode="External"/><Relationship Id="rId818" Type="http://schemas.openxmlformats.org/officeDocument/2006/relationships/hyperlink" Target="https://s3.amazonaws.com/cpgcamera_prod/ths_reports/kohlerdist.com/p.mclaughlin@kohlerdist.com/30a0e11a7af211f1b95ce685f4fde8ba.jpg" TargetMode="External"/><Relationship Id="rId1448" Type="http://schemas.openxmlformats.org/officeDocument/2006/relationships/hyperlink" Target="https://s3.amazonaws.com/cpgcamera_prod/ths_reports/kohlerdist.com/a.scott@kohlerdist.com/fb2044f86e5911f1b594b2245db26c03.jpg" TargetMode="External"/><Relationship Id="rId1655" Type="http://schemas.openxmlformats.org/officeDocument/2006/relationships/hyperlink" Target="https://s3.amazonaws.com/cpgcamera_prod/ths_reports/kohlerdist.com/n.melissari@kohlerdist.com/1e3926706a6911f1a18ecadd732692a0.jpg" TargetMode="External"/><Relationship Id="rId1308" Type="http://schemas.openxmlformats.org/officeDocument/2006/relationships/hyperlink" Target="https://s3.amazonaws.com/cpgcamera_prod/ths_reports/kohlerdist.com/p.mclaughlin@kohlerdist.com/ef2a6a486f2111f1954fd62fabc52eb8.jpg" TargetMode="External"/><Relationship Id="rId1862" Type="http://schemas.openxmlformats.org/officeDocument/2006/relationships/hyperlink" Target="https://s3.amazonaws.com/cpgcamera_prod/ths_reports/kohlerdist.com/a.scott@kohlerdist.com/80b3f44c64dd11f1b2eca64969367efa.jpg" TargetMode="External"/><Relationship Id="rId1515" Type="http://schemas.openxmlformats.org/officeDocument/2006/relationships/hyperlink" Target="https://s3.amazonaws.com/cpgcamera_prod/ths_reports/kohlerdist.com/n.melissari@kohlerdist.com/7173ea346b3411f181058e6063ac01e3.jpg" TargetMode="External"/><Relationship Id="rId1722" Type="http://schemas.openxmlformats.org/officeDocument/2006/relationships/hyperlink" Target="https://s3.amazonaws.com/cpgcamera_prod/ths_reports/kohlerdist.com/a.scott@kohlerdist.com/215938c668e911f1808636323f544d5b.jpg" TargetMode="External"/><Relationship Id="rId14" Type="http://schemas.openxmlformats.org/officeDocument/2006/relationships/hyperlink" Target="https://s3.amazonaws.com/cpgcamera_prod/ths_reports/kohlerdist.com/n.melissari@kohlerdist.com/dda5a98885db11f18aa56a365ab2a864.jpg" TargetMode="External"/><Relationship Id="rId2289" Type="http://schemas.openxmlformats.org/officeDocument/2006/relationships/hyperlink" Target="https://s3.amazonaws.com/cpgcamera_prod/ths_reports/kohlerdist.com/j.colonna@kohlerdist.com/64e5b2e648b311f19e9b9a9b05281bca.jpg" TargetMode="External"/><Relationship Id="rId2496" Type="http://schemas.openxmlformats.org/officeDocument/2006/relationships/hyperlink" Target="https://s3.amazonaws.com/cpgcamera_prod/ths_reports/kohlerdist.com/a.palmisano@kohlerdist.com/143f3cee3dab11f18e562aca04aad2cf.jpg" TargetMode="External"/><Relationship Id="rId468" Type="http://schemas.openxmlformats.org/officeDocument/2006/relationships/hyperlink" Target="https://s3.amazonaws.com/cpgcamera_prod/ths_reports/kohlerdist.com/n.melissari@kohlerdist.com/f7828fb2812911f1a4865aeb7cf23878.jpg" TargetMode="External"/><Relationship Id="rId675" Type="http://schemas.openxmlformats.org/officeDocument/2006/relationships/hyperlink" Target="https://s3.amazonaws.com/cpgcamera_prod/ths_reports/kohlerdist.com/n.melissari@kohlerdist.com/d06a7f9a7beb11f1bdc0a21eb7116df6.jpg" TargetMode="External"/><Relationship Id="rId882" Type="http://schemas.openxmlformats.org/officeDocument/2006/relationships/hyperlink" Target="https://s3.amazonaws.com/cpgcamera_prod/ths_reports/kohlerdist.com/b.sengebush@kohlerdist.com/a1029ad47a3911f1932ac2c1afc8f536.jpg" TargetMode="External"/><Relationship Id="rId1098" Type="http://schemas.openxmlformats.org/officeDocument/2006/relationships/hyperlink" Target="https://s3.amazonaws.com/cpgcamera_prod/ths_reports/kohlerdist.com/a.scott@kohlerdist.com/765e87ec73e611f1ae22ee23edc1b1db.jpg" TargetMode="External"/><Relationship Id="rId2149" Type="http://schemas.openxmlformats.org/officeDocument/2006/relationships/hyperlink" Target="https://s3.amazonaws.com/cpgcamera_prod/ths_reports/kohlerdist.com/robinf@kohlerdist.com/bd6806604a3611f190ee0edafcaaaf45.jpg" TargetMode="External"/><Relationship Id="rId2356" Type="http://schemas.openxmlformats.org/officeDocument/2006/relationships/hyperlink" Target="https://s3.amazonaws.com/cpgcamera_prod/ths_reports/kohlerdist.com/a.palmisano@kohlerdist.com/38a07912449b11f1af64222d9aa3d57f.jpg" TargetMode="External"/><Relationship Id="rId328" Type="http://schemas.openxmlformats.org/officeDocument/2006/relationships/hyperlink" Target="https://s3.amazonaws.com/cpgcamera_prod/ths_reports/kohlerdist.com/robinf@kohlerdist.com/b33da310844811f18c212ae291a38e7f.jpg" TargetMode="External"/><Relationship Id="rId535" Type="http://schemas.openxmlformats.org/officeDocument/2006/relationships/hyperlink" Target="https://s3.amazonaws.com/cpgcamera_prod/ths_reports/kohlerdist.com/a.scott@kohlerdist.com/c3ed3b00806811f1867a7ea3e73d7a5f.jpg" TargetMode="External"/><Relationship Id="rId742" Type="http://schemas.openxmlformats.org/officeDocument/2006/relationships/hyperlink" Target="https://s3.amazonaws.com/cpgcamera_prod/ths_reports/kohlerdist.com/b.sengebush@kohlerdist.com/211e060c7bc211f1a877a21eb7116df6.jpg" TargetMode="External"/><Relationship Id="rId1165" Type="http://schemas.openxmlformats.org/officeDocument/2006/relationships/hyperlink" Target="https://s3.amazonaws.com/cpgcamera_prod/ths_reports/kohlerdist.com/p.mclaughlin@kohlerdist.com/c296901c717211f1b1c10e79d93e6f14.jpg" TargetMode="External"/><Relationship Id="rId1372" Type="http://schemas.openxmlformats.org/officeDocument/2006/relationships/hyperlink" Target="https://s3.amazonaws.com/cpgcamera_prod/ths_reports/kohlerdist.com/a.scott@kohlerdist.com/dc96e0906e8c11f1aa7732adefc10753.jpg" TargetMode="External"/><Relationship Id="rId2009" Type="http://schemas.openxmlformats.org/officeDocument/2006/relationships/hyperlink" Target="https://s3.amazonaws.com/cpgcamera_prod/ths_reports/kohlerdist.com/a.acciardi@kohlerdist.com/dc7747b44efa11f18a4d5246a9f98eef.jpg" TargetMode="External"/><Relationship Id="rId2216" Type="http://schemas.openxmlformats.org/officeDocument/2006/relationships/hyperlink" Target="https://s3.amazonaws.com/cpgcamera_prod/ths_reports/kohlerdist.com/b.sengebush@kohlerdist.com/4d425110497311f1be3da2349d5569f0.jpg" TargetMode="External"/><Relationship Id="rId2423" Type="http://schemas.openxmlformats.org/officeDocument/2006/relationships/hyperlink" Target="https://s3.amazonaws.com/cpgcamera_prod/ths_reports/kohlerdist.com/n.melissari@kohlerdist.com/fd4a01ee3f2c11f180d00ed7ffd13332.jpg" TargetMode="External"/><Relationship Id="rId602" Type="http://schemas.openxmlformats.org/officeDocument/2006/relationships/hyperlink" Target="https://s3.amazonaws.com/cpgcamera_prod/ths_reports/kohlerdist.com/m.ast@kohlerdist.com/2ae0d6867fb111f1b85e0a7de4540e70.jpg" TargetMode="External"/><Relationship Id="rId1025" Type="http://schemas.openxmlformats.org/officeDocument/2006/relationships/hyperlink" Target="https://s3.amazonaws.com/cpgcamera_prod/ths_reports/kohlerdist.com/p.mclaughlin@kohlerdist.com/0f1b0bb6756f11f1b059d2305ddbe756.jpg" TargetMode="External"/><Relationship Id="rId1232" Type="http://schemas.openxmlformats.org/officeDocument/2006/relationships/hyperlink" Target="https://s3.amazonaws.com/cpgcamera_prod/ths_reports/kohlerdist.com/a.scott@kohlerdist.com/0aa56600701311f1938e0ef2bcb4e9aa.jpg" TargetMode="External"/><Relationship Id="rId185" Type="http://schemas.openxmlformats.org/officeDocument/2006/relationships/hyperlink" Target="https://s3.amazonaws.com/cpgcamera_prod/ths_reports/kohlerdist.com/n.melissari@kohlerdist.com/b9f97bd4846111f194912ae291a38e7f.jpg" TargetMode="External"/><Relationship Id="rId1909" Type="http://schemas.openxmlformats.org/officeDocument/2006/relationships/hyperlink" Target="https://s3.amazonaws.com/cpgcamera_prod/ths_reports/kohlerdist.com/a.palmisano@kohlerdist.com/3b135dbc5f5911f1adc6fed1a8270a9e.jpg" TargetMode="External"/><Relationship Id="rId392" Type="http://schemas.openxmlformats.org/officeDocument/2006/relationships/hyperlink" Target="https://s3.amazonaws.com/cpgcamera_prod/ths_reports/kohlerdist.com/p.lopez@kohlerdist.com/c0c856a0815111f1b2b7529e1be6c745.jpg" TargetMode="External"/><Relationship Id="rId2073" Type="http://schemas.openxmlformats.org/officeDocument/2006/relationships/hyperlink" Target="https://s3.amazonaws.com/cpgcamera_prod/ths_reports/kohlerdist.com/n.melissari@kohlerdist.com/4383392a4d5411f18945767d43c4e717.jpg" TargetMode="External"/><Relationship Id="rId2280" Type="http://schemas.openxmlformats.org/officeDocument/2006/relationships/hyperlink" Target="https://s3.amazonaws.com/cpgcamera_prod/ths_reports/kohlerdist.com/m.ast@kohlerdist.com/f3d0077848b711f1965256cb454cd580.jpg" TargetMode="External"/><Relationship Id="rId252" Type="http://schemas.openxmlformats.org/officeDocument/2006/relationships/hyperlink" Target="https://s3.amazonaws.com/cpgcamera_prod/ths_reports/kohlerdist.com/b.sengebush@kohlerdist.com/5de1bb8e845911f19f494ad464241486.jpg" TargetMode="External"/><Relationship Id="rId2140" Type="http://schemas.openxmlformats.org/officeDocument/2006/relationships/hyperlink" Target="https://s3.amazonaws.com/cpgcamera_prod/ths_reports/kohlerdist.com/j.colonna@kohlerdist.com/7deb56424a3e11f19aae2e353b606086.jpg" TargetMode="External"/><Relationship Id="rId112" Type="http://schemas.openxmlformats.org/officeDocument/2006/relationships/hyperlink" Target="https://s3.amazonaws.com/cpgcamera_prod/ths_reports/kohlerdist.com/p.mclaughlin@kohlerdist.com/c6077f5c851511f19d842a402785980f.jpg" TargetMode="External"/><Relationship Id="rId1699" Type="http://schemas.openxmlformats.org/officeDocument/2006/relationships/hyperlink" Target="https://s3.amazonaws.com/cpgcamera_prod/ths_reports/kohlerdist.com/a.scott@kohlerdist.com/6c0d72c869a811f1b619aaffa3d9f27a.jpg" TargetMode="External"/><Relationship Id="rId2000" Type="http://schemas.openxmlformats.org/officeDocument/2006/relationships/hyperlink" Target="https://s3.amazonaws.com/cpgcamera_prod/ths_reports/kohlerdist.com/a.acciardi@kohlerdist.com/dc7747b44efa11f18a4d5246a9f98eef.jpg" TargetMode="External"/><Relationship Id="rId929" Type="http://schemas.openxmlformats.org/officeDocument/2006/relationships/hyperlink" Target="https://s3.amazonaws.com/cpgcamera_prod/ths_reports/kohlerdist.com/p.mclaughlin@kohlerdist.com/2e6020b6795b11f196be6eae52526f49.jpg" TargetMode="External"/><Relationship Id="rId1559" Type="http://schemas.openxmlformats.org/officeDocument/2006/relationships/hyperlink" Target="https://s3.amazonaws.com/cpgcamera_prod/ths_reports/kohlerdist.com/n.melissari@kohlerdist.com/5915097a6b3211f1bd4d8e6063ac01e3.jpg" TargetMode="External"/><Relationship Id="rId1766" Type="http://schemas.openxmlformats.org/officeDocument/2006/relationships/hyperlink" Target="https://s3.amazonaws.com/cpgcamera_prod/ths_reports/kohlerdist.com/n.melissari@kohlerdist.com/36d1b40868df11f1bb7b36323f544d5b.jpg" TargetMode="External"/><Relationship Id="rId1973" Type="http://schemas.openxmlformats.org/officeDocument/2006/relationships/hyperlink" Target="https://s3.amazonaws.com/cpgcamera_prod/ths_reports/kohlerdist.com/p.mclaughlin@kohlerdist.com/73661e50553811f19d49fefac5d4e15e.jpg" TargetMode="External"/><Relationship Id="rId58" Type="http://schemas.openxmlformats.org/officeDocument/2006/relationships/hyperlink" Target="https://s3.amazonaws.com/cpgcamera_prod/ths_reports/kohlerdist.com/n.melissari@kohlerdist.com/c7dd4d56853411f1b409924354bfe064.jpg" TargetMode="External"/><Relationship Id="rId1419" Type="http://schemas.openxmlformats.org/officeDocument/2006/relationships/hyperlink" Target="https://s3.amazonaws.com/cpgcamera_prod/ths_reports/kohlerdist.com/p.mclaughlin@kohlerdist.com/5ab044f06e6811f191b432adefc10753.jpg" TargetMode="External"/><Relationship Id="rId1626" Type="http://schemas.openxmlformats.org/officeDocument/2006/relationships/hyperlink" Target="https://s3.amazonaws.com/cpgcamera_prod/ths_reports/kohlerdist.com/a.scott@kohlerdist.com/c163052a6a7611f18d1daaffa3d9f27a.jpg" TargetMode="External"/><Relationship Id="rId1833" Type="http://schemas.openxmlformats.org/officeDocument/2006/relationships/hyperlink" Target="https://s3.amazonaws.com/cpgcamera_prod/ths_reports/kohlerdist.com/a.scott@kohlerdist.com/9da4f82264e111f18dada64969367efa.jpg" TargetMode="External"/><Relationship Id="rId1900" Type="http://schemas.openxmlformats.org/officeDocument/2006/relationships/hyperlink" Target="https://s3.amazonaws.com/cpgcamera_prod/ths_reports/kohlerdist.com/p.mclaughlin@kohlerdist.com/a0660376604a11f1bae37670f3527d62.jpg" TargetMode="External"/><Relationship Id="rId579" Type="http://schemas.openxmlformats.org/officeDocument/2006/relationships/hyperlink" Target="https://s3.amazonaws.com/cpgcamera_prod/ths_reports/kohlerdist.com/p.mclaughlin@kohlerdist.com/96a6122c805c11f1a02cbaff3dbc4bde.jpg" TargetMode="External"/><Relationship Id="rId786" Type="http://schemas.openxmlformats.org/officeDocument/2006/relationships/hyperlink" Target="https://s3.amazonaws.com/cpgcamera_prod/ths_reports/kohlerdist.com/n.melissari@kohlerdist.com/f75fd7247bb111f18626ae252bb716b1.jpg" TargetMode="External"/><Relationship Id="rId993" Type="http://schemas.openxmlformats.org/officeDocument/2006/relationships/hyperlink" Target="https://s3.amazonaws.com/cpgcamera_prod/ths_reports/kohlerdist.com/b.sengebush@kohlerdist.com/3ead0c22762c11f180f96addc4ab0e86.jpg" TargetMode="External"/><Relationship Id="rId2467" Type="http://schemas.openxmlformats.org/officeDocument/2006/relationships/hyperlink" Target="https://s3.amazonaws.com/cpgcamera_prod/ths_reports/kohlerdist.com/dlagala@kohlerdist.com/98164b9c3e6011f198312aca04aad2cf.jpg" TargetMode="External"/><Relationship Id="rId439" Type="http://schemas.openxmlformats.org/officeDocument/2006/relationships/hyperlink" Target="https://s3.amazonaws.com/cpgcamera_prod/ths_reports/kohlerdist.com/n.melissari@kohlerdist.com/b2c0032e812d11f184a2f21c75b75752.jpg" TargetMode="External"/><Relationship Id="rId646" Type="http://schemas.openxmlformats.org/officeDocument/2006/relationships/hyperlink" Target="https://s3.amazonaws.com/cpgcamera_prod/ths_reports/kohlerdist.com/n.melissari@kohlerdist.com/b0f042dc7ed711f1b68a8a7eda315059.jpg" TargetMode="External"/><Relationship Id="rId1069" Type="http://schemas.openxmlformats.org/officeDocument/2006/relationships/hyperlink" Target="https://s3.amazonaws.com/cpgcamera_prod/ths_reports/kohlerdist.com/p.mclaughlin@kohlerdist.com/89514dc8749811f1813462da5111e423.jpg" TargetMode="External"/><Relationship Id="rId1276" Type="http://schemas.openxmlformats.org/officeDocument/2006/relationships/hyperlink" Target="https://s3.amazonaws.com/cpgcamera_prod/ths_reports/kohlerdist.com/p.mclaughlin@kohlerdist.com/19f1f3c26fe011f19277f6f20cce3521.jpg" TargetMode="External"/><Relationship Id="rId1483" Type="http://schemas.openxmlformats.org/officeDocument/2006/relationships/hyperlink" Target="https://s3.amazonaws.com/cpgcamera_prod/ths_reports/kohlerdist.com/a.acciardi@kohlerdist.com/8d6031686b3811f1804a8e6063ac01e3.jpg" TargetMode="External"/><Relationship Id="rId2327" Type="http://schemas.openxmlformats.org/officeDocument/2006/relationships/hyperlink" Target="https://s3.amazonaws.com/cpgcamera_prod/ths_reports/kohlerdist.com/a.palmisano@kohlerdist.com/b368df38489511f191aaca87e82fcbb0.jpg" TargetMode="External"/><Relationship Id="rId506" Type="http://schemas.openxmlformats.org/officeDocument/2006/relationships/hyperlink" Target="https://s3.amazonaws.com/cpgcamera_prod/ths_reports/kohlerdist.com/b.sengebush@kohlerdist.com/331dd09e807211f18fb77ea3e73d7a5f.jpg" TargetMode="External"/><Relationship Id="rId853" Type="http://schemas.openxmlformats.org/officeDocument/2006/relationships/hyperlink" Target="https://s3.amazonaws.com/cpgcamera_prod/ths_reports/kohlerdist.com/p.mclaughlin@kohlerdist.com/345c5f347a3211f1b450c2c1afc8f536.jpg" TargetMode="External"/><Relationship Id="rId1136" Type="http://schemas.openxmlformats.org/officeDocument/2006/relationships/hyperlink" Target="https://s3.amazonaws.com/cpgcamera_prod/ths_reports/kohlerdist.com/p.mclaughlin@kohlerdist.com/ed52cf6a718a11f1a15a4e0b4e5f78e9.jpg" TargetMode="External"/><Relationship Id="rId1690" Type="http://schemas.openxmlformats.org/officeDocument/2006/relationships/hyperlink" Target="https://s3.amazonaws.com/cpgcamera_prod/ths_reports/kohlerdist.com/p.mclaughlin@kohlerdist.com/a65a802e6a6111f1bed3aaffa3d9f27a.jpg" TargetMode="External"/><Relationship Id="rId713" Type="http://schemas.openxmlformats.org/officeDocument/2006/relationships/hyperlink" Target="https://s3.amazonaws.com/cpgcamera_prod/ths_reports/kohlerdist.com/b.sengebush@kohlerdist.com/779b85507bc611f18a0d9ed155a5443b.jpg" TargetMode="External"/><Relationship Id="rId920" Type="http://schemas.openxmlformats.org/officeDocument/2006/relationships/hyperlink" Target="https://s3.amazonaws.com/cpgcamera_prod/ths_reports/kohlerdist.com/b.sengebush@kohlerdist.com/33784226796b11f189b36eae52526f49.jpg" TargetMode="External"/><Relationship Id="rId1343" Type="http://schemas.openxmlformats.org/officeDocument/2006/relationships/hyperlink" Target="https://s3.amazonaws.com/cpgcamera_prod/ths_reports/kohlerdist.com/a.palmisano@kohlerdist.com/4c79abfe6f1911f1801092a36e3a71db.jpg" TargetMode="External"/><Relationship Id="rId1550" Type="http://schemas.openxmlformats.org/officeDocument/2006/relationships/hyperlink" Target="https://s3.amazonaws.com/cpgcamera_prod/ths_reports/kohlerdist.com/n.melissari@kohlerdist.com/7173ea346b3411f181058e6063ac01e3.jpg" TargetMode="External"/><Relationship Id="rId1203" Type="http://schemas.openxmlformats.org/officeDocument/2006/relationships/hyperlink" Target="https://s3.amazonaws.com/cpgcamera_prod/ths_reports/kohlerdist.com/a.scott@kohlerdist.com/38c3930e702711f1bc22de1b940aa6a4.jpg" TargetMode="External"/><Relationship Id="rId1410" Type="http://schemas.openxmlformats.org/officeDocument/2006/relationships/hyperlink" Target="https://s3.amazonaws.com/cpgcamera_prod/ths_reports/kohlerdist.com/a.scott@kohlerdist.com/97001b6e6e6911f1b74d32adefc10753.jpg" TargetMode="External"/><Relationship Id="rId296" Type="http://schemas.openxmlformats.org/officeDocument/2006/relationships/hyperlink" Target="https://s3.amazonaws.com/cpgcamera_prod/ths_reports/kohlerdist.com/b.sengebush@kohlerdist.com/7311944c845511f197fc2ae291a38e7f.jpg" TargetMode="External"/><Relationship Id="rId2184" Type="http://schemas.openxmlformats.org/officeDocument/2006/relationships/hyperlink" Target="https://s3.amazonaws.com/cpgcamera_prod/ths_reports/kohlerdist.com/j.odonoghue@kohlerdist.com/c1dbee74498111f19eaaa2349d5569f0.jpg" TargetMode="External"/><Relationship Id="rId2391" Type="http://schemas.openxmlformats.org/officeDocument/2006/relationships/hyperlink" Target="https://s3.amazonaws.com/cpgcamera_prod/ths_reports/kohlerdist.com/n.melissari@kohlerdist.com/07f62e1a431f11f18568aed0e7ff82ba.jpg" TargetMode="External"/><Relationship Id="rId156" Type="http://schemas.openxmlformats.org/officeDocument/2006/relationships/hyperlink" Target="https://s3.amazonaws.com/cpgcamera_prod/ths_reports/kohlerdist.com/n.melissari@kohlerdist.com/266e364a846e11f1b8372ae291a38e7f.jpg" TargetMode="External"/><Relationship Id="rId363" Type="http://schemas.openxmlformats.org/officeDocument/2006/relationships/hyperlink" Target="https://s3.amazonaws.com/cpgcamera_prod/ths_reports/kohlerdist.com/a.scott@kohlerdist.com/32fc3a3a820011f1989e927223e8c545.jpg" TargetMode="External"/><Relationship Id="rId570" Type="http://schemas.openxmlformats.org/officeDocument/2006/relationships/hyperlink" Target="https://s3.amazonaws.com/cpgcamera_prod/ths_reports/kohlerdist.com/p.mclaughlin@kohlerdist.com/8fb76ad4806011f1bb077ea3e73d7a5f.jpg" TargetMode="External"/><Relationship Id="rId2044" Type="http://schemas.openxmlformats.org/officeDocument/2006/relationships/hyperlink" Target="https://s3.amazonaws.com/cpgcamera_prod/ths_reports/kohlerdist.com/m.harboy@kohlerdist.com/d7933fbc4e2011f1b5a6767d43c4e717.jpg" TargetMode="External"/><Relationship Id="rId2251" Type="http://schemas.openxmlformats.org/officeDocument/2006/relationships/hyperlink" Target="https://s3.amazonaws.com/cpgcamera_prod/ths_reports/kohlerdist.com/a.lundy@kohlerdist.com/b38acccc496911f18b08aaba1651462a.jpg" TargetMode="External"/><Relationship Id="rId223" Type="http://schemas.openxmlformats.org/officeDocument/2006/relationships/hyperlink" Target="https://s3.amazonaws.com/cpgcamera_prod/ths_reports/kohlerdist.com/b.sengebush@kohlerdist.com/f9643c14845c11f1a70c2ae291a38e7f.jpg" TargetMode="External"/><Relationship Id="rId430" Type="http://schemas.openxmlformats.org/officeDocument/2006/relationships/hyperlink" Target="https://s3.amazonaws.com/cpgcamera_prod/ths_reports/kohlerdist.com/n.melissari@kohlerdist.com/2e54b1fc813211f19d2936d9a9622374.jpg" TargetMode="External"/><Relationship Id="rId1060" Type="http://schemas.openxmlformats.org/officeDocument/2006/relationships/hyperlink" Target="https://s3.amazonaws.com/cpgcamera_prod/ths_reports/kohlerdist.com/p.mclaughlin@kohlerdist.com/ea18c76c74a211f181d366e0f9ef0448.jpg" TargetMode="External"/><Relationship Id="rId2111" Type="http://schemas.openxmlformats.org/officeDocument/2006/relationships/hyperlink" Target="https://s3.amazonaws.com/cpgcamera_prod/ths_reports/kohlerdist.com/a.acciardi@kohlerdist.com/e3d9b0ac4a4d11f1b2cd2e353b606086.jpg" TargetMode="External"/><Relationship Id="rId1877" Type="http://schemas.openxmlformats.org/officeDocument/2006/relationships/hyperlink" Target="https://s3.amazonaws.com/cpgcamera_prod/ths_reports/kohlerdist.com/a.scott@kohlerdist.com/692f2eb2641611f19f5302c06eecbe1e.jpg" TargetMode="External"/><Relationship Id="rId1737" Type="http://schemas.openxmlformats.org/officeDocument/2006/relationships/hyperlink" Target="https://s3.amazonaws.com/cpgcamera_prod/ths_reports/kohlerdist.com/a.scott@kohlerdist.com/215938c668e911f1808636323f544d5b.jpg" TargetMode="External"/><Relationship Id="rId1944" Type="http://schemas.openxmlformats.org/officeDocument/2006/relationships/hyperlink" Target="https://s3.amazonaws.com/cpgcamera_prod/ths_reports/kohlerdist.com/p.mclaughlin@kohlerdist.com/21ed381a593e11f18216764a5d11bfd8.jpg" TargetMode="External"/><Relationship Id="rId29" Type="http://schemas.openxmlformats.org/officeDocument/2006/relationships/hyperlink" Target="https://s3.amazonaws.com/cpgcamera_prod/ths_reports/kohlerdist.com/n.melissari@kohlerdist.com/e6833842853e11f1b21dde2946ffd50e.jpg" TargetMode="External"/><Relationship Id="rId1804" Type="http://schemas.openxmlformats.org/officeDocument/2006/relationships/hyperlink" Target="https://s3.amazonaws.com/cpgcamera_prod/ths_reports/kohlerdist.com/a.scott@kohlerdist.com/42447e7265c611f1949fde86d381b973.jpg" TargetMode="External"/><Relationship Id="rId897" Type="http://schemas.openxmlformats.org/officeDocument/2006/relationships/hyperlink" Target="https://s3.amazonaws.com/cpgcamera_prod/ths_reports/kohlerdist.com/b.sengebush@kohlerdist.com/a144b4c87a3911f1ab5e0ab7946f5aa9.jpg" TargetMode="External"/><Relationship Id="rId757" Type="http://schemas.openxmlformats.org/officeDocument/2006/relationships/hyperlink" Target="https://s3.amazonaws.com/cpgcamera_prod/ths_reports/kohlerdist.com/n.melissari@kohlerdist.com/1769c0367bba11f1bd01a21eb7116df6.jpg" TargetMode="External"/><Relationship Id="rId964" Type="http://schemas.openxmlformats.org/officeDocument/2006/relationships/hyperlink" Target="https://s3.amazonaws.com/cpgcamera_prod/ths_reports/kohlerdist.com/a.scott@kohlerdist.com/cb234ac2765411f19af1566a3ec5e435.jpg" TargetMode="External"/><Relationship Id="rId1387" Type="http://schemas.openxmlformats.org/officeDocument/2006/relationships/hyperlink" Target="https://s3.amazonaws.com/cpgcamera_prod/ths_reports/kohlerdist.com/a.scott@kohlerdist.com/d134365c6e6f11f1878132adefc10753.jpg" TargetMode="External"/><Relationship Id="rId1594" Type="http://schemas.openxmlformats.org/officeDocument/2006/relationships/hyperlink" Target="https://s3.amazonaws.com/cpgcamera_prod/ths_reports/kohlerdist.com/n.melissari@kohlerdist.com/f657933c6b2e11f1b48612542cd93551.jpg" TargetMode="External"/><Relationship Id="rId2438" Type="http://schemas.openxmlformats.org/officeDocument/2006/relationships/hyperlink" Target="https://s3.amazonaws.com/cpgcamera_prod/ths_reports/kohlerdist.com/dlagala@kohlerdist.com/8a4e5aa03e7d11f19d5016fc07c30496.jpg" TargetMode="External"/><Relationship Id="rId93" Type="http://schemas.openxmlformats.org/officeDocument/2006/relationships/hyperlink" Target="https://s3.amazonaws.com/cpgcamera_prod/ths_reports/kohlerdist.com/n.melissari@kohlerdist.com/f2d1b026852311f182099e81334f7fd2.jpg" TargetMode="External"/><Relationship Id="rId617" Type="http://schemas.openxmlformats.org/officeDocument/2006/relationships/hyperlink" Target="https://s3.amazonaws.com/cpgcamera_prod/ths_reports/kohlerdist.com/a.palmisano@kohlerdist.com/ac58d2ae7fa211f197e50a7de4540e70.jpg" TargetMode="External"/><Relationship Id="rId824" Type="http://schemas.openxmlformats.org/officeDocument/2006/relationships/hyperlink" Target="https://s3.amazonaws.com/cpgcamera_prod/ths_reports/kohlerdist.com/p.mclaughlin@kohlerdist.com/06cdafac7aee11f18c86e685f4fde8ba.jpg" TargetMode="External"/><Relationship Id="rId1247" Type="http://schemas.openxmlformats.org/officeDocument/2006/relationships/hyperlink" Target="https://s3.amazonaws.com/cpgcamera_prod/ths_reports/kohlerdist.com/p.mclaughlin@kohlerdist.com/a62e2246700011f18522de1b940aa6a4.jpg" TargetMode="External"/><Relationship Id="rId1454" Type="http://schemas.openxmlformats.org/officeDocument/2006/relationships/hyperlink" Target="https://s3.amazonaws.com/cpgcamera_prod/ths_reports/kohlerdist.com/a.scott@kohlerdist.com/ddb545806e4f11f19ee2b2245db26c03.jpg" TargetMode="External"/><Relationship Id="rId1661" Type="http://schemas.openxmlformats.org/officeDocument/2006/relationships/hyperlink" Target="https://s3.amazonaws.com/cpgcamera_prod/ths_reports/kohlerdist.com/n.melissari@kohlerdist.com/1e3926706a6911f1a18ecadd732692a0.jpg" TargetMode="External"/><Relationship Id="rId2505" Type="http://schemas.openxmlformats.org/officeDocument/2006/relationships/hyperlink" Target="https://s3.amazonaws.com/cpgcamera_prod/ths_reports/kohlerdist.com/m.ast@kohlerdist.com/fa25c2cc3ce911f19df7a64e0198c478.jpg" TargetMode="External"/><Relationship Id="rId1107" Type="http://schemas.openxmlformats.org/officeDocument/2006/relationships/hyperlink" Target="https://s3.amazonaws.com/cpgcamera_prod/ths_reports/kohlerdist.com/a.scott@kohlerdist.com/d824112273e111f19b6dee23edc1b1db.jpg" TargetMode="External"/><Relationship Id="rId1314" Type="http://schemas.openxmlformats.org/officeDocument/2006/relationships/hyperlink" Target="https://s3.amazonaws.com/cpgcamera_prod/ths_reports/kohlerdist.com/p.mclaughlin@kohlerdist.com/ef2a6a486f2111f1954fd62fabc52eb8.jpg" TargetMode="External"/><Relationship Id="rId1521" Type="http://schemas.openxmlformats.org/officeDocument/2006/relationships/hyperlink" Target="https://s3.amazonaws.com/cpgcamera_prod/ths_reports/kohlerdist.com/n.melissari@kohlerdist.com/7173ea346b3411f181058e6063ac01e3.jpg" TargetMode="External"/><Relationship Id="rId20" Type="http://schemas.openxmlformats.org/officeDocument/2006/relationships/hyperlink" Target="https://s3.amazonaws.com/cpgcamera_prod/ths_reports/kohlerdist.com/n.melissari@kohlerdist.com/96f6e2f8854611f1ae3f924354bfe064.jpg" TargetMode="External"/><Relationship Id="rId2088" Type="http://schemas.openxmlformats.org/officeDocument/2006/relationships/hyperlink" Target="https://s3.amazonaws.com/cpgcamera_prod/ths_reports/kohlerdist.com/n.melissari@kohlerdist.com/f08cae7c4b0a11f1a6095209d6dceaf8.jpg" TargetMode="External"/><Relationship Id="rId2295" Type="http://schemas.openxmlformats.org/officeDocument/2006/relationships/hyperlink" Target="https://s3.amazonaws.com/cpgcamera_prod/ths_reports/kohlerdist.com/j.colonna@kohlerdist.com/2e3e12b648b211f18a1456cb454cd580.jpg" TargetMode="External"/><Relationship Id="rId267" Type="http://schemas.openxmlformats.org/officeDocument/2006/relationships/hyperlink" Target="https://s3.amazonaws.com/cpgcamera_prod/ths_reports/kohlerdist.com/b.sengebush@kohlerdist.com/e25c07e0845711f19ddd2ae291a38e7f.jpg" TargetMode="External"/><Relationship Id="rId474" Type="http://schemas.openxmlformats.org/officeDocument/2006/relationships/hyperlink" Target="https://s3.amazonaws.com/cpgcamera_prod/ths_reports/kohlerdist.com/n.melissari@kohlerdist.com/e543851e812811f193e7467f529f8163.jpg" TargetMode="External"/><Relationship Id="rId2155" Type="http://schemas.openxmlformats.org/officeDocument/2006/relationships/hyperlink" Target="https://s3.amazonaws.com/cpgcamera_prod/ths_reports/kohlerdist.com/a.acciardi@kohlerdist.com/2ce31b7a4a3111f1b045c2ebcdc1be9c.jpg" TargetMode="External"/><Relationship Id="rId127" Type="http://schemas.openxmlformats.org/officeDocument/2006/relationships/hyperlink" Target="https://s3.amazonaws.com/cpgcamera_prod/ths_reports/kohlerdist.com/n.melissari@kohlerdist.com/00a9bc92847b11f18e5f2ae291a38e7f.jpg" TargetMode="External"/><Relationship Id="rId681" Type="http://schemas.openxmlformats.org/officeDocument/2006/relationships/hyperlink" Target="https://s3.amazonaws.com/cpgcamera_prod/ths_reports/kohlerdist.com/n.melissari@kohlerdist.com/1cdf94167be011f190ac9ed155a5443b.jpg" TargetMode="External"/><Relationship Id="rId2362" Type="http://schemas.openxmlformats.org/officeDocument/2006/relationships/hyperlink" Target="https://s3.amazonaws.com/cpgcamera_prod/ths_reports/kohlerdist.com/robinf@kohlerdist.com/6165a128440b11f1be3f42c71f1c2c51.jpg" TargetMode="External"/><Relationship Id="rId334" Type="http://schemas.openxmlformats.org/officeDocument/2006/relationships/hyperlink" Target="https://s3.amazonaws.com/cpgcamera_prod/ths_reports/kohlerdist.com/a.scott@kohlerdist.com/44683c7e823c11f1a6ae927223e8c545.jpg" TargetMode="External"/><Relationship Id="rId541" Type="http://schemas.openxmlformats.org/officeDocument/2006/relationships/hyperlink" Target="https://s3.amazonaws.com/cpgcamera_prod/ths_reports/kohlerdist.com/b.sengebush@kohlerdist.com/f21316ea806711f19be77ea3e73d7a5f.jpg" TargetMode="External"/><Relationship Id="rId1171" Type="http://schemas.openxmlformats.org/officeDocument/2006/relationships/hyperlink" Target="https://s3.amazonaws.com/cpgcamera_prod/ths_reports/kohlerdist.com/a.palmisano@kohlerdist.com/7cdb940270da11f1bec386929dcb627d.jpg" TargetMode="External"/><Relationship Id="rId2015" Type="http://schemas.openxmlformats.org/officeDocument/2006/relationships/hyperlink" Target="https://s3.amazonaws.com/cpgcamera_prod/ths_reports/kohlerdist.com/a.acciardi@kohlerdist.com/0a5a5c1e4ef811f182695246a9f98eef.jpg" TargetMode="External"/><Relationship Id="rId2222" Type="http://schemas.openxmlformats.org/officeDocument/2006/relationships/hyperlink" Target="https://s3.amazonaws.com/cpgcamera_prod/ths_reports/kohlerdist.com/b.sengebush@kohlerdist.com/38a13746497111f18cdfc2ebcdc1be9c.jpg" TargetMode="External"/><Relationship Id="rId401" Type="http://schemas.openxmlformats.org/officeDocument/2006/relationships/hyperlink" Target="https://s3.amazonaws.com/cpgcamera_prod/ths_reports/kohlerdist.com/n.melissari@kohlerdist.com/c2704fda813d11f18a08529e1be6c745.jpg" TargetMode="External"/><Relationship Id="rId1031" Type="http://schemas.openxmlformats.org/officeDocument/2006/relationships/hyperlink" Target="https://s3.amazonaws.com/cpgcamera_prod/ths_reports/kohlerdist.com/p.mclaughlin@kohlerdist.com/0f1b0bb6756f11f1b059d2305ddbe756.jpg" TargetMode="External"/><Relationship Id="rId1988" Type="http://schemas.openxmlformats.org/officeDocument/2006/relationships/hyperlink" Target="https://s3.amazonaws.com/cpgcamera_prod/ths_reports/kohlerdist.com/p.mclaughlin@kohlerdist.com/663c06bc507a11f1ab917aa1d5603fc1.jpg" TargetMode="External"/><Relationship Id="rId1848" Type="http://schemas.openxmlformats.org/officeDocument/2006/relationships/hyperlink" Target="https://s3.amazonaws.com/cpgcamera_prod/ths_reports/kohlerdist.com/a.scott@kohlerdist.com/bd9e53f664de11f1b4c5a64969367efa.jpg" TargetMode="External"/><Relationship Id="rId191" Type="http://schemas.openxmlformats.org/officeDocument/2006/relationships/hyperlink" Target="https://s3.amazonaws.com/cpgcamera_prod/ths_reports/kohlerdist.com/a.scott@kohlerdist.com/c9d7991e846111f1971d4ad464241486.jpg" TargetMode="External"/><Relationship Id="rId1708" Type="http://schemas.openxmlformats.org/officeDocument/2006/relationships/hyperlink" Target="https://s3.amazonaws.com/cpgcamera_prod/ths_reports/kohlerdist.com/a.scott@kohlerdist.com/215938c668e911f1808636323f544d5b.jpg" TargetMode="External"/><Relationship Id="rId1915" Type="http://schemas.openxmlformats.org/officeDocument/2006/relationships/hyperlink" Target="https://s3.amazonaws.com/cpgcamera_prod/ths_reports/kohlerdist.com/a.palmisano@kohlerdist.com/3bbc74105f5911f1826146d728e42365.jpg" TargetMode="External"/><Relationship Id="rId868" Type="http://schemas.openxmlformats.org/officeDocument/2006/relationships/hyperlink" Target="https://s3.amazonaws.com/cpgcamera_prod/ths_reports/kohlerdist.com/b.sengebush@kohlerdist.com/a08ac0d67a3911f1ab5e0ab7946f5aa9.jpg" TargetMode="External"/><Relationship Id="rId1498" Type="http://schemas.openxmlformats.org/officeDocument/2006/relationships/hyperlink" Target="https://s3.amazonaws.com/cpgcamera_prod/ths_reports/kohlerdist.com/n.melissari@kohlerdist.com/7173ea346b3411f181058e6063ac01e3.jpg" TargetMode="External"/><Relationship Id="rId728" Type="http://schemas.openxmlformats.org/officeDocument/2006/relationships/hyperlink" Target="https://s3.amazonaws.com/cpgcamera_prod/ths_reports/kohlerdist.com/b.sengebush@kohlerdist.com/6bc66d8c7bc411f1b3d5a21eb7116df6.jpg" TargetMode="External"/><Relationship Id="rId935" Type="http://schemas.openxmlformats.org/officeDocument/2006/relationships/hyperlink" Target="https://s3.amazonaws.com/cpgcamera_prod/ths_reports/kohlerdist.com/b.sengebush@kohlerdist.com/a29092c8795511f1b6cf6eae52526f49.jpg" TargetMode="External"/><Relationship Id="rId1358" Type="http://schemas.openxmlformats.org/officeDocument/2006/relationships/hyperlink" Target="https://s3.amazonaws.com/cpgcamera_prod/ths_reports/kohlerdist.com/a.palmisano@kohlerdist.com/aef9ebf66f1211f1966e0a758cc2e5bc.jpg" TargetMode="External"/><Relationship Id="rId1565" Type="http://schemas.openxmlformats.org/officeDocument/2006/relationships/hyperlink" Target="https://s3.amazonaws.com/cpgcamera_prod/ths_reports/kohlerdist.com/n.melissari@kohlerdist.com/b1f5d4ee6b3111f1b10e8e6063ac01e3.jpg" TargetMode="External"/><Relationship Id="rId1772" Type="http://schemas.openxmlformats.org/officeDocument/2006/relationships/hyperlink" Target="https://s3.amazonaws.com/cpgcamera_prod/ths_reports/kohlerdist.com/n.melissari@kohlerdist.com/36d1b40868df11f1bb7b36323f544d5b.jpg" TargetMode="External"/><Relationship Id="rId2409" Type="http://schemas.openxmlformats.org/officeDocument/2006/relationships/hyperlink" Target="https://s3.amazonaws.com/cpgcamera_prod/ths_reports/kohlerdist.com/n.melissari@kohlerdist.com/b8031e2e3f3e11f1829f2aca04aad2cf.jpg" TargetMode="External"/><Relationship Id="rId64" Type="http://schemas.openxmlformats.org/officeDocument/2006/relationships/hyperlink" Target="https://s3.amazonaws.com/cpgcamera_prod/ths_reports/kohlerdist.com/a.scott@kohlerdist.com/2925e656852e11f1ba21924354bfe064.jpg" TargetMode="External"/><Relationship Id="rId1218" Type="http://schemas.openxmlformats.org/officeDocument/2006/relationships/hyperlink" Target="https://s3.amazonaws.com/cpgcamera_prod/ths_reports/kohlerdist.com/a.scott@kohlerdist.com/0aa56600701311f1938e0ef2bcb4e9aa.jpg" TargetMode="External"/><Relationship Id="rId1425" Type="http://schemas.openxmlformats.org/officeDocument/2006/relationships/hyperlink" Target="https://s3.amazonaws.com/cpgcamera_prod/ths_reports/kohlerdist.com/a.scott@kohlerdist.com/0c8a05c46e6111f1a40eb2245db26c03.jpg" TargetMode="External"/><Relationship Id="rId1632" Type="http://schemas.openxmlformats.org/officeDocument/2006/relationships/hyperlink" Target="https://s3.amazonaws.com/cpgcamera_prod/ths_reports/kohlerdist.com/n.melissari@kohlerdist.com/ac53ed4c6a6d11f199caaaffa3d9f27a.jpg" TargetMode="External"/><Relationship Id="rId2199" Type="http://schemas.openxmlformats.org/officeDocument/2006/relationships/hyperlink" Target="https://s3.amazonaws.com/cpgcamera_prod/ths_reports/kohlerdist.com/robinf@kohlerdist.com/b7547f96497411f1a509a2349d5569f0.jpg" TargetMode="External"/><Relationship Id="rId378" Type="http://schemas.openxmlformats.org/officeDocument/2006/relationships/hyperlink" Target="https://s3.amazonaws.com/cpgcamera_prod/ths_reports/kohlerdist.com/a.scott@kohlerdist.com/5227df1681e411f1b26e529e1be6c745.jpg" TargetMode="External"/><Relationship Id="rId585" Type="http://schemas.openxmlformats.org/officeDocument/2006/relationships/hyperlink" Target="https://s3.amazonaws.com/cpgcamera_prod/ths_reports/kohlerdist.com/a.scott@kohlerdist.com/acbe81867fb511f1880e0a7de4540e70.jpg" TargetMode="External"/><Relationship Id="rId792" Type="http://schemas.openxmlformats.org/officeDocument/2006/relationships/hyperlink" Target="https://s3.amazonaws.com/cpgcamera_prod/ths_reports/kohlerdist.com/n.melissari@kohlerdist.com/f75fd7247bb111f18626ae252bb716b1.jpg" TargetMode="External"/><Relationship Id="rId2059" Type="http://schemas.openxmlformats.org/officeDocument/2006/relationships/hyperlink" Target="https://s3.amazonaws.com/cpgcamera_prod/ths_reports/kohlerdist.com/a.scott@kohlerdist.com/3a8e9ca44e1911f1aff9c6b937f3b3b1.jpg" TargetMode="External"/><Relationship Id="rId2266" Type="http://schemas.openxmlformats.org/officeDocument/2006/relationships/hyperlink" Target="https://s3.amazonaws.com/cpgcamera_prod/ths_reports/kohlerdist.com/j.odonoghue@kohlerdist.com/1e63810c496411f1ae3ba2349d5569f0.jpg" TargetMode="External"/><Relationship Id="rId2473" Type="http://schemas.openxmlformats.org/officeDocument/2006/relationships/hyperlink" Target="https://s3.amazonaws.com/cpgcamera_prod/ths_reports/kohlerdist.com/a.palmisano@kohlerdist.com/b049251c3e5c11f1902002c517e52295.jpg" TargetMode="External"/><Relationship Id="rId238" Type="http://schemas.openxmlformats.org/officeDocument/2006/relationships/hyperlink" Target="https://s3.amazonaws.com/cpgcamera_prod/ths_reports/kohlerdist.com/b.sengebush@kohlerdist.com/f9e329a2845c11f1a70c2ae291a38e7f.jpg" TargetMode="External"/><Relationship Id="rId445" Type="http://schemas.openxmlformats.org/officeDocument/2006/relationships/hyperlink" Target="https://s3.amazonaws.com/cpgcamera_prod/ths_reports/kohlerdist.com/p.mclaughlin@kohlerdist.com/0816cd3a812e11f19593bee82d8e4f0d.jpg" TargetMode="External"/><Relationship Id="rId652" Type="http://schemas.openxmlformats.org/officeDocument/2006/relationships/hyperlink" Target="https://s3.amazonaws.com/cpgcamera_prod/ths_reports/kohlerdist.com/b.sengebush@kohlerdist.com/a33c43487ee611f18dcf3a3f7ea9bb21.jpg" TargetMode="External"/><Relationship Id="rId1075" Type="http://schemas.openxmlformats.org/officeDocument/2006/relationships/hyperlink" Target="https://s3.amazonaws.com/cpgcamera_prod/ths_reports/kohlerdist.com/a.scott@kohlerdist.com/9a842e98749411f18ede62da5111e423.jpg" TargetMode="External"/><Relationship Id="rId1282" Type="http://schemas.openxmlformats.org/officeDocument/2006/relationships/hyperlink" Target="https://s3.amazonaws.com/cpgcamera_prod/ths_reports/kohlerdist.com/a.scott@kohlerdist.com/116f36826f4611f19fb61a03a580b31b.jpg" TargetMode="External"/><Relationship Id="rId2126" Type="http://schemas.openxmlformats.org/officeDocument/2006/relationships/hyperlink" Target="https://s3.amazonaws.com/cpgcamera_prod/ths_reports/kohlerdist.com/n.melissari@kohlerdist.com/5b674f624a3f11f18f410edafcaaaf45.jpg" TargetMode="External"/><Relationship Id="rId2333" Type="http://schemas.openxmlformats.org/officeDocument/2006/relationships/hyperlink" Target="https://s3.amazonaws.com/cpgcamera_prod/ths_reports/kohlerdist.com/a.palmisano@kohlerdist.com/b368df38489511f191aaca87e82fcbb0.jpg" TargetMode="External"/><Relationship Id="rId305" Type="http://schemas.openxmlformats.org/officeDocument/2006/relationships/hyperlink" Target="https://s3.amazonaws.com/cpgcamera_prod/ths_reports/kohlerdist.com/n.melissari@kohlerdist.com/efb8ad1a845411f1bf7e4ad464241486.jpg" TargetMode="External"/><Relationship Id="rId512" Type="http://schemas.openxmlformats.org/officeDocument/2006/relationships/hyperlink" Target="https://s3.amazonaws.com/cpgcamera_prod/ths_reports/kohlerdist.com/robinf@kohlerdist.com/8c60062a806f11f19dc26ee4cd3b7231.jpg" TargetMode="External"/><Relationship Id="rId1142" Type="http://schemas.openxmlformats.org/officeDocument/2006/relationships/hyperlink" Target="https://s3.amazonaws.com/cpgcamera_prod/ths_reports/kohlerdist.com/a.scott@kohlerdist.com/6f95b1ca718811f19caeceb0d08f0f73.jpg" TargetMode="External"/><Relationship Id="rId2400" Type="http://schemas.openxmlformats.org/officeDocument/2006/relationships/hyperlink" Target="https://s3.amazonaws.com/cpgcamera_prod/ths_reports/kohlerdist.com/n.melissari@kohlerdist.com/8f3fe012431711f198b83af4b79d4a13.jpg" TargetMode="External"/><Relationship Id="rId1002" Type="http://schemas.openxmlformats.org/officeDocument/2006/relationships/hyperlink" Target="https://s3.amazonaws.com/cpgcamera_prod/ths_reports/kohlerdist.com/p.mclaughlin@kohlerdist.com/0b139986758b11f1b0b4d2305ddbe756.jpg" TargetMode="External"/><Relationship Id="rId1959" Type="http://schemas.openxmlformats.org/officeDocument/2006/relationships/hyperlink" Target="https://s3.amazonaws.com/cpgcamera_prod/ths_reports/kohlerdist.com/a.scott@kohlerdist.com/4055cab2547311f1a1d4e6edce9f1f2e.jpg" TargetMode="External"/><Relationship Id="rId1819" Type="http://schemas.openxmlformats.org/officeDocument/2006/relationships/hyperlink" Target="https://s3.amazonaws.com/cpgcamera_prod/ths_reports/kohlerdist.com/a.scott@kohlerdist.com/5a6a007264ee11f1a15fa64969367efa.jpg" TargetMode="External"/><Relationship Id="rId2190" Type="http://schemas.openxmlformats.org/officeDocument/2006/relationships/hyperlink" Target="https://s3.amazonaws.com/cpgcamera_prod/ths_reports/kohlerdist.com/h.sadik@kohlerdist.com/cf5344e0497b11f19827a2349d5569f0.jpg" TargetMode="External"/><Relationship Id="rId162" Type="http://schemas.openxmlformats.org/officeDocument/2006/relationships/hyperlink" Target="https://s3.amazonaws.com/cpgcamera_prod/ths_reports/kohlerdist.com/b.sengebush@kohlerdist.com/d7674ea8846b11f1b4002ae291a38e7f.jpg" TargetMode="External"/><Relationship Id="rId2050" Type="http://schemas.openxmlformats.org/officeDocument/2006/relationships/hyperlink" Target="https://s3.amazonaws.com/cpgcamera_prod/ths_reports/kohlerdist.com/m.harboy@kohlerdist.com/3c47867e4e1d11f191b3767d43c4e717.jpg" TargetMode="External"/><Relationship Id="rId979" Type="http://schemas.openxmlformats.org/officeDocument/2006/relationships/hyperlink" Target="https://s3.amazonaws.com/cpgcamera_prod/ths_reports/kohlerdist.com/p.mclaughlin@kohlerdist.com/4965b6bc763311f18f38566a3ec5e435.jpg" TargetMode="External"/><Relationship Id="rId839" Type="http://schemas.openxmlformats.org/officeDocument/2006/relationships/hyperlink" Target="https://s3.amazonaws.com/cpgcamera_prod/ths_reports/kohlerdist.com/b.sengebush@kohlerdist.com/232041247ae911f1b2cee685f4fde8ba.jpg" TargetMode="External"/><Relationship Id="rId1469" Type="http://schemas.openxmlformats.org/officeDocument/2006/relationships/hyperlink" Target="https://s3.amazonaws.com/cpgcamera_prod/ths_reports/kohlerdist.com/robinf@kohlerdist.com/b5ef37406e4f11f19cf032adefc10753.jpg" TargetMode="External"/><Relationship Id="rId1676" Type="http://schemas.openxmlformats.org/officeDocument/2006/relationships/hyperlink" Target="https://s3.amazonaws.com/cpgcamera_prod/ths_reports/kohlerdist.com/b.sengebush@kohlerdist.com/0648ed7e6a6511f180d1cadd732692a0.jpg" TargetMode="External"/><Relationship Id="rId1883" Type="http://schemas.openxmlformats.org/officeDocument/2006/relationships/hyperlink" Target="https://s3.amazonaws.com/cpgcamera_prod/ths_reports/kohlerdist.com/a.scott@kohlerdist.com/3a2f35da641111f18dee02c06eecbe1e.jpg" TargetMode="External"/><Relationship Id="rId906" Type="http://schemas.openxmlformats.org/officeDocument/2006/relationships/hyperlink" Target="https://s3.amazonaws.com/cpgcamera_prod/ths_reports/kohlerdist.com/b.sengebush@kohlerdist.com/3698fa807a1b11f1881ac2c1afc8f536.jpg" TargetMode="External"/><Relationship Id="rId1329" Type="http://schemas.openxmlformats.org/officeDocument/2006/relationships/hyperlink" Target="https://s3.amazonaws.com/cpgcamera_prod/ths_reports/kohlerdist.com/p.mclaughlin@kohlerdist.com/efc1b2e06f2111f19a52fe6a8cf0195a.jpg" TargetMode="External"/><Relationship Id="rId1536" Type="http://schemas.openxmlformats.org/officeDocument/2006/relationships/hyperlink" Target="https://s3.amazonaws.com/cpgcamera_prod/ths_reports/kohlerdist.com/n.melissari@kohlerdist.com/7173ea346b3411f181058e6063ac01e3.jpg" TargetMode="External"/><Relationship Id="rId1743" Type="http://schemas.openxmlformats.org/officeDocument/2006/relationships/hyperlink" Target="https://s3.amazonaws.com/cpgcamera_prod/ths_reports/kohlerdist.com/a.scott@kohlerdist.com/215938c668e911f1808636323f544d5b.jpg" TargetMode="External"/><Relationship Id="rId1950" Type="http://schemas.openxmlformats.org/officeDocument/2006/relationships/hyperlink" Target="https://s3.amazonaws.com/cpgcamera_prod/ths_reports/kohlerdist.com/p.mclaughlin@kohlerdist.com/2265df90593e11f1b1b672a586240bf7.jpg" TargetMode="External"/><Relationship Id="rId35" Type="http://schemas.openxmlformats.org/officeDocument/2006/relationships/hyperlink" Target="https://s3.amazonaws.com/cpgcamera_prod/ths_reports/kohlerdist.com/n.melissari@kohlerdist.com/713c86ee853c11f183c7de2946ffd50e.jpg" TargetMode="External"/><Relationship Id="rId1603" Type="http://schemas.openxmlformats.org/officeDocument/2006/relationships/hyperlink" Target="https://s3.amazonaws.com/cpgcamera_prod/ths_reports/kohlerdist.com/n.melissari@kohlerdist.com/f657933c6b2e11f1b48612542cd93551.jpg" TargetMode="External"/><Relationship Id="rId1810" Type="http://schemas.openxmlformats.org/officeDocument/2006/relationships/hyperlink" Target="https://s3.amazonaws.com/cpgcamera_prod/ths_reports/kohlerdist.com/a.scott@kohlerdist.com/06b7e89065b111f1896cde86d381b973.jpg" TargetMode="External"/><Relationship Id="rId489" Type="http://schemas.openxmlformats.org/officeDocument/2006/relationships/hyperlink" Target="https://s3.amazonaws.com/cpgcamera_prod/ths_reports/kohlerdist.com/b.sengebush@kohlerdist.com/8ede9502807d11f1ae146ee4cd3b7231.jpg" TargetMode="External"/><Relationship Id="rId696" Type="http://schemas.openxmlformats.org/officeDocument/2006/relationships/hyperlink" Target="https://s3.amazonaws.com/cpgcamera_prod/ths_reports/kohlerdist.com/n.melissari@kohlerdist.com/26414d7e7bd111f1a43d9ed155a5443b.jpg" TargetMode="External"/><Relationship Id="rId2377" Type="http://schemas.openxmlformats.org/officeDocument/2006/relationships/hyperlink" Target="https://s3.amazonaws.com/cpgcamera_prod/ths_reports/kohlerdist.com/b.sengebush@kohlerdist.com/e248092843ea11f1b8e03af4b79d4a13.jpg" TargetMode="External"/><Relationship Id="rId349" Type="http://schemas.openxmlformats.org/officeDocument/2006/relationships/hyperlink" Target="https://s3.amazonaws.com/cpgcamera_prod/ths_reports/kohlerdist.com/a.scott@kohlerdist.com/b0913f0e821411f184d566b1fd310ba5.jpg" TargetMode="External"/><Relationship Id="rId556" Type="http://schemas.openxmlformats.org/officeDocument/2006/relationships/hyperlink" Target="https://s3.amazonaws.com/cpgcamera_prod/ths_reports/kohlerdist.com/p.mclaughlin@kohlerdist.com/c3eb5518806511f1b2b47ea3e73d7a5f.jpg" TargetMode="External"/><Relationship Id="rId763" Type="http://schemas.openxmlformats.org/officeDocument/2006/relationships/hyperlink" Target="https://s3.amazonaws.com/cpgcamera_prod/ths_reports/kohlerdist.com/n.melissari@kohlerdist.com/f6cbc5f27bb111f1bea652ef4f1c4740.jpg" TargetMode="External"/><Relationship Id="rId1186" Type="http://schemas.openxmlformats.org/officeDocument/2006/relationships/hyperlink" Target="https://s3.amazonaws.com/cpgcamera_prod/ths_reports/kohlerdist.com/p.mclaughlin@kohlerdist.com/5edcc2ea70b311f1baa0be16126f8496.jpg" TargetMode="External"/><Relationship Id="rId1393" Type="http://schemas.openxmlformats.org/officeDocument/2006/relationships/hyperlink" Target="https://s3.amazonaws.com/cpgcamera_prod/ths_reports/kohlerdist.com/a.scott@kohlerdist.com/97001b6e6e6911f1b74d32adefc10753.jpg" TargetMode="External"/><Relationship Id="rId2237" Type="http://schemas.openxmlformats.org/officeDocument/2006/relationships/hyperlink" Target="https://s3.amazonaws.com/cpgcamera_prod/ths_reports/kohlerdist.com/b.sengebush@kohlerdist.com/a8a8023e496911f1889c66ac31d09b88.jpg" TargetMode="External"/><Relationship Id="rId2444" Type="http://schemas.openxmlformats.org/officeDocument/2006/relationships/hyperlink" Target="https://s3.amazonaws.com/cpgcamera_prod/ths_reports/kohlerdist.com/b.sengebush@kohlerdist.com/eb773be63e7111f1ae652aca04aad2cf.jpg" TargetMode="External"/><Relationship Id="rId209" Type="http://schemas.openxmlformats.org/officeDocument/2006/relationships/hyperlink" Target="https://s3.amazonaws.com/cpgcamera_prod/ths_reports/kohlerdist.com/a.scott@kohlerdist.com/5989e0b2845d11f190722ae291a38e7f.jpg" TargetMode="External"/><Relationship Id="rId416" Type="http://schemas.openxmlformats.org/officeDocument/2006/relationships/hyperlink" Target="https://s3.amazonaws.com/cpgcamera_prod/ths_reports/kohlerdist.com/n.melissari@kohlerdist.com/0a157ae4813a11f1bec0bee82d8e4f0d.jpg" TargetMode="External"/><Relationship Id="rId970" Type="http://schemas.openxmlformats.org/officeDocument/2006/relationships/hyperlink" Target="https://s3.amazonaws.com/cpgcamera_prod/ths_reports/kohlerdist.com/p.mclaughlin@kohlerdist.com/3c35c114763b11f1935e566a3ec5e435.jpg" TargetMode="External"/><Relationship Id="rId1046" Type="http://schemas.openxmlformats.org/officeDocument/2006/relationships/hyperlink" Target="https://s3.amazonaws.com/cpgcamera_prod/ths_reports/kohlerdist.com/p.mclaughlin@kohlerdist.com/f641ac3e74ac11f1bb3e8226585da093.jpg" TargetMode="External"/><Relationship Id="rId1253" Type="http://schemas.openxmlformats.org/officeDocument/2006/relationships/hyperlink" Target="https://s3.amazonaws.com/cpgcamera_prod/ths_reports/kohlerdist.com/s.donahue@kohlerdist.com/d51ccb84700011f1aaa50ef2bcb4e9aa.jpg" TargetMode="External"/><Relationship Id="rId623" Type="http://schemas.openxmlformats.org/officeDocument/2006/relationships/hyperlink" Target="https://s3.amazonaws.com/cpgcamera_prod/ths_reports/kohlerdist.com/a.scott@kohlerdist.com/13bd04fa7f9511f1a43846219b10de08.jpg" TargetMode="External"/><Relationship Id="rId830" Type="http://schemas.openxmlformats.org/officeDocument/2006/relationships/hyperlink" Target="https://s3.amazonaws.com/cpgcamera_prod/ths_reports/kohlerdist.com/p.mclaughlin@kohlerdist.com/06cdafac7aee11f18c86e685f4fde8ba.jpg" TargetMode="External"/><Relationship Id="rId1460" Type="http://schemas.openxmlformats.org/officeDocument/2006/relationships/hyperlink" Target="https://s3.amazonaws.com/cpgcamera_prod/ths_reports/kohlerdist.com/a.scott@kohlerdist.com/ddb545806e4f11f19ee2b2245db26c03.jpg" TargetMode="External"/><Relationship Id="rId2304" Type="http://schemas.openxmlformats.org/officeDocument/2006/relationships/hyperlink" Target="https://s3.amazonaws.com/cpgcamera_prod/ths_reports/kohlerdist.com/j.odonoghue@kohlerdist.com/c75537da48a411f1a14eeed508d5b85f.jpg" TargetMode="External"/><Relationship Id="rId2511" Type="http://schemas.openxmlformats.org/officeDocument/2006/relationships/hyperlink" Target="https://s3.amazonaws.com/cpgcamera_prod/ths_reports/kohlerdist.com/robinf@kohlerdist.com/02d308ea3cda11f19fe466e9eb5eeabf.jpg" TargetMode="External"/><Relationship Id="rId1113" Type="http://schemas.openxmlformats.org/officeDocument/2006/relationships/hyperlink" Target="https://s3.amazonaws.com/cpgcamera_prod/ths_reports/kohlerdist.com/a.scott@kohlerdist.com/85ba32c873e011f1b048ee23edc1b1db.jpg" TargetMode="External"/><Relationship Id="rId1320" Type="http://schemas.openxmlformats.org/officeDocument/2006/relationships/hyperlink" Target="https://s3.amazonaws.com/cpgcamera_prod/ths_reports/kohlerdist.com/p.mclaughlin@kohlerdist.com/efc1b2e06f2111f19a52fe6a8cf0195a.jpg" TargetMode="External"/><Relationship Id="rId2094" Type="http://schemas.openxmlformats.org/officeDocument/2006/relationships/hyperlink" Target="https://s3.amazonaws.com/cpgcamera_prod/ths_reports/kohlerdist.com/n.melissari@kohlerdist.com/01f9a51e4b0811f198ca5209d6dceaf8.jpg" TargetMode="External"/><Relationship Id="rId273" Type="http://schemas.openxmlformats.org/officeDocument/2006/relationships/hyperlink" Target="https://s3.amazonaws.com/cpgcamera_prod/ths_reports/kohlerdist.com/n.melissari@kohlerdist.com/cd411716845611f1937c26561085e197.jpg" TargetMode="External"/><Relationship Id="rId480" Type="http://schemas.openxmlformats.org/officeDocument/2006/relationships/hyperlink" Target="https://s3.amazonaws.com/cpgcamera_prod/ths_reports/kohlerdist.com/b.sengebush@kohlerdist.com/3a9ff990809611f1a9636ee4cd3b7231.jpg" TargetMode="External"/><Relationship Id="rId2161" Type="http://schemas.openxmlformats.org/officeDocument/2006/relationships/hyperlink" Target="https://s3.amazonaws.com/cpgcamera_prod/ths_reports/kohlerdist.com/a.acciardi@kohlerdist.com/52c7e75a4a2f11f18a94a2349d5569f0.jpg" TargetMode="External"/><Relationship Id="rId133" Type="http://schemas.openxmlformats.org/officeDocument/2006/relationships/hyperlink" Target="https://s3.amazonaws.com/cpgcamera_prod/ths_reports/kohlerdist.com/n.melissari@kohlerdist.com/b6f2c63a847911f1b0312ae291a38e7f.jpg" TargetMode="External"/><Relationship Id="rId340" Type="http://schemas.openxmlformats.org/officeDocument/2006/relationships/hyperlink" Target="https://s3.amazonaws.com/cpgcamera_prod/ths_reports/kohlerdist.com/a.scott@kohlerdist.com/559b1718821511f1ac1c66b1fd310ba5.jpg" TargetMode="External"/><Relationship Id="rId2021" Type="http://schemas.openxmlformats.org/officeDocument/2006/relationships/hyperlink" Target="https://s3.amazonaws.com/cpgcamera_prod/ths_reports/kohlerdist.com/p.lopez@kohlerdist.com/8ba7d6924e3111f190c3767d43c4e717.jpg" TargetMode="External"/><Relationship Id="rId200" Type="http://schemas.openxmlformats.org/officeDocument/2006/relationships/hyperlink" Target="https://s3.amazonaws.com/cpgcamera_prod/ths_reports/kohlerdist.com/n.melissari@kohlerdist.com/66b58130846011f1a22bf6a858e5d46d.jpg" TargetMode="External"/><Relationship Id="rId1787" Type="http://schemas.openxmlformats.org/officeDocument/2006/relationships/hyperlink" Target="https://s3.amazonaws.com/cpgcamera_prod/ths_reports/kohlerdist.com/n.melissari@kohlerdist.com/19df3db468d711f1b8075e231b75548d.jpg" TargetMode="External"/><Relationship Id="rId1994" Type="http://schemas.openxmlformats.org/officeDocument/2006/relationships/hyperlink" Target="https://s3.amazonaws.com/cpgcamera_prod/ths_reports/kohlerdist.com/j.odonoghue@kohlerdist.com/cb3817b84fb211f19865b6df3c8d6e36.jpg" TargetMode="External"/><Relationship Id="rId79" Type="http://schemas.openxmlformats.org/officeDocument/2006/relationships/hyperlink" Target="https://s3.amazonaws.com/cpgcamera_prod/ths_reports/kohlerdist.com/n.melissari@kohlerdist.com/18a3bc4c852711f1a5912a402785980f.jpg" TargetMode="External"/><Relationship Id="rId1647" Type="http://schemas.openxmlformats.org/officeDocument/2006/relationships/hyperlink" Target="https://s3.amazonaws.com/cpgcamera_prod/ths_reports/kohlerdist.com/b.sengebush@kohlerdist.com/0f3040906a6f11f1b4facadd732692a0.jpg" TargetMode="External"/><Relationship Id="rId1854" Type="http://schemas.openxmlformats.org/officeDocument/2006/relationships/hyperlink" Target="https://s3.amazonaws.com/cpgcamera_prod/ths_reports/kohlerdist.com/a.scott@kohlerdist.com/bd9e53f664de11f1b4c5a64969367efa.jpg" TargetMode="External"/><Relationship Id="rId1507" Type="http://schemas.openxmlformats.org/officeDocument/2006/relationships/hyperlink" Target="https://s3.amazonaws.com/cpgcamera_prod/ths_reports/kohlerdist.com/n.melissari@kohlerdist.com/7173ea346b3411f181058e6063ac01e3.jpg" TargetMode="External"/><Relationship Id="rId1714" Type="http://schemas.openxmlformats.org/officeDocument/2006/relationships/hyperlink" Target="https://s3.amazonaws.com/cpgcamera_prod/ths_reports/kohlerdist.com/a.scott@kohlerdist.com/215938c668e911f1808636323f544d5b.jpg" TargetMode="External"/><Relationship Id="rId1921" Type="http://schemas.openxmlformats.org/officeDocument/2006/relationships/hyperlink" Target="https://s3.amazonaws.com/cpgcamera_prod/ths_reports/kohlerdist.com/a.scott@kohlerdist.com/799cee5c5dee11f1a5ecd6d1fa8d04aa.jpg" TargetMode="External"/><Relationship Id="rId2488" Type="http://schemas.openxmlformats.org/officeDocument/2006/relationships/hyperlink" Target="https://s3.amazonaws.com/cpgcamera_prod/ths_reports/kohlerdist.com/robinf@kohlerdist.com/65601ee43db611f1a973ee65ca16c193.jpg" TargetMode="External"/><Relationship Id="rId1297" Type="http://schemas.openxmlformats.org/officeDocument/2006/relationships/hyperlink" Target="https://s3.amazonaws.com/cpgcamera_prod/ths_reports/kohlerdist.com/a.scott@kohlerdist.com/bab7d8bc6f2711f19c04fe6a8cf0195a.jpg" TargetMode="External"/><Relationship Id="rId667" Type="http://schemas.openxmlformats.org/officeDocument/2006/relationships/hyperlink" Target="https://s3.amazonaws.com/cpgcamera_prod/ths_reports/kohlerdist.com/p.mclaughlin@kohlerdist.com/9c7e53687c7d11f1bf785ad0ed4bfeef.jpg" TargetMode="External"/><Relationship Id="rId874" Type="http://schemas.openxmlformats.org/officeDocument/2006/relationships/hyperlink" Target="https://s3.amazonaws.com/cpgcamera_prod/ths_reports/kohlerdist.com/p.mclaughlin@kohlerdist.com/8f0ad93e7a2c11f19b22c2c1afc8f536.jpg" TargetMode="External"/><Relationship Id="rId2348" Type="http://schemas.openxmlformats.org/officeDocument/2006/relationships/hyperlink" Target="https://s3.amazonaws.com/cpgcamera_prod/ths_reports/kohlerdist.com/robinf@kohlerdist.com/1663b3ae44bf11f19045c29c4a241635.jpg" TargetMode="External"/><Relationship Id="rId527" Type="http://schemas.openxmlformats.org/officeDocument/2006/relationships/hyperlink" Target="https://s3.amazonaws.com/cpgcamera_prod/ths_reports/kohlerdist.com/v.gallagher@kohlerdist.com/0c896de2807e11f192636ee4cd3b7231.jpg" TargetMode="External"/><Relationship Id="rId734" Type="http://schemas.openxmlformats.org/officeDocument/2006/relationships/hyperlink" Target="https://s3.amazonaws.com/cpgcamera_prod/ths_reports/kohlerdist.com/n.melissari@kohlerdist.com/30d17e7a7bc311f184279ed155a5443b.jpg" TargetMode="External"/><Relationship Id="rId941" Type="http://schemas.openxmlformats.org/officeDocument/2006/relationships/hyperlink" Target="https://s3.amazonaws.com/cpgcamera_prod/ths_reports/kohlerdist.com/b.sengebush@kohlerdist.com/206fa6aa770011f1b766566a3ec5e435.jpg" TargetMode="External"/><Relationship Id="rId1157" Type="http://schemas.openxmlformats.org/officeDocument/2006/relationships/hyperlink" Target="https://s3.amazonaws.com/cpgcamera_prod/ths_reports/kohlerdist.com/p.mclaughlin@kohlerdist.com/aedc64e6717911f1af53f61d7960ac51.jpg" TargetMode="External"/><Relationship Id="rId1364" Type="http://schemas.openxmlformats.org/officeDocument/2006/relationships/hyperlink" Target="https://s3.amazonaws.com/cpgcamera_prod/ths_reports/kohlerdist.com/p.mclaughlin@kohlerdist.com/a34c96b86f0e11f197780a758cc2e5bc.jpg" TargetMode="External"/><Relationship Id="rId1571" Type="http://schemas.openxmlformats.org/officeDocument/2006/relationships/hyperlink" Target="https://s3.amazonaws.com/cpgcamera_prod/ths_reports/kohlerdist.com/n.melissari@kohlerdist.com/19ef2d8a6b3111f18f3a8e6063ac01e3.jpg" TargetMode="External"/><Relationship Id="rId2208" Type="http://schemas.openxmlformats.org/officeDocument/2006/relationships/hyperlink" Target="https://s3.amazonaws.com/cpgcamera_prod/ths_reports/kohlerdist.com/b.sengebush@kohlerdist.com/4d425110497311f1be3da2349d5569f0.jpg" TargetMode="External"/><Relationship Id="rId2415" Type="http://schemas.openxmlformats.org/officeDocument/2006/relationships/hyperlink" Target="https://s3.amazonaws.com/cpgcamera_prod/ths_reports/kohlerdist.com/n.melissari@kohlerdist.com/c9823ed63f3511f1a93a2aca04aad2cf.jpg" TargetMode="External"/><Relationship Id="rId70" Type="http://schemas.openxmlformats.org/officeDocument/2006/relationships/hyperlink" Target="https://s3.amazonaws.com/cpgcamera_prod/ths_reports/kohlerdist.com/n.melissari@kohlerdist.com/efc2199c852e11f1a1b8de2946ffd50e.jpg" TargetMode="External"/><Relationship Id="rId801" Type="http://schemas.openxmlformats.org/officeDocument/2006/relationships/hyperlink" Target="https://s3.amazonaws.com/cpgcamera_prod/ths_reports/kohlerdist.com/n.melissari@kohlerdist.com/f75fd7247bb111f18626ae252bb716b1.jpg" TargetMode="External"/><Relationship Id="rId1017" Type="http://schemas.openxmlformats.org/officeDocument/2006/relationships/hyperlink" Target="https://s3.amazonaws.com/cpgcamera_prod/ths_reports/kohlerdist.com/a.scott@kohlerdist.com/24ad4960757111f1ac402ec42485334c.jpg" TargetMode="External"/><Relationship Id="rId1224" Type="http://schemas.openxmlformats.org/officeDocument/2006/relationships/hyperlink" Target="https://s3.amazonaws.com/cpgcamera_prod/ths_reports/kohlerdist.com/a.scott@kohlerdist.com/0aa56600701311f1938e0ef2bcb4e9aa.jpg" TargetMode="External"/><Relationship Id="rId1431" Type="http://schemas.openxmlformats.org/officeDocument/2006/relationships/hyperlink" Target="https://s3.amazonaws.com/cpgcamera_prod/ths_reports/kohlerdist.com/a.scott@kohlerdist.com/0c8a05c46e6111f1a40eb2245db26c03.jpg" TargetMode="External"/><Relationship Id="rId177" Type="http://schemas.openxmlformats.org/officeDocument/2006/relationships/hyperlink" Target="https://s3.amazonaws.com/cpgcamera_prod/ths_reports/kohlerdist.com/n.melissari@kohlerdist.com/1b3d47a4846211f1afa52ae291a38e7f.jpg" TargetMode="External"/><Relationship Id="rId384" Type="http://schemas.openxmlformats.org/officeDocument/2006/relationships/hyperlink" Target="https://s3.amazonaws.com/cpgcamera_prod/ths_reports/kohlerdist.com/a.scott@kohlerdist.com/11e256b881e211f1b2e2529e1be6c745.jpg" TargetMode="External"/><Relationship Id="rId591" Type="http://schemas.openxmlformats.org/officeDocument/2006/relationships/hyperlink" Target="https://s3.amazonaws.com/cpgcamera_prod/ths_reports/kohlerdist.com/a.scott@kohlerdist.com/acbe81867fb511f1880e0a7de4540e70.jpg" TargetMode="External"/><Relationship Id="rId2065" Type="http://schemas.openxmlformats.org/officeDocument/2006/relationships/hyperlink" Target="https://s3.amazonaws.com/cpgcamera_prod/ths_reports/kohlerdist.com/m.ast@kohlerdist.com/a7df27944d6d11f19b7d5209d6dceaf8.jpg" TargetMode="External"/><Relationship Id="rId2272" Type="http://schemas.openxmlformats.org/officeDocument/2006/relationships/hyperlink" Target="https://s3.amazonaws.com/cpgcamera_prod/ths_reports/kohlerdist.com/a.lundy@kohlerdist.com/29276046496311f1ac68a2349d5569f0.jpg" TargetMode="External"/><Relationship Id="rId244" Type="http://schemas.openxmlformats.org/officeDocument/2006/relationships/hyperlink" Target="https://s3.amazonaws.com/cpgcamera_prod/ths_reports/kohlerdist.com/b.sengebush@kohlerdist.com/f9e329a2845c11f1a70c2ae291a38e7f.jpg" TargetMode="External"/><Relationship Id="rId1081" Type="http://schemas.openxmlformats.org/officeDocument/2006/relationships/hyperlink" Target="https://s3.amazonaws.com/cpgcamera_prod/ths_reports/kohlerdist.com/a.scott@kohlerdist.com/37b1afd0749311f1ac23d2cf5d94219a.jpg" TargetMode="External"/><Relationship Id="rId451" Type="http://schemas.openxmlformats.org/officeDocument/2006/relationships/hyperlink" Target="https://s3.amazonaws.com/cpgcamera_prod/ths_reports/kohlerdist.com/n.melissari@kohlerdist.com/58046124812c11f18d48bee82d8e4f0d.jpg" TargetMode="External"/><Relationship Id="rId2132" Type="http://schemas.openxmlformats.org/officeDocument/2006/relationships/hyperlink" Target="https://s3.amazonaws.com/cpgcamera_prod/ths_reports/kohlerdist.com/a.scott@kohlerdist.com/77f1d7564a3f11f18f410edafcaaaf45.jpg" TargetMode="External"/><Relationship Id="rId104" Type="http://schemas.openxmlformats.org/officeDocument/2006/relationships/hyperlink" Target="https://s3.amazonaws.com/cpgcamera_prod/ths_reports/kohlerdist.com/dlagala@kohlerdist.com/807d3d3a851711f19fed2a402785980f.jpg" TargetMode="External"/><Relationship Id="rId311" Type="http://schemas.openxmlformats.org/officeDocument/2006/relationships/hyperlink" Target="https://s3.amazonaws.com/cpgcamera_prod/ths_reports/kohlerdist.com/n.melissari@kohlerdist.com/efb8ad1a845411f1bf7e4ad464241486.jpg" TargetMode="External"/><Relationship Id="rId1898" Type="http://schemas.openxmlformats.org/officeDocument/2006/relationships/hyperlink" Target="https://s3.amazonaws.com/cpgcamera_prod/ths_reports/kohlerdist.com/a.scott@kohlerdist.com/586117b4610311f19508fa8639330397.jpg" TargetMode="External"/><Relationship Id="rId1758" Type="http://schemas.openxmlformats.org/officeDocument/2006/relationships/hyperlink" Target="https://s3.amazonaws.com/cpgcamera_prod/ths_reports/kohlerdist.com/a.scott@kohlerdist.com/215938c668e911f1808636323f544d5b.jpg" TargetMode="External"/><Relationship Id="rId1965" Type="http://schemas.openxmlformats.org/officeDocument/2006/relationships/hyperlink" Target="https://s3.amazonaws.com/cpgcamera_prod/ths_reports/kohlerdist.com/a.scott@kohlerdist.com/4055cab2547311f1a1d4e6edce9f1f2e.jpg" TargetMode="External"/><Relationship Id="rId1618" Type="http://schemas.openxmlformats.org/officeDocument/2006/relationships/hyperlink" Target="https://s3.amazonaws.com/cpgcamera_prod/ths_reports/kohlerdist.com/a.scott@kohlerdist.com/c163052a6a7611f18d1daaffa3d9f27a.jpg" TargetMode="External"/><Relationship Id="rId1825" Type="http://schemas.openxmlformats.org/officeDocument/2006/relationships/hyperlink" Target="https://s3.amazonaws.com/cpgcamera_prod/ths_reports/kohlerdist.com/a.scott@kohlerdist.com/5a6a007264ee11f1a15fa64969367efa.jpg" TargetMode="External"/><Relationship Id="rId778" Type="http://schemas.openxmlformats.org/officeDocument/2006/relationships/hyperlink" Target="https://s3.amazonaws.com/cpgcamera_prod/ths_reports/kohlerdist.com/n.melissari@kohlerdist.com/f6cbc5f27bb111f1bea652ef4f1c4740.jpg" TargetMode="External"/><Relationship Id="rId985" Type="http://schemas.openxmlformats.org/officeDocument/2006/relationships/hyperlink" Target="https://s3.amazonaws.com/cpgcamera_prod/ths_reports/kohlerdist.com/p.mclaughlin@kohlerdist.com/4965b6bc763311f18f38566a3ec5e435.jpg" TargetMode="External"/><Relationship Id="rId2459" Type="http://schemas.openxmlformats.org/officeDocument/2006/relationships/hyperlink" Target="https://s3.amazonaws.com/cpgcamera_prod/ths_reports/kohlerdist.com/b.sengebush@kohlerdist.com/f054995c3e6b11f1980816fc07c30496.jpg" TargetMode="External"/><Relationship Id="rId638" Type="http://schemas.openxmlformats.org/officeDocument/2006/relationships/hyperlink" Target="https://s3.amazonaws.com/cpgcamera_prod/ths_reports/kohlerdist.com/a.scott@kohlerdist.com/4135d3f67ee311f1adf8e28a94c6fb31.jpg" TargetMode="External"/><Relationship Id="rId845" Type="http://schemas.openxmlformats.org/officeDocument/2006/relationships/hyperlink" Target="https://s3.amazonaws.com/cpgcamera_prod/ths_reports/kohlerdist.com/b.sengebush@kohlerdist.com/9ff0d2507a3911f1932ac2c1afc8f536.jpg" TargetMode="External"/><Relationship Id="rId1268" Type="http://schemas.openxmlformats.org/officeDocument/2006/relationships/hyperlink" Target="https://s3.amazonaws.com/cpgcamera_prod/ths_reports/kohlerdist.com/robinf@kohlerdist.com/956f81d86fed11f1b0ed82e34fd8d5a7.jpg" TargetMode="External"/><Relationship Id="rId1475" Type="http://schemas.openxmlformats.org/officeDocument/2006/relationships/hyperlink" Target="https://s3.amazonaws.com/cpgcamera_prod/ths_reports/kohlerdist.com/p.mclaughlin@kohlerdist.com/1157ffb66e4d11f19367b2245db26c03.jpg" TargetMode="External"/><Relationship Id="rId1682" Type="http://schemas.openxmlformats.org/officeDocument/2006/relationships/hyperlink" Target="https://s3.amazonaws.com/cpgcamera_prod/ths_reports/kohlerdist.com/n.melissari@kohlerdist.com/32e191ca6a6411f1800ccadd732692a0.jpg" TargetMode="External"/><Relationship Id="rId2319" Type="http://schemas.openxmlformats.org/officeDocument/2006/relationships/hyperlink" Target="https://s3.amazonaws.com/cpgcamera_prod/ths_reports/kohlerdist.com/n.melissari@kohlerdist.com/562dd748489911f19e1756c6efb0966a.jpg" TargetMode="External"/><Relationship Id="rId2526" Type="http://schemas.openxmlformats.org/officeDocument/2006/relationships/hyperlink" Target="https://s3.amazonaws.com/cpgcamera_prod/ths_reports/kohlerdist.com/a.palmisano@kohlerdist.com/34baf38e380e11f18389d2c308583846.jpg" TargetMode="External"/><Relationship Id="rId400" Type="http://schemas.openxmlformats.org/officeDocument/2006/relationships/hyperlink" Target="https://s3.amazonaws.com/cpgcamera_prod/ths_reports/kohlerdist.com/n.melissari@kohlerdist.com/c2704fda813d11f18a08529e1be6c745.jpg" TargetMode="External"/><Relationship Id="rId705" Type="http://schemas.openxmlformats.org/officeDocument/2006/relationships/hyperlink" Target="https://s3.amazonaws.com/cpgcamera_prod/ths_reports/kohlerdist.com/n.melissari@kohlerdist.com/6fb272847bc811f1a34ba21eb7116df6.jpg" TargetMode="External"/><Relationship Id="rId1128" Type="http://schemas.openxmlformats.org/officeDocument/2006/relationships/hyperlink" Target="https://s3.amazonaws.com/cpgcamera_prod/ths_reports/kohlerdist.com/a.scott@kohlerdist.com/a07897a8718d11f1b131ceb0d08f0f73.jpg" TargetMode="External"/><Relationship Id="rId1335" Type="http://schemas.openxmlformats.org/officeDocument/2006/relationships/hyperlink" Target="https://s3.amazonaws.com/cpgcamera_prod/ths_reports/kohlerdist.com/a.scott@kohlerdist.com/383997566f1b11f18f48c2290d138d4c.jpg" TargetMode="External"/><Relationship Id="rId1542" Type="http://schemas.openxmlformats.org/officeDocument/2006/relationships/hyperlink" Target="https://s3.amazonaws.com/cpgcamera_prod/ths_reports/kohlerdist.com/n.melissari@kohlerdist.com/7173ea346b3411f181058e6063ac01e3.jpg" TargetMode="External"/><Relationship Id="rId1987" Type="http://schemas.openxmlformats.org/officeDocument/2006/relationships/hyperlink" Target="https://s3.amazonaws.com/cpgcamera_prod/ths_reports/kohlerdist.com/p.mclaughlin@kohlerdist.com/663c06bc507a11f1ab917aa1d5603fc1.jpg" TargetMode="External"/><Relationship Id="rId912" Type="http://schemas.openxmlformats.org/officeDocument/2006/relationships/hyperlink" Target="https://s3.amazonaws.com/cpgcamera_prod/ths_reports/kohlerdist.com/b.sengebush@kohlerdist.com/fbf8bd187a1811f1b9a6be8939013b6d.jpg" TargetMode="External"/><Relationship Id="rId1847" Type="http://schemas.openxmlformats.org/officeDocument/2006/relationships/hyperlink" Target="https://s3.amazonaws.com/cpgcamera_prod/ths_reports/kohlerdist.com/a.scott@kohlerdist.com/bd9e53f664de11f1b4c5a64969367efa.jpg" TargetMode="External"/><Relationship Id="rId41" Type="http://schemas.openxmlformats.org/officeDocument/2006/relationships/hyperlink" Target="https://s3.amazonaws.com/cpgcamera_prod/ths_reports/kohlerdist.com/a.scott@kohlerdist.com/779baa30853a11f18d63924354bfe064.jpg" TargetMode="External"/><Relationship Id="rId1402" Type="http://schemas.openxmlformats.org/officeDocument/2006/relationships/hyperlink" Target="https://s3.amazonaws.com/cpgcamera_prod/ths_reports/kohlerdist.com/a.scott@kohlerdist.com/97001b6e6e6911f1b74d32adefc10753.jpg" TargetMode="External"/><Relationship Id="rId1707" Type="http://schemas.openxmlformats.org/officeDocument/2006/relationships/hyperlink" Target="https://s3.amazonaws.com/cpgcamera_prod/ths_reports/kohlerdist.com/a.scott@kohlerdist.com/215938c668e911f1808636323f544d5b.jpg" TargetMode="External"/><Relationship Id="rId190" Type="http://schemas.openxmlformats.org/officeDocument/2006/relationships/hyperlink" Target="https://s3.amazonaws.com/cpgcamera_prod/ths_reports/kohlerdist.com/a.scott@kohlerdist.com/c9d7991e846111f1971d4ad464241486.jpg" TargetMode="External"/><Relationship Id="rId288" Type="http://schemas.openxmlformats.org/officeDocument/2006/relationships/hyperlink" Target="https://s3.amazonaws.com/cpgcamera_prod/ths_reports/kohlerdist.com/a.scott@kohlerdist.com/276f3538845711f1b9dd2ae291a38e7f.jpg" TargetMode="External"/><Relationship Id="rId1914" Type="http://schemas.openxmlformats.org/officeDocument/2006/relationships/hyperlink" Target="https://s3.amazonaws.com/cpgcamera_prod/ths_reports/kohlerdist.com/a.palmisano@kohlerdist.com/3b135dbc5f5911f1adc6fed1a8270a9e.jpg" TargetMode="External"/><Relationship Id="rId495" Type="http://schemas.openxmlformats.org/officeDocument/2006/relationships/hyperlink" Target="https://s3.amazonaws.com/cpgcamera_prod/ths_reports/kohlerdist.com/b.sengebush@kohlerdist.com/170cbf9c807611f1afaf7ea3e73d7a5f.jpg" TargetMode="External"/><Relationship Id="rId2176" Type="http://schemas.openxmlformats.org/officeDocument/2006/relationships/hyperlink" Target="https://s3.amazonaws.com/cpgcamera_prod/ths_reports/kohlerdist.com/p.mclaughlin@kohlerdist.com/a29fc31c4a4111f188bcc65f9ca233ca.jpg" TargetMode="External"/><Relationship Id="rId2383" Type="http://schemas.openxmlformats.org/officeDocument/2006/relationships/hyperlink" Target="https://s3.amazonaws.com/cpgcamera_prod/ths_reports/kohlerdist.com/n.melissari@kohlerdist.com/7b62068e432511f1908d3af4b79d4a13.jpg" TargetMode="External"/><Relationship Id="rId148" Type="http://schemas.openxmlformats.org/officeDocument/2006/relationships/hyperlink" Target="https://s3.amazonaws.com/cpgcamera_prod/ths_reports/kohlerdist.com/n.melissari@kohlerdist.com/266e364a846e11f1b8372ae291a38e7f.jpg" TargetMode="External"/><Relationship Id="rId355" Type="http://schemas.openxmlformats.org/officeDocument/2006/relationships/hyperlink" Target="https://s3.amazonaws.com/cpgcamera_prod/ths_reports/kohlerdist.com/a.scott@kohlerdist.com/b0913f0e821411f184d566b1fd310ba5.jpg" TargetMode="External"/><Relationship Id="rId562" Type="http://schemas.openxmlformats.org/officeDocument/2006/relationships/hyperlink" Target="https://s3.amazonaws.com/cpgcamera_prod/ths_reports/kohlerdist.com/robinf@kohlerdist.com/464b1426806111f185b182c7ab0287c4.jpg" TargetMode="External"/><Relationship Id="rId1192" Type="http://schemas.openxmlformats.org/officeDocument/2006/relationships/hyperlink" Target="https://s3.amazonaws.com/cpgcamera_prod/ths_reports/kohlerdist.com/p.mclaughlin@kohlerdist.com/36d6bff870a411f185e7025174d54142.jpg" TargetMode="External"/><Relationship Id="rId2036" Type="http://schemas.openxmlformats.org/officeDocument/2006/relationships/hyperlink" Target="https://s3.amazonaws.com/cpgcamera_prod/ths_reports/kohlerdist.com/a.scott@kohlerdist.com/250f37284e3011f1a417c6b937f3b3b1.jpg" TargetMode="External"/><Relationship Id="rId2243" Type="http://schemas.openxmlformats.org/officeDocument/2006/relationships/hyperlink" Target="https://s3.amazonaws.com/cpgcamera_prod/ths_reports/kohlerdist.com/m.harboy@kohlerdist.com/552a26e6496911f1befea2349d5569f0.jpg" TargetMode="External"/><Relationship Id="rId2450" Type="http://schemas.openxmlformats.org/officeDocument/2006/relationships/hyperlink" Target="https://s3.amazonaws.com/cpgcamera_prod/ths_reports/kohlerdist.com/b.sengebush@kohlerdist.com/bc38e85a3e6e11f1a7412aca04aad2cf.jpg" TargetMode="External"/><Relationship Id="rId215" Type="http://schemas.openxmlformats.org/officeDocument/2006/relationships/hyperlink" Target="https://s3.amazonaws.com/cpgcamera_prod/ths_reports/kohlerdist.com/b.sengebush@kohlerdist.com/f9643c14845c11f1a70c2ae291a38e7f.jpg" TargetMode="External"/><Relationship Id="rId422" Type="http://schemas.openxmlformats.org/officeDocument/2006/relationships/hyperlink" Target="https://s3.amazonaws.com/cpgcamera_prod/ths_reports/kohlerdist.com/n.melissari@kohlerdist.com/671c5bfe813511f19900f21c75b75752.jpg" TargetMode="External"/><Relationship Id="rId867" Type="http://schemas.openxmlformats.org/officeDocument/2006/relationships/hyperlink" Target="https://s3.amazonaws.com/cpgcamera_prod/ths_reports/kohlerdist.com/b.sengebush@kohlerdist.com/a08ac0d67a3911f1ab5e0ab7946f5aa9.jpg" TargetMode="External"/><Relationship Id="rId1052" Type="http://schemas.openxmlformats.org/officeDocument/2006/relationships/hyperlink" Target="https://s3.amazonaws.com/cpgcamera_prod/ths_reports/kohlerdist.com/p.mclaughlin@kohlerdist.com/19de521674ab11f1845a8226585da093.jpg" TargetMode="External"/><Relationship Id="rId1497" Type="http://schemas.openxmlformats.org/officeDocument/2006/relationships/hyperlink" Target="https://s3.amazonaws.com/cpgcamera_prod/ths_reports/kohlerdist.com/n.melissari@kohlerdist.com/7173ea346b3411f181058e6063ac01e3.jpg" TargetMode="External"/><Relationship Id="rId2103" Type="http://schemas.openxmlformats.org/officeDocument/2006/relationships/hyperlink" Target="https://s3.amazonaws.com/cpgcamera_prod/ths_reports/kohlerdist.com/a.palmisano@kohlerdist.com/ec2fc2024aeb11f1bbe1767d43c4e717.jpg" TargetMode="External"/><Relationship Id="rId2310" Type="http://schemas.openxmlformats.org/officeDocument/2006/relationships/hyperlink" Target="https://s3.amazonaws.com/cpgcamera_prod/ths_reports/kohlerdist.com/n.melissari@kohlerdist.com/021d5f0448a111f19f1feed508d5b85f.jpg" TargetMode="External"/><Relationship Id="rId727" Type="http://schemas.openxmlformats.org/officeDocument/2006/relationships/hyperlink" Target="https://s3.amazonaws.com/cpgcamera_prod/ths_reports/kohlerdist.com/b.sengebush@kohlerdist.com/6bc66d8c7bc411f1b3d5a21eb7116df6.jpg" TargetMode="External"/><Relationship Id="rId934" Type="http://schemas.openxmlformats.org/officeDocument/2006/relationships/hyperlink" Target="https://s3.amazonaws.com/cpgcamera_prod/ths_reports/kohlerdist.com/p.mclaughlin@kohlerdist.com/2e6020b6795b11f196be6eae52526f49.jpg" TargetMode="External"/><Relationship Id="rId1357" Type="http://schemas.openxmlformats.org/officeDocument/2006/relationships/hyperlink" Target="https://s3.amazonaws.com/cpgcamera_prod/ths_reports/kohlerdist.com/a.palmisano@kohlerdist.com/aef9ebf66f1211f1966e0a758cc2e5bc.jpg" TargetMode="External"/><Relationship Id="rId1564" Type="http://schemas.openxmlformats.org/officeDocument/2006/relationships/hyperlink" Target="https://s3.amazonaws.com/cpgcamera_prod/ths_reports/kohlerdist.com/n.melissari@kohlerdist.com/b1f5d4ee6b3111f1b10e8e6063ac01e3.jpg" TargetMode="External"/><Relationship Id="rId1771" Type="http://schemas.openxmlformats.org/officeDocument/2006/relationships/hyperlink" Target="https://s3.amazonaws.com/cpgcamera_prod/ths_reports/kohlerdist.com/n.melissari@kohlerdist.com/36d1b40868df11f1bb7b36323f544d5b.jpg" TargetMode="External"/><Relationship Id="rId2408" Type="http://schemas.openxmlformats.org/officeDocument/2006/relationships/hyperlink" Target="https://s3.amazonaws.com/cpgcamera_prod/ths_reports/kohlerdist.com/n.melissari@kohlerdist.com/b8031e2e3f3e11f1829f2aca04aad2cf.jpg" TargetMode="External"/><Relationship Id="rId63" Type="http://schemas.openxmlformats.org/officeDocument/2006/relationships/hyperlink" Target="https://s3.amazonaws.com/cpgcamera_prod/ths_reports/kohlerdist.com/a.scott@kohlerdist.com/2925e656852e11f1ba21924354bfe064.jpg" TargetMode="External"/><Relationship Id="rId1217" Type="http://schemas.openxmlformats.org/officeDocument/2006/relationships/hyperlink" Target="https://s3.amazonaws.com/cpgcamera_prod/ths_reports/kohlerdist.com/a.scott@kohlerdist.com/0aa56600701311f1938e0ef2bcb4e9aa.jpg" TargetMode="External"/><Relationship Id="rId1424" Type="http://schemas.openxmlformats.org/officeDocument/2006/relationships/hyperlink" Target="https://s3.amazonaws.com/cpgcamera_prod/ths_reports/kohlerdist.com/a.scott@kohlerdist.com/0c8a05c46e6111f1a40eb2245db26c03.jpg" TargetMode="External"/><Relationship Id="rId1631" Type="http://schemas.openxmlformats.org/officeDocument/2006/relationships/hyperlink" Target="https://s3.amazonaws.com/cpgcamera_prod/ths_reports/kohlerdist.com/n.melissari@kohlerdist.com/ac53ed4c6a6d11f199caaaffa3d9f27a.jpg" TargetMode="External"/><Relationship Id="rId1869" Type="http://schemas.openxmlformats.org/officeDocument/2006/relationships/hyperlink" Target="https://s3.amazonaws.com/cpgcamera_prod/ths_reports/kohlerdist.com/a.scott@kohlerdist.com/692f2eb2641611f19f5302c06eecbe1e.jpg" TargetMode="External"/><Relationship Id="rId1729" Type="http://schemas.openxmlformats.org/officeDocument/2006/relationships/hyperlink" Target="https://s3.amazonaws.com/cpgcamera_prod/ths_reports/kohlerdist.com/a.scott@kohlerdist.com/215938c668e911f1808636323f544d5b.jpg" TargetMode="External"/><Relationship Id="rId1936" Type="http://schemas.openxmlformats.org/officeDocument/2006/relationships/hyperlink" Target="https://s3.amazonaws.com/cpgcamera_prod/ths_reports/kohlerdist.com/m.harboy@kohlerdist.com/6c6a083859dd11f1987a2acedd4ad0d3.jpg" TargetMode="External"/><Relationship Id="rId2198" Type="http://schemas.openxmlformats.org/officeDocument/2006/relationships/hyperlink" Target="https://s3.amazonaws.com/cpgcamera_prod/ths_reports/kohlerdist.com/robinf@kohlerdist.com/b7547f96497411f1a509a2349d5569f0.jpg" TargetMode="External"/><Relationship Id="rId377" Type="http://schemas.openxmlformats.org/officeDocument/2006/relationships/hyperlink" Target="https://s3.amazonaws.com/cpgcamera_prod/ths_reports/kohlerdist.com/a.scott@kohlerdist.com/5227df1681e411f1b26e529e1be6c745.jpg" TargetMode="External"/><Relationship Id="rId584" Type="http://schemas.openxmlformats.org/officeDocument/2006/relationships/hyperlink" Target="https://s3.amazonaws.com/cpgcamera_prod/ths_reports/kohlerdist.com/a.scott@kohlerdist.com/acbe81867fb511f1880e0a7de4540e70.jpg" TargetMode="External"/><Relationship Id="rId2058" Type="http://schemas.openxmlformats.org/officeDocument/2006/relationships/hyperlink" Target="https://s3.amazonaws.com/cpgcamera_prod/ths_reports/kohlerdist.com/a.scott@kohlerdist.com/3a8e9ca44e1911f1aff9c6b937f3b3b1.jpg" TargetMode="External"/><Relationship Id="rId2265" Type="http://schemas.openxmlformats.org/officeDocument/2006/relationships/hyperlink" Target="https://s3.amazonaws.com/cpgcamera_prod/ths_reports/kohlerdist.com/j.odonoghue@kohlerdist.com/1e63810c496411f1ae3ba2349d5569f0.jpg" TargetMode="External"/><Relationship Id="rId5" Type="http://schemas.openxmlformats.org/officeDocument/2006/relationships/hyperlink" Target="https://s3.amazonaws.com/cpgcamera_prod/ths_reports/kohlerdist.com/b.sengebush@kohlerdist.com/6045477c85e111f1a7569ad864ecf12e.jpg" TargetMode="External"/><Relationship Id="rId237" Type="http://schemas.openxmlformats.org/officeDocument/2006/relationships/hyperlink" Target="https://s3.amazonaws.com/cpgcamera_prod/ths_reports/kohlerdist.com/b.sengebush@kohlerdist.com/f9e329a2845c11f1a70c2ae291a38e7f.jpg" TargetMode="External"/><Relationship Id="rId791" Type="http://schemas.openxmlformats.org/officeDocument/2006/relationships/hyperlink" Target="https://s3.amazonaws.com/cpgcamera_prod/ths_reports/kohlerdist.com/n.melissari@kohlerdist.com/f75fd7247bb111f18626ae252bb716b1.jpg" TargetMode="External"/><Relationship Id="rId889" Type="http://schemas.openxmlformats.org/officeDocument/2006/relationships/hyperlink" Target="https://s3.amazonaws.com/cpgcamera_prod/ths_reports/kohlerdist.com/b.sengebush@kohlerdist.com/a1029ad47a3911f1932ac2c1afc8f536.jpg" TargetMode="External"/><Relationship Id="rId1074" Type="http://schemas.openxmlformats.org/officeDocument/2006/relationships/hyperlink" Target="https://s3.amazonaws.com/cpgcamera_prod/ths_reports/kohlerdist.com/a.scott@kohlerdist.com/9a842e98749411f18ede62da5111e423.jpg" TargetMode="External"/><Relationship Id="rId2472" Type="http://schemas.openxmlformats.org/officeDocument/2006/relationships/hyperlink" Target="https://s3.amazonaws.com/cpgcamera_prod/ths_reports/kohlerdist.com/a.palmisano@kohlerdist.com/b049251c3e5c11f1902002c517e52295.jpg" TargetMode="External"/><Relationship Id="rId444" Type="http://schemas.openxmlformats.org/officeDocument/2006/relationships/hyperlink" Target="https://s3.amazonaws.com/cpgcamera_prod/ths_reports/kohlerdist.com/p.mclaughlin@kohlerdist.com/0816cd3a812e11f19593bee82d8e4f0d.jpg" TargetMode="External"/><Relationship Id="rId651" Type="http://schemas.openxmlformats.org/officeDocument/2006/relationships/hyperlink" Target="https://s3.amazonaws.com/cpgcamera_prod/ths_reports/kohlerdist.com/b.sengebush@kohlerdist.com/a33c43487ee611f18dcf3a3f7ea9bb21.jpg" TargetMode="External"/><Relationship Id="rId749" Type="http://schemas.openxmlformats.org/officeDocument/2006/relationships/hyperlink" Target="https://s3.amazonaws.com/cpgcamera_prod/ths_reports/kohlerdist.com/n.melissari@kohlerdist.com/60ca0e2a7bbf11f1a2d89ed155a5443b.jpg" TargetMode="External"/><Relationship Id="rId1281" Type="http://schemas.openxmlformats.org/officeDocument/2006/relationships/hyperlink" Target="https://s3.amazonaws.com/cpgcamera_prod/ths_reports/kohlerdist.com/a.scott@kohlerdist.com/116f36826f4611f19fb61a03a580b31b.jpg" TargetMode="External"/><Relationship Id="rId1379" Type="http://schemas.openxmlformats.org/officeDocument/2006/relationships/hyperlink" Target="https://s3.amazonaws.com/cpgcamera_prod/ths_reports/kohlerdist.com/b.sengebush@kohlerdist.com/8f0c1f646e7f11f1a06d9adda404b78a.jpg" TargetMode="External"/><Relationship Id="rId1586" Type="http://schemas.openxmlformats.org/officeDocument/2006/relationships/hyperlink" Target="https://s3.amazonaws.com/cpgcamera_prod/ths_reports/kohlerdist.com/n.melissari@kohlerdist.com/f657933c6b2e11f1b48612542cd93551.jpg" TargetMode="External"/><Relationship Id="rId2125" Type="http://schemas.openxmlformats.org/officeDocument/2006/relationships/hyperlink" Target="https://s3.amazonaws.com/cpgcamera_prod/ths_reports/kohlerdist.com/n.melissari@kohlerdist.com/5b674f624a3f11f18f410edafcaaaf45.jpg" TargetMode="External"/><Relationship Id="rId2332" Type="http://schemas.openxmlformats.org/officeDocument/2006/relationships/hyperlink" Target="https://s3.amazonaws.com/cpgcamera_prod/ths_reports/kohlerdist.com/a.palmisano@kohlerdist.com/b368df38489511f191aaca87e82fcbb0.jpg" TargetMode="External"/><Relationship Id="rId304" Type="http://schemas.openxmlformats.org/officeDocument/2006/relationships/hyperlink" Target="https://s3.amazonaws.com/cpgcamera_prod/ths_reports/kohlerdist.com/n.melissari@kohlerdist.com/efb8ad1a845411f1bf7e4ad464241486.jpg" TargetMode="External"/><Relationship Id="rId511" Type="http://schemas.openxmlformats.org/officeDocument/2006/relationships/hyperlink" Target="https://s3.amazonaws.com/cpgcamera_prod/ths_reports/kohlerdist.com/b.sengebush@kohlerdist.com/15d9610c807111f1bdef7ea3e73d7a5f.jpg" TargetMode="External"/><Relationship Id="rId609" Type="http://schemas.openxmlformats.org/officeDocument/2006/relationships/hyperlink" Target="https://s3.amazonaws.com/cpgcamera_prod/ths_reports/kohlerdist.com/a.palmisano@kohlerdist.com/2203ce407fa411f1b43646475879cb9a.jpg" TargetMode="External"/><Relationship Id="rId956" Type="http://schemas.openxmlformats.org/officeDocument/2006/relationships/hyperlink" Target="https://s3.amazonaws.com/cpgcamera_prod/ths_reports/kohlerdist.com/a.scott@kohlerdist.com/12ab7f7c765511f18c6f761c2ba99231.jpg" TargetMode="External"/><Relationship Id="rId1141" Type="http://schemas.openxmlformats.org/officeDocument/2006/relationships/hyperlink" Target="https://s3.amazonaws.com/cpgcamera_prod/ths_reports/kohlerdist.com/a.scott@kohlerdist.com/6f95b1ca718811f19caeceb0d08f0f73.jpg" TargetMode="External"/><Relationship Id="rId1239" Type="http://schemas.openxmlformats.org/officeDocument/2006/relationships/hyperlink" Target="https://s3.amazonaws.com/cpgcamera_prod/ths_reports/kohlerdist.com/a.scott@kohlerdist.com/291bd4da701211f195160ef2bcb4e9aa.jpg" TargetMode="External"/><Relationship Id="rId1793" Type="http://schemas.openxmlformats.org/officeDocument/2006/relationships/hyperlink" Target="https://s3.amazonaws.com/cpgcamera_prod/ths_reports/kohlerdist.com/n.melissari@kohlerdist.com/913e567868d311f1988636323f544d5b.jpg" TargetMode="External"/><Relationship Id="rId85" Type="http://schemas.openxmlformats.org/officeDocument/2006/relationships/hyperlink" Target="https://s3.amazonaws.com/cpgcamera_prod/ths_reports/kohlerdist.com/n.melissari@kohlerdist.com/e128b34a852511f1b2a22a402785980f.jpg" TargetMode="External"/><Relationship Id="rId816" Type="http://schemas.openxmlformats.org/officeDocument/2006/relationships/hyperlink" Target="https://s3.amazonaws.com/cpgcamera_prod/ths_reports/kohlerdist.com/p.mclaughlin@kohlerdist.com/44ac6ca47af411f19852e685f4fde8ba.jpg" TargetMode="External"/><Relationship Id="rId1001" Type="http://schemas.openxmlformats.org/officeDocument/2006/relationships/hyperlink" Target="https://s3.amazonaws.com/cpgcamera_prod/ths_reports/kohlerdist.com/p.mclaughlin@kohlerdist.com/0b139986758b11f1b0b4d2305ddbe756.jpg" TargetMode="External"/><Relationship Id="rId1446" Type="http://schemas.openxmlformats.org/officeDocument/2006/relationships/hyperlink" Target="https://s3.amazonaws.com/cpgcamera_prod/ths_reports/kohlerdist.com/a.scott@kohlerdist.com/fb2044f86e5911f1b594b2245db26c03.jpg" TargetMode="External"/><Relationship Id="rId1653" Type="http://schemas.openxmlformats.org/officeDocument/2006/relationships/hyperlink" Target="https://s3.amazonaws.com/cpgcamera_prod/ths_reports/kohlerdist.com/n.melissari@kohlerdist.com/1e3926706a6911f1a18ecadd732692a0.jpg" TargetMode="External"/><Relationship Id="rId1860" Type="http://schemas.openxmlformats.org/officeDocument/2006/relationships/hyperlink" Target="https://s3.amazonaws.com/cpgcamera_prod/ths_reports/kohlerdist.com/a.scott@kohlerdist.com/80b3f44c64dd11f1b2eca64969367efa.jpg" TargetMode="External"/><Relationship Id="rId1306" Type="http://schemas.openxmlformats.org/officeDocument/2006/relationships/hyperlink" Target="https://s3.amazonaws.com/cpgcamera_prod/ths_reports/kohlerdist.com/p.mclaughlin@kohlerdist.com/ef2a6a486f2111f1954fd62fabc52eb8.jpg" TargetMode="External"/><Relationship Id="rId1513" Type="http://schemas.openxmlformats.org/officeDocument/2006/relationships/hyperlink" Target="https://s3.amazonaws.com/cpgcamera_prod/ths_reports/kohlerdist.com/n.melissari@kohlerdist.com/7173ea346b3411f181058e6063ac01e3.jpg" TargetMode="External"/><Relationship Id="rId1720" Type="http://schemas.openxmlformats.org/officeDocument/2006/relationships/hyperlink" Target="https://s3.amazonaws.com/cpgcamera_prod/ths_reports/kohlerdist.com/a.scott@kohlerdist.com/215938c668e911f1808636323f544d5b.jpg" TargetMode="External"/><Relationship Id="rId1958" Type="http://schemas.openxmlformats.org/officeDocument/2006/relationships/hyperlink" Target="https://s3.amazonaws.com/cpgcamera_prod/ths_reports/kohlerdist.com/a.scott@kohlerdist.com/4055cab2547311f1a1d4e6edce9f1f2e.jpg" TargetMode="External"/><Relationship Id="rId12" Type="http://schemas.openxmlformats.org/officeDocument/2006/relationships/hyperlink" Target="https://s3.amazonaws.com/cpgcamera_prod/ths_reports/kohlerdist.com/n.melissari@kohlerdist.com/dda5a98885db11f18aa56a365ab2a864.jpg" TargetMode="External"/><Relationship Id="rId1818" Type="http://schemas.openxmlformats.org/officeDocument/2006/relationships/hyperlink" Target="https://s3.amazonaws.com/cpgcamera_prod/ths_reports/kohlerdist.com/a.scott@kohlerdist.com/5a6a007264ee11f1a15fa64969367efa.jpg" TargetMode="External"/><Relationship Id="rId161" Type="http://schemas.openxmlformats.org/officeDocument/2006/relationships/hyperlink" Target="https://s3.amazonaws.com/cpgcamera_prod/ths_reports/kohlerdist.com/b.sengebush@kohlerdist.com/d7674ea8846b11f1b4002ae291a38e7f.jpg" TargetMode="External"/><Relationship Id="rId399" Type="http://schemas.openxmlformats.org/officeDocument/2006/relationships/hyperlink" Target="https://s3.amazonaws.com/cpgcamera_prod/ths_reports/kohlerdist.com/n.melissari@kohlerdist.com/c2704fda813d11f18a08529e1be6c745.jpg" TargetMode="External"/><Relationship Id="rId2287" Type="http://schemas.openxmlformats.org/officeDocument/2006/relationships/hyperlink" Target="https://s3.amazonaws.com/cpgcamera_prod/ths_reports/kohlerdist.com/j.colonna@kohlerdist.com/64e5b2e648b311f19e9b9a9b05281bca.jpg" TargetMode="External"/><Relationship Id="rId2494" Type="http://schemas.openxmlformats.org/officeDocument/2006/relationships/hyperlink" Target="https://s3.amazonaws.com/cpgcamera_prod/ths_reports/kohlerdist.com/dlagala@kohlerdist.com/8a3f22da3dae11f19a44ee65ca16c193.jpg" TargetMode="External"/><Relationship Id="rId259" Type="http://schemas.openxmlformats.org/officeDocument/2006/relationships/hyperlink" Target="https://s3.amazonaws.com/cpgcamera_prod/ths_reports/kohlerdist.com/b.sengebush@kohlerdist.com/5de1bb8e845911f19f494ad464241486.jpg" TargetMode="External"/><Relationship Id="rId466" Type="http://schemas.openxmlformats.org/officeDocument/2006/relationships/hyperlink" Target="https://s3.amazonaws.com/cpgcamera_prod/ths_reports/kohlerdist.com/n.melissari@kohlerdist.com/f7828fb2812911f1a4865aeb7cf23878.jpg" TargetMode="External"/><Relationship Id="rId673" Type="http://schemas.openxmlformats.org/officeDocument/2006/relationships/hyperlink" Target="https://s3.amazonaws.com/cpgcamera_prod/ths_reports/kohlerdist.com/n.melissari@kohlerdist.com/d06a7f9a7beb11f1bdc0a21eb7116df6.jpg" TargetMode="External"/><Relationship Id="rId880" Type="http://schemas.openxmlformats.org/officeDocument/2006/relationships/hyperlink" Target="https://s3.amazonaws.com/cpgcamera_prod/ths_reports/kohlerdist.com/b.sengebush@kohlerdist.com/a1029ad47a3911f1932ac2c1afc8f536.jpg" TargetMode="External"/><Relationship Id="rId1096" Type="http://schemas.openxmlformats.org/officeDocument/2006/relationships/hyperlink" Target="https://s3.amazonaws.com/cpgcamera_prod/ths_reports/kohlerdist.com/a.scott@kohlerdist.com/b3d6d6c473f511f1a69186e971f4d36f.jpg" TargetMode="External"/><Relationship Id="rId2147" Type="http://schemas.openxmlformats.org/officeDocument/2006/relationships/hyperlink" Target="https://s3.amazonaws.com/cpgcamera_prod/ths_reports/kohlerdist.com/a.lundy@kohlerdist.com/d58f33f84a3b11f19b020edafcaaaf45.jpg" TargetMode="External"/><Relationship Id="rId2354" Type="http://schemas.openxmlformats.org/officeDocument/2006/relationships/hyperlink" Target="https://s3.amazonaws.com/cpgcamera_prod/ths_reports/kohlerdist.com/m.ast@kohlerdist.com/2518fb4e44b411f1bee2222d9aa3d57f.jpg" TargetMode="External"/><Relationship Id="rId119" Type="http://schemas.openxmlformats.org/officeDocument/2006/relationships/hyperlink" Target="https://s3.amazonaws.com/cpgcamera_prod/ths_reports/kohlerdist.com/p.mclaughlin@kohlerdist.com/c6077f5c851511f19d842a402785980f.jpg" TargetMode="External"/><Relationship Id="rId326" Type="http://schemas.openxmlformats.org/officeDocument/2006/relationships/hyperlink" Target="https://s3.amazonaws.com/cpgcamera_prod/ths_reports/kohlerdist.com/n.melissari@kohlerdist.com/a0976634844c11f19fc12ae291a38e7f.jpg" TargetMode="External"/><Relationship Id="rId533" Type="http://schemas.openxmlformats.org/officeDocument/2006/relationships/hyperlink" Target="https://s3.amazonaws.com/cpgcamera_prod/ths_reports/kohlerdist.com/b.sengebush@kohlerdist.com/59554c28806911f1b6907ea3e73d7a5f.jpg" TargetMode="External"/><Relationship Id="rId978" Type="http://schemas.openxmlformats.org/officeDocument/2006/relationships/hyperlink" Target="https://s3.amazonaws.com/cpgcamera_prod/ths_reports/kohlerdist.com/p.mclaughlin@kohlerdist.com/4965b6bc763311f18f38566a3ec5e435.jpg" TargetMode="External"/><Relationship Id="rId1163" Type="http://schemas.openxmlformats.org/officeDocument/2006/relationships/hyperlink" Target="https://s3.amazonaws.com/cpgcamera_prod/ths_reports/kohlerdist.com/p.mclaughlin@kohlerdist.com/c296901c717211f1b1c10e79d93e6f14.jpg" TargetMode="External"/><Relationship Id="rId1370" Type="http://schemas.openxmlformats.org/officeDocument/2006/relationships/hyperlink" Target="https://s3.amazonaws.com/cpgcamera_prod/ths_reports/kohlerdist.com/p.mclaughlin@kohlerdist.com/a34c96b86f0e11f197780a758cc2e5bc.jpg" TargetMode="External"/><Relationship Id="rId2007" Type="http://schemas.openxmlformats.org/officeDocument/2006/relationships/hyperlink" Target="https://s3.amazonaws.com/cpgcamera_prod/ths_reports/kohlerdist.com/a.acciardi@kohlerdist.com/dc7747b44efa11f18a4d5246a9f98eef.jpg" TargetMode="External"/><Relationship Id="rId2214" Type="http://schemas.openxmlformats.org/officeDocument/2006/relationships/hyperlink" Target="https://s3.amazonaws.com/cpgcamera_prod/ths_reports/kohlerdist.com/b.sengebush@kohlerdist.com/4d425110497311f1be3da2349d5569f0.jpg" TargetMode="External"/><Relationship Id="rId740" Type="http://schemas.openxmlformats.org/officeDocument/2006/relationships/hyperlink" Target="https://s3.amazonaws.com/cpgcamera_prod/ths_reports/kohlerdist.com/b.sengebush@kohlerdist.com/211e060c7bc211f1a877a21eb7116df6.jpg" TargetMode="External"/><Relationship Id="rId838" Type="http://schemas.openxmlformats.org/officeDocument/2006/relationships/hyperlink" Target="https://s3.amazonaws.com/cpgcamera_prod/ths_reports/kohlerdist.com/b.sengebush@kohlerdist.com/232041247ae911f1b2cee685f4fde8ba.jpg" TargetMode="External"/><Relationship Id="rId1023" Type="http://schemas.openxmlformats.org/officeDocument/2006/relationships/hyperlink" Target="https://s3.amazonaws.com/cpgcamera_prod/ths_reports/kohlerdist.com/a.scott@kohlerdist.com/24ad4960757111f1ac402ec42485334c.jpg" TargetMode="External"/><Relationship Id="rId1468" Type="http://schemas.openxmlformats.org/officeDocument/2006/relationships/hyperlink" Target="https://s3.amazonaws.com/cpgcamera_prod/ths_reports/kohlerdist.com/robinf@kohlerdist.com/b5ef37406e4f11f19cf032adefc10753.jpg" TargetMode="External"/><Relationship Id="rId1675" Type="http://schemas.openxmlformats.org/officeDocument/2006/relationships/hyperlink" Target="https://s3.amazonaws.com/cpgcamera_prod/ths_reports/kohlerdist.com/n.melissari@kohlerdist.com/ac0ef37e6a6611f18949aaffa3d9f27a.jpg" TargetMode="External"/><Relationship Id="rId1882" Type="http://schemas.openxmlformats.org/officeDocument/2006/relationships/hyperlink" Target="https://s3.amazonaws.com/cpgcamera_prod/ths_reports/kohlerdist.com/a.scott@kohlerdist.com/3a2f35da641111f18dee02c06eecbe1e.jpg" TargetMode="External"/><Relationship Id="rId2421" Type="http://schemas.openxmlformats.org/officeDocument/2006/relationships/hyperlink" Target="https://s3.amazonaws.com/cpgcamera_prod/ths_reports/kohlerdist.com/n.melissari@kohlerdist.com/fc704ee03f2c11f188e70ed7ffd13332.jpg" TargetMode="External"/><Relationship Id="rId2519" Type="http://schemas.openxmlformats.org/officeDocument/2006/relationships/hyperlink" Target="https://s3.amazonaws.com/cpgcamera_prod/ths_reports/kohlerdist.com/robinf@kohlerdist.com/b9cd5c8c39b811f1b0f7f65d874c7480.jpg" TargetMode="External"/><Relationship Id="rId600" Type="http://schemas.openxmlformats.org/officeDocument/2006/relationships/hyperlink" Target="https://s3.amazonaws.com/cpgcamera_prod/ths_reports/kohlerdist.com/m.ast@kohlerdist.com/2ae0d6867fb111f1b85e0a7de4540e70.jpg" TargetMode="External"/><Relationship Id="rId1230" Type="http://schemas.openxmlformats.org/officeDocument/2006/relationships/hyperlink" Target="https://s3.amazonaws.com/cpgcamera_prod/ths_reports/kohlerdist.com/a.scott@kohlerdist.com/0aa56600701311f1938e0ef2bcb4e9aa.jpg" TargetMode="External"/><Relationship Id="rId1328" Type="http://schemas.openxmlformats.org/officeDocument/2006/relationships/hyperlink" Target="https://s3.amazonaws.com/cpgcamera_prod/ths_reports/kohlerdist.com/p.mclaughlin@kohlerdist.com/efc1b2e06f2111f19a52fe6a8cf0195a.jpg" TargetMode="External"/><Relationship Id="rId1535" Type="http://schemas.openxmlformats.org/officeDocument/2006/relationships/hyperlink" Target="https://s3.amazonaws.com/cpgcamera_prod/ths_reports/kohlerdist.com/n.melissari@kohlerdist.com/7173ea346b3411f181058e6063ac01e3.jpg" TargetMode="External"/><Relationship Id="rId905" Type="http://schemas.openxmlformats.org/officeDocument/2006/relationships/hyperlink" Target="https://s3.amazonaws.com/cpgcamera_prod/ths_reports/kohlerdist.com/b.sengebush@kohlerdist.com/3698fa807a1b11f1881ac2c1afc8f536.jpg" TargetMode="External"/><Relationship Id="rId1742" Type="http://schemas.openxmlformats.org/officeDocument/2006/relationships/hyperlink" Target="https://s3.amazonaws.com/cpgcamera_prod/ths_reports/kohlerdist.com/a.scott@kohlerdist.com/215938c668e911f1808636323f544d5b.jpg" TargetMode="External"/><Relationship Id="rId34" Type="http://schemas.openxmlformats.org/officeDocument/2006/relationships/hyperlink" Target="https://s3.amazonaws.com/cpgcamera_prod/ths_reports/kohlerdist.com/n.melissari@kohlerdist.com/e1904204853d11f1bef3924354bfe064.jpg" TargetMode="External"/><Relationship Id="rId1602" Type="http://schemas.openxmlformats.org/officeDocument/2006/relationships/hyperlink" Target="https://s3.amazonaws.com/cpgcamera_prod/ths_reports/kohlerdist.com/n.melissari@kohlerdist.com/f657933c6b2e11f1b48612542cd93551.jpg" TargetMode="External"/><Relationship Id="rId183" Type="http://schemas.openxmlformats.org/officeDocument/2006/relationships/hyperlink" Target="https://s3.amazonaws.com/cpgcamera_prod/ths_reports/kohlerdist.com/n.melissari@kohlerdist.com/1b3d47a4846211f1afa52ae291a38e7f.jpg" TargetMode="External"/><Relationship Id="rId390" Type="http://schemas.openxmlformats.org/officeDocument/2006/relationships/hyperlink" Target="https://s3.amazonaws.com/cpgcamera_prod/ths_reports/kohlerdist.com/b.sengebush@kohlerdist.com/49fae4ca815b11f185a516841982178b.jpg" TargetMode="External"/><Relationship Id="rId1907" Type="http://schemas.openxmlformats.org/officeDocument/2006/relationships/hyperlink" Target="https://s3.amazonaws.com/cpgcamera_prod/ths_reports/kohlerdist.com/a.scott@kohlerdist.com/f1a17ed4602f11f1b8ae26e3e12c3b54.jpg" TargetMode="External"/><Relationship Id="rId2071" Type="http://schemas.openxmlformats.org/officeDocument/2006/relationships/hyperlink" Target="https://s3.amazonaws.com/cpgcamera_prod/ths_reports/kohlerdist.com/n.melissari@kohlerdist.com/4383392a4d5411f18945767d43c4e717.jpg" TargetMode="External"/><Relationship Id="rId250" Type="http://schemas.openxmlformats.org/officeDocument/2006/relationships/hyperlink" Target="https://s3.amazonaws.com/cpgcamera_prod/ths_reports/kohlerdist.com/b.sengebush@kohlerdist.com/5de1bb8e845911f19f494ad464241486.jpg" TargetMode="External"/><Relationship Id="rId488" Type="http://schemas.openxmlformats.org/officeDocument/2006/relationships/hyperlink" Target="https://s3.amazonaws.com/cpgcamera_prod/ths_reports/kohlerdist.com/b.sengebush@kohlerdist.com/8ede9502807d11f1ae146ee4cd3b7231.jpg" TargetMode="External"/><Relationship Id="rId695" Type="http://schemas.openxmlformats.org/officeDocument/2006/relationships/hyperlink" Target="https://s3.amazonaws.com/cpgcamera_prod/ths_reports/kohlerdist.com/n.melissari@kohlerdist.com/26414d7e7bd111f1a43d9ed155a5443b.jpg" TargetMode="External"/><Relationship Id="rId2169" Type="http://schemas.openxmlformats.org/officeDocument/2006/relationships/hyperlink" Target="https://s3.amazonaws.com/cpgcamera_prod/ths_reports/kohlerdist.com/j.colonna@kohlerdist.com/133b2d0a4a2e11f18e3dc2ebcdc1be9c.jpg" TargetMode="External"/><Relationship Id="rId2376" Type="http://schemas.openxmlformats.org/officeDocument/2006/relationships/hyperlink" Target="https://s3.amazonaws.com/cpgcamera_prod/ths_reports/kohlerdist.com/b.sengebush@kohlerdist.com/e248092843ea11f1b8e03af4b79d4a13.jpg" TargetMode="External"/><Relationship Id="rId110" Type="http://schemas.openxmlformats.org/officeDocument/2006/relationships/hyperlink" Target="https://s3.amazonaws.com/cpgcamera_prod/ths_reports/kohlerdist.com/p.mclaughlin@kohlerdist.com/c6077f5c851511f19d842a402785980f.jpg" TargetMode="External"/><Relationship Id="rId348" Type="http://schemas.openxmlformats.org/officeDocument/2006/relationships/hyperlink" Target="https://s3.amazonaws.com/cpgcamera_prod/ths_reports/kohlerdist.com/a.scott@kohlerdist.com/559b1718821511f1ac1c66b1fd310ba5.jpg" TargetMode="External"/><Relationship Id="rId555" Type="http://schemas.openxmlformats.org/officeDocument/2006/relationships/hyperlink" Target="https://s3.amazonaws.com/cpgcamera_prod/ths_reports/kohlerdist.com/a.scott@kohlerdist.com/1985a496806711f1bd376ee4cd3b7231.jpg" TargetMode="External"/><Relationship Id="rId762" Type="http://schemas.openxmlformats.org/officeDocument/2006/relationships/hyperlink" Target="https://s3.amazonaws.com/cpgcamera_prod/ths_reports/kohlerdist.com/n.melissari@kohlerdist.com/f6cbc5f27bb111f1bea652ef4f1c4740.jpg" TargetMode="External"/><Relationship Id="rId1185" Type="http://schemas.openxmlformats.org/officeDocument/2006/relationships/hyperlink" Target="https://s3.amazonaws.com/cpgcamera_prod/ths_reports/kohlerdist.com/p.mclaughlin@kohlerdist.com/9dac09e670b711f1aa7852fb23ab3688.jpg" TargetMode="External"/><Relationship Id="rId1392" Type="http://schemas.openxmlformats.org/officeDocument/2006/relationships/hyperlink" Target="https://s3.amazonaws.com/cpgcamera_prod/ths_reports/kohlerdist.com/a.scott@kohlerdist.com/798dbd2e6e6f11f19e7c9adda404b78a.jpg" TargetMode="External"/><Relationship Id="rId2029" Type="http://schemas.openxmlformats.org/officeDocument/2006/relationships/hyperlink" Target="https://s3.amazonaws.com/cpgcamera_prod/ths_reports/kohlerdist.com/a.scott@kohlerdist.com/250f37284e3011f1a417c6b937f3b3b1.jpg" TargetMode="External"/><Relationship Id="rId2236" Type="http://schemas.openxmlformats.org/officeDocument/2006/relationships/hyperlink" Target="https://s3.amazonaws.com/cpgcamera_prod/ths_reports/kohlerdist.com/n.melissari@kohlerdist.com/38999f76496d11f1a867a2349d5569f0.jpg" TargetMode="External"/><Relationship Id="rId2443" Type="http://schemas.openxmlformats.org/officeDocument/2006/relationships/hyperlink" Target="https://s3.amazonaws.com/cpgcamera_prod/ths_reports/kohlerdist.com/b.sengebush@kohlerdist.com/eb773be63e7111f1ae652aca04aad2cf.jpg" TargetMode="External"/><Relationship Id="rId208" Type="http://schemas.openxmlformats.org/officeDocument/2006/relationships/hyperlink" Target="https://s3.amazonaws.com/cpgcamera_prod/ths_reports/kohlerdist.com/a.scott@kohlerdist.com/5989e0b2845d11f190722ae291a38e7f.jpg" TargetMode="External"/><Relationship Id="rId415" Type="http://schemas.openxmlformats.org/officeDocument/2006/relationships/hyperlink" Target="https://s3.amazonaws.com/cpgcamera_prod/ths_reports/kohlerdist.com/p.mclaughlin@kohlerdist.com/6ff2dcc4813c11f18fe516841982178b.jpg" TargetMode="External"/><Relationship Id="rId622" Type="http://schemas.openxmlformats.org/officeDocument/2006/relationships/hyperlink" Target="https://s3.amazonaws.com/cpgcamera_prod/ths_reports/kohlerdist.com/a.palmisano@kohlerdist.com/802a6d267f9f11f1948a46219b10de08.jpg" TargetMode="External"/><Relationship Id="rId1045" Type="http://schemas.openxmlformats.org/officeDocument/2006/relationships/hyperlink" Target="https://s3.amazonaws.com/cpgcamera_prod/ths_reports/kohlerdist.com/p.mclaughlin@kohlerdist.com/f641ac3e74ac11f1bb3e8226585da093.jpg" TargetMode="External"/><Relationship Id="rId1252" Type="http://schemas.openxmlformats.org/officeDocument/2006/relationships/hyperlink" Target="https://s3.amazonaws.com/cpgcamera_prod/ths_reports/kohlerdist.com/s.donahue@kohlerdist.com/d51ccb84700011f1aaa50ef2bcb4e9aa.jpg" TargetMode="External"/><Relationship Id="rId1697" Type="http://schemas.openxmlformats.org/officeDocument/2006/relationships/hyperlink" Target="https://s3.amazonaws.com/cpgcamera_prod/ths_reports/kohlerdist.com/b.sengebush@kohlerdist.com/9dd000c26a5d11f1a76eaaffa3d9f27a.jpg" TargetMode="External"/><Relationship Id="rId2303" Type="http://schemas.openxmlformats.org/officeDocument/2006/relationships/hyperlink" Target="https://s3.amazonaws.com/cpgcamera_prod/ths_reports/kohlerdist.com/j.colonna@kohlerdist.com/2c20b6d648ae11f19be29a9b05281bca.jpg" TargetMode="External"/><Relationship Id="rId2510" Type="http://schemas.openxmlformats.org/officeDocument/2006/relationships/hyperlink" Target="https://s3.amazonaws.com/cpgcamera_prod/ths_reports/kohlerdist.com/m.ast@kohlerdist.com/81d6c2783ce711f1adeba64e0198c478.jpg" TargetMode="External"/><Relationship Id="rId927" Type="http://schemas.openxmlformats.org/officeDocument/2006/relationships/hyperlink" Target="https://s3.amazonaws.com/cpgcamera_prod/ths_reports/kohlerdist.com/b.sengebush@kohlerdist.com/2faa9ce2796211f1882a6eae52526f49.jpg" TargetMode="External"/><Relationship Id="rId1112" Type="http://schemas.openxmlformats.org/officeDocument/2006/relationships/hyperlink" Target="https://s3.amazonaws.com/cpgcamera_prod/ths_reports/kohlerdist.com/a.scott@kohlerdist.com/d824112273e111f19b6dee23edc1b1db.jpg" TargetMode="External"/><Relationship Id="rId1557" Type="http://schemas.openxmlformats.org/officeDocument/2006/relationships/hyperlink" Target="https://s3.amazonaws.com/cpgcamera_prod/ths_reports/kohlerdist.com/n.melissari@kohlerdist.com/5915097a6b3211f1bd4d8e6063ac01e3.jpg" TargetMode="External"/><Relationship Id="rId1764" Type="http://schemas.openxmlformats.org/officeDocument/2006/relationships/hyperlink" Target="https://s3.amazonaws.com/cpgcamera_prod/ths_reports/kohlerdist.com/a.scott@kohlerdist.com/215938c668e911f1808636323f544d5b.jpg" TargetMode="External"/><Relationship Id="rId1971" Type="http://schemas.openxmlformats.org/officeDocument/2006/relationships/hyperlink" Target="https://s3.amazonaws.com/cpgcamera_prod/ths_reports/kohlerdist.com/p.mclaughlin@kohlerdist.com/73661e50553811f19d49fefac5d4e15e.jpg" TargetMode="External"/><Relationship Id="rId56" Type="http://schemas.openxmlformats.org/officeDocument/2006/relationships/hyperlink" Target="https://s3.amazonaws.com/cpgcamera_prod/ths_reports/kohlerdist.com/n.melissari@kohlerdist.com/c7dd4d56853411f1b409924354bfe064.jpg" TargetMode="External"/><Relationship Id="rId1417" Type="http://schemas.openxmlformats.org/officeDocument/2006/relationships/hyperlink" Target="https://s3.amazonaws.com/cpgcamera_prod/ths_reports/kohlerdist.com/p.mclaughlin@kohlerdist.com/5ab044f06e6811f191b432adefc10753.jpg" TargetMode="External"/><Relationship Id="rId1624" Type="http://schemas.openxmlformats.org/officeDocument/2006/relationships/hyperlink" Target="https://s3.amazonaws.com/cpgcamera_prod/ths_reports/kohlerdist.com/a.scott@kohlerdist.com/c163052a6a7611f18d1daaffa3d9f27a.jpg" TargetMode="External"/><Relationship Id="rId1831" Type="http://schemas.openxmlformats.org/officeDocument/2006/relationships/hyperlink" Target="https://s3.amazonaws.com/cpgcamera_prod/ths_reports/kohlerdist.com/a.scott@kohlerdist.com/9da4f82264e111f18dada64969367efa.jpg" TargetMode="External"/><Relationship Id="rId1929" Type="http://schemas.openxmlformats.org/officeDocument/2006/relationships/hyperlink" Target="https://s3.amazonaws.com/cpgcamera_prod/ths_reports/kohlerdist.com/j.colonna@kohlerdist.com/14d02c6059f111f1abdcf2019880479c.jpg" TargetMode="External"/><Relationship Id="rId2093" Type="http://schemas.openxmlformats.org/officeDocument/2006/relationships/hyperlink" Target="https://s3.amazonaws.com/cpgcamera_prod/ths_reports/kohlerdist.com/n.melissari@kohlerdist.com/01f9a51e4b0811f198ca5209d6dceaf8.jpg" TargetMode="External"/><Relationship Id="rId2398" Type="http://schemas.openxmlformats.org/officeDocument/2006/relationships/hyperlink" Target="https://s3.amazonaws.com/cpgcamera_prod/ths_reports/kohlerdist.com/n.melissari@kohlerdist.com/8f3fe012431711f198b83af4b79d4a13.jpg" TargetMode="External"/><Relationship Id="rId272" Type="http://schemas.openxmlformats.org/officeDocument/2006/relationships/hyperlink" Target="https://s3.amazonaws.com/cpgcamera_prod/ths_reports/kohlerdist.com/n.melissari@kohlerdist.com/cd411716845611f1937c26561085e197.jpg" TargetMode="External"/><Relationship Id="rId577" Type="http://schemas.openxmlformats.org/officeDocument/2006/relationships/hyperlink" Target="https://s3.amazonaws.com/cpgcamera_prod/ths_reports/kohlerdist.com/v.gallagher@kohlerdist.com/8cc02e8a805e11f184ecb2a632f0b5e6.jpg" TargetMode="External"/><Relationship Id="rId2160" Type="http://schemas.openxmlformats.org/officeDocument/2006/relationships/hyperlink" Target="https://s3.amazonaws.com/cpgcamera_prod/ths_reports/kohlerdist.com/a.acciardi@kohlerdist.com/2ce31b7a4a3111f1b045c2ebcdc1be9c.jpg" TargetMode="External"/><Relationship Id="rId2258" Type="http://schemas.openxmlformats.org/officeDocument/2006/relationships/hyperlink" Target="https://s3.amazonaws.com/cpgcamera_prod/ths_reports/kohlerdist.com/m.harboy@kohlerdist.com/6a241676496711f1b1f0c2ebcdc1be9c.jpg" TargetMode="External"/><Relationship Id="rId132" Type="http://schemas.openxmlformats.org/officeDocument/2006/relationships/hyperlink" Target="https://s3.amazonaws.com/cpgcamera_prod/ths_reports/kohlerdist.com/n.melissari@kohlerdist.com/b6f2c63a847911f1b0312ae291a38e7f.jpg" TargetMode="External"/><Relationship Id="rId784" Type="http://schemas.openxmlformats.org/officeDocument/2006/relationships/hyperlink" Target="https://s3.amazonaws.com/cpgcamera_prod/ths_reports/kohlerdist.com/n.melissari@kohlerdist.com/f6cbc5f27bb111f1bea652ef4f1c4740.jpg" TargetMode="External"/><Relationship Id="rId991" Type="http://schemas.openxmlformats.org/officeDocument/2006/relationships/hyperlink" Target="https://s3.amazonaws.com/cpgcamera_prod/ths_reports/kohlerdist.com/b.sengebush@kohlerdist.com/3ead0c22762c11f180f96addc4ab0e86.jpg" TargetMode="External"/><Relationship Id="rId1067" Type="http://schemas.openxmlformats.org/officeDocument/2006/relationships/hyperlink" Target="https://s3.amazonaws.com/cpgcamera_prod/ths_reports/kohlerdist.com/p.mclaughlin@kohlerdist.com/89514dc8749811f1813462da5111e423.jpg" TargetMode="External"/><Relationship Id="rId2020" Type="http://schemas.openxmlformats.org/officeDocument/2006/relationships/hyperlink" Target="https://s3.amazonaws.com/cpgcamera_prod/ths_reports/kohlerdist.com/a.acciardi@kohlerdist.com/6c6908a84e3311f196e1c6b937f3b3b1.jpg" TargetMode="External"/><Relationship Id="rId2465" Type="http://schemas.openxmlformats.org/officeDocument/2006/relationships/hyperlink" Target="https://s3.amazonaws.com/cpgcamera_prod/ths_reports/kohlerdist.com/dlagala@kohlerdist.com/98164b9c3e6011f198312aca04aad2cf.jpg" TargetMode="External"/><Relationship Id="rId437" Type="http://schemas.openxmlformats.org/officeDocument/2006/relationships/hyperlink" Target="https://s3.amazonaws.com/cpgcamera_prod/ths_reports/kohlerdist.com/n.melissari@kohlerdist.com/3a784d20812f11f1a9a8f21c75b75752.jpg" TargetMode="External"/><Relationship Id="rId644" Type="http://schemas.openxmlformats.org/officeDocument/2006/relationships/hyperlink" Target="https://s3.amazonaws.com/cpgcamera_prod/ths_reports/kohlerdist.com/robinf@kohlerdist.com/7cbcf99e7eda11f1a57c8a7eda315059.jpg" TargetMode="External"/><Relationship Id="rId851" Type="http://schemas.openxmlformats.org/officeDocument/2006/relationships/hyperlink" Target="https://s3.amazonaws.com/cpgcamera_prod/ths_reports/kohlerdist.com/p.mclaughlin@kohlerdist.com/345c5f347a3211f1b450c2c1afc8f536.jpg" TargetMode="External"/><Relationship Id="rId1274" Type="http://schemas.openxmlformats.org/officeDocument/2006/relationships/hyperlink" Target="https://s3.amazonaws.com/cpgcamera_prod/ths_reports/kohlerdist.com/p.mclaughlin@kohlerdist.com/19f1f3c26fe011f19277f6f20cce3521.jpg" TargetMode="External"/><Relationship Id="rId1481" Type="http://schemas.openxmlformats.org/officeDocument/2006/relationships/hyperlink" Target="https://s3.amazonaws.com/cpgcamera_prod/ths_reports/kohlerdist.com/p.mclaughlin@kohlerdist.com/a7f727cc6e4211f1b740c6bd7e9ebefc.jpg" TargetMode="External"/><Relationship Id="rId1579" Type="http://schemas.openxmlformats.org/officeDocument/2006/relationships/hyperlink" Target="https://s3.amazonaws.com/cpgcamera_prod/ths_reports/kohlerdist.com/n.melissari@kohlerdist.com/390108206b3011f184d58e6063ac01e3.jpg" TargetMode="External"/><Relationship Id="rId2118" Type="http://schemas.openxmlformats.org/officeDocument/2006/relationships/hyperlink" Target="https://s3.amazonaws.com/cpgcamera_prod/ths_reports/kohlerdist.com/a.scott@kohlerdist.com/ac8c813e4a4211f1a4342e353b606086.jpg" TargetMode="External"/><Relationship Id="rId2325" Type="http://schemas.openxmlformats.org/officeDocument/2006/relationships/hyperlink" Target="https://s3.amazonaws.com/cpgcamera_prod/ths_reports/kohlerdist.com/n.melissari@kohlerdist.com/562dd748489911f19e1756c6efb0966a.jpg" TargetMode="External"/><Relationship Id="rId504" Type="http://schemas.openxmlformats.org/officeDocument/2006/relationships/hyperlink" Target="https://s3.amazonaws.com/cpgcamera_prod/ths_reports/kohlerdist.com/a.scott@kohlerdist.com/6cdf8a50807411f190247ea3e73d7a5f.jpg" TargetMode="External"/><Relationship Id="rId711" Type="http://schemas.openxmlformats.org/officeDocument/2006/relationships/hyperlink" Target="https://s3.amazonaws.com/cpgcamera_prod/ths_reports/kohlerdist.com/b.sengebush@kohlerdist.com/779b85507bc611f18a0d9ed155a5443b.jpg" TargetMode="External"/><Relationship Id="rId949" Type="http://schemas.openxmlformats.org/officeDocument/2006/relationships/hyperlink" Target="https://s3.amazonaws.com/cpgcamera_prod/ths_reports/kohlerdist.com/a.scott@kohlerdist.com/63257bec765511f1ae96566a3ec5e435.jpg" TargetMode="External"/><Relationship Id="rId1134" Type="http://schemas.openxmlformats.org/officeDocument/2006/relationships/hyperlink" Target="https://s3.amazonaws.com/cpgcamera_prod/ths_reports/kohlerdist.com/a.scott@kohlerdist.com/a07897a8718d11f1b131ceb0d08f0f73.jpg" TargetMode="External"/><Relationship Id="rId1341" Type="http://schemas.openxmlformats.org/officeDocument/2006/relationships/hyperlink" Target="https://s3.amazonaws.com/cpgcamera_prod/ths_reports/kohlerdist.com/a.palmisano@kohlerdist.com/4c79abfe6f1911f1801092a36e3a71db.jpg" TargetMode="External"/><Relationship Id="rId1786" Type="http://schemas.openxmlformats.org/officeDocument/2006/relationships/hyperlink" Target="https://s3.amazonaws.com/cpgcamera_prod/ths_reports/kohlerdist.com/n.melissari@kohlerdist.com/19df3db468d711f1b8075e231b75548d.jpg" TargetMode="External"/><Relationship Id="rId1993" Type="http://schemas.openxmlformats.org/officeDocument/2006/relationships/hyperlink" Target="https://s3.amazonaws.com/cpgcamera_prod/ths_reports/kohlerdist.com/j.odonoghue@kohlerdist.com/cb3817b84fb211f19865b6df3c8d6e36.jpg" TargetMode="External"/><Relationship Id="rId78" Type="http://schemas.openxmlformats.org/officeDocument/2006/relationships/hyperlink" Target="https://s3.amazonaws.com/cpgcamera_prod/ths_reports/kohlerdist.com/p.mclaughlin@kohlerdist.com/09040d9a852811f1afcd924354bfe064.jpg" TargetMode="External"/><Relationship Id="rId809" Type="http://schemas.openxmlformats.org/officeDocument/2006/relationships/hyperlink" Target="https://s3.amazonaws.com/cpgcamera_prod/ths_reports/kohlerdist.com/b.sengebush@kohlerdist.com/e6bb1ca87b9d11f18554b220a33cd813.jpg" TargetMode="External"/><Relationship Id="rId1201" Type="http://schemas.openxmlformats.org/officeDocument/2006/relationships/hyperlink" Target="https://s3.amazonaws.com/cpgcamera_prod/ths_reports/kohlerdist.com/a.scott@kohlerdist.com/38c3930e702711f1bc22de1b940aa6a4.jpg" TargetMode="External"/><Relationship Id="rId1439" Type="http://schemas.openxmlformats.org/officeDocument/2006/relationships/hyperlink" Target="https://s3.amazonaws.com/cpgcamera_prod/ths_reports/kohlerdist.com/a.scott@kohlerdist.com/ec42136a6e5b11f1a8b832adefc10753.jpg" TargetMode="External"/><Relationship Id="rId1646" Type="http://schemas.openxmlformats.org/officeDocument/2006/relationships/hyperlink" Target="https://s3.amazonaws.com/cpgcamera_prod/ths_reports/kohlerdist.com/b.sengebush@kohlerdist.com/0f3040906a6f11f1b4facadd732692a0.jpg" TargetMode="External"/><Relationship Id="rId1853" Type="http://schemas.openxmlformats.org/officeDocument/2006/relationships/hyperlink" Target="https://s3.amazonaws.com/cpgcamera_prod/ths_reports/kohlerdist.com/a.scott@kohlerdist.com/bd9e53f664de11f1b4c5a64969367efa.jpg" TargetMode="External"/><Relationship Id="rId1506" Type="http://schemas.openxmlformats.org/officeDocument/2006/relationships/hyperlink" Target="https://s3.amazonaws.com/cpgcamera_prod/ths_reports/kohlerdist.com/n.melissari@kohlerdist.com/7173ea346b3411f181058e6063ac01e3.jpg" TargetMode="External"/><Relationship Id="rId1713" Type="http://schemas.openxmlformats.org/officeDocument/2006/relationships/hyperlink" Target="https://s3.amazonaws.com/cpgcamera_prod/ths_reports/kohlerdist.com/a.scott@kohlerdist.com/215938c668e911f1808636323f544d5b.jpg" TargetMode="External"/><Relationship Id="rId1920" Type="http://schemas.openxmlformats.org/officeDocument/2006/relationships/hyperlink" Target="https://s3.amazonaws.com/cpgcamera_prod/ths_reports/kohlerdist.com/a.palmisano@kohlerdist.com/3bbc74105f5911f1826146d728e42365.jpg" TargetMode="External"/><Relationship Id="rId294" Type="http://schemas.openxmlformats.org/officeDocument/2006/relationships/hyperlink" Target="https://s3.amazonaws.com/cpgcamera_prod/ths_reports/kohlerdist.com/a.scott@kohlerdist.com/276f3538845711f1b9dd2ae291a38e7f.jpg" TargetMode="External"/><Relationship Id="rId2182" Type="http://schemas.openxmlformats.org/officeDocument/2006/relationships/hyperlink" Target="https://s3.amazonaws.com/cpgcamera_prod/ths_reports/kohlerdist.com/p.mclaughlin@kohlerdist.com/a29fc31c4a4111f188bcc65f9ca233ca.jpg" TargetMode="External"/><Relationship Id="rId154" Type="http://schemas.openxmlformats.org/officeDocument/2006/relationships/hyperlink" Target="https://s3.amazonaws.com/cpgcamera_prod/ths_reports/kohlerdist.com/n.melissari@kohlerdist.com/266e364a846e11f1b8372ae291a38e7f.jpg" TargetMode="External"/><Relationship Id="rId361" Type="http://schemas.openxmlformats.org/officeDocument/2006/relationships/hyperlink" Target="https://s3.amazonaws.com/cpgcamera_prod/ths_reports/kohlerdist.com/a.scott@kohlerdist.com/32fc3a3a820011f1989e927223e8c545.jpg" TargetMode="External"/><Relationship Id="rId599" Type="http://schemas.openxmlformats.org/officeDocument/2006/relationships/hyperlink" Target="https://s3.amazonaws.com/cpgcamera_prod/ths_reports/kohlerdist.com/m.ast@kohlerdist.com/2ae0d6867fb111f1b85e0a7de4540e70.jpg" TargetMode="External"/><Relationship Id="rId2042" Type="http://schemas.openxmlformats.org/officeDocument/2006/relationships/hyperlink" Target="https://s3.amazonaws.com/cpgcamera_prod/ths_reports/kohlerdist.com/a.acciardi@kohlerdist.com/6cf8143c4e2211f1b481c6b937f3b3b1.jpg" TargetMode="External"/><Relationship Id="rId2487" Type="http://schemas.openxmlformats.org/officeDocument/2006/relationships/hyperlink" Target="https://s3.amazonaws.com/cpgcamera_prod/ths_reports/kohlerdist.com/m.ast@kohlerdist.com/2abd17303db911f1a7c42aca04aad2cf.jpg" TargetMode="External"/><Relationship Id="rId459" Type="http://schemas.openxmlformats.org/officeDocument/2006/relationships/hyperlink" Target="https://s3.amazonaws.com/cpgcamera_prod/ths_reports/kohlerdist.com/n.melissari@kohlerdist.com/f7828fb2812911f1a4865aeb7cf23878.jpg" TargetMode="External"/><Relationship Id="rId666" Type="http://schemas.openxmlformats.org/officeDocument/2006/relationships/hyperlink" Target="https://s3.amazonaws.com/cpgcamera_prod/ths_reports/kohlerdist.com/n.melissari@kohlerdist.com/49ba097e7ed511f1a0e11e894bf1315d.jpg" TargetMode="External"/><Relationship Id="rId873" Type="http://schemas.openxmlformats.org/officeDocument/2006/relationships/hyperlink" Target="https://s3.amazonaws.com/cpgcamera_prod/ths_reports/kohlerdist.com/p.mclaughlin@kohlerdist.com/8f0ad93e7a2c11f19b22c2c1afc8f536.jpg" TargetMode="External"/><Relationship Id="rId1089" Type="http://schemas.openxmlformats.org/officeDocument/2006/relationships/hyperlink" Target="https://s3.amazonaws.com/cpgcamera_prod/ths_reports/kohlerdist.com/a.scott@kohlerdist.com/b3d6d6c473f511f1a69186e971f4d36f.jpg" TargetMode="External"/><Relationship Id="rId1296" Type="http://schemas.openxmlformats.org/officeDocument/2006/relationships/hyperlink" Target="https://s3.amazonaws.com/cpgcamera_prod/ths_reports/kohlerdist.com/a.scott@kohlerdist.com/bab7d8bc6f2711f19c04fe6a8cf0195a.jpg" TargetMode="External"/><Relationship Id="rId2347" Type="http://schemas.openxmlformats.org/officeDocument/2006/relationships/hyperlink" Target="https://s3.amazonaws.com/cpgcamera_prod/ths_reports/kohlerdist.com/robinf@kohlerdist.com/1663b3ae44bf11f19045c29c4a241635.jpg" TargetMode="External"/><Relationship Id="rId221" Type="http://schemas.openxmlformats.org/officeDocument/2006/relationships/hyperlink" Target="https://s3.amazonaws.com/cpgcamera_prod/ths_reports/kohlerdist.com/b.sengebush@kohlerdist.com/f9643c14845c11f1a70c2ae291a38e7f.jpg" TargetMode="External"/><Relationship Id="rId319" Type="http://schemas.openxmlformats.org/officeDocument/2006/relationships/hyperlink" Target="https://s3.amazonaws.com/cpgcamera_prod/ths_reports/kohlerdist.com/n.melissari@kohlerdist.com/54c44774844f11f1afc74ad464241486.jpg" TargetMode="External"/><Relationship Id="rId526" Type="http://schemas.openxmlformats.org/officeDocument/2006/relationships/hyperlink" Target="https://s3.amazonaws.com/cpgcamera_prod/ths_reports/kohlerdist.com/v.gallagher@kohlerdist.com/0c896de2807e11f192636ee4cd3b7231.jpg" TargetMode="External"/><Relationship Id="rId1156" Type="http://schemas.openxmlformats.org/officeDocument/2006/relationships/hyperlink" Target="https://s3.amazonaws.com/cpgcamera_prod/ths_reports/kohlerdist.com/p.mclaughlin@kohlerdist.com/aedc64e6717911f1af53f61d7960ac51.jpg" TargetMode="External"/><Relationship Id="rId1363" Type="http://schemas.openxmlformats.org/officeDocument/2006/relationships/hyperlink" Target="https://s3.amazonaws.com/cpgcamera_prod/ths_reports/kohlerdist.com/a.palmisano@kohlerdist.com/aef9ebf66f1211f1966e0a758cc2e5bc.jpg" TargetMode="External"/><Relationship Id="rId2207" Type="http://schemas.openxmlformats.org/officeDocument/2006/relationships/hyperlink" Target="https://s3.amazonaws.com/cpgcamera_prod/ths_reports/kohlerdist.com/b.sengebush@kohlerdist.com/4d425110497311f1be3da2349d5569f0.jpg" TargetMode="External"/><Relationship Id="rId733" Type="http://schemas.openxmlformats.org/officeDocument/2006/relationships/hyperlink" Target="https://s3.amazonaws.com/cpgcamera_prod/ths_reports/kohlerdist.com/n.melissari@kohlerdist.com/30d17e7a7bc311f184279ed155a5443b.jpg" TargetMode="External"/><Relationship Id="rId940" Type="http://schemas.openxmlformats.org/officeDocument/2006/relationships/hyperlink" Target="https://s3.amazonaws.com/cpgcamera_prod/ths_reports/kohlerdist.com/b.sengebush@kohlerdist.com/206fa6aa770011f1b766566a3ec5e435.jpg" TargetMode="External"/><Relationship Id="rId1016" Type="http://schemas.openxmlformats.org/officeDocument/2006/relationships/hyperlink" Target="https://s3.amazonaws.com/cpgcamera_prod/ths_reports/kohlerdist.com/p.mclaughlin@kohlerdist.com/14b5869e758011f1a596d2305ddbe756.jpg" TargetMode="External"/><Relationship Id="rId1570" Type="http://schemas.openxmlformats.org/officeDocument/2006/relationships/hyperlink" Target="https://s3.amazonaws.com/cpgcamera_prod/ths_reports/kohlerdist.com/n.melissari@kohlerdist.com/19ef2d8a6b3111f18f3a8e6063ac01e3.jpg" TargetMode="External"/><Relationship Id="rId1668" Type="http://schemas.openxmlformats.org/officeDocument/2006/relationships/hyperlink" Target="https://s3.amazonaws.com/cpgcamera_prod/ths_reports/kohlerdist.com/n.melissari@kohlerdist.com/ac0ef37e6a6611f18949aaffa3d9f27a.jpg" TargetMode="External"/><Relationship Id="rId1875" Type="http://schemas.openxmlformats.org/officeDocument/2006/relationships/hyperlink" Target="https://s3.amazonaws.com/cpgcamera_prod/ths_reports/kohlerdist.com/a.scott@kohlerdist.com/692f2eb2641611f19f5302c06eecbe1e.jpg" TargetMode="External"/><Relationship Id="rId2414" Type="http://schemas.openxmlformats.org/officeDocument/2006/relationships/hyperlink" Target="https://s3.amazonaws.com/cpgcamera_prod/ths_reports/kohlerdist.com/n.melissari@kohlerdist.com/c9823ed63f3511f1a93a2aca04aad2cf.jpg" TargetMode="External"/><Relationship Id="rId800" Type="http://schemas.openxmlformats.org/officeDocument/2006/relationships/hyperlink" Target="https://s3.amazonaws.com/cpgcamera_prod/ths_reports/kohlerdist.com/n.melissari@kohlerdist.com/f75fd7247bb111f18626ae252bb716b1.jpg" TargetMode="External"/><Relationship Id="rId1223" Type="http://schemas.openxmlformats.org/officeDocument/2006/relationships/hyperlink" Target="https://s3.amazonaws.com/cpgcamera_prod/ths_reports/kohlerdist.com/a.scott@kohlerdist.com/0aa56600701311f1938e0ef2bcb4e9aa.jpg" TargetMode="External"/><Relationship Id="rId1430" Type="http://schemas.openxmlformats.org/officeDocument/2006/relationships/hyperlink" Target="https://s3.amazonaws.com/cpgcamera_prod/ths_reports/kohlerdist.com/a.scott@kohlerdist.com/0c8a05c46e6111f1a40eb2245db26c03.jpg" TargetMode="External"/><Relationship Id="rId1528" Type="http://schemas.openxmlformats.org/officeDocument/2006/relationships/hyperlink" Target="https://s3.amazonaws.com/cpgcamera_prod/ths_reports/kohlerdist.com/n.melissari@kohlerdist.com/7173ea346b3411f181058e6063ac01e3.jpg" TargetMode="External"/><Relationship Id="rId1735" Type="http://schemas.openxmlformats.org/officeDocument/2006/relationships/hyperlink" Target="https://s3.amazonaws.com/cpgcamera_prod/ths_reports/kohlerdist.com/a.scott@kohlerdist.com/215938c668e911f1808636323f544d5b.jpg" TargetMode="External"/><Relationship Id="rId1942" Type="http://schemas.openxmlformats.org/officeDocument/2006/relationships/hyperlink" Target="https://s3.amazonaws.com/cpgcamera_prod/ths_reports/kohlerdist.com/p.mclaughlin@kohlerdist.com/21ed381a593e11f18216764a5d11bfd8.jpg" TargetMode="External"/><Relationship Id="rId27" Type="http://schemas.openxmlformats.org/officeDocument/2006/relationships/hyperlink" Target="https://s3.amazonaws.com/cpgcamera_prod/ths_reports/kohlerdist.com/n.melissari@kohlerdist.com/04049208854411f19d07de2946ffd50e.jpg" TargetMode="External"/><Relationship Id="rId1802" Type="http://schemas.openxmlformats.org/officeDocument/2006/relationships/hyperlink" Target="https://s3.amazonaws.com/cpgcamera_prod/ths_reports/kohlerdist.com/a.scott@kohlerdist.com/42447e7265c611f1949fde86d381b973.jpg" TargetMode="External"/><Relationship Id="rId176" Type="http://schemas.openxmlformats.org/officeDocument/2006/relationships/hyperlink" Target="https://s3.amazonaws.com/cpgcamera_prod/ths_reports/kohlerdist.com/n.melissari@kohlerdist.com/1b3d47a4846211f1afa52ae291a38e7f.jpg" TargetMode="External"/><Relationship Id="rId383" Type="http://schemas.openxmlformats.org/officeDocument/2006/relationships/hyperlink" Target="https://s3.amazonaws.com/cpgcamera_prod/ths_reports/kohlerdist.com/a.scott@kohlerdist.com/11e256b881e211f1b2e2529e1be6c745.jpg" TargetMode="External"/><Relationship Id="rId590" Type="http://schemas.openxmlformats.org/officeDocument/2006/relationships/hyperlink" Target="https://s3.amazonaws.com/cpgcamera_prod/ths_reports/kohlerdist.com/a.scott@kohlerdist.com/acbe81867fb511f1880e0a7de4540e70.jpg" TargetMode="External"/><Relationship Id="rId2064" Type="http://schemas.openxmlformats.org/officeDocument/2006/relationships/hyperlink" Target="https://s3.amazonaws.com/cpgcamera_prod/ths_reports/kohlerdist.com/m.ast@kohlerdist.com/a7df27944d6d11f19b7d5209d6dceaf8.jpg" TargetMode="External"/><Relationship Id="rId2271" Type="http://schemas.openxmlformats.org/officeDocument/2006/relationships/hyperlink" Target="https://s3.amazonaws.com/cpgcamera_prod/ths_reports/kohlerdist.com/a.lundy@kohlerdist.com/29276046496311f1ac68a2349d5569f0.jpg" TargetMode="External"/><Relationship Id="rId243" Type="http://schemas.openxmlformats.org/officeDocument/2006/relationships/hyperlink" Target="https://s3.amazonaws.com/cpgcamera_prod/ths_reports/kohlerdist.com/b.sengebush@kohlerdist.com/f9e329a2845c11f1a70c2ae291a38e7f.jpg" TargetMode="External"/><Relationship Id="rId450" Type="http://schemas.openxmlformats.org/officeDocument/2006/relationships/hyperlink" Target="https://s3.amazonaws.com/cpgcamera_prod/ths_reports/kohlerdist.com/n.melissari@kohlerdist.com/58046124812c11f18d48bee82d8e4f0d.jpg" TargetMode="External"/><Relationship Id="rId688" Type="http://schemas.openxmlformats.org/officeDocument/2006/relationships/hyperlink" Target="https://s3.amazonaws.com/cpgcamera_prod/ths_reports/kohlerdist.com/n.melissari@kohlerdist.com/54c2350e7bdc11f1ac99a21eb7116df6.jpg" TargetMode="External"/><Relationship Id="rId895" Type="http://schemas.openxmlformats.org/officeDocument/2006/relationships/hyperlink" Target="https://s3.amazonaws.com/cpgcamera_prod/ths_reports/kohlerdist.com/p.mclaughlin@kohlerdist.com/5038d6987a2711f1ab370ab7946f5aa9.jpg" TargetMode="External"/><Relationship Id="rId1080" Type="http://schemas.openxmlformats.org/officeDocument/2006/relationships/hyperlink" Target="https://s3.amazonaws.com/cpgcamera_prod/ths_reports/kohlerdist.com/a.scott@kohlerdist.com/37b1afd0749311f1ac23d2cf5d94219a.jpg" TargetMode="External"/><Relationship Id="rId2131" Type="http://schemas.openxmlformats.org/officeDocument/2006/relationships/hyperlink" Target="https://s3.amazonaws.com/cpgcamera_prod/ths_reports/kohlerdist.com/a.scott@kohlerdist.com/77f1d7564a3f11f18f410edafcaaaf45.jpg" TargetMode="External"/><Relationship Id="rId2369" Type="http://schemas.openxmlformats.org/officeDocument/2006/relationships/hyperlink" Target="https://s3.amazonaws.com/cpgcamera_prod/ths_reports/kohlerdist.com/n.melissari@kohlerdist.com/c58e04f043f311f1880e42c71f1c2c51.jpg" TargetMode="External"/><Relationship Id="rId103" Type="http://schemas.openxmlformats.org/officeDocument/2006/relationships/hyperlink" Target="https://s3.amazonaws.com/cpgcamera_prod/ths_reports/kohlerdist.com/dlagala@kohlerdist.com/807d3d3a851711f19fed2a402785980f.jpg" TargetMode="External"/><Relationship Id="rId310" Type="http://schemas.openxmlformats.org/officeDocument/2006/relationships/hyperlink" Target="https://s3.amazonaws.com/cpgcamera_prod/ths_reports/kohlerdist.com/n.melissari@kohlerdist.com/efb8ad1a845411f1bf7e4ad464241486.jpg" TargetMode="External"/><Relationship Id="rId548" Type="http://schemas.openxmlformats.org/officeDocument/2006/relationships/hyperlink" Target="https://s3.amazonaws.com/cpgcamera_prod/ths_reports/kohlerdist.com/b.sengebush@kohlerdist.com/cd6c2c1a806611f1bfcf7ea3e73d7a5f.jpg" TargetMode="External"/><Relationship Id="rId755" Type="http://schemas.openxmlformats.org/officeDocument/2006/relationships/hyperlink" Target="https://s3.amazonaws.com/cpgcamera_prod/ths_reports/kohlerdist.com/n.melissari@kohlerdist.com/5b1022fa7bbd11f1acffa21eb7116df6.jpg" TargetMode="External"/><Relationship Id="rId962" Type="http://schemas.openxmlformats.org/officeDocument/2006/relationships/hyperlink" Target="https://s3.amazonaws.com/cpgcamera_prod/ths_reports/kohlerdist.com/a.scott@kohlerdist.com/cb234ac2765411f19af1566a3ec5e435.jpg" TargetMode="External"/><Relationship Id="rId1178" Type="http://schemas.openxmlformats.org/officeDocument/2006/relationships/hyperlink" Target="https://s3.amazonaws.com/cpgcamera_prod/ths_reports/kohlerdist.com/p.mclaughlin@kohlerdist.com/142ee61470b911f185640673ff9e1c0c.jpg" TargetMode="External"/><Relationship Id="rId1385" Type="http://schemas.openxmlformats.org/officeDocument/2006/relationships/hyperlink" Target="https://s3.amazonaws.com/cpgcamera_prod/ths_reports/kohlerdist.com/a.scott@kohlerdist.com/d134365c6e6f11f1878132adefc10753.jpg" TargetMode="External"/><Relationship Id="rId1592" Type="http://schemas.openxmlformats.org/officeDocument/2006/relationships/hyperlink" Target="https://s3.amazonaws.com/cpgcamera_prod/ths_reports/kohlerdist.com/n.melissari@kohlerdist.com/f657933c6b2e11f1b48612542cd93551.jpg" TargetMode="External"/><Relationship Id="rId2229" Type="http://schemas.openxmlformats.org/officeDocument/2006/relationships/hyperlink" Target="https://s3.amazonaws.com/cpgcamera_prod/ths_reports/kohlerdist.com/a.palmisano@kohlerdist.com/ee5fcf14496e11f1a9fbc2ebcdc1be9c.jpg" TargetMode="External"/><Relationship Id="rId2436" Type="http://schemas.openxmlformats.org/officeDocument/2006/relationships/hyperlink" Target="https://s3.amazonaws.com/cpgcamera_prod/ths_reports/kohlerdist.com/dlagala@kohlerdist.com/8a4e5aa03e7d11f19d5016fc07c30496.jpg" TargetMode="External"/><Relationship Id="rId91" Type="http://schemas.openxmlformats.org/officeDocument/2006/relationships/hyperlink" Target="https://s3.amazonaws.com/cpgcamera_prod/ths_reports/kohlerdist.com/p.mclaughlin@kohlerdist.com/f2239e36852411f19b2f2a402785980f.jpg" TargetMode="External"/><Relationship Id="rId408" Type="http://schemas.openxmlformats.org/officeDocument/2006/relationships/hyperlink" Target="https://s3.amazonaws.com/cpgcamera_prod/ths_reports/kohlerdist.com/p.mclaughlin@kohlerdist.com/6ff2dcc4813c11f18fe516841982178b.jpg" TargetMode="External"/><Relationship Id="rId615" Type="http://schemas.openxmlformats.org/officeDocument/2006/relationships/hyperlink" Target="https://s3.amazonaws.com/cpgcamera_prod/ths_reports/kohlerdist.com/a.palmisano@kohlerdist.com/ac58d2ae7fa211f197e50a7de4540e70.jpg" TargetMode="External"/><Relationship Id="rId822" Type="http://schemas.openxmlformats.org/officeDocument/2006/relationships/hyperlink" Target="https://s3.amazonaws.com/cpgcamera_prod/ths_reports/kohlerdist.com/p.mclaughlin@kohlerdist.com/30a0e11a7af211f1b95ce685f4fde8ba.jpg" TargetMode="External"/><Relationship Id="rId1038" Type="http://schemas.openxmlformats.org/officeDocument/2006/relationships/hyperlink" Target="https://s3.amazonaws.com/cpgcamera_prod/ths_reports/kohlerdist.com/a.scott@kohlerdist.com/ee9269e0755d11f1a2352ec42485334c.jpg" TargetMode="External"/><Relationship Id="rId1245" Type="http://schemas.openxmlformats.org/officeDocument/2006/relationships/hyperlink" Target="https://s3.amazonaws.com/cpgcamera_prod/ths_reports/kohlerdist.com/p.mclaughlin@kohlerdist.com/a62e2246700011f18522de1b940aa6a4.jpg" TargetMode="External"/><Relationship Id="rId1452" Type="http://schemas.openxmlformats.org/officeDocument/2006/relationships/hyperlink" Target="https://s3.amazonaws.com/cpgcamera_prod/ths_reports/kohlerdist.com/a.scott@kohlerdist.com/ddb545806e4f11f19ee2b2245db26c03.jpg" TargetMode="External"/><Relationship Id="rId1897" Type="http://schemas.openxmlformats.org/officeDocument/2006/relationships/hyperlink" Target="https://s3.amazonaws.com/cpgcamera_prod/ths_reports/kohlerdist.com/a.scott@kohlerdist.com/586117b4610311f19508fa8639330397.jpg" TargetMode="External"/><Relationship Id="rId2503" Type="http://schemas.openxmlformats.org/officeDocument/2006/relationships/hyperlink" Target="https://s3.amazonaws.com/cpgcamera_prod/ths_reports/kohlerdist.com/m.ast@kohlerdist.com/fa25c2cc3ce911f19df7a64e0198c478.jpg" TargetMode="External"/><Relationship Id="rId1105" Type="http://schemas.openxmlformats.org/officeDocument/2006/relationships/hyperlink" Target="https://s3.amazonaws.com/cpgcamera_prod/ths_reports/kohlerdist.com/a.scott@kohlerdist.com/d824112273e111f19b6dee23edc1b1db.jpg" TargetMode="External"/><Relationship Id="rId1312" Type="http://schemas.openxmlformats.org/officeDocument/2006/relationships/hyperlink" Target="https://s3.amazonaws.com/cpgcamera_prod/ths_reports/kohlerdist.com/p.mclaughlin@kohlerdist.com/ef2a6a486f2111f1954fd62fabc52eb8.jpg" TargetMode="External"/><Relationship Id="rId1757" Type="http://schemas.openxmlformats.org/officeDocument/2006/relationships/hyperlink" Target="https://s3.amazonaws.com/cpgcamera_prod/ths_reports/kohlerdist.com/a.scott@kohlerdist.com/215938c668e911f1808636323f544d5b.jpg" TargetMode="External"/><Relationship Id="rId1964" Type="http://schemas.openxmlformats.org/officeDocument/2006/relationships/hyperlink" Target="https://s3.amazonaws.com/cpgcamera_prod/ths_reports/kohlerdist.com/a.scott@kohlerdist.com/4055cab2547311f1a1d4e6edce9f1f2e.jpg" TargetMode="External"/><Relationship Id="rId49" Type="http://schemas.openxmlformats.org/officeDocument/2006/relationships/hyperlink" Target="https://s3.amazonaws.com/cpgcamera_prod/ths_reports/kohlerdist.com/n.melissari@kohlerdist.com/6e9f950c853711f19f02de2946ffd50e.jpg" TargetMode="External"/><Relationship Id="rId1617" Type="http://schemas.openxmlformats.org/officeDocument/2006/relationships/hyperlink" Target="https://s3.amazonaws.com/cpgcamera_prod/ths_reports/kohlerdist.com/b.sengebush@kohlerdist.com/bbdebc986a7611f1a809aaffa3d9f27a.jpg" TargetMode="External"/><Relationship Id="rId1824" Type="http://schemas.openxmlformats.org/officeDocument/2006/relationships/hyperlink" Target="https://s3.amazonaws.com/cpgcamera_prod/ths_reports/kohlerdist.com/a.scott@kohlerdist.com/5a6a007264ee11f1a15fa64969367efa.jpg" TargetMode="External"/><Relationship Id="rId198" Type="http://schemas.openxmlformats.org/officeDocument/2006/relationships/hyperlink" Target="https://s3.amazonaws.com/cpgcamera_prod/ths_reports/kohlerdist.com/n.melissari@kohlerdist.com/66b58130846011f1a22bf6a858e5d46d.jpg" TargetMode="External"/><Relationship Id="rId2086" Type="http://schemas.openxmlformats.org/officeDocument/2006/relationships/hyperlink" Target="https://s3.amazonaws.com/cpgcamera_prod/ths_reports/kohlerdist.com/n.melissari@kohlerdist.com/853516444b0c11f19f62767d43c4e717.jpg" TargetMode="External"/><Relationship Id="rId2293" Type="http://schemas.openxmlformats.org/officeDocument/2006/relationships/hyperlink" Target="https://s3.amazonaws.com/cpgcamera_prod/ths_reports/kohlerdist.com/j.colonna@kohlerdist.com/2e3e12b648b211f18a1456cb454cd580.jpg" TargetMode="External"/><Relationship Id="rId265" Type="http://schemas.openxmlformats.org/officeDocument/2006/relationships/hyperlink" Target="https://s3.amazonaws.com/cpgcamera_prod/ths_reports/kohlerdist.com/b.sengebush@kohlerdist.com/e25c07e0845711f19ddd2ae291a38e7f.jpg" TargetMode="External"/><Relationship Id="rId472" Type="http://schemas.openxmlformats.org/officeDocument/2006/relationships/hyperlink" Target="https://s3.amazonaws.com/cpgcamera_prod/ths_reports/kohlerdist.com/n.melissari@kohlerdist.com/e543851e812811f193e7467f529f8163.jpg" TargetMode="External"/><Relationship Id="rId2153" Type="http://schemas.openxmlformats.org/officeDocument/2006/relationships/hyperlink" Target="https://s3.amazonaws.com/cpgcamera_prod/ths_reports/kohlerdist.com/robinf@kohlerdist.com/bd6806604a3611f190ee0edafcaaaf45.jpg" TargetMode="External"/><Relationship Id="rId2360" Type="http://schemas.openxmlformats.org/officeDocument/2006/relationships/hyperlink" Target="https://s3.amazonaws.com/cpgcamera_prod/ths_reports/kohlerdist.com/a.palmisano@kohlerdist.com/38a07912449b11f1af64222d9aa3d57f.jpg" TargetMode="External"/><Relationship Id="rId125" Type="http://schemas.openxmlformats.org/officeDocument/2006/relationships/hyperlink" Target="https://s3.amazonaws.com/cpgcamera_prod/ths_reports/kohlerdist.com/p.mclaughlin@kohlerdist.com/05a0f462850d11f18fcb9e81334f7fd2.jpg" TargetMode="External"/><Relationship Id="rId332" Type="http://schemas.openxmlformats.org/officeDocument/2006/relationships/hyperlink" Target="https://s3.amazonaws.com/cpgcamera_prod/ths_reports/kohlerdist.com/a.scott@kohlerdist.com/44683c7e823c11f1a6ae927223e8c545.jpg" TargetMode="External"/><Relationship Id="rId777" Type="http://schemas.openxmlformats.org/officeDocument/2006/relationships/hyperlink" Target="https://s3.amazonaws.com/cpgcamera_prod/ths_reports/kohlerdist.com/n.melissari@kohlerdist.com/f6cbc5f27bb111f1bea652ef4f1c4740.jpg" TargetMode="External"/><Relationship Id="rId984" Type="http://schemas.openxmlformats.org/officeDocument/2006/relationships/hyperlink" Target="https://s3.amazonaws.com/cpgcamera_prod/ths_reports/kohlerdist.com/p.mclaughlin@kohlerdist.com/4965b6bc763311f18f38566a3ec5e435.jpg" TargetMode="External"/><Relationship Id="rId2013" Type="http://schemas.openxmlformats.org/officeDocument/2006/relationships/hyperlink" Target="https://s3.amazonaws.com/cpgcamera_prod/ths_reports/kohlerdist.com/a.acciardi@kohlerdist.com/0a5a5c1e4ef811f182695246a9f98eef.jpg" TargetMode="External"/><Relationship Id="rId2220" Type="http://schemas.openxmlformats.org/officeDocument/2006/relationships/hyperlink" Target="https://s3.amazonaws.com/cpgcamera_prod/ths_reports/kohlerdist.com/b.sengebush@kohlerdist.com/4d425110497311f1be3da2349d5569f0.jpg" TargetMode="External"/><Relationship Id="rId2458" Type="http://schemas.openxmlformats.org/officeDocument/2006/relationships/hyperlink" Target="https://s3.amazonaws.com/cpgcamera_prod/ths_reports/kohlerdist.com/b.sengebush@kohlerdist.com/f054995c3e6b11f1980816fc07c30496.jpg" TargetMode="External"/><Relationship Id="rId637" Type="http://schemas.openxmlformats.org/officeDocument/2006/relationships/hyperlink" Target="https://s3.amazonaws.com/cpgcamera_prod/ths_reports/kohlerdist.com/a.scott@kohlerdist.com/4135d3f67ee311f1adf8e28a94c6fb31.jpg" TargetMode="External"/><Relationship Id="rId844" Type="http://schemas.openxmlformats.org/officeDocument/2006/relationships/hyperlink" Target="https://s3.amazonaws.com/cpgcamera_prod/ths_reports/kohlerdist.com/b.sengebush@kohlerdist.com/9ff0d2507a3911f1932ac2c1afc8f536.jpg" TargetMode="External"/><Relationship Id="rId1267" Type="http://schemas.openxmlformats.org/officeDocument/2006/relationships/hyperlink" Target="https://s3.amazonaws.com/cpgcamera_prod/ths_reports/kohlerdist.com/robinf@kohlerdist.com/956f81d86fed11f1b0ed82e34fd8d5a7.jpg" TargetMode="External"/><Relationship Id="rId1474" Type="http://schemas.openxmlformats.org/officeDocument/2006/relationships/hyperlink" Target="https://s3.amazonaws.com/cpgcamera_prod/ths_reports/kohlerdist.com/p.mclaughlin@kohlerdist.com/1157ffb66e4d11f19367b2245db26c03.jpg" TargetMode="External"/><Relationship Id="rId1681" Type="http://schemas.openxmlformats.org/officeDocument/2006/relationships/hyperlink" Target="https://s3.amazonaws.com/cpgcamera_prod/ths_reports/kohlerdist.com/n.melissari@kohlerdist.com/32e191ca6a6411f1800ccadd732692a0.jpg" TargetMode="External"/><Relationship Id="rId2318" Type="http://schemas.openxmlformats.org/officeDocument/2006/relationships/hyperlink" Target="https://s3.amazonaws.com/cpgcamera_prod/ths_reports/kohlerdist.com/n.melissari@kohlerdist.com/562dd748489911f19e1756c6efb0966a.jpg" TargetMode="External"/><Relationship Id="rId2525" Type="http://schemas.openxmlformats.org/officeDocument/2006/relationships/hyperlink" Target="https://s3.amazonaws.com/cpgcamera_prod/ths_reports/kohlerdist.com/a.palmisano@kohlerdist.com/34baf38e380e11f18389d2c308583846.jpg" TargetMode="External"/><Relationship Id="rId704" Type="http://schemas.openxmlformats.org/officeDocument/2006/relationships/hyperlink" Target="https://s3.amazonaws.com/cpgcamera_prod/ths_reports/kohlerdist.com/n.melissari@kohlerdist.com/6fb272847bc811f1a34ba21eb7116df6.jpg" TargetMode="External"/><Relationship Id="rId911" Type="http://schemas.openxmlformats.org/officeDocument/2006/relationships/hyperlink" Target="https://s3.amazonaws.com/cpgcamera_prod/ths_reports/kohlerdist.com/b.sengebush@kohlerdist.com/fbf8bd187a1811f1b9a6be8939013b6d.jpg" TargetMode="External"/><Relationship Id="rId1127" Type="http://schemas.openxmlformats.org/officeDocument/2006/relationships/hyperlink" Target="https://s3.amazonaws.com/cpgcamera_prod/ths_reports/kohlerdist.com/a.scott@kohlerdist.com/8cbd913e73cf11f1898f96b8f50850c1.jpg" TargetMode="External"/><Relationship Id="rId1334" Type="http://schemas.openxmlformats.org/officeDocument/2006/relationships/hyperlink" Target="https://s3.amazonaws.com/cpgcamera_prod/ths_reports/kohlerdist.com/a.scott@kohlerdist.com/383997566f1b11f18f48c2290d138d4c.jpg" TargetMode="External"/><Relationship Id="rId1541" Type="http://schemas.openxmlformats.org/officeDocument/2006/relationships/hyperlink" Target="https://s3.amazonaws.com/cpgcamera_prod/ths_reports/kohlerdist.com/n.melissari@kohlerdist.com/7173ea346b3411f181058e6063ac01e3.jpg" TargetMode="External"/><Relationship Id="rId1779" Type="http://schemas.openxmlformats.org/officeDocument/2006/relationships/hyperlink" Target="https://s3.amazonaws.com/cpgcamera_prod/ths_reports/kohlerdist.com/n.melissari@kohlerdist.com/9845ad3468da11f1917136323f544d5b.jpg" TargetMode="External"/><Relationship Id="rId1986" Type="http://schemas.openxmlformats.org/officeDocument/2006/relationships/hyperlink" Target="https://s3.amazonaws.com/cpgcamera_prod/ths_reports/kohlerdist.com/p.mclaughlin@kohlerdist.com/663c06bc507a11f1ab917aa1d5603fc1.jpg" TargetMode="External"/><Relationship Id="rId40" Type="http://schemas.openxmlformats.org/officeDocument/2006/relationships/hyperlink" Target="https://s3.amazonaws.com/cpgcamera_prod/ths_reports/kohlerdist.com/a.scott@kohlerdist.com/779baa30853a11f18d63924354bfe064.jpg" TargetMode="External"/><Relationship Id="rId1401" Type="http://schemas.openxmlformats.org/officeDocument/2006/relationships/hyperlink" Target="https://s3.amazonaws.com/cpgcamera_prod/ths_reports/kohlerdist.com/a.scott@kohlerdist.com/97001b6e6e6911f1b74d32adefc10753.jpg" TargetMode="External"/><Relationship Id="rId1639" Type="http://schemas.openxmlformats.org/officeDocument/2006/relationships/hyperlink" Target="https://s3.amazonaws.com/cpgcamera_prod/ths_reports/kohlerdist.com/n.melissari@kohlerdist.com/eef8919c6a6911f18e48cadd732692a0.jpg" TargetMode="External"/><Relationship Id="rId1846" Type="http://schemas.openxmlformats.org/officeDocument/2006/relationships/hyperlink" Target="https://s3.amazonaws.com/cpgcamera_prod/ths_reports/kohlerdist.com/a.scott@kohlerdist.com/bd9e53f664de11f1b4c5a64969367efa.jpg" TargetMode="External"/><Relationship Id="rId1706" Type="http://schemas.openxmlformats.org/officeDocument/2006/relationships/hyperlink" Target="https://s3.amazonaws.com/cpgcamera_prod/ths_reports/kohlerdist.com/a.scott@kohlerdist.com/215938c668e911f1808636323f544d5b.jpg" TargetMode="External"/><Relationship Id="rId1913" Type="http://schemas.openxmlformats.org/officeDocument/2006/relationships/hyperlink" Target="https://s3.amazonaws.com/cpgcamera_prod/ths_reports/kohlerdist.com/a.palmisano@kohlerdist.com/3b135dbc5f5911f1adc6fed1a8270a9e.jpg" TargetMode="External"/><Relationship Id="rId287" Type="http://schemas.openxmlformats.org/officeDocument/2006/relationships/hyperlink" Target="https://s3.amazonaws.com/cpgcamera_prod/ths_reports/kohlerdist.com/a.scott@kohlerdist.com/276f3538845711f1b9dd2ae291a38e7f.jpg" TargetMode="External"/><Relationship Id="rId494" Type="http://schemas.openxmlformats.org/officeDocument/2006/relationships/hyperlink" Target="https://s3.amazonaws.com/cpgcamera_prod/ths_reports/kohlerdist.com/b.sengebush@kohlerdist.com/170cbf9c807611f1afaf7ea3e73d7a5f.jpg" TargetMode="External"/><Relationship Id="rId2175" Type="http://schemas.openxmlformats.org/officeDocument/2006/relationships/hyperlink" Target="https://s3.amazonaws.com/cpgcamera_prod/ths_reports/kohlerdist.com/p.mclaughlin@kohlerdist.com/a29fc31c4a4111f188bcc65f9ca233ca.jpg" TargetMode="External"/><Relationship Id="rId2382" Type="http://schemas.openxmlformats.org/officeDocument/2006/relationships/hyperlink" Target="https://s3.amazonaws.com/cpgcamera_prod/ths_reports/kohlerdist.com/n.melissari@kohlerdist.com/7b62068e432511f1908d3af4b79d4a13.jpg" TargetMode="External"/><Relationship Id="rId147" Type="http://schemas.openxmlformats.org/officeDocument/2006/relationships/hyperlink" Target="https://s3.amazonaws.com/cpgcamera_prod/ths_reports/kohlerdist.com/n.melissari@kohlerdist.com/266e364a846e11f1b8372ae291a38e7f.jpg" TargetMode="External"/><Relationship Id="rId354" Type="http://schemas.openxmlformats.org/officeDocument/2006/relationships/hyperlink" Target="https://s3.amazonaws.com/cpgcamera_prod/ths_reports/kohlerdist.com/a.scott@kohlerdist.com/b0913f0e821411f184d566b1fd310ba5.jpg" TargetMode="External"/><Relationship Id="rId799" Type="http://schemas.openxmlformats.org/officeDocument/2006/relationships/hyperlink" Target="https://s3.amazonaws.com/cpgcamera_prod/ths_reports/kohlerdist.com/n.melissari@kohlerdist.com/f75fd7247bb111f18626ae252bb716b1.jpg" TargetMode="External"/><Relationship Id="rId1191" Type="http://schemas.openxmlformats.org/officeDocument/2006/relationships/hyperlink" Target="https://s3.amazonaws.com/cpgcamera_prod/ths_reports/kohlerdist.com/a.scott@kohlerdist.com/14c51b5670b011f1b98fd6453f62dfff.jpg" TargetMode="External"/><Relationship Id="rId2035" Type="http://schemas.openxmlformats.org/officeDocument/2006/relationships/hyperlink" Target="https://s3.amazonaws.com/cpgcamera_prod/ths_reports/kohlerdist.com/a.scott@kohlerdist.com/250f37284e3011f1a417c6b937f3b3b1.jpg" TargetMode="External"/><Relationship Id="rId561" Type="http://schemas.openxmlformats.org/officeDocument/2006/relationships/hyperlink" Target="https://s3.amazonaws.com/cpgcamera_prod/ths_reports/kohlerdist.com/v.gallagher@kohlerdist.com/8192415e806011f1bb077ea3e73d7a5f.jpg" TargetMode="External"/><Relationship Id="rId659" Type="http://schemas.openxmlformats.org/officeDocument/2006/relationships/hyperlink" Target="https://s3.amazonaws.com/cpgcamera_prod/ths_reports/kohlerdist.com/robinf@kohlerdist.com/93beead47ed111f1bc32e600b42b2549.jpg" TargetMode="External"/><Relationship Id="rId866" Type="http://schemas.openxmlformats.org/officeDocument/2006/relationships/hyperlink" Target="https://s3.amazonaws.com/cpgcamera_prod/ths_reports/kohlerdist.com/b.sengebush@kohlerdist.com/a08ac0d67a3911f1ab5e0ab7946f5aa9.jpg" TargetMode="External"/><Relationship Id="rId1289" Type="http://schemas.openxmlformats.org/officeDocument/2006/relationships/hyperlink" Target="https://s3.amazonaws.com/cpgcamera_prod/ths_reports/kohlerdist.com/p.mclaughlin@kohlerdist.com/631d2e026f2e11f18137528add57bb54.jpg" TargetMode="External"/><Relationship Id="rId1496" Type="http://schemas.openxmlformats.org/officeDocument/2006/relationships/hyperlink" Target="https://s3.amazonaws.com/cpgcamera_prod/ths_reports/kohlerdist.com/n.melissari@kohlerdist.com/7173ea346b3411f181058e6063ac01e3.jpg" TargetMode="External"/><Relationship Id="rId2242" Type="http://schemas.openxmlformats.org/officeDocument/2006/relationships/hyperlink" Target="https://s3.amazonaws.com/cpgcamera_prod/ths_reports/kohlerdist.com/b.sengebush@kohlerdist.com/a8a8023e496911f1889c66ac31d09b88.jpg" TargetMode="External"/><Relationship Id="rId214" Type="http://schemas.openxmlformats.org/officeDocument/2006/relationships/hyperlink" Target="https://s3.amazonaws.com/cpgcamera_prod/ths_reports/kohlerdist.com/b.sengebush@kohlerdist.com/f9643c14845c11f1a70c2ae291a38e7f.jpg" TargetMode="External"/><Relationship Id="rId421" Type="http://schemas.openxmlformats.org/officeDocument/2006/relationships/hyperlink" Target="https://s3.amazonaws.com/cpgcamera_prod/ths_reports/kohlerdist.com/n.melissari@kohlerdist.com/671c5bfe813511f19900f21c75b75752.jpg" TargetMode="External"/><Relationship Id="rId519" Type="http://schemas.openxmlformats.org/officeDocument/2006/relationships/hyperlink" Target="https://s3.amazonaws.com/cpgcamera_prod/ths_reports/kohlerdist.com/b.sengebush@kohlerdist.com/1fefaa98806c11f18a9f6ee4cd3b7231.jpg" TargetMode="External"/><Relationship Id="rId1051" Type="http://schemas.openxmlformats.org/officeDocument/2006/relationships/hyperlink" Target="https://s3.amazonaws.com/cpgcamera_prod/ths_reports/kohlerdist.com/p.mclaughlin@kohlerdist.com/19de521674ab11f1845a8226585da093.jpg" TargetMode="External"/><Relationship Id="rId1149" Type="http://schemas.openxmlformats.org/officeDocument/2006/relationships/hyperlink" Target="https://s3.amazonaws.com/cpgcamera_prod/ths_reports/kohlerdist.com/a.scott@kohlerdist.com/6f95b1ca718811f19caeceb0d08f0f73.jpg" TargetMode="External"/><Relationship Id="rId1356" Type="http://schemas.openxmlformats.org/officeDocument/2006/relationships/hyperlink" Target="https://s3.amazonaws.com/cpgcamera_prod/ths_reports/kohlerdist.com/a.palmisano@kohlerdist.com/aef9ebf66f1211f1966e0a758cc2e5bc.jpg" TargetMode="External"/><Relationship Id="rId2102" Type="http://schemas.openxmlformats.org/officeDocument/2006/relationships/hyperlink" Target="https://s3.amazonaws.com/cpgcamera_prod/ths_reports/kohlerdist.com/n.melissari@kohlerdist.com/d10be1224b0411f1ae6b767d43c4e717.jpg" TargetMode="External"/><Relationship Id="rId726" Type="http://schemas.openxmlformats.org/officeDocument/2006/relationships/hyperlink" Target="https://s3.amazonaws.com/cpgcamera_prod/ths_reports/kohlerdist.com/n.melissari@kohlerdist.com/cf76d69a7bc511f186529ed155a5443b.jpg" TargetMode="External"/><Relationship Id="rId933" Type="http://schemas.openxmlformats.org/officeDocument/2006/relationships/hyperlink" Target="https://s3.amazonaws.com/cpgcamera_prod/ths_reports/kohlerdist.com/p.mclaughlin@kohlerdist.com/2e6020b6795b11f196be6eae52526f49.jpg" TargetMode="External"/><Relationship Id="rId1009" Type="http://schemas.openxmlformats.org/officeDocument/2006/relationships/hyperlink" Target="https://s3.amazonaws.com/cpgcamera_prod/ths_reports/kohlerdist.com/p.mclaughlin@kohlerdist.com/0b139986758b11f1b0b4d2305ddbe756.jpg" TargetMode="External"/><Relationship Id="rId1563" Type="http://schemas.openxmlformats.org/officeDocument/2006/relationships/hyperlink" Target="https://s3.amazonaws.com/cpgcamera_prod/ths_reports/kohlerdist.com/n.melissari@kohlerdist.com/b1f5d4ee6b3111f1b10e8e6063ac01e3.jpg" TargetMode="External"/><Relationship Id="rId1770" Type="http://schemas.openxmlformats.org/officeDocument/2006/relationships/hyperlink" Target="https://s3.amazonaws.com/cpgcamera_prod/ths_reports/kohlerdist.com/n.melissari@kohlerdist.com/36d1b40868df11f1bb7b36323f544d5b.jpg" TargetMode="External"/><Relationship Id="rId1868" Type="http://schemas.openxmlformats.org/officeDocument/2006/relationships/hyperlink" Target="https://s3.amazonaws.com/cpgcamera_prod/ths_reports/kohlerdist.com/a.scott@kohlerdist.com/692f2eb2641611f19f5302c06eecbe1e.jpg" TargetMode="External"/><Relationship Id="rId2407" Type="http://schemas.openxmlformats.org/officeDocument/2006/relationships/hyperlink" Target="https://s3.amazonaws.com/cpgcamera_prod/ths_reports/kohlerdist.com/n.melissari@kohlerdist.com/b8031e2e3f3e11f1829f2aca04aad2cf.jpg" TargetMode="External"/><Relationship Id="rId62" Type="http://schemas.openxmlformats.org/officeDocument/2006/relationships/hyperlink" Target="https://s3.amazonaws.com/cpgcamera_prod/ths_reports/kohlerdist.com/a.scott@kohlerdist.com/2925e656852e11f1ba21924354bfe064.jpg" TargetMode="External"/><Relationship Id="rId1216" Type="http://schemas.openxmlformats.org/officeDocument/2006/relationships/hyperlink" Target="https://s3.amazonaws.com/cpgcamera_prod/ths_reports/kohlerdist.com/a.scott@kohlerdist.com/0aa56600701311f1938e0ef2bcb4e9aa.jpg" TargetMode="External"/><Relationship Id="rId1423" Type="http://schemas.openxmlformats.org/officeDocument/2006/relationships/hyperlink" Target="https://s3.amazonaws.com/cpgcamera_prod/ths_reports/kohlerdist.com/p.mclaughlin@kohlerdist.com/5ab044f06e6811f191b432adefc10753.jpg" TargetMode="External"/><Relationship Id="rId1630" Type="http://schemas.openxmlformats.org/officeDocument/2006/relationships/hyperlink" Target="https://s3.amazonaws.com/cpgcamera_prod/ths_reports/kohlerdist.com/n.melissari@kohlerdist.com/ac53ed4c6a6d11f199caaaffa3d9f27a.jpg" TargetMode="External"/><Relationship Id="rId1728" Type="http://schemas.openxmlformats.org/officeDocument/2006/relationships/hyperlink" Target="https://s3.amazonaws.com/cpgcamera_prod/ths_reports/kohlerdist.com/a.scott@kohlerdist.com/215938c668e911f1808636323f544d5b.jpg" TargetMode="External"/><Relationship Id="rId1935" Type="http://schemas.openxmlformats.org/officeDocument/2006/relationships/hyperlink" Target="https://s3.amazonaws.com/cpgcamera_prod/ths_reports/kohlerdist.com/c.payton@kohlerdist.com/bba6cca859ea11f1a2d9f2019880479c.jpg" TargetMode="External"/><Relationship Id="rId2197" Type="http://schemas.openxmlformats.org/officeDocument/2006/relationships/hyperlink" Target="https://s3.amazonaws.com/cpgcamera_prod/ths_reports/kohlerdist.com/robinf@kohlerdist.com/b7547f96497411f1a509a2349d5569f0.jpg" TargetMode="External"/><Relationship Id="rId169" Type="http://schemas.openxmlformats.org/officeDocument/2006/relationships/hyperlink" Target="https://s3.amazonaws.com/cpgcamera_prod/ths_reports/kohlerdist.com/n.melissari@kohlerdist.com/b0d0fad2846b11f1ab272ae291a38e7f.jpg" TargetMode="External"/><Relationship Id="rId376" Type="http://schemas.openxmlformats.org/officeDocument/2006/relationships/hyperlink" Target="https://s3.amazonaws.com/cpgcamera_prod/ths_reports/kohlerdist.com/p.mclaughlin@kohlerdist.com/e74e772c81f711f1aa3266b1fd310ba5.jpg" TargetMode="External"/><Relationship Id="rId583" Type="http://schemas.openxmlformats.org/officeDocument/2006/relationships/hyperlink" Target="https://s3.amazonaws.com/cpgcamera_prod/ths_reports/kohlerdist.com/a.scott@kohlerdist.com/acbe81867fb511f1880e0a7de4540e70.jpg" TargetMode="External"/><Relationship Id="rId790" Type="http://schemas.openxmlformats.org/officeDocument/2006/relationships/hyperlink" Target="https://s3.amazonaws.com/cpgcamera_prod/ths_reports/kohlerdist.com/n.melissari@kohlerdist.com/f75fd7247bb111f18626ae252bb716b1.jpg" TargetMode="External"/><Relationship Id="rId2057" Type="http://schemas.openxmlformats.org/officeDocument/2006/relationships/hyperlink" Target="https://s3.amazonaws.com/cpgcamera_prod/ths_reports/kohlerdist.com/a.scott@kohlerdist.com/3a8e9ca44e1911f1aff9c6b937f3b3b1.jpg" TargetMode="External"/><Relationship Id="rId2264" Type="http://schemas.openxmlformats.org/officeDocument/2006/relationships/hyperlink" Target="https://s3.amazonaws.com/cpgcamera_prod/ths_reports/kohlerdist.com/b.sengebush@kohlerdist.com/eed4acda496411f19218c2ebcdc1be9c.jpg" TargetMode="External"/><Relationship Id="rId2471" Type="http://schemas.openxmlformats.org/officeDocument/2006/relationships/hyperlink" Target="https://s3.amazonaws.com/cpgcamera_prod/ths_reports/kohlerdist.com/a.palmisano@kohlerdist.com/b049251c3e5c11f1902002c517e52295.jpg" TargetMode="External"/><Relationship Id="rId4" Type="http://schemas.openxmlformats.org/officeDocument/2006/relationships/hyperlink" Target="https://s3.amazonaws.com/cpgcamera_prod/ths_reports/kohlerdist.com/b.sengebush@kohlerdist.com/6045477c85e111f1a7569ad864ecf12e.jpg" TargetMode="External"/><Relationship Id="rId236" Type="http://schemas.openxmlformats.org/officeDocument/2006/relationships/hyperlink" Target="https://s3.amazonaws.com/cpgcamera_prod/ths_reports/kohlerdist.com/b.sengebush@kohlerdist.com/f9643c14845c11f1a70c2ae291a38e7f.jpg" TargetMode="External"/><Relationship Id="rId443" Type="http://schemas.openxmlformats.org/officeDocument/2006/relationships/hyperlink" Target="https://s3.amazonaws.com/cpgcamera_prod/ths_reports/kohlerdist.com/p.mclaughlin@kohlerdist.com/0816cd3a812e11f19593bee82d8e4f0d.jpg" TargetMode="External"/><Relationship Id="rId650" Type="http://schemas.openxmlformats.org/officeDocument/2006/relationships/hyperlink" Target="https://s3.amazonaws.com/cpgcamera_prod/ths_reports/kohlerdist.com/n.melissari@kohlerdist.com/b0f042dc7ed711f1b68a8a7eda315059.jpg" TargetMode="External"/><Relationship Id="rId888" Type="http://schemas.openxmlformats.org/officeDocument/2006/relationships/hyperlink" Target="https://s3.amazonaws.com/cpgcamera_prod/ths_reports/kohlerdist.com/b.sengebush@kohlerdist.com/a1029ad47a3911f1932ac2c1afc8f536.jpg" TargetMode="External"/><Relationship Id="rId1073" Type="http://schemas.openxmlformats.org/officeDocument/2006/relationships/hyperlink" Target="https://s3.amazonaws.com/cpgcamera_prod/ths_reports/kohlerdist.com/a.scott@kohlerdist.com/9a842e98749411f18ede62da5111e423.jpg" TargetMode="External"/><Relationship Id="rId1280" Type="http://schemas.openxmlformats.org/officeDocument/2006/relationships/hyperlink" Target="https://s3.amazonaws.com/cpgcamera_prod/ths_reports/kohlerdist.com/a.scott@kohlerdist.com/116f36826f4611f19fb61a03a580b31b.jpg" TargetMode="External"/><Relationship Id="rId2124" Type="http://schemas.openxmlformats.org/officeDocument/2006/relationships/hyperlink" Target="https://s3.amazonaws.com/cpgcamera_prod/ths_reports/kohlerdist.com/n.melissari@kohlerdist.com/5b674f624a3f11f18f410edafcaaaf45.jpg" TargetMode="External"/><Relationship Id="rId2331" Type="http://schemas.openxmlformats.org/officeDocument/2006/relationships/hyperlink" Target="https://s3.amazonaws.com/cpgcamera_prod/ths_reports/kohlerdist.com/a.palmisano@kohlerdist.com/b368df38489511f191aaca87e82fcbb0.jpg" TargetMode="External"/><Relationship Id="rId303" Type="http://schemas.openxmlformats.org/officeDocument/2006/relationships/hyperlink" Target="https://s3.amazonaws.com/cpgcamera_prod/ths_reports/kohlerdist.com/b.sengebush@kohlerdist.com/9841be46845411f1b72b2ae291a38e7f.jpg" TargetMode="External"/><Relationship Id="rId748" Type="http://schemas.openxmlformats.org/officeDocument/2006/relationships/hyperlink" Target="https://s3.amazonaws.com/cpgcamera_prod/ths_reports/kohlerdist.com/n.melissari@kohlerdist.com/4656660a7bc011f1a7139ed155a5443b.jpg" TargetMode="External"/><Relationship Id="rId955" Type="http://schemas.openxmlformats.org/officeDocument/2006/relationships/hyperlink" Target="https://s3.amazonaws.com/cpgcamera_prod/ths_reports/kohlerdist.com/a.scott@kohlerdist.com/12ab7f7c765511f18c6f761c2ba99231.jpg" TargetMode="External"/><Relationship Id="rId1140" Type="http://schemas.openxmlformats.org/officeDocument/2006/relationships/hyperlink" Target="https://s3.amazonaws.com/cpgcamera_prod/ths_reports/kohlerdist.com/p.mclaughlin@kohlerdist.com/ed52cf6a718a11f1a15a4e0b4e5f78e9.jpg" TargetMode="External"/><Relationship Id="rId1378" Type="http://schemas.openxmlformats.org/officeDocument/2006/relationships/hyperlink" Target="https://s3.amazonaws.com/cpgcamera_prod/ths_reports/kohlerdist.com/b.sengebush@kohlerdist.com/8f0c1f646e7f11f1a06d9adda404b78a.jpg" TargetMode="External"/><Relationship Id="rId1585" Type="http://schemas.openxmlformats.org/officeDocument/2006/relationships/hyperlink" Target="https://s3.amazonaws.com/cpgcamera_prod/ths_reports/kohlerdist.com/n.melissari@kohlerdist.com/f657933c6b2e11f1b48612542cd93551.jpg" TargetMode="External"/><Relationship Id="rId1792" Type="http://schemas.openxmlformats.org/officeDocument/2006/relationships/hyperlink" Target="https://s3.amazonaws.com/cpgcamera_prod/ths_reports/kohlerdist.com/n.melissari@kohlerdist.com/913e567868d311f1988636323f544d5b.jpg" TargetMode="External"/><Relationship Id="rId2429" Type="http://schemas.openxmlformats.org/officeDocument/2006/relationships/hyperlink" Target="https://s3.amazonaws.com/cpgcamera_prod/ths_reports/kohlerdist.com/n.melissari@kohlerdist.com/b27fe4c23f2b11f186f42aca04aad2cf.jpg" TargetMode="External"/><Relationship Id="rId84" Type="http://schemas.openxmlformats.org/officeDocument/2006/relationships/hyperlink" Target="https://s3.amazonaws.com/cpgcamera_prod/ths_reports/kohlerdist.com/b.sengebush@kohlerdist.com/abb6ffcc852611f187999e81334f7fd2.jpg" TargetMode="External"/><Relationship Id="rId510" Type="http://schemas.openxmlformats.org/officeDocument/2006/relationships/hyperlink" Target="https://s3.amazonaws.com/cpgcamera_prod/ths_reports/kohlerdist.com/b.sengebush@kohlerdist.com/15d9610c807111f1bdef7ea3e73d7a5f.jpg" TargetMode="External"/><Relationship Id="rId608" Type="http://schemas.openxmlformats.org/officeDocument/2006/relationships/hyperlink" Target="https://s3.amazonaws.com/cpgcamera_prod/ths_reports/kohlerdist.com/a.palmisano@kohlerdist.com/2203ce407fa411f1b43646475879cb9a.jpg" TargetMode="External"/><Relationship Id="rId815" Type="http://schemas.openxmlformats.org/officeDocument/2006/relationships/hyperlink" Target="https://s3.amazonaws.com/cpgcamera_prod/ths_reports/kohlerdist.com/p.mclaughlin@kohlerdist.com/44ac6ca47af411f19852e685f4fde8ba.jpg" TargetMode="External"/><Relationship Id="rId1238" Type="http://schemas.openxmlformats.org/officeDocument/2006/relationships/hyperlink" Target="https://s3.amazonaws.com/cpgcamera_prod/ths_reports/kohlerdist.com/a.scott@kohlerdist.com/291bd4da701211f195160ef2bcb4e9aa.jpg" TargetMode="External"/><Relationship Id="rId1445" Type="http://schemas.openxmlformats.org/officeDocument/2006/relationships/hyperlink" Target="https://s3.amazonaws.com/cpgcamera_prod/ths_reports/kohlerdist.com/a.scott@kohlerdist.com/fb2044f86e5911f1b594b2245db26c03.jpg" TargetMode="External"/><Relationship Id="rId1652" Type="http://schemas.openxmlformats.org/officeDocument/2006/relationships/hyperlink" Target="https://s3.amazonaws.com/cpgcamera_prod/ths_reports/kohlerdist.com/n.melissari@kohlerdist.com/1e3926706a6911f1a18ecadd732692a0.jpg" TargetMode="External"/><Relationship Id="rId1000" Type="http://schemas.openxmlformats.org/officeDocument/2006/relationships/hyperlink" Target="https://s3.amazonaws.com/cpgcamera_prod/ths_reports/kohlerdist.com/b.sengebush@kohlerdist.com/3ead0c22762c11f180f96addc4ab0e86.jpg" TargetMode="External"/><Relationship Id="rId1305" Type="http://schemas.openxmlformats.org/officeDocument/2006/relationships/hyperlink" Target="https://s3.amazonaws.com/cpgcamera_prod/ths_reports/kohlerdist.com/p.mclaughlin@kohlerdist.com/ef2a6a486f2111f1954fd62fabc52eb8.jpg" TargetMode="External"/><Relationship Id="rId1957" Type="http://schemas.openxmlformats.org/officeDocument/2006/relationships/hyperlink" Target="https://s3.amazonaws.com/cpgcamera_prod/ths_reports/kohlerdist.com/a.scott@kohlerdist.com/8ef381ec592711f192dc764a5d11bfd8.jpg" TargetMode="External"/><Relationship Id="rId1512" Type="http://schemas.openxmlformats.org/officeDocument/2006/relationships/hyperlink" Target="https://s3.amazonaws.com/cpgcamera_prod/ths_reports/kohlerdist.com/n.melissari@kohlerdist.com/7173ea346b3411f181058e6063ac01e3.jpg" TargetMode="External"/><Relationship Id="rId1817" Type="http://schemas.openxmlformats.org/officeDocument/2006/relationships/hyperlink" Target="https://s3.amazonaws.com/cpgcamera_prod/ths_reports/kohlerdist.com/a.scott@kohlerdist.com/56b8b37464ee11f1a15fa64969367efa.jpg" TargetMode="External"/><Relationship Id="rId11" Type="http://schemas.openxmlformats.org/officeDocument/2006/relationships/hyperlink" Target="https://s3.amazonaws.com/cpgcamera_prod/ths_reports/kohlerdist.com/n.melissari@kohlerdist.com/dda5a98885db11f18aa56a365ab2a864.jpg" TargetMode="External"/><Relationship Id="rId398" Type="http://schemas.openxmlformats.org/officeDocument/2006/relationships/hyperlink" Target="https://s3.amazonaws.com/cpgcamera_prod/ths_reports/kohlerdist.com/n.melissari@kohlerdist.com/c2704fda813d11f18a08529e1be6c745.jpg" TargetMode="External"/><Relationship Id="rId2079" Type="http://schemas.openxmlformats.org/officeDocument/2006/relationships/hyperlink" Target="https://s3.amazonaws.com/cpgcamera_prod/ths_reports/kohlerdist.com/n.melissari@kohlerdist.com/44cac5004d5411f181215209d6dceaf8.jpg" TargetMode="External"/><Relationship Id="rId160" Type="http://schemas.openxmlformats.org/officeDocument/2006/relationships/hyperlink" Target="https://s3.amazonaws.com/cpgcamera_prod/ths_reports/kohlerdist.com/b.sengebush@kohlerdist.com/d7674ea8846b11f1b4002ae291a38e7f.jpg" TargetMode="External"/><Relationship Id="rId2286" Type="http://schemas.openxmlformats.org/officeDocument/2006/relationships/hyperlink" Target="https://s3.amazonaws.com/cpgcamera_prod/ths_reports/kohlerdist.com/j.colonna@kohlerdist.com/64e5b2e648b311f19e9b9a9b05281bca.jpg" TargetMode="External"/><Relationship Id="rId2493" Type="http://schemas.openxmlformats.org/officeDocument/2006/relationships/hyperlink" Target="https://s3.amazonaws.com/cpgcamera_prod/ths_reports/kohlerdist.com/dlagala@kohlerdist.com/8a3f22da3dae11f19a44ee65ca16c193.jpg" TargetMode="External"/><Relationship Id="rId258" Type="http://schemas.openxmlformats.org/officeDocument/2006/relationships/hyperlink" Target="https://s3.amazonaws.com/cpgcamera_prod/ths_reports/kohlerdist.com/b.sengebush@kohlerdist.com/5de1bb8e845911f19f494ad464241486.jpg" TargetMode="External"/><Relationship Id="rId465" Type="http://schemas.openxmlformats.org/officeDocument/2006/relationships/hyperlink" Target="https://s3.amazonaws.com/cpgcamera_prod/ths_reports/kohlerdist.com/n.melissari@kohlerdist.com/f7828fb2812911f1a4865aeb7cf23878.jpg" TargetMode="External"/><Relationship Id="rId672" Type="http://schemas.openxmlformats.org/officeDocument/2006/relationships/hyperlink" Target="https://s3.amazonaws.com/cpgcamera_prod/ths_reports/kohlerdist.com/n.melissari@kohlerdist.com/d06a7f9a7beb11f1bdc0a21eb7116df6.jpg" TargetMode="External"/><Relationship Id="rId1095" Type="http://schemas.openxmlformats.org/officeDocument/2006/relationships/hyperlink" Target="https://s3.amazonaws.com/cpgcamera_prod/ths_reports/kohlerdist.com/a.scott@kohlerdist.com/b3d6d6c473f511f1a69186e971f4d36f.jpg" TargetMode="External"/><Relationship Id="rId2146" Type="http://schemas.openxmlformats.org/officeDocument/2006/relationships/hyperlink" Target="https://s3.amazonaws.com/cpgcamera_prod/ths_reports/kohlerdist.com/a.lundy@kohlerdist.com/d58f33f84a3b11f19b020edafcaaaf45.jpg" TargetMode="External"/><Relationship Id="rId2353" Type="http://schemas.openxmlformats.org/officeDocument/2006/relationships/hyperlink" Target="https://s3.amazonaws.com/cpgcamera_prod/ths_reports/kohlerdist.com/m.ast@kohlerdist.com/2518fb4e44b411f1bee2222d9aa3d57f.jpg" TargetMode="External"/><Relationship Id="rId118" Type="http://schemas.openxmlformats.org/officeDocument/2006/relationships/hyperlink" Target="https://s3.amazonaws.com/cpgcamera_prod/ths_reports/kohlerdist.com/p.mclaughlin@kohlerdist.com/c6077f5c851511f19d842a402785980f.jpg" TargetMode="External"/><Relationship Id="rId325" Type="http://schemas.openxmlformats.org/officeDocument/2006/relationships/hyperlink" Target="https://s3.amazonaws.com/cpgcamera_prod/ths_reports/kohlerdist.com/n.melissari@kohlerdist.com/54c44774844f11f1afc74ad464241486.jpg" TargetMode="External"/><Relationship Id="rId532" Type="http://schemas.openxmlformats.org/officeDocument/2006/relationships/hyperlink" Target="https://s3.amazonaws.com/cpgcamera_prod/ths_reports/kohlerdist.com/b.sengebush@kohlerdist.com/59554c28806911f1b6907ea3e73d7a5f.jpg" TargetMode="External"/><Relationship Id="rId977" Type="http://schemas.openxmlformats.org/officeDocument/2006/relationships/hyperlink" Target="https://s3.amazonaws.com/cpgcamera_prod/ths_reports/kohlerdist.com/a.scott@kohlerdist.com/04b0c64e763611f18890761c2ba99231.jpg" TargetMode="External"/><Relationship Id="rId1162" Type="http://schemas.openxmlformats.org/officeDocument/2006/relationships/hyperlink" Target="https://s3.amazonaws.com/cpgcamera_prod/ths_reports/kohlerdist.com/p.mclaughlin@kohlerdist.com/c296901c717211f1b1c10e79d93e6f14.jpg" TargetMode="External"/><Relationship Id="rId2006" Type="http://schemas.openxmlformats.org/officeDocument/2006/relationships/hyperlink" Target="https://s3.amazonaws.com/cpgcamera_prod/ths_reports/kohlerdist.com/a.acciardi@kohlerdist.com/dc7747b44efa11f18a4d5246a9f98eef.jpg" TargetMode="External"/><Relationship Id="rId2213" Type="http://schemas.openxmlformats.org/officeDocument/2006/relationships/hyperlink" Target="https://s3.amazonaws.com/cpgcamera_prod/ths_reports/kohlerdist.com/b.sengebush@kohlerdist.com/4d425110497311f1be3da2349d5569f0.jpg" TargetMode="External"/><Relationship Id="rId2420" Type="http://schemas.openxmlformats.org/officeDocument/2006/relationships/hyperlink" Target="https://s3.amazonaws.com/cpgcamera_prod/ths_reports/kohlerdist.com/n.melissari@kohlerdist.com/fc704ee03f2c11f188e70ed7ffd13332.jpg" TargetMode="External"/><Relationship Id="rId837" Type="http://schemas.openxmlformats.org/officeDocument/2006/relationships/hyperlink" Target="https://s3.amazonaws.com/cpgcamera_prod/ths_reports/kohlerdist.com/b.sengebush@kohlerdist.com/232041247ae911f1b2cee685f4fde8ba.jpg" TargetMode="External"/><Relationship Id="rId1022" Type="http://schemas.openxmlformats.org/officeDocument/2006/relationships/hyperlink" Target="https://s3.amazonaws.com/cpgcamera_prod/ths_reports/kohlerdist.com/a.scott@kohlerdist.com/24ad4960757111f1ac402ec42485334c.jpg" TargetMode="External"/><Relationship Id="rId1467" Type="http://schemas.openxmlformats.org/officeDocument/2006/relationships/hyperlink" Target="https://s3.amazonaws.com/cpgcamera_prod/ths_reports/kohlerdist.com/a.scott@kohlerdist.com/ddb545806e4f11f19ee2b2245db26c03.jpg" TargetMode="External"/><Relationship Id="rId1674" Type="http://schemas.openxmlformats.org/officeDocument/2006/relationships/hyperlink" Target="https://s3.amazonaws.com/cpgcamera_prod/ths_reports/kohlerdist.com/n.melissari@kohlerdist.com/ac0ef37e6a6611f18949aaffa3d9f27a.jpg" TargetMode="External"/><Relationship Id="rId1881" Type="http://schemas.openxmlformats.org/officeDocument/2006/relationships/hyperlink" Target="https://s3.amazonaws.com/cpgcamera_prod/ths_reports/kohlerdist.com/a.scott@kohlerdist.com/692f2eb2641611f19f5302c06eecbe1e.jpg" TargetMode="External"/><Relationship Id="rId2518" Type="http://schemas.openxmlformats.org/officeDocument/2006/relationships/hyperlink" Target="https://s3.amazonaws.com/cpgcamera_prod/ths_reports/kohlerdist.com/j.colonna@kohlerdist.com/88e200be39c711f199a6f65d874c7480.jpg" TargetMode="External"/><Relationship Id="rId904" Type="http://schemas.openxmlformats.org/officeDocument/2006/relationships/hyperlink" Target="https://s3.amazonaws.com/cpgcamera_prod/ths_reports/kohlerdist.com/b.sengebush@kohlerdist.com/6f0501fa7a1d11f1a483c2c1afc8f536.jpg" TargetMode="External"/><Relationship Id="rId1327" Type="http://schemas.openxmlformats.org/officeDocument/2006/relationships/hyperlink" Target="https://s3.amazonaws.com/cpgcamera_prod/ths_reports/kohlerdist.com/p.mclaughlin@kohlerdist.com/efc1b2e06f2111f19a52fe6a8cf0195a.jpg" TargetMode="External"/><Relationship Id="rId1534" Type="http://schemas.openxmlformats.org/officeDocument/2006/relationships/hyperlink" Target="https://s3.amazonaws.com/cpgcamera_prod/ths_reports/kohlerdist.com/n.melissari@kohlerdist.com/7173ea346b3411f181058e6063ac01e3.jpg" TargetMode="External"/><Relationship Id="rId1741" Type="http://schemas.openxmlformats.org/officeDocument/2006/relationships/hyperlink" Target="https://s3.amazonaws.com/cpgcamera_prod/ths_reports/kohlerdist.com/a.scott@kohlerdist.com/215938c668e911f1808636323f544d5b.jpg" TargetMode="External"/><Relationship Id="rId1979" Type="http://schemas.openxmlformats.org/officeDocument/2006/relationships/hyperlink" Target="https://s3.amazonaws.com/cpgcamera_prod/ths_reports/kohlerdist.com/p.mclaughlin@kohlerdist.com/f9d90806539111f19ebadee4f5a56135.jpg" TargetMode="External"/><Relationship Id="rId33" Type="http://schemas.openxmlformats.org/officeDocument/2006/relationships/hyperlink" Target="https://s3.amazonaws.com/cpgcamera_prod/ths_reports/kohlerdist.com/n.melissari@kohlerdist.com/e1904204853d11f1bef3924354bfe064.jpg" TargetMode="External"/><Relationship Id="rId1601" Type="http://schemas.openxmlformats.org/officeDocument/2006/relationships/hyperlink" Target="https://s3.amazonaws.com/cpgcamera_prod/ths_reports/kohlerdist.com/n.melissari@kohlerdist.com/f657933c6b2e11f1b48612542cd93551.jpg" TargetMode="External"/><Relationship Id="rId1839" Type="http://schemas.openxmlformats.org/officeDocument/2006/relationships/hyperlink" Target="https://s3.amazonaws.com/cpgcamera_prod/ths_reports/kohlerdist.com/a.scott@kohlerdist.com/a6dcd13664e011f1ad063e40334ee8e7.jpg" TargetMode="External"/><Relationship Id="rId182" Type="http://schemas.openxmlformats.org/officeDocument/2006/relationships/hyperlink" Target="https://s3.amazonaws.com/cpgcamera_prod/ths_reports/kohlerdist.com/n.melissari@kohlerdist.com/1b3d47a4846211f1afa52ae291a38e7f.jpg" TargetMode="External"/><Relationship Id="rId1906" Type="http://schemas.openxmlformats.org/officeDocument/2006/relationships/hyperlink" Target="https://s3.amazonaws.com/cpgcamera_prod/ths_reports/kohlerdist.com/p.mclaughlin@kohlerdist.com/a0660376604a11f1bae37670f3527d62.jpg" TargetMode="External"/><Relationship Id="rId487" Type="http://schemas.openxmlformats.org/officeDocument/2006/relationships/hyperlink" Target="https://s3.amazonaws.com/cpgcamera_prod/ths_reports/kohlerdist.com/b.sengebush@kohlerdist.com/8ede9502807d11f1ae146ee4cd3b7231.jpg" TargetMode="External"/><Relationship Id="rId694" Type="http://schemas.openxmlformats.org/officeDocument/2006/relationships/hyperlink" Target="https://s3.amazonaws.com/cpgcamera_prod/ths_reports/kohlerdist.com/n.melissari@kohlerdist.com/26414d7e7bd111f1a43d9ed155a5443b.jpg" TargetMode="External"/><Relationship Id="rId2070" Type="http://schemas.openxmlformats.org/officeDocument/2006/relationships/hyperlink" Target="https://s3.amazonaws.com/cpgcamera_prod/ths_reports/kohlerdist.com/n.melissari@kohlerdist.com/4383392a4d5411f18945767d43c4e717.jpg" TargetMode="External"/><Relationship Id="rId2168" Type="http://schemas.openxmlformats.org/officeDocument/2006/relationships/hyperlink" Target="https://s3.amazonaws.com/cpgcamera_prod/ths_reports/kohlerdist.com/j.colonna@kohlerdist.com/133b2d0a4a2e11f18e3dc2ebcdc1be9c.jpg" TargetMode="External"/><Relationship Id="rId2375" Type="http://schemas.openxmlformats.org/officeDocument/2006/relationships/hyperlink" Target="https://s3.amazonaws.com/cpgcamera_prod/ths_reports/kohlerdist.com/b.sengebush@kohlerdist.com/ceeccf3243ed11f1b11e42c71f1c2c51.jpg" TargetMode="External"/><Relationship Id="rId347" Type="http://schemas.openxmlformats.org/officeDocument/2006/relationships/hyperlink" Target="https://s3.amazonaws.com/cpgcamera_prod/ths_reports/kohlerdist.com/a.scott@kohlerdist.com/559b1718821511f1ac1c66b1fd310ba5.jpg" TargetMode="External"/><Relationship Id="rId999" Type="http://schemas.openxmlformats.org/officeDocument/2006/relationships/hyperlink" Target="https://s3.amazonaws.com/cpgcamera_prod/ths_reports/kohlerdist.com/b.sengebush@kohlerdist.com/3ead0c22762c11f180f96addc4ab0e86.jpg" TargetMode="External"/><Relationship Id="rId1184" Type="http://schemas.openxmlformats.org/officeDocument/2006/relationships/hyperlink" Target="https://s3.amazonaws.com/cpgcamera_prod/ths_reports/kohlerdist.com/p.mclaughlin@kohlerdist.com/9dac09e670b711f1aa7852fb23ab3688.jpg" TargetMode="External"/><Relationship Id="rId2028" Type="http://schemas.openxmlformats.org/officeDocument/2006/relationships/hyperlink" Target="https://s3.amazonaws.com/cpgcamera_prod/ths_reports/kohlerdist.com/a.scott@kohlerdist.com/250f37284e3011f1a417c6b937f3b3b1.jpg" TargetMode="External"/><Relationship Id="rId554" Type="http://schemas.openxmlformats.org/officeDocument/2006/relationships/hyperlink" Target="https://s3.amazonaws.com/cpgcamera_prod/ths_reports/kohlerdist.com/a.scott@kohlerdist.com/1985a496806711f1bd376ee4cd3b7231.jpg" TargetMode="External"/><Relationship Id="rId761" Type="http://schemas.openxmlformats.org/officeDocument/2006/relationships/hyperlink" Target="https://s3.amazonaws.com/cpgcamera_prod/ths_reports/kohlerdist.com/n.melissari@kohlerdist.com/f6cbc5f27bb111f1bea652ef4f1c4740.jpg" TargetMode="External"/><Relationship Id="rId859" Type="http://schemas.openxmlformats.org/officeDocument/2006/relationships/hyperlink" Target="https://s3.amazonaws.com/cpgcamera_prod/ths_reports/kohlerdist.com/b.sengebush@kohlerdist.com/a08ac0d67a3911f1ab5e0ab7946f5aa9.jpg" TargetMode="External"/><Relationship Id="rId1391" Type="http://schemas.openxmlformats.org/officeDocument/2006/relationships/hyperlink" Target="https://s3.amazonaws.com/cpgcamera_prod/ths_reports/kohlerdist.com/a.scott@kohlerdist.com/798dbd2e6e6f11f19e7c9adda404b78a.jpg" TargetMode="External"/><Relationship Id="rId1489" Type="http://schemas.openxmlformats.org/officeDocument/2006/relationships/hyperlink" Target="https://s3.amazonaws.com/cpgcamera_prod/ths_reports/kohlerdist.com/robinf@kohlerdist.com/6805251e6b3711f1be0b8e6063ac01e3.jpg" TargetMode="External"/><Relationship Id="rId1696" Type="http://schemas.openxmlformats.org/officeDocument/2006/relationships/hyperlink" Target="https://s3.amazonaws.com/cpgcamera_prod/ths_reports/kohlerdist.com/b.sengebush@kohlerdist.com/9dd000c26a5d11f1a76eaaffa3d9f27a.jpg" TargetMode="External"/><Relationship Id="rId2235" Type="http://schemas.openxmlformats.org/officeDocument/2006/relationships/hyperlink" Target="https://s3.amazonaws.com/cpgcamera_prod/ths_reports/kohlerdist.com/n.melissari@kohlerdist.com/38999f76496d11f1a867a2349d5569f0.jpg" TargetMode="External"/><Relationship Id="rId2442" Type="http://schemas.openxmlformats.org/officeDocument/2006/relationships/hyperlink" Target="https://s3.amazonaws.com/cpgcamera_prod/ths_reports/kohlerdist.com/b.sengebush@kohlerdist.com/eb773be63e7111f1ae652aca04aad2cf.jpg" TargetMode="External"/><Relationship Id="rId207" Type="http://schemas.openxmlformats.org/officeDocument/2006/relationships/hyperlink" Target="https://s3.amazonaws.com/cpgcamera_prod/ths_reports/kohlerdist.com/a.scott@kohlerdist.com/5989e0b2845d11f190722ae291a38e7f.jpg" TargetMode="External"/><Relationship Id="rId414" Type="http://schemas.openxmlformats.org/officeDocument/2006/relationships/hyperlink" Target="https://s3.amazonaws.com/cpgcamera_prod/ths_reports/kohlerdist.com/p.mclaughlin@kohlerdist.com/6ff2dcc4813c11f18fe516841982178b.jpg" TargetMode="External"/><Relationship Id="rId621" Type="http://schemas.openxmlformats.org/officeDocument/2006/relationships/hyperlink" Target="https://s3.amazonaws.com/cpgcamera_prod/ths_reports/kohlerdist.com/a.palmisano@kohlerdist.com/802a6d267f9f11f1948a46219b10de08.jpg" TargetMode="External"/><Relationship Id="rId1044" Type="http://schemas.openxmlformats.org/officeDocument/2006/relationships/hyperlink" Target="https://s3.amazonaws.com/cpgcamera_prod/ths_reports/kohlerdist.com/p.mclaughlin@kohlerdist.com/f641ac3e74ac11f1bb3e8226585da093.jpg" TargetMode="External"/><Relationship Id="rId1251" Type="http://schemas.openxmlformats.org/officeDocument/2006/relationships/hyperlink" Target="https://s3.amazonaws.com/cpgcamera_prod/ths_reports/kohlerdist.com/s.donahue@kohlerdist.com/d51ccb84700011f1aaa50ef2bcb4e9aa.jpg" TargetMode="External"/><Relationship Id="rId1349" Type="http://schemas.openxmlformats.org/officeDocument/2006/relationships/hyperlink" Target="https://s3.amazonaws.com/cpgcamera_prod/ths_reports/kohlerdist.com/p.mclaughlin@kohlerdist.com/e1758cf86f1611f1a8475ebaebbf2f25.jpg" TargetMode="External"/><Relationship Id="rId2302" Type="http://schemas.openxmlformats.org/officeDocument/2006/relationships/hyperlink" Target="https://s3.amazonaws.com/cpgcamera_prod/ths_reports/kohlerdist.com/j.colonna@kohlerdist.com/2c20b6d648ae11f19be29a9b05281bca.jpg" TargetMode="External"/><Relationship Id="rId719" Type="http://schemas.openxmlformats.org/officeDocument/2006/relationships/hyperlink" Target="https://s3.amazonaws.com/cpgcamera_prod/ths_reports/kohlerdist.com/b.sengebush@kohlerdist.com/779b85507bc611f18a0d9ed155a5443b.jpg" TargetMode="External"/><Relationship Id="rId926" Type="http://schemas.openxmlformats.org/officeDocument/2006/relationships/hyperlink" Target="https://s3.amazonaws.com/cpgcamera_prod/ths_reports/kohlerdist.com/b.sengebush@kohlerdist.com/2faa9ce2796211f1882a6eae52526f49.jpg" TargetMode="External"/><Relationship Id="rId1111" Type="http://schemas.openxmlformats.org/officeDocument/2006/relationships/hyperlink" Target="https://s3.amazonaws.com/cpgcamera_prod/ths_reports/kohlerdist.com/a.scott@kohlerdist.com/d824112273e111f19b6dee23edc1b1db.jpg" TargetMode="External"/><Relationship Id="rId1556" Type="http://schemas.openxmlformats.org/officeDocument/2006/relationships/hyperlink" Target="https://s3.amazonaws.com/cpgcamera_prod/ths_reports/kohlerdist.com/n.melissari@kohlerdist.com/838472906b3211f1b5f6dacd2184810c.jpg" TargetMode="External"/><Relationship Id="rId1763" Type="http://schemas.openxmlformats.org/officeDocument/2006/relationships/hyperlink" Target="https://s3.amazonaws.com/cpgcamera_prod/ths_reports/kohlerdist.com/a.scott@kohlerdist.com/215938c668e911f1808636323f544d5b.jpg" TargetMode="External"/><Relationship Id="rId1970" Type="http://schemas.openxmlformats.org/officeDocument/2006/relationships/hyperlink" Target="https://s3.amazonaws.com/cpgcamera_prod/ths_reports/kohlerdist.com/p.mclaughlin@kohlerdist.com/7171879c553811f1953cfefac5d4e15e.jpg" TargetMode="External"/><Relationship Id="rId55" Type="http://schemas.openxmlformats.org/officeDocument/2006/relationships/hyperlink" Target="https://s3.amazonaws.com/cpgcamera_prod/ths_reports/kohlerdist.com/n.melissari@kohlerdist.com/c7dd4d56853411f1b409924354bfe064.jpg" TargetMode="External"/><Relationship Id="rId1209" Type="http://schemas.openxmlformats.org/officeDocument/2006/relationships/hyperlink" Target="https://s3.amazonaws.com/cpgcamera_prod/ths_reports/kohlerdist.com/a.scott@kohlerdist.com/40d3aa02701311f181440ef2bcb4e9aa.jpg" TargetMode="External"/><Relationship Id="rId1416" Type="http://schemas.openxmlformats.org/officeDocument/2006/relationships/hyperlink" Target="https://s3.amazonaws.com/cpgcamera_prod/ths_reports/kohlerdist.com/p.mclaughlin@kohlerdist.com/5ab044f06e6811f191b432adefc10753.jpg" TargetMode="External"/><Relationship Id="rId1623" Type="http://schemas.openxmlformats.org/officeDocument/2006/relationships/hyperlink" Target="https://s3.amazonaws.com/cpgcamera_prod/ths_reports/kohlerdist.com/a.scott@kohlerdist.com/c163052a6a7611f18d1daaffa3d9f27a.jpg" TargetMode="External"/><Relationship Id="rId1830" Type="http://schemas.openxmlformats.org/officeDocument/2006/relationships/hyperlink" Target="https://s3.amazonaws.com/cpgcamera_prod/ths_reports/kohlerdist.com/a.scott@kohlerdist.com/9da4f82264e111f18dada64969367efa.jpg" TargetMode="External"/><Relationship Id="rId1928" Type="http://schemas.openxmlformats.org/officeDocument/2006/relationships/hyperlink" Target="https://s3.amazonaws.com/cpgcamera_prod/ths_reports/kohlerdist.com/j.colonna@kohlerdist.com/14d02c6059f111f1abdcf2019880479c.jpg" TargetMode="External"/><Relationship Id="rId2092" Type="http://schemas.openxmlformats.org/officeDocument/2006/relationships/hyperlink" Target="https://s3.amazonaws.com/cpgcamera_prod/ths_reports/kohlerdist.com/n.melissari@kohlerdist.com/01f9a51e4b0811f198ca5209d6dceaf8.jpg" TargetMode="External"/><Relationship Id="rId271" Type="http://schemas.openxmlformats.org/officeDocument/2006/relationships/hyperlink" Target="https://s3.amazonaws.com/cpgcamera_prod/ths_reports/kohlerdist.com/n.melissari@kohlerdist.com/cd411716845611f1937c26561085e197.jpg" TargetMode="External"/><Relationship Id="rId2397" Type="http://schemas.openxmlformats.org/officeDocument/2006/relationships/hyperlink" Target="https://s3.amazonaws.com/cpgcamera_prod/ths_reports/kohlerdist.com/c.payton@kohlerdist.com/456cee52431811f1b01f3af4b79d4a13.jpg" TargetMode="External"/><Relationship Id="rId131" Type="http://schemas.openxmlformats.org/officeDocument/2006/relationships/hyperlink" Target="https://s3.amazonaws.com/cpgcamera_prod/ths_reports/kohlerdist.com/n.melissari@kohlerdist.com/b6f2c63a847911f1b0312ae291a38e7f.jpg" TargetMode="External"/><Relationship Id="rId369" Type="http://schemas.openxmlformats.org/officeDocument/2006/relationships/hyperlink" Target="https://s3.amazonaws.com/cpgcamera_prod/ths_reports/kohlerdist.com/a.scott@kohlerdist.com/0b5db5c881fe11f1815e66b1fd310ba5.jpg" TargetMode="External"/><Relationship Id="rId576" Type="http://schemas.openxmlformats.org/officeDocument/2006/relationships/hyperlink" Target="https://s3.amazonaws.com/cpgcamera_prod/ths_reports/kohlerdist.com/robinf@kohlerdist.com/82f4fdc8805d11f18df07ea3e73d7a5f.jpg" TargetMode="External"/><Relationship Id="rId783" Type="http://schemas.openxmlformats.org/officeDocument/2006/relationships/hyperlink" Target="https://s3.amazonaws.com/cpgcamera_prod/ths_reports/kohlerdist.com/n.melissari@kohlerdist.com/f6cbc5f27bb111f1bea652ef4f1c4740.jpg" TargetMode="External"/><Relationship Id="rId990" Type="http://schemas.openxmlformats.org/officeDocument/2006/relationships/hyperlink" Target="https://s3.amazonaws.com/cpgcamera_prod/ths_reports/kohlerdist.com/b.sengebush@kohlerdist.com/a39d81b4762e11f18b64ead9fc07000b.jpg" TargetMode="External"/><Relationship Id="rId2257" Type="http://schemas.openxmlformats.org/officeDocument/2006/relationships/hyperlink" Target="https://s3.amazonaws.com/cpgcamera_prod/ths_reports/kohlerdist.com/m.harboy@kohlerdist.com/6a241676496711f1b1f0c2ebcdc1be9c.jpg" TargetMode="External"/><Relationship Id="rId2464" Type="http://schemas.openxmlformats.org/officeDocument/2006/relationships/hyperlink" Target="https://s3.amazonaws.com/cpgcamera_prod/ths_reports/kohlerdist.com/dlagala@kohlerdist.com/98164b9c3e6011f198312aca04aad2cf.jpg" TargetMode="External"/><Relationship Id="rId229" Type="http://schemas.openxmlformats.org/officeDocument/2006/relationships/hyperlink" Target="https://s3.amazonaws.com/cpgcamera_prod/ths_reports/kohlerdist.com/b.sengebush@kohlerdist.com/f9643c14845c11f1a70c2ae291a38e7f.jpg" TargetMode="External"/><Relationship Id="rId436" Type="http://schemas.openxmlformats.org/officeDocument/2006/relationships/hyperlink" Target="https://s3.amazonaws.com/cpgcamera_prod/ths_reports/kohlerdist.com/n.melissari@kohlerdist.com/3a784d20812f11f1a9a8f21c75b75752.jpg" TargetMode="External"/><Relationship Id="rId643" Type="http://schemas.openxmlformats.org/officeDocument/2006/relationships/hyperlink" Target="https://s3.amazonaws.com/cpgcamera_prod/ths_reports/kohlerdist.com/robinf@kohlerdist.com/7cbcf99e7eda11f1a57c8a7eda315059.jpg" TargetMode="External"/><Relationship Id="rId1066" Type="http://schemas.openxmlformats.org/officeDocument/2006/relationships/hyperlink" Target="https://s3.amazonaws.com/cpgcamera_prod/ths_reports/kohlerdist.com/p.mclaughlin@kohlerdist.com/89514dc8749811f1813462da5111e423.jpg" TargetMode="External"/><Relationship Id="rId1273" Type="http://schemas.openxmlformats.org/officeDocument/2006/relationships/hyperlink" Target="https://s3.amazonaws.com/cpgcamera_prod/ths_reports/kohlerdist.com/p.mclaughlin@kohlerdist.com/c4f414d46fe611f1b32d82e34fd8d5a7.jpg" TargetMode="External"/><Relationship Id="rId1480" Type="http://schemas.openxmlformats.org/officeDocument/2006/relationships/hyperlink" Target="https://s3.amazonaws.com/cpgcamera_prod/ths_reports/kohlerdist.com/p.mclaughlin@kohlerdist.com/a7f727cc6e4211f1b740c6bd7e9ebefc.jpg" TargetMode="External"/><Relationship Id="rId2117" Type="http://schemas.openxmlformats.org/officeDocument/2006/relationships/hyperlink" Target="https://s3.amazonaws.com/cpgcamera_prod/ths_reports/kohlerdist.com/a.scott@kohlerdist.com/ac8c813e4a4211f1a4342e353b606086.jpg" TargetMode="External"/><Relationship Id="rId2324" Type="http://schemas.openxmlformats.org/officeDocument/2006/relationships/hyperlink" Target="https://s3.amazonaws.com/cpgcamera_prod/ths_reports/kohlerdist.com/n.melissari@kohlerdist.com/562dd748489911f19e1756c6efb0966a.jpg" TargetMode="External"/><Relationship Id="rId850" Type="http://schemas.openxmlformats.org/officeDocument/2006/relationships/hyperlink" Target="https://s3.amazonaws.com/cpgcamera_prod/ths_reports/kohlerdist.com/p.mclaughlin@kohlerdist.com/345c5f347a3211f1b450c2c1afc8f536.jpg" TargetMode="External"/><Relationship Id="rId948" Type="http://schemas.openxmlformats.org/officeDocument/2006/relationships/hyperlink" Target="https://s3.amazonaws.com/cpgcamera_prod/ths_reports/kohlerdist.com/a.scott@kohlerdist.com/63257bec765511f1ae96566a3ec5e435.jpg" TargetMode="External"/><Relationship Id="rId1133" Type="http://schemas.openxmlformats.org/officeDocument/2006/relationships/hyperlink" Target="https://s3.amazonaws.com/cpgcamera_prod/ths_reports/kohlerdist.com/a.scott@kohlerdist.com/a07897a8718d11f1b131ceb0d08f0f73.jpg" TargetMode="External"/><Relationship Id="rId1578" Type="http://schemas.openxmlformats.org/officeDocument/2006/relationships/hyperlink" Target="https://s3.amazonaws.com/cpgcamera_prod/ths_reports/kohlerdist.com/n.melissari@kohlerdist.com/390108206b3011f184d58e6063ac01e3.jpg" TargetMode="External"/><Relationship Id="rId1785" Type="http://schemas.openxmlformats.org/officeDocument/2006/relationships/hyperlink" Target="https://s3.amazonaws.com/cpgcamera_prod/ths_reports/kohlerdist.com/n.melissari@kohlerdist.com/19df3db468d711f1b8075e231b75548d.jpg" TargetMode="External"/><Relationship Id="rId1992" Type="http://schemas.openxmlformats.org/officeDocument/2006/relationships/hyperlink" Target="https://s3.amazonaws.com/cpgcamera_prod/ths_reports/kohlerdist.com/j.odonoghue@kohlerdist.com/cb3817b84fb211f19865b6df3c8d6e36.jpg" TargetMode="External"/><Relationship Id="rId77" Type="http://schemas.openxmlformats.org/officeDocument/2006/relationships/hyperlink" Target="https://s3.amazonaws.com/cpgcamera_prod/ths_reports/kohlerdist.com/p.mclaughlin@kohlerdist.com/09040d9a852811f1afcd924354bfe064.jpg" TargetMode="External"/><Relationship Id="rId503" Type="http://schemas.openxmlformats.org/officeDocument/2006/relationships/hyperlink" Target="https://s3.amazonaws.com/cpgcamera_prod/ths_reports/kohlerdist.com/a.scott@kohlerdist.com/6cdf8a50807411f190247ea3e73d7a5f.jpg" TargetMode="External"/><Relationship Id="rId710" Type="http://schemas.openxmlformats.org/officeDocument/2006/relationships/hyperlink" Target="https://s3.amazonaws.com/cpgcamera_prod/ths_reports/kohlerdist.com/b.sengebush@kohlerdist.com/779b85507bc611f18a0d9ed155a5443b.jpg" TargetMode="External"/><Relationship Id="rId808" Type="http://schemas.openxmlformats.org/officeDocument/2006/relationships/hyperlink" Target="https://s3.amazonaws.com/cpgcamera_prod/ths_reports/kohlerdist.com/b.sengebush@kohlerdist.com/e6bb1ca87b9d11f18554b220a33cd813.jpg" TargetMode="External"/><Relationship Id="rId1340" Type="http://schemas.openxmlformats.org/officeDocument/2006/relationships/hyperlink" Target="https://s3.amazonaws.com/cpgcamera_prod/ths_reports/kohlerdist.com/a.palmisano@kohlerdist.com/4c79abfe6f1911f1801092a36e3a71db.jpg" TargetMode="External"/><Relationship Id="rId1438" Type="http://schemas.openxmlformats.org/officeDocument/2006/relationships/hyperlink" Target="https://s3.amazonaws.com/cpgcamera_prod/ths_reports/kohlerdist.com/a.scott@kohlerdist.com/ec42136a6e5b11f1a8b832adefc10753.jpg" TargetMode="External"/><Relationship Id="rId1645" Type="http://schemas.openxmlformats.org/officeDocument/2006/relationships/hyperlink" Target="https://s3.amazonaws.com/cpgcamera_prod/ths_reports/kohlerdist.com/b.sengebush@kohlerdist.com/0f3040906a6f11f1b4facadd732692a0.jpg" TargetMode="External"/><Relationship Id="rId1200" Type="http://schemas.openxmlformats.org/officeDocument/2006/relationships/hyperlink" Target="https://s3.amazonaws.com/cpgcamera_prod/ths_reports/kohlerdist.com/a.scott@kohlerdist.com/38c3930e702711f1bc22de1b940aa6a4.jpg" TargetMode="External"/><Relationship Id="rId1852" Type="http://schemas.openxmlformats.org/officeDocument/2006/relationships/hyperlink" Target="https://s3.amazonaws.com/cpgcamera_prod/ths_reports/kohlerdist.com/a.scott@kohlerdist.com/bd9e53f664de11f1b4c5a64969367efa.jpg" TargetMode="External"/><Relationship Id="rId1505" Type="http://schemas.openxmlformats.org/officeDocument/2006/relationships/hyperlink" Target="https://s3.amazonaws.com/cpgcamera_prod/ths_reports/kohlerdist.com/n.melissari@kohlerdist.com/7173ea346b3411f181058e6063ac01e3.jpg" TargetMode="External"/><Relationship Id="rId1712" Type="http://schemas.openxmlformats.org/officeDocument/2006/relationships/hyperlink" Target="https://s3.amazonaws.com/cpgcamera_prod/ths_reports/kohlerdist.com/a.scott@kohlerdist.com/215938c668e911f1808636323f544d5b.jpg" TargetMode="External"/><Relationship Id="rId293" Type="http://schemas.openxmlformats.org/officeDocument/2006/relationships/hyperlink" Target="https://s3.amazonaws.com/cpgcamera_prod/ths_reports/kohlerdist.com/a.scott@kohlerdist.com/276f3538845711f1b9dd2ae291a38e7f.jpg" TargetMode="External"/><Relationship Id="rId2181" Type="http://schemas.openxmlformats.org/officeDocument/2006/relationships/hyperlink" Target="https://s3.amazonaws.com/cpgcamera_prod/ths_reports/kohlerdist.com/p.mclaughlin@kohlerdist.com/a29fc31c4a4111f188bcc65f9ca233ca.jpg" TargetMode="External"/><Relationship Id="rId153" Type="http://schemas.openxmlformats.org/officeDocument/2006/relationships/hyperlink" Target="https://s3.amazonaws.com/cpgcamera_prod/ths_reports/kohlerdist.com/n.melissari@kohlerdist.com/266e364a846e11f1b8372ae291a38e7f.jpg" TargetMode="External"/><Relationship Id="rId360" Type="http://schemas.openxmlformats.org/officeDocument/2006/relationships/hyperlink" Target="https://s3.amazonaws.com/cpgcamera_prod/ths_reports/kohlerdist.com/a.scott@kohlerdist.com/8ceff42a821211f1bbcd927223e8c545.jpg" TargetMode="External"/><Relationship Id="rId598" Type="http://schemas.openxmlformats.org/officeDocument/2006/relationships/hyperlink" Target="https://s3.amazonaws.com/cpgcamera_prod/ths_reports/kohlerdist.com/m.ast@kohlerdist.com/2ae0d6867fb111f1b85e0a7de4540e70.jpg" TargetMode="External"/><Relationship Id="rId2041" Type="http://schemas.openxmlformats.org/officeDocument/2006/relationships/hyperlink" Target="https://s3.amazonaws.com/cpgcamera_prod/ths_reports/kohlerdist.com/a.acciardi@kohlerdist.com/6cf8143c4e2211f1b481c6b937f3b3b1.jpg" TargetMode="External"/><Relationship Id="rId2279" Type="http://schemas.openxmlformats.org/officeDocument/2006/relationships/hyperlink" Target="https://s3.amazonaws.com/cpgcamera_prod/ths_reports/kohlerdist.com/m.ast@kohlerdist.com/f3d0077848b711f1965256cb454cd580.jpg" TargetMode="External"/><Relationship Id="rId2486" Type="http://schemas.openxmlformats.org/officeDocument/2006/relationships/hyperlink" Target="https://s3.amazonaws.com/cpgcamera_prod/ths_reports/kohlerdist.com/m.ast@kohlerdist.com/2abd17303db911f1a7c42aca04aad2cf.jpg" TargetMode="External"/><Relationship Id="rId220" Type="http://schemas.openxmlformats.org/officeDocument/2006/relationships/hyperlink" Target="https://s3.amazonaws.com/cpgcamera_prod/ths_reports/kohlerdist.com/b.sengebush@kohlerdist.com/f9643c14845c11f1a70c2ae291a38e7f.jpg" TargetMode="External"/><Relationship Id="rId458" Type="http://schemas.openxmlformats.org/officeDocument/2006/relationships/hyperlink" Target="https://s3.amazonaws.com/cpgcamera_prod/ths_reports/kohlerdist.com/p.mclaughlin@kohlerdist.com/4038d930812c11f18e89467f529f8163.jpg" TargetMode="External"/><Relationship Id="rId665" Type="http://schemas.openxmlformats.org/officeDocument/2006/relationships/hyperlink" Target="https://s3.amazonaws.com/cpgcamera_prod/ths_reports/kohlerdist.com/n.melissari@kohlerdist.com/49ba097e7ed511f1a0e11e894bf1315d.jpg" TargetMode="External"/><Relationship Id="rId872" Type="http://schemas.openxmlformats.org/officeDocument/2006/relationships/hyperlink" Target="https://s3.amazonaws.com/cpgcamera_prod/ths_reports/kohlerdist.com/p.mclaughlin@kohlerdist.com/8f0ad93e7a2c11f19b22c2c1afc8f536.jpg" TargetMode="External"/><Relationship Id="rId1088" Type="http://schemas.openxmlformats.org/officeDocument/2006/relationships/hyperlink" Target="https://s3.amazonaws.com/cpgcamera_prod/ths_reports/kohlerdist.com/p.mclaughlin@kohlerdist.com/e0c63eb2749111f1bf1e7ecd35b8ce2d.jpg" TargetMode="External"/><Relationship Id="rId1295" Type="http://schemas.openxmlformats.org/officeDocument/2006/relationships/hyperlink" Target="https://s3.amazonaws.com/cpgcamera_prod/ths_reports/kohlerdist.com/a.scott@kohlerdist.com/bab7d8bc6f2711f19c04fe6a8cf0195a.jpg" TargetMode="External"/><Relationship Id="rId2139" Type="http://schemas.openxmlformats.org/officeDocument/2006/relationships/hyperlink" Target="https://s3.amazonaws.com/cpgcamera_prod/ths_reports/kohlerdist.com/j.colonna@kohlerdist.com/7deb56424a3e11f19aae2e353b606086.jpg" TargetMode="External"/><Relationship Id="rId2346" Type="http://schemas.openxmlformats.org/officeDocument/2006/relationships/hyperlink" Target="https://s3.amazonaws.com/cpgcamera_prod/ths_reports/kohlerdist.com/n.melissari@kohlerdist.com/e4904f2a44c011f199c5c266f5b94518.jpg" TargetMode="External"/><Relationship Id="rId318" Type="http://schemas.openxmlformats.org/officeDocument/2006/relationships/hyperlink" Target="https://s3.amazonaws.com/cpgcamera_prod/ths_reports/kohlerdist.com/n.melissari@kohlerdist.com/54c44774844f11f1afc74ad464241486.jpg" TargetMode="External"/><Relationship Id="rId525" Type="http://schemas.openxmlformats.org/officeDocument/2006/relationships/hyperlink" Target="https://s3.amazonaws.com/cpgcamera_prod/ths_reports/kohlerdist.com/v.gallagher@kohlerdist.com/0c896de2807e11f192636ee4cd3b7231.jpg" TargetMode="External"/><Relationship Id="rId732" Type="http://schemas.openxmlformats.org/officeDocument/2006/relationships/hyperlink" Target="https://s3.amazonaws.com/cpgcamera_prod/ths_reports/kohlerdist.com/b.sengebush@kohlerdist.com/6bc66d8c7bc411f1b3d5a21eb7116df6.jpg" TargetMode="External"/><Relationship Id="rId1155" Type="http://schemas.openxmlformats.org/officeDocument/2006/relationships/hyperlink" Target="https://s3.amazonaws.com/cpgcamera_prod/ths_reports/kohlerdist.com/a.scott@kohlerdist.com/6f95b1ca718811f19caeceb0d08f0f73.jpg" TargetMode="External"/><Relationship Id="rId1362" Type="http://schemas.openxmlformats.org/officeDocument/2006/relationships/hyperlink" Target="https://s3.amazonaws.com/cpgcamera_prod/ths_reports/kohlerdist.com/a.palmisano@kohlerdist.com/aef9ebf66f1211f1966e0a758cc2e5bc.jpg" TargetMode="External"/><Relationship Id="rId2206" Type="http://schemas.openxmlformats.org/officeDocument/2006/relationships/hyperlink" Target="https://s3.amazonaws.com/cpgcamera_prod/ths_reports/kohlerdist.com/b.sengebush@kohlerdist.com/4d425110497311f1be3da2349d5569f0.jpg" TargetMode="External"/><Relationship Id="rId2413" Type="http://schemas.openxmlformats.org/officeDocument/2006/relationships/hyperlink" Target="https://s3.amazonaws.com/cpgcamera_prod/ths_reports/kohlerdist.com/n.melissari@kohlerdist.com/c9823ed63f3511f1a93a2aca04aad2cf.jpg" TargetMode="External"/><Relationship Id="rId99" Type="http://schemas.openxmlformats.org/officeDocument/2006/relationships/hyperlink" Target="https://s3.amazonaws.com/cpgcamera_prod/ths_reports/kohlerdist.com/dlagala@kohlerdist.com/25ae7580851811f181249e81334f7fd2.jpg" TargetMode="External"/><Relationship Id="rId1015" Type="http://schemas.openxmlformats.org/officeDocument/2006/relationships/hyperlink" Target="https://s3.amazonaws.com/cpgcamera_prod/ths_reports/kohlerdist.com/p.mclaughlin@kohlerdist.com/96161cc6758511f1a1232ec42485334c.jpg" TargetMode="External"/><Relationship Id="rId1222" Type="http://schemas.openxmlformats.org/officeDocument/2006/relationships/hyperlink" Target="https://s3.amazonaws.com/cpgcamera_prod/ths_reports/kohlerdist.com/a.scott@kohlerdist.com/0aa56600701311f1938e0ef2bcb4e9aa.jpg" TargetMode="External"/><Relationship Id="rId1667" Type="http://schemas.openxmlformats.org/officeDocument/2006/relationships/hyperlink" Target="https://s3.amazonaws.com/cpgcamera_prod/ths_reports/kohlerdist.com/n.melissari@kohlerdist.com/ac0ef37e6a6611f18949aaffa3d9f27a.jpg" TargetMode="External"/><Relationship Id="rId1874" Type="http://schemas.openxmlformats.org/officeDocument/2006/relationships/hyperlink" Target="https://s3.amazonaws.com/cpgcamera_prod/ths_reports/kohlerdist.com/a.scott@kohlerdist.com/692f2eb2641611f19f5302c06eecbe1e.jpg" TargetMode="External"/><Relationship Id="rId1527" Type="http://schemas.openxmlformats.org/officeDocument/2006/relationships/hyperlink" Target="https://s3.amazonaws.com/cpgcamera_prod/ths_reports/kohlerdist.com/n.melissari@kohlerdist.com/7173ea346b3411f181058e6063ac01e3.jpg" TargetMode="External"/><Relationship Id="rId1734" Type="http://schemas.openxmlformats.org/officeDocument/2006/relationships/hyperlink" Target="https://s3.amazonaws.com/cpgcamera_prod/ths_reports/kohlerdist.com/a.scott@kohlerdist.com/215938c668e911f1808636323f544d5b.jpg" TargetMode="External"/><Relationship Id="rId1941" Type="http://schemas.openxmlformats.org/officeDocument/2006/relationships/hyperlink" Target="https://s3.amazonaws.com/cpgcamera_prod/ths_reports/kohlerdist.com/m.harboy@kohlerdist.com/6c6a083859dd11f1987a2acedd4ad0d3.jpg" TargetMode="External"/><Relationship Id="rId26" Type="http://schemas.openxmlformats.org/officeDocument/2006/relationships/hyperlink" Target="https://s3.amazonaws.com/cpgcamera_prod/ths_reports/kohlerdist.com/n.melissari@kohlerdist.com/04049208854411f19d07de2946ffd50e.jpg" TargetMode="External"/><Relationship Id="rId175" Type="http://schemas.openxmlformats.org/officeDocument/2006/relationships/hyperlink" Target="https://s3.amazonaws.com/cpgcamera_prod/ths_reports/kohlerdist.com/n.melissari@kohlerdist.com/470562ac846411f192c02ae291a38e7f.jpg" TargetMode="External"/><Relationship Id="rId1801" Type="http://schemas.openxmlformats.org/officeDocument/2006/relationships/hyperlink" Target="https://s3.amazonaws.com/cpgcamera_prod/ths_reports/kohlerdist.com/n.melissari@kohlerdist.com/cb0df43068ce11f187f35e231b75548d.jpg" TargetMode="External"/><Relationship Id="rId382" Type="http://schemas.openxmlformats.org/officeDocument/2006/relationships/hyperlink" Target="https://s3.amazonaws.com/cpgcamera_prod/ths_reports/kohlerdist.com/a.scott@kohlerdist.com/da7faf0c81e311f1a022a6469b8b872b.jpg" TargetMode="External"/><Relationship Id="rId687" Type="http://schemas.openxmlformats.org/officeDocument/2006/relationships/hyperlink" Target="https://s3.amazonaws.com/cpgcamera_prod/ths_reports/kohlerdist.com/n.melissari@kohlerdist.com/54c2350e7bdc11f1ac99a21eb7116df6.jpg" TargetMode="External"/><Relationship Id="rId2063" Type="http://schemas.openxmlformats.org/officeDocument/2006/relationships/hyperlink" Target="https://s3.amazonaws.com/cpgcamera_prod/ths_reports/kohlerdist.com/m.ast@kohlerdist.com/a7df27944d6d11f19b7d5209d6dceaf8.jpg" TargetMode="External"/><Relationship Id="rId2270" Type="http://schemas.openxmlformats.org/officeDocument/2006/relationships/hyperlink" Target="https://s3.amazonaws.com/cpgcamera_prod/ths_reports/kohlerdist.com/a.lundy@kohlerdist.com/29276046496311f1ac68a2349d5569f0.jpg" TargetMode="External"/><Relationship Id="rId2368" Type="http://schemas.openxmlformats.org/officeDocument/2006/relationships/hyperlink" Target="https://s3.amazonaws.com/cpgcamera_prod/ths_reports/kohlerdist.com/n.melissari@kohlerdist.com/c58e04f043f311f1880e42c71f1c2c51.jpg" TargetMode="External"/><Relationship Id="rId242" Type="http://schemas.openxmlformats.org/officeDocument/2006/relationships/hyperlink" Target="https://s3.amazonaws.com/cpgcamera_prod/ths_reports/kohlerdist.com/b.sengebush@kohlerdist.com/f9e329a2845c11f1a70c2ae291a38e7f.jpg" TargetMode="External"/><Relationship Id="rId894" Type="http://schemas.openxmlformats.org/officeDocument/2006/relationships/hyperlink" Target="https://s3.amazonaws.com/cpgcamera_prod/ths_reports/kohlerdist.com/p.mclaughlin@kohlerdist.com/5038d6987a2711f1ab370ab7946f5aa9.jpg" TargetMode="External"/><Relationship Id="rId1177" Type="http://schemas.openxmlformats.org/officeDocument/2006/relationships/hyperlink" Target="https://s3.amazonaws.com/cpgcamera_prod/ths_reports/kohlerdist.com/p.mclaughlin@kohlerdist.com/142ee61470b911f185640673ff9e1c0c.jpg" TargetMode="External"/><Relationship Id="rId2130" Type="http://schemas.openxmlformats.org/officeDocument/2006/relationships/hyperlink" Target="https://s3.amazonaws.com/cpgcamera_prod/ths_reports/kohlerdist.com/a.scott@kohlerdist.com/77f1d7564a3f11f18f410edafcaaaf45.jpg" TargetMode="External"/><Relationship Id="rId102" Type="http://schemas.openxmlformats.org/officeDocument/2006/relationships/hyperlink" Target="https://s3.amazonaws.com/cpgcamera_prod/ths_reports/kohlerdist.com/dlagala@kohlerdist.com/25ae7580851811f181249e81334f7fd2.jpg" TargetMode="External"/><Relationship Id="rId547" Type="http://schemas.openxmlformats.org/officeDocument/2006/relationships/hyperlink" Target="https://s3.amazonaws.com/cpgcamera_prod/ths_reports/kohlerdist.com/b.sengebush@kohlerdist.com/cd6c2c1a806611f1bfcf7ea3e73d7a5f.jpg" TargetMode="External"/><Relationship Id="rId754" Type="http://schemas.openxmlformats.org/officeDocument/2006/relationships/hyperlink" Target="https://s3.amazonaws.com/cpgcamera_prod/ths_reports/kohlerdist.com/n.melissari@kohlerdist.com/5b1022fa7bbd11f1acffa21eb7116df6.jpg" TargetMode="External"/><Relationship Id="rId961" Type="http://schemas.openxmlformats.org/officeDocument/2006/relationships/hyperlink" Target="https://s3.amazonaws.com/cpgcamera_prod/ths_reports/kohlerdist.com/a.scott@kohlerdist.com/cb234ac2765411f19af1566a3ec5e435.jpg" TargetMode="External"/><Relationship Id="rId1384" Type="http://schemas.openxmlformats.org/officeDocument/2006/relationships/hyperlink" Target="https://s3.amazonaws.com/cpgcamera_prod/ths_reports/kohlerdist.com/a.scott@kohlerdist.com/d134365c6e6f11f1878132adefc10753.jpg" TargetMode="External"/><Relationship Id="rId1591" Type="http://schemas.openxmlformats.org/officeDocument/2006/relationships/hyperlink" Target="https://s3.amazonaws.com/cpgcamera_prod/ths_reports/kohlerdist.com/n.melissari@kohlerdist.com/f657933c6b2e11f1b48612542cd93551.jpg" TargetMode="External"/><Relationship Id="rId1689" Type="http://schemas.openxmlformats.org/officeDocument/2006/relationships/hyperlink" Target="https://s3.amazonaws.com/cpgcamera_prod/ths_reports/kohlerdist.com/p.mclaughlin@kohlerdist.com/a65a802e6a6111f1bed3aaffa3d9f27a.jpg" TargetMode="External"/><Relationship Id="rId2228" Type="http://schemas.openxmlformats.org/officeDocument/2006/relationships/hyperlink" Target="https://s3.amazonaws.com/cpgcamera_prod/ths_reports/kohlerdist.com/n.melissari@kohlerdist.com/2a62f522496f11f19899a2349d5569f0.jpg" TargetMode="External"/><Relationship Id="rId2435" Type="http://schemas.openxmlformats.org/officeDocument/2006/relationships/hyperlink" Target="https://s3.amazonaws.com/cpgcamera_prod/ths_reports/kohlerdist.com/dlagala@kohlerdist.com/8a4e5aa03e7d11f19d5016fc07c30496.jpg" TargetMode="External"/><Relationship Id="rId90" Type="http://schemas.openxmlformats.org/officeDocument/2006/relationships/hyperlink" Target="https://s3.amazonaws.com/cpgcamera_prod/ths_reports/kohlerdist.com/p.mclaughlin@kohlerdist.com/f2239e36852411f19b2f2a402785980f.jpg" TargetMode="External"/><Relationship Id="rId407" Type="http://schemas.openxmlformats.org/officeDocument/2006/relationships/hyperlink" Target="https://s3.amazonaws.com/cpgcamera_prod/ths_reports/kohlerdist.com/robinf@kohlerdist.com/7e0dd4ca813d11f1b81e529e1be6c745.jpg" TargetMode="External"/><Relationship Id="rId614" Type="http://schemas.openxmlformats.org/officeDocument/2006/relationships/hyperlink" Target="https://s3.amazonaws.com/cpgcamera_prod/ths_reports/kohlerdist.com/a.palmisano@kohlerdist.com/ac58d2ae7fa211f197e50a7de4540e70.jpg" TargetMode="External"/><Relationship Id="rId821" Type="http://schemas.openxmlformats.org/officeDocument/2006/relationships/hyperlink" Target="https://s3.amazonaws.com/cpgcamera_prod/ths_reports/kohlerdist.com/p.mclaughlin@kohlerdist.com/30a0e11a7af211f1b95ce685f4fde8ba.jpg" TargetMode="External"/><Relationship Id="rId1037" Type="http://schemas.openxmlformats.org/officeDocument/2006/relationships/hyperlink" Target="https://s3.amazonaws.com/cpgcamera_prod/ths_reports/kohlerdist.com/a.scott@kohlerdist.com/ee9269e0755d11f1a2352ec42485334c.jpg" TargetMode="External"/><Relationship Id="rId1244" Type="http://schemas.openxmlformats.org/officeDocument/2006/relationships/hyperlink" Target="https://s3.amazonaws.com/cpgcamera_prod/ths_reports/kohlerdist.com/a.scott@kohlerdist.com/291bd4da701211f195160ef2bcb4e9aa.jpg" TargetMode="External"/><Relationship Id="rId1451" Type="http://schemas.openxmlformats.org/officeDocument/2006/relationships/hyperlink" Target="https://s3.amazonaws.com/cpgcamera_prod/ths_reports/kohlerdist.com/a.scott@kohlerdist.com/ddb545806e4f11f19ee2b2245db26c03.jpg" TargetMode="External"/><Relationship Id="rId1896" Type="http://schemas.openxmlformats.org/officeDocument/2006/relationships/hyperlink" Target="https://s3.amazonaws.com/cpgcamera_prod/ths_reports/kohlerdist.com/a.scott@kohlerdist.com/586117b4610311f19508fa8639330397.jpg" TargetMode="External"/><Relationship Id="rId2502" Type="http://schemas.openxmlformats.org/officeDocument/2006/relationships/hyperlink" Target="https://s3.amazonaws.com/cpgcamera_prod/ths_reports/kohlerdist.com/m.ast@kohlerdist.com/fa25c2cc3ce911f19df7a64e0198c478.jpg" TargetMode="External"/><Relationship Id="rId919" Type="http://schemas.openxmlformats.org/officeDocument/2006/relationships/hyperlink" Target="https://s3.amazonaws.com/cpgcamera_prod/ths_reports/kohlerdist.com/b.sengebush@kohlerdist.com/33784226796b11f189b36eae52526f49.jpg" TargetMode="External"/><Relationship Id="rId1104" Type="http://schemas.openxmlformats.org/officeDocument/2006/relationships/hyperlink" Target="https://s3.amazonaws.com/cpgcamera_prod/ths_reports/kohlerdist.com/a.scott@kohlerdist.com/d824112273e111f19b6dee23edc1b1db.jpg" TargetMode="External"/><Relationship Id="rId1311" Type="http://schemas.openxmlformats.org/officeDocument/2006/relationships/hyperlink" Target="https://s3.amazonaws.com/cpgcamera_prod/ths_reports/kohlerdist.com/p.mclaughlin@kohlerdist.com/ef2a6a486f2111f1954fd62fabc52eb8.jpg" TargetMode="External"/><Relationship Id="rId1549" Type="http://schemas.openxmlformats.org/officeDocument/2006/relationships/hyperlink" Target="https://s3.amazonaws.com/cpgcamera_prod/ths_reports/kohlerdist.com/n.melissari@kohlerdist.com/7173ea346b3411f181058e6063ac01e3.jpg" TargetMode="External"/><Relationship Id="rId1756" Type="http://schemas.openxmlformats.org/officeDocument/2006/relationships/hyperlink" Target="https://s3.amazonaws.com/cpgcamera_prod/ths_reports/kohlerdist.com/a.scott@kohlerdist.com/215938c668e911f1808636323f544d5b.jpg" TargetMode="External"/><Relationship Id="rId1963" Type="http://schemas.openxmlformats.org/officeDocument/2006/relationships/hyperlink" Target="https://s3.amazonaws.com/cpgcamera_prod/ths_reports/kohlerdist.com/a.scott@kohlerdist.com/4055cab2547311f1a1d4e6edce9f1f2e.jpg" TargetMode="External"/><Relationship Id="rId48" Type="http://schemas.openxmlformats.org/officeDocument/2006/relationships/hyperlink" Target="https://s3.amazonaws.com/cpgcamera_prod/ths_reports/kohlerdist.com/n.melissari@kohlerdist.com/6e9f950c853711f19f02de2946ffd50e.jpg" TargetMode="External"/><Relationship Id="rId1409" Type="http://schemas.openxmlformats.org/officeDocument/2006/relationships/hyperlink" Target="https://s3.amazonaws.com/cpgcamera_prod/ths_reports/kohlerdist.com/a.scott@kohlerdist.com/97001b6e6e6911f1b74d32adefc10753.jpg" TargetMode="External"/><Relationship Id="rId1616" Type="http://schemas.openxmlformats.org/officeDocument/2006/relationships/hyperlink" Target="https://s3.amazonaws.com/cpgcamera_prod/ths_reports/kohlerdist.com/b.sengebush@kohlerdist.com/bbdebc986a7611f1a809aaffa3d9f27a.jpg" TargetMode="External"/><Relationship Id="rId1823" Type="http://schemas.openxmlformats.org/officeDocument/2006/relationships/hyperlink" Target="https://s3.amazonaws.com/cpgcamera_prod/ths_reports/kohlerdist.com/a.scott@kohlerdist.com/5a6a007264ee11f1a15fa64969367efa.jpg" TargetMode="External"/><Relationship Id="rId197" Type="http://schemas.openxmlformats.org/officeDocument/2006/relationships/hyperlink" Target="https://s3.amazonaws.com/cpgcamera_prod/ths_reports/kohlerdist.com/n.melissari@kohlerdist.com/66b58130846011f1a22bf6a858e5d46d.jpg" TargetMode="External"/><Relationship Id="rId2085" Type="http://schemas.openxmlformats.org/officeDocument/2006/relationships/hyperlink" Target="https://s3.amazonaws.com/cpgcamera_prod/ths_reports/kohlerdist.com/n.melissari@kohlerdist.com/2909d13e4b1111f1aa8c767d43c4e717.jpg" TargetMode="External"/><Relationship Id="rId2292" Type="http://schemas.openxmlformats.org/officeDocument/2006/relationships/hyperlink" Target="https://s3.amazonaws.com/cpgcamera_prod/ths_reports/kohlerdist.com/j.colonna@kohlerdist.com/2e3e12b648b211f18a1456cb454cd580.jpg" TargetMode="External"/><Relationship Id="rId264" Type="http://schemas.openxmlformats.org/officeDocument/2006/relationships/hyperlink" Target="https://s3.amazonaws.com/cpgcamera_prod/ths_reports/kohlerdist.com/b.sengebush@kohlerdist.com/e25c07e0845711f19ddd2ae291a38e7f.jpg" TargetMode="External"/><Relationship Id="rId471" Type="http://schemas.openxmlformats.org/officeDocument/2006/relationships/hyperlink" Target="https://s3.amazonaws.com/cpgcamera_prod/ths_reports/kohlerdist.com/n.melissari@kohlerdist.com/e543851e812811f193e7467f529f8163.jpg" TargetMode="External"/><Relationship Id="rId2152" Type="http://schemas.openxmlformats.org/officeDocument/2006/relationships/hyperlink" Target="https://s3.amazonaws.com/cpgcamera_prod/ths_reports/kohlerdist.com/robinf@kohlerdist.com/bd6806604a3611f190ee0edafcaaaf45.jpg" TargetMode="External"/><Relationship Id="rId124" Type="http://schemas.openxmlformats.org/officeDocument/2006/relationships/hyperlink" Target="https://s3.amazonaws.com/cpgcamera_prod/ths_reports/kohlerdist.com/c.payton@kohlerdist.com/4d0e71ae851111f1a3a02a402785980f.jpg" TargetMode="External"/><Relationship Id="rId569" Type="http://schemas.openxmlformats.org/officeDocument/2006/relationships/hyperlink" Target="https://s3.amazonaws.com/cpgcamera_prod/ths_reports/kohlerdist.com/p.mclaughlin@kohlerdist.com/8fb76ad4806011f1bb077ea3e73d7a5f.jpg" TargetMode="External"/><Relationship Id="rId776" Type="http://schemas.openxmlformats.org/officeDocument/2006/relationships/hyperlink" Target="https://s3.amazonaws.com/cpgcamera_prod/ths_reports/kohlerdist.com/n.melissari@kohlerdist.com/f6cbc5f27bb111f1bea652ef4f1c4740.jpg" TargetMode="External"/><Relationship Id="rId983" Type="http://schemas.openxmlformats.org/officeDocument/2006/relationships/hyperlink" Target="https://s3.amazonaws.com/cpgcamera_prod/ths_reports/kohlerdist.com/p.mclaughlin@kohlerdist.com/4965b6bc763311f18f38566a3ec5e435.jpg" TargetMode="External"/><Relationship Id="rId1199" Type="http://schemas.openxmlformats.org/officeDocument/2006/relationships/hyperlink" Target="https://s3.amazonaws.com/cpgcamera_prod/ths_reports/kohlerdist.com/a.scott@kohlerdist.com/38c3930e702711f1bc22de1b940aa6a4.jpg" TargetMode="External"/><Relationship Id="rId2457" Type="http://schemas.openxmlformats.org/officeDocument/2006/relationships/hyperlink" Target="https://s3.amazonaws.com/cpgcamera_prod/ths_reports/kohlerdist.com/b.sengebush@kohlerdist.com/f054995c3e6b11f1980816fc07c30496.jpg" TargetMode="External"/><Relationship Id="rId331" Type="http://schemas.openxmlformats.org/officeDocument/2006/relationships/hyperlink" Target="https://s3.amazonaws.com/cpgcamera_prod/ths_reports/kohlerdist.com/a.scott@kohlerdist.com/44683c7e823c11f1a6ae927223e8c545.jpg" TargetMode="External"/><Relationship Id="rId429" Type="http://schemas.openxmlformats.org/officeDocument/2006/relationships/hyperlink" Target="https://s3.amazonaws.com/cpgcamera_prod/ths_reports/kohlerdist.com/n.melissari@kohlerdist.com/2e54b1fc813211f19d2936d9a9622374.jpg" TargetMode="External"/><Relationship Id="rId636" Type="http://schemas.openxmlformats.org/officeDocument/2006/relationships/hyperlink" Target="https://s3.amazonaws.com/cpgcamera_prod/ths_reports/kohlerdist.com/a.scott@kohlerdist.com/4135d3f67ee311f1adf8e28a94c6fb31.jpg" TargetMode="External"/><Relationship Id="rId1059" Type="http://schemas.openxmlformats.org/officeDocument/2006/relationships/hyperlink" Target="https://s3.amazonaws.com/cpgcamera_prod/ths_reports/kohlerdist.com/p.mclaughlin@kohlerdist.com/ea18c76c74a211f181d366e0f9ef0448.jpg" TargetMode="External"/><Relationship Id="rId1266" Type="http://schemas.openxmlformats.org/officeDocument/2006/relationships/hyperlink" Target="https://s3.amazonaws.com/cpgcamera_prod/ths_reports/kohlerdist.com/p.mclaughlin@kohlerdist.com/9c60b3786ff111f186e6de1b940aa6a4.jpg" TargetMode="External"/><Relationship Id="rId1473" Type="http://schemas.openxmlformats.org/officeDocument/2006/relationships/hyperlink" Target="https://s3.amazonaws.com/cpgcamera_prod/ths_reports/kohlerdist.com/p.mclaughlin@kohlerdist.com/1157ffb66e4d11f19367b2245db26c03.jpg" TargetMode="External"/><Relationship Id="rId2012" Type="http://schemas.openxmlformats.org/officeDocument/2006/relationships/hyperlink" Target="https://s3.amazonaws.com/cpgcamera_prod/ths_reports/kohlerdist.com/a.acciardi@kohlerdist.com/0a5a5c1e4ef811f182695246a9f98eef.jpg" TargetMode="External"/><Relationship Id="rId2317" Type="http://schemas.openxmlformats.org/officeDocument/2006/relationships/hyperlink" Target="https://s3.amazonaws.com/cpgcamera_prod/ths_reports/kohlerdist.com/n.melissari@kohlerdist.com/562dd748489911f19e1756c6efb0966a.jpg" TargetMode="External"/><Relationship Id="rId843" Type="http://schemas.openxmlformats.org/officeDocument/2006/relationships/hyperlink" Target="https://s3.amazonaws.com/cpgcamera_prod/ths_reports/kohlerdist.com/b.sengebush@kohlerdist.com/9ff0d2507a3911f1932ac2c1afc8f536.jpg" TargetMode="External"/><Relationship Id="rId1126" Type="http://schemas.openxmlformats.org/officeDocument/2006/relationships/hyperlink" Target="https://s3.amazonaws.com/cpgcamera_prod/ths_reports/kohlerdist.com/a.scott@kohlerdist.com/8cbd913e73cf11f1898f96b8f50850c1.jpg" TargetMode="External"/><Relationship Id="rId1680" Type="http://schemas.openxmlformats.org/officeDocument/2006/relationships/hyperlink" Target="https://s3.amazonaws.com/cpgcamera_prod/ths_reports/kohlerdist.com/n.melissari@kohlerdist.com/32e191ca6a6411f1800ccadd732692a0.jpg" TargetMode="External"/><Relationship Id="rId1778" Type="http://schemas.openxmlformats.org/officeDocument/2006/relationships/hyperlink" Target="https://s3.amazonaws.com/cpgcamera_prod/ths_reports/kohlerdist.com/n.melissari@kohlerdist.com/9845ad3468da11f1917136323f544d5b.jpg" TargetMode="External"/><Relationship Id="rId1985" Type="http://schemas.openxmlformats.org/officeDocument/2006/relationships/hyperlink" Target="https://s3.amazonaws.com/cpgcamera_prod/ths_reports/kohlerdist.com/p.mclaughlin@kohlerdist.com/663c06bc507a11f1ab917aa1d5603fc1.jpg" TargetMode="External"/><Relationship Id="rId2524" Type="http://schemas.openxmlformats.org/officeDocument/2006/relationships/hyperlink" Target="https://s3.amazonaws.com/cpgcamera_prod/ths_reports/kohlerdist.com/a.palmisano@kohlerdist.com/34baf38e380e11f18389d2c308583846.jpg" TargetMode="External"/><Relationship Id="rId703" Type="http://schemas.openxmlformats.org/officeDocument/2006/relationships/hyperlink" Target="https://s3.amazonaws.com/cpgcamera_prod/ths_reports/kohlerdist.com/n.melissari@kohlerdist.com/6fb272847bc811f1a34ba21eb7116df6.jpg" TargetMode="External"/><Relationship Id="rId910" Type="http://schemas.openxmlformats.org/officeDocument/2006/relationships/hyperlink" Target="https://s3.amazonaws.com/cpgcamera_prod/ths_reports/kohlerdist.com/b.sengebush@kohlerdist.com/fbf8bd187a1811f1b9a6be8939013b6d.jpg" TargetMode="External"/><Relationship Id="rId1333" Type="http://schemas.openxmlformats.org/officeDocument/2006/relationships/hyperlink" Target="https://s3.amazonaws.com/cpgcamera_prod/ths_reports/kohlerdist.com/p.mclaughlin@kohlerdist.com/1f61c6e06f1b11f1a3e2c2290d138d4c.jpg" TargetMode="External"/><Relationship Id="rId1540" Type="http://schemas.openxmlformats.org/officeDocument/2006/relationships/hyperlink" Target="https://s3.amazonaws.com/cpgcamera_prod/ths_reports/kohlerdist.com/n.melissari@kohlerdist.com/7173ea346b3411f181058e6063ac01e3.jpg" TargetMode="External"/><Relationship Id="rId1638" Type="http://schemas.openxmlformats.org/officeDocument/2006/relationships/hyperlink" Target="https://s3.amazonaws.com/cpgcamera_prod/ths_reports/kohlerdist.com/b.sengebush@kohlerdist.com/aece0bb26a6c11f1a030aaffa3d9f27a.jpg" TargetMode="External"/><Relationship Id="rId1400" Type="http://schemas.openxmlformats.org/officeDocument/2006/relationships/hyperlink" Target="https://s3.amazonaws.com/cpgcamera_prod/ths_reports/kohlerdist.com/a.scott@kohlerdist.com/97001b6e6e6911f1b74d32adefc10753.jpg" TargetMode="External"/><Relationship Id="rId1845" Type="http://schemas.openxmlformats.org/officeDocument/2006/relationships/hyperlink" Target="https://s3.amazonaws.com/cpgcamera_prod/ths_reports/kohlerdist.com/a.scott@kohlerdist.com/bd9e53f664de11f1b4c5a64969367efa.jpg" TargetMode="External"/><Relationship Id="rId1705" Type="http://schemas.openxmlformats.org/officeDocument/2006/relationships/hyperlink" Target="https://s3.amazonaws.com/cpgcamera_prod/ths_reports/kohlerdist.com/a.scott@kohlerdist.com/215938c668e911f1808636323f544d5b.jpg" TargetMode="External"/><Relationship Id="rId1912" Type="http://schemas.openxmlformats.org/officeDocument/2006/relationships/hyperlink" Target="https://s3.amazonaws.com/cpgcamera_prod/ths_reports/kohlerdist.com/a.palmisano@kohlerdist.com/3b135dbc5f5911f1adc6fed1a8270a9e.jpg" TargetMode="External"/><Relationship Id="rId286" Type="http://schemas.openxmlformats.org/officeDocument/2006/relationships/hyperlink" Target="https://s3.amazonaws.com/cpgcamera_prod/ths_reports/kohlerdist.com/a.scott@kohlerdist.com/274a9340845711f188b44ad464241486.jpg" TargetMode="External"/><Relationship Id="rId493" Type="http://schemas.openxmlformats.org/officeDocument/2006/relationships/hyperlink" Target="https://s3.amazonaws.com/cpgcamera_prod/ths_reports/kohlerdist.com/b.sengebush@kohlerdist.com/170cbf9c807611f1afaf7ea3e73d7a5f.jpg" TargetMode="External"/><Relationship Id="rId2174" Type="http://schemas.openxmlformats.org/officeDocument/2006/relationships/hyperlink" Target="https://s3.amazonaws.com/cpgcamera_prod/ths_reports/kohlerdist.com/p.mclaughlin@kohlerdist.com/a29fc31c4a4111f188bcc65f9ca233ca.jpg" TargetMode="External"/><Relationship Id="rId2381" Type="http://schemas.openxmlformats.org/officeDocument/2006/relationships/hyperlink" Target="https://s3.amazonaws.com/cpgcamera_prod/ths_reports/kohlerdist.com/a.palmisano@kohlerdist.com/bd4b939443e311f181fe42c71f1c2c51.jpg" TargetMode="External"/><Relationship Id="rId146" Type="http://schemas.openxmlformats.org/officeDocument/2006/relationships/hyperlink" Target="https://s3.amazonaws.com/cpgcamera_prod/ths_reports/kohlerdist.com/n.melissari@kohlerdist.com/266e364a846e11f1b8372ae291a38e7f.jpg" TargetMode="External"/><Relationship Id="rId353" Type="http://schemas.openxmlformats.org/officeDocument/2006/relationships/hyperlink" Target="https://s3.amazonaws.com/cpgcamera_prod/ths_reports/kohlerdist.com/a.scott@kohlerdist.com/b0913f0e821411f184d566b1fd310ba5.jpg" TargetMode="External"/><Relationship Id="rId560" Type="http://schemas.openxmlformats.org/officeDocument/2006/relationships/hyperlink" Target="https://s3.amazonaws.com/cpgcamera_prod/ths_reports/kohlerdist.com/robinf@kohlerdist.com/dc13ed8a806a11f188746ee4cd3b7231.jpg" TargetMode="External"/><Relationship Id="rId798" Type="http://schemas.openxmlformats.org/officeDocument/2006/relationships/hyperlink" Target="https://s3.amazonaws.com/cpgcamera_prod/ths_reports/kohlerdist.com/n.melissari@kohlerdist.com/f75fd7247bb111f18626ae252bb716b1.jpg" TargetMode="External"/><Relationship Id="rId1190" Type="http://schemas.openxmlformats.org/officeDocument/2006/relationships/hyperlink" Target="https://s3.amazonaws.com/cpgcamera_prod/ths_reports/kohlerdist.com/p.mclaughlin@kohlerdist.com/5edcc2ea70b311f1baa0be16126f8496.jpg" TargetMode="External"/><Relationship Id="rId2034" Type="http://schemas.openxmlformats.org/officeDocument/2006/relationships/hyperlink" Target="https://s3.amazonaws.com/cpgcamera_prod/ths_reports/kohlerdist.com/a.scott@kohlerdist.com/250f37284e3011f1a417c6b937f3b3b1.jpg" TargetMode="External"/><Relationship Id="rId2241" Type="http://schemas.openxmlformats.org/officeDocument/2006/relationships/hyperlink" Target="https://s3.amazonaws.com/cpgcamera_prod/ths_reports/kohlerdist.com/b.sengebush@kohlerdist.com/a8a8023e496911f1889c66ac31d09b88.jpg" TargetMode="External"/><Relationship Id="rId2479" Type="http://schemas.openxmlformats.org/officeDocument/2006/relationships/hyperlink" Target="https://s3.amazonaws.com/cpgcamera_prod/ths_reports/kohlerdist.com/n.melissari@kohlerdist.com/8076147c3e5b11f1993bd203528d3bd2.jpg" TargetMode="External"/><Relationship Id="rId213" Type="http://schemas.openxmlformats.org/officeDocument/2006/relationships/hyperlink" Target="https://s3.amazonaws.com/cpgcamera_prod/ths_reports/kohlerdist.com/b.sengebush@kohlerdist.com/f9643c14845c11f1a70c2ae291a38e7f.jpg" TargetMode="External"/><Relationship Id="rId420" Type="http://schemas.openxmlformats.org/officeDocument/2006/relationships/hyperlink" Target="https://s3.amazonaws.com/cpgcamera_prod/ths_reports/kohlerdist.com/n.melissari@kohlerdist.com/9ae2d69c813611f18d2dbee82d8e4f0d.jpg" TargetMode="External"/><Relationship Id="rId658" Type="http://schemas.openxmlformats.org/officeDocument/2006/relationships/hyperlink" Target="https://s3.amazonaws.com/cpgcamera_prod/ths_reports/kohlerdist.com/robinf@kohlerdist.com/93beead47ed111f1bc32e600b42b2549.jpg" TargetMode="External"/><Relationship Id="rId865" Type="http://schemas.openxmlformats.org/officeDocument/2006/relationships/hyperlink" Target="https://s3.amazonaws.com/cpgcamera_prod/ths_reports/kohlerdist.com/b.sengebush@kohlerdist.com/a08ac0d67a3911f1ab5e0ab7946f5aa9.jpg" TargetMode="External"/><Relationship Id="rId1050" Type="http://schemas.openxmlformats.org/officeDocument/2006/relationships/hyperlink" Target="https://s3.amazonaws.com/cpgcamera_prod/ths_reports/kohlerdist.com/p.mclaughlin@kohlerdist.com/19de521674ab11f1845a8226585da093.jpg" TargetMode="External"/><Relationship Id="rId1288" Type="http://schemas.openxmlformats.org/officeDocument/2006/relationships/hyperlink" Target="https://s3.amazonaws.com/cpgcamera_prod/ths_reports/kohlerdist.com/p.mclaughlin@kohlerdist.com/631d2e026f2e11f18137528add57bb54.jpg" TargetMode="External"/><Relationship Id="rId1495" Type="http://schemas.openxmlformats.org/officeDocument/2006/relationships/hyperlink" Target="https://s3.amazonaws.com/cpgcamera_prod/ths_reports/kohlerdist.com/n.melissari@kohlerdist.com/7173ea346b3411f181058e6063ac01e3.jpg" TargetMode="External"/><Relationship Id="rId2101" Type="http://schemas.openxmlformats.org/officeDocument/2006/relationships/hyperlink" Target="https://s3.amazonaws.com/cpgcamera_prod/ths_reports/kohlerdist.com/n.melissari@kohlerdist.com/d10be1224b0411f1ae6b767d43c4e717.jpg" TargetMode="External"/><Relationship Id="rId2339" Type="http://schemas.openxmlformats.org/officeDocument/2006/relationships/hyperlink" Target="https://s3.amazonaws.com/cpgcamera_prod/ths_reports/kohlerdist.com/n.melissari@kohlerdist.com/e4904f2a44c011f199c5c266f5b94518.jpg" TargetMode="External"/><Relationship Id="rId518" Type="http://schemas.openxmlformats.org/officeDocument/2006/relationships/hyperlink" Target="https://s3.amazonaws.com/cpgcamera_prod/ths_reports/kohlerdist.com/a.scott@kohlerdist.com/7a406618806c11f1bea66ee4cd3b7231.jpg" TargetMode="External"/><Relationship Id="rId725" Type="http://schemas.openxmlformats.org/officeDocument/2006/relationships/hyperlink" Target="https://s3.amazonaws.com/cpgcamera_prod/ths_reports/kohlerdist.com/n.melissari@kohlerdist.com/cf76d69a7bc511f186529ed155a5443b.jpg" TargetMode="External"/><Relationship Id="rId932" Type="http://schemas.openxmlformats.org/officeDocument/2006/relationships/hyperlink" Target="https://s3.amazonaws.com/cpgcamera_prod/ths_reports/kohlerdist.com/p.mclaughlin@kohlerdist.com/2e6020b6795b11f196be6eae52526f49.jpg" TargetMode="External"/><Relationship Id="rId1148" Type="http://schemas.openxmlformats.org/officeDocument/2006/relationships/hyperlink" Target="https://s3.amazonaws.com/cpgcamera_prod/ths_reports/kohlerdist.com/a.scott@kohlerdist.com/6f95b1ca718811f19caeceb0d08f0f73.jpg" TargetMode="External"/><Relationship Id="rId1355" Type="http://schemas.openxmlformats.org/officeDocument/2006/relationships/hyperlink" Target="https://s3.amazonaws.com/cpgcamera_prod/ths_reports/kohlerdist.com/a.palmisano@kohlerdist.com/aef9ebf66f1211f1966e0a758cc2e5bc.jpg" TargetMode="External"/><Relationship Id="rId1562" Type="http://schemas.openxmlformats.org/officeDocument/2006/relationships/hyperlink" Target="https://s3.amazonaws.com/cpgcamera_prod/ths_reports/kohlerdist.com/n.melissari@kohlerdist.com/b1f5d4ee6b3111f1b10e8e6063ac01e3.jpg" TargetMode="External"/><Relationship Id="rId2406" Type="http://schemas.openxmlformats.org/officeDocument/2006/relationships/hyperlink" Target="https://s3.amazonaws.com/cpgcamera_prod/ths_reports/kohlerdist.com/n.melissari@kohlerdist.com/b8031e2e3f3e11f1829f2aca04aad2cf.jpg" TargetMode="External"/><Relationship Id="rId1008" Type="http://schemas.openxmlformats.org/officeDocument/2006/relationships/hyperlink" Target="https://s3.amazonaws.com/cpgcamera_prod/ths_reports/kohlerdist.com/p.mclaughlin@kohlerdist.com/0b139986758b11f1b0b4d2305ddbe756.jpg" TargetMode="External"/><Relationship Id="rId1215" Type="http://schemas.openxmlformats.org/officeDocument/2006/relationships/hyperlink" Target="https://s3.amazonaws.com/cpgcamera_prod/ths_reports/kohlerdist.com/a.scott@kohlerdist.com/0aa56600701311f1938e0ef2bcb4e9aa.jpg" TargetMode="External"/><Relationship Id="rId1422" Type="http://schemas.openxmlformats.org/officeDocument/2006/relationships/hyperlink" Target="https://s3.amazonaws.com/cpgcamera_prod/ths_reports/kohlerdist.com/p.mclaughlin@kohlerdist.com/5ab044f06e6811f191b432adefc10753.jpg" TargetMode="External"/><Relationship Id="rId1867" Type="http://schemas.openxmlformats.org/officeDocument/2006/relationships/hyperlink" Target="https://s3.amazonaws.com/cpgcamera_prod/ths_reports/kohlerdist.com/a.scott@kohlerdist.com/bffa9c66642211f1a36f62519c9048b7.jpg" TargetMode="External"/><Relationship Id="rId61" Type="http://schemas.openxmlformats.org/officeDocument/2006/relationships/hyperlink" Target="https://s3.amazonaws.com/cpgcamera_prod/ths_reports/kohlerdist.com/n.melissari@kohlerdist.com/b11b1522853311f19a2bde2946ffd50e.jpg" TargetMode="External"/><Relationship Id="rId1727" Type="http://schemas.openxmlformats.org/officeDocument/2006/relationships/hyperlink" Target="https://s3.amazonaws.com/cpgcamera_prod/ths_reports/kohlerdist.com/a.scott@kohlerdist.com/215938c668e911f1808636323f544d5b.jpg" TargetMode="External"/><Relationship Id="rId1934" Type="http://schemas.openxmlformats.org/officeDocument/2006/relationships/hyperlink" Target="https://s3.amazonaws.com/cpgcamera_prod/ths_reports/kohlerdist.com/c.payton@kohlerdist.com/bba6cca859ea11f1a2d9f2019880479c.jpg" TargetMode="External"/><Relationship Id="rId19" Type="http://schemas.openxmlformats.org/officeDocument/2006/relationships/hyperlink" Target="https://s3.amazonaws.com/cpgcamera_prod/ths_reports/kohlerdist.com/n.melissari@kohlerdist.com/96f6e2f8854611f1ae3f924354bfe064.jpg" TargetMode="External"/><Relationship Id="rId2196" Type="http://schemas.openxmlformats.org/officeDocument/2006/relationships/hyperlink" Target="https://s3.amazonaws.com/cpgcamera_prod/ths_reports/kohlerdist.com/robinf@kohlerdist.com/b4a0ed68497711f1a16ea2349d5569f0.jpg" TargetMode="External"/><Relationship Id="rId168" Type="http://schemas.openxmlformats.org/officeDocument/2006/relationships/hyperlink" Target="https://s3.amazonaws.com/cpgcamera_prod/ths_reports/kohlerdist.com/n.melissari@kohlerdist.com/b0d0fad2846b11f1ab272ae291a38e7f.jpg" TargetMode="External"/><Relationship Id="rId375" Type="http://schemas.openxmlformats.org/officeDocument/2006/relationships/hyperlink" Target="https://s3.amazonaws.com/cpgcamera_prod/ths_reports/kohlerdist.com/p.mclaughlin@kohlerdist.com/e74e772c81f711f1aa3266b1fd310ba5.jpg" TargetMode="External"/><Relationship Id="rId582" Type="http://schemas.openxmlformats.org/officeDocument/2006/relationships/hyperlink" Target="https://s3.amazonaws.com/cpgcamera_prod/ths_reports/kohlerdist.com/a.scott@kohlerdist.com/acbe81867fb511f1880e0a7de4540e70.jpg" TargetMode="External"/><Relationship Id="rId2056" Type="http://schemas.openxmlformats.org/officeDocument/2006/relationships/hyperlink" Target="https://s3.amazonaws.com/cpgcamera_prod/ths_reports/kohlerdist.com/a.scott@kohlerdist.com/3a8e9ca44e1911f1aff9c6b937f3b3b1.jpg" TargetMode="External"/><Relationship Id="rId2263" Type="http://schemas.openxmlformats.org/officeDocument/2006/relationships/hyperlink" Target="https://s3.amazonaws.com/cpgcamera_prod/ths_reports/kohlerdist.com/b.sengebush@kohlerdist.com/eed4acda496411f19218c2ebcdc1be9c.jpg" TargetMode="External"/><Relationship Id="rId2470" Type="http://schemas.openxmlformats.org/officeDocument/2006/relationships/hyperlink" Target="https://s3.amazonaws.com/cpgcamera_prod/ths_reports/kohlerdist.com/dlagala@kohlerdist.com/c48724a63e5d11f1ab1c2aca04aad2cf.jpg" TargetMode="External"/><Relationship Id="rId3" Type="http://schemas.openxmlformats.org/officeDocument/2006/relationships/hyperlink" Target="https://s3.amazonaws.com/cpgcamera_prod/ths_reports/kohlerdist.com/b.sengebush@kohlerdist.com/6045477c85e111f1a7569ad864ecf12e.jpg" TargetMode="External"/><Relationship Id="rId235" Type="http://schemas.openxmlformats.org/officeDocument/2006/relationships/hyperlink" Target="https://s3.amazonaws.com/cpgcamera_prod/ths_reports/kohlerdist.com/b.sengebush@kohlerdist.com/f9643c14845c11f1a70c2ae291a38e7f.jpg" TargetMode="External"/><Relationship Id="rId442" Type="http://schemas.openxmlformats.org/officeDocument/2006/relationships/hyperlink" Target="https://s3.amazonaws.com/cpgcamera_prod/ths_reports/kohlerdist.com/p.mclaughlin@kohlerdist.com/0816cd3a812e11f19593bee82d8e4f0d.jpg" TargetMode="External"/><Relationship Id="rId887" Type="http://schemas.openxmlformats.org/officeDocument/2006/relationships/hyperlink" Target="https://s3.amazonaws.com/cpgcamera_prod/ths_reports/kohlerdist.com/b.sengebush@kohlerdist.com/a1029ad47a3911f1932ac2c1afc8f536.jpg" TargetMode="External"/><Relationship Id="rId1072" Type="http://schemas.openxmlformats.org/officeDocument/2006/relationships/hyperlink" Target="https://s3.amazonaws.com/cpgcamera_prod/ths_reports/kohlerdist.com/a.scott@kohlerdist.com/9a842e98749411f18ede62da5111e423.jpg" TargetMode="External"/><Relationship Id="rId2123" Type="http://schemas.openxmlformats.org/officeDocument/2006/relationships/hyperlink" Target="https://s3.amazonaws.com/cpgcamera_prod/ths_reports/kohlerdist.com/a.scott@kohlerdist.com/ac8c813e4a4211f1a4342e353b606086.jpg" TargetMode="External"/><Relationship Id="rId2330" Type="http://schemas.openxmlformats.org/officeDocument/2006/relationships/hyperlink" Target="https://s3.amazonaws.com/cpgcamera_prod/ths_reports/kohlerdist.com/a.palmisano@kohlerdist.com/b368df38489511f191aaca87e82fcbb0.jpg" TargetMode="External"/><Relationship Id="rId302" Type="http://schemas.openxmlformats.org/officeDocument/2006/relationships/hyperlink" Target="https://s3.amazonaws.com/cpgcamera_prod/ths_reports/kohlerdist.com/b.sengebush@kohlerdist.com/9841be46845411f1b72b2ae291a38e7f.jpg" TargetMode="External"/><Relationship Id="rId747" Type="http://schemas.openxmlformats.org/officeDocument/2006/relationships/hyperlink" Target="https://s3.amazonaws.com/cpgcamera_prod/ths_reports/kohlerdist.com/b.sengebush@kohlerdist.com/0a039fa07bc111f1ba84a21eb7116df6.jpg" TargetMode="External"/><Relationship Id="rId954" Type="http://schemas.openxmlformats.org/officeDocument/2006/relationships/hyperlink" Target="https://s3.amazonaws.com/cpgcamera_prod/ths_reports/kohlerdist.com/a.scott@kohlerdist.com/12ab7f7c765511f18c6f761c2ba99231.jpg" TargetMode="External"/><Relationship Id="rId1377" Type="http://schemas.openxmlformats.org/officeDocument/2006/relationships/hyperlink" Target="https://s3.amazonaws.com/cpgcamera_prod/ths_reports/kohlerdist.com/b.sengebush@kohlerdist.com/8f0c1f646e7f11f1a06d9adda404b78a.jpg" TargetMode="External"/><Relationship Id="rId1584" Type="http://schemas.openxmlformats.org/officeDocument/2006/relationships/hyperlink" Target="https://s3.amazonaws.com/cpgcamera_prod/ths_reports/kohlerdist.com/n.melissari@kohlerdist.com/f657933c6b2e11f1b48612542cd93551.jpg" TargetMode="External"/><Relationship Id="rId1791" Type="http://schemas.openxmlformats.org/officeDocument/2006/relationships/hyperlink" Target="https://s3.amazonaws.com/cpgcamera_prod/ths_reports/kohlerdist.com/n.melissari@kohlerdist.com/913e567868d311f1988636323f544d5b.jpg" TargetMode="External"/><Relationship Id="rId2428" Type="http://schemas.openxmlformats.org/officeDocument/2006/relationships/hyperlink" Target="https://s3.amazonaws.com/cpgcamera_prod/ths_reports/kohlerdist.com/n.melissari@kohlerdist.com/b27fe4c23f2b11f186f42aca04aad2cf.jpg" TargetMode="External"/><Relationship Id="rId83" Type="http://schemas.openxmlformats.org/officeDocument/2006/relationships/hyperlink" Target="https://s3.amazonaws.com/cpgcamera_prod/ths_reports/kohlerdist.com/n.melissari@kohlerdist.com/18a3bc4c852711f1a5912a402785980f.jpg" TargetMode="External"/><Relationship Id="rId607" Type="http://schemas.openxmlformats.org/officeDocument/2006/relationships/hyperlink" Target="https://s3.amazonaws.com/cpgcamera_prod/ths_reports/kohlerdist.com/a.palmisano@kohlerdist.com/2203ce407fa411f1b43646475879cb9a.jpg" TargetMode="External"/><Relationship Id="rId814" Type="http://schemas.openxmlformats.org/officeDocument/2006/relationships/hyperlink" Target="https://s3.amazonaws.com/cpgcamera_prod/ths_reports/kohlerdist.com/p.mclaughlin@kohlerdist.com/44ac6ca47af411f19852e685f4fde8ba.jpg" TargetMode="External"/><Relationship Id="rId1237" Type="http://schemas.openxmlformats.org/officeDocument/2006/relationships/hyperlink" Target="https://s3.amazonaws.com/cpgcamera_prod/ths_reports/kohlerdist.com/a.scott@kohlerdist.com/291bd4da701211f195160ef2bcb4e9aa.jpg" TargetMode="External"/><Relationship Id="rId1444" Type="http://schemas.openxmlformats.org/officeDocument/2006/relationships/hyperlink" Target="https://s3.amazonaws.com/cpgcamera_prod/ths_reports/kohlerdist.com/a.scott@kohlerdist.com/fb2044f86e5911f1b594b2245db26c03.jpg" TargetMode="External"/><Relationship Id="rId1651" Type="http://schemas.openxmlformats.org/officeDocument/2006/relationships/hyperlink" Target="https://s3.amazonaws.com/cpgcamera_prod/ths_reports/kohlerdist.com/n.melissari@kohlerdist.com/1e3926706a6911f1a18ecadd732692a0.jpg" TargetMode="External"/><Relationship Id="rId1889" Type="http://schemas.openxmlformats.org/officeDocument/2006/relationships/hyperlink" Target="https://s3.amazonaws.com/cpgcamera_prod/ths_reports/kohlerdist.com/a.scott@kohlerdist.com/3a2f35da641111f18dee02c06eecbe1e.jpg" TargetMode="External"/><Relationship Id="rId1304" Type="http://schemas.openxmlformats.org/officeDocument/2006/relationships/hyperlink" Target="https://s3.amazonaws.com/cpgcamera_prod/ths_reports/kohlerdist.com/a.scott@kohlerdist.com/bab7d8bc6f2711f19c04fe6a8cf0195a.jpg" TargetMode="External"/><Relationship Id="rId1511" Type="http://schemas.openxmlformats.org/officeDocument/2006/relationships/hyperlink" Target="https://s3.amazonaws.com/cpgcamera_prod/ths_reports/kohlerdist.com/n.melissari@kohlerdist.com/7173ea346b3411f181058e6063ac01e3.jpg" TargetMode="External"/><Relationship Id="rId1749" Type="http://schemas.openxmlformats.org/officeDocument/2006/relationships/hyperlink" Target="https://s3.amazonaws.com/cpgcamera_prod/ths_reports/kohlerdist.com/a.scott@kohlerdist.com/215938c668e911f1808636323f544d5b.jpg" TargetMode="External"/><Relationship Id="rId1956" Type="http://schemas.openxmlformats.org/officeDocument/2006/relationships/hyperlink" Target="https://s3.amazonaws.com/cpgcamera_prod/ths_reports/kohlerdist.com/a.scott@kohlerdist.com/8ef381ec592711f192dc764a5d11bfd8.jpg" TargetMode="External"/><Relationship Id="rId1609" Type="http://schemas.openxmlformats.org/officeDocument/2006/relationships/hyperlink" Target="https://s3.amazonaws.com/cpgcamera_prod/ths_reports/kohlerdist.com/robinf@kohlerdist.com/2a47047c6b2d11f1b62fc654cb61610e.jpg" TargetMode="External"/><Relationship Id="rId1816" Type="http://schemas.openxmlformats.org/officeDocument/2006/relationships/hyperlink" Target="https://s3.amazonaws.com/cpgcamera_prod/ths_reports/kohlerdist.com/a.scott@kohlerdist.com/56b8b37464ee11f1a15fa64969367efa.jpg" TargetMode="External"/><Relationship Id="rId10" Type="http://schemas.openxmlformats.org/officeDocument/2006/relationships/hyperlink" Target="https://s3.amazonaws.com/cpgcamera_prod/ths_reports/kohlerdist.com/n.melissari@kohlerdist.com/30fada1c85dd11f18c929ad864ecf12e.jpg" TargetMode="External"/><Relationship Id="rId397" Type="http://schemas.openxmlformats.org/officeDocument/2006/relationships/hyperlink" Target="https://s3.amazonaws.com/cpgcamera_prod/ths_reports/kohlerdist.com/n.melissari@kohlerdist.com/c2704fda813d11f18a08529e1be6c745.jpg" TargetMode="External"/><Relationship Id="rId2078" Type="http://schemas.openxmlformats.org/officeDocument/2006/relationships/hyperlink" Target="https://s3.amazonaws.com/cpgcamera_prod/ths_reports/kohlerdist.com/n.melissari@kohlerdist.com/44cac5004d5411f181215209d6dceaf8.jpg" TargetMode="External"/><Relationship Id="rId2285" Type="http://schemas.openxmlformats.org/officeDocument/2006/relationships/hyperlink" Target="https://s3.amazonaws.com/cpgcamera_prod/ths_reports/kohlerdist.com/j.colonna@kohlerdist.com/64e5b2e648b311f19e9b9a9b05281bca.jpg" TargetMode="External"/><Relationship Id="rId2492" Type="http://schemas.openxmlformats.org/officeDocument/2006/relationships/hyperlink" Target="https://s3.amazonaws.com/cpgcamera_prod/ths_reports/kohlerdist.com/dlagala@kohlerdist.com/8a3f22da3dae11f19a44ee65ca16c193.jpg" TargetMode="External"/><Relationship Id="rId257" Type="http://schemas.openxmlformats.org/officeDocument/2006/relationships/hyperlink" Target="https://s3.amazonaws.com/cpgcamera_prod/ths_reports/kohlerdist.com/b.sengebush@kohlerdist.com/5de1bb8e845911f19f494ad464241486.jpg" TargetMode="External"/><Relationship Id="rId464" Type="http://schemas.openxmlformats.org/officeDocument/2006/relationships/hyperlink" Target="https://s3.amazonaws.com/cpgcamera_prod/ths_reports/kohlerdist.com/n.melissari@kohlerdist.com/f7828fb2812911f1a4865aeb7cf23878.jpg" TargetMode="External"/><Relationship Id="rId1094" Type="http://schemas.openxmlformats.org/officeDocument/2006/relationships/hyperlink" Target="https://s3.amazonaws.com/cpgcamera_prod/ths_reports/kohlerdist.com/a.scott@kohlerdist.com/b3d6d6c473f511f1a69186e971f4d36f.jpg" TargetMode="External"/><Relationship Id="rId2145" Type="http://schemas.openxmlformats.org/officeDocument/2006/relationships/hyperlink" Target="https://s3.amazonaws.com/cpgcamera_prod/ths_reports/kohlerdist.com/a.lundy@kohlerdist.com/d58f33f84a3b11f19b020edafcaaaf45.jpg" TargetMode="External"/><Relationship Id="rId117" Type="http://schemas.openxmlformats.org/officeDocument/2006/relationships/hyperlink" Target="https://s3.amazonaws.com/cpgcamera_prod/ths_reports/kohlerdist.com/p.mclaughlin@kohlerdist.com/c6077f5c851511f19d842a402785980f.jpg" TargetMode="External"/><Relationship Id="rId671" Type="http://schemas.openxmlformats.org/officeDocument/2006/relationships/hyperlink" Target="https://s3.amazonaws.com/cpgcamera_prod/ths_reports/kohlerdist.com/b.sengebush@kohlerdist.com/a80777507c7811f1a657f6c89bdaf90a.jpg" TargetMode="External"/><Relationship Id="rId769" Type="http://schemas.openxmlformats.org/officeDocument/2006/relationships/hyperlink" Target="https://s3.amazonaws.com/cpgcamera_prod/ths_reports/kohlerdist.com/n.melissari@kohlerdist.com/f6cbc5f27bb111f1bea652ef4f1c4740.jpg" TargetMode="External"/><Relationship Id="rId976" Type="http://schemas.openxmlformats.org/officeDocument/2006/relationships/hyperlink" Target="https://s3.amazonaws.com/cpgcamera_prod/ths_reports/kohlerdist.com/a.scott@kohlerdist.com/04b0c64e763611f18890761c2ba99231.jpg" TargetMode="External"/><Relationship Id="rId1399" Type="http://schemas.openxmlformats.org/officeDocument/2006/relationships/hyperlink" Target="https://s3.amazonaws.com/cpgcamera_prod/ths_reports/kohlerdist.com/a.scott@kohlerdist.com/97001b6e6e6911f1b74d32adefc10753.jpg" TargetMode="External"/><Relationship Id="rId2352" Type="http://schemas.openxmlformats.org/officeDocument/2006/relationships/hyperlink" Target="https://s3.amazonaws.com/cpgcamera_prod/ths_reports/kohlerdist.com/a.scott@kohlerdist.com/ee65d4ac44b611f1a890c266f5b94518.jpg" TargetMode="External"/><Relationship Id="rId324" Type="http://schemas.openxmlformats.org/officeDocument/2006/relationships/hyperlink" Target="https://s3.amazonaws.com/cpgcamera_prod/ths_reports/kohlerdist.com/n.melissari@kohlerdist.com/54c44774844f11f1afc74ad464241486.jpg" TargetMode="External"/><Relationship Id="rId531" Type="http://schemas.openxmlformats.org/officeDocument/2006/relationships/hyperlink" Target="https://s3.amazonaws.com/cpgcamera_prod/ths_reports/kohlerdist.com/p.mclaughlin@kohlerdist.com/f226a3ca806911f1a9237ea3e73d7a5f.jpg" TargetMode="External"/><Relationship Id="rId629" Type="http://schemas.openxmlformats.org/officeDocument/2006/relationships/hyperlink" Target="https://s3.amazonaws.com/cpgcamera_prod/ths_reports/kohlerdist.com/a.scott@kohlerdist.com/13bd04fa7f9511f1a43846219b10de08.jpg" TargetMode="External"/><Relationship Id="rId1161" Type="http://schemas.openxmlformats.org/officeDocument/2006/relationships/hyperlink" Target="https://s3.amazonaws.com/cpgcamera_prod/ths_reports/kohlerdist.com/p.mclaughlin@kohlerdist.com/c296901c717211f1b1c10e79d93e6f14.jpg" TargetMode="External"/><Relationship Id="rId1259" Type="http://schemas.openxmlformats.org/officeDocument/2006/relationships/hyperlink" Target="https://s3.amazonaws.com/cpgcamera_prod/ths_reports/kohlerdist.com/b.sengebush@kohlerdist.com/815ccec66ffc11f1b7680ef2bcb4e9aa.jpg" TargetMode="External"/><Relationship Id="rId1466" Type="http://schemas.openxmlformats.org/officeDocument/2006/relationships/hyperlink" Target="https://s3.amazonaws.com/cpgcamera_prod/ths_reports/kohlerdist.com/a.scott@kohlerdist.com/ddb545806e4f11f19ee2b2245db26c03.jpg" TargetMode="External"/><Relationship Id="rId2005" Type="http://schemas.openxmlformats.org/officeDocument/2006/relationships/hyperlink" Target="https://s3.amazonaws.com/cpgcamera_prod/ths_reports/kohlerdist.com/a.acciardi@kohlerdist.com/dc7747b44efa11f18a4d5246a9f98eef.jpg" TargetMode="External"/><Relationship Id="rId2212" Type="http://schemas.openxmlformats.org/officeDocument/2006/relationships/hyperlink" Target="https://s3.amazonaws.com/cpgcamera_prod/ths_reports/kohlerdist.com/b.sengebush@kohlerdist.com/4d425110497311f1be3da2349d5569f0.jpg" TargetMode="External"/><Relationship Id="rId836" Type="http://schemas.openxmlformats.org/officeDocument/2006/relationships/hyperlink" Target="https://s3.amazonaws.com/cpgcamera_prod/ths_reports/kohlerdist.com/b.sengebush@kohlerdist.com/232041247ae911f1b2cee685f4fde8ba.jpg" TargetMode="External"/><Relationship Id="rId1021" Type="http://schemas.openxmlformats.org/officeDocument/2006/relationships/hyperlink" Target="https://s3.amazonaws.com/cpgcamera_prod/ths_reports/kohlerdist.com/a.scott@kohlerdist.com/24ad4960757111f1ac402ec42485334c.jpg" TargetMode="External"/><Relationship Id="rId1119" Type="http://schemas.openxmlformats.org/officeDocument/2006/relationships/hyperlink" Target="https://s3.amazonaws.com/cpgcamera_prod/ths_reports/kohlerdist.com/a.scott@kohlerdist.com/190b23f273d711f18a8cee23edc1b1db.jpg" TargetMode="External"/><Relationship Id="rId1673" Type="http://schemas.openxmlformats.org/officeDocument/2006/relationships/hyperlink" Target="https://s3.amazonaws.com/cpgcamera_prod/ths_reports/kohlerdist.com/n.melissari@kohlerdist.com/ac0ef37e6a6611f18949aaffa3d9f27a.jpg" TargetMode="External"/><Relationship Id="rId1880" Type="http://schemas.openxmlformats.org/officeDocument/2006/relationships/hyperlink" Target="https://s3.amazonaws.com/cpgcamera_prod/ths_reports/kohlerdist.com/a.scott@kohlerdist.com/692f2eb2641611f19f5302c06eecbe1e.jpg" TargetMode="External"/><Relationship Id="rId1978" Type="http://schemas.openxmlformats.org/officeDocument/2006/relationships/hyperlink" Target="https://s3.amazonaws.com/cpgcamera_prod/ths_reports/kohlerdist.com/robinf@kohlerdist.com/b4e0d02c52eb11f182f11e8d30025fc4.jpg" TargetMode="External"/><Relationship Id="rId2517" Type="http://schemas.openxmlformats.org/officeDocument/2006/relationships/hyperlink" Target="https://s3.amazonaws.com/cpgcamera_prod/ths_reports/kohlerdist.com/robinf@kohlerdist.com/0e2346603ccb11f1bbe366e9eb5eeabf.jpg" TargetMode="External"/><Relationship Id="rId903" Type="http://schemas.openxmlformats.org/officeDocument/2006/relationships/hyperlink" Target="https://s3.amazonaws.com/cpgcamera_prod/ths_reports/kohlerdist.com/b.sengebush@kohlerdist.com/6f0501fa7a1d11f1a483c2c1afc8f536.jpg" TargetMode="External"/><Relationship Id="rId1326" Type="http://schemas.openxmlformats.org/officeDocument/2006/relationships/hyperlink" Target="https://s3.amazonaws.com/cpgcamera_prod/ths_reports/kohlerdist.com/p.mclaughlin@kohlerdist.com/efc1b2e06f2111f19a52fe6a8cf0195a.jpg" TargetMode="External"/><Relationship Id="rId1533" Type="http://schemas.openxmlformats.org/officeDocument/2006/relationships/hyperlink" Target="https://s3.amazonaws.com/cpgcamera_prod/ths_reports/kohlerdist.com/n.melissari@kohlerdist.com/7173ea346b3411f181058e6063ac01e3.jpg" TargetMode="External"/><Relationship Id="rId1740" Type="http://schemas.openxmlformats.org/officeDocument/2006/relationships/hyperlink" Target="https://s3.amazonaws.com/cpgcamera_prod/ths_reports/kohlerdist.com/a.scott@kohlerdist.com/215938c668e911f1808636323f544d5b.jpg" TargetMode="External"/><Relationship Id="rId32" Type="http://schemas.openxmlformats.org/officeDocument/2006/relationships/hyperlink" Target="https://s3.amazonaws.com/cpgcamera_prod/ths_reports/kohlerdist.com/n.melissari@kohlerdist.com/e1904204853d11f1bef3924354bfe064.jpg" TargetMode="External"/><Relationship Id="rId1600" Type="http://schemas.openxmlformats.org/officeDocument/2006/relationships/hyperlink" Target="https://s3.amazonaws.com/cpgcamera_prod/ths_reports/kohlerdist.com/n.melissari@kohlerdist.com/f657933c6b2e11f1b48612542cd93551.jpg" TargetMode="External"/><Relationship Id="rId1838" Type="http://schemas.openxmlformats.org/officeDocument/2006/relationships/hyperlink" Target="https://s3.amazonaws.com/cpgcamera_prod/ths_reports/kohlerdist.com/a.scott@kohlerdist.com/a6dcd13664e011f1ad063e40334ee8e7.jpg" TargetMode="External"/><Relationship Id="rId181" Type="http://schemas.openxmlformats.org/officeDocument/2006/relationships/hyperlink" Target="https://s3.amazonaws.com/cpgcamera_prod/ths_reports/kohlerdist.com/n.melissari@kohlerdist.com/1b3d47a4846211f1afa52ae291a38e7f.jpg" TargetMode="External"/><Relationship Id="rId1905" Type="http://schemas.openxmlformats.org/officeDocument/2006/relationships/hyperlink" Target="https://s3.amazonaws.com/cpgcamera_prod/ths_reports/kohlerdist.com/p.mclaughlin@kohlerdist.com/a0660376604a11f1bae37670f3527d62.jpg" TargetMode="External"/><Relationship Id="rId279" Type="http://schemas.openxmlformats.org/officeDocument/2006/relationships/hyperlink" Target="https://s3.amazonaws.com/cpgcamera_prod/ths_reports/kohlerdist.com/a.scott@kohlerdist.com/274a9340845711f188b44ad464241486.jpg" TargetMode="External"/><Relationship Id="rId486" Type="http://schemas.openxmlformats.org/officeDocument/2006/relationships/hyperlink" Target="https://s3.amazonaws.com/cpgcamera_prod/ths_reports/kohlerdist.com/b.sengebush@kohlerdist.com/8ede9502807d11f1ae146ee4cd3b7231.jpg" TargetMode="External"/><Relationship Id="rId693" Type="http://schemas.openxmlformats.org/officeDocument/2006/relationships/hyperlink" Target="https://s3.amazonaws.com/cpgcamera_prod/ths_reports/kohlerdist.com/n.melissari@kohlerdist.com/26414d7e7bd111f1a43d9ed155a5443b.jpg" TargetMode="External"/><Relationship Id="rId2167" Type="http://schemas.openxmlformats.org/officeDocument/2006/relationships/hyperlink" Target="https://s3.amazonaws.com/cpgcamera_prod/ths_reports/kohlerdist.com/j.colonna@kohlerdist.com/133b2d0a4a2e11f18e3dc2ebcdc1be9c.jpg" TargetMode="External"/><Relationship Id="rId2374" Type="http://schemas.openxmlformats.org/officeDocument/2006/relationships/hyperlink" Target="https://s3.amazonaws.com/cpgcamera_prod/ths_reports/kohlerdist.com/b.sengebush@kohlerdist.com/ceeccf3243ed11f1b11e42c71f1c2c51.jpg" TargetMode="External"/><Relationship Id="rId139" Type="http://schemas.openxmlformats.org/officeDocument/2006/relationships/hyperlink" Target="https://s3.amazonaws.com/cpgcamera_prod/ths_reports/kohlerdist.com/n.melissari@kohlerdist.com/cf5f3a9c847811f180b44ad464241486.jpg" TargetMode="External"/><Relationship Id="rId346" Type="http://schemas.openxmlformats.org/officeDocument/2006/relationships/hyperlink" Target="https://s3.amazonaws.com/cpgcamera_prod/ths_reports/kohlerdist.com/a.scott@kohlerdist.com/559b1718821511f1ac1c66b1fd310ba5.jpg" TargetMode="External"/><Relationship Id="rId553" Type="http://schemas.openxmlformats.org/officeDocument/2006/relationships/hyperlink" Target="https://s3.amazonaws.com/cpgcamera_prod/ths_reports/kohlerdist.com/a.scott@kohlerdist.com/1985a496806711f1bd376ee4cd3b7231.jpg" TargetMode="External"/><Relationship Id="rId760" Type="http://schemas.openxmlformats.org/officeDocument/2006/relationships/hyperlink" Target="https://s3.amazonaws.com/cpgcamera_prod/ths_reports/kohlerdist.com/n.melissari@kohlerdist.com/f6cbc5f27bb111f1bea652ef4f1c4740.jpg" TargetMode="External"/><Relationship Id="rId998" Type="http://schemas.openxmlformats.org/officeDocument/2006/relationships/hyperlink" Target="https://s3.amazonaws.com/cpgcamera_prod/ths_reports/kohlerdist.com/b.sengebush@kohlerdist.com/3ead0c22762c11f180f96addc4ab0e86.jpg" TargetMode="External"/><Relationship Id="rId1183" Type="http://schemas.openxmlformats.org/officeDocument/2006/relationships/hyperlink" Target="https://s3.amazonaws.com/cpgcamera_prod/ths_reports/kohlerdist.com/p.mclaughlin@kohlerdist.com/9dac09e670b711f1aa7852fb23ab3688.jpg" TargetMode="External"/><Relationship Id="rId1390" Type="http://schemas.openxmlformats.org/officeDocument/2006/relationships/hyperlink" Target="https://s3.amazonaws.com/cpgcamera_prod/ths_reports/kohlerdist.com/a.scott@kohlerdist.com/798dbd2e6e6f11f19e7c9adda404b78a.jpg" TargetMode="External"/><Relationship Id="rId2027" Type="http://schemas.openxmlformats.org/officeDocument/2006/relationships/hyperlink" Target="https://s3.amazonaws.com/cpgcamera_prod/ths_reports/kohlerdist.com/a.scott@kohlerdist.com/250f37284e3011f1a417c6b937f3b3b1.jpg" TargetMode="External"/><Relationship Id="rId2234" Type="http://schemas.openxmlformats.org/officeDocument/2006/relationships/hyperlink" Target="https://s3.amazonaws.com/cpgcamera_prod/ths_reports/kohlerdist.com/n.melissari@kohlerdist.com/38999f76496d11f1a867a2349d5569f0.jpg" TargetMode="External"/><Relationship Id="rId2441" Type="http://schemas.openxmlformats.org/officeDocument/2006/relationships/hyperlink" Target="https://s3.amazonaws.com/cpgcamera_prod/ths_reports/kohlerdist.com/b.sengebush@kohlerdist.com/eb773be63e7111f1ae652aca04aad2cf.jpg" TargetMode="External"/><Relationship Id="rId206" Type="http://schemas.openxmlformats.org/officeDocument/2006/relationships/hyperlink" Target="https://s3.amazonaws.com/cpgcamera_prod/ths_reports/kohlerdist.com/a.scott@kohlerdist.com/5989e0b2845d11f190722ae291a38e7f.jpg" TargetMode="External"/><Relationship Id="rId413" Type="http://schemas.openxmlformats.org/officeDocument/2006/relationships/hyperlink" Target="https://s3.amazonaws.com/cpgcamera_prod/ths_reports/kohlerdist.com/p.mclaughlin@kohlerdist.com/6ff2dcc4813c11f18fe516841982178b.jpg" TargetMode="External"/><Relationship Id="rId858" Type="http://schemas.openxmlformats.org/officeDocument/2006/relationships/hyperlink" Target="https://s3.amazonaws.com/cpgcamera_prod/ths_reports/kohlerdist.com/b.sengebush@kohlerdist.com/a08ac0d67a3911f1ab5e0ab7946f5aa9.jpg" TargetMode="External"/><Relationship Id="rId1043" Type="http://schemas.openxmlformats.org/officeDocument/2006/relationships/hyperlink" Target="https://s3.amazonaws.com/cpgcamera_prod/ths_reports/kohlerdist.com/p.mclaughlin@kohlerdist.com/f641ac3e74ac11f1bb3e8226585da093.jpg" TargetMode="External"/><Relationship Id="rId1488" Type="http://schemas.openxmlformats.org/officeDocument/2006/relationships/hyperlink" Target="https://s3.amazonaws.com/cpgcamera_prod/ths_reports/kohlerdist.com/robinf@kohlerdist.com/6805251e6b3711f1be0b8e6063ac01e3.jpg" TargetMode="External"/><Relationship Id="rId1695" Type="http://schemas.openxmlformats.org/officeDocument/2006/relationships/hyperlink" Target="https://s3.amazonaws.com/cpgcamera_prod/ths_reports/kohlerdist.com/b.sengebush@kohlerdist.com/9dd000c26a5d11f1a76eaaffa3d9f27a.jpg" TargetMode="External"/><Relationship Id="rId620" Type="http://schemas.openxmlformats.org/officeDocument/2006/relationships/hyperlink" Target="https://s3.amazonaws.com/cpgcamera_prod/ths_reports/kohlerdist.com/a.palmisano@kohlerdist.com/802a6d267f9f11f1948a46219b10de08.jpg" TargetMode="External"/><Relationship Id="rId718" Type="http://schemas.openxmlformats.org/officeDocument/2006/relationships/hyperlink" Target="https://s3.amazonaws.com/cpgcamera_prod/ths_reports/kohlerdist.com/b.sengebush@kohlerdist.com/779b85507bc611f18a0d9ed155a5443b.jpg" TargetMode="External"/><Relationship Id="rId925" Type="http://schemas.openxmlformats.org/officeDocument/2006/relationships/hyperlink" Target="https://s3.amazonaws.com/cpgcamera_prod/ths_reports/kohlerdist.com/b.sengebush@kohlerdist.com/2faa9ce2796211f1882a6eae52526f49.jpg" TargetMode="External"/><Relationship Id="rId1250" Type="http://schemas.openxmlformats.org/officeDocument/2006/relationships/hyperlink" Target="https://s3.amazonaws.com/cpgcamera_prod/ths_reports/kohlerdist.com/s.donahue@kohlerdist.com/d51ccb84700011f1aaa50ef2bcb4e9aa.jpg" TargetMode="External"/><Relationship Id="rId1348" Type="http://schemas.openxmlformats.org/officeDocument/2006/relationships/hyperlink" Target="https://s3.amazonaws.com/cpgcamera_prod/ths_reports/kohlerdist.com/p.mclaughlin@kohlerdist.com/e1758cf86f1611f1a8475ebaebbf2f25.jpg" TargetMode="External"/><Relationship Id="rId1555" Type="http://schemas.openxmlformats.org/officeDocument/2006/relationships/hyperlink" Target="https://s3.amazonaws.com/cpgcamera_prod/ths_reports/kohlerdist.com/n.melissari@kohlerdist.com/838472906b3211f1b5f6dacd2184810c.jpg" TargetMode="External"/><Relationship Id="rId1762" Type="http://schemas.openxmlformats.org/officeDocument/2006/relationships/hyperlink" Target="https://s3.amazonaws.com/cpgcamera_prod/ths_reports/kohlerdist.com/a.scott@kohlerdist.com/215938c668e911f1808636323f544d5b.jpg" TargetMode="External"/><Relationship Id="rId2301" Type="http://schemas.openxmlformats.org/officeDocument/2006/relationships/hyperlink" Target="https://s3.amazonaws.com/cpgcamera_prod/ths_reports/kohlerdist.com/j.colonna@kohlerdist.com/2c20b6d648ae11f19be29a9b05281bca.jpg" TargetMode="External"/><Relationship Id="rId1110" Type="http://schemas.openxmlformats.org/officeDocument/2006/relationships/hyperlink" Target="https://s3.amazonaws.com/cpgcamera_prod/ths_reports/kohlerdist.com/a.scott@kohlerdist.com/d824112273e111f19b6dee23edc1b1db.jpg" TargetMode="External"/><Relationship Id="rId1208" Type="http://schemas.openxmlformats.org/officeDocument/2006/relationships/hyperlink" Target="https://s3.amazonaws.com/cpgcamera_prod/ths_reports/kohlerdist.com/a.scott@kohlerdist.com/40d3aa02701311f181440ef2bcb4e9aa.jpg" TargetMode="External"/><Relationship Id="rId1415" Type="http://schemas.openxmlformats.org/officeDocument/2006/relationships/hyperlink" Target="https://s3.amazonaws.com/cpgcamera_prod/ths_reports/kohlerdist.com/p.mclaughlin@kohlerdist.com/5ab044f06e6811f191b432adefc10753.jpg" TargetMode="External"/><Relationship Id="rId54" Type="http://schemas.openxmlformats.org/officeDocument/2006/relationships/hyperlink" Target="https://s3.amazonaws.com/cpgcamera_prod/ths_reports/kohlerdist.com/n.melissari@kohlerdist.com/c7dd4d56853411f1b409924354bfe064.jpg" TargetMode="External"/><Relationship Id="rId1622" Type="http://schemas.openxmlformats.org/officeDocument/2006/relationships/hyperlink" Target="https://s3.amazonaws.com/cpgcamera_prod/ths_reports/kohlerdist.com/a.scott@kohlerdist.com/c163052a6a7611f18d1daaffa3d9f27a.jpg" TargetMode="External"/><Relationship Id="rId1927" Type="http://schemas.openxmlformats.org/officeDocument/2006/relationships/hyperlink" Target="https://s3.amazonaws.com/cpgcamera_prod/ths_reports/kohlerdist.com/p.mclaughlin@kohlerdist.com/c56910e859f411f1bb84f2019880479c.jpg" TargetMode="External"/><Relationship Id="rId2091" Type="http://schemas.openxmlformats.org/officeDocument/2006/relationships/hyperlink" Target="https://s3.amazonaws.com/cpgcamera_prod/ths_reports/kohlerdist.com/n.melissari@kohlerdist.com/01f9a51e4b0811f198ca5209d6dceaf8.jpg" TargetMode="External"/><Relationship Id="rId2189" Type="http://schemas.openxmlformats.org/officeDocument/2006/relationships/hyperlink" Target="https://s3.amazonaws.com/cpgcamera_prod/ths_reports/kohlerdist.com/h.sadik@kohlerdist.com/cf5344e0497b11f19827a2349d5569f0.jpg" TargetMode="External"/><Relationship Id="rId270" Type="http://schemas.openxmlformats.org/officeDocument/2006/relationships/hyperlink" Target="https://s3.amazonaws.com/cpgcamera_prod/ths_reports/kohlerdist.com/b.sengebush@kohlerdist.com/8bc81ef0845711f1bb3b2ae291a38e7f.jpg" TargetMode="External"/><Relationship Id="rId2396" Type="http://schemas.openxmlformats.org/officeDocument/2006/relationships/hyperlink" Target="https://s3.amazonaws.com/cpgcamera_prod/ths_reports/kohlerdist.com/c.payton@kohlerdist.com/456cee52431811f1b01f3af4b79d4a13.jpg" TargetMode="External"/><Relationship Id="rId130" Type="http://schemas.openxmlformats.org/officeDocument/2006/relationships/hyperlink" Target="https://s3.amazonaws.com/cpgcamera_prod/ths_reports/kohlerdist.com/n.melissari@kohlerdist.com/00a9bc92847b11f18e5f2ae291a38e7f.jpg" TargetMode="External"/><Relationship Id="rId368" Type="http://schemas.openxmlformats.org/officeDocument/2006/relationships/hyperlink" Target="https://s3.amazonaws.com/cpgcamera_prod/ths_reports/kohlerdist.com/a.scott@kohlerdist.com/0b5db5c881fe11f1815e66b1fd310ba5.jpg" TargetMode="External"/><Relationship Id="rId575" Type="http://schemas.openxmlformats.org/officeDocument/2006/relationships/hyperlink" Target="https://s3.amazonaws.com/cpgcamera_prod/ths_reports/kohlerdist.com/robinf@kohlerdist.com/82f4fdc8805d11f18df07ea3e73d7a5f.jpg" TargetMode="External"/><Relationship Id="rId782" Type="http://schemas.openxmlformats.org/officeDocument/2006/relationships/hyperlink" Target="https://s3.amazonaws.com/cpgcamera_prod/ths_reports/kohlerdist.com/n.melissari@kohlerdist.com/f6cbc5f27bb111f1bea652ef4f1c4740.jpg" TargetMode="External"/><Relationship Id="rId2049" Type="http://schemas.openxmlformats.org/officeDocument/2006/relationships/hyperlink" Target="https://s3.amazonaws.com/cpgcamera_prod/ths_reports/kohlerdist.com/m.harboy@kohlerdist.com/3c47867e4e1d11f191b3767d43c4e717.jpg" TargetMode="External"/><Relationship Id="rId2256" Type="http://schemas.openxmlformats.org/officeDocument/2006/relationships/hyperlink" Target="https://s3.amazonaws.com/cpgcamera_prod/ths_reports/kohlerdist.com/m.harboy@kohlerdist.com/6a241676496711f1b1f0c2ebcdc1be9c.jpg" TargetMode="External"/><Relationship Id="rId2463" Type="http://schemas.openxmlformats.org/officeDocument/2006/relationships/hyperlink" Target="https://s3.amazonaws.com/cpgcamera_prod/ths_reports/kohlerdist.com/dlagala@kohlerdist.com/98164b9c3e6011f198312aca04aad2cf.jpg" TargetMode="External"/><Relationship Id="rId228" Type="http://schemas.openxmlformats.org/officeDocument/2006/relationships/hyperlink" Target="https://s3.amazonaws.com/cpgcamera_prod/ths_reports/kohlerdist.com/b.sengebush@kohlerdist.com/f9643c14845c11f1a70c2ae291a38e7f.jpg" TargetMode="External"/><Relationship Id="rId435" Type="http://schemas.openxmlformats.org/officeDocument/2006/relationships/hyperlink" Target="https://s3.amazonaws.com/cpgcamera_prod/ths_reports/kohlerdist.com/n.melissari@kohlerdist.com/3a784d20812f11f1a9a8f21c75b75752.jpg" TargetMode="External"/><Relationship Id="rId642" Type="http://schemas.openxmlformats.org/officeDocument/2006/relationships/hyperlink" Target="https://s3.amazonaws.com/cpgcamera_prod/ths_reports/kohlerdist.com/a.scott@kohlerdist.com/4135d3f67ee311f1adf8e28a94c6fb31.jpg" TargetMode="External"/><Relationship Id="rId1065" Type="http://schemas.openxmlformats.org/officeDocument/2006/relationships/hyperlink" Target="https://s3.amazonaws.com/cpgcamera_prod/ths_reports/kohlerdist.com/p.mclaughlin@kohlerdist.com/89514dc8749811f1813462da5111e423.jpg" TargetMode="External"/><Relationship Id="rId1272" Type="http://schemas.openxmlformats.org/officeDocument/2006/relationships/hyperlink" Target="https://s3.amazonaws.com/cpgcamera_prod/ths_reports/kohlerdist.com/p.mclaughlin@kohlerdist.com/c4f414d46fe611f1b32d82e34fd8d5a7.jpg" TargetMode="External"/><Relationship Id="rId2116" Type="http://schemas.openxmlformats.org/officeDocument/2006/relationships/hyperlink" Target="https://s3.amazonaws.com/cpgcamera_prod/ths_reports/kohlerdist.com/robinf@kohlerdist.com/648280884a4611f1bfc00edafcaaaf45.jpg" TargetMode="External"/><Relationship Id="rId2323" Type="http://schemas.openxmlformats.org/officeDocument/2006/relationships/hyperlink" Target="https://s3.amazonaws.com/cpgcamera_prod/ths_reports/kohlerdist.com/n.melissari@kohlerdist.com/562dd748489911f19e1756c6efb0966a.jpg" TargetMode="External"/><Relationship Id="rId502" Type="http://schemas.openxmlformats.org/officeDocument/2006/relationships/hyperlink" Target="https://s3.amazonaws.com/cpgcamera_prod/ths_reports/kohlerdist.com/a.scott@kohlerdist.com/6cdf8a50807411f190247ea3e73d7a5f.jpg" TargetMode="External"/><Relationship Id="rId947" Type="http://schemas.openxmlformats.org/officeDocument/2006/relationships/hyperlink" Target="https://s3.amazonaws.com/cpgcamera_prod/ths_reports/kohlerdist.com/a.scott@kohlerdist.com/63257bec765511f1ae96566a3ec5e435.jpg" TargetMode="External"/><Relationship Id="rId1132" Type="http://schemas.openxmlformats.org/officeDocument/2006/relationships/hyperlink" Target="https://s3.amazonaws.com/cpgcamera_prod/ths_reports/kohlerdist.com/a.scott@kohlerdist.com/a07897a8718d11f1b131ceb0d08f0f73.jpg" TargetMode="External"/><Relationship Id="rId1577" Type="http://schemas.openxmlformats.org/officeDocument/2006/relationships/hyperlink" Target="https://s3.amazonaws.com/cpgcamera_prod/ths_reports/kohlerdist.com/n.melissari@kohlerdist.com/390108206b3011f184d58e6063ac01e3.jpg" TargetMode="External"/><Relationship Id="rId1784" Type="http://schemas.openxmlformats.org/officeDocument/2006/relationships/hyperlink" Target="https://s3.amazonaws.com/cpgcamera_prod/ths_reports/kohlerdist.com/n.melissari@kohlerdist.com/19df3db468d711f1b8075e231b75548d.jpg" TargetMode="External"/><Relationship Id="rId1991" Type="http://schemas.openxmlformats.org/officeDocument/2006/relationships/hyperlink" Target="https://s3.amazonaws.com/cpgcamera_prod/ths_reports/kohlerdist.com/j.odonoghue@kohlerdist.com/cb3817b84fb211f19865b6df3c8d6e36.jpg" TargetMode="External"/><Relationship Id="rId76" Type="http://schemas.openxmlformats.org/officeDocument/2006/relationships/hyperlink" Target="https://s3.amazonaws.com/cpgcamera_prod/ths_reports/kohlerdist.com/p.mclaughlin@kohlerdist.com/09040d9a852811f1afcd924354bfe064.jpg" TargetMode="External"/><Relationship Id="rId807" Type="http://schemas.openxmlformats.org/officeDocument/2006/relationships/hyperlink" Target="https://s3.amazonaws.com/cpgcamera_prod/ths_reports/kohlerdist.com/n.melissari@kohlerdist.com/f75fd7247bb111f18626ae252bb716b1.jpg" TargetMode="External"/><Relationship Id="rId1437" Type="http://schemas.openxmlformats.org/officeDocument/2006/relationships/hyperlink" Target="https://s3.amazonaws.com/cpgcamera_prod/ths_reports/kohlerdist.com/a.scott@kohlerdist.com/ec42136a6e5b11f1a8b832adefc10753.jpg" TargetMode="External"/><Relationship Id="rId1644" Type="http://schemas.openxmlformats.org/officeDocument/2006/relationships/hyperlink" Target="https://s3.amazonaws.com/cpgcamera_prod/ths_reports/kohlerdist.com/b.sengebush@kohlerdist.com/0f3040906a6f11f1b4facadd732692a0.jpg" TargetMode="External"/><Relationship Id="rId1851" Type="http://schemas.openxmlformats.org/officeDocument/2006/relationships/hyperlink" Target="https://s3.amazonaws.com/cpgcamera_prod/ths_reports/kohlerdist.com/a.scott@kohlerdist.com/bd9e53f664de11f1b4c5a64969367efa.jpg" TargetMode="External"/><Relationship Id="rId1504" Type="http://schemas.openxmlformats.org/officeDocument/2006/relationships/hyperlink" Target="https://s3.amazonaws.com/cpgcamera_prod/ths_reports/kohlerdist.com/n.melissari@kohlerdist.com/7173ea346b3411f181058e6063ac01e3.jpg" TargetMode="External"/><Relationship Id="rId1711" Type="http://schemas.openxmlformats.org/officeDocument/2006/relationships/hyperlink" Target="https://s3.amazonaws.com/cpgcamera_prod/ths_reports/kohlerdist.com/a.scott@kohlerdist.com/215938c668e911f1808636323f544d5b.jpg" TargetMode="External"/><Relationship Id="rId1949" Type="http://schemas.openxmlformats.org/officeDocument/2006/relationships/hyperlink" Target="https://s3.amazonaws.com/cpgcamera_prod/ths_reports/kohlerdist.com/p.mclaughlin@kohlerdist.com/2265df90593e11f1b1b672a586240bf7.jpg" TargetMode="External"/><Relationship Id="rId292" Type="http://schemas.openxmlformats.org/officeDocument/2006/relationships/hyperlink" Target="https://s3.amazonaws.com/cpgcamera_prod/ths_reports/kohlerdist.com/a.scott@kohlerdist.com/276f3538845711f1b9dd2ae291a38e7f.jpg" TargetMode="External"/><Relationship Id="rId1809" Type="http://schemas.openxmlformats.org/officeDocument/2006/relationships/hyperlink" Target="https://s3.amazonaws.com/cpgcamera_prod/ths_reports/kohlerdist.com/a.scott@kohlerdist.com/06b7e89065b111f1896cde86d381b973.jpg" TargetMode="External"/><Relationship Id="rId597" Type="http://schemas.openxmlformats.org/officeDocument/2006/relationships/hyperlink" Target="https://s3.amazonaws.com/cpgcamera_prod/ths_reports/kohlerdist.com/m.ast@kohlerdist.com/2ae0d6867fb111f1b85e0a7de4540e70.jpg" TargetMode="External"/><Relationship Id="rId2180" Type="http://schemas.openxmlformats.org/officeDocument/2006/relationships/hyperlink" Target="https://s3.amazonaws.com/cpgcamera_prod/ths_reports/kohlerdist.com/p.mclaughlin@kohlerdist.com/a29fc31c4a4111f188bcc65f9ca233ca.jpg" TargetMode="External"/><Relationship Id="rId2278" Type="http://schemas.openxmlformats.org/officeDocument/2006/relationships/hyperlink" Target="https://s3.amazonaws.com/cpgcamera_prod/ths_reports/kohlerdist.com/j.odonoghue@kohlerdist.com/74cd1e88495d11f19e19a2349d5569f0.jpg" TargetMode="External"/><Relationship Id="rId2485" Type="http://schemas.openxmlformats.org/officeDocument/2006/relationships/hyperlink" Target="https://s3.amazonaws.com/cpgcamera_prod/ths_reports/kohlerdist.com/m.ast@kohlerdist.com/2abd17303db911f1a7c42aca04aad2cf.jpg" TargetMode="External"/><Relationship Id="rId152" Type="http://schemas.openxmlformats.org/officeDocument/2006/relationships/hyperlink" Target="https://s3.amazonaws.com/cpgcamera_prod/ths_reports/kohlerdist.com/n.melissari@kohlerdist.com/266e364a846e11f1b8372ae291a38e7f.jpg" TargetMode="External"/><Relationship Id="rId457" Type="http://schemas.openxmlformats.org/officeDocument/2006/relationships/hyperlink" Target="https://s3.amazonaws.com/cpgcamera_prod/ths_reports/kohlerdist.com/p.mclaughlin@kohlerdist.com/4038d930812c11f18e89467f529f8163.jpg" TargetMode="External"/><Relationship Id="rId1087" Type="http://schemas.openxmlformats.org/officeDocument/2006/relationships/hyperlink" Target="https://s3.amazonaws.com/cpgcamera_prod/ths_reports/kohlerdist.com/p.mclaughlin@kohlerdist.com/e0c63eb2749111f1bf1e7ecd35b8ce2d.jpg" TargetMode="External"/><Relationship Id="rId1294" Type="http://schemas.openxmlformats.org/officeDocument/2006/relationships/hyperlink" Target="https://s3.amazonaws.com/cpgcamera_prod/ths_reports/kohlerdist.com/p.mclaughlin@kohlerdist.com/631d2e026f2e11f18137528add57bb54.jpg" TargetMode="External"/><Relationship Id="rId2040" Type="http://schemas.openxmlformats.org/officeDocument/2006/relationships/hyperlink" Target="https://s3.amazonaws.com/cpgcamera_prod/ths_reports/kohlerdist.com/a.acciardi@kohlerdist.com/6cf8143c4e2211f1b481c6b937f3b3b1.jpg" TargetMode="External"/><Relationship Id="rId2138" Type="http://schemas.openxmlformats.org/officeDocument/2006/relationships/hyperlink" Target="https://s3.amazonaws.com/cpgcamera_prod/ths_reports/kohlerdist.com/j.colonna@kohlerdist.com/7deb56424a3e11f19aae2e353b606086.jpg" TargetMode="External"/><Relationship Id="rId664" Type="http://schemas.openxmlformats.org/officeDocument/2006/relationships/hyperlink" Target="https://s3.amazonaws.com/cpgcamera_prod/ths_reports/kohlerdist.com/n.melissari@kohlerdist.com/49ba097e7ed511f1a0e11e894bf1315d.jpg" TargetMode="External"/><Relationship Id="rId871" Type="http://schemas.openxmlformats.org/officeDocument/2006/relationships/hyperlink" Target="https://s3.amazonaws.com/cpgcamera_prod/ths_reports/kohlerdist.com/b.sengebush@kohlerdist.com/a08ac0d67a3911f1ab5e0ab7946f5aa9.jpg" TargetMode="External"/><Relationship Id="rId969" Type="http://schemas.openxmlformats.org/officeDocument/2006/relationships/hyperlink" Target="https://s3.amazonaws.com/cpgcamera_prod/ths_reports/kohlerdist.com/a.scott@kohlerdist.com/cb234ac2765411f19af1566a3ec5e435.jpg" TargetMode="External"/><Relationship Id="rId1599" Type="http://schemas.openxmlformats.org/officeDocument/2006/relationships/hyperlink" Target="https://s3.amazonaws.com/cpgcamera_prod/ths_reports/kohlerdist.com/n.melissari@kohlerdist.com/f657933c6b2e11f1b48612542cd93551.jpg" TargetMode="External"/><Relationship Id="rId2345" Type="http://schemas.openxmlformats.org/officeDocument/2006/relationships/hyperlink" Target="https://s3.amazonaws.com/cpgcamera_prod/ths_reports/kohlerdist.com/n.melissari@kohlerdist.com/e4904f2a44c011f199c5c266f5b94518.jpg" TargetMode="External"/><Relationship Id="rId317" Type="http://schemas.openxmlformats.org/officeDocument/2006/relationships/hyperlink" Target="https://s3.amazonaws.com/cpgcamera_prod/ths_reports/kohlerdist.com/n.melissari@kohlerdist.com/54c44774844f11f1afc74ad464241486.jpg" TargetMode="External"/><Relationship Id="rId524" Type="http://schemas.openxmlformats.org/officeDocument/2006/relationships/hyperlink" Target="https://s3.amazonaws.com/cpgcamera_prod/ths_reports/kohlerdist.com/v.gallagher@kohlerdist.com/0c896de2807e11f192636ee4cd3b7231.jpg" TargetMode="External"/><Relationship Id="rId731" Type="http://schemas.openxmlformats.org/officeDocument/2006/relationships/hyperlink" Target="https://s3.amazonaws.com/cpgcamera_prod/ths_reports/kohlerdist.com/b.sengebush@kohlerdist.com/6bc66d8c7bc411f1b3d5a21eb7116df6.jpg" TargetMode="External"/><Relationship Id="rId1154" Type="http://schemas.openxmlformats.org/officeDocument/2006/relationships/hyperlink" Target="https://s3.amazonaws.com/cpgcamera_prod/ths_reports/kohlerdist.com/a.scott@kohlerdist.com/6f95b1ca718811f19caeceb0d08f0f73.jpg" TargetMode="External"/><Relationship Id="rId1361" Type="http://schemas.openxmlformats.org/officeDocument/2006/relationships/hyperlink" Target="https://s3.amazonaws.com/cpgcamera_prod/ths_reports/kohlerdist.com/a.palmisano@kohlerdist.com/aef9ebf66f1211f1966e0a758cc2e5bc.jpg" TargetMode="External"/><Relationship Id="rId1459" Type="http://schemas.openxmlformats.org/officeDocument/2006/relationships/hyperlink" Target="https://s3.amazonaws.com/cpgcamera_prod/ths_reports/kohlerdist.com/a.scott@kohlerdist.com/ddb545806e4f11f19ee2b2245db26c03.jpg" TargetMode="External"/><Relationship Id="rId2205" Type="http://schemas.openxmlformats.org/officeDocument/2006/relationships/hyperlink" Target="https://s3.amazonaws.com/cpgcamera_prod/ths_reports/kohlerdist.com/n.melissari@kohlerdist.com/133ef03a497411f19bc2a2349d5569f0.jpg" TargetMode="External"/><Relationship Id="rId2412" Type="http://schemas.openxmlformats.org/officeDocument/2006/relationships/hyperlink" Target="https://s3.amazonaws.com/cpgcamera_prod/ths_reports/kohlerdist.com/n.melissari@kohlerdist.com/b8031e2e3f3e11f1829f2aca04aad2cf.jpg" TargetMode="External"/><Relationship Id="rId98" Type="http://schemas.openxmlformats.org/officeDocument/2006/relationships/hyperlink" Target="https://s3.amazonaws.com/cpgcamera_prod/ths_reports/kohlerdist.com/n.melissari@kohlerdist.com/aa1eff56852211f19b9c2a402785980f.jpg" TargetMode="External"/><Relationship Id="rId829" Type="http://schemas.openxmlformats.org/officeDocument/2006/relationships/hyperlink" Target="https://s3.amazonaws.com/cpgcamera_prod/ths_reports/kohlerdist.com/p.mclaughlin@kohlerdist.com/06cdafac7aee11f18c86e685f4fde8ba.jpg" TargetMode="External"/><Relationship Id="rId1014" Type="http://schemas.openxmlformats.org/officeDocument/2006/relationships/hyperlink" Target="https://s3.amazonaws.com/cpgcamera_prod/ths_reports/kohlerdist.com/p.mclaughlin@kohlerdist.com/96161cc6758511f1a1232ec42485334c.jpg" TargetMode="External"/><Relationship Id="rId1221" Type="http://schemas.openxmlformats.org/officeDocument/2006/relationships/hyperlink" Target="https://s3.amazonaws.com/cpgcamera_prod/ths_reports/kohlerdist.com/a.scott@kohlerdist.com/0aa56600701311f1938e0ef2bcb4e9aa.jpg" TargetMode="External"/><Relationship Id="rId1666" Type="http://schemas.openxmlformats.org/officeDocument/2006/relationships/hyperlink" Target="https://s3.amazonaws.com/cpgcamera_prod/ths_reports/kohlerdist.com/n.melissari@kohlerdist.com/ac0ef37e6a6611f18949aaffa3d9f27a.jpg" TargetMode="External"/><Relationship Id="rId1873" Type="http://schemas.openxmlformats.org/officeDocument/2006/relationships/hyperlink" Target="https://s3.amazonaws.com/cpgcamera_prod/ths_reports/kohlerdist.com/a.scott@kohlerdist.com/692f2eb2641611f19f5302c06eecbe1e.jpg" TargetMode="External"/><Relationship Id="rId1319" Type="http://schemas.openxmlformats.org/officeDocument/2006/relationships/hyperlink" Target="https://s3.amazonaws.com/cpgcamera_prod/ths_reports/kohlerdist.com/p.mclaughlin@kohlerdist.com/efc1b2e06f2111f19a52fe6a8cf0195a.jpg" TargetMode="External"/><Relationship Id="rId1526" Type="http://schemas.openxmlformats.org/officeDocument/2006/relationships/hyperlink" Target="https://s3.amazonaws.com/cpgcamera_prod/ths_reports/kohlerdist.com/n.melissari@kohlerdist.com/7173ea346b3411f181058e6063ac01e3.jpg" TargetMode="External"/><Relationship Id="rId1733" Type="http://schemas.openxmlformats.org/officeDocument/2006/relationships/hyperlink" Target="https://s3.amazonaws.com/cpgcamera_prod/ths_reports/kohlerdist.com/a.scott@kohlerdist.com/215938c668e911f1808636323f544d5b.jpg" TargetMode="External"/><Relationship Id="rId1940" Type="http://schemas.openxmlformats.org/officeDocument/2006/relationships/hyperlink" Target="https://s3.amazonaws.com/cpgcamera_prod/ths_reports/kohlerdist.com/m.harboy@kohlerdist.com/6c6a083859dd11f1987a2acedd4ad0d3.jpg" TargetMode="External"/><Relationship Id="rId25" Type="http://schemas.openxmlformats.org/officeDocument/2006/relationships/hyperlink" Target="https://s3.amazonaws.com/cpgcamera_prod/ths_reports/kohlerdist.com/n.melissari@kohlerdist.com/04049208854411f19d07de2946ffd50e.jpg" TargetMode="External"/><Relationship Id="rId1800" Type="http://schemas.openxmlformats.org/officeDocument/2006/relationships/hyperlink" Target="https://s3.amazonaws.com/cpgcamera_prod/ths_reports/kohlerdist.com/n.melissari@kohlerdist.com/cb0df43068ce11f187f35e231b75548d.jpg" TargetMode="External"/><Relationship Id="rId174" Type="http://schemas.openxmlformats.org/officeDocument/2006/relationships/hyperlink" Target="https://s3.amazonaws.com/cpgcamera_prod/ths_reports/kohlerdist.com/n.melissari@kohlerdist.com/470562ac846411f192c02ae291a38e7f.jpg" TargetMode="External"/><Relationship Id="rId381" Type="http://schemas.openxmlformats.org/officeDocument/2006/relationships/hyperlink" Target="https://s3.amazonaws.com/cpgcamera_prod/ths_reports/kohlerdist.com/a.scott@kohlerdist.com/da7faf0c81e311f1a022a6469b8b872b.jpg" TargetMode="External"/><Relationship Id="rId2062" Type="http://schemas.openxmlformats.org/officeDocument/2006/relationships/hyperlink" Target="https://s3.amazonaws.com/cpgcamera_prod/ths_reports/kohlerdist.com/m.ast@kohlerdist.com/a7df27944d6d11f19b7d5209d6dceaf8.jpg" TargetMode="External"/><Relationship Id="rId241" Type="http://schemas.openxmlformats.org/officeDocument/2006/relationships/hyperlink" Target="https://s3.amazonaws.com/cpgcamera_prod/ths_reports/kohlerdist.com/b.sengebush@kohlerdist.com/f9e329a2845c11f1a70c2ae291a38e7f.jpg" TargetMode="External"/><Relationship Id="rId479" Type="http://schemas.openxmlformats.org/officeDocument/2006/relationships/hyperlink" Target="https://s3.amazonaws.com/cpgcamera_prod/ths_reports/kohlerdist.com/b.sengebush@kohlerdist.com/3a9ff990809611f1a9636ee4cd3b7231.jpg" TargetMode="External"/><Relationship Id="rId686" Type="http://schemas.openxmlformats.org/officeDocument/2006/relationships/hyperlink" Target="https://s3.amazonaws.com/cpgcamera_prod/ths_reports/kohlerdist.com/n.melissari@kohlerdist.com/54c2350e7bdc11f1ac99a21eb7116df6.jpg" TargetMode="External"/><Relationship Id="rId893" Type="http://schemas.openxmlformats.org/officeDocument/2006/relationships/hyperlink" Target="https://s3.amazonaws.com/cpgcamera_prod/ths_reports/kohlerdist.com/b.sengebush@kohlerdist.com/a1029ad47a3911f1932ac2c1afc8f536.jpg" TargetMode="External"/><Relationship Id="rId2367" Type="http://schemas.openxmlformats.org/officeDocument/2006/relationships/hyperlink" Target="https://s3.amazonaws.com/cpgcamera_prod/ths_reports/kohlerdist.com/b.sengebush@kohlerdist.com/a954b42843fd11f1896a3af4b79d4a13.jpg" TargetMode="External"/><Relationship Id="rId339" Type="http://schemas.openxmlformats.org/officeDocument/2006/relationships/hyperlink" Target="https://s3.amazonaws.com/cpgcamera_prod/ths_reports/kohlerdist.com/p.lopez@kohlerdist.com/b6b9295a821911f1a410927223e8c545.jpg" TargetMode="External"/><Relationship Id="rId546" Type="http://schemas.openxmlformats.org/officeDocument/2006/relationships/hyperlink" Target="https://s3.amazonaws.com/cpgcamera_prod/ths_reports/kohlerdist.com/b.sengebush@kohlerdist.com/cd6c2c1a806611f1bfcf7ea3e73d7a5f.jpg" TargetMode="External"/><Relationship Id="rId753" Type="http://schemas.openxmlformats.org/officeDocument/2006/relationships/hyperlink" Target="https://s3.amazonaws.com/cpgcamera_prod/ths_reports/kohlerdist.com/n.melissari@kohlerdist.com/60ca0e2a7bbf11f1a2d89ed155a5443b.jpg" TargetMode="External"/><Relationship Id="rId1176" Type="http://schemas.openxmlformats.org/officeDocument/2006/relationships/hyperlink" Target="https://s3.amazonaws.com/cpgcamera_prod/ths_reports/kohlerdist.com/p.mclaughlin@kohlerdist.com/6ede4a8470da11f1b06b0673ff9e1c0c.jpg" TargetMode="External"/><Relationship Id="rId1383" Type="http://schemas.openxmlformats.org/officeDocument/2006/relationships/hyperlink" Target="https://s3.amazonaws.com/cpgcamera_prod/ths_reports/kohlerdist.com/b.sengebush@kohlerdist.com/8f0c1f646e7f11f1a06d9adda404b78a.jpg" TargetMode="External"/><Relationship Id="rId2227" Type="http://schemas.openxmlformats.org/officeDocument/2006/relationships/hyperlink" Target="https://s3.amazonaws.com/cpgcamera_prod/ths_reports/kohlerdist.com/n.melissari@kohlerdist.com/2a62f522496f11f19899a2349d5569f0.jpg" TargetMode="External"/><Relationship Id="rId2434" Type="http://schemas.openxmlformats.org/officeDocument/2006/relationships/hyperlink" Target="https://s3.amazonaws.com/cpgcamera_prod/ths_reports/kohlerdist.com/n.melissari@kohlerdist.com/da89bbb03f2511f188c816fc07c30496.jpg" TargetMode="External"/><Relationship Id="rId101" Type="http://schemas.openxmlformats.org/officeDocument/2006/relationships/hyperlink" Target="https://s3.amazonaws.com/cpgcamera_prod/ths_reports/kohlerdist.com/dlagala@kohlerdist.com/25ae7580851811f181249e81334f7fd2.jpg" TargetMode="External"/><Relationship Id="rId406" Type="http://schemas.openxmlformats.org/officeDocument/2006/relationships/hyperlink" Target="https://s3.amazonaws.com/cpgcamera_prod/ths_reports/kohlerdist.com/robinf@kohlerdist.com/7e0dd4ca813d11f1b81e529e1be6c745.jpg" TargetMode="External"/><Relationship Id="rId960" Type="http://schemas.openxmlformats.org/officeDocument/2006/relationships/hyperlink" Target="https://s3.amazonaws.com/cpgcamera_prod/ths_reports/kohlerdist.com/a.scott@kohlerdist.com/cb234ac2765411f19af1566a3ec5e435.jpg" TargetMode="External"/><Relationship Id="rId1036" Type="http://schemas.openxmlformats.org/officeDocument/2006/relationships/hyperlink" Target="https://s3.amazonaws.com/cpgcamera_prod/ths_reports/kohlerdist.com/p.mclaughlin@kohlerdist.com/105b46da756f11f1a2542ec42485334c.jpg" TargetMode="External"/><Relationship Id="rId1243" Type="http://schemas.openxmlformats.org/officeDocument/2006/relationships/hyperlink" Target="https://s3.amazonaws.com/cpgcamera_prod/ths_reports/kohlerdist.com/a.scott@kohlerdist.com/291bd4da701211f195160ef2bcb4e9aa.jpg" TargetMode="External"/><Relationship Id="rId1590" Type="http://schemas.openxmlformats.org/officeDocument/2006/relationships/hyperlink" Target="https://s3.amazonaws.com/cpgcamera_prod/ths_reports/kohlerdist.com/n.melissari@kohlerdist.com/f657933c6b2e11f1b48612542cd93551.jpg" TargetMode="External"/><Relationship Id="rId1688" Type="http://schemas.openxmlformats.org/officeDocument/2006/relationships/hyperlink" Target="https://s3.amazonaws.com/cpgcamera_prod/ths_reports/kohlerdist.com/p.mclaughlin@kohlerdist.com/a65a802e6a6111f1bed3aaffa3d9f27a.jpg" TargetMode="External"/><Relationship Id="rId1895" Type="http://schemas.openxmlformats.org/officeDocument/2006/relationships/hyperlink" Target="https://s3.amazonaws.com/cpgcamera_prod/ths_reports/kohlerdist.com/a.scott@kohlerdist.com/3a2f35da641111f18dee02c06eecbe1e.jpg" TargetMode="External"/><Relationship Id="rId613" Type="http://schemas.openxmlformats.org/officeDocument/2006/relationships/hyperlink" Target="https://s3.amazonaws.com/cpgcamera_prod/ths_reports/kohlerdist.com/a.palmisano@kohlerdist.com/ac58d2ae7fa211f197e50a7de4540e70.jpg" TargetMode="External"/><Relationship Id="rId820" Type="http://schemas.openxmlformats.org/officeDocument/2006/relationships/hyperlink" Target="https://s3.amazonaws.com/cpgcamera_prod/ths_reports/kohlerdist.com/p.mclaughlin@kohlerdist.com/30a0e11a7af211f1b95ce685f4fde8ba.jpg" TargetMode="External"/><Relationship Id="rId918" Type="http://schemas.openxmlformats.org/officeDocument/2006/relationships/hyperlink" Target="https://s3.amazonaws.com/cpgcamera_prod/ths_reports/kohlerdist.com/b.sengebush@kohlerdist.com/a2420964796e11f19d476eae52526f49.jpg" TargetMode="External"/><Relationship Id="rId1450" Type="http://schemas.openxmlformats.org/officeDocument/2006/relationships/hyperlink" Target="https://s3.amazonaws.com/cpgcamera_prod/ths_reports/kohlerdist.com/p.mclaughlin@kohlerdist.com/58ad2e9e6e5811f1b99932adefc10753.jpg" TargetMode="External"/><Relationship Id="rId1548" Type="http://schemas.openxmlformats.org/officeDocument/2006/relationships/hyperlink" Target="https://s3.amazonaws.com/cpgcamera_prod/ths_reports/kohlerdist.com/n.melissari@kohlerdist.com/7173ea346b3411f181058e6063ac01e3.jpg" TargetMode="External"/><Relationship Id="rId1755" Type="http://schemas.openxmlformats.org/officeDocument/2006/relationships/hyperlink" Target="https://s3.amazonaws.com/cpgcamera_prod/ths_reports/kohlerdist.com/a.scott@kohlerdist.com/215938c668e911f1808636323f544d5b.jpg" TargetMode="External"/><Relationship Id="rId2501" Type="http://schemas.openxmlformats.org/officeDocument/2006/relationships/hyperlink" Target="https://s3.amazonaws.com/cpgcamera_prod/ths_reports/kohlerdist.com/m.ast@kohlerdist.com/fa25c2cc3ce911f19df7a64e0198c478.jpg" TargetMode="External"/><Relationship Id="rId1103" Type="http://schemas.openxmlformats.org/officeDocument/2006/relationships/hyperlink" Target="https://s3.amazonaws.com/cpgcamera_prod/ths_reports/kohlerdist.com/a.scott@kohlerdist.com/765e87ec73e611f1ae22ee23edc1b1db.jpg" TargetMode="External"/><Relationship Id="rId1310" Type="http://schemas.openxmlformats.org/officeDocument/2006/relationships/hyperlink" Target="https://s3.amazonaws.com/cpgcamera_prod/ths_reports/kohlerdist.com/p.mclaughlin@kohlerdist.com/ef2a6a486f2111f1954fd62fabc52eb8.jpg" TargetMode="External"/><Relationship Id="rId1408" Type="http://schemas.openxmlformats.org/officeDocument/2006/relationships/hyperlink" Target="https://s3.amazonaws.com/cpgcamera_prod/ths_reports/kohlerdist.com/a.scott@kohlerdist.com/97001b6e6e6911f1b74d32adefc10753.jpg" TargetMode="External"/><Relationship Id="rId1962" Type="http://schemas.openxmlformats.org/officeDocument/2006/relationships/hyperlink" Target="https://s3.amazonaws.com/cpgcamera_prod/ths_reports/kohlerdist.com/a.scott@kohlerdist.com/4055cab2547311f1a1d4e6edce9f1f2e.jpg" TargetMode="External"/><Relationship Id="rId47" Type="http://schemas.openxmlformats.org/officeDocument/2006/relationships/hyperlink" Target="https://s3.amazonaws.com/cpgcamera_prod/ths_reports/kohlerdist.com/n.melissari@kohlerdist.com/6e9f950c853711f19f02de2946ffd50e.jpg" TargetMode="External"/><Relationship Id="rId1615" Type="http://schemas.openxmlformats.org/officeDocument/2006/relationships/hyperlink" Target="https://s3.amazonaws.com/cpgcamera_prod/ths_reports/kohlerdist.com/b.sengebush@kohlerdist.com/bbdebc986a7611f1a809aaffa3d9f27a.jpg" TargetMode="External"/><Relationship Id="rId1822" Type="http://schemas.openxmlformats.org/officeDocument/2006/relationships/hyperlink" Target="https://s3.amazonaws.com/cpgcamera_prod/ths_reports/kohlerdist.com/a.scott@kohlerdist.com/5a6a007264ee11f1a15fa64969367efa.jpg" TargetMode="External"/><Relationship Id="rId196" Type="http://schemas.openxmlformats.org/officeDocument/2006/relationships/hyperlink" Target="https://s3.amazonaws.com/cpgcamera_prod/ths_reports/kohlerdist.com/n.melissari@kohlerdist.com/66b58130846011f1a22bf6a858e5d46d.jpg" TargetMode="External"/><Relationship Id="rId2084" Type="http://schemas.openxmlformats.org/officeDocument/2006/relationships/hyperlink" Target="https://s3.amazonaws.com/cpgcamera_prod/ths_reports/kohlerdist.com/n.melissari@kohlerdist.com/2909d13e4b1111f1aa8c767d43c4e717.jpg" TargetMode="External"/><Relationship Id="rId2291" Type="http://schemas.openxmlformats.org/officeDocument/2006/relationships/hyperlink" Target="https://s3.amazonaws.com/cpgcamera_prod/ths_reports/kohlerdist.com/j.colonna@kohlerdist.com/2e3e12b648b211f18a1456cb454cd580.jpg" TargetMode="External"/><Relationship Id="rId263" Type="http://schemas.openxmlformats.org/officeDocument/2006/relationships/hyperlink" Target="https://s3.amazonaws.com/cpgcamera_prod/ths_reports/kohlerdist.com/b.sengebush@kohlerdist.com/5de1bb8e845911f19f494ad464241486.jpg" TargetMode="External"/><Relationship Id="rId470" Type="http://schemas.openxmlformats.org/officeDocument/2006/relationships/hyperlink" Target="https://s3.amazonaws.com/cpgcamera_prod/ths_reports/kohlerdist.com/n.melissari@kohlerdist.com/f7828fb2812911f1a4865aeb7cf23878.jpg" TargetMode="External"/><Relationship Id="rId2151" Type="http://schemas.openxmlformats.org/officeDocument/2006/relationships/hyperlink" Target="https://s3.amazonaws.com/cpgcamera_prod/ths_reports/kohlerdist.com/robinf@kohlerdist.com/bd6806604a3611f190ee0edafcaaaf45.jpg" TargetMode="External"/><Relationship Id="rId2389" Type="http://schemas.openxmlformats.org/officeDocument/2006/relationships/hyperlink" Target="https://s3.amazonaws.com/cpgcamera_prod/ths_reports/kohlerdist.com/n.melissari@kohlerdist.com/07f62e1a431f11f18568aed0e7ff82ba.jpg" TargetMode="External"/><Relationship Id="rId123" Type="http://schemas.openxmlformats.org/officeDocument/2006/relationships/hyperlink" Target="https://s3.amazonaws.com/cpgcamera_prod/ths_reports/kohlerdist.com/dlagala@kohlerdist.com/93c4f44e851411f1b4bb2a402785980f.jpg" TargetMode="External"/><Relationship Id="rId330" Type="http://schemas.openxmlformats.org/officeDocument/2006/relationships/hyperlink" Target="https://s3.amazonaws.com/cpgcamera_prod/ths_reports/kohlerdist.com/robinf@kohlerdist.com/0c0a2ff2844611f19fb2529129c93aae.jpg" TargetMode="External"/><Relationship Id="rId568" Type="http://schemas.openxmlformats.org/officeDocument/2006/relationships/hyperlink" Target="https://s3.amazonaws.com/cpgcamera_prod/ths_reports/kohlerdist.com/p.mclaughlin@kohlerdist.com/8fb76ad4806011f1bb077ea3e73d7a5f.jpg" TargetMode="External"/><Relationship Id="rId775" Type="http://schemas.openxmlformats.org/officeDocument/2006/relationships/hyperlink" Target="https://s3.amazonaws.com/cpgcamera_prod/ths_reports/kohlerdist.com/n.melissari@kohlerdist.com/f6cbc5f27bb111f1bea652ef4f1c4740.jpg" TargetMode="External"/><Relationship Id="rId982" Type="http://schemas.openxmlformats.org/officeDocument/2006/relationships/hyperlink" Target="https://s3.amazonaws.com/cpgcamera_prod/ths_reports/kohlerdist.com/p.mclaughlin@kohlerdist.com/4965b6bc763311f18f38566a3ec5e435.jpg" TargetMode="External"/><Relationship Id="rId1198" Type="http://schemas.openxmlformats.org/officeDocument/2006/relationships/hyperlink" Target="https://s3.amazonaws.com/cpgcamera_prod/ths_reports/kohlerdist.com/a.scott@kohlerdist.com/38c3930e702711f1bc22de1b940aa6a4.jpg" TargetMode="External"/><Relationship Id="rId2011" Type="http://schemas.openxmlformats.org/officeDocument/2006/relationships/hyperlink" Target="https://s3.amazonaws.com/cpgcamera_prod/ths_reports/kohlerdist.com/a.acciardi@kohlerdist.com/dc7747b44efa11f18a4d5246a9f98eef.jpg" TargetMode="External"/><Relationship Id="rId2249" Type="http://schemas.openxmlformats.org/officeDocument/2006/relationships/hyperlink" Target="https://s3.amazonaws.com/cpgcamera_prod/ths_reports/kohlerdist.com/a.lundy@kohlerdist.com/b38acccc496911f18b08aaba1651462a.jpg" TargetMode="External"/><Relationship Id="rId2456" Type="http://schemas.openxmlformats.org/officeDocument/2006/relationships/hyperlink" Target="https://s3.amazonaws.com/cpgcamera_prod/ths_reports/kohlerdist.com/b.sengebush@kohlerdist.com/f054995c3e6b11f1980816fc07c30496.jpg" TargetMode="External"/><Relationship Id="rId428" Type="http://schemas.openxmlformats.org/officeDocument/2006/relationships/hyperlink" Target="https://s3.amazonaws.com/cpgcamera_prod/ths_reports/kohlerdist.com/n.melissari@kohlerdist.com/2e54b1fc813211f19d2936d9a9622374.jpg" TargetMode="External"/><Relationship Id="rId635" Type="http://schemas.openxmlformats.org/officeDocument/2006/relationships/hyperlink" Target="https://s3.amazonaws.com/cpgcamera_prod/ths_reports/kohlerdist.com/a.scott@kohlerdist.com/4135d3f67ee311f1adf8e28a94c6fb31.jpg" TargetMode="External"/><Relationship Id="rId842" Type="http://schemas.openxmlformats.org/officeDocument/2006/relationships/hyperlink" Target="https://s3.amazonaws.com/cpgcamera_prod/ths_reports/kohlerdist.com/p.mclaughlin@kohlerdist.com/3bd070347ae611f197d7e685f4fde8ba.jpg" TargetMode="External"/><Relationship Id="rId1058" Type="http://schemas.openxmlformats.org/officeDocument/2006/relationships/hyperlink" Target="https://s3.amazonaws.com/cpgcamera_prod/ths_reports/kohlerdist.com/p.mclaughlin@kohlerdist.com/258c542474a511f1882aa69c6251f73a.jpg" TargetMode="External"/><Relationship Id="rId1265" Type="http://schemas.openxmlformats.org/officeDocument/2006/relationships/hyperlink" Target="https://s3.amazonaws.com/cpgcamera_prod/ths_reports/kohlerdist.com/p.mclaughlin@kohlerdist.com/9c60b3786ff111f186e6de1b940aa6a4.jpg" TargetMode="External"/><Relationship Id="rId1472" Type="http://schemas.openxmlformats.org/officeDocument/2006/relationships/hyperlink" Target="https://s3.amazonaws.com/cpgcamera_prod/ths_reports/kohlerdist.com/robinf@kohlerdist.com/b5ef37406e4f11f19cf032adefc10753.jpg" TargetMode="External"/><Relationship Id="rId2109" Type="http://schemas.openxmlformats.org/officeDocument/2006/relationships/hyperlink" Target="https://s3.amazonaws.com/cpgcamera_prod/ths_reports/kohlerdist.com/a.acciardi@kohlerdist.com/e3d9b0ac4a4d11f1b2cd2e353b606086.jpg" TargetMode="External"/><Relationship Id="rId2316" Type="http://schemas.openxmlformats.org/officeDocument/2006/relationships/hyperlink" Target="https://s3.amazonaws.com/cpgcamera_prod/ths_reports/kohlerdist.com/n.melissari@kohlerdist.com/562dd748489911f19e1756c6efb0966a.jpg" TargetMode="External"/><Relationship Id="rId2523" Type="http://schemas.openxmlformats.org/officeDocument/2006/relationships/hyperlink" Target="https://s3.amazonaws.com/cpgcamera_prod/ths_reports/kohlerdist.com/a.palmisano@kohlerdist.com/34baf38e380e11f18389d2c308583846.jpg" TargetMode="External"/><Relationship Id="rId702" Type="http://schemas.openxmlformats.org/officeDocument/2006/relationships/hyperlink" Target="https://s3.amazonaws.com/cpgcamera_prod/ths_reports/kohlerdist.com/n.melissari@kohlerdist.com/6fb272847bc811f1a34ba21eb7116df6.jpg" TargetMode="External"/><Relationship Id="rId1125" Type="http://schemas.openxmlformats.org/officeDocument/2006/relationships/hyperlink" Target="https://s3.amazonaws.com/cpgcamera_prod/ths_reports/kohlerdist.com/a.scott@kohlerdist.com/8cbd913e73cf11f1898f96b8f50850c1.jpg" TargetMode="External"/><Relationship Id="rId1332" Type="http://schemas.openxmlformats.org/officeDocument/2006/relationships/hyperlink" Target="https://s3.amazonaws.com/cpgcamera_prod/ths_reports/kohlerdist.com/p.mclaughlin@kohlerdist.com/1f61c6e06f1b11f1a3e2c2290d138d4c.jpg" TargetMode="External"/><Relationship Id="rId1777" Type="http://schemas.openxmlformats.org/officeDocument/2006/relationships/hyperlink" Target="https://s3.amazonaws.com/cpgcamera_prod/ths_reports/kohlerdist.com/n.melissari@kohlerdist.com/9845ad3468da11f1917136323f544d5b.jpg" TargetMode="External"/><Relationship Id="rId1984" Type="http://schemas.openxmlformats.org/officeDocument/2006/relationships/hyperlink" Target="https://s3.amazonaws.com/cpgcamera_prod/ths_reports/kohlerdist.com/p.mclaughlin@kohlerdist.com/663c06bc507a11f1ab917aa1d5603fc1.jpg" TargetMode="External"/><Relationship Id="rId69" Type="http://schemas.openxmlformats.org/officeDocument/2006/relationships/hyperlink" Target="https://s3.amazonaws.com/cpgcamera_prod/ths_reports/kohlerdist.com/n.melissari@kohlerdist.com/efc2199c852e11f1a1b8de2946ffd50e.jpg" TargetMode="External"/><Relationship Id="rId1637" Type="http://schemas.openxmlformats.org/officeDocument/2006/relationships/hyperlink" Target="https://s3.amazonaws.com/cpgcamera_prod/ths_reports/kohlerdist.com/b.sengebush@kohlerdist.com/aece0bb26a6c11f1a030aaffa3d9f27a.jpg" TargetMode="External"/><Relationship Id="rId1844" Type="http://schemas.openxmlformats.org/officeDocument/2006/relationships/hyperlink" Target="https://s3.amazonaws.com/cpgcamera_prod/ths_reports/kohlerdist.com/a.scott@kohlerdist.com/a6dcd13664e011f1ad063e40334ee8e7.jpg" TargetMode="External"/><Relationship Id="rId1704" Type="http://schemas.openxmlformats.org/officeDocument/2006/relationships/hyperlink" Target="https://s3.amazonaws.com/cpgcamera_prod/ths_reports/kohlerdist.com/a.scott@kohlerdist.com/215938c668e911f1808636323f544d5b.jpg" TargetMode="External"/><Relationship Id="rId285" Type="http://schemas.openxmlformats.org/officeDocument/2006/relationships/hyperlink" Target="https://s3.amazonaws.com/cpgcamera_prod/ths_reports/kohlerdist.com/a.scott@kohlerdist.com/274a9340845711f188b44ad464241486.jpg" TargetMode="External"/><Relationship Id="rId1911" Type="http://schemas.openxmlformats.org/officeDocument/2006/relationships/hyperlink" Target="https://s3.amazonaws.com/cpgcamera_prod/ths_reports/kohlerdist.com/a.palmisano@kohlerdist.com/3b135dbc5f5911f1adc6fed1a8270a9e.jpg" TargetMode="External"/><Relationship Id="rId492" Type="http://schemas.openxmlformats.org/officeDocument/2006/relationships/hyperlink" Target="https://s3.amazonaws.com/cpgcamera_prod/ths_reports/kohlerdist.com/b.sengebush@kohlerdist.com/daca6cf2807811f1a0ab7ea3e73d7a5f.jpg" TargetMode="External"/><Relationship Id="rId797" Type="http://schemas.openxmlformats.org/officeDocument/2006/relationships/hyperlink" Target="https://s3.amazonaws.com/cpgcamera_prod/ths_reports/kohlerdist.com/n.melissari@kohlerdist.com/f75fd7247bb111f18626ae252bb716b1.jpg" TargetMode="External"/><Relationship Id="rId2173" Type="http://schemas.openxmlformats.org/officeDocument/2006/relationships/hyperlink" Target="https://s3.amazonaws.com/cpgcamera_prod/ths_reports/kohlerdist.com/p.mclaughlin@kohlerdist.com/a29fc31c4a4111f188bcc65f9ca233ca.jpg" TargetMode="External"/><Relationship Id="rId2380" Type="http://schemas.openxmlformats.org/officeDocument/2006/relationships/hyperlink" Target="https://s3.amazonaws.com/cpgcamera_prod/ths_reports/kohlerdist.com/b.sengebush@kohlerdist.com/e248092843ea11f1b8e03af4b79d4a13.jpg" TargetMode="External"/><Relationship Id="rId2478" Type="http://schemas.openxmlformats.org/officeDocument/2006/relationships/hyperlink" Target="https://s3.amazonaws.com/cpgcamera_prod/ths_reports/kohlerdist.com/n.melissari@kohlerdist.com/8076147c3e5b11f1993bd203528d3bd2.jpg" TargetMode="External"/><Relationship Id="rId145" Type="http://schemas.openxmlformats.org/officeDocument/2006/relationships/hyperlink" Target="https://s3.amazonaws.com/cpgcamera_prod/ths_reports/kohlerdist.com/n.melissari@kohlerdist.com/b0c44180846f11f1a5c42ae291a38e7f.jpg" TargetMode="External"/><Relationship Id="rId352" Type="http://schemas.openxmlformats.org/officeDocument/2006/relationships/hyperlink" Target="https://s3.amazonaws.com/cpgcamera_prod/ths_reports/kohlerdist.com/a.scott@kohlerdist.com/b0913f0e821411f184d566b1fd310ba5.jpg" TargetMode="External"/><Relationship Id="rId1287" Type="http://schemas.openxmlformats.org/officeDocument/2006/relationships/hyperlink" Target="https://s3.amazonaws.com/cpgcamera_prod/ths_reports/kohlerdist.com/a.scott@kohlerdist.com/c06b47da6f4511f1aa14fe6a8cf0195a.jpg" TargetMode="External"/><Relationship Id="rId2033" Type="http://schemas.openxmlformats.org/officeDocument/2006/relationships/hyperlink" Target="https://s3.amazonaws.com/cpgcamera_prod/ths_reports/kohlerdist.com/a.scott@kohlerdist.com/250f37284e3011f1a417c6b937f3b3b1.jpg" TargetMode="External"/><Relationship Id="rId2240" Type="http://schemas.openxmlformats.org/officeDocument/2006/relationships/hyperlink" Target="https://s3.amazonaws.com/cpgcamera_prod/ths_reports/kohlerdist.com/b.sengebush@kohlerdist.com/a8a8023e496911f1889c66ac31d09b88.jpg" TargetMode="External"/><Relationship Id="rId212" Type="http://schemas.openxmlformats.org/officeDocument/2006/relationships/hyperlink" Target="https://s3.amazonaws.com/cpgcamera_prod/ths_reports/kohlerdist.com/b.sengebush@kohlerdist.com/f9643c14845c11f1a70c2ae291a38e7f.jpg" TargetMode="External"/><Relationship Id="rId657" Type="http://schemas.openxmlformats.org/officeDocument/2006/relationships/hyperlink" Target="https://s3.amazonaws.com/cpgcamera_prod/ths_reports/kohlerdist.com/robinf@kohlerdist.com/93beead47ed111f1bc32e600b42b2549.jpg" TargetMode="External"/><Relationship Id="rId864" Type="http://schemas.openxmlformats.org/officeDocument/2006/relationships/hyperlink" Target="https://s3.amazonaws.com/cpgcamera_prod/ths_reports/kohlerdist.com/b.sengebush@kohlerdist.com/a08ac0d67a3911f1ab5e0ab7946f5aa9.jpg" TargetMode="External"/><Relationship Id="rId1494" Type="http://schemas.openxmlformats.org/officeDocument/2006/relationships/hyperlink" Target="https://s3.amazonaws.com/cpgcamera_prod/ths_reports/kohlerdist.com/robinf@kohlerdist.com/6805251e6b3711f1be0b8e6063ac01e3.jpg" TargetMode="External"/><Relationship Id="rId1799" Type="http://schemas.openxmlformats.org/officeDocument/2006/relationships/hyperlink" Target="https://s3.amazonaws.com/cpgcamera_prod/ths_reports/kohlerdist.com/n.melissari@kohlerdist.com/cb0df43068ce11f187f35e231b75548d.jpg" TargetMode="External"/><Relationship Id="rId2100" Type="http://schemas.openxmlformats.org/officeDocument/2006/relationships/hyperlink" Target="https://s3.amazonaws.com/cpgcamera_prod/ths_reports/kohlerdist.com/n.melissari@kohlerdist.com/616a2c464b0611f1ba3b5209d6dceaf8.jpg" TargetMode="External"/><Relationship Id="rId2338" Type="http://schemas.openxmlformats.org/officeDocument/2006/relationships/hyperlink" Target="https://s3.amazonaws.com/cpgcamera_prod/ths_reports/kohlerdist.com/robinf@kohlerdist.com/941c7152457611f19b04c266f5b94518.jpg" TargetMode="External"/><Relationship Id="rId517" Type="http://schemas.openxmlformats.org/officeDocument/2006/relationships/hyperlink" Target="https://s3.amazonaws.com/cpgcamera_prod/ths_reports/kohlerdist.com/b.sengebush@kohlerdist.com/1b9380b6806f11f18c5c7ea3e73d7a5f.jpg" TargetMode="External"/><Relationship Id="rId724" Type="http://schemas.openxmlformats.org/officeDocument/2006/relationships/hyperlink" Target="https://s3.amazonaws.com/cpgcamera_prod/ths_reports/kohlerdist.com/n.melissari@kohlerdist.com/cf76d69a7bc511f186529ed155a5443b.jpg" TargetMode="External"/><Relationship Id="rId931" Type="http://schemas.openxmlformats.org/officeDocument/2006/relationships/hyperlink" Target="https://s3.amazonaws.com/cpgcamera_prod/ths_reports/kohlerdist.com/p.mclaughlin@kohlerdist.com/2e6020b6795b11f196be6eae52526f49.jpg" TargetMode="External"/><Relationship Id="rId1147" Type="http://schemas.openxmlformats.org/officeDocument/2006/relationships/hyperlink" Target="https://s3.amazonaws.com/cpgcamera_prod/ths_reports/kohlerdist.com/a.scott@kohlerdist.com/6f95b1ca718811f19caeceb0d08f0f73.jpg" TargetMode="External"/><Relationship Id="rId1354" Type="http://schemas.openxmlformats.org/officeDocument/2006/relationships/hyperlink" Target="https://s3.amazonaws.com/cpgcamera_prod/ths_reports/kohlerdist.com/a.palmisano@kohlerdist.com/aef9ebf66f1211f1966e0a758cc2e5bc.jpg" TargetMode="External"/><Relationship Id="rId1561" Type="http://schemas.openxmlformats.org/officeDocument/2006/relationships/hyperlink" Target="https://s3.amazonaws.com/cpgcamera_prod/ths_reports/kohlerdist.com/n.melissari@kohlerdist.com/b1f5d4ee6b3111f1b10e8e6063ac01e3.jpg" TargetMode="External"/><Relationship Id="rId2405" Type="http://schemas.openxmlformats.org/officeDocument/2006/relationships/hyperlink" Target="https://s3.amazonaws.com/cpgcamera_prod/ths_reports/kohlerdist.com/n.melissari@kohlerdist.com/d183f2a4425611f190fa3af4b79d4a13.jpg" TargetMode="External"/><Relationship Id="rId60" Type="http://schemas.openxmlformats.org/officeDocument/2006/relationships/hyperlink" Target="https://s3.amazonaws.com/cpgcamera_prod/ths_reports/kohlerdist.com/n.melissari@kohlerdist.com/b11b1522853311f19a2bde2946ffd50e.jpg" TargetMode="External"/><Relationship Id="rId1007" Type="http://schemas.openxmlformats.org/officeDocument/2006/relationships/hyperlink" Target="https://s3.amazonaws.com/cpgcamera_prod/ths_reports/kohlerdist.com/p.mclaughlin@kohlerdist.com/0b139986758b11f1b0b4d2305ddbe756.jpg" TargetMode="External"/><Relationship Id="rId1214" Type="http://schemas.openxmlformats.org/officeDocument/2006/relationships/hyperlink" Target="https://s3.amazonaws.com/cpgcamera_prod/ths_reports/kohlerdist.com/a.scott@kohlerdist.com/40d3aa02701311f181440ef2bcb4e9aa.jpg" TargetMode="External"/><Relationship Id="rId1421" Type="http://schemas.openxmlformats.org/officeDocument/2006/relationships/hyperlink" Target="https://s3.amazonaws.com/cpgcamera_prod/ths_reports/kohlerdist.com/p.mclaughlin@kohlerdist.com/5ab044f06e6811f191b432adefc10753.jpg" TargetMode="External"/><Relationship Id="rId1659" Type="http://schemas.openxmlformats.org/officeDocument/2006/relationships/hyperlink" Target="https://s3.amazonaws.com/cpgcamera_prod/ths_reports/kohlerdist.com/n.melissari@kohlerdist.com/1e3926706a6911f1a18ecadd732692a0.jpg" TargetMode="External"/><Relationship Id="rId1866" Type="http://schemas.openxmlformats.org/officeDocument/2006/relationships/hyperlink" Target="https://s3.amazonaws.com/cpgcamera_prod/ths_reports/kohlerdist.com/a.scott@kohlerdist.com/80b3f44c64dd11f1b2eca64969367efa.jpg" TargetMode="External"/><Relationship Id="rId1519" Type="http://schemas.openxmlformats.org/officeDocument/2006/relationships/hyperlink" Target="https://s3.amazonaws.com/cpgcamera_prod/ths_reports/kohlerdist.com/n.melissari@kohlerdist.com/7173ea346b3411f181058e6063ac01e3.jpg" TargetMode="External"/><Relationship Id="rId1726" Type="http://schemas.openxmlformats.org/officeDocument/2006/relationships/hyperlink" Target="https://s3.amazonaws.com/cpgcamera_prod/ths_reports/kohlerdist.com/a.scott@kohlerdist.com/215938c668e911f1808636323f544d5b.jpg" TargetMode="External"/><Relationship Id="rId1933" Type="http://schemas.openxmlformats.org/officeDocument/2006/relationships/hyperlink" Target="https://s3.amazonaws.com/cpgcamera_prod/ths_reports/kohlerdist.com/j.colonna@kohlerdist.com/14d02c6059f111f1abdcf2019880479c.jpg" TargetMode="External"/><Relationship Id="rId18" Type="http://schemas.openxmlformats.org/officeDocument/2006/relationships/hyperlink" Target="https://s3.amazonaws.com/cpgcamera_prod/ths_reports/kohlerdist.com/n.melissari@kohlerdist.com/de4efc1885db11f1a6ea9ad864ecf12e.jpg" TargetMode="External"/><Relationship Id="rId2195" Type="http://schemas.openxmlformats.org/officeDocument/2006/relationships/hyperlink" Target="https://s3.amazonaws.com/cpgcamera_prod/ths_reports/kohlerdist.com/robinf@kohlerdist.com/b4a0ed68497711f1a16ea2349d5569f0.jpg" TargetMode="External"/><Relationship Id="rId167" Type="http://schemas.openxmlformats.org/officeDocument/2006/relationships/hyperlink" Target="https://s3.amazonaws.com/cpgcamera_prod/ths_reports/kohlerdist.com/n.melissari@kohlerdist.com/b0d0fad2846b11f1ab272ae291a38e7f.jpg" TargetMode="External"/><Relationship Id="rId374" Type="http://schemas.openxmlformats.org/officeDocument/2006/relationships/hyperlink" Target="https://s3.amazonaws.com/cpgcamera_prod/ths_reports/kohlerdist.com/p.mclaughlin@kohlerdist.com/e74e772c81f711f1aa3266b1fd310ba5.jpg" TargetMode="External"/><Relationship Id="rId581" Type="http://schemas.openxmlformats.org/officeDocument/2006/relationships/hyperlink" Target="https://s3.amazonaws.com/cpgcamera_prod/ths_reports/kohlerdist.com/p.mclaughlin@kohlerdist.com/2d9fdd94805c11f1bf876ee4cd3b7231.jpg" TargetMode="External"/><Relationship Id="rId2055" Type="http://schemas.openxmlformats.org/officeDocument/2006/relationships/hyperlink" Target="https://s3.amazonaws.com/cpgcamera_prod/ths_reports/kohlerdist.com/a.scott@kohlerdist.com/3a8e9ca44e1911f1aff9c6b937f3b3b1.jpg" TargetMode="External"/><Relationship Id="rId2262" Type="http://schemas.openxmlformats.org/officeDocument/2006/relationships/hyperlink" Target="https://s3.amazonaws.com/cpgcamera_prod/ths_reports/kohlerdist.com/b.sengebush@kohlerdist.com/eed4acda496411f19218c2ebcdc1be9c.jpg" TargetMode="External"/><Relationship Id="rId234" Type="http://schemas.openxmlformats.org/officeDocument/2006/relationships/hyperlink" Target="https://s3.amazonaws.com/cpgcamera_prod/ths_reports/kohlerdist.com/b.sengebush@kohlerdist.com/f9643c14845c11f1a70c2ae291a38e7f.jpg" TargetMode="External"/><Relationship Id="rId679" Type="http://schemas.openxmlformats.org/officeDocument/2006/relationships/hyperlink" Target="https://s3.amazonaws.com/cpgcamera_prod/ths_reports/kohlerdist.com/n.melissari@kohlerdist.com/1cdf94167be011f190ac9ed155a5443b.jpg" TargetMode="External"/><Relationship Id="rId886" Type="http://schemas.openxmlformats.org/officeDocument/2006/relationships/hyperlink" Target="https://s3.amazonaws.com/cpgcamera_prod/ths_reports/kohlerdist.com/b.sengebush@kohlerdist.com/a1029ad47a3911f1932ac2c1afc8f536.jpg" TargetMode="External"/><Relationship Id="rId2" Type="http://schemas.openxmlformats.org/officeDocument/2006/relationships/hyperlink" Target="https://s3.amazonaws.com/cpgcamera_prod/ths_reports/kohlerdist.com/b.sengebush@kohlerdist.com/6045477c85e111f1a7569ad864ecf12e.jpg" TargetMode="External"/><Relationship Id="rId441" Type="http://schemas.openxmlformats.org/officeDocument/2006/relationships/hyperlink" Target="https://s3.amazonaws.com/cpgcamera_prod/ths_reports/kohlerdist.com/n.melissari@kohlerdist.com/b2c0032e812d11f184a2f21c75b75752.jpg" TargetMode="External"/><Relationship Id="rId539" Type="http://schemas.openxmlformats.org/officeDocument/2006/relationships/hyperlink" Target="https://s3.amazonaws.com/cpgcamera_prod/ths_reports/kohlerdist.com/a.scott@kohlerdist.com/c3ed3b00806811f1867a7ea3e73d7a5f.jpg" TargetMode="External"/><Relationship Id="rId746" Type="http://schemas.openxmlformats.org/officeDocument/2006/relationships/hyperlink" Target="https://s3.amazonaws.com/cpgcamera_prod/ths_reports/kohlerdist.com/n.melissari@kohlerdist.com/bd44bd467bc211f19301a21eb7116df6.jpg" TargetMode="External"/><Relationship Id="rId1071" Type="http://schemas.openxmlformats.org/officeDocument/2006/relationships/hyperlink" Target="https://s3.amazonaws.com/cpgcamera_prod/ths_reports/kohlerdist.com/a.scott@kohlerdist.com/9a842e98749411f18ede62da5111e423.jpg" TargetMode="External"/><Relationship Id="rId1169" Type="http://schemas.openxmlformats.org/officeDocument/2006/relationships/hyperlink" Target="https://s3.amazonaws.com/cpgcamera_prod/ths_reports/kohlerdist.com/a.palmisano@kohlerdist.com/7cdb940270da11f1bec386929dcb627d.jpg" TargetMode="External"/><Relationship Id="rId1376" Type="http://schemas.openxmlformats.org/officeDocument/2006/relationships/hyperlink" Target="https://s3.amazonaws.com/cpgcamera_prod/ths_reports/kohlerdist.com/a.scott@kohlerdist.com/dc96e0906e8c11f1aa7732adefc10753.jpg" TargetMode="External"/><Relationship Id="rId1583" Type="http://schemas.openxmlformats.org/officeDocument/2006/relationships/hyperlink" Target="https://s3.amazonaws.com/cpgcamera_prod/ths_reports/kohlerdist.com/n.melissari@kohlerdist.com/78f651c06b2f11f1beb88e6063ac01e3.jpg" TargetMode="External"/><Relationship Id="rId2122" Type="http://schemas.openxmlformats.org/officeDocument/2006/relationships/hyperlink" Target="https://s3.amazonaws.com/cpgcamera_prod/ths_reports/kohlerdist.com/a.scott@kohlerdist.com/ac8c813e4a4211f1a4342e353b606086.jpg" TargetMode="External"/><Relationship Id="rId2427" Type="http://schemas.openxmlformats.org/officeDocument/2006/relationships/hyperlink" Target="https://s3.amazonaws.com/cpgcamera_prod/ths_reports/kohlerdist.com/n.melissari@kohlerdist.com/b27fe4c23f2b11f186f42aca04aad2cf.jpg" TargetMode="External"/><Relationship Id="rId301" Type="http://schemas.openxmlformats.org/officeDocument/2006/relationships/hyperlink" Target="https://s3.amazonaws.com/cpgcamera_prod/ths_reports/kohlerdist.com/b.sengebush@kohlerdist.com/9841be46845411f1b72b2ae291a38e7f.jpg" TargetMode="External"/><Relationship Id="rId953" Type="http://schemas.openxmlformats.org/officeDocument/2006/relationships/hyperlink" Target="https://s3.amazonaws.com/cpgcamera_prod/ths_reports/kohlerdist.com/a.scott@kohlerdist.com/12ab7f7c765511f18c6f761c2ba99231.jpg" TargetMode="External"/><Relationship Id="rId1029" Type="http://schemas.openxmlformats.org/officeDocument/2006/relationships/hyperlink" Target="https://s3.amazonaws.com/cpgcamera_prod/ths_reports/kohlerdist.com/p.mclaughlin@kohlerdist.com/0f1b0bb6756f11f1b059d2305ddbe756.jpg" TargetMode="External"/><Relationship Id="rId1236" Type="http://schemas.openxmlformats.org/officeDocument/2006/relationships/hyperlink" Target="https://s3.amazonaws.com/cpgcamera_prod/ths_reports/kohlerdist.com/a.scott@kohlerdist.com/291bd4da701211f195160ef2bcb4e9aa.jpg" TargetMode="External"/><Relationship Id="rId1790" Type="http://schemas.openxmlformats.org/officeDocument/2006/relationships/hyperlink" Target="https://s3.amazonaws.com/cpgcamera_prod/ths_reports/kohlerdist.com/n.melissari@kohlerdist.com/913e567868d311f1988636323f544d5b.jpg" TargetMode="External"/><Relationship Id="rId1888" Type="http://schemas.openxmlformats.org/officeDocument/2006/relationships/hyperlink" Target="https://s3.amazonaws.com/cpgcamera_prod/ths_reports/kohlerdist.com/a.scott@kohlerdist.com/3a2f35da641111f18dee02c06eecbe1e.jpg" TargetMode="External"/><Relationship Id="rId82" Type="http://schemas.openxmlformats.org/officeDocument/2006/relationships/hyperlink" Target="https://s3.amazonaws.com/cpgcamera_prod/ths_reports/kohlerdist.com/n.melissari@kohlerdist.com/18a3bc4c852711f1a5912a402785980f.jpg" TargetMode="External"/><Relationship Id="rId606" Type="http://schemas.openxmlformats.org/officeDocument/2006/relationships/hyperlink" Target="https://s3.amazonaws.com/cpgcamera_prod/ths_reports/kohlerdist.com/a.palmisano@kohlerdist.com/2203ce407fa411f1b43646475879cb9a.jpg" TargetMode="External"/><Relationship Id="rId813" Type="http://schemas.openxmlformats.org/officeDocument/2006/relationships/hyperlink" Target="https://s3.amazonaws.com/cpgcamera_prod/ths_reports/kohlerdist.com/p.mclaughlin@kohlerdist.com/44ac6ca47af411f19852e685f4fde8ba.jpg" TargetMode="External"/><Relationship Id="rId1443" Type="http://schemas.openxmlformats.org/officeDocument/2006/relationships/hyperlink" Target="https://s3.amazonaws.com/cpgcamera_prod/ths_reports/kohlerdist.com/a.scott@kohlerdist.com/ec42136a6e5b11f1a8b832adefc10753.jpg" TargetMode="External"/><Relationship Id="rId1650" Type="http://schemas.openxmlformats.org/officeDocument/2006/relationships/hyperlink" Target="https://s3.amazonaws.com/cpgcamera_prod/ths_reports/kohlerdist.com/n.melissari@kohlerdist.com/1e3926706a6911f1a18ecadd732692a0.jpg" TargetMode="External"/><Relationship Id="rId1748" Type="http://schemas.openxmlformats.org/officeDocument/2006/relationships/hyperlink" Target="https://s3.amazonaws.com/cpgcamera_prod/ths_reports/kohlerdist.com/a.scott@kohlerdist.com/215938c668e911f1808636323f544d5b.jpg" TargetMode="External"/><Relationship Id="rId1303" Type="http://schemas.openxmlformats.org/officeDocument/2006/relationships/hyperlink" Target="https://s3.amazonaws.com/cpgcamera_prod/ths_reports/kohlerdist.com/a.scott@kohlerdist.com/bab7d8bc6f2711f19c04fe6a8cf0195a.jpg" TargetMode="External"/><Relationship Id="rId1510" Type="http://schemas.openxmlformats.org/officeDocument/2006/relationships/hyperlink" Target="https://s3.amazonaws.com/cpgcamera_prod/ths_reports/kohlerdist.com/n.melissari@kohlerdist.com/7173ea346b3411f181058e6063ac01e3.jpg" TargetMode="External"/><Relationship Id="rId1955" Type="http://schemas.openxmlformats.org/officeDocument/2006/relationships/hyperlink" Target="https://s3.amazonaws.com/cpgcamera_prod/ths_reports/kohlerdist.com/a.scott@kohlerdist.com/8ef381ec592711f192dc764a5d11bfd8.jpg" TargetMode="External"/><Relationship Id="rId1608" Type="http://schemas.openxmlformats.org/officeDocument/2006/relationships/hyperlink" Target="https://s3.amazonaws.com/cpgcamera_prod/ths_reports/kohlerdist.com/p.mclaughlin@kohlerdist.com/9f7c039a6b2e11f189bf8e6063ac01e3.jpg" TargetMode="External"/><Relationship Id="rId1815" Type="http://schemas.openxmlformats.org/officeDocument/2006/relationships/hyperlink" Target="https://s3.amazonaws.com/cpgcamera_prod/ths_reports/kohlerdist.com/a.scott@kohlerdist.com/06b7e89065b111f1896cde86d381b973.jpg" TargetMode="External"/><Relationship Id="rId189" Type="http://schemas.openxmlformats.org/officeDocument/2006/relationships/hyperlink" Target="https://s3.amazonaws.com/cpgcamera_prod/ths_reports/kohlerdist.com/n.melissari@kohlerdist.com/b9f97bd4846111f194912ae291a38e7f.jpg" TargetMode="External"/><Relationship Id="rId396" Type="http://schemas.openxmlformats.org/officeDocument/2006/relationships/hyperlink" Target="https://s3.amazonaws.com/cpgcamera_prod/ths_reports/kohlerdist.com/p.lopez@kohlerdist.com/9a2bb436814411f1966216841982178b.jpg" TargetMode="External"/><Relationship Id="rId2077" Type="http://schemas.openxmlformats.org/officeDocument/2006/relationships/hyperlink" Target="https://s3.amazonaws.com/cpgcamera_prod/ths_reports/kohlerdist.com/n.melissari@kohlerdist.com/44cac5004d5411f181215209d6dceaf8.jpg" TargetMode="External"/><Relationship Id="rId2284" Type="http://schemas.openxmlformats.org/officeDocument/2006/relationships/hyperlink" Target="https://s3.amazonaws.com/cpgcamera_prod/ths_reports/kohlerdist.com/j.colonna@kohlerdist.com/64e5b2e648b311f19e9b9a9b05281bca.jpg" TargetMode="External"/><Relationship Id="rId2491" Type="http://schemas.openxmlformats.org/officeDocument/2006/relationships/hyperlink" Target="https://s3.amazonaws.com/cpgcamera_prod/ths_reports/kohlerdist.com/c.payton@kohlerdist.com/3325fc8c3db611f18694ee65ca16c193.jpg" TargetMode="External"/><Relationship Id="rId256" Type="http://schemas.openxmlformats.org/officeDocument/2006/relationships/hyperlink" Target="https://s3.amazonaws.com/cpgcamera_prod/ths_reports/kohlerdist.com/b.sengebush@kohlerdist.com/5de1bb8e845911f19f494ad464241486.jpg" TargetMode="External"/><Relationship Id="rId463" Type="http://schemas.openxmlformats.org/officeDocument/2006/relationships/hyperlink" Target="https://s3.amazonaws.com/cpgcamera_prod/ths_reports/kohlerdist.com/n.melissari@kohlerdist.com/f7828fb2812911f1a4865aeb7cf23878.jpg" TargetMode="External"/><Relationship Id="rId670" Type="http://schemas.openxmlformats.org/officeDocument/2006/relationships/hyperlink" Target="https://s3.amazonaws.com/cpgcamera_prod/ths_reports/kohlerdist.com/b.sengebush@kohlerdist.com/a80777507c7811f1a657f6c89bdaf90a.jpg" TargetMode="External"/><Relationship Id="rId1093" Type="http://schemas.openxmlformats.org/officeDocument/2006/relationships/hyperlink" Target="https://s3.amazonaws.com/cpgcamera_prod/ths_reports/kohlerdist.com/a.scott@kohlerdist.com/b3d6d6c473f511f1a69186e971f4d36f.jpg" TargetMode="External"/><Relationship Id="rId2144" Type="http://schemas.openxmlformats.org/officeDocument/2006/relationships/hyperlink" Target="https://s3.amazonaws.com/cpgcamera_prod/ths_reports/kohlerdist.com/d.rubino@kohlerdist.com/1f0c5ebc4a3b11f1b6170edafcaaaf45.jpg" TargetMode="External"/><Relationship Id="rId2351" Type="http://schemas.openxmlformats.org/officeDocument/2006/relationships/hyperlink" Target="https://s3.amazonaws.com/cpgcamera_prod/ths_reports/kohlerdist.com/a.scott@kohlerdist.com/ee65d4ac44b611f1a890c266f5b94518.jpg" TargetMode="External"/><Relationship Id="rId116" Type="http://schemas.openxmlformats.org/officeDocument/2006/relationships/hyperlink" Target="https://s3.amazonaws.com/cpgcamera_prod/ths_reports/kohlerdist.com/p.mclaughlin@kohlerdist.com/c6077f5c851511f19d842a402785980f.jpg" TargetMode="External"/><Relationship Id="rId323" Type="http://schemas.openxmlformats.org/officeDocument/2006/relationships/hyperlink" Target="https://s3.amazonaws.com/cpgcamera_prod/ths_reports/kohlerdist.com/n.melissari@kohlerdist.com/54c44774844f11f1afc74ad464241486.jpg" TargetMode="External"/><Relationship Id="rId530" Type="http://schemas.openxmlformats.org/officeDocument/2006/relationships/hyperlink" Target="https://s3.amazonaws.com/cpgcamera_prod/ths_reports/kohlerdist.com/robinf@kohlerdist.com/765fdb92806b11f195317ea3e73d7a5f.jpg" TargetMode="External"/><Relationship Id="rId768" Type="http://schemas.openxmlformats.org/officeDocument/2006/relationships/hyperlink" Target="https://s3.amazonaws.com/cpgcamera_prod/ths_reports/kohlerdist.com/n.melissari@kohlerdist.com/f6cbc5f27bb111f1bea652ef4f1c4740.jpg" TargetMode="External"/><Relationship Id="rId975" Type="http://schemas.openxmlformats.org/officeDocument/2006/relationships/hyperlink" Target="https://s3.amazonaws.com/cpgcamera_prod/ths_reports/kohlerdist.com/a.scott@kohlerdist.com/04b0c64e763611f18890761c2ba99231.jpg" TargetMode="External"/><Relationship Id="rId1160" Type="http://schemas.openxmlformats.org/officeDocument/2006/relationships/hyperlink" Target="https://s3.amazonaws.com/cpgcamera_prod/ths_reports/kohlerdist.com/p.mclaughlin@kohlerdist.com/aedc64e6717911f1af53f61d7960ac51.jpg" TargetMode="External"/><Relationship Id="rId1398" Type="http://schemas.openxmlformats.org/officeDocument/2006/relationships/hyperlink" Target="https://s3.amazonaws.com/cpgcamera_prod/ths_reports/kohlerdist.com/a.scott@kohlerdist.com/97001b6e6e6911f1b74d32adefc10753.jpg" TargetMode="External"/><Relationship Id="rId2004" Type="http://schemas.openxmlformats.org/officeDocument/2006/relationships/hyperlink" Target="https://s3.amazonaws.com/cpgcamera_prod/ths_reports/kohlerdist.com/a.acciardi@kohlerdist.com/dc7747b44efa11f18a4d5246a9f98eef.jpg" TargetMode="External"/><Relationship Id="rId2211" Type="http://schemas.openxmlformats.org/officeDocument/2006/relationships/hyperlink" Target="https://s3.amazonaws.com/cpgcamera_prod/ths_reports/kohlerdist.com/b.sengebush@kohlerdist.com/4d425110497311f1be3da2349d5569f0.jpg" TargetMode="External"/><Relationship Id="rId2449" Type="http://schemas.openxmlformats.org/officeDocument/2006/relationships/hyperlink" Target="https://s3.amazonaws.com/cpgcamera_prod/ths_reports/kohlerdist.com/b.sengebush@kohlerdist.com/bc38e85a3e6e11f1a7412aca04aad2cf.jpg" TargetMode="External"/><Relationship Id="rId628" Type="http://schemas.openxmlformats.org/officeDocument/2006/relationships/hyperlink" Target="https://s3.amazonaws.com/cpgcamera_prod/ths_reports/kohlerdist.com/a.scott@kohlerdist.com/13bd04fa7f9511f1a43846219b10de08.jpg" TargetMode="External"/><Relationship Id="rId835" Type="http://schemas.openxmlformats.org/officeDocument/2006/relationships/hyperlink" Target="https://s3.amazonaws.com/cpgcamera_prod/ths_reports/kohlerdist.com/b.sengebush@kohlerdist.com/232041247ae911f1b2cee685f4fde8ba.jpg" TargetMode="External"/><Relationship Id="rId1258" Type="http://schemas.openxmlformats.org/officeDocument/2006/relationships/hyperlink" Target="https://s3.amazonaws.com/cpgcamera_prod/ths_reports/kohlerdist.com/b.sengebush@kohlerdist.com/815ccec66ffc11f1b7680ef2bcb4e9aa.jpg" TargetMode="External"/><Relationship Id="rId1465" Type="http://schemas.openxmlformats.org/officeDocument/2006/relationships/hyperlink" Target="https://s3.amazonaws.com/cpgcamera_prod/ths_reports/kohlerdist.com/a.scott@kohlerdist.com/ddb545806e4f11f19ee2b2245db26c03.jpg" TargetMode="External"/><Relationship Id="rId1672" Type="http://schemas.openxmlformats.org/officeDocument/2006/relationships/hyperlink" Target="https://s3.amazonaws.com/cpgcamera_prod/ths_reports/kohlerdist.com/n.melissari@kohlerdist.com/ac0ef37e6a6611f18949aaffa3d9f27a.jpg" TargetMode="External"/><Relationship Id="rId2309" Type="http://schemas.openxmlformats.org/officeDocument/2006/relationships/hyperlink" Target="https://s3.amazonaws.com/cpgcamera_prod/ths_reports/kohlerdist.com/n.melissari@kohlerdist.com/021d5f0448a111f19f1feed508d5b85f.jpg" TargetMode="External"/><Relationship Id="rId2516" Type="http://schemas.openxmlformats.org/officeDocument/2006/relationships/hyperlink" Target="https://s3.amazonaws.com/cpgcamera_prod/ths_reports/kohlerdist.com/robinf@kohlerdist.com/cd07269e3cd711f1a67666e9eb5eeabf.jpg" TargetMode="External"/><Relationship Id="rId1020" Type="http://schemas.openxmlformats.org/officeDocument/2006/relationships/hyperlink" Target="https://s3.amazonaws.com/cpgcamera_prod/ths_reports/kohlerdist.com/a.scott@kohlerdist.com/24ad4960757111f1ac402ec42485334c.jpg" TargetMode="External"/><Relationship Id="rId1118" Type="http://schemas.openxmlformats.org/officeDocument/2006/relationships/hyperlink" Target="https://s3.amazonaws.com/cpgcamera_prod/ths_reports/kohlerdist.com/a.scott@kohlerdist.com/f879582273de11f18f3286e971f4d36f.jpg" TargetMode="External"/><Relationship Id="rId1325" Type="http://schemas.openxmlformats.org/officeDocument/2006/relationships/hyperlink" Target="https://s3.amazonaws.com/cpgcamera_prod/ths_reports/kohlerdist.com/p.mclaughlin@kohlerdist.com/efc1b2e06f2111f19a52fe6a8cf0195a.jpg" TargetMode="External"/><Relationship Id="rId1532" Type="http://schemas.openxmlformats.org/officeDocument/2006/relationships/hyperlink" Target="https://s3.amazonaws.com/cpgcamera_prod/ths_reports/kohlerdist.com/n.melissari@kohlerdist.com/7173ea346b3411f181058e6063ac01e3.jpg" TargetMode="External"/><Relationship Id="rId1977" Type="http://schemas.openxmlformats.org/officeDocument/2006/relationships/hyperlink" Target="https://s3.amazonaws.com/cpgcamera_prod/ths_reports/kohlerdist.com/robinf@kohlerdist.com/b4e0d02c52eb11f182f11e8d30025fc4.jpg" TargetMode="External"/><Relationship Id="rId902" Type="http://schemas.openxmlformats.org/officeDocument/2006/relationships/hyperlink" Target="https://s3.amazonaws.com/cpgcamera_prod/ths_reports/kohlerdist.com/b.sengebush@kohlerdist.com/6f0501fa7a1d11f1a483c2c1afc8f536.jpg" TargetMode="External"/><Relationship Id="rId1837" Type="http://schemas.openxmlformats.org/officeDocument/2006/relationships/hyperlink" Target="https://s3.amazonaws.com/cpgcamera_prod/ths_reports/kohlerdist.com/a.scott@kohlerdist.com/a6dcd13664e011f1ad063e40334ee8e7.jpg" TargetMode="External"/><Relationship Id="rId31" Type="http://schemas.openxmlformats.org/officeDocument/2006/relationships/hyperlink" Target="https://s3.amazonaws.com/cpgcamera_prod/ths_reports/kohlerdist.com/n.melissari@kohlerdist.com/e6833842853e11f1b21dde2946ffd50e.jpg" TargetMode="External"/><Relationship Id="rId2099" Type="http://schemas.openxmlformats.org/officeDocument/2006/relationships/hyperlink" Target="https://s3.amazonaws.com/cpgcamera_prod/ths_reports/kohlerdist.com/n.melissari@kohlerdist.com/616a2c464b0611f1ba3b5209d6dceaf8.jpg" TargetMode="External"/><Relationship Id="rId180" Type="http://schemas.openxmlformats.org/officeDocument/2006/relationships/hyperlink" Target="https://s3.amazonaws.com/cpgcamera_prod/ths_reports/kohlerdist.com/n.melissari@kohlerdist.com/1b3d47a4846211f1afa52ae291a38e7f.jpg" TargetMode="External"/><Relationship Id="rId278" Type="http://schemas.openxmlformats.org/officeDocument/2006/relationships/hyperlink" Target="https://s3.amazonaws.com/cpgcamera_prod/ths_reports/kohlerdist.com/n.melissari@kohlerdist.com/cd411716845611f1937c26561085e197.jpg" TargetMode="External"/><Relationship Id="rId1904" Type="http://schemas.openxmlformats.org/officeDocument/2006/relationships/hyperlink" Target="https://s3.amazonaws.com/cpgcamera_prod/ths_reports/kohlerdist.com/p.mclaughlin@kohlerdist.com/a0660376604a11f1bae37670f3527d62.jpg" TargetMode="External"/><Relationship Id="rId485" Type="http://schemas.openxmlformats.org/officeDocument/2006/relationships/hyperlink" Target="https://s3.amazonaws.com/cpgcamera_prod/ths_reports/kohlerdist.com/v.gallagher@kohlerdist.com/e38bd078807e11f1b8fc7ea3e73d7a5f.jpg" TargetMode="External"/><Relationship Id="rId692" Type="http://schemas.openxmlformats.org/officeDocument/2006/relationships/hyperlink" Target="https://s3.amazonaws.com/cpgcamera_prod/ths_reports/kohlerdist.com/n.melissari@kohlerdist.com/26414d7e7bd111f1a43d9ed155a5443b.jpg" TargetMode="External"/><Relationship Id="rId2166" Type="http://schemas.openxmlformats.org/officeDocument/2006/relationships/hyperlink" Target="https://s3.amazonaws.com/cpgcamera_prod/ths_reports/kohlerdist.com/j.colonna@kohlerdist.com/133b2d0a4a2e11f18e3dc2ebcdc1be9c.jpg" TargetMode="External"/><Relationship Id="rId2373" Type="http://schemas.openxmlformats.org/officeDocument/2006/relationships/hyperlink" Target="https://s3.amazonaws.com/cpgcamera_prod/ths_reports/kohlerdist.com/b.sengebush@kohlerdist.com/ceeccf3243ed11f1b11e42c71f1c2c51.jpg" TargetMode="External"/><Relationship Id="rId138" Type="http://schemas.openxmlformats.org/officeDocument/2006/relationships/hyperlink" Target="https://s3.amazonaws.com/cpgcamera_prod/ths_reports/kohlerdist.com/n.melissari@kohlerdist.com/cf5f3a9c847811f180b44ad464241486.jpg" TargetMode="External"/><Relationship Id="rId345" Type="http://schemas.openxmlformats.org/officeDocument/2006/relationships/hyperlink" Target="https://s3.amazonaws.com/cpgcamera_prod/ths_reports/kohlerdist.com/a.scott@kohlerdist.com/559b1718821511f1ac1c66b1fd310ba5.jpg" TargetMode="External"/><Relationship Id="rId552" Type="http://schemas.openxmlformats.org/officeDocument/2006/relationships/hyperlink" Target="https://s3.amazonaws.com/cpgcamera_prod/ths_reports/kohlerdist.com/a.scott@kohlerdist.com/1985a496806711f1bd376ee4cd3b7231.jpg" TargetMode="External"/><Relationship Id="rId997" Type="http://schemas.openxmlformats.org/officeDocument/2006/relationships/hyperlink" Target="https://s3.amazonaws.com/cpgcamera_prod/ths_reports/kohlerdist.com/b.sengebush@kohlerdist.com/3ead0c22762c11f180f96addc4ab0e86.jpg" TargetMode="External"/><Relationship Id="rId1182" Type="http://schemas.openxmlformats.org/officeDocument/2006/relationships/hyperlink" Target="https://s3.amazonaws.com/cpgcamera_prod/ths_reports/kohlerdist.com/p.mclaughlin@kohlerdist.com/9dac09e670b711f1aa7852fb23ab3688.jpg" TargetMode="External"/><Relationship Id="rId2026" Type="http://schemas.openxmlformats.org/officeDocument/2006/relationships/hyperlink" Target="https://s3.amazonaws.com/cpgcamera_prod/ths_reports/kohlerdist.com/a.scott@kohlerdist.com/250f37284e3011f1a417c6b937f3b3b1.jpg" TargetMode="External"/><Relationship Id="rId2233" Type="http://schemas.openxmlformats.org/officeDocument/2006/relationships/hyperlink" Target="https://s3.amazonaws.com/cpgcamera_prod/ths_reports/kohlerdist.com/n.melissari@kohlerdist.com/38999f76496d11f1a867a2349d5569f0.jpg" TargetMode="External"/><Relationship Id="rId2440" Type="http://schemas.openxmlformats.org/officeDocument/2006/relationships/hyperlink" Target="https://s3.amazonaws.com/cpgcamera_prod/ths_reports/kohlerdist.com/dlagala@kohlerdist.com/8a4e5aa03e7d11f19d5016fc07c30496.jpg" TargetMode="External"/><Relationship Id="rId205" Type="http://schemas.openxmlformats.org/officeDocument/2006/relationships/hyperlink" Target="https://s3.amazonaws.com/cpgcamera_prod/ths_reports/kohlerdist.com/a.scott@kohlerdist.com/5989e0b2845d11f190722ae291a38e7f.jpg" TargetMode="External"/><Relationship Id="rId412" Type="http://schemas.openxmlformats.org/officeDocument/2006/relationships/hyperlink" Target="https://s3.amazonaws.com/cpgcamera_prod/ths_reports/kohlerdist.com/p.mclaughlin@kohlerdist.com/6ff2dcc4813c11f18fe516841982178b.jpg" TargetMode="External"/><Relationship Id="rId857" Type="http://schemas.openxmlformats.org/officeDocument/2006/relationships/hyperlink" Target="https://s3.amazonaws.com/cpgcamera_prod/ths_reports/kohlerdist.com/b.sengebush@kohlerdist.com/a08ac0d67a3911f1ab5e0ab7946f5aa9.jpg" TargetMode="External"/><Relationship Id="rId1042" Type="http://schemas.openxmlformats.org/officeDocument/2006/relationships/hyperlink" Target="https://s3.amazonaws.com/cpgcamera_prod/ths_reports/kohlerdist.com/p.mclaughlin@kohlerdist.com/f641ac3e74ac11f1bb3e8226585da093.jpg" TargetMode="External"/><Relationship Id="rId1487" Type="http://schemas.openxmlformats.org/officeDocument/2006/relationships/hyperlink" Target="https://s3.amazonaws.com/cpgcamera_prod/ths_reports/kohlerdist.com/a.acciardi@kohlerdist.com/8d6031686b3811f1804a8e6063ac01e3.jpg" TargetMode="External"/><Relationship Id="rId1694" Type="http://schemas.openxmlformats.org/officeDocument/2006/relationships/hyperlink" Target="https://s3.amazonaws.com/cpgcamera_prod/ths_reports/kohlerdist.com/b.sengebush@kohlerdist.com/9dd000c26a5d11f1a76eaaffa3d9f27a.jpg" TargetMode="External"/><Relationship Id="rId2300" Type="http://schemas.openxmlformats.org/officeDocument/2006/relationships/hyperlink" Target="https://s3.amazonaws.com/cpgcamera_prod/ths_reports/kohlerdist.com/j.colonna@kohlerdist.com/2c20b6d648ae11f19be29a9b05281bca.jpg" TargetMode="External"/><Relationship Id="rId717" Type="http://schemas.openxmlformats.org/officeDocument/2006/relationships/hyperlink" Target="https://s3.amazonaws.com/cpgcamera_prod/ths_reports/kohlerdist.com/b.sengebush@kohlerdist.com/779b85507bc611f18a0d9ed155a5443b.jpg" TargetMode="External"/><Relationship Id="rId924" Type="http://schemas.openxmlformats.org/officeDocument/2006/relationships/hyperlink" Target="https://s3.amazonaws.com/cpgcamera_prod/ths_reports/kohlerdist.com/b.sengebush@kohlerdist.com/2faa9ce2796211f1882a6eae52526f49.jpg" TargetMode="External"/><Relationship Id="rId1347" Type="http://schemas.openxmlformats.org/officeDocument/2006/relationships/hyperlink" Target="https://s3.amazonaws.com/cpgcamera_prod/ths_reports/kohlerdist.com/p.mclaughlin@kohlerdist.com/e1758cf86f1611f1a8475ebaebbf2f25.jpg" TargetMode="External"/><Relationship Id="rId1554" Type="http://schemas.openxmlformats.org/officeDocument/2006/relationships/hyperlink" Target="https://s3.amazonaws.com/cpgcamera_prod/ths_reports/kohlerdist.com/n.melissari@kohlerdist.com/838472906b3211f1b5f6dacd2184810c.jpg" TargetMode="External"/><Relationship Id="rId1761" Type="http://schemas.openxmlformats.org/officeDocument/2006/relationships/hyperlink" Target="https://s3.amazonaws.com/cpgcamera_prod/ths_reports/kohlerdist.com/a.scott@kohlerdist.com/215938c668e911f1808636323f544d5b.jpg" TargetMode="External"/><Relationship Id="rId1999" Type="http://schemas.openxmlformats.org/officeDocument/2006/relationships/hyperlink" Target="https://s3.amazonaws.com/cpgcamera_prod/ths_reports/kohlerdist.com/a.acciardi@kohlerdist.com/dc7747b44efa11f18a4d5246a9f98eef.jpg" TargetMode="External"/><Relationship Id="rId53" Type="http://schemas.openxmlformats.org/officeDocument/2006/relationships/hyperlink" Target="https://s3.amazonaws.com/cpgcamera_prod/ths_reports/kohlerdist.com/n.melissari@kohlerdist.com/c7dd4d56853411f1b409924354bfe064.jpg" TargetMode="External"/><Relationship Id="rId1207" Type="http://schemas.openxmlformats.org/officeDocument/2006/relationships/hyperlink" Target="https://s3.amazonaws.com/cpgcamera_prod/ths_reports/kohlerdist.com/a.scott@kohlerdist.com/40d3aa02701311f181440ef2bcb4e9aa.jpg" TargetMode="External"/><Relationship Id="rId1414" Type="http://schemas.openxmlformats.org/officeDocument/2006/relationships/hyperlink" Target="https://s3.amazonaws.com/cpgcamera_prod/ths_reports/kohlerdist.com/p.mclaughlin@kohlerdist.com/5ab044f06e6811f191b432adefc10753.jpg" TargetMode="External"/><Relationship Id="rId1621" Type="http://schemas.openxmlformats.org/officeDocument/2006/relationships/hyperlink" Target="https://s3.amazonaws.com/cpgcamera_prod/ths_reports/kohlerdist.com/a.scott@kohlerdist.com/c163052a6a7611f18d1daaffa3d9f27a.jpg" TargetMode="External"/><Relationship Id="rId1859" Type="http://schemas.openxmlformats.org/officeDocument/2006/relationships/hyperlink" Target="https://s3.amazonaws.com/cpgcamera_prod/ths_reports/kohlerdist.com/a.scott@kohlerdist.com/bd9e53f664de11f1b4c5a64969367efa.jpg" TargetMode="External"/><Relationship Id="rId1719" Type="http://schemas.openxmlformats.org/officeDocument/2006/relationships/hyperlink" Target="https://s3.amazonaws.com/cpgcamera_prod/ths_reports/kohlerdist.com/a.scott@kohlerdist.com/215938c668e911f1808636323f544d5b.jpg" TargetMode="External"/><Relationship Id="rId1926" Type="http://schemas.openxmlformats.org/officeDocument/2006/relationships/hyperlink" Target="https://s3.amazonaws.com/cpgcamera_prod/ths_reports/kohlerdist.com/p.mclaughlin@kohlerdist.com/c56910e859f411f1bb84f2019880479c.jpg" TargetMode="External"/><Relationship Id="rId2090" Type="http://schemas.openxmlformats.org/officeDocument/2006/relationships/hyperlink" Target="https://s3.amazonaws.com/cpgcamera_prod/ths_reports/kohlerdist.com/n.melissari@kohlerdist.com/01f9a51e4b0811f198ca5209d6dceaf8.jpg" TargetMode="External"/><Relationship Id="rId2188" Type="http://schemas.openxmlformats.org/officeDocument/2006/relationships/hyperlink" Target="https://s3.amazonaws.com/cpgcamera_prod/ths_reports/kohlerdist.com/j.odonoghue@kohlerdist.com/c1dbee74498111f19eaaa2349d5569f0.jpg" TargetMode="External"/><Relationship Id="rId2395" Type="http://schemas.openxmlformats.org/officeDocument/2006/relationships/hyperlink" Target="https://s3.amazonaws.com/cpgcamera_prod/ths_reports/kohlerdist.com/c.payton@kohlerdist.com/456cee52431811f1b01f3af4b79d4a13.jpg" TargetMode="External"/><Relationship Id="rId367" Type="http://schemas.openxmlformats.org/officeDocument/2006/relationships/hyperlink" Target="https://s3.amazonaws.com/cpgcamera_prod/ths_reports/kohlerdist.com/a.scott@kohlerdist.com/0b5db5c881fe11f1815e66b1fd310ba5.jpg" TargetMode="External"/><Relationship Id="rId574" Type="http://schemas.openxmlformats.org/officeDocument/2006/relationships/hyperlink" Target="https://s3.amazonaws.com/cpgcamera_prod/ths_reports/kohlerdist.com/robinf@kohlerdist.com/82f4fdc8805d11f18df07ea3e73d7a5f.jpg" TargetMode="External"/><Relationship Id="rId2048" Type="http://schemas.openxmlformats.org/officeDocument/2006/relationships/hyperlink" Target="https://s3.amazonaws.com/cpgcamera_prod/ths_reports/kohlerdist.com/m.harboy@kohlerdist.com/3c47867e4e1d11f191b3767d43c4e717.jpg" TargetMode="External"/><Relationship Id="rId2255" Type="http://schemas.openxmlformats.org/officeDocument/2006/relationships/hyperlink" Target="https://s3.amazonaws.com/cpgcamera_prod/ths_reports/kohlerdist.com/a.lundy@kohlerdist.com/b38acccc496911f18b08aaba1651462a.jpg" TargetMode="External"/><Relationship Id="rId227" Type="http://schemas.openxmlformats.org/officeDocument/2006/relationships/hyperlink" Target="https://s3.amazonaws.com/cpgcamera_prod/ths_reports/kohlerdist.com/b.sengebush@kohlerdist.com/f9643c14845c11f1a70c2ae291a38e7f.jpg" TargetMode="External"/><Relationship Id="rId781" Type="http://schemas.openxmlformats.org/officeDocument/2006/relationships/hyperlink" Target="https://s3.amazonaws.com/cpgcamera_prod/ths_reports/kohlerdist.com/n.melissari@kohlerdist.com/f6cbc5f27bb111f1bea652ef4f1c4740.jpg" TargetMode="External"/><Relationship Id="rId879" Type="http://schemas.openxmlformats.org/officeDocument/2006/relationships/hyperlink" Target="https://s3.amazonaws.com/cpgcamera_prod/ths_reports/kohlerdist.com/b.sengebush@kohlerdist.com/a1029ad47a3911f1932ac2c1afc8f536.jpg" TargetMode="External"/><Relationship Id="rId2462" Type="http://schemas.openxmlformats.org/officeDocument/2006/relationships/hyperlink" Target="https://s3.amazonaws.com/cpgcamera_prod/ths_reports/kohlerdist.com/dlagala@kohlerdist.com/98164b9c3e6011f198312aca04aad2cf.jpg" TargetMode="External"/><Relationship Id="rId434" Type="http://schemas.openxmlformats.org/officeDocument/2006/relationships/hyperlink" Target="https://s3.amazonaws.com/cpgcamera_prod/ths_reports/kohlerdist.com/n.melissari@kohlerdist.com/3a784d20812f11f1a9a8f21c75b75752.jpg" TargetMode="External"/><Relationship Id="rId641" Type="http://schemas.openxmlformats.org/officeDocument/2006/relationships/hyperlink" Target="https://s3.amazonaws.com/cpgcamera_prod/ths_reports/kohlerdist.com/a.scott@kohlerdist.com/4135d3f67ee311f1adf8e28a94c6fb31.jpg" TargetMode="External"/><Relationship Id="rId739" Type="http://schemas.openxmlformats.org/officeDocument/2006/relationships/hyperlink" Target="https://s3.amazonaws.com/cpgcamera_prod/ths_reports/kohlerdist.com/b.sengebush@kohlerdist.com/211e060c7bc211f1a877a21eb7116df6.jpg" TargetMode="External"/><Relationship Id="rId1064" Type="http://schemas.openxmlformats.org/officeDocument/2006/relationships/hyperlink" Target="https://s3.amazonaws.com/cpgcamera_prod/ths_reports/kohlerdist.com/p.mclaughlin@kohlerdist.com/89514dc8749811f1813462da5111e423.jpg" TargetMode="External"/><Relationship Id="rId1271" Type="http://schemas.openxmlformats.org/officeDocument/2006/relationships/hyperlink" Target="https://s3.amazonaws.com/cpgcamera_prod/ths_reports/kohlerdist.com/p.mclaughlin@kohlerdist.com/c4f414d46fe611f1b32d82e34fd8d5a7.jpg" TargetMode="External"/><Relationship Id="rId1369" Type="http://schemas.openxmlformats.org/officeDocument/2006/relationships/hyperlink" Target="https://s3.amazonaws.com/cpgcamera_prod/ths_reports/kohlerdist.com/p.mclaughlin@kohlerdist.com/a34c96b86f0e11f197780a758cc2e5bc.jpg" TargetMode="External"/><Relationship Id="rId1576" Type="http://schemas.openxmlformats.org/officeDocument/2006/relationships/hyperlink" Target="https://s3.amazonaws.com/cpgcamera_prod/ths_reports/kohlerdist.com/n.melissari@kohlerdist.com/390108206b3011f184d58e6063ac01e3.jpg" TargetMode="External"/><Relationship Id="rId2115" Type="http://schemas.openxmlformats.org/officeDocument/2006/relationships/hyperlink" Target="https://s3.amazonaws.com/cpgcamera_prod/ths_reports/kohlerdist.com/robinf@kohlerdist.com/648280884a4611f1bfc00edafcaaaf45.jpg" TargetMode="External"/><Relationship Id="rId2322" Type="http://schemas.openxmlformats.org/officeDocument/2006/relationships/hyperlink" Target="https://s3.amazonaws.com/cpgcamera_prod/ths_reports/kohlerdist.com/n.melissari@kohlerdist.com/562dd748489911f19e1756c6efb0966a.jpg" TargetMode="External"/><Relationship Id="rId501" Type="http://schemas.openxmlformats.org/officeDocument/2006/relationships/hyperlink" Target="https://s3.amazonaws.com/cpgcamera_prod/ths_reports/kohlerdist.com/a.scott@kohlerdist.com/6cdf8a50807411f190247ea3e73d7a5f.jpg" TargetMode="External"/><Relationship Id="rId946" Type="http://schemas.openxmlformats.org/officeDocument/2006/relationships/hyperlink" Target="https://s3.amazonaws.com/cpgcamera_prod/ths_reports/kohlerdist.com/a.scott@kohlerdist.com/63257bec765511f1ae96566a3ec5e435.jpg" TargetMode="External"/><Relationship Id="rId1131" Type="http://schemas.openxmlformats.org/officeDocument/2006/relationships/hyperlink" Target="https://s3.amazonaws.com/cpgcamera_prod/ths_reports/kohlerdist.com/a.scott@kohlerdist.com/a07897a8718d11f1b131ceb0d08f0f73.jpg" TargetMode="External"/><Relationship Id="rId1229" Type="http://schemas.openxmlformats.org/officeDocument/2006/relationships/hyperlink" Target="https://s3.amazonaws.com/cpgcamera_prod/ths_reports/kohlerdist.com/a.scott@kohlerdist.com/0aa56600701311f1938e0ef2bcb4e9aa.jpg" TargetMode="External"/><Relationship Id="rId1783" Type="http://schemas.openxmlformats.org/officeDocument/2006/relationships/hyperlink" Target="https://s3.amazonaws.com/cpgcamera_prod/ths_reports/kohlerdist.com/n.melissari@kohlerdist.com/19df3db468d711f1b8075e231b75548d.jpg" TargetMode="External"/><Relationship Id="rId1990" Type="http://schemas.openxmlformats.org/officeDocument/2006/relationships/hyperlink" Target="https://s3.amazonaws.com/cpgcamera_prod/ths_reports/kohlerdist.com/j.odonoghue@kohlerdist.com/cb3817b84fb211f19865b6df3c8d6e36.jpg" TargetMode="External"/><Relationship Id="rId75" Type="http://schemas.openxmlformats.org/officeDocument/2006/relationships/hyperlink" Target="https://s3.amazonaws.com/cpgcamera_prod/ths_reports/kohlerdist.com/n.melissari@kohlerdist.com/f47a145e852811f1a649924354bfe064.jpg" TargetMode="External"/><Relationship Id="rId806" Type="http://schemas.openxmlformats.org/officeDocument/2006/relationships/hyperlink" Target="https://s3.amazonaws.com/cpgcamera_prod/ths_reports/kohlerdist.com/n.melissari@kohlerdist.com/f75fd7247bb111f18626ae252bb716b1.jpg" TargetMode="External"/><Relationship Id="rId1436" Type="http://schemas.openxmlformats.org/officeDocument/2006/relationships/hyperlink" Target="https://s3.amazonaws.com/cpgcamera_prod/ths_reports/kohlerdist.com/a.scott@kohlerdist.com/ec42136a6e5b11f1a8b832adefc10753.jpg" TargetMode="External"/><Relationship Id="rId1643" Type="http://schemas.openxmlformats.org/officeDocument/2006/relationships/hyperlink" Target="https://s3.amazonaws.com/cpgcamera_prod/ths_reports/kohlerdist.com/b.sengebush@kohlerdist.com/0f3040906a6f11f1b4facadd732692a0.jpg" TargetMode="External"/><Relationship Id="rId1850" Type="http://schemas.openxmlformats.org/officeDocument/2006/relationships/hyperlink" Target="https://s3.amazonaws.com/cpgcamera_prod/ths_reports/kohlerdist.com/a.scott@kohlerdist.com/bd9e53f664de11f1b4c5a64969367efa.jpg" TargetMode="External"/><Relationship Id="rId1503" Type="http://schemas.openxmlformats.org/officeDocument/2006/relationships/hyperlink" Target="https://s3.amazonaws.com/cpgcamera_prod/ths_reports/kohlerdist.com/n.melissari@kohlerdist.com/7173ea346b3411f181058e6063ac01e3.jpg" TargetMode="External"/><Relationship Id="rId1710" Type="http://schemas.openxmlformats.org/officeDocument/2006/relationships/hyperlink" Target="https://s3.amazonaws.com/cpgcamera_prod/ths_reports/kohlerdist.com/a.scott@kohlerdist.com/215938c668e911f1808636323f544d5b.jpg" TargetMode="External"/><Relationship Id="rId1948" Type="http://schemas.openxmlformats.org/officeDocument/2006/relationships/hyperlink" Target="https://s3.amazonaws.com/cpgcamera_prod/ths_reports/kohlerdist.com/p.mclaughlin@kohlerdist.com/2265df90593e11f1b1b672a586240bf7.jpg" TargetMode="External"/><Relationship Id="rId291" Type="http://schemas.openxmlformats.org/officeDocument/2006/relationships/hyperlink" Target="https://s3.amazonaws.com/cpgcamera_prod/ths_reports/kohlerdist.com/a.scott@kohlerdist.com/276f3538845711f1b9dd2ae291a38e7f.jpg" TargetMode="External"/><Relationship Id="rId1808" Type="http://schemas.openxmlformats.org/officeDocument/2006/relationships/hyperlink" Target="https://s3.amazonaws.com/cpgcamera_prod/ths_reports/kohlerdist.com/a.scott@kohlerdist.com/42447e7265c611f1949fde86d381b973.jpg" TargetMode="External"/><Relationship Id="rId151" Type="http://schemas.openxmlformats.org/officeDocument/2006/relationships/hyperlink" Target="https://s3.amazonaws.com/cpgcamera_prod/ths_reports/kohlerdist.com/n.melissari@kohlerdist.com/266e364a846e11f1b8372ae291a38e7f.jpg" TargetMode="External"/><Relationship Id="rId389" Type="http://schemas.openxmlformats.org/officeDocument/2006/relationships/hyperlink" Target="https://s3.amazonaws.com/cpgcamera_prod/ths_reports/kohlerdist.com/b.sengebush@kohlerdist.com/49fae4ca815b11f185a516841982178b.jpg" TargetMode="External"/><Relationship Id="rId596" Type="http://schemas.openxmlformats.org/officeDocument/2006/relationships/hyperlink" Target="https://s3.amazonaws.com/cpgcamera_prod/ths_reports/kohlerdist.com/m.ast@kohlerdist.com/2ae0d6867fb111f1b85e0a7de4540e70.jpg" TargetMode="External"/><Relationship Id="rId2277" Type="http://schemas.openxmlformats.org/officeDocument/2006/relationships/hyperlink" Target="https://s3.amazonaws.com/cpgcamera_prod/ths_reports/kohlerdist.com/j.odonoghue@kohlerdist.com/74cd1e88495d11f19e19a2349d5569f0.jpg" TargetMode="External"/><Relationship Id="rId2484" Type="http://schemas.openxmlformats.org/officeDocument/2006/relationships/hyperlink" Target="https://s3.amazonaws.com/cpgcamera_prod/ths_reports/kohlerdist.com/m.ast@kohlerdist.com/2abd17303db911f1a7c42aca04aad2cf.jpg" TargetMode="External"/><Relationship Id="rId249" Type="http://schemas.openxmlformats.org/officeDocument/2006/relationships/hyperlink" Target="https://s3.amazonaws.com/cpgcamera_prod/ths_reports/kohlerdist.com/b.sengebush@kohlerdist.com/5de1bb8e845911f19f494ad464241486.jpg" TargetMode="External"/><Relationship Id="rId456" Type="http://schemas.openxmlformats.org/officeDocument/2006/relationships/hyperlink" Target="https://s3.amazonaws.com/cpgcamera_prod/ths_reports/kohlerdist.com/p.mclaughlin@kohlerdist.com/4038d930812c11f18e89467f529f8163.jpg" TargetMode="External"/><Relationship Id="rId663" Type="http://schemas.openxmlformats.org/officeDocument/2006/relationships/hyperlink" Target="https://s3.amazonaws.com/cpgcamera_prod/ths_reports/kohlerdist.com/n.melissari@kohlerdist.com/49ba097e7ed511f1a0e11e894bf1315d.jpg" TargetMode="External"/><Relationship Id="rId870" Type="http://schemas.openxmlformats.org/officeDocument/2006/relationships/hyperlink" Target="https://s3.amazonaws.com/cpgcamera_prod/ths_reports/kohlerdist.com/b.sengebush@kohlerdist.com/a08ac0d67a3911f1ab5e0ab7946f5aa9.jpg" TargetMode="External"/><Relationship Id="rId1086" Type="http://schemas.openxmlformats.org/officeDocument/2006/relationships/hyperlink" Target="https://s3.amazonaws.com/cpgcamera_prod/ths_reports/kohlerdist.com/a.scott@kohlerdist.com/37b1afd0749311f1ac23d2cf5d94219a.jpg" TargetMode="External"/><Relationship Id="rId1293" Type="http://schemas.openxmlformats.org/officeDocument/2006/relationships/hyperlink" Target="https://s3.amazonaws.com/cpgcamera_prod/ths_reports/kohlerdist.com/p.mclaughlin@kohlerdist.com/631d2e026f2e11f18137528add57bb54.jpg" TargetMode="External"/><Relationship Id="rId2137" Type="http://schemas.openxmlformats.org/officeDocument/2006/relationships/hyperlink" Target="https://s3.amazonaws.com/cpgcamera_prod/ths_reports/kohlerdist.com/j.colonna@kohlerdist.com/7deb56424a3e11f19aae2e353b606086.jpg" TargetMode="External"/><Relationship Id="rId2344" Type="http://schemas.openxmlformats.org/officeDocument/2006/relationships/hyperlink" Target="https://s3.amazonaws.com/cpgcamera_prod/ths_reports/kohlerdist.com/n.melissari@kohlerdist.com/e4904f2a44c011f199c5c266f5b94518.jpg" TargetMode="External"/><Relationship Id="rId109" Type="http://schemas.openxmlformats.org/officeDocument/2006/relationships/hyperlink" Target="https://s3.amazonaws.com/cpgcamera_prod/ths_reports/kohlerdist.com/c.payton@kohlerdist.com/0558b7ec851711f1b28fc28705ccc8a4.jpg" TargetMode="External"/><Relationship Id="rId316" Type="http://schemas.openxmlformats.org/officeDocument/2006/relationships/hyperlink" Target="https://s3.amazonaws.com/cpgcamera_prod/ths_reports/kohlerdist.com/n.melissari@kohlerdist.com/54c44774844f11f1afc74ad464241486.jpg" TargetMode="External"/><Relationship Id="rId523" Type="http://schemas.openxmlformats.org/officeDocument/2006/relationships/hyperlink" Target="https://s3.amazonaws.com/cpgcamera_prod/ths_reports/kohlerdist.com/v.gallagher@kohlerdist.com/0c896de2807e11f192636ee4cd3b7231.jpg" TargetMode="External"/><Relationship Id="rId968" Type="http://schemas.openxmlformats.org/officeDocument/2006/relationships/hyperlink" Target="https://s3.amazonaws.com/cpgcamera_prod/ths_reports/kohlerdist.com/a.scott@kohlerdist.com/cb234ac2765411f19af1566a3ec5e435.jpg" TargetMode="External"/><Relationship Id="rId1153" Type="http://schemas.openxmlformats.org/officeDocument/2006/relationships/hyperlink" Target="https://s3.amazonaws.com/cpgcamera_prod/ths_reports/kohlerdist.com/a.scott@kohlerdist.com/6f95b1ca718811f19caeceb0d08f0f73.jpg" TargetMode="External"/><Relationship Id="rId1598" Type="http://schemas.openxmlformats.org/officeDocument/2006/relationships/hyperlink" Target="https://s3.amazonaws.com/cpgcamera_prod/ths_reports/kohlerdist.com/n.melissari@kohlerdist.com/f657933c6b2e11f1b48612542cd93551.jpg" TargetMode="External"/><Relationship Id="rId2204" Type="http://schemas.openxmlformats.org/officeDocument/2006/relationships/hyperlink" Target="https://s3.amazonaws.com/cpgcamera_prod/ths_reports/kohlerdist.com/n.melissari@kohlerdist.com/133ef03a497411f19bc2a2349d5569f0.jpg" TargetMode="External"/><Relationship Id="rId97" Type="http://schemas.openxmlformats.org/officeDocument/2006/relationships/hyperlink" Target="https://s3.amazonaws.com/cpgcamera_prod/ths_reports/kohlerdist.com/n.melissari@kohlerdist.com/aa1eff56852211f19b9c2a402785980f.jpg" TargetMode="External"/><Relationship Id="rId730" Type="http://schemas.openxmlformats.org/officeDocument/2006/relationships/hyperlink" Target="https://s3.amazonaws.com/cpgcamera_prod/ths_reports/kohlerdist.com/b.sengebush@kohlerdist.com/6bc66d8c7bc411f1b3d5a21eb7116df6.jpg" TargetMode="External"/><Relationship Id="rId828" Type="http://schemas.openxmlformats.org/officeDocument/2006/relationships/hyperlink" Target="https://s3.amazonaws.com/cpgcamera_prod/ths_reports/kohlerdist.com/p.mclaughlin@kohlerdist.com/06cdafac7aee11f18c86e685f4fde8ba.jpg" TargetMode="External"/><Relationship Id="rId1013" Type="http://schemas.openxmlformats.org/officeDocument/2006/relationships/hyperlink" Target="https://s3.amazonaws.com/cpgcamera_prod/ths_reports/kohlerdist.com/p.mclaughlin@kohlerdist.com/96161cc6758511f1a1232ec42485334c.jpg" TargetMode="External"/><Relationship Id="rId1360" Type="http://schemas.openxmlformats.org/officeDocument/2006/relationships/hyperlink" Target="https://s3.amazonaws.com/cpgcamera_prod/ths_reports/kohlerdist.com/a.palmisano@kohlerdist.com/aef9ebf66f1211f1966e0a758cc2e5bc.jpg" TargetMode="External"/><Relationship Id="rId1458" Type="http://schemas.openxmlformats.org/officeDocument/2006/relationships/hyperlink" Target="https://s3.amazonaws.com/cpgcamera_prod/ths_reports/kohlerdist.com/a.scott@kohlerdist.com/ddb545806e4f11f19ee2b2245db26c03.jpg" TargetMode="External"/><Relationship Id="rId1665" Type="http://schemas.openxmlformats.org/officeDocument/2006/relationships/hyperlink" Target="https://s3.amazonaws.com/cpgcamera_prod/ths_reports/kohlerdist.com/n.melissari@kohlerdist.com/ac0ef37e6a6611f18949aaffa3d9f27a.jpg" TargetMode="External"/><Relationship Id="rId1872" Type="http://schemas.openxmlformats.org/officeDocument/2006/relationships/hyperlink" Target="https://s3.amazonaws.com/cpgcamera_prod/ths_reports/kohlerdist.com/a.scott@kohlerdist.com/692f2eb2641611f19f5302c06eecbe1e.jpg" TargetMode="External"/><Relationship Id="rId2411" Type="http://schemas.openxmlformats.org/officeDocument/2006/relationships/hyperlink" Target="https://s3.amazonaws.com/cpgcamera_prod/ths_reports/kohlerdist.com/n.melissari@kohlerdist.com/b8031e2e3f3e11f1829f2aca04aad2cf.jpg" TargetMode="External"/><Relationship Id="rId2509" Type="http://schemas.openxmlformats.org/officeDocument/2006/relationships/hyperlink" Target="https://s3.amazonaws.com/cpgcamera_prod/ths_reports/kohlerdist.com/m.ast@kohlerdist.com/81d6c2783ce711f1adeba64e0198c478.jpg" TargetMode="External"/><Relationship Id="rId1220" Type="http://schemas.openxmlformats.org/officeDocument/2006/relationships/hyperlink" Target="https://s3.amazonaws.com/cpgcamera_prod/ths_reports/kohlerdist.com/a.scott@kohlerdist.com/0aa56600701311f1938e0ef2bcb4e9aa.jpg" TargetMode="External"/><Relationship Id="rId1318" Type="http://schemas.openxmlformats.org/officeDocument/2006/relationships/hyperlink" Target="https://s3.amazonaws.com/cpgcamera_prod/ths_reports/kohlerdist.com/p.mclaughlin@kohlerdist.com/efc1b2e06f2111f19a52fe6a8cf0195a.jpg" TargetMode="External"/><Relationship Id="rId1525" Type="http://schemas.openxmlformats.org/officeDocument/2006/relationships/hyperlink" Target="https://s3.amazonaws.com/cpgcamera_prod/ths_reports/kohlerdist.com/n.melissari@kohlerdist.com/7173ea346b3411f181058e6063ac01e3.jpg" TargetMode="External"/><Relationship Id="rId1732" Type="http://schemas.openxmlformats.org/officeDocument/2006/relationships/hyperlink" Target="https://s3.amazonaws.com/cpgcamera_prod/ths_reports/kohlerdist.com/a.scott@kohlerdist.com/215938c668e911f1808636323f544d5b.jpg" TargetMode="External"/><Relationship Id="rId24" Type="http://schemas.openxmlformats.org/officeDocument/2006/relationships/hyperlink" Target="https://s3.amazonaws.com/cpgcamera_prod/ths_reports/kohlerdist.com/n.melissari@kohlerdist.com/01a42a6e854411f19310de2946ffd50e.jpg" TargetMode="External"/><Relationship Id="rId2299" Type="http://schemas.openxmlformats.org/officeDocument/2006/relationships/hyperlink" Target="https://s3.amazonaws.com/cpgcamera_prod/ths_reports/kohlerdist.com/j.colonna@kohlerdist.com/2c20b6d648ae11f19be29a9b05281bca.jpg" TargetMode="External"/><Relationship Id="rId173" Type="http://schemas.openxmlformats.org/officeDocument/2006/relationships/hyperlink" Target="https://s3.amazonaws.com/cpgcamera_prod/ths_reports/kohlerdist.com/n.melissari@kohlerdist.com/470562ac846411f192c02ae291a38e7f.jpg" TargetMode="External"/><Relationship Id="rId380" Type="http://schemas.openxmlformats.org/officeDocument/2006/relationships/hyperlink" Target="https://s3.amazonaws.com/cpgcamera_prod/ths_reports/kohlerdist.com/a.scott@kohlerdist.com/da7faf0c81e311f1a022a6469b8b872b.jpg" TargetMode="External"/><Relationship Id="rId2061" Type="http://schemas.openxmlformats.org/officeDocument/2006/relationships/hyperlink" Target="https://s3.amazonaws.com/cpgcamera_prod/ths_reports/kohlerdist.com/m.ast@kohlerdist.com/a7df27944d6d11f19b7d5209d6dceaf8.jpg" TargetMode="External"/><Relationship Id="rId240" Type="http://schemas.openxmlformats.org/officeDocument/2006/relationships/hyperlink" Target="https://s3.amazonaws.com/cpgcamera_prod/ths_reports/kohlerdist.com/b.sengebush@kohlerdist.com/f9e329a2845c11f1a70c2ae291a38e7f.jpg" TargetMode="External"/><Relationship Id="rId478" Type="http://schemas.openxmlformats.org/officeDocument/2006/relationships/hyperlink" Target="https://s3.amazonaws.com/cpgcamera_prod/ths_reports/kohlerdist.com/b.sengebush@kohlerdist.com/3a9ff990809611f1a9636ee4cd3b7231.jpg" TargetMode="External"/><Relationship Id="rId685" Type="http://schemas.openxmlformats.org/officeDocument/2006/relationships/hyperlink" Target="https://s3.amazonaws.com/cpgcamera_prod/ths_reports/kohlerdist.com/n.melissari@kohlerdist.com/1dd082227be011f197509ed155a5443b.jpg" TargetMode="External"/><Relationship Id="rId892" Type="http://schemas.openxmlformats.org/officeDocument/2006/relationships/hyperlink" Target="https://s3.amazonaws.com/cpgcamera_prod/ths_reports/kohlerdist.com/b.sengebush@kohlerdist.com/a1029ad47a3911f1932ac2c1afc8f536.jpg" TargetMode="External"/><Relationship Id="rId2159" Type="http://schemas.openxmlformats.org/officeDocument/2006/relationships/hyperlink" Target="https://s3.amazonaws.com/cpgcamera_prod/ths_reports/kohlerdist.com/a.acciardi@kohlerdist.com/2ce31b7a4a3111f1b045c2ebcdc1be9c.jpg" TargetMode="External"/><Relationship Id="rId2366" Type="http://schemas.openxmlformats.org/officeDocument/2006/relationships/hyperlink" Target="https://s3.amazonaws.com/cpgcamera_prod/ths_reports/kohlerdist.com/b.sengebush@kohlerdist.com/a954b42843fd11f1896a3af4b79d4a13.jpg" TargetMode="External"/><Relationship Id="rId100" Type="http://schemas.openxmlformats.org/officeDocument/2006/relationships/hyperlink" Target="https://s3.amazonaws.com/cpgcamera_prod/ths_reports/kohlerdist.com/dlagala@kohlerdist.com/25ae7580851811f181249e81334f7fd2.jpg" TargetMode="External"/><Relationship Id="rId338" Type="http://schemas.openxmlformats.org/officeDocument/2006/relationships/hyperlink" Target="https://s3.amazonaws.com/cpgcamera_prod/ths_reports/kohlerdist.com/p.lopez@kohlerdist.com/b6b9295a821911f1a410927223e8c545.jpg" TargetMode="External"/><Relationship Id="rId545" Type="http://schemas.openxmlformats.org/officeDocument/2006/relationships/hyperlink" Target="https://s3.amazonaws.com/cpgcamera_prod/ths_reports/kohlerdist.com/b.sengebush@kohlerdist.com/cd6c2c1a806611f1bfcf7ea3e73d7a5f.jpg" TargetMode="External"/><Relationship Id="rId752" Type="http://schemas.openxmlformats.org/officeDocument/2006/relationships/hyperlink" Target="https://s3.amazonaws.com/cpgcamera_prod/ths_reports/kohlerdist.com/n.melissari@kohlerdist.com/60ca0e2a7bbf11f1a2d89ed155a5443b.jpg" TargetMode="External"/><Relationship Id="rId1175" Type="http://schemas.openxmlformats.org/officeDocument/2006/relationships/hyperlink" Target="https://s3.amazonaws.com/cpgcamera_prod/ths_reports/kohlerdist.com/p.mclaughlin@kohlerdist.com/6ede4a8470da11f1b06b0673ff9e1c0c.jpg" TargetMode="External"/><Relationship Id="rId1382" Type="http://schemas.openxmlformats.org/officeDocument/2006/relationships/hyperlink" Target="https://s3.amazonaws.com/cpgcamera_prod/ths_reports/kohlerdist.com/b.sengebush@kohlerdist.com/8f0c1f646e7f11f1a06d9adda404b78a.jpg" TargetMode="External"/><Relationship Id="rId2019" Type="http://schemas.openxmlformats.org/officeDocument/2006/relationships/hyperlink" Target="https://s3.amazonaws.com/cpgcamera_prod/ths_reports/kohlerdist.com/a.scott@kohlerdist.com/3c9ed6be4ee911f1813a767d43c4e717.jpg" TargetMode="External"/><Relationship Id="rId2226" Type="http://schemas.openxmlformats.org/officeDocument/2006/relationships/hyperlink" Target="https://s3.amazonaws.com/cpgcamera_prod/ths_reports/kohlerdist.com/n.melissari@kohlerdist.com/2a62f522496f11f19899a2349d5569f0.jpg" TargetMode="External"/><Relationship Id="rId2433" Type="http://schemas.openxmlformats.org/officeDocument/2006/relationships/hyperlink" Target="https://s3.amazonaws.com/cpgcamera_prod/ths_reports/kohlerdist.com/n.melissari@kohlerdist.com/da89bbb03f2511f188c816fc07c30496.jpg" TargetMode="External"/><Relationship Id="rId405" Type="http://schemas.openxmlformats.org/officeDocument/2006/relationships/hyperlink" Target="https://s3.amazonaws.com/cpgcamera_prod/ths_reports/kohlerdist.com/robinf@kohlerdist.com/7e0dd4ca813d11f1b81e529e1be6c745.jpg" TargetMode="External"/><Relationship Id="rId612" Type="http://schemas.openxmlformats.org/officeDocument/2006/relationships/hyperlink" Target="https://s3.amazonaws.com/cpgcamera_prod/ths_reports/kohlerdist.com/a.palmisano@kohlerdist.com/2203ce407fa411f1b43646475879cb9a.jpg" TargetMode="External"/><Relationship Id="rId1035" Type="http://schemas.openxmlformats.org/officeDocument/2006/relationships/hyperlink" Target="https://s3.amazonaws.com/cpgcamera_prod/ths_reports/kohlerdist.com/p.mclaughlin@kohlerdist.com/105b46da756f11f1a2542ec42485334c.jpg" TargetMode="External"/><Relationship Id="rId1242" Type="http://schemas.openxmlformats.org/officeDocument/2006/relationships/hyperlink" Target="https://s3.amazonaws.com/cpgcamera_prod/ths_reports/kohlerdist.com/a.scott@kohlerdist.com/291bd4da701211f195160ef2bcb4e9aa.jpg" TargetMode="External"/><Relationship Id="rId1687" Type="http://schemas.openxmlformats.org/officeDocument/2006/relationships/hyperlink" Target="https://s3.amazonaws.com/cpgcamera_prod/ths_reports/kohlerdist.com/p.mclaughlin@kohlerdist.com/26c4b5a26a6411f1b027cadd732692a0.jpg" TargetMode="External"/><Relationship Id="rId1894" Type="http://schemas.openxmlformats.org/officeDocument/2006/relationships/hyperlink" Target="https://s3.amazonaws.com/cpgcamera_prod/ths_reports/kohlerdist.com/a.scott@kohlerdist.com/3a2f35da641111f18dee02c06eecbe1e.jpg" TargetMode="External"/><Relationship Id="rId2500" Type="http://schemas.openxmlformats.org/officeDocument/2006/relationships/hyperlink" Target="https://s3.amazonaws.com/cpgcamera_prod/ths_reports/kohlerdist.com/c.payton@kohlerdist.com/d8dfc1b43cec11f195ce66e9eb5eeabf.jpg" TargetMode="External"/><Relationship Id="rId917" Type="http://schemas.openxmlformats.org/officeDocument/2006/relationships/hyperlink" Target="https://s3.amazonaws.com/cpgcamera_prod/ths_reports/kohlerdist.com/b.sengebush@kohlerdist.com/a2420964796e11f19d476eae52526f49.jpg" TargetMode="External"/><Relationship Id="rId1102" Type="http://schemas.openxmlformats.org/officeDocument/2006/relationships/hyperlink" Target="https://s3.amazonaws.com/cpgcamera_prod/ths_reports/kohlerdist.com/a.scott@kohlerdist.com/765e87ec73e611f1ae22ee23edc1b1db.jpg" TargetMode="External"/><Relationship Id="rId1547" Type="http://schemas.openxmlformats.org/officeDocument/2006/relationships/hyperlink" Target="https://s3.amazonaws.com/cpgcamera_prod/ths_reports/kohlerdist.com/n.melissari@kohlerdist.com/7173ea346b3411f181058e6063ac01e3.jpg" TargetMode="External"/><Relationship Id="rId1754" Type="http://schemas.openxmlformats.org/officeDocument/2006/relationships/hyperlink" Target="https://s3.amazonaws.com/cpgcamera_prod/ths_reports/kohlerdist.com/a.scott@kohlerdist.com/215938c668e911f1808636323f544d5b.jpg" TargetMode="External"/><Relationship Id="rId1961" Type="http://schemas.openxmlformats.org/officeDocument/2006/relationships/hyperlink" Target="https://s3.amazonaws.com/cpgcamera_prod/ths_reports/kohlerdist.com/a.scott@kohlerdist.com/4055cab2547311f1a1d4e6edce9f1f2e.jpg" TargetMode="External"/><Relationship Id="rId46" Type="http://schemas.openxmlformats.org/officeDocument/2006/relationships/hyperlink" Target="https://s3.amazonaws.com/cpgcamera_prod/ths_reports/kohlerdist.com/n.melissari@kohlerdist.com/4fc67f94853a11f19a4a924354bfe064.jpg" TargetMode="External"/><Relationship Id="rId1407" Type="http://schemas.openxmlformats.org/officeDocument/2006/relationships/hyperlink" Target="https://s3.amazonaws.com/cpgcamera_prod/ths_reports/kohlerdist.com/a.scott@kohlerdist.com/97001b6e6e6911f1b74d32adefc10753.jpg" TargetMode="External"/><Relationship Id="rId1614" Type="http://schemas.openxmlformats.org/officeDocument/2006/relationships/hyperlink" Target="https://s3.amazonaws.com/cpgcamera_prod/ths_reports/kohlerdist.com/b.sengebush@kohlerdist.com/bbdebc986a7611f1a809aaffa3d9f27a.jpg" TargetMode="External"/><Relationship Id="rId1821" Type="http://schemas.openxmlformats.org/officeDocument/2006/relationships/hyperlink" Target="https://s3.amazonaws.com/cpgcamera_prod/ths_reports/kohlerdist.com/a.scott@kohlerdist.com/5a6a007264ee11f1a15fa64969367efa.jpg" TargetMode="External"/><Relationship Id="rId195" Type="http://schemas.openxmlformats.org/officeDocument/2006/relationships/hyperlink" Target="https://s3.amazonaws.com/cpgcamera_prod/ths_reports/kohlerdist.com/n.melissari@kohlerdist.com/66b58130846011f1a22bf6a858e5d46d.jpg" TargetMode="External"/><Relationship Id="rId1919" Type="http://schemas.openxmlformats.org/officeDocument/2006/relationships/hyperlink" Target="https://s3.amazonaws.com/cpgcamera_prod/ths_reports/kohlerdist.com/a.palmisano@kohlerdist.com/3bbc74105f5911f1826146d728e42365.jpg" TargetMode="External"/><Relationship Id="rId2083" Type="http://schemas.openxmlformats.org/officeDocument/2006/relationships/hyperlink" Target="https://s3.amazonaws.com/cpgcamera_prod/ths_reports/kohlerdist.com/n.melissari@kohlerdist.com/2909d13e4b1111f1aa8c767d43c4e717.jpg" TargetMode="External"/><Relationship Id="rId2290" Type="http://schemas.openxmlformats.org/officeDocument/2006/relationships/hyperlink" Target="https://s3.amazonaws.com/cpgcamera_prod/ths_reports/kohlerdist.com/j.colonna@kohlerdist.com/64e5b2e648b311f19e9b9a9b05281bca.jpg" TargetMode="External"/><Relationship Id="rId2388" Type="http://schemas.openxmlformats.org/officeDocument/2006/relationships/hyperlink" Target="https://s3.amazonaws.com/cpgcamera_prod/ths_reports/kohlerdist.com/n.melissari@kohlerdist.com/07f62e1a431f11f18568aed0e7ff82ba.jpg" TargetMode="External"/><Relationship Id="rId262" Type="http://schemas.openxmlformats.org/officeDocument/2006/relationships/hyperlink" Target="https://s3.amazonaws.com/cpgcamera_prod/ths_reports/kohlerdist.com/b.sengebush@kohlerdist.com/5de1bb8e845911f19f494ad464241486.jpg" TargetMode="External"/><Relationship Id="rId567" Type="http://schemas.openxmlformats.org/officeDocument/2006/relationships/hyperlink" Target="https://s3.amazonaws.com/cpgcamera_prod/ths_reports/kohlerdist.com/p.mclaughlin@kohlerdist.com/8fb76ad4806011f1bb077ea3e73d7a5f.jpg" TargetMode="External"/><Relationship Id="rId1197" Type="http://schemas.openxmlformats.org/officeDocument/2006/relationships/hyperlink" Target="https://s3.amazonaws.com/cpgcamera_prod/ths_reports/kohlerdist.com/a.scott@kohlerdist.com/9ea3b226703111f187e10ef2bcb4e9aa.jpg" TargetMode="External"/><Relationship Id="rId2150" Type="http://schemas.openxmlformats.org/officeDocument/2006/relationships/hyperlink" Target="https://s3.amazonaws.com/cpgcamera_prod/ths_reports/kohlerdist.com/robinf@kohlerdist.com/bd6806604a3611f190ee0edafcaaaf45.jpg" TargetMode="External"/><Relationship Id="rId2248" Type="http://schemas.openxmlformats.org/officeDocument/2006/relationships/hyperlink" Target="https://s3.amazonaws.com/cpgcamera_prod/ths_reports/kohlerdist.com/a.lundy@kohlerdist.com/b38acccc496911f18b08aaba1651462a.jpg" TargetMode="External"/><Relationship Id="rId122" Type="http://schemas.openxmlformats.org/officeDocument/2006/relationships/hyperlink" Target="https://s3.amazonaws.com/cpgcamera_prod/ths_reports/kohlerdist.com/dlagala@kohlerdist.com/93c4f44e851411f1b4bb2a402785980f.jpg" TargetMode="External"/><Relationship Id="rId774" Type="http://schemas.openxmlformats.org/officeDocument/2006/relationships/hyperlink" Target="https://s3.amazonaws.com/cpgcamera_prod/ths_reports/kohlerdist.com/n.melissari@kohlerdist.com/f6cbc5f27bb111f1bea652ef4f1c4740.jpg" TargetMode="External"/><Relationship Id="rId981" Type="http://schemas.openxmlformats.org/officeDocument/2006/relationships/hyperlink" Target="https://s3.amazonaws.com/cpgcamera_prod/ths_reports/kohlerdist.com/p.mclaughlin@kohlerdist.com/4965b6bc763311f18f38566a3ec5e435.jpg" TargetMode="External"/><Relationship Id="rId1057" Type="http://schemas.openxmlformats.org/officeDocument/2006/relationships/hyperlink" Target="https://s3.amazonaws.com/cpgcamera_prod/ths_reports/kohlerdist.com/p.mclaughlin@kohlerdist.com/258c542474a511f1882aa69c6251f73a.jpg" TargetMode="External"/><Relationship Id="rId2010" Type="http://schemas.openxmlformats.org/officeDocument/2006/relationships/hyperlink" Target="https://s3.amazonaws.com/cpgcamera_prod/ths_reports/kohlerdist.com/a.acciardi@kohlerdist.com/dc7747b44efa11f18a4d5246a9f98eef.jpg" TargetMode="External"/><Relationship Id="rId2455" Type="http://schemas.openxmlformats.org/officeDocument/2006/relationships/hyperlink" Target="https://s3.amazonaws.com/cpgcamera_prod/ths_reports/kohlerdist.com/b.sengebush@kohlerdist.com/f054995c3e6b11f1980816fc07c30496.jpg" TargetMode="External"/><Relationship Id="rId427" Type="http://schemas.openxmlformats.org/officeDocument/2006/relationships/hyperlink" Target="https://s3.amazonaws.com/cpgcamera_prod/ths_reports/kohlerdist.com/n.melissari@kohlerdist.com/2e54b1fc813211f19d2936d9a9622374.jpg" TargetMode="External"/><Relationship Id="rId634" Type="http://schemas.openxmlformats.org/officeDocument/2006/relationships/hyperlink" Target="https://s3.amazonaws.com/cpgcamera_prod/ths_reports/kohlerdist.com/a.scott@kohlerdist.com/4135d3f67ee311f1adf8e28a94c6fb31.jpg" TargetMode="External"/><Relationship Id="rId841" Type="http://schemas.openxmlformats.org/officeDocument/2006/relationships/hyperlink" Target="https://s3.amazonaws.com/cpgcamera_prod/ths_reports/kohlerdist.com/p.mclaughlin@kohlerdist.com/3bd070347ae611f197d7e685f4fde8ba.jpg" TargetMode="External"/><Relationship Id="rId1264" Type="http://schemas.openxmlformats.org/officeDocument/2006/relationships/hyperlink" Target="https://s3.amazonaws.com/cpgcamera_prod/ths_reports/kohlerdist.com/p.mclaughlin@kohlerdist.com/9c60b3786ff111f186e6de1b940aa6a4.jpg" TargetMode="External"/><Relationship Id="rId1471" Type="http://schemas.openxmlformats.org/officeDocument/2006/relationships/hyperlink" Target="https://s3.amazonaws.com/cpgcamera_prod/ths_reports/kohlerdist.com/robinf@kohlerdist.com/b5ef37406e4f11f19cf032adefc10753.jpg" TargetMode="External"/><Relationship Id="rId1569" Type="http://schemas.openxmlformats.org/officeDocument/2006/relationships/hyperlink" Target="https://s3.amazonaws.com/cpgcamera_prod/ths_reports/kohlerdist.com/n.melissari@kohlerdist.com/b1f5d4ee6b3111f1b10e8e6063ac01e3.jpg" TargetMode="External"/><Relationship Id="rId2108" Type="http://schemas.openxmlformats.org/officeDocument/2006/relationships/hyperlink" Target="https://s3.amazonaws.com/cpgcamera_prod/ths_reports/kohlerdist.com/a.acciardi@kohlerdist.com/e3d9b0ac4a4d11f1b2cd2e353b606086.jpg" TargetMode="External"/><Relationship Id="rId2315" Type="http://schemas.openxmlformats.org/officeDocument/2006/relationships/hyperlink" Target="https://s3.amazonaws.com/cpgcamera_prod/ths_reports/kohlerdist.com/n.melissari@kohlerdist.com/93d27d3e489d11f18e65eed508d5b85f.jpg" TargetMode="External"/><Relationship Id="rId2522" Type="http://schemas.openxmlformats.org/officeDocument/2006/relationships/hyperlink" Target="https://s3.amazonaws.com/cpgcamera_prod/ths_reports/kohlerdist.com/robinf@kohlerdist.com/4bd370a8381511f1be0dd2c308583846.jpg" TargetMode="External"/><Relationship Id="rId701" Type="http://schemas.openxmlformats.org/officeDocument/2006/relationships/hyperlink" Target="https://s3.amazonaws.com/cpgcamera_prod/ths_reports/kohlerdist.com/n.melissari@kohlerdist.com/6fb272847bc811f1a34ba21eb7116df6.jpg" TargetMode="External"/><Relationship Id="rId939" Type="http://schemas.openxmlformats.org/officeDocument/2006/relationships/hyperlink" Target="https://s3.amazonaws.com/cpgcamera_prod/ths_reports/kohlerdist.com/b.sengebush@kohlerdist.com/206fa6aa770011f1b766566a3ec5e435.jpg" TargetMode="External"/><Relationship Id="rId1124" Type="http://schemas.openxmlformats.org/officeDocument/2006/relationships/hyperlink" Target="https://s3.amazonaws.com/cpgcamera_prod/ths_reports/kohlerdist.com/a.scott@kohlerdist.com/190b23f273d711f18a8cee23edc1b1db.jpg" TargetMode="External"/><Relationship Id="rId1331" Type="http://schemas.openxmlformats.org/officeDocument/2006/relationships/hyperlink" Target="https://s3.amazonaws.com/cpgcamera_prod/ths_reports/kohlerdist.com/p.mclaughlin@kohlerdist.com/efc1b2e06f2111f19a52fe6a8cf0195a.jpg" TargetMode="External"/><Relationship Id="rId1776" Type="http://schemas.openxmlformats.org/officeDocument/2006/relationships/hyperlink" Target="https://s3.amazonaws.com/cpgcamera_prod/ths_reports/kohlerdist.com/n.melissari@kohlerdist.com/9845ad3468da11f1917136323f544d5b.jpg" TargetMode="External"/><Relationship Id="rId1983" Type="http://schemas.openxmlformats.org/officeDocument/2006/relationships/hyperlink" Target="https://s3.amazonaws.com/cpgcamera_prod/ths_reports/kohlerdist.com/p.mclaughlin@kohlerdist.com/f9d90806539111f19ebadee4f5a56135.jpg" TargetMode="External"/><Relationship Id="rId68" Type="http://schemas.openxmlformats.org/officeDocument/2006/relationships/hyperlink" Target="https://s3.amazonaws.com/cpgcamera_prod/ths_reports/kohlerdist.com/n.melissari@kohlerdist.com/efc2199c852e11f1a1b8de2946ffd50e.jpg" TargetMode="External"/><Relationship Id="rId1429" Type="http://schemas.openxmlformats.org/officeDocument/2006/relationships/hyperlink" Target="https://s3.amazonaws.com/cpgcamera_prod/ths_reports/kohlerdist.com/a.scott@kohlerdist.com/0c8a05c46e6111f1a40eb2245db26c03.jpg" TargetMode="External"/><Relationship Id="rId1636" Type="http://schemas.openxmlformats.org/officeDocument/2006/relationships/hyperlink" Target="https://s3.amazonaws.com/cpgcamera_prod/ths_reports/kohlerdist.com/b.sengebush@kohlerdist.com/aece0bb26a6c11f1a030aaffa3d9f27a.jpg" TargetMode="External"/><Relationship Id="rId1843" Type="http://schemas.openxmlformats.org/officeDocument/2006/relationships/hyperlink" Target="https://s3.amazonaws.com/cpgcamera_prod/ths_reports/kohlerdist.com/a.scott@kohlerdist.com/a6dcd13664e011f1ad063e40334ee8e7.jpg" TargetMode="External"/><Relationship Id="rId1703" Type="http://schemas.openxmlformats.org/officeDocument/2006/relationships/hyperlink" Target="https://s3.amazonaws.com/cpgcamera_prod/ths_reports/kohlerdist.com/a.scott@kohlerdist.com/215938c668e911f1808636323f544d5b.jpg" TargetMode="External"/><Relationship Id="rId1910" Type="http://schemas.openxmlformats.org/officeDocument/2006/relationships/hyperlink" Target="https://s3.amazonaws.com/cpgcamera_prod/ths_reports/kohlerdist.com/a.palmisano@kohlerdist.com/3b135dbc5f5911f1adc6fed1a8270a9e.jpg" TargetMode="External"/><Relationship Id="rId284" Type="http://schemas.openxmlformats.org/officeDocument/2006/relationships/hyperlink" Target="https://s3.amazonaws.com/cpgcamera_prod/ths_reports/kohlerdist.com/a.scott@kohlerdist.com/274a9340845711f188b44ad464241486.jpg" TargetMode="External"/><Relationship Id="rId491" Type="http://schemas.openxmlformats.org/officeDocument/2006/relationships/hyperlink" Target="https://s3.amazonaws.com/cpgcamera_prod/ths_reports/kohlerdist.com/b.sengebush@kohlerdist.com/daca6cf2807811f1a0ab7ea3e73d7a5f.jpg" TargetMode="External"/><Relationship Id="rId2172" Type="http://schemas.openxmlformats.org/officeDocument/2006/relationships/hyperlink" Target="https://s3.amazonaws.com/cpgcamera_prod/ths_reports/kohlerdist.com/j.colonna@kohlerdist.com/133b2d0a4a2e11f18e3dc2ebcdc1be9c.jpg" TargetMode="External"/><Relationship Id="rId144" Type="http://schemas.openxmlformats.org/officeDocument/2006/relationships/hyperlink" Target="https://s3.amazonaws.com/cpgcamera_prod/ths_reports/kohlerdist.com/n.melissari@kohlerdist.com/b0c44180846f11f1a5c42ae291a38e7f.jpg" TargetMode="External"/><Relationship Id="rId589" Type="http://schemas.openxmlformats.org/officeDocument/2006/relationships/hyperlink" Target="https://s3.amazonaws.com/cpgcamera_prod/ths_reports/kohlerdist.com/a.scott@kohlerdist.com/acbe81867fb511f1880e0a7de4540e70.jpg" TargetMode="External"/><Relationship Id="rId796" Type="http://schemas.openxmlformats.org/officeDocument/2006/relationships/hyperlink" Target="https://s3.amazonaws.com/cpgcamera_prod/ths_reports/kohlerdist.com/n.melissari@kohlerdist.com/f75fd7247bb111f18626ae252bb716b1.jpg" TargetMode="External"/><Relationship Id="rId2477" Type="http://schemas.openxmlformats.org/officeDocument/2006/relationships/hyperlink" Target="https://s3.amazonaws.com/cpgcamera_prod/ths_reports/kohlerdist.com/n.melissari@kohlerdist.com/8076147c3e5b11f1993bd203528d3bd2.jpg" TargetMode="External"/><Relationship Id="rId351" Type="http://schemas.openxmlformats.org/officeDocument/2006/relationships/hyperlink" Target="https://s3.amazonaws.com/cpgcamera_prod/ths_reports/kohlerdist.com/a.scott@kohlerdist.com/b0913f0e821411f184d566b1fd310ba5.jpg" TargetMode="External"/><Relationship Id="rId449" Type="http://schemas.openxmlformats.org/officeDocument/2006/relationships/hyperlink" Target="https://s3.amazonaws.com/cpgcamera_prod/ths_reports/kohlerdist.com/p.mclaughlin@kohlerdist.com/0816cd3a812e11f19593bee82d8e4f0d.jpg" TargetMode="External"/><Relationship Id="rId656" Type="http://schemas.openxmlformats.org/officeDocument/2006/relationships/hyperlink" Target="https://s3.amazonaws.com/cpgcamera_prod/ths_reports/kohlerdist.com/b.sengebush@kohlerdist.com/a40028447ee611f1abe0e28a94c6fb31.jpg" TargetMode="External"/><Relationship Id="rId863" Type="http://schemas.openxmlformats.org/officeDocument/2006/relationships/hyperlink" Target="https://s3.amazonaws.com/cpgcamera_prod/ths_reports/kohlerdist.com/b.sengebush@kohlerdist.com/a08ac0d67a3911f1ab5e0ab7946f5aa9.jpg" TargetMode="External"/><Relationship Id="rId1079" Type="http://schemas.openxmlformats.org/officeDocument/2006/relationships/hyperlink" Target="https://s3.amazonaws.com/cpgcamera_prod/ths_reports/kohlerdist.com/a.scott@kohlerdist.com/37b1afd0749311f1ac23d2cf5d94219a.jpg" TargetMode="External"/><Relationship Id="rId1286" Type="http://schemas.openxmlformats.org/officeDocument/2006/relationships/hyperlink" Target="https://s3.amazonaws.com/cpgcamera_prod/ths_reports/kohlerdist.com/a.scott@kohlerdist.com/c06b47da6f4511f1aa14fe6a8cf0195a.jpg" TargetMode="External"/><Relationship Id="rId1493" Type="http://schemas.openxmlformats.org/officeDocument/2006/relationships/hyperlink" Target="https://s3.amazonaws.com/cpgcamera_prod/ths_reports/kohlerdist.com/robinf@kohlerdist.com/6805251e6b3711f1be0b8e6063ac01e3.jpg" TargetMode="External"/><Relationship Id="rId2032" Type="http://schemas.openxmlformats.org/officeDocument/2006/relationships/hyperlink" Target="https://s3.amazonaws.com/cpgcamera_prod/ths_reports/kohlerdist.com/a.scott@kohlerdist.com/250f37284e3011f1a417c6b937f3b3b1.jpg" TargetMode="External"/><Relationship Id="rId2337" Type="http://schemas.openxmlformats.org/officeDocument/2006/relationships/hyperlink" Target="https://s3.amazonaws.com/cpgcamera_prod/ths_reports/kohlerdist.com/robinf@kohlerdist.com/941c7152457611f19b04c266f5b94518.jpg" TargetMode="External"/><Relationship Id="rId211" Type="http://schemas.openxmlformats.org/officeDocument/2006/relationships/hyperlink" Target="https://s3.amazonaws.com/cpgcamera_prod/ths_reports/kohlerdist.com/a.scott@kohlerdist.com/5989e0b2845d11f190722ae291a38e7f.jpg" TargetMode="External"/><Relationship Id="rId309" Type="http://schemas.openxmlformats.org/officeDocument/2006/relationships/hyperlink" Target="https://s3.amazonaws.com/cpgcamera_prod/ths_reports/kohlerdist.com/n.melissari@kohlerdist.com/efb8ad1a845411f1bf7e4ad464241486.jpg" TargetMode="External"/><Relationship Id="rId516" Type="http://schemas.openxmlformats.org/officeDocument/2006/relationships/hyperlink" Target="https://s3.amazonaws.com/cpgcamera_prod/ths_reports/kohlerdist.com/b.sengebush@kohlerdist.com/1b9380b6806f11f18c5c7ea3e73d7a5f.jpg" TargetMode="External"/><Relationship Id="rId1146" Type="http://schemas.openxmlformats.org/officeDocument/2006/relationships/hyperlink" Target="https://s3.amazonaws.com/cpgcamera_prod/ths_reports/kohlerdist.com/a.scott@kohlerdist.com/6f95b1ca718811f19caeceb0d08f0f73.jpg" TargetMode="External"/><Relationship Id="rId1798" Type="http://schemas.openxmlformats.org/officeDocument/2006/relationships/hyperlink" Target="https://s3.amazonaws.com/cpgcamera_prod/ths_reports/kohlerdist.com/n.melissari@kohlerdist.com/cb0df43068ce11f187f35e231b75548d.jpg" TargetMode="External"/><Relationship Id="rId723" Type="http://schemas.openxmlformats.org/officeDocument/2006/relationships/hyperlink" Target="https://s3.amazonaws.com/cpgcamera_prod/ths_reports/kohlerdist.com/b.sengebush@kohlerdist.com/6bd7e4d07bc511f1b7599ed155a5443b.jpg" TargetMode="External"/><Relationship Id="rId930" Type="http://schemas.openxmlformats.org/officeDocument/2006/relationships/hyperlink" Target="https://s3.amazonaws.com/cpgcamera_prod/ths_reports/kohlerdist.com/p.mclaughlin@kohlerdist.com/2e6020b6795b11f196be6eae52526f49.jpg" TargetMode="External"/><Relationship Id="rId1006" Type="http://schemas.openxmlformats.org/officeDocument/2006/relationships/hyperlink" Target="https://s3.amazonaws.com/cpgcamera_prod/ths_reports/kohlerdist.com/p.mclaughlin@kohlerdist.com/0b139986758b11f1b0b4d2305ddbe756.jpg" TargetMode="External"/><Relationship Id="rId1353" Type="http://schemas.openxmlformats.org/officeDocument/2006/relationships/hyperlink" Target="https://s3.amazonaws.com/cpgcamera_prod/ths_reports/kohlerdist.com/a.palmisano@kohlerdist.com/aef9ebf66f1211f1966e0a758cc2e5bc.jpg" TargetMode="External"/><Relationship Id="rId1560" Type="http://schemas.openxmlformats.org/officeDocument/2006/relationships/hyperlink" Target="https://s3.amazonaws.com/cpgcamera_prod/ths_reports/kohlerdist.com/n.melissari@kohlerdist.com/5915097a6b3211f1bd4d8e6063ac01e3.jpg" TargetMode="External"/><Relationship Id="rId1658" Type="http://schemas.openxmlformats.org/officeDocument/2006/relationships/hyperlink" Target="https://s3.amazonaws.com/cpgcamera_prod/ths_reports/kohlerdist.com/n.melissari@kohlerdist.com/1e3926706a6911f1a18ecadd732692a0.jpg" TargetMode="External"/><Relationship Id="rId1865" Type="http://schemas.openxmlformats.org/officeDocument/2006/relationships/hyperlink" Target="https://s3.amazonaws.com/cpgcamera_prod/ths_reports/kohlerdist.com/a.scott@kohlerdist.com/80b3f44c64dd11f1b2eca64969367efa.jpg" TargetMode="External"/><Relationship Id="rId2404" Type="http://schemas.openxmlformats.org/officeDocument/2006/relationships/hyperlink" Target="https://s3.amazonaws.com/cpgcamera_prod/ths_reports/kohlerdist.com/n.melissari@kohlerdist.com/e888259a431611f1ab0c6231b2141d20.jpg" TargetMode="External"/><Relationship Id="rId1213" Type="http://schemas.openxmlformats.org/officeDocument/2006/relationships/hyperlink" Target="https://s3.amazonaws.com/cpgcamera_prod/ths_reports/kohlerdist.com/a.scott@kohlerdist.com/40d3aa02701311f181440ef2bcb4e9aa.jpg" TargetMode="External"/><Relationship Id="rId1420" Type="http://schemas.openxmlformats.org/officeDocument/2006/relationships/hyperlink" Target="https://s3.amazonaws.com/cpgcamera_prod/ths_reports/kohlerdist.com/p.mclaughlin@kohlerdist.com/5ab044f06e6811f191b432adefc10753.jpg" TargetMode="External"/><Relationship Id="rId1518" Type="http://schemas.openxmlformats.org/officeDocument/2006/relationships/hyperlink" Target="https://s3.amazonaws.com/cpgcamera_prod/ths_reports/kohlerdist.com/n.melissari@kohlerdist.com/7173ea346b3411f181058e6063ac01e3.jpg" TargetMode="External"/><Relationship Id="rId1725" Type="http://schemas.openxmlformats.org/officeDocument/2006/relationships/hyperlink" Target="https://s3.amazonaws.com/cpgcamera_prod/ths_reports/kohlerdist.com/a.scott@kohlerdist.com/215938c668e911f1808636323f544d5b.jpg" TargetMode="External"/><Relationship Id="rId1932" Type="http://schemas.openxmlformats.org/officeDocument/2006/relationships/hyperlink" Target="https://s3.amazonaws.com/cpgcamera_prod/ths_reports/kohlerdist.com/j.colonna@kohlerdist.com/14d02c6059f111f1abdcf2019880479c.jpg" TargetMode="External"/><Relationship Id="rId17" Type="http://schemas.openxmlformats.org/officeDocument/2006/relationships/hyperlink" Target="https://s3.amazonaws.com/cpgcamera_prod/ths_reports/kohlerdist.com/n.melissari@kohlerdist.com/de4efc1885db11f1a6ea9ad864ecf12e.jpg" TargetMode="External"/><Relationship Id="rId2194" Type="http://schemas.openxmlformats.org/officeDocument/2006/relationships/hyperlink" Target="https://s3.amazonaws.com/cpgcamera_prod/ths_reports/kohlerdist.com/robinf@kohlerdist.com/b4a0ed68497711f1a16ea2349d5569f0.jpg" TargetMode="External"/><Relationship Id="rId166" Type="http://schemas.openxmlformats.org/officeDocument/2006/relationships/hyperlink" Target="https://s3.amazonaws.com/cpgcamera_prod/ths_reports/kohlerdist.com/n.melissari@kohlerdist.com/b0d0fad2846b11f1ab272ae291a38e7f.jpg" TargetMode="External"/><Relationship Id="rId373" Type="http://schemas.openxmlformats.org/officeDocument/2006/relationships/hyperlink" Target="https://s3.amazonaws.com/cpgcamera_prod/ths_reports/kohlerdist.com/p.mclaughlin@kohlerdist.com/e74e772c81f711f1aa3266b1fd310ba5.jpg" TargetMode="External"/><Relationship Id="rId580" Type="http://schemas.openxmlformats.org/officeDocument/2006/relationships/hyperlink" Target="https://s3.amazonaws.com/cpgcamera_prod/ths_reports/kohlerdist.com/p.mclaughlin@kohlerdist.com/96a6122c805c11f1a02cbaff3dbc4bde.jpg" TargetMode="External"/><Relationship Id="rId2054" Type="http://schemas.openxmlformats.org/officeDocument/2006/relationships/hyperlink" Target="https://s3.amazonaws.com/cpgcamera_prod/ths_reports/kohlerdist.com/m.harboy@kohlerdist.com/3c47867e4e1d11f191b3767d43c4e717.jpg" TargetMode="External"/><Relationship Id="rId2261" Type="http://schemas.openxmlformats.org/officeDocument/2006/relationships/hyperlink" Target="https://s3.amazonaws.com/cpgcamera_prod/ths_reports/kohlerdist.com/m.harboy@kohlerdist.com/6a241676496711f1b1f0c2ebcdc1be9c.jpg" TargetMode="External"/><Relationship Id="rId2499" Type="http://schemas.openxmlformats.org/officeDocument/2006/relationships/hyperlink" Target="https://s3.amazonaws.com/cpgcamera_prod/ths_reports/kohlerdist.com/c.payton@kohlerdist.com/d8dfc1b43cec11f195ce66e9eb5eeabf.jpg" TargetMode="External"/><Relationship Id="rId1" Type="http://schemas.openxmlformats.org/officeDocument/2006/relationships/hyperlink" Target="https://s3.amazonaws.com/cpgcamera_prod/ths_reports/kohlerdist.com/b.sengebush@kohlerdist.com/6045477c85e111f1a7569ad864ecf12e.jpg" TargetMode="External"/><Relationship Id="rId233" Type="http://schemas.openxmlformats.org/officeDocument/2006/relationships/hyperlink" Target="https://s3.amazonaws.com/cpgcamera_prod/ths_reports/kohlerdist.com/b.sengebush@kohlerdist.com/f9643c14845c11f1a70c2ae291a38e7f.jpg" TargetMode="External"/><Relationship Id="rId440" Type="http://schemas.openxmlformats.org/officeDocument/2006/relationships/hyperlink" Target="https://s3.amazonaws.com/cpgcamera_prod/ths_reports/kohlerdist.com/n.melissari@kohlerdist.com/b2c0032e812d11f184a2f21c75b75752.jpg" TargetMode="External"/><Relationship Id="rId678" Type="http://schemas.openxmlformats.org/officeDocument/2006/relationships/hyperlink" Target="https://s3.amazonaws.com/cpgcamera_prod/ths_reports/kohlerdist.com/n.melissari@kohlerdist.com/1cdf94167be011f190ac9ed155a5443b.jpg" TargetMode="External"/><Relationship Id="rId885" Type="http://schemas.openxmlformats.org/officeDocument/2006/relationships/hyperlink" Target="https://s3.amazonaws.com/cpgcamera_prod/ths_reports/kohlerdist.com/b.sengebush@kohlerdist.com/a1029ad47a3911f1932ac2c1afc8f536.jpg" TargetMode="External"/><Relationship Id="rId1070" Type="http://schemas.openxmlformats.org/officeDocument/2006/relationships/hyperlink" Target="https://s3.amazonaws.com/cpgcamera_prod/ths_reports/kohlerdist.com/a.scott@kohlerdist.com/9a842e98749411f18ede62da5111e423.jpg" TargetMode="External"/><Relationship Id="rId2121" Type="http://schemas.openxmlformats.org/officeDocument/2006/relationships/hyperlink" Target="https://s3.amazonaws.com/cpgcamera_prod/ths_reports/kohlerdist.com/a.scott@kohlerdist.com/ac8c813e4a4211f1a4342e353b606086.jpg" TargetMode="External"/><Relationship Id="rId2359" Type="http://schemas.openxmlformats.org/officeDocument/2006/relationships/hyperlink" Target="https://s3.amazonaws.com/cpgcamera_prod/ths_reports/kohlerdist.com/a.palmisano@kohlerdist.com/38a07912449b11f1af64222d9aa3d57f.jpg" TargetMode="External"/><Relationship Id="rId300" Type="http://schemas.openxmlformats.org/officeDocument/2006/relationships/hyperlink" Target="https://s3.amazonaws.com/cpgcamera_prod/ths_reports/kohlerdist.com/b.sengebush@kohlerdist.com/7311944c845511f197fc2ae291a38e7f.jpg" TargetMode="External"/><Relationship Id="rId538" Type="http://schemas.openxmlformats.org/officeDocument/2006/relationships/hyperlink" Target="https://s3.amazonaws.com/cpgcamera_prod/ths_reports/kohlerdist.com/a.scott@kohlerdist.com/c3ed3b00806811f1867a7ea3e73d7a5f.jpg" TargetMode="External"/><Relationship Id="rId745" Type="http://schemas.openxmlformats.org/officeDocument/2006/relationships/hyperlink" Target="https://s3.amazonaws.com/cpgcamera_prod/ths_reports/kohlerdist.com/n.melissari@kohlerdist.com/bd44bd467bc211f19301a21eb7116df6.jpg" TargetMode="External"/><Relationship Id="rId952" Type="http://schemas.openxmlformats.org/officeDocument/2006/relationships/hyperlink" Target="https://s3.amazonaws.com/cpgcamera_prod/ths_reports/kohlerdist.com/a.scott@kohlerdist.com/12ab7f7c765511f18c6f761c2ba99231.jpg" TargetMode="External"/><Relationship Id="rId1168" Type="http://schemas.openxmlformats.org/officeDocument/2006/relationships/hyperlink" Target="https://s3.amazonaws.com/cpgcamera_prod/ths_reports/kohlerdist.com/a.palmisano@kohlerdist.com/7cdb940270da11f1bec386929dcb627d.jpg" TargetMode="External"/><Relationship Id="rId1375" Type="http://schemas.openxmlformats.org/officeDocument/2006/relationships/hyperlink" Target="https://s3.amazonaws.com/cpgcamera_prod/ths_reports/kohlerdist.com/a.scott@kohlerdist.com/dc96e0906e8c11f1aa7732adefc10753.jpg" TargetMode="External"/><Relationship Id="rId1582" Type="http://schemas.openxmlformats.org/officeDocument/2006/relationships/hyperlink" Target="https://s3.amazonaws.com/cpgcamera_prod/ths_reports/kohlerdist.com/n.melissari@kohlerdist.com/78f651c06b2f11f1beb88e6063ac01e3.jpg" TargetMode="External"/><Relationship Id="rId2219" Type="http://schemas.openxmlformats.org/officeDocument/2006/relationships/hyperlink" Target="https://s3.amazonaws.com/cpgcamera_prod/ths_reports/kohlerdist.com/b.sengebush@kohlerdist.com/4d425110497311f1be3da2349d5569f0.jpg" TargetMode="External"/><Relationship Id="rId2426" Type="http://schemas.openxmlformats.org/officeDocument/2006/relationships/hyperlink" Target="https://s3.amazonaws.com/cpgcamera_prod/ths_reports/kohlerdist.com/n.melissari@kohlerdist.com/b27fe4c23f2b11f186f42aca04aad2cf.jpg" TargetMode="External"/><Relationship Id="rId81" Type="http://schemas.openxmlformats.org/officeDocument/2006/relationships/hyperlink" Target="https://s3.amazonaws.com/cpgcamera_prod/ths_reports/kohlerdist.com/n.melissari@kohlerdist.com/18a3bc4c852711f1a5912a402785980f.jpg" TargetMode="External"/><Relationship Id="rId605" Type="http://schemas.openxmlformats.org/officeDocument/2006/relationships/hyperlink" Target="https://s3.amazonaws.com/cpgcamera_prod/ths_reports/kohlerdist.com/m.ast@kohlerdist.com/2ae0d6867fb111f1b85e0a7de4540e70.jpg" TargetMode="External"/><Relationship Id="rId812" Type="http://schemas.openxmlformats.org/officeDocument/2006/relationships/hyperlink" Target="https://s3.amazonaws.com/cpgcamera_prod/ths_reports/kohlerdist.com/b.sengebush@kohlerdist.com/e6bb1ca87b9d11f18554b220a33cd813.jpg" TargetMode="External"/><Relationship Id="rId1028" Type="http://schemas.openxmlformats.org/officeDocument/2006/relationships/hyperlink" Target="https://s3.amazonaws.com/cpgcamera_prod/ths_reports/kohlerdist.com/p.mclaughlin@kohlerdist.com/0f1b0bb6756f11f1b059d2305ddbe756.jpg" TargetMode="External"/><Relationship Id="rId1235" Type="http://schemas.openxmlformats.org/officeDocument/2006/relationships/hyperlink" Target="https://s3.amazonaws.com/cpgcamera_prod/ths_reports/kohlerdist.com/a.scott@kohlerdist.com/291bd4da701211f195160ef2bcb4e9aa.jpg" TargetMode="External"/><Relationship Id="rId1442" Type="http://schemas.openxmlformats.org/officeDocument/2006/relationships/hyperlink" Target="https://s3.amazonaws.com/cpgcamera_prod/ths_reports/kohlerdist.com/a.scott@kohlerdist.com/ec42136a6e5b11f1a8b832adefc10753.jpg" TargetMode="External"/><Relationship Id="rId1887" Type="http://schemas.openxmlformats.org/officeDocument/2006/relationships/hyperlink" Target="https://s3.amazonaws.com/cpgcamera_prod/ths_reports/kohlerdist.com/a.scott@kohlerdist.com/3a2f35da641111f18dee02c06eecbe1e.jpg" TargetMode="External"/><Relationship Id="rId1302" Type="http://schemas.openxmlformats.org/officeDocument/2006/relationships/hyperlink" Target="https://s3.amazonaws.com/cpgcamera_prod/ths_reports/kohlerdist.com/a.scott@kohlerdist.com/bab7d8bc6f2711f19c04fe6a8cf0195a.jpg" TargetMode="External"/><Relationship Id="rId1747" Type="http://schemas.openxmlformats.org/officeDocument/2006/relationships/hyperlink" Target="https://s3.amazonaws.com/cpgcamera_prod/ths_reports/kohlerdist.com/a.scott@kohlerdist.com/215938c668e911f1808636323f544d5b.jpg" TargetMode="External"/><Relationship Id="rId1954" Type="http://schemas.openxmlformats.org/officeDocument/2006/relationships/hyperlink" Target="https://s3.amazonaws.com/cpgcamera_prod/ths_reports/kohlerdist.com/a.scott@kohlerdist.com/8ef381ec592711f192dc764a5d11bfd8.jpg" TargetMode="External"/><Relationship Id="rId39" Type="http://schemas.openxmlformats.org/officeDocument/2006/relationships/hyperlink" Target="https://s3.amazonaws.com/cpgcamera_prod/ths_reports/kohlerdist.com/n.melissari@kohlerdist.com/713c86ee853c11f183c7de2946ffd50e.jpg" TargetMode="External"/><Relationship Id="rId1607" Type="http://schemas.openxmlformats.org/officeDocument/2006/relationships/hyperlink" Target="https://s3.amazonaws.com/cpgcamera_prod/ths_reports/kohlerdist.com/p.mclaughlin@kohlerdist.com/9f7c039a6b2e11f189bf8e6063ac01e3.jpg" TargetMode="External"/><Relationship Id="rId1814" Type="http://schemas.openxmlformats.org/officeDocument/2006/relationships/hyperlink" Target="https://s3.amazonaws.com/cpgcamera_prod/ths_reports/kohlerdist.com/a.scott@kohlerdist.com/06b7e89065b111f1896cde86d381b973.jpg" TargetMode="External"/><Relationship Id="rId188" Type="http://schemas.openxmlformats.org/officeDocument/2006/relationships/hyperlink" Target="https://s3.amazonaws.com/cpgcamera_prod/ths_reports/kohlerdist.com/n.melissari@kohlerdist.com/b9f97bd4846111f194912ae291a38e7f.jpg" TargetMode="External"/><Relationship Id="rId395" Type="http://schemas.openxmlformats.org/officeDocument/2006/relationships/hyperlink" Target="https://s3.amazonaws.com/cpgcamera_prod/ths_reports/kohlerdist.com/p.lopez@kohlerdist.com/9a2bb436814411f1966216841982178b.jpg" TargetMode="External"/><Relationship Id="rId2076" Type="http://schemas.openxmlformats.org/officeDocument/2006/relationships/hyperlink" Target="https://s3.amazonaws.com/cpgcamera_prod/ths_reports/kohlerdist.com/n.melissari@kohlerdist.com/4383392a4d5411f18945767d43c4e717.jpg" TargetMode="External"/><Relationship Id="rId2283" Type="http://schemas.openxmlformats.org/officeDocument/2006/relationships/hyperlink" Target="https://s3.amazonaws.com/cpgcamera_prod/ths_reports/kohlerdist.com/m.ast@kohlerdist.com/f3d0077848b711f1965256cb454cd580.jpg" TargetMode="External"/><Relationship Id="rId2490" Type="http://schemas.openxmlformats.org/officeDocument/2006/relationships/hyperlink" Target="https://s3.amazonaws.com/cpgcamera_prod/ths_reports/kohlerdist.com/c.payton@kohlerdist.com/3325fc8c3db611f18694ee65ca16c193.jpg" TargetMode="External"/><Relationship Id="rId255" Type="http://schemas.openxmlformats.org/officeDocument/2006/relationships/hyperlink" Target="https://s3.amazonaws.com/cpgcamera_prod/ths_reports/kohlerdist.com/b.sengebush@kohlerdist.com/5de1bb8e845911f19f494ad464241486.jpg" TargetMode="External"/><Relationship Id="rId462" Type="http://schemas.openxmlformats.org/officeDocument/2006/relationships/hyperlink" Target="https://s3.amazonaws.com/cpgcamera_prod/ths_reports/kohlerdist.com/n.melissari@kohlerdist.com/f7828fb2812911f1a4865aeb7cf23878.jpg" TargetMode="External"/><Relationship Id="rId1092" Type="http://schemas.openxmlformats.org/officeDocument/2006/relationships/hyperlink" Target="https://s3.amazonaws.com/cpgcamera_prod/ths_reports/kohlerdist.com/a.scott@kohlerdist.com/b3d6d6c473f511f1a69186e971f4d36f.jpg" TargetMode="External"/><Relationship Id="rId1397" Type="http://schemas.openxmlformats.org/officeDocument/2006/relationships/hyperlink" Target="https://s3.amazonaws.com/cpgcamera_prod/ths_reports/kohlerdist.com/a.scott@kohlerdist.com/97001b6e6e6911f1b74d32adefc10753.jpg" TargetMode="External"/><Relationship Id="rId2143" Type="http://schemas.openxmlformats.org/officeDocument/2006/relationships/hyperlink" Target="https://s3.amazonaws.com/cpgcamera_prod/ths_reports/kohlerdist.com/d.rubino@kohlerdist.com/c7d49cda4a3b11f182982e353b606086.jpg" TargetMode="External"/><Relationship Id="rId2350" Type="http://schemas.openxmlformats.org/officeDocument/2006/relationships/hyperlink" Target="https://s3.amazonaws.com/cpgcamera_prod/ths_reports/kohlerdist.com/robinf@kohlerdist.com/1663b3ae44bf11f19045c29c4a241635.jpg" TargetMode="External"/><Relationship Id="rId115" Type="http://schemas.openxmlformats.org/officeDocument/2006/relationships/hyperlink" Target="https://s3.amazonaws.com/cpgcamera_prod/ths_reports/kohlerdist.com/p.mclaughlin@kohlerdist.com/c6077f5c851511f19d842a402785980f.jpg" TargetMode="External"/><Relationship Id="rId322" Type="http://schemas.openxmlformats.org/officeDocument/2006/relationships/hyperlink" Target="https://s3.amazonaws.com/cpgcamera_prod/ths_reports/kohlerdist.com/n.melissari@kohlerdist.com/54c44774844f11f1afc74ad464241486.jpg" TargetMode="External"/><Relationship Id="rId767" Type="http://schemas.openxmlformats.org/officeDocument/2006/relationships/hyperlink" Target="https://s3.amazonaws.com/cpgcamera_prod/ths_reports/kohlerdist.com/n.melissari@kohlerdist.com/f6cbc5f27bb111f1bea652ef4f1c4740.jpg" TargetMode="External"/><Relationship Id="rId974" Type="http://schemas.openxmlformats.org/officeDocument/2006/relationships/hyperlink" Target="https://s3.amazonaws.com/cpgcamera_prod/ths_reports/kohlerdist.com/a.scott@kohlerdist.com/04b0c64e763611f18890761c2ba99231.jpg" TargetMode="External"/><Relationship Id="rId2003" Type="http://schemas.openxmlformats.org/officeDocument/2006/relationships/hyperlink" Target="https://s3.amazonaws.com/cpgcamera_prod/ths_reports/kohlerdist.com/a.acciardi@kohlerdist.com/dc7747b44efa11f18a4d5246a9f98eef.jpg" TargetMode="External"/><Relationship Id="rId2210" Type="http://schemas.openxmlformats.org/officeDocument/2006/relationships/hyperlink" Target="https://s3.amazonaws.com/cpgcamera_prod/ths_reports/kohlerdist.com/b.sengebush@kohlerdist.com/4d425110497311f1be3da2349d5569f0.jpg" TargetMode="External"/><Relationship Id="rId2448" Type="http://schemas.openxmlformats.org/officeDocument/2006/relationships/hyperlink" Target="https://s3.amazonaws.com/cpgcamera_prod/ths_reports/kohlerdist.com/b.sengebush@kohlerdist.com/eb773be63e7111f1ae652aca04aad2cf.jpg" TargetMode="External"/><Relationship Id="rId627" Type="http://schemas.openxmlformats.org/officeDocument/2006/relationships/hyperlink" Target="https://s3.amazonaws.com/cpgcamera_prod/ths_reports/kohlerdist.com/a.scott@kohlerdist.com/13bd04fa7f9511f1a43846219b10de08.jpg" TargetMode="External"/><Relationship Id="rId834" Type="http://schemas.openxmlformats.org/officeDocument/2006/relationships/hyperlink" Target="https://s3.amazonaws.com/cpgcamera_prod/ths_reports/kohlerdist.com/robinf@kohlerdist.com/14259eac7aea11f1a4aae685f4fde8ba.jpg" TargetMode="External"/><Relationship Id="rId1257" Type="http://schemas.openxmlformats.org/officeDocument/2006/relationships/hyperlink" Target="https://s3.amazonaws.com/cpgcamera_prod/ths_reports/kohlerdist.com/b.sengebush@kohlerdist.com/815ccec66ffc11f1b7680ef2bcb4e9aa.jpg" TargetMode="External"/><Relationship Id="rId1464" Type="http://schemas.openxmlformats.org/officeDocument/2006/relationships/hyperlink" Target="https://s3.amazonaws.com/cpgcamera_prod/ths_reports/kohlerdist.com/a.scott@kohlerdist.com/ddb545806e4f11f19ee2b2245db26c03.jpg" TargetMode="External"/><Relationship Id="rId1671" Type="http://schemas.openxmlformats.org/officeDocument/2006/relationships/hyperlink" Target="https://s3.amazonaws.com/cpgcamera_prod/ths_reports/kohlerdist.com/n.melissari@kohlerdist.com/ac0ef37e6a6611f18949aaffa3d9f27a.jpg" TargetMode="External"/><Relationship Id="rId2308" Type="http://schemas.openxmlformats.org/officeDocument/2006/relationships/hyperlink" Target="https://s3.amazonaws.com/cpgcamera_prod/ths_reports/kohlerdist.com/j.odonoghue@kohlerdist.com/c75537da48a411f1a14eeed508d5b85f.jpg" TargetMode="External"/><Relationship Id="rId2515" Type="http://schemas.openxmlformats.org/officeDocument/2006/relationships/hyperlink" Target="https://s3.amazonaws.com/cpgcamera_prod/ths_reports/kohlerdist.com/robinf@kohlerdist.com/cd07269e3cd711f1a67666e9eb5eeabf.jpg" TargetMode="External"/><Relationship Id="rId901" Type="http://schemas.openxmlformats.org/officeDocument/2006/relationships/hyperlink" Target="https://s3.amazonaws.com/cpgcamera_prod/ths_reports/kohlerdist.com/b.sengebush@kohlerdist.com/1aa78a227a1f11f19e8fc2c1afc8f536.jpg" TargetMode="External"/><Relationship Id="rId1117" Type="http://schemas.openxmlformats.org/officeDocument/2006/relationships/hyperlink" Target="https://s3.amazonaws.com/cpgcamera_prod/ths_reports/kohlerdist.com/a.scott@kohlerdist.com/f879582273de11f18f3286e971f4d36f.jpg" TargetMode="External"/><Relationship Id="rId1324" Type="http://schemas.openxmlformats.org/officeDocument/2006/relationships/hyperlink" Target="https://s3.amazonaws.com/cpgcamera_prod/ths_reports/kohlerdist.com/p.mclaughlin@kohlerdist.com/efc1b2e06f2111f19a52fe6a8cf0195a.jpg" TargetMode="External"/><Relationship Id="rId1531" Type="http://schemas.openxmlformats.org/officeDocument/2006/relationships/hyperlink" Target="https://s3.amazonaws.com/cpgcamera_prod/ths_reports/kohlerdist.com/n.melissari@kohlerdist.com/7173ea346b3411f181058e6063ac01e3.jpg" TargetMode="External"/><Relationship Id="rId1769" Type="http://schemas.openxmlformats.org/officeDocument/2006/relationships/hyperlink" Target="https://s3.amazonaws.com/cpgcamera_prod/ths_reports/kohlerdist.com/n.melissari@kohlerdist.com/36d1b40868df11f1bb7b36323f544d5b.jpg" TargetMode="External"/><Relationship Id="rId1976" Type="http://schemas.openxmlformats.org/officeDocument/2006/relationships/hyperlink" Target="https://s3.amazonaws.com/cpgcamera_prod/ths_reports/kohlerdist.com/robinf@kohlerdist.com/b4e0d02c52eb11f182f11e8d30025fc4.jpg" TargetMode="External"/><Relationship Id="rId30" Type="http://schemas.openxmlformats.org/officeDocument/2006/relationships/hyperlink" Target="https://s3.amazonaws.com/cpgcamera_prod/ths_reports/kohlerdist.com/n.melissari@kohlerdist.com/e6833842853e11f1b21dde2946ffd50e.jpg" TargetMode="External"/><Relationship Id="rId1629" Type="http://schemas.openxmlformats.org/officeDocument/2006/relationships/hyperlink" Target="https://s3.amazonaws.com/cpgcamera_prod/ths_reports/kohlerdist.com/n.melissari@kohlerdist.com/ac53ed4c6a6d11f199caaaffa3d9f27a.jpg" TargetMode="External"/><Relationship Id="rId1836" Type="http://schemas.openxmlformats.org/officeDocument/2006/relationships/hyperlink" Target="https://s3.amazonaws.com/cpgcamera_prod/ths_reports/kohlerdist.com/a.scott@kohlerdist.com/a6dcd13664e011f1ad063e40334ee8e7.jpg" TargetMode="External"/><Relationship Id="rId1903" Type="http://schemas.openxmlformats.org/officeDocument/2006/relationships/hyperlink" Target="https://s3.amazonaws.com/cpgcamera_prod/ths_reports/kohlerdist.com/p.mclaughlin@kohlerdist.com/a0660376604a11f1bae37670f3527d62.jpg" TargetMode="External"/><Relationship Id="rId2098" Type="http://schemas.openxmlformats.org/officeDocument/2006/relationships/hyperlink" Target="https://s3.amazonaws.com/cpgcamera_prod/ths_reports/kohlerdist.com/n.melissari@kohlerdist.com/616a2c464b0611f1ba3b5209d6dceaf8.jpg" TargetMode="External"/><Relationship Id="rId277" Type="http://schemas.openxmlformats.org/officeDocument/2006/relationships/hyperlink" Target="https://s3.amazonaws.com/cpgcamera_prod/ths_reports/kohlerdist.com/n.melissari@kohlerdist.com/cd411716845611f1937c26561085e197.jpg" TargetMode="External"/><Relationship Id="rId484" Type="http://schemas.openxmlformats.org/officeDocument/2006/relationships/hyperlink" Target="https://s3.amazonaws.com/cpgcamera_prod/ths_reports/kohlerdist.com/v.gallagher@kohlerdist.com/e38bd078807e11f1b8fc7ea3e73d7a5f.jpg" TargetMode="External"/><Relationship Id="rId2165" Type="http://schemas.openxmlformats.org/officeDocument/2006/relationships/hyperlink" Target="https://s3.amazonaws.com/cpgcamera_prod/ths_reports/kohlerdist.com/a.scott@kohlerdist.com/9e0501ea4a2e11f19f5aa2349d5569f0.jpg" TargetMode="External"/><Relationship Id="rId137" Type="http://schemas.openxmlformats.org/officeDocument/2006/relationships/hyperlink" Target="https://s3.amazonaws.com/cpgcamera_prod/ths_reports/kohlerdist.com/n.melissari@kohlerdist.com/cf5f3a9c847811f180b44ad464241486.jpg" TargetMode="External"/><Relationship Id="rId344" Type="http://schemas.openxmlformats.org/officeDocument/2006/relationships/hyperlink" Target="https://s3.amazonaws.com/cpgcamera_prod/ths_reports/kohlerdist.com/a.scott@kohlerdist.com/559b1718821511f1ac1c66b1fd310ba5.jpg" TargetMode="External"/><Relationship Id="rId691" Type="http://schemas.openxmlformats.org/officeDocument/2006/relationships/hyperlink" Target="https://s3.amazonaws.com/cpgcamera_prod/ths_reports/kohlerdist.com/n.melissari@kohlerdist.com/26414d7e7bd111f1a43d9ed155a5443b.jpg" TargetMode="External"/><Relationship Id="rId789" Type="http://schemas.openxmlformats.org/officeDocument/2006/relationships/hyperlink" Target="https://s3.amazonaws.com/cpgcamera_prod/ths_reports/kohlerdist.com/n.melissari@kohlerdist.com/f75fd7247bb111f18626ae252bb716b1.jpg" TargetMode="External"/><Relationship Id="rId996" Type="http://schemas.openxmlformats.org/officeDocument/2006/relationships/hyperlink" Target="https://s3.amazonaws.com/cpgcamera_prod/ths_reports/kohlerdist.com/b.sengebush@kohlerdist.com/3ead0c22762c11f180f96addc4ab0e86.jpg" TargetMode="External"/><Relationship Id="rId2025" Type="http://schemas.openxmlformats.org/officeDocument/2006/relationships/hyperlink" Target="https://s3.amazonaws.com/cpgcamera_prod/ths_reports/kohlerdist.com/a.scott@kohlerdist.com/250f37284e3011f1a417c6b937f3b3b1.jpg" TargetMode="External"/><Relationship Id="rId2372" Type="http://schemas.openxmlformats.org/officeDocument/2006/relationships/hyperlink" Target="https://s3.amazonaws.com/cpgcamera_prod/ths_reports/kohlerdist.com/b.sengebush@kohlerdist.com/ceeccf3243ed11f1b11e42c71f1c2c51.jpg" TargetMode="External"/><Relationship Id="rId551" Type="http://schemas.openxmlformats.org/officeDocument/2006/relationships/hyperlink" Target="https://s3.amazonaws.com/cpgcamera_prod/ths_reports/kohlerdist.com/a.scott@kohlerdist.com/1985a496806711f1bd376ee4cd3b7231.jpg" TargetMode="External"/><Relationship Id="rId649" Type="http://schemas.openxmlformats.org/officeDocument/2006/relationships/hyperlink" Target="https://s3.amazonaws.com/cpgcamera_prod/ths_reports/kohlerdist.com/n.melissari@kohlerdist.com/b0f042dc7ed711f1b68a8a7eda315059.jpg" TargetMode="External"/><Relationship Id="rId856" Type="http://schemas.openxmlformats.org/officeDocument/2006/relationships/hyperlink" Target="https://s3.amazonaws.com/cpgcamera_prod/ths_reports/kohlerdist.com/p.mclaughlin@kohlerdist.com/345c5f347a3211f1b450c2c1afc8f536.jpg" TargetMode="External"/><Relationship Id="rId1181" Type="http://schemas.openxmlformats.org/officeDocument/2006/relationships/hyperlink" Target="https://s3.amazonaws.com/cpgcamera_prod/ths_reports/kohlerdist.com/p.mclaughlin@kohlerdist.com/142ee61470b911f185640673ff9e1c0c.jpg" TargetMode="External"/><Relationship Id="rId1279" Type="http://schemas.openxmlformats.org/officeDocument/2006/relationships/hyperlink" Target="https://s3.amazonaws.com/cpgcamera_prod/ths_reports/kohlerdist.com/a.scott@kohlerdist.com/116f36826f4611f19fb61a03a580b31b.jpg" TargetMode="External"/><Relationship Id="rId1486" Type="http://schemas.openxmlformats.org/officeDocument/2006/relationships/hyperlink" Target="https://s3.amazonaws.com/cpgcamera_prod/ths_reports/kohlerdist.com/a.acciardi@kohlerdist.com/8d6031686b3811f1804a8e6063ac01e3.jpg" TargetMode="External"/><Relationship Id="rId2232" Type="http://schemas.openxmlformats.org/officeDocument/2006/relationships/hyperlink" Target="https://s3.amazonaws.com/cpgcamera_prod/ths_reports/kohlerdist.com/n.melissari@kohlerdist.com/38999f76496d11f1a867a2349d5569f0.jpg" TargetMode="External"/><Relationship Id="rId204" Type="http://schemas.openxmlformats.org/officeDocument/2006/relationships/hyperlink" Target="https://s3.amazonaws.com/cpgcamera_prod/ths_reports/kohlerdist.com/n.melissari@kohlerdist.com/66b58130846011f1a22bf6a858e5d46d.jpg" TargetMode="External"/><Relationship Id="rId411" Type="http://schemas.openxmlformats.org/officeDocument/2006/relationships/hyperlink" Target="https://s3.amazonaws.com/cpgcamera_prod/ths_reports/kohlerdist.com/p.mclaughlin@kohlerdist.com/6ff2dcc4813c11f18fe516841982178b.jpg" TargetMode="External"/><Relationship Id="rId509" Type="http://schemas.openxmlformats.org/officeDocument/2006/relationships/hyperlink" Target="https://s3.amazonaws.com/cpgcamera_prod/ths_reports/kohlerdist.com/b.sengebush@kohlerdist.com/15d9610c807111f1bdef7ea3e73d7a5f.jpg" TargetMode="External"/><Relationship Id="rId1041" Type="http://schemas.openxmlformats.org/officeDocument/2006/relationships/hyperlink" Target="https://s3.amazonaws.com/cpgcamera_prod/ths_reports/kohlerdist.com/a.scott@kohlerdist.com/ee9269e0755d11f1a2352ec42485334c.jpg" TargetMode="External"/><Relationship Id="rId1139" Type="http://schemas.openxmlformats.org/officeDocument/2006/relationships/hyperlink" Target="https://s3.amazonaws.com/cpgcamera_prod/ths_reports/kohlerdist.com/p.mclaughlin@kohlerdist.com/ed52cf6a718a11f1a15a4e0b4e5f78e9.jpg" TargetMode="External"/><Relationship Id="rId1346" Type="http://schemas.openxmlformats.org/officeDocument/2006/relationships/hyperlink" Target="https://s3.amazonaws.com/cpgcamera_prod/ths_reports/kohlerdist.com/p.mclaughlin@kohlerdist.com/e1758cf86f1611f1a8475ebaebbf2f25.jpg" TargetMode="External"/><Relationship Id="rId1693" Type="http://schemas.openxmlformats.org/officeDocument/2006/relationships/hyperlink" Target="https://s3.amazonaws.com/cpgcamera_prod/ths_reports/kohlerdist.com/b.sengebush@kohlerdist.com/9dd000c26a5d11f1a76eaaffa3d9f27a.jpg" TargetMode="External"/><Relationship Id="rId1998" Type="http://schemas.openxmlformats.org/officeDocument/2006/relationships/hyperlink" Target="https://s3.amazonaws.com/cpgcamera_prod/ths_reports/kohlerdist.com/a.acciardi@kohlerdist.com/dc7747b44efa11f18a4d5246a9f98eef.jpg" TargetMode="External"/><Relationship Id="rId716" Type="http://schemas.openxmlformats.org/officeDocument/2006/relationships/hyperlink" Target="https://s3.amazonaws.com/cpgcamera_prod/ths_reports/kohlerdist.com/b.sengebush@kohlerdist.com/779b85507bc611f18a0d9ed155a5443b.jpg" TargetMode="External"/><Relationship Id="rId923" Type="http://schemas.openxmlformats.org/officeDocument/2006/relationships/hyperlink" Target="https://s3.amazonaws.com/cpgcamera_prod/ths_reports/kohlerdist.com/p.mclaughlin@kohlerdist.com/18dcb7d6796511f197fd6eae52526f49.jpg" TargetMode="External"/><Relationship Id="rId1553" Type="http://schemas.openxmlformats.org/officeDocument/2006/relationships/hyperlink" Target="https://s3.amazonaws.com/cpgcamera_prod/ths_reports/kohlerdist.com/n.melissari@kohlerdist.com/838472906b3211f1b5f6dacd2184810c.jpg" TargetMode="External"/><Relationship Id="rId1760" Type="http://schemas.openxmlformats.org/officeDocument/2006/relationships/hyperlink" Target="https://s3.amazonaws.com/cpgcamera_prod/ths_reports/kohlerdist.com/a.scott@kohlerdist.com/215938c668e911f1808636323f544d5b.jpg" TargetMode="External"/><Relationship Id="rId1858" Type="http://schemas.openxmlformats.org/officeDocument/2006/relationships/hyperlink" Target="https://s3.amazonaws.com/cpgcamera_prod/ths_reports/kohlerdist.com/a.scott@kohlerdist.com/bd9e53f664de11f1b4c5a64969367efa.jpg" TargetMode="External"/><Relationship Id="rId52" Type="http://schemas.openxmlformats.org/officeDocument/2006/relationships/hyperlink" Target="https://s3.amazonaws.com/cpgcamera_prod/ths_reports/kohlerdist.com/n.melissari@kohlerdist.com/c7dd4d56853411f1b409924354bfe064.jpg" TargetMode="External"/><Relationship Id="rId1206" Type="http://schemas.openxmlformats.org/officeDocument/2006/relationships/hyperlink" Target="https://s3.amazonaws.com/cpgcamera_prod/ths_reports/kohlerdist.com/a.scott@kohlerdist.com/7d70ee0c701311f1a1870ef2bcb4e9aa.jpg" TargetMode="External"/><Relationship Id="rId1413" Type="http://schemas.openxmlformats.org/officeDocument/2006/relationships/hyperlink" Target="https://s3.amazonaws.com/cpgcamera_prod/ths_reports/kohlerdist.com/p.mclaughlin@kohlerdist.com/5ab044f06e6811f191b432adefc10753.jpg" TargetMode="External"/><Relationship Id="rId1620" Type="http://schemas.openxmlformats.org/officeDocument/2006/relationships/hyperlink" Target="https://s3.amazonaws.com/cpgcamera_prod/ths_reports/kohlerdist.com/a.scott@kohlerdist.com/c163052a6a7611f18d1daaffa3d9f27a.jpg" TargetMode="External"/><Relationship Id="rId1718" Type="http://schemas.openxmlformats.org/officeDocument/2006/relationships/hyperlink" Target="https://s3.amazonaws.com/cpgcamera_prod/ths_reports/kohlerdist.com/a.scott@kohlerdist.com/215938c668e911f1808636323f544d5b.jpg" TargetMode="External"/><Relationship Id="rId1925" Type="http://schemas.openxmlformats.org/officeDocument/2006/relationships/hyperlink" Target="https://s3.amazonaws.com/cpgcamera_prod/ths_reports/kohlerdist.com/p.mclaughlin@kohlerdist.com/c56910e859f411f1bb84f2019880479c.jpg" TargetMode="External"/><Relationship Id="rId299" Type="http://schemas.openxmlformats.org/officeDocument/2006/relationships/hyperlink" Target="https://s3.amazonaws.com/cpgcamera_prod/ths_reports/kohlerdist.com/b.sengebush@kohlerdist.com/7311944c845511f197fc2ae291a38e7f.jpg" TargetMode="External"/><Relationship Id="rId2187" Type="http://schemas.openxmlformats.org/officeDocument/2006/relationships/hyperlink" Target="https://s3.amazonaws.com/cpgcamera_prod/ths_reports/kohlerdist.com/j.odonoghue@kohlerdist.com/c1dbee74498111f19eaaa2349d5569f0.jpg" TargetMode="External"/><Relationship Id="rId2394" Type="http://schemas.openxmlformats.org/officeDocument/2006/relationships/hyperlink" Target="https://s3.amazonaws.com/cpgcamera_prod/ths_reports/kohlerdist.com/n.melissari@kohlerdist.com/07f62e1a431f11f18568aed0e7ff82ba.jpg" TargetMode="External"/><Relationship Id="rId159" Type="http://schemas.openxmlformats.org/officeDocument/2006/relationships/hyperlink" Target="https://s3.amazonaws.com/cpgcamera_prod/ths_reports/kohlerdist.com/b.sengebush@kohlerdist.com/d7674ea8846b11f1b4002ae291a38e7f.jpg" TargetMode="External"/><Relationship Id="rId366" Type="http://schemas.openxmlformats.org/officeDocument/2006/relationships/hyperlink" Target="https://s3.amazonaws.com/cpgcamera_prod/ths_reports/kohlerdist.com/a.scott@kohlerdist.com/0b5db5c881fe11f1815e66b1fd310ba5.jpg" TargetMode="External"/><Relationship Id="rId573" Type="http://schemas.openxmlformats.org/officeDocument/2006/relationships/hyperlink" Target="https://s3.amazonaws.com/cpgcamera_prod/ths_reports/kohlerdist.com/p.mclaughlin@kohlerdist.com/8fb76ad4806011f1bb077ea3e73d7a5f.jpg" TargetMode="External"/><Relationship Id="rId780" Type="http://schemas.openxmlformats.org/officeDocument/2006/relationships/hyperlink" Target="https://s3.amazonaws.com/cpgcamera_prod/ths_reports/kohlerdist.com/n.melissari@kohlerdist.com/f6cbc5f27bb111f1bea652ef4f1c4740.jpg" TargetMode="External"/><Relationship Id="rId2047" Type="http://schemas.openxmlformats.org/officeDocument/2006/relationships/hyperlink" Target="https://s3.amazonaws.com/cpgcamera_prod/ths_reports/kohlerdist.com/m.harboy@kohlerdist.com/cb37259a4e1f11f188c85e309e6ce8eb.jpg" TargetMode="External"/><Relationship Id="rId2254" Type="http://schemas.openxmlformats.org/officeDocument/2006/relationships/hyperlink" Target="https://s3.amazonaws.com/cpgcamera_prod/ths_reports/kohlerdist.com/a.lundy@kohlerdist.com/b38acccc496911f18b08aaba1651462a.jpg" TargetMode="External"/><Relationship Id="rId2461" Type="http://schemas.openxmlformats.org/officeDocument/2006/relationships/hyperlink" Target="https://s3.amazonaws.com/cpgcamera_prod/ths_reports/kohlerdist.com/dlagala@kohlerdist.com/98164b9c3e6011f198312aca04aad2cf.jpg" TargetMode="External"/><Relationship Id="rId226" Type="http://schemas.openxmlformats.org/officeDocument/2006/relationships/hyperlink" Target="https://s3.amazonaws.com/cpgcamera_prod/ths_reports/kohlerdist.com/b.sengebush@kohlerdist.com/f9643c14845c11f1a70c2ae291a38e7f.jpg" TargetMode="External"/><Relationship Id="rId433" Type="http://schemas.openxmlformats.org/officeDocument/2006/relationships/hyperlink" Target="https://s3.amazonaws.com/cpgcamera_prod/ths_reports/kohlerdist.com/n.melissari@kohlerdist.com/2e54b1fc813211f19d2936d9a9622374.jpg" TargetMode="External"/><Relationship Id="rId878" Type="http://schemas.openxmlformats.org/officeDocument/2006/relationships/hyperlink" Target="https://s3.amazonaws.com/cpgcamera_prod/ths_reports/kohlerdist.com/b.sengebush@kohlerdist.com/a1029ad47a3911f1932ac2c1afc8f536.jpg" TargetMode="External"/><Relationship Id="rId1063" Type="http://schemas.openxmlformats.org/officeDocument/2006/relationships/hyperlink" Target="https://s3.amazonaws.com/cpgcamera_prod/ths_reports/kohlerdist.com/p.mclaughlin@kohlerdist.com/ea18c76c74a211f181d366e0f9ef0448.jpg" TargetMode="External"/><Relationship Id="rId1270" Type="http://schemas.openxmlformats.org/officeDocument/2006/relationships/hyperlink" Target="https://s3.amazonaws.com/cpgcamera_prod/ths_reports/kohlerdist.com/p.mclaughlin@kohlerdist.com/c4f414d46fe611f1b32d82e34fd8d5a7.jpg" TargetMode="External"/><Relationship Id="rId2114" Type="http://schemas.openxmlformats.org/officeDocument/2006/relationships/hyperlink" Target="https://s3.amazonaws.com/cpgcamera_prod/ths_reports/kohlerdist.com/robinf@kohlerdist.com/648280884a4611f1bfc00edafcaaaf45.jpg" TargetMode="External"/><Relationship Id="rId640" Type="http://schemas.openxmlformats.org/officeDocument/2006/relationships/hyperlink" Target="https://s3.amazonaws.com/cpgcamera_prod/ths_reports/kohlerdist.com/a.scott@kohlerdist.com/4135d3f67ee311f1adf8e28a94c6fb31.jpg" TargetMode="External"/><Relationship Id="rId738" Type="http://schemas.openxmlformats.org/officeDocument/2006/relationships/hyperlink" Target="https://s3.amazonaws.com/cpgcamera_prod/ths_reports/kohlerdist.com/n.melissari@kohlerdist.com/30d17e7a7bc311f184279ed155a5443b.jpg" TargetMode="External"/><Relationship Id="rId945" Type="http://schemas.openxmlformats.org/officeDocument/2006/relationships/hyperlink" Target="https://s3.amazonaws.com/cpgcamera_prod/ths_reports/kohlerdist.com/a.scott@kohlerdist.com/63257bec765511f1ae96566a3ec5e435.jpg" TargetMode="External"/><Relationship Id="rId1368" Type="http://schemas.openxmlformats.org/officeDocument/2006/relationships/hyperlink" Target="https://s3.amazonaws.com/cpgcamera_prod/ths_reports/kohlerdist.com/p.mclaughlin@kohlerdist.com/a34c96b86f0e11f197780a758cc2e5bc.jpg" TargetMode="External"/><Relationship Id="rId1575" Type="http://schemas.openxmlformats.org/officeDocument/2006/relationships/hyperlink" Target="https://s3.amazonaws.com/cpgcamera_prod/ths_reports/kohlerdist.com/n.melissari@kohlerdist.com/390108206b3011f184d58e6063ac01e3.jpg" TargetMode="External"/><Relationship Id="rId1782" Type="http://schemas.openxmlformats.org/officeDocument/2006/relationships/hyperlink" Target="https://s3.amazonaws.com/cpgcamera_prod/ths_reports/kohlerdist.com/n.melissari@kohlerdist.com/19df3db468d711f1b8075e231b75548d.jpg" TargetMode="External"/><Relationship Id="rId2321" Type="http://schemas.openxmlformats.org/officeDocument/2006/relationships/hyperlink" Target="https://s3.amazonaws.com/cpgcamera_prod/ths_reports/kohlerdist.com/n.melissari@kohlerdist.com/562dd748489911f19e1756c6efb0966a.jpg" TargetMode="External"/><Relationship Id="rId2419" Type="http://schemas.openxmlformats.org/officeDocument/2006/relationships/hyperlink" Target="https://s3.amazonaws.com/cpgcamera_prod/ths_reports/kohlerdist.com/n.melissari@kohlerdist.com/263ac0ae3f3511f1bbc82aca04aad2cf.jpg" TargetMode="External"/><Relationship Id="rId74" Type="http://schemas.openxmlformats.org/officeDocument/2006/relationships/hyperlink" Target="https://s3.amazonaws.com/cpgcamera_prod/ths_reports/kohlerdist.com/n.melissari@kohlerdist.com/f47a145e852811f1a649924354bfe064.jpg" TargetMode="External"/><Relationship Id="rId500" Type="http://schemas.openxmlformats.org/officeDocument/2006/relationships/hyperlink" Target="https://s3.amazonaws.com/cpgcamera_prod/ths_reports/kohlerdist.com/a.scott@kohlerdist.com/6cdf8a50807411f190247ea3e73d7a5f.jpg" TargetMode="External"/><Relationship Id="rId805" Type="http://schemas.openxmlformats.org/officeDocument/2006/relationships/hyperlink" Target="https://s3.amazonaws.com/cpgcamera_prod/ths_reports/kohlerdist.com/n.melissari@kohlerdist.com/f75fd7247bb111f18626ae252bb716b1.jpg" TargetMode="External"/><Relationship Id="rId1130" Type="http://schemas.openxmlformats.org/officeDocument/2006/relationships/hyperlink" Target="https://s3.amazonaws.com/cpgcamera_prod/ths_reports/kohlerdist.com/a.scott@kohlerdist.com/a07897a8718d11f1b131ceb0d08f0f73.jpg" TargetMode="External"/><Relationship Id="rId1228" Type="http://schemas.openxmlformats.org/officeDocument/2006/relationships/hyperlink" Target="https://s3.amazonaws.com/cpgcamera_prod/ths_reports/kohlerdist.com/a.scott@kohlerdist.com/0aa56600701311f1938e0ef2bcb4e9aa.jpg" TargetMode="External"/><Relationship Id="rId1435" Type="http://schemas.openxmlformats.org/officeDocument/2006/relationships/hyperlink" Target="https://s3.amazonaws.com/cpgcamera_prod/ths_reports/kohlerdist.com/a.scott@kohlerdist.com/ec42136a6e5b11f1a8b832adefc10753.jpg" TargetMode="External"/><Relationship Id="rId1642" Type="http://schemas.openxmlformats.org/officeDocument/2006/relationships/hyperlink" Target="https://s3.amazonaws.com/cpgcamera_prod/ths_reports/kohlerdist.com/b.sengebush@kohlerdist.com/0f3040906a6f11f1b4facadd732692a0.jpg" TargetMode="External"/><Relationship Id="rId1947" Type="http://schemas.openxmlformats.org/officeDocument/2006/relationships/hyperlink" Target="https://s3.amazonaws.com/cpgcamera_prod/ths_reports/kohlerdist.com/p.mclaughlin@kohlerdist.com/21ed381a593e11f18216764a5d11bfd8.jpg" TargetMode="External"/><Relationship Id="rId1502" Type="http://schemas.openxmlformats.org/officeDocument/2006/relationships/hyperlink" Target="https://s3.amazonaws.com/cpgcamera_prod/ths_reports/kohlerdist.com/n.melissari@kohlerdist.com/7173ea346b3411f181058e6063ac01e3.jpg" TargetMode="External"/><Relationship Id="rId1807" Type="http://schemas.openxmlformats.org/officeDocument/2006/relationships/hyperlink" Target="https://s3.amazonaws.com/cpgcamera_prod/ths_reports/kohlerdist.com/a.scott@kohlerdist.com/42447e7265c611f1949fde86d381b973.jpg" TargetMode="External"/><Relationship Id="rId290" Type="http://schemas.openxmlformats.org/officeDocument/2006/relationships/hyperlink" Target="https://s3.amazonaws.com/cpgcamera_prod/ths_reports/kohlerdist.com/a.scott@kohlerdist.com/276f3538845711f1b9dd2ae291a38e7f.jpg" TargetMode="External"/><Relationship Id="rId388" Type="http://schemas.openxmlformats.org/officeDocument/2006/relationships/hyperlink" Target="https://s3.amazonaws.com/cpgcamera_prod/ths_reports/kohlerdist.com/b.sengebush@kohlerdist.com/49fae4ca815b11f185a516841982178b.jpg" TargetMode="External"/><Relationship Id="rId2069" Type="http://schemas.openxmlformats.org/officeDocument/2006/relationships/hyperlink" Target="https://s3.amazonaws.com/cpgcamera_prod/ths_reports/kohlerdist.com/a.acciardi@kohlerdist.com/344b23004d6311f1a649767d43c4e717.jpg" TargetMode="External"/><Relationship Id="rId150" Type="http://schemas.openxmlformats.org/officeDocument/2006/relationships/hyperlink" Target="https://s3.amazonaws.com/cpgcamera_prod/ths_reports/kohlerdist.com/n.melissari@kohlerdist.com/266e364a846e11f1b8372ae291a38e7f.jpg" TargetMode="External"/><Relationship Id="rId595" Type="http://schemas.openxmlformats.org/officeDocument/2006/relationships/hyperlink" Target="https://s3.amazonaws.com/cpgcamera_prod/ths_reports/kohlerdist.com/m.ast@kohlerdist.com/2ae0d6867fb111f1b85e0a7de4540e70.jpg" TargetMode="External"/><Relationship Id="rId2276" Type="http://schemas.openxmlformats.org/officeDocument/2006/relationships/hyperlink" Target="https://s3.amazonaws.com/cpgcamera_prod/ths_reports/kohlerdist.com/j.odonoghue@kohlerdist.com/74cd1e88495d11f19e19a2349d5569f0.jpg" TargetMode="External"/><Relationship Id="rId2483" Type="http://schemas.openxmlformats.org/officeDocument/2006/relationships/hyperlink" Target="https://s3.amazonaws.com/cpgcamera_prod/ths_reports/kohlerdist.com/m.ast@kohlerdist.com/2abd17303db911f1a7c42aca04aad2cf.jpg" TargetMode="External"/><Relationship Id="rId248" Type="http://schemas.openxmlformats.org/officeDocument/2006/relationships/hyperlink" Target="https://s3.amazonaws.com/cpgcamera_prod/ths_reports/kohlerdist.com/b.sengebush@kohlerdist.com/5de1bb8e845911f19f494ad464241486.jpg" TargetMode="External"/><Relationship Id="rId455" Type="http://schemas.openxmlformats.org/officeDocument/2006/relationships/hyperlink" Target="https://s3.amazonaws.com/cpgcamera_prod/ths_reports/kohlerdist.com/n.melissari@kohlerdist.com/58046124812c11f18d48bee82d8e4f0d.jpg" TargetMode="External"/><Relationship Id="rId662" Type="http://schemas.openxmlformats.org/officeDocument/2006/relationships/hyperlink" Target="https://s3.amazonaws.com/cpgcamera_prod/ths_reports/kohlerdist.com/n.melissari@kohlerdist.com/49ba097e7ed511f1a0e11e894bf1315d.jpg" TargetMode="External"/><Relationship Id="rId1085" Type="http://schemas.openxmlformats.org/officeDocument/2006/relationships/hyperlink" Target="https://s3.amazonaws.com/cpgcamera_prod/ths_reports/kohlerdist.com/a.scott@kohlerdist.com/37b1afd0749311f1ac23d2cf5d94219a.jpg" TargetMode="External"/><Relationship Id="rId1292" Type="http://schemas.openxmlformats.org/officeDocument/2006/relationships/hyperlink" Target="https://s3.amazonaws.com/cpgcamera_prod/ths_reports/kohlerdist.com/p.mclaughlin@kohlerdist.com/631d2e026f2e11f18137528add57bb54.jpg" TargetMode="External"/><Relationship Id="rId2136" Type="http://schemas.openxmlformats.org/officeDocument/2006/relationships/hyperlink" Target="https://s3.amazonaws.com/cpgcamera_prod/ths_reports/kohlerdist.com/j.colonna@kohlerdist.com/7deb56424a3e11f19aae2e353b606086.jpg" TargetMode="External"/><Relationship Id="rId2343" Type="http://schemas.openxmlformats.org/officeDocument/2006/relationships/hyperlink" Target="https://s3.amazonaws.com/cpgcamera_prod/ths_reports/kohlerdist.com/n.melissari@kohlerdist.com/e4904f2a44c011f199c5c266f5b94518.jpg" TargetMode="External"/><Relationship Id="rId108" Type="http://schemas.openxmlformats.org/officeDocument/2006/relationships/hyperlink" Target="https://s3.amazonaws.com/cpgcamera_prod/ths_reports/kohlerdist.com/c.payton@kohlerdist.com/0558b7ec851711f1b28fc28705ccc8a4.jpg" TargetMode="External"/><Relationship Id="rId315" Type="http://schemas.openxmlformats.org/officeDocument/2006/relationships/hyperlink" Target="https://s3.amazonaws.com/cpgcamera_prod/ths_reports/kohlerdist.com/n.melissari@kohlerdist.com/54c44774844f11f1afc74ad464241486.jpg" TargetMode="External"/><Relationship Id="rId522" Type="http://schemas.openxmlformats.org/officeDocument/2006/relationships/hyperlink" Target="https://s3.amazonaws.com/cpgcamera_prod/ths_reports/kohlerdist.com/v.gallagher@kohlerdist.com/0c896de2807e11f192636ee4cd3b7231.jpg" TargetMode="External"/><Relationship Id="rId967" Type="http://schemas.openxmlformats.org/officeDocument/2006/relationships/hyperlink" Target="https://s3.amazonaws.com/cpgcamera_prod/ths_reports/kohlerdist.com/a.scott@kohlerdist.com/cb234ac2765411f19af1566a3ec5e435.jpg" TargetMode="External"/><Relationship Id="rId1152" Type="http://schemas.openxmlformats.org/officeDocument/2006/relationships/hyperlink" Target="https://s3.amazonaws.com/cpgcamera_prod/ths_reports/kohlerdist.com/a.scott@kohlerdist.com/6f95b1ca718811f19caeceb0d08f0f73.jpg" TargetMode="External"/><Relationship Id="rId1597" Type="http://schemas.openxmlformats.org/officeDocument/2006/relationships/hyperlink" Target="https://s3.amazonaws.com/cpgcamera_prod/ths_reports/kohlerdist.com/n.melissari@kohlerdist.com/f657933c6b2e11f1b48612542cd93551.jpg" TargetMode="External"/><Relationship Id="rId2203" Type="http://schemas.openxmlformats.org/officeDocument/2006/relationships/hyperlink" Target="https://s3.amazonaws.com/cpgcamera_prod/ths_reports/kohlerdist.com/n.melissari@kohlerdist.com/133ef03a497411f19bc2a2349d5569f0.jpg" TargetMode="External"/><Relationship Id="rId2410" Type="http://schemas.openxmlformats.org/officeDocument/2006/relationships/hyperlink" Target="https://s3.amazonaws.com/cpgcamera_prod/ths_reports/kohlerdist.com/n.melissari@kohlerdist.com/b8031e2e3f3e11f1829f2aca04aad2cf.jpg" TargetMode="External"/><Relationship Id="rId96" Type="http://schemas.openxmlformats.org/officeDocument/2006/relationships/hyperlink" Target="https://s3.amazonaws.com/cpgcamera_prod/ths_reports/kohlerdist.com/n.melissari@kohlerdist.com/aa1eff56852211f19b9c2a402785980f.jpg" TargetMode="External"/><Relationship Id="rId827" Type="http://schemas.openxmlformats.org/officeDocument/2006/relationships/hyperlink" Target="https://s3.amazonaws.com/cpgcamera_prod/ths_reports/kohlerdist.com/p.mclaughlin@kohlerdist.com/06cdafac7aee11f18c86e685f4fde8ba.jpg" TargetMode="External"/><Relationship Id="rId1012" Type="http://schemas.openxmlformats.org/officeDocument/2006/relationships/hyperlink" Target="https://s3.amazonaws.com/cpgcamera_prod/ths_reports/kohlerdist.com/p.mclaughlin@kohlerdist.com/0b139986758b11f1b0b4d2305ddbe756.jpg" TargetMode="External"/><Relationship Id="rId1457" Type="http://schemas.openxmlformats.org/officeDocument/2006/relationships/hyperlink" Target="https://s3.amazonaws.com/cpgcamera_prod/ths_reports/kohlerdist.com/a.scott@kohlerdist.com/ddb545806e4f11f19ee2b2245db26c03.jpg" TargetMode="External"/><Relationship Id="rId1664" Type="http://schemas.openxmlformats.org/officeDocument/2006/relationships/hyperlink" Target="https://s3.amazonaws.com/cpgcamera_prod/ths_reports/kohlerdist.com/n.melissari@kohlerdist.com/ac0ef37e6a6611f18949aaffa3d9f27a.jpg" TargetMode="External"/><Relationship Id="rId1871" Type="http://schemas.openxmlformats.org/officeDocument/2006/relationships/hyperlink" Target="https://s3.amazonaws.com/cpgcamera_prod/ths_reports/kohlerdist.com/a.scott@kohlerdist.com/692f2eb2641611f19f5302c06eecbe1e.jpg" TargetMode="External"/><Relationship Id="rId2508" Type="http://schemas.openxmlformats.org/officeDocument/2006/relationships/hyperlink" Target="https://s3.amazonaws.com/cpgcamera_prod/ths_reports/kohlerdist.com/m.ast@kohlerdist.com/81d6c2783ce711f1adeba64e0198c478.jpg" TargetMode="External"/><Relationship Id="rId1317" Type="http://schemas.openxmlformats.org/officeDocument/2006/relationships/hyperlink" Target="https://s3.amazonaws.com/cpgcamera_prod/ths_reports/kohlerdist.com/p.mclaughlin@kohlerdist.com/ef2a6a486f2111f1954fd62fabc52eb8.jpg" TargetMode="External"/><Relationship Id="rId1524" Type="http://schemas.openxmlformats.org/officeDocument/2006/relationships/hyperlink" Target="https://s3.amazonaws.com/cpgcamera_prod/ths_reports/kohlerdist.com/n.melissari@kohlerdist.com/7173ea346b3411f181058e6063ac01e3.jpg" TargetMode="External"/><Relationship Id="rId1731" Type="http://schemas.openxmlformats.org/officeDocument/2006/relationships/hyperlink" Target="https://s3.amazonaws.com/cpgcamera_prod/ths_reports/kohlerdist.com/a.scott@kohlerdist.com/215938c668e911f1808636323f544d5b.jpg" TargetMode="External"/><Relationship Id="rId1969" Type="http://schemas.openxmlformats.org/officeDocument/2006/relationships/hyperlink" Target="https://s3.amazonaws.com/cpgcamera_prod/ths_reports/kohlerdist.com/p.mclaughlin@kohlerdist.com/7171879c553811f1953cfefac5d4e15e.jpg" TargetMode="External"/><Relationship Id="rId23" Type="http://schemas.openxmlformats.org/officeDocument/2006/relationships/hyperlink" Target="https://s3.amazonaws.com/cpgcamera_prod/ths_reports/kohlerdist.com/n.melissari@kohlerdist.com/01a42a6e854411f19310de2946ffd50e.jpg" TargetMode="External"/><Relationship Id="rId1829" Type="http://schemas.openxmlformats.org/officeDocument/2006/relationships/hyperlink" Target="https://s3.amazonaws.com/cpgcamera_prod/ths_reports/kohlerdist.com/a.scott@kohlerdist.com/9da4f82264e111f18dada64969367efa.jpg" TargetMode="External"/><Relationship Id="rId2298" Type="http://schemas.openxmlformats.org/officeDocument/2006/relationships/hyperlink" Target="https://s3.amazonaws.com/cpgcamera_prod/ths_reports/kohlerdist.com/j.colonna@kohlerdist.com/2c20b6d648ae11f19be29a9b05281bca.jpg" TargetMode="External"/><Relationship Id="rId172" Type="http://schemas.openxmlformats.org/officeDocument/2006/relationships/hyperlink" Target="https://s3.amazonaws.com/cpgcamera_prod/ths_reports/kohlerdist.com/n.melissari@kohlerdist.com/470562ac846411f192c02ae291a38e7f.jpg" TargetMode="External"/><Relationship Id="rId477" Type="http://schemas.openxmlformats.org/officeDocument/2006/relationships/hyperlink" Target="https://s3.amazonaws.com/cpgcamera_prod/ths_reports/kohlerdist.com/b.sengebush@kohlerdist.com/3a9ff990809611f1a9636ee4cd3b7231.jpg" TargetMode="External"/><Relationship Id="rId684" Type="http://schemas.openxmlformats.org/officeDocument/2006/relationships/hyperlink" Target="https://s3.amazonaws.com/cpgcamera_prod/ths_reports/kohlerdist.com/n.melissari@kohlerdist.com/1dd082227be011f197509ed155a5443b.jpg" TargetMode="External"/><Relationship Id="rId2060" Type="http://schemas.openxmlformats.org/officeDocument/2006/relationships/hyperlink" Target="https://s3.amazonaws.com/cpgcamera_prod/ths_reports/kohlerdist.com/m.ast@kohlerdist.com/a7df27944d6d11f19b7d5209d6dceaf8.jpg" TargetMode="External"/><Relationship Id="rId2158" Type="http://schemas.openxmlformats.org/officeDocument/2006/relationships/hyperlink" Target="https://s3.amazonaws.com/cpgcamera_prod/ths_reports/kohlerdist.com/a.acciardi@kohlerdist.com/2ce31b7a4a3111f1b045c2ebcdc1be9c.jpg" TargetMode="External"/><Relationship Id="rId2365" Type="http://schemas.openxmlformats.org/officeDocument/2006/relationships/hyperlink" Target="https://s3.amazonaws.com/cpgcamera_prod/ths_reports/kohlerdist.com/b.sengebush@kohlerdist.com/a954b42843fd11f1896a3af4b79d4a13.jpg" TargetMode="External"/><Relationship Id="rId337" Type="http://schemas.openxmlformats.org/officeDocument/2006/relationships/hyperlink" Target="https://s3.amazonaws.com/cpgcamera_prod/ths_reports/kohlerdist.com/p.lopez@kohlerdist.com/b6b9295a821911f1a410927223e8c545.jpg" TargetMode="External"/><Relationship Id="rId891" Type="http://schemas.openxmlformats.org/officeDocument/2006/relationships/hyperlink" Target="https://s3.amazonaws.com/cpgcamera_prod/ths_reports/kohlerdist.com/b.sengebush@kohlerdist.com/a1029ad47a3911f1932ac2c1afc8f536.jpg" TargetMode="External"/><Relationship Id="rId989" Type="http://schemas.openxmlformats.org/officeDocument/2006/relationships/hyperlink" Target="https://s3.amazonaws.com/cpgcamera_prod/ths_reports/kohlerdist.com/b.sengebush@kohlerdist.com/a39d81b4762e11f18b64ead9fc07000b.jpg" TargetMode="External"/><Relationship Id="rId2018" Type="http://schemas.openxmlformats.org/officeDocument/2006/relationships/hyperlink" Target="https://s3.amazonaws.com/cpgcamera_prod/ths_reports/kohlerdist.com/a.scott@kohlerdist.com/3c9ed6be4ee911f1813a767d43c4e717.jpg" TargetMode="External"/><Relationship Id="rId544" Type="http://schemas.openxmlformats.org/officeDocument/2006/relationships/hyperlink" Target="https://s3.amazonaws.com/cpgcamera_prod/ths_reports/kohlerdist.com/b.sengebush@kohlerdist.com/cd6c2c1a806611f1bfcf7ea3e73d7a5f.jpg" TargetMode="External"/><Relationship Id="rId751" Type="http://schemas.openxmlformats.org/officeDocument/2006/relationships/hyperlink" Target="https://s3.amazonaws.com/cpgcamera_prod/ths_reports/kohlerdist.com/n.melissari@kohlerdist.com/60ca0e2a7bbf11f1a2d89ed155a5443b.jpg" TargetMode="External"/><Relationship Id="rId849" Type="http://schemas.openxmlformats.org/officeDocument/2006/relationships/hyperlink" Target="https://s3.amazonaws.com/cpgcamera_prod/ths_reports/kohlerdist.com/p.mclaughlin@kohlerdist.com/345c5f347a3211f1b450c2c1afc8f536.jpg" TargetMode="External"/><Relationship Id="rId1174" Type="http://schemas.openxmlformats.org/officeDocument/2006/relationships/hyperlink" Target="https://s3.amazonaws.com/cpgcamera_prod/ths_reports/kohlerdist.com/p.mclaughlin@kohlerdist.com/6ede4a8470da11f1b06b0673ff9e1c0c.jpg" TargetMode="External"/><Relationship Id="rId1381" Type="http://schemas.openxmlformats.org/officeDocument/2006/relationships/hyperlink" Target="https://s3.amazonaws.com/cpgcamera_prod/ths_reports/kohlerdist.com/b.sengebush@kohlerdist.com/8f0c1f646e7f11f1a06d9adda404b78a.jpg" TargetMode="External"/><Relationship Id="rId1479" Type="http://schemas.openxmlformats.org/officeDocument/2006/relationships/hyperlink" Target="https://s3.amazonaws.com/cpgcamera_prod/ths_reports/kohlerdist.com/p.mclaughlin@kohlerdist.com/a7f727cc6e4211f1b740c6bd7e9ebefc.jpg" TargetMode="External"/><Relationship Id="rId1686" Type="http://schemas.openxmlformats.org/officeDocument/2006/relationships/hyperlink" Target="https://s3.amazonaws.com/cpgcamera_prod/ths_reports/kohlerdist.com/n.melissari@kohlerdist.com/32e191ca6a6411f1800ccadd732692a0.jpg" TargetMode="External"/><Relationship Id="rId2225" Type="http://schemas.openxmlformats.org/officeDocument/2006/relationships/hyperlink" Target="https://s3.amazonaws.com/cpgcamera_prod/ths_reports/kohlerdist.com/b.sengebush@kohlerdist.com/38a13746497111f18cdfc2ebcdc1be9c.jpg" TargetMode="External"/><Relationship Id="rId2432" Type="http://schemas.openxmlformats.org/officeDocument/2006/relationships/hyperlink" Target="https://s3.amazonaws.com/cpgcamera_prod/ths_reports/kohlerdist.com/n.melissari@kohlerdist.com/461a64783f2711f1a2992aca04aad2cf.jpg" TargetMode="External"/><Relationship Id="rId404" Type="http://schemas.openxmlformats.org/officeDocument/2006/relationships/hyperlink" Target="https://s3.amazonaws.com/cpgcamera_prod/ths_reports/kohlerdist.com/robinf@kohlerdist.com/7e0dd4ca813d11f1b81e529e1be6c745.jpg" TargetMode="External"/><Relationship Id="rId611" Type="http://schemas.openxmlformats.org/officeDocument/2006/relationships/hyperlink" Target="https://s3.amazonaws.com/cpgcamera_prod/ths_reports/kohlerdist.com/a.palmisano@kohlerdist.com/2203ce407fa411f1b43646475879cb9a.jpg" TargetMode="External"/><Relationship Id="rId1034" Type="http://schemas.openxmlformats.org/officeDocument/2006/relationships/hyperlink" Target="https://s3.amazonaws.com/cpgcamera_prod/ths_reports/kohlerdist.com/p.mclaughlin@kohlerdist.com/105b46da756f11f1a2542ec42485334c.jpg" TargetMode="External"/><Relationship Id="rId1241" Type="http://schemas.openxmlformats.org/officeDocument/2006/relationships/hyperlink" Target="https://s3.amazonaws.com/cpgcamera_prod/ths_reports/kohlerdist.com/a.scott@kohlerdist.com/291bd4da701211f195160ef2bcb4e9aa.jpg" TargetMode="External"/><Relationship Id="rId1339" Type="http://schemas.openxmlformats.org/officeDocument/2006/relationships/hyperlink" Target="https://s3.amazonaws.com/cpgcamera_prod/ths_reports/kohlerdist.com/a.scott@kohlerdist.com/383997566f1b11f18f48c2290d138d4c.jpg" TargetMode="External"/><Relationship Id="rId1893" Type="http://schemas.openxmlformats.org/officeDocument/2006/relationships/hyperlink" Target="https://s3.amazonaws.com/cpgcamera_prod/ths_reports/kohlerdist.com/a.scott@kohlerdist.com/3a2f35da641111f18dee02c06eecbe1e.jpg" TargetMode="External"/><Relationship Id="rId709" Type="http://schemas.openxmlformats.org/officeDocument/2006/relationships/hyperlink" Target="https://s3.amazonaws.com/cpgcamera_prod/ths_reports/kohlerdist.com/b.sengebush@kohlerdist.com/446f83067bc711f18baf9ed155a5443b.jpg" TargetMode="External"/><Relationship Id="rId916" Type="http://schemas.openxmlformats.org/officeDocument/2006/relationships/hyperlink" Target="https://s3.amazonaws.com/cpgcamera_prod/ths_reports/kohlerdist.com/b.sengebush@kohlerdist.com/a2420964796e11f19d476eae52526f49.jpg" TargetMode="External"/><Relationship Id="rId1101" Type="http://schemas.openxmlformats.org/officeDocument/2006/relationships/hyperlink" Target="https://s3.amazonaws.com/cpgcamera_prod/ths_reports/kohlerdist.com/a.scott@kohlerdist.com/765e87ec73e611f1ae22ee23edc1b1db.jpg" TargetMode="External"/><Relationship Id="rId1546" Type="http://schemas.openxmlformats.org/officeDocument/2006/relationships/hyperlink" Target="https://s3.amazonaws.com/cpgcamera_prod/ths_reports/kohlerdist.com/n.melissari@kohlerdist.com/7173ea346b3411f181058e6063ac01e3.jpg" TargetMode="External"/><Relationship Id="rId1753" Type="http://schemas.openxmlformats.org/officeDocument/2006/relationships/hyperlink" Target="https://s3.amazonaws.com/cpgcamera_prod/ths_reports/kohlerdist.com/a.scott@kohlerdist.com/215938c668e911f1808636323f544d5b.jpg" TargetMode="External"/><Relationship Id="rId1960" Type="http://schemas.openxmlformats.org/officeDocument/2006/relationships/hyperlink" Target="https://s3.amazonaws.com/cpgcamera_prod/ths_reports/kohlerdist.com/a.scott@kohlerdist.com/4055cab2547311f1a1d4e6edce9f1f2e.jpg" TargetMode="External"/><Relationship Id="rId45" Type="http://schemas.openxmlformats.org/officeDocument/2006/relationships/hyperlink" Target="https://s3.amazonaws.com/cpgcamera_prod/ths_reports/kohlerdist.com/n.melissari@kohlerdist.com/4fc67f94853a11f19a4a924354bfe064.jpg" TargetMode="External"/><Relationship Id="rId1406" Type="http://schemas.openxmlformats.org/officeDocument/2006/relationships/hyperlink" Target="https://s3.amazonaws.com/cpgcamera_prod/ths_reports/kohlerdist.com/a.scott@kohlerdist.com/97001b6e6e6911f1b74d32adefc10753.jpg" TargetMode="External"/><Relationship Id="rId1613" Type="http://schemas.openxmlformats.org/officeDocument/2006/relationships/hyperlink" Target="https://s3.amazonaws.com/cpgcamera_prod/ths_reports/kohlerdist.com/p.mclaughlin@kohlerdist.com/3cbb0de06a8511f19706cadd732692a0.jpg" TargetMode="External"/><Relationship Id="rId1820" Type="http://schemas.openxmlformats.org/officeDocument/2006/relationships/hyperlink" Target="https://s3.amazonaws.com/cpgcamera_prod/ths_reports/kohlerdist.com/a.scott@kohlerdist.com/5a6a007264ee11f1a15fa64969367efa.jpg" TargetMode="External"/><Relationship Id="rId194" Type="http://schemas.openxmlformats.org/officeDocument/2006/relationships/hyperlink" Target="https://s3.amazonaws.com/cpgcamera_prod/ths_reports/kohlerdist.com/n.melissari@kohlerdist.com/66b58130846011f1a22bf6a858e5d46d.jpg" TargetMode="External"/><Relationship Id="rId1918" Type="http://schemas.openxmlformats.org/officeDocument/2006/relationships/hyperlink" Target="https://s3.amazonaws.com/cpgcamera_prod/ths_reports/kohlerdist.com/a.palmisano@kohlerdist.com/3bbc74105f5911f1826146d728e42365.jpg" TargetMode="External"/><Relationship Id="rId2082" Type="http://schemas.openxmlformats.org/officeDocument/2006/relationships/hyperlink" Target="https://s3.amazonaws.com/cpgcamera_prod/ths_reports/kohlerdist.com/n.melissari@kohlerdist.com/2909d13e4b1111f1aa8c767d43c4e717.jpg" TargetMode="External"/><Relationship Id="rId261" Type="http://schemas.openxmlformats.org/officeDocument/2006/relationships/hyperlink" Target="https://s3.amazonaws.com/cpgcamera_prod/ths_reports/kohlerdist.com/b.sengebush@kohlerdist.com/5de1bb8e845911f19f494ad464241486.jpg" TargetMode="External"/><Relationship Id="rId499" Type="http://schemas.openxmlformats.org/officeDocument/2006/relationships/hyperlink" Target="https://s3.amazonaws.com/cpgcamera_prod/ths_reports/kohlerdist.com/a.scott@kohlerdist.com/6cdf8a50807411f190247ea3e73d7a5f.jpg" TargetMode="External"/><Relationship Id="rId2387" Type="http://schemas.openxmlformats.org/officeDocument/2006/relationships/hyperlink" Target="https://s3.amazonaws.com/cpgcamera_prod/ths_reports/kohlerdist.com/n.melissari@kohlerdist.com/7b62068e432511f1908d3af4b79d4a13.jpg" TargetMode="External"/><Relationship Id="rId359" Type="http://schemas.openxmlformats.org/officeDocument/2006/relationships/hyperlink" Target="https://s3.amazonaws.com/cpgcamera_prod/ths_reports/kohlerdist.com/a.scott@kohlerdist.com/8ceff42a821211f1bbcd927223e8c545.jpg" TargetMode="External"/><Relationship Id="rId566" Type="http://schemas.openxmlformats.org/officeDocument/2006/relationships/hyperlink" Target="https://s3.amazonaws.com/cpgcamera_prod/ths_reports/kohlerdist.com/p.mclaughlin@kohlerdist.com/8fb76ad4806011f1bb077ea3e73d7a5f.jpg" TargetMode="External"/><Relationship Id="rId773" Type="http://schemas.openxmlformats.org/officeDocument/2006/relationships/hyperlink" Target="https://s3.amazonaws.com/cpgcamera_prod/ths_reports/kohlerdist.com/n.melissari@kohlerdist.com/f6cbc5f27bb111f1bea652ef4f1c4740.jpg" TargetMode="External"/><Relationship Id="rId1196" Type="http://schemas.openxmlformats.org/officeDocument/2006/relationships/hyperlink" Target="https://s3.amazonaws.com/cpgcamera_prod/ths_reports/kohlerdist.com/a.scott@kohlerdist.com/9ea3b226703111f187e10ef2bcb4e9aa.jpg" TargetMode="External"/><Relationship Id="rId2247" Type="http://schemas.openxmlformats.org/officeDocument/2006/relationships/hyperlink" Target="https://s3.amazonaws.com/cpgcamera_prod/ths_reports/kohlerdist.com/a.lundy@kohlerdist.com/b38acccc496911f18b08aaba1651462a.jpg" TargetMode="External"/><Relationship Id="rId2454" Type="http://schemas.openxmlformats.org/officeDocument/2006/relationships/hyperlink" Target="https://s3.amazonaws.com/cpgcamera_prod/ths_reports/kohlerdist.com/b.sengebush@kohlerdist.com/f054995c3e6b11f1980816fc07c30496.jpg" TargetMode="External"/><Relationship Id="rId121" Type="http://schemas.openxmlformats.org/officeDocument/2006/relationships/hyperlink" Target="https://s3.amazonaws.com/cpgcamera_prod/ths_reports/kohlerdist.com/dlagala@kohlerdist.com/93c4f44e851411f1b4bb2a402785980f.jpg" TargetMode="External"/><Relationship Id="rId219" Type="http://schemas.openxmlformats.org/officeDocument/2006/relationships/hyperlink" Target="https://s3.amazonaws.com/cpgcamera_prod/ths_reports/kohlerdist.com/b.sengebush@kohlerdist.com/f9643c14845c11f1a70c2ae291a38e7f.jpg" TargetMode="External"/><Relationship Id="rId426" Type="http://schemas.openxmlformats.org/officeDocument/2006/relationships/hyperlink" Target="https://s3.amazonaws.com/cpgcamera_prod/ths_reports/kohlerdist.com/n.melissari@kohlerdist.com/d94a656a813311f19356bee82d8e4f0d.jpg" TargetMode="External"/><Relationship Id="rId633" Type="http://schemas.openxmlformats.org/officeDocument/2006/relationships/hyperlink" Target="https://s3.amazonaws.com/cpgcamera_prod/ths_reports/kohlerdist.com/p.mclaughlin@kohlerdist.com/9f6424227f8e11f1891ce28a94c6fb31.jpg" TargetMode="External"/><Relationship Id="rId980" Type="http://schemas.openxmlformats.org/officeDocument/2006/relationships/hyperlink" Target="https://s3.amazonaws.com/cpgcamera_prod/ths_reports/kohlerdist.com/p.mclaughlin@kohlerdist.com/4965b6bc763311f18f38566a3ec5e435.jpg" TargetMode="External"/><Relationship Id="rId1056" Type="http://schemas.openxmlformats.org/officeDocument/2006/relationships/hyperlink" Target="https://s3.amazonaws.com/cpgcamera_prod/ths_reports/kohlerdist.com/p.mclaughlin@kohlerdist.com/258c542474a511f1882aa69c6251f73a.jpg" TargetMode="External"/><Relationship Id="rId1263" Type="http://schemas.openxmlformats.org/officeDocument/2006/relationships/hyperlink" Target="https://s3.amazonaws.com/cpgcamera_prod/ths_reports/kohlerdist.com/p.mclaughlin@kohlerdist.com/9c60b3786ff111f186e6de1b940aa6a4.jpg" TargetMode="External"/><Relationship Id="rId2107" Type="http://schemas.openxmlformats.org/officeDocument/2006/relationships/hyperlink" Target="https://s3.amazonaws.com/cpgcamera_prod/ths_reports/kohlerdist.com/a.acciardi@kohlerdist.com/e3d9b0ac4a4d11f1b2cd2e353b606086.jpg" TargetMode="External"/><Relationship Id="rId2314" Type="http://schemas.openxmlformats.org/officeDocument/2006/relationships/hyperlink" Target="https://s3.amazonaws.com/cpgcamera_prod/ths_reports/kohlerdist.com/n.melissari@kohlerdist.com/93d27d3e489d11f18e65eed508d5b85f.jpg" TargetMode="External"/><Relationship Id="rId840" Type="http://schemas.openxmlformats.org/officeDocument/2006/relationships/hyperlink" Target="https://s3.amazonaws.com/cpgcamera_prod/ths_reports/kohlerdist.com/p.mclaughlin@kohlerdist.com/3bd070347ae611f197d7e685f4fde8ba.jpg" TargetMode="External"/><Relationship Id="rId938" Type="http://schemas.openxmlformats.org/officeDocument/2006/relationships/hyperlink" Target="https://s3.amazonaws.com/cpgcamera_prod/ths_reports/kohlerdist.com/b.sengebush@kohlerdist.com/a29092c8795511f1b6cf6eae52526f49.jpg" TargetMode="External"/><Relationship Id="rId1470" Type="http://schemas.openxmlformats.org/officeDocument/2006/relationships/hyperlink" Target="https://s3.amazonaws.com/cpgcamera_prod/ths_reports/kohlerdist.com/robinf@kohlerdist.com/b5ef37406e4f11f19cf032adefc10753.jpg" TargetMode="External"/><Relationship Id="rId1568" Type="http://schemas.openxmlformats.org/officeDocument/2006/relationships/hyperlink" Target="https://s3.amazonaws.com/cpgcamera_prod/ths_reports/kohlerdist.com/n.melissari@kohlerdist.com/b1f5d4ee6b3111f1b10e8e6063ac01e3.jpg" TargetMode="External"/><Relationship Id="rId1775" Type="http://schemas.openxmlformats.org/officeDocument/2006/relationships/hyperlink" Target="https://s3.amazonaws.com/cpgcamera_prod/ths_reports/kohlerdist.com/n.melissari@kohlerdist.com/9845ad3468da11f1917136323f544d5b.jpg" TargetMode="External"/><Relationship Id="rId2521" Type="http://schemas.openxmlformats.org/officeDocument/2006/relationships/hyperlink" Target="https://s3.amazonaws.com/cpgcamera_prod/ths_reports/kohlerdist.com/robinf@kohlerdist.com/0ef1fda838dd11f1bab76a8835565ef8.jpg" TargetMode="External"/><Relationship Id="rId67" Type="http://schemas.openxmlformats.org/officeDocument/2006/relationships/hyperlink" Target="https://s3.amazonaws.com/cpgcamera_prod/ths_reports/kohlerdist.com/n.melissari@kohlerdist.com/efc2199c852e11f1a1b8de2946ffd50e.jpg" TargetMode="External"/><Relationship Id="rId700" Type="http://schemas.openxmlformats.org/officeDocument/2006/relationships/hyperlink" Target="https://s3.amazonaws.com/cpgcamera_prod/ths_reports/kohlerdist.com/n.melissari@kohlerdist.com/e89c8af87bc911f19c169ed155a5443b.jpg" TargetMode="External"/><Relationship Id="rId1123" Type="http://schemas.openxmlformats.org/officeDocument/2006/relationships/hyperlink" Target="https://s3.amazonaws.com/cpgcamera_prod/ths_reports/kohlerdist.com/a.scott@kohlerdist.com/190b23f273d711f18a8cee23edc1b1db.jpg" TargetMode="External"/><Relationship Id="rId1330" Type="http://schemas.openxmlformats.org/officeDocument/2006/relationships/hyperlink" Target="https://s3.amazonaws.com/cpgcamera_prod/ths_reports/kohlerdist.com/p.mclaughlin@kohlerdist.com/efc1b2e06f2111f19a52fe6a8cf0195a.jpg" TargetMode="External"/><Relationship Id="rId1428" Type="http://schemas.openxmlformats.org/officeDocument/2006/relationships/hyperlink" Target="https://s3.amazonaws.com/cpgcamera_prod/ths_reports/kohlerdist.com/a.scott@kohlerdist.com/0c8a05c46e6111f1a40eb2245db26c03.jpg" TargetMode="External"/><Relationship Id="rId1635" Type="http://schemas.openxmlformats.org/officeDocument/2006/relationships/hyperlink" Target="https://s3.amazonaws.com/cpgcamera_prod/ths_reports/kohlerdist.com/b.sengebush@kohlerdist.com/aece0bb26a6c11f1a030aaffa3d9f27a.jpg" TargetMode="External"/><Relationship Id="rId1982" Type="http://schemas.openxmlformats.org/officeDocument/2006/relationships/hyperlink" Target="https://s3.amazonaws.com/cpgcamera_prod/ths_reports/kohlerdist.com/p.mclaughlin@kohlerdist.com/f9d90806539111f19ebadee4f5a56135.jpg" TargetMode="External"/><Relationship Id="rId1842" Type="http://schemas.openxmlformats.org/officeDocument/2006/relationships/hyperlink" Target="https://s3.amazonaws.com/cpgcamera_prod/ths_reports/kohlerdist.com/a.scott@kohlerdist.com/a6dcd13664e011f1ad063e40334ee8e7.jpg" TargetMode="External"/><Relationship Id="rId1702" Type="http://schemas.openxmlformats.org/officeDocument/2006/relationships/hyperlink" Target="https://s3.amazonaws.com/cpgcamera_prod/ths_reports/kohlerdist.com/a.scott@kohlerdist.com/6c0d72c869a811f1b619aaffa3d9f27a.jpg" TargetMode="External"/><Relationship Id="rId283" Type="http://schemas.openxmlformats.org/officeDocument/2006/relationships/hyperlink" Target="https://s3.amazonaws.com/cpgcamera_prod/ths_reports/kohlerdist.com/a.scott@kohlerdist.com/274a9340845711f188b44ad464241486.jpg" TargetMode="External"/><Relationship Id="rId490" Type="http://schemas.openxmlformats.org/officeDocument/2006/relationships/hyperlink" Target="https://s3.amazonaws.com/cpgcamera_prod/ths_reports/kohlerdist.com/b.sengebush@kohlerdist.com/daca6cf2807811f1a0ab7ea3e73d7a5f.jpg" TargetMode="External"/><Relationship Id="rId2171" Type="http://schemas.openxmlformats.org/officeDocument/2006/relationships/hyperlink" Target="https://s3.amazonaws.com/cpgcamera_prod/ths_reports/kohlerdist.com/j.colonna@kohlerdist.com/133b2d0a4a2e11f18e3dc2ebcdc1be9c.jpg" TargetMode="External"/><Relationship Id="rId143" Type="http://schemas.openxmlformats.org/officeDocument/2006/relationships/hyperlink" Target="https://s3.amazonaws.com/cpgcamera_prod/ths_reports/kohlerdist.com/n.melissari@kohlerdist.com/0db540ac847411f191fa4ad464241486.jpg" TargetMode="External"/><Relationship Id="rId350" Type="http://schemas.openxmlformats.org/officeDocument/2006/relationships/hyperlink" Target="https://s3.amazonaws.com/cpgcamera_prod/ths_reports/kohlerdist.com/a.scott@kohlerdist.com/b0913f0e821411f184d566b1fd310ba5.jpg" TargetMode="External"/><Relationship Id="rId588" Type="http://schemas.openxmlformats.org/officeDocument/2006/relationships/hyperlink" Target="https://s3.amazonaws.com/cpgcamera_prod/ths_reports/kohlerdist.com/a.scott@kohlerdist.com/acbe81867fb511f1880e0a7de4540e70.jpg" TargetMode="External"/><Relationship Id="rId795" Type="http://schemas.openxmlformats.org/officeDocument/2006/relationships/hyperlink" Target="https://s3.amazonaws.com/cpgcamera_prod/ths_reports/kohlerdist.com/n.melissari@kohlerdist.com/f75fd7247bb111f18626ae252bb716b1.jpg" TargetMode="External"/><Relationship Id="rId2031" Type="http://schemas.openxmlformats.org/officeDocument/2006/relationships/hyperlink" Target="https://s3.amazonaws.com/cpgcamera_prod/ths_reports/kohlerdist.com/a.scott@kohlerdist.com/250f37284e3011f1a417c6b937f3b3b1.jpg" TargetMode="External"/><Relationship Id="rId2269" Type="http://schemas.openxmlformats.org/officeDocument/2006/relationships/hyperlink" Target="https://s3.amazonaws.com/cpgcamera_prod/ths_reports/kohlerdist.com/a.lundy@kohlerdist.com/29276046496311f1ac68a2349d5569f0.jpg" TargetMode="External"/><Relationship Id="rId2476" Type="http://schemas.openxmlformats.org/officeDocument/2006/relationships/hyperlink" Target="https://s3.amazonaws.com/cpgcamera_prod/ths_reports/kohlerdist.com/n.melissari@kohlerdist.com/8076147c3e5b11f1993bd203528d3bd2.jpg" TargetMode="External"/><Relationship Id="rId9" Type="http://schemas.openxmlformats.org/officeDocument/2006/relationships/hyperlink" Target="https://s3.amazonaws.com/cpgcamera_prod/ths_reports/kohlerdist.com/n.melissari@kohlerdist.com/30fada1c85dd11f18c929ad864ecf12e.jpg" TargetMode="External"/><Relationship Id="rId210" Type="http://schemas.openxmlformats.org/officeDocument/2006/relationships/hyperlink" Target="https://s3.amazonaws.com/cpgcamera_prod/ths_reports/kohlerdist.com/a.scott@kohlerdist.com/5989e0b2845d11f190722ae291a38e7f.jpg" TargetMode="External"/><Relationship Id="rId448" Type="http://schemas.openxmlformats.org/officeDocument/2006/relationships/hyperlink" Target="https://s3.amazonaws.com/cpgcamera_prod/ths_reports/kohlerdist.com/p.mclaughlin@kohlerdist.com/0816cd3a812e11f19593bee82d8e4f0d.jpg" TargetMode="External"/><Relationship Id="rId655" Type="http://schemas.openxmlformats.org/officeDocument/2006/relationships/hyperlink" Target="https://s3.amazonaws.com/cpgcamera_prod/ths_reports/kohlerdist.com/b.sengebush@kohlerdist.com/a40028447ee611f1abe0e28a94c6fb31.jpg" TargetMode="External"/><Relationship Id="rId862" Type="http://schemas.openxmlformats.org/officeDocument/2006/relationships/hyperlink" Target="https://s3.amazonaws.com/cpgcamera_prod/ths_reports/kohlerdist.com/b.sengebush@kohlerdist.com/a08ac0d67a3911f1ab5e0ab7946f5aa9.jpg" TargetMode="External"/><Relationship Id="rId1078" Type="http://schemas.openxmlformats.org/officeDocument/2006/relationships/hyperlink" Target="https://s3.amazonaws.com/cpgcamera_prod/ths_reports/kohlerdist.com/a.scott@kohlerdist.com/9a842e98749411f18ede62da5111e423.jpg" TargetMode="External"/><Relationship Id="rId1285" Type="http://schemas.openxmlformats.org/officeDocument/2006/relationships/hyperlink" Target="https://s3.amazonaws.com/cpgcamera_prod/ths_reports/kohlerdist.com/a.scott@kohlerdist.com/c06b47da6f4511f1aa14fe6a8cf0195a.jpg" TargetMode="External"/><Relationship Id="rId1492" Type="http://schemas.openxmlformats.org/officeDocument/2006/relationships/hyperlink" Target="https://s3.amazonaws.com/cpgcamera_prod/ths_reports/kohlerdist.com/robinf@kohlerdist.com/6805251e6b3711f1be0b8e6063ac01e3.jpg" TargetMode="External"/><Relationship Id="rId2129" Type="http://schemas.openxmlformats.org/officeDocument/2006/relationships/hyperlink" Target="https://s3.amazonaws.com/cpgcamera_prod/ths_reports/kohlerdist.com/n.melissari@kohlerdist.com/5b674f624a3f11f18f410edafcaaaf45.jpg" TargetMode="External"/><Relationship Id="rId2336" Type="http://schemas.openxmlformats.org/officeDocument/2006/relationships/hyperlink" Target="https://s3.amazonaws.com/cpgcamera_prod/ths_reports/kohlerdist.com/robinf@kohlerdist.com/941c7152457611f19b04c266f5b94518.jpg" TargetMode="External"/><Relationship Id="rId308" Type="http://schemas.openxmlformats.org/officeDocument/2006/relationships/hyperlink" Target="https://s3.amazonaws.com/cpgcamera_prod/ths_reports/kohlerdist.com/n.melissari@kohlerdist.com/efb8ad1a845411f1bf7e4ad464241486.jpg" TargetMode="External"/><Relationship Id="rId515" Type="http://schemas.openxmlformats.org/officeDocument/2006/relationships/hyperlink" Target="https://s3.amazonaws.com/cpgcamera_prod/ths_reports/kohlerdist.com/b.sengebush@kohlerdist.com/1b9380b6806f11f18c5c7ea3e73d7a5f.jpg" TargetMode="External"/><Relationship Id="rId722" Type="http://schemas.openxmlformats.org/officeDocument/2006/relationships/hyperlink" Target="https://s3.amazonaws.com/cpgcamera_prod/ths_reports/kohlerdist.com/b.sengebush@kohlerdist.com/6bd7e4d07bc511f1b7599ed155a5443b.jpg" TargetMode="External"/><Relationship Id="rId1145" Type="http://schemas.openxmlformats.org/officeDocument/2006/relationships/hyperlink" Target="https://s3.amazonaws.com/cpgcamera_prod/ths_reports/kohlerdist.com/a.scott@kohlerdist.com/6f95b1ca718811f19caeceb0d08f0f73.jpg" TargetMode="External"/><Relationship Id="rId1352" Type="http://schemas.openxmlformats.org/officeDocument/2006/relationships/hyperlink" Target="https://s3.amazonaws.com/cpgcamera_prod/ths_reports/kohlerdist.com/p.mclaughlin@kohlerdist.com/e1758cf86f1611f1a8475ebaebbf2f25.jpg" TargetMode="External"/><Relationship Id="rId1797" Type="http://schemas.openxmlformats.org/officeDocument/2006/relationships/hyperlink" Target="https://s3.amazonaws.com/cpgcamera_prod/ths_reports/kohlerdist.com/n.melissari@kohlerdist.com/cb0df43068ce11f187f35e231b75548d.jpg" TargetMode="External"/><Relationship Id="rId2403" Type="http://schemas.openxmlformats.org/officeDocument/2006/relationships/hyperlink" Target="https://s3.amazonaws.com/cpgcamera_prod/ths_reports/kohlerdist.com/n.melissari@kohlerdist.com/e888259a431611f1ab0c6231b2141d20.jpg" TargetMode="External"/><Relationship Id="rId89" Type="http://schemas.openxmlformats.org/officeDocument/2006/relationships/hyperlink" Target="https://s3.amazonaws.com/cpgcamera_prod/ths_reports/kohlerdist.com/p.mclaughlin@kohlerdist.com/f2239e36852411f19b2f2a402785980f.jpg" TargetMode="External"/><Relationship Id="rId1005" Type="http://schemas.openxmlformats.org/officeDocument/2006/relationships/hyperlink" Target="https://s3.amazonaws.com/cpgcamera_prod/ths_reports/kohlerdist.com/p.mclaughlin@kohlerdist.com/0b139986758b11f1b0b4d2305ddbe756.jpg" TargetMode="External"/><Relationship Id="rId1212" Type="http://schemas.openxmlformats.org/officeDocument/2006/relationships/hyperlink" Target="https://s3.amazonaws.com/cpgcamera_prod/ths_reports/kohlerdist.com/a.scott@kohlerdist.com/40d3aa02701311f181440ef2bcb4e9aa.jpg" TargetMode="External"/><Relationship Id="rId1657" Type="http://schemas.openxmlformats.org/officeDocument/2006/relationships/hyperlink" Target="https://s3.amazonaws.com/cpgcamera_prod/ths_reports/kohlerdist.com/n.melissari@kohlerdist.com/1e3926706a6911f1a18ecadd732692a0.jpg" TargetMode="External"/><Relationship Id="rId1864" Type="http://schemas.openxmlformats.org/officeDocument/2006/relationships/hyperlink" Target="https://s3.amazonaws.com/cpgcamera_prod/ths_reports/kohlerdist.com/a.scott@kohlerdist.com/80b3f44c64dd11f1b2eca64969367efa.jpg" TargetMode="External"/><Relationship Id="rId1517" Type="http://schemas.openxmlformats.org/officeDocument/2006/relationships/hyperlink" Target="https://s3.amazonaws.com/cpgcamera_prod/ths_reports/kohlerdist.com/n.melissari@kohlerdist.com/7173ea346b3411f181058e6063ac01e3.jpg" TargetMode="External"/><Relationship Id="rId1724" Type="http://schemas.openxmlformats.org/officeDocument/2006/relationships/hyperlink" Target="https://s3.amazonaws.com/cpgcamera_prod/ths_reports/kohlerdist.com/a.scott@kohlerdist.com/215938c668e911f1808636323f544d5b.jpg" TargetMode="External"/><Relationship Id="rId16" Type="http://schemas.openxmlformats.org/officeDocument/2006/relationships/hyperlink" Target="https://s3.amazonaws.com/cpgcamera_prod/ths_reports/kohlerdist.com/n.melissari@kohlerdist.com/de4efc1885db11f1a6ea9ad864ecf12e.jpg" TargetMode="External"/><Relationship Id="rId1931" Type="http://schemas.openxmlformats.org/officeDocument/2006/relationships/hyperlink" Target="https://s3.amazonaws.com/cpgcamera_prod/ths_reports/kohlerdist.com/j.colonna@kohlerdist.com/14d02c6059f111f1abdcf2019880479c.jpg" TargetMode="External"/><Relationship Id="rId2193" Type="http://schemas.openxmlformats.org/officeDocument/2006/relationships/hyperlink" Target="https://s3.amazonaws.com/cpgcamera_prod/ths_reports/kohlerdist.com/robinf@kohlerdist.com/b4a0ed68497711f1a16ea2349d5569f0.jpg" TargetMode="External"/><Relationship Id="rId2498" Type="http://schemas.openxmlformats.org/officeDocument/2006/relationships/hyperlink" Target="https://s3.amazonaws.com/cpgcamera_prod/ths_reports/kohlerdist.com/a.palmisano@kohlerdist.com/143f3cee3dab11f18e562aca04aad2cf.jpg" TargetMode="External"/><Relationship Id="rId165" Type="http://schemas.openxmlformats.org/officeDocument/2006/relationships/hyperlink" Target="https://s3.amazonaws.com/cpgcamera_prod/ths_reports/kohlerdist.com/n.melissari@kohlerdist.com/b0d0fad2846b11f1ab272ae291a38e7f.jpg" TargetMode="External"/><Relationship Id="rId372" Type="http://schemas.openxmlformats.org/officeDocument/2006/relationships/hyperlink" Target="https://s3.amazonaws.com/cpgcamera_prod/ths_reports/kohlerdist.com/p.mclaughlin@kohlerdist.com/e74e772c81f711f1aa3266b1fd310ba5.jpg" TargetMode="External"/><Relationship Id="rId677" Type="http://schemas.openxmlformats.org/officeDocument/2006/relationships/hyperlink" Target="https://s3.amazonaws.com/cpgcamera_prod/ths_reports/kohlerdist.com/n.melissari@kohlerdist.com/1cdf94167be011f190ac9ed155a5443b.jpg" TargetMode="External"/><Relationship Id="rId2053" Type="http://schemas.openxmlformats.org/officeDocument/2006/relationships/hyperlink" Target="https://s3.amazonaws.com/cpgcamera_prod/ths_reports/kohlerdist.com/m.harboy@kohlerdist.com/3c47867e4e1d11f191b3767d43c4e717.jpg" TargetMode="External"/><Relationship Id="rId2260" Type="http://schemas.openxmlformats.org/officeDocument/2006/relationships/hyperlink" Target="https://s3.amazonaws.com/cpgcamera_prod/ths_reports/kohlerdist.com/m.harboy@kohlerdist.com/6a241676496711f1b1f0c2ebcdc1be9c.jpg" TargetMode="External"/><Relationship Id="rId2358" Type="http://schemas.openxmlformats.org/officeDocument/2006/relationships/hyperlink" Target="https://s3.amazonaws.com/cpgcamera_prod/ths_reports/kohlerdist.com/a.palmisano@kohlerdist.com/38a07912449b11f1af64222d9aa3d57f.jpg" TargetMode="External"/><Relationship Id="rId232" Type="http://schemas.openxmlformats.org/officeDocument/2006/relationships/hyperlink" Target="https://s3.amazonaws.com/cpgcamera_prod/ths_reports/kohlerdist.com/b.sengebush@kohlerdist.com/f9643c14845c11f1a70c2ae291a38e7f.jpg" TargetMode="External"/><Relationship Id="rId884" Type="http://schemas.openxmlformats.org/officeDocument/2006/relationships/hyperlink" Target="https://s3.amazonaws.com/cpgcamera_prod/ths_reports/kohlerdist.com/b.sengebush@kohlerdist.com/a1029ad47a3911f1932ac2c1afc8f536.jpg" TargetMode="External"/><Relationship Id="rId2120" Type="http://schemas.openxmlformats.org/officeDocument/2006/relationships/hyperlink" Target="https://s3.amazonaws.com/cpgcamera_prod/ths_reports/kohlerdist.com/a.scott@kohlerdist.com/ac8c813e4a4211f1a4342e353b606086.jpg" TargetMode="External"/><Relationship Id="rId537" Type="http://schemas.openxmlformats.org/officeDocument/2006/relationships/hyperlink" Target="https://s3.amazonaws.com/cpgcamera_prod/ths_reports/kohlerdist.com/a.scott@kohlerdist.com/c3ed3b00806811f1867a7ea3e73d7a5f.jpg" TargetMode="External"/><Relationship Id="rId744" Type="http://schemas.openxmlformats.org/officeDocument/2006/relationships/hyperlink" Target="https://s3.amazonaws.com/cpgcamera_prod/ths_reports/kohlerdist.com/n.melissari@kohlerdist.com/bd44bd467bc211f19301a21eb7116df6.jpg" TargetMode="External"/><Relationship Id="rId951" Type="http://schemas.openxmlformats.org/officeDocument/2006/relationships/hyperlink" Target="https://s3.amazonaws.com/cpgcamera_prod/ths_reports/kohlerdist.com/a.scott@kohlerdist.com/12ab7f7c765511f18c6f761c2ba99231.jpg" TargetMode="External"/><Relationship Id="rId1167" Type="http://schemas.openxmlformats.org/officeDocument/2006/relationships/hyperlink" Target="https://s3.amazonaws.com/cpgcamera_prod/ths_reports/kohlerdist.com/p.mclaughlin@kohlerdist.com/c296901c717211f1b1c10e79d93e6f14.jpg" TargetMode="External"/><Relationship Id="rId1374" Type="http://schemas.openxmlformats.org/officeDocument/2006/relationships/hyperlink" Target="https://s3.amazonaws.com/cpgcamera_prod/ths_reports/kohlerdist.com/a.scott@kohlerdist.com/dc96e0906e8c11f1aa7732adefc10753.jpg" TargetMode="External"/><Relationship Id="rId1581" Type="http://schemas.openxmlformats.org/officeDocument/2006/relationships/hyperlink" Target="https://s3.amazonaws.com/cpgcamera_prod/ths_reports/kohlerdist.com/n.melissari@kohlerdist.com/78f651c06b2f11f1beb88e6063ac01e3.jpg" TargetMode="External"/><Relationship Id="rId1679" Type="http://schemas.openxmlformats.org/officeDocument/2006/relationships/hyperlink" Target="https://s3.amazonaws.com/cpgcamera_prod/ths_reports/kohlerdist.com/b.sengebush@kohlerdist.com/0648ed7e6a6511f180d1cadd732692a0.jpg" TargetMode="External"/><Relationship Id="rId2218" Type="http://schemas.openxmlformats.org/officeDocument/2006/relationships/hyperlink" Target="https://s3.amazonaws.com/cpgcamera_prod/ths_reports/kohlerdist.com/b.sengebush@kohlerdist.com/4d425110497311f1be3da2349d5569f0.jpg" TargetMode="External"/><Relationship Id="rId2425" Type="http://schemas.openxmlformats.org/officeDocument/2006/relationships/hyperlink" Target="https://s3.amazonaws.com/cpgcamera_prod/ths_reports/kohlerdist.com/n.melissari@kohlerdist.com/b27fe4c23f2b11f186f42aca04aad2cf.jpg" TargetMode="External"/><Relationship Id="rId80" Type="http://schemas.openxmlformats.org/officeDocument/2006/relationships/hyperlink" Target="https://s3.amazonaws.com/cpgcamera_prod/ths_reports/kohlerdist.com/n.melissari@kohlerdist.com/18a3bc4c852711f1a5912a402785980f.jpg" TargetMode="External"/><Relationship Id="rId604" Type="http://schemas.openxmlformats.org/officeDocument/2006/relationships/hyperlink" Target="https://s3.amazonaws.com/cpgcamera_prod/ths_reports/kohlerdist.com/m.ast@kohlerdist.com/2ae0d6867fb111f1b85e0a7de4540e70.jpg" TargetMode="External"/><Relationship Id="rId811" Type="http://schemas.openxmlformats.org/officeDocument/2006/relationships/hyperlink" Target="https://s3.amazonaws.com/cpgcamera_prod/ths_reports/kohlerdist.com/b.sengebush@kohlerdist.com/e6bb1ca87b9d11f18554b220a33cd813.jpg" TargetMode="External"/><Relationship Id="rId1027" Type="http://schemas.openxmlformats.org/officeDocument/2006/relationships/hyperlink" Target="https://s3.amazonaws.com/cpgcamera_prod/ths_reports/kohlerdist.com/p.mclaughlin@kohlerdist.com/0f1b0bb6756f11f1b059d2305ddbe756.jpg" TargetMode="External"/><Relationship Id="rId1234" Type="http://schemas.openxmlformats.org/officeDocument/2006/relationships/hyperlink" Target="https://s3.amazonaws.com/cpgcamera_prod/ths_reports/kohlerdist.com/a.scott@kohlerdist.com/291bd4da701211f195160ef2bcb4e9aa.jpg" TargetMode="External"/><Relationship Id="rId1441" Type="http://schemas.openxmlformats.org/officeDocument/2006/relationships/hyperlink" Target="https://s3.amazonaws.com/cpgcamera_prod/ths_reports/kohlerdist.com/a.scott@kohlerdist.com/ec42136a6e5b11f1a8b832adefc10753.jpg" TargetMode="External"/><Relationship Id="rId1886" Type="http://schemas.openxmlformats.org/officeDocument/2006/relationships/hyperlink" Target="https://s3.amazonaws.com/cpgcamera_prod/ths_reports/kohlerdist.com/a.scott@kohlerdist.com/3a2f35da641111f18dee02c06eecbe1e.jpg" TargetMode="External"/><Relationship Id="rId909" Type="http://schemas.openxmlformats.org/officeDocument/2006/relationships/hyperlink" Target="https://s3.amazonaws.com/cpgcamera_prod/ths_reports/kohlerdist.com/b.sengebush@kohlerdist.com/fb6d5b4c7a1811f186c5be8939013b6d.jpg" TargetMode="External"/><Relationship Id="rId1301" Type="http://schemas.openxmlformats.org/officeDocument/2006/relationships/hyperlink" Target="https://s3.amazonaws.com/cpgcamera_prod/ths_reports/kohlerdist.com/a.scott@kohlerdist.com/bab7d8bc6f2711f19c04fe6a8cf0195a.jpg" TargetMode="External"/><Relationship Id="rId1539" Type="http://schemas.openxmlformats.org/officeDocument/2006/relationships/hyperlink" Target="https://s3.amazonaws.com/cpgcamera_prod/ths_reports/kohlerdist.com/n.melissari@kohlerdist.com/7173ea346b3411f181058e6063ac01e3.jpg" TargetMode="External"/><Relationship Id="rId1746" Type="http://schemas.openxmlformats.org/officeDocument/2006/relationships/hyperlink" Target="https://s3.amazonaws.com/cpgcamera_prod/ths_reports/kohlerdist.com/a.scott@kohlerdist.com/215938c668e911f1808636323f544d5b.jpg" TargetMode="External"/><Relationship Id="rId1953" Type="http://schemas.openxmlformats.org/officeDocument/2006/relationships/hyperlink" Target="https://s3.amazonaws.com/cpgcamera_prod/ths_reports/kohlerdist.com/a.scott@kohlerdist.com/8ef381ec592711f192dc764a5d11bfd8.jpg" TargetMode="External"/><Relationship Id="rId38" Type="http://schemas.openxmlformats.org/officeDocument/2006/relationships/hyperlink" Target="https://s3.amazonaws.com/cpgcamera_prod/ths_reports/kohlerdist.com/n.melissari@kohlerdist.com/713c86ee853c11f183c7de2946ffd50e.jpg" TargetMode="External"/><Relationship Id="rId1606" Type="http://schemas.openxmlformats.org/officeDocument/2006/relationships/hyperlink" Target="https://s3.amazonaws.com/cpgcamera_prod/ths_reports/kohlerdist.com/n.melissari@kohlerdist.com/f657933c6b2e11f1b48612542cd93551.jpg" TargetMode="External"/><Relationship Id="rId1813" Type="http://schemas.openxmlformats.org/officeDocument/2006/relationships/hyperlink" Target="https://s3.amazonaws.com/cpgcamera_prod/ths_reports/kohlerdist.com/a.scott@kohlerdist.com/06b7e89065b111f1896cde86d381b973.jpg" TargetMode="External"/><Relationship Id="rId187" Type="http://schemas.openxmlformats.org/officeDocument/2006/relationships/hyperlink" Target="https://s3.amazonaws.com/cpgcamera_prod/ths_reports/kohlerdist.com/n.melissari@kohlerdist.com/b9f97bd4846111f194912ae291a38e7f.jpg" TargetMode="External"/><Relationship Id="rId394" Type="http://schemas.openxmlformats.org/officeDocument/2006/relationships/hyperlink" Target="https://s3.amazonaws.com/cpgcamera_prod/ths_reports/kohlerdist.com/p.lopez@kohlerdist.com/9a2bb436814411f1966216841982178b.jpg" TargetMode="External"/><Relationship Id="rId2075" Type="http://schemas.openxmlformats.org/officeDocument/2006/relationships/hyperlink" Target="https://s3.amazonaws.com/cpgcamera_prod/ths_reports/kohlerdist.com/n.melissari@kohlerdist.com/4383392a4d5411f18945767d43c4e717.jpg" TargetMode="External"/><Relationship Id="rId2282" Type="http://schemas.openxmlformats.org/officeDocument/2006/relationships/hyperlink" Target="https://s3.amazonaws.com/cpgcamera_prod/ths_reports/kohlerdist.com/m.ast@kohlerdist.com/f3d0077848b711f1965256cb454cd580.jpg" TargetMode="External"/><Relationship Id="rId254" Type="http://schemas.openxmlformats.org/officeDocument/2006/relationships/hyperlink" Target="https://s3.amazonaws.com/cpgcamera_prod/ths_reports/kohlerdist.com/b.sengebush@kohlerdist.com/5de1bb8e845911f19f494ad464241486.jpg" TargetMode="External"/><Relationship Id="rId699" Type="http://schemas.openxmlformats.org/officeDocument/2006/relationships/hyperlink" Target="https://s3.amazonaws.com/cpgcamera_prod/ths_reports/kohlerdist.com/n.melissari@kohlerdist.com/e89c8af87bc911f19c169ed155a5443b.jpg" TargetMode="External"/><Relationship Id="rId1091" Type="http://schemas.openxmlformats.org/officeDocument/2006/relationships/hyperlink" Target="https://s3.amazonaws.com/cpgcamera_prod/ths_reports/kohlerdist.com/a.scott@kohlerdist.com/b3d6d6c473f511f1a69186e971f4d36f.jpg" TargetMode="External"/><Relationship Id="rId114" Type="http://schemas.openxmlformats.org/officeDocument/2006/relationships/hyperlink" Target="https://s3.amazonaws.com/cpgcamera_prod/ths_reports/kohlerdist.com/p.mclaughlin@kohlerdist.com/c6077f5c851511f19d842a402785980f.jpg" TargetMode="External"/><Relationship Id="rId461" Type="http://schemas.openxmlformats.org/officeDocument/2006/relationships/hyperlink" Target="https://s3.amazonaws.com/cpgcamera_prod/ths_reports/kohlerdist.com/n.melissari@kohlerdist.com/f7828fb2812911f1a4865aeb7cf23878.jpg" TargetMode="External"/><Relationship Id="rId559" Type="http://schemas.openxmlformats.org/officeDocument/2006/relationships/hyperlink" Target="https://s3.amazonaws.com/cpgcamera_prod/ths_reports/kohlerdist.com/robinf@kohlerdist.com/dc13ed8a806a11f188746ee4cd3b7231.jpg" TargetMode="External"/><Relationship Id="rId766" Type="http://schemas.openxmlformats.org/officeDocument/2006/relationships/hyperlink" Target="https://s3.amazonaws.com/cpgcamera_prod/ths_reports/kohlerdist.com/n.melissari@kohlerdist.com/f6cbc5f27bb111f1bea652ef4f1c4740.jpg" TargetMode="External"/><Relationship Id="rId1189" Type="http://schemas.openxmlformats.org/officeDocument/2006/relationships/hyperlink" Target="https://s3.amazonaws.com/cpgcamera_prod/ths_reports/kohlerdist.com/p.mclaughlin@kohlerdist.com/5edcc2ea70b311f1baa0be16126f8496.jpg" TargetMode="External"/><Relationship Id="rId1396" Type="http://schemas.openxmlformats.org/officeDocument/2006/relationships/hyperlink" Target="https://s3.amazonaws.com/cpgcamera_prod/ths_reports/kohlerdist.com/a.scott@kohlerdist.com/97001b6e6e6911f1b74d32adefc10753.jpg" TargetMode="External"/><Relationship Id="rId2142" Type="http://schemas.openxmlformats.org/officeDocument/2006/relationships/hyperlink" Target="https://s3.amazonaws.com/cpgcamera_prod/ths_reports/kohlerdist.com/j.colonna@kohlerdist.com/7deb56424a3e11f19aae2e353b606086.jpg" TargetMode="External"/><Relationship Id="rId2447" Type="http://schemas.openxmlformats.org/officeDocument/2006/relationships/hyperlink" Target="https://s3.amazonaws.com/cpgcamera_prod/ths_reports/kohlerdist.com/b.sengebush@kohlerdist.com/eb773be63e7111f1ae652aca04aad2cf.jpg" TargetMode="External"/><Relationship Id="rId321" Type="http://schemas.openxmlformats.org/officeDocument/2006/relationships/hyperlink" Target="https://s3.amazonaws.com/cpgcamera_prod/ths_reports/kohlerdist.com/n.melissari@kohlerdist.com/54c44774844f11f1afc74ad464241486.jpg" TargetMode="External"/><Relationship Id="rId419" Type="http://schemas.openxmlformats.org/officeDocument/2006/relationships/hyperlink" Target="https://s3.amazonaws.com/cpgcamera_prod/ths_reports/kohlerdist.com/p.mclaughlin@kohlerdist.com/07fb709a813711f1a153f21c75b75752.jpg" TargetMode="External"/><Relationship Id="rId626" Type="http://schemas.openxmlformats.org/officeDocument/2006/relationships/hyperlink" Target="https://s3.amazonaws.com/cpgcamera_prod/ths_reports/kohlerdist.com/a.scott@kohlerdist.com/13bd04fa7f9511f1a43846219b10de08.jpg" TargetMode="External"/><Relationship Id="rId973" Type="http://schemas.openxmlformats.org/officeDocument/2006/relationships/hyperlink" Target="https://s3.amazonaws.com/cpgcamera_prod/ths_reports/kohlerdist.com/a.scott@kohlerdist.com/04b0c64e763611f18890761c2ba99231.jpg" TargetMode="External"/><Relationship Id="rId1049" Type="http://schemas.openxmlformats.org/officeDocument/2006/relationships/hyperlink" Target="https://s3.amazonaws.com/cpgcamera_prod/ths_reports/kohlerdist.com/p.mclaughlin@kohlerdist.com/19de521674ab11f1845a8226585da093.jpg" TargetMode="External"/><Relationship Id="rId1256" Type="http://schemas.openxmlformats.org/officeDocument/2006/relationships/hyperlink" Target="https://s3.amazonaws.com/cpgcamera_prod/ths_reports/kohlerdist.com/b.sengebush@kohlerdist.com/815ccec66ffc11f1b7680ef2bcb4e9aa.jpg" TargetMode="External"/><Relationship Id="rId2002" Type="http://schemas.openxmlformats.org/officeDocument/2006/relationships/hyperlink" Target="https://s3.amazonaws.com/cpgcamera_prod/ths_reports/kohlerdist.com/a.acciardi@kohlerdist.com/dc7747b44efa11f18a4d5246a9f98eef.jpg" TargetMode="External"/><Relationship Id="rId2307" Type="http://schemas.openxmlformats.org/officeDocument/2006/relationships/hyperlink" Target="https://s3.amazonaws.com/cpgcamera_prod/ths_reports/kohlerdist.com/j.odonoghue@kohlerdist.com/c75537da48a411f1a14eeed508d5b85f.jpg" TargetMode="External"/><Relationship Id="rId833" Type="http://schemas.openxmlformats.org/officeDocument/2006/relationships/hyperlink" Target="https://s3.amazonaws.com/cpgcamera_prod/ths_reports/kohlerdist.com/robinf@kohlerdist.com/14259eac7aea11f1a4aae685f4fde8ba.jpg" TargetMode="External"/><Relationship Id="rId1116" Type="http://schemas.openxmlformats.org/officeDocument/2006/relationships/hyperlink" Target="https://s3.amazonaws.com/cpgcamera_prod/ths_reports/kohlerdist.com/a.scott@kohlerdist.com/f879582273de11f18f3286e971f4d36f.jpg" TargetMode="External"/><Relationship Id="rId1463" Type="http://schemas.openxmlformats.org/officeDocument/2006/relationships/hyperlink" Target="https://s3.amazonaws.com/cpgcamera_prod/ths_reports/kohlerdist.com/a.scott@kohlerdist.com/ddb545806e4f11f19ee2b2245db26c03.jpg" TargetMode="External"/><Relationship Id="rId1670" Type="http://schemas.openxmlformats.org/officeDocument/2006/relationships/hyperlink" Target="https://s3.amazonaws.com/cpgcamera_prod/ths_reports/kohlerdist.com/n.melissari@kohlerdist.com/ac0ef37e6a6611f18949aaffa3d9f27a.jpg" TargetMode="External"/><Relationship Id="rId1768" Type="http://schemas.openxmlformats.org/officeDocument/2006/relationships/hyperlink" Target="https://s3.amazonaws.com/cpgcamera_prod/ths_reports/kohlerdist.com/n.melissari@kohlerdist.com/36d1b40868df11f1bb7b36323f544d5b.jpg" TargetMode="External"/><Relationship Id="rId2514" Type="http://schemas.openxmlformats.org/officeDocument/2006/relationships/hyperlink" Target="https://s3.amazonaws.com/cpgcamera_prod/ths_reports/kohlerdist.com/robinf@kohlerdist.com/02d308ea3cda11f19fe466e9eb5eeabf.jpg" TargetMode="External"/><Relationship Id="rId900" Type="http://schemas.openxmlformats.org/officeDocument/2006/relationships/hyperlink" Target="https://s3.amazonaws.com/cpgcamera_prod/ths_reports/kohlerdist.com/b.sengebush@kohlerdist.com/1aa78a227a1f11f19e8fc2c1afc8f536.jpg" TargetMode="External"/><Relationship Id="rId1323" Type="http://schemas.openxmlformats.org/officeDocument/2006/relationships/hyperlink" Target="https://s3.amazonaws.com/cpgcamera_prod/ths_reports/kohlerdist.com/p.mclaughlin@kohlerdist.com/efc1b2e06f2111f19a52fe6a8cf0195a.jpg" TargetMode="External"/><Relationship Id="rId1530" Type="http://schemas.openxmlformats.org/officeDocument/2006/relationships/hyperlink" Target="https://s3.amazonaws.com/cpgcamera_prod/ths_reports/kohlerdist.com/n.melissari@kohlerdist.com/7173ea346b3411f181058e6063ac01e3.jpg" TargetMode="External"/><Relationship Id="rId1628" Type="http://schemas.openxmlformats.org/officeDocument/2006/relationships/hyperlink" Target="https://s3.amazonaws.com/cpgcamera_prod/ths_reports/kohlerdist.com/a.scott@kohlerdist.com/c163052a6a7611f18d1daaffa3d9f27a.jpg" TargetMode="External"/><Relationship Id="rId1975" Type="http://schemas.openxmlformats.org/officeDocument/2006/relationships/hyperlink" Target="https://s3.amazonaws.com/cpgcamera_prod/ths_reports/kohlerdist.com/robinf@kohlerdist.com/b4e0d02c52eb11f182f11e8d30025fc4.jpg" TargetMode="External"/><Relationship Id="rId1835" Type="http://schemas.openxmlformats.org/officeDocument/2006/relationships/hyperlink" Target="https://s3.amazonaws.com/cpgcamera_prod/ths_reports/kohlerdist.com/a.scott@kohlerdist.com/a6dcd13664e011f1ad063e40334ee8e7.jpg" TargetMode="External"/><Relationship Id="rId1902" Type="http://schemas.openxmlformats.org/officeDocument/2006/relationships/hyperlink" Target="https://s3.amazonaws.com/cpgcamera_prod/ths_reports/kohlerdist.com/p.mclaughlin@kohlerdist.com/a0660376604a11f1bae37670f3527d62.jpg" TargetMode="External"/><Relationship Id="rId2097" Type="http://schemas.openxmlformats.org/officeDocument/2006/relationships/hyperlink" Target="https://s3.amazonaws.com/cpgcamera_prod/ths_reports/kohlerdist.com/n.melissari@kohlerdist.com/616a2c464b0611f1ba3b5209d6dceaf8.jpg" TargetMode="External"/><Relationship Id="rId276" Type="http://schemas.openxmlformats.org/officeDocument/2006/relationships/hyperlink" Target="https://s3.amazonaws.com/cpgcamera_prod/ths_reports/kohlerdist.com/n.melissari@kohlerdist.com/cd411716845611f1937c26561085e197.jpg" TargetMode="External"/><Relationship Id="rId483" Type="http://schemas.openxmlformats.org/officeDocument/2006/relationships/hyperlink" Target="https://s3.amazonaws.com/cpgcamera_prod/ths_reports/kohlerdist.com/v.gallagher@kohlerdist.com/e38bd078807e11f1b8fc7ea3e73d7a5f.jpg" TargetMode="External"/><Relationship Id="rId690" Type="http://schemas.openxmlformats.org/officeDocument/2006/relationships/hyperlink" Target="https://s3.amazonaws.com/cpgcamera_prod/ths_reports/kohlerdist.com/n.melissari@kohlerdist.com/54c2350e7bdc11f1ac99a21eb7116df6.jpg" TargetMode="External"/><Relationship Id="rId2164" Type="http://schemas.openxmlformats.org/officeDocument/2006/relationships/hyperlink" Target="https://s3.amazonaws.com/cpgcamera_prod/ths_reports/kohlerdist.com/a.scott@kohlerdist.com/9e0501ea4a2e11f19f5aa2349d5569f0.jpg" TargetMode="External"/><Relationship Id="rId2371" Type="http://schemas.openxmlformats.org/officeDocument/2006/relationships/hyperlink" Target="https://s3.amazonaws.com/cpgcamera_prod/ths_reports/kohlerdist.com/n.melissari@kohlerdist.com/c58e04f043f311f1880e42c71f1c2c51.jpg" TargetMode="External"/><Relationship Id="rId136" Type="http://schemas.openxmlformats.org/officeDocument/2006/relationships/hyperlink" Target="https://s3.amazonaws.com/cpgcamera_prod/ths_reports/kohlerdist.com/n.melissari@kohlerdist.com/cf5f3a9c847811f180b44ad464241486.jpg" TargetMode="External"/><Relationship Id="rId343" Type="http://schemas.openxmlformats.org/officeDocument/2006/relationships/hyperlink" Target="https://s3.amazonaws.com/cpgcamera_prod/ths_reports/kohlerdist.com/a.scott@kohlerdist.com/559b1718821511f1ac1c66b1fd310ba5.jpg" TargetMode="External"/><Relationship Id="rId550" Type="http://schemas.openxmlformats.org/officeDocument/2006/relationships/hyperlink" Target="https://s3.amazonaws.com/cpgcamera_prod/ths_reports/kohlerdist.com/a.scott@kohlerdist.com/1985a496806711f1bd376ee4cd3b7231.jpg" TargetMode="External"/><Relationship Id="rId788" Type="http://schemas.openxmlformats.org/officeDocument/2006/relationships/hyperlink" Target="https://s3.amazonaws.com/cpgcamera_prod/ths_reports/kohlerdist.com/n.melissari@kohlerdist.com/f75fd7247bb111f18626ae252bb716b1.jpg" TargetMode="External"/><Relationship Id="rId995" Type="http://schemas.openxmlformats.org/officeDocument/2006/relationships/hyperlink" Target="https://s3.amazonaws.com/cpgcamera_prod/ths_reports/kohlerdist.com/b.sengebush@kohlerdist.com/3ead0c22762c11f180f96addc4ab0e86.jpg" TargetMode="External"/><Relationship Id="rId1180" Type="http://schemas.openxmlformats.org/officeDocument/2006/relationships/hyperlink" Target="https://s3.amazonaws.com/cpgcamera_prod/ths_reports/kohlerdist.com/p.mclaughlin@kohlerdist.com/142ee61470b911f185640673ff9e1c0c.jpg" TargetMode="External"/><Relationship Id="rId2024" Type="http://schemas.openxmlformats.org/officeDocument/2006/relationships/hyperlink" Target="https://s3.amazonaws.com/cpgcamera_prod/ths_reports/kohlerdist.com/p.lopez@kohlerdist.com/8ba7d6924e3111f190c3767d43c4e717.jpg" TargetMode="External"/><Relationship Id="rId2231" Type="http://schemas.openxmlformats.org/officeDocument/2006/relationships/hyperlink" Target="https://s3.amazonaws.com/cpgcamera_prod/ths_reports/kohlerdist.com/a.palmisano@kohlerdist.com/ee5fcf14496e11f1a9fbc2ebcdc1be9c.jpg" TargetMode="External"/><Relationship Id="rId2469" Type="http://schemas.openxmlformats.org/officeDocument/2006/relationships/hyperlink" Target="https://s3.amazonaws.com/cpgcamera_prod/ths_reports/kohlerdist.com/dlagala@kohlerdist.com/c48724a63e5d11f1ab1c2aca04aad2cf.jpg" TargetMode="External"/><Relationship Id="rId203" Type="http://schemas.openxmlformats.org/officeDocument/2006/relationships/hyperlink" Target="https://s3.amazonaws.com/cpgcamera_prod/ths_reports/kohlerdist.com/n.melissari@kohlerdist.com/66b58130846011f1a22bf6a858e5d46d.jpg" TargetMode="External"/><Relationship Id="rId648" Type="http://schemas.openxmlformats.org/officeDocument/2006/relationships/hyperlink" Target="https://s3.amazonaws.com/cpgcamera_prod/ths_reports/kohlerdist.com/n.melissari@kohlerdist.com/b0f042dc7ed711f1b68a8a7eda315059.jpg" TargetMode="External"/><Relationship Id="rId855" Type="http://schemas.openxmlformats.org/officeDocument/2006/relationships/hyperlink" Target="https://s3.amazonaws.com/cpgcamera_prod/ths_reports/kohlerdist.com/p.mclaughlin@kohlerdist.com/345c5f347a3211f1b450c2c1afc8f536.jpg" TargetMode="External"/><Relationship Id="rId1040" Type="http://schemas.openxmlformats.org/officeDocument/2006/relationships/hyperlink" Target="https://s3.amazonaws.com/cpgcamera_prod/ths_reports/kohlerdist.com/a.scott@kohlerdist.com/ee9269e0755d11f1a2352ec42485334c.jpg" TargetMode="External"/><Relationship Id="rId1278" Type="http://schemas.openxmlformats.org/officeDocument/2006/relationships/hyperlink" Target="https://s3.amazonaws.com/cpgcamera_prod/ths_reports/kohlerdist.com/p.mclaughlin@kohlerdist.com/19f1f3c26fe011f19277f6f20cce3521.jpg" TargetMode="External"/><Relationship Id="rId1485" Type="http://schemas.openxmlformats.org/officeDocument/2006/relationships/hyperlink" Target="https://s3.amazonaws.com/cpgcamera_prod/ths_reports/kohlerdist.com/a.acciardi@kohlerdist.com/8d6031686b3811f1804a8e6063ac01e3.jpg" TargetMode="External"/><Relationship Id="rId1692" Type="http://schemas.openxmlformats.org/officeDocument/2006/relationships/hyperlink" Target="https://s3.amazonaws.com/cpgcamera_prod/ths_reports/kohlerdist.com/b.sengebush@kohlerdist.com/9dd000c26a5d11f1a76eaaffa3d9f27a.jpg" TargetMode="External"/><Relationship Id="rId2329" Type="http://schemas.openxmlformats.org/officeDocument/2006/relationships/hyperlink" Target="https://s3.amazonaws.com/cpgcamera_prod/ths_reports/kohlerdist.com/a.palmisano@kohlerdist.com/b368df38489511f191aaca87e82fcbb0.jpg" TargetMode="External"/><Relationship Id="rId410" Type="http://schemas.openxmlformats.org/officeDocument/2006/relationships/hyperlink" Target="https://s3.amazonaws.com/cpgcamera_prod/ths_reports/kohlerdist.com/p.mclaughlin@kohlerdist.com/6ff2dcc4813c11f18fe516841982178b.jpg" TargetMode="External"/><Relationship Id="rId508" Type="http://schemas.openxmlformats.org/officeDocument/2006/relationships/hyperlink" Target="https://s3.amazonaws.com/cpgcamera_prod/ths_reports/kohlerdist.com/b.sengebush@kohlerdist.com/331dd09e807211f18fb77ea3e73d7a5f.jpg" TargetMode="External"/><Relationship Id="rId715" Type="http://schemas.openxmlformats.org/officeDocument/2006/relationships/hyperlink" Target="https://s3.amazonaws.com/cpgcamera_prod/ths_reports/kohlerdist.com/b.sengebush@kohlerdist.com/779b85507bc611f18a0d9ed155a5443b.jpg" TargetMode="External"/><Relationship Id="rId922" Type="http://schemas.openxmlformats.org/officeDocument/2006/relationships/hyperlink" Target="https://s3.amazonaws.com/cpgcamera_prod/ths_reports/kohlerdist.com/p.mclaughlin@kohlerdist.com/18dcb7d6796511f197fd6eae52526f49.jpg" TargetMode="External"/><Relationship Id="rId1138" Type="http://schemas.openxmlformats.org/officeDocument/2006/relationships/hyperlink" Target="https://s3.amazonaws.com/cpgcamera_prod/ths_reports/kohlerdist.com/p.mclaughlin@kohlerdist.com/ed52cf6a718a11f1a15a4e0b4e5f78e9.jpg" TargetMode="External"/><Relationship Id="rId1345" Type="http://schemas.openxmlformats.org/officeDocument/2006/relationships/hyperlink" Target="https://s3.amazonaws.com/cpgcamera_prod/ths_reports/kohlerdist.com/p.mclaughlin@kohlerdist.com/e1758cf86f1611f1a8475ebaebbf2f25.jpg" TargetMode="External"/><Relationship Id="rId1552" Type="http://schemas.openxmlformats.org/officeDocument/2006/relationships/hyperlink" Target="https://s3.amazonaws.com/cpgcamera_prod/ths_reports/kohlerdist.com/n.melissari@kohlerdist.com/f3af23bc6b3211f1b1f08e6063ac01e3.jpg" TargetMode="External"/><Relationship Id="rId1997" Type="http://schemas.openxmlformats.org/officeDocument/2006/relationships/hyperlink" Target="https://s3.amazonaws.com/cpgcamera_prod/ths_reports/kohlerdist.com/a.acciardi@kohlerdist.com/dc7747b44efa11f18a4d5246a9f98eef.jpg" TargetMode="External"/><Relationship Id="rId1205" Type="http://schemas.openxmlformats.org/officeDocument/2006/relationships/hyperlink" Target="https://s3.amazonaws.com/cpgcamera_prod/ths_reports/kohlerdist.com/a.scott@kohlerdist.com/7d70ee0c701311f1a1870ef2bcb4e9aa.jpg" TargetMode="External"/><Relationship Id="rId1857" Type="http://schemas.openxmlformats.org/officeDocument/2006/relationships/hyperlink" Target="https://s3.amazonaws.com/cpgcamera_prod/ths_reports/kohlerdist.com/a.scott@kohlerdist.com/bd9e53f664de11f1b4c5a64969367efa.jpg" TargetMode="External"/><Relationship Id="rId51" Type="http://schemas.openxmlformats.org/officeDocument/2006/relationships/hyperlink" Target="https://s3.amazonaws.com/cpgcamera_prod/ths_reports/kohlerdist.com/n.melissari@kohlerdist.com/6e9f950c853711f19f02de2946ffd50e.jpg" TargetMode="External"/><Relationship Id="rId1412" Type="http://schemas.openxmlformats.org/officeDocument/2006/relationships/hyperlink" Target="https://s3.amazonaws.com/cpgcamera_prod/ths_reports/kohlerdist.com/p.mclaughlin@kohlerdist.com/5ab044f06e6811f191b432adefc10753.jpg" TargetMode="External"/><Relationship Id="rId1717" Type="http://schemas.openxmlformats.org/officeDocument/2006/relationships/hyperlink" Target="https://s3.amazonaws.com/cpgcamera_prod/ths_reports/kohlerdist.com/a.scott@kohlerdist.com/215938c668e911f1808636323f544d5b.jpg" TargetMode="External"/><Relationship Id="rId1924" Type="http://schemas.openxmlformats.org/officeDocument/2006/relationships/hyperlink" Target="https://s3.amazonaws.com/cpgcamera_prod/ths_reports/kohlerdist.com/a.scott@kohlerdist.com/799cee5c5dee11f1a5ecd6d1fa8d04aa.jpg" TargetMode="External"/><Relationship Id="rId298" Type="http://schemas.openxmlformats.org/officeDocument/2006/relationships/hyperlink" Target="https://s3.amazonaws.com/cpgcamera_prod/ths_reports/kohlerdist.com/b.sengebush@kohlerdist.com/7311944c845511f197fc2ae291a38e7f.jpg" TargetMode="External"/><Relationship Id="rId158" Type="http://schemas.openxmlformats.org/officeDocument/2006/relationships/hyperlink" Target="https://s3.amazonaws.com/cpgcamera_prod/ths_reports/kohlerdist.com/b.sengebush@kohlerdist.com/d7674ea8846b11f1b4002ae291a38e7f.jpg" TargetMode="External"/><Relationship Id="rId2186" Type="http://schemas.openxmlformats.org/officeDocument/2006/relationships/hyperlink" Target="https://s3.amazonaws.com/cpgcamera_prod/ths_reports/kohlerdist.com/j.odonoghue@kohlerdist.com/c1dbee74498111f19eaaa2349d5569f0.jpg" TargetMode="External"/><Relationship Id="rId2393" Type="http://schemas.openxmlformats.org/officeDocument/2006/relationships/hyperlink" Target="https://s3.amazonaws.com/cpgcamera_prod/ths_reports/kohlerdist.com/n.melissari@kohlerdist.com/07f62e1a431f11f18568aed0e7ff82ba.jpg" TargetMode="External"/><Relationship Id="rId365" Type="http://schemas.openxmlformats.org/officeDocument/2006/relationships/hyperlink" Target="https://s3.amazonaws.com/cpgcamera_prod/ths_reports/kohlerdist.com/a.scott@kohlerdist.com/0b5db5c881fe11f1815e66b1fd310ba5.jpg" TargetMode="External"/><Relationship Id="rId572" Type="http://schemas.openxmlformats.org/officeDocument/2006/relationships/hyperlink" Target="https://s3.amazonaws.com/cpgcamera_prod/ths_reports/kohlerdist.com/p.mclaughlin@kohlerdist.com/8fb76ad4806011f1bb077ea3e73d7a5f.jpg" TargetMode="External"/><Relationship Id="rId2046" Type="http://schemas.openxmlformats.org/officeDocument/2006/relationships/hyperlink" Target="https://s3.amazonaws.com/cpgcamera_prod/ths_reports/kohlerdist.com/m.harboy@kohlerdist.com/d7933fbc4e2011f1b5a6767d43c4e717.jpg" TargetMode="External"/><Relationship Id="rId2253" Type="http://schemas.openxmlformats.org/officeDocument/2006/relationships/hyperlink" Target="https://s3.amazonaws.com/cpgcamera_prod/ths_reports/kohlerdist.com/a.lundy@kohlerdist.com/b38acccc496911f18b08aaba1651462a.jpg" TargetMode="External"/><Relationship Id="rId2460" Type="http://schemas.openxmlformats.org/officeDocument/2006/relationships/hyperlink" Target="https://s3.amazonaws.com/cpgcamera_prod/ths_reports/kohlerdist.com/dlagala@kohlerdist.com/98164b9c3e6011f198312aca04aad2cf.jpg" TargetMode="External"/><Relationship Id="rId225" Type="http://schemas.openxmlformats.org/officeDocument/2006/relationships/hyperlink" Target="https://s3.amazonaws.com/cpgcamera_prod/ths_reports/kohlerdist.com/b.sengebush@kohlerdist.com/f9643c14845c11f1a70c2ae291a38e7f.jpg" TargetMode="External"/><Relationship Id="rId432" Type="http://schemas.openxmlformats.org/officeDocument/2006/relationships/hyperlink" Target="https://s3.amazonaws.com/cpgcamera_prod/ths_reports/kohlerdist.com/n.melissari@kohlerdist.com/2e54b1fc813211f19d2936d9a9622374.jpg" TargetMode="External"/><Relationship Id="rId877" Type="http://schemas.openxmlformats.org/officeDocument/2006/relationships/hyperlink" Target="https://s3.amazonaws.com/cpgcamera_prod/ths_reports/kohlerdist.com/b.sengebush@kohlerdist.com/a1029ad47a3911f1932ac2c1afc8f536.jpg" TargetMode="External"/><Relationship Id="rId1062" Type="http://schemas.openxmlformats.org/officeDocument/2006/relationships/hyperlink" Target="https://s3.amazonaws.com/cpgcamera_prod/ths_reports/kohlerdist.com/p.mclaughlin@kohlerdist.com/ea18c76c74a211f181d366e0f9ef0448.jpg" TargetMode="External"/><Relationship Id="rId2113" Type="http://schemas.openxmlformats.org/officeDocument/2006/relationships/hyperlink" Target="https://s3.amazonaws.com/cpgcamera_prod/ths_reports/kohlerdist.com/a.acciardi@kohlerdist.com/e3d9b0ac4a4d11f1b2cd2e353b606086.jpg" TargetMode="External"/><Relationship Id="rId2320" Type="http://schemas.openxmlformats.org/officeDocument/2006/relationships/hyperlink" Target="https://s3.amazonaws.com/cpgcamera_prod/ths_reports/kohlerdist.com/n.melissari@kohlerdist.com/562dd748489911f19e1756c6efb0966a.jpg" TargetMode="External"/><Relationship Id="rId737" Type="http://schemas.openxmlformats.org/officeDocument/2006/relationships/hyperlink" Target="https://s3.amazonaws.com/cpgcamera_prod/ths_reports/kohlerdist.com/n.melissari@kohlerdist.com/30d17e7a7bc311f184279ed155a5443b.jpg" TargetMode="External"/><Relationship Id="rId944" Type="http://schemas.openxmlformats.org/officeDocument/2006/relationships/hyperlink" Target="https://s3.amazonaws.com/cpgcamera_prod/ths_reports/kohlerdist.com/b.sengebush@kohlerdist.com/206fa6aa770011f1b766566a3ec5e435.jpg" TargetMode="External"/><Relationship Id="rId1367" Type="http://schemas.openxmlformats.org/officeDocument/2006/relationships/hyperlink" Target="https://s3.amazonaws.com/cpgcamera_prod/ths_reports/kohlerdist.com/p.mclaughlin@kohlerdist.com/a34c96b86f0e11f197780a758cc2e5bc.jpg" TargetMode="External"/><Relationship Id="rId1574" Type="http://schemas.openxmlformats.org/officeDocument/2006/relationships/hyperlink" Target="https://s3.amazonaws.com/cpgcamera_prod/ths_reports/kohlerdist.com/n.melissari@kohlerdist.com/390108206b3011f184d58e6063ac01e3.jpg" TargetMode="External"/><Relationship Id="rId1781" Type="http://schemas.openxmlformats.org/officeDocument/2006/relationships/hyperlink" Target="https://s3.amazonaws.com/cpgcamera_prod/ths_reports/kohlerdist.com/n.melissari@kohlerdist.com/9845ad3468da11f1917136323f544d5b.jpg" TargetMode="External"/><Relationship Id="rId2418" Type="http://schemas.openxmlformats.org/officeDocument/2006/relationships/hyperlink" Target="https://s3.amazonaws.com/cpgcamera_prod/ths_reports/kohlerdist.com/n.melissari@kohlerdist.com/263ac0ae3f3511f1bbc82aca04aad2cf.jpg" TargetMode="External"/><Relationship Id="rId73" Type="http://schemas.openxmlformats.org/officeDocument/2006/relationships/hyperlink" Target="https://s3.amazonaws.com/cpgcamera_prod/ths_reports/kohlerdist.com/n.melissari@kohlerdist.com/f47a145e852811f1a649924354bfe064.jpg" TargetMode="External"/><Relationship Id="rId804" Type="http://schemas.openxmlformats.org/officeDocument/2006/relationships/hyperlink" Target="https://s3.amazonaws.com/cpgcamera_prod/ths_reports/kohlerdist.com/n.melissari@kohlerdist.com/f75fd7247bb111f18626ae252bb716b1.jpg" TargetMode="External"/><Relationship Id="rId1227" Type="http://schemas.openxmlformats.org/officeDocument/2006/relationships/hyperlink" Target="https://s3.amazonaws.com/cpgcamera_prod/ths_reports/kohlerdist.com/a.scott@kohlerdist.com/0aa56600701311f1938e0ef2bcb4e9aa.jpg" TargetMode="External"/><Relationship Id="rId1434" Type="http://schemas.openxmlformats.org/officeDocument/2006/relationships/hyperlink" Target="https://s3.amazonaws.com/cpgcamera_prod/ths_reports/kohlerdist.com/a.scott@kohlerdist.com/ec42136a6e5b11f1a8b832adefc10753.jpg" TargetMode="External"/><Relationship Id="rId1641" Type="http://schemas.openxmlformats.org/officeDocument/2006/relationships/hyperlink" Target="https://s3.amazonaws.com/cpgcamera_prod/ths_reports/kohlerdist.com/n.melissari@kohlerdist.com/eef8919c6a6911f18e48cadd732692a0.jpg" TargetMode="External"/><Relationship Id="rId1879" Type="http://schemas.openxmlformats.org/officeDocument/2006/relationships/hyperlink" Target="https://s3.amazonaws.com/cpgcamera_prod/ths_reports/kohlerdist.com/a.scott@kohlerdist.com/692f2eb2641611f19f5302c06eecbe1e.jpg" TargetMode="External"/><Relationship Id="rId1501" Type="http://schemas.openxmlformats.org/officeDocument/2006/relationships/hyperlink" Target="https://s3.amazonaws.com/cpgcamera_prod/ths_reports/kohlerdist.com/n.melissari@kohlerdist.com/7173ea346b3411f181058e6063ac01e3.jpg" TargetMode="External"/><Relationship Id="rId1739" Type="http://schemas.openxmlformats.org/officeDocument/2006/relationships/hyperlink" Target="https://s3.amazonaws.com/cpgcamera_prod/ths_reports/kohlerdist.com/a.scott@kohlerdist.com/215938c668e911f1808636323f544d5b.jpg" TargetMode="External"/><Relationship Id="rId1946" Type="http://schemas.openxmlformats.org/officeDocument/2006/relationships/hyperlink" Target="https://s3.amazonaws.com/cpgcamera_prod/ths_reports/kohlerdist.com/p.mclaughlin@kohlerdist.com/21ed381a593e11f18216764a5d11bfd8.jpg" TargetMode="External"/><Relationship Id="rId1806" Type="http://schemas.openxmlformats.org/officeDocument/2006/relationships/hyperlink" Target="https://s3.amazonaws.com/cpgcamera_prod/ths_reports/kohlerdist.com/a.scott@kohlerdist.com/42447e7265c611f1949fde86d381b973.jpg" TargetMode="External"/><Relationship Id="rId387" Type="http://schemas.openxmlformats.org/officeDocument/2006/relationships/hyperlink" Target="https://s3.amazonaws.com/cpgcamera_prod/ths_reports/kohlerdist.com/b.sengebush@kohlerdist.com/49fae4ca815b11f185a516841982178b.jpg" TargetMode="External"/><Relationship Id="rId594" Type="http://schemas.openxmlformats.org/officeDocument/2006/relationships/hyperlink" Target="https://s3.amazonaws.com/cpgcamera_prod/ths_reports/kohlerdist.com/a.scott@kohlerdist.com/acbe81867fb511f1880e0a7de4540e70.jpg" TargetMode="External"/><Relationship Id="rId2068" Type="http://schemas.openxmlformats.org/officeDocument/2006/relationships/hyperlink" Target="https://s3.amazonaws.com/cpgcamera_prod/ths_reports/kohlerdist.com/a.acciardi@kohlerdist.com/344b23004d6311f1a649767d43c4e717.jpg" TargetMode="External"/><Relationship Id="rId2275" Type="http://schemas.openxmlformats.org/officeDocument/2006/relationships/hyperlink" Target="https://s3.amazonaws.com/cpgcamera_prod/ths_reports/kohlerdist.com/j.odonoghue@kohlerdist.com/74cd1e88495d11f19e19a2349d5569f0.jpg" TargetMode="External"/><Relationship Id="rId247" Type="http://schemas.openxmlformats.org/officeDocument/2006/relationships/hyperlink" Target="https://s3.amazonaws.com/cpgcamera_prod/ths_reports/kohlerdist.com/b.sengebush@kohlerdist.com/5de1bb8e845911f19f494ad464241486.jpg" TargetMode="External"/><Relationship Id="rId899" Type="http://schemas.openxmlformats.org/officeDocument/2006/relationships/hyperlink" Target="https://s3.amazonaws.com/cpgcamera_prod/ths_reports/kohlerdist.com/b.sengebush@kohlerdist.com/1aa78a227a1f11f19e8fc2c1afc8f536.jpg" TargetMode="External"/><Relationship Id="rId1084" Type="http://schemas.openxmlformats.org/officeDocument/2006/relationships/hyperlink" Target="https://s3.amazonaws.com/cpgcamera_prod/ths_reports/kohlerdist.com/a.scott@kohlerdist.com/37b1afd0749311f1ac23d2cf5d94219a.jpg" TargetMode="External"/><Relationship Id="rId2482" Type="http://schemas.openxmlformats.org/officeDocument/2006/relationships/hyperlink" Target="https://s3.amazonaws.com/cpgcamera_prod/ths_reports/kohlerdist.com/m.ast@kohlerdist.com/2abd17303db911f1a7c42aca04aad2cf.jpg" TargetMode="External"/><Relationship Id="rId107" Type="http://schemas.openxmlformats.org/officeDocument/2006/relationships/hyperlink" Target="https://s3.amazonaws.com/cpgcamera_prod/ths_reports/kohlerdist.com/c.payton@kohlerdist.com/0558b7ec851711f1b28fc28705ccc8a4.jpg" TargetMode="External"/><Relationship Id="rId454" Type="http://schemas.openxmlformats.org/officeDocument/2006/relationships/hyperlink" Target="https://s3.amazonaws.com/cpgcamera_prod/ths_reports/kohlerdist.com/n.melissari@kohlerdist.com/58046124812c11f18d48bee82d8e4f0d.jpg" TargetMode="External"/><Relationship Id="rId661" Type="http://schemas.openxmlformats.org/officeDocument/2006/relationships/hyperlink" Target="https://s3.amazonaws.com/cpgcamera_prod/ths_reports/kohlerdist.com/n.melissari@kohlerdist.com/49ba097e7ed511f1a0e11e894bf1315d.jpg" TargetMode="External"/><Relationship Id="rId759" Type="http://schemas.openxmlformats.org/officeDocument/2006/relationships/hyperlink" Target="https://s3.amazonaws.com/cpgcamera_prod/ths_reports/kohlerdist.com/n.melissari@kohlerdist.com/1769c0367bba11f1bd01a21eb7116df6.jpg" TargetMode="External"/><Relationship Id="rId966" Type="http://schemas.openxmlformats.org/officeDocument/2006/relationships/hyperlink" Target="https://s3.amazonaws.com/cpgcamera_prod/ths_reports/kohlerdist.com/a.scott@kohlerdist.com/cb234ac2765411f19af1566a3ec5e435.jpg" TargetMode="External"/><Relationship Id="rId1291" Type="http://schemas.openxmlformats.org/officeDocument/2006/relationships/hyperlink" Target="https://s3.amazonaws.com/cpgcamera_prod/ths_reports/kohlerdist.com/p.mclaughlin@kohlerdist.com/631d2e026f2e11f18137528add57bb54.jpg" TargetMode="External"/><Relationship Id="rId1389" Type="http://schemas.openxmlformats.org/officeDocument/2006/relationships/hyperlink" Target="https://s3.amazonaws.com/cpgcamera_prod/ths_reports/kohlerdist.com/a.scott@kohlerdist.com/798dbd2e6e6f11f19e7c9adda404b78a.jpg" TargetMode="External"/><Relationship Id="rId1596" Type="http://schemas.openxmlformats.org/officeDocument/2006/relationships/hyperlink" Target="https://s3.amazonaws.com/cpgcamera_prod/ths_reports/kohlerdist.com/n.melissari@kohlerdist.com/f657933c6b2e11f1b48612542cd93551.jpg" TargetMode="External"/><Relationship Id="rId2135" Type="http://schemas.openxmlformats.org/officeDocument/2006/relationships/hyperlink" Target="https://s3.amazonaws.com/cpgcamera_prod/ths_reports/kohlerdist.com/j.colonna@kohlerdist.com/7deb56424a3e11f19aae2e353b606086.jpg" TargetMode="External"/><Relationship Id="rId2342" Type="http://schemas.openxmlformats.org/officeDocument/2006/relationships/hyperlink" Target="https://s3.amazonaws.com/cpgcamera_prod/ths_reports/kohlerdist.com/n.melissari@kohlerdist.com/e4904f2a44c011f199c5c266f5b94518.jpg" TargetMode="External"/><Relationship Id="rId314" Type="http://schemas.openxmlformats.org/officeDocument/2006/relationships/hyperlink" Target="https://s3.amazonaws.com/cpgcamera_prod/ths_reports/kohlerdist.com/n.melissari@kohlerdist.com/54c44774844f11f1afc74ad464241486.jpg" TargetMode="External"/><Relationship Id="rId521" Type="http://schemas.openxmlformats.org/officeDocument/2006/relationships/hyperlink" Target="https://s3.amazonaws.com/cpgcamera_prod/ths_reports/kohlerdist.com/v.gallagher@kohlerdist.com/0c896de2807e11f192636ee4cd3b7231.jpg" TargetMode="External"/><Relationship Id="rId619" Type="http://schemas.openxmlformats.org/officeDocument/2006/relationships/hyperlink" Target="https://s3.amazonaws.com/cpgcamera_prod/ths_reports/kohlerdist.com/a.palmisano@kohlerdist.com/802a6d267f9f11f1948a46219b10de08.jpg" TargetMode="External"/><Relationship Id="rId1151" Type="http://schemas.openxmlformats.org/officeDocument/2006/relationships/hyperlink" Target="https://s3.amazonaws.com/cpgcamera_prod/ths_reports/kohlerdist.com/a.scott@kohlerdist.com/6f95b1ca718811f19caeceb0d08f0f73.jpg" TargetMode="External"/><Relationship Id="rId1249" Type="http://schemas.openxmlformats.org/officeDocument/2006/relationships/hyperlink" Target="https://s3.amazonaws.com/cpgcamera_prod/ths_reports/kohlerdist.com/s.donahue@kohlerdist.com/d51ccb84700011f1aaa50ef2bcb4e9aa.jpg" TargetMode="External"/><Relationship Id="rId2202" Type="http://schemas.openxmlformats.org/officeDocument/2006/relationships/hyperlink" Target="https://s3.amazonaws.com/cpgcamera_prod/ths_reports/kohlerdist.com/n.melissari@kohlerdist.com/133ef03a497411f19bc2a2349d5569f0.jpg" TargetMode="External"/><Relationship Id="rId95" Type="http://schemas.openxmlformats.org/officeDocument/2006/relationships/hyperlink" Target="https://s3.amazonaws.com/cpgcamera_prod/ths_reports/kohlerdist.com/n.melissari@kohlerdist.com/aa1eff56852211f19b9c2a402785980f.jpg" TargetMode="External"/><Relationship Id="rId826" Type="http://schemas.openxmlformats.org/officeDocument/2006/relationships/hyperlink" Target="https://s3.amazonaws.com/cpgcamera_prod/ths_reports/kohlerdist.com/p.mclaughlin@kohlerdist.com/06cdafac7aee11f18c86e685f4fde8ba.jpg" TargetMode="External"/><Relationship Id="rId1011" Type="http://schemas.openxmlformats.org/officeDocument/2006/relationships/hyperlink" Target="https://s3.amazonaws.com/cpgcamera_prod/ths_reports/kohlerdist.com/p.mclaughlin@kohlerdist.com/0b139986758b11f1b0b4d2305ddbe756.jpg" TargetMode="External"/><Relationship Id="rId1109" Type="http://schemas.openxmlformats.org/officeDocument/2006/relationships/hyperlink" Target="https://s3.amazonaws.com/cpgcamera_prod/ths_reports/kohlerdist.com/a.scott@kohlerdist.com/d824112273e111f19b6dee23edc1b1db.jpg" TargetMode="External"/><Relationship Id="rId1456" Type="http://schemas.openxmlformats.org/officeDocument/2006/relationships/hyperlink" Target="https://s3.amazonaws.com/cpgcamera_prod/ths_reports/kohlerdist.com/a.scott@kohlerdist.com/ddb545806e4f11f19ee2b2245db26c03.jpg" TargetMode="External"/><Relationship Id="rId1663" Type="http://schemas.openxmlformats.org/officeDocument/2006/relationships/hyperlink" Target="https://s3.amazonaws.com/cpgcamera_prod/ths_reports/kohlerdist.com/n.melissari@kohlerdist.com/1f1f172a6a6911f18ab7aaffa3d9f27a.jpg" TargetMode="External"/><Relationship Id="rId1870" Type="http://schemas.openxmlformats.org/officeDocument/2006/relationships/hyperlink" Target="https://s3.amazonaws.com/cpgcamera_prod/ths_reports/kohlerdist.com/a.scott@kohlerdist.com/692f2eb2641611f19f5302c06eecbe1e.jpg" TargetMode="External"/><Relationship Id="rId1968" Type="http://schemas.openxmlformats.org/officeDocument/2006/relationships/hyperlink" Target="https://s3.amazonaws.com/cpgcamera_prod/ths_reports/kohlerdist.com/p.mclaughlin@kohlerdist.com/7171879c553811f1953cfefac5d4e15e.jpg" TargetMode="External"/><Relationship Id="rId2507" Type="http://schemas.openxmlformats.org/officeDocument/2006/relationships/hyperlink" Target="https://s3.amazonaws.com/cpgcamera_prod/ths_reports/kohlerdist.com/m.ast@kohlerdist.com/fa25c2cc3ce911f19df7a64e0198c478.jpg" TargetMode="External"/><Relationship Id="rId1316" Type="http://schemas.openxmlformats.org/officeDocument/2006/relationships/hyperlink" Target="https://s3.amazonaws.com/cpgcamera_prod/ths_reports/kohlerdist.com/p.mclaughlin@kohlerdist.com/ef2a6a486f2111f1954fd62fabc52eb8.jpg" TargetMode="External"/><Relationship Id="rId1523" Type="http://schemas.openxmlformats.org/officeDocument/2006/relationships/hyperlink" Target="https://s3.amazonaws.com/cpgcamera_prod/ths_reports/kohlerdist.com/n.melissari@kohlerdist.com/7173ea346b3411f181058e6063ac01e3.jpg" TargetMode="External"/><Relationship Id="rId1730" Type="http://schemas.openxmlformats.org/officeDocument/2006/relationships/hyperlink" Target="https://s3.amazonaws.com/cpgcamera_prod/ths_reports/kohlerdist.com/a.scott@kohlerdist.com/215938c668e911f1808636323f544d5b.jpg" TargetMode="External"/><Relationship Id="rId22" Type="http://schemas.openxmlformats.org/officeDocument/2006/relationships/hyperlink" Target="https://s3.amazonaws.com/cpgcamera_prod/ths_reports/kohlerdist.com/n.melissari@kohlerdist.com/01a42a6e854411f19310de2946ffd50e.jpg" TargetMode="External"/><Relationship Id="rId1828" Type="http://schemas.openxmlformats.org/officeDocument/2006/relationships/hyperlink" Target="https://s3.amazonaws.com/cpgcamera_prod/ths_reports/kohlerdist.com/a.scott@kohlerdist.com/9da4f82264e111f18dada64969367efa.jpg" TargetMode="External"/><Relationship Id="rId171" Type="http://schemas.openxmlformats.org/officeDocument/2006/relationships/hyperlink" Target="https://s3.amazonaws.com/cpgcamera_prod/ths_reports/kohlerdist.com/n.melissari@kohlerdist.com/470562ac846411f192c02ae291a38e7f.jpg" TargetMode="External"/><Relationship Id="rId2297" Type="http://schemas.openxmlformats.org/officeDocument/2006/relationships/hyperlink" Target="https://s3.amazonaws.com/cpgcamera_prod/ths_reports/kohlerdist.com/j.colonna@kohlerdist.com/2c20b6d648ae11f19be29a9b05281bca.jpg" TargetMode="External"/><Relationship Id="rId269" Type="http://schemas.openxmlformats.org/officeDocument/2006/relationships/hyperlink" Target="https://s3.amazonaws.com/cpgcamera_prod/ths_reports/kohlerdist.com/b.sengebush@kohlerdist.com/8bc81ef0845711f1bb3b2ae291a38e7f.jpg" TargetMode="External"/><Relationship Id="rId476" Type="http://schemas.openxmlformats.org/officeDocument/2006/relationships/hyperlink" Target="https://s3.amazonaws.com/cpgcamera_prod/ths_reports/kohlerdist.com/b.sengebush@kohlerdist.com/3a9ff990809611f1a9636ee4cd3b7231.jpg" TargetMode="External"/><Relationship Id="rId683" Type="http://schemas.openxmlformats.org/officeDocument/2006/relationships/hyperlink" Target="https://s3.amazonaws.com/cpgcamera_prod/ths_reports/kohlerdist.com/n.melissari@kohlerdist.com/1dd082227be011f197509ed155a5443b.jpg" TargetMode="External"/><Relationship Id="rId890" Type="http://schemas.openxmlformats.org/officeDocument/2006/relationships/hyperlink" Target="https://s3.amazonaws.com/cpgcamera_prod/ths_reports/kohlerdist.com/b.sengebush@kohlerdist.com/a1029ad47a3911f1932ac2c1afc8f536.jpg" TargetMode="External"/><Relationship Id="rId2157" Type="http://schemas.openxmlformats.org/officeDocument/2006/relationships/hyperlink" Target="https://s3.amazonaws.com/cpgcamera_prod/ths_reports/kohlerdist.com/a.acciardi@kohlerdist.com/2ce31b7a4a3111f1b045c2ebcdc1be9c.jpg" TargetMode="External"/><Relationship Id="rId2364" Type="http://schemas.openxmlformats.org/officeDocument/2006/relationships/hyperlink" Target="https://s3.amazonaws.com/cpgcamera_prod/ths_reports/kohlerdist.com/robinf@kohlerdist.com/6165a128440b11f1be3f42c71f1c2c51.jpg" TargetMode="External"/><Relationship Id="rId129" Type="http://schemas.openxmlformats.org/officeDocument/2006/relationships/hyperlink" Target="https://s3.amazonaws.com/cpgcamera_prod/ths_reports/kohlerdist.com/n.melissari@kohlerdist.com/00a9bc92847b11f18e5f2ae291a38e7f.jpg" TargetMode="External"/><Relationship Id="rId336" Type="http://schemas.openxmlformats.org/officeDocument/2006/relationships/hyperlink" Target="https://s3.amazonaws.com/cpgcamera_prod/ths_reports/kohlerdist.com/a.scott@kohlerdist.com/44683c7e823c11f1a6ae927223e8c545.jpg" TargetMode="External"/><Relationship Id="rId543" Type="http://schemas.openxmlformats.org/officeDocument/2006/relationships/hyperlink" Target="https://s3.amazonaws.com/cpgcamera_prod/ths_reports/kohlerdist.com/b.sengebush@kohlerdist.com/cd6c2c1a806611f1bfcf7ea3e73d7a5f.jpg" TargetMode="External"/><Relationship Id="rId988" Type="http://schemas.openxmlformats.org/officeDocument/2006/relationships/hyperlink" Target="https://s3.amazonaws.com/cpgcamera_prod/ths_reports/kohlerdist.com/b.sengebush@kohlerdist.com/a39d81b4762e11f18b64ead9fc07000b.jpg" TargetMode="External"/><Relationship Id="rId1173" Type="http://schemas.openxmlformats.org/officeDocument/2006/relationships/hyperlink" Target="https://s3.amazonaws.com/cpgcamera_prod/ths_reports/kohlerdist.com/p.mclaughlin@kohlerdist.com/6ede4a8470da11f1b06b0673ff9e1c0c.jpg" TargetMode="External"/><Relationship Id="rId1380" Type="http://schemas.openxmlformats.org/officeDocument/2006/relationships/hyperlink" Target="https://s3.amazonaws.com/cpgcamera_prod/ths_reports/kohlerdist.com/b.sengebush@kohlerdist.com/8f0c1f646e7f11f1a06d9adda404b78a.jpg" TargetMode="External"/><Relationship Id="rId2017" Type="http://schemas.openxmlformats.org/officeDocument/2006/relationships/hyperlink" Target="https://s3.amazonaws.com/cpgcamera_prod/ths_reports/kohlerdist.com/a.acciardi@kohlerdist.com/0a5a5c1e4ef811f182695246a9f98eef.jpg" TargetMode="External"/><Relationship Id="rId2224" Type="http://schemas.openxmlformats.org/officeDocument/2006/relationships/hyperlink" Target="https://s3.amazonaws.com/cpgcamera_prod/ths_reports/kohlerdist.com/b.sengebush@kohlerdist.com/38a13746497111f18cdfc2ebcdc1be9c.jpg" TargetMode="External"/><Relationship Id="rId403" Type="http://schemas.openxmlformats.org/officeDocument/2006/relationships/hyperlink" Target="https://s3.amazonaws.com/cpgcamera_prod/ths_reports/kohlerdist.com/n.melissari@kohlerdist.com/c2704fda813d11f18a08529e1be6c745.jpg" TargetMode="External"/><Relationship Id="rId750" Type="http://schemas.openxmlformats.org/officeDocument/2006/relationships/hyperlink" Target="https://s3.amazonaws.com/cpgcamera_prod/ths_reports/kohlerdist.com/n.melissari@kohlerdist.com/60ca0e2a7bbf11f1a2d89ed155a5443b.jpg" TargetMode="External"/><Relationship Id="rId848" Type="http://schemas.openxmlformats.org/officeDocument/2006/relationships/hyperlink" Target="https://s3.amazonaws.com/cpgcamera_prod/ths_reports/kohlerdist.com/b.sengebush@kohlerdist.com/9ff0d2507a3911f1932ac2c1afc8f536.jpg" TargetMode="External"/><Relationship Id="rId1033" Type="http://schemas.openxmlformats.org/officeDocument/2006/relationships/hyperlink" Target="https://s3.amazonaws.com/cpgcamera_prod/ths_reports/kohlerdist.com/p.mclaughlin@kohlerdist.com/0f1b0bb6756f11f1b059d2305ddbe756.jpg" TargetMode="External"/><Relationship Id="rId1478" Type="http://schemas.openxmlformats.org/officeDocument/2006/relationships/hyperlink" Target="https://s3.amazonaws.com/cpgcamera_prod/ths_reports/kohlerdist.com/p.mclaughlin@kohlerdist.com/a7f727cc6e4211f1b740c6bd7e9ebefc.jpg" TargetMode="External"/><Relationship Id="rId1685" Type="http://schemas.openxmlformats.org/officeDocument/2006/relationships/hyperlink" Target="https://s3.amazonaws.com/cpgcamera_prod/ths_reports/kohlerdist.com/n.melissari@kohlerdist.com/32e191ca6a6411f1800ccadd732692a0.jpg" TargetMode="External"/><Relationship Id="rId1892" Type="http://schemas.openxmlformats.org/officeDocument/2006/relationships/hyperlink" Target="https://s3.amazonaws.com/cpgcamera_prod/ths_reports/kohlerdist.com/a.scott@kohlerdist.com/3a2f35da641111f18dee02c06eecbe1e.jpg" TargetMode="External"/><Relationship Id="rId2431" Type="http://schemas.openxmlformats.org/officeDocument/2006/relationships/hyperlink" Target="https://s3.amazonaws.com/cpgcamera_prod/ths_reports/kohlerdist.com/n.melissari@kohlerdist.com/b27fe4c23f2b11f186f42aca04aad2cf.jpg" TargetMode="External"/><Relationship Id="rId2529" Type="http://schemas.openxmlformats.org/officeDocument/2006/relationships/comments" Target="../comments1.xml"/><Relationship Id="rId610" Type="http://schemas.openxmlformats.org/officeDocument/2006/relationships/hyperlink" Target="https://s3.amazonaws.com/cpgcamera_prod/ths_reports/kohlerdist.com/a.palmisano@kohlerdist.com/2203ce407fa411f1b43646475879cb9a.jpg" TargetMode="External"/><Relationship Id="rId708" Type="http://schemas.openxmlformats.org/officeDocument/2006/relationships/hyperlink" Target="https://s3.amazonaws.com/cpgcamera_prod/ths_reports/kohlerdist.com/b.sengebush@kohlerdist.com/446f83067bc711f18baf9ed155a5443b.jpg" TargetMode="External"/><Relationship Id="rId915" Type="http://schemas.openxmlformats.org/officeDocument/2006/relationships/hyperlink" Target="https://s3.amazonaws.com/cpgcamera_prod/ths_reports/kohlerdist.com/b.sengebush@kohlerdist.com/a2420964796e11f19d476eae52526f49.jpg" TargetMode="External"/><Relationship Id="rId1240" Type="http://schemas.openxmlformats.org/officeDocument/2006/relationships/hyperlink" Target="https://s3.amazonaws.com/cpgcamera_prod/ths_reports/kohlerdist.com/a.scott@kohlerdist.com/291bd4da701211f195160ef2bcb4e9aa.jpg" TargetMode="External"/><Relationship Id="rId1338" Type="http://schemas.openxmlformats.org/officeDocument/2006/relationships/hyperlink" Target="https://s3.amazonaws.com/cpgcamera_prod/ths_reports/kohlerdist.com/a.scott@kohlerdist.com/383997566f1b11f18f48c2290d138d4c.jpg" TargetMode="External"/><Relationship Id="rId1545" Type="http://schemas.openxmlformats.org/officeDocument/2006/relationships/hyperlink" Target="https://s3.amazonaws.com/cpgcamera_prod/ths_reports/kohlerdist.com/n.melissari@kohlerdist.com/7173ea346b3411f181058e6063ac01e3.jpg" TargetMode="External"/><Relationship Id="rId1100" Type="http://schemas.openxmlformats.org/officeDocument/2006/relationships/hyperlink" Target="https://s3.amazonaws.com/cpgcamera_prod/ths_reports/kohlerdist.com/a.scott@kohlerdist.com/765e87ec73e611f1ae22ee23edc1b1db.jpg" TargetMode="External"/><Relationship Id="rId1405" Type="http://schemas.openxmlformats.org/officeDocument/2006/relationships/hyperlink" Target="https://s3.amazonaws.com/cpgcamera_prod/ths_reports/kohlerdist.com/a.scott@kohlerdist.com/97001b6e6e6911f1b74d32adefc10753.jpg" TargetMode="External"/><Relationship Id="rId1752" Type="http://schemas.openxmlformats.org/officeDocument/2006/relationships/hyperlink" Target="https://s3.amazonaws.com/cpgcamera_prod/ths_reports/kohlerdist.com/a.scott@kohlerdist.com/215938c668e911f1808636323f544d5b.jpg" TargetMode="External"/><Relationship Id="rId44" Type="http://schemas.openxmlformats.org/officeDocument/2006/relationships/hyperlink" Target="https://s3.amazonaws.com/cpgcamera_prod/ths_reports/kohlerdist.com/n.melissari@kohlerdist.com/4fc67f94853a11f19a4a924354bfe064.jpg" TargetMode="External"/><Relationship Id="rId1612" Type="http://schemas.openxmlformats.org/officeDocument/2006/relationships/hyperlink" Target="https://s3.amazonaws.com/cpgcamera_prod/ths_reports/kohlerdist.com/p.mclaughlin@kohlerdist.com/3cbb0de06a8511f19706cadd732692a0.jpg" TargetMode="External"/><Relationship Id="rId1917" Type="http://schemas.openxmlformats.org/officeDocument/2006/relationships/hyperlink" Target="https://s3.amazonaws.com/cpgcamera_prod/ths_reports/kohlerdist.com/a.palmisano@kohlerdist.com/3bbc74105f5911f1826146d728e42365.jpg" TargetMode="External"/><Relationship Id="rId193" Type="http://schemas.openxmlformats.org/officeDocument/2006/relationships/hyperlink" Target="https://s3.amazonaws.com/cpgcamera_prod/ths_reports/kohlerdist.com/n.melissari@kohlerdist.com/66b58130846011f1a22bf6a858e5d46d.jpg" TargetMode="External"/><Relationship Id="rId498" Type="http://schemas.openxmlformats.org/officeDocument/2006/relationships/hyperlink" Target="https://s3.amazonaws.com/cpgcamera_prod/ths_reports/kohlerdist.com/a.scott@kohlerdist.com/6cdf8a50807411f190247ea3e73d7a5f.jpg" TargetMode="External"/><Relationship Id="rId2081" Type="http://schemas.openxmlformats.org/officeDocument/2006/relationships/hyperlink" Target="https://s3.amazonaws.com/cpgcamera_prod/ths_reports/kohlerdist.com/n.melissari@kohlerdist.com/2909d13e4b1111f1aa8c767d43c4e717.jpg" TargetMode="External"/><Relationship Id="rId2179" Type="http://schemas.openxmlformats.org/officeDocument/2006/relationships/hyperlink" Target="https://s3.amazonaws.com/cpgcamera_prod/ths_reports/kohlerdist.com/p.mclaughlin@kohlerdist.com/a29fc31c4a4111f188bcc65f9ca233ca.jpg" TargetMode="External"/><Relationship Id="rId260" Type="http://schemas.openxmlformats.org/officeDocument/2006/relationships/hyperlink" Target="https://s3.amazonaws.com/cpgcamera_prod/ths_reports/kohlerdist.com/b.sengebush@kohlerdist.com/5de1bb8e845911f19f494ad464241486.jpg" TargetMode="External"/><Relationship Id="rId2386" Type="http://schemas.openxmlformats.org/officeDocument/2006/relationships/hyperlink" Target="https://s3.amazonaws.com/cpgcamera_prod/ths_reports/kohlerdist.com/n.melissari@kohlerdist.com/7b62068e432511f1908d3af4b79d4a13.jpg" TargetMode="External"/><Relationship Id="rId120" Type="http://schemas.openxmlformats.org/officeDocument/2006/relationships/hyperlink" Target="https://s3.amazonaws.com/cpgcamera_prod/ths_reports/kohlerdist.com/dlagala@kohlerdist.com/93c4f44e851411f1b4bb2a402785980f.jpg" TargetMode="External"/><Relationship Id="rId358" Type="http://schemas.openxmlformats.org/officeDocument/2006/relationships/hyperlink" Target="https://s3.amazonaws.com/cpgcamera_prod/ths_reports/kohlerdist.com/a.scott@kohlerdist.com/71fc91c2821311f1a31a927223e8c545.jpg" TargetMode="External"/><Relationship Id="rId565" Type="http://schemas.openxmlformats.org/officeDocument/2006/relationships/hyperlink" Target="https://s3.amazonaws.com/cpgcamera_prod/ths_reports/kohlerdist.com/p.mclaughlin@kohlerdist.com/8fb76ad4806011f1bb077ea3e73d7a5f.jpg" TargetMode="External"/><Relationship Id="rId772" Type="http://schemas.openxmlformats.org/officeDocument/2006/relationships/hyperlink" Target="https://s3.amazonaws.com/cpgcamera_prod/ths_reports/kohlerdist.com/n.melissari@kohlerdist.com/f6cbc5f27bb111f1bea652ef4f1c4740.jpg" TargetMode="External"/><Relationship Id="rId1195" Type="http://schemas.openxmlformats.org/officeDocument/2006/relationships/hyperlink" Target="https://s3.amazonaws.com/cpgcamera_prod/ths_reports/kohlerdist.com/a.scott@kohlerdist.com/9ea3b226703111f187e10ef2bcb4e9aa.jpg" TargetMode="External"/><Relationship Id="rId2039" Type="http://schemas.openxmlformats.org/officeDocument/2006/relationships/hyperlink" Target="https://s3.amazonaws.com/cpgcamera_prod/ths_reports/kohlerdist.com/a.acciardi@kohlerdist.com/e9196f984e2211f1a05ac6b937f3b3b1.jpg" TargetMode="External"/><Relationship Id="rId2246" Type="http://schemas.openxmlformats.org/officeDocument/2006/relationships/hyperlink" Target="https://s3.amazonaws.com/cpgcamera_prod/ths_reports/kohlerdist.com/m.harboy@kohlerdist.com/552a26e6496911f1befea2349d5569f0.jpg" TargetMode="External"/><Relationship Id="rId2453" Type="http://schemas.openxmlformats.org/officeDocument/2006/relationships/hyperlink" Target="https://s3.amazonaws.com/cpgcamera_prod/ths_reports/kohlerdist.com/b.sengebush@kohlerdist.com/bc38e85a3e6e11f1a7412aca04aad2cf.jpg" TargetMode="External"/><Relationship Id="rId218" Type="http://schemas.openxmlformats.org/officeDocument/2006/relationships/hyperlink" Target="https://s3.amazonaws.com/cpgcamera_prod/ths_reports/kohlerdist.com/b.sengebush@kohlerdist.com/f9643c14845c11f1a70c2ae291a38e7f.jpg" TargetMode="External"/><Relationship Id="rId425" Type="http://schemas.openxmlformats.org/officeDocument/2006/relationships/hyperlink" Target="https://s3.amazonaws.com/cpgcamera_prod/ths_reports/kohlerdist.com/n.melissari@kohlerdist.com/d94a656a813311f19356bee82d8e4f0d.jpg" TargetMode="External"/><Relationship Id="rId632" Type="http://schemas.openxmlformats.org/officeDocument/2006/relationships/hyperlink" Target="https://s3.amazonaws.com/cpgcamera_prod/ths_reports/kohlerdist.com/p.mclaughlin@kohlerdist.com/9f6424227f8e11f1891ce28a94c6fb31.jpg" TargetMode="External"/><Relationship Id="rId1055" Type="http://schemas.openxmlformats.org/officeDocument/2006/relationships/hyperlink" Target="https://s3.amazonaws.com/cpgcamera_prod/ths_reports/kohlerdist.com/p.mclaughlin@kohlerdist.com/258c542474a511f1882aa69c6251f73a.jpg" TargetMode="External"/><Relationship Id="rId1262" Type="http://schemas.openxmlformats.org/officeDocument/2006/relationships/hyperlink" Target="https://s3.amazonaws.com/cpgcamera_prod/ths_reports/kohlerdist.com/p.mclaughlin@kohlerdist.com/9c60b3786ff111f186e6de1b940aa6a4.jpg" TargetMode="External"/><Relationship Id="rId2106" Type="http://schemas.openxmlformats.org/officeDocument/2006/relationships/hyperlink" Target="https://s3.amazonaws.com/cpgcamera_prod/ths_reports/kohlerdist.com/a.scott@kohlerdist.com/4f4b23204a5311f189d72e353b606086.jpg" TargetMode="External"/><Relationship Id="rId2313" Type="http://schemas.openxmlformats.org/officeDocument/2006/relationships/hyperlink" Target="https://s3.amazonaws.com/cpgcamera_prod/ths_reports/kohlerdist.com/n.melissari@kohlerdist.com/93d27d3e489d11f18e65eed508d5b85f.jpg" TargetMode="External"/><Relationship Id="rId2520" Type="http://schemas.openxmlformats.org/officeDocument/2006/relationships/hyperlink" Target="https://s3.amazonaws.com/cpgcamera_prod/ths_reports/kohlerdist.com/robinf@kohlerdist.com/0ef1fda838dd11f1bab76a8835565ef8.jpg" TargetMode="External"/><Relationship Id="rId937" Type="http://schemas.openxmlformats.org/officeDocument/2006/relationships/hyperlink" Target="https://s3.amazonaws.com/cpgcamera_prod/ths_reports/kohlerdist.com/b.sengebush@kohlerdist.com/a29092c8795511f1b6cf6eae52526f49.jpg" TargetMode="External"/><Relationship Id="rId1122" Type="http://schemas.openxmlformats.org/officeDocument/2006/relationships/hyperlink" Target="https://s3.amazonaws.com/cpgcamera_prod/ths_reports/kohlerdist.com/a.scott@kohlerdist.com/190b23f273d711f18a8cee23edc1b1db.jpg" TargetMode="External"/><Relationship Id="rId1567" Type="http://schemas.openxmlformats.org/officeDocument/2006/relationships/hyperlink" Target="https://s3.amazonaws.com/cpgcamera_prod/ths_reports/kohlerdist.com/n.melissari@kohlerdist.com/b1f5d4ee6b3111f1b10e8e6063ac01e3.jpg" TargetMode="External"/><Relationship Id="rId1774" Type="http://schemas.openxmlformats.org/officeDocument/2006/relationships/hyperlink" Target="https://s3.amazonaws.com/cpgcamera_prod/ths_reports/kohlerdist.com/n.melissari@kohlerdist.com/9845ad3468da11f1917136323f544d5b.jpg" TargetMode="External"/><Relationship Id="rId1981" Type="http://schemas.openxmlformats.org/officeDocument/2006/relationships/hyperlink" Target="https://s3.amazonaws.com/cpgcamera_prod/ths_reports/kohlerdist.com/p.mclaughlin@kohlerdist.com/f9d90806539111f19ebadee4f5a56135.jpg" TargetMode="External"/><Relationship Id="rId66" Type="http://schemas.openxmlformats.org/officeDocument/2006/relationships/hyperlink" Target="https://s3.amazonaws.com/cpgcamera_prod/ths_reports/kohlerdist.com/n.melissari@kohlerdist.com/efc2199c852e11f1a1b8de2946ffd50e.jpg" TargetMode="External"/><Relationship Id="rId1427" Type="http://schemas.openxmlformats.org/officeDocument/2006/relationships/hyperlink" Target="https://s3.amazonaws.com/cpgcamera_prod/ths_reports/kohlerdist.com/a.scott@kohlerdist.com/0c8a05c46e6111f1a40eb2245db26c03.jpg" TargetMode="External"/><Relationship Id="rId1634" Type="http://schemas.openxmlformats.org/officeDocument/2006/relationships/hyperlink" Target="https://s3.amazonaws.com/cpgcamera_prod/ths_reports/kohlerdist.com/b.sengebush@kohlerdist.com/aece0bb26a6c11f1a030aaffa3d9f27a.jpg" TargetMode="External"/><Relationship Id="rId1841" Type="http://schemas.openxmlformats.org/officeDocument/2006/relationships/hyperlink" Target="https://s3.amazonaws.com/cpgcamera_prod/ths_reports/kohlerdist.com/a.scott@kohlerdist.com/a6dcd13664e011f1ad063e40334ee8e7.jpg" TargetMode="External"/><Relationship Id="rId1939" Type="http://schemas.openxmlformats.org/officeDocument/2006/relationships/hyperlink" Target="https://s3.amazonaws.com/cpgcamera_prod/ths_reports/kohlerdist.com/m.harboy@kohlerdist.com/6c6a083859dd11f1987a2acedd4ad0d3.jpg" TargetMode="External"/><Relationship Id="rId1701" Type="http://schemas.openxmlformats.org/officeDocument/2006/relationships/hyperlink" Target="https://s3.amazonaws.com/cpgcamera_prod/ths_reports/kohlerdist.com/a.scott@kohlerdist.com/6c0d72c869a811f1b619aaffa3d9f27a.jpg" TargetMode="External"/><Relationship Id="rId282" Type="http://schemas.openxmlformats.org/officeDocument/2006/relationships/hyperlink" Target="https://s3.amazonaws.com/cpgcamera_prod/ths_reports/kohlerdist.com/a.scott@kohlerdist.com/274a9340845711f188b44ad464241486.jpg" TargetMode="External"/><Relationship Id="rId587" Type="http://schemas.openxmlformats.org/officeDocument/2006/relationships/hyperlink" Target="https://s3.amazonaws.com/cpgcamera_prod/ths_reports/kohlerdist.com/a.scott@kohlerdist.com/acbe81867fb511f1880e0a7de4540e70.jpg" TargetMode="External"/><Relationship Id="rId2170" Type="http://schemas.openxmlformats.org/officeDocument/2006/relationships/hyperlink" Target="https://s3.amazonaws.com/cpgcamera_prod/ths_reports/kohlerdist.com/j.colonna@kohlerdist.com/133b2d0a4a2e11f18e3dc2ebcdc1be9c.jpg" TargetMode="External"/><Relationship Id="rId2268" Type="http://schemas.openxmlformats.org/officeDocument/2006/relationships/hyperlink" Target="https://s3.amazonaws.com/cpgcamera_prod/ths_reports/kohlerdist.com/j.odonoghue@kohlerdist.com/1e63810c496411f1ae3ba2349d5569f0.jpg" TargetMode="External"/><Relationship Id="rId8" Type="http://schemas.openxmlformats.org/officeDocument/2006/relationships/hyperlink" Target="https://s3.amazonaws.com/cpgcamera_prod/ths_reports/kohlerdist.com/n.melissari@kohlerdist.com/30fada1c85dd11f18c929ad864ecf12e.jpg" TargetMode="External"/><Relationship Id="rId142" Type="http://schemas.openxmlformats.org/officeDocument/2006/relationships/hyperlink" Target="https://s3.amazonaws.com/cpgcamera_prod/ths_reports/kohlerdist.com/n.melissari@kohlerdist.com/0db540ac847411f191fa4ad464241486.jpg" TargetMode="External"/><Relationship Id="rId447" Type="http://schemas.openxmlformats.org/officeDocument/2006/relationships/hyperlink" Target="https://s3.amazonaws.com/cpgcamera_prod/ths_reports/kohlerdist.com/p.mclaughlin@kohlerdist.com/0816cd3a812e11f19593bee82d8e4f0d.jpg" TargetMode="External"/><Relationship Id="rId794" Type="http://schemas.openxmlformats.org/officeDocument/2006/relationships/hyperlink" Target="https://s3.amazonaws.com/cpgcamera_prod/ths_reports/kohlerdist.com/n.melissari@kohlerdist.com/f75fd7247bb111f18626ae252bb716b1.jpg" TargetMode="External"/><Relationship Id="rId1077" Type="http://schemas.openxmlformats.org/officeDocument/2006/relationships/hyperlink" Target="https://s3.amazonaws.com/cpgcamera_prod/ths_reports/kohlerdist.com/a.scott@kohlerdist.com/9a842e98749411f18ede62da5111e423.jpg" TargetMode="External"/><Relationship Id="rId2030" Type="http://schemas.openxmlformats.org/officeDocument/2006/relationships/hyperlink" Target="https://s3.amazonaws.com/cpgcamera_prod/ths_reports/kohlerdist.com/a.scott@kohlerdist.com/250f37284e3011f1a417c6b937f3b3b1.jpg" TargetMode="External"/><Relationship Id="rId2128" Type="http://schemas.openxmlformats.org/officeDocument/2006/relationships/hyperlink" Target="https://s3.amazonaws.com/cpgcamera_prod/ths_reports/kohlerdist.com/n.melissari@kohlerdist.com/5b674f624a3f11f18f410edafcaaaf45.jpg" TargetMode="External"/><Relationship Id="rId2475" Type="http://schemas.openxmlformats.org/officeDocument/2006/relationships/hyperlink" Target="https://s3.amazonaws.com/cpgcamera_prod/ths_reports/kohlerdist.com/a.palmisano@kohlerdist.com/b049251c3e5c11f1902002c517e52295.jpg" TargetMode="External"/><Relationship Id="rId654" Type="http://schemas.openxmlformats.org/officeDocument/2006/relationships/hyperlink" Target="https://s3.amazonaws.com/cpgcamera_prod/ths_reports/kohlerdist.com/b.sengebush@kohlerdist.com/a40028447ee611f1abe0e28a94c6fb31.jpg" TargetMode="External"/><Relationship Id="rId861" Type="http://schemas.openxmlformats.org/officeDocument/2006/relationships/hyperlink" Target="https://s3.amazonaws.com/cpgcamera_prod/ths_reports/kohlerdist.com/b.sengebush@kohlerdist.com/a08ac0d67a3911f1ab5e0ab7946f5aa9.jpg" TargetMode="External"/><Relationship Id="rId959" Type="http://schemas.openxmlformats.org/officeDocument/2006/relationships/hyperlink" Target="https://s3.amazonaws.com/cpgcamera_prod/ths_reports/kohlerdist.com/a.scott@kohlerdist.com/cb234ac2765411f19af1566a3ec5e435.jpg" TargetMode="External"/><Relationship Id="rId1284" Type="http://schemas.openxmlformats.org/officeDocument/2006/relationships/hyperlink" Target="https://s3.amazonaws.com/cpgcamera_prod/ths_reports/kohlerdist.com/a.scott@kohlerdist.com/116f36826f4611f19fb61a03a580b31b.jpg" TargetMode="External"/><Relationship Id="rId1491" Type="http://schemas.openxmlformats.org/officeDocument/2006/relationships/hyperlink" Target="https://s3.amazonaws.com/cpgcamera_prod/ths_reports/kohlerdist.com/robinf@kohlerdist.com/6805251e6b3711f1be0b8e6063ac01e3.jpg" TargetMode="External"/><Relationship Id="rId1589" Type="http://schemas.openxmlformats.org/officeDocument/2006/relationships/hyperlink" Target="https://s3.amazonaws.com/cpgcamera_prod/ths_reports/kohlerdist.com/n.melissari@kohlerdist.com/f657933c6b2e11f1b48612542cd93551.jpg" TargetMode="External"/><Relationship Id="rId2335" Type="http://schemas.openxmlformats.org/officeDocument/2006/relationships/hyperlink" Target="https://s3.amazonaws.com/cpgcamera_prod/ths_reports/kohlerdist.com/robinf@kohlerdist.com/941c7152457611f19b04c266f5b94518.jpg" TargetMode="External"/><Relationship Id="rId307" Type="http://schemas.openxmlformats.org/officeDocument/2006/relationships/hyperlink" Target="https://s3.amazonaws.com/cpgcamera_prod/ths_reports/kohlerdist.com/n.melissari@kohlerdist.com/efb8ad1a845411f1bf7e4ad464241486.jpg" TargetMode="External"/><Relationship Id="rId514" Type="http://schemas.openxmlformats.org/officeDocument/2006/relationships/hyperlink" Target="https://s3.amazonaws.com/cpgcamera_prod/ths_reports/kohlerdist.com/b.sengebush@kohlerdist.com/1b9380b6806f11f18c5c7ea3e73d7a5f.jpg" TargetMode="External"/><Relationship Id="rId721" Type="http://schemas.openxmlformats.org/officeDocument/2006/relationships/hyperlink" Target="https://s3.amazonaws.com/cpgcamera_prod/ths_reports/kohlerdist.com/b.sengebush@kohlerdist.com/6bd7e4d07bc511f1b7599ed155a5443b.jpg" TargetMode="External"/><Relationship Id="rId1144" Type="http://schemas.openxmlformats.org/officeDocument/2006/relationships/hyperlink" Target="https://s3.amazonaws.com/cpgcamera_prod/ths_reports/kohlerdist.com/a.scott@kohlerdist.com/6f95b1ca718811f19caeceb0d08f0f73.jpg" TargetMode="External"/><Relationship Id="rId1351" Type="http://schemas.openxmlformats.org/officeDocument/2006/relationships/hyperlink" Target="https://s3.amazonaws.com/cpgcamera_prod/ths_reports/kohlerdist.com/p.mclaughlin@kohlerdist.com/e1758cf86f1611f1a8475ebaebbf2f25.jpg" TargetMode="External"/><Relationship Id="rId1449" Type="http://schemas.openxmlformats.org/officeDocument/2006/relationships/hyperlink" Target="https://s3.amazonaws.com/cpgcamera_prod/ths_reports/kohlerdist.com/p.mclaughlin@kohlerdist.com/58ad2e9e6e5811f1b99932adefc10753.jpg" TargetMode="External"/><Relationship Id="rId1796" Type="http://schemas.openxmlformats.org/officeDocument/2006/relationships/hyperlink" Target="https://s3.amazonaws.com/cpgcamera_prod/ths_reports/kohlerdist.com/n.melissari@kohlerdist.com/7bd6927268cf11f186765e231b75548d.jpg" TargetMode="External"/><Relationship Id="rId2402" Type="http://schemas.openxmlformats.org/officeDocument/2006/relationships/hyperlink" Target="https://s3.amazonaws.com/cpgcamera_prod/ths_reports/kohlerdist.com/n.melissari@kohlerdist.com/e888259a431611f1ab0c6231b2141d20.jpg" TargetMode="External"/><Relationship Id="rId88" Type="http://schemas.openxmlformats.org/officeDocument/2006/relationships/hyperlink" Target="https://s3.amazonaws.com/cpgcamera_prod/ths_reports/kohlerdist.com/p.mclaughlin@kohlerdist.com/f2239e36852411f19b2f2a402785980f.jpg" TargetMode="External"/><Relationship Id="rId819" Type="http://schemas.openxmlformats.org/officeDocument/2006/relationships/hyperlink" Target="https://s3.amazonaws.com/cpgcamera_prod/ths_reports/kohlerdist.com/p.mclaughlin@kohlerdist.com/30a0e11a7af211f1b95ce685f4fde8ba.jpg" TargetMode="External"/><Relationship Id="rId1004" Type="http://schemas.openxmlformats.org/officeDocument/2006/relationships/hyperlink" Target="https://s3.amazonaws.com/cpgcamera_prod/ths_reports/kohlerdist.com/p.mclaughlin@kohlerdist.com/0b139986758b11f1b0b4d2305ddbe756.jpg" TargetMode="External"/><Relationship Id="rId1211" Type="http://schemas.openxmlformats.org/officeDocument/2006/relationships/hyperlink" Target="https://s3.amazonaws.com/cpgcamera_prod/ths_reports/kohlerdist.com/a.scott@kohlerdist.com/40d3aa02701311f181440ef2bcb4e9aa.jpg" TargetMode="External"/><Relationship Id="rId1656" Type="http://schemas.openxmlformats.org/officeDocument/2006/relationships/hyperlink" Target="https://s3.amazonaws.com/cpgcamera_prod/ths_reports/kohlerdist.com/n.melissari@kohlerdist.com/1e3926706a6911f1a18ecadd732692a0.jpg" TargetMode="External"/><Relationship Id="rId1863" Type="http://schemas.openxmlformats.org/officeDocument/2006/relationships/hyperlink" Target="https://s3.amazonaws.com/cpgcamera_prod/ths_reports/kohlerdist.com/a.scott@kohlerdist.com/80b3f44c64dd11f1b2eca64969367efa.jpg" TargetMode="External"/><Relationship Id="rId1309" Type="http://schemas.openxmlformats.org/officeDocument/2006/relationships/hyperlink" Target="https://s3.amazonaws.com/cpgcamera_prod/ths_reports/kohlerdist.com/p.mclaughlin@kohlerdist.com/ef2a6a486f2111f1954fd62fabc52eb8.jpg" TargetMode="External"/><Relationship Id="rId1516" Type="http://schemas.openxmlformats.org/officeDocument/2006/relationships/hyperlink" Target="https://s3.amazonaws.com/cpgcamera_prod/ths_reports/kohlerdist.com/n.melissari@kohlerdist.com/7173ea346b3411f181058e6063ac01e3.jpg" TargetMode="External"/><Relationship Id="rId1723" Type="http://schemas.openxmlformats.org/officeDocument/2006/relationships/hyperlink" Target="https://s3.amazonaws.com/cpgcamera_prod/ths_reports/kohlerdist.com/a.scott@kohlerdist.com/215938c668e911f1808636323f544d5b.jpg" TargetMode="External"/><Relationship Id="rId1930" Type="http://schemas.openxmlformats.org/officeDocument/2006/relationships/hyperlink" Target="https://s3.amazonaws.com/cpgcamera_prod/ths_reports/kohlerdist.com/j.colonna@kohlerdist.com/14d02c6059f111f1abdcf2019880479c.jpg" TargetMode="External"/><Relationship Id="rId15" Type="http://schemas.openxmlformats.org/officeDocument/2006/relationships/hyperlink" Target="https://s3.amazonaws.com/cpgcamera_prod/ths_reports/kohlerdist.com/n.melissari@kohlerdist.com/de4efc1885db11f1a6ea9ad864ecf12e.jpg" TargetMode="External"/><Relationship Id="rId2192" Type="http://schemas.openxmlformats.org/officeDocument/2006/relationships/hyperlink" Target="https://s3.amazonaws.com/cpgcamera_prod/ths_reports/kohlerdist.com/h.sadik@kohlerdist.com/cf5344e0497b11f19827a2349d5569f0.jpg" TargetMode="External"/><Relationship Id="rId164" Type="http://schemas.openxmlformats.org/officeDocument/2006/relationships/hyperlink" Target="https://s3.amazonaws.com/cpgcamera_prod/ths_reports/kohlerdist.com/n.melissari@kohlerdist.com/b0d0fad2846b11f1ab272ae291a38e7f.jpg" TargetMode="External"/><Relationship Id="rId371" Type="http://schemas.openxmlformats.org/officeDocument/2006/relationships/hyperlink" Target="https://s3.amazonaws.com/cpgcamera_prod/ths_reports/kohlerdist.com/a.scott@kohlerdist.com/0b5db5c881fe11f1815e66b1fd310ba5.jpg" TargetMode="External"/><Relationship Id="rId2052" Type="http://schemas.openxmlformats.org/officeDocument/2006/relationships/hyperlink" Target="https://s3.amazonaws.com/cpgcamera_prod/ths_reports/kohlerdist.com/m.harboy@kohlerdist.com/3c47867e4e1d11f191b3767d43c4e717.jpg" TargetMode="External"/><Relationship Id="rId2497" Type="http://schemas.openxmlformats.org/officeDocument/2006/relationships/hyperlink" Target="https://s3.amazonaws.com/cpgcamera_prod/ths_reports/kohlerdist.com/a.palmisano@kohlerdist.com/143f3cee3dab11f18e562aca04aad2cf.jpg" TargetMode="External"/><Relationship Id="rId469" Type="http://schemas.openxmlformats.org/officeDocument/2006/relationships/hyperlink" Target="https://s3.amazonaws.com/cpgcamera_prod/ths_reports/kohlerdist.com/n.melissari@kohlerdist.com/f7828fb2812911f1a4865aeb7cf23878.jpg" TargetMode="External"/><Relationship Id="rId676" Type="http://schemas.openxmlformats.org/officeDocument/2006/relationships/hyperlink" Target="https://s3.amazonaws.com/cpgcamera_prod/ths_reports/kohlerdist.com/n.melissari@kohlerdist.com/1cdf94167be011f190ac9ed155a5443b.jpg" TargetMode="External"/><Relationship Id="rId883" Type="http://schemas.openxmlformats.org/officeDocument/2006/relationships/hyperlink" Target="https://s3.amazonaws.com/cpgcamera_prod/ths_reports/kohlerdist.com/b.sengebush@kohlerdist.com/a1029ad47a3911f1932ac2c1afc8f536.jpg" TargetMode="External"/><Relationship Id="rId1099" Type="http://schemas.openxmlformats.org/officeDocument/2006/relationships/hyperlink" Target="https://s3.amazonaws.com/cpgcamera_prod/ths_reports/kohlerdist.com/a.scott@kohlerdist.com/765e87ec73e611f1ae22ee23edc1b1db.jpg" TargetMode="External"/><Relationship Id="rId2357" Type="http://schemas.openxmlformats.org/officeDocument/2006/relationships/hyperlink" Target="https://s3.amazonaws.com/cpgcamera_prod/ths_reports/kohlerdist.com/a.palmisano@kohlerdist.com/38a07912449b11f1af64222d9aa3d57f.jpg" TargetMode="External"/><Relationship Id="rId231" Type="http://schemas.openxmlformats.org/officeDocument/2006/relationships/hyperlink" Target="https://s3.amazonaws.com/cpgcamera_prod/ths_reports/kohlerdist.com/b.sengebush@kohlerdist.com/f9643c14845c11f1a70c2ae291a38e7f.jpg" TargetMode="External"/><Relationship Id="rId329" Type="http://schemas.openxmlformats.org/officeDocument/2006/relationships/hyperlink" Target="https://s3.amazonaws.com/cpgcamera_prod/ths_reports/kohlerdist.com/robinf@kohlerdist.com/b33da310844811f18c212ae291a38e7f.jpg" TargetMode="External"/><Relationship Id="rId536" Type="http://schemas.openxmlformats.org/officeDocument/2006/relationships/hyperlink" Target="https://s3.amazonaws.com/cpgcamera_prod/ths_reports/kohlerdist.com/a.scott@kohlerdist.com/c3ed3b00806811f1867a7ea3e73d7a5f.jpg" TargetMode="External"/><Relationship Id="rId1166" Type="http://schemas.openxmlformats.org/officeDocument/2006/relationships/hyperlink" Target="https://s3.amazonaws.com/cpgcamera_prod/ths_reports/kohlerdist.com/p.mclaughlin@kohlerdist.com/c296901c717211f1b1c10e79d93e6f14.jpg" TargetMode="External"/><Relationship Id="rId1373" Type="http://schemas.openxmlformats.org/officeDocument/2006/relationships/hyperlink" Target="https://s3.amazonaws.com/cpgcamera_prod/ths_reports/kohlerdist.com/a.scott@kohlerdist.com/dc96e0906e8c11f1aa7732adefc10753.jpg" TargetMode="External"/><Relationship Id="rId2217" Type="http://schemas.openxmlformats.org/officeDocument/2006/relationships/hyperlink" Target="https://s3.amazonaws.com/cpgcamera_prod/ths_reports/kohlerdist.com/b.sengebush@kohlerdist.com/4d425110497311f1be3da2349d5569f0.jpg" TargetMode="External"/><Relationship Id="rId743" Type="http://schemas.openxmlformats.org/officeDocument/2006/relationships/hyperlink" Target="https://s3.amazonaws.com/cpgcamera_prod/ths_reports/kohlerdist.com/b.sengebush@kohlerdist.com/211e060c7bc211f1a877a21eb7116df6.jpg" TargetMode="External"/><Relationship Id="rId950" Type="http://schemas.openxmlformats.org/officeDocument/2006/relationships/hyperlink" Target="https://s3.amazonaws.com/cpgcamera_prod/ths_reports/kohlerdist.com/a.scott@kohlerdist.com/63257bec765511f1ae96566a3ec5e435.jpg" TargetMode="External"/><Relationship Id="rId1026" Type="http://schemas.openxmlformats.org/officeDocument/2006/relationships/hyperlink" Target="https://s3.amazonaws.com/cpgcamera_prod/ths_reports/kohlerdist.com/p.mclaughlin@kohlerdist.com/0f1b0bb6756f11f1b059d2305ddbe756.jpg" TargetMode="External"/><Relationship Id="rId1580" Type="http://schemas.openxmlformats.org/officeDocument/2006/relationships/hyperlink" Target="https://s3.amazonaws.com/cpgcamera_prod/ths_reports/kohlerdist.com/n.melissari@kohlerdist.com/390108206b3011f184d58e6063ac01e3.jpg" TargetMode="External"/><Relationship Id="rId1678" Type="http://schemas.openxmlformats.org/officeDocument/2006/relationships/hyperlink" Target="https://s3.amazonaws.com/cpgcamera_prod/ths_reports/kohlerdist.com/b.sengebush@kohlerdist.com/0648ed7e6a6511f180d1cadd732692a0.jpg" TargetMode="External"/><Relationship Id="rId1885" Type="http://schemas.openxmlformats.org/officeDocument/2006/relationships/hyperlink" Target="https://s3.amazonaws.com/cpgcamera_prod/ths_reports/kohlerdist.com/a.scott@kohlerdist.com/3a2f35da641111f18dee02c06eecbe1e.jpg" TargetMode="External"/><Relationship Id="rId2424" Type="http://schemas.openxmlformats.org/officeDocument/2006/relationships/hyperlink" Target="https://s3.amazonaws.com/cpgcamera_prod/ths_reports/kohlerdist.com/n.melissari@kohlerdist.com/b27fe4c23f2b11f186f42aca04aad2cf.jpg" TargetMode="External"/><Relationship Id="rId603" Type="http://schemas.openxmlformats.org/officeDocument/2006/relationships/hyperlink" Target="https://s3.amazonaws.com/cpgcamera_prod/ths_reports/kohlerdist.com/m.ast@kohlerdist.com/2ae0d6867fb111f1b85e0a7de4540e70.jpg" TargetMode="External"/><Relationship Id="rId810" Type="http://schemas.openxmlformats.org/officeDocument/2006/relationships/hyperlink" Target="https://s3.amazonaws.com/cpgcamera_prod/ths_reports/kohlerdist.com/b.sengebush@kohlerdist.com/e6bb1ca87b9d11f18554b220a33cd813.jpg" TargetMode="External"/><Relationship Id="rId908" Type="http://schemas.openxmlformats.org/officeDocument/2006/relationships/hyperlink" Target="https://s3.amazonaws.com/cpgcamera_prod/ths_reports/kohlerdist.com/b.sengebush@kohlerdist.com/fb6d5b4c7a1811f186c5be8939013b6d.jpg" TargetMode="External"/><Relationship Id="rId1233" Type="http://schemas.openxmlformats.org/officeDocument/2006/relationships/hyperlink" Target="https://s3.amazonaws.com/cpgcamera_prod/ths_reports/kohlerdist.com/a.scott@kohlerdist.com/291bd4da701211f195160ef2bcb4e9aa.jpg" TargetMode="External"/><Relationship Id="rId1440" Type="http://schemas.openxmlformats.org/officeDocument/2006/relationships/hyperlink" Target="https://s3.amazonaws.com/cpgcamera_prod/ths_reports/kohlerdist.com/a.scott@kohlerdist.com/ec42136a6e5b11f1a8b832adefc10753.jpg" TargetMode="External"/><Relationship Id="rId1538" Type="http://schemas.openxmlformats.org/officeDocument/2006/relationships/hyperlink" Target="https://s3.amazonaws.com/cpgcamera_prod/ths_reports/kohlerdist.com/n.melissari@kohlerdist.com/7173ea346b3411f181058e6063ac01e3.jpg" TargetMode="External"/><Relationship Id="rId1300" Type="http://schemas.openxmlformats.org/officeDocument/2006/relationships/hyperlink" Target="https://s3.amazonaws.com/cpgcamera_prod/ths_reports/kohlerdist.com/a.scott@kohlerdist.com/bab7d8bc6f2711f19c04fe6a8cf0195a.jpg" TargetMode="External"/><Relationship Id="rId1745" Type="http://schemas.openxmlformats.org/officeDocument/2006/relationships/hyperlink" Target="https://s3.amazonaws.com/cpgcamera_prod/ths_reports/kohlerdist.com/a.scott@kohlerdist.com/215938c668e911f1808636323f544d5b.jpg" TargetMode="External"/><Relationship Id="rId1952" Type="http://schemas.openxmlformats.org/officeDocument/2006/relationships/hyperlink" Target="https://s3.amazonaws.com/cpgcamera_prod/ths_reports/kohlerdist.com/a.scott@kohlerdist.com/8ef381ec592711f192dc764a5d11bfd8.jpg" TargetMode="External"/><Relationship Id="rId37" Type="http://schemas.openxmlformats.org/officeDocument/2006/relationships/hyperlink" Target="https://s3.amazonaws.com/cpgcamera_prod/ths_reports/kohlerdist.com/n.melissari@kohlerdist.com/713c86ee853c11f183c7de2946ffd50e.jpg" TargetMode="External"/><Relationship Id="rId1605" Type="http://schemas.openxmlformats.org/officeDocument/2006/relationships/hyperlink" Target="https://s3.amazonaws.com/cpgcamera_prod/ths_reports/kohlerdist.com/n.melissari@kohlerdist.com/f657933c6b2e11f1b48612542cd93551.jpg" TargetMode="External"/><Relationship Id="rId1812" Type="http://schemas.openxmlformats.org/officeDocument/2006/relationships/hyperlink" Target="https://s3.amazonaws.com/cpgcamera_prod/ths_reports/kohlerdist.com/a.scott@kohlerdist.com/06b7e89065b111f1896cde86d381b973.jpg" TargetMode="External"/><Relationship Id="rId186" Type="http://schemas.openxmlformats.org/officeDocument/2006/relationships/hyperlink" Target="https://s3.amazonaws.com/cpgcamera_prod/ths_reports/kohlerdist.com/n.melissari@kohlerdist.com/b9f97bd4846111f194912ae291a38e7f.jpg" TargetMode="External"/><Relationship Id="rId393" Type="http://schemas.openxmlformats.org/officeDocument/2006/relationships/hyperlink" Target="https://s3.amazonaws.com/cpgcamera_prod/ths_reports/kohlerdist.com/p.lopez@kohlerdist.com/9a2bb436814411f1966216841982178b.jpg" TargetMode="External"/><Relationship Id="rId2074" Type="http://schemas.openxmlformats.org/officeDocument/2006/relationships/hyperlink" Target="https://s3.amazonaws.com/cpgcamera_prod/ths_reports/kohlerdist.com/n.melissari@kohlerdist.com/4383392a4d5411f18945767d43c4e717.jpg" TargetMode="External"/><Relationship Id="rId2281" Type="http://schemas.openxmlformats.org/officeDocument/2006/relationships/hyperlink" Target="https://s3.amazonaws.com/cpgcamera_prod/ths_reports/kohlerdist.com/m.ast@kohlerdist.com/f3d0077848b711f1965256cb454cd580.jpg" TargetMode="External"/><Relationship Id="rId253" Type="http://schemas.openxmlformats.org/officeDocument/2006/relationships/hyperlink" Target="https://s3.amazonaws.com/cpgcamera_prod/ths_reports/kohlerdist.com/b.sengebush@kohlerdist.com/5de1bb8e845911f19f494ad464241486.jpg" TargetMode="External"/><Relationship Id="rId460" Type="http://schemas.openxmlformats.org/officeDocument/2006/relationships/hyperlink" Target="https://s3.amazonaws.com/cpgcamera_prod/ths_reports/kohlerdist.com/n.melissari@kohlerdist.com/f7828fb2812911f1a4865aeb7cf23878.jpg" TargetMode="External"/><Relationship Id="rId698" Type="http://schemas.openxmlformats.org/officeDocument/2006/relationships/hyperlink" Target="https://s3.amazonaws.com/cpgcamera_prod/ths_reports/kohlerdist.com/n.melissari@kohlerdist.com/26414d7e7bd111f1a43d9ed155a5443b.jpg" TargetMode="External"/><Relationship Id="rId1090" Type="http://schemas.openxmlformats.org/officeDocument/2006/relationships/hyperlink" Target="https://s3.amazonaws.com/cpgcamera_prod/ths_reports/kohlerdist.com/a.scott@kohlerdist.com/b3d6d6c473f511f1a69186e971f4d36f.jpg" TargetMode="External"/><Relationship Id="rId2141" Type="http://schemas.openxmlformats.org/officeDocument/2006/relationships/hyperlink" Target="https://s3.amazonaws.com/cpgcamera_prod/ths_reports/kohlerdist.com/j.colonna@kohlerdist.com/7deb56424a3e11f19aae2e353b606086.jpg" TargetMode="External"/><Relationship Id="rId2379" Type="http://schemas.openxmlformats.org/officeDocument/2006/relationships/hyperlink" Target="https://s3.amazonaws.com/cpgcamera_prod/ths_reports/kohlerdist.com/b.sengebush@kohlerdist.com/e248092843ea11f1b8e03af4b79d4a13.jpg" TargetMode="External"/><Relationship Id="rId113" Type="http://schemas.openxmlformats.org/officeDocument/2006/relationships/hyperlink" Target="https://s3.amazonaws.com/cpgcamera_prod/ths_reports/kohlerdist.com/p.mclaughlin@kohlerdist.com/c6077f5c851511f19d842a402785980f.jpg" TargetMode="External"/><Relationship Id="rId320" Type="http://schemas.openxmlformats.org/officeDocument/2006/relationships/hyperlink" Target="https://s3.amazonaws.com/cpgcamera_prod/ths_reports/kohlerdist.com/n.melissari@kohlerdist.com/54c44774844f11f1afc74ad464241486.jpg" TargetMode="External"/><Relationship Id="rId558" Type="http://schemas.openxmlformats.org/officeDocument/2006/relationships/hyperlink" Target="https://s3.amazonaws.com/cpgcamera_prod/ths_reports/kohlerdist.com/p.mclaughlin@kohlerdist.com/c3eb5518806511f1b2b47ea3e73d7a5f.jpg" TargetMode="External"/><Relationship Id="rId765" Type="http://schemas.openxmlformats.org/officeDocument/2006/relationships/hyperlink" Target="https://s3.amazonaws.com/cpgcamera_prod/ths_reports/kohlerdist.com/n.melissari@kohlerdist.com/f6cbc5f27bb111f1bea652ef4f1c4740.jpg" TargetMode="External"/><Relationship Id="rId972" Type="http://schemas.openxmlformats.org/officeDocument/2006/relationships/hyperlink" Target="https://s3.amazonaws.com/cpgcamera_prod/ths_reports/kohlerdist.com/a.scott@kohlerdist.com/04b0c64e763611f18890761c2ba99231.jpg" TargetMode="External"/><Relationship Id="rId1188" Type="http://schemas.openxmlformats.org/officeDocument/2006/relationships/hyperlink" Target="https://s3.amazonaws.com/cpgcamera_prod/ths_reports/kohlerdist.com/p.mclaughlin@kohlerdist.com/5edcc2ea70b311f1baa0be16126f8496.jpg" TargetMode="External"/><Relationship Id="rId1395" Type="http://schemas.openxmlformats.org/officeDocument/2006/relationships/hyperlink" Target="https://s3.amazonaws.com/cpgcamera_prod/ths_reports/kohlerdist.com/a.scott@kohlerdist.com/97001b6e6e6911f1b74d32adefc10753.jpg" TargetMode="External"/><Relationship Id="rId2001" Type="http://schemas.openxmlformats.org/officeDocument/2006/relationships/hyperlink" Target="https://s3.amazonaws.com/cpgcamera_prod/ths_reports/kohlerdist.com/a.acciardi@kohlerdist.com/dc7747b44efa11f18a4d5246a9f98eef.jpg" TargetMode="External"/><Relationship Id="rId2239" Type="http://schemas.openxmlformats.org/officeDocument/2006/relationships/hyperlink" Target="https://s3.amazonaws.com/cpgcamera_prod/ths_reports/kohlerdist.com/b.sengebush@kohlerdist.com/a8a8023e496911f1889c66ac31d09b88.jpg" TargetMode="External"/><Relationship Id="rId2446" Type="http://schemas.openxmlformats.org/officeDocument/2006/relationships/hyperlink" Target="https://s3.amazonaws.com/cpgcamera_prod/ths_reports/kohlerdist.com/b.sengebush@kohlerdist.com/eb773be63e7111f1ae652aca04aad2cf.jpg" TargetMode="External"/><Relationship Id="rId418" Type="http://schemas.openxmlformats.org/officeDocument/2006/relationships/hyperlink" Target="https://s3.amazonaws.com/cpgcamera_prod/ths_reports/kohlerdist.com/p.mclaughlin@kohlerdist.com/07fb709a813711f1a153f21c75b75752.jpg" TargetMode="External"/><Relationship Id="rId625" Type="http://schemas.openxmlformats.org/officeDocument/2006/relationships/hyperlink" Target="https://s3.amazonaws.com/cpgcamera_prod/ths_reports/kohlerdist.com/a.scott@kohlerdist.com/13bd04fa7f9511f1a43846219b10de08.jpg" TargetMode="External"/><Relationship Id="rId832" Type="http://schemas.openxmlformats.org/officeDocument/2006/relationships/hyperlink" Target="https://s3.amazonaws.com/cpgcamera_prod/ths_reports/kohlerdist.com/p.mclaughlin@kohlerdist.com/06cdafac7aee11f18c86e685f4fde8ba.jpg" TargetMode="External"/><Relationship Id="rId1048" Type="http://schemas.openxmlformats.org/officeDocument/2006/relationships/hyperlink" Target="https://s3.amazonaws.com/cpgcamera_prod/ths_reports/kohlerdist.com/p.mclaughlin@kohlerdist.com/19de521674ab11f1845a8226585da093.jpg" TargetMode="External"/><Relationship Id="rId1255" Type="http://schemas.openxmlformats.org/officeDocument/2006/relationships/hyperlink" Target="https://s3.amazonaws.com/cpgcamera_prod/ths_reports/kohlerdist.com/s.donahue@kohlerdist.com/d51ccb84700011f1aaa50ef2bcb4e9aa.jpg" TargetMode="External"/><Relationship Id="rId1462" Type="http://schemas.openxmlformats.org/officeDocument/2006/relationships/hyperlink" Target="https://s3.amazonaws.com/cpgcamera_prod/ths_reports/kohlerdist.com/a.scott@kohlerdist.com/ddb545806e4f11f19ee2b2245db26c03.jpg" TargetMode="External"/><Relationship Id="rId2306" Type="http://schemas.openxmlformats.org/officeDocument/2006/relationships/hyperlink" Target="https://s3.amazonaws.com/cpgcamera_prod/ths_reports/kohlerdist.com/j.odonoghue@kohlerdist.com/c75537da48a411f1a14eeed508d5b85f.jpg" TargetMode="External"/><Relationship Id="rId2513" Type="http://schemas.openxmlformats.org/officeDocument/2006/relationships/hyperlink" Target="https://s3.amazonaws.com/cpgcamera_prod/ths_reports/kohlerdist.com/robinf@kohlerdist.com/02d308ea3cda11f19fe466e9eb5eeabf.jpg" TargetMode="External"/><Relationship Id="rId1115" Type="http://schemas.openxmlformats.org/officeDocument/2006/relationships/hyperlink" Target="https://s3.amazonaws.com/cpgcamera_prod/ths_reports/kohlerdist.com/a.scott@kohlerdist.com/f879582273de11f18f3286e971f4d36f.jpg" TargetMode="External"/><Relationship Id="rId1322" Type="http://schemas.openxmlformats.org/officeDocument/2006/relationships/hyperlink" Target="https://s3.amazonaws.com/cpgcamera_prod/ths_reports/kohlerdist.com/p.mclaughlin@kohlerdist.com/efc1b2e06f2111f19a52fe6a8cf0195a.jpg" TargetMode="External"/><Relationship Id="rId1767" Type="http://schemas.openxmlformats.org/officeDocument/2006/relationships/hyperlink" Target="https://s3.amazonaws.com/cpgcamera_prod/ths_reports/kohlerdist.com/n.melissari@kohlerdist.com/36d1b40868df11f1bb7b36323f544d5b.jpg" TargetMode="External"/><Relationship Id="rId1974" Type="http://schemas.openxmlformats.org/officeDocument/2006/relationships/hyperlink" Target="https://s3.amazonaws.com/cpgcamera_prod/ths_reports/kohlerdist.com/p.mclaughlin@kohlerdist.com/73661e50553811f19d49fefac5d4e15e.jpg" TargetMode="External"/><Relationship Id="rId59" Type="http://schemas.openxmlformats.org/officeDocument/2006/relationships/hyperlink" Target="https://s3.amazonaws.com/cpgcamera_prod/ths_reports/kohlerdist.com/n.melissari@kohlerdist.com/b11b1522853311f19a2bde2946ffd50e.jpg" TargetMode="External"/><Relationship Id="rId1627" Type="http://schemas.openxmlformats.org/officeDocument/2006/relationships/hyperlink" Target="https://s3.amazonaws.com/cpgcamera_prod/ths_reports/kohlerdist.com/a.scott@kohlerdist.com/c163052a6a7611f18d1daaffa3d9f27a.jpg" TargetMode="External"/><Relationship Id="rId1834" Type="http://schemas.openxmlformats.org/officeDocument/2006/relationships/hyperlink" Target="https://s3.amazonaws.com/cpgcamera_prod/ths_reports/kohlerdist.com/a.scott@kohlerdist.com/9da4f82264e111f18dada64969367efa.jpg" TargetMode="External"/><Relationship Id="rId2096" Type="http://schemas.openxmlformats.org/officeDocument/2006/relationships/hyperlink" Target="https://s3.amazonaws.com/cpgcamera_prod/ths_reports/kohlerdist.com/n.melissari@kohlerdist.com/01f9a51e4b0811f198ca5209d6dceaf8.jpg" TargetMode="External"/><Relationship Id="rId1901" Type="http://schemas.openxmlformats.org/officeDocument/2006/relationships/hyperlink" Target="https://s3.amazonaws.com/cpgcamera_prod/ths_reports/kohlerdist.com/p.mclaughlin@kohlerdist.com/a0660376604a11f1bae37670f3527d62.jpg" TargetMode="External"/><Relationship Id="rId275" Type="http://schemas.openxmlformats.org/officeDocument/2006/relationships/hyperlink" Target="https://s3.amazonaws.com/cpgcamera_prod/ths_reports/kohlerdist.com/n.melissari@kohlerdist.com/cd411716845611f1937c26561085e197.jpg" TargetMode="External"/><Relationship Id="rId482" Type="http://schemas.openxmlformats.org/officeDocument/2006/relationships/hyperlink" Target="https://s3.amazonaws.com/cpgcamera_prod/ths_reports/kohlerdist.com/v.gallagher@kohlerdist.com/e38bd078807e11f1b8fc7ea3e73d7a5f.jpg" TargetMode="External"/><Relationship Id="rId2163" Type="http://schemas.openxmlformats.org/officeDocument/2006/relationships/hyperlink" Target="https://s3.amazonaws.com/cpgcamera_prod/ths_reports/kohlerdist.com/a.scott@kohlerdist.com/9e0501ea4a2e11f19f5aa2349d5569f0.jpg" TargetMode="External"/><Relationship Id="rId2370" Type="http://schemas.openxmlformats.org/officeDocument/2006/relationships/hyperlink" Target="https://s3.amazonaws.com/cpgcamera_prod/ths_reports/kohlerdist.com/n.melissari@kohlerdist.com/c58e04f043f311f1880e42c71f1c2c51.jpg" TargetMode="External"/><Relationship Id="rId135" Type="http://schemas.openxmlformats.org/officeDocument/2006/relationships/hyperlink" Target="https://s3.amazonaws.com/cpgcamera_prod/ths_reports/kohlerdist.com/n.melissari@kohlerdist.com/b6f2c63a847911f1b0312ae291a38e7f.jpg" TargetMode="External"/><Relationship Id="rId342" Type="http://schemas.openxmlformats.org/officeDocument/2006/relationships/hyperlink" Target="https://s3.amazonaws.com/cpgcamera_prod/ths_reports/kohlerdist.com/a.scott@kohlerdist.com/559b1718821511f1ac1c66b1fd310ba5.jpg" TargetMode="External"/><Relationship Id="rId787" Type="http://schemas.openxmlformats.org/officeDocument/2006/relationships/hyperlink" Target="https://s3.amazonaws.com/cpgcamera_prod/ths_reports/kohlerdist.com/n.melissari@kohlerdist.com/f75fd7247bb111f18626ae252bb716b1.jpg" TargetMode="External"/><Relationship Id="rId994" Type="http://schemas.openxmlformats.org/officeDocument/2006/relationships/hyperlink" Target="https://s3.amazonaws.com/cpgcamera_prod/ths_reports/kohlerdist.com/b.sengebush@kohlerdist.com/3ead0c22762c11f180f96addc4ab0e86.jpg" TargetMode="External"/><Relationship Id="rId2023" Type="http://schemas.openxmlformats.org/officeDocument/2006/relationships/hyperlink" Target="https://s3.amazonaws.com/cpgcamera_prod/ths_reports/kohlerdist.com/p.lopez@kohlerdist.com/8ba7d6924e3111f190c3767d43c4e717.jpg" TargetMode="External"/><Relationship Id="rId2230" Type="http://schemas.openxmlformats.org/officeDocument/2006/relationships/hyperlink" Target="https://s3.amazonaws.com/cpgcamera_prod/ths_reports/kohlerdist.com/a.palmisano@kohlerdist.com/ee5fcf14496e11f1a9fbc2ebcdc1be9c.jpg" TargetMode="External"/><Relationship Id="rId2468" Type="http://schemas.openxmlformats.org/officeDocument/2006/relationships/hyperlink" Target="https://s3.amazonaws.com/cpgcamera_prod/ths_reports/kohlerdist.com/dlagala@kohlerdist.com/c48724a63e5d11f1ab1c2aca04aad2cf.jpg" TargetMode="External"/><Relationship Id="rId202" Type="http://schemas.openxmlformats.org/officeDocument/2006/relationships/hyperlink" Target="https://s3.amazonaws.com/cpgcamera_prod/ths_reports/kohlerdist.com/n.melissari@kohlerdist.com/66b58130846011f1a22bf6a858e5d46d.jpg" TargetMode="External"/><Relationship Id="rId647" Type="http://schemas.openxmlformats.org/officeDocument/2006/relationships/hyperlink" Target="https://s3.amazonaws.com/cpgcamera_prod/ths_reports/kohlerdist.com/n.melissari@kohlerdist.com/b0f042dc7ed711f1b68a8a7eda315059.jpg" TargetMode="External"/><Relationship Id="rId854" Type="http://schemas.openxmlformats.org/officeDocument/2006/relationships/hyperlink" Target="https://s3.amazonaws.com/cpgcamera_prod/ths_reports/kohlerdist.com/p.mclaughlin@kohlerdist.com/345c5f347a3211f1b450c2c1afc8f536.jpg" TargetMode="External"/><Relationship Id="rId1277" Type="http://schemas.openxmlformats.org/officeDocument/2006/relationships/hyperlink" Target="https://s3.amazonaws.com/cpgcamera_prod/ths_reports/kohlerdist.com/p.mclaughlin@kohlerdist.com/19f1f3c26fe011f19277f6f20cce3521.jpg" TargetMode="External"/><Relationship Id="rId1484" Type="http://schemas.openxmlformats.org/officeDocument/2006/relationships/hyperlink" Target="https://s3.amazonaws.com/cpgcamera_prod/ths_reports/kohlerdist.com/a.acciardi@kohlerdist.com/8d6031686b3811f1804a8e6063ac01e3.jpg" TargetMode="External"/><Relationship Id="rId1691" Type="http://schemas.openxmlformats.org/officeDocument/2006/relationships/hyperlink" Target="https://s3.amazonaws.com/cpgcamera_prod/ths_reports/kohlerdist.com/p.mclaughlin@kohlerdist.com/a65a802e6a6111f1bed3aaffa3d9f27a.jpg" TargetMode="External"/><Relationship Id="rId2328" Type="http://schemas.openxmlformats.org/officeDocument/2006/relationships/hyperlink" Target="https://s3.amazonaws.com/cpgcamera_prod/ths_reports/kohlerdist.com/a.palmisano@kohlerdist.com/b368df38489511f191aaca87e82fcbb0.jpg" TargetMode="External"/><Relationship Id="rId507" Type="http://schemas.openxmlformats.org/officeDocument/2006/relationships/hyperlink" Target="https://s3.amazonaws.com/cpgcamera_prod/ths_reports/kohlerdist.com/b.sengebush@kohlerdist.com/331dd09e807211f18fb77ea3e73d7a5f.jpg" TargetMode="External"/><Relationship Id="rId714" Type="http://schemas.openxmlformats.org/officeDocument/2006/relationships/hyperlink" Target="https://s3.amazonaws.com/cpgcamera_prod/ths_reports/kohlerdist.com/b.sengebush@kohlerdist.com/779b85507bc611f18a0d9ed155a5443b.jpg" TargetMode="External"/><Relationship Id="rId921" Type="http://schemas.openxmlformats.org/officeDocument/2006/relationships/hyperlink" Target="https://s3.amazonaws.com/cpgcamera_prod/ths_reports/kohlerdist.com/n.melissari@kohlerdist.com/018321f4796711f19eae6eae52526f49.jpg" TargetMode="External"/><Relationship Id="rId1137" Type="http://schemas.openxmlformats.org/officeDocument/2006/relationships/hyperlink" Target="https://s3.amazonaws.com/cpgcamera_prod/ths_reports/kohlerdist.com/p.mclaughlin@kohlerdist.com/ed52cf6a718a11f1a15a4e0b4e5f78e9.jpg" TargetMode="External"/><Relationship Id="rId1344" Type="http://schemas.openxmlformats.org/officeDocument/2006/relationships/hyperlink" Target="https://s3.amazonaws.com/cpgcamera_prod/ths_reports/kohlerdist.com/p.mclaughlin@kohlerdist.com/e1758cf86f1611f1a8475ebaebbf2f25.jpg" TargetMode="External"/><Relationship Id="rId1551" Type="http://schemas.openxmlformats.org/officeDocument/2006/relationships/hyperlink" Target="https://s3.amazonaws.com/cpgcamera_prod/ths_reports/kohlerdist.com/n.melissari@kohlerdist.com/7173ea346b3411f181058e6063ac01e3.jpg" TargetMode="External"/><Relationship Id="rId1789" Type="http://schemas.openxmlformats.org/officeDocument/2006/relationships/hyperlink" Target="https://s3.amazonaws.com/cpgcamera_prod/ths_reports/kohlerdist.com/n.melissari@kohlerdist.com/913e567868d311f1988636323f544d5b.jpg" TargetMode="External"/><Relationship Id="rId1996" Type="http://schemas.openxmlformats.org/officeDocument/2006/relationships/hyperlink" Target="https://s3.amazonaws.com/cpgcamera_prod/ths_reports/kohlerdist.com/a.acciardi@kohlerdist.com/3d4055564efe11f1a468767d43c4e717.jpg" TargetMode="External"/><Relationship Id="rId50" Type="http://schemas.openxmlformats.org/officeDocument/2006/relationships/hyperlink" Target="https://s3.amazonaws.com/cpgcamera_prod/ths_reports/kohlerdist.com/n.melissari@kohlerdist.com/6e9f950c853711f19f02de2946ffd50e.jpg" TargetMode="External"/><Relationship Id="rId1204" Type="http://schemas.openxmlformats.org/officeDocument/2006/relationships/hyperlink" Target="https://s3.amazonaws.com/cpgcamera_prod/ths_reports/kohlerdist.com/a.scott@kohlerdist.com/7d70ee0c701311f1a1870ef2bcb4e9aa.jpg" TargetMode="External"/><Relationship Id="rId1411" Type="http://schemas.openxmlformats.org/officeDocument/2006/relationships/hyperlink" Target="https://s3.amazonaws.com/cpgcamera_prod/ths_reports/kohlerdist.com/a.scott@kohlerdist.com/97001b6e6e6911f1b74d32adefc10753.jpg" TargetMode="External"/><Relationship Id="rId1649" Type="http://schemas.openxmlformats.org/officeDocument/2006/relationships/hyperlink" Target="https://s3.amazonaws.com/cpgcamera_prod/ths_reports/kohlerdist.com/n.melissari@kohlerdist.com/1e3926706a6911f1a18ecadd732692a0.jpg" TargetMode="External"/><Relationship Id="rId1856" Type="http://schemas.openxmlformats.org/officeDocument/2006/relationships/hyperlink" Target="https://s3.amazonaws.com/cpgcamera_prod/ths_reports/kohlerdist.com/a.scott@kohlerdist.com/bd9e53f664de11f1b4c5a64969367efa.jpg" TargetMode="External"/><Relationship Id="rId1509" Type="http://schemas.openxmlformats.org/officeDocument/2006/relationships/hyperlink" Target="https://s3.amazonaws.com/cpgcamera_prod/ths_reports/kohlerdist.com/n.melissari@kohlerdist.com/7173ea346b3411f181058e6063ac01e3.jpg" TargetMode="External"/><Relationship Id="rId1716" Type="http://schemas.openxmlformats.org/officeDocument/2006/relationships/hyperlink" Target="https://s3.amazonaws.com/cpgcamera_prod/ths_reports/kohlerdist.com/a.scott@kohlerdist.com/215938c668e911f1808636323f544d5b.jpg" TargetMode="External"/><Relationship Id="rId1923" Type="http://schemas.openxmlformats.org/officeDocument/2006/relationships/hyperlink" Target="https://s3.amazonaws.com/cpgcamera_prod/ths_reports/kohlerdist.com/a.scott@kohlerdist.com/799cee5c5dee11f1a5ecd6d1fa8d04aa.jpg" TargetMode="External"/><Relationship Id="rId297" Type="http://schemas.openxmlformats.org/officeDocument/2006/relationships/hyperlink" Target="https://s3.amazonaws.com/cpgcamera_prod/ths_reports/kohlerdist.com/b.sengebush@kohlerdist.com/7311944c845511f197fc2ae291a38e7f.jpg" TargetMode="External"/><Relationship Id="rId2185" Type="http://schemas.openxmlformats.org/officeDocument/2006/relationships/hyperlink" Target="https://s3.amazonaws.com/cpgcamera_prod/ths_reports/kohlerdist.com/j.odonoghue@kohlerdist.com/c1dbee74498111f19eaaa2349d5569f0.jpg" TargetMode="External"/><Relationship Id="rId2392" Type="http://schemas.openxmlformats.org/officeDocument/2006/relationships/hyperlink" Target="https://s3.amazonaws.com/cpgcamera_prod/ths_reports/kohlerdist.com/n.melissari@kohlerdist.com/07f62e1a431f11f18568aed0e7ff82ba.jpg" TargetMode="External"/><Relationship Id="rId157" Type="http://schemas.openxmlformats.org/officeDocument/2006/relationships/hyperlink" Target="https://s3.amazonaws.com/cpgcamera_prod/ths_reports/kohlerdist.com/n.melissari@kohlerdist.com/266e364a846e11f1b8372ae291a38e7f.jpg" TargetMode="External"/><Relationship Id="rId364" Type="http://schemas.openxmlformats.org/officeDocument/2006/relationships/hyperlink" Target="https://s3.amazonaws.com/cpgcamera_prod/ths_reports/kohlerdist.com/a.scott@kohlerdist.com/32fc3a3a820011f1989e927223e8c545.jpg" TargetMode="External"/><Relationship Id="rId2045" Type="http://schemas.openxmlformats.org/officeDocument/2006/relationships/hyperlink" Target="https://s3.amazonaws.com/cpgcamera_prod/ths_reports/kohlerdist.com/m.harboy@kohlerdist.com/d7933fbc4e2011f1b5a6767d43c4e717.jpg" TargetMode="External"/><Relationship Id="rId571" Type="http://schemas.openxmlformats.org/officeDocument/2006/relationships/hyperlink" Target="https://s3.amazonaws.com/cpgcamera_prod/ths_reports/kohlerdist.com/p.mclaughlin@kohlerdist.com/8fb76ad4806011f1bb077ea3e73d7a5f.jpg" TargetMode="External"/><Relationship Id="rId669" Type="http://schemas.openxmlformats.org/officeDocument/2006/relationships/hyperlink" Target="https://s3.amazonaws.com/cpgcamera_prod/ths_reports/kohlerdist.com/p.mclaughlin@kohlerdist.com/9c7e53687c7d11f1bf785ad0ed4bfeef.jpg" TargetMode="External"/><Relationship Id="rId876" Type="http://schemas.openxmlformats.org/officeDocument/2006/relationships/hyperlink" Target="https://s3.amazonaws.com/cpgcamera_prod/ths_reports/kohlerdist.com/p.mclaughlin@kohlerdist.com/8f0ad93e7a2c11f19b22c2c1afc8f536.jpg" TargetMode="External"/><Relationship Id="rId1299" Type="http://schemas.openxmlformats.org/officeDocument/2006/relationships/hyperlink" Target="https://s3.amazonaws.com/cpgcamera_prod/ths_reports/kohlerdist.com/a.scott@kohlerdist.com/bab7d8bc6f2711f19c04fe6a8cf0195a.jpg" TargetMode="External"/><Relationship Id="rId2252" Type="http://schemas.openxmlformats.org/officeDocument/2006/relationships/hyperlink" Target="https://s3.amazonaws.com/cpgcamera_prod/ths_reports/kohlerdist.com/a.lundy@kohlerdist.com/b38acccc496911f18b08aaba1651462a.jpg" TargetMode="External"/><Relationship Id="rId224" Type="http://schemas.openxmlformats.org/officeDocument/2006/relationships/hyperlink" Target="https://s3.amazonaws.com/cpgcamera_prod/ths_reports/kohlerdist.com/b.sengebush@kohlerdist.com/f9643c14845c11f1a70c2ae291a38e7f.jpg" TargetMode="External"/><Relationship Id="rId431" Type="http://schemas.openxmlformats.org/officeDocument/2006/relationships/hyperlink" Target="https://s3.amazonaws.com/cpgcamera_prod/ths_reports/kohlerdist.com/n.melissari@kohlerdist.com/2e54b1fc813211f19d2936d9a9622374.jpg" TargetMode="External"/><Relationship Id="rId529" Type="http://schemas.openxmlformats.org/officeDocument/2006/relationships/hyperlink" Target="https://s3.amazonaws.com/cpgcamera_prod/ths_reports/kohlerdist.com/robinf@kohlerdist.com/765fdb92806b11f195317ea3e73d7a5f.jpg" TargetMode="External"/><Relationship Id="rId736" Type="http://schemas.openxmlformats.org/officeDocument/2006/relationships/hyperlink" Target="https://s3.amazonaws.com/cpgcamera_prod/ths_reports/kohlerdist.com/n.melissari@kohlerdist.com/30d17e7a7bc311f184279ed155a5443b.jpg" TargetMode="External"/><Relationship Id="rId1061" Type="http://schemas.openxmlformats.org/officeDocument/2006/relationships/hyperlink" Target="https://s3.amazonaws.com/cpgcamera_prod/ths_reports/kohlerdist.com/p.mclaughlin@kohlerdist.com/ea18c76c74a211f181d366e0f9ef0448.jpg" TargetMode="External"/><Relationship Id="rId1159" Type="http://schemas.openxmlformats.org/officeDocument/2006/relationships/hyperlink" Target="https://s3.amazonaws.com/cpgcamera_prod/ths_reports/kohlerdist.com/p.mclaughlin@kohlerdist.com/aedc64e6717911f1af53f61d7960ac51.jpg" TargetMode="External"/><Relationship Id="rId1366" Type="http://schemas.openxmlformats.org/officeDocument/2006/relationships/hyperlink" Target="https://s3.amazonaws.com/cpgcamera_prod/ths_reports/kohlerdist.com/p.mclaughlin@kohlerdist.com/a34c96b86f0e11f197780a758cc2e5bc.jpg" TargetMode="External"/><Relationship Id="rId2112" Type="http://schemas.openxmlformats.org/officeDocument/2006/relationships/hyperlink" Target="https://s3.amazonaws.com/cpgcamera_prod/ths_reports/kohlerdist.com/a.acciardi@kohlerdist.com/e3d9b0ac4a4d11f1b2cd2e353b606086.jpg" TargetMode="External"/><Relationship Id="rId2417" Type="http://schemas.openxmlformats.org/officeDocument/2006/relationships/hyperlink" Target="https://s3.amazonaws.com/cpgcamera_prod/ths_reports/kohlerdist.com/n.melissari@kohlerdist.com/263ac0ae3f3511f1bbc82aca04aad2cf.jpg" TargetMode="External"/><Relationship Id="rId943" Type="http://schemas.openxmlformats.org/officeDocument/2006/relationships/hyperlink" Target="https://s3.amazonaws.com/cpgcamera_prod/ths_reports/kohlerdist.com/b.sengebush@kohlerdist.com/206fa6aa770011f1b766566a3ec5e435.jpg" TargetMode="External"/><Relationship Id="rId1019" Type="http://schemas.openxmlformats.org/officeDocument/2006/relationships/hyperlink" Target="https://s3.amazonaws.com/cpgcamera_prod/ths_reports/kohlerdist.com/a.scott@kohlerdist.com/24ad4960757111f1ac402ec42485334c.jpg" TargetMode="External"/><Relationship Id="rId1573" Type="http://schemas.openxmlformats.org/officeDocument/2006/relationships/hyperlink" Target="https://s3.amazonaws.com/cpgcamera_prod/ths_reports/kohlerdist.com/n.melissari@kohlerdist.com/390108206b3011f184d58e6063ac01e3.jpg" TargetMode="External"/><Relationship Id="rId1780" Type="http://schemas.openxmlformats.org/officeDocument/2006/relationships/hyperlink" Target="https://s3.amazonaws.com/cpgcamera_prod/ths_reports/kohlerdist.com/n.melissari@kohlerdist.com/9845ad3468da11f1917136323f544d5b.jpg" TargetMode="External"/><Relationship Id="rId1878" Type="http://schemas.openxmlformats.org/officeDocument/2006/relationships/hyperlink" Target="https://s3.amazonaws.com/cpgcamera_prod/ths_reports/kohlerdist.com/a.scott@kohlerdist.com/692f2eb2641611f19f5302c06eecbe1e.jpg" TargetMode="External"/><Relationship Id="rId72" Type="http://schemas.openxmlformats.org/officeDocument/2006/relationships/hyperlink" Target="https://s3.amazonaws.com/cpgcamera_prod/ths_reports/kohlerdist.com/n.melissari@kohlerdist.com/f47a145e852811f1a649924354bfe064.jpg" TargetMode="External"/><Relationship Id="rId803" Type="http://schemas.openxmlformats.org/officeDocument/2006/relationships/hyperlink" Target="https://s3.amazonaws.com/cpgcamera_prod/ths_reports/kohlerdist.com/n.melissari@kohlerdist.com/f75fd7247bb111f18626ae252bb716b1.jpg" TargetMode="External"/><Relationship Id="rId1226" Type="http://schemas.openxmlformats.org/officeDocument/2006/relationships/hyperlink" Target="https://s3.amazonaws.com/cpgcamera_prod/ths_reports/kohlerdist.com/a.scott@kohlerdist.com/0aa56600701311f1938e0ef2bcb4e9aa.jpg" TargetMode="External"/><Relationship Id="rId1433" Type="http://schemas.openxmlformats.org/officeDocument/2006/relationships/hyperlink" Target="https://s3.amazonaws.com/cpgcamera_prod/ths_reports/kohlerdist.com/a.scott@kohlerdist.com/ec42136a6e5b11f1a8b832adefc10753.jpg" TargetMode="External"/><Relationship Id="rId1640" Type="http://schemas.openxmlformats.org/officeDocument/2006/relationships/hyperlink" Target="https://s3.amazonaws.com/cpgcamera_prod/ths_reports/kohlerdist.com/n.melissari@kohlerdist.com/eef8919c6a6911f18e48cadd732692a0.jpg" TargetMode="External"/><Relationship Id="rId1738" Type="http://schemas.openxmlformats.org/officeDocument/2006/relationships/hyperlink" Target="https://s3.amazonaws.com/cpgcamera_prod/ths_reports/kohlerdist.com/a.scott@kohlerdist.com/215938c668e911f1808636323f544d5b.jpg" TargetMode="External"/><Relationship Id="rId1500" Type="http://schemas.openxmlformats.org/officeDocument/2006/relationships/hyperlink" Target="https://s3.amazonaws.com/cpgcamera_prod/ths_reports/kohlerdist.com/n.melissari@kohlerdist.com/7173ea346b3411f181058e6063ac01e3.jpg" TargetMode="External"/><Relationship Id="rId1945" Type="http://schemas.openxmlformats.org/officeDocument/2006/relationships/hyperlink" Target="https://s3.amazonaws.com/cpgcamera_prod/ths_reports/kohlerdist.com/p.mclaughlin@kohlerdist.com/21ed381a593e11f18216764a5d11bfd8.jpg" TargetMode="External"/><Relationship Id="rId1805" Type="http://schemas.openxmlformats.org/officeDocument/2006/relationships/hyperlink" Target="https://s3.amazonaws.com/cpgcamera_prod/ths_reports/kohlerdist.com/a.scott@kohlerdist.com/42447e7265c611f1949fde86d381b973.jpg" TargetMode="External"/><Relationship Id="rId179" Type="http://schemas.openxmlformats.org/officeDocument/2006/relationships/hyperlink" Target="https://s3.amazonaws.com/cpgcamera_prod/ths_reports/kohlerdist.com/n.melissari@kohlerdist.com/1b3d47a4846211f1afa52ae291a38e7f.jpg" TargetMode="External"/><Relationship Id="rId386" Type="http://schemas.openxmlformats.org/officeDocument/2006/relationships/hyperlink" Target="https://s3.amazonaws.com/cpgcamera_prod/ths_reports/kohlerdist.com/a.scott@kohlerdist.com/11e256b881e211f1b2e2529e1be6c745.jpg" TargetMode="External"/><Relationship Id="rId593" Type="http://schemas.openxmlformats.org/officeDocument/2006/relationships/hyperlink" Target="https://s3.amazonaws.com/cpgcamera_prod/ths_reports/kohlerdist.com/a.scott@kohlerdist.com/acbe81867fb511f1880e0a7de4540e70.jpg" TargetMode="External"/><Relationship Id="rId2067" Type="http://schemas.openxmlformats.org/officeDocument/2006/relationships/hyperlink" Target="https://s3.amazonaws.com/cpgcamera_prod/ths_reports/kohlerdist.com/a.acciardi@kohlerdist.com/344b23004d6311f1a649767d43c4e717.jpg" TargetMode="External"/><Relationship Id="rId2274" Type="http://schemas.openxmlformats.org/officeDocument/2006/relationships/hyperlink" Target="https://s3.amazonaws.com/cpgcamera_prod/ths_reports/kohlerdist.com/a.acciardi@kohlerdist.com/6cdb883c496111f18677c2ebcdc1be9c.jpg" TargetMode="External"/><Relationship Id="rId2481" Type="http://schemas.openxmlformats.org/officeDocument/2006/relationships/hyperlink" Target="https://s3.amazonaws.com/cpgcamera_prod/ths_reports/kohlerdist.com/n.melissari@kohlerdist.com/8076147c3e5b11f1993bd203528d3bd2.jpg" TargetMode="External"/><Relationship Id="rId246" Type="http://schemas.openxmlformats.org/officeDocument/2006/relationships/hyperlink" Target="https://s3.amazonaws.com/cpgcamera_prod/ths_reports/kohlerdist.com/b.sengebush@kohlerdist.com/f9e329a2845c11f1a70c2ae291a38e7f.jpg" TargetMode="External"/><Relationship Id="rId453" Type="http://schemas.openxmlformats.org/officeDocument/2006/relationships/hyperlink" Target="https://s3.amazonaws.com/cpgcamera_prod/ths_reports/kohlerdist.com/n.melissari@kohlerdist.com/58046124812c11f18d48bee82d8e4f0d.jpg" TargetMode="External"/><Relationship Id="rId660" Type="http://schemas.openxmlformats.org/officeDocument/2006/relationships/hyperlink" Target="https://s3.amazonaws.com/cpgcamera_prod/ths_reports/kohlerdist.com/n.melissari@kohlerdist.com/49ba097e7ed511f1a0e11e894bf1315d.jpg" TargetMode="External"/><Relationship Id="rId898" Type="http://schemas.openxmlformats.org/officeDocument/2006/relationships/hyperlink" Target="https://s3.amazonaws.com/cpgcamera_prod/ths_reports/kohlerdist.com/b.sengebush@kohlerdist.com/1aa78a227a1f11f19e8fc2c1afc8f536.jpg" TargetMode="External"/><Relationship Id="rId1083" Type="http://schemas.openxmlformats.org/officeDocument/2006/relationships/hyperlink" Target="https://s3.amazonaws.com/cpgcamera_prod/ths_reports/kohlerdist.com/a.scott@kohlerdist.com/37b1afd0749311f1ac23d2cf5d94219a.jpg" TargetMode="External"/><Relationship Id="rId1290" Type="http://schemas.openxmlformats.org/officeDocument/2006/relationships/hyperlink" Target="https://s3.amazonaws.com/cpgcamera_prod/ths_reports/kohlerdist.com/p.mclaughlin@kohlerdist.com/631d2e026f2e11f18137528add57bb54.jpg" TargetMode="External"/><Relationship Id="rId2134" Type="http://schemas.openxmlformats.org/officeDocument/2006/relationships/hyperlink" Target="https://s3.amazonaws.com/cpgcamera_prod/ths_reports/kohlerdist.com/j.colonna@kohlerdist.com/7deb56424a3e11f19aae2e353b606086.jpg" TargetMode="External"/><Relationship Id="rId2341" Type="http://schemas.openxmlformats.org/officeDocument/2006/relationships/hyperlink" Target="https://s3.amazonaws.com/cpgcamera_prod/ths_reports/kohlerdist.com/n.melissari@kohlerdist.com/e4904f2a44c011f199c5c266f5b94518.jpg" TargetMode="External"/><Relationship Id="rId106" Type="http://schemas.openxmlformats.org/officeDocument/2006/relationships/hyperlink" Target="https://s3.amazonaws.com/cpgcamera_prod/ths_reports/kohlerdist.com/c.payton@kohlerdist.com/0558b7ec851711f1b28fc28705ccc8a4.jpg" TargetMode="External"/><Relationship Id="rId313" Type="http://schemas.openxmlformats.org/officeDocument/2006/relationships/hyperlink" Target="https://s3.amazonaws.com/cpgcamera_prod/ths_reports/kohlerdist.com/n.melissari@kohlerdist.com/0ad4978c845311f1ad252ae291a38e7f.jpg" TargetMode="External"/><Relationship Id="rId758" Type="http://schemas.openxmlformats.org/officeDocument/2006/relationships/hyperlink" Target="https://s3.amazonaws.com/cpgcamera_prod/ths_reports/kohlerdist.com/n.melissari@kohlerdist.com/1769c0367bba11f1bd01a21eb7116df6.jpg" TargetMode="External"/><Relationship Id="rId965" Type="http://schemas.openxmlformats.org/officeDocument/2006/relationships/hyperlink" Target="https://s3.amazonaws.com/cpgcamera_prod/ths_reports/kohlerdist.com/a.scott@kohlerdist.com/cb234ac2765411f19af1566a3ec5e435.jpg" TargetMode="External"/><Relationship Id="rId1150" Type="http://schemas.openxmlformats.org/officeDocument/2006/relationships/hyperlink" Target="https://s3.amazonaws.com/cpgcamera_prod/ths_reports/kohlerdist.com/a.scott@kohlerdist.com/6f95b1ca718811f19caeceb0d08f0f73.jpg" TargetMode="External"/><Relationship Id="rId1388" Type="http://schemas.openxmlformats.org/officeDocument/2006/relationships/hyperlink" Target="https://s3.amazonaws.com/cpgcamera_prod/ths_reports/kohlerdist.com/a.scott@kohlerdist.com/798dbd2e6e6f11f19e7c9adda404b78a.jpg" TargetMode="External"/><Relationship Id="rId1595" Type="http://schemas.openxmlformats.org/officeDocument/2006/relationships/hyperlink" Target="https://s3.amazonaws.com/cpgcamera_prod/ths_reports/kohlerdist.com/n.melissari@kohlerdist.com/f657933c6b2e11f1b48612542cd93551.jpg" TargetMode="External"/><Relationship Id="rId2439" Type="http://schemas.openxmlformats.org/officeDocument/2006/relationships/hyperlink" Target="https://s3.amazonaws.com/cpgcamera_prod/ths_reports/kohlerdist.com/dlagala@kohlerdist.com/8a4e5aa03e7d11f19d5016fc07c30496.jpg" TargetMode="External"/><Relationship Id="rId94" Type="http://schemas.openxmlformats.org/officeDocument/2006/relationships/hyperlink" Target="https://s3.amazonaws.com/cpgcamera_prod/ths_reports/kohlerdist.com/n.melissari@kohlerdist.com/f2d1b026852311f182099e81334f7fd2.jpg" TargetMode="External"/><Relationship Id="rId520" Type="http://schemas.openxmlformats.org/officeDocument/2006/relationships/hyperlink" Target="https://s3.amazonaws.com/cpgcamera_prod/ths_reports/kohlerdist.com/b.sengebush@kohlerdist.com/1fefaa98806c11f18a9f6ee4cd3b7231.jpg" TargetMode="External"/><Relationship Id="rId618" Type="http://schemas.openxmlformats.org/officeDocument/2006/relationships/hyperlink" Target="https://s3.amazonaws.com/cpgcamera_prod/ths_reports/kohlerdist.com/a.palmisano@kohlerdist.com/802a6d267f9f11f1948a46219b10de08.jpg" TargetMode="External"/><Relationship Id="rId825" Type="http://schemas.openxmlformats.org/officeDocument/2006/relationships/hyperlink" Target="https://s3.amazonaws.com/cpgcamera_prod/ths_reports/kohlerdist.com/p.mclaughlin@kohlerdist.com/06cdafac7aee11f18c86e685f4fde8ba.jpg" TargetMode="External"/><Relationship Id="rId1248" Type="http://schemas.openxmlformats.org/officeDocument/2006/relationships/hyperlink" Target="https://s3.amazonaws.com/cpgcamera_prod/ths_reports/kohlerdist.com/s.donahue@kohlerdist.com/d51ccb84700011f1aaa50ef2bcb4e9aa.jpg" TargetMode="External"/><Relationship Id="rId1455" Type="http://schemas.openxmlformats.org/officeDocument/2006/relationships/hyperlink" Target="https://s3.amazonaws.com/cpgcamera_prod/ths_reports/kohlerdist.com/a.scott@kohlerdist.com/ddb545806e4f11f19ee2b2245db26c03.jpg" TargetMode="External"/><Relationship Id="rId1662" Type="http://schemas.openxmlformats.org/officeDocument/2006/relationships/hyperlink" Target="https://s3.amazonaws.com/cpgcamera_prod/ths_reports/kohlerdist.com/n.melissari@kohlerdist.com/1f1f172a6a6911f18ab7aaffa3d9f27a.jpg" TargetMode="External"/><Relationship Id="rId2201" Type="http://schemas.openxmlformats.org/officeDocument/2006/relationships/hyperlink" Target="https://s3.amazonaws.com/cpgcamera_prod/ths_reports/kohlerdist.com/n.melissari@kohlerdist.com/133ef03a497411f19bc2a2349d5569f0.jpg" TargetMode="External"/><Relationship Id="rId2506" Type="http://schemas.openxmlformats.org/officeDocument/2006/relationships/hyperlink" Target="https://s3.amazonaws.com/cpgcamera_prod/ths_reports/kohlerdist.com/m.ast@kohlerdist.com/fa25c2cc3ce911f19df7a64e0198c478.jpg" TargetMode="External"/><Relationship Id="rId1010" Type="http://schemas.openxmlformats.org/officeDocument/2006/relationships/hyperlink" Target="https://s3.amazonaws.com/cpgcamera_prod/ths_reports/kohlerdist.com/p.mclaughlin@kohlerdist.com/0b139986758b11f1b0b4d2305ddbe756.jpg" TargetMode="External"/><Relationship Id="rId1108" Type="http://schemas.openxmlformats.org/officeDocument/2006/relationships/hyperlink" Target="https://s3.amazonaws.com/cpgcamera_prod/ths_reports/kohlerdist.com/a.scott@kohlerdist.com/d824112273e111f19b6dee23edc1b1db.jpg" TargetMode="External"/><Relationship Id="rId1315" Type="http://schemas.openxmlformats.org/officeDocument/2006/relationships/hyperlink" Target="https://s3.amazonaws.com/cpgcamera_prod/ths_reports/kohlerdist.com/p.mclaughlin@kohlerdist.com/ef2a6a486f2111f1954fd62fabc52eb8.jpg" TargetMode="External"/><Relationship Id="rId1967" Type="http://schemas.openxmlformats.org/officeDocument/2006/relationships/hyperlink" Target="https://s3.amazonaws.com/cpgcamera_prod/ths_reports/kohlerdist.com/p.mclaughlin@kohlerdist.com/7171879c553811f1953cfefac5d4e15e.jpg" TargetMode="External"/><Relationship Id="rId1522" Type="http://schemas.openxmlformats.org/officeDocument/2006/relationships/hyperlink" Target="https://s3.amazonaws.com/cpgcamera_prod/ths_reports/kohlerdist.com/n.melissari@kohlerdist.com/7173ea346b3411f181058e6063ac01e3.jpg" TargetMode="External"/><Relationship Id="rId21" Type="http://schemas.openxmlformats.org/officeDocument/2006/relationships/hyperlink" Target="https://s3.amazonaws.com/cpgcamera_prod/ths_reports/kohlerdist.com/n.melissari@kohlerdist.com/01a42a6e854411f19310de2946ffd50e.jpg" TargetMode="External"/><Relationship Id="rId2089" Type="http://schemas.openxmlformats.org/officeDocument/2006/relationships/hyperlink" Target="https://s3.amazonaws.com/cpgcamera_prod/ths_reports/kohlerdist.com/n.melissari@kohlerdist.com/f08cae7c4b0a11f1a6095209d6dceaf8.jpg" TargetMode="External"/><Relationship Id="rId2296" Type="http://schemas.openxmlformats.org/officeDocument/2006/relationships/hyperlink" Target="https://s3.amazonaws.com/cpgcamera_prod/ths_reports/kohlerdist.com/j.colonna@kohlerdist.com/2e3e12b648b211f18a1456cb454cd580.jpg" TargetMode="External"/><Relationship Id="rId268" Type="http://schemas.openxmlformats.org/officeDocument/2006/relationships/hyperlink" Target="https://s3.amazonaws.com/cpgcamera_prod/ths_reports/kohlerdist.com/b.sengebush@kohlerdist.com/8bc81ef0845711f1bb3b2ae291a38e7f.jpg" TargetMode="External"/><Relationship Id="rId475" Type="http://schemas.openxmlformats.org/officeDocument/2006/relationships/hyperlink" Target="https://s3.amazonaws.com/cpgcamera_prod/ths_reports/kohlerdist.com/b.sengebush@kohlerdist.com/3a9ff990809611f1a9636ee4cd3b7231.jpg" TargetMode="External"/><Relationship Id="rId682" Type="http://schemas.openxmlformats.org/officeDocument/2006/relationships/hyperlink" Target="https://s3.amazonaws.com/cpgcamera_prod/ths_reports/kohlerdist.com/n.melissari@kohlerdist.com/1dd082227be011f197509ed155a5443b.jpg" TargetMode="External"/><Relationship Id="rId2156" Type="http://schemas.openxmlformats.org/officeDocument/2006/relationships/hyperlink" Target="https://s3.amazonaws.com/cpgcamera_prod/ths_reports/kohlerdist.com/a.acciardi@kohlerdist.com/2ce31b7a4a3111f1b045c2ebcdc1be9c.jpg" TargetMode="External"/><Relationship Id="rId2363" Type="http://schemas.openxmlformats.org/officeDocument/2006/relationships/hyperlink" Target="https://s3.amazonaws.com/cpgcamera_prod/ths_reports/kohlerdist.com/robinf@kohlerdist.com/6165a128440b11f1be3f42c71f1c2c51.jpg" TargetMode="External"/><Relationship Id="rId128" Type="http://schemas.openxmlformats.org/officeDocument/2006/relationships/hyperlink" Target="https://s3.amazonaws.com/cpgcamera_prod/ths_reports/kohlerdist.com/n.melissari@kohlerdist.com/00a9bc92847b11f18e5f2ae291a38e7f.jpg" TargetMode="External"/><Relationship Id="rId335" Type="http://schemas.openxmlformats.org/officeDocument/2006/relationships/hyperlink" Target="https://s3.amazonaws.com/cpgcamera_prod/ths_reports/kohlerdist.com/a.scott@kohlerdist.com/44683c7e823c11f1a6ae927223e8c545.jpg" TargetMode="External"/><Relationship Id="rId542" Type="http://schemas.openxmlformats.org/officeDocument/2006/relationships/hyperlink" Target="https://s3.amazonaws.com/cpgcamera_prod/ths_reports/kohlerdist.com/b.sengebush@kohlerdist.com/cd6c2c1a806611f1bfcf7ea3e73d7a5f.jpg" TargetMode="External"/><Relationship Id="rId1172" Type="http://schemas.openxmlformats.org/officeDocument/2006/relationships/hyperlink" Target="https://s3.amazonaws.com/cpgcamera_prod/ths_reports/kohlerdist.com/a.palmisano@kohlerdist.com/7cdb940270da11f1bec386929dcb627d.jpg" TargetMode="External"/><Relationship Id="rId2016" Type="http://schemas.openxmlformats.org/officeDocument/2006/relationships/hyperlink" Target="https://s3.amazonaws.com/cpgcamera_prod/ths_reports/kohlerdist.com/a.acciardi@kohlerdist.com/0a5a5c1e4ef811f182695246a9f98eef.jpg" TargetMode="External"/><Relationship Id="rId2223" Type="http://schemas.openxmlformats.org/officeDocument/2006/relationships/hyperlink" Target="https://s3.amazonaws.com/cpgcamera_prod/ths_reports/kohlerdist.com/b.sengebush@kohlerdist.com/38a13746497111f18cdfc2ebcdc1be9c.jpg" TargetMode="External"/><Relationship Id="rId2430" Type="http://schemas.openxmlformats.org/officeDocument/2006/relationships/hyperlink" Target="https://s3.amazonaws.com/cpgcamera_prod/ths_reports/kohlerdist.com/n.melissari@kohlerdist.com/b27fe4c23f2b11f186f42aca04aad2cf.jpg" TargetMode="External"/><Relationship Id="rId402" Type="http://schemas.openxmlformats.org/officeDocument/2006/relationships/hyperlink" Target="https://s3.amazonaws.com/cpgcamera_prod/ths_reports/kohlerdist.com/n.melissari@kohlerdist.com/c2704fda813d11f18a08529e1be6c745.jpg" TargetMode="External"/><Relationship Id="rId1032" Type="http://schemas.openxmlformats.org/officeDocument/2006/relationships/hyperlink" Target="https://s3.amazonaws.com/cpgcamera_prod/ths_reports/kohlerdist.com/p.mclaughlin@kohlerdist.com/0f1b0bb6756f11f1b059d2305ddbe756.jpg" TargetMode="External"/><Relationship Id="rId1989" Type="http://schemas.openxmlformats.org/officeDocument/2006/relationships/hyperlink" Target="https://s3.amazonaws.com/cpgcamera_prod/ths_reports/kohlerdist.com/p.mclaughlin@kohlerdist.com/663c06bc507a11f1ab917aa1d5603fc1.jpg" TargetMode="External"/><Relationship Id="rId1849" Type="http://schemas.openxmlformats.org/officeDocument/2006/relationships/hyperlink" Target="https://s3.amazonaws.com/cpgcamera_prod/ths_reports/kohlerdist.com/a.scott@kohlerdist.com/bd9e53f664de11f1b4c5a64969367efa.jpg" TargetMode="External"/><Relationship Id="rId192" Type="http://schemas.openxmlformats.org/officeDocument/2006/relationships/hyperlink" Target="https://s3.amazonaws.com/cpgcamera_prod/ths_reports/kohlerdist.com/n.melissari@kohlerdist.com/66b58130846011f1a22bf6a858e5d46d.jpg" TargetMode="External"/><Relationship Id="rId1709" Type="http://schemas.openxmlformats.org/officeDocument/2006/relationships/hyperlink" Target="https://s3.amazonaws.com/cpgcamera_prod/ths_reports/kohlerdist.com/a.scott@kohlerdist.com/215938c668e911f1808636323f544d5b.jpg" TargetMode="External"/><Relationship Id="rId1916" Type="http://schemas.openxmlformats.org/officeDocument/2006/relationships/hyperlink" Target="https://s3.amazonaws.com/cpgcamera_prod/ths_reports/kohlerdist.com/a.palmisano@kohlerdist.com/3bbc74105f5911f1826146d728e42365.jpg" TargetMode="External"/><Relationship Id="rId2080" Type="http://schemas.openxmlformats.org/officeDocument/2006/relationships/hyperlink" Target="https://s3.amazonaws.com/cpgcamera_prod/ths_reports/kohlerdist.com/n.melissari@kohlerdist.com/44cac5004d5411f181215209d6dceaf8.jpg" TargetMode="External"/><Relationship Id="rId869" Type="http://schemas.openxmlformats.org/officeDocument/2006/relationships/hyperlink" Target="https://s3.amazonaws.com/cpgcamera_prod/ths_reports/kohlerdist.com/b.sengebush@kohlerdist.com/a08ac0d67a3911f1ab5e0ab7946f5aa9.jpg" TargetMode="External"/><Relationship Id="rId1499" Type="http://schemas.openxmlformats.org/officeDocument/2006/relationships/hyperlink" Target="https://s3.amazonaws.com/cpgcamera_prod/ths_reports/kohlerdist.com/n.melissari@kohlerdist.com/7173ea346b3411f181058e6063ac01e3.jpg" TargetMode="External"/><Relationship Id="rId729" Type="http://schemas.openxmlformats.org/officeDocument/2006/relationships/hyperlink" Target="https://s3.amazonaws.com/cpgcamera_prod/ths_reports/kohlerdist.com/b.sengebush@kohlerdist.com/6bc66d8c7bc411f1b3d5a21eb7116df6.jpg" TargetMode="External"/><Relationship Id="rId1359" Type="http://schemas.openxmlformats.org/officeDocument/2006/relationships/hyperlink" Target="https://s3.amazonaws.com/cpgcamera_prod/ths_reports/kohlerdist.com/a.palmisano@kohlerdist.com/aef9ebf66f1211f1966e0a758cc2e5bc.jpg" TargetMode="External"/><Relationship Id="rId936" Type="http://schemas.openxmlformats.org/officeDocument/2006/relationships/hyperlink" Target="https://s3.amazonaws.com/cpgcamera_prod/ths_reports/kohlerdist.com/b.sengebush@kohlerdist.com/a29092c8795511f1b6cf6eae52526f49.jpg" TargetMode="External"/><Relationship Id="rId1219" Type="http://schemas.openxmlformats.org/officeDocument/2006/relationships/hyperlink" Target="https://s3.amazonaws.com/cpgcamera_prod/ths_reports/kohlerdist.com/a.scott@kohlerdist.com/0aa56600701311f1938e0ef2bcb4e9aa.jpg" TargetMode="External"/><Relationship Id="rId1566" Type="http://schemas.openxmlformats.org/officeDocument/2006/relationships/hyperlink" Target="https://s3.amazonaws.com/cpgcamera_prod/ths_reports/kohlerdist.com/n.melissari@kohlerdist.com/b1f5d4ee6b3111f1b10e8e6063ac01e3.jpg" TargetMode="External"/><Relationship Id="rId1773" Type="http://schemas.openxmlformats.org/officeDocument/2006/relationships/hyperlink" Target="https://s3.amazonaws.com/cpgcamera_prod/ths_reports/kohlerdist.com/n.melissari@kohlerdist.com/9845ad3468da11f1917136323f544d5b.jpg" TargetMode="External"/><Relationship Id="rId1980" Type="http://schemas.openxmlformats.org/officeDocument/2006/relationships/hyperlink" Target="https://s3.amazonaws.com/cpgcamera_prod/ths_reports/kohlerdist.com/p.mclaughlin@kohlerdist.com/f9d90806539111f19ebadee4f5a56135.jpg" TargetMode="External"/><Relationship Id="rId65" Type="http://schemas.openxmlformats.org/officeDocument/2006/relationships/hyperlink" Target="https://s3.amazonaws.com/cpgcamera_prod/ths_reports/kohlerdist.com/n.melissari@kohlerdist.com/5be77bae852911f1b23d924354bfe064.jpg" TargetMode="External"/><Relationship Id="rId1426" Type="http://schemas.openxmlformats.org/officeDocument/2006/relationships/hyperlink" Target="https://s3.amazonaws.com/cpgcamera_prod/ths_reports/kohlerdist.com/a.scott@kohlerdist.com/0c8a05c46e6111f1a40eb2245db26c03.jpg" TargetMode="External"/><Relationship Id="rId1633" Type="http://schemas.openxmlformats.org/officeDocument/2006/relationships/hyperlink" Target="https://s3.amazonaws.com/cpgcamera_prod/ths_reports/kohlerdist.com/b.sengebush@kohlerdist.com/aece0bb26a6c11f1a030aaffa3d9f27a.jpg" TargetMode="External"/><Relationship Id="rId1840" Type="http://schemas.openxmlformats.org/officeDocument/2006/relationships/hyperlink" Target="https://s3.amazonaws.com/cpgcamera_prod/ths_reports/kohlerdist.com/a.scott@kohlerdist.com/a6dcd13664e011f1ad063e40334ee8e7.jpg" TargetMode="External"/><Relationship Id="rId1700" Type="http://schemas.openxmlformats.org/officeDocument/2006/relationships/hyperlink" Target="https://s3.amazonaws.com/cpgcamera_prod/ths_reports/kohlerdist.com/a.scott@kohlerdist.com/6c0d72c869a811f1b619aaffa3d9f27a.jpg" TargetMode="External"/><Relationship Id="rId379" Type="http://schemas.openxmlformats.org/officeDocument/2006/relationships/hyperlink" Target="https://s3.amazonaws.com/cpgcamera_prod/ths_reports/kohlerdist.com/a.scott@kohlerdist.com/da7faf0c81e311f1a022a6469b8b872b.jpg" TargetMode="External"/><Relationship Id="rId586" Type="http://schemas.openxmlformats.org/officeDocument/2006/relationships/hyperlink" Target="https://s3.amazonaws.com/cpgcamera_prod/ths_reports/kohlerdist.com/a.scott@kohlerdist.com/acbe81867fb511f1880e0a7de4540e70.jpg" TargetMode="External"/><Relationship Id="rId793" Type="http://schemas.openxmlformats.org/officeDocument/2006/relationships/hyperlink" Target="https://s3.amazonaws.com/cpgcamera_prod/ths_reports/kohlerdist.com/n.melissari@kohlerdist.com/f75fd7247bb111f18626ae252bb716b1.jpg" TargetMode="External"/><Relationship Id="rId2267" Type="http://schemas.openxmlformats.org/officeDocument/2006/relationships/hyperlink" Target="https://s3.amazonaws.com/cpgcamera_prod/ths_reports/kohlerdist.com/j.odonoghue@kohlerdist.com/1e63810c496411f1ae3ba2349d5569f0.jpg" TargetMode="External"/><Relationship Id="rId2474" Type="http://schemas.openxmlformats.org/officeDocument/2006/relationships/hyperlink" Target="https://s3.amazonaws.com/cpgcamera_prod/ths_reports/kohlerdist.com/a.palmisano@kohlerdist.com/b049251c3e5c11f1902002c517e52295.jpg" TargetMode="External"/><Relationship Id="rId239" Type="http://schemas.openxmlformats.org/officeDocument/2006/relationships/hyperlink" Target="https://s3.amazonaws.com/cpgcamera_prod/ths_reports/kohlerdist.com/b.sengebush@kohlerdist.com/f9e329a2845c11f1a70c2ae291a38e7f.jpg" TargetMode="External"/><Relationship Id="rId446" Type="http://schemas.openxmlformats.org/officeDocument/2006/relationships/hyperlink" Target="https://s3.amazonaws.com/cpgcamera_prod/ths_reports/kohlerdist.com/p.mclaughlin@kohlerdist.com/0816cd3a812e11f19593bee82d8e4f0d.jpg" TargetMode="External"/><Relationship Id="rId653" Type="http://schemas.openxmlformats.org/officeDocument/2006/relationships/hyperlink" Target="https://s3.amazonaws.com/cpgcamera_prod/ths_reports/kohlerdist.com/b.sengebush@kohlerdist.com/a33c43487ee611f18dcf3a3f7ea9bb21.jpg" TargetMode="External"/><Relationship Id="rId1076" Type="http://schemas.openxmlformats.org/officeDocument/2006/relationships/hyperlink" Target="https://s3.amazonaws.com/cpgcamera_prod/ths_reports/kohlerdist.com/a.scott@kohlerdist.com/9a842e98749411f18ede62da5111e423.jpg" TargetMode="External"/><Relationship Id="rId1283" Type="http://schemas.openxmlformats.org/officeDocument/2006/relationships/hyperlink" Target="https://s3.amazonaws.com/cpgcamera_prod/ths_reports/kohlerdist.com/a.scott@kohlerdist.com/116f36826f4611f19fb61a03a580b31b.jpg" TargetMode="External"/><Relationship Id="rId1490" Type="http://schemas.openxmlformats.org/officeDocument/2006/relationships/hyperlink" Target="https://s3.amazonaws.com/cpgcamera_prod/ths_reports/kohlerdist.com/robinf@kohlerdist.com/6805251e6b3711f1be0b8e6063ac01e3.jpg" TargetMode="External"/><Relationship Id="rId2127" Type="http://schemas.openxmlformats.org/officeDocument/2006/relationships/hyperlink" Target="https://s3.amazonaws.com/cpgcamera_prod/ths_reports/kohlerdist.com/n.melissari@kohlerdist.com/5b674f624a3f11f18f410edafcaaaf45.jpg" TargetMode="External"/><Relationship Id="rId2334" Type="http://schemas.openxmlformats.org/officeDocument/2006/relationships/hyperlink" Target="https://s3.amazonaws.com/cpgcamera_prod/ths_reports/kohlerdist.com/robinf@kohlerdist.com/941c7152457611f19b04c266f5b94518.jpg" TargetMode="External"/><Relationship Id="rId306" Type="http://schemas.openxmlformats.org/officeDocument/2006/relationships/hyperlink" Target="https://s3.amazonaws.com/cpgcamera_prod/ths_reports/kohlerdist.com/n.melissari@kohlerdist.com/efb8ad1a845411f1bf7e4ad464241486.jpg" TargetMode="External"/><Relationship Id="rId860" Type="http://schemas.openxmlformats.org/officeDocument/2006/relationships/hyperlink" Target="https://s3.amazonaws.com/cpgcamera_prod/ths_reports/kohlerdist.com/b.sengebush@kohlerdist.com/a08ac0d67a3911f1ab5e0ab7946f5aa9.jpg" TargetMode="External"/><Relationship Id="rId1143" Type="http://schemas.openxmlformats.org/officeDocument/2006/relationships/hyperlink" Target="https://s3.amazonaws.com/cpgcamera_prod/ths_reports/kohlerdist.com/a.scott@kohlerdist.com/6f95b1ca718811f19caeceb0d08f0f73.jpg" TargetMode="External"/><Relationship Id="rId513" Type="http://schemas.openxmlformats.org/officeDocument/2006/relationships/hyperlink" Target="https://s3.amazonaws.com/cpgcamera_prod/ths_reports/kohlerdist.com/b.sengebush@kohlerdist.com/1b9380b6806f11f18c5c7ea3e73d7a5f.jpg" TargetMode="External"/><Relationship Id="rId720" Type="http://schemas.openxmlformats.org/officeDocument/2006/relationships/hyperlink" Target="https://s3.amazonaws.com/cpgcamera_prod/ths_reports/kohlerdist.com/b.sengebush@kohlerdist.com/779b85507bc611f18a0d9ed155a5443b.jpg" TargetMode="External"/><Relationship Id="rId1350" Type="http://schemas.openxmlformats.org/officeDocument/2006/relationships/hyperlink" Target="https://s3.amazonaws.com/cpgcamera_prod/ths_reports/kohlerdist.com/p.mclaughlin@kohlerdist.com/e1758cf86f1611f1a8475ebaebbf2f25.jpg" TargetMode="External"/><Relationship Id="rId2401" Type="http://schemas.openxmlformats.org/officeDocument/2006/relationships/hyperlink" Target="https://s3.amazonaws.com/cpgcamera_prod/ths_reports/kohlerdist.com/n.melissari@kohlerdist.com/8f3fe012431711f198b83af4b79d4a13.jpg" TargetMode="External"/><Relationship Id="rId1003" Type="http://schemas.openxmlformats.org/officeDocument/2006/relationships/hyperlink" Target="https://s3.amazonaws.com/cpgcamera_prod/ths_reports/kohlerdist.com/p.mclaughlin@kohlerdist.com/0b139986758b11f1b0b4d2305ddbe756.jpg" TargetMode="External"/><Relationship Id="rId1210" Type="http://schemas.openxmlformats.org/officeDocument/2006/relationships/hyperlink" Target="https://s3.amazonaws.com/cpgcamera_prod/ths_reports/kohlerdist.com/a.scott@kohlerdist.com/40d3aa02701311f181440ef2bcb4e9aa.jpg" TargetMode="External"/><Relationship Id="rId2191" Type="http://schemas.openxmlformats.org/officeDocument/2006/relationships/hyperlink" Target="https://s3.amazonaws.com/cpgcamera_prod/ths_reports/kohlerdist.com/h.sadik@kohlerdist.com/cf5344e0497b11f19827a2349d5569f0.jpg" TargetMode="External"/><Relationship Id="rId163" Type="http://schemas.openxmlformats.org/officeDocument/2006/relationships/hyperlink" Target="https://s3.amazonaws.com/cpgcamera_prod/ths_reports/kohlerdist.com/b.sengebush@kohlerdist.com/d7674ea8846b11f1b4002ae291a38e7f.jpg" TargetMode="External"/><Relationship Id="rId370" Type="http://schemas.openxmlformats.org/officeDocument/2006/relationships/hyperlink" Target="https://s3.amazonaws.com/cpgcamera_prod/ths_reports/kohlerdist.com/a.scott@kohlerdist.com/0b5db5c881fe11f1815e66b1fd310ba5.jpg" TargetMode="External"/><Relationship Id="rId2051" Type="http://schemas.openxmlformats.org/officeDocument/2006/relationships/hyperlink" Target="https://s3.amazonaws.com/cpgcamera_prod/ths_reports/kohlerdist.com/m.harboy@kohlerdist.com/3c47867e4e1d11f191b3767d43c4e717.jpg" TargetMode="External"/><Relationship Id="rId230" Type="http://schemas.openxmlformats.org/officeDocument/2006/relationships/hyperlink" Target="https://s3.amazonaws.com/cpgcamera_prod/ths_reports/kohlerdist.com/b.sengebush@kohlerdist.com/f9643c14845c11f1a70c2ae291a38e7f.jpg" TargetMode="External"/><Relationship Id="rId1677" Type="http://schemas.openxmlformats.org/officeDocument/2006/relationships/hyperlink" Target="https://s3.amazonaws.com/cpgcamera_prod/ths_reports/kohlerdist.com/b.sengebush@kohlerdist.com/0648ed7e6a6511f180d1cadd732692a0.jpg" TargetMode="External"/><Relationship Id="rId1884" Type="http://schemas.openxmlformats.org/officeDocument/2006/relationships/hyperlink" Target="https://s3.amazonaws.com/cpgcamera_prod/ths_reports/kohlerdist.com/a.scott@kohlerdist.com/3a2f35da641111f18dee02c06eecbe1e.jpg" TargetMode="External"/><Relationship Id="rId907" Type="http://schemas.openxmlformats.org/officeDocument/2006/relationships/hyperlink" Target="https://s3.amazonaws.com/cpgcamera_prod/ths_reports/kohlerdist.com/b.sengebush@kohlerdist.com/fb6d5b4c7a1811f186c5be8939013b6d.jpg" TargetMode="External"/><Relationship Id="rId1537" Type="http://schemas.openxmlformats.org/officeDocument/2006/relationships/hyperlink" Target="https://s3.amazonaws.com/cpgcamera_prod/ths_reports/kohlerdist.com/n.melissari@kohlerdist.com/7173ea346b3411f181058e6063ac01e3.jpg" TargetMode="External"/><Relationship Id="rId1744" Type="http://schemas.openxmlformats.org/officeDocument/2006/relationships/hyperlink" Target="https://s3.amazonaws.com/cpgcamera_prod/ths_reports/kohlerdist.com/a.scott@kohlerdist.com/215938c668e911f1808636323f544d5b.jpg" TargetMode="External"/><Relationship Id="rId1951" Type="http://schemas.openxmlformats.org/officeDocument/2006/relationships/hyperlink" Target="https://s3.amazonaws.com/cpgcamera_prod/ths_reports/kohlerdist.com/a.scott@kohlerdist.com/8ef381ec592711f192dc764a5d11bfd8.jpg" TargetMode="External"/><Relationship Id="rId36" Type="http://schemas.openxmlformats.org/officeDocument/2006/relationships/hyperlink" Target="https://s3.amazonaws.com/cpgcamera_prod/ths_reports/kohlerdist.com/n.melissari@kohlerdist.com/713c86ee853c11f183c7de2946ffd50e.jpg" TargetMode="External"/><Relationship Id="rId1604" Type="http://schemas.openxmlformats.org/officeDocument/2006/relationships/hyperlink" Target="https://s3.amazonaws.com/cpgcamera_prod/ths_reports/kohlerdist.com/n.melissari@kohlerdist.com/f657933c6b2e11f1b48612542cd93551.jpg" TargetMode="External"/><Relationship Id="rId1811" Type="http://schemas.openxmlformats.org/officeDocument/2006/relationships/hyperlink" Target="https://s3.amazonaws.com/cpgcamera_prod/ths_reports/kohlerdist.com/a.scott@kohlerdist.com/06b7e89065b111f1896cde86d381b973.jpg" TargetMode="External"/><Relationship Id="rId697" Type="http://schemas.openxmlformats.org/officeDocument/2006/relationships/hyperlink" Target="https://s3.amazonaws.com/cpgcamera_prod/ths_reports/kohlerdist.com/n.melissari@kohlerdist.com/26414d7e7bd111f1a43d9ed155a5443b.jpg" TargetMode="External"/><Relationship Id="rId2378" Type="http://schemas.openxmlformats.org/officeDocument/2006/relationships/hyperlink" Target="https://s3.amazonaws.com/cpgcamera_prod/ths_reports/kohlerdist.com/b.sengebush@kohlerdist.com/e248092843ea11f1b8e03af4b79d4a13.jpg" TargetMode="External"/><Relationship Id="rId1187" Type="http://schemas.openxmlformats.org/officeDocument/2006/relationships/hyperlink" Target="https://s3.amazonaws.com/cpgcamera_prod/ths_reports/kohlerdist.com/p.mclaughlin@kohlerdist.com/5edcc2ea70b311f1baa0be16126f8496.jpg" TargetMode="External"/><Relationship Id="rId557" Type="http://schemas.openxmlformats.org/officeDocument/2006/relationships/hyperlink" Target="https://s3.amazonaws.com/cpgcamera_prod/ths_reports/kohlerdist.com/p.mclaughlin@kohlerdist.com/c3eb5518806511f1b2b47ea3e73d7a5f.jpg" TargetMode="External"/><Relationship Id="rId764" Type="http://schemas.openxmlformats.org/officeDocument/2006/relationships/hyperlink" Target="https://s3.amazonaws.com/cpgcamera_prod/ths_reports/kohlerdist.com/n.melissari@kohlerdist.com/f6cbc5f27bb111f1bea652ef4f1c4740.jpg" TargetMode="External"/><Relationship Id="rId971" Type="http://schemas.openxmlformats.org/officeDocument/2006/relationships/hyperlink" Target="https://s3.amazonaws.com/cpgcamera_prod/ths_reports/kohlerdist.com/a.scott@kohlerdist.com/04b0c64e763611f18890761c2ba99231.jpg" TargetMode="External"/><Relationship Id="rId1394" Type="http://schemas.openxmlformats.org/officeDocument/2006/relationships/hyperlink" Target="https://s3.amazonaws.com/cpgcamera_prod/ths_reports/kohlerdist.com/a.scott@kohlerdist.com/97001b6e6e6911f1b74d32adefc10753.jpg" TargetMode="External"/><Relationship Id="rId2238" Type="http://schemas.openxmlformats.org/officeDocument/2006/relationships/hyperlink" Target="https://s3.amazonaws.com/cpgcamera_prod/ths_reports/kohlerdist.com/b.sengebush@kohlerdist.com/a8a8023e496911f1889c66ac31d09b88.jpg" TargetMode="External"/><Relationship Id="rId2445" Type="http://schemas.openxmlformats.org/officeDocument/2006/relationships/hyperlink" Target="https://s3.amazonaws.com/cpgcamera_prod/ths_reports/kohlerdist.com/b.sengebush@kohlerdist.com/eb773be63e7111f1ae652aca04aad2cf.jpg" TargetMode="External"/><Relationship Id="rId417" Type="http://schemas.openxmlformats.org/officeDocument/2006/relationships/hyperlink" Target="https://s3.amazonaws.com/cpgcamera_prod/ths_reports/kohlerdist.com/n.melissari@kohlerdist.com/0a157ae4813a11f1bec0bee82d8e4f0d.jpg" TargetMode="External"/><Relationship Id="rId624" Type="http://schemas.openxmlformats.org/officeDocument/2006/relationships/hyperlink" Target="https://s3.amazonaws.com/cpgcamera_prod/ths_reports/kohlerdist.com/a.scott@kohlerdist.com/13bd04fa7f9511f1a43846219b10de08.jpg" TargetMode="External"/><Relationship Id="rId831" Type="http://schemas.openxmlformats.org/officeDocument/2006/relationships/hyperlink" Target="https://s3.amazonaws.com/cpgcamera_prod/ths_reports/kohlerdist.com/p.mclaughlin@kohlerdist.com/06cdafac7aee11f18c86e685f4fde8ba.jpg" TargetMode="External"/><Relationship Id="rId1047" Type="http://schemas.openxmlformats.org/officeDocument/2006/relationships/hyperlink" Target="https://s3.amazonaws.com/cpgcamera_prod/ths_reports/kohlerdist.com/p.mclaughlin@kohlerdist.com/f641ac3e74ac11f1bb3e8226585da093.jpg" TargetMode="External"/><Relationship Id="rId1254" Type="http://schemas.openxmlformats.org/officeDocument/2006/relationships/hyperlink" Target="https://s3.amazonaws.com/cpgcamera_prod/ths_reports/kohlerdist.com/s.donahue@kohlerdist.com/d51ccb84700011f1aaa50ef2bcb4e9aa.jpg" TargetMode="External"/><Relationship Id="rId1461" Type="http://schemas.openxmlformats.org/officeDocument/2006/relationships/hyperlink" Target="https://s3.amazonaws.com/cpgcamera_prod/ths_reports/kohlerdist.com/a.scott@kohlerdist.com/ddb545806e4f11f19ee2b2245db26c03.jpg" TargetMode="External"/><Relationship Id="rId2305" Type="http://schemas.openxmlformats.org/officeDocument/2006/relationships/hyperlink" Target="https://s3.amazonaws.com/cpgcamera_prod/ths_reports/kohlerdist.com/j.odonoghue@kohlerdist.com/c75537da48a411f1a14eeed508d5b85f.jpg" TargetMode="External"/><Relationship Id="rId2512" Type="http://schemas.openxmlformats.org/officeDocument/2006/relationships/hyperlink" Target="https://s3.amazonaws.com/cpgcamera_prod/ths_reports/kohlerdist.com/robinf@kohlerdist.com/02d308ea3cda11f19fe466e9eb5eeabf.jpg" TargetMode="External"/><Relationship Id="rId1114" Type="http://schemas.openxmlformats.org/officeDocument/2006/relationships/hyperlink" Target="https://s3.amazonaws.com/cpgcamera_prod/ths_reports/kohlerdist.com/a.scott@kohlerdist.com/f879582273de11f18f3286e971f4d36f.jpg" TargetMode="External"/><Relationship Id="rId1321" Type="http://schemas.openxmlformats.org/officeDocument/2006/relationships/hyperlink" Target="https://s3.amazonaws.com/cpgcamera_prod/ths_reports/kohlerdist.com/p.mclaughlin@kohlerdist.com/efc1b2e06f2111f19a52fe6a8cf0195a.jpg" TargetMode="External"/><Relationship Id="rId2095" Type="http://schemas.openxmlformats.org/officeDocument/2006/relationships/hyperlink" Target="https://s3.amazonaws.com/cpgcamera_prod/ths_reports/kohlerdist.com/n.melissari@kohlerdist.com/01f9a51e4b0811f198ca5209d6dceaf8.jpg" TargetMode="External"/><Relationship Id="rId274" Type="http://schemas.openxmlformats.org/officeDocument/2006/relationships/hyperlink" Target="https://s3.amazonaws.com/cpgcamera_prod/ths_reports/kohlerdist.com/n.melissari@kohlerdist.com/cd411716845611f1937c26561085e197.jpg" TargetMode="External"/><Relationship Id="rId481" Type="http://schemas.openxmlformats.org/officeDocument/2006/relationships/hyperlink" Target="https://s3.amazonaws.com/cpgcamera_prod/ths_reports/kohlerdist.com/v.gallagher@kohlerdist.com/e38bd078807e11f1b8fc7ea3e73d7a5f.jpg" TargetMode="External"/><Relationship Id="rId2162" Type="http://schemas.openxmlformats.org/officeDocument/2006/relationships/hyperlink" Target="https://s3.amazonaws.com/cpgcamera_prod/ths_reports/kohlerdist.com/a.scott@kohlerdist.com/9e0501ea4a2e11f19f5aa2349d5569f0.jpg" TargetMode="External"/><Relationship Id="rId134" Type="http://schemas.openxmlformats.org/officeDocument/2006/relationships/hyperlink" Target="https://s3.amazonaws.com/cpgcamera_prod/ths_reports/kohlerdist.com/n.melissari@kohlerdist.com/b6f2c63a847911f1b0312ae291a38e7f.jpg" TargetMode="External"/><Relationship Id="rId341" Type="http://schemas.openxmlformats.org/officeDocument/2006/relationships/hyperlink" Target="https://s3.amazonaws.com/cpgcamera_prod/ths_reports/kohlerdist.com/a.scott@kohlerdist.com/559b1718821511f1ac1c66b1fd310ba5.jpg" TargetMode="External"/><Relationship Id="rId2022" Type="http://schemas.openxmlformats.org/officeDocument/2006/relationships/hyperlink" Target="https://s3.amazonaws.com/cpgcamera_prod/ths_reports/kohlerdist.com/p.lopez@kohlerdist.com/8ba7d6924e3111f190c3767d43c4e717.jpg" TargetMode="External"/><Relationship Id="rId201" Type="http://schemas.openxmlformats.org/officeDocument/2006/relationships/hyperlink" Target="https://s3.amazonaws.com/cpgcamera_prod/ths_reports/kohlerdist.com/n.melissari@kohlerdist.com/66b58130846011f1a22bf6a858e5d46d.jpg" TargetMode="External"/><Relationship Id="rId1788" Type="http://schemas.openxmlformats.org/officeDocument/2006/relationships/hyperlink" Target="https://s3.amazonaws.com/cpgcamera_prod/ths_reports/kohlerdist.com/n.melissari@kohlerdist.com/19df3db468d711f1b8075e231b75548d.jpg" TargetMode="External"/><Relationship Id="rId1995" Type="http://schemas.openxmlformats.org/officeDocument/2006/relationships/hyperlink" Target="https://s3.amazonaws.com/cpgcamera_prod/ths_reports/kohlerdist.com/j.odonoghue@kohlerdist.com/cb3817b84fb211f19865b6df3c8d6e36.jpg" TargetMode="External"/><Relationship Id="rId1648" Type="http://schemas.openxmlformats.org/officeDocument/2006/relationships/hyperlink" Target="https://s3.amazonaws.com/cpgcamera_prod/ths_reports/kohlerdist.com/b.sengebush@kohlerdist.com/0f3040906a6f11f1b4facadd732692a0.jpg" TargetMode="External"/><Relationship Id="rId1508" Type="http://schemas.openxmlformats.org/officeDocument/2006/relationships/hyperlink" Target="https://s3.amazonaws.com/cpgcamera_prod/ths_reports/kohlerdist.com/n.melissari@kohlerdist.com/7173ea346b3411f181058e6063ac01e3.jpg" TargetMode="External"/><Relationship Id="rId1855" Type="http://schemas.openxmlformats.org/officeDocument/2006/relationships/hyperlink" Target="https://s3.amazonaws.com/cpgcamera_prod/ths_reports/kohlerdist.com/a.scott@kohlerdist.com/bd9e53f664de11f1b4c5a64969367efa.jpg" TargetMode="External"/><Relationship Id="rId1715" Type="http://schemas.openxmlformats.org/officeDocument/2006/relationships/hyperlink" Target="https://s3.amazonaws.com/cpgcamera_prod/ths_reports/kohlerdist.com/a.scott@kohlerdist.com/215938c668e911f1808636323f544d5b.jpg" TargetMode="External"/><Relationship Id="rId1922" Type="http://schemas.openxmlformats.org/officeDocument/2006/relationships/hyperlink" Target="https://s3.amazonaws.com/cpgcamera_prod/ths_reports/kohlerdist.com/a.scott@kohlerdist.com/799cee5c5dee11f1a5ecd6d1fa8d04aa.jpg" TargetMode="External"/><Relationship Id="rId2489" Type="http://schemas.openxmlformats.org/officeDocument/2006/relationships/hyperlink" Target="https://s3.amazonaws.com/cpgcamera_prod/ths_reports/kohlerdist.com/robinf@kohlerdist.com/65601ee43db611f1a973ee65ca16c193.jpg" TargetMode="External"/><Relationship Id="rId668" Type="http://schemas.openxmlformats.org/officeDocument/2006/relationships/hyperlink" Target="https://s3.amazonaws.com/cpgcamera_prod/ths_reports/kohlerdist.com/p.mclaughlin@kohlerdist.com/9c7e53687c7d11f1bf785ad0ed4bfeef.jpg" TargetMode="External"/><Relationship Id="rId875" Type="http://schemas.openxmlformats.org/officeDocument/2006/relationships/hyperlink" Target="https://s3.amazonaws.com/cpgcamera_prod/ths_reports/kohlerdist.com/p.mclaughlin@kohlerdist.com/8f0ad93e7a2c11f19b22c2c1afc8f536.jpg" TargetMode="External"/><Relationship Id="rId1298" Type="http://schemas.openxmlformats.org/officeDocument/2006/relationships/hyperlink" Target="https://s3.amazonaws.com/cpgcamera_prod/ths_reports/kohlerdist.com/a.scott@kohlerdist.com/bab7d8bc6f2711f19c04fe6a8cf0195a.jpg" TargetMode="External"/><Relationship Id="rId2349" Type="http://schemas.openxmlformats.org/officeDocument/2006/relationships/hyperlink" Target="https://s3.amazonaws.com/cpgcamera_prod/ths_reports/kohlerdist.com/robinf@kohlerdist.com/1663b3ae44bf11f19045c29c4a241635.jpg" TargetMode="External"/><Relationship Id="rId528" Type="http://schemas.openxmlformats.org/officeDocument/2006/relationships/hyperlink" Target="https://s3.amazonaws.com/cpgcamera_prod/ths_reports/kohlerdist.com/robinf@kohlerdist.com/765fdb92806b11f195317ea3e73d7a5f.jpg" TargetMode="External"/><Relationship Id="rId735" Type="http://schemas.openxmlformats.org/officeDocument/2006/relationships/hyperlink" Target="https://s3.amazonaws.com/cpgcamera_prod/ths_reports/kohlerdist.com/n.melissari@kohlerdist.com/30d17e7a7bc311f184279ed155a5443b.jpg" TargetMode="External"/><Relationship Id="rId942" Type="http://schemas.openxmlformats.org/officeDocument/2006/relationships/hyperlink" Target="https://s3.amazonaws.com/cpgcamera_prod/ths_reports/kohlerdist.com/b.sengebush@kohlerdist.com/206fa6aa770011f1b766566a3ec5e435.jpg" TargetMode="External"/><Relationship Id="rId1158" Type="http://schemas.openxmlformats.org/officeDocument/2006/relationships/hyperlink" Target="https://s3.amazonaws.com/cpgcamera_prod/ths_reports/kohlerdist.com/p.mclaughlin@kohlerdist.com/aedc64e6717911f1af53f61d7960ac51.jpg" TargetMode="External"/><Relationship Id="rId1365" Type="http://schemas.openxmlformats.org/officeDocument/2006/relationships/hyperlink" Target="https://s3.amazonaws.com/cpgcamera_prod/ths_reports/kohlerdist.com/p.mclaughlin@kohlerdist.com/a34c96b86f0e11f197780a758cc2e5bc.jpg" TargetMode="External"/><Relationship Id="rId1572" Type="http://schemas.openxmlformats.org/officeDocument/2006/relationships/hyperlink" Target="https://s3.amazonaws.com/cpgcamera_prod/ths_reports/kohlerdist.com/n.melissari@kohlerdist.com/19ef2d8a6b3111f18f3a8e6063ac01e3.jpg" TargetMode="External"/><Relationship Id="rId2209" Type="http://schemas.openxmlformats.org/officeDocument/2006/relationships/hyperlink" Target="https://s3.amazonaws.com/cpgcamera_prod/ths_reports/kohlerdist.com/b.sengebush@kohlerdist.com/4d425110497311f1be3da2349d5569f0.jpg" TargetMode="External"/><Relationship Id="rId2416" Type="http://schemas.openxmlformats.org/officeDocument/2006/relationships/hyperlink" Target="https://s3.amazonaws.com/cpgcamera_prod/ths_reports/kohlerdist.com/n.melissari@kohlerdist.com/263ac0ae3f3511f1bbc82aca04aad2cf.jpg" TargetMode="External"/><Relationship Id="rId1018" Type="http://schemas.openxmlformats.org/officeDocument/2006/relationships/hyperlink" Target="https://s3.amazonaws.com/cpgcamera_prod/ths_reports/kohlerdist.com/a.scott@kohlerdist.com/24ad4960757111f1ac402ec42485334c.jpg" TargetMode="External"/><Relationship Id="rId1225" Type="http://schemas.openxmlformats.org/officeDocument/2006/relationships/hyperlink" Target="https://s3.amazonaws.com/cpgcamera_prod/ths_reports/kohlerdist.com/a.scott@kohlerdist.com/0aa56600701311f1938e0ef2bcb4e9aa.jpg" TargetMode="External"/><Relationship Id="rId1432" Type="http://schemas.openxmlformats.org/officeDocument/2006/relationships/hyperlink" Target="https://s3.amazonaws.com/cpgcamera_prod/ths_reports/kohlerdist.com/p.mclaughlin@kohlerdist.com/6f1c9d3e6e5f11f196c732adefc10753.jpg" TargetMode="External"/><Relationship Id="rId71" Type="http://schemas.openxmlformats.org/officeDocument/2006/relationships/hyperlink" Target="https://s3.amazonaws.com/cpgcamera_prod/ths_reports/kohlerdist.com/n.melissari@kohlerdist.com/efc2199c852e11f1a1b8de2946ffd50e.jpg" TargetMode="External"/><Relationship Id="rId802" Type="http://schemas.openxmlformats.org/officeDocument/2006/relationships/hyperlink" Target="https://s3.amazonaws.com/cpgcamera_prod/ths_reports/kohlerdist.com/n.melissari@kohlerdist.com/f75fd7247bb111f18626ae252bb716b1.jpg" TargetMode="External"/><Relationship Id="rId178" Type="http://schemas.openxmlformats.org/officeDocument/2006/relationships/hyperlink" Target="https://s3.amazonaws.com/cpgcamera_prod/ths_reports/kohlerdist.com/n.melissari@kohlerdist.com/1b3d47a4846211f1afa52ae291a38e7f.jpg" TargetMode="External"/><Relationship Id="rId385" Type="http://schemas.openxmlformats.org/officeDocument/2006/relationships/hyperlink" Target="https://s3.amazonaws.com/cpgcamera_prod/ths_reports/kohlerdist.com/a.scott@kohlerdist.com/11e256b881e211f1b2e2529e1be6c745.jpg" TargetMode="External"/><Relationship Id="rId592" Type="http://schemas.openxmlformats.org/officeDocument/2006/relationships/hyperlink" Target="https://s3.amazonaws.com/cpgcamera_prod/ths_reports/kohlerdist.com/a.scott@kohlerdist.com/acbe81867fb511f1880e0a7de4540e70.jpg" TargetMode="External"/><Relationship Id="rId2066" Type="http://schemas.openxmlformats.org/officeDocument/2006/relationships/hyperlink" Target="https://s3.amazonaws.com/cpgcamera_prod/ths_reports/kohlerdist.com/m.ast@kohlerdist.com/a7df27944d6d11f19b7d5209d6dceaf8.jpg" TargetMode="External"/><Relationship Id="rId2273" Type="http://schemas.openxmlformats.org/officeDocument/2006/relationships/hyperlink" Target="https://s3.amazonaws.com/cpgcamera_prod/ths_reports/kohlerdist.com/a.lundy@kohlerdist.com/29276046496311f1ac68a2349d5569f0.jpg" TargetMode="External"/><Relationship Id="rId2480" Type="http://schemas.openxmlformats.org/officeDocument/2006/relationships/hyperlink" Target="https://s3.amazonaws.com/cpgcamera_prod/ths_reports/kohlerdist.com/n.melissari@kohlerdist.com/8076147c3e5b11f1993bd203528d3bd2.jpg" TargetMode="External"/><Relationship Id="rId245" Type="http://schemas.openxmlformats.org/officeDocument/2006/relationships/hyperlink" Target="https://s3.amazonaws.com/cpgcamera_prod/ths_reports/kohlerdist.com/b.sengebush@kohlerdist.com/f9e329a2845c11f1a70c2ae291a38e7f.jpg" TargetMode="External"/><Relationship Id="rId452" Type="http://schemas.openxmlformats.org/officeDocument/2006/relationships/hyperlink" Target="https://s3.amazonaws.com/cpgcamera_prod/ths_reports/kohlerdist.com/n.melissari@kohlerdist.com/58046124812c11f18d48bee82d8e4f0d.jpg" TargetMode="External"/><Relationship Id="rId1082" Type="http://schemas.openxmlformats.org/officeDocument/2006/relationships/hyperlink" Target="https://s3.amazonaws.com/cpgcamera_prod/ths_reports/kohlerdist.com/a.scott@kohlerdist.com/37b1afd0749311f1ac23d2cf5d94219a.jpg" TargetMode="External"/><Relationship Id="rId2133" Type="http://schemas.openxmlformats.org/officeDocument/2006/relationships/hyperlink" Target="https://s3.amazonaws.com/cpgcamera_prod/ths_reports/kohlerdist.com/j.colonna@kohlerdist.com/7deb56424a3e11f19aae2e353b606086.jpg" TargetMode="External"/><Relationship Id="rId2340" Type="http://schemas.openxmlformats.org/officeDocument/2006/relationships/hyperlink" Target="https://s3.amazonaws.com/cpgcamera_prod/ths_reports/kohlerdist.com/n.melissari@kohlerdist.com/e4904f2a44c011f199c5c266f5b94518.jpg" TargetMode="External"/><Relationship Id="rId105" Type="http://schemas.openxmlformats.org/officeDocument/2006/relationships/hyperlink" Target="https://s3.amazonaws.com/cpgcamera_prod/ths_reports/kohlerdist.com/c.payton@kohlerdist.com/0558b7ec851711f1b28fc28705ccc8a4.jpg" TargetMode="External"/><Relationship Id="rId312" Type="http://schemas.openxmlformats.org/officeDocument/2006/relationships/hyperlink" Target="https://s3.amazonaws.com/cpgcamera_prod/ths_reports/kohlerdist.com/n.melissari@kohlerdist.com/0ad4978c845311f1ad252ae291a38e7f.jpg" TargetMode="External"/><Relationship Id="rId2200" Type="http://schemas.openxmlformats.org/officeDocument/2006/relationships/hyperlink" Target="https://s3.amazonaws.com/cpgcamera_prod/ths_reports/kohlerdist.com/robinf@kohlerdist.com/b7547f96497411f1a509a2349d5569f0.jpg" TargetMode="External"/><Relationship Id="rId1899" Type="http://schemas.openxmlformats.org/officeDocument/2006/relationships/hyperlink" Target="https://s3.amazonaws.com/cpgcamera_prod/ths_reports/kohlerdist.com/a.scott@kohlerdist.com/586117b4610311f19508fa8639330397.jpg" TargetMode="External"/><Relationship Id="rId1759" Type="http://schemas.openxmlformats.org/officeDocument/2006/relationships/hyperlink" Target="https://s3.amazonaws.com/cpgcamera_prod/ths_reports/kohlerdist.com/a.scott@kohlerdist.com/215938c668e911f1808636323f544d5b.jpg" TargetMode="External"/><Relationship Id="rId1966" Type="http://schemas.openxmlformats.org/officeDocument/2006/relationships/hyperlink" Target="https://s3.amazonaws.com/cpgcamera_prod/ths_reports/kohlerdist.com/p.mclaughlin@kohlerdist.com/6fcdea84553811f1b6073e93e55e9d75.jpg" TargetMode="External"/><Relationship Id="rId1619" Type="http://schemas.openxmlformats.org/officeDocument/2006/relationships/hyperlink" Target="https://s3.amazonaws.com/cpgcamera_prod/ths_reports/kohlerdist.com/a.scott@kohlerdist.com/c163052a6a7611f18d1daaffa3d9f27a.jpg" TargetMode="External"/><Relationship Id="rId1826" Type="http://schemas.openxmlformats.org/officeDocument/2006/relationships/hyperlink" Target="https://s3.amazonaws.com/cpgcamera_prod/ths_reports/kohlerdist.com/a.scott@kohlerdist.com/5a6a007264ee11f1a15fa64969367efa.jpg" TargetMode="External"/><Relationship Id="rId779" Type="http://schemas.openxmlformats.org/officeDocument/2006/relationships/hyperlink" Target="https://s3.amazonaws.com/cpgcamera_prod/ths_reports/kohlerdist.com/n.melissari@kohlerdist.com/f6cbc5f27bb111f1bea652ef4f1c4740.jpg" TargetMode="External"/><Relationship Id="rId986" Type="http://schemas.openxmlformats.org/officeDocument/2006/relationships/hyperlink" Target="https://s3.amazonaws.com/cpgcamera_prod/ths_reports/kohlerdist.com/p.mclaughlin@kohlerdist.com/4965b6bc763311f18f38566a3ec5e435.jpg" TargetMode="External"/><Relationship Id="rId639" Type="http://schemas.openxmlformats.org/officeDocument/2006/relationships/hyperlink" Target="https://s3.amazonaws.com/cpgcamera_prod/ths_reports/kohlerdist.com/a.scott@kohlerdist.com/4135d3f67ee311f1adf8e28a94c6fb31.jpg" TargetMode="External"/><Relationship Id="rId1269" Type="http://schemas.openxmlformats.org/officeDocument/2006/relationships/hyperlink" Target="https://s3.amazonaws.com/cpgcamera_prod/ths_reports/kohlerdist.com/p.mclaughlin@kohlerdist.com/c4f414d46fe611f1b32d82e34fd8d5a7.jpg" TargetMode="External"/><Relationship Id="rId1476" Type="http://schemas.openxmlformats.org/officeDocument/2006/relationships/hyperlink" Target="https://s3.amazonaws.com/cpgcamera_prod/ths_reports/kohlerdist.com/p.mclaughlin@kohlerdist.com/1157ffb66e4d11f19367b2245db26c03.jpg" TargetMode="External"/><Relationship Id="rId846" Type="http://schemas.openxmlformats.org/officeDocument/2006/relationships/hyperlink" Target="https://s3.amazonaws.com/cpgcamera_prod/ths_reports/kohlerdist.com/b.sengebush@kohlerdist.com/9ff0d2507a3911f1932ac2c1afc8f536.jpg" TargetMode="External"/><Relationship Id="rId1129" Type="http://schemas.openxmlformats.org/officeDocument/2006/relationships/hyperlink" Target="https://s3.amazonaws.com/cpgcamera_prod/ths_reports/kohlerdist.com/a.scott@kohlerdist.com/a07897a8718d11f1b131ceb0d08f0f73.jpg" TargetMode="External"/><Relationship Id="rId1683" Type="http://schemas.openxmlformats.org/officeDocument/2006/relationships/hyperlink" Target="https://s3.amazonaws.com/cpgcamera_prod/ths_reports/kohlerdist.com/n.melissari@kohlerdist.com/32e191ca6a6411f1800ccadd732692a0.jpg" TargetMode="External"/><Relationship Id="rId1890" Type="http://schemas.openxmlformats.org/officeDocument/2006/relationships/hyperlink" Target="https://s3.amazonaws.com/cpgcamera_prod/ths_reports/kohlerdist.com/a.scott@kohlerdist.com/3a2f35da641111f18dee02c06eecbe1e.jpg" TargetMode="External"/><Relationship Id="rId2527" Type="http://schemas.openxmlformats.org/officeDocument/2006/relationships/hyperlink" Target="https://s3.amazonaws.com/cpgcamera_prod/ths_reports/kohlerdist.com/a.palmisano@kohlerdist.com/34baf38e380e11f18389d2c308583846.jpg" TargetMode="External"/><Relationship Id="rId706" Type="http://schemas.openxmlformats.org/officeDocument/2006/relationships/hyperlink" Target="https://s3.amazonaws.com/cpgcamera_prod/ths_reports/kohlerdist.com/n.melissari@kohlerdist.com/6fb272847bc811f1a34ba21eb7116df6.jpg" TargetMode="External"/><Relationship Id="rId913" Type="http://schemas.openxmlformats.org/officeDocument/2006/relationships/hyperlink" Target="https://s3.amazonaws.com/cpgcamera_prod/ths_reports/kohlerdist.com/robinf@kohlerdist.com/cbe9b7187ae911f1b2cee685f4fde8ba.jpg" TargetMode="External"/><Relationship Id="rId1336" Type="http://schemas.openxmlformats.org/officeDocument/2006/relationships/hyperlink" Target="https://s3.amazonaws.com/cpgcamera_prod/ths_reports/kohlerdist.com/a.scott@kohlerdist.com/383997566f1b11f18f48c2290d138d4c.jpg" TargetMode="External"/><Relationship Id="rId1543" Type="http://schemas.openxmlformats.org/officeDocument/2006/relationships/hyperlink" Target="https://s3.amazonaws.com/cpgcamera_prod/ths_reports/kohlerdist.com/n.melissari@kohlerdist.com/7173ea346b3411f181058e6063ac01e3.jpg" TargetMode="External"/><Relationship Id="rId1750" Type="http://schemas.openxmlformats.org/officeDocument/2006/relationships/hyperlink" Target="https://s3.amazonaws.com/cpgcamera_prod/ths_reports/kohlerdist.com/a.scott@kohlerdist.com/215938c668e911f1808636323f544d5b.jpg" TargetMode="External"/><Relationship Id="rId42" Type="http://schemas.openxmlformats.org/officeDocument/2006/relationships/hyperlink" Target="https://s3.amazonaws.com/cpgcamera_prod/ths_reports/kohlerdist.com/a.scott@kohlerdist.com/779baa30853a11f18d63924354bfe064.jpg" TargetMode="External"/><Relationship Id="rId1403" Type="http://schemas.openxmlformats.org/officeDocument/2006/relationships/hyperlink" Target="https://s3.amazonaws.com/cpgcamera_prod/ths_reports/kohlerdist.com/a.scott@kohlerdist.com/97001b6e6e6911f1b74d32adefc10753.jpg" TargetMode="External"/><Relationship Id="rId1610" Type="http://schemas.openxmlformats.org/officeDocument/2006/relationships/hyperlink" Target="https://s3.amazonaws.com/cpgcamera_prod/ths_reports/kohlerdist.com/robinf@kohlerdist.com/2a47047c6b2d11f1b62fc654cb61610e.jpg" TargetMode="External"/><Relationship Id="rId289" Type="http://schemas.openxmlformats.org/officeDocument/2006/relationships/hyperlink" Target="https://s3.amazonaws.com/cpgcamera_prod/ths_reports/kohlerdist.com/a.scott@kohlerdist.com/276f3538845711f1b9dd2ae291a38e7f.jpg" TargetMode="External"/><Relationship Id="rId496" Type="http://schemas.openxmlformats.org/officeDocument/2006/relationships/hyperlink" Target="https://s3.amazonaws.com/cpgcamera_prod/ths_reports/kohlerdist.com/b.sengebush@kohlerdist.com/170cbf9c807611f1afaf7ea3e73d7a5f.jpg" TargetMode="External"/><Relationship Id="rId2177" Type="http://schemas.openxmlformats.org/officeDocument/2006/relationships/hyperlink" Target="https://s3.amazonaws.com/cpgcamera_prod/ths_reports/kohlerdist.com/p.mclaughlin@kohlerdist.com/a29fc31c4a4111f188bcc65f9ca233ca.jpg" TargetMode="External"/><Relationship Id="rId2384" Type="http://schemas.openxmlformats.org/officeDocument/2006/relationships/hyperlink" Target="https://s3.amazonaws.com/cpgcamera_prod/ths_reports/kohlerdist.com/n.melissari@kohlerdist.com/7b62068e432511f1908d3af4b79d4a13.jpg" TargetMode="External"/><Relationship Id="rId149" Type="http://schemas.openxmlformats.org/officeDocument/2006/relationships/hyperlink" Target="https://s3.amazonaws.com/cpgcamera_prod/ths_reports/kohlerdist.com/n.melissari@kohlerdist.com/266e364a846e11f1b8372ae291a38e7f.jpg" TargetMode="External"/><Relationship Id="rId356" Type="http://schemas.openxmlformats.org/officeDocument/2006/relationships/hyperlink" Target="https://s3.amazonaws.com/cpgcamera_prod/ths_reports/kohlerdist.com/a.scott@kohlerdist.com/b0913f0e821411f184d566b1fd310ba5.jpg" TargetMode="External"/><Relationship Id="rId563" Type="http://schemas.openxmlformats.org/officeDocument/2006/relationships/hyperlink" Target="https://s3.amazonaws.com/cpgcamera_prod/ths_reports/kohlerdist.com/robinf@kohlerdist.com/464b1426806111f185b182c7ab0287c4.jpg" TargetMode="External"/><Relationship Id="rId770" Type="http://schemas.openxmlformats.org/officeDocument/2006/relationships/hyperlink" Target="https://s3.amazonaws.com/cpgcamera_prod/ths_reports/kohlerdist.com/n.melissari@kohlerdist.com/f6cbc5f27bb111f1bea652ef4f1c4740.jpg" TargetMode="External"/><Relationship Id="rId1193" Type="http://schemas.openxmlformats.org/officeDocument/2006/relationships/hyperlink" Target="https://s3.amazonaws.com/cpgcamera_prod/ths_reports/kohlerdist.com/p.mclaughlin@kohlerdist.com/36d6bff870a411f185e7025174d54142.jpg" TargetMode="External"/><Relationship Id="rId2037" Type="http://schemas.openxmlformats.org/officeDocument/2006/relationships/hyperlink" Target="https://s3.amazonaws.com/cpgcamera_prod/ths_reports/kohlerdist.com/a.acciardi@kohlerdist.com/e9196f984e2211f1a05ac6b937f3b3b1.jpg" TargetMode="External"/><Relationship Id="rId2244" Type="http://schemas.openxmlformats.org/officeDocument/2006/relationships/hyperlink" Target="https://s3.amazonaws.com/cpgcamera_prod/ths_reports/kohlerdist.com/m.harboy@kohlerdist.com/552a26e6496911f1befea2349d5569f0.jpg" TargetMode="External"/><Relationship Id="rId2451" Type="http://schemas.openxmlformats.org/officeDocument/2006/relationships/hyperlink" Target="https://s3.amazonaws.com/cpgcamera_prod/ths_reports/kohlerdist.com/b.sengebush@kohlerdist.com/bc38e85a3e6e11f1a7412aca04aad2cf.jpg" TargetMode="External"/><Relationship Id="rId216" Type="http://schemas.openxmlformats.org/officeDocument/2006/relationships/hyperlink" Target="https://s3.amazonaws.com/cpgcamera_prod/ths_reports/kohlerdist.com/b.sengebush@kohlerdist.com/f9643c14845c11f1a70c2ae291a38e7f.jpg" TargetMode="External"/><Relationship Id="rId423" Type="http://schemas.openxmlformats.org/officeDocument/2006/relationships/hyperlink" Target="https://s3.amazonaws.com/cpgcamera_prod/ths_reports/kohlerdist.com/n.melissari@kohlerdist.com/671c5bfe813511f19900f21c75b75752.jpg" TargetMode="External"/><Relationship Id="rId1053" Type="http://schemas.openxmlformats.org/officeDocument/2006/relationships/hyperlink" Target="https://s3.amazonaws.com/cpgcamera_prod/ths_reports/kohlerdist.com/p.mclaughlin@kohlerdist.com/258c542474a511f1882aa69c6251f73a.jpg" TargetMode="External"/><Relationship Id="rId1260" Type="http://schemas.openxmlformats.org/officeDocument/2006/relationships/hyperlink" Target="https://s3.amazonaws.com/cpgcamera_prod/ths_reports/kohlerdist.com/p.mclaughlin@kohlerdist.com/9c60b3786ff111f186e6de1b940aa6a4.jpg" TargetMode="External"/><Relationship Id="rId2104" Type="http://schemas.openxmlformats.org/officeDocument/2006/relationships/hyperlink" Target="https://s3.amazonaws.com/cpgcamera_prod/ths_reports/kohlerdist.com/a.palmisano@kohlerdist.com/ec2fc2024aeb11f1bbe1767d43c4e717.jpg" TargetMode="External"/><Relationship Id="rId630" Type="http://schemas.openxmlformats.org/officeDocument/2006/relationships/hyperlink" Target="https://s3.amazonaws.com/cpgcamera_prod/ths_reports/kohlerdist.com/a.scott@kohlerdist.com/13bd04fa7f9511f1a43846219b10de08.jpg" TargetMode="External"/><Relationship Id="rId2311" Type="http://schemas.openxmlformats.org/officeDocument/2006/relationships/hyperlink" Target="https://s3.amazonaws.com/cpgcamera_prod/ths_reports/kohlerdist.com/n.melissari@kohlerdist.com/021d5f0448a111f19f1feed508d5b85f.jpg" TargetMode="External"/><Relationship Id="rId1120" Type="http://schemas.openxmlformats.org/officeDocument/2006/relationships/hyperlink" Target="https://s3.amazonaws.com/cpgcamera_prod/ths_reports/kohlerdist.com/a.scott@kohlerdist.com/190b23f273d711f18a8cee23edc1b1db.jpg" TargetMode="External"/><Relationship Id="rId1937" Type="http://schemas.openxmlformats.org/officeDocument/2006/relationships/hyperlink" Target="https://s3.amazonaws.com/cpgcamera_prod/ths_reports/kohlerdist.com/m.harboy@kohlerdist.com/6c6a083859dd11f1987a2acedd4ad0d3.jpg" TargetMode="External"/><Relationship Id="rId280" Type="http://schemas.openxmlformats.org/officeDocument/2006/relationships/hyperlink" Target="https://s3.amazonaws.com/cpgcamera_prod/ths_reports/kohlerdist.com/a.scott@kohlerdist.com/274a9340845711f188b44ad464241486.jpg" TargetMode="External"/><Relationship Id="rId140" Type="http://schemas.openxmlformats.org/officeDocument/2006/relationships/hyperlink" Target="https://s3.amazonaws.com/cpgcamera_prod/ths_reports/kohlerdist.com/n.melissari@kohlerdist.com/0db540ac847411f191fa4ad464241486.jpg" TargetMode="External"/><Relationship Id="rId6" Type="http://schemas.openxmlformats.org/officeDocument/2006/relationships/hyperlink" Target="https://s3.amazonaws.com/cpgcamera_prod/ths_reports/kohlerdist.com/dlagala@kohlerdist.com/42e6b86485e111f1b15c86c2b7251496.jpg" TargetMode="External"/><Relationship Id="rId957" Type="http://schemas.openxmlformats.org/officeDocument/2006/relationships/hyperlink" Target="https://s3.amazonaws.com/cpgcamera_prod/ths_reports/kohlerdist.com/a.scott@kohlerdist.com/12ab7f7c765511f18c6f761c2ba99231.jpg" TargetMode="External"/><Relationship Id="rId1587" Type="http://schemas.openxmlformats.org/officeDocument/2006/relationships/hyperlink" Target="https://s3.amazonaws.com/cpgcamera_prod/ths_reports/kohlerdist.com/n.melissari@kohlerdist.com/f657933c6b2e11f1b48612542cd93551.jpg" TargetMode="External"/><Relationship Id="rId1794" Type="http://schemas.openxmlformats.org/officeDocument/2006/relationships/hyperlink" Target="https://s3.amazonaws.com/cpgcamera_prod/ths_reports/kohlerdist.com/n.melissari@kohlerdist.com/913e567868d311f1988636323f544d5b.jpg" TargetMode="External"/><Relationship Id="rId86" Type="http://schemas.openxmlformats.org/officeDocument/2006/relationships/hyperlink" Target="https://s3.amazonaws.com/cpgcamera_prod/ths_reports/kohlerdist.com/p.mclaughlin@kohlerdist.com/f2239e36852411f19b2f2a402785980f.jpg" TargetMode="External"/><Relationship Id="rId817" Type="http://schemas.openxmlformats.org/officeDocument/2006/relationships/hyperlink" Target="https://s3.amazonaws.com/cpgcamera_prod/ths_reports/kohlerdist.com/p.mclaughlin@kohlerdist.com/30a0e11a7af211f1b95ce685f4fde8ba.jpg" TargetMode="External"/><Relationship Id="rId1447" Type="http://schemas.openxmlformats.org/officeDocument/2006/relationships/hyperlink" Target="https://s3.amazonaws.com/cpgcamera_prod/ths_reports/kohlerdist.com/a.scott@kohlerdist.com/fb2044f86e5911f1b594b2245db26c03.jpg" TargetMode="External"/><Relationship Id="rId1654" Type="http://schemas.openxmlformats.org/officeDocument/2006/relationships/hyperlink" Target="https://s3.amazonaws.com/cpgcamera_prod/ths_reports/kohlerdist.com/n.melissari@kohlerdist.com/1e3926706a6911f1a18ecadd732692a0.jpg" TargetMode="External"/><Relationship Id="rId1861" Type="http://schemas.openxmlformats.org/officeDocument/2006/relationships/hyperlink" Target="https://s3.amazonaws.com/cpgcamera_prod/ths_reports/kohlerdist.com/a.scott@kohlerdist.com/80b3f44c64dd11f1b2eca64969367efa.jpg" TargetMode="External"/><Relationship Id="rId1307" Type="http://schemas.openxmlformats.org/officeDocument/2006/relationships/hyperlink" Target="https://s3.amazonaws.com/cpgcamera_prod/ths_reports/kohlerdist.com/p.mclaughlin@kohlerdist.com/ef2a6a486f2111f1954fd62fabc52eb8.jpg" TargetMode="External"/><Relationship Id="rId1514" Type="http://schemas.openxmlformats.org/officeDocument/2006/relationships/hyperlink" Target="https://s3.amazonaws.com/cpgcamera_prod/ths_reports/kohlerdist.com/n.melissari@kohlerdist.com/7173ea346b3411f181058e6063ac01e3.jpg" TargetMode="External"/><Relationship Id="rId1721" Type="http://schemas.openxmlformats.org/officeDocument/2006/relationships/hyperlink" Target="https://s3.amazonaws.com/cpgcamera_prod/ths_reports/kohlerdist.com/a.scott@kohlerdist.com/215938c668e911f1808636323f544d5b.jpg" TargetMode="External"/><Relationship Id="rId13" Type="http://schemas.openxmlformats.org/officeDocument/2006/relationships/hyperlink" Target="https://s3.amazonaws.com/cpgcamera_prod/ths_reports/kohlerdist.com/n.melissari@kohlerdist.com/dda5a98885db11f18aa56a365ab2a864.jpg" TargetMode="External"/><Relationship Id="rId2288" Type="http://schemas.openxmlformats.org/officeDocument/2006/relationships/hyperlink" Target="https://s3.amazonaws.com/cpgcamera_prod/ths_reports/kohlerdist.com/j.colonna@kohlerdist.com/64e5b2e648b311f19e9b9a9b05281bca.jpg" TargetMode="External"/><Relationship Id="rId2495" Type="http://schemas.openxmlformats.org/officeDocument/2006/relationships/hyperlink" Target="https://s3.amazonaws.com/cpgcamera_prod/ths_reports/kohlerdist.com/dlagala@kohlerdist.com/8a3f22da3dae11f19a44ee65ca16c193.jpg" TargetMode="External"/><Relationship Id="rId467" Type="http://schemas.openxmlformats.org/officeDocument/2006/relationships/hyperlink" Target="https://s3.amazonaws.com/cpgcamera_prod/ths_reports/kohlerdist.com/n.melissari@kohlerdist.com/f7828fb2812911f1a4865aeb7cf23878.jpg" TargetMode="External"/><Relationship Id="rId1097" Type="http://schemas.openxmlformats.org/officeDocument/2006/relationships/hyperlink" Target="https://s3.amazonaws.com/cpgcamera_prod/ths_reports/kohlerdist.com/a.scott@kohlerdist.com/b3d6d6c473f511f1a69186e971f4d36f.jpg" TargetMode="External"/><Relationship Id="rId2148" Type="http://schemas.openxmlformats.org/officeDocument/2006/relationships/hyperlink" Target="https://s3.amazonaws.com/cpgcamera_prod/ths_reports/kohlerdist.com/a.lundy@kohlerdist.com/d58f33f84a3b11f19b020edafcaaaf45.jpg" TargetMode="External"/><Relationship Id="rId674" Type="http://schemas.openxmlformats.org/officeDocument/2006/relationships/hyperlink" Target="https://s3.amazonaws.com/cpgcamera_prod/ths_reports/kohlerdist.com/n.melissari@kohlerdist.com/d06a7f9a7beb11f1bdc0a21eb7116df6.jpg" TargetMode="External"/><Relationship Id="rId881" Type="http://schemas.openxmlformats.org/officeDocument/2006/relationships/hyperlink" Target="https://s3.amazonaws.com/cpgcamera_prod/ths_reports/kohlerdist.com/b.sengebush@kohlerdist.com/a1029ad47a3911f1932ac2c1afc8f536.jpg" TargetMode="External"/><Relationship Id="rId2355" Type="http://schemas.openxmlformats.org/officeDocument/2006/relationships/hyperlink" Target="https://s3.amazonaws.com/cpgcamera_prod/ths_reports/kohlerdist.com/m.ast@kohlerdist.com/2518fb4e44b411f1bee2222d9aa3d57f.jpg" TargetMode="External"/><Relationship Id="rId327" Type="http://schemas.openxmlformats.org/officeDocument/2006/relationships/hyperlink" Target="https://s3.amazonaws.com/cpgcamera_prod/ths_reports/kohlerdist.com/n.melissari@kohlerdist.com/a0976634844c11f19fc12ae291a38e7f.jpg" TargetMode="External"/><Relationship Id="rId534" Type="http://schemas.openxmlformats.org/officeDocument/2006/relationships/hyperlink" Target="https://s3.amazonaws.com/cpgcamera_prod/ths_reports/kohlerdist.com/v.gallagher@kohlerdist.com/71c7c5f6806911f19ec47ea3e73d7a5f.jpg" TargetMode="External"/><Relationship Id="rId741" Type="http://schemas.openxmlformats.org/officeDocument/2006/relationships/hyperlink" Target="https://s3.amazonaws.com/cpgcamera_prod/ths_reports/kohlerdist.com/b.sengebush@kohlerdist.com/211e060c7bc211f1a877a21eb7116df6.jpg" TargetMode="External"/><Relationship Id="rId1164" Type="http://schemas.openxmlformats.org/officeDocument/2006/relationships/hyperlink" Target="https://s3.amazonaws.com/cpgcamera_prod/ths_reports/kohlerdist.com/p.mclaughlin@kohlerdist.com/c296901c717211f1b1c10e79d93e6f14.jpg" TargetMode="External"/><Relationship Id="rId1371" Type="http://schemas.openxmlformats.org/officeDocument/2006/relationships/hyperlink" Target="https://s3.amazonaws.com/cpgcamera_prod/ths_reports/kohlerdist.com/a.scott@kohlerdist.com/dc96e0906e8c11f1aa7732adefc10753.jpg" TargetMode="External"/><Relationship Id="rId2008" Type="http://schemas.openxmlformats.org/officeDocument/2006/relationships/hyperlink" Target="https://s3.amazonaws.com/cpgcamera_prod/ths_reports/kohlerdist.com/a.acciardi@kohlerdist.com/dc7747b44efa11f18a4d5246a9f98eef.jpg" TargetMode="External"/><Relationship Id="rId2215" Type="http://schemas.openxmlformats.org/officeDocument/2006/relationships/hyperlink" Target="https://s3.amazonaws.com/cpgcamera_prod/ths_reports/kohlerdist.com/b.sengebush@kohlerdist.com/4d425110497311f1be3da2349d5569f0.jpg" TargetMode="External"/><Relationship Id="rId2422" Type="http://schemas.openxmlformats.org/officeDocument/2006/relationships/hyperlink" Target="https://s3.amazonaws.com/cpgcamera_prod/ths_reports/kohlerdist.com/n.melissari@kohlerdist.com/fd4a01ee3f2c11f180d00ed7ffd13332.jpg" TargetMode="External"/><Relationship Id="rId601" Type="http://schemas.openxmlformats.org/officeDocument/2006/relationships/hyperlink" Target="https://s3.amazonaws.com/cpgcamera_prod/ths_reports/kohlerdist.com/m.ast@kohlerdist.com/2ae0d6867fb111f1b85e0a7de4540e70.jpg" TargetMode="External"/><Relationship Id="rId1024" Type="http://schemas.openxmlformats.org/officeDocument/2006/relationships/hyperlink" Target="https://s3.amazonaws.com/cpgcamera_prod/ths_reports/kohlerdist.com/a.scott@kohlerdist.com/24ad4960757111f1ac402ec42485334c.jpg" TargetMode="External"/><Relationship Id="rId1231" Type="http://schemas.openxmlformats.org/officeDocument/2006/relationships/hyperlink" Target="https://s3.amazonaws.com/cpgcamera_prod/ths_reports/kohlerdist.com/a.scott@kohlerdist.com/0aa56600701311f1938e0ef2bcb4e9aa.jpg" TargetMode="External"/><Relationship Id="rId184" Type="http://schemas.openxmlformats.org/officeDocument/2006/relationships/hyperlink" Target="https://s3.amazonaws.com/cpgcamera_prod/ths_reports/kohlerdist.com/n.melissari@kohlerdist.com/b9f97bd4846111f194912ae291a38e7f.jpg" TargetMode="External"/><Relationship Id="rId391" Type="http://schemas.openxmlformats.org/officeDocument/2006/relationships/hyperlink" Target="https://s3.amazonaws.com/cpgcamera_prod/ths_reports/kohlerdist.com/p.lopez@kohlerdist.com/c0c856a0815111f1b2b7529e1be6c745.jpg" TargetMode="External"/><Relationship Id="rId1908" Type="http://schemas.openxmlformats.org/officeDocument/2006/relationships/hyperlink" Target="https://s3.amazonaws.com/cpgcamera_prod/ths_reports/kohlerdist.com/a.scott@kohlerdist.com/f1a17ed4602f11f1b8ae26e3e12c3b54.jpg" TargetMode="External"/><Relationship Id="rId2072" Type="http://schemas.openxmlformats.org/officeDocument/2006/relationships/hyperlink" Target="https://s3.amazonaws.com/cpgcamera_prod/ths_reports/kohlerdist.com/n.melissari@kohlerdist.com/4383392a4d5411f18945767d43c4e717.jpg" TargetMode="External"/><Relationship Id="rId251" Type="http://schemas.openxmlformats.org/officeDocument/2006/relationships/hyperlink" Target="https://s3.amazonaws.com/cpgcamera_prod/ths_reports/kohlerdist.com/b.sengebush@kohlerdist.com/5de1bb8e845911f19f494ad464241486.jpg" TargetMode="External"/><Relationship Id="rId111" Type="http://schemas.openxmlformats.org/officeDocument/2006/relationships/hyperlink" Target="https://s3.amazonaws.com/cpgcamera_prod/ths_reports/kohlerdist.com/p.mclaughlin@kohlerdist.com/c6077f5c851511f19d842a402785980f.jpg" TargetMode="External"/><Relationship Id="rId1698" Type="http://schemas.openxmlformats.org/officeDocument/2006/relationships/hyperlink" Target="https://s3.amazonaws.com/cpgcamera_prod/ths_reports/kohlerdist.com/a.scott@kohlerdist.com/6c0d72c869a811f1b619aaffa3d9f27a.jpg" TargetMode="External"/><Relationship Id="rId928" Type="http://schemas.openxmlformats.org/officeDocument/2006/relationships/hyperlink" Target="https://s3.amazonaws.com/cpgcamera_prod/ths_reports/kohlerdist.com/p.mclaughlin@kohlerdist.com/2e6020b6795b11f196be6eae52526f49.jpg" TargetMode="External"/><Relationship Id="rId1558" Type="http://schemas.openxmlformats.org/officeDocument/2006/relationships/hyperlink" Target="https://s3.amazonaws.com/cpgcamera_prod/ths_reports/kohlerdist.com/n.melissari@kohlerdist.com/5915097a6b3211f1bd4d8e6063ac01e3.jpg" TargetMode="External"/><Relationship Id="rId1765" Type="http://schemas.openxmlformats.org/officeDocument/2006/relationships/hyperlink" Target="https://s3.amazonaws.com/cpgcamera_prod/ths_reports/kohlerdist.com/a.scott@kohlerdist.com/215938c668e911f1808636323f544d5b.jpg" TargetMode="External"/><Relationship Id="rId57" Type="http://schemas.openxmlformats.org/officeDocument/2006/relationships/hyperlink" Target="https://s3.amazonaws.com/cpgcamera_prod/ths_reports/kohlerdist.com/n.melissari@kohlerdist.com/c7dd4d56853411f1b409924354bfe064.jpg" TargetMode="External"/><Relationship Id="rId1418" Type="http://schemas.openxmlformats.org/officeDocument/2006/relationships/hyperlink" Target="https://s3.amazonaws.com/cpgcamera_prod/ths_reports/kohlerdist.com/p.mclaughlin@kohlerdist.com/5ab044f06e6811f191b432adefc10753.jpg" TargetMode="External"/><Relationship Id="rId1972" Type="http://schemas.openxmlformats.org/officeDocument/2006/relationships/hyperlink" Target="https://s3.amazonaws.com/cpgcamera_prod/ths_reports/kohlerdist.com/p.mclaughlin@kohlerdist.com/73661e50553811f19d49fefac5d4e15e.jpg" TargetMode="External"/><Relationship Id="rId1625" Type="http://schemas.openxmlformats.org/officeDocument/2006/relationships/hyperlink" Target="https://s3.amazonaws.com/cpgcamera_prod/ths_reports/kohlerdist.com/a.scott@kohlerdist.com/c163052a6a7611f18d1daaffa3d9f27a.jpg" TargetMode="External"/><Relationship Id="rId1832" Type="http://schemas.openxmlformats.org/officeDocument/2006/relationships/hyperlink" Target="https://s3.amazonaws.com/cpgcamera_prod/ths_reports/kohlerdist.com/a.scott@kohlerdist.com/9da4f82264e111f18dada64969367efa.jpg" TargetMode="External"/><Relationship Id="rId2399" Type="http://schemas.openxmlformats.org/officeDocument/2006/relationships/hyperlink" Target="https://s3.amazonaws.com/cpgcamera_prod/ths_reports/kohlerdist.com/n.melissari@kohlerdist.com/8f3fe012431711f198b83af4b79d4a13.jpg" TargetMode="External"/><Relationship Id="rId578" Type="http://schemas.openxmlformats.org/officeDocument/2006/relationships/hyperlink" Target="https://s3.amazonaws.com/cpgcamera_prod/ths_reports/kohlerdist.com/v.gallagher@kohlerdist.com/8cc02e8a805e11f184ecb2a632f0b5e6.jpg" TargetMode="External"/><Relationship Id="rId785" Type="http://schemas.openxmlformats.org/officeDocument/2006/relationships/hyperlink" Target="https://s3.amazonaws.com/cpgcamera_prod/ths_reports/kohlerdist.com/n.melissari@kohlerdist.com/f75fd7247bb111f18626ae252bb716b1.jpg" TargetMode="External"/><Relationship Id="rId992" Type="http://schemas.openxmlformats.org/officeDocument/2006/relationships/hyperlink" Target="https://s3.amazonaws.com/cpgcamera_prod/ths_reports/kohlerdist.com/b.sengebush@kohlerdist.com/3ead0c22762c11f180f96addc4ab0e86.jpg" TargetMode="External"/><Relationship Id="rId2259" Type="http://schemas.openxmlformats.org/officeDocument/2006/relationships/hyperlink" Target="https://s3.amazonaws.com/cpgcamera_prod/ths_reports/kohlerdist.com/m.harboy@kohlerdist.com/6a241676496711f1b1f0c2ebcdc1be9c.jpg" TargetMode="External"/><Relationship Id="rId2466" Type="http://schemas.openxmlformats.org/officeDocument/2006/relationships/hyperlink" Target="https://s3.amazonaws.com/cpgcamera_prod/ths_reports/kohlerdist.com/dlagala@kohlerdist.com/98164b9c3e6011f198312aca04aad2cf.jpg" TargetMode="External"/><Relationship Id="rId438" Type="http://schemas.openxmlformats.org/officeDocument/2006/relationships/hyperlink" Target="https://s3.amazonaws.com/cpgcamera_prod/ths_reports/kohlerdist.com/n.melissari@kohlerdist.com/b2c0032e812d11f184a2f21c75b75752.jpg" TargetMode="External"/><Relationship Id="rId645" Type="http://schemas.openxmlformats.org/officeDocument/2006/relationships/hyperlink" Target="https://s3.amazonaws.com/cpgcamera_prod/ths_reports/kohlerdist.com/robinf@kohlerdist.com/7cbcf99e7eda11f1a57c8a7eda315059.jpg" TargetMode="External"/><Relationship Id="rId852" Type="http://schemas.openxmlformats.org/officeDocument/2006/relationships/hyperlink" Target="https://s3.amazonaws.com/cpgcamera_prod/ths_reports/kohlerdist.com/p.mclaughlin@kohlerdist.com/345c5f347a3211f1b450c2c1afc8f536.jpg" TargetMode="External"/><Relationship Id="rId1068" Type="http://schemas.openxmlformats.org/officeDocument/2006/relationships/hyperlink" Target="https://s3.amazonaws.com/cpgcamera_prod/ths_reports/kohlerdist.com/p.mclaughlin@kohlerdist.com/89514dc8749811f1813462da5111e423.jpg" TargetMode="External"/><Relationship Id="rId1275" Type="http://schemas.openxmlformats.org/officeDocument/2006/relationships/hyperlink" Target="https://s3.amazonaws.com/cpgcamera_prod/ths_reports/kohlerdist.com/p.mclaughlin@kohlerdist.com/19f1f3c26fe011f19277f6f20cce3521.jpg" TargetMode="External"/><Relationship Id="rId1482" Type="http://schemas.openxmlformats.org/officeDocument/2006/relationships/hyperlink" Target="https://s3.amazonaws.com/cpgcamera_prod/ths_reports/kohlerdist.com/a.acciardi@kohlerdist.com/8d6031686b3811f1804a8e6063ac01e3.jpg" TargetMode="External"/><Relationship Id="rId2119" Type="http://schemas.openxmlformats.org/officeDocument/2006/relationships/hyperlink" Target="https://s3.amazonaws.com/cpgcamera_prod/ths_reports/kohlerdist.com/a.scott@kohlerdist.com/ac8c813e4a4211f1a4342e353b606086.jpg" TargetMode="External"/><Relationship Id="rId2326" Type="http://schemas.openxmlformats.org/officeDocument/2006/relationships/hyperlink" Target="https://s3.amazonaws.com/cpgcamera_prod/ths_reports/kohlerdist.com/a.palmisano@kohlerdist.com/b368df38489511f191aaca87e82fcbb0.jpg" TargetMode="External"/><Relationship Id="rId505" Type="http://schemas.openxmlformats.org/officeDocument/2006/relationships/hyperlink" Target="https://s3.amazonaws.com/cpgcamera_prod/ths_reports/kohlerdist.com/a.scott@kohlerdist.com/6cdf8a50807411f190247ea3e73d7a5f.jpg" TargetMode="External"/><Relationship Id="rId712" Type="http://schemas.openxmlformats.org/officeDocument/2006/relationships/hyperlink" Target="https://s3.amazonaws.com/cpgcamera_prod/ths_reports/kohlerdist.com/b.sengebush@kohlerdist.com/779b85507bc611f18a0d9ed155a5443b.jpg" TargetMode="External"/><Relationship Id="rId1135" Type="http://schemas.openxmlformats.org/officeDocument/2006/relationships/hyperlink" Target="https://s3.amazonaws.com/cpgcamera_prod/ths_reports/kohlerdist.com/a.scott@kohlerdist.com/a07897a8718d11f1b131ceb0d08f0f73.jpg" TargetMode="External"/><Relationship Id="rId1342" Type="http://schemas.openxmlformats.org/officeDocument/2006/relationships/hyperlink" Target="https://s3.amazonaws.com/cpgcamera_prod/ths_reports/kohlerdist.com/a.palmisano@kohlerdist.com/4c79abfe6f1911f1801092a36e3a71db.jpg" TargetMode="External"/><Relationship Id="rId1202" Type="http://schemas.openxmlformats.org/officeDocument/2006/relationships/hyperlink" Target="https://s3.amazonaws.com/cpgcamera_prod/ths_reports/kohlerdist.com/a.scott@kohlerdist.com/38c3930e702711f1bc22de1b940aa6a4.jpg" TargetMode="External"/><Relationship Id="rId295" Type="http://schemas.openxmlformats.org/officeDocument/2006/relationships/hyperlink" Target="https://s3.amazonaws.com/cpgcamera_prod/ths_reports/kohlerdist.com/b.sengebush@kohlerdist.com/7311944c845511f197fc2ae291a38e7f.jpg" TargetMode="External"/><Relationship Id="rId2183" Type="http://schemas.openxmlformats.org/officeDocument/2006/relationships/hyperlink" Target="https://s3.amazonaws.com/cpgcamera_prod/ths_reports/kohlerdist.com/j.odonoghue@kohlerdist.com/c1dbee74498111f19eaaa2349d5569f0.jpg" TargetMode="External"/><Relationship Id="rId2390" Type="http://schemas.openxmlformats.org/officeDocument/2006/relationships/hyperlink" Target="https://s3.amazonaws.com/cpgcamera_prod/ths_reports/kohlerdist.com/n.melissari@kohlerdist.com/07f62e1a431f11f18568aed0e7ff82ba.jpg" TargetMode="External"/><Relationship Id="rId155" Type="http://schemas.openxmlformats.org/officeDocument/2006/relationships/hyperlink" Target="https://s3.amazonaws.com/cpgcamera_prod/ths_reports/kohlerdist.com/n.melissari@kohlerdist.com/266e364a846e11f1b8372ae291a38e7f.jpg" TargetMode="External"/><Relationship Id="rId362" Type="http://schemas.openxmlformats.org/officeDocument/2006/relationships/hyperlink" Target="https://s3.amazonaws.com/cpgcamera_prod/ths_reports/kohlerdist.com/a.scott@kohlerdist.com/32fc3a3a820011f1989e927223e8c545.jpg" TargetMode="External"/><Relationship Id="rId2043" Type="http://schemas.openxmlformats.org/officeDocument/2006/relationships/hyperlink" Target="https://s3.amazonaws.com/cpgcamera_prod/ths_reports/kohlerdist.com/a.acciardi@kohlerdist.com/6cf8143c4e2211f1b481c6b937f3b3b1.jpg" TargetMode="External"/><Relationship Id="rId2250" Type="http://schemas.openxmlformats.org/officeDocument/2006/relationships/hyperlink" Target="https://s3.amazonaws.com/cpgcamera_prod/ths_reports/kohlerdist.com/a.lundy@kohlerdist.com/b38acccc496911f18b08aaba1651462a.jpg" TargetMode="External"/><Relationship Id="rId222" Type="http://schemas.openxmlformats.org/officeDocument/2006/relationships/hyperlink" Target="https://s3.amazonaws.com/cpgcamera_prod/ths_reports/kohlerdist.com/b.sengebush@kohlerdist.com/f9643c14845c11f1a70c2ae291a38e7f.jpg" TargetMode="External"/><Relationship Id="rId2110" Type="http://schemas.openxmlformats.org/officeDocument/2006/relationships/hyperlink" Target="https://s3.amazonaws.com/cpgcamera_prod/ths_reports/kohlerdist.com/a.acciardi@kohlerdist.com/e3d9b0ac4a4d11f1b2cd2e353b606086.jpg" TargetMode="External"/><Relationship Id="rId1669" Type="http://schemas.openxmlformats.org/officeDocument/2006/relationships/hyperlink" Target="https://s3.amazonaws.com/cpgcamera_prod/ths_reports/kohlerdist.com/n.melissari@kohlerdist.com/ac0ef37e6a6611f18949aaffa3d9f27a.jpg" TargetMode="External"/><Relationship Id="rId1876" Type="http://schemas.openxmlformats.org/officeDocument/2006/relationships/hyperlink" Target="https://s3.amazonaws.com/cpgcamera_prod/ths_reports/kohlerdist.com/a.scott@kohlerdist.com/692f2eb2641611f19f5302c06eecbe1e.jpg" TargetMode="External"/><Relationship Id="rId1529" Type="http://schemas.openxmlformats.org/officeDocument/2006/relationships/hyperlink" Target="https://s3.amazonaws.com/cpgcamera_prod/ths_reports/kohlerdist.com/n.melissari@kohlerdist.com/7173ea346b3411f181058e6063ac01e3.jpg" TargetMode="External"/><Relationship Id="rId1736" Type="http://schemas.openxmlformats.org/officeDocument/2006/relationships/hyperlink" Target="https://s3.amazonaws.com/cpgcamera_prod/ths_reports/kohlerdist.com/a.scott@kohlerdist.com/215938c668e911f1808636323f544d5b.jpg" TargetMode="External"/><Relationship Id="rId1943" Type="http://schemas.openxmlformats.org/officeDocument/2006/relationships/hyperlink" Target="https://s3.amazonaws.com/cpgcamera_prod/ths_reports/kohlerdist.com/p.mclaughlin@kohlerdist.com/21ed381a593e11f18216764a5d11bfd8.jpg" TargetMode="External"/><Relationship Id="rId28" Type="http://schemas.openxmlformats.org/officeDocument/2006/relationships/hyperlink" Target="https://s3.amazonaws.com/cpgcamera_prod/ths_reports/kohlerdist.com/n.melissari@kohlerdist.com/04049208854411f19d07de2946ffd50e.jpg" TargetMode="External"/><Relationship Id="rId1803" Type="http://schemas.openxmlformats.org/officeDocument/2006/relationships/hyperlink" Target="https://s3.amazonaws.com/cpgcamera_prod/ths_reports/kohlerdist.com/a.scott@kohlerdist.com/42447e7265c611f1949fde86d381b973.jpg" TargetMode="External"/><Relationship Id="rId689" Type="http://schemas.openxmlformats.org/officeDocument/2006/relationships/hyperlink" Target="https://s3.amazonaws.com/cpgcamera_prod/ths_reports/kohlerdist.com/n.melissari@kohlerdist.com/54c2350e7bdc11f1ac99a21eb7116df6.jpg" TargetMode="External"/><Relationship Id="rId896" Type="http://schemas.openxmlformats.org/officeDocument/2006/relationships/hyperlink" Target="https://s3.amazonaws.com/cpgcamera_prod/ths_reports/kohlerdist.com/p.mclaughlin@kohlerdist.com/5038d6987a2711f1ab370ab7946f5aa9.jpg" TargetMode="External"/><Relationship Id="rId549" Type="http://schemas.openxmlformats.org/officeDocument/2006/relationships/hyperlink" Target="https://s3.amazonaws.com/cpgcamera_prod/ths_reports/kohlerdist.com/a.scott@kohlerdist.com/1985a496806711f1bd376ee4cd3b7231.jpg" TargetMode="External"/><Relationship Id="rId756" Type="http://schemas.openxmlformats.org/officeDocument/2006/relationships/hyperlink" Target="https://s3.amazonaws.com/cpgcamera_prod/ths_reports/kohlerdist.com/n.melissari@kohlerdist.com/1769c0367bba11f1bd01a21eb7116df6.jpg" TargetMode="External"/><Relationship Id="rId1179" Type="http://schemas.openxmlformats.org/officeDocument/2006/relationships/hyperlink" Target="https://s3.amazonaws.com/cpgcamera_prod/ths_reports/kohlerdist.com/p.mclaughlin@kohlerdist.com/142ee61470b911f185640673ff9e1c0c.jpg" TargetMode="External"/><Relationship Id="rId1386" Type="http://schemas.openxmlformats.org/officeDocument/2006/relationships/hyperlink" Target="https://s3.amazonaws.com/cpgcamera_prod/ths_reports/kohlerdist.com/a.scott@kohlerdist.com/d134365c6e6f11f1878132adefc10753.jpg" TargetMode="External"/><Relationship Id="rId1593" Type="http://schemas.openxmlformats.org/officeDocument/2006/relationships/hyperlink" Target="https://s3.amazonaws.com/cpgcamera_prod/ths_reports/kohlerdist.com/n.melissari@kohlerdist.com/f657933c6b2e11f1b48612542cd93551.jpg" TargetMode="External"/><Relationship Id="rId2437" Type="http://schemas.openxmlformats.org/officeDocument/2006/relationships/hyperlink" Target="https://s3.amazonaws.com/cpgcamera_prod/ths_reports/kohlerdist.com/dlagala@kohlerdist.com/8a4e5aa03e7d11f19d5016fc07c30496.jpg" TargetMode="External"/><Relationship Id="rId409" Type="http://schemas.openxmlformats.org/officeDocument/2006/relationships/hyperlink" Target="https://s3.amazonaws.com/cpgcamera_prod/ths_reports/kohlerdist.com/p.mclaughlin@kohlerdist.com/6ff2dcc4813c11f18fe516841982178b.jpg" TargetMode="External"/><Relationship Id="rId963" Type="http://schemas.openxmlformats.org/officeDocument/2006/relationships/hyperlink" Target="https://s3.amazonaws.com/cpgcamera_prod/ths_reports/kohlerdist.com/a.scott@kohlerdist.com/cb234ac2765411f19af1566a3ec5e435.jpg" TargetMode="External"/><Relationship Id="rId1039" Type="http://schemas.openxmlformats.org/officeDocument/2006/relationships/hyperlink" Target="https://s3.amazonaws.com/cpgcamera_prod/ths_reports/kohlerdist.com/a.scott@kohlerdist.com/ee9269e0755d11f1a2352ec42485334c.jpg" TargetMode="External"/><Relationship Id="rId1246" Type="http://schemas.openxmlformats.org/officeDocument/2006/relationships/hyperlink" Target="https://s3.amazonaws.com/cpgcamera_prod/ths_reports/kohlerdist.com/p.mclaughlin@kohlerdist.com/a62e2246700011f18522de1b940aa6a4.jpg" TargetMode="External"/><Relationship Id="rId92" Type="http://schemas.openxmlformats.org/officeDocument/2006/relationships/hyperlink" Target="https://s3.amazonaws.com/cpgcamera_prod/ths_reports/kohlerdist.com/n.melissari@kohlerdist.com/f2d1b026852311f182099e81334f7fd2.jpg" TargetMode="External"/><Relationship Id="rId616" Type="http://schemas.openxmlformats.org/officeDocument/2006/relationships/hyperlink" Target="https://s3.amazonaws.com/cpgcamera_prod/ths_reports/kohlerdist.com/a.palmisano@kohlerdist.com/ac58d2ae7fa211f197e50a7de4540e70.jpg" TargetMode="External"/><Relationship Id="rId823" Type="http://schemas.openxmlformats.org/officeDocument/2006/relationships/hyperlink" Target="https://s3.amazonaws.com/cpgcamera_prod/ths_reports/kohlerdist.com/p.mclaughlin@kohlerdist.com/30a0e11a7af211f1b95ce685f4fde8ba.jpg" TargetMode="External"/><Relationship Id="rId1453" Type="http://schemas.openxmlformats.org/officeDocument/2006/relationships/hyperlink" Target="https://s3.amazonaws.com/cpgcamera_prod/ths_reports/kohlerdist.com/a.scott@kohlerdist.com/ddb545806e4f11f19ee2b2245db26c03.jpg" TargetMode="External"/><Relationship Id="rId1660" Type="http://schemas.openxmlformats.org/officeDocument/2006/relationships/hyperlink" Target="https://s3.amazonaws.com/cpgcamera_prod/ths_reports/kohlerdist.com/n.melissari@kohlerdist.com/1e3926706a6911f1a18ecadd732692a0.jpg" TargetMode="External"/><Relationship Id="rId2504" Type="http://schemas.openxmlformats.org/officeDocument/2006/relationships/hyperlink" Target="https://s3.amazonaws.com/cpgcamera_prod/ths_reports/kohlerdist.com/m.ast@kohlerdist.com/fa25c2cc3ce911f19df7a64e0198c478.jpg" TargetMode="External"/><Relationship Id="rId1106" Type="http://schemas.openxmlformats.org/officeDocument/2006/relationships/hyperlink" Target="https://s3.amazonaws.com/cpgcamera_prod/ths_reports/kohlerdist.com/a.scott@kohlerdist.com/d824112273e111f19b6dee23edc1b1db.jpg" TargetMode="External"/><Relationship Id="rId1313" Type="http://schemas.openxmlformats.org/officeDocument/2006/relationships/hyperlink" Target="https://s3.amazonaws.com/cpgcamera_prod/ths_reports/kohlerdist.com/p.mclaughlin@kohlerdist.com/ef2a6a486f2111f1954fd62fabc52eb8.jpg" TargetMode="External"/><Relationship Id="rId1520" Type="http://schemas.openxmlformats.org/officeDocument/2006/relationships/hyperlink" Target="https://s3.amazonaws.com/cpgcamera_prod/ths_reports/kohlerdist.com/n.melissari@kohlerdist.com/7173ea346b3411f181058e6063ac01e3.jpg" TargetMode="External"/><Relationship Id="rId199" Type="http://schemas.openxmlformats.org/officeDocument/2006/relationships/hyperlink" Target="https://s3.amazonaws.com/cpgcamera_prod/ths_reports/kohlerdist.com/n.melissari@kohlerdist.com/66b58130846011f1a22bf6a858e5d46d.jpg" TargetMode="External"/><Relationship Id="rId2087" Type="http://schemas.openxmlformats.org/officeDocument/2006/relationships/hyperlink" Target="https://s3.amazonaws.com/cpgcamera_prod/ths_reports/kohlerdist.com/n.melissari@kohlerdist.com/853516444b0c11f19f62767d43c4e717.jpg" TargetMode="External"/><Relationship Id="rId2294" Type="http://schemas.openxmlformats.org/officeDocument/2006/relationships/hyperlink" Target="https://s3.amazonaws.com/cpgcamera_prod/ths_reports/kohlerdist.com/j.colonna@kohlerdist.com/2e3e12b648b211f18a1456cb454cd580.jpg" TargetMode="External"/><Relationship Id="rId266" Type="http://schemas.openxmlformats.org/officeDocument/2006/relationships/hyperlink" Target="https://s3.amazonaws.com/cpgcamera_prod/ths_reports/kohlerdist.com/b.sengebush@kohlerdist.com/e25c07e0845711f19ddd2ae291a38e7f.jpg" TargetMode="External"/><Relationship Id="rId473" Type="http://schemas.openxmlformats.org/officeDocument/2006/relationships/hyperlink" Target="https://s3.amazonaws.com/cpgcamera_prod/ths_reports/kohlerdist.com/n.melissari@kohlerdist.com/e543851e812811f193e7467f529f8163.jpg" TargetMode="External"/><Relationship Id="rId680" Type="http://schemas.openxmlformats.org/officeDocument/2006/relationships/hyperlink" Target="https://s3.amazonaws.com/cpgcamera_prod/ths_reports/kohlerdist.com/n.melissari@kohlerdist.com/1cdf94167be011f190ac9ed155a5443b.jpg" TargetMode="External"/><Relationship Id="rId2154" Type="http://schemas.openxmlformats.org/officeDocument/2006/relationships/hyperlink" Target="https://s3.amazonaws.com/cpgcamera_prod/ths_reports/kohlerdist.com/a.acciardi@kohlerdist.com/2ce31b7a4a3111f1b045c2ebcdc1be9c.jpg" TargetMode="External"/><Relationship Id="rId2361" Type="http://schemas.openxmlformats.org/officeDocument/2006/relationships/hyperlink" Target="https://s3.amazonaws.com/cpgcamera_prod/ths_reports/kohlerdist.com/a.palmisano@kohlerdist.com/38a07912449b11f1af64222d9aa3d57f.jpg" TargetMode="External"/><Relationship Id="rId126" Type="http://schemas.openxmlformats.org/officeDocument/2006/relationships/hyperlink" Target="https://s3.amazonaws.com/cpgcamera_prod/ths_reports/kohlerdist.com/p.mclaughlin@kohlerdist.com/05a0f462850d11f18fcb9e81334f7fd2.jpg" TargetMode="External"/><Relationship Id="rId333" Type="http://schemas.openxmlformats.org/officeDocument/2006/relationships/hyperlink" Target="https://s3.amazonaws.com/cpgcamera_prod/ths_reports/kohlerdist.com/a.scott@kohlerdist.com/44683c7e823c11f1a6ae927223e8c545.jpg" TargetMode="External"/><Relationship Id="rId540" Type="http://schemas.openxmlformats.org/officeDocument/2006/relationships/hyperlink" Target="https://s3.amazonaws.com/cpgcamera_prod/ths_reports/kohlerdist.com/a.scott@kohlerdist.com/c3ed3b00806811f1867a7ea3e73d7a5f.jpg" TargetMode="External"/><Relationship Id="rId1170" Type="http://schemas.openxmlformats.org/officeDocument/2006/relationships/hyperlink" Target="https://s3.amazonaws.com/cpgcamera_prod/ths_reports/kohlerdist.com/a.palmisano@kohlerdist.com/7cdb940270da11f1bec386929dcb627d.jpg" TargetMode="External"/><Relationship Id="rId2014" Type="http://schemas.openxmlformats.org/officeDocument/2006/relationships/hyperlink" Target="https://s3.amazonaws.com/cpgcamera_prod/ths_reports/kohlerdist.com/a.acciardi@kohlerdist.com/0a5a5c1e4ef811f182695246a9f98eef.jpg" TargetMode="External"/><Relationship Id="rId2221" Type="http://schemas.openxmlformats.org/officeDocument/2006/relationships/hyperlink" Target="https://s3.amazonaws.com/cpgcamera_prod/ths_reports/kohlerdist.com/b.sengebush@kohlerdist.com/38a13746497111f18cdfc2ebcdc1be9c.jpg" TargetMode="External"/><Relationship Id="rId1030" Type="http://schemas.openxmlformats.org/officeDocument/2006/relationships/hyperlink" Target="https://s3.amazonaws.com/cpgcamera_prod/ths_reports/kohlerdist.com/p.mclaughlin@kohlerdist.com/0f1b0bb6756f11f1b059d2305ddbe756.jpg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8CE9EC-AA89-47EB-84AE-209629404B54}">
  <dimension ref="A1:N2528"/>
  <sheetViews>
    <sheetView tabSelected="1" workbookViewId="0">
      <selection activeCell="C2249" sqref="C2249"/>
    </sheetView>
  </sheetViews>
  <sheetFormatPr defaultRowHeight="12.75" x14ac:dyDescent="0.2"/>
  <cols>
    <col min="3" max="3" width="46.5703125" bestFit="1" customWidth="1"/>
    <col min="4" max="4" width="18.5703125" bestFit="1" customWidth="1"/>
    <col min="6" max="6" width="21.85546875" bestFit="1" customWidth="1"/>
    <col min="9" max="9" width="22.7109375" bestFit="1" customWidth="1"/>
    <col min="10" max="10" width="60.28515625" bestFit="1" customWidth="1"/>
    <col min="11" max="11" width="37.5703125" bestFit="1" customWidth="1"/>
    <col min="12" max="12" width="37.7109375" bestFit="1" customWidth="1"/>
    <col min="14" max="14" width="12.5703125" bestFit="1" customWidth="1"/>
  </cols>
  <sheetData>
    <row r="1" spans="1:14" x14ac:dyDescent="0.2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  <c r="J1" s="1" t="s">
        <v>10</v>
      </c>
      <c r="K1" s="1" t="s">
        <v>11</v>
      </c>
      <c r="L1" s="1" t="s">
        <v>12</v>
      </c>
      <c r="M1" s="1" t="s">
        <v>13</v>
      </c>
      <c r="N1" s="1" t="s">
        <v>14</v>
      </c>
    </row>
    <row r="2" spans="1:14" x14ac:dyDescent="0.2">
      <c r="A2" s="2">
        <v>2402</v>
      </c>
      <c r="B2" s="2" t="s">
        <v>97</v>
      </c>
      <c r="C2" s="2" t="s">
        <v>98</v>
      </c>
      <c r="D2" s="2" t="s">
        <v>48</v>
      </c>
      <c r="E2" s="2" t="s">
        <v>99</v>
      </c>
      <c r="F2" s="2" t="s">
        <v>100</v>
      </c>
      <c r="G2" s="2" t="s">
        <v>101</v>
      </c>
      <c r="H2" s="3" t="s">
        <v>8</v>
      </c>
      <c r="I2" s="2" t="s">
        <v>85</v>
      </c>
      <c r="J2" s="2" t="s">
        <v>102</v>
      </c>
      <c r="K2" s="2" t="s">
        <v>102</v>
      </c>
      <c r="L2" s="2" t="s">
        <v>103</v>
      </c>
      <c r="M2" s="2">
        <v>1</v>
      </c>
      <c r="N2" s="9" t="s">
        <v>875</v>
      </c>
    </row>
    <row r="3" spans="1:14" x14ac:dyDescent="0.2">
      <c r="A3" s="2">
        <v>872</v>
      </c>
      <c r="B3" s="2" t="s">
        <v>647</v>
      </c>
      <c r="C3" s="2" t="s">
        <v>648</v>
      </c>
      <c r="D3" s="2" t="s">
        <v>48</v>
      </c>
      <c r="E3" s="2" t="s">
        <v>649</v>
      </c>
      <c r="F3" s="2" t="s">
        <v>650</v>
      </c>
      <c r="G3" s="2" t="s">
        <v>651</v>
      </c>
      <c r="H3" s="3" t="s">
        <v>8</v>
      </c>
      <c r="I3" s="2" t="s">
        <v>367</v>
      </c>
      <c r="J3" s="2" t="s">
        <v>376</v>
      </c>
      <c r="K3" s="2" t="s">
        <v>377</v>
      </c>
      <c r="L3" s="2" t="s">
        <v>103</v>
      </c>
      <c r="M3" s="2">
        <v>1</v>
      </c>
      <c r="N3" s="9" t="s">
        <v>875</v>
      </c>
    </row>
    <row r="4" spans="1:14" x14ac:dyDescent="0.2">
      <c r="A4" s="2">
        <v>1939</v>
      </c>
      <c r="B4" s="2" t="s">
        <v>380</v>
      </c>
      <c r="C4" s="2" t="s">
        <v>381</v>
      </c>
      <c r="D4" s="2" t="s">
        <v>187</v>
      </c>
      <c r="E4" s="2" t="s">
        <v>382</v>
      </c>
      <c r="F4" s="2" t="s">
        <v>383</v>
      </c>
      <c r="G4" s="2" t="s">
        <v>384</v>
      </c>
      <c r="H4" s="3" t="s">
        <v>8</v>
      </c>
      <c r="I4" s="2" t="s">
        <v>197</v>
      </c>
      <c r="J4" s="2" t="s">
        <v>376</v>
      </c>
      <c r="K4" s="2" t="s">
        <v>377</v>
      </c>
      <c r="L4" s="2" t="s">
        <v>103</v>
      </c>
      <c r="M4" s="2">
        <v>1</v>
      </c>
      <c r="N4" s="9" t="s">
        <v>875</v>
      </c>
    </row>
    <row r="5" spans="1:14" x14ac:dyDescent="0.2">
      <c r="A5" s="2">
        <v>1953</v>
      </c>
      <c r="B5" s="2" t="s">
        <v>370</v>
      </c>
      <c r="C5" s="2" t="s">
        <v>371</v>
      </c>
      <c r="D5" s="2" t="s">
        <v>372</v>
      </c>
      <c r="E5" s="2" t="s">
        <v>373</v>
      </c>
      <c r="F5" s="2" t="s">
        <v>374</v>
      </c>
      <c r="G5" s="2" t="s">
        <v>375</v>
      </c>
      <c r="H5" s="3" t="s">
        <v>8</v>
      </c>
      <c r="I5" s="2" t="s">
        <v>319</v>
      </c>
      <c r="J5" s="2" t="s">
        <v>376</v>
      </c>
      <c r="K5" s="2" t="s">
        <v>377</v>
      </c>
      <c r="L5" s="2" t="s">
        <v>103</v>
      </c>
      <c r="M5" s="2">
        <v>1</v>
      </c>
      <c r="N5" s="9" t="s">
        <v>875</v>
      </c>
    </row>
    <row r="6" spans="1:14" x14ac:dyDescent="0.2">
      <c r="A6" s="2">
        <v>198</v>
      </c>
      <c r="B6" s="2" t="s">
        <v>2160</v>
      </c>
      <c r="C6" s="2" t="s">
        <v>2161</v>
      </c>
      <c r="D6" s="2" t="s">
        <v>48</v>
      </c>
      <c r="E6" s="2" t="s">
        <v>2162</v>
      </c>
      <c r="F6" s="2" t="s">
        <v>285</v>
      </c>
      <c r="G6" s="2" t="s">
        <v>2163</v>
      </c>
      <c r="H6" s="3" t="s">
        <v>8</v>
      </c>
      <c r="I6" s="2" t="s">
        <v>85</v>
      </c>
      <c r="J6" s="2" t="s">
        <v>342</v>
      </c>
      <c r="K6" s="2" t="s">
        <v>343</v>
      </c>
      <c r="L6" s="2" t="s">
        <v>155</v>
      </c>
      <c r="M6" s="2">
        <v>1</v>
      </c>
      <c r="N6" s="10" t="s">
        <v>875</v>
      </c>
    </row>
    <row r="7" spans="1:14" x14ac:dyDescent="0.2">
      <c r="A7" s="2">
        <v>235</v>
      </c>
      <c r="B7" s="2" t="s">
        <v>826</v>
      </c>
      <c r="C7" s="2" t="s">
        <v>827</v>
      </c>
      <c r="D7" s="2" t="s">
        <v>67</v>
      </c>
      <c r="E7" s="2" t="s">
        <v>828</v>
      </c>
      <c r="F7" s="2" t="s">
        <v>597</v>
      </c>
      <c r="G7" s="2" t="s">
        <v>829</v>
      </c>
      <c r="H7" s="3" t="s">
        <v>8</v>
      </c>
      <c r="I7" s="2" t="s">
        <v>71</v>
      </c>
      <c r="J7" s="2" t="s">
        <v>342</v>
      </c>
      <c r="K7" s="2" t="s">
        <v>343</v>
      </c>
      <c r="L7" s="2" t="s">
        <v>155</v>
      </c>
      <c r="M7" s="2">
        <v>1</v>
      </c>
      <c r="N7" s="10" t="s">
        <v>875</v>
      </c>
    </row>
    <row r="8" spans="1:14" x14ac:dyDescent="0.2">
      <c r="A8" s="2">
        <v>243</v>
      </c>
      <c r="B8" s="2" t="s">
        <v>826</v>
      </c>
      <c r="C8" s="2" t="s">
        <v>827</v>
      </c>
      <c r="D8" s="2" t="s">
        <v>67</v>
      </c>
      <c r="E8" s="2" t="s">
        <v>828</v>
      </c>
      <c r="F8" s="2" t="s">
        <v>597</v>
      </c>
      <c r="G8" s="2" t="s">
        <v>829</v>
      </c>
      <c r="H8" s="3" t="s">
        <v>8</v>
      </c>
      <c r="I8" s="2" t="s">
        <v>71</v>
      </c>
      <c r="J8" s="2" t="s">
        <v>342</v>
      </c>
      <c r="K8" s="2" t="s">
        <v>343</v>
      </c>
      <c r="L8" s="2" t="s">
        <v>155</v>
      </c>
      <c r="M8" s="2">
        <v>1</v>
      </c>
      <c r="N8" s="10" t="s">
        <v>875</v>
      </c>
    </row>
    <row r="9" spans="1:14" x14ac:dyDescent="0.2">
      <c r="A9" s="2">
        <v>260</v>
      </c>
      <c r="B9" s="2" t="s">
        <v>821</v>
      </c>
      <c r="C9" s="2" t="s">
        <v>822</v>
      </c>
      <c r="D9" s="2" t="s">
        <v>67</v>
      </c>
      <c r="E9" s="2" t="s">
        <v>823</v>
      </c>
      <c r="F9" s="2" t="s">
        <v>597</v>
      </c>
      <c r="G9" s="2" t="s">
        <v>824</v>
      </c>
      <c r="H9" s="3" t="s">
        <v>8</v>
      </c>
      <c r="I9" s="2" t="s">
        <v>71</v>
      </c>
      <c r="J9" s="2" t="s">
        <v>342</v>
      </c>
      <c r="K9" s="2" t="s">
        <v>343</v>
      </c>
      <c r="L9" s="2" t="s">
        <v>155</v>
      </c>
      <c r="M9" s="2">
        <v>1</v>
      </c>
      <c r="N9" s="10" t="s">
        <v>875</v>
      </c>
    </row>
    <row r="10" spans="1:14" x14ac:dyDescent="0.2">
      <c r="A10" s="2">
        <v>310</v>
      </c>
      <c r="B10" s="2" t="s">
        <v>2144</v>
      </c>
      <c r="C10" s="2" t="s">
        <v>2145</v>
      </c>
      <c r="D10" s="2" t="s">
        <v>48</v>
      </c>
      <c r="E10" s="2" t="s">
        <v>2146</v>
      </c>
      <c r="F10" s="2" t="s">
        <v>924</v>
      </c>
      <c r="G10" s="2" t="s">
        <v>2147</v>
      </c>
      <c r="H10" s="3" t="s">
        <v>8</v>
      </c>
      <c r="I10" s="2" t="s">
        <v>85</v>
      </c>
      <c r="J10" s="2" t="s">
        <v>342</v>
      </c>
      <c r="K10" s="2" t="s">
        <v>343</v>
      </c>
      <c r="L10" s="2" t="s">
        <v>155</v>
      </c>
      <c r="M10" s="2">
        <v>1</v>
      </c>
      <c r="N10" s="10" t="s">
        <v>875</v>
      </c>
    </row>
    <row r="11" spans="1:14" x14ac:dyDescent="0.2">
      <c r="A11" s="2">
        <v>318</v>
      </c>
      <c r="B11" s="2" t="s">
        <v>2132</v>
      </c>
      <c r="C11" s="2" t="s">
        <v>2133</v>
      </c>
      <c r="D11" s="2" t="s">
        <v>48</v>
      </c>
      <c r="E11" s="2" t="s">
        <v>2134</v>
      </c>
      <c r="F11" s="2" t="s">
        <v>924</v>
      </c>
      <c r="G11" s="2" t="s">
        <v>2135</v>
      </c>
      <c r="H11" s="3" t="s">
        <v>8</v>
      </c>
      <c r="I11" s="2" t="s">
        <v>85</v>
      </c>
      <c r="J11" s="2" t="s">
        <v>342</v>
      </c>
      <c r="K11" s="2" t="s">
        <v>343</v>
      </c>
      <c r="L11" s="2" t="s">
        <v>155</v>
      </c>
      <c r="M11" s="2">
        <v>1</v>
      </c>
      <c r="N11" s="10" t="s">
        <v>875</v>
      </c>
    </row>
    <row r="12" spans="1:14" x14ac:dyDescent="0.2">
      <c r="A12" s="2">
        <v>348</v>
      </c>
      <c r="B12" s="2" t="s">
        <v>2107</v>
      </c>
      <c r="C12" s="2" t="s">
        <v>2108</v>
      </c>
      <c r="D12" s="2" t="s">
        <v>123</v>
      </c>
      <c r="E12" s="2" t="s">
        <v>2109</v>
      </c>
      <c r="F12" s="2" t="s">
        <v>1417</v>
      </c>
      <c r="G12" s="2" t="s">
        <v>2110</v>
      </c>
      <c r="H12" s="3" t="s">
        <v>8</v>
      </c>
      <c r="I12" s="2" t="s">
        <v>319</v>
      </c>
      <c r="J12" s="2" t="s">
        <v>342</v>
      </c>
      <c r="K12" s="2" t="s">
        <v>343</v>
      </c>
      <c r="L12" s="2" t="s">
        <v>155</v>
      </c>
      <c r="M12" s="2">
        <v>1</v>
      </c>
      <c r="N12" s="10" t="s">
        <v>875</v>
      </c>
    </row>
    <row r="13" spans="1:14" x14ac:dyDescent="0.2">
      <c r="A13" s="2">
        <v>402</v>
      </c>
      <c r="B13" s="2" t="s">
        <v>2070</v>
      </c>
      <c r="C13" s="2" t="s">
        <v>2071</v>
      </c>
      <c r="D13" s="2" t="s">
        <v>48</v>
      </c>
      <c r="E13" s="2" t="s">
        <v>2072</v>
      </c>
      <c r="F13" s="2" t="s">
        <v>621</v>
      </c>
      <c r="G13" s="2" t="s">
        <v>2073</v>
      </c>
      <c r="H13" s="3" t="s">
        <v>8</v>
      </c>
      <c r="I13" s="2" t="s">
        <v>85</v>
      </c>
      <c r="J13" s="2" t="s">
        <v>342</v>
      </c>
      <c r="K13" s="2" t="s">
        <v>343</v>
      </c>
      <c r="L13" s="2" t="s">
        <v>155</v>
      </c>
      <c r="M13" s="2">
        <v>1</v>
      </c>
      <c r="N13" s="10" t="s">
        <v>875</v>
      </c>
    </row>
    <row r="14" spans="1:14" x14ac:dyDescent="0.2">
      <c r="A14" s="2">
        <v>444</v>
      </c>
      <c r="B14" s="2" t="s">
        <v>767</v>
      </c>
      <c r="C14" s="2" t="s">
        <v>768</v>
      </c>
      <c r="D14" s="2" t="s">
        <v>48</v>
      </c>
      <c r="E14" s="2" t="s">
        <v>769</v>
      </c>
      <c r="F14" s="2" t="s">
        <v>770</v>
      </c>
      <c r="G14" s="2" t="s">
        <v>766</v>
      </c>
      <c r="H14" s="3" t="s">
        <v>8</v>
      </c>
      <c r="I14" s="2" t="s">
        <v>367</v>
      </c>
      <c r="J14" s="2" t="s">
        <v>342</v>
      </c>
      <c r="K14" s="2" t="s">
        <v>343</v>
      </c>
      <c r="L14" s="2" t="s">
        <v>155</v>
      </c>
      <c r="M14" s="2">
        <v>1</v>
      </c>
      <c r="N14" s="10" t="s">
        <v>875</v>
      </c>
    </row>
    <row r="15" spans="1:14" x14ac:dyDescent="0.2">
      <c r="A15" s="2">
        <v>574</v>
      </c>
      <c r="B15" s="2" t="s">
        <v>1953</v>
      </c>
      <c r="C15" s="2" t="s">
        <v>1954</v>
      </c>
      <c r="D15" s="2" t="s">
        <v>67</v>
      </c>
      <c r="E15" s="2" t="s">
        <v>1955</v>
      </c>
      <c r="F15" s="2" t="s">
        <v>597</v>
      </c>
      <c r="G15" s="2" t="s">
        <v>1956</v>
      </c>
      <c r="H15" s="3" t="s">
        <v>8</v>
      </c>
      <c r="I15" s="2" t="s">
        <v>713</v>
      </c>
      <c r="J15" s="2" t="s">
        <v>342</v>
      </c>
      <c r="K15" s="2" t="s">
        <v>343</v>
      </c>
      <c r="L15" s="2" t="s">
        <v>155</v>
      </c>
      <c r="M15" s="2">
        <v>1</v>
      </c>
      <c r="N15" s="10" t="s">
        <v>875</v>
      </c>
    </row>
    <row r="16" spans="1:14" x14ac:dyDescent="0.2">
      <c r="A16" s="2">
        <v>592</v>
      </c>
      <c r="B16" s="2" t="s">
        <v>1946</v>
      </c>
      <c r="C16" s="2" t="s">
        <v>1947</v>
      </c>
      <c r="D16" s="2" t="s">
        <v>123</v>
      </c>
      <c r="E16" s="2" t="s">
        <v>1948</v>
      </c>
      <c r="F16" s="2" t="s">
        <v>607</v>
      </c>
      <c r="G16" s="2" t="s">
        <v>1949</v>
      </c>
      <c r="H16" s="3" t="s">
        <v>8</v>
      </c>
      <c r="I16" s="2" t="s">
        <v>319</v>
      </c>
      <c r="J16" s="2" t="s">
        <v>342</v>
      </c>
      <c r="K16" s="2" t="s">
        <v>343</v>
      </c>
      <c r="L16" s="2" t="s">
        <v>155</v>
      </c>
      <c r="M16" s="2">
        <v>1</v>
      </c>
      <c r="N16" s="10" t="s">
        <v>875</v>
      </c>
    </row>
    <row r="17" spans="1:14" x14ac:dyDescent="0.2">
      <c r="A17" s="2">
        <v>607</v>
      </c>
      <c r="B17" s="2" t="s">
        <v>1938</v>
      </c>
      <c r="C17" s="2" t="s">
        <v>1939</v>
      </c>
      <c r="D17" s="2" t="s">
        <v>67</v>
      </c>
      <c r="E17" s="2" t="s">
        <v>1940</v>
      </c>
      <c r="F17" s="2" t="s">
        <v>1932</v>
      </c>
      <c r="G17" s="2" t="s">
        <v>1941</v>
      </c>
      <c r="H17" s="3" t="s">
        <v>8</v>
      </c>
      <c r="I17" s="2" t="s">
        <v>31</v>
      </c>
      <c r="J17" s="2" t="s">
        <v>342</v>
      </c>
      <c r="K17" s="2" t="s">
        <v>343</v>
      </c>
      <c r="L17" s="2" t="s">
        <v>155</v>
      </c>
      <c r="M17" s="2">
        <v>1</v>
      </c>
      <c r="N17" s="10" t="s">
        <v>875</v>
      </c>
    </row>
    <row r="18" spans="1:14" x14ac:dyDescent="0.2">
      <c r="A18" s="2">
        <v>680</v>
      </c>
      <c r="B18" s="2" t="s">
        <v>685</v>
      </c>
      <c r="C18" s="2" t="s">
        <v>686</v>
      </c>
      <c r="D18" s="2" t="s">
        <v>48</v>
      </c>
      <c r="E18" s="2" t="s">
        <v>687</v>
      </c>
      <c r="F18" s="2" t="s">
        <v>621</v>
      </c>
      <c r="G18" s="2" t="s">
        <v>688</v>
      </c>
      <c r="H18" s="3" t="s">
        <v>8</v>
      </c>
      <c r="I18" s="2" t="s">
        <v>85</v>
      </c>
      <c r="J18" s="2" t="s">
        <v>342</v>
      </c>
      <c r="K18" s="2" t="s">
        <v>343</v>
      </c>
      <c r="L18" s="2" t="s">
        <v>155</v>
      </c>
      <c r="M18" s="2">
        <v>1</v>
      </c>
      <c r="N18" s="10" t="s">
        <v>875</v>
      </c>
    </row>
    <row r="19" spans="1:14" x14ac:dyDescent="0.2">
      <c r="A19" s="2">
        <v>736</v>
      </c>
      <c r="B19" s="2" t="s">
        <v>672</v>
      </c>
      <c r="C19" s="2" t="s">
        <v>673</v>
      </c>
      <c r="D19" s="2" t="s">
        <v>81</v>
      </c>
      <c r="E19" s="2" t="s">
        <v>674</v>
      </c>
      <c r="F19" s="2" t="s">
        <v>92</v>
      </c>
      <c r="G19" s="2" t="s">
        <v>675</v>
      </c>
      <c r="H19" s="3" t="s">
        <v>8</v>
      </c>
      <c r="I19" s="2" t="s">
        <v>85</v>
      </c>
      <c r="J19" s="2" t="s">
        <v>342</v>
      </c>
      <c r="K19" s="2" t="s">
        <v>343</v>
      </c>
      <c r="L19" s="2" t="s">
        <v>155</v>
      </c>
      <c r="M19" s="2">
        <v>1</v>
      </c>
      <c r="N19" s="10" t="s">
        <v>875</v>
      </c>
    </row>
    <row r="20" spans="1:14" x14ac:dyDescent="0.2">
      <c r="A20" s="2">
        <v>764</v>
      </c>
      <c r="B20" s="2" t="s">
        <v>1823</v>
      </c>
      <c r="C20" s="2" t="s">
        <v>1824</v>
      </c>
      <c r="D20" s="2" t="s">
        <v>48</v>
      </c>
      <c r="E20" s="2" t="s">
        <v>1825</v>
      </c>
      <c r="F20" s="2" t="s">
        <v>924</v>
      </c>
      <c r="G20" s="2" t="s">
        <v>1826</v>
      </c>
      <c r="H20" s="3" t="s">
        <v>8</v>
      </c>
      <c r="I20" s="2" t="s">
        <v>85</v>
      </c>
      <c r="J20" s="2" t="s">
        <v>342</v>
      </c>
      <c r="K20" s="2" t="s">
        <v>343</v>
      </c>
      <c r="L20" s="2" t="s">
        <v>155</v>
      </c>
      <c r="M20" s="2">
        <v>1</v>
      </c>
      <c r="N20" s="10" t="s">
        <v>875</v>
      </c>
    </row>
    <row r="21" spans="1:14" x14ac:dyDescent="0.2">
      <c r="A21" s="2">
        <v>789</v>
      </c>
      <c r="B21" s="2" t="s">
        <v>1823</v>
      </c>
      <c r="C21" s="2" t="s">
        <v>1824</v>
      </c>
      <c r="D21" s="2" t="s">
        <v>48</v>
      </c>
      <c r="E21" s="2" t="s">
        <v>1825</v>
      </c>
      <c r="F21" s="2" t="s">
        <v>924</v>
      </c>
      <c r="G21" s="2" t="s">
        <v>1826</v>
      </c>
      <c r="H21" s="3" t="s">
        <v>8</v>
      </c>
      <c r="I21" s="2" t="s">
        <v>85</v>
      </c>
      <c r="J21" s="2" t="s">
        <v>342</v>
      </c>
      <c r="K21" s="2" t="s">
        <v>343</v>
      </c>
      <c r="L21" s="2" t="s">
        <v>155</v>
      </c>
      <c r="M21" s="2">
        <v>1</v>
      </c>
      <c r="N21" s="10" t="s">
        <v>875</v>
      </c>
    </row>
    <row r="22" spans="1:14" x14ac:dyDescent="0.2">
      <c r="A22" s="2">
        <v>885</v>
      </c>
      <c r="B22" s="2" t="s">
        <v>657</v>
      </c>
      <c r="C22" s="2" t="s">
        <v>658</v>
      </c>
      <c r="D22" s="2" t="s">
        <v>67</v>
      </c>
      <c r="E22" s="2" t="s">
        <v>659</v>
      </c>
      <c r="F22" s="2" t="s">
        <v>660</v>
      </c>
      <c r="G22" s="2" t="s">
        <v>661</v>
      </c>
      <c r="H22" s="3" t="s">
        <v>8</v>
      </c>
      <c r="I22" s="2" t="s">
        <v>71</v>
      </c>
      <c r="J22" s="2" t="s">
        <v>342</v>
      </c>
      <c r="K22" s="2" t="s">
        <v>343</v>
      </c>
      <c r="L22" s="2" t="s">
        <v>155</v>
      </c>
      <c r="M22" s="2">
        <v>1</v>
      </c>
      <c r="N22" s="10" t="s">
        <v>875</v>
      </c>
    </row>
    <row r="23" spans="1:14" x14ac:dyDescent="0.2">
      <c r="A23" s="2">
        <v>946</v>
      </c>
      <c r="B23" s="2" t="s">
        <v>1751</v>
      </c>
      <c r="C23" s="2" t="s">
        <v>1752</v>
      </c>
      <c r="D23" s="2" t="s">
        <v>123</v>
      </c>
      <c r="E23" s="2" t="s">
        <v>1753</v>
      </c>
      <c r="F23" s="2" t="s">
        <v>374</v>
      </c>
      <c r="G23" s="2" t="s">
        <v>1754</v>
      </c>
      <c r="H23" s="3" t="s">
        <v>8</v>
      </c>
      <c r="I23" s="2" t="s">
        <v>319</v>
      </c>
      <c r="J23" s="2" t="s">
        <v>342</v>
      </c>
      <c r="K23" s="2" t="s">
        <v>343</v>
      </c>
      <c r="L23" s="2" t="s">
        <v>155</v>
      </c>
      <c r="M23" s="2">
        <v>1</v>
      </c>
      <c r="N23" s="10" t="s">
        <v>875</v>
      </c>
    </row>
    <row r="24" spans="1:14" x14ac:dyDescent="0.2">
      <c r="A24" s="2">
        <v>1009</v>
      </c>
      <c r="B24" s="2" t="s">
        <v>589</v>
      </c>
      <c r="C24" s="2" t="s">
        <v>590</v>
      </c>
      <c r="D24" s="2" t="s">
        <v>48</v>
      </c>
      <c r="E24" s="2" t="s">
        <v>591</v>
      </c>
      <c r="F24" s="2" t="s">
        <v>365</v>
      </c>
      <c r="G24" s="2" t="s">
        <v>592</v>
      </c>
      <c r="H24" s="3" t="s">
        <v>8</v>
      </c>
      <c r="I24" s="2" t="s">
        <v>367</v>
      </c>
      <c r="J24" s="2" t="s">
        <v>342</v>
      </c>
      <c r="K24" s="2" t="s">
        <v>343</v>
      </c>
      <c r="L24" s="2" t="s">
        <v>155</v>
      </c>
      <c r="M24" s="2">
        <v>1</v>
      </c>
      <c r="N24" s="10" t="s">
        <v>875</v>
      </c>
    </row>
    <row r="25" spans="1:14" x14ac:dyDescent="0.2">
      <c r="A25" s="2">
        <v>1110</v>
      </c>
      <c r="B25" s="2" t="s">
        <v>1686</v>
      </c>
      <c r="C25" s="2" t="s">
        <v>1687</v>
      </c>
      <c r="D25" s="2" t="s">
        <v>123</v>
      </c>
      <c r="E25" s="2" t="s">
        <v>1684</v>
      </c>
      <c r="F25" s="2" t="s">
        <v>1583</v>
      </c>
      <c r="G25" s="2" t="s">
        <v>1688</v>
      </c>
      <c r="H25" s="3" t="s">
        <v>8</v>
      </c>
      <c r="I25" s="2" t="s">
        <v>319</v>
      </c>
      <c r="J25" s="2" t="s">
        <v>342</v>
      </c>
      <c r="K25" s="2" t="s">
        <v>343</v>
      </c>
      <c r="L25" s="2" t="s">
        <v>155</v>
      </c>
      <c r="M25" s="2">
        <v>1</v>
      </c>
      <c r="N25" s="10" t="s">
        <v>875</v>
      </c>
    </row>
    <row r="26" spans="1:14" x14ac:dyDescent="0.2">
      <c r="A26" s="2">
        <v>1230</v>
      </c>
      <c r="B26" s="2" t="s">
        <v>1613</v>
      </c>
      <c r="C26" s="2" t="s">
        <v>1614</v>
      </c>
      <c r="D26" s="2" t="s">
        <v>123</v>
      </c>
      <c r="E26" s="2" t="s">
        <v>1615</v>
      </c>
      <c r="F26" s="2" t="s">
        <v>424</v>
      </c>
      <c r="G26" s="2" t="s">
        <v>1616</v>
      </c>
      <c r="H26" s="3" t="s">
        <v>8</v>
      </c>
      <c r="I26" s="2" t="s">
        <v>319</v>
      </c>
      <c r="J26" s="2" t="s">
        <v>342</v>
      </c>
      <c r="K26" s="2" t="s">
        <v>343</v>
      </c>
      <c r="L26" s="2" t="s">
        <v>155</v>
      </c>
      <c r="M26" s="2">
        <v>1</v>
      </c>
      <c r="N26" s="10" t="s">
        <v>875</v>
      </c>
    </row>
    <row r="27" spans="1:14" x14ac:dyDescent="0.2">
      <c r="A27" s="2">
        <v>1309</v>
      </c>
      <c r="B27" s="2" t="s">
        <v>1550</v>
      </c>
      <c r="C27" s="2" t="s">
        <v>1551</v>
      </c>
      <c r="D27" s="2" t="s">
        <v>48</v>
      </c>
      <c r="E27" s="2" t="s">
        <v>1552</v>
      </c>
      <c r="F27" s="2" t="s">
        <v>1479</v>
      </c>
      <c r="G27" s="2" t="s">
        <v>1553</v>
      </c>
      <c r="H27" s="3" t="s">
        <v>8</v>
      </c>
      <c r="I27" s="2" t="s">
        <v>367</v>
      </c>
      <c r="J27" s="2" t="s">
        <v>342</v>
      </c>
      <c r="K27" s="2" t="s">
        <v>343</v>
      </c>
      <c r="L27" s="2" t="s">
        <v>155</v>
      </c>
      <c r="M27" s="2">
        <v>1</v>
      </c>
      <c r="N27" s="10" t="s">
        <v>875</v>
      </c>
    </row>
    <row r="28" spans="1:14" x14ac:dyDescent="0.2">
      <c r="A28" s="2">
        <v>1323</v>
      </c>
      <c r="B28" s="2" t="s">
        <v>1550</v>
      </c>
      <c r="C28" s="2" t="s">
        <v>1551</v>
      </c>
      <c r="D28" s="2" t="s">
        <v>48</v>
      </c>
      <c r="E28" s="2" t="s">
        <v>1552</v>
      </c>
      <c r="F28" s="2" t="s">
        <v>1479</v>
      </c>
      <c r="G28" s="2" t="s">
        <v>1553</v>
      </c>
      <c r="H28" s="3" t="s">
        <v>8</v>
      </c>
      <c r="I28" s="2" t="s">
        <v>367</v>
      </c>
      <c r="J28" s="2" t="s">
        <v>342</v>
      </c>
      <c r="K28" s="2" t="s">
        <v>343</v>
      </c>
      <c r="L28" s="2" t="s">
        <v>155</v>
      </c>
      <c r="M28" s="2">
        <v>1</v>
      </c>
      <c r="N28" s="10" t="s">
        <v>875</v>
      </c>
    </row>
    <row r="29" spans="1:14" x14ac:dyDescent="0.2">
      <c r="A29" s="2">
        <v>1398</v>
      </c>
      <c r="B29" s="2" t="s">
        <v>537</v>
      </c>
      <c r="C29" s="2" t="s">
        <v>538</v>
      </c>
      <c r="D29" s="2" t="s">
        <v>123</v>
      </c>
      <c r="E29" s="2" t="s">
        <v>539</v>
      </c>
      <c r="F29" s="2" t="s">
        <v>424</v>
      </c>
      <c r="G29" s="2" t="s">
        <v>540</v>
      </c>
      <c r="H29" s="3" t="s">
        <v>8</v>
      </c>
      <c r="I29" s="2" t="s">
        <v>319</v>
      </c>
      <c r="J29" s="2" t="s">
        <v>342</v>
      </c>
      <c r="K29" s="2" t="s">
        <v>343</v>
      </c>
      <c r="L29" s="2" t="s">
        <v>155</v>
      </c>
      <c r="M29" s="2">
        <v>1</v>
      </c>
      <c r="N29" s="10" t="s">
        <v>875</v>
      </c>
    </row>
    <row r="30" spans="1:14" x14ac:dyDescent="0.2">
      <c r="A30" s="2">
        <v>1438</v>
      </c>
      <c r="B30" s="2" t="s">
        <v>1498</v>
      </c>
      <c r="C30" s="2" t="s">
        <v>1499</v>
      </c>
      <c r="D30" s="2" t="s">
        <v>123</v>
      </c>
      <c r="E30" s="2" t="s">
        <v>1500</v>
      </c>
      <c r="F30" s="2" t="s">
        <v>1417</v>
      </c>
      <c r="G30" s="2" t="s">
        <v>1501</v>
      </c>
      <c r="H30" s="3" t="s">
        <v>8</v>
      </c>
      <c r="I30" s="2" t="s">
        <v>319</v>
      </c>
      <c r="J30" s="2" t="s">
        <v>1502</v>
      </c>
      <c r="K30" s="2" t="s">
        <v>343</v>
      </c>
      <c r="L30" s="2" t="s">
        <v>155</v>
      </c>
      <c r="M30" s="2">
        <v>1</v>
      </c>
      <c r="N30" s="10" t="s">
        <v>875</v>
      </c>
    </row>
    <row r="31" spans="1:14" x14ac:dyDescent="0.2">
      <c r="A31" s="2">
        <v>1466</v>
      </c>
      <c r="B31" s="2" t="s">
        <v>522</v>
      </c>
      <c r="C31" s="2" t="s">
        <v>523</v>
      </c>
      <c r="D31" s="2" t="s">
        <v>123</v>
      </c>
      <c r="E31" s="2" t="s">
        <v>524</v>
      </c>
      <c r="F31" s="2" t="s">
        <v>325</v>
      </c>
      <c r="G31" s="2" t="s">
        <v>525</v>
      </c>
      <c r="H31" s="3" t="s">
        <v>8</v>
      </c>
      <c r="I31" s="2" t="s">
        <v>319</v>
      </c>
      <c r="J31" s="2" t="s">
        <v>342</v>
      </c>
      <c r="K31" s="2" t="s">
        <v>343</v>
      </c>
      <c r="L31" s="2" t="s">
        <v>155</v>
      </c>
      <c r="M31" s="2">
        <v>1</v>
      </c>
      <c r="N31" s="10" t="s">
        <v>875</v>
      </c>
    </row>
    <row r="32" spans="1:14" x14ac:dyDescent="0.2">
      <c r="A32" s="2">
        <v>1531</v>
      </c>
      <c r="B32" s="2" t="s">
        <v>510</v>
      </c>
      <c r="C32" s="2" t="s">
        <v>511</v>
      </c>
      <c r="D32" s="2" t="s">
        <v>48</v>
      </c>
      <c r="E32" s="2" t="s">
        <v>503</v>
      </c>
      <c r="F32" s="2" t="s">
        <v>132</v>
      </c>
      <c r="G32" s="2" t="s">
        <v>512</v>
      </c>
      <c r="H32" s="3" t="s">
        <v>8</v>
      </c>
      <c r="I32" s="2" t="s">
        <v>85</v>
      </c>
      <c r="J32" s="2" t="s">
        <v>342</v>
      </c>
      <c r="K32" s="2" t="s">
        <v>343</v>
      </c>
      <c r="L32" s="2" t="s">
        <v>155</v>
      </c>
      <c r="M32" s="2">
        <v>1</v>
      </c>
      <c r="N32" s="9" t="s">
        <v>875</v>
      </c>
    </row>
    <row r="33" spans="1:14" x14ac:dyDescent="0.2">
      <c r="A33" s="2">
        <v>1565</v>
      </c>
      <c r="B33" s="2" t="s">
        <v>1446</v>
      </c>
      <c r="C33" s="2" t="s">
        <v>1447</v>
      </c>
      <c r="D33" s="2" t="s">
        <v>48</v>
      </c>
      <c r="E33" s="2" t="s">
        <v>503</v>
      </c>
      <c r="F33" s="2" t="s">
        <v>132</v>
      </c>
      <c r="G33" s="2" t="s">
        <v>1448</v>
      </c>
      <c r="H33" s="3" t="s">
        <v>8</v>
      </c>
      <c r="I33" s="2" t="s">
        <v>85</v>
      </c>
      <c r="J33" s="2" t="s">
        <v>342</v>
      </c>
      <c r="K33" s="2" t="s">
        <v>343</v>
      </c>
      <c r="L33" s="2" t="s">
        <v>155</v>
      </c>
      <c r="M33" s="2">
        <v>1</v>
      </c>
      <c r="N33" s="10" t="s">
        <v>875</v>
      </c>
    </row>
    <row r="34" spans="1:14" x14ac:dyDescent="0.2">
      <c r="A34" s="2">
        <v>1580</v>
      </c>
      <c r="B34" s="2" t="s">
        <v>1440</v>
      </c>
      <c r="C34" s="2" t="s">
        <v>1441</v>
      </c>
      <c r="D34" s="2" t="s">
        <v>48</v>
      </c>
      <c r="E34" s="2" t="s">
        <v>503</v>
      </c>
      <c r="F34" s="2" t="s">
        <v>132</v>
      </c>
      <c r="G34" s="2" t="s">
        <v>1442</v>
      </c>
      <c r="H34" s="3" t="s">
        <v>8</v>
      </c>
      <c r="I34" s="2" t="s">
        <v>85</v>
      </c>
      <c r="J34" s="2" t="s">
        <v>342</v>
      </c>
      <c r="K34" s="2" t="s">
        <v>343</v>
      </c>
      <c r="L34" s="2" t="s">
        <v>155</v>
      </c>
      <c r="M34" s="2">
        <v>1</v>
      </c>
      <c r="N34" s="10" t="s">
        <v>875</v>
      </c>
    </row>
    <row r="35" spans="1:14" x14ac:dyDescent="0.2">
      <c r="A35" s="2">
        <v>1619</v>
      </c>
      <c r="B35" s="2" t="s">
        <v>1414</v>
      </c>
      <c r="C35" s="2" t="s">
        <v>1415</v>
      </c>
      <c r="D35" s="2" t="s">
        <v>123</v>
      </c>
      <c r="E35" s="2" t="s">
        <v>1416</v>
      </c>
      <c r="F35" s="2" t="s">
        <v>1417</v>
      </c>
      <c r="G35" s="2" t="s">
        <v>1418</v>
      </c>
      <c r="H35" s="3" t="s">
        <v>8</v>
      </c>
      <c r="I35" s="2" t="s">
        <v>319</v>
      </c>
      <c r="J35" s="2" t="s">
        <v>342</v>
      </c>
      <c r="K35" s="2" t="s">
        <v>343</v>
      </c>
      <c r="L35" s="2" t="s">
        <v>155</v>
      </c>
      <c r="M35" s="2">
        <v>1</v>
      </c>
      <c r="N35" s="10" t="s">
        <v>875</v>
      </c>
    </row>
    <row r="36" spans="1:14" x14ac:dyDescent="0.2">
      <c r="A36" s="2">
        <v>1653</v>
      </c>
      <c r="B36" s="2" t="s">
        <v>1389</v>
      </c>
      <c r="C36" s="2" t="s">
        <v>1390</v>
      </c>
      <c r="D36" s="2" t="s">
        <v>48</v>
      </c>
      <c r="E36" s="2" t="s">
        <v>1391</v>
      </c>
      <c r="F36" s="2" t="s">
        <v>132</v>
      </c>
      <c r="G36" s="2" t="s">
        <v>1392</v>
      </c>
      <c r="H36" s="3" t="s">
        <v>8</v>
      </c>
      <c r="I36" s="2" t="s">
        <v>85</v>
      </c>
      <c r="J36" s="2" t="s">
        <v>342</v>
      </c>
      <c r="K36" s="2" t="s">
        <v>343</v>
      </c>
      <c r="L36" s="2" t="s">
        <v>155</v>
      </c>
      <c r="M36" s="2">
        <v>1</v>
      </c>
      <c r="N36" s="10" t="s">
        <v>875</v>
      </c>
    </row>
    <row r="37" spans="1:14" x14ac:dyDescent="0.2">
      <c r="A37" s="2">
        <v>1668</v>
      </c>
      <c r="B37" s="2" t="s">
        <v>1385</v>
      </c>
      <c r="C37" s="2" t="s">
        <v>1386</v>
      </c>
      <c r="D37" s="2" t="s">
        <v>48</v>
      </c>
      <c r="E37" s="2" t="s">
        <v>1387</v>
      </c>
      <c r="F37" s="2" t="s">
        <v>100</v>
      </c>
      <c r="G37" s="2" t="s">
        <v>1388</v>
      </c>
      <c r="H37" s="3" t="s">
        <v>8</v>
      </c>
      <c r="I37" s="2" t="s">
        <v>85</v>
      </c>
      <c r="J37" s="2" t="s">
        <v>342</v>
      </c>
      <c r="K37" s="2" t="s">
        <v>343</v>
      </c>
      <c r="L37" s="2" t="s">
        <v>155</v>
      </c>
      <c r="M37" s="2">
        <v>1</v>
      </c>
      <c r="N37" s="10" t="s">
        <v>875</v>
      </c>
    </row>
    <row r="38" spans="1:14" x14ac:dyDescent="0.2">
      <c r="A38" s="2">
        <v>1764</v>
      </c>
      <c r="B38" s="2" t="s">
        <v>434</v>
      </c>
      <c r="C38" s="2" t="s">
        <v>435</v>
      </c>
      <c r="D38" s="2" t="s">
        <v>81</v>
      </c>
      <c r="E38" s="2" t="s">
        <v>436</v>
      </c>
      <c r="F38" s="2" t="s">
        <v>424</v>
      </c>
      <c r="G38" s="2" t="s">
        <v>437</v>
      </c>
      <c r="H38" s="3" t="s">
        <v>8</v>
      </c>
      <c r="I38" s="2" t="s">
        <v>319</v>
      </c>
      <c r="J38" s="2" t="s">
        <v>342</v>
      </c>
      <c r="K38" s="2" t="s">
        <v>343</v>
      </c>
      <c r="L38" s="2" t="s">
        <v>155</v>
      </c>
      <c r="M38" s="2">
        <v>1</v>
      </c>
      <c r="N38" s="10" t="s">
        <v>875</v>
      </c>
    </row>
    <row r="39" spans="1:14" x14ac:dyDescent="0.2">
      <c r="A39" s="2">
        <v>1778</v>
      </c>
      <c r="B39" s="2" t="s">
        <v>1358</v>
      </c>
      <c r="C39" s="2" t="s">
        <v>1359</v>
      </c>
      <c r="D39" s="2" t="s">
        <v>48</v>
      </c>
      <c r="E39" s="2" t="s">
        <v>1360</v>
      </c>
      <c r="F39" s="2" t="s">
        <v>924</v>
      </c>
      <c r="G39" s="2" t="s">
        <v>1361</v>
      </c>
      <c r="H39" s="3" t="s">
        <v>8</v>
      </c>
      <c r="I39" s="2" t="s">
        <v>85</v>
      </c>
      <c r="J39" s="2" t="s">
        <v>342</v>
      </c>
      <c r="K39" s="2" t="s">
        <v>343</v>
      </c>
      <c r="L39" s="2" t="s">
        <v>155</v>
      </c>
      <c r="M39" s="2">
        <v>1</v>
      </c>
      <c r="N39" s="10" t="s">
        <v>875</v>
      </c>
    </row>
    <row r="40" spans="1:14" x14ac:dyDescent="0.2">
      <c r="A40" s="2">
        <v>1822</v>
      </c>
      <c r="B40" s="2" t="s">
        <v>414</v>
      </c>
      <c r="C40" s="2" t="s">
        <v>415</v>
      </c>
      <c r="D40" s="2" t="s">
        <v>123</v>
      </c>
      <c r="E40" s="2" t="s">
        <v>416</v>
      </c>
      <c r="F40" s="2" t="s">
        <v>325</v>
      </c>
      <c r="G40" s="2" t="s">
        <v>417</v>
      </c>
      <c r="H40" s="3" t="s">
        <v>8</v>
      </c>
      <c r="I40" s="2" t="s">
        <v>319</v>
      </c>
      <c r="J40" s="2" t="s">
        <v>342</v>
      </c>
      <c r="K40" s="2" t="s">
        <v>343</v>
      </c>
      <c r="L40" s="2" t="s">
        <v>155</v>
      </c>
      <c r="M40" s="2">
        <v>1</v>
      </c>
      <c r="N40" s="10" t="s">
        <v>875</v>
      </c>
    </row>
    <row r="41" spans="1:14" x14ac:dyDescent="0.2">
      <c r="A41" s="2">
        <v>1839</v>
      </c>
      <c r="B41" s="2" t="s">
        <v>410</v>
      </c>
      <c r="C41" s="2" t="s">
        <v>411</v>
      </c>
      <c r="D41" s="2" t="s">
        <v>123</v>
      </c>
      <c r="E41" s="2" t="s">
        <v>412</v>
      </c>
      <c r="F41" s="2" t="s">
        <v>325</v>
      </c>
      <c r="G41" s="2" t="s">
        <v>413</v>
      </c>
      <c r="H41" s="3" t="s">
        <v>8</v>
      </c>
      <c r="I41" s="2" t="s">
        <v>319</v>
      </c>
      <c r="J41" s="2" t="s">
        <v>342</v>
      </c>
      <c r="K41" s="2" t="s">
        <v>343</v>
      </c>
      <c r="L41" s="2" t="s">
        <v>155</v>
      </c>
      <c r="M41" s="2">
        <v>1</v>
      </c>
      <c r="N41" s="10" t="s">
        <v>875</v>
      </c>
    </row>
    <row r="42" spans="1:14" x14ac:dyDescent="0.2">
      <c r="A42" s="2">
        <v>1845</v>
      </c>
      <c r="B42" s="2" t="s">
        <v>1324</v>
      </c>
      <c r="C42" s="2" t="s">
        <v>1325</v>
      </c>
      <c r="D42" s="2" t="s">
        <v>123</v>
      </c>
      <c r="E42" s="2" t="s">
        <v>1326</v>
      </c>
      <c r="F42" s="2" t="s">
        <v>325</v>
      </c>
      <c r="G42" s="2" t="s">
        <v>1327</v>
      </c>
      <c r="H42" s="3" t="s">
        <v>8</v>
      </c>
      <c r="I42" s="2" t="s">
        <v>319</v>
      </c>
      <c r="J42" s="2" t="s">
        <v>342</v>
      </c>
      <c r="K42" s="2" t="s">
        <v>343</v>
      </c>
      <c r="L42" s="2" t="s">
        <v>155</v>
      </c>
      <c r="M42" s="2">
        <v>1</v>
      </c>
      <c r="N42" s="10" t="s">
        <v>875</v>
      </c>
    </row>
    <row r="43" spans="1:14" x14ac:dyDescent="0.2">
      <c r="A43" s="2">
        <v>1882</v>
      </c>
      <c r="B43" s="2" t="s">
        <v>1310</v>
      </c>
      <c r="C43" s="2" t="s">
        <v>1311</v>
      </c>
      <c r="D43" s="2" t="s">
        <v>123</v>
      </c>
      <c r="E43" s="2" t="s">
        <v>1312</v>
      </c>
      <c r="F43" s="2" t="s">
        <v>424</v>
      </c>
      <c r="G43" s="2" t="s">
        <v>1313</v>
      </c>
      <c r="H43" s="3" t="s">
        <v>8</v>
      </c>
      <c r="I43" s="2" t="s">
        <v>319</v>
      </c>
      <c r="J43" s="2" t="s">
        <v>342</v>
      </c>
      <c r="K43" s="2" t="s">
        <v>343</v>
      </c>
      <c r="L43" s="2" t="s">
        <v>155</v>
      </c>
      <c r="M43" s="2">
        <v>1</v>
      </c>
      <c r="N43" s="10" t="s">
        <v>875</v>
      </c>
    </row>
    <row r="44" spans="1:14" x14ac:dyDescent="0.2">
      <c r="A44" s="2">
        <v>2008</v>
      </c>
      <c r="B44" s="2" t="s">
        <v>334</v>
      </c>
      <c r="C44" s="2" t="s">
        <v>335</v>
      </c>
      <c r="D44" s="2" t="s">
        <v>187</v>
      </c>
      <c r="E44" s="2" t="s">
        <v>336</v>
      </c>
      <c r="F44" s="2" t="s">
        <v>331</v>
      </c>
      <c r="G44" s="2" t="s">
        <v>337</v>
      </c>
      <c r="H44" s="3" t="s">
        <v>8</v>
      </c>
      <c r="I44" s="2" t="s">
        <v>249</v>
      </c>
      <c r="J44" s="2" t="s">
        <v>342</v>
      </c>
      <c r="K44" s="2" t="s">
        <v>343</v>
      </c>
      <c r="L44" s="2" t="s">
        <v>155</v>
      </c>
      <c r="M44" s="2">
        <v>1</v>
      </c>
      <c r="N44" s="2" t="s">
        <v>21</v>
      </c>
    </row>
    <row r="45" spans="1:14" x14ac:dyDescent="0.2">
      <c r="A45" s="2">
        <v>2033</v>
      </c>
      <c r="B45" s="2" t="s">
        <v>313</v>
      </c>
      <c r="C45" s="2" t="s">
        <v>314</v>
      </c>
      <c r="D45" s="2" t="s">
        <v>315</v>
      </c>
      <c r="E45" s="2" t="s">
        <v>316</v>
      </c>
      <c r="F45" s="2" t="s">
        <v>317</v>
      </c>
      <c r="G45" s="2" t="s">
        <v>318</v>
      </c>
      <c r="H45" s="3" t="s">
        <v>8</v>
      </c>
      <c r="I45" s="2" t="s">
        <v>319</v>
      </c>
      <c r="J45" s="2" t="s">
        <v>342</v>
      </c>
      <c r="K45" s="2" t="s">
        <v>343</v>
      </c>
      <c r="L45" s="2" t="s">
        <v>155</v>
      </c>
      <c r="M45" s="2">
        <v>1</v>
      </c>
      <c r="N45" s="10" t="s">
        <v>875</v>
      </c>
    </row>
    <row r="46" spans="1:14" x14ac:dyDescent="0.2">
      <c r="A46" s="2">
        <v>2065</v>
      </c>
      <c r="B46" s="2" t="s">
        <v>1226</v>
      </c>
      <c r="C46" s="2" t="s">
        <v>1227</v>
      </c>
      <c r="D46" s="2" t="s">
        <v>48</v>
      </c>
      <c r="E46" s="2" t="s">
        <v>1228</v>
      </c>
      <c r="F46" s="2" t="s">
        <v>50</v>
      </c>
      <c r="G46" s="2" t="s">
        <v>1229</v>
      </c>
      <c r="H46" s="3" t="s">
        <v>8</v>
      </c>
      <c r="I46" s="2" t="s">
        <v>52</v>
      </c>
      <c r="J46" s="2" t="s">
        <v>342</v>
      </c>
      <c r="K46" s="2" t="s">
        <v>343</v>
      </c>
      <c r="L46" s="2" t="s">
        <v>155</v>
      </c>
      <c r="M46" s="2">
        <v>1</v>
      </c>
      <c r="N46" s="10" t="s">
        <v>875</v>
      </c>
    </row>
    <row r="47" spans="1:14" x14ac:dyDescent="0.2">
      <c r="A47" s="2">
        <v>2173</v>
      </c>
      <c r="B47" s="2" t="s">
        <v>1175</v>
      </c>
      <c r="C47" s="2" t="s">
        <v>1176</v>
      </c>
      <c r="D47" s="2" t="s">
        <v>48</v>
      </c>
      <c r="E47" s="2" t="s">
        <v>1177</v>
      </c>
      <c r="F47" s="2" t="s">
        <v>529</v>
      </c>
      <c r="G47" s="2" t="s">
        <v>1178</v>
      </c>
      <c r="H47" s="3" t="s">
        <v>8</v>
      </c>
      <c r="I47" s="2" t="s">
        <v>367</v>
      </c>
      <c r="J47" s="2" t="s">
        <v>342</v>
      </c>
      <c r="K47" s="2" t="s">
        <v>343</v>
      </c>
      <c r="L47" s="2" t="s">
        <v>155</v>
      </c>
      <c r="M47" s="2">
        <v>1</v>
      </c>
      <c r="N47" s="10" t="s">
        <v>875</v>
      </c>
    </row>
    <row r="48" spans="1:14" x14ac:dyDescent="0.2">
      <c r="A48" s="2">
        <v>2394</v>
      </c>
      <c r="B48" s="2" t="s">
        <v>104</v>
      </c>
      <c r="C48" s="2" t="s">
        <v>105</v>
      </c>
      <c r="D48" s="2" t="s">
        <v>48</v>
      </c>
      <c r="E48" s="2" t="s">
        <v>106</v>
      </c>
      <c r="F48" s="2" t="s">
        <v>107</v>
      </c>
      <c r="G48" s="2" t="s">
        <v>108</v>
      </c>
      <c r="H48" s="3" t="s">
        <v>8</v>
      </c>
      <c r="I48" s="2" t="s">
        <v>85</v>
      </c>
      <c r="J48" s="2" t="s">
        <v>342</v>
      </c>
      <c r="K48" s="2" t="s">
        <v>343</v>
      </c>
      <c r="L48" s="2" t="s">
        <v>155</v>
      </c>
      <c r="M48" s="2">
        <v>1</v>
      </c>
      <c r="N48" s="10" t="s">
        <v>875</v>
      </c>
    </row>
    <row r="49" spans="1:14" x14ac:dyDescent="0.2">
      <c r="A49" s="2">
        <v>2417</v>
      </c>
      <c r="B49" s="2" t="s">
        <v>982</v>
      </c>
      <c r="C49" s="2" t="s">
        <v>983</v>
      </c>
      <c r="D49" s="2" t="s">
        <v>48</v>
      </c>
      <c r="E49" s="2" t="s">
        <v>984</v>
      </c>
      <c r="F49" s="2" t="s">
        <v>92</v>
      </c>
      <c r="G49" s="2" t="s">
        <v>985</v>
      </c>
      <c r="H49" s="3" t="s">
        <v>8</v>
      </c>
      <c r="I49" s="2" t="s">
        <v>85</v>
      </c>
      <c r="J49" s="2" t="s">
        <v>342</v>
      </c>
      <c r="K49" s="2" t="s">
        <v>343</v>
      </c>
      <c r="L49" s="2" t="s">
        <v>155</v>
      </c>
      <c r="M49" s="2">
        <v>1</v>
      </c>
      <c r="N49" s="10" t="s">
        <v>875</v>
      </c>
    </row>
    <row r="50" spans="1:14" x14ac:dyDescent="0.2">
      <c r="A50" s="2">
        <v>2431</v>
      </c>
      <c r="B50" s="2" t="s">
        <v>971</v>
      </c>
      <c r="C50" s="2" t="s">
        <v>972</v>
      </c>
      <c r="D50" s="2" t="s">
        <v>48</v>
      </c>
      <c r="E50" s="2" t="s">
        <v>973</v>
      </c>
      <c r="F50" s="2" t="s">
        <v>974</v>
      </c>
      <c r="G50" s="2" t="s">
        <v>975</v>
      </c>
      <c r="H50" s="3" t="s">
        <v>8</v>
      </c>
      <c r="I50" s="2" t="s">
        <v>85</v>
      </c>
      <c r="J50" s="2" t="s">
        <v>342</v>
      </c>
      <c r="K50" s="2" t="s">
        <v>343</v>
      </c>
      <c r="L50" s="2" t="s">
        <v>155</v>
      </c>
      <c r="M50" s="2">
        <v>1</v>
      </c>
      <c r="N50" s="10" t="s">
        <v>875</v>
      </c>
    </row>
    <row r="51" spans="1:14" x14ac:dyDescent="0.2">
      <c r="A51" s="2">
        <v>2454</v>
      </c>
      <c r="B51" s="2" t="s">
        <v>953</v>
      </c>
      <c r="C51" s="2" t="s">
        <v>954</v>
      </c>
      <c r="D51" s="2" t="s">
        <v>67</v>
      </c>
      <c r="E51" s="2" t="s">
        <v>955</v>
      </c>
      <c r="F51" s="2" t="s">
        <v>69</v>
      </c>
      <c r="G51" s="2" t="s">
        <v>956</v>
      </c>
      <c r="H51" s="3" t="s">
        <v>8</v>
      </c>
      <c r="I51" s="2" t="s">
        <v>71</v>
      </c>
      <c r="J51" s="2" t="s">
        <v>342</v>
      </c>
      <c r="K51" s="2" t="s">
        <v>343</v>
      </c>
      <c r="L51" s="2" t="s">
        <v>155</v>
      </c>
      <c r="M51" s="2">
        <v>1</v>
      </c>
      <c r="N51" s="10" t="s">
        <v>875</v>
      </c>
    </row>
    <row r="52" spans="1:14" x14ac:dyDescent="0.2">
      <c r="A52" s="2">
        <v>2465</v>
      </c>
      <c r="B52" s="2" t="s">
        <v>54</v>
      </c>
      <c r="C52" s="2" t="s">
        <v>55</v>
      </c>
      <c r="D52" s="2" t="s">
        <v>48</v>
      </c>
      <c r="E52" s="2" t="s">
        <v>56</v>
      </c>
      <c r="F52" s="2" t="s">
        <v>57</v>
      </c>
      <c r="G52" s="2" t="s">
        <v>58</v>
      </c>
      <c r="H52" s="3" t="s">
        <v>8</v>
      </c>
      <c r="I52" s="2" t="s">
        <v>59</v>
      </c>
      <c r="J52" s="2" t="s">
        <v>342</v>
      </c>
      <c r="K52" s="2" t="s">
        <v>343</v>
      </c>
      <c r="L52" s="2" t="s">
        <v>155</v>
      </c>
      <c r="M52" s="2">
        <v>1</v>
      </c>
      <c r="N52" s="10" t="s">
        <v>875</v>
      </c>
    </row>
    <row r="53" spans="1:14" x14ac:dyDescent="0.2">
      <c r="A53" s="2">
        <v>1155</v>
      </c>
      <c r="B53" s="2" t="s">
        <v>558</v>
      </c>
      <c r="C53" s="2" t="s">
        <v>559</v>
      </c>
      <c r="D53" s="2" t="s">
        <v>123</v>
      </c>
      <c r="E53" s="2" t="s">
        <v>560</v>
      </c>
      <c r="F53" s="2" t="s">
        <v>561</v>
      </c>
      <c r="G53" s="2" t="s">
        <v>562</v>
      </c>
      <c r="H53" s="3" t="s">
        <v>8</v>
      </c>
      <c r="I53" s="2" t="s">
        <v>319</v>
      </c>
      <c r="J53" s="2" t="s">
        <v>563</v>
      </c>
      <c r="K53" s="2" t="s">
        <v>564</v>
      </c>
      <c r="L53" s="2" t="s">
        <v>61</v>
      </c>
      <c r="M53" s="2">
        <v>1</v>
      </c>
      <c r="N53" s="2" t="s">
        <v>21</v>
      </c>
    </row>
    <row r="54" spans="1:14" x14ac:dyDescent="0.2">
      <c r="A54" s="2">
        <v>1550</v>
      </c>
      <c r="B54" s="2" t="s">
        <v>510</v>
      </c>
      <c r="C54" s="2" t="s">
        <v>511</v>
      </c>
      <c r="D54" s="2" t="s">
        <v>48</v>
      </c>
      <c r="E54" s="2" t="s">
        <v>503</v>
      </c>
      <c r="F54" s="2" t="s">
        <v>132</v>
      </c>
      <c r="G54" s="2" t="s">
        <v>512</v>
      </c>
      <c r="H54" s="3" t="s">
        <v>8</v>
      </c>
      <c r="I54" s="2" t="s">
        <v>85</v>
      </c>
      <c r="J54" s="2" t="s">
        <v>1366</v>
      </c>
      <c r="K54" s="2" t="s">
        <v>1367</v>
      </c>
      <c r="L54" s="2" t="s">
        <v>433</v>
      </c>
      <c r="M54" s="2">
        <v>1</v>
      </c>
      <c r="N54" s="10" t="s">
        <v>875</v>
      </c>
    </row>
    <row r="55" spans="1:14" x14ac:dyDescent="0.2">
      <c r="A55" s="2">
        <v>1751</v>
      </c>
      <c r="B55" s="2" t="s">
        <v>434</v>
      </c>
      <c r="C55" s="2" t="s">
        <v>435</v>
      </c>
      <c r="D55" s="2" t="s">
        <v>81</v>
      </c>
      <c r="E55" s="2" t="s">
        <v>436</v>
      </c>
      <c r="F55" s="2" t="s">
        <v>424</v>
      </c>
      <c r="G55" s="2" t="s">
        <v>437</v>
      </c>
      <c r="H55" s="3" t="s">
        <v>8</v>
      </c>
      <c r="I55" s="2" t="s">
        <v>319</v>
      </c>
      <c r="J55" s="2" t="s">
        <v>1366</v>
      </c>
      <c r="K55" s="2" t="s">
        <v>1367</v>
      </c>
      <c r="L55" s="2" t="s">
        <v>433</v>
      </c>
      <c r="M55" s="2">
        <v>1</v>
      </c>
      <c r="N55" s="10" t="s">
        <v>875</v>
      </c>
    </row>
    <row r="56" spans="1:14" x14ac:dyDescent="0.2">
      <c r="A56" s="2">
        <v>45</v>
      </c>
      <c r="B56" s="2" t="s">
        <v>2263</v>
      </c>
      <c r="C56" s="2" t="s">
        <v>2264</v>
      </c>
      <c r="D56" s="2" t="s">
        <v>48</v>
      </c>
      <c r="E56" s="2" t="s">
        <v>2265</v>
      </c>
      <c r="F56" s="2" t="s">
        <v>2266</v>
      </c>
      <c r="G56" s="2" t="s">
        <v>2267</v>
      </c>
      <c r="H56" s="3" t="s">
        <v>8</v>
      </c>
      <c r="I56" s="2" t="s">
        <v>85</v>
      </c>
      <c r="J56" s="2" t="s">
        <v>1097</v>
      </c>
      <c r="K56" s="2" t="s">
        <v>1098</v>
      </c>
      <c r="L56" s="2" t="s">
        <v>1098</v>
      </c>
      <c r="M56" s="2">
        <v>1</v>
      </c>
      <c r="N56" s="10" t="s">
        <v>875</v>
      </c>
    </row>
    <row r="57" spans="1:14" x14ac:dyDescent="0.2">
      <c r="A57" s="2">
        <v>2268</v>
      </c>
      <c r="B57" s="2" t="s">
        <v>185</v>
      </c>
      <c r="C57" s="2" t="s">
        <v>186</v>
      </c>
      <c r="D57" s="2" t="s">
        <v>187</v>
      </c>
      <c r="E57" s="2" t="s">
        <v>188</v>
      </c>
      <c r="F57" s="2" t="s">
        <v>189</v>
      </c>
      <c r="G57" s="2" t="s">
        <v>190</v>
      </c>
      <c r="H57" s="3" t="s">
        <v>8</v>
      </c>
      <c r="I57" s="2" t="s">
        <v>17</v>
      </c>
      <c r="J57" s="2" t="s">
        <v>1097</v>
      </c>
      <c r="K57" s="2" t="s">
        <v>1098</v>
      </c>
      <c r="L57" s="2" t="s">
        <v>1098</v>
      </c>
      <c r="M57" s="2">
        <v>1</v>
      </c>
      <c r="N57" s="10" t="s">
        <v>875</v>
      </c>
    </row>
    <row r="58" spans="1:14" x14ac:dyDescent="0.2">
      <c r="A58" s="2">
        <v>1836</v>
      </c>
      <c r="B58" s="2" t="s">
        <v>410</v>
      </c>
      <c r="C58" s="2" t="s">
        <v>411</v>
      </c>
      <c r="D58" s="2" t="s">
        <v>123</v>
      </c>
      <c r="E58" s="2" t="s">
        <v>412</v>
      </c>
      <c r="F58" s="2" t="s">
        <v>325</v>
      </c>
      <c r="G58" s="2" t="s">
        <v>413</v>
      </c>
      <c r="H58" s="3" t="s">
        <v>8</v>
      </c>
      <c r="I58" s="2" t="s">
        <v>319</v>
      </c>
      <c r="J58" s="2" t="s">
        <v>287</v>
      </c>
      <c r="K58" s="2" t="s">
        <v>288</v>
      </c>
      <c r="L58" s="2" t="s">
        <v>96</v>
      </c>
      <c r="M58" s="2">
        <v>1</v>
      </c>
      <c r="N58" s="2" t="s">
        <v>21</v>
      </c>
    </row>
    <row r="59" spans="1:14" x14ac:dyDescent="0.2">
      <c r="A59" s="2">
        <v>2074</v>
      </c>
      <c r="B59" s="2" t="s">
        <v>282</v>
      </c>
      <c r="C59" s="2" t="s">
        <v>283</v>
      </c>
      <c r="D59" s="2" t="s">
        <v>48</v>
      </c>
      <c r="E59" s="2" t="s">
        <v>284</v>
      </c>
      <c r="F59" s="2" t="s">
        <v>285</v>
      </c>
      <c r="G59" s="2" t="s">
        <v>286</v>
      </c>
      <c r="H59" s="3" t="s">
        <v>8</v>
      </c>
      <c r="I59" s="2" t="s">
        <v>85</v>
      </c>
      <c r="J59" s="2" t="s">
        <v>287</v>
      </c>
      <c r="K59" s="2" t="s">
        <v>288</v>
      </c>
      <c r="L59" s="2" t="s">
        <v>96</v>
      </c>
      <c r="M59" s="2">
        <v>1</v>
      </c>
      <c r="N59" s="2" t="s">
        <v>21</v>
      </c>
    </row>
    <row r="60" spans="1:14" x14ac:dyDescent="0.2">
      <c r="A60" s="2">
        <v>2028</v>
      </c>
      <c r="B60" s="2" t="s">
        <v>313</v>
      </c>
      <c r="C60" s="2" t="s">
        <v>314</v>
      </c>
      <c r="D60" s="2" t="s">
        <v>315</v>
      </c>
      <c r="E60" s="2" t="s">
        <v>316</v>
      </c>
      <c r="F60" s="2" t="s">
        <v>317</v>
      </c>
      <c r="G60" s="2" t="s">
        <v>318</v>
      </c>
      <c r="H60" s="3" t="s">
        <v>8</v>
      </c>
      <c r="I60" s="2" t="s">
        <v>319</v>
      </c>
      <c r="J60" s="2" t="s">
        <v>320</v>
      </c>
      <c r="K60" s="2" t="s">
        <v>321</v>
      </c>
      <c r="L60" s="2" t="s">
        <v>215</v>
      </c>
      <c r="M60" s="2">
        <v>1</v>
      </c>
      <c r="N60" s="9" t="s">
        <v>875</v>
      </c>
    </row>
    <row r="61" spans="1:14" x14ac:dyDescent="0.2">
      <c r="A61" s="2">
        <v>233</v>
      </c>
      <c r="B61" s="2" t="s">
        <v>826</v>
      </c>
      <c r="C61" s="2" t="s">
        <v>827</v>
      </c>
      <c r="D61" s="2" t="s">
        <v>67</v>
      </c>
      <c r="E61" s="2" t="s">
        <v>828</v>
      </c>
      <c r="F61" s="2" t="s">
        <v>597</v>
      </c>
      <c r="G61" s="2" t="s">
        <v>829</v>
      </c>
      <c r="H61" s="3" t="s">
        <v>8</v>
      </c>
      <c r="I61" s="2" t="s">
        <v>71</v>
      </c>
      <c r="J61" s="2" t="s">
        <v>964</v>
      </c>
      <c r="K61" s="2" t="s">
        <v>965</v>
      </c>
      <c r="L61" s="2" t="s">
        <v>215</v>
      </c>
      <c r="M61" s="2">
        <v>1</v>
      </c>
      <c r="N61" s="10" t="s">
        <v>875</v>
      </c>
    </row>
    <row r="62" spans="1:14" x14ac:dyDescent="0.2">
      <c r="A62" s="2">
        <v>765</v>
      </c>
      <c r="B62" s="2" t="s">
        <v>1823</v>
      </c>
      <c r="C62" s="2" t="s">
        <v>1824</v>
      </c>
      <c r="D62" s="2" t="s">
        <v>48</v>
      </c>
      <c r="E62" s="2" t="s">
        <v>1825</v>
      </c>
      <c r="F62" s="2" t="s">
        <v>924</v>
      </c>
      <c r="G62" s="2" t="s">
        <v>1826</v>
      </c>
      <c r="H62" s="3" t="s">
        <v>8</v>
      </c>
      <c r="I62" s="2" t="s">
        <v>85</v>
      </c>
      <c r="J62" s="2" t="s">
        <v>964</v>
      </c>
      <c r="K62" s="2" t="s">
        <v>965</v>
      </c>
      <c r="L62" s="2" t="s">
        <v>215</v>
      </c>
      <c r="M62" s="2">
        <v>1</v>
      </c>
      <c r="N62" s="10" t="s">
        <v>875</v>
      </c>
    </row>
    <row r="63" spans="1:14" x14ac:dyDescent="0.2">
      <c r="A63" s="2">
        <v>790</v>
      </c>
      <c r="B63" s="2" t="s">
        <v>1823</v>
      </c>
      <c r="C63" s="2" t="s">
        <v>1824</v>
      </c>
      <c r="D63" s="2" t="s">
        <v>48</v>
      </c>
      <c r="E63" s="2" t="s">
        <v>1825</v>
      </c>
      <c r="F63" s="2" t="s">
        <v>924</v>
      </c>
      <c r="G63" s="2" t="s">
        <v>1826</v>
      </c>
      <c r="H63" s="3" t="s">
        <v>8</v>
      </c>
      <c r="I63" s="2" t="s">
        <v>85</v>
      </c>
      <c r="J63" s="2" t="s">
        <v>964</v>
      </c>
      <c r="K63" s="2" t="s">
        <v>965</v>
      </c>
      <c r="L63" s="2" t="s">
        <v>215</v>
      </c>
      <c r="M63" s="2">
        <v>1</v>
      </c>
      <c r="N63" s="10" t="s">
        <v>875</v>
      </c>
    </row>
    <row r="64" spans="1:14" x14ac:dyDescent="0.2">
      <c r="A64" s="2">
        <v>1409</v>
      </c>
      <c r="B64" s="2" t="s">
        <v>537</v>
      </c>
      <c r="C64" s="2" t="s">
        <v>538</v>
      </c>
      <c r="D64" s="2" t="s">
        <v>123</v>
      </c>
      <c r="E64" s="2" t="s">
        <v>539</v>
      </c>
      <c r="F64" s="2" t="s">
        <v>424</v>
      </c>
      <c r="G64" s="2" t="s">
        <v>540</v>
      </c>
      <c r="H64" s="3" t="s">
        <v>8</v>
      </c>
      <c r="I64" s="2" t="s">
        <v>319</v>
      </c>
      <c r="J64" s="2" t="s">
        <v>964</v>
      </c>
      <c r="K64" s="2" t="s">
        <v>965</v>
      </c>
      <c r="L64" s="2" t="s">
        <v>215</v>
      </c>
      <c r="M64" s="2">
        <v>1</v>
      </c>
      <c r="N64" s="10" t="s">
        <v>875</v>
      </c>
    </row>
    <row r="65" spans="1:14" x14ac:dyDescent="0.2">
      <c r="A65" s="2">
        <v>1505</v>
      </c>
      <c r="B65" s="2" t="s">
        <v>510</v>
      </c>
      <c r="C65" s="2" t="s">
        <v>511</v>
      </c>
      <c r="D65" s="2" t="s">
        <v>48</v>
      </c>
      <c r="E65" s="2" t="s">
        <v>503</v>
      </c>
      <c r="F65" s="2" t="s">
        <v>132</v>
      </c>
      <c r="G65" s="2" t="s">
        <v>512</v>
      </c>
      <c r="H65" s="3" t="s">
        <v>8</v>
      </c>
      <c r="I65" s="2" t="s">
        <v>85</v>
      </c>
      <c r="J65" s="2" t="s">
        <v>964</v>
      </c>
      <c r="K65" s="2" t="s">
        <v>965</v>
      </c>
      <c r="L65" s="2" t="s">
        <v>215</v>
      </c>
      <c r="M65" s="2">
        <v>1</v>
      </c>
      <c r="N65" s="10" t="s">
        <v>21</v>
      </c>
    </row>
    <row r="66" spans="1:14" x14ac:dyDescent="0.2">
      <c r="A66" s="2">
        <v>1720</v>
      </c>
      <c r="B66" s="2" t="s">
        <v>434</v>
      </c>
      <c r="C66" s="2" t="s">
        <v>435</v>
      </c>
      <c r="D66" s="2" t="s">
        <v>81</v>
      </c>
      <c r="E66" s="2" t="s">
        <v>436</v>
      </c>
      <c r="F66" s="2" t="s">
        <v>424</v>
      </c>
      <c r="G66" s="2" t="s">
        <v>437</v>
      </c>
      <c r="H66" s="3" t="s">
        <v>8</v>
      </c>
      <c r="I66" s="2" t="s">
        <v>319</v>
      </c>
      <c r="J66" s="2" t="s">
        <v>964</v>
      </c>
      <c r="K66" s="2" t="s">
        <v>965</v>
      </c>
      <c r="L66" s="2" t="s">
        <v>215</v>
      </c>
      <c r="M66" s="2">
        <v>1</v>
      </c>
      <c r="N66" s="10" t="s">
        <v>875</v>
      </c>
    </row>
    <row r="67" spans="1:14" x14ac:dyDescent="0.2">
      <c r="A67" s="2">
        <v>2437</v>
      </c>
      <c r="B67" s="2" t="s">
        <v>957</v>
      </c>
      <c r="C67" s="2" t="s">
        <v>958</v>
      </c>
      <c r="D67" s="2" t="s">
        <v>48</v>
      </c>
      <c r="E67" s="2" t="s">
        <v>959</v>
      </c>
      <c r="F67" s="2" t="s">
        <v>777</v>
      </c>
      <c r="G67" s="2" t="s">
        <v>960</v>
      </c>
      <c r="H67" s="3" t="s">
        <v>8</v>
      </c>
      <c r="I67" s="2" t="s">
        <v>59</v>
      </c>
      <c r="J67" s="2" t="s">
        <v>964</v>
      </c>
      <c r="K67" s="2" t="s">
        <v>965</v>
      </c>
      <c r="L67" s="2" t="s">
        <v>215</v>
      </c>
      <c r="M67" s="2">
        <v>1</v>
      </c>
      <c r="N67" s="10" t="s">
        <v>875</v>
      </c>
    </row>
    <row r="68" spans="1:14" x14ac:dyDescent="0.2">
      <c r="A68" s="2">
        <v>660</v>
      </c>
      <c r="B68" s="2" t="s">
        <v>689</v>
      </c>
      <c r="C68" s="2" t="s">
        <v>690</v>
      </c>
      <c r="D68" s="2" t="s">
        <v>48</v>
      </c>
      <c r="E68" s="2" t="s">
        <v>691</v>
      </c>
      <c r="F68" s="2" t="s">
        <v>692</v>
      </c>
      <c r="G68" s="2" t="s">
        <v>693</v>
      </c>
      <c r="H68" s="3" t="s">
        <v>8</v>
      </c>
      <c r="I68" s="2" t="s">
        <v>85</v>
      </c>
      <c r="J68" s="2" t="s">
        <v>350</v>
      </c>
      <c r="K68" s="2" t="s">
        <v>351</v>
      </c>
      <c r="L68" s="2" t="s">
        <v>96</v>
      </c>
      <c r="M68" s="2">
        <v>1</v>
      </c>
      <c r="N68" s="2" t="s">
        <v>21</v>
      </c>
    </row>
    <row r="69" spans="1:14" x14ac:dyDescent="0.2">
      <c r="A69" s="2">
        <v>1772</v>
      </c>
      <c r="B69" s="2" t="s">
        <v>426</v>
      </c>
      <c r="C69" s="2" t="s">
        <v>427</v>
      </c>
      <c r="D69" s="2" t="s">
        <v>48</v>
      </c>
      <c r="E69" s="2" t="s">
        <v>428</v>
      </c>
      <c r="F69" s="2" t="s">
        <v>429</v>
      </c>
      <c r="G69" s="2" t="s">
        <v>430</v>
      </c>
      <c r="H69" s="3" t="s">
        <v>8</v>
      </c>
      <c r="I69" s="2" t="s">
        <v>85</v>
      </c>
      <c r="J69" s="2" t="s">
        <v>350</v>
      </c>
      <c r="K69" s="2" t="s">
        <v>351</v>
      </c>
      <c r="L69" s="2" t="s">
        <v>96</v>
      </c>
      <c r="M69" s="2">
        <v>1</v>
      </c>
      <c r="N69" s="2" t="s">
        <v>21</v>
      </c>
    </row>
    <row r="70" spans="1:14" x14ac:dyDescent="0.2">
      <c r="A70" s="2">
        <v>1996</v>
      </c>
      <c r="B70" s="2" t="s">
        <v>345</v>
      </c>
      <c r="C70" s="2" t="s">
        <v>346</v>
      </c>
      <c r="D70" s="2" t="s">
        <v>187</v>
      </c>
      <c r="E70" s="2" t="s">
        <v>347</v>
      </c>
      <c r="F70" s="2" t="s">
        <v>348</v>
      </c>
      <c r="G70" s="2" t="s">
        <v>349</v>
      </c>
      <c r="H70" s="3" t="s">
        <v>8</v>
      </c>
      <c r="I70" s="2" t="s">
        <v>249</v>
      </c>
      <c r="J70" s="2" t="s">
        <v>350</v>
      </c>
      <c r="K70" s="2" t="s">
        <v>351</v>
      </c>
      <c r="L70" s="2" t="s">
        <v>96</v>
      </c>
      <c r="M70" s="2">
        <v>1</v>
      </c>
      <c r="N70" s="2" t="s">
        <v>21</v>
      </c>
    </row>
    <row r="71" spans="1:14" x14ac:dyDescent="0.2">
      <c r="A71" s="2">
        <v>58</v>
      </c>
      <c r="B71" s="2" t="s">
        <v>863</v>
      </c>
      <c r="C71" s="2" t="s">
        <v>864</v>
      </c>
      <c r="D71" s="2" t="s">
        <v>48</v>
      </c>
      <c r="E71" s="2" t="s">
        <v>865</v>
      </c>
      <c r="F71" s="2" t="s">
        <v>866</v>
      </c>
      <c r="G71" s="2" t="s">
        <v>867</v>
      </c>
      <c r="H71" s="3" t="s">
        <v>8</v>
      </c>
      <c r="I71" s="2" t="s">
        <v>85</v>
      </c>
      <c r="J71" s="2" t="s">
        <v>623</v>
      </c>
      <c r="K71" s="2" t="s">
        <v>624</v>
      </c>
      <c r="L71" s="2" t="s">
        <v>625</v>
      </c>
      <c r="M71" s="2">
        <v>1</v>
      </c>
      <c r="N71" s="9" t="s">
        <v>875</v>
      </c>
    </row>
    <row r="72" spans="1:14" x14ac:dyDescent="0.2">
      <c r="A72" s="2">
        <v>426</v>
      </c>
      <c r="B72" s="2" t="s">
        <v>774</v>
      </c>
      <c r="C72" s="2" t="s">
        <v>775</v>
      </c>
      <c r="D72" s="2" t="s">
        <v>48</v>
      </c>
      <c r="E72" s="2" t="s">
        <v>776</v>
      </c>
      <c r="F72" s="2" t="s">
        <v>777</v>
      </c>
      <c r="G72" s="2" t="s">
        <v>778</v>
      </c>
      <c r="H72" s="3" t="s">
        <v>8</v>
      </c>
      <c r="I72" s="2" t="s">
        <v>85</v>
      </c>
      <c r="J72" s="2" t="s">
        <v>623</v>
      </c>
      <c r="K72" s="2" t="s">
        <v>624</v>
      </c>
      <c r="L72" s="2" t="s">
        <v>625</v>
      </c>
      <c r="M72" s="2">
        <v>1</v>
      </c>
      <c r="N72" s="9" t="s">
        <v>875</v>
      </c>
    </row>
    <row r="73" spans="1:14" x14ac:dyDescent="0.2">
      <c r="A73" s="2">
        <v>921</v>
      </c>
      <c r="B73" s="2" t="s">
        <v>618</v>
      </c>
      <c r="C73" s="2" t="s">
        <v>619</v>
      </c>
      <c r="D73" s="2" t="s">
        <v>48</v>
      </c>
      <c r="E73" s="2" t="s">
        <v>620</v>
      </c>
      <c r="F73" s="2" t="s">
        <v>621</v>
      </c>
      <c r="G73" s="2" t="s">
        <v>622</v>
      </c>
      <c r="H73" s="3" t="s">
        <v>8</v>
      </c>
      <c r="I73" s="2" t="s">
        <v>85</v>
      </c>
      <c r="J73" s="2" t="s">
        <v>623</v>
      </c>
      <c r="K73" s="2" t="s">
        <v>624</v>
      </c>
      <c r="L73" s="2" t="s">
        <v>625</v>
      </c>
      <c r="M73" s="2">
        <v>1</v>
      </c>
      <c r="N73" s="9" t="s">
        <v>875</v>
      </c>
    </row>
    <row r="74" spans="1:14" x14ac:dyDescent="0.2">
      <c r="A74" s="2">
        <v>6</v>
      </c>
      <c r="B74" s="2" t="s">
        <v>6138</v>
      </c>
      <c r="C74" s="2" t="s">
        <v>6137</v>
      </c>
      <c r="D74" s="2" t="s">
        <v>48</v>
      </c>
      <c r="E74" s="2" t="s">
        <v>6136</v>
      </c>
      <c r="F74" s="2" t="s">
        <v>765</v>
      </c>
      <c r="G74" s="2" t="s">
        <v>6135</v>
      </c>
      <c r="H74" s="3" t="s">
        <v>8</v>
      </c>
      <c r="I74" s="2" t="s">
        <v>59</v>
      </c>
      <c r="J74" s="2" t="s">
        <v>2086</v>
      </c>
      <c r="K74" s="2" t="s">
        <v>166</v>
      </c>
      <c r="L74" s="2" t="s">
        <v>141</v>
      </c>
      <c r="M74" s="2">
        <v>1</v>
      </c>
      <c r="N74" s="10" t="s">
        <v>875</v>
      </c>
    </row>
    <row r="75" spans="1:14" x14ac:dyDescent="0.2">
      <c r="A75" s="2">
        <v>14</v>
      </c>
      <c r="B75" s="2" t="s">
        <v>1219</v>
      </c>
      <c r="C75" s="2" t="s">
        <v>1220</v>
      </c>
      <c r="D75" s="2" t="s">
        <v>48</v>
      </c>
      <c r="E75" s="2" t="s">
        <v>1221</v>
      </c>
      <c r="F75" s="2" t="s">
        <v>285</v>
      </c>
      <c r="G75" s="2" t="s">
        <v>6133</v>
      </c>
      <c r="H75" s="3" t="s">
        <v>8</v>
      </c>
      <c r="I75" s="2" t="s">
        <v>85</v>
      </c>
      <c r="J75" s="2" t="s">
        <v>2086</v>
      </c>
      <c r="K75" s="2" t="s">
        <v>166</v>
      </c>
      <c r="L75" s="2" t="s">
        <v>141</v>
      </c>
      <c r="M75" s="2">
        <v>1</v>
      </c>
      <c r="N75" s="10" t="s">
        <v>875</v>
      </c>
    </row>
    <row r="76" spans="1:14" x14ac:dyDescent="0.2">
      <c r="A76" s="2">
        <v>17</v>
      </c>
      <c r="B76" s="2" t="s">
        <v>1219</v>
      </c>
      <c r="C76" s="2" t="s">
        <v>1220</v>
      </c>
      <c r="D76" s="2" t="s">
        <v>48</v>
      </c>
      <c r="E76" s="2" t="s">
        <v>1221</v>
      </c>
      <c r="F76" s="2" t="s">
        <v>285</v>
      </c>
      <c r="G76" s="2" t="s">
        <v>6133</v>
      </c>
      <c r="H76" s="3" t="s">
        <v>8</v>
      </c>
      <c r="I76" s="2" t="s">
        <v>85</v>
      </c>
      <c r="J76" s="2" t="s">
        <v>2086</v>
      </c>
      <c r="K76" s="2" t="s">
        <v>166</v>
      </c>
      <c r="L76" s="2" t="s">
        <v>141</v>
      </c>
      <c r="M76" s="2">
        <v>1</v>
      </c>
      <c r="N76" s="10" t="s">
        <v>875</v>
      </c>
    </row>
    <row r="77" spans="1:14" x14ac:dyDescent="0.2">
      <c r="A77" s="2">
        <v>23</v>
      </c>
      <c r="B77" s="2" t="s">
        <v>2284</v>
      </c>
      <c r="C77" s="2" t="s">
        <v>2285</v>
      </c>
      <c r="D77" s="2" t="s">
        <v>48</v>
      </c>
      <c r="E77" s="2" t="s">
        <v>2286</v>
      </c>
      <c r="F77" s="2" t="s">
        <v>2266</v>
      </c>
      <c r="G77" s="2" t="s">
        <v>2287</v>
      </c>
      <c r="H77" s="3" t="s">
        <v>8</v>
      </c>
      <c r="I77" s="2" t="s">
        <v>85</v>
      </c>
      <c r="J77" s="2" t="s">
        <v>2086</v>
      </c>
      <c r="K77" s="2" t="s">
        <v>166</v>
      </c>
      <c r="L77" s="2" t="s">
        <v>141</v>
      </c>
      <c r="M77" s="2">
        <v>1</v>
      </c>
      <c r="N77" s="10" t="s">
        <v>875</v>
      </c>
    </row>
    <row r="78" spans="1:14" x14ac:dyDescent="0.2">
      <c r="A78" s="2">
        <v>25</v>
      </c>
      <c r="B78" s="2" t="s">
        <v>2284</v>
      </c>
      <c r="C78" s="2" t="s">
        <v>2285</v>
      </c>
      <c r="D78" s="2" t="s">
        <v>48</v>
      </c>
      <c r="E78" s="2" t="s">
        <v>2286</v>
      </c>
      <c r="F78" s="2" t="s">
        <v>2266</v>
      </c>
      <c r="G78" s="2" t="s">
        <v>2287</v>
      </c>
      <c r="H78" s="3" t="s">
        <v>8</v>
      </c>
      <c r="I78" s="2" t="s">
        <v>85</v>
      </c>
      <c r="J78" s="2" t="s">
        <v>2086</v>
      </c>
      <c r="K78" s="2" t="s">
        <v>166</v>
      </c>
      <c r="L78" s="2" t="s">
        <v>141</v>
      </c>
      <c r="M78" s="2">
        <v>1</v>
      </c>
      <c r="N78" s="10" t="s">
        <v>875</v>
      </c>
    </row>
    <row r="79" spans="1:14" x14ac:dyDescent="0.2">
      <c r="A79" s="2">
        <v>31</v>
      </c>
      <c r="B79" s="2" t="s">
        <v>2280</v>
      </c>
      <c r="C79" s="2" t="s">
        <v>2281</v>
      </c>
      <c r="D79" s="2" t="s">
        <v>81</v>
      </c>
      <c r="E79" s="2" t="s">
        <v>2282</v>
      </c>
      <c r="F79" s="2" t="s">
        <v>2266</v>
      </c>
      <c r="G79" s="2" t="s">
        <v>2283</v>
      </c>
      <c r="H79" s="3" t="s">
        <v>8</v>
      </c>
      <c r="I79" s="2" t="s">
        <v>85</v>
      </c>
      <c r="J79" s="2" t="s">
        <v>2086</v>
      </c>
      <c r="K79" s="2" t="s">
        <v>166</v>
      </c>
      <c r="L79" s="2" t="s">
        <v>141</v>
      </c>
      <c r="M79" s="2">
        <v>1</v>
      </c>
      <c r="N79" s="10" t="s">
        <v>875</v>
      </c>
    </row>
    <row r="80" spans="1:14" x14ac:dyDescent="0.2">
      <c r="A80" s="2">
        <v>34</v>
      </c>
      <c r="B80" s="2" t="s">
        <v>2276</v>
      </c>
      <c r="C80" s="2" t="s">
        <v>2277</v>
      </c>
      <c r="D80" s="2" t="s">
        <v>48</v>
      </c>
      <c r="E80" s="2" t="s">
        <v>2278</v>
      </c>
      <c r="F80" s="2" t="s">
        <v>2266</v>
      </c>
      <c r="G80" s="2" t="s">
        <v>2279</v>
      </c>
      <c r="H80" s="3" t="s">
        <v>8</v>
      </c>
      <c r="I80" s="2" t="s">
        <v>85</v>
      </c>
      <c r="J80" s="2" t="s">
        <v>2086</v>
      </c>
      <c r="K80" s="2" t="s">
        <v>166</v>
      </c>
      <c r="L80" s="2" t="s">
        <v>141</v>
      </c>
      <c r="M80" s="2">
        <v>1</v>
      </c>
      <c r="N80" s="10" t="s">
        <v>875</v>
      </c>
    </row>
    <row r="81" spans="1:14" x14ac:dyDescent="0.2">
      <c r="A81" s="2">
        <v>38</v>
      </c>
      <c r="B81" s="2" t="s">
        <v>2272</v>
      </c>
      <c r="C81" s="2" t="s">
        <v>2273</v>
      </c>
      <c r="D81" s="2" t="s">
        <v>48</v>
      </c>
      <c r="E81" s="2" t="s">
        <v>2274</v>
      </c>
      <c r="F81" s="2" t="s">
        <v>2266</v>
      </c>
      <c r="G81" s="2" t="s">
        <v>2275</v>
      </c>
      <c r="H81" s="3" t="s">
        <v>8</v>
      </c>
      <c r="I81" s="2" t="s">
        <v>85</v>
      </c>
      <c r="J81" s="2" t="s">
        <v>2086</v>
      </c>
      <c r="K81" s="2" t="s">
        <v>166</v>
      </c>
      <c r="L81" s="2" t="s">
        <v>141</v>
      </c>
      <c r="M81" s="2">
        <v>1</v>
      </c>
      <c r="N81" s="10" t="s">
        <v>875</v>
      </c>
    </row>
    <row r="82" spans="1:14" x14ac:dyDescent="0.2">
      <c r="A82" s="2">
        <v>42</v>
      </c>
      <c r="B82" s="2" t="s">
        <v>2268</v>
      </c>
      <c r="C82" s="2" t="s">
        <v>2269</v>
      </c>
      <c r="D82" s="2" t="s">
        <v>123</v>
      </c>
      <c r="E82" s="2" t="s">
        <v>2270</v>
      </c>
      <c r="F82" s="2" t="s">
        <v>325</v>
      </c>
      <c r="G82" s="2" t="s">
        <v>2271</v>
      </c>
      <c r="H82" s="3" t="s">
        <v>8</v>
      </c>
      <c r="I82" s="2" t="s">
        <v>319</v>
      </c>
      <c r="J82" s="2" t="s">
        <v>2086</v>
      </c>
      <c r="K82" s="2" t="s">
        <v>166</v>
      </c>
      <c r="L82" s="2" t="s">
        <v>141</v>
      </c>
      <c r="M82" s="2">
        <v>1</v>
      </c>
      <c r="N82" s="10" t="s">
        <v>875</v>
      </c>
    </row>
    <row r="83" spans="1:14" x14ac:dyDescent="0.2">
      <c r="A83" s="2">
        <v>51</v>
      </c>
      <c r="B83" s="2" t="s">
        <v>2259</v>
      </c>
      <c r="C83" s="2" t="s">
        <v>2260</v>
      </c>
      <c r="D83" s="2" t="s">
        <v>48</v>
      </c>
      <c r="E83" s="2" t="s">
        <v>2261</v>
      </c>
      <c r="F83" s="2" t="s">
        <v>1573</v>
      </c>
      <c r="G83" s="2" t="s">
        <v>2262</v>
      </c>
      <c r="H83" s="3" t="s">
        <v>8</v>
      </c>
      <c r="I83" s="2" t="s">
        <v>85</v>
      </c>
      <c r="J83" s="2" t="s">
        <v>2086</v>
      </c>
      <c r="K83" s="2" t="s">
        <v>166</v>
      </c>
      <c r="L83" s="2" t="s">
        <v>141</v>
      </c>
      <c r="M83" s="2">
        <v>1</v>
      </c>
      <c r="N83" s="10" t="s">
        <v>875</v>
      </c>
    </row>
    <row r="84" spans="1:14" x14ac:dyDescent="0.2">
      <c r="A84" s="2">
        <v>53</v>
      </c>
      <c r="B84" s="2" t="s">
        <v>863</v>
      </c>
      <c r="C84" s="2" t="s">
        <v>864</v>
      </c>
      <c r="D84" s="2" t="s">
        <v>48</v>
      </c>
      <c r="E84" s="2" t="s">
        <v>865</v>
      </c>
      <c r="F84" s="2" t="s">
        <v>866</v>
      </c>
      <c r="G84" s="2" t="s">
        <v>867</v>
      </c>
      <c r="H84" s="3" t="s">
        <v>8</v>
      </c>
      <c r="I84" s="2" t="s">
        <v>85</v>
      </c>
      <c r="J84" s="2" t="s">
        <v>2086</v>
      </c>
      <c r="K84" s="2" t="s">
        <v>166</v>
      </c>
      <c r="L84" s="2" t="s">
        <v>141</v>
      </c>
      <c r="M84" s="2">
        <v>1</v>
      </c>
      <c r="N84" s="10" t="s">
        <v>875</v>
      </c>
    </row>
    <row r="85" spans="1:14" x14ac:dyDescent="0.2">
      <c r="A85" s="2">
        <v>64</v>
      </c>
      <c r="B85" s="2" t="s">
        <v>2251</v>
      </c>
      <c r="C85" s="2" t="s">
        <v>2252</v>
      </c>
      <c r="D85" s="2" t="s">
        <v>123</v>
      </c>
      <c r="E85" s="2" t="s">
        <v>2253</v>
      </c>
      <c r="F85" s="2" t="s">
        <v>374</v>
      </c>
      <c r="G85" s="2" t="s">
        <v>2254</v>
      </c>
      <c r="H85" s="3" t="s">
        <v>8</v>
      </c>
      <c r="I85" s="2" t="s">
        <v>319</v>
      </c>
      <c r="J85" s="2" t="s">
        <v>2086</v>
      </c>
      <c r="K85" s="2" t="s">
        <v>166</v>
      </c>
      <c r="L85" s="2" t="s">
        <v>141</v>
      </c>
      <c r="M85" s="2">
        <v>1</v>
      </c>
      <c r="N85" s="10" t="s">
        <v>875</v>
      </c>
    </row>
    <row r="86" spans="1:14" x14ac:dyDescent="0.2">
      <c r="A86" s="2">
        <v>66</v>
      </c>
      <c r="B86" s="2" t="s">
        <v>859</v>
      </c>
      <c r="C86" s="2" t="s">
        <v>860</v>
      </c>
      <c r="D86" s="2" t="s">
        <v>48</v>
      </c>
      <c r="E86" s="2" t="s">
        <v>861</v>
      </c>
      <c r="F86" s="2" t="s">
        <v>529</v>
      </c>
      <c r="G86" s="2" t="s">
        <v>862</v>
      </c>
      <c r="H86" s="3" t="s">
        <v>8</v>
      </c>
      <c r="I86" s="2" t="s">
        <v>85</v>
      </c>
      <c r="J86" s="2" t="s">
        <v>2086</v>
      </c>
      <c r="K86" s="2" t="s">
        <v>166</v>
      </c>
      <c r="L86" s="2" t="s">
        <v>141</v>
      </c>
      <c r="M86" s="2">
        <v>1</v>
      </c>
      <c r="N86" s="10" t="s">
        <v>875</v>
      </c>
    </row>
    <row r="87" spans="1:14" x14ac:dyDescent="0.2">
      <c r="A87" s="2">
        <v>75</v>
      </c>
      <c r="B87" s="2" t="s">
        <v>2245</v>
      </c>
      <c r="C87" s="2" t="s">
        <v>2246</v>
      </c>
      <c r="D87" s="2" t="s">
        <v>48</v>
      </c>
      <c r="E87" s="2" t="s">
        <v>2247</v>
      </c>
      <c r="F87" s="2" t="s">
        <v>529</v>
      </c>
      <c r="G87" s="2" t="s">
        <v>2248</v>
      </c>
      <c r="H87" s="3" t="s">
        <v>8</v>
      </c>
      <c r="I87" s="2" t="s">
        <v>85</v>
      </c>
      <c r="J87" s="2" t="s">
        <v>2086</v>
      </c>
      <c r="K87" s="2" t="s">
        <v>166</v>
      </c>
      <c r="L87" s="2" t="s">
        <v>141</v>
      </c>
      <c r="M87" s="2">
        <v>1</v>
      </c>
      <c r="N87" s="10" t="s">
        <v>875</v>
      </c>
    </row>
    <row r="88" spans="1:14" x14ac:dyDescent="0.2">
      <c r="A88" s="2">
        <v>78</v>
      </c>
      <c r="B88" s="2" t="s">
        <v>2241</v>
      </c>
      <c r="C88" s="2" t="s">
        <v>2242</v>
      </c>
      <c r="D88" s="2" t="s">
        <v>48</v>
      </c>
      <c r="E88" s="2" t="s">
        <v>2243</v>
      </c>
      <c r="F88" s="2" t="s">
        <v>2231</v>
      </c>
      <c r="G88" s="2" t="s">
        <v>2244</v>
      </c>
      <c r="H88" s="3" t="s">
        <v>8</v>
      </c>
      <c r="I88" s="2" t="s">
        <v>367</v>
      </c>
      <c r="J88" s="2" t="s">
        <v>2086</v>
      </c>
      <c r="K88" s="2" t="s">
        <v>166</v>
      </c>
      <c r="L88" s="2" t="s">
        <v>141</v>
      </c>
      <c r="M88" s="2">
        <v>1</v>
      </c>
      <c r="N88" s="10" t="s">
        <v>875</v>
      </c>
    </row>
    <row r="89" spans="1:14" x14ac:dyDescent="0.2">
      <c r="A89" s="2">
        <v>79</v>
      </c>
      <c r="B89" s="2" t="s">
        <v>2237</v>
      </c>
      <c r="C89" s="2" t="s">
        <v>2238</v>
      </c>
      <c r="D89" s="2" t="s">
        <v>48</v>
      </c>
      <c r="E89" s="2" t="s">
        <v>2239</v>
      </c>
      <c r="F89" s="2" t="s">
        <v>529</v>
      </c>
      <c r="G89" s="2" t="s">
        <v>2240</v>
      </c>
      <c r="H89" s="3" t="s">
        <v>8</v>
      </c>
      <c r="I89" s="2" t="s">
        <v>85</v>
      </c>
      <c r="J89" s="2" t="s">
        <v>2086</v>
      </c>
      <c r="K89" s="2" t="s">
        <v>166</v>
      </c>
      <c r="L89" s="2" t="s">
        <v>141</v>
      </c>
      <c r="M89" s="2">
        <v>2</v>
      </c>
      <c r="N89" s="10" t="s">
        <v>875</v>
      </c>
    </row>
    <row r="90" spans="1:14" x14ac:dyDescent="0.2">
      <c r="A90" s="2">
        <v>97</v>
      </c>
      <c r="B90" s="2" t="s">
        <v>2219</v>
      </c>
      <c r="C90" s="2" t="s">
        <v>2220</v>
      </c>
      <c r="D90" s="2" t="s">
        <v>48</v>
      </c>
      <c r="E90" s="2" t="s">
        <v>2221</v>
      </c>
      <c r="F90" s="2" t="s">
        <v>529</v>
      </c>
      <c r="G90" s="2" t="s">
        <v>2222</v>
      </c>
      <c r="H90" s="3" t="s">
        <v>8</v>
      </c>
      <c r="I90" s="2" t="s">
        <v>85</v>
      </c>
      <c r="J90" s="2" t="s">
        <v>2086</v>
      </c>
      <c r="K90" s="2" t="s">
        <v>166</v>
      </c>
      <c r="L90" s="2" t="s">
        <v>141</v>
      </c>
      <c r="M90" s="2">
        <v>2</v>
      </c>
      <c r="N90" s="10" t="s">
        <v>875</v>
      </c>
    </row>
    <row r="91" spans="1:14" x14ac:dyDescent="0.2">
      <c r="A91" s="2">
        <v>99</v>
      </c>
      <c r="B91" s="2" t="s">
        <v>2215</v>
      </c>
      <c r="C91" s="2" t="s">
        <v>2216</v>
      </c>
      <c r="D91" s="2" t="s">
        <v>48</v>
      </c>
      <c r="E91" s="2" t="s">
        <v>2217</v>
      </c>
      <c r="F91" s="2" t="s">
        <v>57</v>
      </c>
      <c r="G91" s="2" t="s">
        <v>2218</v>
      </c>
      <c r="H91" s="3" t="s">
        <v>8</v>
      </c>
      <c r="I91" s="2" t="s">
        <v>59</v>
      </c>
      <c r="J91" s="2" t="s">
        <v>2086</v>
      </c>
      <c r="K91" s="2" t="s">
        <v>166</v>
      </c>
      <c r="L91" s="2" t="s">
        <v>141</v>
      </c>
      <c r="M91" s="2">
        <v>1</v>
      </c>
      <c r="N91" s="10" t="s">
        <v>875</v>
      </c>
    </row>
    <row r="92" spans="1:14" x14ac:dyDescent="0.2">
      <c r="A92" s="2">
        <v>113</v>
      </c>
      <c r="B92" s="2" t="s">
        <v>2207</v>
      </c>
      <c r="C92" s="2" t="s">
        <v>2208</v>
      </c>
      <c r="D92" s="2" t="s">
        <v>48</v>
      </c>
      <c r="E92" s="2" t="s">
        <v>2209</v>
      </c>
      <c r="F92" s="2" t="s">
        <v>760</v>
      </c>
      <c r="G92" s="2" t="s">
        <v>2210</v>
      </c>
      <c r="H92" s="3" t="s">
        <v>8</v>
      </c>
      <c r="I92" s="2" t="s">
        <v>367</v>
      </c>
      <c r="J92" s="2" t="s">
        <v>2086</v>
      </c>
      <c r="K92" s="2" t="s">
        <v>166</v>
      </c>
      <c r="L92" s="2" t="s">
        <v>141</v>
      </c>
      <c r="M92" s="2">
        <v>1</v>
      </c>
      <c r="N92" s="10" t="s">
        <v>875</v>
      </c>
    </row>
    <row r="93" spans="1:14" x14ac:dyDescent="0.2">
      <c r="A93" s="2">
        <v>120</v>
      </c>
      <c r="B93" s="2" t="s">
        <v>2203</v>
      </c>
      <c r="C93" s="2" t="s">
        <v>2204</v>
      </c>
      <c r="D93" s="2" t="s">
        <v>48</v>
      </c>
      <c r="E93" s="2" t="s">
        <v>2205</v>
      </c>
      <c r="F93" s="2" t="s">
        <v>57</v>
      </c>
      <c r="G93" s="2" t="s">
        <v>2206</v>
      </c>
      <c r="H93" s="3" t="s">
        <v>8</v>
      </c>
      <c r="I93" s="2" t="s">
        <v>59</v>
      </c>
      <c r="J93" s="2" t="s">
        <v>2086</v>
      </c>
      <c r="K93" s="2" t="s">
        <v>166</v>
      </c>
      <c r="L93" s="2" t="s">
        <v>141</v>
      </c>
      <c r="M93" s="2">
        <v>1</v>
      </c>
      <c r="N93" s="10" t="s">
        <v>875</v>
      </c>
    </row>
    <row r="94" spans="1:14" x14ac:dyDescent="0.2">
      <c r="A94" s="2">
        <v>131</v>
      </c>
      <c r="B94" s="2" t="s">
        <v>2191</v>
      </c>
      <c r="C94" s="2" t="s">
        <v>2192</v>
      </c>
      <c r="D94" s="2" t="s">
        <v>48</v>
      </c>
      <c r="E94" s="2" t="s">
        <v>2193</v>
      </c>
      <c r="F94" s="2" t="s">
        <v>842</v>
      </c>
      <c r="G94" s="2" t="s">
        <v>2194</v>
      </c>
      <c r="H94" s="3" t="s">
        <v>8</v>
      </c>
      <c r="I94" s="2" t="s">
        <v>85</v>
      </c>
      <c r="J94" s="2" t="s">
        <v>2086</v>
      </c>
      <c r="K94" s="2" t="s">
        <v>166</v>
      </c>
      <c r="L94" s="2" t="s">
        <v>141</v>
      </c>
      <c r="M94" s="2">
        <v>1</v>
      </c>
      <c r="N94" s="10" t="s">
        <v>875</v>
      </c>
    </row>
    <row r="95" spans="1:14" x14ac:dyDescent="0.2">
      <c r="A95" s="2">
        <v>142</v>
      </c>
      <c r="B95" s="2" t="s">
        <v>2183</v>
      </c>
      <c r="C95" s="2" t="s">
        <v>2184</v>
      </c>
      <c r="D95" s="2" t="s">
        <v>48</v>
      </c>
      <c r="E95" s="2" t="s">
        <v>2185</v>
      </c>
      <c r="F95" s="2" t="s">
        <v>842</v>
      </c>
      <c r="G95" s="2" t="s">
        <v>2186</v>
      </c>
      <c r="H95" s="3" t="s">
        <v>8</v>
      </c>
      <c r="I95" s="2" t="s">
        <v>85</v>
      </c>
      <c r="J95" s="2" t="s">
        <v>2086</v>
      </c>
      <c r="K95" s="2" t="s">
        <v>166</v>
      </c>
      <c r="L95" s="2" t="s">
        <v>141</v>
      </c>
      <c r="M95" s="2">
        <v>1</v>
      </c>
      <c r="N95" s="10" t="s">
        <v>875</v>
      </c>
    </row>
    <row r="96" spans="1:14" x14ac:dyDescent="0.2">
      <c r="A96" s="2">
        <v>144</v>
      </c>
      <c r="B96" s="2" t="s">
        <v>2179</v>
      </c>
      <c r="C96" s="2" t="s">
        <v>2180</v>
      </c>
      <c r="D96" s="2" t="s">
        <v>48</v>
      </c>
      <c r="E96" s="2" t="s">
        <v>2181</v>
      </c>
      <c r="F96" s="2" t="s">
        <v>842</v>
      </c>
      <c r="G96" s="2" t="s">
        <v>2182</v>
      </c>
      <c r="H96" s="3" t="s">
        <v>8</v>
      </c>
      <c r="I96" s="2" t="s">
        <v>85</v>
      </c>
      <c r="J96" s="2" t="s">
        <v>2086</v>
      </c>
      <c r="K96" s="2" t="s">
        <v>166</v>
      </c>
      <c r="L96" s="2" t="s">
        <v>141</v>
      </c>
      <c r="M96" s="2">
        <v>1</v>
      </c>
      <c r="N96" s="10" t="s">
        <v>875</v>
      </c>
    </row>
    <row r="97" spans="1:14" x14ac:dyDescent="0.2">
      <c r="A97" s="2">
        <v>149</v>
      </c>
      <c r="B97" s="2" t="s">
        <v>839</v>
      </c>
      <c r="C97" s="2" t="s">
        <v>840</v>
      </c>
      <c r="D97" s="2" t="s">
        <v>48</v>
      </c>
      <c r="E97" s="2" t="s">
        <v>841</v>
      </c>
      <c r="F97" s="2" t="s">
        <v>842</v>
      </c>
      <c r="G97" s="2" t="s">
        <v>843</v>
      </c>
      <c r="H97" s="3" t="s">
        <v>8</v>
      </c>
      <c r="I97" s="2" t="s">
        <v>85</v>
      </c>
      <c r="J97" s="2" t="s">
        <v>2086</v>
      </c>
      <c r="K97" s="2" t="s">
        <v>166</v>
      </c>
      <c r="L97" s="2" t="s">
        <v>141</v>
      </c>
      <c r="M97" s="2">
        <v>1</v>
      </c>
      <c r="N97" s="10" t="s">
        <v>875</v>
      </c>
    </row>
    <row r="98" spans="1:14" x14ac:dyDescent="0.2">
      <c r="A98" s="2">
        <v>158</v>
      </c>
      <c r="B98" s="2" t="s">
        <v>835</v>
      </c>
      <c r="C98" s="2" t="s">
        <v>836</v>
      </c>
      <c r="D98" s="2" t="s">
        <v>67</v>
      </c>
      <c r="E98" s="2" t="s">
        <v>837</v>
      </c>
      <c r="F98" s="2" t="s">
        <v>597</v>
      </c>
      <c r="G98" s="2" t="s">
        <v>838</v>
      </c>
      <c r="H98" s="3" t="s">
        <v>8</v>
      </c>
      <c r="I98" s="2" t="s">
        <v>71</v>
      </c>
      <c r="J98" s="2" t="s">
        <v>2086</v>
      </c>
      <c r="K98" s="2" t="s">
        <v>166</v>
      </c>
      <c r="L98" s="2" t="s">
        <v>141</v>
      </c>
      <c r="M98" s="2">
        <v>1</v>
      </c>
      <c r="N98" s="10" t="s">
        <v>875</v>
      </c>
    </row>
    <row r="99" spans="1:14" x14ac:dyDescent="0.2">
      <c r="A99" s="2">
        <v>170</v>
      </c>
      <c r="B99" s="2" t="s">
        <v>2175</v>
      </c>
      <c r="C99" s="2" t="s">
        <v>2176</v>
      </c>
      <c r="D99" s="2" t="s">
        <v>48</v>
      </c>
      <c r="E99" s="2" t="s">
        <v>2177</v>
      </c>
      <c r="F99" s="2" t="s">
        <v>842</v>
      </c>
      <c r="G99" s="2" t="s">
        <v>2178</v>
      </c>
      <c r="H99" s="3" t="s">
        <v>8</v>
      </c>
      <c r="I99" s="2" t="s">
        <v>85</v>
      </c>
      <c r="J99" s="2" t="s">
        <v>2086</v>
      </c>
      <c r="K99" s="2" t="s">
        <v>166</v>
      </c>
      <c r="L99" s="2" t="s">
        <v>141</v>
      </c>
      <c r="M99" s="2">
        <v>1</v>
      </c>
      <c r="N99" s="10" t="s">
        <v>875</v>
      </c>
    </row>
    <row r="100" spans="1:14" x14ac:dyDescent="0.2">
      <c r="A100" s="2">
        <v>175</v>
      </c>
      <c r="B100" s="2" t="s">
        <v>2171</v>
      </c>
      <c r="C100" s="2" t="s">
        <v>2172</v>
      </c>
      <c r="D100" s="2" t="s">
        <v>48</v>
      </c>
      <c r="E100" s="2" t="s">
        <v>2173</v>
      </c>
      <c r="F100" s="2" t="s">
        <v>285</v>
      </c>
      <c r="G100" s="2" t="s">
        <v>2174</v>
      </c>
      <c r="H100" s="3" t="s">
        <v>8</v>
      </c>
      <c r="I100" s="2" t="s">
        <v>85</v>
      </c>
      <c r="J100" s="2" t="s">
        <v>2086</v>
      </c>
      <c r="K100" s="2" t="s">
        <v>166</v>
      </c>
      <c r="L100" s="2" t="s">
        <v>141</v>
      </c>
      <c r="M100" s="2">
        <v>1</v>
      </c>
      <c r="N100" s="10" t="s">
        <v>875</v>
      </c>
    </row>
    <row r="101" spans="1:14" x14ac:dyDescent="0.2">
      <c r="A101" s="2">
        <v>186</v>
      </c>
      <c r="B101" s="2" t="s">
        <v>2164</v>
      </c>
      <c r="C101" s="2" t="s">
        <v>2165</v>
      </c>
      <c r="D101" s="2" t="s">
        <v>48</v>
      </c>
      <c r="E101" s="2" t="s">
        <v>2166</v>
      </c>
      <c r="F101" s="2" t="s">
        <v>285</v>
      </c>
      <c r="G101" s="2" t="s">
        <v>2167</v>
      </c>
      <c r="H101" s="3" t="s">
        <v>8</v>
      </c>
      <c r="I101" s="2" t="s">
        <v>85</v>
      </c>
      <c r="J101" s="2" t="s">
        <v>2086</v>
      </c>
      <c r="K101" s="2" t="s">
        <v>166</v>
      </c>
      <c r="L101" s="2" t="s">
        <v>141</v>
      </c>
      <c r="M101" s="2">
        <v>1</v>
      </c>
      <c r="N101" s="10" t="s">
        <v>875</v>
      </c>
    </row>
    <row r="102" spans="1:14" x14ac:dyDescent="0.2">
      <c r="A102" s="2">
        <v>197</v>
      </c>
      <c r="B102" s="2" t="s">
        <v>2160</v>
      </c>
      <c r="C102" s="2" t="s">
        <v>2161</v>
      </c>
      <c r="D102" s="2" t="s">
        <v>48</v>
      </c>
      <c r="E102" s="2" t="s">
        <v>2162</v>
      </c>
      <c r="F102" s="2" t="s">
        <v>285</v>
      </c>
      <c r="G102" s="2" t="s">
        <v>2163</v>
      </c>
      <c r="H102" s="3" t="s">
        <v>8</v>
      </c>
      <c r="I102" s="2" t="s">
        <v>85</v>
      </c>
      <c r="J102" s="2" t="s">
        <v>2086</v>
      </c>
      <c r="K102" s="2" t="s">
        <v>166</v>
      </c>
      <c r="L102" s="2" t="s">
        <v>141</v>
      </c>
      <c r="M102" s="2">
        <v>1</v>
      </c>
      <c r="N102" s="10" t="s">
        <v>875</v>
      </c>
    </row>
    <row r="103" spans="1:14" x14ac:dyDescent="0.2">
      <c r="A103" s="2">
        <v>209</v>
      </c>
      <c r="B103" s="2" t="s">
        <v>2156</v>
      </c>
      <c r="C103" s="2" t="s">
        <v>2157</v>
      </c>
      <c r="D103" s="2" t="s">
        <v>123</v>
      </c>
      <c r="E103" s="2" t="s">
        <v>2158</v>
      </c>
      <c r="F103" s="2" t="s">
        <v>125</v>
      </c>
      <c r="G103" s="2" t="s">
        <v>2159</v>
      </c>
      <c r="H103" s="3" t="s">
        <v>8</v>
      </c>
      <c r="I103" s="2" t="s">
        <v>319</v>
      </c>
      <c r="J103" s="2" t="s">
        <v>2086</v>
      </c>
      <c r="K103" s="2" t="s">
        <v>166</v>
      </c>
      <c r="L103" s="2" t="s">
        <v>141</v>
      </c>
      <c r="M103" s="2">
        <v>1</v>
      </c>
      <c r="N103" s="10" t="s">
        <v>875</v>
      </c>
    </row>
    <row r="104" spans="1:14" x14ac:dyDescent="0.2">
      <c r="A104" s="2">
        <v>217</v>
      </c>
      <c r="B104" s="2" t="s">
        <v>826</v>
      </c>
      <c r="C104" s="2" t="s">
        <v>827</v>
      </c>
      <c r="D104" s="2" t="s">
        <v>67</v>
      </c>
      <c r="E104" s="2" t="s">
        <v>828</v>
      </c>
      <c r="F104" s="2" t="s">
        <v>597</v>
      </c>
      <c r="G104" s="2" t="s">
        <v>829</v>
      </c>
      <c r="H104" s="3" t="s">
        <v>8</v>
      </c>
      <c r="I104" s="2" t="s">
        <v>71</v>
      </c>
      <c r="J104" s="2" t="s">
        <v>2086</v>
      </c>
      <c r="K104" s="2" t="s">
        <v>166</v>
      </c>
      <c r="L104" s="2" t="s">
        <v>141</v>
      </c>
      <c r="M104" s="2">
        <v>2</v>
      </c>
      <c r="N104" s="10" t="s">
        <v>875</v>
      </c>
    </row>
    <row r="105" spans="1:14" x14ac:dyDescent="0.2">
      <c r="A105" s="2">
        <v>242</v>
      </c>
      <c r="B105" s="2" t="s">
        <v>826</v>
      </c>
      <c r="C105" s="2" t="s">
        <v>827</v>
      </c>
      <c r="D105" s="2" t="s">
        <v>67</v>
      </c>
      <c r="E105" s="2" t="s">
        <v>828</v>
      </c>
      <c r="F105" s="2" t="s">
        <v>597</v>
      </c>
      <c r="G105" s="2" t="s">
        <v>829</v>
      </c>
      <c r="H105" s="3" t="s">
        <v>8</v>
      </c>
      <c r="I105" s="2" t="s">
        <v>71</v>
      </c>
      <c r="J105" s="2" t="s">
        <v>2086</v>
      </c>
      <c r="K105" s="2" t="s">
        <v>166</v>
      </c>
      <c r="L105" s="2" t="s">
        <v>141</v>
      </c>
      <c r="M105" s="2">
        <v>1</v>
      </c>
      <c r="N105" s="10" t="s">
        <v>875</v>
      </c>
    </row>
    <row r="106" spans="1:14" x14ac:dyDescent="0.2">
      <c r="A106" s="2">
        <v>252</v>
      </c>
      <c r="B106" s="2" t="s">
        <v>821</v>
      </c>
      <c r="C106" s="2" t="s">
        <v>822</v>
      </c>
      <c r="D106" s="2" t="s">
        <v>67</v>
      </c>
      <c r="E106" s="2" t="s">
        <v>823</v>
      </c>
      <c r="F106" s="2" t="s">
        <v>597</v>
      </c>
      <c r="G106" s="2" t="s">
        <v>824</v>
      </c>
      <c r="H106" s="3" t="s">
        <v>8</v>
      </c>
      <c r="I106" s="2" t="s">
        <v>71</v>
      </c>
      <c r="J106" s="2" t="s">
        <v>2086</v>
      </c>
      <c r="K106" s="2" t="s">
        <v>166</v>
      </c>
      <c r="L106" s="2" t="s">
        <v>141</v>
      </c>
      <c r="M106" s="2">
        <v>1</v>
      </c>
      <c r="N106" s="10" t="s">
        <v>875</v>
      </c>
    </row>
    <row r="107" spans="1:14" x14ac:dyDescent="0.2">
      <c r="A107" s="2">
        <v>264</v>
      </c>
      <c r="B107" s="2" t="s">
        <v>817</v>
      </c>
      <c r="C107" s="2" t="s">
        <v>818</v>
      </c>
      <c r="D107" s="2" t="s">
        <v>67</v>
      </c>
      <c r="E107" s="2" t="s">
        <v>819</v>
      </c>
      <c r="F107" s="2" t="s">
        <v>597</v>
      </c>
      <c r="G107" s="2" t="s">
        <v>820</v>
      </c>
      <c r="H107" s="3" t="s">
        <v>8</v>
      </c>
      <c r="I107" s="2" t="s">
        <v>71</v>
      </c>
      <c r="J107" s="2" t="s">
        <v>2086</v>
      </c>
      <c r="K107" s="2" t="s">
        <v>166</v>
      </c>
      <c r="L107" s="2" t="s">
        <v>141</v>
      </c>
      <c r="M107" s="2">
        <v>1</v>
      </c>
      <c r="N107" s="10" t="s">
        <v>875</v>
      </c>
    </row>
    <row r="108" spans="1:14" x14ac:dyDescent="0.2">
      <c r="A108" s="2">
        <v>278</v>
      </c>
      <c r="B108" s="2" t="s">
        <v>2148</v>
      </c>
      <c r="C108" s="2" t="s">
        <v>2149</v>
      </c>
      <c r="D108" s="2" t="s">
        <v>48</v>
      </c>
      <c r="E108" s="2" t="s">
        <v>2150</v>
      </c>
      <c r="F108" s="2" t="s">
        <v>924</v>
      </c>
      <c r="G108" s="2" t="s">
        <v>2151</v>
      </c>
      <c r="H108" s="3" t="s">
        <v>8</v>
      </c>
      <c r="I108" s="2" t="s">
        <v>85</v>
      </c>
      <c r="J108" s="2" t="s">
        <v>2086</v>
      </c>
      <c r="K108" s="2" t="s">
        <v>166</v>
      </c>
      <c r="L108" s="2" t="s">
        <v>141</v>
      </c>
      <c r="M108" s="2">
        <v>1</v>
      </c>
      <c r="N108" s="10" t="s">
        <v>875</v>
      </c>
    </row>
    <row r="109" spans="1:14" x14ac:dyDescent="0.2">
      <c r="A109" s="2">
        <v>284</v>
      </c>
      <c r="B109" s="2" t="s">
        <v>2152</v>
      </c>
      <c r="C109" s="2" t="s">
        <v>2153</v>
      </c>
      <c r="D109" s="2" t="s">
        <v>123</v>
      </c>
      <c r="E109" s="2" t="s">
        <v>2154</v>
      </c>
      <c r="F109" s="2" t="s">
        <v>125</v>
      </c>
      <c r="G109" s="2" t="s">
        <v>2155</v>
      </c>
      <c r="H109" s="3" t="s">
        <v>8</v>
      </c>
      <c r="I109" s="2" t="s">
        <v>319</v>
      </c>
      <c r="J109" s="2" t="s">
        <v>2086</v>
      </c>
      <c r="K109" s="2" t="s">
        <v>166</v>
      </c>
      <c r="L109" s="2" t="s">
        <v>141</v>
      </c>
      <c r="M109" s="2">
        <v>1</v>
      </c>
      <c r="N109" s="10" t="s">
        <v>875</v>
      </c>
    </row>
    <row r="110" spans="1:14" x14ac:dyDescent="0.2">
      <c r="A110" s="2">
        <v>292</v>
      </c>
      <c r="B110" s="2" t="s">
        <v>2152</v>
      </c>
      <c r="C110" s="2" t="s">
        <v>2153</v>
      </c>
      <c r="D110" s="2" t="s">
        <v>123</v>
      </c>
      <c r="E110" s="2" t="s">
        <v>2154</v>
      </c>
      <c r="F110" s="2" t="s">
        <v>125</v>
      </c>
      <c r="G110" s="2" t="s">
        <v>2155</v>
      </c>
      <c r="H110" s="3" t="s">
        <v>8</v>
      </c>
      <c r="I110" s="2" t="s">
        <v>319</v>
      </c>
      <c r="J110" s="2" t="s">
        <v>2086</v>
      </c>
      <c r="K110" s="2" t="s">
        <v>166</v>
      </c>
      <c r="L110" s="2" t="s">
        <v>141</v>
      </c>
      <c r="M110" s="2">
        <v>1</v>
      </c>
      <c r="N110" s="10" t="s">
        <v>875</v>
      </c>
    </row>
    <row r="111" spans="1:14" x14ac:dyDescent="0.2">
      <c r="A111" s="2">
        <v>300</v>
      </c>
      <c r="B111" s="2" t="s">
        <v>808</v>
      </c>
      <c r="C111" s="2" t="s">
        <v>809</v>
      </c>
      <c r="D111" s="2" t="s">
        <v>67</v>
      </c>
      <c r="E111" s="2" t="s">
        <v>810</v>
      </c>
      <c r="F111" s="2" t="s">
        <v>597</v>
      </c>
      <c r="G111" s="2" t="s">
        <v>811</v>
      </c>
      <c r="H111" s="3" t="s">
        <v>8</v>
      </c>
      <c r="I111" s="2" t="s">
        <v>71</v>
      </c>
      <c r="J111" s="2" t="s">
        <v>2086</v>
      </c>
      <c r="K111" s="2" t="s">
        <v>166</v>
      </c>
      <c r="L111" s="2" t="s">
        <v>141</v>
      </c>
      <c r="M111" s="2">
        <v>1</v>
      </c>
      <c r="N111" s="10" t="s">
        <v>875</v>
      </c>
    </row>
    <row r="112" spans="1:14" x14ac:dyDescent="0.2">
      <c r="A112" s="2">
        <v>302</v>
      </c>
      <c r="B112" s="2" t="s">
        <v>2140</v>
      </c>
      <c r="C112" s="2" t="s">
        <v>2141</v>
      </c>
      <c r="D112" s="2" t="s">
        <v>67</v>
      </c>
      <c r="E112" s="2" t="s">
        <v>2142</v>
      </c>
      <c r="F112" s="2" t="s">
        <v>597</v>
      </c>
      <c r="G112" s="2" t="s">
        <v>2143</v>
      </c>
      <c r="H112" s="3" t="s">
        <v>8</v>
      </c>
      <c r="I112" s="2" t="s">
        <v>71</v>
      </c>
      <c r="J112" s="2" t="s">
        <v>2086</v>
      </c>
      <c r="K112" s="2" t="s">
        <v>166</v>
      </c>
      <c r="L112" s="2" t="s">
        <v>141</v>
      </c>
      <c r="M112" s="2">
        <v>1</v>
      </c>
      <c r="N112" s="10" t="s">
        <v>875</v>
      </c>
    </row>
    <row r="113" spans="1:14" x14ac:dyDescent="0.2">
      <c r="A113" s="2">
        <v>306</v>
      </c>
      <c r="B113" s="2" t="s">
        <v>2144</v>
      </c>
      <c r="C113" s="2" t="s">
        <v>2145</v>
      </c>
      <c r="D113" s="2" t="s">
        <v>48</v>
      </c>
      <c r="E113" s="2" t="s">
        <v>2146</v>
      </c>
      <c r="F113" s="2" t="s">
        <v>924</v>
      </c>
      <c r="G113" s="2" t="s">
        <v>2147</v>
      </c>
      <c r="H113" s="3" t="s">
        <v>8</v>
      </c>
      <c r="I113" s="2" t="s">
        <v>85</v>
      </c>
      <c r="J113" s="2" t="s">
        <v>2086</v>
      </c>
      <c r="K113" s="2" t="s">
        <v>166</v>
      </c>
      <c r="L113" s="2" t="s">
        <v>141</v>
      </c>
      <c r="M113" s="2">
        <v>1</v>
      </c>
      <c r="N113" s="10" t="s">
        <v>875</v>
      </c>
    </row>
    <row r="114" spans="1:14" x14ac:dyDescent="0.2">
      <c r="A114" s="2">
        <v>312</v>
      </c>
      <c r="B114" s="2" t="s">
        <v>2136</v>
      </c>
      <c r="C114" s="2" t="s">
        <v>2137</v>
      </c>
      <c r="D114" s="2" t="s">
        <v>48</v>
      </c>
      <c r="E114" s="2" t="s">
        <v>2138</v>
      </c>
      <c r="F114" s="2" t="s">
        <v>924</v>
      </c>
      <c r="G114" s="2" t="s">
        <v>2139</v>
      </c>
      <c r="H114" s="3" t="s">
        <v>8</v>
      </c>
      <c r="I114" s="2" t="s">
        <v>85</v>
      </c>
      <c r="J114" s="2" t="s">
        <v>2086</v>
      </c>
      <c r="K114" s="2" t="s">
        <v>166</v>
      </c>
      <c r="L114" s="2" t="s">
        <v>141</v>
      </c>
      <c r="M114" s="2">
        <v>1</v>
      </c>
      <c r="N114" s="10" t="s">
        <v>875</v>
      </c>
    </row>
    <row r="115" spans="1:14" x14ac:dyDescent="0.2">
      <c r="A115" s="2">
        <v>317</v>
      </c>
      <c r="B115" s="2" t="s">
        <v>2132</v>
      </c>
      <c r="C115" s="2" t="s">
        <v>2133</v>
      </c>
      <c r="D115" s="2" t="s">
        <v>48</v>
      </c>
      <c r="E115" s="2" t="s">
        <v>2134</v>
      </c>
      <c r="F115" s="2" t="s">
        <v>924</v>
      </c>
      <c r="G115" s="2" t="s">
        <v>2135</v>
      </c>
      <c r="H115" s="3" t="s">
        <v>8</v>
      </c>
      <c r="I115" s="2" t="s">
        <v>85</v>
      </c>
      <c r="J115" s="2" t="s">
        <v>2086</v>
      </c>
      <c r="K115" s="2" t="s">
        <v>166</v>
      </c>
      <c r="L115" s="2" t="s">
        <v>141</v>
      </c>
      <c r="M115" s="2">
        <v>1</v>
      </c>
      <c r="N115" s="10" t="s">
        <v>875</v>
      </c>
    </row>
    <row r="116" spans="1:14" x14ac:dyDescent="0.2">
      <c r="A116" s="2">
        <v>327</v>
      </c>
      <c r="B116" s="2" t="s">
        <v>2128</v>
      </c>
      <c r="C116" s="2" t="s">
        <v>2129</v>
      </c>
      <c r="D116" s="2" t="s">
        <v>48</v>
      </c>
      <c r="E116" s="2" t="s">
        <v>2130</v>
      </c>
      <c r="F116" s="2" t="s">
        <v>924</v>
      </c>
      <c r="G116" s="2" t="s">
        <v>2131</v>
      </c>
      <c r="H116" s="3" t="s">
        <v>8</v>
      </c>
      <c r="I116" s="2" t="s">
        <v>85</v>
      </c>
      <c r="J116" s="2" t="s">
        <v>2086</v>
      </c>
      <c r="K116" s="2" t="s">
        <v>166</v>
      </c>
      <c r="L116" s="2" t="s">
        <v>141</v>
      </c>
      <c r="M116" s="2">
        <v>1</v>
      </c>
      <c r="N116" s="10" t="s">
        <v>875</v>
      </c>
    </row>
    <row r="117" spans="1:14" x14ac:dyDescent="0.2">
      <c r="A117" s="2">
        <v>336</v>
      </c>
      <c r="B117" s="2" t="s">
        <v>2115</v>
      </c>
      <c r="C117" s="2" t="s">
        <v>2116</v>
      </c>
      <c r="D117" s="2" t="s">
        <v>123</v>
      </c>
      <c r="E117" s="2" t="s">
        <v>2117</v>
      </c>
      <c r="F117" s="2" t="s">
        <v>607</v>
      </c>
      <c r="G117" s="2" t="s">
        <v>2118</v>
      </c>
      <c r="H117" s="3" t="s">
        <v>8</v>
      </c>
      <c r="I117" s="2" t="s">
        <v>319</v>
      </c>
      <c r="J117" s="2" t="s">
        <v>2086</v>
      </c>
      <c r="K117" s="2" t="s">
        <v>166</v>
      </c>
      <c r="L117" s="2" t="s">
        <v>141</v>
      </c>
      <c r="M117" s="2">
        <v>1</v>
      </c>
      <c r="N117" s="10" t="s">
        <v>875</v>
      </c>
    </row>
    <row r="118" spans="1:14" x14ac:dyDescent="0.2">
      <c r="A118" s="2">
        <v>337</v>
      </c>
      <c r="B118" s="2" t="s">
        <v>2111</v>
      </c>
      <c r="C118" s="2" t="s">
        <v>2112</v>
      </c>
      <c r="D118" s="2" t="s">
        <v>123</v>
      </c>
      <c r="E118" s="2" t="s">
        <v>2113</v>
      </c>
      <c r="F118" s="2" t="s">
        <v>872</v>
      </c>
      <c r="G118" s="2" t="s">
        <v>2114</v>
      </c>
      <c r="H118" s="3" t="s">
        <v>8</v>
      </c>
      <c r="I118" s="2" t="s">
        <v>327</v>
      </c>
      <c r="J118" s="2" t="s">
        <v>165</v>
      </c>
      <c r="K118" s="2" t="s">
        <v>166</v>
      </c>
      <c r="L118" s="2" t="s">
        <v>141</v>
      </c>
      <c r="M118" s="2">
        <v>1</v>
      </c>
      <c r="N118" s="10" t="s">
        <v>875</v>
      </c>
    </row>
    <row r="119" spans="1:14" x14ac:dyDescent="0.2">
      <c r="A119" s="2">
        <v>340</v>
      </c>
      <c r="B119" s="2" t="s">
        <v>2107</v>
      </c>
      <c r="C119" s="2" t="s">
        <v>2108</v>
      </c>
      <c r="D119" s="2" t="s">
        <v>123</v>
      </c>
      <c r="E119" s="2" t="s">
        <v>2109</v>
      </c>
      <c r="F119" s="2" t="s">
        <v>1417</v>
      </c>
      <c r="G119" s="2" t="s">
        <v>2110</v>
      </c>
      <c r="H119" s="3" t="s">
        <v>8</v>
      </c>
      <c r="I119" s="2" t="s">
        <v>319</v>
      </c>
      <c r="J119" s="2" t="s">
        <v>2086</v>
      </c>
      <c r="K119" s="2" t="s">
        <v>166</v>
      </c>
      <c r="L119" s="2" t="s">
        <v>141</v>
      </c>
      <c r="M119" s="2">
        <v>1</v>
      </c>
      <c r="N119" s="10" t="s">
        <v>875</v>
      </c>
    </row>
    <row r="120" spans="1:14" x14ac:dyDescent="0.2">
      <c r="A120" s="2">
        <v>357</v>
      </c>
      <c r="B120" s="2" t="s">
        <v>2103</v>
      </c>
      <c r="C120" s="2" t="s">
        <v>2104</v>
      </c>
      <c r="D120" s="2" t="s">
        <v>123</v>
      </c>
      <c r="E120" s="2" t="s">
        <v>2105</v>
      </c>
      <c r="F120" s="2" t="s">
        <v>424</v>
      </c>
      <c r="G120" s="2" t="s">
        <v>2106</v>
      </c>
      <c r="H120" s="3" t="s">
        <v>8</v>
      </c>
      <c r="I120" s="2" t="s">
        <v>319</v>
      </c>
      <c r="J120" s="2" t="s">
        <v>2086</v>
      </c>
      <c r="K120" s="2" t="s">
        <v>166</v>
      </c>
      <c r="L120" s="2" t="s">
        <v>141</v>
      </c>
      <c r="M120" s="2">
        <v>1</v>
      </c>
      <c r="N120" s="10" t="s">
        <v>875</v>
      </c>
    </row>
    <row r="121" spans="1:14" x14ac:dyDescent="0.2">
      <c r="A121" s="2">
        <v>364</v>
      </c>
      <c r="B121" s="2" t="s">
        <v>2099</v>
      </c>
      <c r="C121" s="2" t="s">
        <v>2100</v>
      </c>
      <c r="D121" s="2" t="s">
        <v>315</v>
      </c>
      <c r="E121" s="2" t="s">
        <v>2101</v>
      </c>
      <c r="F121" s="2" t="s">
        <v>1308</v>
      </c>
      <c r="G121" s="2" t="s">
        <v>2102</v>
      </c>
      <c r="H121" s="3" t="s">
        <v>8</v>
      </c>
      <c r="I121" s="2" t="s">
        <v>319</v>
      </c>
      <c r="J121" s="2" t="s">
        <v>2086</v>
      </c>
      <c r="K121" s="2" t="s">
        <v>166</v>
      </c>
      <c r="L121" s="2" t="s">
        <v>141</v>
      </c>
      <c r="M121" s="2">
        <v>1</v>
      </c>
      <c r="N121" s="10" t="s">
        <v>875</v>
      </c>
    </row>
    <row r="122" spans="1:14" x14ac:dyDescent="0.2">
      <c r="A122" s="2">
        <v>365</v>
      </c>
      <c r="B122" s="2" t="s">
        <v>2095</v>
      </c>
      <c r="C122" s="2" t="s">
        <v>2096</v>
      </c>
      <c r="D122" s="2" t="s">
        <v>315</v>
      </c>
      <c r="E122" s="2" t="s">
        <v>2097</v>
      </c>
      <c r="F122" s="2" t="s">
        <v>317</v>
      </c>
      <c r="G122" s="2" t="s">
        <v>2098</v>
      </c>
      <c r="H122" s="3" t="s">
        <v>8</v>
      </c>
      <c r="I122" s="2" t="s">
        <v>319</v>
      </c>
      <c r="J122" s="2" t="s">
        <v>2086</v>
      </c>
      <c r="K122" s="2" t="s">
        <v>166</v>
      </c>
      <c r="L122" s="2" t="s">
        <v>141</v>
      </c>
      <c r="M122" s="2">
        <v>1</v>
      </c>
      <c r="N122" s="10" t="s">
        <v>875</v>
      </c>
    </row>
    <row r="123" spans="1:14" x14ac:dyDescent="0.2">
      <c r="A123" s="2">
        <v>378</v>
      </c>
      <c r="B123" s="2" t="s">
        <v>2091</v>
      </c>
      <c r="C123" s="2" t="s">
        <v>2092</v>
      </c>
      <c r="D123" s="2" t="s">
        <v>123</v>
      </c>
      <c r="E123" s="2" t="s">
        <v>2093</v>
      </c>
      <c r="F123" s="2" t="s">
        <v>325</v>
      </c>
      <c r="G123" s="2" t="s">
        <v>2094</v>
      </c>
      <c r="H123" s="3" t="s">
        <v>8</v>
      </c>
      <c r="I123" s="2" t="s">
        <v>319</v>
      </c>
      <c r="J123" s="2" t="s">
        <v>2086</v>
      </c>
      <c r="K123" s="2" t="s">
        <v>166</v>
      </c>
      <c r="L123" s="2" t="s">
        <v>141</v>
      </c>
      <c r="M123" s="2">
        <v>1</v>
      </c>
      <c r="N123" s="10" t="s">
        <v>875</v>
      </c>
    </row>
    <row r="124" spans="1:14" x14ac:dyDescent="0.2">
      <c r="A124" s="2">
        <v>382</v>
      </c>
      <c r="B124" s="2" t="s">
        <v>2087</v>
      </c>
      <c r="C124" s="2" t="s">
        <v>2088</v>
      </c>
      <c r="D124" s="2" t="s">
        <v>123</v>
      </c>
      <c r="E124" s="2" t="s">
        <v>2089</v>
      </c>
      <c r="F124" s="2" t="s">
        <v>872</v>
      </c>
      <c r="G124" s="2" t="s">
        <v>2090</v>
      </c>
      <c r="H124" s="3" t="s">
        <v>8</v>
      </c>
      <c r="I124" s="2" t="s">
        <v>319</v>
      </c>
      <c r="J124" s="2" t="s">
        <v>2086</v>
      </c>
      <c r="K124" s="2" t="s">
        <v>166</v>
      </c>
      <c r="L124" s="2" t="s">
        <v>141</v>
      </c>
      <c r="M124" s="2">
        <v>1</v>
      </c>
      <c r="N124" s="10" t="s">
        <v>875</v>
      </c>
    </row>
    <row r="125" spans="1:14" x14ac:dyDescent="0.2">
      <c r="A125" s="2">
        <v>386</v>
      </c>
      <c r="B125" s="2" t="s">
        <v>2082</v>
      </c>
      <c r="C125" s="2" t="s">
        <v>2083</v>
      </c>
      <c r="D125" s="2" t="s">
        <v>123</v>
      </c>
      <c r="E125" s="2" t="s">
        <v>2084</v>
      </c>
      <c r="F125" s="2" t="s">
        <v>125</v>
      </c>
      <c r="G125" s="2" t="s">
        <v>2085</v>
      </c>
      <c r="H125" s="3" t="s">
        <v>8</v>
      </c>
      <c r="I125" s="2" t="s">
        <v>319</v>
      </c>
      <c r="J125" s="2" t="s">
        <v>2086</v>
      </c>
      <c r="K125" s="2" t="s">
        <v>166</v>
      </c>
      <c r="L125" s="2" t="s">
        <v>141</v>
      </c>
      <c r="M125" s="2">
        <v>1</v>
      </c>
      <c r="N125" s="10" t="s">
        <v>875</v>
      </c>
    </row>
    <row r="126" spans="1:14" x14ac:dyDescent="0.2">
      <c r="A126" s="2">
        <v>392</v>
      </c>
      <c r="B126" s="2" t="s">
        <v>2078</v>
      </c>
      <c r="C126" s="2" t="s">
        <v>2079</v>
      </c>
      <c r="D126" s="2" t="s">
        <v>81</v>
      </c>
      <c r="E126" s="2" t="s">
        <v>2080</v>
      </c>
      <c r="F126" s="2" t="s">
        <v>123</v>
      </c>
      <c r="G126" s="2" t="s">
        <v>2081</v>
      </c>
      <c r="H126" s="3" t="s">
        <v>8</v>
      </c>
      <c r="I126" s="2" t="s">
        <v>327</v>
      </c>
      <c r="J126" s="2" t="s">
        <v>165</v>
      </c>
      <c r="K126" s="2" t="s">
        <v>166</v>
      </c>
      <c r="L126" s="2" t="s">
        <v>141</v>
      </c>
      <c r="M126" s="2">
        <v>1</v>
      </c>
      <c r="N126" s="10" t="s">
        <v>875</v>
      </c>
    </row>
    <row r="127" spans="1:14" x14ac:dyDescent="0.2">
      <c r="A127" s="2">
        <v>393</v>
      </c>
      <c r="B127" s="2" t="s">
        <v>2074</v>
      </c>
      <c r="C127" s="2" t="s">
        <v>2075</v>
      </c>
      <c r="D127" s="2" t="s">
        <v>123</v>
      </c>
      <c r="E127" s="2" t="s">
        <v>2076</v>
      </c>
      <c r="F127" s="2" t="s">
        <v>872</v>
      </c>
      <c r="G127" s="2" t="s">
        <v>2077</v>
      </c>
      <c r="H127" s="3" t="s">
        <v>8</v>
      </c>
      <c r="I127" s="2" t="s">
        <v>327</v>
      </c>
      <c r="J127" s="2" t="s">
        <v>165</v>
      </c>
      <c r="K127" s="2" t="s">
        <v>166</v>
      </c>
      <c r="L127" s="2" t="s">
        <v>141</v>
      </c>
      <c r="M127" s="2">
        <v>1</v>
      </c>
      <c r="N127" s="10" t="s">
        <v>875</v>
      </c>
    </row>
    <row r="128" spans="1:14" x14ac:dyDescent="0.2">
      <c r="A128" s="2">
        <v>401</v>
      </c>
      <c r="B128" s="2" t="s">
        <v>2070</v>
      </c>
      <c r="C128" s="2" t="s">
        <v>2071</v>
      </c>
      <c r="D128" s="2" t="s">
        <v>48</v>
      </c>
      <c r="E128" s="2" t="s">
        <v>2072</v>
      </c>
      <c r="F128" s="2" t="s">
        <v>621</v>
      </c>
      <c r="G128" s="2" t="s">
        <v>2073</v>
      </c>
      <c r="H128" s="3" t="s">
        <v>8</v>
      </c>
      <c r="I128" s="2" t="s">
        <v>85</v>
      </c>
      <c r="J128" s="2" t="s">
        <v>165</v>
      </c>
      <c r="K128" s="2" t="s">
        <v>166</v>
      </c>
      <c r="L128" s="2" t="s">
        <v>141</v>
      </c>
      <c r="M128" s="2">
        <v>1</v>
      </c>
      <c r="N128" s="10" t="s">
        <v>875</v>
      </c>
    </row>
    <row r="129" spans="1:14" x14ac:dyDescent="0.2">
      <c r="A129" s="2">
        <v>406</v>
      </c>
      <c r="B129" s="2" t="s">
        <v>2066</v>
      </c>
      <c r="C129" s="2" t="s">
        <v>2067</v>
      </c>
      <c r="D129" s="2" t="s">
        <v>48</v>
      </c>
      <c r="E129" s="2" t="s">
        <v>2068</v>
      </c>
      <c r="F129" s="2" t="s">
        <v>280</v>
      </c>
      <c r="G129" s="2" t="s">
        <v>2069</v>
      </c>
      <c r="H129" s="3" t="s">
        <v>8</v>
      </c>
      <c r="I129" s="2" t="s">
        <v>713</v>
      </c>
      <c r="J129" s="2" t="s">
        <v>165</v>
      </c>
      <c r="K129" s="2" t="s">
        <v>166</v>
      </c>
      <c r="L129" s="2" t="s">
        <v>141</v>
      </c>
      <c r="M129" s="2">
        <v>1</v>
      </c>
      <c r="N129" s="10" t="s">
        <v>875</v>
      </c>
    </row>
    <row r="130" spans="1:14" x14ac:dyDescent="0.2">
      <c r="A130" s="2">
        <v>422</v>
      </c>
      <c r="B130" s="2" t="s">
        <v>779</v>
      </c>
      <c r="C130" s="2" t="s">
        <v>780</v>
      </c>
      <c r="D130" s="2" t="s">
        <v>48</v>
      </c>
      <c r="E130" s="2" t="s">
        <v>781</v>
      </c>
      <c r="F130" s="2" t="s">
        <v>777</v>
      </c>
      <c r="G130" s="2" t="s">
        <v>782</v>
      </c>
      <c r="H130" s="3" t="s">
        <v>8</v>
      </c>
      <c r="I130" s="2" t="s">
        <v>85</v>
      </c>
      <c r="J130" s="2" t="s">
        <v>165</v>
      </c>
      <c r="K130" s="2" t="s">
        <v>166</v>
      </c>
      <c r="L130" s="2" t="s">
        <v>141</v>
      </c>
      <c r="M130" s="2">
        <v>1</v>
      </c>
      <c r="N130" s="10" t="s">
        <v>875</v>
      </c>
    </row>
    <row r="131" spans="1:14" x14ac:dyDescent="0.2">
      <c r="A131" s="2">
        <v>434</v>
      </c>
      <c r="B131" s="2" t="s">
        <v>2043</v>
      </c>
      <c r="C131" s="2" t="s">
        <v>2044</v>
      </c>
      <c r="D131" s="2" t="s">
        <v>48</v>
      </c>
      <c r="E131" s="2" t="s">
        <v>2045</v>
      </c>
      <c r="F131" s="2" t="s">
        <v>765</v>
      </c>
      <c r="G131" s="2" t="s">
        <v>2046</v>
      </c>
      <c r="H131" s="3" t="s">
        <v>8</v>
      </c>
      <c r="I131" s="2" t="s">
        <v>85</v>
      </c>
      <c r="J131" s="2" t="s">
        <v>165</v>
      </c>
      <c r="K131" s="2" t="s">
        <v>166</v>
      </c>
      <c r="L131" s="2" t="s">
        <v>141</v>
      </c>
      <c r="M131" s="2">
        <v>1</v>
      </c>
      <c r="N131" s="10" t="s">
        <v>875</v>
      </c>
    </row>
    <row r="132" spans="1:14" x14ac:dyDescent="0.2">
      <c r="A132" s="2">
        <v>441</v>
      </c>
      <c r="B132" s="2" t="s">
        <v>762</v>
      </c>
      <c r="C132" s="2" t="s">
        <v>763</v>
      </c>
      <c r="D132" s="2" t="s">
        <v>48</v>
      </c>
      <c r="E132" s="2" t="s">
        <v>764</v>
      </c>
      <c r="F132" s="2" t="s">
        <v>765</v>
      </c>
      <c r="G132" s="2" t="s">
        <v>766</v>
      </c>
      <c r="H132" s="3" t="s">
        <v>8</v>
      </c>
      <c r="I132" s="2" t="s">
        <v>85</v>
      </c>
      <c r="J132" s="2" t="s">
        <v>165</v>
      </c>
      <c r="K132" s="2" t="s">
        <v>166</v>
      </c>
      <c r="L132" s="2" t="s">
        <v>141</v>
      </c>
      <c r="M132" s="2">
        <v>1</v>
      </c>
      <c r="N132" s="10" t="s">
        <v>875</v>
      </c>
    </row>
    <row r="133" spans="1:14" x14ac:dyDescent="0.2">
      <c r="A133" s="2">
        <v>448</v>
      </c>
      <c r="B133" s="2" t="s">
        <v>767</v>
      </c>
      <c r="C133" s="2" t="s">
        <v>768</v>
      </c>
      <c r="D133" s="2" t="s">
        <v>48</v>
      </c>
      <c r="E133" s="2" t="s">
        <v>769</v>
      </c>
      <c r="F133" s="2" t="s">
        <v>770</v>
      </c>
      <c r="G133" s="2" t="s">
        <v>766</v>
      </c>
      <c r="H133" s="3" t="s">
        <v>8</v>
      </c>
      <c r="I133" s="2" t="s">
        <v>367</v>
      </c>
      <c r="J133" s="2" t="s">
        <v>165</v>
      </c>
      <c r="K133" s="2" t="s">
        <v>166</v>
      </c>
      <c r="L133" s="2" t="s">
        <v>141</v>
      </c>
      <c r="M133" s="2">
        <v>1</v>
      </c>
      <c r="N133" s="10" t="s">
        <v>875</v>
      </c>
    </row>
    <row r="134" spans="1:14" x14ac:dyDescent="0.2">
      <c r="A134" s="2">
        <v>455</v>
      </c>
      <c r="B134" s="2" t="s">
        <v>2039</v>
      </c>
      <c r="C134" s="2" t="s">
        <v>2040</v>
      </c>
      <c r="D134" s="2" t="s">
        <v>48</v>
      </c>
      <c r="E134" s="2" t="s">
        <v>2041</v>
      </c>
      <c r="F134" s="2" t="s">
        <v>765</v>
      </c>
      <c r="G134" s="2" t="s">
        <v>2042</v>
      </c>
      <c r="H134" s="3" t="s">
        <v>8</v>
      </c>
      <c r="I134" s="2" t="s">
        <v>85</v>
      </c>
      <c r="J134" s="2" t="s">
        <v>165</v>
      </c>
      <c r="K134" s="2" t="s">
        <v>166</v>
      </c>
      <c r="L134" s="2" t="s">
        <v>141</v>
      </c>
      <c r="M134" s="2">
        <v>1</v>
      </c>
      <c r="N134" s="10" t="s">
        <v>875</v>
      </c>
    </row>
    <row r="135" spans="1:14" x14ac:dyDescent="0.2">
      <c r="A135" s="2">
        <v>464</v>
      </c>
      <c r="B135" s="2" t="s">
        <v>2035</v>
      </c>
      <c r="C135" s="2" t="s">
        <v>2036</v>
      </c>
      <c r="D135" s="2" t="s">
        <v>48</v>
      </c>
      <c r="E135" s="2" t="s">
        <v>2037</v>
      </c>
      <c r="F135" s="2" t="s">
        <v>765</v>
      </c>
      <c r="G135" s="2" t="s">
        <v>2038</v>
      </c>
      <c r="H135" s="3" t="s">
        <v>8</v>
      </c>
      <c r="I135" s="2" t="s">
        <v>85</v>
      </c>
      <c r="J135" s="2" t="s">
        <v>165</v>
      </c>
      <c r="K135" s="2" t="s">
        <v>166</v>
      </c>
      <c r="L135" s="2" t="s">
        <v>141</v>
      </c>
      <c r="M135" s="2">
        <v>2</v>
      </c>
      <c r="N135" s="10" t="s">
        <v>875</v>
      </c>
    </row>
    <row r="136" spans="1:14" x14ac:dyDescent="0.2">
      <c r="A136" s="2">
        <v>472</v>
      </c>
      <c r="B136" s="2" t="s">
        <v>2031</v>
      </c>
      <c r="C136" s="2" t="s">
        <v>2032</v>
      </c>
      <c r="D136" s="2" t="s">
        <v>48</v>
      </c>
      <c r="E136" s="2" t="s">
        <v>2033</v>
      </c>
      <c r="F136" s="2" t="s">
        <v>765</v>
      </c>
      <c r="G136" s="2" t="s">
        <v>2034</v>
      </c>
      <c r="H136" s="3" t="s">
        <v>8</v>
      </c>
      <c r="I136" s="2" t="s">
        <v>85</v>
      </c>
      <c r="J136" s="2" t="s">
        <v>165</v>
      </c>
      <c r="K136" s="2" t="s">
        <v>166</v>
      </c>
      <c r="L136" s="2" t="s">
        <v>141</v>
      </c>
      <c r="M136" s="2">
        <v>1</v>
      </c>
      <c r="N136" s="10" t="s">
        <v>875</v>
      </c>
    </row>
    <row r="137" spans="1:14" x14ac:dyDescent="0.2">
      <c r="A137" s="2">
        <v>477</v>
      </c>
      <c r="B137" s="2" t="s">
        <v>2026</v>
      </c>
      <c r="C137" s="2" t="s">
        <v>2027</v>
      </c>
      <c r="D137" s="2" t="s">
        <v>67</v>
      </c>
      <c r="E137" s="2" t="s">
        <v>2028</v>
      </c>
      <c r="F137" s="2" t="s">
        <v>2029</v>
      </c>
      <c r="G137" s="2" t="s">
        <v>2030</v>
      </c>
      <c r="H137" s="3" t="s">
        <v>8</v>
      </c>
      <c r="I137" s="2" t="s">
        <v>71</v>
      </c>
      <c r="J137" s="2" t="s">
        <v>165</v>
      </c>
      <c r="K137" s="2" t="s">
        <v>166</v>
      </c>
      <c r="L137" s="2" t="s">
        <v>141</v>
      </c>
      <c r="M137" s="2">
        <v>1</v>
      </c>
      <c r="N137" s="10" t="s">
        <v>875</v>
      </c>
    </row>
    <row r="138" spans="1:14" x14ac:dyDescent="0.2">
      <c r="A138" s="2">
        <v>490</v>
      </c>
      <c r="B138" s="2" t="s">
        <v>748</v>
      </c>
      <c r="C138" s="2" t="s">
        <v>749</v>
      </c>
      <c r="D138" s="2" t="s">
        <v>67</v>
      </c>
      <c r="E138" s="2" t="s">
        <v>750</v>
      </c>
      <c r="F138" s="2" t="s">
        <v>742</v>
      </c>
      <c r="G138" s="2" t="s">
        <v>751</v>
      </c>
      <c r="H138" s="3" t="s">
        <v>8</v>
      </c>
      <c r="I138" s="2" t="s">
        <v>71</v>
      </c>
      <c r="J138" s="2" t="s">
        <v>165</v>
      </c>
      <c r="K138" s="2" t="s">
        <v>166</v>
      </c>
      <c r="L138" s="2" t="s">
        <v>141</v>
      </c>
      <c r="M138" s="2">
        <v>1</v>
      </c>
      <c r="N138" s="10" t="s">
        <v>875</v>
      </c>
    </row>
    <row r="139" spans="1:14" x14ac:dyDescent="0.2">
      <c r="A139" s="2">
        <v>494</v>
      </c>
      <c r="B139" s="2" t="s">
        <v>2012</v>
      </c>
      <c r="C139" s="2" t="s">
        <v>2013</v>
      </c>
      <c r="D139" s="2" t="s">
        <v>27</v>
      </c>
      <c r="E139" s="2" t="s">
        <v>2014</v>
      </c>
      <c r="F139" s="2" t="s">
        <v>2015</v>
      </c>
      <c r="G139" s="2" t="s">
        <v>2016</v>
      </c>
      <c r="H139" s="3" t="s">
        <v>8</v>
      </c>
      <c r="I139" s="2" t="s">
        <v>71</v>
      </c>
      <c r="J139" s="2" t="s">
        <v>165</v>
      </c>
      <c r="K139" s="2" t="s">
        <v>166</v>
      </c>
      <c r="L139" s="2" t="s">
        <v>141</v>
      </c>
      <c r="M139" s="2">
        <v>1</v>
      </c>
      <c r="N139" s="10" t="s">
        <v>875</v>
      </c>
    </row>
    <row r="140" spans="1:14" x14ac:dyDescent="0.2">
      <c r="A140" s="2">
        <v>502</v>
      </c>
      <c r="B140" s="2" t="s">
        <v>2008</v>
      </c>
      <c r="C140" s="2" t="s">
        <v>2009</v>
      </c>
      <c r="D140" s="2" t="s">
        <v>123</v>
      </c>
      <c r="E140" s="2" t="s">
        <v>2010</v>
      </c>
      <c r="F140" s="2" t="s">
        <v>325</v>
      </c>
      <c r="G140" s="2" t="s">
        <v>2011</v>
      </c>
      <c r="H140" s="3" t="s">
        <v>8</v>
      </c>
      <c r="I140" s="2" t="s">
        <v>319</v>
      </c>
      <c r="J140" s="2" t="s">
        <v>165</v>
      </c>
      <c r="K140" s="2" t="s">
        <v>166</v>
      </c>
      <c r="L140" s="2" t="s">
        <v>141</v>
      </c>
      <c r="M140" s="2">
        <v>1</v>
      </c>
      <c r="N140" s="10" t="s">
        <v>875</v>
      </c>
    </row>
    <row r="141" spans="1:14" x14ac:dyDescent="0.2">
      <c r="A141" s="2">
        <v>510</v>
      </c>
      <c r="B141" s="2" t="s">
        <v>2004</v>
      </c>
      <c r="C141" s="2" t="s">
        <v>2005</v>
      </c>
      <c r="D141" s="2" t="s">
        <v>27</v>
      </c>
      <c r="E141" s="2" t="s">
        <v>2006</v>
      </c>
      <c r="F141" s="2" t="s">
        <v>742</v>
      </c>
      <c r="G141" s="2" t="s">
        <v>2007</v>
      </c>
      <c r="H141" s="3" t="s">
        <v>8</v>
      </c>
      <c r="I141" s="2" t="s">
        <v>71</v>
      </c>
      <c r="J141" s="2" t="s">
        <v>165</v>
      </c>
      <c r="K141" s="2" t="s">
        <v>166</v>
      </c>
      <c r="L141" s="2" t="s">
        <v>141</v>
      </c>
      <c r="M141" s="2">
        <v>1</v>
      </c>
      <c r="N141" s="10" t="s">
        <v>875</v>
      </c>
    </row>
    <row r="142" spans="1:14" x14ac:dyDescent="0.2">
      <c r="A142" s="2">
        <v>522</v>
      </c>
      <c r="B142" s="2" t="s">
        <v>752</v>
      </c>
      <c r="C142" s="2" t="s">
        <v>753</v>
      </c>
      <c r="D142" s="2" t="s">
        <v>67</v>
      </c>
      <c r="E142" s="2" t="s">
        <v>754</v>
      </c>
      <c r="F142" s="2" t="s">
        <v>484</v>
      </c>
      <c r="G142" s="2" t="s">
        <v>755</v>
      </c>
      <c r="H142" s="3" t="s">
        <v>8</v>
      </c>
      <c r="I142" s="2" t="s">
        <v>71</v>
      </c>
      <c r="J142" s="2" t="s">
        <v>165</v>
      </c>
      <c r="K142" s="2" t="s">
        <v>166</v>
      </c>
      <c r="L142" s="2" t="s">
        <v>141</v>
      </c>
      <c r="M142" s="2">
        <v>1</v>
      </c>
      <c r="N142" s="10" t="s">
        <v>875</v>
      </c>
    </row>
    <row r="143" spans="1:14" x14ac:dyDescent="0.2">
      <c r="A143" s="2">
        <v>528</v>
      </c>
      <c r="B143" s="2" t="s">
        <v>1992</v>
      </c>
      <c r="C143" s="2" t="s">
        <v>1993</v>
      </c>
      <c r="D143" s="2" t="s">
        <v>315</v>
      </c>
      <c r="E143" s="2" t="s">
        <v>1994</v>
      </c>
      <c r="F143" s="2" t="s">
        <v>484</v>
      </c>
      <c r="G143" s="2" t="s">
        <v>1995</v>
      </c>
      <c r="H143" s="3" t="s">
        <v>8</v>
      </c>
      <c r="I143" s="2" t="s">
        <v>713</v>
      </c>
      <c r="J143" s="2" t="s">
        <v>165</v>
      </c>
      <c r="K143" s="2" t="s">
        <v>166</v>
      </c>
      <c r="L143" s="2" t="s">
        <v>141</v>
      </c>
      <c r="M143" s="2">
        <v>1</v>
      </c>
      <c r="N143" s="10" t="s">
        <v>875</v>
      </c>
    </row>
    <row r="144" spans="1:14" x14ac:dyDescent="0.2">
      <c r="A144" s="2">
        <v>538</v>
      </c>
      <c r="B144" s="2" t="s">
        <v>1981</v>
      </c>
      <c r="C144" s="2" t="s">
        <v>1982</v>
      </c>
      <c r="D144" s="2" t="s">
        <v>123</v>
      </c>
      <c r="E144" s="2" t="s">
        <v>1983</v>
      </c>
      <c r="F144" s="2" t="s">
        <v>325</v>
      </c>
      <c r="G144" s="2" t="s">
        <v>1984</v>
      </c>
      <c r="H144" s="3" t="s">
        <v>8</v>
      </c>
      <c r="I144" s="2" t="s">
        <v>319</v>
      </c>
      <c r="J144" s="2" t="s">
        <v>165</v>
      </c>
      <c r="K144" s="2" t="s">
        <v>166</v>
      </c>
      <c r="L144" s="2" t="s">
        <v>141</v>
      </c>
      <c r="M144" s="2">
        <v>1</v>
      </c>
      <c r="N144" s="10" t="s">
        <v>875</v>
      </c>
    </row>
    <row r="145" spans="1:14" x14ac:dyDescent="0.2">
      <c r="A145" s="2">
        <v>544</v>
      </c>
      <c r="B145" s="2" t="s">
        <v>714</v>
      </c>
      <c r="C145" s="2" t="s">
        <v>715</v>
      </c>
      <c r="D145" s="2" t="s">
        <v>67</v>
      </c>
      <c r="E145" s="2" t="s">
        <v>716</v>
      </c>
      <c r="F145" s="2" t="s">
        <v>717</v>
      </c>
      <c r="G145" s="2" t="s">
        <v>718</v>
      </c>
      <c r="H145" s="3" t="s">
        <v>8</v>
      </c>
      <c r="I145" s="2" t="s">
        <v>71</v>
      </c>
      <c r="J145" s="2" t="s">
        <v>165</v>
      </c>
      <c r="K145" s="2" t="s">
        <v>166</v>
      </c>
      <c r="L145" s="2" t="s">
        <v>141</v>
      </c>
      <c r="M145" s="2">
        <v>1</v>
      </c>
      <c r="N145" s="10" t="s">
        <v>875</v>
      </c>
    </row>
    <row r="146" spans="1:14" x14ac:dyDescent="0.2">
      <c r="A146" s="2">
        <v>555</v>
      </c>
      <c r="B146" s="2" t="s">
        <v>1973</v>
      </c>
      <c r="C146" s="2" t="s">
        <v>1974</v>
      </c>
      <c r="D146" s="2" t="s">
        <v>123</v>
      </c>
      <c r="E146" s="2" t="s">
        <v>1975</v>
      </c>
      <c r="F146" s="2" t="s">
        <v>325</v>
      </c>
      <c r="G146" s="2" t="s">
        <v>1976</v>
      </c>
      <c r="H146" s="3" t="s">
        <v>8</v>
      </c>
      <c r="I146" s="2" t="s">
        <v>319</v>
      </c>
      <c r="J146" s="2" t="s">
        <v>165</v>
      </c>
      <c r="K146" s="2" t="s">
        <v>166</v>
      </c>
      <c r="L146" s="2" t="s">
        <v>141</v>
      </c>
      <c r="M146" s="2">
        <v>1</v>
      </c>
      <c r="N146" s="10" t="s">
        <v>875</v>
      </c>
    </row>
    <row r="147" spans="1:14" x14ac:dyDescent="0.2">
      <c r="A147" s="2">
        <v>572</v>
      </c>
      <c r="B147" s="2" t="s">
        <v>1965</v>
      </c>
      <c r="C147" s="2" t="s">
        <v>1966</v>
      </c>
      <c r="D147" s="2" t="s">
        <v>48</v>
      </c>
      <c r="E147" s="2" t="s">
        <v>1967</v>
      </c>
      <c r="F147" s="2" t="s">
        <v>707</v>
      </c>
      <c r="G147" s="2" t="s">
        <v>1968</v>
      </c>
      <c r="H147" s="3" t="s">
        <v>8</v>
      </c>
      <c r="I147" s="2" t="s">
        <v>367</v>
      </c>
      <c r="J147" s="2" t="s">
        <v>165</v>
      </c>
      <c r="K147" s="2" t="s">
        <v>166</v>
      </c>
      <c r="L147" s="2" t="s">
        <v>141</v>
      </c>
      <c r="M147" s="2">
        <v>1</v>
      </c>
      <c r="N147" s="10" t="s">
        <v>875</v>
      </c>
    </row>
    <row r="148" spans="1:14" x14ac:dyDescent="0.2">
      <c r="A148" s="2">
        <v>594</v>
      </c>
      <c r="B148" s="2" t="s">
        <v>1946</v>
      </c>
      <c r="C148" s="2" t="s">
        <v>1947</v>
      </c>
      <c r="D148" s="2" t="s">
        <v>123</v>
      </c>
      <c r="E148" s="2" t="s">
        <v>1948</v>
      </c>
      <c r="F148" s="2" t="s">
        <v>607</v>
      </c>
      <c r="G148" s="2" t="s">
        <v>1949</v>
      </c>
      <c r="H148" s="3" t="s">
        <v>8</v>
      </c>
      <c r="I148" s="2" t="s">
        <v>319</v>
      </c>
      <c r="J148" s="2" t="s">
        <v>165</v>
      </c>
      <c r="K148" s="2" t="s">
        <v>166</v>
      </c>
      <c r="L148" s="2" t="s">
        <v>141</v>
      </c>
      <c r="M148" s="2">
        <v>1</v>
      </c>
      <c r="N148" s="10" t="s">
        <v>875</v>
      </c>
    </row>
    <row r="149" spans="1:14" x14ac:dyDescent="0.2">
      <c r="A149" s="2">
        <v>597</v>
      </c>
      <c r="B149" s="2" t="s">
        <v>1942</v>
      </c>
      <c r="C149" s="2" t="s">
        <v>1943</v>
      </c>
      <c r="D149" s="2" t="s">
        <v>48</v>
      </c>
      <c r="E149" s="2" t="s">
        <v>1944</v>
      </c>
      <c r="F149" s="2" t="s">
        <v>50</v>
      </c>
      <c r="G149" s="2" t="s">
        <v>1945</v>
      </c>
      <c r="H149" s="3" t="s">
        <v>8</v>
      </c>
      <c r="I149" s="2" t="s">
        <v>52</v>
      </c>
      <c r="J149" s="2" t="s">
        <v>165</v>
      </c>
      <c r="K149" s="2" t="s">
        <v>166</v>
      </c>
      <c r="L149" s="2" t="s">
        <v>141</v>
      </c>
      <c r="M149" s="2">
        <v>1</v>
      </c>
      <c r="N149" s="10" t="s">
        <v>875</v>
      </c>
    </row>
    <row r="150" spans="1:14" x14ac:dyDescent="0.2">
      <c r="A150" s="2">
        <v>609</v>
      </c>
      <c r="B150" s="2" t="s">
        <v>1938</v>
      </c>
      <c r="C150" s="2" t="s">
        <v>1939</v>
      </c>
      <c r="D150" s="2" t="s">
        <v>67</v>
      </c>
      <c r="E150" s="2" t="s">
        <v>1940</v>
      </c>
      <c r="F150" s="2" t="s">
        <v>1932</v>
      </c>
      <c r="G150" s="2" t="s">
        <v>1941</v>
      </c>
      <c r="H150" s="3" t="s">
        <v>8</v>
      </c>
      <c r="I150" s="2" t="s">
        <v>31</v>
      </c>
      <c r="J150" s="2" t="s">
        <v>165</v>
      </c>
      <c r="K150" s="2" t="s">
        <v>166</v>
      </c>
      <c r="L150" s="2" t="s">
        <v>141</v>
      </c>
      <c r="M150" s="2">
        <v>1</v>
      </c>
      <c r="N150" s="10" t="s">
        <v>875</v>
      </c>
    </row>
    <row r="151" spans="1:14" x14ac:dyDescent="0.2">
      <c r="A151" s="2">
        <v>615</v>
      </c>
      <c r="B151" s="2" t="s">
        <v>1934</v>
      </c>
      <c r="C151" s="2" t="s">
        <v>1935</v>
      </c>
      <c r="D151" s="2" t="s">
        <v>67</v>
      </c>
      <c r="E151" s="2" t="s">
        <v>1936</v>
      </c>
      <c r="F151" s="2" t="s">
        <v>1932</v>
      </c>
      <c r="G151" s="2" t="s">
        <v>1937</v>
      </c>
      <c r="H151" s="3" t="s">
        <v>8</v>
      </c>
      <c r="I151" s="2" t="s">
        <v>31</v>
      </c>
      <c r="J151" s="2" t="s">
        <v>165</v>
      </c>
      <c r="K151" s="2" t="s">
        <v>166</v>
      </c>
      <c r="L151" s="2" t="s">
        <v>141</v>
      </c>
      <c r="M151" s="2">
        <v>1</v>
      </c>
      <c r="N151" s="10" t="s">
        <v>875</v>
      </c>
    </row>
    <row r="152" spans="1:14" x14ac:dyDescent="0.2">
      <c r="A152" s="2">
        <v>622</v>
      </c>
      <c r="B152" s="2" t="s">
        <v>1929</v>
      </c>
      <c r="C152" s="2" t="s">
        <v>1930</v>
      </c>
      <c r="D152" s="2" t="s">
        <v>123</v>
      </c>
      <c r="E152" s="2" t="s">
        <v>1931</v>
      </c>
      <c r="F152" s="2" t="s">
        <v>1932</v>
      </c>
      <c r="G152" s="2" t="s">
        <v>1933</v>
      </c>
      <c r="H152" s="3" t="s">
        <v>8</v>
      </c>
      <c r="I152" s="2" t="s">
        <v>31</v>
      </c>
      <c r="J152" s="2" t="s">
        <v>165</v>
      </c>
      <c r="K152" s="2" t="s">
        <v>166</v>
      </c>
      <c r="L152" s="2" t="s">
        <v>141</v>
      </c>
      <c r="M152" s="2">
        <v>1</v>
      </c>
      <c r="N152" s="10" t="s">
        <v>875</v>
      </c>
    </row>
    <row r="153" spans="1:14" x14ac:dyDescent="0.2">
      <c r="A153" s="2">
        <v>627</v>
      </c>
      <c r="B153" s="2" t="s">
        <v>1925</v>
      </c>
      <c r="C153" s="2" t="s">
        <v>1926</v>
      </c>
      <c r="D153" s="2" t="s">
        <v>123</v>
      </c>
      <c r="E153" s="2" t="s">
        <v>1927</v>
      </c>
      <c r="F153" s="2" t="s">
        <v>424</v>
      </c>
      <c r="G153" s="2" t="s">
        <v>1928</v>
      </c>
      <c r="H153" s="3" t="s">
        <v>8</v>
      </c>
      <c r="I153" s="2" t="s">
        <v>319</v>
      </c>
      <c r="J153" s="2" t="s">
        <v>165</v>
      </c>
      <c r="K153" s="2" t="s">
        <v>166</v>
      </c>
      <c r="L153" s="2" t="s">
        <v>141</v>
      </c>
      <c r="M153" s="2">
        <v>1</v>
      </c>
      <c r="N153" s="10" t="s">
        <v>875</v>
      </c>
    </row>
    <row r="154" spans="1:14" x14ac:dyDescent="0.2">
      <c r="A154" s="2">
        <v>638</v>
      </c>
      <c r="B154" s="2" t="s">
        <v>694</v>
      </c>
      <c r="C154" s="2" t="s">
        <v>695</v>
      </c>
      <c r="D154" s="2" t="s">
        <v>372</v>
      </c>
      <c r="E154" s="2" t="s">
        <v>696</v>
      </c>
      <c r="F154" s="2" t="s">
        <v>697</v>
      </c>
      <c r="G154" s="2" t="s">
        <v>698</v>
      </c>
      <c r="H154" s="3" t="s">
        <v>8</v>
      </c>
      <c r="I154" s="2" t="s">
        <v>319</v>
      </c>
      <c r="J154" s="2" t="s">
        <v>165</v>
      </c>
      <c r="K154" s="2" t="s">
        <v>166</v>
      </c>
      <c r="L154" s="2" t="s">
        <v>141</v>
      </c>
      <c r="M154" s="2">
        <v>1</v>
      </c>
      <c r="N154" s="10" t="s">
        <v>875</v>
      </c>
    </row>
    <row r="155" spans="1:14" x14ac:dyDescent="0.2">
      <c r="A155" s="2">
        <v>644</v>
      </c>
      <c r="B155" s="2" t="s">
        <v>1906</v>
      </c>
      <c r="C155" s="2" t="s">
        <v>1907</v>
      </c>
      <c r="D155" s="2" t="s">
        <v>48</v>
      </c>
      <c r="E155" s="2" t="s">
        <v>1908</v>
      </c>
      <c r="F155" s="2" t="s">
        <v>1909</v>
      </c>
      <c r="G155" s="2" t="s">
        <v>1910</v>
      </c>
      <c r="H155" s="3" t="s">
        <v>8</v>
      </c>
      <c r="I155" s="2" t="s">
        <v>713</v>
      </c>
      <c r="J155" s="2" t="s">
        <v>165</v>
      </c>
      <c r="K155" s="2" t="s">
        <v>166</v>
      </c>
      <c r="L155" s="2" t="s">
        <v>141</v>
      </c>
      <c r="M155" s="2">
        <v>1</v>
      </c>
      <c r="N155" s="10" t="s">
        <v>875</v>
      </c>
    </row>
    <row r="156" spans="1:14" x14ac:dyDescent="0.2">
      <c r="A156" s="2">
        <v>676</v>
      </c>
      <c r="B156" s="2" t="s">
        <v>685</v>
      </c>
      <c r="C156" s="2" t="s">
        <v>686</v>
      </c>
      <c r="D156" s="2" t="s">
        <v>48</v>
      </c>
      <c r="E156" s="2" t="s">
        <v>687</v>
      </c>
      <c r="F156" s="2" t="s">
        <v>621</v>
      </c>
      <c r="G156" s="2" t="s">
        <v>688</v>
      </c>
      <c r="H156" s="3" t="s">
        <v>8</v>
      </c>
      <c r="I156" s="2" t="s">
        <v>85</v>
      </c>
      <c r="J156" s="2" t="s">
        <v>165</v>
      </c>
      <c r="K156" s="2" t="s">
        <v>166</v>
      </c>
      <c r="L156" s="2" t="s">
        <v>141</v>
      </c>
      <c r="M156" s="2">
        <v>1</v>
      </c>
      <c r="N156" s="10" t="s">
        <v>875</v>
      </c>
    </row>
    <row r="157" spans="1:14" x14ac:dyDescent="0.2">
      <c r="A157" s="2">
        <v>685</v>
      </c>
      <c r="B157" s="2" t="s">
        <v>1882</v>
      </c>
      <c r="C157" s="2" t="s">
        <v>1883</v>
      </c>
      <c r="D157" s="2" t="s">
        <v>48</v>
      </c>
      <c r="E157" s="2" t="s">
        <v>1884</v>
      </c>
      <c r="F157" s="2" t="s">
        <v>621</v>
      </c>
      <c r="G157" s="2" t="s">
        <v>1885</v>
      </c>
      <c r="H157" s="3" t="s">
        <v>8</v>
      </c>
      <c r="I157" s="2" t="s">
        <v>85</v>
      </c>
      <c r="J157" s="2" t="s">
        <v>165</v>
      </c>
      <c r="K157" s="2" t="s">
        <v>166</v>
      </c>
      <c r="L157" s="2" t="s">
        <v>141</v>
      </c>
      <c r="M157" s="2">
        <v>1</v>
      </c>
      <c r="N157" s="10" t="s">
        <v>875</v>
      </c>
    </row>
    <row r="158" spans="1:14" x14ac:dyDescent="0.2">
      <c r="A158" s="2">
        <v>687</v>
      </c>
      <c r="B158" s="2" t="s">
        <v>1878</v>
      </c>
      <c r="C158" s="2" t="s">
        <v>1879</v>
      </c>
      <c r="D158" s="2" t="s">
        <v>48</v>
      </c>
      <c r="E158" s="2" t="s">
        <v>1880</v>
      </c>
      <c r="F158" s="2" t="s">
        <v>621</v>
      </c>
      <c r="G158" s="2" t="s">
        <v>1881</v>
      </c>
      <c r="H158" s="3" t="s">
        <v>8</v>
      </c>
      <c r="I158" s="2" t="s">
        <v>85</v>
      </c>
      <c r="J158" s="2" t="s">
        <v>165</v>
      </c>
      <c r="K158" s="2" t="s">
        <v>166</v>
      </c>
      <c r="L158" s="2" t="s">
        <v>141</v>
      </c>
      <c r="M158" s="2">
        <v>1</v>
      </c>
      <c r="N158" s="10" t="s">
        <v>875</v>
      </c>
    </row>
    <row r="159" spans="1:14" x14ac:dyDescent="0.2">
      <c r="A159" s="2">
        <v>693</v>
      </c>
      <c r="B159" s="2" t="s">
        <v>1874</v>
      </c>
      <c r="C159" s="2" t="s">
        <v>1875</v>
      </c>
      <c r="D159" s="2" t="s">
        <v>48</v>
      </c>
      <c r="E159" s="2" t="s">
        <v>1876</v>
      </c>
      <c r="F159" s="2" t="s">
        <v>1114</v>
      </c>
      <c r="G159" s="2" t="s">
        <v>1877</v>
      </c>
      <c r="H159" s="3" t="s">
        <v>8</v>
      </c>
      <c r="I159" s="2" t="s">
        <v>85</v>
      </c>
      <c r="J159" s="2" t="s">
        <v>165</v>
      </c>
      <c r="K159" s="2" t="s">
        <v>166</v>
      </c>
      <c r="L159" s="2" t="s">
        <v>141</v>
      </c>
      <c r="M159" s="2">
        <v>1</v>
      </c>
      <c r="N159" s="10" t="s">
        <v>875</v>
      </c>
    </row>
    <row r="160" spans="1:14" x14ac:dyDescent="0.2">
      <c r="A160" s="2">
        <v>704</v>
      </c>
      <c r="B160" s="2" t="s">
        <v>1866</v>
      </c>
      <c r="C160" s="2" t="s">
        <v>1867</v>
      </c>
      <c r="D160" s="2" t="s">
        <v>81</v>
      </c>
      <c r="E160" s="2" t="s">
        <v>1868</v>
      </c>
      <c r="F160" s="2" t="s">
        <v>974</v>
      </c>
      <c r="G160" s="2" t="s">
        <v>1869</v>
      </c>
      <c r="H160" s="3" t="s">
        <v>8</v>
      </c>
      <c r="I160" s="2" t="s">
        <v>85</v>
      </c>
      <c r="J160" s="2" t="s">
        <v>165</v>
      </c>
      <c r="K160" s="2" t="s">
        <v>166</v>
      </c>
      <c r="L160" s="2" t="s">
        <v>141</v>
      </c>
      <c r="M160" s="2">
        <v>1</v>
      </c>
      <c r="N160" s="10" t="s">
        <v>875</v>
      </c>
    </row>
    <row r="161" spans="1:14" x14ac:dyDescent="0.2">
      <c r="A161" s="2">
        <v>714</v>
      </c>
      <c r="B161" s="2" t="s">
        <v>1862</v>
      </c>
      <c r="C161" s="2" t="s">
        <v>1863</v>
      </c>
      <c r="D161" s="2" t="s">
        <v>27</v>
      </c>
      <c r="E161" s="2" t="s">
        <v>1864</v>
      </c>
      <c r="F161" s="2" t="s">
        <v>679</v>
      </c>
      <c r="G161" s="2" t="s">
        <v>1865</v>
      </c>
      <c r="H161" s="3" t="s">
        <v>8</v>
      </c>
      <c r="I161" s="2" t="s">
        <v>71</v>
      </c>
      <c r="J161" s="2" t="s">
        <v>165</v>
      </c>
      <c r="K161" s="2" t="s">
        <v>166</v>
      </c>
      <c r="L161" s="2" t="s">
        <v>141</v>
      </c>
      <c r="M161" s="2">
        <v>1</v>
      </c>
      <c r="N161" s="10" t="s">
        <v>875</v>
      </c>
    </row>
    <row r="162" spans="1:14" x14ac:dyDescent="0.2">
      <c r="A162" s="2">
        <v>726</v>
      </c>
      <c r="B162" s="2" t="s">
        <v>1859</v>
      </c>
      <c r="C162" s="2" t="s">
        <v>1860</v>
      </c>
      <c r="D162" s="2" t="s">
        <v>48</v>
      </c>
      <c r="E162" s="2" t="s">
        <v>1861</v>
      </c>
      <c r="F162" s="2" t="s">
        <v>974</v>
      </c>
      <c r="G162" s="2" t="s">
        <v>680</v>
      </c>
      <c r="H162" s="3" t="s">
        <v>8</v>
      </c>
      <c r="I162" s="2" t="s">
        <v>85</v>
      </c>
      <c r="J162" s="2" t="s">
        <v>165</v>
      </c>
      <c r="K162" s="2" t="s">
        <v>166</v>
      </c>
      <c r="L162" s="2" t="s">
        <v>141</v>
      </c>
      <c r="M162" s="2">
        <v>1</v>
      </c>
      <c r="N162" s="10" t="s">
        <v>875</v>
      </c>
    </row>
    <row r="163" spans="1:14" x14ac:dyDescent="0.2">
      <c r="A163" s="2">
        <v>731</v>
      </c>
      <c r="B163" s="2" t="s">
        <v>1855</v>
      </c>
      <c r="C163" s="2" t="s">
        <v>1856</v>
      </c>
      <c r="D163" s="2" t="s">
        <v>81</v>
      </c>
      <c r="E163" s="2" t="s">
        <v>1857</v>
      </c>
      <c r="F163" s="2" t="s">
        <v>679</v>
      </c>
      <c r="G163" s="2" t="s">
        <v>1858</v>
      </c>
      <c r="H163" s="3" t="s">
        <v>8</v>
      </c>
      <c r="I163" s="2" t="s">
        <v>71</v>
      </c>
      <c r="J163" s="2" t="s">
        <v>165</v>
      </c>
      <c r="K163" s="2" t="s">
        <v>166</v>
      </c>
      <c r="L163" s="2" t="s">
        <v>141</v>
      </c>
      <c r="M163" s="2">
        <v>1</v>
      </c>
      <c r="N163" s="10" t="s">
        <v>875</v>
      </c>
    </row>
    <row r="164" spans="1:14" x14ac:dyDescent="0.2">
      <c r="A164" s="2">
        <v>735</v>
      </c>
      <c r="B164" s="2" t="s">
        <v>672</v>
      </c>
      <c r="C164" s="2" t="s">
        <v>673</v>
      </c>
      <c r="D164" s="2" t="s">
        <v>81</v>
      </c>
      <c r="E164" s="2" t="s">
        <v>674</v>
      </c>
      <c r="F164" s="2" t="s">
        <v>92</v>
      </c>
      <c r="G164" s="2" t="s">
        <v>675</v>
      </c>
      <c r="H164" s="3" t="s">
        <v>8</v>
      </c>
      <c r="I164" s="2" t="s">
        <v>85</v>
      </c>
      <c r="J164" s="2" t="s">
        <v>165</v>
      </c>
      <c r="K164" s="2" t="s">
        <v>166</v>
      </c>
      <c r="L164" s="2" t="s">
        <v>141</v>
      </c>
      <c r="M164" s="2">
        <v>1</v>
      </c>
      <c r="N164" s="10" t="s">
        <v>875</v>
      </c>
    </row>
    <row r="165" spans="1:14" x14ac:dyDescent="0.2">
      <c r="A165" s="2">
        <v>742</v>
      </c>
      <c r="B165" s="2" t="s">
        <v>1847</v>
      </c>
      <c r="C165" s="2" t="s">
        <v>1848</v>
      </c>
      <c r="D165" s="2" t="s">
        <v>27</v>
      </c>
      <c r="E165" s="2" t="s">
        <v>1849</v>
      </c>
      <c r="F165" s="2" t="s">
        <v>679</v>
      </c>
      <c r="G165" s="2" t="s">
        <v>1850</v>
      </c>
      <c r="H165" s="3" t="s">
        <v>8</v>
      </c>
      <c r="I165" s="2" t="s">
        <v>71</v>
      </c>
      <c r="J165" s="2" t="s">
        <v>165</v>
      </c>
      <c r="K165" s="2" t="s">
        <v>166</v>
      </c>
      <c r="L165" s="2" t="s">
        <v>141</v>
      </c>
      <c r="M165" s="2">
        <v>1</v>
      </c>
      <c r="N165" s="10" t="s">
        <v>875</v>
      </c>
    </row>
    <row r="166" spans="1:14" x14ac:dyDescent="0.2">
      <c r="A166" s="2">
        <v>744</v>
      </c>
      <c r="B166" s="2" t="s">
        <v>1851</v>
      </c>
      <c r="C166" s="2" t="s">
        <v>1852</v>
      </c>
      <c r="D166" s="2" t="s">
        <v>48</v>
      </c>
      <c r="E166" s="2" t="s">
        <v>1853</v>
      </c>
      <c r="F166" s="2" t="s">
        <v>92</v>
      </c>
      <c r="G166" s="2" t="s">
        <v>1854</v>
      </c>
      <c r="H166" s="3" t="s">
        <v>8</v>
      </c>
      <c r="I166" s="2" t="s">
        <v>85</v>
      </c>
      <c r="J166" s="2" t="s">
        <v>165</v>
      </c>
      <c r="K166" s="2" t="s">
        <v>166</v>
      </c>
      <c r="L166" s="2" t="s">
        <v>141</v>
      </c>
      <c r="M166" s="2">
        <v>1</v>
      </c>
      <c r="N166" s="10" t="s">
        <v>875</v>
      </c>
    </row>
    <row r="167" spans="1:14" x14ac:dyDescent="0.2">
      <c r="A167" s="2">
        <v>751</v>
      </c>
      <c r="B167" s="2" t="s">
        <v>1835</v>
      </c>
      <c r="C167" s="2" t="s">
        <v>1836</v>
      </c>
      <c r="D167" s="2" t="s">
        <v>48</v>
      </c>
      <c r="E167" s="2" t="s">
        <v>1837</v>
      </c>
      <c r="F167" s="2" t="s">
        <v>92</v>
      </c>
      <c r="G167" s="2" t="s">
        <v>1838</v>
      </c>
      <c r="H167" s="3" t="s">
        <v>8</v>
      </c>
      <c r="I167" s="2" t="s">
        <v>85</v>
      </c>
      <c r="J167" s="2" t="s">
        <v>165</v>
      </c>
      <c r="K167" s="2" t="s">
        <v>166</v>
      </c>
      <c r="L167" s="2" t="s">
        <v>141</v>
      </c>
      <c r="M167" s="2">
        <v>1</v>
      </c>
      <c r="N167" s="10" t="s">
        <v>875</v>
      </c>
    </row>
    <row r="168" spans="1:14" x14ac:dyDescent="0.2">
      <c r="A168" s="2">
        <v>759</v>
      </c>
      <c r="B168" s="2" t="s">
        <v>1827</v>
      </c>
      <c r="C168" s="2" t="s">
        <v>1828</v>
      </c>
      <c r="D168" s="2" t="s">
        <v>48</v>
      </c>
      <c r="E168" s="2" t="s">
        <v>1829</v>
      </c>
      <c r="F168" s="2" t="s">
        <v>132</v>
      </c>
      <c r="G168" s="2" t="s">
        <v>1830</v>
      </c>
      <c r="H168" s="3" t="s">
        <v>8</v>
      </c>
      <c r="I168" s="2" t="s">
        <v>85</v>
      </c>
      <c r="J168" s="2" t="s">
        <v>165</v>
      </c>
      <c r="K168" s="2" t="s">
        <v>166</v>
      </c>
      <c r="L168" s="2" t="s">
        <v>141</v>
      </c>
      <c r="M168" s="2">
        <v>1</v>
      </c>
      <c r="N168" s="10" t="s">
        <v>875</v>
      </c>
    </row>
    <row r="169" spans="1:14" x14ac:dyDescent="0.2">
      <c r="A169" s="2">
        <v>763</v>
      </c>
      <c r="B169" s="2" t="s">
        <v>1823</v>
      </c>
      <c r="C169" s="2" t="s">
        <v>1824</v>
      </c>
      <c r="D169" s="2" t="s">
        <v>48</v>
      </c>
      <c r="E169" s="2" t="s">
        <v>1825</v>
      </c>
      <c r="F169" s="2" t="s">
        <v>924</v>
      </c>
      <c r="G169" s="2" t="s">
        <v>1826</v>
      </c>
      <c r="H169" s="3" t="s">
        <v>8</v>
      </c>
      <c r="I169" s="2" t="s">
        <v>85</v>
      </c>
      <c r="J169" s="2" t="s">
        <v>165</v>
      </c>
      <c r="K169" s="2" t="s">
        <v>166</v>
      </c>
      <c r="L169" s="2" t="s">
        <v>141</v>
      </c>
      <c r="M169" s="2">
        <v>1</v>
      </c>
      <c r="N169" s="10" t="s">
        <v>875</v>
      </c>
    </row>
    <row r="170" spans="1:14" x14ac:dyDescent="0.2">
      <c r="A170" s="2">
        <v>788</v>
      </c>
      <c r="B170" s="2" t="s">
        <v>1823</v>
      </c>
      <c r="C170" s="2" t="s">
        <v>1824</v>
      </c>
      <c r="D170" s="2" t="s">
        <v>48</v>
      </c>
      <c r="E170" s="2" t="s">
        <v>1825</v>
      </c>
      <c r="F170" s="2" t="s">
        <v>924</v>
      </c>
      <c r="G170" s="2" t="s">
        <v>1826</v>
      </c>
      <c r="H170" s="3" t="s">
        <v>8</v>
      </c>
      <c r="I170" s="2" t="s">
        <v>85</v>
      </c>
      <c r="J170" s="2" t="s">
        <v>165</v>
      </c>
      <c r="K170" s="2" t="s">
        <v>166</v>
      </c>
      <c r="L170" s="2" t="s">
        <v>141</v>
      </c>
      <c r="M170" s="2">
        <v>1</v>
      </c>
      <c r="N170" s="10" t="s">
        <v>875</v>
      </c>
    </row>
    <row r="171" spans="1:14" x14ac:dyDescent="0.2">
      <c r="A171" s="2">
        <v>810</v>
      </c>
      <c r="B171" s="2" t="s">
        <v>666</v>
      </c>
      <c r="C171" s="2" t="s">
        <v>667</v>
      </c>
      <c r="D171" s="2" t="s">
        <v>27</v>
      </c>
      <c r="E171" s="2" t="s">
        <v>668</v>
      </c>
      <c r="F171" s="2" t="s">
        <v>669</v>
      </c>
      <c r="G171" s="2" t="s">
        <v>670</v>
      </c>
      <c r="H171" s="3" t="s">
        <v>8</v>
      </c>
      <c r="I171" s="2" t="s">
        <v>71</v>
      </c>
      <c r="J171" s="2" t="s">
        <v>165</v>
      </c>
      <c r="K171" s="2" t="s">
        <v>166</v>
      </c>
      <c r="L171" s="2" t="s">
        <v>141</v>
      </c>
      <c r="M171" s="2">
        <v>1</v>
      </c>
      <c r="N171" s="10" t="s">
        <v>875</v>
      </c>
    </row>
    <row r="172" spans="1:14" x14ac:dyDescent="0.2">
      <c r="A172" s="2">
        <v>820</v>
      </c>
      <c r="B172" s="2" t="s">
        <v>1815</v>
      </c>
      <c r="C172" s="2" t="s">
        <v>1816</v>
      </c>
      <c r="D172" s="2" t="s">
        <v>48</v>
      </c>
      <c r="E172" s="2" t="s">
        <v>1817</v>
      </c>
      <c r="F172" s="2" t="s">
        <v>1396</v>
      </c>
      <c r="G172" s="2" t="s">
        <v>1818</v>
      </c>
      <c r="H172" s="3" t="s">
        <v>8</v>
      </c>
      <c r="I172" s="2" t="s">
        <v>367</v>
      </c>
      <c r="J172" s="2" t="s">
        <v>165</v>
      </c>
      <c r="K172" s="2" t="s">
        <v>166</v>
      </c>
      <c r="L172" s="2" t="s">
        <v>141</v>
      </c>
      <c r="M172" s="2">
        <v>3</v>
      </c>
      <c r="N172" s="10" t="s">
        <v>875</v>
      </c>
    </row>
    <row r="173" spans="1:14" x14ac:dyDescent="0.2">
      <c r="A173" s="2">
        <v>827</v>
      </c>
      <c r="B173" s="2" t="s">
        <v>1811</v>
      </c>
      <c r="C173" s="2" t="s">
        <v>1812</v>
      </c>
      <c r="D173" s="2" t="s">
        <v>48</v>
      </c>
      <c r="E173" s="2" t="s">
        <v>1813</v>
      </c>
      <c r="F173" s="2" t="s">
        <v>884</v>
      </c>
      <c r="G173" s="2" t="s">
        <v>1814</v>
      </c>
      <c r="H173" s="3" t="s">
        <v>8</v>
      </c>
      <c r="I173" s="2" t="s">
        <v>367</v>
      </c>
      <c r="J173" s="2" t="s">
        <v>165</v>
      </c>
      <c r="K173" s="2" t="s">
        <v>166</v>
      </c>
      <c r="L173" s="2" t="s">
        <v>141</v>
      </c>
      <c r="M173" s="2">
        <v>1</v>
      </c>
      <c r="N173" s="10" t="s">
        <v>875</v>
      </c>
    </row>
    <row r="174" spans="1:14" x14ac:dyDescent="0.2">
      <c r="A174" s="2">
        <v>837</v>
      </c>
      <c r="B174" s="2" t="s">
        <v>662</v>
      </c>
      <c r="C174" s="2" t="s">
        <v>663</v>
      </c>
      <c r="D174" s="2" t="s">
        <v>27</v>
      </c>
      <c r="E174" s="2" t="s">
        <v>664</v>
      </c>
      <c r="F174" s="2" t="s">
        <v>112</v>
      </c>
      <c r="G174" s="2" t="s">
        <v>665</v>
      </c>
      <c r="H174" s="3" t="s">
        <v>8</v>
      </c>
      <c r="I174" s="2" t="s">
        <v>71</v>
      </c>
      <c r="J174" s="2" t="s">
        <v>165</v>
      </c>
      <c r="K174" s="2" t="s">
        <v>166</v>
      </c>
      <c r="L174" s="2" t="s">
        <v>141</v>
      </c>
      <c r="M174" s="2">
        <v>1</v>
      </c>
      <c r="N174" s="10" t="s">
        <v>875</v>
      </c>
    </row>
    <row r="175" spans="1:14" x14ac:dyDescent="0.2">
      <c r="A175" s="2">
        <v>840</v>
      </c>
      <c r="B175" s="2" t="s">
        <v>1798</v>
      </c>
      <c r="C175" s="2" t="s">
        <v>1799</v>
      </c>
      <c r="D175" s="2" t="s">
        <v>48</v>
      </c>
      <c r="E175" s="2" t="s">
        <v>1800</v>
      </c>
      <c r="F175" s="2" t="s">
        <v>529</v>
      </c>
      <c r="G175" s="2" t="s">
        <v>1801</v>
      </c>
      <c r="H175" s="3" t="s">
        <v>8</v>
      </c>
      <c r="I175" s="2" t="s">
        <v>367</v>
      </c>
      <c r="J175" s="2" t="s">
        <v>165</v>
      </c>
      <c r="K175" s="2" t="s">
        <v>166</v>
      </c>
      <c r="L175" s="2" t="s">
        <v>141</v>
      </c>
      <c r="M175" s="2">
        <v>1</v>
      </c>
      <c r="N175" s="10" t="s">
        <v>875</v>
      </c>
    </row>
    <row r="176" spans="1:14" x14ac:dyDescent="0.2">
      <c r="A176" s="2">
        <v>866</v>
      </c>
      <c r="B176" s="2" t="s">
        <v>652</v>
      </c>
      <c r="C176" s="2" t="s">
        <v>653</v>
      </c>
      <c r="D176" s="2" t="s">
        <v>67</v>
      </c>
      <c r="E176" s="2" t="s">
        <v>654</v>
      </c>
      <c r="F176" s="2" t="s">
        <v>597</v>
      </c>
      <c r="G176" s="2" t="s">
        <v>655</v>
      </c>
      <c r="H176" s="3" t="s">
        <v>8</v>
      </c>
      <c r="I176" s="2" t="s">
        <v>71</v>
      </c>
      <c r="J176" s="2" t="s">
        <v>165</v>
      </c>
      <c r="K176" s="2" t="s">
        <v>166</v>
      </c>
      <c r="L176" s="2" t="s">
        <v>141</v>
      </c>
      <c r="M176" s="2">
        <v>1</v>
      </c>
      <c r="N176" s="10" t="s">
        <v>875</v>
      </c>
    </row>
    <row r="177" spans="1:14" x14ac:dyDescent="0.2">
      <c r="A177" s="2">
        <v>875</v>
      </c>
      <c r="B177" s="2" t="s">
        <v>647</v>
      </c>
      <c r="C177" s="2" t="s">
        <v>648</v>
      </c>
      <c r="D177" s="2" t="s">
        <v>48</v>
      </c>
      <c r="E177" s="2" t="s">
        <v>649</v>
      </c>
      <c r="F177" s="2" t="s">
        <v>650</v>
      </c>
      <c r="G177" s="2" t="s">
        <v>651</v>
      </c>
      <c r="H177" s="3" t="s">
        <v>8</v>
      </c>
      <c r="I177" s="2" t="s">
        <v>367</v>
      </c>
      <c r="J177" s="2" t="s">
        <v>165</v>
      </c>
      <c r="K177" s="2" t="s">
        <v>166</v>
      </c>
      <c r="L177" s="2" t="s">
        <v>141</v>
      </c>
      <c r="M177" s="2">
        <v>1</v>
      </c>
      <c r="N177" s="10" t="s">
        <v>875</v>
      </c>
    </row>
    <row r="178" spans="1:14" x14ac:dyDescent="0.2">
      <c r="A178" s="2">
        <v>882</v>
      </c>
      <c r="B178" s="2" t="s">
        <v>657</v>
      </c>
      <c r="C178" s="2" t="s">
        <v>658</v>
      </c>
      <c r="D178" s="2" t="s">
        <v>67</v>
      </c>
      <c r="E178" s="2" t="s">
        <v>659</v>
      </c>
      <c r="F178" s="2" t="s">
        <v>660</v>
      </c>
      <c r="G178" s="2" t="s">
        <v>661</v>
      </c>
      <c r="H178" s="3" t="s">
        <v>8</v>
      </c>
      <c r="I178" s="2" t="s">
        <v>71</v>
      </c>
      <c r="J178" s="2" t="s">
        <v>165</v>
      </c>
      <c r="K178" s="2" t="s">
        <v>166</v>
      </c>
      <c r="L178" s="2" t="s">
        <v>141</v>
      </c>
      <c r="M178" s="2">
        <v>1</v>
      </c>
      <c r="N178" s="10" t="s">
        <v>875</v>
      </c>
    </row>
    <row r="179" spans="1:14" x14ac:dyDescent="0.2">
      <c r="A179" s="2">
        <v>902</v>
      </c>
      <c r="B179" s="2" t="s">
        <v>637</v>
      </c>
      <c r="C179" s="2" t="s">
        <v>638</v>
      </c>
      <c r="D179" s="2" t="s">
        <v>67</v>
      </c>
      <c r="E179" s="2" t="s">
        <v>639</v>
      </c>
      <c r="F179" s="2" t="s">
        <v>201</v>
      </c>
      <c r="G179" s="2" t="s">
        <v>640</v>
      </c>
      <c r="H179" s="3" t="s">
        <v>8</v>
      </c>
      <c r="I179" s="2" t="s">
        <v>71</v>
      </c>
      <c r="J179" s="2" t="s">
        <v>165</v>
      </c>
      <c r="K179" s="2" t="s">
        <v>166</v>
      </c>
      <c r="L179" s="2" t="s">
        <v>141</v>
      </c>
      <c r="M179" s="2">
        <v>1</v>
      </c>
      <c r="N179" s="10" t="s">
        <v>875</v>
      </c>
    </row>
    <row r="180" spans="1:14" x14ac:dyDescent="0.2">
      <c r="A180" s="2">
        <v>926</v>
      </c>
      <c r="B180" s="2" t="s">
        <v>1763</v>
      </c>
      <c r="C180" s="2" t="s">
        <v>1764</v>
      </c>
      <c r="D180" s="2" t="s">
        <v>67</v>
      </c>
      <c r="E180" s="2" t="s">
        <v>1765</v>
      </c>
      <c r="F180" s="2" t="s">
        <v>1766</v>
      </c>
      <c r="G180" s="2" t="s">
        <v>1767</v>
      </c>
      <c r="H180" s="3" t="s">
        <v>8</v>
      </c>
      <c r="I180" s="2" t="s">
        <v>71</v>
      </c>
      <c r="J180" s="2" t="s">
        <v>165</v>
      </c>
      <c r="K180" s="2" t="s">
        <v>166</v>
      </c>
      <c r="L180" s="2" t="s">
        <v>141</v>
      </c>
      <c r="M180" s="2">
        <v>1</v>
      </c>
      <c r="N180" s="10" t="s">
        <v>875</v>
      </c>
    </row>
    <row r="181" spans="1:14" x14ac:dyDescent="0.2">
      <c r="A181" s="2">
        <v>930</v>
      </c>
      <c r="B181" s="2" t="s">
        <v>1759</v>
      </c>
      <c r="C181" s="2" t="s">
        <v>1760</v>
      </c>
      <c r="D181" s="2" t="s">
        <v>48</v>
      </c>
      <c r="E181" s="2" t="s">
        <v>1761</v>
      </c>
      <c r="F181" s="2" t="s">
        <v>529</v>
      </c>
      <c r="G181" s="2" t="s">
        <v>1762</v>
      </c>
      <c r="H181" s="3" t="s">
        <v>8</v>
      </c>
      <c r="I181" s="2" t="s">
        <v>367</v>
      </c>
      <c r="J181" s="2" t="s">
        <v>165</v>
      </c>
      <c r="K181" s="2" t="s">
        <v>166</v>
      </c>
      <c r="L181" s="2" t="s">
        <v>141</v>
      </c>
      <c r="M181" s="2">
        <v>1</v>
      </c>
      <c r="N181" s="10" t="s">
        <v>875</v>
      </c>
    </row>
    <row r="182" spans="1:14" x14ac:dyDescent="0.2">
      <c r="A182" s="2">
        <v>941</v>
      </c>
      <c r="B182" s="2" t="s">
        <v>1755</v>
      </c>
      <c r="C182" s="2" t="s">
        <v>1756</v>
      </c>
      <c r="D182" s="2" t="s">
        <v>67</v>
      </c>
      <c r="E182" s="2" t="s">
        <v>1757</v>
      </c>
      <c r="F182" s="2" t="s">
        <v>69</v>
      </c>
      <c r="G182" s="2" t="s">
        <v>1758</v>
      </c>
      <c r="H182" s="3" t="s">
        <v>8</v>
      </c>
      <c r="I182" s="2" t="s">
        <v>71</v>
      </c>
      <c r="J182" s="2" t="s">
        <v>165</v>
      </c>
      <c r="K182" s="2" t="s">
        <v>166</v>
      </c>
      <c r="L182" s="2" t="s">
        <v>141</v>
      </c>
      <c r="M182" s="2">
        <v>1</v>
      </c>
      <c r="N182" s="10" t="s">
        <v>875</v>
      </c>
    </row>
    <row r="183" spans="1:14" x14ac:dyDescent="0.2">
      <c r="A183" s="2">
        <v>957</v>
      </c>
      <c r="B183" s="2" t="s">
        <v>604</v>
      </c>
      <c r="C183" s="2" t="s">
        <v>605</v>
      </c>
      <c r="D183" s="2" t="s">
        <v>81</v>
      </c>
      <c r="E183" s="2" t="s">
        <v>606</v>
      </c>
      <c r="F183" s="2" t="s">
        <v>607</v>
      </c>
      <c r="G183" s="2" t="s">
        <v>608</v>
      </c>
      <c r="H183" s="3" t="s">
        <v>8</v>
      </c>
      <c r="I183" s="2" t="s">
        <v>319</v>
      </c>
      <c r="J183" s="2" t="s">
        <v>165</v>
      </c>
      <c r="K183" s="2" t="s">
        <v>166</v>
      </c>
      <c r="L183" s="2" t="s">
        <v>141</v>
      </c>
      <c r="M183" s="2">
        <v>1</v>
      </c>
      <c r="N183" s="10" t="s">
        <v>875</v>
      </c>
    </row>
    <row r="184" spans="1:14" x14ac:dyDescent="0.2">
      <c r="A184" s="2">
        <v>960</v>
      </c>
      <c r="B184" s="2" t="s">
        <v>599</v>
      </c>
      <c r="C184" s="2" t="s">
        <v>600</v>
      </c>
      <c r="D184" s="2" t="s">
        <v>123</v>
      </c>
      <c r="E184" s="2" t="s">
        <v>601</v>
      </c>
      <c r="F184" s="2" t="s">
        <v>561</v>
      </c>
      <c r="G184" s="2" t="s">
        <v>602</v>
      </c>
      <c r="H184" s="3" t="s">
        <v>8</v>
      </c>
      <c r="I184" s="2" t="s">
        <v>319</v>
      </c>
      <c r="J184" s="2" t="s">
        <v>165</v>
      </c>
      <c r="K184" s="2" t="s">
        <v>166</v>
      </c>
      <c r="L184" s="2" t="s">
        <v>141</v>
      </c>
      <c r="M184" s="2">
        <v>1</v>
      </c>
      <c r="N184" s="10" t="s">
        <v>875</v>
      </c>
    </row>
    <row r="185" spans="1:14" x14ac:dyDescent="0.2">
      <c r="A185" s="2">
        <v>973</v>
      </c>
      <c r="B185" s="2" t="s">
        <v>1743</v>
      </c>
      <c r="C185" s="2" t="s">
        <v>1744</v>
      </c>
      <c r="D185" s="2" t="s">
        <v>123</v>
      </c>
      <c r="E185" s="2" t="s">
        <v>1745</v>
      </c>
      <c r="F185" s="2" t="s">
        <v>1583</v>
      </c>
      <c r="G185" s="2" t="s">
        <v>1746</v>
      </c>
      <c r="H185" s="3" t="s">
        <v>8</v>
      </c>
      <c r="I185" s="2" t="s">
        <v>319</v>
      </c>
      <c r="J185" s="2" t="s">
        <v>165</v>
      </c>
      <c r="K185" s="2" t="s">
        <v>166</v>
      </c>
      <c r="L185" s="2" t="s">
        <v>141</v>
      </c>
      <c r="M185" s="2">
        <v>1</v>
      </c>
      <c r="N185" s="10" t="s">
        <v>875</v>
      </c>
    </row>
    <row r="186" spans="1:14" x14ac:dyDescent="0.2">
      <c r="A186" s="2">
        <v>980</v>
      </c>
      <c r="B186" s="2" t="s">
        <v>1739</v>
      </c>
      <c r="C186" s="2" t="s">
        <v>1740</v>
      </c>
      <c r="D186" s="2" t="s">
        <v>48</v>
      </c>
      <c r="E186" s="2" t="s">
        <v>1741</v>
      </c>
      <c r="F186" s="2" t="s">
        <v>760</v>
      </c>
      <c r="G186" s="2" t="s">
        <v>1742</v>
      </c>
      <c r="H186" s="3" t="s">
        <v>8</v>
      </c>
      <c r="I186" s="2" t="s">
        <v>367</v>
      </c>
      <c r="J186" s="2" t="s">
        <v>165</v>
      </c>
      <c r="K186" s="2" t="s">
        <v>166</v>
      </c>
      <c r="L186" s="2" t="s">
        <v>141</v>
      </c>
      <c r="M186" s="2">
        <v>1</v>
      </c>
      <c r="N186" s="10" t="s">
        <v>875</v>
      </c>
    </row>
    <row r="187" spans="1:14" x14ac:dyDescent="0.2">
      <c r="A187" s="2">
        <v>997</v>
      </c>
      <c r="B187" s="2" t="s">
        <v>1735</v>
      </c>
      <c r="C187" s="2" t="s">
        <v>1736</v>
      </c>
      <c r="D187" s="2" t="s">
        <v>67</v>
      </c>
      <c r="E187" s="2" t="s">
        <v>1737</v>
      </c>
      <c r="F187" s="2" t="s">
        <v>597</v>
      </c>
      <c r="G187" s="2" t="s">
        <v>1738</v>
      </c>
      <c r="H187" s="3" t="s">
        <v>8</v>
      </c>
      <c r="I187" s="2" t="s">
        <v>71</v>
      </c>
      <c r="J187" s="2" t="s">
        <v>165</v>
      </c>
      <c r="K187" s="2" t="s">
        <v>166</v>
      </c>
      <c r="L187" s="2" t="s">
        <v>141</v>
      </c>
      <c r="M187" s="2">
        <v>1</v>
      </c>
      <c r="N187" s="10" t="s">
        <v>875</v>
      </c>
    </row>
    <row r="188" spans="1:14" x14ac:dyDescent="0.2">
      <c r="A188" s="2">
        <v>1002</v>
      </c>
      <c r="B188" s="2" t="s">
        <v>589</v>
      </c>
      <c r="C188" s="2" t="s">
        <v>590</v>
      </c>
      <c r="D188" s="2" t="s">
        <v>48</v>
      </c>
      <c r="E188" s="2" t="s">
        <v>591</v>
      </c>
      <c r="F188" s="2" t="s">
        <v>365</v>
      </c>
      <c r="G188" s="2" t="s">
        <v>592</v>
      </c>
      <c r="H188" s="3" t="s">
        <v>8</v>
      </c>
      <c r="I188" s="2" t="s">
        <v>367</v>
      </c>
      <c r="J188" s="2" t="s">
        <v>165</v>
      </c>
      <c r="K188" s="2" t="s">
        <v>166</v>
      </c>
      <c r="L188" s="2" t="s">
        <v>141</v>
      </c>
      <c r="M188" s="2">
        <v>1</v>
      </c>
      <c r="N188" s="10" t="s">
        <v>875</v>
      </c>
    </row>
    <row r="189" spans="1:14" x14ac:dyDescent="0.2">
      <c r="A189" s="2">
        <v>1020</v>
      </c>
      <c r="B189" s="2" t="s">
        <v>580</v>
      </c>
      <c r="C189" s="2" t="s">
        <v>581</v>
      </c>
      <c r="D189" s="2" t="s">
        <v>123</v>
      </c>
      <c r="E189" s="2" t="s">
        <v>582</v>
      </c>
      <c r="F189" s="2" t="s">
        <v>424</v>
      </c>
      <c r="G189" s="2" t="s">
        <v>583</v>
      </c>
      <c r="H189" s="3" t="s">
        <v>8</v>
      </c>
      <c r="I189" s="2" t="s">
        <v>319</v>
      </c>
      <c r="J189" s="2" t="s">
        <v>165</v>
      </c>
      <c r="K189" s="2" t="s">
        <v>166</v>
      </c>
      <c r="L189" s="2" t="s">
        <v>141</v>
      </c>
      <c r="M189" s="2">
        <v>1</v>
      </c>
      <c r="N189" s="10" t="s">
        <v>875</v>
      </c>
    </row>
    <row r="190" spans="1:14" x14ac:dyDescent="0.2">
      <c r="A190" s="2">
        <v>1025</v>
      </c>
      <c r="B190" s="2" t="s">
        <v>1727</v>
      </c>
      <c r="C190" s="2" t="s">
        <v>1728</v>
      </c>
      <c r="D190" s="2" t="s">
        <v>48</v>
      </c>
      <c r="E190" s="2" t="s">
        <v>1729</v>
      </c>
      <c r="F190" s="2" t="s">
        <v>1295</v>
      </c>
      <c r="G190" s="2" t="s">
        <v>1730</v>
      </c>
      <c r="H190" s="3" t="s">
        <v>8</v>
      </c>
      <c r="I190" s="2" t="s">
        <v>367</v>
      </c>
      <c r="J190" s="2" t="s">
        <v>165</v>
      </c>
      <c r="K190" s="2" t="s">
        <v>166</v>
      </c>
      <c r="L190" s="2" t="s">
        <v>141</v>
      </c>
      <c r="M190" s="2">
        <v>2</v>
      </c>
      <c r="N190" s="10" t="s">
        <v>875</v>
      </c>
    </row>
    <row r="191" spans="1:14" x14ac:dyDescent="0.2">
      <c r="A191" s="2">
        <v>1034</v>
      </c>
      <c r="B191" s="2" t="s">
        <v>1727</v>
      </c>
      <c r="C191" s="2" t="s">
        <v>1728</v>
      </c>
      <c r="D191" s="2" t="s">
        <v>48</v>
      </c>
      <c r="E191" s="2" t="s">
        <v>1729</v>
      </c>
      <c r="F191" s="2" t="s">
        <v>1295</v>
      </c>
      <c r="G191" s="2" t="s">
        <v>1730</v>
      </c>
      <c r="H191" s="3" t="s">
        <v>8</v>
      </c>
      <c r="I191" s="2" t="s">
        <v>367</v>
      </c>
      <c r="J191" s="2" t="s">
        <v>165</v>
      </c>
      <c r="K191" s="2" t="s">
        <v>166</v>
      </c>
      <c r="L191" s="2" t="s">
        <v>141</v>
      </c>
      <c r="M191" s="2">
        <v>2</v>
      </c>
      <c r="N191" s="10" t="s">
        <v>875</v>
      </c>
    </row>
    <row r="192" spans="1:14" x14ac:dyDescent="0.2">
      <c r="A192" s="2">
        <v>1041</v>
      </c>
      <c r="B192" s="2" t="s">
        <v>1723</v>
      </c>
      <c r="C192" s="2" t="s">
        <v>1724</v>
      </c>
      <c r="D192" s="2" t="s">
        <v>123</v>
      </c>
      <c r="E192" s="2" t="s">
        <v>1725</v>
      </c>
      <c r="F192" s="2" t="s">
        <v>325</v>
      </c>
      <c r="G192" s="2" t="s">
        <v>1726</v>
      </c>
      <c r="H192" s="3" t="s">
        <v>8</v>
      </c>
      <c r="I192" s="2" t="s">
        <v>319</v>
      </c>
      <c r="J192" s="2" t="s">
        <v>165</v>
      </c>
      <c r="K192" s="2" t="s">
        <v>166</v>
      </c>
      <c r="L192" s="2" t="s">
        <v>141</v>
      </c>
      <c r="M192" s="2">
        <v>1</v>
      </c>
      <c r="N192" s="10" t="s">
        <v>875</v>
      </c>
    </row>
    <row r="193" spans="1:14" x14ac:dyDescent="0.2">
      <c r="A193" s="2">
        <v>1045</v>
      </c>
      <c r="B193" s="2" t="s">
        <v>1719</v>
      </c>
      <c r="C193" s="2" t="s">
        <v>1720</v>
      </c>
      <c r="D193" s="2" t="s">
        <v>48</v>
      </c>
      <c r="E193" s="2" t="s">
        <v>1721</v>
      </c>
      <c r="F193" s="2" t="s">
        <v>650</v>
      </c>
      <c r="G193" s="2" t="s">
        <v>1722</v>
      </c>
      <c r="H193" s="3" t="s">
        <v>8</v>
      </c>
      <c r="I193" s="2" t="s">
        <v>367</v>
      </c>
      <c r="J193" s="2" t="s">
        <v>165</v>
      </c>
      <c r="K193" s="2" t="s">
        <v>166</v>
      </c>
      <c r="L193" s="2" t="s">
        <v>141</v>
      </c>
      <c r="M193" s="2">
        <v>1</v>
      </c>
      <c r="N193" s="10" t="s">
        <v>875</v>
      </c>
    </row>
    <row r="194" spans="1:14" x14ac:dyDescent="0.2">
      <c r="A194" s="2">
        <v>1057</v>
      </c>
      <c r="B194" s="2" t="s">
        <v>575</v>
      </c>
      <c r="C194" s="2" t="s">
        <v>576</v>
      </c>
      <c r="D194" s="2" t="s">
        <v>81</v>
      </c>
      <c r="E194" s="2" t="s">
        <v>577</v>
      </c>
      <c r="F194" s="2" t="s">
        <v>578</v>
      </c>
      <c r="G194" s="2" t="s">
        <v>579</v>
      </c>
      <c r="H194" s="3" t="s">
        <v>8</v>
      </c>
      <c r="I194" s="2" t="s">
        <v>367</v>
      </c>
      <c r="J194" s="2" t="s">
        <v>165</v>
      </c>
      <c r="K194" s="2" t="s">
        <v>166</v>
      </c>
      <c r="L194" s="2" t="s">
        <v>141</v>
      </c>
      <c r="M194" s="2">
        <v>1</v>
      </c>
      <c r="N194" s="10" t="s">
        <v>875</v>
      </c>
    </row>
    <row r="195" spans="1:14" x14ac:dyDescent="0.2">
      <c r="A195" s="2">
        <v>1061</v>
      </c>
      <c r="B195" s="2" t="s">
        <v>1711</v>
      </c>
      <c r="C195" s="2" t="s">
        <v>1712</v>
      </c>
      <c r="D195" s="2" t="s">
        <v>48</v>
      </c>
      <c r="E195" s="2" t="s">
        <v>1713</v>
      </c>
      <c r="F195" s="2" t="s">
        <v>578</v>
      </c>
      <c r="G195" s="2" t="s">
        <v>1714</v>
      </c>
      <c r="H195" s="3" t="s">
        <v>8</v>
      </c>
      <c r="I195" s="2" t="s">
        <v>367</v>
      </c>
      <c r="J195" s="2" t="s">
        <v>165</v>
      </c>
      <c r="K195" s="2" t="s">
        <v>166</v>
      </c>
      <c r="L195" s="2" t="s">
        <v>141</v>
      </c>
      <c r="M195" s="2">
        <v>1</v>
      </c>
      <c r="N195" s="10" t="s">
        <v>875</v>
      </c>
    </row>
    <row r="196" spans="1:14" x14ac:dyDescent="0.2">
      <c r="A196" s="2">
        <v>1068</v>
      </c>
      <c r="B196" s="2" t="s">
        <v>1706</v>
      </c>
      <c r="C196" s="2" t="s">
        <v>1707</v>
      </c>
      <c r="D196" s="2" t="s">
        <v>48</v>
      </c>
      <c r="E196" s="2" t="s">
        <v>1708</v>
      </c>
      <c r="F196" s="2" t="s">
        <v>1709</v>
      </c>
      <c r="G196" s="2" t="s">
        <v>1710</v>
      </c>
      <c r="H196" s="3" t="s">
        <v>8</v>
      </c>
      <c r="I196" s="2" t="s">
        <v>367</v>
      </c>
      <c r="J196" s="2" t="s">
        <v>165</v>
      </c>
      <c r="K196" s="2" t="s">
        <v>166</v>
      </c>
      <c r="L196" s="2" t="s">
        <v>141</v>
      </c>
      <c r="M196" s="2">
        <v>1</v>
      </c>
      <c r="N196" s="10" t="s">
        <v>875</v>
      </c>
    </row>
    <row r="197" spans="1:14" x14ac:dyDescent="0.2">
      <c r="A197" s="2">
        <v>1076</v>
      </c>
      <c r="B197" s="2" t="s">
        <v>1702</v>
      </c>
      <c r="C197" s="2" t="s">
        <v>1703</v>
      </c>
      <c r="D197" s="2" t="s">
        <v>315</v>
      </c>
      <c r="E197" s="2" t="s">
        <v>1704</v>
      </c>
      <c r="F197" s="2" t="s">
        <v>573</v>
      </c>
      <c r="G197" s="2" t="s">
        <v>1705</v>
      </c>
      <c r="H197" s="3" t="s">
        <v>8</v>
      </c>
      <c r="I197" s="2" t="s">
        <v>319</v>
      </c>
      <c r="J197" s="2" t="s">
        <v>165</v>
      </c>
      <c r="K197" s="2" t="s">
        <v>166</v>
      </c>
      <c r="L197" s="2" t="s">
        <v>141</v>
      </c>
      <c r="M197" s="2">
        <v>1</v>
      </c>
      <c r="N197" s="10" t="s">
        <v>875</v>
      </c>
    </row>
    <row r="198" spans="1:14" x14ac:dyDescent="0.2">
      <c r="A198" s="2">
        <v>1083</v>
      </c>
      <c r="B198" s="2" t="s">
        <v>570</v>
      </c>
      <c r="C198" s="2" t="s">
        <v>571</v>
      </c>
      <c r="D198" s="2" t="s">
        <v>315</v>
      </c>
      <c r="E198" s="2" t="s">
        <v>572</v>
      </c>
      <c r="F198" s="2" t="s">
        <v>573</v>
      </c>
      <c r="G198" s="2" t="s">
        <v>574</v>
      </c>
      <c r="H198" s="3" t="s">
        <v>8</v>
      </c>
      <c r="I198" s="2" t="s">
        <v>319</v>
      </c>
      <c r="J198" s="2" t="s">
        <v>165</v>
      </c>
      <c r="K198" s="2" t="s">
        <v>166</v>
      </c>
      <c r="L198" s="2" t="s">
        <v>141</v>
      </c>
      <c r="M198" s="2">
        <v>1</v>
      </c>
      <c r="N198" s="10" t="s">
        <v>875</v>
      </c>
    </row>
    <row r="199" spans="1:14" x14ac:dyDescent="0.2">
      <c r="A199" s="2">
        <v>1093</v>
      </c>
      <c r="B199" s="2" t="s">
        <v>1693</v>
      </c>
      <c r="C199" s="2" t="s">
        <v>1694</v>
      </c>
      <c r="D199" s="2" t="s">
        <v>123</v>
      </c>
      <c r="E199" s="2" t="s">
        <v>1695</v>
      </c>
      <c r="F199" s="2" t="s">
        <v>1696</v>
      </c>
      <c r="G199" s="2" t="s">
        <v>1697</v>
      </c>
      <c r="H199" s="3" t="s">
        <v>8</v>
      </c>
      <c r="I199" s="2" t="s">
        <v>319</v>
      </c>
      <c r="J199" s="2" t="s">
        <v>165</v>
      </c>
      <c r="K199" s="2" t="s">
        <v>166</v>
      </c>
      <c r="L199" s="2" t="s">
        <v>141</v>
      </c>
      <c r="M199" s="2">
        <v>1</v>
      </c>
      <c r="N199" s="10" t="s">
        <v>875</v>
      </c>
    </row>
    <row r="200" spans="1:14" x14ac:dyDescent="0.2">
      <c r="A200" s="2">
        <v>1102</v>
      </c>
      <c r="B200" s="2" t="s">
        <v>1689</v>
      </c>
      <c r="C200" s="2" t="s">
        <v>1690</v>
      </c>
      <c r="D200" s="2" t="s">
        <v>123</v>
      </c>
      <c r="E200" s="2" t="s">
        <v>1691</v>
      </c>
      <c r="F200" s="2" t="s">
        <v>1583</v>
      </c>
      <c r="G200" s="2" t="s">
        <v>1692</v>
      </c>
      <c r="H200" s="3" t="s">
        <v>8</v>
      </c>
      <c r="I200" s="2" t="s">
        <v>319</v>
      </c>
      <c r="J200" s="2" t="s">
        <v>165</v>
      </c>
      <c r="K200" s="2" t="s">
        <v>166</v>
      </c>
      <c r="L200" s="2" t="s">
        <v>141</v>
      </c>
      <c r="M200" s="2">
        <v>1</v>
      </c>
      <c r="N200" s="10" t="s">
        <v>875</v>
      </c>
    </row>
    <row r="201" spans="1:14" x14ac:dyDescent="0.2">
      <c r="A201" s="2">
        <v>1108</v>
      </c>
      <c r="B201" s="2" t="s">
        <v>1686</v>
      </c>
      <c r="C201" s="2" t="s">
        <v>1687</v>
      </c>
      <c r="D201" s="2" t="s">
        <v>123</v>
      </c>
      <c r="E201" s="2" t="s">
        <v>1684</v>
      </c>
      <c r="F201" s="2" t="s">
        <v>1583</v>
      </c>
      <c r="G201" s="2" t="s">
        <v>1688</v>
      </c>
      <c r="H201" s="3" t="s">
        <v>8</v>
      </c>
      <c r="I201" s="2" t="s">
        <v>319</v>
      </c>
      <c r="J201" s="2" t="s">
        <v>165</v>
      </c>
      <c r="K201" s="2" t="s">
        <v>166</v>
      </c>
      <c r="L201" s="2" t="s">
        <v>141</v>
      </c>
      <c r="M201" s="2">
        <v>1</v>
      </c>
      <c r="N201" s="10" t="s">
        <v>875</v>
      </c>
    </row>
    <row r="202" spans="1:14" x14ac:dyDescent="0.2">
      <c r="A202" s="2">
        <v>1117</v>
      </c>
      <c r="B202" s="2" t="s">
        <v>1678</v>
      </c>
      <c r="C202" s="2" t="s">
        <v>1679</v>
      </c>
      <c r="D202" s="2" t="s">
        <v>123</v>
      </c>
      <c r="E202" s="2" t="s">
        <v>1680</v>
      </c>
      <c r="F202" s="2" t="s">
        <v>424</v>
      </c>
      <c r="G202" s="2" t="s">
        <v>1681</v>
      </c>
      <c r="H202" s="3" t="s">
        <v>8</v>
      </c>
      <c r="I202" s="2" t="s">
        <v>319</v>
      </c>
      <c r="J202" s="2" t="s">
        <v>165</v>
      </c>
      <c r="K202" s="2" t="s">
        <v>166</v>
      </c>
      <c r="L202" s="2" t="s">
        <v>141</v>
      </c>
      <c r="M202" s="2">
        <v>1</v>
      </c>
      <c r="N202" s="10" t="s">
        <v>875</v>
      </c>
    </row>
    <row r="203" spans="1:14" x14ac:dyDescent="0.2">
      <c r="A203" s="2">
        <v>1123</v>
      </c>
      <c r="B203" s="2" t="s">
        <v>1674</v>
      </c>
      <c r="C203" s="2" t="s">
        <v>1675</v>
      </c>
      <c r="D203" s="2" t="s">
        <v>123</v>
      </c>
      <c r="E203" s="2" t="s">
        <v>1676</v>
      </c>
      <c r="F203" s="2" t="s">
        <v>1417</v>
      </c>
      <c r="G203" s="2" t="s">
        <v>1677</v>
      </c>
      <c r="H203" s="3" t="s">
        <v>8</v>
      </c>
      <c r="I203" s="2" t="s">
        <v>319</v>
      </c>
      <c r="J203" s="2" t="s">
        <v>165</v>
      </c>
      <c r="K203" s="2" t="s">
        <v>166</v>
      </c>
      <c r="L203" s="2" t="s">
        <v>141</v>
      </c>
      <c r="M203" s="2">
        <v>1</v>
      </c>
      <c r="N203" s="10" t="s">
        <v>875</v>
      </c>
    </row>
    <row r="204" spans="1:14" x14ac:dyDescent="0.2">
      <c r="A204" s="2">
        <v>1127</v>
      </c>
      <c r="B204" s="2" t="s">
        <v>1670</v>
      </c>
      <c r="C204" s="2" t="s">
        <v>1671</v>
      </c>
      <c r="D204" s="2" t="s">
        <v>123</v>
      </c>
      <c r="E204" s="2" t="s">
        <v>1672</v>
      </c>
      <c r="F204" s="2" t="s">
        <v>872</v>
      </c>
      <c r="G204" s="2" t="s">
        <v>1673</v>
      </c>
      <c r="H204" s="3" t="s">
        <v>8</v>
      </c>
      <c r="I204" s="2" t="s">
        <v>319</v>
      </c>
      <c r="J204" s="2" t="s">
        <v>165</v>
      </c>
      <c r="K204" s="2" t="s">
        <v>166</v>
      </c>
      <c r="L204" s="2" t="s">
        <v>141</v>
      </c>
      <c r="M204" s="2">
        <v>1</v>
      </c>
      <c r="N204" s="10" t="s">
        <v>875</v>
      </c>
    </row>
    <row r="205" spans="1:14" x14ac:dyDescent="0.2">
      <c r="A205" s="2">
        <v>1134</v>
      </c>
      <c r="B205" s="2" t="s">
        <v>1666</v>
      </c>
      <c r="C205" s="2" t="s">
        <v>1667</v>
      </c>
      <c r="D205" s="2" t="s">
        <v>123</v>
      </c>
      <c r="E205" s="2" t="s">
        <v>1668</v>
      </c>
      <c r="F205" s="2" t="s">
        <v>1583</v>
      </c>
      <c r="G205" s="2" t="s">
        <v>1669</v>
      </c>
      <c r="H205" s="3" t="s">
        <v>8</v>
      </c>
      <c r="I205" s="2" t="s">
        <v>319</v>
      </c>
      <c r="J205" s="2" t="s">
        <v>165</v>
      </c>
      <c r="K205" s="2" t="s">
        <v>166</v>
      </c>
      <c r="L205" s="2" t="s">
        <v>141</v>
      </c>
      <c r="M205" s="2">
        <v>1</v>
      </c>
      <c r="N205" s="10" t="s">
        <v>875</v>
      </c>
    </row>
    <row r="206" spans="1:14" x14ac:dyDescent="0.2">
      <c r="A206" s="2">
        <v>1136</v>
      </c>
      <c r="B206" s="2" t="s">
        <v>565</v>
      </c>
      <c r="C206" s="2" t="s">
        <v>566</v>
      </c>
      <c r="D206" s="2" t="s">
        <v>187</v>
      </c>
      <c r="E206" s="2" t="s">
        <v>567</v>
      </c>
      <c r="F206" s="2" t="s">
        <v>568</v>
      </c>
      <c r="G206" s="2" t="s">
        <v>569</v>
      </c>
      <c r="H206" s="3" t="s">
        <v>8</v>
      </c>
      <c r="I206" s="2" t="s">
        <v>249</v>
      </c>
      <c r="J206" s="2" t="s">
        <v>165</v>
      </c>
      <c r="K206" s="2" t="s">
        <v>166</v>
      </c>
      <c r="L206" s="2" t="s">
        <v>141</v>
      </c>
      <c r="M206" s="2">
        <v>1</v>
      </c>
      <c r="N206" s="2" t="s">
        <v>21</v>
      </c>
    </row>
    <row r="207" spans="1:14" x14ac:dyDescent="0.2">
      <c r="A207" s="2">
        <v>1146</v>
      </c>
      <c r="B207" s="2" t="s">
        <v>558</v>
      </c>
      <c r="C207" s="2" t="s">
        <v>559</v>
      </c>
      <c r="D207" s="2" t="s">
        <v>123</v>
      </c>
      <c r="E207" s="2" t="s">
        <v>560</v>
      </c>
      <c r="F207" s="2" t="s">
        <v>561</v>
      </c>
      <c r="G207" s="2" t="s">
        <v>562</v>
      </c>
      <c r="H207" s="3" t="s">
        <v>8</v>
      </c>
      <c r="I207" s="2" t="s">
        <v>319</v>
      </c>
      <c r="J207" s="2" t="s">
        <v>165</v>
      </c>
      <c r="K207" s="2" t="s">
        <v>166</v>
      </c>
      <c r="L207" s="2" t="s">
        <v>141</v>
      </c>
      <c r="M207" s="2">
        <v>1</v>
      </c>
      <c r="N207" s="10" t="s">
        <v>875</v>
      </c>
    </row>
    <row r="208" spans="1:14" x14ac:dyDescent="0.2">
      <c r="A208" s="2">
        <v>1159</v>
      </c>
      <c r="B208" s="2" t="s">
        <v>1662</v>
      </c>
      <c r="C208" s="2" t="s">
        <v>1663</v>
      </c>
      <c r="D208" s="2" t="s">
        <v>48</v>
      </c>
      <c r="E208" s="2" t="s">
        <v>1664</v>
      </c>
      <c r="F208" s="2" t="s">
        <v>851</v>
      </c>
      <c r="G208" s="2" t="s">
        <v>1665</v>
      </c>
      <c r="H208" s="3" t="s">
        <v>8</v>
      </c>
      <c r="I208" s="2" t="s">
        <v>367</v>
      </c>
      <c r="J208" s="2" t="s">
        <v>165</v>
      </c>
      <c r="K208" s="2" t="s">
        <v>166</v>
      </c>
      <c r="L208" s="2" t="s">
        <v>141</v>
      </c>
      <c r="M208" s="2">
        <v>1</v>
      </c>
      <c r="N208" s="10" t="s">
        <v>875</v>
      </c>
    </row>
    <row r="209" spans="1:14" x14ac:dyDescent="0.2">
      <c r="A209" s="2">
        <v>1161</v>
      </c>
      <c r="B209" s="2" t="s">
        <v>1658</v>
      </c>
      <c r="C209" s="2" t="s">
        <v>1659</v>
      </c>
      <c r="D209" s="2" t="s">
        <v>48</v>
      </c>
      <c r="E209" s="2" t="s">
        <v>1660</v>
      </c>
      <c r="F209" s="2" t="s">
        <v>851</v>
      </c>
      <c r="G209" s="2" t="s">
        <v>1661</v>
      </c>
      <c r="H209" s="3" t="s">
        <v>8</v>
      </c>
      <c r="I209" s="2" t="s">
        <v>367</v>
      </c>
      <c r="J209" s="2" t="s">
        <v>165</v>
      </c>
      <c r="K209" s="2" t="s">
        <v>166</v>
      </c>
      <c r="L209" s="2" t="s">
        <v>141</v>
      </c>
      <c r="M209" s="2">
        <v>1</v>
      </c>
      <c r="N209" s="10" t="s">
        <v>875</v>
      </c>
    </row>
    <row r="210" spans="1:14" x14ac:dyDescent="0.2">
      <c r="A210" s="2">
        <v>1170</v>
      </c>
      <c r="B210" s="2" t="s">
        <v>1654</v>
      </c>
      <c r="C210" s="2" t="s">
        <v>1655</v>
      </c>
      <c r="D210" s="2" t="s">
        <v>27</v>
      </c>
      <c r="E210" s="2" t="s">
        <v>1656</v>
      </c>
      <c r="F210" s="2" t="s">
        <v>1036</v>
      </c>
      <c r="G210" s="2" t="s">
        <v>1657</v>
      </c>
      <c r="H210" s="3" t="s">
        <v>8</v>
      </c>
      <c r="I210" s="2" t="s">
        <v>31</v>
      </c>
      <c r="J210" s="2" t="s">
        <v>165</v>
      </c>
      <c r="K210" s="2" t="s">
        <v>166</v>
      </c>
      <c r="L210" s="2" t="s">
        <v>141</v>
      </c>
      <c r="M210" s="2">
        <v>1</v>
      </c>
      <c r="N210" s="10" t="s">
        <v>875</v>
      </c>
    </row>
    <row r="211" spans="1:14" x14ac:dyDescent="0.2">
      <c r="A211" s="2">
        <v>1179</v>
      </c>
      <c r="B211" s="2" t="s">
        <v>554</v>
      </c>
      <c r="C211" s="2" t="s">
        <v>555</v>
      </c>
      <c r="D211" s="2" t="s">
        <v>81</v>
      </c>
      <c r="E211" s="2" t="s">
        <v>556</v>
      </c>
      <c r="F211" s="2" t="s">
        <v>552</v>
      </c>
      <c r="G211" s="2" t="s">
        <v>557</v>
      </c>
      <c r="H211" s="3" t="s">
        <v>8</v>
      </c>
      <c r="I211" s="2" t="s">
        <v>367</v>
      </c>
      <c r="J211" s="2" t="s">
        <v>165</v>
      </c>
      <c r="K211" s="2" t="s">
        <v>166</v>
      </c>
      <c r="L211" s="2" t="s">
        <v>141</v>
      </c>
      <c r="M211" s="2">
        <v>1</v>
      </c>
      <c r="N211" s="10" t="s">
        <v>875</v>
      </c>
    </row>
    <row r="212" spans="1:14" x14ac:dyDescent="0.2">
      <c r="A212" s="2">
        <v>1183</v>
      </c>
      <c r="B212" s="2" t="s">
        <v>549</v>
      </c>
      <c r="C212" s="2" t="s">
        <v>550</v>
      </c>
      <c r="D212" s="2" t="s">
        <v>48</v>
      </c>
      <c r="E212" s="2" t="s">
        <v>551</v>
      </c>
      <c r="F212" s="2" t="s">
        <v>552</v>
      </c>
      <c r="G212" s="2" t="s">
        <v>553</v>
      </c>
      <c r="H212" s="3" t="s">
        <v>8</v>
      </c>
      <c r="I212" s="2" t="s">
        <v>367</v>
      </c>
      <c r="J212" s="2" t="s">
        <v>165</v>
      </c>
      <c r="K212" s="2" t="s">
        <v>166</v>
      </c>
      <c r="L212" s="2" t="s">
        <v>141</v>
      </c>
      <c r="M212" s="2">
        <v>1</v>
      </c>
      <c r="N212" s="10" t="s">
        <v>875</v>
      </c>
    </row>
    <row r="213" spans="1:14" x14ac:dyDescent="0.2">
      <c r="A213" s="2">
        <v>1187</v>
      </c>
      <c r="B213" s="2" t="s">
        <v>1642</v>
      </c>
      <c r="C213" s="2" t="s">
        <v>1643</v>
      </c>
      <c r="D213" s="2" t="s">
        <v>48</v>
      </c>
      <c r="E213" s="2" t="s">
        <v>1644</v>
      </c>
      <c r="F213" s="2" t="s">
        <v>1645</v>
      </c>
      <c r="G213" s="2" t="s">
        <v>1646</v>
      </c>
      <c r="H213" s="3" t="s">
        <v>8</v>
      </c>
      <c r="I213" s="2" t="s">
        <v>367</v>
      </c>
      <c r="J213" s="2" t="s">
        <v>165</v>
      </c>
      <c r="K213" s="2" t="s">
        <v>166</v>
      </c>
      <c r="L213" s="2" t="s">
        <v>141</v>
      </c>
      <c r="M213" s="2">
        <v>1</v>
      </c>
      <c r="N213" s="10" t="s">
        <v>875</v>
      </c>
    </row>
    <row r="214" spans="1:14" x14ac:dyDescent="0.2">
      <c r="A214" s="2">
        <v>1194</v>
      </c>
      <c r="B214" s="2" t="s">
        <v>1633</v>
      </c>
      <c r="C214" s="2" t="s">
        <v>1634</v>
      </c>
      <c r="D214" s="2" t="s">
        <v>48</v>
      </c>
      <c r="E214" s="2" t="s">
        <v>1635</v>
      </c>
      <c r="F214" s="2" t="s">
        <v>1636</v>
      </c>
      <c r="G214" s="2" t="s">
        <v>1637</v>
      </c>
      <c r="H214" s="3" t="s">
        <v>8</v>
      </c>
      <c r="I214" s="2" t="s">
        <v>367</v>
      </c>
      <c r="J214" s="2" t="s">
        <v>165</v>
      </c>
      <c r="K214" s="2" t="s">
        <v>166</v>
      </c>
      <c r="L214" s="2" t="s">
        <v>141</v>
      </c>
      <c r="M214" s="2">
        <v>1</v>
      </c>
      <c r="N214" s="10" t="s">
        <v>875</v>
      </c>
    </row>
    <row r="215" spans="1:14" x14ac:dyDescent="0.2">
      <c r="A215" s="2">
        <v>1195</v>
      </c>
      <c r="B215" s="2" t="s">
        <v>1629</v>
      </c>
      <c r="C215" s="2" t="s">
        <v>1630</v>
      </c>
      <c r="D215" s="2" t="s">
        <v>123</v>
      </c>
      <c r="E215" s="2" t="s">
        <v>1631</v>
      </c>
      <c r="F215" s="2" t="s">
        <v>424</v>
      </c>
      <c r="G215" s="2" t="s">
        <v>1632</v>
      </c>
      <c r="H215" s="3" t="s">
        <v>8</v>
      </c>
      <c r="I215" s="2" t="s">
        <v>319</v>
      </c>
      <c r="J215" s="2" t="s">
        <v>165</v>
      </c>
      <c r="K215" s="2" t="s">
        <v>166</v>
      </c>
      <c r="L215" s="2" t="s">
        <v>141</v>
      </c>
      <c r="M215" s="2">
        <v>1</v>
      </c>
      <c r="N215" s="10" t="s">
        <v>875</v>
      </c>
    </row>
    <row r="216" spans="1:14" x14ac:dyDescent="0.2">
      <c r="A216" s="2">
        <v>1201</v>
      </c>
      <c r="B216" s="2" t="s">
        <v>1625</v>
      </c>
      <c r="C216" s="2" t="s">
        <v>1626</v>
      </c>
      <c r="D216" s="2" t="s">
        <v>123</v>
      </c>
      <c r="E216" s="2" t="s">
        <v>1627</v>
      </c>
      <c r="F216" s="2" t="s">
        <v>607</v>
      </c>
      <c r="G216" s="2" t="s">
        <v>1628</v>
      </c>
      <c r="H216" s="3" t="s">
        <v>8</v>
      </c>
      <c r="I216" s="2" t="s">
        <v>319</v>
      </c>
      <c r="J216" s="2" t="s">
        <v>165</v>
      </c>
      <c r="K216" s="2" t="s">
        <v>166</v>
      </c>
      <c r="L216" s="2" t="s">
        <v>141</v>
      </c>
      <c r="M216" s="2">
        <v>1</v>
      </c>
      <c r="N216" s="10" t="s">
        <v>875</v>
      </c>
    </row>
    <row r="217" spans="1:14" x14ac:dyDescent="0.2">
      <c r="A217" s="2">
        <v>1214</v>
      </c>
      <c r="B217" s="2" t="s">
        <v>1617</v>
      </c>
      <c r="C217" s="2" t="s">
        <v>1618</v>
      </c>
      <c r="D217" s="2" t="s">
        <v>123</v>
      </c>
      <c r="E217" s="2" t="s">
        <v>1619</v>
      </c>
      <c r="F217" s="2" t="s">
        <v>424</v>
      </c>
      <c r="G217" s="2" t="s">
        <v>1620</v>
      </c>
      <c r="H217" s="3" t="s">
        <v>8</v>
      </c>
      <c r="I217" s="2" t="s">
        <v>319</v>
      </c>
      <c r="J217" s="2" t="s">
        <v>165</v>
      </c>
      <c r="K217" s="2" t="s">
        <v>166</v>
      </c>
      <c r="L217" s="2" t="s">
        <v>141</v>
      </c>
      <c r="M217" s="2">
        <v>1</v>
      </c>
      <c r="N217" s="10" t="s">
        <v>875</v>
      </c>
    </row>
    <row r="218" spans="1:14" x14ac:dyDescent="0.2">
      <c r="A218" s="2">
        <v>1218</v>
      </c>
      <c r="B218" s="2" t="s">
        <v>1613</v>
      </c>
      <c r="C218" s="2" t="s">
        <v>1614</v>
      </c>
      <c r="D218" s="2" t="s">
        <v>123</v>
      </c>
      <c r="E218" s="2" t="s">
        <v>1615</v>
      </c>
      <c r="F218" s="2" t="s">
        <v>424</v>
      </c>
      <c r="G218" s="2" t="s">
        <v>1616</v>
      </c>
      <c r="H218" s="3" t="s">
        <v>8</v>
      </c>
      <c r="I218" s="2" t="s">
        <v>319</v>
      </c>
      <c r="J218" s="2" t="s">
        <v>165</v>
      </c>
      <c r="K218" s="2" t="s">
        <v>166</v>
      </c>
      <c r="L218" s="2" t="s">
        <v>141</v>
      </c>
      <c r="M218" s="2">
        <v>1</v>
      </c>
      <c r="N218" s="10" t="s">
        <v>875</v>
      </c>
    </row>
    <row r="219" spans="1:14" x14ac:dyDescent="0.2">
      <c r="A219" s="2">
        <v>1240</v>
      </c>
      <c r="B219" s="2" t="s">
        <v>1609</v>
      </c>
      <c r="C219" s="2" t="s">
        <v>1610</v>
      </c>
      <c r="D219" s="2" t="s">
        <v>123</v>
      </c>
      <c r="E219" s="2" t="s">
        <v>1611</v>
      </c>
      <c r="F219" s="2" t="s">
        <v>325</v>
      </c>
      <c r="G219" s="2" t="s">
        <v>1612</v>
      </c>
      <c r="H219" s="3" t="s">
        <v>8</v>
      </c>
      <c r="I219" s="2" t="s">
        <v>319</v>
      </c>
      <c r="J219" s="2" t="s">
        <v>165</v>
      </c>
      <c r="K219" s="2" t="s">
        <v>166</v>
      </c>
      <c r="L219" s="2" t="s">
        <v>141</v>
      </c>
      <c r="M219" s="2">
        <v>1</v>
      </c>
      <c r="N219" s="10" t="s">
        <v>875</v>
      </c>
    </row>
    <row r="220" spans="1:14" x14ac:dyDescent="0.2">
      <c r="A220" s="2">
        <v>1246</v>
      </c>
      <c r="B220" s="2" t="s">
        <v>1595</v>
      </c>
      <c r="C220" s="2" t="s">
        <v>1596</v>
      </c>
      <c r="D220" s="2" t="s">
        <v>48</v>
      </c>
      <c r="E220" s="2" t="s">
        <v>1597</v>
      </c>
      <c r="F220" s="2" t="s">
        <v>578</v>
      </c>
      <c r="G220" s="2" t="s">
        <v>1598</v>
      </c>
      <c r="H220" s="3" t="s">
        <v>8</v>
      </c>
      <c r="I220" s="2" t="s">
        <v>367</v>
      </c>
      <c r="J220" s="2" t="s">
        <v>165</v>
      </c>
      <c r="K220" s="2" t="s">
        <v>166</v>
      </c>
      <c r="L220" s="2" t="s">
        <v>141</v>
      </c>
      <c r="M220" s="2">
        <v>1</v>
      </c>
      <c r="N220" s="10" t="s">
        <v>875</v>
      </c>
    </row>
    <row r="221" spans="1:14" x14ac:dyDescent="0.2">
      <c r="A221" s="2">
        <v>1258</v>
      </c>
      <c r="B221" s="2" t="s">
        <v>1590</v>
      </c>
      <c r="C221" s="2" t="s">
        <v>1591</v>
      </c>
      <c r="D221" s="2" t="s">
        <v>27</v>
      </c>
      <c r="E221" s="2" t="s">
        <v>1592</v>
      </c>
      <c r="F221" s="2" t="s">
        <v>1593</v>
      </c>
      <c r="G221" s="2" t="s">
        <v>1594</v>
      </c>
      <c r="H221" s="3" t="s">
        <v>8</v>
      </c>
      <c r="I221" s="2" t="s">
        <v>71</v>
      </c>
      <c r="J221" s="2" t="s">
        <v>165</v>
      </c>
      <c r="K221" s="2" t="s">
        <v>166</v>
      </c>
      <c r="L221" s="2" t="s">
        <v>141</v>
      </c>
      <c r="M221" s="2">
        <v>1</v>
      </c>
      <c r="N221" s="10" t="s">
        <v>875</v>
      </c>
    </row>
    <row r="222" spans="1:14" x14ac:dyDescent="0.2">
      <c r="A222" s="2">
        <v>1270</v>
      </c>
      <c r="B222" s="2" t="s">
        <v>1576</v>
      </c>
      <c r="C222" s="2" t="s">
        <v>1577</v>
      </c>
      <c r="D222" s="2" t="s">
        <v>48</v>
      </c>
      <c r="E222" s="2" t="s">
        <v>1578</v>
      </c>
      <c r="F222" s="2" t="s">
        <v>1530</v>
      </c>
      <c r="G222" s="2" t="s">
        <v>1579</v>
      </c>
      <c r="H222" s="3" t="s">
        <v>8</v>
      </c>
      <c r="I222" s="2" t="s">
        <v>367</v>
      </c>
      <c r="J222" s="2" t="s">
        <v>165</v>
      </c>
      <c r="K222" s="2" t="s">
        <v>166</v>
      </c>
      <c r="L222" s="2" t="s">
        <v>141</v>
      </c>
      <c r="M222" s="2">
        <v>1</v>
      </c>
      <c r="N222" s="10" t="s">
        <v>875</v>
      </c>
    </row>
    <row r="223" spans="1:14" x14ac:dyDescent="0.2">
      <c r="A223" s="2">
        <v>1279</v>
      </c>
      <c r="B223" s="2" t="s">
        <v>1566</v>
      </c>
      <c r="C223" s="2" t="s">
        <v>1567</v>
      </c>
      <c r="D223" s="2" t="s">
        <v>123</v>
      </c>
      <c r="E223" s="2" t="s">
        <v>1568</v>
      </c>
      <c r="F223" s="2" t="s">
        <v>607</v>
      </c>
      <c r="G223" s="2" t="s">
        <v>1569</v>
      </c>
      <c r="H223" s="3" t="s">
        <v>8</v>
      </c>
      <c r="I223" s="2" t="s">
        <v>319</v>
      </c>
      <c r="J223" s="2" t="s">
        <v>165</v>
      </c>
      <c r="K223" s="2" t="s">
        <v>166</v>
      </c>
      <c r="L223" s="2" t="s">
        <v>141</v>
      </c>
      <c r="M223" s="2">
        <v>1</v>
      </c>
      <c r="N223" s="10" t="s">
        <v>875</v>
      </c>
    </row>
    <row r="224" spans="1:14" x14ac:dyDescent="0.2">
      <c r="A224" s="2">
        <v>1288</v>
      </c>
      <c r="B224" s="2" t="s">
        <v>1558</v>
      </c>
      <c r="C224" s="2" t="s">
        <v>1559</v>
      </c>
      <c r="D224" s="2" t="s">
        <v>48</v>
      </c>
      <c r="E224" s="2" t="s">
        <v>1560</v>
      </c>
      <c r="F224" s="2" t="s">
        <v>365</v>
      </c>
      <c r="G224" s="2" t="s">
        <v>1561</v>
      </c>
      <c r="H224" s="3" t="s">
        <v>8</v>
      </c>
      <c r="I224" s="2" t="s">
        <v>367</v>
      </c>
      <c r="J224" s="2" t="s">
        <v>165</v>
      </c>
      <c r="K224" s="2" t="s">
        <v>166</v>
      </c>
      <c r="L224" s="2" t="s">
        <v>141</v>
      </c>
      <c r="M224" s="2">
        <v>1</v>
      </c>
      <c r="N224" s="10" t="s">
        <v>875</v>
      </c>
    </row>
    <row r="225" spans="1:14" x14ac:dyDescent="0.2">
      <c r="A225" s="2">
        <v>1304</v>
      </c>
      <c r="B225" s="2" t="s">
        <v>1554</v>
      </c>
      <c r="C225" s="2" t="s">
        <v>1555</v>
      </c>
      <c r="D225" s="2" t="s">
        <v>372</v>
      </c>
      <c r="E225" s="2" t="s">
        <v>1556</v>
      </c>
      <c r="F225" s="2" t="s">
        <v>374</v>
      </c>
      <c r="G225" s="2" t="s">
        <v>1557</v>
      </c>
      <c r="H225" s="3" t="s">
        <v>8</v>
      </c>
      <c r="I225" s="2" t="s">
        <v>319</v>
      </c>
      <c r="J225" s="2" t="s">
        <v>165</v>
      </c>
      <c r="K225" s="2" t="s">
        <v>166</v>
      </c>
      <c r="L225" s="2" t="s">
        <v>141</v>
      </c>
      <c r="M225" s="2">
        <v>1</v>
      </c>
      <c r="N225" s="10" t="s">
        <v>875</v>
      </c>
    </row>
    <row r="226" spans="1:14" x14ac:dyDescent="0.2">
      <c r="A226" s="2">
        <v>1310</v>
      </c>
      <c r="B226" s="2" t="s">
        <v>1550</v>
      </c>
      <c r="C226" s="2" t="s">
        <v>1551</v>
      </c>
      <c r="D226" s="2" t="s">
        <v>48</v>
      </c>
      <c r="E226" s="2" t="s">
        <v>1552</v>
      </c>
      <c r="F226" s="2" t="s">
        <v>1479</v>
      </c>
      <c r="G226" s="2" t="s">
        <v>1553</v>
      </c>
      <c r="H226" s="3" t="s">
        <v>8</v>
      </c>
      <c r="I226" s="2" t="s">
        <v>367</v>
      </c>
      <c r="J226" s="2" t="s">
        <v>165</v>
      </c>
      <c r="K226" s="2" t="s">
        <v>166</v>
      </c>
      <c r="L226" s="2" t="s">
        <v>141</v>
      </c>
      <c r="M226" s="2">
        <v>1</v>
      </c>
      <c r="N226" s="10" t="s">
        <v>875</v>
      </c>
    </row>
    <row r="227" spans="1:14" x14ac:dyDescent="0.2">
      <c r="A227" s="2">
        <v>1330</v>
      </c>
      <c r="B227" s="2" t="s">
        <v>1550</v>
      </c>
      <c r="C227" s="2" t="s">
        <v>1551</v>
      </c>
      <c r="D227" s="2" t="s">
        <v>48</v>
      </c>
      <c r="E227" s="2" t="s">
        <v>1552</v>
      </c>
      <c r="F227" s="2" t="s">
        <v>1479</v>
      </c>
      <c r="G227" s="2" t="s">
        <v>1553</v>
      </c>
      <c r="H227" s="3" t="s">
        <v>8</v>
      </c>
      <c r="I227" s="2" t="s">
        <v>367</v>
      </c>
      <c r="J227" s="2" t="s">
        <v>165</v>
      </c>
      <c r="K227" s="2" t="s">
        <v>166</v>
      </c>
      <c r="L227" s="2" t="s">
        <v>141</v>
      </c>
      <c r="M227" s="2">
        <v>1</v>
      </c>
      <c r="N227" s="10" t="s">
        <v>875</v>
      </c>
    </row>
    <row r="228" spans="1:14" x14ac:dyDescent="0.2">
      <c r="A228" s="2">
        <v>1338</v>
      </c>
      <c r="B228" s="2" t="s">
        <v>1546</v>
      </c>
      <c r="C228" s="2" t="s">
        <v>1547</v>
      </c>
      <c r="D228" s="2" t="s">
        <v>315</v>
      </c>
      <c r="E228" s="2" t="s">
        <v>1548</v>
      </c>
      <c r="F228" s="2" t="s">
        <v>407</v>
      </c>
      <c r="G228" s="2" t="s">
        <v>1549</v>
      </c>
      <c r="H228" s="3" t="s">
        <v>8</v>
      </c>
      <c r="I228" s="2" t="s">
        <v>319</v>
      </c>
      <c r="J228" s="2" t="s">
        <v>980</v>
      </c>
      <c r="K228" s="2" t="s">
        <v>166</v>
      </c>
      <c r="L228" s="2" t="s">
        <v>141</v>
      </c>
      <c r="M228" s="2">
        <v>1</v>
      </c>
      <c r="N228" s="10" t="s">
        <v>875</v>
      </c>
    </row>
    <row r="229" spans="1:14" x14ac:dyDescent="0.2">
      <c r="A229" s="2">
        <v>1344</v>
      </c>
      <c r="B229" s="2" t="s">
        <v>1527</v>
      </c>
      <c r="C229" s="2" t="s">
        <v>1528</v>
      </c>
      <c r="D229" s="2" t="s">
        <v>48</v>
      </c>
      <c r="E229" s="2" t="s">
        <v>1529</v>
      </c>
      <c r="F229" s="2" t="s">
        <v>1530</v>
      </c>
      <c r="G229" s="2" t="s">
        <v>1531</v>
      </c>
      <c r="H229" s="3" t="s">
        <v>8</v>
      </c>
      <c r="I229" s="2" t="s">
        <v>367</v>
      </c>
      <c r="J229" s="2" t="s">
        <v>165</v>
      </c>
      <c r="K229" s="2" t="s">
        <v>166</v>
      </c>
      <c r="L229" s="2" t="s">
        <v>141</v>
      </c>
      <c r="M229" s="2">
        <v>1</v>
      </c>
      <c r="N229" s="10" t="s">
        <v>875</v>
      </c>
    </row>
    <row r="230" spans="1:14" x14ac:dyDescent="0.2">
      <c r="A230" s="2">
        <v>1358</v>
      </c>
      <c r="B230" s="2" t="s">
        <v>544</v>
      </c>
      <c r="C230" s="2" t="s">
        <v>545</v>
      </c>
      <c r="D230" s="2" t="s">
        <v>27</v>
      </c>
      <c r="E230" s="2" t="s">
        <v>546</v>
      </c>
      <c r="F230" s="2" t="s">
        <v>27</v>
      </c>
      <c r="G230" s="2" t="s">
        <v>547</v>
      </c>
      <c r="H230" s="3" t="s">
        <v>8</v>
      </c>
      <c r="I230" s="2" t="s">
        <v>31</v>
      </c>
      <c r="J230" s="2" t="s">
        <v>165</v>
      </c>
      <c r="K230" s="2" t="s">
        <v>166</v>
      </c>
      <c r="L230" s="2" t="s">
        <v>141</v>
      </c>
      <c r="M230" s="2">
        <v>1</v>
      </c>
      <c r="N230" s="10" t="s">
        <v>875</v>
      </c>
    </row>
    <row r="231" spans="1:14" x14ac:dyDescent="0.2">
      <c r="A231" s="2">
        <v>1375</v>
      </c>
      <c r="B231" s="2" t="s">
        <v>1519</v>
      </c>
      <c r="C231" s="2" t="s">
        <v>1520</v>
      </c>
      <c r="D231" s="2" t="s">
        <v>48</v>
      </c>
      <c r="E231" s="2" t="s">
        <v>1521</v>
      </c>
      <c r="F231" s="2" t="s">
        <v>1160</v>
      </c>
      <c r="G231" s="2" t="s">
        <v>1522</v>
      </c>
      <c r="H231" s="3" t="s">
        <v>8</v>
      </c>
      <c r="I231" s="2" t="s">
        <v>319</v>
      </c>
      <c r="J231" s="2" t="s">
        <v>165</v>
      </c>
      <c r="K231" s="2" t="s">
        <v>166</v>
      </c>
      <c r="L231" s="2" t="s">
        <v>141</v>
      </c>
      <c r="M231" s="2">
        <v>1</v>
      </c>
      <c r="N231" s="10" t="s">
        <v>875</v>
      </c>
    </row>
    <row r="232" spans="1:14" x14ac:dyDescent="0.2">
      <c r="A232" s="2">
        <v>1380</v>
      </c>
      <c r="B232" s="2" t="s">
        <v>1515</v>
      </c>
      <c r="C232" s="2" t="s">
        <v>1516</v>
      </c>
      <c r="D232" s="2" t="s">
        <v>67</v>
      </c>
      <c r="E232" s="2" t="s">
        <v>1517</v>
      </c>
      <c r="F232" s="2" t="s">
        <v>69</v>
      </c>
      <c r="G232" s="2" t="s">
        <v>1518</v>
      </c>
      <c r="H232" s="3" t="s">
        <v>8</v>
      </c>
      <c r="I232" s="2" t="s">
        <v>71</v>
      </c>
      <c r="J232" s="2" t="s">
        <v>165</v>
      </c>
      <c r="K232" s="2" t="s">
        <v>166</v>
      </c>
      <c r="L232" s="2" t="s">
        <v>141</v>
      </c>
      <c r="M232" s="2">
        <v>1</v>
      </c>
      <c r="N232" s="10" t="s">
        <v>875</v>
      </c>
    </row>
    <row r="233" spans="1:14" x14ac:dyDescent="0.2">
      <c r="A233" s="2">
        <v>1386</v>
      </c>
      <c r="B233" s="2" t="s">
        <v>1511</v>
      </c>
      <c r="C233" s="2" t="s">
        <v>1512</v>
      </c>
      <c r="D233" s="2" t="s">
        <v>315</v>
      </c>
      <c r="E233" s="2" t="s">
        <v>1513</v>
      </c>
      <c r="F233" s="2" t="s">
        <v>573</v>
      </c>
      <c r="G233" s="2" t="s">
        <v>1514</v>
      </c>
      <c r="H233" s="3" t="s">
        <v>8</v>
      </c>
      <c r="I233" s="2" t="s">
        <v>319</v>
      </c>
      <c r="J233" s="2" t="s">
        <v>165</v>
      </c>
      <c r="K233" s="2" t="s">
        <v>166</v>
      </c>
      <c r="L233" s="2" t="s">
        <v>141</v>
      </c>
      <c r="M233" s="2">
        <v>1</v>
      </c>
      <c r="N233" s="10" t="s">
        <v>875</v>
      </c>
    </row>
    <row r="234" spans="1:14" x14ac:dyDescent="0.2">
      <c r="A234" s="2">
        <v>1390</v>
      </c>
      <c r="B234" s="2" t="s">
        <v>1507</v>
      </c>
      <c r="C234" s="2" t="s">
        <v>1508</v>
      </c>
      <c r="D234" s="2" t="s">
        <v>123</v>
      </c>
      <c r="E234" s="2" t="s">
        <v>1509</v>
      </c>
      <c r="F234" s="2" t="s">
        <v>325</v>
      </c>
      <c r="G234" s="2" t="s">
        <v>1510</v>
      </c>
      <c r="H234" s="3" t="s">
        <v>8</v>
      </c>
      <c r="I234" s="2" t="s">
        <v>319</v>
      </c>
      <c r="J234" s="2" t="s">
        <v>165</v>
      </c>
      <c r="K234" s="2" t="s">
        <v>166</v>
      </c>
      <c r="L234" s="2" t="s">
        <v>141</v>
      </c>
      <c r="M234" s="2">
        <v>1</v>
      </c>
      <c r="N234" s="10" t="s">
        <v>875</v>
      </c>
    </row>
    <row r="235" spans="1:14" x14ac:dyDescent="0.2">
      <c r="A235" s="2">
        <v>1404</v>
      </c>
      <c r="B235" s="2" t="s">
        <v>537</v>
      </c>
      <c r="C235" s="2" t="s">
        <v>538</v>
      </c>
      <c r="D235" s="2" t="s">
        <v>123</v>
      </c>
      <c r="E235" s="2" t="s">
        <v>539</v>
      </c>
      <c r="F235" s="2" t="s">
        <v>424</v>
      </c>
      <c r="G235" s="2" t="s">
        <v>540</v>
      </c>
      <c r="H235" s="3" t="s">
        <v>8</v>
      </c>
      <c r="I235" s="2" t="s">
        <v>319</v>
      </c>
      <c r="J235" s="2" t="s">
        <v>165</v>
      </c>
      <c r="K235" s="2" t="s">
        <v>166</v>
      </c>
      <c r="L235" s="2" t="s">
        <v>141</v>
      </c>
      <c r="M235" s="2">
        <v>1</v>
      </c>
      <c r="N235" s="10" t="s">
        <v>875</v>
      </c>
    </row>
    <row r="236" spans="1:14" x14ac:dyDescent="0.2">
      <c r="A236" s="2">
        <v>1420</v>
      </c>
      <c r="B236" s="2" t="s">
        <v>531</v>
      </c>
      <c r="C236" s="2" t="s">
        <v>532</v>
      </c>
      <c r="D236" s="2" t="s">
        <v>187</v>
      </c>
      <c r="E236" s="2" t="s">
        <v>533</v>
      </c>
      <c r="F236" s="2" t="s">
        <v>292</v>
      </c>
      <c r="G236" s="2" t="s">
        <v>534</v>
      </c>
      <c r="H236" s="3" t="s">
        <v>8</v>
      </c>
      <c r="I236" s="2" t="s">
        <v>367</v>
      </c>
      <c r="J236" s="2" t="s">
        <v>165</v>
      </c>
      <c r="K236" s="2" t="s">
        <v>166</v>
      </c>
      <c r="L236" s="2" t="s">
        <v>141</v>
      </c>
      <c r="M236" s="2">
        <v>1</v>
      </c>
      <c r="N236" s="2" t="s">
        <v>21</v>
      </c>
    </row>
    <row r="237" spans="1:14" x14ac:dyDescent="0.2">
      <c r="A237" s="2">
        <v>1428</v>
      </c>
      <c r="B237" s="2" t="s">
        <v>1503</v>
      </c>
      <c r="C237" s="2" t="s">
        <v>1504</v>
      </c>
      <c r="D237" s="2" t="s">
        <v>123</v>
      </c>
      <c r="E237" s="2" t="s">
        <v>1505</v>
      </c>
      <c r="F237" s="2" t="s">
        <v>424</v>
      </c>
      <c r="G237" s="2" t="s">
        <v>1506</v>
      </c>
      <c r="H237" s="3" t="s">
        <v>8</v>
      </c>
      <c r="I237" s="2" t="s">
        <v>319</v>
      </c>
      <c r="J237" s="2" t="s">
        <v>165</v>
      </c>
      <c r="K237" s="2" t="s">
        <v>166</v>
      </c>
      <c r="L237" s="2" t="s">
        <v>141</v>
      </c>
      <c r="M237" s="2">
        <v>1</v>
      </c>
      <c r="N237" s="10" t="s">
        <v>875</v>
      </c>
    </row>
    <row r="238" spans="1:14" x14ac:dyDescent="0.2">
      <c r="A238" s="2">
        <v>1435</v>
      </c>
      <c r="B238" s="2" t="s">
        <v>1498</v>
      </c>
      <c r="C238" s="2" t="s">
        <v>1499</v>
      </c>
      <c r="D238" s="2" t="s">
        <v>123</v>
      </c>
      <c r="E238" s="2" t="s">
        <v>1500</v>
      </c>
      <c r="F238" s="2" t="s">
        <v>1417</v>
      </c>
      <c r="G238" s="2" t="s">
        <v>1501</v>
      </c>
      <c r="H238" s="3" t="s">
        <v>8</v>
      </c>
      <c r="I238" s="2" t="s">
        <v>319</v>
      </c>
      <c r="J238" s="2" t="s">
        <v>165</v>
      </c>
      <c r="K238" s="2" t="s">
        <v>166</v>
      </c>
      <c r="L238" s="2" t="s">
        <v>141</v>
      </c>
      <c r="M238" s="2">
        <v>1</v>
      </c>
      <c r="N238" s="10" t="s">
        <v>875</v>
      </c>
    </row>
    <row r="239" spans="1:14" x14ac:dyDescent="0.2">
      <c r="A239" s="2">
        <v>1446</v>
      </c>
      <c r="B239" s="2" t="s">
        <v>1494</v>
      </c>
      <c r="C239" s="2" t="s">
        <v>1495</v>
      </c>
      <c r="D239" s="2" t="s">
        <v>123</v>
      </c>
      <c r="E239" s="2" t="s">
        <v>1496</v>
      </c>
      <c r="F239" s="2" t="s">
        <v>872</v>
      </c>
      <c r="G239" s="2" t="s">
        <v>1497</v>
      </c>
      <c r="H239" s="3" t="s">
        <v>8</v>
      </c>
      <c r="I239" s="2" t="s">
        <v>319</v>
      </c>
      <c r="J239" s="2" t="s">
        <v>165</v>
      </c>
      <c r="K239" s="2" t="s">
        <v>166</v>
      </c>
      <c r="L239" s="2" t="s">
        <v>141</v>
      </c>
      <c r="M239" s="2">
        <v>1</v>
      </c>
      <c r="N239" s="10" t="s">
        <v>875</v>
      </c>
    </row>
    <row r="240" spans="1:14" x14ac:dyDescent="0.2">
      <c r="A240" s="2">
        <v>1457</v>
      </c>
      <c r="B240" s="2" t="s">
        <v>522</v>
      </c>
      <c r="C240" s="2" t="s">
        <v>523</v>
      </c>
      <c r="D240" s="2" t="s">
        <v>123</v>
      </c>
      <c r="E240" s="2" t="s">
        <v>524</v>
      </c>
      <c r="F240" s="2" t="s">
        <v>325</v>
      </c>
      <c r="G240" s="2" t="s">
        <v>525</v>
      </c>
      <c r="H240" s="3" t="s">
        <v>8</v>
      </c>
      <c r="I240" s="2" t="s">
        <v>319</v>
      </c>
      <c r="J240" s="2" t="s">
        <v>165</v>
      </c>
      <c r="K240" s="2" t="s">
        <v>166</v>
      </c>
      <c r="L240" s="2" t="s">
        <v>141</v>
      </c>
      <c r="M240" s="2">
        <v>1</v>
      </c>
      <c r="N240" s="10" t="s">
        <v>875</v>
      </c>
    </row>
    <row r="241" spans="1:14" x14ac:dyDescent="0.2">
      <c r="A241" s="2">
        <v>1471</v>
      </c>
      <c r="B241" s="2" t="s">
        <v>1486</v>
      </c>
      <c r="C241" s="2" t="s">
        <v>1487</v>
      </c>
      <c r="D241" s="2" t="s">
        <v>48</v>
      </c>
      <c r="E241" s="2" t="s">
        <v>1488</v>
      </c>
      <c r="F241" s="2" t="s">
        <v>1479</v>
      </c>
      <c r="G241" s="2" t="s">
        <v>1489</v>
      </c>
      <c r="H241" s="3" t="s">
        <v>8</v>
      </c>
      <c r="I241" s="2" t="s">
        <v>713</v>
      </c>
      <c r="J241" s="2" t="s">
        <v>165</v>
      </c>
      <c r="K241" s="2" t="s">
        <v>166</v>
      </c>
      <c r="L241" s="2" t="s">
        <v>141</v>
      </c>
      <c r="M241" s="2">
        <v>1</v>
      </c>
      <c r="N241" s="10" t="s">
        <v>875</v>
      </c>
    </row>
    <row r="242" spans="1:14" x14ac:dyDescent="0.2">
      <c r="A242" s="2">
        <v>1473</v>
      </c>
      <c r="B242" s="2" t="s">
        <v>1481</v>
      </c>
      <c r="C242" s="2" t="s">
        <v>1482</v>
      </c>
      <c r="D242" s="2" t="s">
        <v>48</v>
      </c>
      <c r="E242" s="2" t="s">
        <v>1483</v>
      </c>
      <c r="F242" s="2" t="s">
        <v>1484</v>
      </c>
      <c r="G242" s="2" t="s">
        <v>1485</v>
      </c>
      <c r="H242" s="3" t="s">
        <v>8</v>
      </c>
      <c r="I242" s="2" t="s">
        <v>367</v>
      </c>
      <c r="J242" s="2" t="s">
        <v>165</v>
      </c>
      <c r="K242" s="2" t="s">
        <v>166</v>
      </c>
      <c r="L242" s="2" t="s">
        <v>141</v>
      </c>
      <c r="M242" s="2">
        <v>2</v>
      </c>
      <c r="N242" s="10" t="s">
        <v>875</v>
      </c>
    </row>
    <row r="243" spans="1:14" x14ac:dyDescent="0.2">
      <c r="A243" s="2">
        <v>1488</v>
      </c>
      <c r="B243" s="2" t="s">
        <v>1467</v>
      </c>
      <c r="C243" s="2" t="s">
        <v>1468</v>
      </c>
      <c r="D243" s="2" t="s">
        <v>48</v>
      </c>
      <c r="E243" s="2" t="s">
        <v>1469</v>
      </c>
      <c r="F243" s="2" t="s">
        <v>1470</v>
      </c>
      <c r="G243" s="2" t="s">
        <v>1471</v>
      </c>
      <c r="H243" s="3" t="s">
        <v>8</v>
      </c>
      <c r="I243" s="2" t="s">
        <v>713</v>
      </c>
      <c r="J243" s="2" t="s">
        <v>165</v>
      </c>
      <c r="K243" s="2" t="s">
        <v>166</v>
      </c>
      <c r="L243" s="2" t="s">
        <v>141</v>
      </c>
      <c r="M243" s="2">
        <v>1</v>
      </c>
      <c r="N243" s="10" t="s">
        <v>875</v>
      </c>
    </row>
    <row r="244" spans="1:14" x14ac:dyDescent="0.2">
      <c r="A244" s="2">
        <v>1499</v>
      </c>
      <c r="B244" s="2" t="s">
        <v>510</v>
      </c>
      <c r="C244" s="2" t="s">
        <v>511</v>
      </c>
      <c r="D244" s="2" t="s">
        <v>48</v>
      </c>
      <c r="E244" s="2" t="s">
        <v>503</v>
      </c>
      <c r="F244" s="2" t="s">
        <v>132</v>
      </c>
      <c r="G244" s="2" t="s">
        <v>512</v>
      </c>
      <c r="H244" s="3" t="s">
        <v>8</v>
      </c>
      <c r="I244" s="2" t="s">
        <v>85</v>
      </c>
      <c r="J244" s="2" t="s">
        <v>165</v>
      </c>
      <c r="K244" s="2" t="s">
        <v>166</v>
      </c>
      <c r="L244" s="2" t="s">
        <v>141</v>
      </c>
      <c r="M244" s="2">
        <v>2</v>
      </c>
      <c r="N244" s="10" t="s">
        <v>875</v>
      </c>
    </row>
    <row r="245" spans="1:14" x14ac:dyDescent="0.2">
      <c r="A245" s="2">
        <v>1560</v>
      </c>
      <c r="B245" s="2" t="s">
        <v>1449</v>
      </c>
      <c r="C245" s="2" t="s">
        <v>1450</v>
      </c>
      <c r="D245" s="2" t="s">
        <v>48</v>
      </c>
      <c r="E245" s="2" t="s">
        <v>503</v>
      </c>
      <c r="F245" s="2" t="s">
        <v>132</v>
      </c>
      <c r="G245" s="2" t="s">
        <v>1451</v>
      </c>
      <c r="H245" s="3" t="s">
        <v>8</v>
      </c>
      <c r="I245" s="2" t="s">
        <v>85</v>
      </c>
      <c r="J245" s="2" t="s">
        <v>165</v>
      </c>
      <c r="K245" s="2" t="s">
        <v>166</v>
      </c>
      <c r="L245" s="2" t="s">
        <v>141</v>
      </c>
      <c r="M245" s="2">
        <v>1</v>
      </c>
      <c r="N245" s="10" t="s">
        <v>875</v>
      </c>
    </row>
    <row r="246" spans="1:14" x14ac:dyDescent="0.2">
      <c r="A246" s="2">
        <v>1562</v>
      </c>
      <c r="B246" s="2" t="s">
        <v>1446</v>
      </c>
      <c r="C246" s="2" t="s">
        <v>1447</v>
      </c>
      <c r="D246" s="2" t="s">
        <v>48</v>
      </c>
      <c r="E246" s="2" t="s">
        <v>503</v>
      </c>
      <c r="F246" s="2" t="s">
        <v>132</v>
      </c>
      <c r="G246" s="2" t="s">
        <v>1448</v>
      </c>
      <c r="H246" s="3" t="s">
        <v>8</v>
      </c>
      <c r="I246" s="2" t="s">
        <v>85</v>
      </c>
      <c r="J246" s="2" t="s">
        <v>165</v>
      </c>
      <c r="K246" s="2" t="s">
        <v>166</v>
      </c>
      <c r="L246" s="2" t="s">
        <v>141</v>
      </c>
      <c r="M246" s="2">
        <v>1</v>
      </c>
      <c r="N246" s="10" t="s">
        <v>875</v>
      </c>
    </row>
    <row r="247" spans="1:14" x14ac:dyDescent="0.2">
      <c r="A247" s="2">
        <v>1570</v>
      </c>
      <c r="B247" s="2" t="s">
        <v>1443</v>
      </c>
      <c r="C247" s="2" t="s">
        <v>1444</v>
      </c>
      <c r="D247" s="2" t="s">
        <v>48</v>
      </c>
      <c r="E247" s="2" t="s">
        <v>503</v>
      </c>
      <c r="F247" s="2" t="s">
        <v>132</v>
      </c>
      <c r="G247" s="2" t="s">
        <v>1445</v>
      </c>
      <c r="H247" s="3" t="s">
        <v>8</v>
      </c>
      <c r="I247" s="2" t="s">
        <v>85</v>
      </c>
      <c r="J247" s="2" t="s">
        <v>165</v>
      </c>
      <c r="K247" s="2" t="s">
        <v>166</v>
      </c>
      <c r="L247" s="2" t="s">
        <v>141</v>
      </c>
      <c r="M247" s="2">
        <v>1</v>
      </c>
      <c r="N247" s="10" t="s">
        <v>875</v>
      </c>
    </row>
    <row r="248" spans="1:14" x14ac:dyDescent="0.2">
      <c r="A248" s="2">
        <v>1578</v>
      </c>
      <c r="B248" s="2" t="s">
        <v>1440</v>
      </c>
      <c r="C248" s="2" t="s">
        <v>1441</v>
      </c>
      <c r="D248" s="2" t="s">
        <v>48</v>
      </c>
      <c r="E248" s="2" t="s">
        <v>503</v>
      </c>
      <c r="F248" s="2" t="s">
        <v>132</v>
      </c>
      <c r="G248" s="2" t="s">
        <v>1442</v>
      </c>
      <c r="H248" s="3" t="s">
        <v>8</v>
      </c>
      <c r="I248" s="2" t="s">
        <v>85</v>
      </c>
      <c r="J248" s="2" t="s">
        <v>165</v>
      </c>
      <c r="K248" s="2" t="s">
        <v>166</v>
      </c>
      <c r="L248" s="2" t="s">
        <v>141</v>
      </c>
      <c r="M248" s="2">
        <v>2</v>
      </c>
      <c r="N248" s="10" t="s">
        <v>875</v>
      </c>
    </row>
    <row r="249" spans="1:14" x14ac:dyDescent="0.2">
      <c r="A249" s="2">
        <v>1589</v>
      </c>
      <c r="B249" s="2" t="s">
        <v>501</v>
      </c>
      <c r="C249" s="2" t="s">
        <v>502</v>
      </c>
      <c r="D249" s="2" t="s">
        <v>48</v>
      </c>
      <c r="E249" s="2" t="s">
        <v>503</v>
      </c>
      <c r="F249" s="2" t="s">
        <v>132</v>
      </c>
      <c r="G249" s="2" t="s">
        <v>504</v>
      </c>
      <c r="H249" s="3" t="s">
        <v>8</v>
      </c>
      <c r="I249" s="2" t="s">
        <v>85</v>
      </c>
      <c r="J249" s="2" t="s">
        <v>165</v>
      </c>
      <c r="K249" s="2" t="s">
        <v>166</v>
      </c>
      <c r="L249" s="2" t="s">
        <v>141</v>
      </c>
      <c r="M249" s="2">
        <v>1</v>
      </c>
      <c r="N249" s="10" t="s">
        <v>875</v>
      </c>
    </row>
    <row r="250" spans="1:14" x14ac:dyDescent="0.2">
      <c r="A250" s="2">
        <v>1608</v>
      </c>
      <c r="B250" s="2" t="s">
        <v>1427</v>
      </c>
      <c r="C250" s="2" t="s">
        <v>1428</v>
      </c>
      <c r="D250" s="2" t="s">
        <v>48</v>
      </c>
      <c r="E250" s="2" t="s">
        <v>1429</v>
      </c>
      <c r="F250" s="2" t="s">
        <v>707</v>
      </c>
      <c r="G250" s="2" t="s">
        <v>1430</v>
      </c>
      <c r="H250" s="3" t="s">
        <v>8</v>
      </c>
      <c r="I250" s="2" t="s">
        <v>367</v>
      </c>
      <c r="J250" s="2" t="s">
        <v>165</v>
      </c>
      <c r="K250" s="2" t="s">
        <v>166</v>
      </c>
      <c r="L250" s="2" t="s">
        <v>141</v>
      </c>
      <c r="M250" s="2">
        <v>1</v>
      </c>
      <c r="N250" s="10" t="s">
        <v>875</v>
      </c>
    </row>
    <row r="251" spans="1:14" x14ac:dyDescent="0.2">
      <c r="A251" s="2">
        <v>1612</v>
      </c>
      <c r="B251" s="2" t="s">
        <v>1419</v>
      </c>
      <c r="C251" s="2" t="s">
        <v>1420</v>
      </c>
      <c r="D251" s="2" t="s">
        <v>48</v>
      </c>
      <c r="E251" s="2" t="s">
        <v>1421</v>
      </c>
      <c r="F251" s="2" t="s">
        <v>851</v>
      </c>
      <c r="G251" s="2" t="s">
        <v>1422</v>
      </c>
      <c r="H251" s="3" t="s">
        <v>8</v>
      </c>
      <c r="I251" s="2" t="s">
        <v>367</v>
      </c>
      <c r="J251" s="2" t="s">
        <v>165</v>
      </c>
      <c r="K251" s="2" t="s">
        <v>166</v>
      </c>
      <c r="L251" s="2" t="s">
        <v>141</v>
      </c>
      <c r="M251" s="2">
        <v>1</v>
      </c>
      <c r="N251" s="10" t="s">
        <v>875</v>
      </c>
    </row>
    <row r="252" spans="1:14" x14ac:dyDescent="0.2">
      <c r="A252" s="2">
        <v>1617</v>
      </c>
      <c r="B252" s="2" t="s">
        <v>1410</v>
      </c>
      <c r="C252" s="2" t="s">
        <v>1411</v>
      </c>
      <c r="D252" s="2" t="s">
        <v>27</v>
      </c>
      <c r="E252" s="2" t="s">
        <v>1412</v>
      </c>
      <c r="F252" s="2" t="s">
        <v>1026</v>
      </c>
      <c r="G252" s="2" t="s">
        <v>1413</v>
      </c>
      <c r="H252" s="3" t="s">
        <v>8</v>
      </c>
      <c r="I252" s="2" t="s">
        <v>71</v>
      </c>
      <c r="J252" s="2" t="s">
        <v>165</v>
      </c>
      <c r="K252" s="2" t="s">
        <v>166</v>
      </c>
      <c r="L252" s="2" t="s">
        <v>141</v>
      </c>
      <c r="M252" s="2">
        <v>1</v>
      </c>
      <c r="N252" s="10" t="s">
        <v>875</v>
      </c>
    </row>
    <row r="253" spans="1:14" x14ac:dyDescent="0.2">
      <c r="A253" s="2">
        <v>1618</v>
      </c>
      <c r="B253" s="2" t="s">
        <v>1414</v>
      </c>
      <c r="C253" s="2" t="s">
        <v>1415</v>
      </c>
      <c r="D253" s="2" t="s">
        <v>123</v>
      </c>
      <c r="E253" s="2" t="s">
        <v>1416</v>
      </c>
      <c r="F253" s="2" t="s">
        <v>1417</v>
      </c>
      <c r="G253" s="2" t="s">
        <v>1418</v>
      </c>
      <c r="H253" s="3" t="s">
        <v>8</v>
      </c>
      <c r="I253" s="2" t="s">
        <v>319</v>
      </c>
      <c r="J253" s="2" t="s">
        <v>165</v>
      </c>
      <c r="K253" s="2" t="s">
        <v>166</v>
      </c>
      <c r="L253" s="2" t="s">
        <v>141</v>
      </c>
      <c r="M253" s="2">
        <v>1</v>
      </c>
      <c r="N253" s="10" t="s">
        <v>875</v>
      </c>
    </row>
    <row r="254" spans="1:14" x14ac:dyDescent="0.2">
      <c r="A254" s="2">
        <v>1629</v>
      </c>
      <c r="B254" s="2" t="s">
        <v>1402</v>
      </c>
      <c r="C254" s="2" t="s">
        <v>1403</v>
      </c>
      <c r="D254" s="2" t="s">
        <v>48</v>
      </c>
      <c r="E254" s="2" t="s">
        <v>1404</v>
      </c>
      <c r="F254" s="2" t="s">
        <v>132</v>
      </c>
      <c r="G254" s="2" t="s">
        <v>1405</v>
      </c>
      <c r="H254" s="3" t="s">
        <v>8</v>
      </c>
      <c r="I254" s="2" t="s">
        <v>85</v>
      </c>
      <c r="J254" s="2" t="s">
        <v>165</v>
      </c>
      <c r="K254" s="2" t="s">
        <v>166</v>
      </c>
      <c r="L254" s="2" t="s">
        <v>141</v>
      </c>
      <c r="M254" s="2">
        <v>1</v>
      </c>
      <c r="N254" s="10" t="s">
        <v>875</v>
      </c>
    </row>
    <row r="255" spans="1:14" x14ac:dyDescent="0.2">
      <c r="A255" s="2">
        <v>1635</v>
      </c>
      <c r="B255" s="2" t="s">
        <v>496</v>
      </c>
      <c r="C255" s="2" t="s">
        <v>497</v>
      </c>
      <c r="D255" s="2" t="s">
        <v>27</v>
      </c>
      <c r="E255" s="2" t="s">
        <v>498</v>
      </c>
      <c r="F255" s="2" t="s">
        <v>499</v>
      </c>
      <c r="G255" s="2" t="s">
        <v>500</v>
      </c>
      <c r="H255" s="3" t="s">
        <v>8</v>
      </c>
      <c r="I255" s="2" t="s">
        <v>71</v>
      </c>
      <c r="J255" s="2" t="s">
        <v>165</v>
      </c>
      <c r="K255" s="2" t="s">
        <v>166</v>
      </c>
      <c r="L255" s="2" t="s">
        <v>141</v>
      </c>
      <c r="M255" s="2">
        <v>1</v>
      </c>
      <c r="N255" s="10" t="s">
        <v>875</v>
      </c>
    </row>
    <row r="256" spans="1:14" x14ac:dyDescent="0.2">
      <c r="A256" s="2">
        <v>1644</v>
      </c>
      <c r="B256" s="2" t="s">
        <v>492</v>
      </c>
      <c r="C256" s="2" t="s">
        <v>493</v>
      </c>
      <c r="D256" s="2" t="s">
        <v>27</v>
      </c>
      <c r="E256" s="2" t="s">
        <v>494</v>
      </c>
      <c r="F256" s="2" t="s">
        <v>112</v>
      </c>
      <c r="G256" s="2" t="s">
        <v>495</v>
      </c>
      <c r="H256" s="3" t="s">
        <v>8</v>
      </c>
      <c r="I256" s="2" t="s">
        <v>71</v>
      </c>
      <c r="J256" s="2" t="s">
        <v>165</v>
      </c>
      <c r="K256" s="2" t="s">
        <v>166</v>
      </c>
      <c r="L256" s="2" t="s">
        <v>141</v>
      </c>
      <c r="M256" s="2">
        <v>1</v>
      </c>
      <c r="N256" s="10" t="s">
        <v>875</v>
      </c>
    </row>
    <row r="257" spans="1:14" x14ac:dyDescent="0.2">
      <c r="A257" s="2">
        <v>1651</v>
      </c>
      <c r="B257" s="2" t="s">
        <v>1389</v>
      </c>
      <c r="C257" s="2" t="s">
        <v>1390</v>
      </c>
      <c r="D257" s="2" t="s">
        <v>48</v>
      </c>
      <c r="E257" s="2" t="s">
        <v>1391</v>
      </c>
      <c r="F257" s="2" t="s">
        <v>132</v>
      </c>
      <c r="G257" s="2" t="s">
        <v>1392</v>
      </c>
      <c r="H257" s="3" t="s">
        <v>8</v>
      </c>
      <c r="I257" s="2" t="s">
        <v>85</v>
      </c>
      <c r="J257" s="2" t="s">
        <v>165</v>
      </c>
      <c r="K257" s="2" t="s">
        <v>166</v>
      </c>
      <c r="L257" s="2" t="s">
        <v>141</v>
      </c>
      <c r="M257" s="2">
        <v>1</v>
      </c>
      <c r="N257" s="10" t="s">
        <v>875</v>
      </c>
    </row>
    <row r="258" spans="1:14" x14ac:dyDescent="0.2">
      <c r="A258" s="2">
        <v>1672</v>
      </c>
      <c r="B258" s="2" t="s">
        <v>1385</v>
      </c>
      <c r="C258" s="2" t="s">
        <v>1386</v>
      </c>
      <c r="D258" s="2" t="s">
        <v>48</v>
      </c>
      <c r="E258" s="2" t="s">
        <v>1387</v>
      </c>
      <c r="F258" s="2" t="s">
        <v>100</v>
      </c>
      <c r="G258" s="2" t="s">
        <v>1388</v>
      </c>
      <c r="H258" s="3" t="s">
        <v>8</v>
      </c>
      <c r="I258" s="2" t="s">
        <v>85</v>
      </c>
      <c r="J258" s="2" t="s">
        <v>165</v>
      </c>
      <c r="K258" s="2" t="s">
        <v>166</v>
      </c>
      <c r="L258" s="2" t="s">
        <v>141</v>
      </c>
      <c r="M258" s="2">
        <v>1</v>
      </c>
      <c r="N258" s="10" t="s">
        <v>875</v>
      </c>
    </row>
    <row r="259" spans="1:14" x14ac:dyDescent="0.2">
      <c r="A259" s="2">
        <v>1681</v>
      </c>
      <c r="B259" s="2" t="s">
        <v>1381</v>
      </c>
      <c r="C259" s="2" t="s">
        <v>1382</v>
      </c>
      <c r="D259" s="2" t="s">
        <v>48</v>
      </c>
      <c r="E259" s="2" t="s">
        <v>1383</v>
      </c>
      <c r="F259" s="2" t="s">
        <v>621</v>
      </c>
      <c r="G259" s="2" t="s">
        <v>1384</v>
      </c>
      <c r="H259" s="3" t="s">
        <v>8</v>
      </c>
      <c r="I259" s="2" t="s">
        <v>85</v>
      </c>
      <c r="J259" s="2" t="s">
        <v>165</v>
      </c>
      <c r="K259" s="2" t="s">
        <v>166</v>
      </c>
      <c r="L259" s="2" t="s">
        <v>141</v>
      </c>
      <c r="M259" s="2">
        <v>1</v>
      </c>
      <c r="N259" s="10" t="s">
        <v>875</v>
      </c>
    </row>
    <row r="260" spans="1:14" x14ac:dyDescent="0.2">
      <c r="A260" s="2">
        <v>1691</v>
      </c>
      <c r="B260" s="2" t="s">
        <v>1373</v>
      </c>
      <c r="C260" s="2" t="s">
        <v>1374</v>
      </c>
      <c r="D260" s="2" t="s">
        <v>48</v>
      </c>
      <c r="E260" s="2" t="s">
        <v>1375</v>
      </c>
      <c r="F260" s="2" t="s">
        <v>529</v>
      </c>
      <c r="G260" s="2" t="s">
        <v>1376</v>
      </c>
      <c r="H260" s="3" t="s">
        <v>8</v>
      </c>
      <c r="I260" s="2" t="s">
        <v>367</v>
      </c>
      <c r="J260" s="2" t="s">
        <v>165</v>
      </c>
      <c r="K260" s="2" t="s">
        <v>166</v>
      </c>
      <c r="L260" s="2" t="s">
        <v>141</v>
      </c>
      <c r="M260" s="2">
        <v>1</v>
      </c>
      <c r="N260" s="10" t="s">
        <v>875</v>
      </c>
    </row>
    <row r="261" spans="1:14" x14ac:dyDescent="0.2">
      <c r="A261" s="2">
        <v>1695</v>
      </c>
      <c r="B261" s="2" t="s">
        <v>481</v>
      </c>
      <c r="C261" s="2" t="s">
        <v>482</v>
      </c>
      <c r="D261" s="2" t="s">
        <v>67</v>
      </c>
      <c r="E261" s="2" t="s">
        <v>483</v>
      </c>
      <c r="F261" s="2" t="s">
        <v>484</v>
      </c>
      <c r="G261" s="2" t="s">
        <v>485</v>
      </c>
      <c r="H261" s="3" t="s">
        <v>8</v>
      </c>
      <c r="I261" s="2" t="s">
        <v>71</v>
      </c>
      <c r="J261" s="2" t="s">
        <v>165</v>
      </c>
      <c r="K261" s="2" t="s">
        <v>166</v>
      </c>
      <c r="L261" s="2" t="s">
        <v>141</v>
      </c>
      <c r="M261" s="2">
        <v>1</v>
      </c>
      <c r="N261" s="10" t="s">
        <v>875</v>
      </c>
    </row>
    <row r="262" spans="1:14" x14ac:dyDescent="0.2">
      <c r="A262" s="2">
        <v>1699</v>
      </c>
      <c r="B262" s="2" t="s">
        <v>1369</v>
      </c>
      <c r="C262" s="2" t="s">
        <v>1370</v>
      </c>
      <c r="D262" s="2" t="s">
        <v>123</v>
      </c>
      <c r="E262" s="2" t="s">
        <v>1371</v>
      </c>
      <c r="F262" s="2" t="s">
        <v>325</v>
      </c>
      <c r="G262" s="2" t="s">
        <v>1372</v>
      </c>
      <c r="H262" s="3" t="s">
        <v>8</v>
      </c>
      <c r="I262" s="2" t="s">
        <v>319</v>
      </c>
      <c r="J262" s="2" t="s">
        <v>165</v>
      </c>
      <c r="K262" s="2" t="s">
        <v>166</v>
      </c>
      <c r="L262" s="2" t="s">
        <v>141</v>
      </c>
      <c r="M262" s="2">
        <v>1</v>
      </c>
      <c r="N262" s="10" t="s">
        <v>875</v>
      </c>
    </row>
    <row r="263" spans="1:14" x14ac:dyDescent="0.2">
      <c r="A263" s="2">
        <v>1713</v>
      </c>
      <c r="B263" s="2" t="s">
        <v>434</v>
      </c>
      <c r="C263" s="2" t="s">
        <v>435</v>
      </c>
      <c r="D263" s="2" t="s">
        <v>81</v>
      </c>
      <c r="E263" s="2" t="s">
        <v>436</v>
      </c>
      <c r="F263" s="2" t="s">
        <v>424</v>
      </c>
      <c r="G263" s="2" t="s">
        <v>437</v>
      </c>
      <c r="H263" s="3" t="s">
        <v>8</v>
      </c>
      <c r="I263" s="2" t="s">
        <v>319</v>
      </c>
      <c r="J263" s="2" t="s">
        <v>165</v>
      </c>
      <c r="K263" s="2" t="s">
        <v>166</v>
      </c>
      <c r="L263" s="2" t="s">
        <v>141</v>
      </c>
      <c r="M263" s="2">
        <v>1</v>
      </c>
      <c r="N263" s="10" t="s">
        <v>875</v>
      </c>
    </row>
    <row r="264" spans="1:14" x14ac:dyDescent="0.2">
      <c r="A264" s="2">
        <v>1770</v>
      </c>
      <c r="B264" s="2" t="s">
        <v>426</v>
      </c>
      <c r="C264" s="2" t="s">
        <v>427</v>
      </c>
      <c r="D264" s="2" t="s">
        <v>48</v>
      </c>
      <c r="E264" s="2" t="s">
        <v>428</v>
      </c>
      <c r="F264" s="2" t="s">
        <v>429</v>
      </c>
      <c r="G264" s="2" t="s">
        <v>430</v>
      </c>
      <c r="H264" s="3" t="s">
        <v>8</v>
      </c>
      <c r="I264" s="2" t="s">
        <v>85</v>
      </c>
      <c r="J264" s="2" t="s">
        <v>165</v>
      </c>
      <c r="K264" s="2" t="s">
        <v>166</v>
      </c>
      <c r="L264" s="2" t="s">
        <v>141</v>
      </c>
      <c r="M264" s="2">
        <v>1</v>
      </c>
      <c r="N264" s="10" t="s">
        <v>875</v>
      </c>
    </row>
    <row r="265" spans="1:14" x14ac:dyDescent="0.2">
      <c r="A265" s="2">
        <v>1781</v>
      </c>
      <c r="B265" s="2" t="s">
        <v>1358</v>
      </c>
      <c r="C265" s="2" t="s">
        <v>1359</v>
      </c>
      <c r="D265" s="2" t="s">
        <v>48</v>
      </c>
      <c r="E265" s="2" t="s">
        <v>1360</v>
      </c>
      <c r="F265" s="2" t="s">
        <v>924</v>
      </c>
      <c r="G265" s="2" t="s">
        <v>1361</v>
      </c>
      <c r="H265" s="3" t="s">
        <v>8</v>
      </c>
      <c r="I265" s="2" t="s">
        <v>85</v>
      </c>
      <c r="J265" s="2" t="s">
        <v>165</v>
      </c>
      <c r="K265" s="2" t="s">
        <v>166</v>
      </c>
      <c r="L265" s="2" t="s">
        <v>141</v>
      </c>
      <c r="M265" s="2">
        <v>1</v>
      </c>
      <c r="N265" s="10" t="s">
        <v>875</v>
      </c>
    </row>
    <row r="266" spans="1:14" x14ac:dyDescent="0.2">
      <c r="A266" s="2">
        <v>1786</v>
      </c>
      <c r="B266" s="2" t="s">
        <v>1354</v>
      </c>
      <c r="C266" s="2" t="s">
        <v>1355</v>
      </c>
      <c r="D266" s="2" t="s">
        <v>48</v>
      </c>
      <c r="E266" s="2" t="s">
        <v>1356</v>
      </c>
      <c r="F266" s="2" t="s">
        <v>924</v>
      </c>
      <c r="G266" s="2" t="s">
        <v>1357</v>
      </c>
      <c r="H266" s="3" t="s">
        <v>8</v>
      </c>
      <c r="I266" s="2" t="s">
        <v>85</v>
      </c>
      <c r="J266" s="2" t="s">
        <v>165</v>
      </c>
      <c r="K266" s="2" t="s">
        <v>166</v>
      </c>
      <c r="L266" s="2" t="s">
        <v>141</v>
      </c>
      <c r="M266" s="2">
        <v>1</v>
      </c>
      <c r="N266" s="10" t="s">
        <v>875</v>
      </c>
    </row>
    <row r="267" spans="1:14" x14ac:dyDescent="0.2">
      <c r="A267" s="2">
        <v>1793</v>
      </c>
      <c r="B267" s="2" t="s">
        <v>1350</v>
      </c>
      <c r="C267" s="2" t="s">
        <v>1351</v>
      </c>
      <c r="D267" s="2" t="s">
        <v>48</v>
      </c>
      <c r="E267" s="2" t="s">
        <v>1352</v>
      </c>
      <c r="F267" s="2" t="s">
        <v>1114</v>
      </c>
      <c r="G267" s="2" t="s">
        <v>1353</v>
      </c>
      <c r="H267" s="3" t="s">
        <v>8</v>
      </c>
      <c r="I267" s="2" t="s">
        <v>85</v>
      </c>
      <c r="J267" s="2" t="s">
        <v>165</v>
      </c>
      <c r="K267" s="2" t="s">
        <v>166</v>
      </c>
      <c r="L267" s="2" t="s">
        <v>141</v>
      </c>
      <c r="M267" s="2">
        <v>1</v>
      </c>
      <c r="N267" s="10" t="s">
        <v>875</v>
      </c>
    </row>
    <row r="268" spans="1:14" x14ac:dyDescent="0.2">
      <c r="A268" s="2">
        <v>1795</v>
      </c>
      <c r="B268" s="2" t="s">
        <v>1346</v>
      </c>
      <c r="C268" s="2" t="s">
        <v>1347</v>
      </c>
      <c r="D268" s="2" t="s">
        <v>48</v>
      </c>
      <c r="E268" s="2" t="s">
        <v>1348</v>
      </c>
      <c r="F268" s="2" t="s">
        <v>924</v>
      </c>
      <c r="G268" s="2" t="s">
        <v>1349</v>
      </c>
      <c r="H268" s="3" t="s">
        <v>8</v>
      </c>
      <c r="I268" s="2" t="s">
        <v>85</v>
      </c>
      <c r="J268" s="2" t="s">
        <v>165</v>
      </c>
      <c r="K268" s="2" t="s">
        <v>166</v>
      </c>
      <c r="L268" s="2" t="s">
        <v>141</v>
      </c>
      <c r="M268" s="2">
        <v>1</v>
      </c>
      <c r="N268" s="10" t="s">
        <v>875</v>
      </c>
    </row>
    <row r="269" spans="1:14" x14ac:dyDescent="0.2">
      <c r="A269" s="2">
        <v>1799</v>
      </c>
      <c r="B269" s="2" t="s">
        <v>1340</v>
      </c>
      <c r="C269" s="2" t="s">
        <v>1341</v>
      </c>
      <c r="D269" s="2" t="s">
        <v>48</v>
      </c>
      <c r="E269" s="2" t="s">
        <v>1342</v>
      </c>
      <c r="F269" s="2" t="s">
        <v>924</v>
      </c>
      <c r="G269" s="2" t="s">
        <v>1343</v>
      </c>
      <c r="H269" s="3" t="s">
        <v>8</v>
      </c>
      <c r="I269" s="2" t="s">
        <v>85</v>
      </c>
      <c r="J269" s="2" t="s">
        <v>165</v>
      </c>
      <c r="K269" s="2" t="s">
        <v>166</v>
      </c>
      <c r="L269" s="2" t="s">
        <v>141</v>
      </c>
      <c r="M269" s="2">
        <v>1</v>
      </c>
      <c r="N269" s="10" t="s">
        <v>875</v>
      </c>
    </row>
    <row r="270" spans="1:14" x14ac:dyDescent="0.2">
      <c r="A270" s="2">
        <v>1804</v>
      </c>
      <c r="B270" s="2" t="s">
        <v>1336</v>
      </c>
      <c r="C270" s="2" t="s">
        <v>1337</v>
      </c>
      <c r="D270" s="2" t="s">
        <v>123</v>
      </c>
      <c r="E270" s="2" t="s">
        <v>1338</v>
      </c>
      <c r="F270" s="2" t="s">
        <v>607</v>
      </c>
      <c r="G270" s="2" t="s">
        <v>1339</v>
      </c>
      <c r="H270" s="3" t="s">
        <v>8</v>
      </c>
      <c r="I270" s="2" t="s">
        <v>319</v>
      </c>
      <c r="J270" s="2" t="s">
        <v>165</v>
      </c>
      <c r="K270" s="2" t="s">
        <v>166</v>
      </c>
      <c r="L270" s="2" t="s">
        <v>141</v>
      </c>
      <c r="M270" s="2">
        <v>1</v>
      </c>
      <c r="N270" s="10" t="s">
        <v>875</v>
      </c>
    </row>
    <row r="271" spans="1:14" x14ac:dyDescent="0.2">
      <c r="A271" s="2">
        <v>1811</v>
      </c>
      <c r="B271" s="2" t="s">
        <v>421</v>
      </c>
      <c r="C271" s="2" t="s">
        <v>422</v>
      </c>
      <c r="D271" s="2" t="s">
        <v>123</v>
      </c>
      <c r="E271" s="2" t="s">
        <v>423</v>
      </c>
      <c r="F271" s="2" t="s">
        <v>424</v>
      </c>
      <c r="G271" s="2" t="s">
        <v>425</v>
      </c>
      <c r="H271" s="3" t="s">
        <v>8</v>
      </c>
      <c r="I271" s="2" t="s">
        <v>319</v>
      </c>
      <c r="J271" s="2" t="s">
        <v>165</v>
      </c>
      <c r="K271" s="2" t="s">
        <v>166</v>
      </c>
      <c r="L271" s="2" t="s">
        <v>141</v>
      </c>
      <c r="M271" s="2">
        <v>1</v>
      </c>
      <c r="N271" s="10" t="s">
        <v>875</v>
      </c>
    </row>
    <row r="272" spans="1:14" x14ac:dyDescent="0.2">
      <c r="A272" s="2">
        <v>1830</v>
      </c>
      <c r="B272" s="2" t="s">
        <v>1328</v>
      </c>
      <c r="C272" s="2" t="s">
        <v>1329</v>
      </c>
      <c r="D272" s="2" t="s">
        <v>123</v>
      </c>
      <c r="E272" s="2" t="s">
        <v>1330</v>
      </c>
      <c r="F272" s="2" t="s">
        <v>325</v>
      </c>
      <c r="G272" s="2" t="s">
        <v>1331</v>
      </c>
      <c r="H272" s="3" t="s">
        <v>8</v>
      </c>
      <c r="I272" s="2" t="s">
        <v>319</v>
      </c>
      <c r="J272" s="2" t="s">
        <v>165</v>
      </c>
      <c r="K272" s="2" t="s">
        <v>166</v>
      </c>
      <c r="L272" s="2" t="s">
        <v>141</v>
      </c>
      <c r="M272" s="2">
        <v>1</v>
      </c>
      <c r="N272" s="10" t="s">
        <v>875</v>
      </c>
    </row>
    <row r="273" spans="1:14" x14ac:dyDescent="0.2">
      <c r="A273" s="2">
        <v>1837</v>
      </c>
      <c r="B273" s="2" t="s">
        <v>410</v>
      </c>
      <c r="C273" s="2" t="s">
        <v>411</v>
      </c>
      <c r="D273" s="2" t="s">
        <v>123</v>
      </c>
      <c r="E273" s="2" t="s">
        <v>412</v>
      </c>
      <c r="F273" s="2" t="s">
        <v>325</v>
      </c>
      <c r="G273" s="2" t="s">
        <v>413</v>
      </c>
      <c r="H273" s="3" t="s">
        <v>8</v>
      </c>
      <c r="I273" s="2" t="s">
        <v>319</v>
      </c>
      <c r="J273" s="2" t="s">
        <v>165</v>
      </c>
      <c r="K273" s="2" t="s">
        <v>166</v>
      </c>
      <c r="L273" s="2" t="s">
        <v>141</v>
      </c>
      <c r="M273" s="2">
        <v>2</v>
      </c>
      <c r="N273" s="10" t="s">
        <v>875</v>
      </c>
    </row>
    <row r="274" spans="1:14" x14ac:dyDescent="0.2">
      <c r="A274" s="2">
        <v>1858</v>
      </c>
      <c r="B274" s="2" t="s">
        <v>1324</v>
      </c>
      <c r="C274" s="2" t="s">
        <v>1325</v>
      </c>
      <c r="D274" s="2" t="s">
        <v>123</v>
      </c>
      <c r="E274" s="2" t="s">
        <v>1326</v>
      </c>
      <c r="F274" s="2" t="s">
        <v>325</v>
      </c>
      <c r="G274" s="2" t="s">
        <v>1327</v>
      </c>
      <c r="H274" s="3" t="s">
        <v>8</v>
      </c>
      <c r="I274" s="2" t="s">
        <v>319</v>
      </c>
      <c r="J274" s="2" t="s">
        <v>165</v>
      </c>
      <c r="K274" s="2" t="s">
        <v>166</v>
      </c>
      <c r="L274" s="2" t="s">
        <v>141</v>
      </c>
      <c r="M274" s="2">
        <v>1</v>
      </c>
      <c r="N274" s="10" t="s">
        <v>875</v>
      </c>
    </row>
    <row r="275" spans="1:14" x14ac:dyDescent="0.2">
      <c r="A275" s="2">
        <v>1865</v>
      </c>
      <c r="B275" s="2" t="s">
        <v>1320</v>
      </c>
      <c r="C275" s="2" t="s">
        <v>1321</v>
      </c>
      <c r="D275" s="2" t="s">
        <v>123</v>
      </c>
      <c r="E275" s="2" t="s">
        <v>1322</v>
      </c>
      <c r="F275" s="2" t="s">
        <v>325</v>
      </c>
      <c r="G275" s="2" t="s">
        <v>1323</v>
      </c>
      <c r="H275" s="3" t="s">
        <v>8</v>
      </c>
      <c r="I275" s="2" t="s">
        <v>319</v>
      </c>
      <c r="J275" s="2" t="s">
        <v>165</v>
      </c>
      <c r="K275" s="2" t="s">
        <v>166</v>
      </c>
      <c r="L275" s="2" t="s">
        <v>141</v>
      </c>
      <c r="M275" s="2">
        <v>1</v>
      </c>
      <c r="N275" s="10" t="s">
        <v>875</v>
      </c>
    </row>
    <row r="276" spans="1:14" x14ac:dyDescent="0.2">
      <c r="A276" s="2">
        <v>1880</v>
      </c>
      <c r="B276" s="2" t="s">
        <v>404</v>
      </c>
      <c r="C276" s="2" t="s">
        <v>405</v>
      </c>
      <c r="D276" s="2" t="s">
        <v>315</v>
      </c>
      <c r="E276" s="2" t="s">
        <v>406</v>
      </c>
      <c r="F276" s="2" t="s">
        <v>407</v>
      </c>
      <c r="G276" s="2" t="s">
        <v>408</v>
      </c>
      <c r="H276" s="3" t="s">
        <v>8</v>
      </c>
      <c r="I276" s="2" t="s">
        <v>319</v>
      </c>
      <c r="J276" s="2" t="s">
        <v>165</v>
      </c>
      <c r="K276" s="2" t="s">
        <v>166</v>
      </c>
      <c r="L276" s="2" t="s">
        <v>141</v>
      </c>
      <c r="M276" s="2">
        <v>1</v>
      </c>
      <c r="N276" s="10" t="s">
        <v>875</v>
      </c>
    </row>
    <row r="277" spans="1:14" x14ac:dyDescent="0.2">
      <c r="A277" s="2">
        <v>1895</v>
      </c>
      <c r="B277" s="2" t="s">
        <v>1310</v>
      </c>
      <c r="C277" s="2" t="s">
        <v>1311</v>
      </c>
      <c r="D277" s="2" t="s">
        <v>123</v>
      </c>
      <c r="E277" s="2" t="s">
        <v>1312</v>
      </c>
      <c r="F277" s="2" t="s">
        <v>424</v>
      </c>
      <c r="G277" s="2" t="s">
        <v>1313</v>
      </c>
      <c r="H277" s="3" t="s">
        <v>8</v>
      </c>
      <c r="I277" s="2" t="s">
        <v>319</v>
      </c>
      <c r="J277" s="2" t="s">
        <v>165</v>
      </c>
      <c r="K277" s="2" t="s">
        <v>166</v>
      </c>
      <c r="L277" s="2" t="s">
        <v>141</v>
      </c>
      <c r="M277" s="2">
        <v>1</v>
      </c>
      <c r="N277" s="10" t="s">
        <v>875</v>
      </c>
    </row>
    <row r="278" spans="1:14" x14ac:dyDescent="0.2">
      <c r="A278" s="2">
        <v>1906</v>
      </c>
      <c r="B278" s="2" t="s">
        <v>1301</v>
      </c>
      <c r="C278" s="2" t="s">
        <v>1302</v>
      </c>
      <c r="D278" s="2" t="s">
        <v>48</v>
      </c>
      <c r="E278" s="2" t="s">
        <v>1303</v>
      </c>
      <c r="F278" s="2" t="s">
        <v>529</v>
      </c>
      <c r="G278" s="2" t="s">
        <v>1304</v>
      </c>
      <c r="H278" s="3" t="s">
        <v>8</v>
      </c>
      <c r="I278" s="2" t="s">
        <v>367</v>
      </c>
      <c r="J278" s="2" t="s">
        <v>165</v>
      </c>
      <c r="K278" s="2" t="s">
        <v>166</v>
      </c>
      <c r="L278" s="2" t="s">
        <v>141</v>
      </c>
      <c r="M278" s="2">
        <v>1</v>
      </c>
      <c r="N278" s="10" t="s">
        <v>875</v>
      </c>
    </row>
    <row r="279" spans="1:14" x14ac:dyDescent="0.2">
      <c r="A279" s="2">
        <v>1910</v>
      </c>
      <c r="B279" s="2" t="s">
        <v>390</v>
      </c>
      <c r="C279" s="2" t="s">
        <v>391</v>
      </c>
      <c r="D279" s="2" t="s">
        <v>27</v>
      </c>
      <c r="E279" s="2" t="s">
        <v>392</v>
      </c>
      <c r="F279" s="2" t="s">
        <v>393</v>
      </c>
      <c r="G279" s="2" t="s">
        <v>394</v>
      </c>
      <c r="H279" s="3" t="s">
        <v>8</v>
      </c>
      <c r="I279" s="2" t="s">
        <v>31</v>
      </c>
      <c r="J279" s="2" t="s">
        <v>980</v>
      </c>
      <c r="K279" s="2" t="s">
        <v>166</v>
      </c>
      <c r="L279" s="2" t="s">
        <v>141</v>
      </c>
      <c r="M279" s="2">
        <v>1</v>
      </c>
      <c r="N279" s="10" t="s">
        <v>875</v>
      </c>
    </row>
    <row r="280" spans="1:14" x14ac:dyDescent="0.2">
      <c r="A280" s="2">
        <v>1924</v>
      </c>
      <c r="B280" s="2" t="s">
        <v>1297</v>
      </c>
      <c r="C280" s="2" t="s">
        <v>1298</v>
      </c>
      <c r="D280" s="2" t="s">
        <v>123</v>
      </c>
      <c r="E280" s="2" t="s">
        <v>1299</v>
      </c>
      <c r="F280" s="2" t="s">
        <v>125</v>
      </c>
      <c r="G280" s="2" t="s">
        <v>1300</v>
      </c>
      <c r="H280" s="3" t="s">
        <v>8</v>
      </c>
      <c r="I280" s="2" t="s">
        <v>319</v>
      </c>
      <c r="J280" s="2" t="s">
        <v>165</v>
      </c>
      <c r="K280" s="2" t="s">
        <v>166</v>
      </c>
      <c r="L280" s="2" t="s">
        <v>141</v>
      </c>
      <c r="M280" s="2">
        <v>1</v>
      </c>
      <c r="N280" s="10" t="s">
        <v>875</v>
      </c>
    </row>
    <row r="281" spans="1:14" x14ac:dyDescent="0.2">
      <c r="A281" s="2">
        <v>1926</v>
      </c>
      <c r="B281" s="2" t="s">
        <v>1292</v>
      </c>
      <c r="C281" s="2" t="s">
        <v>1293</v>
      </c>
      <c r="D281" s="2" t="s">
        <v>81</v>
      </c>
      <c r="E281" s="2" t="s">
        <v>1294</v>
      </c>
      <c r="F281" s="2" t="s">
        <v>1295</v>
      </c>
      <c r="G281" s="2" t="s">
        <v>1296</v>
      </c>
      <c r="H281" s="3" t="s">
        <v>8</v>
      </c>
      <c r="I281" s="2" t="s">
        <v>367</v>
      </c>
      <c r="J281" s="2" t="s">
        <v>165</v>
      </c>
      <c r="K281" s="2" t="s">
        <v>166</v>
      </c>
      <c r="L281" s="2" t="s">
        <v>141</v>
      </c>
      <c r="M281" s="2">
        <v>1</v>
      </c>
      <c r="N281" s="10" t="s">
        <v>875</v>
      </c>
    </row>
    <row r="282" spans="1:14" x14ac:dyDescent="0.2">
      <c r="A282" s="2">
        <v>1934</v>
      </c>
      <c r="B282" s="2" t="s">
        <v>1285</v>
      </c>
      <c r="C282" s="2" t="s">
        <v>1286</v>
      </c>
      <c r="D282" s="2" t="s">
        <v>48</v>
      </c>
      <c r="E282" s="2" t="s">
        <v>1287</v>
      </c>
      <c r="F282" s="2" t="s">
        <v>924</v>
      </c>
      <c r="G282" s="2" t="s">
        <v>1288</v>
      </c>
      <c r="H282" s="3" t="s">
        <v>8</v>
      </c>
      <c r="I282" s="2" t="s">
        <v>853</v>
      </c>
      <c r="J282" s="2" t="s">
        <v>980</v>
      </c>
      <c r="K282" s="2" t="s">
        <v>166</v>
      </c>
      <c r="L282" s="2" t="s">
        <v>141</v>
      </c>
      <c r="M282" s="2">
        <v>1</v>
      </c>
      <c r="N282" s="10" t="s">
        <v>875</v>
      </c>
    </row>
    <row r="283" spans="1:14" x14ac:dyDescent="0.2">
      <c r="A283" s="2">
        <v>1943</v>
      </c>
      <c r="B283" s="2" t="s">
        <v>1277</v>
      </c>
      <c r="C283" s="2" t="s">
        <v>1278</v>
      </c>
      <c r="D283" s="2" t="s">
        <v>48</v>
      </c>
      <c r="E283" s="2" t="s">
        <v>1279</v>
      </c>
      <c r="F283" s="2" t="s">
        <v>578</v>
      </c>
      <c r="G283" s="2" t="s">
        <v>1280</v>
      </c>
      <c r="H283" s="3" t="s">
        <v>8</v>
      </c>
      <c r="I283" s="2" t="s">
        <v>367</v>
      </c>
      <c r="J283" s="2" t="s">
        <v>165</v>
      </c>
      <c r="K283" s="2" t="s">
        <v>166</v>
      </c>
      <c r="L283" s="2" t="s">
        <v>141</v>
      </c>
      <c r="M283" s="2">
        <v>1</v>
      </c>
      <c r="N283" s="10" t="s">
        <v>875</v>
      </c>
    </row>
    <row r="284" spans="1:14" x14ac:dyDescent="0.2">
      <c r="A284" s="2">
        <v>1948</v>
      </c>
      <c r="B284" s="2" t="s">
        <v>1281</v>
      </c>
      <c r="C284" s="2" t="s">
        <v>1282</v>
      </c>
      <c r="D284" s="2" t="s">
        <v>48</v>
      </c>
      <c r="E284" s="2" t="s">
        <v>1283</v>
      </c>
      <c r="F284" s="2" t="s">
        <v>578</v>
      </c>
      <c r="G284" s="2" t="s">
        <v>1284</v>
      </c>
      <c r="H284" s="3" t="s">
        <v>8</v>
      </c>
      <c r="I284" s="2" t="s">
        <v>367</v>
      </c>
      <c r="J284" s="2" t="s">
        <v>165</v>
      </c>
      <c r="K284" s="2" t="s">
        <v>166</v>
      </c>
      <c r="L284" s="2" t="s">
        <v>141</v>
      </c>
      <c r="M284" s="2">
        <v>1</v>
      </c>
      <c r="N284" s="10" t="s">
        <v>875</v>
      </c>
    </row>
    <row r="285" spans="1:14" x14ac:dyDescent="0.2">
      <c r="A285" s="2">
        <v>1964</v>
      </c>
      <c r="B285" s="2" t="s">
        <v>1260</v>
      </c>
      <c r="C285" s="2" t="s">
        <v>1261</v>
      </c>
      <c r="D285" s="2" t="s">
        <v>123</v>
      </c>
      <c r="E285" s="2" t="s">
        <v>1262</v>
      </c>
      <c r="F285" s="2" t="s">
        <v>424</v>
      </c>
      <c r="G285" s="2" t="s">
        <v>1263</v>
      </c>
      <c r="H285" s="3" t="s">
        <v>8</v>
      </c>
      <c r="I285" s="2" t="s">
        <v>319</v>
      </c>
      <c r="J285" s="2" t="s">
        <v>165</v>
      </c>
      <c r="K285" s="2" t="s">
        <v>166</v>
      </c>
      <c r="L285" s="2" t="s">
        <v>141</v>
      </c>
      <c r="M285" s="2">
        <v>1</v>
      </c>
      <c r="N285" s="10" t="s">
        <v>875</v>
      </c>
    </row>
    <row r="286" spans="1:14" x14ac:dyDescent="0.2">
      <c r="A286" s="2">
        <v>1967</v>
      </c>
      <c r="B286" s="2" t="s">
        <v>1264</v>
      </c>
      <c r="C286" s="2" t="s">
        <v>1265</v>
      </c>
      <c r="D286" s="2" t="s">
        <v>48</v>
      </c>
      <c r="E286" s="2" t="s">
        <v>1266</v>
      </c>
      <c r="F286" s="2" t="s">
        <v>1267</v>
      </c>
      <c r="G286" s="2" t="s">
        <v>1268</v>
      </c>
      <c r="H286" s="3" t="s">
        <v>8</v>
      </c>
      <c r="I286" s="2" t="s">
        <v>367</v>
      </c>
      <c r="J286" s="2" t="s">
        <v>165</v>
      </c>
      <c r="K286" s="2" t="s">
        <v>166</v>
      </c>
      <c r="L286" s="2" t="s">
        <v>141</v>
      </c>
      <c r="M286" s="2">
        <v>1</v>
      </c>
      <c r="N286" s="10" t="s">
        <v>875</v>
      </c>
    </row>
    <row r="287" spans="1:14" x14ac:dyDescent="0.2">
      <c r="A287" s="2">
        <v>1975</v>
      </c>
      <c r="B287" s="2" t="s">
        <v>1250</v>
      </c>
      <c r="C287" s="2" t="s">
        <v>1251</v>
      </c>
      <c r="D287" s="2" t="s">
        <v>372</v>
      </c>
      <c r="E287" s="2" t="s">
        <v>1252</v>
      </c>
      <c r="F287" s="2" t="s">
        <v>1253</v>
      </c>
      <c r="G287" s="2" t="s">
        <v>1254</v>
      </c>
      <c r="H287" s="3" t="s">
        <v>8</v>
      </c>
      <c r="I287" s="2" t="s">
        <v>713</v>
      </c>
      <c r="J287" s="2" t="s">
        <v>165</v>
      </c>
      <c r="K287" s="2" t="s">
        <v>166</v>
      </c>
      <c r="L287" s="2" t="s">
        <v>141</v>
      </c>
      <c r="M287" s="2">
        <v>1</v>
      </c>
      <c r="N287" s="10" t="s">
        <v>875</v>
      </c>
    </row>
    <row r="288" spans="1:14" x14ac:dyDescent="0.2">
      <c r="A288" s="2">
        <v>1982</v>
      </c>
      <c r="B288" s="2" t="s">
        <v>1255</v>
      </c>
      <c r="C288" s="2" t="s">
        <v>1256</v>
      </c>
      <c r="D288" s="2" t="s">
        <v>48</v>
      </c>
      <c r="E288" s="2" t="s">
        <v>1257</v>
      </c>
      <c r="F288" s="2" t="s">
        <v>1258</v>
      </c>
      <c r="G288" s="2" t="s">
        <v>1259</v>
      </c>
      <c r="H288" s="3" t="s">
        <v>8</v>
      </c>
      <c r="I288" s="2" t="s">
        <v>367</v>
      </c>
      <c r="J288" s="2" t="s">
        <v>165</v>
      </c>
      <c r="K288" s="2" t="s">
        <v>166</v>
      </c>
      <c r="L288" s="2" t="s">
        <v>141</v>
      </c>
      <c r="M288" s="2">
        <v>1</v>
      </c>
      <c r="N288" s="10" t="s">
        <v>875</v>
      </c>
    </row>
    <row r="289" spans="1:14" x14ac:dyDescent="0.2">
      <c r="A289" s="2">
        <v>1991</v>
      </c>
      <c r="B289" s="2" t="s">
        <v>352</v>
      </c>
      <c r="C289" s="2" t="s">
        <v>353</v>
      </c>
      <c r="D289" s="2" t="s">
        <v>15</v>
      </c>
      <c r="E289" s="2" t="s">
        <v>354</v>
      </c>
      <c r="F289" s="2" t="s">
        <v>355</v>
      </c>
      <c r="G289" s="2" t="s">
        <v>356</v>
      </c>
      <c r="H289" s="3" t="s">
        <v>8</v>
      </c>
      <c r="I289" s="2" t="s">
        <v>17</v>
      </c>
      <c r="J289" s="2" t="s">
        <v>165</v>
      </c>
      <c r="K289" s="2" t="s">
        <v>166</v>
      </c>
      <c r="L289" s="2" t="s">
        <v>141</v>
      </c>
      <c r="M289" s="2">
        <v>1</v>
      </c>
      <c r="N289" s="2" t="s">
        <v>21</v>
      </c>
    </row>
    <row r="290" spans="1:14" x14ac:dyDescent="0.2">
      <c r="A290" s="2">
        <v>2006</v>
      </c>
      <c r="B290" s="2" t="s">
        <v>334</v>
      </c>
      <c r="C290" s="2" t="s">
        <v>335</v>
      </c>
      <c r="D290" s="2" t="s">
        <v>187</v>
      </c>
      <c r="E290" s="2" t="s">
        <v>336</v>
      </c>
      <c r="F290" s="2" t="s">
        <v>331</v>
      </c>
      <c r="G290" s="2" t="s">
        <v>337</v>
      </c>
      <c r="H290" s="3" t="s">
        <v>8</v>
      </c>
      <c r="I290" s="2" t="s">
        <v>249</v>
      </c>
      <c r="J290" s="2" t="s">
        <v>165</v>
      </c>
      <c r="K290" s="2" t="s">
        <v>166</v>
      </c>
      <c r="L290" s="2" t="s">
        <v>141</v>
      </c>
      <c r="M290" s="2">
        <v>1</v>
      </c>
      <c r="N290" s="2" t="s">
        <v>21</v>
      </c>
    </row>
    <row r="291" spans="1:14" x14ac:dyDescent="0.2">
      <c r="A291" s="2">
        <v>2021</v>
      </c>
      <c r="B291" s="2" t="s">
        <v>322</v>
      </c>
      <c r="C291" s="2" t="s">
        <v>323</v>
      </c>
      <c r="D291" s="2" t="s">
        <v>123</v>
      </c>
      <c r="E291" s="2" t="s">
        <v>324</v>
      </c>
      <c r="F291" s="2" t="s">
        <v>325</v>
      </c>
      <c r="G291" s="2" t="s">
        <v>326</v>
      </c>
      <c r="H291" s="3" t="s">
        <v>8</v>
      </c>
      <c r="I291" s="2" t="s">
        <v>327</v>
      </c>
      <c r="J291" s="2" t="s">
        <v>165</v>
      </c>
      <c r="K291" s="2" t="s">
        <v>166</v>
      </c>
      <c r="L291" s="2" t="s">
        <v>141</v>
      </c>
      <c r="M291" s="2">
        <v>1</v>
      </c>
      <c r="N291" s="10" t="s">
        <v>875</v>
      </c>
    </row>
    <row r="292" spans="1:14" x14ac:dyDescent="0.2">
      <c r="A292" s="2">
        <v>2032</v>
      </c>
      <c r="B292" s="2" t="s">
        <v>313</v>
      </c>
      <c r="C292" s="2" t="s">
        <v>314</v>
      </c>
      <c r="D292" s="2" t="s">
        <v>315</v>
      </c>
      <c r="E292" s="2" t="s">
        <v>316</v>
      </c>
      <c r="F292" s="2" t="s">
        <v>317</v>
      </c>
      <c r="G292" s="2" t="s">
        <v>318</v>
      </c>
      <c r="H292" s="3" t="s">
        <v>8</v>
      </c>
      <c r="I292" s="2" t="s">
        <v>319</v>
      </c>
      <c r="J292" s="2" t="s">
        <v>165</v>
      </c>
      <c r="K292" s="2" t="s">
        <v>166</v>
      </c>
      <c r="L292" s="2" t="s">
        <v>141</v>
      </c>
      <c r="M292" s="2">
        <v>1</v>
      </c>
      <c r="N292" s="10" t="s">
        <v>875</v>
      </c>
    </row>
    <row r="293" spans="1:14" x14ac:dyDescent="0.2">
      <c r="A293" s="2">
        <v>2039</v>
      </c>
      <c r="B293" s="2" t="s">
        <v>309</v>
      </c>
      <c r="C293" s="2" t="s">
        <v>310</v>
      </c>
      <c r="D293" s="2" t="s">
        <v>39</v>
      </c>
      <c r="E293" s="2" t="s">
        <v>311</v>
      </c>
      <c r="F293" s="2" t="s">
        <v>307</v>
      </c>
      <c r="G293" s="2" t="s">
        <v>312</v>
      </c>
      <c r="H293" s="3" t="s">
        <v>8</v>
      </c>
      <c r="I293" s="2" t="s">
        <v>249</v>
      </c>
      <c r="J293" s="2" t="s">
        <v>165</v>
      </c>
      <c r="K293" s="2" t="s">
        <v>166</v>
      </c>
      <c r="L293" s="2" t="s">
        <v>141</v>
      </c>
      <c r="M293" s="2">
        <v>1</v>
      </c>
      <c r="N293" s="2" t="s">
        <v>21</v>
      </c>
    </row>
    <row r="294" spans="1:14" x14ac:dyDescent="0.2">
      <c r="A294" s="2">
        <v>2042</v>
      </c>
      <c r="B294" s="2" t="s">
        <v>304</v>
      </c>
      <c r="C294" s="2" t="s">
        <v>305</v>
      </c>
      <c r="D294" s="2" t="s">
        <v>39</v>
      </c>
      <c r="E294" s="2" t="s">
        <v>306</v>
      </c>
      <c r="F294" s="2" t="s">
        <v>307</v>
      </c>
      <c r="G294" s="2" t="s">
        <v>308</v>
      </c>
      <c r="H294" s="3" t="s">
        <v>8</v>
      </c>
      <c r="I294" s="2" t="s">
        <v>249</v>
      </c>
      <c r="J294" s="2" t="s">
        <v>165</v>
      </c>
      <c r="K294" s="2" t="s">
        <v>166</v>
      </c>
      <c r="L294" s="2" t="s">
        <v>141</v>
      </c>
      <c r="M294" s="2">
        <v>1</v>
      </c>
      <c r="N294" s="2" t="s">
        <v>21</v>
      </c>
    </row>
    <row r="295" spans="1:14" x14ac:dyDescent="0.2">
      <c r="A295" s="2">
        <v>2061</v>
      </c>
      <c r="B295" s="2" t="s">
        <v>1226</v>
      </c>
      <c r="C295" s="2" t="s">
        <v>1227</v>
      </c>
      <c r="D295" s="2" t="s">
        <v>48</v>
      </c>
      <c r="E295" s="2" t="s">
        <v>1228</v>
      </c>
      <c r="F295" s="2" t="s">
        <v>50</v>
      </c>
      <c r="G295" s="2" t="s">
        <v>1229</v>
      </c>
      <c r="H295" s="3" t="s">
        <v>8</v>
      </c>
      <c r="I295" s="2" t="s">
        <v>52</v>
      </c>
      <c r="J295" s="2" t="s">
        <v>165</v>
      </c>
      <c r="K295" s="2" t="s">
        <v>166</v>
      </c>
      <c r="L295" s="2" t="s">
        <v>141</v>
      </c>
      <c r="M295" s="2">
        <v>1</v>
      </c>
      <c r="N295" s="10" t="s">
        <v>875</v>
      </c>
    </row>
    <row r="296" spans="1:14" x14ac:dyDescent="0.2">
      <c r="A296" s="2">
        <v>2073</v>
      </c>
      <c r="B296" s="2" t="s">
        <v>282</v>
      </c>
      <c r="C296" s="2" t="s">
        <v>283</v>
      </c>
      <c r="D296" s="2" t="s">
        <v>48</v>
      </c>
      <c r="E296" s="2" t="s">
        <v>284</v>
      </c>
      <c r="F296" s="2" t="s">
        <v>285</v>
      </c>
      <c r="G296" s="2" t="s">
        <v>286</v>
      </c>
      <c r="H296" s="3" t="s">
        <v>8</v>
      </c>
      <c r="I296" s="2" t="s">
        <v>85</v>
      </c>
      <c r="J296" s="2" t="s">
        <v>165</v>
      </c>
      <c r="K296" s="2" t="s">
        <v>166</v>
      </c>
      <c r="L296" s="2" t="s">
        <v>141</v>
      </c>
      <c r="M296" s="2">
        <v>1</v>
      </c>
      <c r="N296" s="10" t="s">
        <v>875</v>
      </c>
    </row>
    <row r="297" spans="1:14" x14ac:dyDescent="0.2">
      <c r="A297" s="2">
        <v>2078</v>
      </c>
      <c r="B297" s="2" t="s">
        <v>282</v>
      </c>
      <c r="C297" s="2" t="s">
        <v>283</v>
      </c>
      <c r="D297" s="2" t="s">
        <v>48</v>
      </c>
      <c r="E297" s="2" t="s">
        <v>284</v>
      </c>
      <c r="F297" s="2" t="s">
        <v>285</v>
      </c>
      <c r="G297" s="2" t="s">
        <v>286</v>
      </c>
      <c r="H297" s="3" t="s">
        <v>8</v>
      </c>
      <c r="I297" s="2" t="s">
        <v>85</v>
      </c>
      <c r="J297" s="2" t="s">
        <v>165</v>
      </c>
      <c r="K297" s="2" t="s">
        <v>166</v>
      </c>
      <c r="L297" s="2" t="s">
        <v>141</v>
      </c>
      <c r="M297" s="2">
        <v>1</v>
      </c>
      <c r="N297" s="10" t="s">
        <v>875</v>
      </c>
    </row>
    <row r="298" spans="1:14" x14ac:dyDescent="0.2">
      <c r="A298" s="2">
        <v>2082</v>
      </c>
      <c r="B298" s="2" t="s">
        <v>277</v>
      </c>
      <c r="C298" s="2" t="s">
        <v>278</v>
      </c>
      <c r="D298" s="2" t="s">
        <v>81</v>
      </c>
      <c r="E298" s="2" t="s">
        <v>279</v>
      </c>
      <c r="F298" s="2" t="s">
        <v>280</v>
      </c>
      <c r="G298" s="2" t="s">
        <v>281</v>
      </c>
      <c r="H298" s="3" t="s">
        <v>8</v>
      </c>
      <c r="I298" s="2" t="s">
        <v>85</v>
      </c>
      <c r="J298" s="2" t="s">
        <v>165</v>
      </c>
      <c r="K298" s="2" t="s">
        <v>166</v>
      </c>
      <c r="L298" s="2" t="s">
        <v>141</v>
      </c>
      <c r="M298" s="2">
        <v>1</v>
      </c>
      <c r="N298" s="10" t="s">
        <v>875</v>
      </c>
    </row>
    <row r="299" spans="1:14" x14ac:dyDescent="0.2">
      <c r="A299" s="2">
        <v>2101</v>
      </c>
      <c r="B299" s="2" t="s">
        <v>1192</v>
      </c>
      <c r="C299" s="2" t="s">
        <v>1193</v>
      </c>
      <c r="D299" s="2" t="s">
        <v>48</v>
      </c>
      <c r="E299" s="2" t="s">
        <v>1194</v>
      </c>
      <c r="F299" s="2" t="s">
        <v>280</v>
      </c>
      <c r="G299" s="2" t="s">
        <v>1195</v>
      </c>
      <c r="H299" s="3" t="s">
        <v>8</v>
      </c>
      <c r="I299" s="2" t="s">
        <v>85</v>
      </c>
      <c r="J299" s="2" t="s">
        <v>165</v>
      </c>
      <c r="K299" s="2" t="s">
        <v>166</v>
      </c>
      <c r="L299" s="2" t="s">
        <v>141</v>
      </c>
      <c r="M299" s="2">
        <v>1</v>
      </c>
      <c r="N299" s="10" t="s">
        <v>875</v>
      </c>
    </row>
    <row r="300" spans="1:14" x14ac:dyDescent="0.2">
      <c r="A300" s="2">
        <v>2123</v>
      </c>
      <c r="B300" s="2" t="s">
        <v>1180</v>
      </c>
      <c r="C300" s="2" t="s">
        <v>1181</v>
      </c>
      <c r="D300" s="2" t="s">
        <v>123</v>
      </c>
      <c r="E300" s="2" t="s">
        <v>1182</v>
      </c>
      <c r="F300" s="2" t="s">
        <v>325</v>
      </c>
      <c r="G300" s="2" t="s">
        <v>1183</v>
      </c>
      <c r="H300" s="3" t="s">
        <v>8</v>
      </c>
      <c r="I300" s="2" t="s">
        <v>319</v>
      </c>
      <c r="J300" s="2" t="s">
        <v>165</v>
      </c>
      <c r="K300" s="2" t="s">
        <v>166</v>
      </c>
      <c r="L300" s="2" t="s">
        <v>141</v>
      </c>
      <c r="M300" s="2">
        <v>1</v>
      </c>
      <c r="N300" s="10" t="s">
        <v>875</v>
      </c>
    </row>
    <row r="301" spans="1:14" x14ac:dyDescent="0.2">
      <c r="A301" s="2">
        <v>2128</v>
      </c>
      <c r="B301" s="2" t="s">
        <v>1167</v>
      </c>
      <c r="C301" s="2" t="s">
        <v>1168</v>
      </c>
      <c r="D301" s="2" t="s">
        <v>48</v>
      </c>
      <c r="E301" s="2" t="s">
        <v>1169</v>
      </c>
      <c r="F301" s="2" t="s">
        <v>866</v>
      </c>
      <c r="G301" s="2" t="s">
        <v>1170</v>
      </c>
      <c r="H301" s="3" t="s">
        <v>8</v>
      </c>
      <c r="I301" s="2" t="s">
        <v>85</v>
      </c>
      <c r="J301" s="2" t="s">
        <v>165</v>
      </c>
      <c r="K301" s="2" t="s">
        <v>166</v>
      </c>
      <c r="L301" s="2" t="s">
        <v>141</v>
      </c>
      <c r="M301" s="2">
        <v>1</v>
      </c>
      <c r="N301" s="10" t="s">
        <v>875</v>
      </c>
    </row>
    <row r="302" spans="1:14" x14ac:dyDescent="0.2">
      <c r="A302" s="2">
        <v>2136</v>
      </c>
      <c r="B302" s="2" t="s">
        <v>263</v>
      </c>
      <c r="C302" s="2" t="s">
        <v>264</v>
      </c>
      <c r="D302" s="2" t="s">
        <v>39</v>
      </c>
      <c r="E302" s="2" t="s">
        <v>265</v>
      </c>
      <c r="F302" s="2" t="s">
        <v>255</v>
      </c>
      <c r="G302" s="2" t="s">
        <v>266</v>
      </c>
      <c r="H302" s="3" t="s">
        <v>8</v>
      </c>
      <c r="I302" s="2" t="s">
        <v>43</v>
      </c>
      <c r="J302" s="2" t="s">
        <v>165</v>
      </c>
      <c r="K302" s="2" t="s">
        <v>166</v>
      </c>
      <c r="L302" s="2" t="s">
        <v>141</v>
      </c>
      <c r="M302" s="2">
        <v>1</v>
      </c>
      <c r="N302" s="2" t="s">
        <v>21</v>
      </c>
    </row>
    <row r="303" spans="1:14" x14ac:dyDescent="0.2">
      <c r="A303" s="2">
        <v>2150</v>
      </c>
      <c r="B303" s="2" t="s">
        <v>1157</v>
      </c>
      <c r="C303" s="2" t="s">
        <v>1158</v>
      </c>
      <c r="D303" s="2" t="s">
        <v>48</v>
      </c>
      <c r="E303" s="2" t="s">
        <v>1159</v>
      </c>
      <c r="F303" s="2" t="s">
        <v>1160</v>
      </c>
      <c r="G303" s="2" t="s">
        <v>1161</v>
      </c>
      <c r="H303" s="3" t="s">
        <v>8</v>
      </c>
      <c r="I303" s="2" t="s">
        <v>713</v>
      </c>
      <c r="J303" s="2" t="s">
        <v>165</v>
      </c>
      <c r="K303" s="2" t="s">
        <v>166</v>
      </c>
      <c r="L303" s="2" t="s">
        <v>141</v>
      </c>
      <c r="M303" s="2">
        <v>1</v>
      </c>
      <c r="N303" s="10" t="s">
        <v>875</v>
      </c>
    </row>
    <row r="304" spans="1:14" x14ac:dyDescent="0.2">
      <c r="A304" s="2">
        <v>2160</v>
      </c>
      <c r="B304" s="2" t="s">
        <v>244</v>
      </c>
      <c r="C304" s="2" t="s">
        <v>245</v>
      </c>
      <c r="D304" s="2" t="s">
        <v>39</v>
      </c>
      <c r="E304" s="2" t="s">
        <v>246</v>
      </c>
      <c r="F304" s="2" t="s">
        <v>247</v>
      </c>
      <c r="G304" s="2" t="s">
        <v>248</v>
      </c>
      <c r="H304" s="3" t="s">
        <v>8</v>
      </c>
      <c r="I304" s="2" t="s">
        <v>249</v>
      </c>
      <c r="J304" s="2" t="s">
        <v>165</v>
      </c>
      <c r="K304" s="2" t="s">
        <v>166</v>
      </c>
      <c r="L304" s="2" t="s">
        <v>141</v>
      </c>
      <c r="M304" s="2">
        <v>1</v>
      </c>
      <c r="N304" s="2" t="s">
        <v>21</v>
      </c>
    </row>
    <row r="305" spans="1:14" x14ac:dyDescent="0.2">
      <c r="A305" s="2">
        <v>2162</v>
      </c>
      <c r="B305" s="2" t="s">
        <v>1149</v>
      </c>
      <c r="C305" s="2" t="s">
        <v>1150</v>
      </c>
      <c r="D305" s="2" t="s">
        <v>123</v>
      </c>
      <c r="E305" s="2" t="s">
        <v>1151</v>
      </c>
      <c r="F305" s="2" t="s">
        <v>424</v>
      </c>
      <c r="G305" s="2" t="s">
        <v>1152</v>
      </c>
      <c r="H305" s="3" t="s">
        <v>8</v>
      </c>
      <c r="I305" s="2" t="s">
        <v>319</v>
      </c>
      <c r="J305" s="2" t="s">
        <v>165</v>
      </c>
      <c r="K305" s="2" t="s">
        <v>166</v>
      </c>
      <c r="L305" s="2" t="s">
        <v>141</v>
      </c>
      <c r="M305" s="2">
        <v>1</v>
      </c>
      <c r="N305" s="10" t="s">
        <v>875</v>
      </c>
    </row>
    <row r="306" spans="1:14" x14ac:dyDescent="0.2">
      <c r="A306" s="2">
        <v>2174</v>
      </c>
      <c r="B306" s="2" t="s">
        <v>1175</v>
      </c>
      <c r="C306" s="2" t="s">
        <v>1176</v>
      </c>
      <c r="D306" s="2" t="s">
        <v>48</v>
      </c>
      <c r="E306" s="2" t="s">
        <v>1177</v>
      </c>
      <c r="F306" s="2" t="s">
        <v>529</v>
      </c>
      <c r="G306" s="2" t="s">
        <v>1178</v>
      </c>
      <c r="H306" s="3" t="s">
        <v>8</v>
      </c>
      <c r="I306" s="2" t="s">
        <v>367</v>
      </c>
      <c r="J306" s="2" t="s">
        <v>165</v>
      </c>
      <c r="K306" s="2" t="s">
        <v>166</v>
      </c>
      <c r="L306" s="2" t="s">
        <v>141</v>
      </c>
      <c r="M306" s="2">
        <v>1</v>
      </c>
      <c r="N306" s="10" t="s">
        <v>875</v>
      </c>
    </row>
    <row r="307" spans="1:14" x14ac:dyDescent="0.2">
      <c r="A307" s="2">
        <v>2193</v>
      </c>
      <c r="B307" s="2" t="s">
        <v>1142</v>
      </c>
      <c r="C307" s="2" t="s">
        <v>1143</v>
      </c>
      <c r="D307" s="2" t="s">
        <v>48</v>
      </c>
      <c r="E307" s="2" t="s">
        <v>1144</v>
      </c>
      <c r="F307" s="2" t="s">
        <v>132</v>
      </c>
      <c r="G307" s="2" t="s">
        <v>1145</v>
      </c>
      <c r="H307" s="3" t="s">
        <v>8</v>
      </c>
      <c r="I307" s="2" t="s">
        <v>713</v>
      </c>
      <c r="J307" s="2" t="s">
        <v>165</v>
      </c>
      <c r="K307" s="2" t="s">
        <v>166</v>
      </c>
      <c r="L307" s="2" t="s">
        <v>141</v>
      </c>
      <c r="M307" s="2">
        <v>1</v>
      </c>
      <c r="N307" s="10" t="s">
        <v>875</v>
      </c>
    </row>
    <row r="308" spans="1:14" x14ac:dyDescent="0.2">
      <c r="A308" s="2">
        <v>2199</v>
      </c>
      <c r="B308" s="2" t="s">
        <v>1138</v>
      </c>
      <c r="C308" s="2" t="s">
        <v>1139</v>
      </c>
      <c r="D308" s="2" t="s">
        <v>48</v>
      </c>
      <c r="E308" s="2" t="s">
        <v>1140</v>
      </c>
      <c r="F308" s="2" t="s">
        <v>107</v>
      </c>
      <c r="G308" s="2" t="s">
        <v>1141</v>
      </c>
      <c r="H308" s="3" t="s">
        <v>8</v>
      </c>
      <c r="I308" s="2" t="s">
        <v>713</v>
      </c>
      <c r="J308" s="2" t="s">
        <v>165</v>
      </c>
      <c r="K308" s="2" t="s">
        <v>166</v>
      </c>
      <c r="L308" s="2" t="s">
        <v>141</v>
      </c>
      <c r="M308" s="2">
        <v>1</v>
      </c>
      <c r="N308" s="10" t="s">
        <v>875</v>
      </c>
    </row>
    <row r="309" spans="1:14" x14ac:dyDescent="0.2">
      <c r="A309" s="2">
        <v>2210</v>
      </c>
      <c r="B309" s="2" t="s">
        <v>216</v>
      </c>
      <c r="C309" s="2" t="s">
        <v>217</v>
      </c>
      <c r="D309" s="2" t="s">
        <v>67</v>
      </c>
      <c r="E309" s="2" t="s">
        <v>218</v>
      </c>
      <c r="F309" s="2" t="s">
        <v>219</v>
      </c>
      <c r="G309" s="2" t="s">
        <v>220</v>
      </c>
      <c r="H309" s="3" t="s">
        <v>8</v>
      </c>
      <c r="I309" s="2" t="s">
        <v>71</v>
      </c>
      <c r="J309" s="2" t="s">
        <v>165</v>
      </c>
      <c r="K309" s="2" t="s">
        <v>166</v>
      </c>
      <c r="L309" s="2" t="s">
        <v>141</v>
      </c>
      <c r="M309" s="2">
        <v>1</v>
      </c>
      <c r="N309" s="10" t="s">
        <v>875</v>
      </c>
    </row>
    <row r="310" spans="1:14" x14ac:dyDescent="0.2">
      <c r="A310" s="2">
        <v>2228</v>
      </c>
      <c r="B310" s="2" t="s">
        <v>1121</v>
      </c>
      <c r="C310" s="2" t="s">
        <v>1122</v>
      </c>
      <c r="D310" s="2" t="s">
        <v>48</v>
      </c>
      <c r="E310" s="2" t="s">
        <v>1123</v>
      </c>
      <c r="F310" s="2" t="s">
        <v>1114</v>
      </c>
      <c r="G310" s="2" t="s">
        <v>1124</v>
      </c>
      <c r="H310" s="3" t="s">
        <v>8</v>
      </c>
      <c r="I310" s="2" t="s">
        <v>85</v>
      </c>
      <c r="J310" s="2" t="s">
        <v>165</v>
      </c>
      <c r="K310" s="2" t="s">
        <v>166</v>
      </c>
      <c r="L310" s="2" t="s">
        <v>141</v>
      </c>
      <c r="M310" s="2">
        <v>1</v>
      </c>
      <c r="N310" s="10" t="s">
        <v>875</v>
      </c>
    </row>
    <row r="311" spans="1:14" x14ac:dyDescent="0.2">
      <c r="A311" s="2">
        <v>2230</v>
      </c>
      <c r="B311" s="2" t="s">
        <v>1116</v>
      </c>
      <c r="C311" s="2" t="s">
        <v>1117</v>
      </c>
      <c r="D311" s="2" t="s">
        <v>372</v>
      </c>
      <c r="E311" s="2" t="s">
        <v>1118</v>
      </c>
      <c r="F311" s="2" t="s">
        <v>1119</v>
      </c>
      <c r="G311" s="2" t="s">
        <v>1120</v>
      </c>
      <c r="H311" s="3" t="s">
        <v>8</v>
      </c>
      <c r="I311" s="2" t="s">
        <v>31</v>
      </c>
      <c r="J311" s="2" t="s">
        <v>165</v>
      </c>
      <c r="K311" s="2" t="s">
        <v>166</v>
      </c>
      <c r="L311" s="2" t="s">
        <v>141</v>
      </c>
      <c r="M311" s="2">
        <v>1</v>
      </c>
      <c r="N311" s="10" t="s">
        <v>875</v>
      </c>
    </row>
    <row r="312" spans="1:14" x14ac:dyDescent="0.2">
      <c r="A312" s="2">
        <v>2232</v>
      </c>
      <c r="B312" s="2" t="s">
        <v>1111</v>
      </c>
      <c r="C312" s="2" t="s">
        <v>1112</v>
      </c>
      <c r="D312" s="2" t="s">
        <v>48</v>
      </c>
      <c r="E312" s="2" t="s">
        <v>1113</v>
      </c>
      <c r="F312" s="2" t="s">
        <v>1114</v>
      </c>
      <c r="G312" s="2" t="s">
        <v>1115</v>
      </c>
      <c r="H312" s="3" t="s">
        <v>8</v>
      </c>
      <c r="I312" s="2" t="s">
        <v>85</v>
      </c>
      <c r="J312" s="2" t="s">
        <v>165</v>
      </c>
      <c r="K312" s="2" t="s">
        <v>166</v>
      </c>
      <c r="L312" s="2" t="s">
        <v>141</v>
      </c>
      <c r="M312" s="2">
        <v>1</v>
      </c>
      <c r="N312" s="10" t="s">
        <v>875</v>
      </c>
    </row>
    <row r="313" spans="1:14" x14ac:dyDescent="0.2">
      <c r="A313" s="2">
        <v>2241</v>
      </c>
      <c r="B313" s="2" t="s">
        <v>198</v>
      </c>
      <c r="C313" s="2" t="s">
        <v>199</v>
      </c>
      <c r="D313" s="2" t="s">
        <v>67</v>
      </c>
      <c r="E313" s="2" t="s">
        <v>200</v>
      </c>
      <c r="F313" s="2" t="s">
        <v>201</v>
      </c>
      <c r="G313" s="2" t="s">
        <v>202</v>
      </c>
      <c r="H313" s="3" t="s">
        <v>8</v>
      </c>
      <c r="I313" s="2" t="s">
        <v>71</v>
      </c>
      <c r="J313" s="2" t="s">
        <v>165</v>
      </c>
      <c r="K313" s="2" t="s">
        <v>166</v>
      </c>
      <c r="L313" s="2" t="s">
        <v>141</v>
      </c>
      <c r="M313" s="2">
        <v>1</v>
      </c>
      <c r="N313" s="10" t="s">
        <v>875</v>
      </c>
    </row>
    <row r="314" spans="1:14" x14ac:dyDescent="0.2">
      <c r="A314" s="2">
        <v>2253</v>
      </c>
      <c r="B314" s="2" t="s">
        <v>203</v>
      </c>
      <c r="C314" s="2" t="s">
        <v>204</v>
      </c>
      <c r="D314" s="2" t="s">
        <v>176</v>
      </c>
      <c r="E314" s="2" t="s">
        <v>205</v>
      </c>
      <c r="F314" s="2" t="s">
        <v>206</v>
      </c>
      <c r="G314" s="2" t="s">
        <v>207</v>
      </c>
      <c r="H314" s="3" t="s">
        <v>8</v>
      </c>
      <c r="I314" s="2" t="s">
        <v>180</v>
      </c>
      <c r="J314" s="2" t="s">
        <v>165</v>
      </c>
      <c r="K314" s="2" t="s">
        <v>166</v>
      </c>
      <c r="L314" s="2" t="s">
        <v>141</v>
      </c>
      <c r="M314" s="2">
        <v>1</v>
      </c>
      <c r="N314" s="2" t="s">
        <v>21</v>
      </c>
    </row>
    <row r="315" spans="1:14" x14ac:dyDescent="0.2">
      <c r="A315" s="2">
        <v>2272</v>
      </c>
      <c r="B315" s="2" t="s">
        <v>174</v>
      </c>
      <c r="C315" s="2" t="s">
        <v>175</v>
      </c>
      <c r="D315" s="2" t="s">
        <v>176</v>
      </c>
      <c r="E315" s="2" t="s">
        <v>177</v>
      </c>
      <c r="F315" s="2" t="s">
        <v>178</v>
      </c>
      <c r="G315" s="2" t="s">
        <v>179</v>
      </c>
      <c r="H315" s="3" t="s">
        <v>8</v>
      </c>
      <c r="I315" s="2" t="s">
        <v>180</v>
      </c>
      <c r="J315" s="2" t="s">
        <v>165</v>
      </c>
      <c r="K315" s="2" t="s">
        <v>166</v>
      </c>
      <c r="L315" s="2" t="s">
        <v>141</v>
      </c>
      <c r="M315" s="2">
        <v>1</v>
      </c>
      <c r="N315" s="2" t="s">
        <v>21</v>
      </c>
    </row>
    <row r="316" spans="1:14" x14ac:dyDescent="0.2">
      <c r="A316" s="2">
        <v>2287</v>
      </c>
      <c r="B316" s="2" t="s">
        <v>159</v>
      </c>
      <c r="C316" s="2" t="s">
        <v>160</v>
      </c>
      <c r="D316" s="2" t="s">
        <v>39</v>
      </c>
      <c r="E316" s="2" t="s">
        <v>161</v>
      </c>
      <c r="F316" s="2" t="s">
        <v>41</v>
      </c>
      <c r="G316" s="2" t="s">
        <v>162</v>
      </c>
      <c r="H316" s="3" t="s">
        <v>8</v>
      </c>
      <c r="I316" s="2" t="s">
        <v>43</v>
      </c>
      <c r="J316" s="2" t="s">
        <v>165</v>
      </c>
      <c r="K316" s="2" t="s">
        <v>166</v>
      </c>
      <c r="L316" s="2" t="s">
        <v>141</v>
      </c>
      <c r="M316" s="2">
        <v>1</v>
      </c>
      <c r="N316" s="2" t="s">
        <v>21</v>
      </c>
    </row>
    <row r="317" spans="1:14" x14ac:dyDescent="0.2">
      <c r="A317" s="2">
        <v>2325</v>
      </c>
      <c r="B317" s="2" t="s">
        <v>129</v>
      </c>
      <c r="C317" s="2" t="s">
        <v>130</v>
      </c>
      <c r="D317" s="2" t="s">
        <v>48</v>
      </c>
      <c r="E317" s="2" t="s">
        <v>131</v>
      </c>
      <c r="F317" s="2" t="s">
        <v>132</v>
      </c>
      <c r="G317" s="2" t="s">
        <v>133</v>
      </c>
      <c r="H317" s="3" t="s">
        <v>8</v>
      </c>
      <c r="I317" s="2" t="s">
        <v>85</v>
      </c>
      <c r="J317" s="2" t="s">
        <v>980</v>
      </c>
      <c r="K317" s="2" t="s">
        <v>166</v>
      </c>
      <c r="L317" s="2" t="s">
        <v>141</v>
      </c>
      <c r="M317" s="2">
        <v>1</v>
      </c>
      <c r="N317" s="10" t="s">
        <v>875</v>
      </c>
    </row>
    <row r="318" spans="1:14" x14ac:dyDescent="0.2">
      <c r="A318" s="2">
        <v>2329</v>
      </c>
      <c r="B318" s="2" t="s">
        <v>1058</v>
      </c>
      <c r="C318" s="2" t="s">
        <v>1059</v>
      </c>
      <c r="D318" s="2" t="s">
        <v>27</v>
      </c>
      <c r="E318" s="2" t="s">
        <v>1060</v>
      </c>
      <c r="F318" s="2" t="s">
        <v>275</v>
      </c>
      <c r="G318" s="2" t="s">
        <v>1061</v>
      </c>
      <c r="H318" s="3" t="s">
        <v>8</v>
      </c>
      <c r="I318" s="2" t="s">
        <v>31</v>
      </c>
      <c r="J318" s="2" t="s">
        <v>165</v>
      </c>
      <c r="K318" s="2" t="s">
        <v>166</v>
      </c>
      <c r="L318" s="2" t="s">
        <v>141</v>
      </c>
      <c r="M318" s="2">
        <v>1</v>
      </c>
      <c r="N318" s="10" t="s">
        <v>875</v>
      </c>
    </row>
    <row r="319" spans="1:14" x14ac:dyDescent="0.2">
      <c r="A319" s="2">
        <v>2336</v>
      </c>
      <c r="B319" s="2" t="s">
        <v>1050</v>
      </c>
      <c r="C319" s="2" t="s">
        <v>1051</v>
      </c>
      <c r="D319" s="2" t="s">
        <v>315</v>
      </c>
      <c r="E319" s="2" t="s">
        <v>1052</v>
      </c>
      <c r="F319" s="2" t="s">
        <v>1053</v>
      </c>
      <c r="G319" s="2" t="s">
        <v>1054</v>
      </c>
      <c r="H319" s="3" t="s">
        <v>8</v>
      </c>
      <c r="I319" s="2" t="s">
        <v>713</v>
      </c>
      <c r="J319" s="2" t="s">
        <v>165</v>
      </c>
      <c r="K319" s="2" t="s">
        <v>166</v>
      </c>
      <c r="L319" s="2" t="s">
        <v>141</v>
      </c>
      <c r="M319" s="2">
        <v>1</v>
      </c>
      <c r="N319" s="10" t="s">
        <v>875</v>
      </c>
    </row>
    <row r="320" spans="1:14" x14ac:dyDescent="0.2">
      <c r="A320" s="2">
        <v>2351</v>
      </c>
      <c r="B320" s="2" t="s">
        <v>1038</v>
      </c>
      <c r="C320" s="2" t="s">
        <v>1039</v>
      </c>
      <c r="D320" s="2" t="s">
        <v>123</v>
      </c>
      <c r="E320" s="2" t="s">
        <v>1040</v>
      </c>
      <c r="F320" s="2" t="s">
        <v>424</v>
      </c>
      <c r="G320" s="2" t="s">
        <v>1041</v>
      </c>
      <c r="H320" s="3" t="s">
        <v>8</v>
      </c>
      <c r="I320" s="2" t="s">
        <v>319</v>
      </c>
      <c r="J320" s="2" t="s">
        <v>165</v>
      </c>
      <c r="K320" s="2" t="s">
        <v>166</v>
      </c>
      <c r="L320" s="2" t="s">
        <v>141</v>
      </c>
      <c r="M320" s="2">
        <v>1</v>
      </c>
      <c r="N320" s="10" t="s">
        <v>875</v>
      </c>
    </row>
    <row r="321" spans="1:14" x14ac:dyDescent="0.2">
      <c r="A321" s="2">
        <v>2367</v>
      </c>
      <c r="B321" s="2" t="s">
        <v>1023</v>
      </c>
      <c r="C321" s="2" t="s">
        <v>1024</v>
      </c>
      <c r="D321" s="2" t="s">
        <v>27</v>
      </c>
      <c r="E321" s="2" t="s">
        <v>1025</v>
      </c>
      <c r="F321" s="2" t="s">
        <v>1026</v>
      </c>
      <c r="G321" s="2" t="s">
        <v>1027</v>
      </c>
      <c r="H321" s="3" t="s">
        <v>8</v>
      </c>
      <c r="I321" s="2" t="s">
        <v>71</v>
      </c>
      <c r="J321" s="2" t="s">
        <v>165</v>
      </c>
      <c r="K321" s="2" t="s">
        <v>166</v>
      </c>
      <c r="L321" s="2" t="s">
        <v>141</v>
      </c>
      <c r="M321" s="2">
        <v>1</v>
      </c>
      <c r="N321" s="10" t="s">
        <v>875</v>
      </c>
    </row>
    <row r="322" spans="1:14" x14ac:dyDescent="0.2">
      <c r="A322" s="2">
        <v>2370</v>
      </c>
      <c r="B322" s="2" t="s">
        <v>1019</v>
      </c>
      <c r="C322" s="2" t="s">
        <v>1020</v>
      </c>
      <c r="D322" s="2" t="s">
        <v>48</v>
      </c>
      <c r="E322" s="2" t="s">
        <v>1021</v>
      </c>
      <c r="F322" s="2" t="s">
        <v>1009</v>
      </c>
      <c r="G322" s="2" t="s">
        <v>1022</v>
      </c>
      <c r="H322" s="3" t="s">
        <v>8</v>
      </c>
      <c r="I322" s="2" t="s">
        <v>85</v>
      </c>
      <c r="J322" s="2" t="s">
        <v>165</v>
      </c>
      <c r="K322" s="2" t="s">
        <v>166</v>
      </c>
      <c r="L322" s="2" t="s">
        <v>141</v>
      </c>
      <c r="M322" s="2">
        <v>1</v>
      </c>
      <c r="N322" s="10" t="s">
        <v>875</v>
      </c>
    </row>
    <row r="323" spans="1:14" x14ac:dyDescent="0.2">
      <c r="A323" s="2">
        <v>2379</v>
      </c>
      <c r="B323" s="2" t="s">
        <v>1015</v>
      </c>
      <c r="C323" s="2" t="s">
        <v>1016</v>
      </c>
      <c r="D323" s="2" t="s">
        <v>27</v>
      </c>
      <c r="E323" s="2" t="s">
        <v>1017</v>
      </c>
      <c r="F323" s="2" t="s">
        <v>614</v>
      </c>
      <c r="G323" s="2" t="s">
        <v>1018</v>
      </c>
      <c r="H323" s="3" t="s">
        <v>8</v>
      </c>
      <c r="I323" s="2" t="s">
        <v>71</v>
      </c>
      <c r="J323" s="2" t="s">
        <v>165</v>
      </c>
      <c r="K323" s="2" t="s">
        <v>166</v>
      </c>
      <c r="L323" s="2" t="s">
        <v>141</v>
      </c>
      <c r="M323" s="2">
        <v>1</v>
      </c>
      <c r="N323" s="10" t="s">
        <v>875</v>
      </c>
    </row>
    <row r="324" spans="1:14" x14ac:dyDescent="0.2">
      <c r="A324" s="2">
        <v>2381</v>
      </c>
      <c r="B324" s="2" t="s">
        <v>1011</v>
      </c>
      <c r="C324" s="2" t="s">
        <v>1012</v>
      </c>
      <c r="D324" s="2" t="s">
        <v>372</v>
      </c>
      <c r="E324" s="2" t="s">
        <v>1013</v>
      </c>
      <c r="F324" s="2" t="s">
        <v>945</v>
      </c>
      <c r="G324" s="2" t="s">
        <v>1014</v>
      </c>
      <c r="H324" s="3" t="s">
        <v>8</v>
      </c>
      <c r="I324" s="2" t="s">
        <v>31</v>
      </c>
      <c r="J324" s="2" t="s">
        <v>165</v>
      </c>
      <c r="K324" s="2" t="s">
        <v>166</v>
      </c>
      <c r="L324" s="2" t="s">
        <v>141</v>
      </c>
      <c r="M324" s="2">
        <v>1</v>
      </c>
      <c r="N324" s="10" t="s">
        <v>875</v>
      </c>
    </row>
    <row r="325" spans="1:14" x14ac:dyDescent="0.2">
      <c r="A325" s="2">
        <v>2384</v>
      </c>
      <c r="B325" s="2" t="s">
        <v>1006</v>
      </c>
      <c r="C325" s="2" t="s">
        <v>1007</v>
      </c>
      <c r="D325" s="2" t="s">
        <v>48</v>
      </c>
      <c r="E325" s="2" t="s">
        <v>1008</v>
      </c>
      <c r="F325" s="2" t="s">
        <v>1009</v>
      </c>
      <c r="G325" s="2" t="s">
        <v>1010</v>
      </c>
      <c r="H325" s="3" t="s">
        <v>8</v>
      </c>
      <c r="I325" s="2" t="s">
        <v>85</v>
      </c>
      <c r="J325" s="2" t="s">
        <v>165</v>
      </c>
      <c r="K325" s="2" t="s">
        <v>166</v>
      </c>
      <c r="L325" s="2" t="s">
        <v>141</v>
      </c>
      <c r="M325" s="2">
        <v>1</v>
      </c>
      <c r="N325" s="10" t="s">
        <v>875</v>
      </c>
    </row>
    <row r="326" spans="1:14" x14ac:dyDescent="0.2">
      <c r="A326" s="2">
        <v>2393</v>
      </c>
      <c r="B326" s="2" t="s">
        <v>104</v>
      </c>
      <c r="C326" s="2" t="s">
        <v>105</v>
      </c>
      <c r="D326" s="2" t="s">
        <v>48</v>
      </c>
      <c r="E326" s="2" t="s">
        <v>106</v>
      </c>
      <c r="F326" s="2" t="s">
        <v>107</v>
      </c>
      <c r="G326" s="2" t="s">
        <v>108</v>
      </c>
      <c r="H326" s="3" t="s">
        <v>8</v>
      </c>
      <c r="I326" s="2" t="s">
        <v>85</v>
      </c>
      <c r="J326" s="2" t="s">
        <v>165</v>
      </c>
      <c r="K326" s="2" t="s">
        <v>166</v>
      </c>
      <c r="L326" s="2" t="s">
        <v>141</v>
      </c>
      <c r="M326" s="2">
        <v>1</v>
      </c>
      <c r="N326" s="10" t="s">
        <v>875</v>
      </c>
    </row>
    <row r="327" spans="1:14" x14ac:dyDescent="0.2">
      <c r="A327" s="2">
        <v>2395</v>
      </c>
      <c r="B327" s="2" t="s">
        <v>1002</v>
      </c>
      <c r="C327" s="2" t="s">
        <v>1003</v>
      </c>
      <c r="D327" s="2" t="s">
        <v>48</v>
      </c>
      <c r="E327" s="2" t="s">
        <v>1004</v>
      </c>
      <c r="F327" s="2" t="s">
        <v>924</v>
      </c>
      <c r="G327" s="2" t="s">
        <v>1005</v>
      </c>
      <c r="H327" s="3" t="s">
        <v>8</v>
      </c>
      <c r="I327" s="2" t="s">
        <v>853</v>
      </c>
      <c r="J327" s="2" t="s">
        <v>165</v>
      </c>
      <c r="K327" s="2" t="s">
        <v>166</v>
      </c>
      <c r="L327" s="2" t="s">
        <v>141</v>
      </c>
      <c r="M327" s="2">
        <v>1</v>
      </c>
      <c r="N327" s="10" t="s">
        <v>875</v>
      </c>
    </row>
    <row r="328" spans="1:14" x14ac:dyDescent="0.2">
      <c r="A328" s="2">
        <v>2399</v>
      </c>
      <c r="B328" s="2" t="s">
        <v>998</v>
      </c>
      <c r="C328" s="2" t="s">
        <v>999</v>
      </c>
      <c r="D328" s="2" t="s">
        <v>48</v>
      </c>
      <c r="E328" s="2" t="s">
        <v>1000</v>
      </c>
      <c r="F328" s="2" t="s">
        <v>100</v>
      </c>
      <c r="G328" s="2" t="s">
        <v>1001</v>
      </c>
      <c r="H328" s="3" t="s">
        <v>8</v>
      </c>
      <c r="I328" s="2" t="s">
        <v>85</v>
      </c>
      <c r="J328" s="2" t="s">
        <v>165</v>
      </c>
      <c r="K328" s="2" t="s">
        <v>166</v>
      </c>
      <c r="L328" s="2" t="s">
        <v>141</v>
      </c>
      <c r="M328" s="2">
        <v>1</v>
      </c>
      <c r="N328" s="10" t="s">
        <v>875</v>
      </c>
    </row>
    <row r="329" spans="1:14" x14ac:dyDescent="0.2">
      <c r="A329" s="2">
        <v>2407</v>
      </c>
      <c r="B329" s="2" t="s">
        <v>988</v>
      </c>
      <c r="C329" s="2" t="s">
        <v>989</v>
      </c>
      <c r="D329" s="2" t="s">
        <v>48</v>
      </c>
      <c r="E329" s="2" t="s">
        <v>990</v>
      </c>
      <c r="F329" s="2" t="s">
        <v>132</v>
      </c>
      <c r="G329" s="2" t="s">
        <v>991</v>
      </c>
      <c r="H329" s="3" t="s">
        <v>8</v>
      </c>
      <c r="I329" s="2" t="s">
        <v>85</v>
      </c>
      <c r="J329" s="2" t="s">
        <v>165</v>
      </c>
      <c r="K329" s="2" t="s">
        <v>166</v>
      </c>
      <c r="L329" s="2" t="s">
        <v>141</v>
      </c>
      <c r="M329" s="2">
        <v>1</v>
      </c>
      <c r="N329" s="10" t="s">
        <v>875</v>
      </c>
    </row>
    <row r="330" spans="1:14" x14ac:dyDescent="0.2">
      <c r="A330" s="2">
        <v>2415</v>
      </c>
      <c r="B330" s="2" t="s">
        <v>89</v>
      </c>
      <c r="C330" s="2" t="s">
        <v>90</v>
      </c>
      <c r="D330" s="2" t="s">
        <v>48</v>
      </c>
      <c r="E330" s="2" t="s">
        <v>91</v>
      </c>
      <c r="F330" s="2" t="s">
        <v>92</v>
      </c>
      <c r="G330" s="2" t="s">
        <v>93</v>
      </c>
      <c r="H330" s="3" t="s">
        <v>8</v>
      </c>
      <c r="I330" s="2" t="s">
        <v>85</v>
      </c>
      <c r="J330" s="2" t="s">
        <v>165</v>
      </c>
      <c r="K330" s="2" t="s">
        <v>166</v>
      </c>
      <c r="L330" s="2" t="s">
        <v>141</v>
      </c>
      <c r="M330" s="2">
        <v>1</v>
      </c>
      <c r="N330" s="10" t="s">
        <v>875</v>
      </c>
    </row>
    <row r="331" spans="1:14" x14ac:dyDescent="0.2">
      <c r="A331" s="2">
        <v>2419</v>
      </c>
      <c r="B331" s="2" t="s">
        <v>982</v>
      </c>
      <c r="C331" s="2" t="s">
        <v>983</v>
      </c>
      <c r="D331" s="2" t="s">
        <v>48</v>
      </c>
      <c r="E331" s="2" t="s">
        <v>984</v>
      </c>
      <c r="F331" s="2" t="s">
        <v>92</v>
      </c>
      <c r="G331" s="2" t="s">
        <v>985</v>
      </c>
      <c r="H331" s="3" t="s">
        <v>8</v>
      </c>
      <c r="I331" s="2" t="s">
        <v>85</v>
      </c>
      <c r="J331" s="2" t="s">
        <v>165</v>
      </c>
      <c r="K331" s="2" t="s">
        <v>166</v>
      </c>
      <c r="L331" s="2" t="s">
        <v>141</v>
      </c>
      <c r="M331" s="2">
        <v>1</v>
      </c>
      <c r="N331" s="10" t="s">
        <v>875</v>
      </c>
    </row>
    <row r="332" spans="1:14" x14ac:dyDescent="0.2">
      <c r="A332" s="2">
        <v>2420</v>
      </c>
      <c r="B332" s="2" t="s">
        <v>976</v>
      </c>
      <c r="C332" s="2" t="s">
        <v>977</v>
      </c>
      <c r="D332" s="2" t="s">
        <v>48</v>
      </c>
      <c r="E332" s="2" t="s">
        <v>978</v>
      </c>
      <c r="F332" s="2" t="s">
        <v>974</v>
      </c>
      <c r="G332" s="2" t="s">
        <v>979</v>
      </c>
      <c r="H332" s="3" t="s">
        <v>8</v>
      </c>
      <c r="I332" s="2" t="s">
        <v>85</v>
      </c>
      <c r="J332" s="2" t="s">
        <v>980</v>
      </c>
      <c r="K332" s="2" t="s">
        <v>166</v>
      </c>
      <c r="L332" s="2" t="s">
        <v>141</v>
      </c>
      <c r="M332" s="2">
        <v>1</v>
      </c>
      <c r="N332" s="10" t="s">
        <v>875</v>
      </c>
    </row>
    <row r="333" spans="1:14" x14ac:dyDescent="0.2">
      <c r="A333" s="2">
        <v>2424</v>
      </c>
      <c r="B333" s="2" t="s">
        <v>971</v>
      </c>
      <c r="C333" s="2" t="s">
        <v>972</v>
      </c>
      <c r="D333" s="2" t="s">
        <v>48</v>
      </c>
      <c r="E333" s="2" t="s">
        <v>973</v>
      </c>
      <c r="F333" s="2" t="s">
        <v>974</v>
      </c>
      <c r="G333" s="2" t="s">
        <v>975</v>
      </c>
      <c r="H333" s="3" t="s">
        <v>8</v>
      </c>
      <c r="I333" s="2" t="s">
        <v>85</v>
      </c>
      <c r="J333" s="2" t="s">
        <v>165</v>
      </c>
      <c r="K333" s="2" t="s">
        <v>166</v>
      </c>
      <c r="L333" s="2" t="s">
        <v>141</v>
      </c>
      <c r="M333" s="2">
        <v>1</v>
      </c>
      <c r="N333" s="10" t="s">
        <v>875</v>
      </c>
    </row>
    <row r="334" spans="1:14" x14ac:dyDescent="0.2">
      <c r="A334" s="2">
        <v>2446</v>
      </c>
      <c r="B334" s="2" t="s">
        <v>74</v>
      </c>
      <c r="C334" s="2" t="s">
        <v>75</v>
      </c>
      <c r="D334" s="2" t="s">
        <v>67</v>
      </c>
      <c r="E334" s="2" t="s">
        <v>76</v>
      </c>
      <c r="F334" s="2" t="s">
        <v>69</v>
      </c>
      <c r="G334" s="2" t="s">
        <v>77</v>
      </c>
      <c r="H334" s="3" t="s">
        <v>8</v>
      </c>
      <c r="I334" s="2" t="s">
        <v>71</v>
      </c>
      <c r="J334" s="2" t="s">
        <v>165</v>
      </c>
      <c r="K334" s="2" t="s">
        <v>166</v>
      </c>
      <c r="L334" s="2" t="s">
        <v>141</v>
      </c>
      <c r="M334" s="2">
        <v>1</v>
      </c>
      <c r="N334" s="10" t="s">
        <v>875</v>
      </c>
    </row>
    <row r="335" spans="1:14" x14ac:dyDescent="0.2">
      <c r="A335" s="2">
        <v>2459</v>
      </c>
      <c r="B335" s="2" t="s">
        <v>953</v>
      </c>
      <c r="C335" s="2" t="s">
        <v>954</v>
      </c>
      <c r="D335" s="2" t="s">
        <v>67</v>
      </c>
      <c r="E335" s="2" t="s">
        <v>955</v>
      </c>
      <c r="F335" s="2" t="s">
        <v>69</v>
      </c>
      <c r="G335" s="2" t="s">
        <v>956</v>
      </c>
      <c r="H335" s="3" t="s">
        <v>8</v>
      </c>
      <c r="I335" s="2" t="s">
        <v>71</v>
      </c>
      <c r="J335" s="2" t="s">
        <v>165</v>
      </c>
      <c r="K335" s="2" t="s">
        <v>166</v>
      </c>
      <c r="L335" s="2" t="s">
        <v>141</v>
      </c>
      <c r="M335" s="2">
        <v>1</v>
      </c>
      <c r="N335" s="10" t="s">
        <v>875</v>
      </c>
    </row>
    <row r="336" spans="1:14" x14ac:dyDescent="0.2">
      <c r="A336" s="2">
        <v>2468</v>
      </c>
      <c r="B336" s="2" t="s">
        <v>947</v>
      </c>
      <c r="C336" s="2" t="s">
        <v>948</v>
      </c>
      <c r="D336" s="2" t="s">
        <v>48</v>
      </c>
      <c r="E336" s="2" t="s">
        <v>949</v>
      </c>
      <c r="F336" s="2" t="s">
        <v>57</v>
      </c>
      <c r="G336" s="2" t="s">
        <v>950</v>
      </c>
      <c r="H336" s="3" t="s">
        <v>8</v>
      </c>
      <c r="I336" s="2" t="s">
        <v>59</v>
      </c>
      <c r="J336" s="2" t="s">
        <v>165</v>
      </c>
      <c r="K336" s="2" t="s">
        <v>166</v>
      </c>
      <c r="L336" s="2" t="s">
        <v>141</v>
      </c>
      <c r="M336" s="2">
        <v>1</v>
      </c>
      <c r="N336" s="10" t="s">
        <v>875</v>
      </c>
    </row>
    <row r="337" spans="1:14" x14ac:dyDescent="0.2">
      <c r="A337" s="2">
        <v>2475</v>
      </c>
      <c r="B337" s="2" t="s">
        <v>942</v>
      </c>
      <c r="C337" s="2" t="s">
        <v>943</v>
      </c>
      <c r="D337" s="2" t="s">
        <v>372</v>
      </c>
      <c r="E337" s="2" t="s">
        <v>944</v>
      </c>
      <c r="F337" s="2" t="s">
        <v>945</v>
      </c>
      <c r="G337" s="2" t="s">
        <v>946</v>
      </c>
      <c r="H337" s="3" t="s">
        <v>8</v>
      </c>
      <c r="I337" s="2" t="s">
        <v>31</v>
      </c>
      <c r="J337" s="2" t="s">
        <v>165</v>
      </c>
      <c r="K337" s="2" t="s">
        <v>166</v>
      </c>
      <c r="L337" s="2" t="s">
        <v>141</v>
      </c>
      <c r="M337" s="2">
        <v>1</v>
      </c>
      <c r="N337" s="10" t="s">
        <v>875</v>
      </c>
    </row>
    <row r="338" spans="1:14" x14ac:dyDescent="0.2">
      <c r="A338" s="2">
        <v>2481</v>
      </c>
      <c r="B338" s="2" t="s">
        <v>938</v>
      </c>
      <c r="C338" s="2" t="s">
        <v>939</v>
      </c>
      <c r="D338" s="2" t="s">
        <v>48</v>
      </c>
      <c r="E338" s="2" t="s">
        <v>940</v>
      </c>
      <c r="F338" s="2" t="s">
        <v>692</v>
      </c>
      <c r="G338" s="2" t="s">
        <v>941</v>
      </c>
      <c r="H338" s="3" t="s">
        <v>8</v>
      </c>
      <c r="I338" s="2" t="s">
        <v>85</v>
      </c>
      <c r="J338" s="2" t="s">
        <v>165</v>
      </c>
      <c r="K338" s="2" t="s">
        <v>166</v>
      </c>
      <c r="L338" s="2" t="s">
        <v>141</v>
      </c>
      <c r="M338" s="2">
        <v>1</v>
      </c>
      <c r="N338" s="10" t="s">
        <v>875</v>
      </c>
    </row>
    <row r="339" spans="1:14" x14ac:dyDescent="0.2">
      <c r="A339" s="2">
        <v>2488</v>
      </c>
      <c r="B339" s="2" t="s">
        <v>926</v>
      </c>
      <c r="C339" s="2" t="s">
        <v>927</v>
      </c>
      <c r="D339" s="2" t="s">
        <v>123</v>
      </c>
      <c r="E339" s="2" t="s">
        <v>928</v>
      </c>
      <c r="F339" s="2" t="s">
        <v>374</v>
      </c>
      <c r="G339" s="2" t="s">
        <v>929</v>
      </c>
      <c r="H339" s="3" t="s">
        <v>8</v>
      </c>
      <c r="I339" s="2" t="s">
        <v>713</v>
      </c>
      <c r="J339" s="2" t="s">
        <v>165</v>
      </c>
      <c r="K339" s="2" t="s">
        <v>166</v>
      </c>
      <c r="L339" s="2" t="s">
        <v>141</v>
      </c>
      <c r="M339" s="2">
        <v>1</v>
      </c>
      <c r="N339" s="10" t="s">
        <v>875</v>
      </c>
    </row>
    <row r="340" spans="1:14" x14ac:dyDescent="0.2">
      <c r="A340" s="2">
        <v>2494</v>
      </c>
      <c r="B340" s="2" t="s">
        <v>916</v>
      </c>
      <c r="C340" s="2" t="s">
        <v>917</v>
      </c>
      <c r="D340" s="2" t="s">
        <v>48</v>
      </c>
      <c r="E340" s="2" t="s">
        <v>918</v>
      </c>
      <c r="F340" s="2" t="s">
        <v>919</v>
      </c>
      <c r="G340" s="2" t="s">
        <v>920</v>
      </c>
      <c r="H340" s="3" t="s">
        <v>8</v>
      </c>
      <c r="I340" s="2" t="s">
        <v>59</v>
      </c>
      <c r="J340" s="2" t="s">
        <v>165</v>
      </c>
      <c r="K340" s="2" t="s">
        <v>166</v>
      </c>
      <c r="L340" s="2" t="s">
        <v>141</v>
      </c>
      <c r="M340" s="2">
        <v>1</v>
      </c>
      <c r="N340" s="10" t="s">
        <v>875</v>
      </c>
    </row>
    <row r="341" spans="1:14" x14ac:dyDescent="0.2">
      <c r="A341" s="2">
        <v>2498</v>
      </c>
      <c r="B341" s="2" t="s">
        <v>911</v>
      </c>
      <c r="C341" s="2" t="s">
        <v>912</v>
      </c>
      <c r="D341" s="2" t="s">
        <v>27</v>
      </c>
      <c r="E341" s="2" t="s">
        <v>913</v>
      </c>
      <c r="F341" s="2" t="s">
        <v>393</v>
      </c>
      <c r="G341" s="2" t="s">
        <v>914</v>
      </c>
      <c r="H341" s="3" t="s">
        <v>8</v>
      </c>
      <c r="I341" s="2" t="s">
        <v>31</v>
      </c>
      <c r="J341" s="2" t="s">
        <v>165</v>
      </c>
      <c r="K341" s="2" t="s">
        <v>166</v>
      </c>
      <c r="L341" s="2" t="s">
        <v>141</v>
      </c>
      <c r="M341" s="2">
        <v>1</v>
      </c>
      <c r="N341" s="10" t="s">
        <v>875</v>
      </c>
    </row>
    <row r="342" spans="1:14" x14ac:dyDescent="0.2">
      <c r="A342" s="2">
        <v>2504</v>
      </c>
      <c r="B342" s="2" t="s">
        <v>46</v>
      </c>
      <c r="C342" s="2" t="s">
        <v>47</v>
      </c>
      <c r="D342" s="2" t="s">
        <v>48</v>
      </c>
      <c r="E342" s="2" t="s">
        <v>49</v>
      </c>
      <c r="F342" s="2" t="s">
        <v>50</v>
      </c>
      <c r="G342" s="2" t="s">
        <v>51</v>
      </c>
      <c r="H342" s="3" t="s">
        <v>8</v>
      </c>
      <c r="I342" s="2" t="s">
        <v>52</v>
      </c>
      <c r="J342" s="2" t="s">
        <v>165</v>
      </c>
      <c r="K342" s="2" t="s">
        <v>166</v>
      </c>
      <c r="L342" s="2" t="s">
        <v>141</v>
      </c>
      <c r="M342" s="2">
        <v>1</v>
      </c>
      <c r="N342" s="10" t="s">
        <v>875</v>
      </c>
    </row>
    <row r="343" spans="1:14" x14ac:dyDescent="0.2">
      <c r="A343" s="2">
        <v>2509</v>
      </c>
      <c r="B343" s="2" t="s">
        <v>902</v>
      </c>
      <c r="C343" s="2" t="s">
        <v>903</v>
      </c>
      <c r="D343" s="2" t="s">
        <v>48</v>
      </c>
      <c r="E343" s="2" t="s">
        <v>904</v>
      </c>
      <c r="F343" s="2" t="s">
        <v>50</v>
      </c>
      <c r="G343" s="2" t="s">
        <v>905</v>
      </c>
      <c r="H343" s="3" t="s">
        <v>8</v>
      </c>
      <c r="I343" s="2" t="s">
        <v>52</v>
      </c>
      <c r="J343" s="2" t="s">
        <v>165</v>
      </c>
      <c r="K343" s="2" t="s">
        <v>166</v>
      </c>
      <c r="L343" s="2" t="s">
        <v>141</v>
      </c>
      <c r="M343" s="2">
        <v>1</v>
      </c>
      <c r="N343" s="10" t="s">
        <v>875</v>
      </c>
    </row>
    <row r="344" spans="1:14" x14ac:dyDescent="0.2">
      <c r="A344" s="2">
        <v>2515</v>
      </c>
      <c r="B344" s="2" t="s">
        <v>894</v>
      </c>
      <c r="C344" s="2" t="s">
        <v>895</v>
      </c>
      <c r="D344" s="2" t="s">
        <v>48</v>
      </c>
      <c r="E344" s="2" t="s">
        <v>896</v>
      </c>
      <c r="F344" s="2" t="s">
        <v>842</v>
      </c>
      <c r="G344" s="2" t="s">
        <v>897</v>
      </c>
      <c r="H344" s="3" t="s">
        <v>8</v>
      </c>
      <c r="I344" s="2" t="s">
        <v>713</v>
      </c>
      <c r="J344" s="2" t="s">
        <v>165</v>
      </c>
      <c r="K344" s="2" t="s">
        <v>166</v>
      </c>
      <c r="L344" s="2" t="s">
        <v>141</v>
      </c>
      <c r="M344" s="2">
        <v>1</v>
      </c>
      <c r="N344" s="10" t="s">
        <v>875</v>
      </c>
    </row>
    <row r="345" spans="1:14" x14ac:dyDescent="0.2">
      <c r="A345" s="2">
        <v>2520</v>
      </c>
      <c r="B345" s="2" t="s">
        <v>881</v>
      </c>
      <c r="C345" s="2" t="s">
        <v>882</v>
      </c>
      <c r="D345" s="2" t="s">
        <v>48</v>
      </c>
      <c r="E345" s="2" t="s">
        <v>883</v>
      </c>
      <c r="F345" s="2" t="s">
        <v>884</v>
      </c>
      <c r="G345" s="2" t="s">
        <v>885</v>
      </c>
      <c r="H345" s="3" t="s">
        <v>8</v>
      </c>
      <c r="I345" s="2" t="s">
        <v>713</v>
      </c>
      <c r="J345" s="2" t="s">
        <v>165</v>
      </c>
      <c r="K345" s="2" t="s">
        <v>166</v>
      </c>
      <c r="L345" s="2" t="s">
        <v>141</v>
      </c>
      <c r="M345" s="2">
        <v>1</v>
      </c>
      <c r="N345" s="10" t="s">
        <v>875</v>
      </c>
    </row>
    <row r="346" spans="1:14" x14ac:dyDescent="0.2">
      <c r="A346" s="2">
        <v>2525</v>
      </c>
      <c r="B346" s="2" t="s">
        <v>25</v>
      </c>
      <c r="C346" s="2" t="s">
        <v>26</v>
      </c>
      <c r="D346" s="2" t="s">
        <v>27</v>
      </c>
      <c r="E346" s="2" t="s">
        <v>28</v>
      </c>
      <c r="F346" s="2" t="s">
        <v>29</v>
      </c>
      <c r="G346" s="2" t="s">
        <v>30</v>
      </c>
      <c r="H346" s="3" t="s">
        <v>8</v>
      </c>
      <c r="I346" s="2" t="s">
        <v>31</v>
      </c>
      <c r="J346" s="2" t="s">
        <v>165</v>
      </c>
      <c r="K346" s="2" t="s">
        <v>166</v>
      </c>
      <c r="L346" s="2" t="s">
        <v>141</v>
      </c>
      <c r="M346" s="2">
        <v>1</v>
      </c>
      <c r="N346" s="10" t="s">
        <v>875</v>
      </c>
    </row>
    <row r="347" spans="1:14" x14ac:dyDescent="0.2">
      <c r="A347" s="2">
        <v>84</v>
      </c>
      <c r="B347" s="2" t="s">
        <v>855</v>
      </c>
      <c r="C347" s="2" t="s">
        <v>856</v>
      </c>
      <c r="D347" s="2" t="s">
        <v>67</v>
      </c>
      <c r="E347" s="2" t="s">
        <v>857</v>
      </c>
      <c r="F347" s="2" t="s">
        <v>69</v>
      </c>
      <c r="G347" s="2" t="s">
        <v>858</v>
      </c>
      <c r="H347" s="3" t="s">
        <v>8</v>
      </c>
      <c r="I347" s="2" t="s">
        <v>71</v>
      </c>
      <c r="J347" s="2" t="s">
        <v>486</v>
      </c>
      <c r="K347" s="2" t="s">
        <v>487</v>
      </c>
      <c r="L347" s="2" t="s">
        <v>120</v>
      </c>
      <c r="M347" s="2">
        <v>1</v>
      </c>
      <c r="N347" s="2" t="s">
        <v>21</v>
      </c>
    </row>
    <row r="348" spans="1:14" x14ac:dyDescent="0.2">
      <c r="A348" s="2">
        <v>230</v>
      </c>
      <c r="B348" s="2" t="s">
        <v>826</v>
      </c>
      <c r="C348" s="2" t="s">
        <v>827</v>
      </c>
      <c r="D348" s="2" t="s">
        <v>67</v>
      </c>
      <c r="E348" s="2" t="s">
        <v>828</v>
      </c>
      <c r="F348" s="2" t="s">
        <v>597</v>
      </c>
      <c r="G348" s="2" t="s">
        <v>829</v>
      </c>
      <c r="H348" s="3" t="s">
        <v>8</v>
      </c>
      <c r="I348" s="2" t="s">
        <v>71</v>
      </c>
      <c r="J348" s="2" t="s">
        <v>486</v>
      </c>
      <c r="K348" s="2" t="s">
        <v>487</v>
      </c>
      <c r="L348" s="2" t="s">
        <v>120</v>
      </c>
      <c r="M348" s="2">
        <v>1</v>
      </c>
      <c r="N348" s="2" t="s">
        <v>21</v>
      </c>
    </row>
    <row r="349" spans="1:14" x14ac:dyDescent="0.2">
      <c r="A349" s="2">
        <v>374</v>
      </c>
      <c r="B349" s="2" t="s">
        <v>793</v>
      </c>
      <c r="C349" s="2" t="s">
        <v>794</v>
      </c>
      <c r="D349" s="2" t="s">
        <v>48</v>
      </c>
      <c r="E349" s="2" t="s">
        <v>795</v>
      </c>
      <c r="F349" s="2" t="s">
        <v>796</v>
      </c>
      <c r="G349" s="2" t="s">
        <v>797</v>
      </c>
      <c r="H349" s="3" t="s">
        <v>8</v>
      </c>
      <c r="I349" s="2" t="s">
        <v>367</v>
      </c>
      <c r="J349" s="2" t="s">
        <v>798</v>
      </c>
      <c r="K349" s="2" t="s">
        <v>487</v>
      </c>
      <c r="L349" s="2" t="s">
        <v>120</v>
      </c>
      <c r="M349" s="2">
        <v>1</v>
      </c>
      <c r="N349" s="2" t="s">
        <v>21</v>
      </c>
    </row>
    <row r="350" spans="1:14" x14ac:dyDescent="0.2">
      <c r="A350" s="2">
        <v>421</v>
      </c>
      <c r="B350" s="2" t="s">
        <v>779</v>
      </c>
      <c r="C350" s="2" t="s">
        <v>780</v>
      </c>
      <c r="D350" s="2" t="s">
        <v>48</v>
      </c>
      <c r="E350" s="2" t="s">
        <v>781</v>
      </c>
      <c r="F350" s="2" t="s">
        <v>777</v>
      </c>
      <c r="G350" s="2" t="s">
        <v>782</v>
      </c>
      <c r="H350" s="3" t="s">
        <v>8</v>
      </c>
      <c r="I350" s="2" t="s">
        <v>85</v>
      </c>
      <c r="J350" s="2" t="s">
        <v>486</v>
      </c>
      <c r="K350" s="2" t="s">
        <v>487</v>
      </c>
      <c r="L350" s="2" t="s">
        <v>120</v>
      </c>
      <c r="M350" s="2">
        <v>1</v>
      </c>
      <c r="N350" s="2" t="s">
        <v>21</v>
      </c>
    </row>
    <row r="351" spans="1:14" x14ac:dyDescent="0.2">
      <c r="A351" s="2">
        <v>909</v>
      </c>
      <c r="B351" s="2" t="s">
        <v>632</v>
      </c>
      <c r="C351" s="2" t="s">
        <v>633</v>
      </c>
      <c r="D351" s="2" t="s">
        <v>67</v>
      </c>
      <c r="E351" s="2" t="s">
        <v>634</v>
      </c>
      <c r="F351" s="2" t="s">
        <v>635</v>
      </c>
      <c r="G351" s="2" t="s">
        <v>636</v>
      </c>
      <c r="H351" s="3" t="s">
        <v>8</v>
      </c>
      <c r="I351" s="2" t="s">
        <v>71</v>
      </c>
      <c r="J351" s="2" t="s">
        <v>486</v>
      </c>
      <c r="K351" s="2" t="s">
        <v>487</v>
      </c>
      <c r="L351" s="2" t="s">
        <v>120</v>
      </c>
      <c r="M351" s="2">
        <v>1</v>
      </c>
      <c r="N351" s="2" t="s">
        <v>21</v>
      </c>
    </row>
    <row r="352" spans="1:14" x14ac:dyDescent="0.2">
      <c r="A352" s="2">
        <v>911</v>
      </c>
      <c r="B352" s="2" t="s">
        <v>632</v>
      </c>
      <c r="C352" s="2" t="s">
        <v>633</v>
      </c>
      <c r="D352" s="2" t="s">
        <v>67</v>
      </c>
      <c r="E352" s="2" t="s">
        <v>634</v>
      </c>
      <c r="F352" s="2" t="s">
        <v>635</v>
      </c>
      <c r="G352" s="2" t="s">
        <v>636</v>
      </c>
      <c r="H352" s="3" t="s">
        <v>8</v>
      </c>
      <c r="I352" s="2" t="s">
        <v>71</v>
      </c>
      <c r="J352" s="2" t="s">
        <v>486</v>
      </c>
      <c r="K352" s="2" t="s">
        <v>487</v>
      </c>
      <c r="L352" s="2" t="s">
        <v>120</v>
      </c>
      <c r="M352" s="2">
        <v>1</v>
      </c>
      <c r="N352" s="2" t="s">
        <v>21</v>
      </c>
    </row>
    <row r="353" spans="1:14" x14ac:dyDescent="0.2">
      <c r="A353" s="2">
        <v>1679</v>
      </c>
      <c r="B353" s="2" t="s">
        <v>488</v>
      </c>
      <c r="C353" s="2" t="s">
        <v>489</v>
      </c>
      <c r="D353" s="2" t="s">
        <v>27</v>
      </c>
      <c r="E353" s="2" t="s">
        <v>490</v>
      </c>
      <c r="F353" s="2" t="s">
        <v>112</v>
      </c>
      <c r="G353" s="2" t="s">
        <v>491</v>
      </c>
      <c r="H353" s="3" t="s">
        <v>8</v>
      </c>
      <c r="I353" s="2" t="s">
        <v>71</v>
      </c>
      <c r="J353" s="2" t="s">
        <v>486</v>
      </c>
      <c r="K353" s="2" t="s">
        <v>487</v>
      </c>
      <c r="L353" s="2" t="s">
        <v>120</v>
      </c>
      <c r="M353" s="2">
        <v>1</v>
      </c>
      <c r="N353" s="2" t="s">
        <v>21</v>
      </c>
    </row>
    <row r="354" spans="1:14" x14ac:dyDescent="0.2">
      <c r="A354" s="2">
        <v>1697</v>
      </c>
      <c r="B354" s="2" t="s">
        <v>481</v>
      </c>
      <c r="C354" s="2" t="s">
        <v>482</v>
      </c>
      <c r="D354" s="2" t="s">
        <v>67</v>
      </c>
      <c r="E354" s="2" t="s">
        <v>483</v>
      </c>
      <c r="F354" s="2" t="s">
        <v>484</v>
      </c>
      <c r="G354" s="2" t="s">
        <v>485</v>
      </c>
      <c r="H354" s="3" t="s">
        <v>8</v>
      </c>
      <c r="I354" s="2" t="s">
        <v>71</v>
      </c>
      <c r="J354" s="2" t="s">
        <v>486</v>
      </c>
      <c r="K354" s="2" t="s">
        <v>487</v>
      </c>
      <c r="L354" s="2" t="s">
        <v>120</v>
      </c>
      <c r="M354" s="2">
        <v>1</v>
      </c>
      <c r="N354" s="2" t="s">
        <v>21</v>
      </c>
    </row>
    <row r="355" spans="1:14" x14ac:dyDescent="0.2">
      <c r="A355" s="2">
        <v>1517</v>
      </c>
      <c r="B355" s="2" t="s">
        <v>510</v>
      </c>
      <c r="C355" s="2" t="s">
        <v>511</v>
      </c>
      <c r="D355" s="2" t="s">
        <v>48</v>
      </c>
      <c r="E355" s="2" t="s">
        <v>503</v>
      </c>
      <c r="F355" s="2" t="s">
        <v>132</v>
      </c>
      <c r="G355" s="2" t="s">
        <v>512</v>
      </c>
      <c r="H355" s="3" t="s">
        <v>8</v>
      </c>
      <c r="I355" s="2" t="s">
        <v>85</v>
      </c>
      <c r="J355" s="2" t="s">
        <v>451</v>
      </c>
      <c r="K355" s="2" t="s">
        <v>452</v>
      </c>
      <c r="L355" s="2" t="s">
        <v>433</v>
      </c>
      <c r="M355" s="2">
        <v>1</v>
      </c>
      <c r="N355" s="2" t="s">
        <v>875</v>
      </c>
    </row>
    <row r="356" spans="1:14" x14ac:dyDescent="0.2">
      <c r="A356" s="2">
        <v>1538</v>
      </c>
      <c r="B356" s="2" t="s">
        <v>510</v>
      </c>
      <c r="C356" s="2" t="s">
        <v>511</v>
      </c>
      <c r="D356" s="2" t="s">
        <v>48</v>
      </c>
      <c r="E356" s="2" t="s">
        <v>503</v>
      </c>
      <c r="F356" s="2" t="s">
        <v>132</v>
      </c>
      <c r="G356" s="2" t="s">
        <v>512</v>
      </c>
      <c r="H356" s="3" t="s">
        <v>8</v>
      </c>
      <c r="I356" s="2" t="s">
        <v>85</v>
      </c>
      <c r="J356" s="2" t="s">
        <v>1462</v>
      </c>
      <c r="K356" s="2" t="s">
        <v>452</v>
      </c>
      <c r="L356" s="2" t="s">
        <v>433</v>
      </c>
      <c r="M356" s="2">
        <v>1</v>
      </c>
      <c r="N356" s="9" t="s">
        <v>875</v>
      </c>
    </row>
    <row r="357" spans="1:14" x14ac:dyDescent="0.2">
      <c r="A357" s="2">
        <v>1541</v>
      </c>
      <c r="B357" s="2" t="s">
        <v>510</v>
      </c>
      <c r="C357" s="2" t="s">
        <v>511</v>
      </c>
      <c r="D357" s="2" t="s">
        <v>48</v>
      </c>
      <c r="E357" s="2" t="s">
        <v>503</v>
      </c>
      <c r="F357" s="2" t="s">
        <v>132</v>
      </c>
      <c r="G357" s="2" t="s">
        <v>512</v>
      </c>
      <c r="H357" s="3" t="s">
        <v>8</v>
      </c>
      <c r="I357" s="2" t="s">
        <v>85</v>
      </c>
      <c r="J357" s="2" t="s">
        <v>471</v>
      </c>
      <c r="K357" s="2" t="s">
        <v>452</v>
      </c>
      <c r="L357" s="2" t="s">
        <v>433</v>
      </c>
      <c r="M357" s="2">
        <v>1</v>
      </c>
      <c r="N357" s="2" t="s">
        <v>875</v>
      </c>
    </row>
    <row r="358" spans="1:14" x14ac:dyDescent="0.2">
      <c r="A358" s="2">
        <v>1739</v>
      </c>
      <c r="B358" s="2" t="s">
        <v>434</v>
      </c>
      <c r="C358" s="2" t="s">
        <v>435</v>
      </c>
      <c r="D358" s="2" t="s">
        <v>81</v>
      </c>
      <c r="E358" s="2" t="s">
        <v>436</v>
      </c>
      <c r="F358" s="2" t="s">
        <v>424</v>
      </c>
      <c r="G358" s="2" t="s">
        <v>437</v>
      </c>
      <c r="H358" s="3" t="s">
        <v>8</v>
      </c>
      <c r="I358" s="2" t="s">
        <v>319</v>
      </c>
      <c r="J358" s="2" t="s">
        <v>451</v>
      </c>
      <c r="K358" s="2" t="s">
        <v>452</v>
      </c>
      <c r="L358" s="2" t="s">
        <v>433</v>
      </c>
      <c r="M358" s="2">
        <v>1</v>
      </c>
      <c r="N358" s="2" t="s">
        <v>21</v>
      </c>
    </row>
    <row r="359" spans="1:14" x14ac:dyDescent="0.2">
      <c r="A359" s="2">
        <v>1757</v>
      </c>
      <c r="B359" s="2" t="s">
        <v>434</v>
      </c>
      <c r="C359" s="2" t="s">
        <v>435</v>
      </c>
      <c r="D359" s="2" t="s">
        <v>81</v>
      </c>
      <c r="E359" s="2" t="s">
        <v>436</v>
      </c>
      <c r="F359" s="2" t="s">
        <v>424</v>
      </c>
      <c r="G359" s="2" t="s">
        <v>437</v>
      </c>
      <c r="H359" s="3" t="s">
        <v>8</v>
      </c>
      <c r="I359" s="2" t="s">
        <v>319</v>
      </c>
      <c r="J359" s="2" t="s">
        <v>471</v>
      </c>
      <c r="K359" s="2" t="s">
        <v>452</v>
      </c>
      <c r="L359" s="2" t="s">
        <v>433</v>
      </c>
      <c r="M359" s="2">
        <v>1</v>
      </c>
      <c r="N359" s="2" t="s">
        <v>21</v>
      </c>
    </row>
    <row r="360" spans="1:14" x14ac:dyDescent="0.2">
      <c r="A360" s="2">
        <v>547</v>
      </c>
      <c r="B360" s="2" t="s">
        <v>714</v>
      </c>
      <c r="C360" s="2" t="s">
        <v>715</v>
      </c>
      <c r="D360" s="2" t="s">
        <v>67</v>
      </c>
      <c r="E360" s="2" t="s">
        <v>716</v>
      </c>
      <c r="F360" s="2" t="s">
        <v>717</v>
      </c>
      <c r="G360" s="2" t="s">
        <v>718</v>
      </c>
      <c r="H360" s="3" t="s">
        <v>8</v>
      </c>
      <c r="I360" s="2" t="s">
        <v>71</v>
      </c>
      <c r="J360" s="2" t="s">
        <v>541</v>
      </c>
      <c r="K360" s="2" t="s">
        <v>542</v>
      </c>
      <c r="L360" s="2" t="s">
        <v>543</v>
      </c>
      <c r="M360" s="2">
        <v>1</v>
      </c>
      <c r="N360" s="9" t="s">
        <v>875</v>
      </c>
    </row>
    <row r="361" spans="1:14" x14ac:dyDescent="0.2">
      <c r="A361" s="2">
        <v>1022</v>
      </c>
      <c r="B361" s="2" t="s">
        <v>580</v>
      </c>
      <c r="C361" s="2" t="s">
        <v>581</v>
      </c>
      <c r="D361" s="2" t="s">
        <v>123</v>
      </c>
      <c r="E361" s="2" t="s">
        <v>582</v>
      </c>
      <c r="F361" s="2" t="s">
        <v>424</v>
      </c>
      <c r="G361" s="2" t="s">
        <v>583</v>
      </c>
      <c r="H361" s="3" t="s">
        <v>8</v>
      </c>
      <c r="I361" s="2" t="s">
        <v>319</v>
      </c>
      <c r="J361" s="2" t="s">
        <v>541</v>
      </c>
      <c r="K361" s="2" t="s">
        <v>542</v>
      </c>
      <c r="L361" s="2" t="s">
        <v>543</v>
      </c>
      <c r="M361" s="2">
        <v>1</v>
      </c>
      <c r="N361" s="9" t="s">
        <v>875</v>
      </c>
    </row>
    <row r="362" spans="1:14" x14ac:dyDescent="0.2">
      <c r="A362" s="2">
        <v>1407</v>
      </c>
      <c r="B362" s="2" t="s">
        <v>537</v>
      </c>
      <c r="C362" s="2" t="s">
        <v>538</v>
      </c>
      <c r="D362" s="2" t="s">
        <v>123</v>
      </c>
      <c r="E362" s="2" t="s">
        <v>539</v>
      </c>
      <c r="F362" s="2" t="s">
        <v>424</v>
      </c>
      <c r="G362" s="2" t="s">
        <v>540</v>
      </c>
      <c r="H362" s="3" t="s">
        <v>8</v>
      </c>
      <c r="I362" s="2" t="s">
        <v>319</v>
      </c>
      <c r="J362" s="2" t="s">
        <v>541</v>
      </c>
      <c r="K362" s="2" t="s">
        <v>542</v>
      </c>
      <c r="L362" s="2" t="s">
        <v>543</v>
      </c>
      <c r="M362" s="2">
        <v>1</v>
      </c>
      <c r="N362" s="9" t="s">
        <v>875</v>
      </c>
    </row>
    <row r="363" spans="1:14" x14ac:dyDescent="0.2">
      <c r="A363" s="2">
        <v>1516</v>
      </c>
      <c r="B363" s="2" t="s">
        <v>510</v>
      </c>
      <c r="C363" s="2" t="s">
        <v>511</v>
      </c>
      <c r="D363" s="2" t="s">
        <v>48</v>
      </c>
      <c r="E363" s="2" t="s">
        <v>503</v>
      </c>
      <c r="F363" s="2" t="s">
        <v>132</v>
      </c>
      <c r="G363" s="2" t="s">
        <v>512</v>
      </c>
      <c r="H363" s="3" t="s">
        <v>8</v>
      </c>
      <c r="I363" s="2" t="s">
        <v>85</v>
      </c>
      <c r="J363" s="2" t="s">
        <v>457</v>
      </c>
      <c r="K363" s="2" t="s">
        <v>458</v>
      </c>
      <c r="L363" s="2" t="s">
        <v>433</v>
      </c>
      <c r="M363" s="2">
        <v>1</v>
      </c>
      <c r="N363" s="10" t="s">
        <v>875</v>
      </c>
    </row>
    <row r="364" spans="1:14" x14ac:dyDescent="0.2">
      <c r="A364" s="2">
        <v>1744</v>
      </c>
      <c r="B364" s="2" t="s">
        <v>434</v>
      </c>
      <c r="C364" s="2" t="s">
        <v>435</v>
      </c>
      <c r="D364" s="2" t="s">
        <v>81</v>
      </c>
      <c r="E364" s="2" t="s">
        <v>436</v>
      </c>
      <c r="F364" s="2" t="s">
        <v>424</v>
      </c>
      <c r="G364" s="2" t="s">
        <v>437</v>
      </c>
      <c r="H364" s="3" t="s">
        <v>8</v>
      </c>
      <c r="I364" s="2" t="s">
        <v>319</v>
      </c>
      <c r="J364" s="2" t="s">
        <v>457</v>
      </c>
      <c r="K364" s="2" t="s">
        <v>458</v>
      </c>
      <c r="L364" s="2" t="s">
        <v>433</v>
      </c>
      <c r="M364" s="2">
        <v>1</v>
      </c>
      <c r="N364" s="9" t="s">
        <v>875</v>
      </c>
    </row>
    <row r="365" spans="1:14" x14ac:dyDescent="0.2">
      <c r="A365" s="2">
        <v>1496</v>
      </c>
      <c r="B365" s="2" t="s">
        <v>510</v>
      </c>
      <c r="C365" s="2" t="s">
        <v>511</v>
      </c>
      <c r="D365" s="2" t="s">
        <v>48</v>
      </c>
      <c r="E365" s="2" t="s">
        <v>503</v>
      </c>
      <c r="F365" s="2" t="s">
        <v>132</v>
      </c>
      <c r="G365" s="2" t="s">
        <v>512</v>
      </c>
      <c r="H365" s="3" t="s">
        <v>8</v>
      </c>
      <c r="I365" s="2" t="s">
        <v>85</v>
      </c>
      <c r="J365" s="2" t="s">
        <v>453</v>
      </c>
      <c r="K365" s="2" t="s">
        <v>454</v>
      </c>
      <c r="L365" s="2" t="s">
        <v>433</v>
      </c>
      <c r="M365" s="2">
        <v>1</v>
      </c>
      <c r="N365" s="10" t="s">
        <v>875</v>
      </c>
    </row>
    <row r="366" spans="1:14" x14ac:dyDescent="0.2">
      <c r="A366" s="2">
        <v>1740</v>
      </c>
      <c r="B366" s="2" t="s">
        <v>434</v>
      </c>
      <c r="C366" s="2" t="s">
        <v>435</v>
      </c>
      <c r="D366" s="2" t="s">
        <v>81</v>
      </c>
      <c r="E366" s="2" t="s">
        <v>436</v>
      </c>
      <c r="F366" s="2" t="s">
        <v>424</v>
      </c>
      <c r="G366" s="2" t="s">
        <v>437</v>
      </c>
      <c r="H366" s="3" t="s">
        <v>8</v>
      </c>
      <c r="I366" s="2" t="s">
        <v>319</v>
      </c>
      <c r="J366" s="2" t="s">
        <v>453</v>
      </c>
      <c r="K366" s="2" t="s">
        <v>454</v>
      </c>
      <c r="L366" s="2" t="s">
        <v>433</v>
      </c>
      <c r="M366" s="2">
        <v>1</v>
      </c>
      <c r="N366" s="9" t="s">
        <v>875</v>
      </c>
    </row>
    <row r="367" spans="1:14" x14ac:dyDescent="0.2">
      <c r="A367" s="2">
        <v>1250</v>
      </c>
      <c r="B367" s="2" t="s">
        <v>1599</v>
      </c>
      <c r="C367" s="2" t="s">
        <v>1600</v>
      </c>
      <c r="D367" s="2" t="s">
        <v>48</v>
      </c>
      <c r="E367" s="2" t="s">
        <v>1601</v>
      </c>
      <c r="F367" s="2" t="s">
        <v>650</v>
      </c>
      <c r="G367" s="2" t="s">
        <v>1598</v>
      </c>
      <c r="H367" s="3" t="s">
        <v>8</v>
      </c>
      <c r="I367" s="2" t="s">
        <v>367</v>
      </c>
      <c r="J367" s="2" t="s">
        <v>1603</v>
      </c>
      <c r="K367" s="2" t="s">
        <v>1604</v>
      </c>
      <c r="L367" s="2" t="s">
        <v>210</v>
      </c>
      <c r="M367" s="2">
        <v>1</v>
      </c>
      <c r="N367" s="10" t="s">
        <v>875</v>
      </c>
    </row>
    <row r="368" spans="1:14" x14ac:dyDescent="0.2">
      <c r="A368" s="2">
        <v>10</v>
      </c>
      <c r="B368" s="2" t="s">
        <v>1216</v>
      </c>
      <c r="C368" s="2" t="s">
        <v>1217</v>
      </c>
      <c r="D368" s="2" t="s">
        <v>48</v>
      </c>
      <c r="E368" s="2" t="s">
        <v>1218</v>
      </c>
      <c r="F368" s="2" t="s">
        <v>285</v>
      </c>
      <c r="G368" s="2" t="s">
        <v>6134</v>
      </c>
      <c r="H368" s="3" t="s">
        <v>8</v>
      </c>
      <c r="I368" s="2" t="s">
        <v>85</v>
      </c>
      <c r="J368" s="2" t="s">
        <v>227</v>
      </c>
      <c r="K368" s="2" t="s">
        <v>209</v>
      </c>
      <c r="L368" s="2" t="s">
        <v>210</v>
      </c>
      <c r="M368" s="2">
        <v>2</v>
      </c>
      <c r="N368" s="10" t="s">
        <v>875</v>
      </c>
    </row>
    <row r="369" spans="1:14" x14ac:dyDescent="0.2">
      <c r="A369" s="2">
        <v>61</v>
      </c>
      <c r="B369" s="2" t="s">
        <v>2255</v>
      </c>
      <c r="C369" s="2" t="s">
        <v>2256</v>
      </c>
      <c r="D369" s="2" t="s">
        <v>48</v>
      </c>
      <c r="E369" s="2" t="s">
        <v>2257</v>
      </c>
      <c r="F369" s="2" t="s">
        <v>866</v>
      </c>
      <c r="G369" s="2" t="s">
        <v>2258</v>
      </c>
      <c r="H369" s="3" t="s">
        <v>8</v>
      </c>
      <c r="I369" s="2" t="s">
        <v>85</v>
      </c>
      <c r="J369" s="2" t="s">
        <v>227</v>
      </c>
      <c r="K369" s="2" t="s">
        <v>209</v>
      </c>
      <c r="L369" s="2" t="s">
        <v>210</v>
      </c>
      <c r="M369" s="2">
        <v>1</v>
      </c>
      <c r="N369" s="10" t="s">
        <v>875</v>
      </c>
    </row>
    <row r="370" spans="1:14" x14ac:dyDescent="0.2">
      <c r="A370" s="2">
        <v>109</v>
      </c>
      <c r="B370" s="2" t="s">
        <v>848</v>
      </c>
      <c r="C370" s="2" t="s">
        <v>849</v>
      </c>
      <c r="D370" s="2" t="s">
        <v>48</v>
      </c>
      <c r="E370" s="2" t="s">
        <v>850</v>
      </c>
      <c r="F370" s="2" t="s">
        <v>851</v>
      </c>
      <c r="G370" s="2" t="s">
        <v>852</v>
      </c>
      <c r="H370" s="3" t="s">
        <v>8</v>
      </c>
      <c r="I370" s="2" t="s">
        <v>853</v>
      </c>
      <c r="J370" s="2" t="s">
        <v>854</v>
      </c>
      <c r="K370" s="2" t="s">
        <v>209</v>
      </c>
      <c r="L370" s="2" t="s">
        <v>210</v>
      </c>
      <c r="M370" s="2">
        <v>1</v>
      </c>
      <c r="N370" s="9" t="s">
        <v>875</v>
      </c>
    </row>
    <row r="371" spans="1:14" x14ac:dyDescent="0.2">
      <c r="A371" s="2">
        <v>147</v>
      </c>
      <c r="B371" s="2" t="s">
        <v>839</v>
      </c>
      <c r="C371" s="2" t="s">
        <v>840</v>
      </c>
      <c r="D371" s="2" t="s">
        <v>48</v>
      </c>
      <c r="E371" s="2" t="s">
        <v>841</v>
      </c>
      <c r="F371" s="2" t="s">
        <v>842</v>
      </c>
      <c r="G371" s="2" t="s">
        <v>843</v>
      </c>
      <c r="H371" s="3" t="s">
        <v>8</v>
      </c>
      <c r="I371" s="2" t="s">
        <v>85</v>
      </c>
      <c r="J371" s="2" t="s">
        <v>227</v>
      </c>
      <c r="K371" s="2" t="s">
        <v>209</v>
      </c>
      <c r="L371" s="2" t="s">
        <v>210</v>
      </c>
      <c r="M371" s="2">
        <v>1</v>
      </c>
      <c r="N371" s="10" t="s">
        <v>875</v>
      </c>
    </row>
    <row r="372" spans="1:14" x14ac:dyDescent="0.2">
      <c r="A372" s="2">
        <v>161</v>
      </c>
      <c r="B372" s="2" t="s">
        <v>835</v>
      </c>
      <c r="C372" s="2" t="s">
        <v>836</v>
      </c>
      <c r="D372" s="2" t="s">
        <v>67</v>
      </c>
      <c r="E372" s="2" t="s">
        <v>837</v>
      </c>
      <c r="F372" s="2" t="s">
        <v>597</v>
      </c>
      <c r="G372" s="2" t="s">
        <v>838</v>
      </c>
      <c r="H372" s="3" t="s">
        <v>8</v>
      </c>
      <c r="I372" s="2" t="s">
        <v>71</v>
      </c>
      <c r="J372" s="2" t="s">
        <v>227</v>
      </c>
      <c r="K372" s="2" t="s">
        <v>209</v>
      </c>
      <c r="L372" s="2" t="s">
        <v>210</v>
      </c>
      <c r="M372" s="2">
        <v>1</v>
      </c>
      <c r="N372" s="10" t="s">
        <v>875</v>
      </c>
    </row>
    <row r="373" spans="1:14" x14ac:dyDescent="0.2">
      <c r="A373" s="2">
        <v>200</v>
      </c>
      <c r="B373" s="2" t="s">
        <v>2160</v>
      </c>
      <c r="C373" s="2" t="s">
        <v>2161</v>
      </c>
      <c r="D373" s="2" t="s">
        <v>48</v>
      </c>
      <c r="E373" s="2" t="s">
        <v>2162</v>
      </c>
      <c r="F373" s="2" t="s">
        <v>285</v>
      </c>
      <c r="G373" s="2" t="s">
        <v>2163</v>
      </c>
      <c r="H373" s="3" t="s">
        <v>8</v>
      </c>
      <c r="I373" s="2" t="s">
        <v>85</v>
      </c>
      <c r="J373" s="2" t="s">
        <v>227</v>
      </c>
      <c r="K373" s="2" t="s">
        <v>209</v>
      </c>
      <c r="L373" s="2" t="s">
        <v>210</v>
      </c>
      <c r="M373" s="2">
        <v>1</v>
      </c>
      <c r="N373" s="10" t="s">
        <v>875</v>
      </c>
    </row>
    <row r="374" spans="1:14" x14ac:dyDescent="0.2">
      <c r="A374" s="2">
        <v>210</v>
      </c>
      <c r="B374" s="2" t="s">
        <v>2156</v>
      </c>
      <c r="C374" s="2" t="s">
        <v>2157</v>
      </c>
      <c r="D374" s="2" t="s">
        <v>123</v>
      </c>
      <c r="E374" s="2" t="s">
        <v>2158</v>
      </c>
      <c r="F374" s="2" t="s">
        <v>125</v>
      </c>
      <c r="G374" s="2" t="s">
        <v>2159</v>
      </c>
      <c r="H374" s="3" t="s">
        <v>8</v>
      </c>
      <c r="I374" s="2" t="s">
        <v>319</v>
      </c>
      <c r="J374" s="2" t="s">
        <v>227</v>
      </c>
      <c r="K374" s="2" t="s">
        <v>209</v>
      </c>
      <c r="L374" s="2" t="s">
        <v>210</v>
      </c>
      <c r="M374" s="2">
        <v>1</v>
      </c>
      <c r="N374" s="10" t="s">
        <v>875</v>
      </c>
    </row>
    <row r="375" spans="1:14" x14ac:dyDescent="0.2">
      <c r="A375" s="2">
        <v>266</v>
      </c>
      <c r="B375" s="2" t="s">
        <v>817</v>
      </c>
      <c r="C375" s="2" t="s">
        <v>818</v>
      </c>
      <c r="D375" s="2" t="s">
        <v>67</v>
      </c>
      <c r="E375" s="2" t="s">
        <v>819</v>
      </c>
      <c r="F375" s="2" t="s">
        <v>597</v>
      </c>
      <c r="G375" s="2" t="s">
        <v>820</v>
      </c>
      <c r="H375" s="3" t="s">
        <v>8</v>
      </c>
      <c r="I375" s="2" t="s">
        <v>71</v>
      </c>
      <c r="J375" s="2" t="s">
        <v>227</v>
      </c>
      <c r="K375" s="2" t="s">
        <v>209</v>
      </c>
      <c r="L375" s="2" t="s">
        <v>210</v>
      </c>
      <c r="M375" s="2">
        <v>1</v>
      </c>
      <c r="N375" s="10" t="s">
        <v>875</v>
      </c>
    </row>
    <row r="376" spans="1:14" x14ac:dyDescent="0.2">
      <c r="A376" s="2">
        <v>271</v>
      </c>
      <c r="B376" s="2" t="s">
        <v>2148</v>
      </c>
      <c r="C376" s="2" t="s">
        <v>2149</v>
      </c>
      <c r="D376" s="2" t="s">
        <v>48</v>
      </c>
      <c r="E376" s="2" t="s">
        <v>2150</v>
      </c>
      <c r="F376" s="2" t="s">
        <v>924</v>
      </c>
      <c r="G376" s="2" t="s">
        <v>2151</v>
      </c>
      <c r="H376" s="3" t="s">
        <v>8</v>
      </c>
      <c r="I376" s="2" t="s">
        <v>85</v>
      </c>
      <c r="J376" s="2" t="s">
        <v>227</v>
      </c>
      <c r="K376" s="2" t="s">
        <v>209</v>
      </c>
      <c r="L376" s="2" t="s">
        <v>210</v>
      </c>
      <c r="M376" s="2">
        <v>1</v>
      </c>
      <c r="N376" s="10" t="s">
        <v>875</v>
      </c>
    </row>
    <row r="377" spans="1:14" x14ac:dyDescent="0.2">
      <c r="A377" s="2">
        <v>286</v>
      </c>
      <c r="B377" s="2" t="s">
        <v>2152</v>
      </c>
      <c r="C377" s="2" t="s">
        <v>2153</v>
      </c>
      <c r="D377" s="2" t="s">
        <v>123</v>
      </c>
      <c r="E377" s="2" t="s">
        <v>2154</v>
      </c>
      <c r="F377" s="2" t="s">
        <v>125</v>
      </c>
      <c r="G377" s="2" t="s">
        <v>2155</v>
      </c>
      <c r="H377" s="3" t="s">
        <v>8</v>
      </c>
      <c r="I377" s="2" t="s">
        <v>319</v>
      </c>
      <c r="J377" s="2" t="s">
        <v>227</v>
      </c>
      <c r="K377" s="2" t="s">
        <v>209</v>
      </c>
      <c r="L377" s="2" t="s">
        <v>210</v>
      </c>
      <c r="M377" s="2">
        <v>1</v>
      </c>
      <c r="N377" s="10" t="s">
        <v>875</v>
      </c>
    </row>
    <row r="378" spans="1:14" x14ac:dyDescent="0.2">
      <c r="A378" s="2">
        <v>294</v>
      </c>
      <c r="B378" s="2" t="s">
        <v>2152</v>
      </c>
      <c r="C378" s="2" t="s">
        <v>2153</v>
      </c>
      <c r="D378" s="2" t="s">
        <v>123</v>
      </c>
      <c r="E378" s="2" t="s">
        <v>2154</v>
      </c>
      <c r="F378" s="2" t="s">
        <v>125</v>
      </c>
      <c r="G378" s="2" t="s">
        <v>2155</v>
      </c>
      <c r="H378" s="3" t="s">
        <v>8</v>
      </c>
      <c r="I378" s="2" t="s">
        <v>319</v>
      </c>
      <c r="J378" s="2" t="s">
        <v>227</v>
      </c>
      <c r="K378" s="2" t="s">
        <v>209</v>
      </c>
      <c r="L378" s="2" t="s">
        <v>210</v>
      </c>
      <c r="M378" s="2">
        <v>1</v>
      </c>
      <c r="N378" s="10" t="s">
        <v>875</v>
      </c>
    </row>
    <row r="379" spans="1:14" x14ac:dyDescent="0.2">
      <c r="A379" s="2">
        <v>321</v>
      </c>
      <c r="B379" s="2" t="s">
        <v>2132</v>
      </c>
      <c r="C379" s="2" t="s">
        <v>2133</v>
      </c>
      <c r="D379" s="2" t="s">
        <v>48</v>
      </c>
      <c r="E379" s="2" t="s">
        <v>2134</v>
      </c>
      <c r="F379" s="2" t="s">
        <v>924</v>
      </c>
      <c r="G379" s="2" t="s">
        <v>2135</v>
      </c>
      <c r="H379" s="3" t="s">
        <v>8</v>
      </c>
      <c r="I379" s="2" t="s">
        <v>85</v>
      </c>
      <c r="J379" s="2" t="s">
        <v>227</v>
      </c>
      <c r="K379" s="2" t="s">
        <v>209</v>
      </c>
      <c r="L379" s="2" t="s">
        <v>210</v>
      </c>
      <c r="M379" s="2">
        <v>1</v>
      </c>
      <c r="N379" s="10" t="s">
        <v>875</v>
      </c>
    </row>
    <row r="380" spans="1:14" x14ac:dyDescent="0.2">
      <c r="A380" s="2">
        <v>346</v>
      </c>
      <c r="B380" s="2" t="s">
        <v>2107</v>
      </c>
      <c r="C380" s="2" t="s">
        <v>2108</v>
      </c>
      <c r="D380" s="2" t="s">
        <v>123</v>
      </c>
      <c r="E380" s="2" t="s">
        <v>2109</v>
      </c>
      <c r="F380" s="2" t="s">
        <v>1417</v>
      </c>
      <c r="G380" s="2" t="s">
        <v>2110</v>
      </c>
      <c r="H380" s="3" t="s">
        <v>8</v>
      </c>
      <c r="I380" s="2" t="s">
        <v>319</v>
      </c>
      <c r="J380" s="2" t="s">
        <v>227</v>
      </c>
      <c r="K380" s="2" t="s">
        <v>209</v>
      </c>
      <c r="L380" s="2" t="s">
        <v>210</v>
      </c>
      <c r="M380" s="2">
        <v>1</v>
      </c>
      <c r="N380" s="10" t="s">
        <v>875</v>
      </c>
    </row>
    <row r="381" spans="1:14" x14ac:dyDescent="0.2">
      <c r="A381" s="2">
        <v>353</v>
      </c>
      <c r="B381" s="2" t="s">
        <v>2103</v>
      </c>
      <c r="C381" s="2" t="s">
        <v>2104</v>
      </c>
      <c r="D381" s="2" t="s">
        <v>123</v>
      </c>
      <c r="E381" s="2" t="s">
        <v>2105</v>
      </c>
      <c r="F381" s="2" t="s">
        <v>424</v>
      </c>
      <c r="G381" s="2" t="s">
        <v>2106</v>
      </c>
      <c r="H381" s="3" t="s">
        <v>8</v>
      </c>
      <c r="I381" s="2" t="s">
        <v>319</v>
      </c>
      <c r="J381" s="2" t="s">
        <v>227</v>
      </c>
      <c r="K381" s="2" t="s">
        <v>209</v>
      </c>
      <c r="L381" s="2" t="s">
        <v>210</v>
      </c>
      <c r="M381" s="2">
        <v>1</v>
      </c>
      <c r="N381" s="10" t="s">
        <v>875</v>
      </c>
    </row>
    <row r="382" spans="1:14" x14ac:dyDescent="0.2">
      <c r="A382" s="2">
        <v>389</v>
      </c>
      <c r="B382" s="2" t="s">
        <v>788</v>
      </c>
      <c r="C382" s="2" t="s">
        <v>789</v>
      </c>
      <c r="D382" s="2" t="s">
        <v>27</v>
      </c>
      <c r="E382" s="2" t="s">
        <v>790</v>
      </c>
      <c r="F382" s="2" t="s">
        <v>614</v>
      </c>
      <c r="G382" s="2" t="s">
        <v>791</v>
      </c>
      <c r="H382" s="3" t="s">
        <v>8</v>
      </c>
      <c r="I382" s="2" t="s">
        <v>71</v>
      </c>
      <c r="J382" s="2" t="s">
        <v>227</v>
      </c>
      <c r="K382" s="2" t="s">
        <v>209</v>
      </c>
      <c r="L382" s="2" t="s">
        <v>210</v>
      </c>
      <c r="M382" s="2">
        <v>1</v>
      </c>
      <c r="N382" s="10" t="s">
        <v>875</v>
      </c>
    </row>
    <row r="383" spans="1:14" x14ac:dyDescent="0.2">
      <c r="A383" s="2">
        <v>404</v>
      </c>
      <c r="B383" s="2" t="s">
        <v>2066</v>
      </c>
      <c r="C383" s="2" t="s">
        <v>2067</v>
      </c>
      <c r="D383" s="2" t="s">
        <v>48</v>
      </c>
      <c r="E383" s="2" t="s">
        <v>2068</v>
      </c>
      <c r="F383" s="2" t="s">
        <v>280</v>
      </c>
      <c r="G383" s="2" t="s">
        <v>2069</v>
      </c>
      <c r="H383" s="3" t="s">
        <v>8</v>
      </c>
      <c r="I383" s="2" t="s">
        <v>713</v>
      </c>
      <c r="J383" s="2" t="s">
        <v>227</v>
      </c>
      <c r="K383" s="2" t="s">
        <v>209</v>
      </c>
      <c r="L383" s="2" t="s">
        <v>210</v>
      </c>
      <c r="M383" s="2">
        <v>1</v>
      </c>
      <c r="N383" s="10" t="s">
        <v>875</v>
      </c>
    </row>
    <row r="384" spans="1:14" x14ac:dyDescent="0.2">
      <c r="A384" s="2">
        <v>416</v>
      </c>
      <c r="B384" s="2" t="s">
        <v>2062</v>
      </c>
      <c r="C384" s="2" t="s">
        <v>2063</v>
      </c>
      <c r="D384" s="2" t="s">
        <v>48</v>
      </c>
      <c r="E384" s="2" t="s">
        <v>2064</v>
      </c>
      <c r="F384" s="2" t="s">
        <v>1470</v>
      </c>
      <c r="G384" s="2" t="s">
        <v>2065</v>
      </c>
      <c r="H384" s="3" t="s">
        <v>8</v>
      </c>
      <c r="I384" s="2" t="s">
        <v>85</v>
      </c>
      <c r="J384" s="2" t="s">
        <v>227</v>
      </c>
      <c r="K384" s="2" t="s">
        <v>209</v>
      </c>
      <c r="L384" s="2" t="s">
        <v>210</v>
      </c>
      <c r="M384" s="2">
        <v>1</v>
      </c>
      <c r="N384" s="10" t="s">
        <v>875</v>
      </c>
    </row>
    <row r="385" spans="1:14" x14ac:dyDescent="0.2">
      <c r="A385" s="2">
        <v>480</v>
      </c>
      <c r="B385" s="2" t="s">
        <v>2026</v>
      </c>
      <c r="C385" s="2" t="s">
        <v>2027</v>
      </c>
      <c r="D385" s="2" t="s">
        <v>67</v>
      </c>
      <c r="E385" s="2" t="s">
        <v>2028</v>
      </c>
      <c r="F385" s="2" t="s">
        <v>2029</v>
      </c>
      <c r="G385" s="2" t="s">
        <v>2030</v>
      </c>
      <c r="H385" s="3" t="s">
        <v>8</v>
      </c>
      <c r="I385" s="2" t="s">
        <v>71</v>
      </c>
      <c r="J385" s="2" t="s">
        <v>227</v>
      </c>
      <c r="K385" s="2" t="s">
        <v>209</v>
      </c>
      <c r="L385" s="2" t="s">
        <v>210</v>
      </c>
      <c r="M385" s="2">
        <v>1</v>
      </c>
      <c r="N385" s="10" t="s">
        <v>875</v>
      </c>
    </row>
    <row r="386" spans="1:14" x14ac:dyDescent="0.2">
      <c r="A386" s="2">
        <v>548</v>
      </c>
      <c r="B386" s="2" t="s">
        <v>714</v>
      </c>
      <c r="C386" s="2" t="s">
        <v>715</v>
      </c>
      <c r="D386" s="2" t="s">
        <v>67</v>
      </c>
      <c r="E386" s="2" t="s">
        <v>716</v>
      </c>
      <c r="F386" s="2" t="s">
        <v>717</v>
      </c>
      <c r="G386" s="2" t="s">
        <v>718</v>
      </c>
      <c r="H386" s="3" t="s">
        <v>8</v>
      </c>
      <c r="I386" s="2" t="s">
        <v>71</v>
      </c>
      <c r="J386" s="2" t="s">
        <v>1607</v>
      </c>
      <c r="K386" s="2" t="s">
        <v>209</v>
      </c>
      <c r="L386" s="2" t="s">
        <v>210</v>
      </c>
      <c r="M386" s="2">
        <v>1</v>
      </c>
      <c r="N386" s="10" t="s">
        <v>875</v>
      </c>
    </row>
    <row r="387" spans="1:14" x14ac:dyDescent="0.2">
      <c r="A387" s="2">
        <v>566</v>
      </c>
      <c r="B387" s="2" t="s">
        <v>1965</v>
      </c>
      <c r="C387" s="2" t="s">
        <v>1966</v>
      </c>
      <c r="D387" s="2" t="s">
        <v>48</v>
      </c>
      <c r="E387" s="2" t="s">
        <v>1967</v>
      </c>
      <c r="F387" s="2" t="s">
        <v>707</v>
      </c>
      <c r="G387" s="2" t="s">
        <v>1968</v>
      </c>
      <c r="H387" s="3" t="s">
        <v>8</v>
      </c>
      <c r="I387" s="2" t="s">
        <v>367</v>
      </c>
      <c r="J387" s="2" t="s">
        <v>227</v>
      </c>
      <c r="K387" s="2" t="s">
        <v>209</v>
      </c>
      <c r="L387" s="2" t="s">
        <v>210</v>
      </c>
      <c r="M387" s="2">
        <v>1</v>
      </c>
      <c r="N387" s="10" t="s">
        <v>875</v>
      </c>
    </row>
    <row r="388" spans="1:14" x14ac:dyDescent="0.2">
      <c r="A388" s="2">
        <v>586</v>
      </c>
      <c r="B388" s="2" t="s">
        <v>1946</v>
      </c>
      <c r="C388" s="2" t="s">
        <v>1947</v>
      </c>
      <c r="D388" s="2" t="s">
        <v>123</v>
      </c>
      <c r="E388" s="2" t="s">
        <v>1948</v>
      </c>
      <c r="F388" s="2" t="s">
        <v>607</v>
      </c>
      <c r="G388" s="2" t="s">
        <v>1949</v>
      </c>
      <c r="H388" s="3" t="s">
        <v>8</v>
      </c>
      <c r="I388" s="2" t="s">
        <v>319</v>
      </c>
      <c r="J388" s="2" t="s">
        <v>227</v>
      </c>
      <c r="K388" s="2" t="s">
        <v>209</v>
      </c>
      <c r="L388" s="2" t="s">
        <v>210</v>
      </c>
      <c r="M388" s="2">
        <v>1</v>
      </c>
      <c r="N388" s="10" t="s">
        <v>875</v>
      </c>
    </row>
    <row r="389" spans="1:14" x14ac:dyDescent="0.2">
      <c r="A389" s="2">
        <v>600</v>
      </c>
      <c r="B389" s="2" t="s">
        <v>1942</v>
      </c>
      <c r="C389" s="2" t="s">
        <v>1943</v>
      </c>
      <c r="D389" s="2" t="s">
        <v>48</v>
      </c>
      <c r="E389" s="2" t="s">
        <v>1944</v>
      </c>
      <c r="F389" s="2" t="s">
        <v>50</v>
      </c>
      <c r="G389" s="2" t="s">
        <v>1945</v>
      </c>
      <c r="H389" s="3" t="s">
        <v>8</v>
      </c>
      <c r="I389" s="2" t="s">
        <v>52</v>
      </c>
      <c r="J389" s="2" t="s">
        <v>227</v>
      </c>
      <c r="K389" s="2" t="s">
        <v>209</v>
      </c>
      <c r="L389" s="2" t="s">
        <v>210</v>
      </c>
      <c r="M389" s="2">
        <v>1</v>
      </c>
      <c r="N389" s="10" t="s">
        <v>875</v>
      </c>
    </row>
    <row r="390" spans="1:14" x14ac:dyDescent="0.2">
      <c r="A390" s="2">
        <v>674</v>
      </c>
      <c r="B390" s="2" t="s">
        <v>1886</v>
      </c>
      <c r="C390" s="2" t="s">
        <v>1887</v>
      </c>
      <c r="D390" s="2" t="s">
        <v>48</v>
      </c>
      <c r="E390" s="2" t="s">
        <v>1888</v>
      </c>
      <c r="F390" s="2" t="s">
        <v>621</v>
      </c>
      <c r="G390" s="2" t="s">
        <v>1889</v>
      </c>
      <c r="H390" s="3" t="s">
        <v>8</v>
      </c>
      <c r="I390" s="2" t="s">
        <v>85</v>
      </c>
      <c r="J390" s="2" t="s">
        <v>227</v>
      </c>
      <c r="K390" s="2" t="s">
        <v>209</v>
      </c>
      <c r="L390" s="2" t="s">
        <v>210</v>
      </c>
      <c r="M390" s="2">
        <v>1</v>
      </c>
      <c r="N390" s="10" t="s">
        <v>875</v>
      </c>
    </row>
    <row r="391" spans="1:14" x14ac:dyDescent="0.2">
      <c r="A391" s="2">
        <v>678</v>
      </c>
      <c r="B391" s="2" t="s">
        <v>685</v>
      </c>
      <c r="C391" s="2" t="s">
        <v>686</v>
      </c>
      <c r="D391" s="2" t="s">
        <v>48</v>
      </c>
      <c r="E391" s="2" t="s">
        <v>687</v>
      </c>
      <c r="F391" s="2" t="s">
        <v>621</v>
      </c>
      <c r="G391" s="2" t="s">
        <v>688</v>
      </c>
      <c r="H391" s="3" t="s">
        <v>8</v>
      </c>
      <c r="I391" s="2" t="s">
        <v>85</v>
      </c>
      <c r="J391" s="2" t="s">
        <v>227</v>
      </c>
      <c r="K391" s="2" t="s">
        <v>209</v>
      </c>
      <c r="L391" s="2" t="s">
        <v>210</v>
      </c>
      <c r="M391" s="2">
        <v>1</v>
      </c>
      <c r="N391" s="10" t="s">
        <v>875</v>
      </c>
    </row>
    <row r="392" spans="1:14" x14ac:dyDescent="0.2">
      <c r="A392" s="2">
        <v>855</v>
      </c>
      <c r="B392" s="2" t="s">
        <v>1784</v>
      </c>
      <c r="C392" s="2" t="s">
        <v>1785</v>
      </c>
      <c r="D392" s="2" t="s">
        <v>48</v>
      </c>
      <c r="E392" s="2" t="s">
        <v>1786</v>
      </c>
      <c r="F392" s="2" t="s">
        <v>529</v>
      </c>
      <c r="G392" s="2" t="s">
        <v>1787</v>
      </c>
      <c r="H392" s="3" t="s">
        <v>8</v>
      </c>
      <c r="I392" s="2" t="s">
        <v>367</v>
      </c>
      <c r="J392" s="2" t="s">
        <v>227</v>
      </c>
      <c r="K392" s="2" t="s">
        <v>209</v>
      </c>
      <c r="L392" s="2" t="s">
        <v>210</v>
      </c>
      <c r="M392" s="2">
        <v>1</v>
      </c>
      <c r="N392" s="10" t="s">
        <v>875</v>
      </c>
    </row>
    <row r="393" spans="1:14" x14ac:dyDescent="0.2">
      <c r="A393" s="2">
        <v>862</v>
      </c>
      <c r="B393" s="2" t="s">
        <v>652</v>
      </c>
      <c r="C393" s="2" t="s">
        <v>653</v>
      </c>
      <c r="D393" s="2" t="s">
        <v>67</v>
      </c>
      <c r="E393" s="2" t="s">
        <v>654</v>
      </c>
      <c r="F393" s="2" t="s">
        <v>597</v>
      </c>
      <c r="G393" s="2" t="s">
        <v>655</v>
      </c>
      <c r="H393" s="3" t="s">
        <v>8</v>
      </c>
      <c r="I393" s="2" t="s">
        <v>71</v>
      </c>
      <c r="J393" s="2" t="s">
        <v>208</v>
      </c>
      <c r="K393" s="2" t="s">
        <v>209</v>
      </c>
      <c r="L393" s="2" t="s">
        <v>210</v>
      </c>
      <c r="M393" s="2">
        <v>1</v>
      </c>
      <c r="N393" s="10" t="s">
        <v>875</v>
      </c>
    </row>
    <row r="394" spans="1:14" x14ac:dyDescent="0.2">
      <c r="A394" s="2">
        <v>900</v>
      </c>
      <c r="B394" s="2" t="s">
        <v>642</v>
      </c>
      <c r="C394" s="2" t="s">
        <v>643</v>
      </c>
      <c r="D394" s="2" t="s">
        <v>67</v>
      </c>
      <c r="E394" s="2" t="s">
        <v>644</v>
      </c>
      <c r="F394" s="2" t="s">
        <v>201</v>
      </c>
      <c r="G394" s="2" t="s">
        <v>645</v>
      </c>
      <c r="H394" s="3" t="s">
        <v>8</v>
      </c>
      <c r="I394" s="2" t="s">
        <v>71</v>
      </c>
      <c r="J394" s="2" t="s">
        <v>208</v>
      </c>
      <c r="K394" s="2" t="s">
        <v>209</v>
      </c>
      <c r="L394" s="2" t="s">
        <v>210</v>
      </c>
      <c r="M394" s="2">
        <v>1</v>
      </c>
      <c r="N394" s="10" t="s">
        <v>875</v>
      </c>
    </row>
    <row r="395" spans="1:14" x14ac:dyDescent="0.2">
      <c r="A395" s="2">
        <v>944</v>
      </c>
      <c r="B395" s="2" t="s">
        <v>1755</v>
      </c>
      <c r="C395" s="2" t="s">
        <v>1756</v>
      </c>
      <c r="D395" s="2" t="s">
        <v>67</v>
      </c>
      <c r="E395" s="2" t="s">
        <v>1757</v>
      </c>
      <c r="F395" s="2" t="s">
        <v>69</v>
      </c>
      <c r="G395" s="2" t="s">
        <v>1758</v>
      </c>
      <c r="H395" s="3" t="s">
        <v>8</v>
      </c>
      <c r="I395" s="2" t="s">
        <v>71</v>
      </c>
      <c r="J395" s="2" t="s">
        <v>227</v>
      </c>
      <c r="K395" s="2" t="s">
        <v>209</v>
      </c>
      <c r="L395" s="2" t="s">
        <v>210</v>
      </c>
      <c r="M395" s="2">
        <v>1</v>
      </c>
      <c r="N395" s="10" t="s">
        <v>875</v>
      </c>
    </row>
    <row r="396" spans="1:14" x14ac:dyDescent="0.2">
      <c r="A396" s="2">
        <v>969</v>
      </c>
      <c r="B396" s="2" t="s">
        <v>599</v>
      </c>
      <c r="C396" s="2" t="s">
        <v>600</v>
      </c>
      <c r="D396" s="2" t="s">
        <v>123</v>
      </c>
      <c r="E396" s="2" t="s">
        <v>601</v>
      </c>
      <c r="F396" s="2" t="s">
        <v>561</v>
      </c>
      <c r="G396" s="2" t="s">
        <v>602</v>
      </c>
      <c r="H396" s="3" t="s">
        <v>8</v>
      </c>
      <c r="I396" s="2" t="s">
        <v>319</v>
      </c>
      <c r="J396" s="2" t="s">
        <v>603</v>
      </c>
      <c r="K396" s="2" t="s">
        <v>209</v>
      </c>
      <c r="L396" s="2" t="s">
        <v>210</v>
      </c>
      <c r="M396" s="2">
        <v>1</v>
      </c>
      <c r="N396" s="9" t="s">
        <v>875</v>
      </c>
    </row>
    <row r="397" spans="1:14" x14ac:dyDescent="0.2">
      <c r="A397" s="2">
        <v>1004</v>
      </c>
      <c r="B397" s="2" t="s">
        <v>589</v>
      </c>
      <c r="C397" s="2" t="s">
        <v>590</v>
      </c>
      <c r="D397" s="2" t="s">
        <v>48</v>
      </c>
      <c r="E397" s="2" t="s">
        <v>591</v>
      </c>
      <c r="F397" s="2" t="s">
        <v>365</v>
      </c>
      <c r="G397" s="2" t="s">
        <v>592</v>
      </c>
      <c r="H397" s="3" t="s">
        <v>8</v>
      </c>
      <c r="I397" s="2" t="s">
        <v>367</v>
      </c>
      <c r="J397" s="2" t="s">
        <v>1211</v>
      </c>
      <c r="K397" s="2" t="s">
        <v>209</v>
      </c>
      <c r="L397" s="2" t="s">
        <v>210</v>
      </c>
      <c r="M397" s="2">
        <v>1</v>
      </c>
      <c r="N397" s="10" t="s">
        <v>875</v>
      </c>
    </row>
    <row r="398" spans="1:14" x14ac:dyDescent="0.2">
      <c r="A398" s="2">
        <v>1023</v>
      </c>
      <c r="B398" s="2" t="s">
        <v>580</v>
      </c>
      <c r="C398" s="2" t="s">
        <v>581</v>
      </c>
      <c r="D398" s="2" t="s">
        <v>123</v>
      </c>
      <c r="E398" s="2" t="s">
        <v>582</v>
      </c>
      <c r="F398" s="2" t="s">
        <v>424</v>
      </c>
      <c r="G398" s="2" t="s">
        <v>583</v>
      </c>
      <c r="H398" s="3" t="s">
        <v>8</v>
      </c>
      <c r="I398" s="2" t="s">
        <v>319</v>
      </c>
      <c r="J398" s="2" t="s">
        <v>227</v>
      </c>
      <c r="K398" s="2" t="s">
        <v>209</v>
      </c>
      <c r="L398" s="2" t="s">
        <v>210</v>
      </c>
      <c r="M398" s="2">
        <v>1</v>
      </c>
      <c r="N398" s="10" t="s">
        <v>875</v>
      </c>
    </row>
    <row r="399" spans="1:14" x14ac:dyDescent="0.2">
      <c r="A399" s="2">
        <v>1051</v>
      </c>
      <c r="B399" s="2" t="s">
        <v>1715</v>
      </c>
      <c r="C399" s="2" t="s">
        <v>1716</v>
      </c>
      <c r="D399" s="2" t="s">
        <v>48</v>
      </c>
      <c r="E399" s="2" t="s">
        <v>1717</v>
      </c>
      <c r="F399" s="2" t="s">
        <v>1258</v>
      </c>
      <c r="G399" s="2" t="s">
        <v>1718</v>
      </c>
      <c r="H399" s="3" t="s">
        <v>8</v>
      </c>
      <c r="I399" s="2" t="s">
        <v>367</v>
      </c>
      <c r="J399" s="2" t="s">
        <v>227</v>
      </c>
      <c r="K399" s="2" t="s">
        <v>209</v>
      </c>
      <c r="L399" s="2" t="s">
        <v>210</v>
      </c>
      <c r="M399" s="2">
        <v>1</v>
      </c>
      <c r="N399" s="10" t="s">
        <v>875</v>
      </c>
    </row>
    <row r="400" spans="1:14" x14ac:dyDescent="0.2">
      <c r="A400" s="2">
        <v>1069</v>
      </c>
      <c r="B400" s="2" t="s">
        <v>1706</v>
      </c>
      <c r="C400" s="2" t="s">
        <v>1707</v>
      </c>
      <c r="D400" s="2" t="s">
        <v>48</v>
      </c>
      <c r="E400" s="2" t="s">
        <v>1708</v>
      </c>
      <c r="F400" s="2" t="s">
        <v>1709</v>
      </c>
      <c r="G400" s="2" t="s">
        <v>1710</v>
      </c>
      <c r="H400" s="3" t="s">
        <v>8</v>
      </c>
      <c r="I400" s="2" t="s">
        <v>367</v>
      </c>
      <c r="J400" s="2" t="s">
        <v>227</v>
      </c>
      <c r="K400" s="2" t="s">
        <v>209</v>
      </c>
      <c r="L400" s="2" t="s">
        <v>210</v>
      </c>
      <c r="M400" s="2">
        <v>1</v>
      </c>
      <c r="N400" s="10" t="s">
        <v>875</v>
      </c>
    </row>
    <row r="401" spans="1:14" x14ac:dyDescent="0.2">
      <c r="A401" s="2">
        <v>1181</v>
      </c>
      <c r="B401" s="2" t="s">
        <v>554</v>
      </c>
      <c r="C401" s="2" t="s">
        <v>555</v>
      </c>
      <c r="D401" s="2" t="s">
        <v>81</v>
      </c>
      <c r="E401" s="2" t="s">
        <v>556</v>
      </c>
      <c r="F401" s="2" t="s">
        <v>552</v>
      </c>
      <c r="G401" s="2" t="s">
        <v>557</v>
      </c>
      <c r="H401" s="3" t="s">
        <v>8</v>
      </c>
      <c r="I401" s="2" t="s">
        <v>367</v>
      </c>
      <c r="J401" s="2" t="s">
        <v>227</v>
      </c>
      <c r="K401" s="2" t="s">
        <v>209</v>
      </c>
      <c r="L401" s="2" t="s">
        <v>210</v>
      </c>
      <c r="M401" s="2">
        <v>1</v>
      </c>
      <c r="N401" s="10" t="s">
        <v>875</v>
      </c>
    </row>
    <row r="402" spans="1:14" x14ac:dyDescent="0.2">
      <c r="A402" s="2">
        <v>1224</v>
      </c>
      <c r="B402" s="2" t="s">
        <v>1613</v>
      </c>
      <c r="C402" s="2" t="s">
        <v>1614</v>
      </c>
      <c r="D402" s="2" t="s">
        <v>123</v>
      </c>
      <c r="E402" s="2" t="s">
        <v>1615</v>
      </c>
      <c r="F402" s="2" t="s">
        <v>424</v>
      </c>
      <c r="G402" s="2" t="s">
        <v>1616</v>
      </c>
      <c r="H402" s="3" t="s">
        <v>8</v>
      </c>
      <c r="I402" s="2" t="s">
        <v>319</v>
      </c>
      <c r="J402" s="2" t="s">
        <v>227</v>
      </c>
      <c r="K402" s="2" t="s">
        <v>209</v>
      </c>
      <c r="L402" s="2" t="s">
        <v>210</v>
      </c>
      <c r="M402" s="2">
        <v>1</v>
      </c>
      <c r="N402" s="10" t="s">
        <v>875</v>
      </c>
    </row>
    <row r="403" spans="1:14" x14ac:dyDescent="0.2">
      <c r="A403" s="2">
        <v>1242</v>
      </c>
      <c r="B403" s="2" t="s">
        <v>1609</v>
      </c>
      <c r="C403" s="2" t="s">
        <v>1610</v>
      </c>
      <c r="D403" s="2" t="s">
        <v>123</v>
      </c>
      <c r="E403" s="2" t="s">
        <v>1611</v>
      </c>
      <c r="F403" s="2" t="s">
        <v>325</v>
      </c>
      <c r="G403" s="2" t="s">
        <v>1612</v>
      </c>
      <c r="H403" s="3" t="s">
        <v>8</v>
      </c>
      <c r="I403" s="2" t="s">
        <v>319</v>
      </c>
      <c r="J403" s="2" t="s">
        <v>227</v>
      </c>
      <c r="K403" s="2" t="s">
        <v>209</v>
      </c>
      <c r="L403" s="2" t="s">
        <v>210</v>
      </c>
      <c r="M403" s="2">
        <v>1</v>
      </c>
      <c r="N403" s="10" t="s">
        <v>875</v>
      </c>
    </row>
    <row r="404" spans="1:14" x14ac:dyDescent="0.2">
      <c r="A404" s="2">
        <v>1249</v>
      </c>
      <c r="B404" s="2" t="s">
        <v>1599</v>
      </c>
      <c r="C404" s="2" t="s">
        <v>1600</v>
      </c>
      <c r="D404" s="2" t="s">
        <v>48</v>
      </c>
      <c r="E404" s="2" t="s">
        <v>1601</v>
      </c>
      <c r="F404" s="2" t="s">
        <v>650</v>
      </c>
      <c r="G404" s="2" t="s">
        <v>1598</v>
      </c>
      <c r="H404" s="3" t="s">
        <v>8</v>
      </c>
      <c r="I404" s="2" t="s">
        <v>367</v>
      </c>
      <c r="J404" s="2" t="s">
        <v>250</v>
      </c>
      <c r="K404" s="2" t="s">
        <v>209</v>
      </c>
      <c r="L404" s="2" t="s">
        <v>210</v>
      </c>
      <c r="M404" s="2">
        <v>1</v>
      </c>
      <c r="N404" s="10" t="s">
        <v>875</v>
      </c>
    </row>
    <row r="405" spans="1:14" x14ac:dyDescent="0.2">
      <c r="A405" s="2">
        <v>1251</v>
      </c>
      <c r="B405" s="2" t="s">
        <v>1599</v>
      </c>
      <c r="C405" s="2" t="s">
        <v>1600</v>
      </c>
      <c r="D405" s="2" t="s">
        <v>48</v>
      </c>
      <c r="E405" s="2" t="s">
        <v>1601</v>
      </c>
      <c r="F405" s="2" t="s">
        <v>650</v>
      </c>
      <c r="G405" s="2" t="s">
        <v>1598</v>
      </c>
      <c r="H405" s="3" t="s">
        <v>8</v>
      </c>
      <c r="I405" s="2" t="s">
        <v>367</v>
      </c>
      <c r="J405" s="2" t="s">
        <v>1605</v>
      </c>
      <c r="K405" s="2" t="s">
        <v>209</v>
      </c>
      <c r="L405" s="2" t="s">
        <v>210</v>
      </c>
      <c r="M405" s="2">
        <v>1</v>
      </c>
      <c r="N405" s="10" t="s">
        <v>875</v>
      </c>
    </row>
    <row r="406" spans="1:14" x14ac:dyDescent="0.2">
      <c r="A406" s="2">
        <v>1252</v>
      </c>
      <c r="B406" s="2" t="s">
        <v>1599</v>
      </c>
      <c r="C406" s="2" t="s">
        <v>1600</v>
      </c>
      <c r="D406" s="2" t="s">
        <v>48</v>
      </c>
      <c r="E406" s="2" t="s">
        <v>1601</v>
      </c>
      <c r="F406" s="2" t="s">
        <v>650</v>
      </c>
      <c r="G406" s="2" t="s">
        <v>1598</v>
      </c>
      <c r="H406" s="3" t="s">
        <v>8</v>
      </c>
      <c r="I406" s="2" t="s">
        <v>367</v>
      </c>
      <c r="J406" s="2" t="s">
        <v>1606</v>
      </c>
      <c r="K406" s="2" t="s">
        <v>209</v>
      </c>
      <c r="L406" s="2" t="s">
        <v>210</v>
      </c>
      <c r="M406" s="2">
        <v>1</v>
      </c>
      <c r="N406" s="10" t="s">
        <v>875</v>
      </c>
    </row>
    <row r="407" spans="1:14" x14ac:dyDescent="0.2">
      <c r="A407" s="2">
        <v>1253</v>
      </c>
      <c r="B407" s="2" t="s">
        <v>1599</v>
      </c>
      <c r="C407" s="2" t="s">
        <v>1600</v>
      </c>
      <c r="D407" s="2" t="s">
        <v>48</v>
      </c>
      <c r="E407" s="2" t="s">
        <v>1601</v>
      </c>
      <c r="F407" s="2" t="s">
        <v>650</v>
      </c>
      <c r="G407" s="2" t="s">
        <v>1598</v>
      </c>
      <c r="H407" s="3" t="s">
        <v>8</v>
      </c>
      <c r="I407" s="2" t="s">
        <v>367</v>
      </c>
      <c r="J407" s="2" t="s">
        <v>227</v>
      </c>
      <c r="K407" s="2" t="s">
        <v>209</v>
      </c>
      <c r="L407" s="2" t="s">
        <v>210</v>
      </c>
      <c r="M407" s="2">
        <v>1</v>
      </c>
      <c r="N407" s="10" t="s">
        <v>875</v>
      </c>
    </row>
    <row r="408" spans="1:14" x14ac:dyDescent="0.2">
      <c r="A408" s="2">
        <v>1254</v>
      </c>
      <c r="B408" s="2" t="s">
        <v>1599</v>
      </c>
      <c r="C408" s="2" t="s">
        <v>1600</v>
      </c>
      <c r="D408" s="2" t="s">
        <v>48</v>
      </c>
      <c r="E408" s="2" t="s">
        <v>1601</v>
      </c>
      <c r="F408" s="2" t="s">
        <v>650</v>
      </c>
      <c r="G408" s="2" t="s">
        <v>1598</v>
      </c>
      <c r="H408" s="3" t="s">
        <v>8</v>
      </c>
      <c r="I408" s="2" t="s">
        <v>367</v>
      </c>
      <c r="J408" s="2" t="s">
        <v>1607</v>
      </c>
      <c r="K408" s="2" t="s">
        <v>209</v>
      </c>
      <c r="L408" s="2" t="s">
        <v>210</v>
      </c>
      <c r="M408" s="2">
        <v>1</v>
      </c>
      <c r="N408" s="10" t="s">
        <v>875</v>
      </c>
    </row>
    <row r="409" spans="1:14" x14ac:dyDescent="0.2">
      <c r="A409" s="2">
        <v>1255</v>
      </c>
      <c r="B409" s="2" t="s">
        <v>1599</v>
      </c>
      <c r="C409" s="2" t="s">
        <v>1600</v>
      </c>
      <c r="D409" s="2" t="s">
        <v>48</v>
      </c>
      <c r="E409" s="2" t="s">
        <v>1601</v>
      </c>
      <c r="F409" s="2" t="s">
        <v>650</v>
      </c>
      <c r="G409" s="2" t="s">
        <v>1598</v>
      </c>
      <c r="H409" s="3" t="s">
        <v>8</v>
      </c>
      <c r="I409" s="2" t="s">
        <v>367</v>
      </c>
      <c r="J409" s="2" t="s">
        <v>1608</v>
      </c>
      <c r="K409" s="2" t="s">
        <v>209</v>
      </c>
      <c r="L409" s="2" t="s">
        <v>210</v>
      </c>
      <c r="M409" s="2">
        <v>1</v>
      </c>
      <c r="N409" s="10" t="s">
        <v>875</v>
      </c>
    </row>
    <row r="410" spans="1:14" x14ac:dyDescent="0.2">
      <c r="A410" s="2">
        <v>1271</v>
      </c>
      <c r="B410" s="2" t="s">
        <v>1576</v>
      </c>
      <c r="C410" s="2" t="s">
        <v>1577</v>
      </c>
      <c r="D410" s="2" t="s">
        <v>48</v>
      </c>
      <c r="E410" s="2" t="s">
        <v>1578</v>
      </c>
      <c r="F410" s="2" t="s">
        <v>1530</v>
      </c>
      <c r="G410" s="2" t="s">
        <v>1579</v>
      </c>
      <c r="H410" s="3" t="s">
        <v>8</v>
      </c>
      <c r="I410" s="2" t="s">
        <v>367</v>
      </c>
      <c r="J410" s="2" t="s">
        <v>227</v>
      </c>
      <c r="K410" s="2" t="s">
        <v>209</v>
      </c>
      <c r="L410" s="2" t="s">
        <v>210</v>
      </c>
      <c r="M410" s="2">
        <v>1</v>
      </c>
      <c r="N410" s="10" t="s">
        <v>875</v>
      </c>
    </row>
    <row r="411" spans="1:14" x14ac:dyDescent="0.2">
      <c r="A411" s="2">
        <v>1305</v>
      </c>
      <c r="B411" s="2" t="s">
        <v>1550</v>
      </c>
      <c r="C411" s="2" t="s">
        <v>1551</v>
      </c>
      <c r="D411" s="2" t="s">
        <v>48</v>
      </c>
      <c r="E411" s="2" t="s">
        <v>1552</v>
      </c>
      <c r="F411" s="2" t="s">
        <v>1479</v>
      </c>
      <c r="G411" s="2" t="s">
        <v>1553</v>
      </c>
      <c r="H411" s="3" t="s">
        <v>8</v>
      </c>
      <c r="I411" s="2" t="s">
        <v>367</v>
      </c>
      <c r="J411" s="2" t="s">
        <v>227</v>
      </c>
      <c r="K411" s="2" t="s">
        <v>209</v>
      </c>
      <c r="L411" s="2" t="s">
        <v>210</v>
      </c>
      <c r="M411" s="2">
        <v>1</v>
      </c>
      <c r="N411" s="10" t="s">
        <v>875</v>
      </c>
    </row>
    <row r="412" spans="1:14" x14ac:dyDescent="0.2">
      <c r="A412" s="2">
        <v>1327</v>
      </c>
      <c r="B412" s="2" t="s">
        <v>1550</v>
      </c>
      <c r="C412" s="2" t="s">
        <v>1551</v>
      </c>
      <c r="D412" s="2" t="s">
        <v>48</v>
      </c>
      <c r="E412" s="2" t="s">
        <v>1552</v>
      </c>
      <c r="F412" s="2" t="s">
        <v>1479</v>
      </c>
      <c r="G412" s="2" t="s">
        <v>1553</v>
      </c>
      <c r="H412" s="3" t="s">
        <v>8</v>
      </c>
      <c r="I412" s="2" t="s">
        <v>367</v>
      </c>
      <c r="J412" s="2" t="s">
        <v>227</v>
      </c>
      <c r="K412" s="2" t="s">
        <v>209</v>
      </c>
      <c r="L412" s="2" t="s">
        <v>210</v>
      </c>
      <c r="M412" s="2">
        <v>1</v>
      </c>
      <c r="N412" s="10" t="s">
        <v>875</v>
      </c>
    </row>
    <row r="413" spans="1:14" x14ac:dyDescent="0.2">
      <c r="A413" s="2">
        <v>1361</v>
      </c>
      <c r="B413" s="2" t="s">
        <v>544</v>
      </c>
      <c r="C413" s="2" t="s">
        <v>545</v>
      </c>
      <c r="D413" s="2" t="s">
        <v>27</v>
      </c>
      <c r="E413" s="2" t="s">
        <v>546</v>
      </c>
      <c r="F413" s="2" t="s">
        <v>27</v>
      </c>
      <c r="G413" s="2" t="s">
        <v>547</v>
      </c>
      <c r="H413" s="3" t="s">
        <v>8</v>
      </c>
      <c r="I413" s="2" t="s">
        <v>31</v>
      </c>
      <c r="J413" s="2" t="s">
        <v>227</v>
      </c>
      <c r="K413" s="2" t="s">
        <v>209</v>
      </c>
      <c r="L413" s="2" t="s">
        <v>210</v>
      </c>
      <c r="M413" s="2">
        <v>1</v>
      </c>
      <c r="N413" s="10" t="s">
        <v>875</v>
      </c>
    </row>
    <row r="414" spans="1:14" x14ac:dyDescent="0.2">
      <c r="A414" s="2">
        <v>1370</v>
      </c>
      <c r="B414" s="2" t="s">
        <v>1523</v>
      </c>
      <c r="C414" s="2" t="s">
        <v>1524</v>
      </c>
      <c r="D414" s="2" t="s">
        <v>48</v>
      </c>
      <c r="E414" s="2" t="s">
        <v>1525</v>
      </c>
      <c r="F414" s="2" t="s">
        <v>1267</v>
      </c>
      <c r="G414" s="2" t="s">
        <v>1526</v>
      </c>
      <c r="H414" s="3" t="s">
        <v>8</v>
      </c>
      <c r="I414" s="2" t="s">
        <v>367</v>
      </c>
      <c r="J414" s="2" t="s">
        <v>227</v>
      </c>
      <c r="K414" s="2" t="s">
        <v>209</v>
      </c>
      <c r="L414" s="2" t="s">
        <v>210</v>
      </c>
      <c r="M414" s="2">
        <v>1</v>
      </c>
      <c r="N414" s="10" t="s">
        <v>875</v>
      </c>
    </row>
    <row r="415" spans="1:14" x14ac:dyDescent="0.2">
      <c r="A415" s="2">
        <v>1430</v>
      </c>
      <c r="B415" s="2" t="s">
        <v>1503</v>
      </c>
      <c r="C415" s="2" t="s">
        <v>1504</v>
      </c>
      <c r="D415" s="2" t="s">
        <v>123</v>
      </c>
      <c r="E415" s="2" t="s">
        <v>1505</v>
      </c>
      <c r="F415" s="2" t="s">
        <v>424</v>
      </c>
      <c r="G415" s="2" t="s">
        <v>1506</v>
      </c>
      <c r="H415" s="3" t="s">
        <v>8</v>
      </c>
      <c r="I415" s="2" t="s">
        <v>319</v>
      </c>
      <c r="J415" s="2" t="s">
        <v>227</v>
      </c>
      <c r="K415" s="2" t="s">
        <v>209</v>
      </c>
      <c r="L415" s="2" t="s">
        <v>210</v>
      </c>
      <c r="M415" s="2">
        <v>1</v>
      </c>
      <c r="N415" s="10" t="s">
        <v>875</v>
      </c>
    </row>
    <row r="416" spans="1:14" x14ac:dyDescent="0.2">
      <c r="A416" s="2">
        <v>1527</v>
      </c>
      <c r="B416" s="2" t="s">
        <v>510</v>
      </c>
      <c r="C416" s="2" t="s">
        <v>511</v>
      </c>
      <c r="D416" s="2" t="s">
        <v>48</v>
      </c>
      <c r="E416" s="2" t="s">
        <v>503</v>
      </c>
      <c r="F416" s="2" t="s">
        <v>132</v>
      </c>
      <c r="G416" s="2" t="s">
        <v>512</v>
      </c>
      <c r="H416" s="3" t="s">
        <v>8</v>
      </c>
      <c r="I416" s="2" t="s">
        <v>85</v>
      </c>
      <c r="J416" s="2" t="s">
        <v>227</v>
      </c>
      <c r="K416" s="2" t="s">
        <v>209</v>
      </c>
      <c r="L416" s="2" t="s">
        <v>210</v>
      </c>
      <c r="M416" s="2">
        <v>1</v>
      </c>
      <c r="N416" s="10" t="s">
        <v>875</v>
      </c>
    </row>
    <row r="417" spans="1:14" x14ac:dyDescent="0.2">
      <c r="A417" s="2">
        <v>1569</v>
      </c>
      <c r="B417" s="2" t="s">
        <v>1446</v>
      </c>
      <c r="C417" s="2" t="s">
        <v>1447</v>
      </c>
      <c r="D417" s="2" t="s">
        <v>48</v>
      </c>
      <c r="E417" s="2" t="s">
        <v>503</v>
      </c>
      <c r="F417" s="2" t="s">
        <v>132</v>
      </c>
      <c r="G417" s="2" t="s">
        <v>1448</v>
      </c>
      <c r="H417" s="3" t="s">
        <v>8</v>
      </c>
      <c r="I417" s="2" t="s">
        <v>85</v>
      </c>
      <c r="J417" s="2" t="s">
        <v>227</v>
      </c>
      <c r="K417" s="2" t="s">
        <v>209</v>
      </c>
      <c r="L417" s="2" t="s">
        <v>210</v>
      </c>
      <c r="M417" s="2">
        <v>1</v>
      </c>
      <c r="N417" s="10" t="s">
        <v>875</v>
      </c>
    </row>
    <row r="418" spans="1:14" x14ac:dyDescent="0.2">
      <c r="A418" s="2">
        <v>1718</v>
      </c>
      <c r="B418" s="2" t="s">
        <v>434</v>
      </c>
      <c r="C418" s="2" t="s">
        <v>435</v>
      </c>
      <c r="D418" s="2" t="s">
        <v>81</v>
      </c>
      <c r="E418" s="2" t="s">
        <v>436</v>
      </c>
      <c r="F418" s="2" t="s">
        <v>424</v>
      </c>
      <c r="G418" s="2" t="s">
        <v>437</v>
      </c>
      <c r="H418" s="3" t="s">
        <v>8</v>
      </c>
      <c r="I418" s="2" t="s">
        <v>319</v>
      </c>
      <c r="J418" s="2" t="s">
        <v>227</v>
      </c>
      <c r="K418" s="2" t="s">
        <v>209</v>
      </c>
      <c r="L418" s="2" t="s">
        <v>210</v>
      </c>
      <c r="M418" s="2">
        <v>1</v>
      </c>
      <c r="N418" s="10" t="s">
        <v>875</v>
      </c>
    </row>
    <row r="419" spans="1:14" x14ac:dyDescent="0.2">
      <c r="A419" s="2">
        <v>1823</v>
      </c>
      <c r="B419" s="2" t="s">
        <v>414</v>
      </c>
      <c r="C419" s="2" t="s">
        <v>415</v>
      </c>
      <c r="D419" s="2" t="s">
        <v>123</v>
      </c>
      <c r="E419" s="2" t="s">
        <v>416</v>
      </c>
      <c r="F419" s="2" t="s">
        <v>325</v>
      </c>
      <c r="G419" s="2" t="s">
        <v>417</v>
      </c>
      <c r="H419" s="3" t="s">
        <v>8</v>
      </c>
      <c r="I419" s="2" t="s">
        <v>319</v>
      </c>
      <c r="J419" s="2" t="s">
        <v>227</v>
      </c>
      <c r="K419" s="2" t="s">
        <v>209</v>
      </c>
      <c r="L419" s="2" t="s">
        <v>210</v>
      </c>
      <c r="M419" s="2">
        <v>1</v>
      </c>
      <c r="N419" s="10" t="s">
        <v>875</v>
      </c>
    </row>
    <row r="420" spans="1:14" x14ac:dyDescent="0.2">
      <c r="A420" s="2">
        <v>1876</v>
      </c>
      <c r="B420" s="2" t="s">
        <v>404</v>
      </c>
      <c r="C420" s="2" t="s">
        <v>405</v>
      </c>
      <c r="D420" s="2" t="s">
        <v>315</v>
      </c>
      <c r="E420" s="2" t="s">
        <v>406</v>
      </c>
      <c r="F420" s="2" t="s">
        <v>407</v>
      </c>
      <c r="G420" s="2" t="s">
        <v>408</v>
      </c>
      <c r="H420" s="3" t="s">
        <v>8</v>
      </c>
      <c r="I420" s="2" t="s">
        <v>319</v>
      </c>
      <c r="J420" s="2" t="s">
        <v>227</v>
      </c>
      <c r="K420" s="2" t="s">
        <v>209</v>
      </c>
      <c r="L420" s="2" t="s">
        <v>210</v>
      </c>
      <c r="M420" s="2">
        <v>1</v>
      </c>
      <c r="N420" s="10" t="s">
        <v>875</v>
      </c>
    </row>
    <row r="421" spans="1:14" x14ac:dyDescent="0.2">
      <c r="A421" s="2">
        <v>1879</v>
      </c>
      <c r="B421" s="2" t="s">
        <v>404</v>
      </c>
      <c r="C421" s="2" t="s">
        <v>405</v>
      </c>
      <c r="D421" s="2" t="s">
        <v>315</v>
      </c>
      <c r="E421" s="2" t="s">
        <v>406</v>
      </c>
      <c r="F421" s="2" t="s">
        <v>407</v>
      </c>
      <c r="G421" s="2" t="s">
        <v>408</v>
      </c>
      <c r="H421" s="3" t="s">
        <v>8</v>
      </c>
      <c r="I421" s="2" t="s">
        <v>319</v>
      </c>
      <c r="J421" s="2" t="s">
        <v>208</v>
      </c>
      <c r="K421" s="2" t="s">
        <v>209</v>
      </c>
      <c r="L421" s="2" t="s">
        <v>210</v>
      </c>
      <c r="M421" s="2">
        <v>1</v>
      </c>
      <c r="N421" s="10" t="s">
        <v>875</v>
      </c>
    </row>
    <row r="422" spans="1:14" x14ac:dyDescent="0.2">
      <c r="A422" s="2">
        <v>1886</v>
      </c>
      <c r="B422" s="2" t="s">
        <v>1310</v>
      </c>
      <c r="C422" s="2" t="s">
        <v>1311</v>
      </c>
      <c r="D422" s="2" t="s">
        <v>123</v>
      </c>
      <c r="E422" s="2" t="s">
        <v>1312</v>
      </c>
      <c r="F422" s="2" t="s">
        <v>424</v>
      </c>
      <c r="G422" s="2" t="s">
        <v>1313</v>
      </c>
      <c r="H422" s="3" t="s">
        <v>8</v>
      </c>
      <c r="I422" s="2" t="s">
        <v>319</v>
      </c>
      <c r="J422" s="2" t="s">
        <v>227</v>
      </c>
      <c r="K422" s="2" t="s">
        <v>209</v>
      </c>
      <c r="L422" s="2" t="s">
        <v>210</v>
      </c>
      <c r="M422" s="2">
        <v>1</v>
      </c>
      <c r="N422" s="10" t="s">
        <v>875</v>
      </c>
    </row>
    <row r="423" spans="1:14" x14ac:dyDescent="0.2">
      <c r="A423" s="2">
        <v>1965</v>
      </c>
      <c r="B423" s="2" t="s">
        <v>1260</v>
      </c>
      <c r="C423" s="2" t="s">
        <v>1261</v>
      </c>
      <c r="D423" s="2" t="s">
        <v>123</v>
      </c>
      <c r="E423" s="2" t="s">
        <v>1262</v>
      </c>
      <c r="F423" s="2" t="s">
        <v>424</v>
      </c>
      <c r="G423" s="2" t="s">
        <v>1263</v>
      </c>
      <c r="H423" s="3" t="s">
        <v>8</v>
      </c>
      <c r="I423" s="2" t="s">
        <v>319</v>
      </c>
      <c r="J423" s="2" t="s">
        <v>227</v>
      </c>
      <c r="K423" s="2" t="s">
        <v>209</v>
      </c>
      <c r="L423" s="2" t="s">
        <v>210</v>
      </c>
      <c r="M423" s="2">
        <v>1</v>
      </c>
      <c r="N423" s="10" t="s">
        <v>875</v>
      </c>
    </row>
    <row r="424" spans="1:14" x14ac:dyDescent="0.2">
      <c r="A424" s="2">
        <v>2011</v>
      </c>
      <c r="B424" s="2" t="s">
        <v>334</v>
      </c>
      <c r="C424" s="2" t="s">
        <v>335</v>
      </c>
      <c r="D424" s="2" t="s">
        <v>187</v>
      </c>
      <c r="E424" s="2" t="s">
        <v>336</v>
      </c>
      <c r="F424" s="2" t="s">
        <v>331</v>
      </c>
      <c r="G424" s="2" t="s">
        <v>337</v>
      </c>
      <c r="H424" s="3" t="s">
        <v>8</v>
      </c>
      <c r="I424" s="2" t="s">
        <v>249</v>
      </c>
      <c r="J424" s="2" t="s">
        <v>227</v>
      </c>
      <c r="K424" s="2" t="s">
        <v>209</v>
      </c>
      <c r="L424" s="2" t="s">
        <v>210</v>
      </c>
      <c r="M424" s="2">
        <v>1</v>
      </c>
      <c r="N424" s="2" t="s">
        <v>21</v>
      </c>
    </row>
    <row r="425" spans="1:14" x14ac:dyDescent="0.2">
      <c r="A425" s="2">
        <v>2089</v>
      </c>
      <c r="B425" s="2" t="s">
        <v>1207</v>
      </c>
      <c r="C425" s="2" t="s">
        <v>1208</v>
      </c>
      <c r="D425" s="2" t="s">
        <v>48</v>
      </c>
      <c r="E425" s="2" t="s">
        <v>1209</v>
      </c>
      <c r="F425" s="2" t="s">
        <v>280</v>
      </c>
      <c r="G425" s="2" t="s">
        <v>1210</v>
      </c>
      <c r="H425" s="3" t="s">
        <v>8</v>
      </c>
      <c r="I425" s="2" t="s">
        <v>85</v>
      </c>
      <c r="J425" s="2" t="s">
        <v>1211</v>
      </c>
      <c r="K425" s="2" t="s">
        <v>209</v>
      </c>
      <c r="L425" s="2" t="s">
        <v>210</v>
      </c>
      <c r="M425" s="2">
        <v>1</v>
      </c>
      <c r="N425" s="10" t="s">
        <v>875</v>
      </c>
    </row>
    <row r="426" spans="1:14" x14ac:dyDescent="0.2">
      <c r="A426" s="2">
        <v>2156</v>
      </c>
      <c r="B426" s="2" t="s">
        <v>244</v>
      </c>
      <c r="C426" s="2" t="s">
        <v>245</v>
      </c>
      <c r="D426" s="2" t="s">
        <v>39</v>
      </c>
      <c r="E426" s="2" t="s">
        <v>246</v>
      </c>
      <c r="F426" s="2" t="s">
        <v>247</v>
      </c>
      <c r="G426" s="2" t="s">
        <v>248</v>
      </c>
      <c r="H426" s="3" t="s">
        <v>8</v>
      </c>
      <c r="I426" s="2" t="s">
        <v>249</v>
      </c>
      <c r="J426" s="2" t="s">
        <v>250</v>
      </c>
      <c r="K426" s="2" t="s">
        <v>209</v>
      </c>
      <c r="L426" s="2" t="s">
        <v>210</v>
      </c>
      <c r="M426" s="2">
        <v>1</v>
      </c>
      <c r="N426" s="2" t="s">
        <v>21</v>
      </c>
    </row>
    <row r="427" spans="1:14" x14ac:dyDescent="0.2">
      <c r="A427" s="2">
        <v>2184</v>
      </c>
      <c r="B427" s="2" t="s">
        <v>228</v>
      </c>
      <c r="C427" s="2" t="s">
        <v>229</v>
      </c>
      <c r="D427" s="2" t="s">
        <v>15</v>
      </c>
      <c r="E427" s="2" t="s">
        <v>230</v>
      </c>
      <c r="F427" s="2" t="s">
        <v>231</v>
      </c>
      <c r="G427" s="2" t="s">
        <v>232</v>
      </c>
      <c r="H427" s="3" t="s">
        <v>8</v>
      </c>
      <c r="I427" s="2" t="s">
        <v>17</v>
      </c>
      <c r="J427" s="2" t="s">
        <v>227</v>
      </c>
      <c r="K427" s="2" t="s">
        <v>209</v>
      </c>
      <c r="L427" s="2" t="s">
        <v>210</v>
      </c>
      <c r="M427" s="2">
        <v>1</v>
      </c>
      <c r="N427" s="2" t="s">
        <v>21</v>
      </c>
    </row>
    <row r="428" spans="1:14" x14ac:dyDescent="0.2">
      <c r="A428" s="2">
        <v>2192</v>
      </c>
      <c r="B428" s="2" t="s">
        <v>221</v>
      </c>
      <c r="C428" s="2" t="s">
        <v>222</v>
      </c>
      <c r="D428" s="2" t="s">
        <v>187</v>
      </c>
      <c r="E428" s="2" t="s">
        <v>223</v>
      </c>
      <c r="F428" s="2" t="s">
        <v>224</v>
      </c>
      <c r="G428" s="2" t="s">
        <v>225</v>
      </c>
      <c r="H428" s="3" t="s">
        <v>8</v>
      </c>
      <c r="I428" s="2" t="s">
        <v>226</v>
      </c>
      <c r="J428" s="2" t="s">
        <v>227</v>
      </c>
      <c r="K428" s="2" t="s">
        <v>209</v>
      </c>
      <c r="L428" s="2" t="s">
        <v>210</v>
      </c>
      <c r="M428" s="2">
        <v>1</v>
      </c>
      <c r="N428" s="2" t="s">
        <v>21</v>
      </c>
    </row>
    <row r="429" spans="1:14" x14ac:dyDescent="0.2">
      <c r="A429" s="2">
        <v>2234</v>
      </c>
      <c r="B429" s="2" t="s">
        <v>1111</v>
      </c>
      <c r="C429" s="2" t="s">
        <v>1112</v>
      </c>
      <c r="D429" s="2" t="s">
        <v>48</v>
      </c>
      <c r="E429" s="2" t="s">
        <v>1113</v>
      </c>
      <c r="F429" s="2" t="s">
        <v>1114</v>
      </c>
      <c r="G429" s="2" t="s">
        <v>1115</v>
      </c>
      <c r="H429" s="3" t="s">
        <v>8</v>
      </c>
      <c r="I429" s="2" t="s">
        <v>85</v>
      </c>
      <c r="J429" s="2" t="s">
        <v>227</v>
      </c>
      <c r="K429" s="2" t="s">
        <v>209</v>
      </c>
      <c r="L429" s="2" t="s">
        <v>210</v>
      </c>
      <c r="M429" s="2">
        <v>1</v>
      </c>
      <c r="N429" s="10" t="s">
        <v>875</v>
      </c>
    </row>
    <row r="430" spans="1:14" x14ac:dyDescent="0.2">
      <c r="A430" s="2">
        <v>2250</v>
      </c>
      <c r="B430" s="2" t="s">
        <v>203</v>
      </c>
      <c r="C430" s="2" t="s">
        <v>204</v>
      </c>
      <c r="D430" s="2" t="s">
        <v>176</v>
      </c>
      <c r="E430" s="2" t="s">
        <v>205</v>
      </c>
      <c r="F430" s="2" t="s">
        <v>206</v>
      </c>
      <c r="G430" s="2" t="s">
        <v>207</v>
      </c>
      <c r="H430" s="3" t="s">
        <v>8</v>
      </c>
      <c r="I430" s="2" t="s">
        <v>180</v>
      </c>
      <c r="J430" s="2" t="s">
        <v>208</v>
      </c>
      <c r="K430" s="2" t="s">
        <v>209</v>
      </c>
      <c r="L430" s="2" t="s">
        <v>210</v>
      </c>
      <c r="M430" s="2">
        <v>1</v>
      </c>
      <c r="N430" s="2" t="s">
        <v>21</v>
      </c>
    </row>
    <row r="431" spans="1:14" x14ac:dyDescent="0.2">
      <c r="A431" s="2">
        <v>2322</v>
      </c>
      <c r="B431" s="2" t="s">
        <v>129</v>
      </c>
      <c r="C431" s="2" t="s">
        <v>130</v>
      </c>
      <c r="D431" s="2" t="s">
        <v>48</v>
      </c>
      <c r="E431" s="2" t="s">
        <v>131</v>
      </c>
      <c r="F431" s="2" t="s">
        <v>132</v>
      </c>
      <c r="G431" s="2" t="s">
        <v>133</v>
      </c>
      <c r="H431" s="3" t="s">
        <v>8</v>
      </c>
      <c r="I431" s="2" t="s">
        <v>85</v>
      </c>
      <c r="J431" s="2" t="s">
        <v>208</v>
      </c>
      <c r="K431" s="2" t="s">
        <v>209</v>
      </c>
      <c r="L431" s="2" t="s">
        <v>210</v>
      </c>
      <c r="M431" s="2">
        <v>1</v>
      </c>
      <c r="N431" s="10" t="s">
        <v>875</v>
      </c>
    </row>
    <row r="432" spans="1:14" x14ac:dyDescent="0.2">
      <c r="A432" s="2">
        <v>2346</v>
      </c>
      <c r="B432" s="2" t="s">
        <v>121</v>
      </c>
      <c r="C432" s="2" t="s">
        <v>122</v>
      </c>
      <c r="D432" s="2" t="s">
        <v>123</v>
      </c>
      <c r="E432" s="2" t="s">
        <v>124</v>
      </c>
      <c r="F432" s="2" t="s">
        <v>125</v>
      </c>
      <c r="G432" s="2" t="s">
        <v>126</v>
      </c>
      <c r="H432" s="3" t="s">
        <v>8</v>
      </c>
      <c r="I432" s="2" t="s">
        <v>85</v>
      </c>
      <c r="J432" s="2" t="s">
        <v>227</v>
      </c>
      <c r="K432" s="2" t="s">
        <v>209</v>
      </c>
      <c r="L432" s="2" t="s">
        <v>210</v>
      </c>
      <c r="M432" s="2">
        <v>1</v>
      </c>
      <c r="N432" s="10" t="s">
        <v>875</v>
      </c>
    </row>
    <row r="433" spans="1:14" x14ac:dyDescent="0.2">
      <c r="A433" s="2">
        <v>2359</v>
      </c>
      <c r="B433" s="2" t="s">
        <v>1033</v>
      </c>
      <c r="C433" s="2" t="s">
        <v>1034</v>
      </c>
      <c r="D433" s="2" t="s">
        <v>27</v>
      </c>
      <c r="E433" s="2" t="s">
        <v>1035</v>
      </c>
      <c r="F433" s="2" t="s">
        <v>1036</v>
      </c>
      <c r="G433" s="2" t="s">
        <v>1037</v>
      </c>
      <c r="H433" s="3" t="s">
        <v>8</v>
      </c>
      <c r="I433" s="2" t="s">
        <v>31</v>
      </c>
      <c r="J433" s="2" t="s">
        <v>227</v>
      </c>
      <c r="K433" s="2" t="s">
        <v>209</v>
      </c>
      <c r="L433" s="2" t="s">
        <v>210</v>
      </c>
      <c r="M433" s="2">
        <v>1</v>
      </c>
      <c r="N433" s="10" t="s">
        <v>875</v>
      </c>
    </row>
    <row r="434" spans="1:14" x14ac:dyDescent="0.2">
      <c r="A434" s="2">
        <v>2418</v>
      </c>
      <c r="B434" s="2" t="s">
        <v>982</v>
      </c>
      <c r="C434" s="2" t="s">
        <v>983</v>
      </c>
      <c r="D434" s="2" t="s">
        <v>48</v>
      </c>
      <c r="E434" s="2" t="s">
        <v>984</v>
      </c>
      <c r="F434" s="2" t="s">
        <v>92</v>
      </c>
      <c r="G434" s="2" t="s">
        <v>985</v>
      </c>
      <c r="H434" s="3" t="s">
        <v>8</v>
      </c>
      <c r="I434" s="2" t="s">
        <v>85</v>
      </c>
      <c r="J434" s="2" t="s">
        <v>986</v>
      </c>
      <c r="K434" s="2" t="s">
        <v>209</v>
      </c>
      <c r="L434" s="2" t="s">
        <v>210</v>
      </c>
      <c r="M434" s="2">
        <v>1</v>
      </c>
      <c r="N434" s="10" t="s">
        <v>875</v>
      </c>
    </row>
    <row r="435" spans="1:14" x14ac:dyDescent="0.2">
      <c r="A435" s="2">
        <v>2421</v>
      </c>
      <c r="B435" s="2" t="s">
        <v>976</v>
      </c>
      <c r="C435" s="2" t="s">
        <v>977</v>
      </c>
      <c r="D435" s="2" t="s">
        <v>48</v>
      </c>
      <c r="E435" s="2" t="s">
        <v>978</v>
      </c>
      <c r="F435" s="2" t="s">
        <v>974</v>
      </c>
      <c r="G435" s="2" t="s">
        <v>979</v>
      </c>
      <c r="H435" s="3" t="s">
        <v>8</v>
      </c>
      <c r="I435" s="2" t="s">
        <v>85</v>
      </c>
      <c r="J435" s="2" t="s">
        <v>227</v>
      </c>
      <c r="K435" s="2" t="s">
        <v>209</v>
      </c>
      <c r="L435" s="2" t="s">
        <v>210</v>
      </c>
      <c r="M435" s="2">
        <v>1</v>
      </c>
      <c r="N435" s="10" t="s">
        <v>875</v>
      </c>
    </row>
    <row r="436" spans="1:14" x14ac:dyDescent="0.2">
      <c r="A436" s="2">
        <v>176</v>
      </c>
      <c r="B436" s="2" t="s">
        <v>831</v>
      </c>
      <c r="C436" s="2" t="s">
        <v>832</v>
      </c>
      <c r="D436" s="2" t="s">
        <v>48</v>
      </c>
      <c r="E436" s="2" t="s">
        <v>833</v>
      </c>
      <c r="F436" s="2" t="s">
        <v>285</v>
      </c>
      <c r="G436" s="2" t="s">
        <v>834</v>
      </c>
      <c r="H436" s="3" t="s">
        <v>8</v>
      </c>
      <c r="I436" s="2" t="s">
        <v>85</v>
      </c>
      <c r="J436" s="2" t="s">
        <v>134</v>
      </c>
      <c r="K436" s="2" t="s">
        <v>135</v>
      </c>
      <c r="L436" s="2" t="s">
        <v>96</v>
      </c>
      <c r="M436" s="2">
        <v>1</v>
      </c>
      <c r="N436" s="2" t="s">
        <v>21</v>
      </c>
    </row>
    <row r="437" spans="1:14" x14ac:dyDescent="0.2">
      <c r="A437" s="2">
        <v>677</v>
      </c>
      <c r="B437" s="2" t="s">
        <v>685</v>
      </c>
      <c r="C437" s="2" t="s">
        <v>686</v>
      </c>
      <c r="D437" s="2" t="s">
        <v>48</v>
      </c>
      <c r="E437" s="2" t="s">
        <v>687</v>
      </c>
      <c r="F437" s="2" t="s">
        <v>621</v>
      </c>
      <c r="G437" s="2" t="s">
        <v>688</v>
      </c>
      <c r="H437" s="3" t="s">
        <v>8</v>
      </c>
      <c r="I437" s="2" t="s">
        <v>85</v>
      </c>
      <c r="J437" s="2" t="s">
        <v>134</v>
      </c>
      <c r="K437" s="2" t="s">
        <v>135</v>
      </c>
      <c r="L437" s="2" t="s">
        <v>96</v>
      </c>
      <c r="M437" s="2">
        <v>1</v>
      </c>
      <c r="N437" s="2" t="s">
        <v>21</v>
      </c>
    </row>
    <row r="438" spans="1:14" x14ac:dyDescent="0.2">
      <c r="A438" s="2">
        <v>1815</v>
      </c>
      <c r="B438" s="2" t="s">
        <v>421</v>
      </c>
      <c r="C438" s="2" t="s">
        <v>422</v>
      </c>
      <c r="D438" s="2" t="s">
        <v>123</v>
      </c>
      <c r="E438" s="2" t="s">
        <v>423</v>
      </c>
      <c r="F438" s="2" t="s">
        <v>424</v>
      </c>
      <c r="G438" s="2" t="s">
        <v>425</v>
      </c>
      <c r="H438" s="3" t="s">
        <v>8</v>
      </c>
      <c r="I438" s="2" t="s">
        <v>319</v>
      </c>
      <c r="J438" s="2" t="s">
        <v>134</v>
      </c>
      <c r="K438" s="2" t="s">
        <v>135</v>
      </c>
      <c r="L438" s="2" t="s">
        <v>96</v>
      </c>
      <c r="M438" s="2">
        <v>1</v>
      </c>
      <c r="N438" s="2" t="s">
        <v>21</v>
      </c>
    </row>
    <row r="439" spans="1:14" x14ac:dyDescent="0.2">
      <c r="A439" s="2">
        <v>1835</v>
      </c>
      <c r="B439" s="2" t="s">
        <v>410</v>
      </c>
      <c r="C439" s="2" t="s">
        <v>411</v>
      </c>
      <c r="D439" s="2" t="s">
        <v>123</v>
      </c>
      <c r="E439" s="2" t="s">
        <v>412</v>
      </c>
      <c r="F439" s="2" t="s">
        <v>325</v>
      </c>
      <c r="G439" s="2" t="s">
        <v>413</v>
      </c>
      <c r="H439" s="3" t="s">
        <v>8</v>
      </c>
      <c r="I439" s="2" t="s">
        <v>319</v>
      </c>
      <c r="J439" s="2" t="s">
        <v>134</v>
      </c>
      <c r="K439" s="2" t="s">
        <v>135</v>
      </c>
      <c r="L439" s="2" t="s">
        <v>96</v>
      </c>
      <c r="M439" s="2">
        <v>1</v>
      </c>
      <c r="N439" s="2" t="s">
        <v>21</v>
      </c>
    </row>
    <row r="440" spans="1:14" x14ac:dyDescent="0.2">
      <c r="A440" s="2">
        <v>1937</v>
      </c>
      <c r="B440" s="2" t="s">
        <v>380</v>
      </c>
      <c r="C440" s="2" t="s">
        <v>381</v>
      </c>
      <c r="D440" s="2" t="s">
        <v>187</v>
      </c>
      <c r="E440" s="2" t="s">
        <v>382</v>
      </c>
      <c r="F440" s="2" t="s">
        <v>383</v>
      </c>
      <c r="G440" s="2" t="s">
        <v>384</v>
      </c>
      <c r="H440" s="3" t="s">
        <v>8</v>
      </c>
      <c r="I440" s="2" t="s">
        <v>197</v>
      </c>
      <c r="J440" s="2" t="s">
        <v>134</v>
      </c>
      <c r="K440" s="2" t="s">
        <v>135</v>
      </c>
      <c r="L440" s="2" t="s">
        <v>96</v>
      </c>
      <c r="M440" s="2">
        <v>1</v>
      </c>
      <c r="N440" s="2" t="s">
        <v>21</v>
      </c>
    </row>
    <row r="441" spans="1:14" x14ac:dyDescent="0.2">
      <c r="A441" s="2">
        <v>2072</v>
      </c>
      <c r="B441" s="2" t="s">
        <v>282</v>
      </c>
      <c r="C441" s="2" t="s">
        <v>283</v>
      </c>
      <c r="D441" s="2" t="s">
        <v>48</v>
      </c>
      <c r="E441" s="2" t="s">
        <v>284</v>
      </c>
      <c r="F441" s="2" t="s">
        <v>285</v>
      </c>
      <c r="G441" s="2" t="s">
        <v>286</v>
      </c>
      <c r="H441" s="3" t="s">
        <v>8</v>
      </c>
      <c r="I441" s="2" t="s">
        <v>85</v>
      </c>
      <c r="J441" s="2" t="s">
        <v>134</v>
      </c>
      <c r="K441" s="2" t="s">
        <v>135</v>
      </c>
      <c r="L441" s="2" t="s">
        <v>96</v>
      </c>
      <c r="M441" s="2">
        <v>1</v>
      </c>
      <c r="N441" s="2" t="s">
        <v>21</v>
      </c>
    </row>
    <row r="442" spans="1:14" x14ac:dyDescent="0.2">
      <c r="A442" s="2">
        <v>2237</v>
      </c>
      <c r="B442" s="2" t="s">
        <v>198</v>
      </c>
      <c r="C442" s="2" t="s">
        <v>199</v>
      </c>
      <c r="D442" s="2" t="s">
        <v>67</v>
      </c>
      <c r="E442" s="2" t="s">
        <v>200</v>
      </c>
      <c r="F442" s="2" t="s">
        <v>201</v>
      </c>
      <c r="G442" s="2" t="s">
        <v>202</v>
      </c>
      <c r="H442" s="3" t="s">
        <v>8</v>
      </c>
      <c r="I442" s="2" t="s">
        <v>71</v>
      </c>
      <c r="J442" s="2" t="s">
        <v>134</v>
      </c>
      <c r="K442" s="2" t="s">
        <v>135</v>
      </c>
      <c r="L442" s="2" t="s">
        <v>96</v>
      </c>
      <c r="M442" s="2">
        <v>1</v>
      </c>
      <c r="N442" s="2" t="s">
        <v>21</v>
      </c>
    </row>
    <row r="443" spans="1:14" x14ac:dyDescent="0.2">
      <c r="A443" s="2">
        <v>2319</v>
      </c>
      <c r="B443" s="2" t="s">
        <v>129</v>
      </c>
      <c r="C443" s="2" t="s">
        <v>130</v>
      </c>
      <c r="D443" s="2" t="s">
        <v>48</v>
      </c>
      <c r="E443" s="2" t="s">
        <v>131</v>
      </c>
      <c r="F443" s="2" t="s">
        <v>132</v>
      </c>
      <c r="G443" s="2" t="s">
        <v>133</v>
      </c>
      <c r="H443" s="3" t="s">
        <v>8</v>
      </c>
      <c r="I443" s="2" t="s">
        <v>85</v>
      </c>
      <c r="J443" s="2" t="s">
        <v>134</v>
      </c>
      <c r="K443" s="2" t="s">
        <v>135</v>
      </c>
      <c r="L443" s="2" t="s">
        <v>96</v>
      </c>
      <c r="M443" s="2">
        <v>1</v>
      </c>
      <c r="N443" s="2" t="s">
        <v>21</v>
      </c>
    </row>
    <row r="444" spans="1:14" x14ac:dyDescent="0.2">
      <c r="A444" s="2">
        <v>903</v>
      </c>
      <c r="B444" s="2" t="s">
        <v>637</v>
      </c>
      <c r="C444" s="2" t="s">
        <v>638</v>
      </c>
      <c r="D444" s="2" t="s">
        <v>67</v>
      </c>
      <c r="E444" s="2" t="s">
        <v>639</v>
      </c>
      <c r="F444" s="2" t="s">
        <v>201</v>
      </c>
      <c r="G444" s="2" t="s">
        <v>640</v>
      </c>
      <c r="H444" s="3" t="s">
        <v>8</v>
      </c>
      <c r="I444" s="2" t="s">
        <v>71</v>
      </c>
      <c r="J444" s="2" t="s">
        <v>641</v>
      </c>
      <c r="K444" s="2" t="s">
        <v>473</v>
      </c>
      <c r="L444" s="2" t="s">
        <v>433</v>
      </c>
      <c r="M444" s="2">
        <v>1</v>
      </c>
      <c r="N444" s="2" t="s">
        <v>21</v>
      </c>
    </row>
    <row r="445" spans="1:14" x14ac:dyDescent="0.2">
      <c r="A445" s="2">
        <v>1549</v>
      </c>
      <c r="B445" s="2" t="s">
        <v>510</v>
      </c>
      <c r="C445" s="2" t="s">
        <v>511</v>
      </c>
      <c r="D445" s="2" t="s">
        <v>48</v>
      </c>
      <c r="E445" s="2" t="s">
        <v>503</v>
      </c>
      <c r="F445" s="2" t="s">
        <v>132</v>
      </c>
      <c r="G445" s="2" t="s">
        <v>512</v>
      </c>
      <c r="H445" s="3" t="s">
        <v>8</v>
      </c>
      <c r="I445" s="2" t="s">
        <v>85</v>
      </c>
      <c r="J445" s="2" t="s">
        <v>472</v>
      </c>
      <c r="K445" s="2" t="s">
        <v>473</v>
      </c>
      <c r="L445" s="2" t="s">
        <v>433</v>
      </c>
      <c r="M445" s="2">
        <v>1</v>
      </c>
      <c r="N445" s="2" t="s">
        <v>21</v>
      </c>
    </row>
    <row r="446" spans="1:14" x14ac:dyDescent="0.2">
      <c r="A446" s="2">
        <v>1758</v>
      </c>
      <c r="B446" s="2" t="s">
        <v>434</v>
      </c>
      <c r="C446" s="2" t="s">
        <v>435</v>
      </c>
      <c r="D446" s="2" t="s">
        <v>81</v>
      </c>
      <c r="E446" s="2" t="s">
        <v>436</v>
      </c>
      <c r="F446" s="2" t="s">
        <v>424</v>
      </c>
      <c r="G446" s="2" t="s">
        <v>437</v>
      </c>
      <c r="H446" s="3" t="s">
        <v>8</v>
      </c>
      <c r="I446" s="2" t="s">
        <v>319</v>
      </c>
      <c r="J446" s="2" t="s">
        <v>472</v>
      </c>
      <c r="K446" s="2" t="s">
        <v>473</v>
      </c>
      <c r="L446" s="2" t="s">
        <v>433</v>
      </c>
      <c r="M446" s="2">
        <v>1</v>
      </c>
      <c r="N446" s="2" t="s">
        <v>21</v>
      </c>
    </row>
    <row r="447" spans="1:14" x14ac:dyDescent="0.2">
      <c r="A447" s="2">
        <v>129</v>
      </c>
      <c r="B447" s="2" t="s">
        <v>844</v>
      </c>
      <c r="C447" s="2" t="s">
        <v>845</v>
      </c>
      <c r="D447" s="2" t="s">
        <v>48</v>
      </c>
      <c r="E447" s="2" t="s">
        <v>846</v>
      </c>
      <c r="F447" s="2" t="s">
        <v>285</v>
      </c>
      <c r="G447" s="2" t="s">
        <v>847</v>
      </c>
      <c r="H447" s="3" t="s">
        <v>8</v>
      </c>
      <c r="I447" s="2" t="s">
        <v>85</v>
      </c>
      <c r="J447" s="2" t="s">
        <v>873</v>
      </c>
      <c r="K447" s="2" t="s">
        <v>874</v>
      </c>
      <c r="L447" s="2" t="s">
        <v>141</v>
      </c>
      <c r="M447" s="2">
        <v>1</v>
      </c>
      <c r="N447" s="10" t="s">
        <v>875</v>
      </c>
    </row>
    <row r="448" spans="1:14" x14ac:dyDescent="0.2">
      <c r="A448" s="2">
        <v>223</v>
      </c>
      <c r="B448" s="2" t="s">
        <v>826</v>
      </c>
      <c r="C448" s="2" t="s">
        <v>827</v>
      </c>
      <c r="D448" s="2" t="s">
        <v>67</v>
      </c>
      <c r="E448" s="2" t="s">
        <v>828</v>
      </c>
      <c r="F448" s="2" t="s">
        <v>597</v>
      </c>
      <c r="G448" s="2" t="s">
        <v>829</v>
      </c>
      <c r="H448" s="3" t="s">
        <v>8</v>
      </c>
      <c r="I448" s="2" t="s">
        <v>71</v>
      </c>
      <c r="J448" s="2" t="s">
        <v>873</v>
      </c>
      <c r="K448" s="2" t="s">
        <v>874</v>
      </c>
      <c r="L448" s="2" t="s">
        <v>141</v>
      </c>
      <c r="M448" s="2">
        <v>1</v>
      </c>
      <c r="N448" s="10" t="s">
        <v>875</v>
      </c>
    </row>
    <row r="449" spans="1:14" x14ac:dyDescent="0.2">
      <c r="A449" s="2">
        <v>614</v>
      </c>
      <c r="B449" s="2" t="s">
        <v>1934</v>
      </c>
      <c r="C449" s="2" t="s">
        <v>1935</v>
      </c>
      <c r="D449" s="2" t="s">
        <v>67</v>
      </c>
      <c r="E449" s="2" t="s">
        <v>1936</v>
      </c>
      <c r="F449" s="2" t="s">
        <v>1932</v>
      </c>
      <c r="G449" s="2" t="s">
        <v>1937</v>
      </c>
      <c r="H449" s="3" t="s">
        <v>8</v>
      </c>
      <c r="I449" s="2" t="s">
        <v>31</v>
      </c>
      <c r="J449" s="2" t="s">
        <v>873</v>
      </c>
      <c r="K449" s="2" t="s">
        <v>874</v>
      </c>
      <c r="L449" s="2" t="s">
        <v>141</v>
      </c>
      <c r="M449" s="2">
        <v>1</v>
      </c>
      <c r="N449" s="10" t="s">
        <v>875</v>
      </c>
    </row>
    <row r="450" spans="1:14" x14ac:dyDescent="0.2">
      <c r="A450" s="2">
        <v>768</v>
      </c>
      <c r="B450" s="2" t="s">
        <v>1823</v>
      </c>
      <c r="C450" s="2" t="s">
        <v>1824</v>
      </c>
      <c r="D450" s="2" t="s">
        <v>48</v>
      </c>
      <c r="E450" s="2" t="s">
        <v>1825</v>
      </c>
      <c r="F450" s="2" t="s">
        <v>924</v>
      </c>
      <c r="G450" s="2" t="s">
        <v>1826</v>
      </c>
      <c r="H450" s="3" t="s">
        <v>8</v>
      </c>
      <c r="I450" s="2" t="s">
        <v>85</v>
      </c>
      <c r="J450" s="2" t="s">
        <v>873</v>
      </c>
      <c r="K450" s="2" t="s">
        <v>874</v>
      </c>
      <c r="L450" s="2" t="s">
        <v>141</v>
      </c>
      <c r="M450" s="2">
        <v>1</v>
      </c>
      <c r="N450" s="10" t="s">
        <v>875</v>
      </c>
    </row>
    <row r="451" spans="1:14" x14ac:dyDescent="0.2">
      <c r="A451" s="2">
        <v>794</v>
      </c>
      <c r="B451" s="2" t="s">
        <v>1823</v>
      </c>
      <c r="C451" s="2" t="s">
        <v>1824</v>
      </c>
      <c r="D451" s="2" t="s">
        <v>48</v>
      </c>
      <c r="E451" s="2" t="s">
        <v>1825</v>
      </c>
      <c r="F451" s="2" t="s">
        <v>924</v>
      </c>
      <c r="G451" s="2" t="s">
        <v>1826</v>
      </c>
      <c r="H451" s="3" t="s">
        <v>8</v>
      </c>
      <c r="I451" s="2" t="s">
        <v>85</v>
      </c>
      <c r="J451" s="2" t="s">
        <v>873</v>
      </c>
      <c r="K451" s="2" t="s">
        <v>874</v>
      </c>
      <c r="L451" s="2" t="s">
        <v>141</v>
      </c>
      <c r="M451" s="2">
        <v>1</v>
      </c>
      <c r="N451" s="10" t="s">
        <v>875</v>
      </c>
    </row>
    <row r="452" spans="1:14" x14ac:dyDescent="0.2">
      <c r="A452" s="2">
        <v>831</v>
      </c>
      <c r="B452" s="2" t="s">
        <v>1811</v>
      </c>
      <c r="C452" s="2" t="s">
        <v>1812</v>
      </c>
      <c r="D452" s="2" t="s">
        <v>48</v>
      </c>
      <c r="E452" s="2" t="s">
        <v>1813</v>
      </c>
      <c r="F452" s="2" t="s">
        <v>884</v>
      </c>
      <c r="G452" s="2" t="s">
        <v>1814</v>
      </c>
      <c r="H452" s="3" t="s">
        <v>8</v>
      </c>
      <c r="I452" s="2" t="s">
        <v>367</v>
      </c>
      <c r="J452" s="2" t="s">
        <v>873</v>
      </c>
      <c r="K452" s="2" t="s">
        <v>874</v>
      </c>
      <c r="L452" s="2" t="s">
        <v>141</v>
      </c>
      <c r="M452" s="2">
        <v>1</v>
      </c>
      <c r="N452" s="10" t="s">
        <v>875</v>
      </c>
    </row>
    <row r="453" spans="1:14" x14ac:dyDescent="0.2">
      <c r="A453" s="2">
        <v>1010</v>
      </c>
      <c r="B453" s="2" t="s">
        <v>589</v>
      </c>
      <c r="C453" s="2" t="s">
        <v>590</v>
      </c>
      <c r="D453" s="2" t="s">
        <v>48</v>
      </c>
      <c r="E453" s="2" t="s">
        <v>591</v>
      </c>
      <c r="F453" s="2" t="s">
        <v>365</v>
      </c>
      <c r="G453" s="2" t="s">
        <v>592</v>
      </c>
      <c r="H453" s="3" t="s">
        <v>8</v>
      </c>
      <c r="I453" s="2" t="s">
        <v>367</v>
      </c>
      <c r="J453" s="2" t="s">
        <v>873</v>
      </c>
      <c r="K453" s="2" t="s">
        <v>874</v>
      </c>
      <c r="L453" s="2" t="s">
        <v>141</v>
      </c>
      <c r="M453" s="2">
        <v>1</v>
      </c>
      <c r="N453" s="10" t="s">
        <v>875</v>
      </c>
    </row>
    <row r="454" spans="1:14" x14ac:dyDescent="0.2">
      <c r="A454" s="2">
        <v>1036</v>
      </c>
      <c r="B454" s="2" t="s">
        <v>1727</v>
      </c>
      <c r="C454" s="2" t="s">
        <v>1728</v>
      </c>
      <c r="D454" s="2" t="s">
        <v>48</v>
      </c>
      <c r="E454" s="2" t="s">
        <v>1729</v>
      </c>
      <c r="F454" s="2" t="s">
        <v>1295</v>
      </c>
      <c r="G454" s="2" t="s">
        <v>1730</v>
      </c>
      <c r="H454" s="3" t="s">
        <v>8</v>
      </c>
      <c r="I454" s="2" t="s">
        <v>367</v>
      </c>
      <c r="J454" s="2" t="s">
        <v>873</v>
      </c>
      <c r="K454" s="2" t="s">
        <v>874</v>
      </c>
      <c r="L454" s="2" t="s">
        <v>141</v>
      </c>
      <c r="M454" s="2">
        <v>2</v>
      </c>
      <c r="N454" s="10" t="s">
        <v>875</v>
      </c>
    </row>
    <row r="455" spans="1:14" x14ac:dyDescent="0.2">
      <c r="A455" s="2">
        <v>1131</v>
      </c>
      <c r="B455" s="2" t="s">
        <v>1666</v>
      </c>
      <c r="C455" s="2" t="s">
        <v>1667</v>
      </c>
      <c r="D455" s="2" t="s">
        <v>123</v>
      </c>
      <c r="E455" s="2" t="s">
        <v>1668</v>
      </c>
      <c r="F455" s="2" t="s">
        <v>1583</v>
      </c>
      <c r="G455" s="2" t="s">
        <v>1669</v>
      </c>
      <c r="H455" s="3" t="s">
        <v>8</v>
      </c>
      <c r="I455" s="2" t="s">
        <v>319</v>
      </c>
      <c r="J455" s="2" t="s">
        <v>873</v>
      </c>
      <c r="K455" s="2" t="s">
        <v>874</v>
      </c>
      <c r="L455" s="2" t="s">
        <v>141</v>
      </c>
      <c r="M455" s="2">
        <v>1</v>
      </c>
      <c r="N455" s="10" t="s">
        <v>875</v>
      </c>
    </row>
    <row r="456" spans="1:14" x14ac:dyDescent="0.2">
      <c r="A456" s="2">
        <v>1465</v>
      </c>
      <c r="B456" s="2" t="s">
        <v>522</v>
      </c>
      <c r="C456" s="2" t="s">
        <v>523</v>
      </c>
      <c r="D456" s="2" t="s">
        <v>123</v>
      </c>
      <c r="E456" s="2" t="s">
        <v>524</v>
      </c>
      <c r="F456" s="2" t="s">
        <v>325</v>
      </c>
      <c r="G456" s="2" t="s">
        <v>525</v>
      </c>
      <c r="H456" s="3" t="s">
        <v>8</v>
      </c>
      <c r="I456" s="2" t="s">
        <v>319</v>
      </c>
      <c r="J456" s="2" t="s">
        <v>873</v>
      </c>
      <c r="K456" s="2" t="s">
        <v>874</v>
      </c>
      <c r="L456" s="2" t="s">
        <v>141</v>
      </c>
      <c r="M456" s="2">
        <v>1</v>
      </c>
      <c r="N456" s="10" t="s">
        <v>875</v>
      </c>
    </row>
    <row r="457" spans="1:14" x14ac:dyDescent="0.2">
      <c r="A457" s="2">
        <v>2429</v>
      </c>
      <c r="B457" s="2" t="s">
        <v>971</v>
      </c>
      <c r="C457" s="2" t="s">
        <v>972</v>
      </c>
      <c r="D457" s="2" t="s">
        <v>48</v>
      </c>
      <c r="E457" s="2" t="s">
        <v>973</v>
      </c>
      <c r="F457" s="2" t="s">
        <v>974</v>
      </c>
      <c r="G457" s="2" t="s">
        <v>975</v>
      </c>
      <c r="H457" s="3" t="s">
        <v>8</v>
      </c>
      <c r="I457" s="2" t="s">
        <v>85</v>
      </c>
      <c r="J457" s="2" t="s">
        <v>873</v>
      </c>
      <c r="K457" s="2" t="s">
        <v>874</v>
      </c>
      <c r="L457" s="2" t="s">
        <v>141</v>
      </c>
      <c r="M457" s="2">
        <v>1</v>
      </c>
      <c r="N457" s="10" t="s">
        <v>875</v>
      </c>
    </row>
    <row r="458" spans="1:14" x14ac:dyDescent="0.2">
      <c r="A458" s="2">
        <v>8</v>
      </c>
      <c r="B458" s="2" t="s">
        <v>1216</v>
      </c>
      <c r="C458" s="2" t="s">
        <v>1217</v>
      </c>
      <c r="D458" s="2" t="s">
        <v>48</v>
      </c>
      <c r="E458" s="2" t="s">
        <v>1218</v>
      </c>
      <c r="F458" s="2" t="s">
        <v>285</v>
      </c>
      <c r="G458" s="2" t="s">
        <v>6134</v>
      </c>
      <c r="H458" s="3" t="s">
        <v>8</v>
      </c>
      <c r="I458" s="2" t="s">
        <v>85</v>
      </c>
      <c r="J458" s="2" t="s">
        <v>144</v>
      </c>
      <c r="K458" s="2" t="s">
        <v>145</v>
      </c>
      <c r="L458" s="2" t="s">
        <v>141</v>
      </c>
      <c r="M458" s="2">
        <v>2</v>
      </c>
      <c r="N458" s="10" t="s">
        <v>875</v>
      </c>
    </row>
    <row r="459" spans="1:14" x14ac:dyDescent="0.2">
      <c r="A459" s="2">
        <v>33</v>
      </c>
      <c r="B459" s="2" t="s">
        <v>2276</v>
      </c>
      <c r="C459" s="2" t="s">
        <v>2277</v>
      </c>
      <c r="D459" s="2" t="s">
        <v>48</v>
      </c>
      <c r="E459" s="2" t="s">
        <v>2278</v>
      </c>
      <c r="F459" s="2" t="s">
        <v>2266</v>
      </c>
      <c r="G459" s="2" t="s">
        <v>2279</v>
      </c>
      <c r="H459" s="3" t="s">
        <v>8</v>
      </c>
      <c r="I459" s="2" t="s">
        <v>85</v>
      </c>
      <c r="J459" s="2" t="s">
        <v>144</v>
      </c>
      <c r="K459" s="2" t="s">
        <v>145</v>
      </c>
      <c r="L459" s="2" t="s">
        <v>141</v>
      </c>
      <c r="M459" s="2">
        <v>1</v>
      </c>
      <c r="N459" s="10" t="s">
        <v>875</v>
      </c>
    </row>
    <row r="460" spans="1:14" x14ac:dyDescent="0.2">
      <c r="A460" s="2">
        <v>40</v>
      </c>
      <c r="B460" s="2" t="s">
        <v>2268</v>
      </c>
      <c r="C460" s="2" t="s">
        <v>2269</v>
      </c>
      <c r="D460" s="2" t="s">
        <v>123</v>
      </c>
      <c r="E460" s="2" t="s">
        <v>2270</v>
      </c>
      <c r="F460" s="2" t="s">
        <v>325</v>
      </c>
      <c r="G460" s="2" t="s">
        <v>2271</v>
      </c>
      <c r="H460" s="3" t="s">
        <v>8</v>
      </c>
      <c r="I460" s="2" t="s">
        <v>319</v>
      </c>
      <c r="J460" s="2" t="s">
        <v>144</v>
      </c>
      <c r="K460" s="2" t="s">
        <v>145</v>
      </c>
      <c r="L460" s="2" t="s">
        <v>141</v>
      </c>
      <c r="M460" s="2">
        <v>1</v>
      </c>
      <c r="N460" s="10" t="s">
        <v>875</v>
      </c>
    </row>
    <row r="461" spans="1:14" x14ac:dyDescent="0.2">
      <c r="A461" s="2">
        <v>52</v>
      </c>
      <c r="B461" s="2" t="s">
        <v>863</v>
      </c>
      <c r="C461" s="2" t="s">
        <v>864</v>
      </c>
      <c r="D461" s="2" t="s">
        <v>48</v>
      </c>
      <c r="E461" s="2" t="s">
        <v>865</v>
      </c>
      <c r="F461" s="2" t="s">
        <v>866</v>
      </c>
      <c r="G461" s="2" t="s">
        <v>867</v>
      </c>
      <c r="H461" s="3" t="s">
        <v>8</v>
      </c>
      <c r="I461" s="2" t="s">
        <v>85</v>
      </c>
      <c r="J461" s="2" t="s">
        <v>144</v>
      </c>
      <c r="K461" s="2" t="s">
        <v>145</v>
      </c>
      <c r="L461" s="2" t="s">
        <v>141</v>
      </c>
      <c r="M461" s="2">
        <v>1</v>
      </c>
      <c r="N461" s="10" t="s">
        <v>875</v>
      </c>
    </row>
    <row r="462" spans="1:14" x14ac:dyDescent="0.2">
      <c r="A462" s="2">
        <v>60</v>
      </c>
      <c r="B462" s="2" t="s">
        <v>2255</v>
      </c>
      <c r="C462" s="2" t="s">
        <v>2256</v>
      </c>
      <c r="D462" s="2" t="s">
        <v>48</v>
      </c>
      <c r="E462" s="2" t="s">
        <v>2257</v>
      </c>
      <c r="F462" s="2" t="s">
        <v>866</v>
      </c>
      <c r="G462" s="2" t="s">
        <v>2258</v>
      </c>
      <c r="H462" s="3" t="s">
        <v>8</v>
      </c>
      <c r="I462" s="2" t="s">
        <v>85</v>
      </c>
      <c r="J462" s="2" t="s">
        <v>144</v>
      </c>
      <c r="K462" s="2" t="s">
        <v>145</v>
      </c>
      <c r="L462" s="2" t="s">
        <v>141</v>
      </c>
      <c r="M462" s="2">
        <v>1</v>
      </c>
      <c r="N462" s="10" t="s">
        <v>875</v>
      </c>
    </row>
    <row r="463" spans="1:14" x14ac:dyDescent="0.2">
      <c r="A463" s="2">
        <v>67</v>
      </c>
      <c r="B463" s="2" t="s">
        <v>859</v>
      </c>
      <c r="C463" s="2" t="s">
        <v>860</v>
      </c>
      <c r="D463" s="2" t="s">
        <v>48</v>
      </c>
      <c r="E463" s="2" t="s">
        <v>861</v>
      </c>
      <c r="F463" s="2" t="s">
        <v>529</v>
      </c>
      <c r="G463" s="2" t="s">
        <v>862</v>
      </c>
      <c r="H463" s="3" t="s">
        <v>8</v>
      </c>
      <c r="I463" s="2" t="s">
        <v>85</v>
      </c>
      <c r="J463" s="2" t="s">
        <v>144</v>
      </c>
      <c r="K463" s="2" t="s">
        <v>145</v>
      </c>
      <c r="L463" s="2" t="s">
        <v>141</v>
      </c>
      <c r="M463" s="2">
        <v>1</v>
      </c>
      <c r="N463" s="10" t="s">
        <v>875</v>
      </c>
    </row>
    <row r="464" spans="1:14" x14ac:dyDescent="0.2">
      <c r="A464" s="2">
        <v>72</v>
      </c>
      <c r="B464" s="2" t="s">
        <v>2245</v>
      </c>
      <c r="C464" s="2" t="s">
        <v>2246</v>
      </c>
      <c r="D464" s="2" t="s">
        <v>48</v>
      </c>
      <c r="E464" s="2" t="s">
        <v>2247</v>
      </c>
      <c r="F464" s="2" t="s">
        <v>529</v>
      </c>
      <c r="G464" s="2" t="s">
        <v>2248</v>
      </c>
      <c r="H464" s="3" t="s">
        <v>8</v>
      </c>
      <c r="I464" s="2" t="s">
        <v>85</v>
      </c>
      <c r="J464" s="2" t="s">
        <v>144</v>
      </c>
      <c r="K464" s="2" t="s">
        <v>145</v>
      </c>
      <c r="L464" s="2" t="s">
        <v>141</v>
      </c>
      <c r="M464" s="2">
        <v>1</v>
      </c>
      <c r="N464" s="10" t="s">
        <v>875</v>
      </c>
    </row>
    <row r="465" spans="1:14" x14ac:dyDescent="0.2">
      <c r="A465" s="2">
        <v>114</v>
      </c>
      <c r="B465" s="2" t="s">
        <v>2207</v>
      </c>
      <c r="C465" s="2" t="s">
        <v>2208</v>
      </c>
      <c r="D465" s="2" t="s">
        <v>48</v>
      </c>
      <c r="E465" s="2" t="s">
        <v>2209</v>
      </c>
      <c r="F465" s="2" t="s">
        <v>760</v>
      </c>
      <c r="G465" s="2" t="s">
        <v>2210</v>
      </c>
      <c r="H465" s="3" t="s">
        <v>8</v>
      </c>
      <c r="I465" s="2" t="s">
        <v>367</v>
      </c>
      <c r="J465" s="2" t="s">
        <v>144</v>
      </c>
      <c r="K465" s="2" t="s">
        <v>145</v>
      </c>
      <c r="L465" s="2" t="s">
        <v>141</v>
      </c>
      <c r="M465" s="2">
        <v>1</v>
      </c>
      <c r="N465" s="10" t="s">
        <v>875</v>
      </c>
    </row>
    <row r="466" spans="1:14" x14ac:dyDescent="0.2">
      <c r="A466" s="2">
        <v>125</v>
      </c>
      <c r="B466" s="2" t="s">
        <v>2195</v>
      </c>
      <c r="C466" s="2" t="s">
        <v>2196</v>
      </c>
      <c r="D466" s="2" t="s">
        <v>48</v>
      </c>
      <c r="E466" s="2" t="s">
        <v>2197</v>
      </c>
      <c r="F466" s="2" t="s">
        <v>1247</v>
      </c>
      <c r="G466" s="2" t="s">
        <v>2198</v>
      </c>
      <c r="H466" s="3" t="s">
        <v>8</v>
      </c>
      <c r="I466" s="2" t="s">
        <v>367</v>
      </c>
      <c r="J466" s="2" t="s">
        <v>144</v>
      </c>
      <c r="K466" s="2" t="s">
        <v>145</v>
      </c>
      <c r="L466" s="2" t="s">
        <v>141</v>
      </c>
      <c r="M466" s="2">
        <v>1</v>
      </c>
      <c r="N466" s="10" t="s">
        <v>875</v>
      </c>
    </row>
    <row r="467" spans="1:14" x14ac:dyDescent="0.2">
      <c r="A467" s="2">
        <v>134</v>
      </c>
      <c r="B467" s="2" t="s">
        <v>2191</v>
      </c>
      <c r="C467" s="2" t="s">
        <v>2192</v>
      </c>
      <c r="D467" s="2" t="s">
        <v>48</v>
      </c>
      <c r="E467" s="2" t="s">
        <v>2193</v>
      </c>
      <c r="F467" s="2" t="s">
        <v>842</v>
      </c>
      <c r="G467" s="2" t="s">
        <v>2194</v>
      </c>
      <c r="H467" s="3" t="s">
        <v>8</v>
      </c>
      <c r="I467" s="2" t="s">
        <v>85</v>
      </c>
      <c r="J467" s="2" t="s">
        <v>144</v>
      </c>
      <c r="K467" s="2" t="s">
        <v>145</v>
      </c>
      <c r="L467" s="2" t="s">
        <v>141</v>
      </c>
      <c r="M467" s="2">
        <v>1</v>
      </c>
      <c r="N467" s="10" t="s">
        <v>875</v>
      </c>
    </row>
    <row r="468" spans="1:14" x14ac:dyDescent="0.2">
      <c r="A468" s="2">
        <v>165</v>
      </c>
      <c r="B468" s="2" t="s">
        <v>2175</v>
      </c>
      <c r="C468" s="2" t="s">
        <v>2176</v>
      </c>
      <c r="D468" s="2" t="s">
        <v>48</v>
      </c>
      <c r="E468" s="2" t="s">
        <v>2177</v>
      </c>
      <c r="F468" s="2" t="s">
        <v>842</v>
      </c>
      <c r="G468" s="2" t="s">
        <v>2178</v>
      </c>
      <c r="H468" s="3" t="s">
        <v>8</v>
      </c>
      <c r="I468" s="2" t="s">
        <v>85</v>
      </c>
      <c r="J468" s="2" t="s">
        <v>144</v>
      </c>
      <c r="K468" s="2" t="s">
        <v>145</v>
      </c>
      <c r="L468" s="2" t="s">
        <v>141</v>
      </c>
      <c r="M468" s="2">
        <v>1</v>
      </c>
      <c r="N468" s="10" t="s">
        <v>875</v>
      </c>
    </row>
    <row r="469" spans="1:14" x14ac:dyDescent="0.2">
      <c r="A469" s="2">
        <v>172</v>
      </c>
      <c r="B469" s="2" t="s">
        <v>2171</v>
      </c>
      <c r="C469" s="2" t="s">
        <v>2172</v>
      </c>
      <c r="D469" s="2" t="s">
        <v>48</v>
      </c>
      <c r="E469" s="2" t="s">
        <v>2173</v>
      </c>
      <c r="F469" s="2" t="s">
        <v>285</v>
      </c>
      <c r="G469" s="2" t="s">
        <v>2174</v>
      </c>
      <c r="H469" s="3" t="s">
        <v>8</v>
      </c>
      <c r="I469" s="2" t="s">
        <v>85</v>
      </c>
      <c r="J469" s="2" t="s">
        <v>144</v>
      </c>
      <c r="K469" s="2" t="s">
        <v>145</v>
      </c>
      <c r="L469" s="2" t="s">
        <v>141</v>
      </c>
      <c r="M469" s="2">
        <v>1</v>
      </c>
      <c r="N469" s="10" t="s">
        <v>875</v>
      </c>
    </row>
    <row r="470" spans="1:14" x14ac:dyDescent="0.2">
      <c r="A470" s="2">
        <v>187</v>
      </c>
      <c r="B470" s="2" t="s">
        <v>2164</v>
      </c>
      <c r="C470" s="2" t="s">
        <v>2165</v>
      </c>
      <c r="D470" s="2" t="s">
        <v>48</v>
      </c>
      <c r="E470" s="2" t="s">
        <v>2166</v>
      </c>
      <c r="F470" s="2" t="s">
        <v>285</v>
      </c>
      <c r="G470" s="2" t="s">
        <v>2167</v>
      </c>
      <c r="H470" s="3" t="s">
        <v>8</v>
      </c>
      <c r="I470" s="2" t="s">
        <v>85</v>
      </c>
      <c r="J470" s="2" t="s">
        <v>144</v>
      </c>
      <c r="K470" s="2" t="s">
        <v>145</v>
      </c>
      <c r="L470" s="2" t="s">
        <v>141</v>
      </c>
      <c r="M470" s="2">
        <v>1</v>
      </c>
      <c r="N470" s="10" t="s">
        <v>875</v>
      </c>
    </row>
    <row r="471" spans="1:14" x14ac:dyDescent="0.2">
      <c r="A471" s="2">
        <v>199</v>
      </c>
      <c r="B471" s="2" t="s">
        <v>2160</v>
      </c>
      <c r="C471" s="2" t="s">
        <v>2161</v>
      </c>
      <c r="D471" s="2" t="s">
        <v>48</v>
      </c>
      <c r="E471" s="2" t="s">
        <v>2162</v>
      </c>
      <c r="F471" s="2" t="s">
        <v>285</v>
      </c>
      <c r="G471" s="2" t="s">
        <v>2163</v>
      </c>
      <c r="H471" s="3" t="s">
        <v>8</v>
      </c>
      <c r="I471" s="2" t="s">
        <v>85</v>
      </c>
      <c r="J471" s="2" t="s">
        <v>144</v>
      </c>
      <c r="K471" s="2" t="s">
        <v>145</v>
      </c>
      <c r="L471" s="2" t="s">
        <v>141</v>
      </c>
      <c r="M471" s="2">
        <v>1</v>
      </c>
      <c r="N471" s="10" t="s">
        <v>875</v>
      </c>
    </row>
    <row r="472" spans="1:14" x14ac:dyDescent="0.2">
      <c r="A472" s="2">
        <v>205</v>
      </c>
      <c r="B472" s="2" t="s">
        <v>2156</v>
      </c>
      <c r="C472" s="2" t="s">
        <v>2157</v>
      </c>
      <c r="D472" s="2" t="s">
        <v>123</v>
      </c>
      <c r="E472" s="2" t="s">
        <v>2158</v>
      </c>
      <c r="F472" s="2" t="s">
        <v>125</v>
      </c>
      <c r="G472" s="2" t="s">
        <v>2159</v>
      </c>
      <c r="H472" s="3" t="s">
        <v>8</v>
      </c>
      <c r="I472" s="2" t="s">
        <v>319</v>
      </c>
      <c r="J472" s="2" t="s">
        <v>144</v>
      </c>
      <c r="K472" s="2" t="s">
        <v>145</v>
      </c>
      <c r="L472" s="2" t="s">
        <v>141</v>
      </c>
      <c r="M472" s="2">
        <v>1</v>
      </c>
      <c r="N472" s="10" t="s">
        <v>875</v>
      </c>
    </row>
    <row r="473" spans="1:14" x14ac:dyDescent="0.2">
      <c r="A473" s="2">
        <v>212</v>
      </c>
      <c r="B473" s="2" t="s">
        <v>826</v>
      </c>
      <c r="C473" s="2" t="s">
        <v>827</v>
      </c>
      <c r="D473" s="2" t="s">
        <v>67</v>
      </c>
      <c r="E473" s="2" t="s">
        <v>828</v>
      </c>
      <c r="F473" s="2" t="s">
        <v>597</v>
      </c>
      <c r="G473" s="2" t="s">
        <v>829</v>
      </c>
      <c r="H473" s="3" t="s">
        <v>8</v>
      </c>
      <c r="I473" s="2" t="s">
        <v>71</v>
      </c>
      <c r="J473" s="2" t="s">
        <v>144</v>
      </c>
      <c r="K473" s="2" t="s">
        <v>145</v>
      </c>
      <c r="L473" s="2" t="s">
        <v>141</v>
      </c>
      <c r="M473" s="2">
        <v>2</v>
      </c>
      <c r="N473" s="10" t="s">
        <v>875</v>
      </c>
    </row>
    <row r="474" spans="1:14" x14ac:dyDescent="0.2">
      <c r="A474" s="2">
        <v>241</v>
      </c>
      <c r="B474" s="2" t="s">
        <v>826</v>
      </c>
      <c r="C474" s="2" t="s">
        <v>827</v>
      </c>
      <c r="D474" s="2" t="s">
        <v>67</v>
      </c>
      <c r="E474" s="2" t="s">
        <v>828</v>
      </c>
      <c r="F474" s="2" t="s">
        <v>597</v>
      </c>
      <c r="G474" s="2" t="s">
        <v>829</v>
      </c>
      <c r="H474" s="3" t="s">
        <v>8</v>
      </c>
      <c r="I474" s="2" t="s">
        <v>71</v>
      </c>
      <c r="J474" s="2" t="s">
        <v>144</v>
      </c>
      <c r="K474" s="2" t="s">
        <v>145</v>
      </c>
      <c r="L474" s="2" t="s">
        <v>141</v>
      </c>
      <c r="M474" s="2">
        <v>1</v>
      </c>
      <c r="N474" s="10" t="s">
        <v>875</v>
      </c>
    </row>
    <row r="475" spans="1:14" x14ac:dyDescent="0.2">
      <c r="A475" s="2">
        <v>248</v>
      </c>
      <c r="B475" s="2" t="s">
        <v>821</v>
      </c>
      <c r="C475" s="2" t="s">
        <v>822</v>
      </c>
      <c r="D475" s="2" t="s">
        <v>67</v>
      </c>
      <c r="E475" s="2" t="s">
        <v>823</v>
      </c>
      <c r="F475" s="2" t="s">
        <v>597</v>
      </c>
      <c r="G475" s="2" t="s">
        <v>824</v>
      </c>
      <c r="H475" s="3" t="s">
        <v>8</v>
      </c>
      <c r="I475" s="2" t="s">
        <v>71</v>
      </c>
      <c r="J475" s="2" t="s">
        <v>144</v>
      </c>
      <c r="K475" s="2" t="s">
        <v>145</v>
      </c>
      <c r="L475" s="2" t="s">
        <v>141</v>
      </c>
      <c r="M475" s="2">
        <v>1</v>
      </c>
      <c r="N475" s="10" t="s">
        <v>875</v>
      </c>
    </row>
    <row r="476" spans="1:14" x14ac:dyDescent="0.2">
      <c r="A476" s="2">
        <v>277</v>
      </c>
      <c r="B476" s="2" t="s">
        <v>2148</v>
      </c>
      <c r="C476" s="2" t="s">
        <v>2149</v>
      </c>
      <c r="D476" s="2" t="s">
        <v>48</v>
      </c>
      <c r="E476" s="2" t="s">
        <v>2150</v>
      </c>
      <c r="F476" s="2" t="s">
        <v>924</v>
      </c>
      <c r="G476" s="2" t="s">
        <v>2151</v>
      </c>
      <c r="H476" s="3" t="s">
        <v>8</v>
      </c>
      <c r="I476" s="2" t="s">
        <v>85</v>
      </c>
      <c r="J476" s="2" t="s">
        <v>144</v>
      </c>
      <c r="K476" s="2" t="s">
        <v>145</v>
      </c>
      <c r="L476" s="2" t="s">
        <v>141</v>
      </c>
      <c r="M476" s="2">
        <v>1</v>
      </c>
      <c r="N476" s="10" t="s">
        <v>875</v>
      </c>
    </row>
    <row r="477" spans="1:14" x14ac:dyDescent="0.2">
      <c r="A477" s="2">
        <v>279</v>
      </c>
      <c r="B477" s="2" t="s">
        <v>2152</v>
      </c>
      <c r="C477" s="2" t="s">
        <v>2153</v>
      </c>
      <c r="D477" s="2" t="s">
        <v>123</v>
      </c>
      <c r="E477" s="2" t="s">
        <v>2154</v>
      </c>
      <c r="F477" s="2" t="s">
        <v>125</v>
      </c>
      <c r="G477" s="2" t="s">
        <v>2155</v>
      </c>
      <c r="H477" s="3" t="s">
        <v>8</v>
      </c>
      <c r="I477" s="2" t="s">
        <v>319</v>
      </c>
      <c r="J477" s="2" t="s">
        <v>144</v>
      </c>
      <c r="K477" s="2" t="s">
        <v>145</v>
      </c>
      <c r="L477" s="2" t="s">
        <v>141</v>
      </c>
      <c r="M477" s="2">
        <v>1</v>
      </c>
      <c r="N477" s="10" t="s">
        <v>875</v>
      </c>
    </row>
    <row r="478" spans="1:14" x14ac:dyDescent="0.2">
      <c r="A478" s="2">
        <v>287</v>
      </c>
      <c r="B478" s="2" t="s">
        <v>2152</v>
      </c>
      <c r="C478" s="2" t="s">
        <v>2153</v>
      </c>
      <c r="D478" s="2" t="s">
        <v>123</v>
      </c>
      <c r="E478" s="2" t="s">
        <v>2154</v>
      </c>
      <c r="F478" s="2" t="s">
        <v>125</v>
      </c>
      <c r="G478" s="2" t="s">
        <v>2155</v>
      </c>
      <c r="H478" s="3" t="s">
        <v>8</v>
      </c>
      <c r="I478" s="2" t="s">
        <v>319</v>
      </c>
      <c r="J478" s="2" t="s">
        <v>144</v>
      </c>
      <c r="K478" s="2" t="s">
        <v>145</v>
      </c>
      <c r="L478" s="2" t="s">
        <v>141</v>
      </c>
      <c r="M478" s="2">
        <v>1</v>
      </c>
      <c r="N478" s="10" t="s">
        <v>875</v>
      </c>
    </row>
    <row r="479" spans="1:14" x14ac:dyDescent="0.2">
      <c r="A479" s="2">
        <v>297</v>
      </c>
      <c r="B479" s="2" t="s">
        <v>808</v>
      </c>
      <c r="C479" s="2" t="s">
        <v>809</v>
      </c>
      <c r="D479" s="2" t="s">
        <v>67</v>
      </c>
      <c r="E479" s="2" t="s">
        <v>810</v>
      </c>
      <c r="F479" s="2" t="s">
        <v>597</v>
      </c>
      <c r="G479" s="2" t="s">
        <v>811</v>
      </c>
      <c r="H479" s="3" t="s">
        <v>8</v>
      </c>
      <c r="I479" s="2" t="s">
        <v>71</v>
      </c>
      <c r="J479" s="2" t="s">
        <v>144</v>
      </c>
      <c r="K479" s="2" t="s">
        <v>145</v>
      </c>
      <c r="L479" s="2" t="s">
        <v>141</v>
      </c>
      <c r="M479" s="2">
        <v>1</v>
      </c>
      <c r="N479" s="10" t="s">
        <v>875</v>
      </c>
    </row>
    <row r="480" spans="1:14" x14ac:dyDescent="0.2">
      <c r="A480" s="2">
        <v>304</v>
      </c>
      <c r="B480" s="2" t="s">
        <v>2144</v>
      </c>
      <c r="C480" s="2" t="s">
        <v>2145</v>
      </c>
      <c r="D480" s="2" t="s">
        <v>48</v>
      </c>
      <c r="E480" s="2" t="s">
        <v>2146</v>
      </c>
      <c r="F480" s="2" t="s">
        <v>924</v>
      </c>
      <c r="G480" s="2" t="s">
        <v>2147</v>
      </c>
      <c r="H480" s="3" t="s">
        <v>8</v>
      </c>
      <c r="I480" s="2" t="s">
        <v>85</v>
      </c>
      <c r="J480" s="2" t="s">
        <v>144</v>
      </c>
      <c r="K480" s="2" t="s">
        <v>145</v>
      </c>
      <c r="L480" s="2" t="s">
        <v>141</v>
      </c>
      <c r="M480" s="2">
        <v>1</v>
      </c>
      <c r="N480" s="10" t="s">
        <v>875</v>
      </c>
    </row>
    <row r="481" spans="1:14" x14ac:dyDescent="0.2">
      <c r="A481" s="2">
        <v>314</v>
      </c>
      <c r="B481" s="2" t="s">
        <v>2132</v>
      </c>
      <c r="C481" s="2" t="s">
        <v>2133</v>
      </c>
      <c r="D481" s="2" t="s">
        <v>48</v>
      </c>
      <c r="E481" s="2" t="s">
        <v>2134</v>
      </c>
      <c r="F481" s="2" t="s">
        <v>924</v>
      </c>
      <c r="G481" s="2" t="s">
        <v>2135</v>
      </c>
      <c r="H481" s="3" t="s">
        <v>8</v>
      </c>
      <c r="I481" s="2" t="s">
        <v>85</v>
      </c>
      <c r="J481" s="2" t="s">
        <v>144</v>
      </c>
      <c r="K481" s="2" t="s">
        <v>145</v>
      </c>
      <c r="L481" s="2" t="s">
        <v>141</v>
      </c>
      <c r="M481" s="2">
        <v>1</v>
      </c>
      <c r="N481" s="10" t="s">
        <v>875</v>
      </c>
    </row>
    <row r="482" spans="1:14" x14ac:dyDescent="0.2">
      <c r="A482" s="2">
        <v>341</v>
      </c>
      <c r="B482" s="2" t="s">
        <v>2107</v>
      </c>
      <c r="C482" s="2" t="s">
        <v>2108</v>
      </c>
      <c r="D482" s="2" t="s">
        <v>123</v>
      </c>
      <c r="E482" s="2" t="s">
        <v>2109</v>
      </c>
      <c r="F482" s="2" t="s">
        <v>1417</v>
      </c>
      <c r="G482" s="2" t="s">
        <v>2110</v>
      </c>
      <c r="H482" s="3" t="s">
        <v>8</v>
      </c>
      <c r="I482" s="2" t="s">
        <v>319</v>
      </c>
      <c r="J482" s="2" t="s">
        <v>144</v>
      </c>
      <c r="K482" s="2" t="s">
        <v>145</v>
      </c>
      <c r="L482" s="2" t="s">
        <v>141</v>
      </c>
      <c r="M482" s="2">
        <v>1</v>
      </c>
      <c r="N482" s="10" t="s">
        <v>875</v>
      </c>
    </row>
    <row r="483" spans="1:14" x14ac:dyDescent="0.2">
      <c r="A483" s="2">
        <v>354</v>
      </c>
      <c r="B483" s="2" t="s">
        <v>2103</v>
      </c>
      <c r="C483" s="2" t="s">
        <v>2104</v>
      </c>
      <c r="D483" s="2" t="s">
        <v>123</v>
      </c>
      <c r="E483" s="2" t="s">
        <v>2105</v>
      </c>
      <c r="F483" s="2" t="s">
        <v>424</v>
      </c>
      <c r="G483" s="2" t="s">
        <v>2106</v>
      </c>
      <c r="H483" s="3" t="s">
        <v>8</v>
      </c>
      <c r="I483" s="2" t="s">
        <v>319</v>
      </c>
      <c r="J483" s="2" t="s">
        <v>144</v>
      </c>
      <c r="K483" s="2" t="s">
        <v>145</v>
      </c>
      <c r="L483" s="2" t="s">
        <v>141</v>
      </c>
      <c r="M483" s="2">
        <v>1</v>
      </c>
      <c r="N483" s="10" t="s">
        <v>875</v>
      </c>
    </row>
    <row r="484" spans="1:14" x14ac:dyDescent="0.2">
      <c r="A484" s="2">
        <v>362</v>
      </c>
      <c r="B484" s="2" t="s">
        <v>2099</v>
      </c>
      <c r="C484" s="2" t="s">
        <v>2100</v>
      </c>
      <c r="D484" s="2" t="s">
        <v>315</v>
      </c>
      <c r="E484" s="2" t="s">
        <v>2101</v>
      </c>
      <c r="F484" s="2" t="s">
        <v>1308</v>
      </c>
      <c r="G484" s="2" t="s">
        <v>2102</v>
      </c>
      <c r="H484" s="3" t="s">
        <v>8</v>
      </c>
      <c r="I484" s="2" t="s">
        <v>319</v>
      </c>
      <c r="J484" s="2" t="s">
        <v>144</v>
      </c>
      <c r="K484" s="2" t="s">
        <v>145</v>
      </c>
      <c r="L484" s="2" t="s">
        <v>141</v>
      </c>
      <c r="M484" s="2">
        <v>1</v>
      </c>
      <c r="N484" s="10" t="s">
        <v>875</v>
      </c>
    </row>
    <row r="485" spans="1:14" x14ac:dyDescent="0.2">
      <c r="A485" s="2">
        <v>366</v>
      </c>
      <c r="B485" s="2" t="s">
        <v>2095</v>
      </c>
      <c r="C485" s="2" t="s">
        <v>2096</v>
      </c>
      <c r="D485" s="2" t="s">
        <v>315</v>
      </c>
      <c r="E485" s="2" t="s">
        <v>2097</v>
      </c>
      <c r="F485" s="2" t="s">
        <v>317</v>
      </c>
      <c r="G485" s="2" t="s">
        <v>2098</v>
      </c>
      <c r="H485" s="3" t="s">
        <v>8</v>
      </c>
      <c r="I485" s="2" t="s">
        <v>319</v>
      </c>
      <c r="J485" s="2" t="s">
        <v>144</v>
      </c>
      <c r="K485" s="2" t="s">
        <v>145</v>
      </c>
      <c r="L485" s="2" t="s">
        <v>141</v>
      </c>
      <c r="M485" s="2">
        <v>1</v>
      </c>
      <c r="N485" s="10" t="s">
        <v>875</v>
      </c>
    </row>
    <row r="486" spans="1:14" x14ac:dyDescent="0.2">
      <c r="A486" s="2">
        <v>377</v>
      </c>
      <c r="B486" s="2" t="s">
        <v>2091</v>
      </c>
      <c r="C486" s="2" t="s">
        <v>2092</v>
      </c>
      <c r="D486" s="2" t="s">
        <v>123</v>
      </c>
      <c r="E486" s="2" t="s">
        <v>2093</v>
      </c>
      <c r="F486" s="2" t="s">
        <v>325</v>
      </c>
      <c r="G486" s="2" t="s">
        <v>2094</v>
      </c>
      <c r="H486" s="3" t="s">
        <v>8</v>
      </c>
      <c r="I486" s="2" t="s">
        <v>319</v>
      </c>
      <c r="J486" s="2" t="s">
        <v>144</v>
      </c>
      <c r="K486" s="2" t="s">
        <v>145</v>
      </c>
      <c r="L486" s="2" t="s">
        <v>141</v>
      </c>
      <c r="M486" s="2">
        <v>1</v>
      </c>
      <c r="N486" s="10" t="s">
        <v>875</v>
      </c>
    </row>
    <row r="487" spans="1:14" x14ac:dyDescent="0.2">
      <c r="A487" s="2">
        <v>396</v>
      </c>
      <c r="B487" s="2" t="s">
        <v>2074</v>
      </c>
      <c r="C487" s="2" t="s">
        <v>2075</v>
      </c>
      <c r="D487" s="2" t="s">
        <v>123</v>
      </c>
      <c r="E487" s="2" t="s">
        <v>2076</v>
      </c>
      <c r="F487" s="2" t="s">
        <v>872</v>
      </c>
      <c r="G487" s="2" t="s">
        <v>2077</v>
      </c>
      <c r="H487" s="3" t="s">
        <v>8</v>
      </c>
      <c r="I487" s="2" t="s">
        <v>327</v>
      </c>
      <c r="J487" s="2" t="s">
        <v>144</v>
      </c>
      <c r="K487" s="2" t="s">
        <v>145</v>
      </c>
      <c r="L487" s="2" t="s">
        <v>141</v>
      </c>
      <c r="M487" s="2">
        <v>1</v>
      </c>
      <c r="N487" s="10" t="s">
        <v>875</v>
      </c>
    </row>
    <row r="488" spans="1:14" x14ac:dyDescent="0.2">
      <c r="A488" s="2">
        <v>398</v>
      </c>
      <c r="B488" s="2" t="s">
        <v>2070</v>
      </c>
      <c r="C488" s="2" t="s">
        <v>2071</v>
      </c>
      <c r="D488" s="2" t="s">
        <v>48</v>
      </c>
      <c r="E488" s="2" t="s">
        <v>2072</v>
      </c>
      <c r="F488" s="2" t="s">
        <v>621</v>
      </c>
      <c r="G488" s="2" t="s">
        <v>2073</v>
      </c>
      <c r="H488" s="3" t="s">
        <v>8</v>
      </c>
      <c r="I488" s="2" t="s">
        <v>85</v>
      </c>
      <c r="J488" s="2" t="s">
        <v>144</v>
      </c>
      <c r="K488" s="2" t="s">
        <v>145</v>
      </c>
      <c r="L488" s="2" t="s">
        <v>141</v>
      </c>
      <c r="M488" s="2">
        <v>1</v>
      </c>
      <c r="N488" s="10" t="s">
        <v>875</v>
      </c>
    </row>
    <row r="489" spans="1:14" x14ac:dyDescent="0.2">
      <c r="A489" s="2">
        <v>450</v>
      </c>
      <c r="B489" s="2" t="s">
        <v>2039</v>
      </c>
      <c r="C489" s="2" t="s">
        <v>2040</v>
      </c>
      <c r="D489" s="2" t="s">
        <v>48</v>
      </c>
      <c r="E489" s="2" t="s">
        <v>2041</v>
      </c>
      <c r="F489" s="2" t="s">
        <v>765</v>
      </c>
      <c r="G489" s="2" t="s">
        <v>2042</v>
      </c>
      <c r="H489" s="3" t="s">
        <v>8</v>
      </c>
      <c r="I489" s="2" t="s">
        <v>85</v>
      </c>
      <c r="J489" s="2" t="s">
        <v>144</v>
      </c>
      <c r="K489" s="2" t="s">
        <v>145</v>
      </c>
      <c r="L489" s="2" t="s">
        <v>141</v>
      </c>
      <c r="M489" s="2">
        <v>1</v>
      </c>
      <c r="N489" s="10" t="s">
        <v>875</v>
      </c>
    </row>
    <row r="490" spans="1:14" x14ac:dyDescent="0.2">
      <c r="A490" s="2">
        <v>465</v>
      </c>
      <c r="B490" s="2" t="s">
        <v>2035</v>
      </c>
      <c r="C490" s="2" t="s">
        <v>2036</v>
      </c>
      <c r="D490" s="2" t="s">
        <v>48</v>
      </c>
      <c r="E490" s="2" t="s">
        <v>2037</v>
      </c>
      <c r="F490" s="2" t="s">
        <v>765</v>
      </c>
      <c r="G490" s="2" t="s">
        <v>2038</v>
      </c>
      <c r="H490" s="3" t="s">
        <v>8</v>
      </c>
      <c r="I490" s="2" t="s">
        <v>85</v>
      </c>
      <c r="J490" s="2" t="s">
        <v>144</v>
      </c>
      <c r="K490" s="2" t="s">
        <v>145</v>
      </c>
      <c r="L490" s="2" t="s">
        <v>141</v>
      </c>
      <c r="M490" s="2">
        <v>2</v>
      </c>
      <c r="N490" s="10" t="s">
        <v>875</v>
      </c>
    </row>
    <row r="491" spans="1:14" x14ac:dyDescent="0.2">
      <c r="A491" s="2">
        <v>499</v>
      </c>
      <c r="B491" s="2" t="s">
        <v>2008</v>
      </c>
      <c r="C491" s="2" t="s">
        <v>2009</v>
      </c>
      <c r="D491" s="2" t="s">
        <v>123</v>
      </c>
      <c r="E491" s="2" t="s">
        <v>2010</v>
      </c>
      <c r="F491" s="2" t="s">
        <v>325</v>
      </c>
      <c r="G491" s="2" t="s">
        <v>2011</v>
      </c>
      <c r="H491" s="3" t="s">
        <v>8</v>
      </c>
      <c r="I491" s="2" t="s">
        <v>319</v>
      </c>
      <c r="J491" s="2" t="s">
        <v>144</v>
      </c>
      <c r="K491" s="2" t="s">
        <v>145</v>
      </c>
      <c r="L491" s="2" t="s">
        <v>141</v>
      </c>
      <c r="M491" s="2">
        <v>1</v>
      </c>
      <c r="N491" s="10" t="s">
        <v>875</v>
      </c>
    </row>
    <row r="492" spans="1:14" x14ac:dyDescent="0.2">
      <c r="A492" s="2">
        <v>531</v>
      </c>
      <c r="B492" s="2" t="s">
        <v>1988</v>
      </c>
      <c r="C492" s="2" t="s">
        <v>1989</v>
      </c>
      <c r="D492" s="2" t="s">
        <v>48</v>
      </c>
      <c r="E492" s="2" t="s">
        <v>1990</v>
      </c>
      <c r="F492" s="2" t="s">
        <v>707</v>
      </c>
      <c r="G492" s="2" t="s">
        <v>1991</v>
      </c>
      <c r="H492" s="3" t="s">
        <v>8</v>
      </c>
      <c r="I492" s="2" t="s">
        <v>367</v>
      </c>
      <c r="J492" s="2" t="s">
        <v>144</v>
      </c>
      <c r="K492" s="2" t="s">
        <v>145</v>
      </c>
      <c r="L492" s="2" t="s">
        <v>141</v>
      </c>
      <c r="M492" s="2">
        <v>1</v>
      </c>
      <c r="N492" s="10" t="s">
        <v>875</v>
      </c>
    </row>
    <row r="493" spans="1:14" x14ac:dyDescent="0.2">
      <c r="A493" s="2">
        <v>535</v>
      </c>
      <c r="B493" s="2" t="s">
        <v>1981</v>
      </c>
      <c r="C493" s="2" t="s">
        <v>1982</v>
      </c>
      <c r="D493" s="2" t="s">
        <v>123</v>
      </c>
      <c r="E493" s="2" t="s">
        <v>1983</v>
      </c>
      <c r="F493" s="2" t="s">
        <v>325</v>
      </c>
      <c r="G493" s="2" t="s">
        <v>1984</v>
      </c>
      <c r="H493" s="3" t="s">
        <v>8</v>
      </c>
      <c r="I493" s="2" t="s">
        <v>319</v>
      </c>
      <c r="J493" s="2" t="s">
        <v>144</v>
      </c>
      <c r="K493" s="2" t="s">
        <v>145</v>
      </c>
      <c r="L493" s="2" t="s">
        <v>141</v>
      </c>
      <c r="M493" s="2">
        <v>1</v>
      </c>
      <c r="N493" s="10" t="s">
        <v>875</v>
      </c>
    </row>
    <row r="494" spans="1:14" x14ac:dyDescent="0.2">
      <c r="A494" s="2">
        <v>549</v>
      </c>
      <c r="B494" s="2" t="s">
        <v>1973</v>
      </c>
      <c r="C494" s="2" t="s">
        <v>1974</v>
      </c>
      <c r="D494" s="2" t="s">
        <v>123</v>
      </c>
      <c r="E494" s="2" t="s">
        <v>1975</v>
      </c>
      <c r="F494" s="2" t="s">
        <v>325</v>
      </c>
      <c r="G494" s="2" t="s">
        <v>1976</v>
      </c>
      <c r="H494" s="3" t="s">
        <v>8</v>
      </c>
      <c r="I494" s="2" t="s">
        <v>319</v>
      </c>
      <c r="J494" s="2" t="s">
        <v>144</v>
      </c>
      <c r="K494" s="2" t="s">
        <v>145</v>
      </c>
      <c r="L494" s="2" t="s">
        <v>141</v>
      </c>
      <c r="M494" s="2">
        <v>1</v>
      </c>
      <c r="N494" s="10" t="s">
        <v>875</v>
      </c>
    </row>
    <row r="495" spans="1:14" x14ac:dyDescent="0.2">
      <c r="A495" s="2">
        <v>559</v>
      </c>
      <c r="B495" s="2" t="s">
        <v>723</v>
      </c>
      <c r="C495" s="2" t="s">
        <v>724</v>
      </c>
      <c r="D495" s="2" t="s">
        <v>67</v>
      </c>
      <c r="E495" s="2" t="s">
        <v>725</v>
      </c>
      <c r="F495" s="2" t="s">
        <v>629</v>
      </c>
      <c r="G495" s="2" t="s">
        <v>726</v>
      </c>
      <c r="H495" s="3" t="s">
        <v>8</v>
      </c>
      <c r="I495" s="2" t="s">
        <v>713</v>
      </c>
      <c r="J495" s="2" t="s">
        <v>144</v>
      </c>
      <c r="K495" s="2" t="s">
        <v>145</v>
      </c>
      <c r="L495" s="2" t="s">
        <v>141</v>
      </c>
      <c r="M495" s="2">
        <v>1</v>
      </c>
      <c r="N495" s="10" t="s">
        <v>875</v>
      </c>
    </row>
    <row r="496" spans="1:14" x14ac:dyDescent="0.2">
      <c r="A496" s="2">
        <v>577</v>
      </c>
      <c r="B496" s="2" t="s">
        <v>1957</v>
      </c>
      <c r="C496" s="2" t="s">
        <v>1958</v>
      </c>
      <c r="D496" s="2" t="s">
        <v>67</v>
      </c>
      <c r="E496" s="2" t="s">
        <v>1959</v>
      </c>
      <c r="F496" s="2" t="s">
        <v>660</v>
      </c>
      <c r="G496" s="2" t="s">
        <v>1960</v>
      </c>
      <c r="H496" s="3" t="s">
        <v>8</v>
      </c>
      <c r="I496" s="2" t="s">
        <v>71</v>
      </c>
      <c r="J496" s="2" t="s">
        <v>144</v>
      </c>
      <c r="K496" s="2" t="s">
        <v>145</v>
      </c>
      <c r="L496" s="2" t="s">
        <v>141</v>
      </c>
      <c r="M496" s="2">
        <v>1</v>
      </c>
      <c r="N496" s="10" t="s">
        <v>875</v>
      </c>
    </row>
    <row r="497" spans="1:14" x14ac:dyDescent="0.2">
      <c r="A497" s="2">
        <v>589</v>
      </c>
      <c r="B497" s="2" t="s">
        <v>1946</v>
      </c>
      <c r="C497" s="2" t="s">
        <v>1947</v>
      </c>
      <c r="D497" s="2" t="s">
        <v>123</v>
      </c>
      <c r="E497" s="2" t="s">
        <v>1948</v>
      </c>
      <c r="F497" s="2" t="s">
        <v>607</v>
      </c>
      <c r="G497" s="2" t="s">
        <v>1949</v>
      </c>
      <c r="H497" s="3" t="s">
        <v>8</v>
      </c>
      <c r="I497" s="2" t="s">
        <v>319</v>
      </c>
      <c r="J497" s="2" t="s">
        <v>144</v>
      </c>
      <c r="K497" s="2" t="s">
        <v>145</v>
      </c>
      <c r="L497" s="2" t="s">
        <v>141</v>
      </c>
      <c r="M497" s="2">
        <v>1</v>
      </c>
      <c r="N497" s="10" t="s">
        <v>875</v>
      </c>
    </row>
    <row r="498" spans="1:14" x14ac:dyDescent="0.2">
      <c r="A498" s="2">
        <v>604</v>
      </c>
      <c r="B498" s="2" t="s">
        <v>1942</v>
      </c>
      <c r="C498" s="2" t="s">
        <v>1943</v>
      </c>
      <c r="D498" s="2" t="s">
        <v>48</v>
      </c>
      <c r="E498" s="2" t="s">
        <v>1944</v>
      </c>
      <c r="F498" s="2" t="s">
        <v>50</v>
      </c>
      <c r="G498" s="2" t="s">
        <v>1945</v>
      </c>
      <c r="H498" s="3" t="s">
        <v>8</v>
      </c>
      <c r="I498" s="2" t="s">
        <v>52</v>
      </c>
      <c r="J498" s="2" t="s">
        <v>144</v>
      </c>
      <c r="K498" s="2" t="s">
        <v>145</v>
      </c>
      <c r="L498" s="2" t="s">
        <v>141</v>
      </c>
      <c r="M498" s="2">
        <v>1</v>
      </c>
      <c r="N498" s="10" t="s">
        <v>875</v>
      </c>
    </row>
    <row r="499" spans="1:14" x14ac:dyDescent="0.2">
      <c r="A499" s="2">
        <v>618</v>
      </c>
      <c r="B499" s="2" t="s">
        <v>1929</v>
      </c>
      <c r="C499" s="2" t="s">
        <v>1930</v>
      </c>
      <c r="D499" s="2" t="s">
        <v>123</v>
      </c>
      <c r="E499" s="2" t="s">
        <v>1931</v>
      </c>
      <c r="F499" s="2" t="s">
        <v>1932</v>
      </c>
      <c r="G499" s="2" t="s">
        <v>1933</v>
      </c>
      <c r="H499" s="3" t="s">
        <v>8</v>
      </c>
      <c r="I499" s="2" t="s">
        <v>31</v>
      </c>
      <c r="J499" s="2" t="s">
        <v>144</v>
      </c>
      <c r="K499" s="2" t="s">
        <v>145</v>
      </c>
      <c r="L499" s="2" t="s">
        <v>141</v>
      </c>
      <c r="M499" s="2">
        <v>1</v>
      </c>
      <c r="N499" s="10" t="s">
        <v>875</v>
      </c>
    </row>
    <row r="500" spans="1:14" x14ac:dyDescent="0.2">
      <c r="A500" s="2">
        <v>623</v>
      </c>
      <c r="B500" s="2" t="s">
        <v>1925</v>
      </c>
      <c r="C500" s="2" t="s">
        <v>1926</v>
      </c>
      <c r="D500" s="2" t="s">
        <v>123</v>
      </c>
      <c r="E500" s="2" t="s">
        <v>1927</v>
      </c>
      <c r="F500" s="2" t="s">
        <v>424</v>
      </c>
      <c r="G500" s="2" t="s">
        <v>1928</v>
      </c>
      <c r="H500" s="3" t="s">
        <v>8</v>
      </c>
      <c r="I500" s="2" t="s">
        <v>319</v>
      </c>
      <c r="J500" s="2" t="s">
        <v>144</v>
      </c>
      <c r="K500" s="2" t="s">
        <v>145</v>
      </c>
      <c r="L500" s="2" t="s">
        <v>141</v>
      </c>
      <c r="M500" s="2">
        <v>1</v>
      </c>
      <c r="N500" s="10" t="s">
        <v>875</v>
      </c>
    </row>
    <row r="501" spans="1:14" x14ac:dyDescent="0.2">
      <c r="A501" s="2">
        <v>646</v>
      </c>
      <c r="B501" s="2" t="s">
        <v>1902</v>
      </c>
      <c r="C501" s="2" t="s">
        <v>1903</v>
      </c>
      <c r="D501" s="2" t="s">
        <v>48</v>
      </c>
      <c r="E501" s="2" t="s">
        <v>1904</v>
      </c>
      <c r="F501" s="2" t="s">
        <v>692</v>
      </c>
      <c r="G501" s="2" t="s">
        <v>1905</v>
      </c>
      <c r="H501" s="3" t="s">
        <v>8</v>
      </c>
      <c r="I501" s="2" t="s">
        <v>85</v>
      </c>
      <c r="J501" s="2" t="s">
        <v>144</v>
      </c>
      <c r="K501" s="2" t="s">
        <v>145</v>
      </c>
      <c r="L501" s="2" t="s">
        <v>141</v>
      </c>
      <c r="M501" s="2">
        <v>2</v>
      </c>
      <c r="N501" s="10" t="s">
        <v>875</v>
      </c>
    </row>
    <row r="502" spans="1:14" x14ac:dyDescent="0.2">
      <c r="A502" s="2">
        <v>663</v>
      </c>
      <c r="B502" s="2" t="s">
        <v>689</v>
      </c>
      <c r="C502" s="2" t="s">
        <v>690</v>
      </c>
      <c r="D502" s="2" t="s">
        <v>48</v>
      </c>
      <c r="E502" s="2" t="s">
        <v>691</v>
      </c>
      <c r="F502" s="2" t="s">
        <v>692</v>
      </c>
      <c r="G502" s="2" t="s">
        <v>693</v>
      </c>
      <c r="H502" s="3" t="s">
        <v>8</v>
      </c>
      <c r="I502" s="2" t="s">
        <v>85</v>
      </c>
      <c r="J502" s="2" t="s">
        <v>144</v>
      </c>
      <c r="K502" s="2" t="s">
        <v>145</v>
      </c>
      <c r="L502" s="2" t="s">
        <v>141</v>
      </c>
      <c r="M502" s="2">
        <v>1</v>
      </c>
      <c r="N502" s="10" t="s">
        <v>875</v>
      </c>
    </row>
    <row r="503" spans="1:14" x14ac:dyDescent="0.2">
      <c r="A503" s="2">
        <v>668</v>
      </c>
      <c r="B503" s="2" t="s">
        <v>1894</v>
      </c>
      <c r="C503" s="2" t="s">
        <v>1895</v>
      </c>
      <c r="D503" s="2" t="s">
        <v>48</v>
      </c>
      <c r="E503" s="2" t="s">
        <v>1896</v>
      </c>
      <c r="F503" s="2" t="s">
        <v>851</v>
      </c>
      <c r="G503" s="2" t="s">
        <v>1897</v>
      </c>
      <c r="H503" s="3" t="s">
        <v>8</v>
      </c>
      <c r="I503" s="2" t="s">
        <v>367</v>
      </c>
      <c r="J503" s="2" t="s">
        <v>144</v>
      </c>
      <c r="K503" s="2" t="s">
        <v>145</v>
      </c>
      <c r="L503" s="2" t="s">
        <v>141</v>
      </c>
      <c r="M503" s="2">
        <v>1</v>
      </c>
      <c r="N503" s="10" t="s">
        <v>875</v>
      </c>
    </row>
    <row r="504" spans="1:14" x14ac:dyDescent="0.2">
      <c r="A504" s="2">
        <v>679</v>
      </c>
      <c r="B504" s="2" t="s">
        <v>685</v>
      </c>
      <c r="C504" s="2" t="s">
        <v>686</v>
      </c>
      <c r="D504" s="2" t="s">
        <v>48</v>
      </c>
      <c r="E504" s="2" t="s">
        <v>687</v>
      </c>
      <c r="F504" s="2" t="s">
        <v>621</v>
      </c>
      <c r="G504" s="2" t="s">
        <v>688</v>
      </c>
      <c r="H504" s="3" t="s">
        <v>8</v>
      </c>
      <c r="I504" s="2" t="s">
        <v>85</v>
      </c>
      <c r="J504" s="2" t="s">
        <v>144</v>
      </c>
      <c r="K504" s="2" t="s">
        <v>145</v>
      </c>
      <c r="L504" s="2" t="s">
        <v>141</v>
      </c>
      <c r="M504" s="2">
        <v>1</v>
      </c>
      <c r="N504" s="10" t="s">
        <v>875</v>
      </c>
    </row>
    <row r="505" spans="1:14" x14ac:dyDescent="0.2">
      <c r="A505" s="2">
        <v>682</v>
      </c>
      <c r="B505" s="2" t="s">
        <v>1882</v>
      </c>
      <c r="C505" s="2" t="s">
        <v>1883</v>
      </c>
      <c r="D505" s="2" t="s">
        <v>48</v>
      </c>
      <c r="E505" s="2" t="s">
        <v>1884</v>
      </c>
      <c r="F505" s="2" t="s">
        <v>621</v>
      </c>
      <c r="G505" s="2" t="s">
        <v>1885</v>
      </c>
      <c r="H505" s="3" t="s">
        <v>8</v>
      </c>
      <c r="I505" s="2" t="s">
        <v>85</v>
      </c>
      <c r="J505" s="2" t="s">
        <v>144</v>
      </c>
      <c r="K505" s="2" t="s">
        <v>145</v>
      </c>
      <c r="L505" s="2" t="s">
        <v>141</v>
      </c>
      <c r="M505" s="2">
        <v>1</v>
      </c>
      <c r="N505" s="10" t="s">
        <v>875</v>
      </c>
    </row>
    <row r="506" spans="1:14" x14ac:dyDescent="0.2">
      <c r="A506" s="2">
        <v>686</v>
      </c>
      <c r="B506" s="2" t="s">
        <v>1878</v>
      </c>
      <c r="C506" s="2" t="s">
        <v>1879</v>
      </c>
      <c r="D506" s="2" t="s">
        <v>48</v>
      </c>
      <c r="E506" s="2" t="s">
        <v>1880</v>
      </c>
      <c r="F506" s="2" t="s">
        <v>621</v>
      </c>
      <c r="G506" s="2" t="s">
        <v>1881</v>
      </c>
      <c r="H506" s="3" t="s">
        <v>8</v>
      </c>
      <c r="I506" s="2" t="s">
        <v>85</v>
      </c>
      <c r="J506" s="2" t="s">
        <v>144</v>
      </c>
      <c r="K506" s="2" t="s">
        <v>145</v>
      </c>
      <c r="L506" s="2" t="s">
        <v>141</v>
      </c>
      <c r="M506" s="2">
        <v>1</v>
      </c>
      <c r="N506" s="10" t="s">
        <v>875</v>
      </c>
    </row>
    <row r="507" spans="1:14" x14ac:dyDescent="0.2">
      <c r="A507" s="2">
        <v>692</v>
      </c>
      <c r="B507" s="2" t="s">
        <v>1874</v>
      </c>
      <c r="C507" s="2" t="s">
        <v>1875</v>
      </c>
      <c r="D507" s="2" t="s">
        <v>48</v>
      </c>
      <c r="E507" s="2" t="s">
        <v>1876</v>
      </c>
      <c r="F507" s="2" t="s">
        <v>1114</v>
      </c>
      <c r="G507" s="2" t="s">
        <v>1877</v>
      </c>
      <c r="H507" s="3" t="s">
        <v>8</v>
      </c>
      <c r="I507" s="2" t="s">
        <v>85</v>
      </c>
      <c r="J507" s="2" t="s">
        <v>144</v>
      </c>
      <c r="K507" s="2" t="s">
        <v>145</v>
      </c>
      <c r="L507" s="2" t="s">
        <v>141</v>
      </c>
      <c r="M507" s="2">
        <v>1</v>
      </c>
      <c r="N507" s="10" t="s">
        <v>875</v>
      </c>
    </row>
    <row r="508" spans="1:14" x14ac:dyDescent="0.2">
      <c r="A508" s="2">
        <v>699</v>
      </c>
      <c r="B508" s="2" t="s">
        <v>1870</v>
      </c>
      <c r="C508" s="2" t="s">
        <v>1871</v>
      </c>
      <c r="D508" s="2" t="s">
        <v>48</v>
      </c>
      <c r="E508" s="2" t="s">
        <v>1872</v>
      </c>
      <c r="F508" s="2" t="s">
        <v>974</v>
      </c>
      <c r="G508" s="2" t="s">
        <v>1873</v>
      </c>
      <c r="H508" s="3" t="s">
        <v>8</v>
      </c>
      <c r="I508" s="2" t="s">
        <v>85</v>
      </c>
      <c r="J508" s="2" t="s">
        <v>144</v>
      </c>
      <c r="K508" s="2" t="s">
        <v>145</v>
      </c>
      <c r="L508" s="2" t="s">
        <v>141</v>
      </c>
      <c r="M508" s="2">
        <v>1</v>
      </c>
      <c r="N508" s="10" t="s">
        <v>875</v>
      </c>
    </row>
    <row r="509" spans="1:14" x14ac:dyDescent="0.2">
      <c r="A509" s="2">
        <v>710</v>
      </c>
      <c r="B509" s="2" t="s">
        <v>1862</v>
      </c>
      <c r="C509" s="2" t="s">
        <v>1863</v>
      </c>
      <c r="D509" s="2" t="s">
        <v>27</v>
      </c>
      <c r="E509" s="2" t="s">
        <v>1864</v>
      </c>
      <c r="F509" s="2" t="s">
        <v>679</v>
      </c>
      <c r="G509" s="2" t="s">
        <v>1865</v>
      </c>
      <c r="H509" s="3" t="s">
        <v>8</v>
      </c>
      <c r="I509" s="2" t="s">
        <v>71</v>
      </c>
      <c r="J509" s="2" t="s">
        <v>144</v>
      </c>
      <c r="K509" s="2" t="s">
        <v>145</v>
      </c>
      <c r="L509" s="2" t="s">
        <v>141</v>
      </c>
      <c r="M509" s="2">
        <v>1</v>
      </c>
      <c r="N509" s="10" t="s">
        <v>875</v>
      </c>
    </row>
    <row r="510" spans="1:14" x14ac:dyDescent="0.2">
      <c r="A510" s="2">
        <v>725</v>
      </c>
      <c r="B510" s="2" t="s">
        <v>1859</v>
      </c>
      <c r="C510" s="2" t="s">
        <v>1860</v>
      </c>
      <c r="D510" s="2" t="s">
        <v>48</v>
      </c>
      <c r="E510" s="2" t="s">
        <v>1861</v>
      </c>
      <c r="F510" s="2" t="s">
        <v>974</v>
      </c>
      <c r="G510" s="2" t="s">
        <v>680</v>
      </c>
      <c r="H510" s="3" t="s">
        <v>8</v>
      </c>
      <c r="I510" s="2" t="s">
        <v>85</v>
      </c>
      <c r="J510" s="2" t="s">
        <v>144</v>
      </c>
      <c r="K510" s="2" t="s">
        <v>145</v>
      </c>
      <c r="L510" s="2" t="s">
        <v>141</v>
      </c>
      <c r="M510" s="2">
        <v>1</v>
      </c>
      <c r="N510" s="10" t="s">
        <v>875</v>
      </c>
    </row>
    <row r="511" spans="1:14" x14ac:dyDescent="0.2">
      <c r="A511" s="2">
        <v>734</v>
      </c>
      <c r="B511" s="2" t="s">
        <v>672</v>
      </c>
      <c r="C511" s="2" t="s">
        <v>673</v>
      </c>
      <c r="D511" s="2" t="s">
        <v>81</v>
      </c>
      <c r="E511" s="2" t="s">
        <v>674</v>
      </c>
      <c r="F511" s="2" t="s">
        <v>92</v>
      </c>
      <c r="G511" s="2" t="s">
        <v>675</v>
      </c>
      <c r="H511" s="3" t="s">
        <v>8</v>
      </c>
      <c r="I511" s="2" t="s">
        <v>85</v>
      </c>
      <c r="J511" s="2" t="s">
        <v>144</v>
      </c>
      <c r="K511" s="2" t="s">
        <v>145</v>
      </c>
      <c r="L511" s="2" t="s">
        <v>141</v>
      </c>
      <c r="M511" s="2">
        <v>1</v>
      </c>
      <c r="N511" s="10" t="s">
        <v>875</v>
      </c>
    </row>
    <row r="512" spans="1:14" x14ac:dyDescent="0.2">
      <c r="A512" s="2">
        <v>746</v>
      </c>
      <c r="B512" s="2" t="s">
        <v>1851</v>
      </c>
      <c r="C512" s="2" t="s">
        <v>1852</v>
      </c>
      <c r="D512" s="2" t="s">
        <v>48</v>
      </c>
      <c r="E512" s="2" t="s">
        <v>1853</v>
      </c>
      <c r="F512" s="2" t="s">
        <v>92</v>
      </c>
      <c r="G512" s="2" t="s">
        <v>1854</v>
      </c>
      <c r="H512" s="3" t="s">
        <v>8</v>
      </c>
      <c r="I512" s="2" t="s">
        <v>85</v>
      </c>
      <c r="J512" s="2" t="s">
        <v>144</v>
      </c>
      <c r="K512" s="2" t="s">
        <v>145</v>
      </c>
      <c r="L512" s="2" t="s">
        <v>141</v>
      </c>
      <c r="M512" s="2">
        <v>1</v>
      </c>
      <c r="N512" s="10" t="s">
        <v>875</v>
      </c>
    </row>
    <row r="513" spans="1:14" x14ac:dyDescent="0.2">
      <c r="A513" s="2">
        <v>749</v>
      </c>
      <c r="B513" s="2" t="s">
        <v>1835</v>
      </c>
      <c r="C513" s="2" t="s">
        <v>1836</v>
      </c>
      <c r="D513" s="2" t="s">
        <v>48</v>
      </c>
      <c r="E513" s="2" t="s">
        <v>1837</v>
      </c>
      <c r="F513" s="2" t="s">
        <v>92</v>
      </c>
      <c r="G513" s="2" t="s">
        <v>1838</v>
      </c>
      <c r="H513" s="3" t="s">
        <v>8</v>
      </c>
      <c r="I513" s="2" t="s">
        <v>85</v>
      </c>
      <c r="J513" s="2" t="s">
        <v>144</v>
      </c>
      <c r="K513" s="2" t="s">
        <v>145</v>
      </c>
      <c r="L513" s="2" t="s">
        <v>141</v>
      </c>
      <c r="M513" s="2">
        <v>1</v>
      </c>
      <c r="N513" s="10" t="s">
        <v>875</v>
      </c>
    </row>
    <row r="514" spans="1:14" x14ac:dyDescent="0.2">
      <c r="A514" s="2">
        <v>760</v>
      </c>
      <c r="B514" s="2" t="s">
        <v>1823</v>
      </c>
      <c r="C514" s="2" t="s">
        <v>1824</v>
      </c>
      <c r="D514" s="2" t="s">
        <v>48</v>
      </c>
      <c r="E514" s="2" t="s">
        <v>1825</v>
      </c>
      <c r="F514" s="2" t="s">
        <v>924</v>
      </c>
      <c r="G514" s="2" t="s">
        <v>1826</v>
      </c>
      <c r="H514" s="3" t="s">
        <v>8</v>
      </c>
      <c r="I514" s="2" t="s">
        <v>85</v>
      </c>
      <c r="J514" s="2" t="s">
        <v>144</v>
      </c>
      <c r="K514" s="2" t="s">
        <v>145</v>
      </c>
      <c r="L514" s="2" t="s">
        <v>141</v>
      </c>
      <c r="M514" s="2">
        <v>1</v>
      </c>
      <c r="N514" s="10" t="s">
        <v>875</v>
      </c>
    </row>
    <row r="515" spans="1:14" x14ac:dyDescent="0.2">
      <c r="A515" s="2">
        <v>785</v>
      </c>
      <c r="B515" s="2" t="s">
        <v>1823</v>
      </c>
      <c r="C515" s="2" t="s">
        <v>1824</v>
      </c>
      <c r="D515" s="2" t="s">
        <v>48</v>
      </c>
      <c r="E515" s="2" t="s">
        <v>1825</v>
      </c>
      <c r="F515" s="2" t="s">
        <v>924</v>
      </c>
      <c r="G515" s="2" t="s">
        <v>1826</v>
      </c>
      <c r="H515" s="3" t="s">
        <v>8</v>
      </c>
      <c r="I515" s="2" t="s">
        <v>85</v>
      </c>
      <c r="J515" s="2" t="s">
        <v>144</v>
      </c>
      <c r="K515" s="2" t="s">
        <v>145</v>
      </c>
      <c r="L515" s="2" t="s">
        <v>141</v>
      </c>
      <c r="M515" s="2">
        <v>1</v>
      </c>
      <c r="N515" s="10" t="s">
        <v>875</v>
      </c>
    </row>
    <row r="516" spans="1:14" x14ac:dyDescent="0.2">
      <c r="A516" s="2">
        <v>814</v>
      </c>
      <c r="B516" s="2" t="s">
        <v>1819</v>
      </c>
      <c r="C516" s="2" t="s">
        <v>1820</v>
      </c>
      <c r="D516" s="2" t="s">
        <v>48</v>
      </c>
      <c r="E516" s="2" t="s">
        <v>1821</v>
      </c>
      <c r="F516" s="2" t="s">
        <v>974</v>
      </c>
      <c r="G516" s="2" t="s">
        <v>1822</v>
      </c>
      <c r="H516" s="3" t="s">
        <v>8</v>
      </c>
      <c r="I516" s="2" t="s">
        <v>367</v>
      </c>
      <c r="J516" s="2" t="s">
        <v>144</v>
      </c>
      <c r="K516" s="2" t="s">
        <v>145</v>
      </c>
      <c r="L516" s="2" t="s">
        <v>141</v>
      </c>
      <c r="M516" s="2">
        <v>3</v>
      </c>
      <c r="N516" s="10" t="s">
        <v>875</v>
      </c>
    </row>
    <row r="517" spans="1:14" x14ac:dyDescent="0.2">
      <c r="A517" s="2">
        <v>818</v>
      </c>
      <c r="B517" s="2" t="s">
        <v>1815</v>
      </c>
      <c r="C517" s="2" t="s">
        <v>1816</v>
      </c>
      <c r="D517" s="2" t="s">
        <v>48</v>
      </c>
      <c r="E517" s="2" t="s">
        <v>1817</v>
      </c>
      <c r="F517" s="2" t="s">
        <v>1396</v>
      </c>
      <c r="G517" s="2" t="s">
        <v>1818</v>
      </c>
      <c r="H517" s="3" t="s">
        <v>8</v>
      </c>
      <c r="I517" s="2" t="s">
        <v>367</v>
      </c>
      <c r="J517" s="2" t="s">
        <v>144</v>
      </c>
      <c r="K517" s="2" t="s">
        <v>145</v>
      </c>
      <c r="L517" s="2" t="s">
        <v>141</v>
      </c>
      <c r="M517" s="2">
        <v>3</v>
      </c>
      <c r="N517" s="10" t="s">
        <v>875</v>
      </c>
    </row>
    <row r="518" spans="1:14" x14ac:dyDescent="0.2">
      <c r="A518" s="2">
        <v>843</v>
      </c>
      <c r="B518" s="2" t="s">
        <v>1788</v>
      </c>
      <c r="C518" s="2" t="s">
        <v>1789</v>
      </c>
      <c r="D518" s="2" t="s">
        <v>67</v>
      </c>
      <c r="E518" s="2" t="s">
        <v>1790</v>
      </c>
      <c r="F518" s="2" t="s">
        <v>69</v>
      </c>
      <c r="G518" s="2" t="s">
        <v>1791</v>
      </c>
      <c r="H518" s="3" t="s">
        <v>8</v>
      </c>
      <c r="I518" s="2" t="s">
        <v>71</v>
      </c>
      <c r="J518" s="2" t="s">
        <v>144</v>
      </c>
      <c r="K518" s="2" t="s">
        <v>145</v>
      </c>
      <c r="L518" s="2" t="s">
        <v>141</v>
      </c>
      <c r="M518" s="2">
        <v>1</v>
      </c>
      <c r="N518" s="10" t="s">
        <v>875</v>
      </c>
    </row>
    <row r="519" spans="1:14" x14ac:dyDescent="0.2">
      <c r="A519" s="2">
        <v>852</v>
      </c>
      <c r="B519" s="2" t="s">
        <v>1784</v>
      </c>
      <c r="C519" s="2" t="s">
        <v>1785</v>
      </c>
      <c r="D519" s="2" t="s">
        <v>48</v>
      </c>
      <c r="E519" s="2" t="s">
        <v>1786</v>
      </c>
      <c r="F519" s="2" t="s">
        <v>529</v>
      </c>
      <c r="G519" s="2" t="s">
        <v>1787</v>
      </c>
      <c r="H519" s="3" t="s">
        <v>8</v>
      </c>
      <c r="I519" s="2" t="s">
        <v>367</v>
      </c>
      <c r="J519" s="2" t="s">
        <v>144</v>
      </c>
      <c r="K519" s="2" t="s">
        <v>145</v>
      </c>
      <c r="L519" s="2" t="s">
        <v>141</v>
      </c>
      <c r="M519" s="2">
        <v>1</v>
      </c>
      <c r="N519" s="10" t="s">
        <v>875</v>
      </c>
    </row>
    <row r="520" spans="1:14" x14ac:dyDescent="0.2">
      <c r="A520" s="2">
        <v>870</v>
      </c>
      <c r="B520" s="2" t="s">
        <v>652</v>
      </c>
      <c r="C520" s="2" t="s">
        <v>653</v>
      </c>
      <c r="D520" s="2" t="s">
        <v>67</v>
      </c>
      <c r="E520" s="2" t="s">
        <v>654</v>
      </c>
      <c r="F520" s="2" t="s">
        <v>597</v>
      </c>
      <c r="G520" s="2" t="s">
        <v>655</v>
      </c>
      <c r="H520" s="3" t="s">
        <v>8</v>
      </c>
      <c r="I520" s="2" t="s">
        <v>71</v>
      </c>
      <c r="J520" s="2" t="s">
        <v>144</v>
      </c>
      <c r="K520" s="2" t="s">
        <v>145</v>
      </c>
      <c r="L520" s="2" t="s">
        <v>141</v>
      </c>
      <c r="M520" s="2">
        <v>1</v>
      </c>
      <c r="N520" s="10" t="s">
        <v>875</v>
      </c>
    </row>
    <row r="521" spans="1:14" x14ac:dyDescent="0.2">
      <c r="A521" s="2">
        <v>877</v>
      </c>
      <c r="B521" s="2" t="s">
        <v>657</v>
      </c>
      <c r="C521" s="2" t="s">
        <v>658</v>
      </c>
      <c r="D521" s="2" t="s">
        <v>67</v>
      </c>
      <c r="E521" s="2" t="s">
        <v>659</v>
      </c>
      <c r="F521" s="2" t="s">
        <v>660</v>
      </c>
      <c r="G521" s="2" t="s">
        <v>661</v>
      </c>
      <c r="H521" s="3" t="s">
        <v>8</v>
      </c>
      <c r="I521" s="2" t="s">
        <v>71</v>
      </c>
      <c r="J521" s="2" t="s">
        <v>144</v>
      </c>
      <c r="K521" s="2" t="s">
        <v>145</v>
      </c>
      <c r="L521" s="2" t="s">
        <v>141</v>
      </c>
      <c r="M521" s="2">
        <v>1</v>
      </c>
      <c r="N521" s="10" t="s">
        <v>875</v>
      </c>
    </row>
    <row r="522" spans="1:14" x14ac:dyDescent="0.2">
      <c r="A522" s="2">
        <v>915</v>
      </c>
      <c r="B522" s="2" t="s">
        <v>1772</v>
      </c>
      <c r="C522" s="2" t="s">
        <v>1773</v>
      </c>
      <c r="D522" s="2" t="s">
        <v>67</v>
      </c>
      <c r="E522" s="2" t="s">
        <v>1774</v>
      </c>
      <c r="F522" s="2" t="s">
        <v>629</v>
      </c>
      <c r="G522" s="2" t="s">
        <v>1775</v>
      </c>
      <c r="H522" s="3" t="s">
        <v>8</v>
      </c>
      <c r="I522" s="2" t="s">
        <v>71</v>
      </c>
      <c r="J522" s="2" t="s">
        <v>144</v>
      </c>
      <c r="K522" s="2" t="s">
        <v>145</v>
      </c>
      <c r="L522" s="2" t="s">
        <v>141</v>
      </c>
      <c r="M522" s="2">
        <v>1</v>
      </c>
      <c r="N522" s="10" t="s">
        <v>875</v>
      </c>
    </row>
    <row r="523" spans="1:14" x14ac:dyDescent="0.2">
      <c r="A523" s="2">
        <v>922</v>
      </c>
      <c r="B523" s="2" t="s">
        <v>1768</v>
      </c>
      <c r="C523" s="2" t="s">
        <v>1769</v>
      </c>
      <c r="D523" s="2" t="s">
        <v>48</v>
      </c>
      <c r="E523" s="2" t="s">
        <v>1770</v>
      </c>
      <c r="F523" s="2" t="s">
        <v>1709</v>
      </c>
      <c r="G523" s="2" t="s">
        <v>1771</v>
      </c>
      <c r="H523" s="3" t="s">
        <v>8</v>
      </c>
      <c r="I523" s="2" t="s">
        <v>367</v>
      </c>
      <c r="J523" s="2" t="s">
        <v>144</v>
      </c>
      <c r="K523" s="2" t="s">
        <v>145</v>
      </c>
      <c r="L523" s="2" t="s">
        <v>141</v>
      </c>
      <c r="M523" s="2">
        <v>1</v>
      </c>
      <c r="N523" s="10" t="s">
        <v>875</v>
      </c>
    </row>
    <row r="524" spans="1:14" x14ac:dyDescent="0.2">
      <c r="A524" s="2">
        <v>932</v>
      </c>
      <c r="B524" s="2" t="s">
        <v>1759</v>
      </c>
      <c r="C524" s="2" t="s">
        <v>1760</v>
      </c>
      <c r="D524" s="2" t="s">
        <v>48</v>
      </c>
      <c r="E524" s="2" t="s">
        <v>1761</v>
      </c>
      <c r="F524" s="2" t="s">
        <v>529</v>
      </c>
      <c r="G524" s="2" t="s">
        <v>1762</v>
      </c>
      <c r="H524" s="3" t="s">
        <v>8</v>
      </c>
      <c r="I524" s="2" t="s">
        <v>367</v>
      </c>
      <c r="J524" s="2" t="s">
        <v>144</v>
      </c>
      <c r="K524" s="2" t="s">
        <v>145</v>
      </c>
      <c r="L524" s="2" t="s">
        <v>141</v>
      </c>
      <c r="M524" s="2">
        <v>1</v>
      </c>
      <c r="N524" s="10" t="s">
        <v>875</v>
      </c>
    </row>
    <row r="525" spans="1:14" x14ac:dyDescent="0.2">
      <c r="A525" s="2">
        <v>955</v>
      </c>
      <c r="B525" s="2" t="s">
        <v>604</v>
      </c>
      <c r="C525" s="2" t="s">
        <v>605</v>
      </c>
      <c r="D525" s="2" t="s">
        <v>81</v>
      </c>
      <c r="E525" s="2" t="s">
        <v>606</v>
      </c>
      <c r="F525" s="2" t="s">
        <v>607</v>
      </c>
      <c r="G525" s="2" t="s">
        <v>608</v>
      </c>
      <c r="H525" s="3" t="s">
        <v>8</v>
      </c>
      <c r="I525" s="2" t="s">
        <v>319</v>
      </c>
      <c r="J525" s="2" t="s">
        <v>144</v>
      </c>
      <c r="K525" s="2" t="s">
        <v>145</v>
      </c>
      <c r="L525" s="2" t="s">
        <v>141</v>
      </c>
      <c r="M525" s="2">
        <v>1</v>
      </c>
      <c r="N525" s="10" t="s">
        <v>875</v>
      </c>
    </row>
    <row r="526" spans="1:14" x14ac:dyDescent="0.2">
      <c r="A526" s="2">
        <v>971</v>
      </c>
      <c r="B526" s="2" t="s">
        <v>1743</v>
      </c>
      <c r="C526" s="2" t="s">
        <v>1744</v>
      </c>
      <c r="D526" s="2" t="s">
        <v>123</v>
      </c>
      <c r="E526" s="2" t="s">
        <v>1745</v>
      </c>
      <c r="F526" s="2" t="s">
        <v>1583</v>
      </c>
      <c r="G526" s="2" t="s">
        <v>1746</v>
      </c>
      <c r="H526" s="3" t="s">
        <v>8</v>
      </c>
      <c r="I526" s="2" t="s">
        <v>319</v>
      </c>
      <c r="J526" s="2" t="s">
        <v>144</v>
      </c>
      <c r="K526" s="2" t="s">
        <v>145</v>
      </c>
      <c r="L526" s="2" t="s">
        <v>141</v>
      </c>
      <c r="M526" s="2">
        <v>1</v>
      </c>
      <c r="N526" s="10" t="s">
        <v>875</v>
      </c>
    </row>
    <row r="527" spans="1:14" x14ac:dyDescent="0.2">
      <c r="A527" s="2">
        <v>991</v>
      </c>
      <c r="B527" s="2" t="s">
        <v>1735</v>
      </c>
      <c r="C527" s="2" t="s">
        <v>1736</v>
      </c>
      <c r="D527" s="2" t="s">
        <v>67</v>
      </c>
      <c r="E527" s="2" t="s">
        <v>1737</v>
      </c>
      <c r="F527" s="2" t="s">
        <v>597</v>
      </c>
      <c r="G527" s="2" t="s">
        <v>1738</v>
      </c>
      <c r="H527" s="3" t="s">
        <v>8</v>
      </c>
      <c r="I527" s="2" t="s">
        <v>71</v>
      </c>
      <c r="J527" s="2" t="s">
        <v>144</v>
      </c>
      <c r="K527" s="2" t="s">
        <v>145</v>
      </c>
      <c r="L527" s="2" t="s">
        <v>141</v>
      </c>
      <c r="M527" s="2">
        <v>1</v>
      </c>
      <c r="N527" s="10" t="s">
        <v>875</v>
      </c>
    </row>
    <row r="528" spans="1:14" x14ac:dyDescent="0.2">
      <c r="A528" s="2">
        <v>1031</v>
      </c>
      <c r="B528" s="2" t="s">
        <v>1727</v>
      </c>
      <c r="C528" s="2" t="s">
        <v>1728</v>
      </c>
      <c r="D528" s="2" t="s">
        <v>48</v>
      </c>
      <c r="E528" s="2" t="s">
        <v>1729</v>
      </c>
      <c r="F528" s="2" t="s">
        <v>1295</v>
      </c>
      <c r="G528" s="2" t="s">
        <v>1730</v>
      </c>
      <c r="H528" s="3" t="s">
        <v>8</v>
      </c>
      <c r="I528" s="2" t="s">
        <v>367</v>
      </c>
      <c r="J528" s="2" t="s">
        <v>144</v>
      </c>
      <c r="K528" s="2" t="s">
        <v>145</v>
      </c>
      <c r="L528" s="2" t="s">
        <v>141</v>
      </c>
      <c r="M528" s="2">
        <v>1</v>
      </c>
      <c r="N528" s="10" t="s">
        <v>875</v>
      </c>
    </row>
    <row r="529" spans="1:14" x14ac:dyDescent="0.2">
      <c r="A529" s="2">
        <v>1037</v>
      </c>
      <c r="B529" s="2" t="s">
        <v>1723</v>
      </c>
      <c r="C529" s="2" t="s">
        <v>1724</v>
      </c>
      <c r="D529" s="2" t="s">
        <v>123</v>
      </c>
      <c r="E529" s="2" t="s">
        <v>1725</v>
      </c>
      <c r="F529" s="2" t="s">
        <v>325</v>
      </c>
      <c r="G529" s="2" t="s">
        <v>1726</v>
      </c>
      <c r="H529" s="3" t="s">
        <v>8</v>
      </c>
      <c r="I529" s="2" t="s">
        <v>319</v>
      </c>
      <c r="J529" s="2" t="s">
        <v>144</v>
      </c>
      <c r="K529" s="2" t="s">
        <v>145</v>
      </c>
      <c r="L529" s="2" t="s">
        <v>141</v>
      </c>
      <c r="M529" s="2">
        <v>1</v>
      </c>
      <c r="N529" s="10" t="s">
        <v>875</v>
      </c>
    </row>
    <row r="530" spans="1:14" x14ac:dyDescent="0.2">
      <c r="A530" s="2">
        <v>1043</v>
      </c>
      <c r="B530" s="2" t="s">
        <v>1719</v>
      </c>
      <c r="C530" s="2" t="s">
        <v>1720</v>
      </c>
      <c r="D530" s="2" t="s">
        <v>48</v>
      </c>
      <c r="E530" s="2" t="s">
        <v>1721</v>
      </c>
      <c r="F530" s="2" t="s">
        <v>650</v>
      </c>
      <c r="G530" s="2" t="s">
        <v>1722</v>
      </c>
      <c r="H530" s="3" t="s">
        <v>8</v>
      </c>
      <c r="I530" s="2" t="s">
        <v>367</v>
      </c>
      <c r="J530" s="2" t="s">
        <v>144</v>
      </c>
      <c r="K530" s="2" t="s">
        <v>145</v>
      </c>
      <c r="L530" s="2" t="s">
        <v>141</v>
      </c>
      <c r="M530" s="2">
        <v>1</v>
      </c>
      <c r="N530" s="10" t="s">
        <v>875</v>
      </c>
    </row>
    <row r="531" spans="1:14" x14ac:dyDescent="0.2">
      <c r="A531" s="2">
        <v>1053</v>
      </c>
      <c r="B531" s="2" t="s">
        <v>575</v>
      </c>
      <c r="C531" s="2" t="s">
        <v>576</v>
      </c>
      <c r="D531" s="2" t="s">
        <v>81</v>
      </c>
      <c r="E531" s="2" t="s">
        <v>577</v>
      </c>
      <c r="F531" s="2" t="s">
        <v>578</v>
      </c>
      <c r="G531" s="2" t="s">
        <v>579</v>
      </c>
      <c r="H531" s="3" t="s">
        <v>8</v>
      </c>
      <c r="I531" s="2" t="s">
        <v>367</v>
      </c>
      <c r="J531" s="2" t="s">
        <v>144</v>
      </c>
      <c r="K531" s="2" t="s">
        <v>145</v>
      </c>
      <c r="L531" s="2" t="s">
        <v>141</v>
      </c>
      <c r="M531" s="2">
        <v>1</v>
      </c>
      <c r="N531" s="10" t="s">
        <v>875</v>
      </c>
    </row>
    <row r="532" spans="1:14" x14ac:dyDescent="0.2">
      <c r="A532" s="2">
        <v>1071</v>
      </c>
      <c r="B532" s="2" t="s">
        <v>1702</v>
      </c>
      <c r="C532" s="2" t="s">
        <v>1703</v>
      </c>
      <c r="D532" s="2" t="s">
        <v>315</v>
      </c>
      <c r="E532" s="2" t="s">
        <v>1704</v>
      </c>
      <c r="F532" s="2" t="s">
        <v>573</v>
      </c>
      <c r="G532" s="2" t="s">
        <v>1705</v>
      </c>
      <c r="H532" s="3" t="s">
        <v>8</v>
      </c>
      <c r="I532" s="2" t="s">
        <v>319</v>
      </c>
      <c r="J532" s="2" t="s">
        <v>144</v>
      </c>
      <c r="K532" s="2" t="s">
        <v>145</v>
      </c>
      <c r="L532" s="2" t="s">
        <v>141</v>
      </c>
      <c r="M532" s="2">
        <v>1</v>
      </c>
      <c r="N532" s="10" t="s">
        <v>875</v>
      </c>
    </row>
    <row r="533" spans="1:14" x14ac:dyDescent="0.2">
      <c r="A533" s="2">
        <v>1085</v>
      </c>
      <c r="B533" s="2" t="s">
        <v>570</v>
      </c>
      <c r="C533" s="2" t="s">
        <v>571</v>
      </c>
      <c r="D533" s="2" t="s">
        <v>315</v>
      </c>
      <c r="E533" s="2" t="s">
        <v>572</v>
      </c>
      <c r="F533" s="2" t="s">
        <v>573</v>
      </c>
      <c r="G533" s="2" t="s">
        <v>574</v>
      </c>
      <c r="H533" s="3" t="s">
        <v>8</v>
      </c>
      <c r="I533" s="2" t="s">
        <v>319</v>
      </c>
      <c r="J533" s="2" t="s">
        <v>144</v>
      </c>
      <c r="K533" s="2" t="s">
        <v>145</v>
      </c>
      <c r="L533" s="2" t="s">
        <v>141</v>
      </c>
      <c r="M533" s="2">
        <v>1</v>
      </c>
      <c r="N533" s="10" t="s">
        <v>875</v>
      </c>
    </row>
    <row r="534" spans="1:14" x14ac:dyDescent="0.2">
      <c r="A534" s="2">
        <v>1087</v>
      </c>
      <c r="B534" s="2" t="s">
        <v>1698</v>
      </c>
      <c r="C534" s="2" t="s">
        <v>1699</v>
      </c>
      <c r="D534" s="2" t="s">
        <v>48</v>
      </c>
      <c r="E534" s="2" t="s">
        <v>1700</v>
      </c>
      <c r="F534" s="2" t="s">
        <v>552</v>
      </c>
      <c r="G534" s="2" t="s">
        <v>1701</v>
      </c>
      <c r="H534" s="3" t="s">
        <v>8</v>
      </c>
      <c r="I534" s="2" t="s">
        <v>367</v>
      </c>
      <c r="J534" s="2" t="s">
        <v>144</v>
      </c>
      <c r="K534" s="2" t="s">
        <v>145</v>
      </c>
      <c r="L534" s="2" t="s">
        <v>141</v>
      </c>
      <c r="M534" s="2">
        <v>1</v>
      </c>
      <c r="N534" s="10" t="s">
        <v>875</v>
      </c>
    </row>
    <row r="535" spans="1:14" x14ac:dyDescent="0.2">
      <c r="A535" s="2">
        <v>1089</v>
      </c>
      <c r="B535" s="2" t="s">
        <v>1693</v>
      </c>
      <c r="C535" s="2" t="s">
        <v>1694</v>
      </c>
      <c r="D535" s="2" t="s">
        <v>123</v>
      </c>
      <c r="E535" s="2" t="s">
        <v>1695</v>
      </c>
      <c r="F535" s="2" t="s">
        <v>1696</v>
      </c>
      <c r="G535" s="2" t="s">
        <v>1697</v>
      </c>
      <c r="H535" s="3" t="s">
        <v>8</v>
      </c>
      <c r="I535" s="2" t="s">
        <v>319</v>
      </c>
      <c r="J535" s="2" t="s">
        <v>144</v>
      </c>
      <c r="K535" s="2" t="s">
        <v>145</v>
      </c>
      <c r="L535" s="2" t="s">
        <v>141</v>
      </c>
      <c r="M535" s="2">
        <v>1</v>
      </c>
      <c r="N535" s="10" t="s">
        <v>875</v>
      </c>
    </row>
    <row r="536" spans="1:14" x14ac:dyDescent="0.2">
      <c r="A536" s="2">
        <v>1104</v>
      </c>
      <c r="B536" s="2" t="s">
        <v>1686</v>
      </c>
      <c r="C536" s="2" t="s">
        <v>1687</v>
      </c>
      <c r="D536" s="2" t="s">
        <v>123</v>
      </c>
      <c r="E536" s="2" t="s">
        <v>1684</v>
      </c>
      <c r="F536" s="2" t="s">
        <v>1583</v>
      </c>
      <c r="G536" s="2" t="s">
        <v>1688</v>
      </c>
      <c r="H536" s="3" t="s">
        <v>8</v>
      </c>
      <c r="I536" s="2" t="s">
        <v>319</v>
      </c>
      <c r="J536" s="2" t="s">
        <v>144</v>
      </c>
      <c r="K536" s="2" t="s">
        <v>145</v>
      </c>
      <c r="L536" s="2" t="s">
        <v>141</v>
      </c>
      <c r="M536" s="2">
        <v>1</v>
      </c>
      <c r="N536" s="10" t="s">
        <v>875</v>
      </c>
    </row>
    <row r="537" spans="1:14" x14ac:dyDescent="0.2">
      <c r="A537" s="2">
        <v>1138</v>
      </c>
      <c r="B537" s="2" t="s">
        <v>565</v>
      </c>
      <c r="C537" s="2" t="s">
        <v>566</v>
      </c>
      <c r="D537" s="2" t="s">
        <v>187</v>
      </c>
      <c r="E537" s="2" t="s">
        <v>567</v>
      </c>
      <c r="F537" s="2" t="s">
        <v>568</v>
      </c>
      <c r="G537" s="2" t="s">
        <v>569</v>
      </c>
      <c r="H537" s="3" t="s">
        <v>8</v>
      </c>
      <c r="I537" s="2" t="s">
        <v>249</v>
      </c>
      <c r="J537" s="2" t="s">
        <v>144</v>
      </c>
      <c r="K537" s="2" t="s">
        <v>145</v>
      </c>
      <c r="L537" s="2" t="s">
        <v>141</v>
      </c>
      <c r="M537" s="2">
        <v>1</v>
      </c>
      <c r="N537" s="2" t="s">
        <v>21</v>
      </c>
    </row>
    <row r="538" spans="1:14" x14ac:dyDescent="0.2">
      <c r="A538" s="2">
        <v>1141</v>
      </c>
      <c r="B538" s="2" t="s">
        <v>558</v>
      </c>
      <c r="C538" s="2" t="s">
        <v>559</v>
      </c>
      <c r="D538" s="2" t="s">
        <v>123</v>
      </c>
      <c r="E538" s="2" t="s">
        <v>560</v>
      </c>
      <c r="F538" s="2" t="s">
        <v>561</v>
      </c>
      <c r="G538" s="2" t="s">
        <v>562</v>
      </c>
      <c r="H538" s="3" t="s">
        <v>8</v>
      </c>
      <c r="I538" s="2" t="s">
        <v>319</v>
      </c>
      <c r="J538" s="2" t="s">
        <v>144</v>
      </c>
      <c r="K538" s="2" t="s">
        <v>145</v>
      </c>
      <c r="L538" s="2" t="s">
        <v>141</v>
      </c>
      <c r="M538" s="2">
        <v>1</v>
      </c>
      <c r="N538" s="10" t="s">
        <v>875</v>
      </c>
    </row>
    <row r="539" spans="1:14" x14ac:dyDescent="0.2">
      <c r="A539" s="2">
        <v>1192</v>
      </c>
      <c r="B539" s="2" t="s">
        <v>1633</v>
      </c>
      <c r="C539" s="2" t="s">
        <v>1634</v>
      </c>
      <c r="D539" s="2" t="s">
        <v>48</v>
      </c>
      <c r="E539" s="2" t="s">
        <v>1635</v>
      </c>
      <c r="F539" s="2" t="s">
        <v>1636</v>
      </c>
      <c r="G539" s="2" t="s">
        <v>1637</v>
      </c>
      <c r="H539" s="3" t="s">
        <v>8</v>
      </c>
      <c r="I539" s="2" t="s">
        <v>367</v>
      </c>
      <c r="J539" s="2" t="s">
        <v>144</v>
      </c>
      <c r="K539" s="2" t="s">
        <v>145</v>
      </c>
      <c r="L539" s="2" t="s">
        <v>141</v>
      </c>
      <c r="M539" s="2">
        <v>1</v>
      </c>
      <c r="N539" s="10" t="s">
        <v>875</v>
      </c>
    </row>
    <row r="540" spans="1:14" x14ac:dyDescent="0.2">
      <c r="A540" s="2">
        <v>1208</v>
      </c>
      <c r="B540" s="2" t="s">
        <v>1617</v>
      </c>
      <c r="C540" s="2" t="s">
        <v>1618</v>
      </c>
      <c r="D540" s="2" t="s">
        <v>123</v>
      </c>
      <c r="E540" s="2" t="s">
        <v>1619</v>
      </c>
      <c r="F540" s="2" t="s">
        <v>424</v>
      </c>
      <c r="G540" s="2" t="s">
        <v>1620</v>
      </c>
      <c r="H540" s="3" t="s">
        <v>8</v>
      </c>
      <c r="I540" s="2" t="s">
        <v>319</v>
      </c>
      <c r="J540" s="2" t="s">
        <v>144</v>
      </c>
      <c r="K540" s="2" t="s">
        <v>145</v>
      </c>
      <c r="L540" s="2" t="s">
        <v>141</v>
      </c>
      <c r="M540" s="2">
        <v>1</v>
      </c>
      <c r="N540" s="10" t="s">
        <v>875</v>
      </c>
    </row>
    <row r="541" spans="1:14" x14ac:dyDescent="0.2">
      <c r="A541" s="2">
        <v>1215</v>
      </c>
      <c r="B541" s="2" t="s">
        <v>1613</v>
      </c>
      <c r="C541" s="2" t="s">
        <v>1614</v>
      </c>
      <c r="D541" s="2" t="s">
        <v>123</v>
      </c>
      <c r="E541" s="2" t="s">
        <v>1615</v>
      </c>
      <c r="F541" s="2" t="s">
        <v>424</v>
      </c>
      <c r="G541" s="2" t="s">
        <v>1616</v>
      </c>
      <c r="H541" s="3" t="s">
        <v>8</v>
      </c>
      <c r="I541" s="2" t="s">
        <v>319</v>
      </c>
      <c r="J541" s="2" t="s">
        <v>144</v>
      </c>
      <c r="K541" s="2" t="s">
        <v>145</v>
      </c>
      <c r="L541" s="2" t="s">
        <v>141</v>
      </c>
      <c r="M541" s="2">
        <v>1</v>
      </c>
      <c r="N541" s="10" t="s">
        <v>875</v>
      </c>
    </row>
    <row r="542" spans="1:14" x14ac:dyDescent="0.2">
      <c r="A542" s="2">
        <v>1233</v>
      </c>
      <c r="B542" s="2" t="s">
        <v>1609</v>
      </c>
      <c r="C542" s="2" t="s">
        <v>1610</v>
      </c>
      <c r="D542" s="2" t="s">
        <v>123</v>
      </c>
      <c r="E542" s="2" t="s">
        <v>1611</v>
      </c>
      <c r="F542" s="2" t="s">
        <v>325</v>
      </c>
      <c r="G542" s="2" t="s">
        <v>1612</v>
      </c>
      <c r="H542" s="3" t="s">
        <v>8</v>
      </c>
      <c r="I542" s="2" t="s">
        <v>319</v>
      </c>
      <c r="J542" s="2" t="s">
        <v>144</v>
      </c>
      <c r="K542" s="2" t="s">
        <v>145</v>
      </c>
      <c r="L542" s="2" t="s">
        <v>141</v>
      </c>
      <c r="M542" s="2">
        <v>1</v>
      </c>
      <c r="N542" s="10" t="s">
        <v>875</v>
      </c>
    </row>
    <row r="543" spans="1:14" x14ac:dyDescent="0.2">
      <c r="A543" s="2">
        <v>1268</v>
      </c>
      <c r="B543" s="2" t="s">
        <v>1580</v>
      </c>
      <c r="C543" s="2" t="s">
        <v>1581</v>
      </c>
      <c r="D543" s="2" t="s">
        <v>123</v>
      </c>
      <c r="E543" s="2" t="s">
        <v>1582</v>
      </c>
      <c r="F543" s="2" t="s">
        <v>1583</v>
      </c>
      <c r="G543" s="2" t="s">
        <v>1584</v>
      </c>
      <c r="H543" s="3" t="s">
        <v>8</v>
      </c>
      <c r="I543" s="2" t="s">
        <v>713</v>
      </c>
      <c r="J543" s="2" t="s">
        <v>144</v>
      </c>
      <c r="K543" s="2" t="s">
        <v>145</v>
      </c>
      <c r="L543" s="2" t="s">
        <v>141</v>
      </c>
      <c r="M543" s="2">
        <v>1</v>
      </c>
      <c r="N543" s="10" t="s">
        <v>875</v>
      </c>
    </row>
    <row r="544" spans="1:14" x14ac:dyDescent="0.2">
      <c r="A544" s="2">
        <v>1281</v>
      </c>
      <c r="B544" s="2" t="s">
        <v>1566</v>
      </c>
      <c r="C544" s="2" t="s">
        <v>1567</v>
      </c>
      <c r="D544" s="2" t="s">
        <v>123</v>
      </c>
      <c r="E544" s="2" t="s">
        <v>1568</v>
      </c>
      <c r="F544" s="2" t="s">
        <v>607</v>
      </c>
      <c r="G544" s="2" t="s">
        <v>1569</v>
      </c>
      <c r="H544" s="3" t="s">
        <v>8</v>
      </c>
      <c r="I544" s="2" t="s">
        <v>319</v>
      </c>
      <c r="J544" s="2" t="s">
        <v>144</v>
      </c>
      <c r="K544" s="2" t="s">
        <v>145</v>
      </c>
      <c r="L544" s="2" t="s">
        <v>141</v>
      </c>
      <c r="M544" s="2">
        <v>1</v>
      </c>
      <c r="N544" s="10" t="s">
        <v>875</v>
      </c>
    </row>
    <row r="545" spans="1:14" x14ac:dyDescent="0.2">
      <c r="A545" s="2">
        <v>1297</v>
      </c>
      <c r="B545" s="2" t="s">
        <v>1554</v>
      </c>
      <c r="C545" s="2" t="s">
        <v>1555</v>
      </c>
      <c r="D545" s="2" t="s">
        <v>372</v>
      </c>
      <c r="E545" s="2" t="s">
        <v>1556</v>
      </c>
      <c r="F545" s="2" t="s">
        <v>374</v>
      </c>
      <c r="G545" s="2" t="s">
        <v>1557</v>
      </c>
      <c r="H545" s="3" t="s">
        <v>8</v>
      </c>
      <c r="I545" s="2" t="s">
        <v>319</v>
      </c>
      <c r="J545" s="2" t="s">
        <v>144</v>
      </c>
      <c r="K545" s="2" t="s">
        <v>145</v>
      </c>
      <c r="L545" s="2" t="s">
        <v>141</v>
      </c>
      <c r="M545" s="2">
        <v>1</v>
      </c>
      <c r="N545" s="10" t="s">
        <v>875</v>
      </c>
    </row>
    <row r="546" spans="1:14" x14ac:dyDescent="0.2">
      <c r="A546" s="2">
        <v>1311</v>
      </c>
      <c r="B546" s="2" t="s">
        <v>1550</v>
      </c>
      <c r="C546" s="2" t="s">
        <v>1551</v>
      </c>
      <c r="D546" s="2" t="s">
        <v>48</v>
      </c>
      <c r="E546" s="2" t="s">
        <v>1552</v>
      </c>
      <c r="F546" s="2" t="s">
        <v>1479</v>
      </c>
      <c r="G546" s="2" t="s">
        <v>1553</v>
      </c>
      <c r="H546" s="3" t="s">
        <v>8</v>
      </c>
      <c r="I546" s="2" t="s">
        <v>367</v>
      </c>
      <c r="J546" s="2" t="s">
        <v>144</v>
      </c>
      <c r="K546" s="2" t="s">
        <v>145</v>
      </c>
      <c r="L546" s="2" t="s">
        <v>141</v>
      </c>
      <c r="M546" s="2">
        <v>1</v>
      </c>
      <c r="N546" s="10" t="s">
        <v>875</v>
      </c>
    </row>
    <row r="547" spans="1:14" x14ac:dyDescent="0.2">
      <c r="A547" s="2">
        <v>1320</v>
      </c>
      <c r="B547" s="2" t="s">
        <v>1550</v>
      </c>
      <c r="C547" s="2" t="s">
        <v>1551</v>
      </c>
      <c r="D547" s="2" t="s">
        <v>48</v>
      </c>
      <c r="E547" s="2" t="s">
        <v>1552</v>
      </c>
      <c r="F547" s="2" t="s">
        <v>1479</v>
      </c>
      <c r="G547" s="2" t="s">
        <v>1553</v>
      </c>
      <c r="H547" s="3" t="s">
        <v>8</v>
      </c>
      <c r="I547" s="2" t="s">
        <v>367</v>
      </c>
      <c r="J547" s="2" t="s">
        <v>144</v>
      </c>
      <c r="K547" s="2" t="s">
        <v>145</v>
      </c>
      <c r="L547" s="2" t="s">
        <v>141</v>
      </c>
      <c r="M547" s="2">
        <v>1</v>
      </c>
      <c r="N547" s="10" t="s">
        <v>875</v>
      </c>
    </row>
    <row r="548" spans="1:14" x14ac:dyDescent="0.2">
      <c r="A548" s="2">
        <v>1334</v>
      </c>
      <c r="B548" s="2" t="s">
        <v>1546</v>
      </c>
      <c r="C548" s="2" t="s">
        <v>1547</v>
      </c>
      <c r="D548" s="2" t="s">
        <v>315</v>
      </c>
      <c r="E548" s="2" t="s">
        <v>1548</v>
      </c>
      <c r="F548" s="2" t="s">
        <v>407</v>
      </c>
      <c r="G548" s="2" t="s">
        <v>1549</v>
      </c>
      <c r="H548" s="3" t="s">
        <v>8</v>
      </c>
      <c r="I548" s="2" t="s">
        <v>319</v>
      </c>
      <c r="J548" s="2" t="s">
        <v>144</v>
      </c>
      <c r="K548" s="2" t="s">
        <v>145</v>
      </c>
      <c r="L548" s="2" t="s">
        <v>141</v>
      </c>
      <c r="M548" s="2">
        <v>1</v>
      </c>
      <c r="N548" s="10" t="s">
        <v>875</v>
      </c>
    </row>
    <row r="549" spans="1:14" x14ac:dyDescent="0.2">
      <c r="A549" s="2">
        <v>1347</v>
      </c>
      <c r="B549" s="2" t="s">
        <v>1527</v>
      </c>
      <c r="C549" s="2" t="s">
        <v>1528</v>
      </c>
      <c r="D549" s="2" t="s">
        <v>48</v>
      </c>
      <c r="E549" s="2" t="s">
        <v>1529</v>
      </c>
      <c r="F549" s="2" t="s">
        <v>1530</v>
      </c>
      <c r="G549" s="2" t="s">
        <v>1531</v>
      </c>
      <c r="H549" s="3" t="s">
        <v>8</v>
      </c>
      <c r="I549" s="2" t="s">
        <v>367</v>
      </c>
      <c r="J549" s="2" t="s">
        <v>144</v>
      </c>
      <c r="K549" s="2" t="s">
        <v>145</v>
      </c>
      <c r="L549" s="2" t="s">
        <v>141</v>
      </c>
      <c r="M549" s="2">
        <v>1</v>
      </c>
      <c r="N549" s="10" t="s">
        <v>875</v>
      </c>
    </row>
    <row r="550" spans="1:14" x14ac:dyDescent="0.2">
      <c r="A550" s="2">
        <v>1353</v>
      </c>
      <c r="B550" s="2" t="s">
        <v>544</v>
      </c>
      <c r="C550" s="2" t="s">
        <v>545</v>
      </c>
      <c r="D550" s="2" t="s">
        <v>27</v>
      </c>
      <c r="E550" s="2" t="s">
        <v>546</v>
      </c>
      <c r="F550" s="2" t="s">
        <v>27</v>
      </c>
      <c r="G550" s="2" t="s">
        <v>547</v>
      </c>
      <c r="H550" s="3" t="s">
        <v>8</v>
      </c>
      <c r="I550" s="2" t="s">
        <v>31</v>
      </c>
      <c r="J550" s="2" t="s">
        <v>144</v>
      </c>
      <c r="K550" s="2" t="s">
        <v>145</v>
      </c>
      <c r="L550" s="2" t="s">
        <v>141</v>
      </c>
      <c r="M550" s="2">
        <v>1</v>
      </c>
      <c r="N550" s="10" t="s">
        <v>875</v>
      </c>
    </row>
    <row r="551" spans="1:14" x14ac:dyDescent="0.2">
      <c r="A551" s="2">
        <v>1388</v>
      </c>
      <c r="B551" s="2" t="s">
        <v>1507</v>
      </c>
      <c r="C551" s="2" t="s">
        <v>1508</v>
      </c>
      <c r="D551" s="2" t="s">
        <v>123</v>
      </c>
      <c r="E551" s="2" t="s">
        <v>1509</v>
      </c>
      <c r="F551" s="2" t="s">
        <v>325</v>
      </c>
      <c r="G551" s="2" t="s">
        <v>1510</v>
      </c>
      <c r="H551" s="3" t="s">
        <v>8</v>
      </c>
      <c r="I551" s="2" t="s">
        <v>319</v>
      </c>
      <c r="J551" s="2" t="s">
        <v>144</v>
      </c>
      <c r="K551" s="2" t="s">
        <v>145</v>
      </c>
      <c r="L551" s="2" t="s">
        <v>141</v>
      </c>
      <c r="M551" s="2">
        <v>1</v>
      </c>
      <c r="N551" s="10" t="s">
        <v>875</v>
      </c>
    </row>
    <row r="552" spans="1:14" x14ac:dyDescent="0.2">
      <c r="A552" s="2">
        <v>1399</v>
      </c>
      <c r="B552" s="2" t="s">
        <v>537</v>
      </c>
      <c r="C552" s="2" t="s">
        <v>538</v>
      </c>
      <c r="D552" s="2" t="s">
        <v>123</v>
      </c>
      <c r="E552" s="2" t="s">
        <v>539</v>
      </c>
      <c r="F552" s="2" t="s">
        <v>424</v>
      </c>
      <c r="G552" s="2" t="s">
        <v>540</v>
      </c>
      <c r="H552" s="3" t="s">
        <v>8</v>
      </c>
      <c r="I552" s="2" t="s">
        <v>319</v>
      </c>
      <c r="J552" s="2" t="s">
        <v>144</v>
      </c>
      <c r="K552" s="2" t="s">
        <v>145</v>
      </c>
      <c r="L552" s="2" t="s">
        <v>141</v>
      </c>
      <c r="M552" s="2">
        <v>1</v>
      </c>
      <c r="N552" s="10" t="s">
        <v>875</v>
      </c>
    </row>
    <row r="553" spans="1:14" x14ac:dyDescent="0.2">
      <c r="A553" s="2">
        <v>1424</v>
      </c>
      <c r="B553" s="2" t="s">
        <v>1503</v>
      </c>
      <c r="C553" s="2" t="s">
        <v>1504</v>
      </c>
      <c r="D553" s="2" t="s">
        <v>123</v>
      </c>
      <c r="E553" s="2" t="s">
        <v>1505</v>
      </c>
      <c r="F553" s="2" t="s">
        <v>424</v>
      </c>
      <c r="G553" s="2" t="s">
        <v>1506</v>
      </c>
      <c r="H553" s="3" t="s">
        <v>8</v>
      </c>
      <c r="I553" s="2" t="s">
        <v>319</v>
      </c>
      <c r="J553" s="2" t="s">
        <v>144</v>
      </c>
      <c r="K553" s="2" t="s">
        <v>145</v>
      </c>
      <c r="L553" s="2" t="s">
        <v>141</v>
      </c>
      <c r="M553" s="2">
        <v>1</v>
      </c>
      <c r="N553" s="10" t="s">
        <v>875</v>
      </c>
    </row>
    <row r="554" spans="1:14" x14ac:dyDescent="0.2">
      <c r="A554" s="2">
        <v>1433</v>
      </c>
      <c r="B554" s="2" t="s">
        <v>1498</v>
      </c>
      <c r="C554" s="2" t="s">
        <v>1499</v>
      </c>
      <c r="D554" s="2" t="s">
        <v>123</v>
      </c>
      <c r="E554" s="2" t="s">
        <v>1500</v>
      </c>
      <c r="F554" s="2" t="s">
        <v>1417</v>
      </c>
      <c r="G554" s="2" t="s">
        <v>1501</v>
      </c>
      <c r="H554" s="3" t="s">
        <v>8</v>
      </c>
      <c r="I554" s="2" t="s">
        <v>319</v>
      </c>
      <c r="J554" s="2" t="s">
        <v>144</v>
      </c>
      <c r="K554" s="2" t="s">
        <v>145</v>
      </c>
      <c r="L554" s="2" t="s">
        <v>141</v>
      </c>
      <c r="M554" s="2">
        <v>1</v>
      </c>
      <c r="N554" s="10" t="s">
        <v>875</v>
      </c>
    </row>
    <row r="555" spans="1:14" x14ac:dyDescent="0.2">
      <c r="A555" s="2">
        <v>1451</v>
      </c>
      <c r="B555" s="2" t="s">
        <v>522</v>
      </c>
      <c r="C555" s="2" t="s">
        <v>523</v>
      </c>
      <c r="D555" s="2" t="s">
        <v>123</v>
      </c>
      <c r="E555" s="2" t="s">
        <v>524</v>
      </c>
      <c r="F555" s="2" t="s">
        <v>325</v>
      </c>
      <c r="G555" s="2" t="s">
        <v>525</v>
      </c>
      <c r="H555" s="3" t="s">
        <v>8</v>
      </c>
      <c r="I555" s="2" t="s">
        <v>319</v>
      </c>
      <c r="J555" s="2" t="s">
        <v>144</v>
      </c>
      <c r="K555" s="2" t="s">
        <v>145</v>
      </c>
      <c r="L555" s="2" t="s">
        <v>141</v>
      </c>
      <c r="M555" s="2">
        <v>1</v>
      </c>
      <c r="N555" s="10" t="s">
        <v>875</v>
      </c>
    </row>
    <row r="556" spans="1:14" x14ac:dyDescent="0.2">
      <c r="A556" s="2">
        <v>1498</v>
      </c>
      <c r="B556" s="2" t="s">
        <v>510</v>
      </c>
      <c r="C556" s="2" t="s">
        <v>511</v>
      </c>
      <c r="D556" s="2" t="s">
        <v>48</v>
      </c>
      <c r="E556" s="2" t="s">
        <v>503</v>
      </c>
      <c r="F556" s="2" t="s">
        <v>132</v>
      </c>
      <c r="G556" s="2" t="s">
        <v>512</v>
      </c>
      <c r="H556" s="3" t="s">
        <v>8</v>
      </c>
      <c r="I556" s="2" t="s">
        <v>85</v>
      </c>
      <c r="J556" s="2" t="s">
        <v>144</v>
      </c>
      <c r="K556" s="2" t="s">
        <v>145</v>
      </c>
      <c r="L556" s="2" t="s">
        <v>141</v>
      </c>
      <c r="M556" s="2">
        <v>2</v>
      </c>
      <c r="N556" s="10" t="s">
        <v>875</v>
      </c>
    </row>
    <row r="557" spans="1:14" x14ac:dyDescent="0.2">
      <c r="A557" s="2">
        <v>1571</v>
      </c>
      <c r="B557" s="2" t="s">
        <v>1443</v>
      </c>
      <c r="C557" s="2" t="s">
        <v>1444</v>
      </c>
      <c r="D557" s="2" t="s">
        <v>48</v>
      </c>
      <c r="E557" s="2" t="s">
        <v>503</v>
      </c>
      <c r="F557" s="2" t="s">
        <v>132</v>
      </c>
      <c r="G557" s="2" t="s">
        <v>1445</v>
      </c>
      <c r="H557" s="3" t="s">
        <v>8</v>
      </c>
      <c r="I557" s="2" t="s">
        <v>85</v>
      </c>
      <c r="J557" s="2" t="s">
        <v>144</v>
      </c>
      <c r="K557" s="2" t="s">
        <v>145</v>
      </c>
      <c r="L557" s="2" t="s">
        <v>141</v>
      </c>
      <c r="M557" s="2">
        <v>1</v>
      </c>
      <c r="N557" s="10" t="s">
        <v>875</v>
      </c>
    </row>
    <row r="558" spans="1:14" x14ac:dyDescent="0.2">
      <c r="A558" s="2">
        <v>1604</v>
      </c>
      <c r="B558" s="2" t="s">
        <v>501</v>
      </c>
      <c r="C558" s="2" t="s">
        <v>502</v>
      </c>
      <c r="D558" s="2" t="s">
        <v>48</v>
      </c>
      <c r="E558" s="2" t="s">
        <v>503</v>
      </c>
      <c r="F558" s="2" t="s">
        <v>132</v>
      </c>
      <c r="G558" s="2" t="s">
        <v>504</v>
      </c>
      <c r="H558" s="3" t="s">
        <v>8</v>
      </c>
      <c r="I558" s="2" t="s">
        <v>85</v>
      </c>
      <c r="J558" s="2" t="s">
        <v>144</v>
      </c>
      <c r="K558" s="2" t="s">
        <v>145</v>
      </c>
      <c r="L558" s="2" t="s">
        <v>141</v>
      </c>
      <c r="M558" s="2">
        <v>1</v>
      </c>
      <c r="N558" s="10" t="s">
        <v>875</v>
      </c>
    </row>
    <row r="559" spans="1:14" x14ac:dyDescent="0.2">
      <c r="A559" s="2">
        <v>1609</v>
      </c>
      <c r="B559" s="2" t="s">
        <v>1423</v>
      </c>
      <c r="C559" s="2" t="s">
        <v>1424</v>
      </c>
      <c r="D559" s="2" t="s">
        <v>48</v>
      </c>
      <c r="E559" s="2" t="s">
        <v>1425</v>
      </c>
      <c r="F559" s="2" t="s">
        <v>132</v>
      </c>
      <c r="G559" s="2" t="s">
        <v>1426</v>
      </c>
      <c r="H559" s="3" t="s">
        <v>8</v>
      </c>
      <c r="I559" s="2" t="s">
        <v>713</v>
      </c>
      <c r="J559" s="2" t="s">
        <v>144</v>
      </c>
      <c r="K559" s="2" t="s">
        <v>145</v>
      </c>
      <c r="L559" s="2" t="s">
        <v>141</v>
      </c>
      <c r="M559" s="2">
        <v>1</v>
      </c>
      <c r="N559" s="10" t="s">
        <v>875</v>
      </c>
    </row>
    <row r="560" spans="1:14" x14ac:dyDescent="0.2">
      <c r="A560" s="2">
        <v>1631</v>
      </c>
      <c r="B560" s="2" t="s">
        <v>1402</v>
      </c>
      <c r="C560" s="2" t="s">
        <v>1403</v>
      </c>
      <c r="D560" s="2" t="s">
        <v>48</v>
      </c>
      <c r="E560" s="2" t="s">
        <v>1404</v>
      </c>
      <c r="F560" s="2" t="s">
        <v>132</v>
      </c>
      <c r="G560" s="2" t="s">
        <v>1405</v>
      </c>
      <c r="H560" s="3" t="s">
        <v>8</v>
      </c>
      <c r="I560" s="2" t="s">
        <v>85</v>
      </c>
      <c r="J560" s="2" t="s">
        <v>144</v>
      </c>
      <c r="K560" s="2" t="s">
        <v>145</v>
      </c>
      <c r="L560" s="2" t="s">
        <v>141</v>
      </c>
      <c r="M560" s="2">
        <v>1</v>
      </c>
      <c r="N560" s="10" t="s">
        <v>875</v>
      </c>
    </row>
    <row r="561" spans="1:14" x14ac:dyDescent="0.2">
      <c r="A561" s="2">
        <v>1656</v>
      </c>
      <c r="B561" s="2" t="s">
        <v>1389</v>
      </c>
      <c r="C561" s="2" t="s">
        <v>1390</v>
      </c>
      <c r="D561" s="2" t="s">
        <v>48</v>
      </c>
      <c r="E561" s="2" t="s">
        <v>1391</v>
      </c>
      <c r="F561" s="2" t="s">
        <v>132</v>
      </c>
      <c r="G561" s="2" t="s">
        <v>1392</v>
      </c>
      <c r="H561" s="3" t="s">
        <v>8</v>
      </c>
      <c r="I561" s="2" t="s">
        <v>85</v>
      </c>
      <c r="J561" s="2" t="s">
        <v>144</v>
      </c>
      <c r="K561" s="2" t="s">
        <v>145</v>
      </c>
      <c r="L561" s="2" t="s">
        <v>141</v>
      </c>
      <c r="M561" s="2">
        <v>1</v>
      </c>
      <c r="N561" s="10" t="s">
        <v>875</v>
      </c>
    </row>
    <row r="562" spans="1:14" x14ac:dyDescent="0.2">
      <c r="A562" s="2">
        <v>1665</v>
      </c>
      <c r="B562" s="2" t="s">
        <v>1385</v>
      </c>
      <c r="C562" s="2" t="s">
        <v>1386</v>
      </c>
      <c r="D562" s="2" t="s">
        <v>48</v>
      </c>
      <c r="E562" s="2" t="s">
        <v>1387</v>
      </c>
      <c r="F562" s="2" t="s">
        <v>100</v>
      </c>
      <c r="G562" s="2" t="s">
        <v>1388</v>
      </c>
      <c r="H562" s="3" t="s">
        <v>8</v>
      </c>
      <c r="I562" s="2" t="s">
        <v>85</v>
      </c>
      <c r="J562" s="2" t="s">
        <v>144</v>
      </c>
      <c r="K562" s="2" t="s">
        <v>145</v>
      </c>
      <c r="L562" s="2" t="s">
        <v>141</v>
      </c>
      <c r="M562" s="2">
        <v>1</v>
      </c>
      <c r="N562" s="10" t="s">
        <v>875</v>
      </c>
    </row>
    <row r="563" spans="1:14" x14ac:dyDescent="0.2">
      <c r="A563" s="2">
        <v>1676</v>
      </c>
      <c r="B563" s="2" t="s">
        <v>488</v>
      </c>
      <c r="C563" s="2" t="s">
        <v>489</v>
      </c>
      <c r="D563" s="2" t="s">
        <v>27</v>
      </c>
      <c r="E563" s="2" t="s">
        <v>490</v>
      </c>
      <c r="F563" s="2" t="s">
        <v>112</v>
      </c>
      <c r="G563" s="2" t="s">
        <v>491</v>
      </c>
      <c r="H563" s="3" t="s">
        <v>8</v>
      </c>
      <c r="I563" s="2" t="s">
        <v>71</v>
      </c>
      <c r="J563" s="2" t="s">
        <v>144</v>
      </c>
      <c r="K563" s="2" t="s">
        <v>145</v>
      </c>
      <c r="L563" s="2" t="s">
        <v>141</v>
      </c>
      <c r="M563" s="2">
        <v>1</v>
      </c>
      <c r="N563" s="10" t="s">
        <v>875</v>
      </c>
    </row>
    <row r="564" spans="1:14" x14ac:dyDescent="0.2">
      <c r="A564" s="2">
        <v>1680</v>
      </c>
      <c r="B564" s="2" t="s">
        <v>1381</v>
      </c>
      <c r="C564" s="2" t="s">
        <v>1382</v>
      </c>
      <c r="D564" s="2" t="s">
        <v>48</v>
      </c>
      <c r="E564" s="2" t="s">
        <v>1383</v>
      </c>
      <c r="F564" s="2" t="s">
        <v>621</v>
      </c>
      <c r="G564" s="2" t="s">
        <v>1384</v>
      </c>
      <c r="H564" s="3" t="s">
        <v>8</v>
      </c>
      <c r="I564" s="2" t="s">
        <v>85</v>
      </c>
      <c r="J564" s="2" t="s">
        <v>144</v>
      </c>
      <c r="K564" s="2" t="s">
        <v>145</v>
      </c>
      <c r="L564" s="2" t="s">
        <v>141</v>
      </c>
      <c r="M564" s="2">
        <v>1</v>
      </c>
      <c r="N564" s="10" t="s">
        <v>875</v>
      </c>
    </row>
    <row r="565" spans="1:14" x14ac:dyDescent="0.2">
      <c r="A565" s="2">
        <v>1688</v>
      </c>
      <c r="B565" s="2" t="s">
        <v>1373</v>
      </c>
      <c r="C565" s="2" t="s">
        <v>1374</v>
      </c>
      <c r="D565" s="2" t="s">
        <v>48</v>
      </c>
      <c r="E565" s="2" t="s">
        <v>1375</v>
      </c>
      <c r="F565" s="2" t="s">
        <v>529</v>
      </c>
      <c r="G565" s="2" t="s">
        <v>1376</v>
      </c>
      <c r="H565" s="3" t="s">
        <v>8</v>
      </c>
      <c r="I565" s="2" t="s">
        <v>367</v>
      </c>
      <c r="J565" s="2" t="s">
        <v>144</v>
      </c>
      <c r="K565" s="2" t="s">
        <v>145</v>
      </c>
      <c r="L565" s="2" t="s">
        <v>141</v>
      </c>
      <c r="M565" s="2">
        <v>1</v>
      </c>
      <c r="N565" s="10" t="s">
        <v>875</v>
      </c>
    </row>
    <row r="566" spans="1:14" x14ac:dyDescent="0.2">
      <c r="A566" s="2">
        <v>1703</v>
      </c>
      <c r="B566" s="2" t="s">
        <v>434</v>
      </c>
      <c r="C566" s="2" t="s">
        <v>435</v>
      </c>
      <c r="D566" s="2" t="s">
        <v>81</v>
      </c>
      <c r="E566" s="2" t="s">
        <v>436</v>
      </c>
      <c r="F566" s="2" t="s">
        <v>424</v>
      </c>
      <c r="G566" s="2" t="s">
        <v>437</v>
      </c>
      <c r="H566" s="3" t="s">
        <v>8</v>
      </c>
      <c r="I566" s="2" t="s">
        <v>319</v>
      </c>
      <c r="J566" s="2" t="s">
        <v>144</v>
      </c>
      <c r="K566" s="2" t="s">
        <v>145</v>
      </c>
      <c r="L566" s="2" t="s">
        <v>141</v>
      </c>
      <c r="M566" s="2">
        <v>1</v>
      </c>
      <c r="N566" s="10" t="s">
        <v>875</v>
      </c>
    </row>
    <row r="567" spans="1:14" x14ac:dyDescent="0.2">
      <c r="A567" s="2">
        <v>1774</v>
      </c>
      <c r="B567" s="2" t="s">
        <v>1358</v>
      </c>
      <c r="C567" s="2" t="s">
        <v>1359</v>
      </c>
      <c r="D567" s="2" t="s">
        <v>48</v>
      </c>
      <c r="E567" s="2" t="s">
        <v>1360</v>
      </c>
      <c r="F567" s="2" t="s">
        <v>924</v>
      </c>
      <c r="G567" s="2" t="s">
        <v>1361</v>
      </c>
      <c r="H567" s="3" t="s">
        <v>8</v>
      </c>
      <c r="I567" s="2" t="s">
        <v>85</v>
      </c>
      <c r="J567" s="2" t="s">
        <v>144</v>
      </c>
      <c r="K567" s="2" t="s">
        <v>145</v>
      </c>
      <c r="L567" s="2" t="s">
        <v>141</v>
      </c>
      <c r="M567" s="2">
        <v>1</v>
      </c>
      <c r="N567" s="10" t="s">
        <v>875</v>
      </c>
    </row>
    <row r="568" spans="1:14" x14ac:dyDescent="0.2">
      <c r="A568" s="2">
        <v>1802</v>
      </c>
      <c r="B568" s="2" t="s">
        <v>1336</v>
      </c>
      <c r="C568" s="2" t="s">
        <v>1337</v>
      </c>
      <c r="D568" s="2" t="s">
        <v>123</v>
      </c>
      <c r="E568" s="2" t="s">
        <v>1338</v>
      </c>
      <c r="F568" s="2" t="s">
        <v>607</v>
      </c>
      <c r="G568" s="2" t="s">
        <v>1339</v>
      </c>
      <c r="H568" s="3" t="s">
        <v>8</v>
      </c>
      <c r="I568" s="2" t="s">
        <v>319</v>
      </c>
      <c r="J568" s="2" t="s">
        <v>144</v>
      </c>
      <c r="K568" s="2" t="s">
        <v>145</v>
      </c>
      <c r="L568" s="2" t="s">
        <v>141</v>
      </c>
      <c r="M568" s="2">
        <v>1</v>
      </c>
      <c r="N568" s="10" t="s">
        <v>875</v>
      </c>
    </row>
    <row r="569" spans="1:14" x14ac:dyDescent="0.2">
      <c r="A569" s="2">
        <v>1817</v>
      </c>
      <c r="B569" s="2" t="s">
        <v>1332</v>
      </c>
      <c r="C569" s="2" t="s">
        <v>1333</v>
      </c>
      <c r="D569" s="2" t="s">
        <v>123</v>
      </c>
      <c r="E569" s="2" t="s">
        <v>1334</v>
      </c>
      <c r="F569" s="2" t="s">
        <v>872</v>
      </c>
      <c r="G569" s="2" t="s">
        <v>1335</v>
      </c>
      <c r="H569" s="3" t="s">
        <v>8</v>
      </c>
      <c r="I569" s="2" t="s">
        <v>319</v>
      </c>
      <c r="J569" s="2" t="s">
        <v>144</v>
      </c>
      <c r="K569" s="2" t="s">
        <v>145</v>
      </c>
      <c r="L569" s="2" t="s">
        <v>141</v>
      </c>
      <c r="M569" s="2">
        <v>1</v>
      </c>
      <c r="N569" s="10" t="s">
        <v>875</v>
      </c>
    </row>
    <row r="570" spans="1:14" x14ac:dyDescent="0.2">
      <c r="A570" s="2">
        <v>1828</v>
      </c>
      <c r="B570" s="2" t="s">
        <v>1328</v>
      </c>
      <c r="C570" s="2" t="s">
        <v>1329</v>
      </c>
      <c r="D570" s="2" t="s">
        <v>123</v>
      </c>
      <c r="E570" s="2" t="s">
        <v>1330</v>
      </c>
      <c r="F570" s="2" t="s">
        <v>325</v>
      </c>
      <c r="G570" s="2" t="s">
        <v>1331</v>
      </c>
      <c r="H570" s="3" t="s">
        <v>8</v>
      </c>
      <c r="I570" s="2" t="s">
        <v>319</v>
      </c>
      <c r="J570" s="2" t="s">
        <v>144</v>
      </c>
      <c r="K570" s="2" t="s">
        <v>145</v>
      </c>
      <c r="L570" s="2" t="s">
        <v>141</v>
      </c>
      <c r="M570" s="2">
        <v>1</v>
      </c>
      <c r="N570" s="10" t="s">
        <v>875</v>
      </c>
    </row>
    <row r="571" spans="1:14" x14ac:dyDescent="0.2">
      <c r="A571" s="2">
        <v>1840</v>
      </c>
      <c r="B571" s="2" t="s">
        <v>410</v>
      </c>
      <c r="C571" s="2" t="s">
        <v>411</v>
      </c>
      <c r="D571" s="2" t="s">
        <v>123</v>
      </c>
      <c r="E571" s="2" t="s">
        <v>412</v>
      </c>
      <c r="F571" s="2" t="s">
        <v>325</v>
      </c>
      <c r="G571" s="2" t="s">
        <v>413</v>
      </c>
      <c r="H571" s="3" t="s">
        <v>8</v>
      </c>
      <c r="I571" s="2" t="s">
        <v>319</v>
      </c>
      <c r="J571" s="2" t="s">
        <v>144</v>
      </c>
      <c r="K571" s="2" t="s">
        <v>145</v>
      </c>
      <c r="L571" s="2" t="s">
        <v>141</v>
      </c>
      <c r="M571" s="2">
        <v>2</v>
      </c>
      <c r="N571" s="10" t="s">
        <v>875</v>
      </c>
    </row>
    <row r="572" spans="1:14" x14ac:dyDescent="0.2">
      <c r="A572" s="2">
        <v>1854</v>
      </c>
      <c r="B572" s="2" t="s">
        <v>1324</v>
      </c>
      <c r="C572" s="2" t="s">
        <v>1325</v>
      </c>
      <c r="D572" s="2" t="s">
        <v>123</v>
      </c>
      <c r="E572" s="2" t="s">
        <v>1326</v>
      </c>
      <c r="F572" s="2" t="s">
        <v>325</v>
      </c>
      <c r="G572" s="2" t="s">
        <v>1327</v>
      </c>
      <c r="H572" s="3" t="s">
        <v>8</v>
      </c>
      <c r="I572" s="2" t="s">
        <v>319</v>
      </c>
      <c r="J572" s="2" t="s">
        <v>144</v>
      </c>
      <c r="K572" s="2" t="s">
        <v>145</v>
      </c>
      <c r="L572" s="2" t="s">
        <v>141</v>
      </c>
      <c r="M572" s="2">
        <v>1</v>
      </c>
      <c r="N572" s="10" t="s">
        <v>875</v>
      </c>
    </row>
    <row r="573" spans="1:14" x14ac:dyDescent="0.2">
      <c r="A573" s="2">
        <v>1864</v>
      </c>
      <c r="B573" s="2" t="s">
        <v>1320</v>
      </c>
      <c r="C573" s="2" t="s">
        <v>1321</v>
      </c>
      <c r="D573" s="2" t="s">
        <v>123</v>
      </c>
      <c r="E573" s="2" t="s">
        <v>1322</v>
      </c>
      <c r="F573" s="2" t="s">
        <v>325</v>
      </c>
      <c r="G573" s="2" t="s">
        <v>1323</v>
      </c>
      <c r="H573" s="3" t="s">
        <v>8</v>
      </c>
      <c r="I573" s="2" t="s">
        <v>319</v>
      </c>
      <c r="J573" s="2" t="s">
        <v>144</v>
      </c>
      <c r="K573" s="2" t="s">
        <v>145</v>
      </c>
      <c r="L573" s="2" t="s">
        <v>141</v>
      </c>
      <c r="M573" s="2">
        <v>1</v>
      </c>
      <c r="N573" s="10" t="s">
        <v>875</v>
      </c>
    </row>
    <row r="574" spans="1:14" x14ac:dyDescent="0.2">
      <c r="A574" s="2">
        <v>1871</v>
      </c>
      <c r="B574" s="2" t="s">
        <v>404</v>
      </c>
      <c r="C574" s="2" t="s">
        <v>405</v>
      </c>
      <c r="D574" s="2" t="s">
        <v>315</v>
      </c>
      <c r="E574" s="2" t="s">
        <v>406</v>
      </c>
      <c r="F574" s="2" t="s">
        <v>407</v>
      </c>
      <c r="G574" s="2" t="s">
        <v>408</v>
      </c>
      <c r="H574" s="3" t="s">
        <v>8</v>
      </c>
      <c r="I574" s="2" t="s">
        <v>319</v>
      </c>
      <c r="J574" s="2" t="s">
        <v>144</v>
      </c>
      <c r="K574" s="2" t="s">
        <v>145</v>
      </c>
      <c r="L574" s="2" t="s">
        <v>141</v>
      </c>
      <c r="M574" s="2">
        <v>1</v>
      </c>
      <c r="N574" s="10" t="s">
        <v>875</v>
      </c>
    </row>
    <row r="575" spans="1:14" x14ac:dyDescent="0.2">
      <c r="A575" s="2">
        <v>1890</v>
      </c>
      <c r="B575" s="2" t="s">
        <v>1310</v>
      </c>
      <c r="C575" s="2" t="s">
        <v>1311</v>
      </c>
      <c r="D575" s="2" t="s">
        <v>123</v>
      </c>
      <c r="E575" s="2" t="s">
        <v>1312</v>
      </c>
      <c r="F575" s="2" t="s">
        <v>424</v>
      </c>
      <c r="G575" s="2" t="s">
        <v>1313</v>
      </c>
      <c r="H575" s="3" t="s">
        <v>8</v>
      </c>
      <c r="I575" s="2" t="s">
        <v>319</v>
      </c>
      <c r="J575" s="2" t="s">
        <v>144</v>
      </c>
      <c r="K575" s="2" t="s">
        <v>145</v>
      </c>
      <c r="L575" s="2" t="s">
        <v>141</v>
      </c>
      <c r="M575" s="2">
        <v>1</v>
      </c>
      <c r="N575" s="10" t="s">
        <v>875</v>
      </c>
    </row>
    <row r="576" spans="1:14" x14ac:dyDescent="0.2">
      <c r="A576" s="2">
        <v>1898</v>
      </c>
      <c r="B576" s="2" t="s">
        <v>1305</v>
      </c>
      <c r="C576" s="2" t="s">
        <v>1306</v>
      </c>
      <c r="D576" s="2" t="s">
        <v>315</v>
      </c>
      <c r="E576" s="2" t="s">
        <v>1307</v>
      </c>
      <c r="F576" s="2" t="s">
        <v>1308</v>
      </c>
      <c r="G576" s="2" t="s">
        <v>1309</v>
      </c>
      <c r="H576" s="3" t="s">
        <v>8</v>
      </c>
      <c r="I576" s="2" t="s">
        <v>319</v>
      </c>
      <c r="J576" s="2" t="s">
        <v>144</v>
      </c>
      <c r="K576" s="2" t="s">
        <v>145</v>
      </c>
      <c r="L576" s="2" t="s">
        <v>141</v>
      </c>
      <c r="M576" s="2">
        <v>1</v>
      </c>
      <c r="N576" s="10" t="s">
        <v>875</v>
      </c>
    </row>
    <row r="577" spans="1:14" x14ac:dyDescent="0.2">
      <c r="A577" s="2">
        <v>1920</v>
      </c>
      <c r="B577" s="2" t="s">
        <v>390</v>
      </c>
      <c r="C577" s="2" t="s">
        <v>391</v>
      </c>
      <c r="D577" s="2" t="s">
        <v>27</v>
      </c>
      <c r="E577" s="2" t="s">
        <v>392</v>
      </c>
      <c r="F577" s="2" t="s">
        <v>393</v>
      </c>
      <c r="G577" s="2" t="s">
        <v>394</v>
      </c>
      <c r="H577" s="3" t="s">
        <v>8</v>
      </c>
      <c r="I577" s="2" t="s">
        <v>31</v>
      </c>
      <c r="J577" s="2" t="s">
        <v>144</v>
      </c>
      <c r="K577" s="2" t="s">
        <v>145</v>
      </c>
      <c r="L577" s="2" t="s">
        <v>141</v>
      </c>
      <c r="M577" s="2">
        <v>1</v>
      </c>
      <c r="N577" s="10" t="s">
        <v>875</v>
      </c>
    </row>
    <row r="578" spans="1:14" x14ac:dyDescent="0.2">
      <c r="A578" s="2">
        <v>1923</v>
      </c>
      <c r="B578" s="2" t="s">
        <v>1297</v>
      </c>
      <c r="C578" s="2" t="s">
        <v>1298</v>
      </c>
      <c r="D578" s="2" t="s">
        <v>123</v>
      </c>
      <c r="E578" s="2" t="s">
        <v>1299</v>
      </c>
      <c r="F578" s="2" t="s">
        <v>125</v>
      </c>
      <c r="G578" s="2" t="s">
        <v>1300</v>
      </c>
      <c r="H578" s="3" t="s">
        <v>8</v>
      </c>
      <c r="I578" s="2" t="s">
        <v>319</v>
      </c>
      <c r="J578" s="2" t="s">
        <v>144</v>
      </c>
      <c r="K578" s="2" t="s">
        <v>145</v>
      </c>
      <c r="L578" s="2" t="s">
        <v>141</v>
      </c>
      <c r="M578" s="2">
        <v>1</v>
      </c>
      <c r="N578" s="10" t="s">
        <v>875</v>
      </c>
    </row>
    <row r="579" spans="1:14" x14ac:dyDescent="0.2">
      <c r="A579" s="2">
        <v>1925</v>
      </c>
      <c r="B579" s="2" t="s">
        <v>1292</v>
      </c>
      <c r="C579" s="2" t="s">
        <v>1293</v>
      </c>
      <c r="D579" s="2" t="s">
        <v>81</v>
      </c>
      <c r="E579" s="2" t="s">
        <v>1294</v>
      </c>
      <c r="F579" s="2" t="s">
        <v>1295</v>
      </c>
      <c r="G579" s="2" t="s">
        <v>1296</v>
      </c>
      <c r="H579" s="3" t="s">
        <v>8</v>
      </c>
      <c r="I579" s="2" t="s">
        <v>367</v>
      </c>
      <c r="J579" s="2" t="s">
        <v>144</v>
      </c>
      <c r="K579" s="2" t="s">
        <v>145</v>
      </c>
      <c r="L579" s="2" t="s">
        <v>141</v>
      </c>
      <c r="M579" s="2">
        <v>1</v>
      </c>
      <c r="N579" s="10" t="s">
        <v>875</v>
      </c>
    </row>
    <row r="580" spans="1:14" x14ac:dyDescent="0.2">
      <c r="A580" s="2">
        <v>1960</v>
      </c>
      <c r="B580" s="2" t="s">
        <v>1260</v>
      </c>
      <c r="C580" s="2" t="s">
        <v>1261</v>
      </c>
      <c r="D580" s="2" t="s">
        <v>123</v>
      </c>
      <c r="E580" s="2" t="s">
        <v>1262</v>
      </c>
      <c r="F580" s="2" t="s">
        <v>424</v>
      </c>
      <c r="G580" s="2" t="s">
        <v>1263</v>
      </c>
      <c r="H580" s="3" t="s">
        <v>8</v>
      </c>
      <c r="I580" s="2" t="s">
        <v>319</v>
      </c>
      <c r="J580" s="2" t="s">
        <v>144</v>
      </c>
      <c r="K580" s="2" t="s">
        <v>145</v>
      </c>
      <c r="L580" s="2" t="s">
        <v>141</v>
      </c>
      <c r="M580" s="2">
        <v>1</v>
      </c>
      <c r="N580" s="10" t="s">
        <v>875</v>
      </c>
    </row>
    <row r="581" spans="1:14" x14ac:dyDescent="0.2">
      <c r="A581" s="2">
        <v>1981</v>
      </c>
      <c r="B581" s="2" t="s">
        <v>1255</v>
      </c>
      <c r="C581" s="2" t="s">
        <v>1256</v>
      </c>
      <c r="D581" s="2" t="s">
        <v>48</v>
      </c>
      <c r="E581" s="2" t="s">
        <v>1257</v>
      </c>
      <c r="F581" s="2" t="s">
        <v>1258</v>
      </c>
      <c r="G581" s="2" t="s">
        <v>1259</v>
      </c>
      <c r="H581" s="3" t="s">
        <v>8</v>
      </c>
      <c r="I581" s="2" t="s">
        <v>367</v>
      </c>
      <c r="J581" s="2" t="s">
        <v>144</v>
      </c>
      <c r="K581" s="2" t="s">
        <v>145</v>
      </c>
      <c r="L581" s="2" t="s">
        <v>141</v>
      </c>
      <c r="M581" s="2">
        <v>1</v>
      </c>
      <c r="N581" s="10" t="s">
        <v>875</v>
      </c>
    </row>
    <row r="582" spans="1:14" x14ac:dyDescent="0.2">
      <c r="A582" s="2">
        <v>2001</v>
      </c>
      <c r="B582" s="2" t="s">
        <v>334</v>
      </c>
      <c r="C582" s="2" t="s">
        <v>335</v>
      </c>
      <c r="D582" s="2" t="s">
        <v>187</v>
      </c>
      <c r="E582" s="2" t="s">
        <v>336</v>
      </c>
      <c r="F582" s="2" t="s">
        <v>331</v>
      </c>
      <c r="G582" s="2" t="s">
        <v>337</v>
      </c>
      <c r="H582" s="3" t="s">
        <v>8</v>
      </c>
      <c r="I582" s="2" t="s">
        <v>249</v>
      </c>
      <c r="J582" s="2" t="s">
        <v>144</v>
      </c>
      <c r="K582" s="2" t="s">
        <v>145</v>
      </c>
      <c r="L582" s="2" t="s">
        <v>141</v>
      </c>
      <c r="M582" s="2">
        <v>1</v>
      </c>
      <c r="N582" s="2" t="s">
        <v>21</v>
      </c>
    </row>
    <row r="583" spans="1:14" x14ac:dyDescent="0.2">
      <c r="A583" s="2">
        <v>2016</v>
      </c>
      <c r="B583" s="2" t="s">
        <v>328</v>
      </c>
      <c r="C583" s="2" t="s">
        <v>329</v>
      </c>
      <c r="D583" s="2" t="s">
        <v>187</v>
      </c>
      <c r="E583" s="2" t="s">
        <v>330</v>
      </c>
      <c r="F583" s="2" t="s">
        <v>331</v>
      </c>
      <c r="G583" s="2" t="s">
        <v>332</v>
      </c>
      <c r="H583" s="3" t="s">
        <v>8</v>
      </c>
      <c r="I583" s="2" t="s">
        <v>249</v>
      </c>
      <c r="J583" s="2" t="s">
        <v>144</v>
      </c>
      <c r="K583" s="2" t="s">
        <v>145</v>
      </c>
      <c r="L583" s="2" t="s">
        <v>141</v>
      </c>
      <c r="M583" s="2">
        <v>1</v>
      </c>
      <c r="N583" s="2" t="s">
        <v>21</v>
      </c>
    </row>
    <row r="584" spans="1:14" x14ac:dyDescent="0.2">
      <c r="A584" s="2">
        <v>2018</v>
      </c>
      <c r="B584" s="2" t="s">
        <v>1240</v>
      </c>
      <c r="C584" s="2" t="s">
        <v>1241</v>
      </c>
      <c r="D584" s="2" t="s">
        <v>123</v>
      </c>
      <c r="E584" s="2" t="s">
        <v>1242</v>
      </c>
      <c r="F584" s="2" t="s">
        <v>325</v>
      </c>
      <c r="G584" s="2" t="s">
        <v>1243</v>
      </c>
      <c r="H584" s="3" t="s">
        <v>8</v>
      </c>
      <c r="I584" s="2" t="s">
        <v>319</v>
      </c>
      <c r="J584" s="2" t="s">
        <v>144</v>
      </c>
      <c r="K584" s="2" t="s">
        <v>145</v>
      </c>
      <c r="L584" s="2" t="s">
        <v>141</v>
      </c>
      <c r="M584" s="2">
        <v>1</v>
      </c>
      <c r="N584" s="10" t="s">
        <v>875</v>
      </c>
    </row>
    <row r="585" spans="1:14" x14ac:dyDescent="0.2">
      <c r="A585" s="2">
        <v>2022</v>
      </c>
      <c r="B585" s="2" t="s">
        <v>322</v>
      </c>
      <c r="C585" s="2" t="s">
        <v>323</v>
      </c>
      <c r="D585" s="2" t="s">
        <v>123</v>
      </c>
      <c r="E585" s="2" t="s">
        <v>324</v>
      </c>
      <c r="F585" s="2" t="s">
        <v>325</v>
      </c>
      <c r="G585" s="2" t="s">
        <v>326</v>
      </c>
      <c r="H585" s="3" t="s">
        <v>8</v>
      </c>
      <c r="I585" s="2" t="s">
        <v>327</v>
      </c>
      <c r="J585" s="2" t="s">
        <v>144</v>
      </c>
      <c r="K585" s="2" t="s">
        <v>145</v>
      </c>
      <c r="L585" s="2" t="s">
        <v>141</v>
      </c>
      <c r="M585" s="2">
        <v>1</v>
      </c>
      <c r="N585" s="10" t="s">
        <v>875</v>
      </c>
    </row>
    <row r="586" spans="1:14" x14ac:dyDescent="0.2">
      <c r="A586" s="2">
        <v>2071</v>
      </c>
      <c r="B586" s="2" t="s">
        <v>282</v>
      </c>
      <c r="C586" s="2" t="s">
        <v>283</v>
      </c>
      <c r="D586" s="2" t="s">
        <v>48</v>
      </c>
      <c r="E586" s="2" t="s">
        <v>284</v>
      </c>
      <c r="F586" s="2" t="s">
        <v>285</v>
      </c>
      <c r="G586" s="2" t="s">
        <v>286</v>
      </c>
      <c r="H586" s="3" t="s">
        <v>8</v>
      </c>
      <c r="I586" s="2" t="s">
        <v>85</v>
      </c>
      <c r="J586" s="2" t="s">
        <v>144</v>
      </c>
      <c r="K586" s="2" t="s">
        <v>145</v>
      </c>
      <c r="L586" s="2" t="s">
        <v>141</v>
      </c>
      <c r="M586" s="2">
        <v>1</v>
      </c>
      <c r="N586" s="10" t="s">
        <v>875</v>
      </c>
    </row>
    <row r="587" spans="1:14" x14ac:dyDescent="0.2">
      <c r="A587" s="2">
        <v>2081</v>
      </c>
      <c r="B587" s="2" t="s">
        <v>277</v>
      </c>
      <c r="C587" s="2" t="s">
        <v>278</v>
      </c>
      <c r="D587" s="2" t="s">
        <v>81</v>
      </c>
      <c r="E587" s="2" t="s">
        <v>279</v>
      </c>
      <c r="F587" s="2" t="s">
        <v>280</v>
      </c>
      <c r="G587" s="2" t="s">
        <v>281</v>
      </c>
      <c r="H587" s="3" t="s">
        <v>8</v>
      </c>
      <c r="I587" s="2" t="s">
        <v>85</v>
      </c>
      <c r="J587" s="2" t="s">
        <v>144</v>
      </c>
      <c r="K587" s="2" t="s">
        <v>145</v>
      </c>
      <c r="L587" s="2" t="s">
        <v>141</v>
      </c>
      <c r="M587" s="2">
        <v>1</v>
      </c>
      <c r="N587" s="10" t="s">
        <v>875</v>
      </c>
    </row>
    <row r="588" spans="1:14" x14ac:dyDescent="0.2">
      <c r="A588" s="2">
        <v>2104</v>
      </c>
      <c r="B588" s="2" t="s">
        <v>272</v>
      </c>
      <c r="C588" s="2" t="s">
        <v>273</v>
      </c>
      <c r="D588" s="2" t="s">
        <v>27</v>
      </c>
      <c r="E588" s="2" t="s">
        <v>274</v>
      </c>
      <c r="F588" s="2" t="s">
        <v>275</v>
      </c>
      <c r="G588" s="2" t="s">
        <v>276</v>
      </c>
      <c r="H588" s="3" t="s">
        <v>8</v>
      </c>
      <c r="I588" s="2" t="s">
        <v>31</v>
      </c>
      <c r="J588" s="2" t="s">
        <v>144</v>
      </c>
      <c r="K588" s="2" t="s">
        <v>145</v>
      </c>
      <c r="L588" s="2" t="s">
        <v>141</v>
      </c>
      <c r="M588" s="2">
        <v>1</v>
      </c>
      <c r="N588" s="10" t="s">
        <v>875</v>
      </c>
    </row>
    <row r="589" spans="1:14" x14ac:dyDescent="0.2">
      <c r="A589" s="2">
        <v>2109</v>
      </c>
      <c r="B589" s="2" t="s">
        <v>268</v>
      </c>
      <c r="C589" s="2" t="s">
        <v>269</v>
      </c>
      <c r="D589" s="2" t="s">
        <v>187</v>
      </c>
      <c r="E589" s="2" t="s">
        <v>270</v>
      </c>
      <c r="F589" s="2" t="s">
        <v>224</v>
      </c>
      <c r="G589" s="2" t="s">
        <v>271</v>
      </c>
      <c r="H589" s="3" t="s">
        <v>8</v>
      </c>
      <c r="I589" s="2" t="s">
        <v>249</v>
      </c>
      <c r="J589" s="2" t="s">
        <v>144</v>
      </c>
      <c r="K589" s="2" t="s">
        <v>145</v>
      </c>
      <c r="L589" s="2" t="s">
        <v>141</v>
      </c>
      <c r="M589" s="2">
        <v>1</v>
      </c>
      <c r="N589" s="2" t="s">
        <v>21</v>
      </c>
    </row>
    <row r="590" spans="1:14" x14ac:dyDescent="0.2">
      <c r="A590" s="2">
        <v>2114</v>
      </c>
      <c r="B590" s="2" t="s">
        <v>1184</v>
      </c>
      <c r="C590" s="2" t="s">
        <v>1185</v>
      </c>
      <c r="D590" s="2" t="s">
        <v>123</v>
      </c>
      <c r="E590" s="2" t="s">
        <v>1186</v>
      </c>
      <c r="F590" s="2" t="s">
        <v>325</v>
      </c>
      <c r="G590" s="2" t="s">
        <v>1187</v>
      </c>
      <c r="H590" s="3" t="s">
        <v>8</v>
      </c>
      <c r="I590" s="2" t="s">
        <v>713</v>
      </c>
      <c r="J590" s="2" t="s">
        <v>144</v>
      </c>
      <c r="K590" s="2" t="s">
        <v>145</v>
      </c>
      <c r="L590" s="2" t="s">
        <v>141</v>
      </c>
      <c r="M590" s="2">
        <v>1</v>
      </c>
      <c r="N590" s="10" t="s">
        <v>875</v>
      </c>
    </row>
    <row r="591" spans="1:14" x14ac:dyDescent="0.2">
      <c r="A591" s="2">
        <v>2117</v>
      </c>
      <c r="B591" s="2" t="s">
        <v>1180</v>
      </c>
      <c r="C591" s="2" t="s">
        <v>1181</v>
      </c>
      <c r="D591" s="2" t="s">
        <v>123</v>
      </c>
      <c r="E591" s="2" t="s">
        <v>1182</v>
      </c>
      <c r="F591" s="2" t="s">
        <v>325</v>
      </c>
      <c r="G591" s="2" t="s">
        <v>1183</v>
      </c>
      <c r="H591" s="3" t="s">
        <v>8</v>
      </c>
      <c r="I591" s="2" t="s">
        <v>319</v>
      </c>
      <c r="J591" s="2" t="s">
        <v>144</v>
      </c>
      <c r="K591" s="2" t="s">
        <v>145</v>
      </c>
      <c r="L591" s="2" t="s">
        <v>141</v>
      </c>
      <c r="M591" s="2">
        <v>1</v>
      </c>
      <c r="N591" s="10" t="s">
        <v>875</v>
      </c>
    </row>
    <row r="592" spans="1:14" x14ac:dyDescent="0.2">
      <c r="A592" s="2">
        <v>2124</v>
      </c>
      <c r="B592" s="2" t="s">
        <v>1167</v>
      </c>
      <c r="C592" s="2" t="s">
        <v>1168</v>
      </c>
      <c r="D592" s="2" t="s">
        <v>48</v>
      </c>
      <c r="E592" s="2" t="s">
        <v>1169</v>
      </c>
      <c r="F592" s="2" t="s">
        <v>866</v>
      </c>
      <c r="G592" s="2" t="s">
        <v>1170</v>
      </c>
      <c r="H592" s="3" t="s">
        <v>8</v>
      </c>
      <c r="I592" s="2" t="s">
        <v>85</v>
      </c>
      <c r="J592" s="2" t="s">
        <v>144</v>
      </c>
      <c r="K592" s="2" t="s">
        <v>145</v>
      </c>
      <c r="L592" s="2" t="s">
        <v>141</v>
      </c>
      <c r="M592" s="2">
        <v>1</v>
      </c>
      <c r="N592" s="10" t="s">
        <v>875</v>
      </c>
    </row>
    <row r="593" spans="1:14" x14ac:dyDescent="0.2">
      <c r="A593" s="2">
        <v>2141</v>
      </c>
      <c r="B593" s="2" t="s">
        <v>263</v>
      </c>
      <c r="C593" s="2" t="s">
        <v>264</v>
      </c>
      <c r="D593" s="2" t="s">
        <v>39</v>
      </c>
      <c r="E593" s="2" t="s">
        <v>265</v>
      </c>
      <c r="F593" s="2" t="s">
        <v>255</v>
      </c>
      <c r="G593" s="2" t="s">
        <v>266</v>
      </c>
      <c r="H593" s="3" t="s">
        <v>8</v>
      </c>
      <c r="I593" s="2" t="s">
        <v>43</v>
      </c>
      <c r="J593" s="2" t="s">
        <v>144</v>
      </c>
      <c r="K593" s="2" t="s">
        <v>145</v>
      </c>
      <c r="L593" s="2" t="s">
        <v>141</v>
      </c>
      <c r="M593" s="2">
        <v>1</v>
      </c>
      <c r="N593" s="2" t="s">
        <v>21</v>
      </c>
    </row>
    <row r="594" spans="1:14" x14ac:dyDescent="0.2">
      <c r="A594" s="2">
        <v>2163</v>
      </c>
      <c r="B594" s="2" t="s">
        <v>1149</v>
      </c>
      <c r="C594" s="2" t="s">
        <v>1150</v>
      </c>
      <c r="D594" s="2" t="s">
        <v>123</v>
      </c>
      <c r="E594" s="2" t="s">
        <v>1151</v>
      </c>
      <c r="F594" s="2" t="s">
        <v>424</v>
      </c>
      <c r="G594" s="2" t="s">
        <v>1152</v>
      </c>
      <c r="H594" s="3" t="s">
        <v>8</v>
      </c>
      <c r="I594" s="2" t="s">
        <v>319</v>
      </c>
      <c r="J594" s="2" t="s">
        <v>144</v>
      </c>
      <c r="K594" s="2" t="s">
        <v>145</v>
      </c>
      <c r="L594" s="2" t="s">
        <v>141</v>
      </c>
      <c r="M594" s="2">
        <v>1</v>
      </c>
      <c r="N594" s="10" t="s">
        <v>875</v>
      </c>
    </row>
    <row r="595" spans="1:14" x14ac:dyDescent="0.2">
      <c r="A595" s="2">
        <v>2175</v>
      </c>
      <c r="B595" s="2" t="s">
        <v>1175</v>
      </c>
      <c r="C595" s="2" t="s">
        <v>1176</v>
      </c>
      <c r="D595" s="2" t="s">
        <v>48</v>
      </c>
      <c r="E595" s="2" t="s">
        <v>1177</v>
      </c>
      <c r="F595" s="2" t="s">
        <v>529</v>
      </c>
      <c r="G595" s="2" t="s">
        <v>1178</v>
      </c>
      <c r="H595" s="3" t="s">
        <v>8</v>
      </c>
      <c r="I595" s="2" t="s">
        <v>367</v>
      </c>
      <c r="J595" s="2" t="s">
        <v>144</v>
      </c>
      <c r="K595" s="2" t="s">
        <v>145</v>
      </c>
      <c r="L595" s="2" t="s">
        <v>141</v>
      </c>
      <c r="M595" s="2">
        <v>1</v>
      </c>
      <c r="N595" s="10" t="s">
        <v>875</v>
      </c>
    </row>
    <row r="596" spans="1:14" x14ac:dyDescent="0.2">
      <c r="A596" s="2">
        <v>2201</v>
      </c>
      <c r="B596" s="2" t="s">
        <v>1133</v>
      </c>
      <c r="C596" s="2" t="s">
        <v>1134</v>
      </c>
      <c r="D596" s="2" t="s">
        <v>48</v>
      </c>
      <c r="E596" s="2" t="s">
        <v>1135</v>
      </c>
      <c r="F596" s="2" t="s">
        <v>995</v>
      </c>
      <c r="G596" s="2" t="s">
        <v>1136</v>
      </c>
      <c r="H596" s="3" t="s">
        <v>8</v>
      </c>
      <c r="I596" s="2" t="s">
        <v>85</v>
      </c>
      <c r="J596" s="2" t="s">
        <v>144</v>
      </c>
      <c r="K596" s="2" t="s">
        <v>145</v>
      </c>
      <c r="L596" s="2" t="s">
        <v>141</v>
      </c>
      <c r="M596" s="2">
        <v>1</v>
      </c>
      <c r="N596" s="10" t="s">
        <v>875</v>
      </c>
    </row>
    <row r="597" spans="1:14" x14ac:dyDescent="0.2">
      <c r="A597" s="2">
        <v>2206</v>
      </c>
      <c r="B597" s="2" t="s">
        <v>216</v>
      </c>
      <c r="C597" s="2" t="s">
        <v>217</v>
      </c>
      <c r="D597" s="2" t="s">
        <v>67</v>
      </c>
      <c r="E597" s="2" t="s">
        <v>218</v>
      </c>
      <c r="F597" s="2" t="s">
        <v>219</v>
      </c>
      <c r="G597" s="2" t="s">
        <v>220</v>
      </c>
      <c r="H597" s="3" t="s">
        <v>8</v>
      </c>
      <c r="I597" s="2" t="s">
        <v>71</v>
      </c>
      <c r="J597" s="2" t="s">
        <v>144</v>
      </c>
      <c r="K597" s="2" t="s">
        <v>145</v>
      </c>
      <c r="L597" s="2" t="s">
        <v>141</v>
      </c>
      <c r="M597" s="2">
        <v>1</v>
      </c>
      <c r="N597" s="10" t="s">
        <v>875</v>
      </c>
    </row>
    <row r="598" spans="1:14" x14ac:dyDescent="0.2">
      <c r="A598" s="2">
        <v>2223</v>
      </c>
      <c r="B598" s="2" t="s">
        <v>1127</v>
      </c>
      <c r="C598" s="2" t="s">
        <v>1128</v>
      </c>
      <c r="D598" s="2" t="s">
        <v>67</v>
      </c>
      <c r="E598" s="2" t="s">
        <v>1129</v>
      </c>
      <c r="F598" s="2" t="s">
        <v>219</v>
      </c>
      <c r="G598" s="2" t="s">
        <v>1130</v>
      </c>
      <c r="H598" s="3" t="s">
        <v>8</v>
      </c>
      <c r="I598" s="2" t="s">
        <v>71</v>
      </c>
      <c r="J598" s="2" t="s">
        <v>144</v>
      </c>
      <c r="K598" s="2" t="s">
        <v>145</v>
      </c>
      <c r="L598" s="2" t="s">
        <v>141</v>
      </c>
      <c r="M598" s="2">
        <v>1</v>
      </c>
      <c r="N598" s="10" t="s">
        <v>875</v>
      </c>
    </row>
    <row r="599" spans="1:14" x14ac:dyDescent="0.2">
      <c r="A599" s="2">
        <v>2238</v>
      </c>
      <c r="B599" s="2" t="s">
        <v>198</v>
      </c>
      <c r="C599" s="2" t="s">
        <v>199</v>
      </c>
      <c r="D599" s="2" t="s">
        <v>67</v>
      </c>
      <c r="E599" s="2" t="s">
        <v>200</v>
      </c>
      <c r="F599" s="2" t="s">
        <v>201</v>
      </c>
      <c r="G599" s="2" t="s">
        <v>202</v>
      </c>
      <c r="H599" s="3" t="s">
        <v>8</v>
      </c>
      <c r="I599" s="2" t="s">
        <v>71</v>
      </c>
      <c r="J599" s="2" t="s">
        <v>144</v>
      </c>
      <c r="K599" s="2" t="s">
        <v>145</v>
      </c>
      <c r="L599" s="2" t="s">
        <v>141</v>
      </c>
      <c r="M599" s="2">
        <v>1</v>
      </c>
      <c r="N599" s="10" t="s">
        <v>875</v>
      </c>
    </row>
    <row r="600" spans="1:14" x14ac:dyDescent="0.2">
      <c r="A600" s="2">
        <v>2300</v>
      </c>
      <c r="B600" s="2" t="s">
        <v>136</v>
      </c>
      <c r="C600" s="2" t="s">
        <v>137</v>
      </c>
      <c r="D600" s="2" t="s">
        <v>39</v>
      </c>
      <c r="E600" s="2" t="s">
        <v>138</v>
      </c>
      <c r="F600" s="2" t="s">
        <v>41</v>
      </c>
      <c r="G600" s="2" t="s">
        <v>139</v>
      </c>
      <c r="H600" s="3" t="s">
        <v>8</v>
      </c>
      <c r="I600" s="2" t="s">
        <v>43</v>
      </c>
      <c r="J600" s="2" t="s">
        <v>144</v>
      </c>
      <c r="K600" s="2" t="s">
        <v>145</v>
      </c>
      <c r="L600" s="2" t="s">
        <v>141</v>
      </c>
      <c r="M600" s="2">
        <v>1</v>
      </c>
      <c r="N600" s="2" t="s">
        <v>21</v>
      </c>
    </row>
    <row r="601" spans="1:14" x14ac:dyDescent="0.2">
      <c r="A601" s="2">
        <v>2327</v>
      </c>
      <c r="B601" s="2" t="s">
        <v>1058</v>
      </c>
      <c r="C601" s="2" t="s">
        <v>1059</v>
      </c>
      <c r="D601" s="2" t="s">
        <v>27</v>
      </c>
      <c r="E601" s="2" t="s">
        <v>1060</v>
      </c>
      <c r="F601" s="2" t="s">
        <v>275</v>
      </c>
      <c r="G601" s="2" t="s">
        <v>1061</v>
      </c>
      <c r="H601" s="3" t="s">
        <v>8</v>
      </c>
      <c r="I601" s="2" t="s">
        <v>31</v>
      </c>
      <c r="J601" s="2" t="s">
        <v>144</v>
      </c>
      <c r="K601" s="2" t="s">
        <v>145</v>
      </c>
      <c r="L601" s="2" t="s">
        <v>141</v>
      </c>
      <c r="M601" s="2">
        <v>1</v>
      </c>
      <c r="N601" s="10" t="s">
        <v>875</v>
      </c>
    </row>
    <row r="602" spans="1:14" x14ac:dyDescent="0.2">
      <c r="A602" s="2">
        <v>2334</v>
      </c>
      <c r="B602" s="2" t="s">
        <v>1050</v>
      </c>
      <c r="C602" s="2" t="s">
        <v>1051</v>
      </c>
      <c r="D602" s="2" t="s">
        <v>315</v>
      </c>
      <c r="E602" s="2" t="s">
        <v>1052</v>
      </c>
      <c r="F602" s="2" t="s">
        <v>1053</v>
      </c>
      <c r="G602" s="2" t="s">
        <v>1054</v>
      </c>
      <c r="H602" s="3" t="s">
        <v>8</v>
      </c>
      <c r="I602" s="2" t="s">
        <v>713</v>
      </c>
      <c r="J602" s="2" t="s">
        <v>144</v>
      </c>
      <c r="K602" s="2" t="s">
        <v>145</v>
      </c>
      <c r="L602" s="2" t="s">
        <v>141</v>
      </c>
      <c r="M602" s="2">
        <v>1</v>
      </c>
      <c r="N602" s="10" t="s">
        <v>875</v>
      </c>
    </row>
    <row r="603" spans="1:14" x14ac:dyDescent="0.2">
      <c r="A603" s="2">
        <v>2364</v>
      </c>
      <c r="B603" s="2" t="s">
        <v>1028</v>
      </c>
      <c r="C603" s="2" t="s">
        <v>1029</v>
      </c>
      <c r="D603" s="2" t="s">
        <v>123</v>
      </c>
      <c r="E603" s="2" t="s">
        <v>1030</v>
      </c>
      <c r="F603" s="2" t="s">
        <v>424</v>
      </c>
      <c r="G603" s="2" t="s">
        <v>1031</v>
      </c>
      <c r="H603" s="3" t="s">
        <v>8</v>
      </c>
      <c r="I603" s="2" t="s">
        <v>713</v>
      </c>
      <c r="J603" s="2" t="s">
        <v>144</v>
      </c>
      <c r="K603" s="2" t="s">
        <v>145</v>
      </c>
      <c r="L603" s="2" t="s">
        <v>141</v>
      </c>
      <c r="M603" s="2">
        <v>1</v>
      </c>
      <c r="N603" s="10" t="s">
        <v>875</v>
      </c>
    </row>
    <row r="604" spans="1:14" x14ac:dyDescent="0.2">
      <c r="A604" s="2">
        <v>2365</v>
      </c>
      <c r="B604" s="2" t="s">
        <v>1023</v>
      </c>
      <c r="C604" s="2" t="s">
        <v>1024</v>
      </c>
      <c r="D604" s="2" t="s">
        <v>27</v>
      </c>
      <c r="E604" s="2" t="s">
        <v>1025</v>
      </c>
      <c r="F604" s="2" t="s">
        <v>1026</v>
      </c>
      <c r="G604" s="2" t="s">
        <v>1027</v>
      </c>
      <c r="H604" s="3" t="s">
        <v>8</v>
      </c>
      <c r="I604" s="2" t="s">
        <v>71</v>
      </c>
      <c r="J604" s="2" t="s">
        <v>144</v>
      </c>
      <c r="K604" s="2" t="s">
        <v>145</v>
      </c>
      <c r="L604" s="2" t="s">
        <v>141</v>
      </c>
      <c r="M604" s="2">
        <v>1</v>
      </c>
      <c r="N604" s="10" t="s">
        <v>875</v>
      </c>
    </row>
    <row r="605" spans="1:14" x14ac:dyDescent="0.2">
      <c r="A605" s="2">
        <v>2386</v>
      </c>
      <c r="B605" s="2" t="s">
        <v>1006</v>
      </c>
      <c r="C605" s="2" t="s">
        <v>1007</v>
      </c>
      <c r="D605" s="2" t="s">
        <v>48</v>
      </c>
      <c r="E605" s="2" t="s">
        <v>1008</v>
      </c>
      <c r="F605" s="2" t="s">
        <v>1009</v>
      </c>
      <c r="G605" s="2" t="s">
        <v>1010</v>
      </c>
      <c r="H605" s="3" t="s">
        <v>8</v>
      </c>
      <c r="I605" s="2" t="s">
        <v>85</v>
      </c>
      <c r="J605" s="2" t="s">
        <v>144</v>
      </c>
      <c r="K605" s="2" t="s">
        <v>145</v>
      </c>
      <c r="L605" s="2" t="s">
        <v>141</v>
      </c>
      <c r="M605" s="2">
        <v>1</v>
      </c>
      <c r="N605" s="10" t="s">
        <v>875</v>
      </c>
    </row>
    <row r="606" spans="1:14" x14ac:dyDescent="0.2">
      <c r="A606" s="2">
        <v>2391</v>
      </c>
      <c r="B606" s="2" t="s">
        <v>104</v>
      </c>
      <c r="C606" s="2" t="s">
        <v>105</v>
      </c>
      <c r="D606" s="2" t="s">
        <v>48</v>
      </c>
      <c r="E606" s="2" t="s">
        <v>106</v>
      </c>
      <c r="F606" s="2" t="s">
        <v>107</v>
      </c>
      <c r="G606" s="2" t="s">
        <v>108</v>
      </c>
      <c r="H606" s="3" t="s">
        <v>8</v>
      </c>
      <c r="I606" s="2" t="s">
        <v>85</v>
      </c>
      <c r="J606" s="2" t="s">
        <v>144</v>
      </c>
      <c r="K606" s="2" t="s">
        <v>145</v>
      </c>
      <c r="L606" s="2" t="s">
        <v>141</v>
      </c>
      <c r="M606" s="2">
        <v>1</v>
      </c>
      <c r="N606" s="10" t="s">
        <v>875</v>
      </c>
    </row>
    <row r="607" spans="1:14" x14ac:dyDescent="0.2">
      <c r="A607" s="2">
        <v>2400</v>
      </c>
      <c r="B607" s="2" t="s">
        <v>998</v>
      </c>
      <c r="C607" s="2" t="s">
        <v>999</v>
      </c>
      <c r="D607" s="2" t="s">
        <v>48</v>
      </c>
      <c r="E607" s="2" t="s">
        <v>1000</v>
      </c>
      <c r="F607" s="2" t="s">
        <v>100</v>
      </c>
      <c r="G607" s="2" t="s">
        <v>1001</v>
      </c>
      <c r="H607" s="3" t="s">
        <v>8</v>
      </c>
      <c r="I607" s="2" t="s">
        <v>85</v>
      </c>
      <c r="J607" s="2" t="s">
        <v>144</v>
      </c>
      <c r="K607" s="2" t="s">
        <v>145</v>
      </c>
      <c r="L607" s="2" t="s">
        <v>141</v>
      </c>
      <c r="M607" s="2">
        <v>1</v>
      </c>
      <c r="N607" s="10" t="s">
        <v>875</v>
      </c>
    </row>
    <row r="608" spans="1:14" x14ac:dyDescent="0.2">
      <c r="A608" s="2">
        <v>2410</v>
      </c>
      <c r="B608" s="2" t="s">
        <v>988</v>
      </c>
      <c r="C608" s="2" t="s">
        <v>989</v>
      </c>
      <c r="D608" s="2" t="s">
        <v>48</v>
      </c>
      <c r="E608" s="2" t="s">
        <v>990</v>
      </c>
      <c r="F608" s="2" t="s">
        <v>132</v>
      </c>
      <c r="G608" s="2" t="s">
        <v>991</v>
      </c>
      <c r="H608" s="3" t="s">
        <v>8</v>
      </c>
      <c r="I608" s="2" t="s">
        <v>85</v>
      </c>
      <c r="J608" s="2" t="s">
        <v>144</v>
      </c>
      <c r="K608" s="2" t="s">
        <v>145</v>
      </c>
      <c r="L608" s="2" t="s">
        <v>141</v>
      </c>
      <c r="M608" s="2">
        <v>1</v>
      </c>
      <c r="N608" s="10" t="s">
        <v>875</v>
      </c>
    </row>
    <row r="609" spans="1:14" x14ac:dyDescent="0.2">
      <c r="A609" s="2">
        <v>2439</v>
      </c>
      <c r="B609" s="2" t="s">
        <v>957</v>
      </c>
      <c r="C609" s="2" t="s">
        <v>958</v>
      </c>
      <c r="D609" s="2" t="s">
        <v>48</v>
      </c>
      <c r="E609" s="2" t="s">
        <v>959</v>
      </c>
      <c r="F609" s="2" t="s">
        <v>777</v>
      </c>
      <c r="G609" s="2" t="s">
        <v>960</v>
      </c>
      <c r="H609" s="3" t="s">
        <v>8</v>
      </c>
      <c r="I609" s="2" t="s">
        <v>59</v>
      </c>
      <c r="J609" s="2" t="s">
        <v>144</v>
      </c>
      <c r="K609" s="2" t="s">
        <v>145</v>
      </c>
      <c r="L609" s="2" t="s">
        <v>141</v>
      </c>
      <c r="M609" s="2">
        <v>1</v>
      </c>
      <c r="N609" s="10" t="s">
        <v>875</v>
      </c>
    </row>
    <row r="610" spans="1:14" x14ac:dyDescent="0.2">
      <c r="A610" s="2">
        <v>2449</v>
      </c>
      <c r="B610" s="2" t="s">
        <v>65</v>
      </c>
      <c r="C610" s="2" t="s">
        <v>66</v>
      </c>
      <c r="D610" s="2" t="s">
        <v>67</v>
      </c>
      <c r="E610" s="2" t="s">
        <v>68</v>
      </c>
      <c r="F610" s="2" t="s">
        <v>69</v>
      </c>
      <c r="G610" s="2" t="s">
        <v>70</v>
      </c>
      <c r="H610" s="3" t="s">
        <v>8</v>
      </c>
      <c r="I610" s="2" t="s">
        <v>71</v>
      </c>
      <c r="J610" s="2" t="s">
        <v>144</v>
      </c>
      <c r="K610" s="2" t="s">
        <v>145</v>
      </c>
      <c r="L610" s="2" t="s">
        <v>141</v>
      </c>
      <c r="M610" s="2">
        <v>1</v>
      </c>
      <c r="N610" s="10" t="s">
        <v>875</v>
      </c>
    </row>
    <row r="611" spans="1:14" x14ac:dyDescent="0.2">
      <c r="A611" s="2">
        <v>2477</v>
      </c>
      <c r="B611" s="2" t="s">
        <v>938</v>
      </c>
      <c r="C611" s="2" t="s">
        <v>939</v>
      </c>
      <c r="D611" s="2" t="s">
        <v>48</v>
      </c>
      <c r="E611" s="2" t="s">
        <v>940</v>
      </c>
      <c r="F611" s="2" t="s">
        <v>692</v>
      </c>
      <c r="G611" s="2" t="s">
        <v>941</v>
      </c>
      <c r="H611" s="3" t="s">
        <v>8</v>
      </c>
      <c r="I611" s="2" t="s">
        <v>85</v>
      </c>
      <c r="J611" s="2" t="s">
        <v>144</v>
      </c>
      <c r="K611" s="2" t="s">
        <v>145</v>
      </c>
      <c r="L611" s="2" t="s">
        <v>141</v>
      </c>
      <c r="M611" s="2">
        <v>1</v>
      </c>
      <c r="N611" s="10" t="s">
        <v>875</v>
      </c>
    </row>
    <row r="612" spans="1:14" x14ac:dyDescent="0.2">
      <c r="A612" s="2">
        <v>2493</v>
      </c>
      <c r="B612" s="2" t="s">
        <v>916</v>
      </c>
      <c r="C612" s="2" t="s">
        <v>917</v>
      </c>
      <c r="D612" s="2" t="s">
        <v>48</v>
      </c>
      <c r="E612" s="2" t="s">
        <v>918</v>
      </c>
      <c r="F612" s="2" t="s">
        <v>919</v>
      </c>
      <c r="G612" s="2" t="s">
        <v>920</v>
      </c>
      <c r="H612" s="3" t="s">
        <v>8</v>
      </c>
      <c r="I612" s="2" t="s">
        <v>59</v>
      </c>
      <c r="J612" s="2" t="s">
        <v>144</v>
      </c>
      <c r="K612" s="2" t="s">
        <v>145</v>
      </c>
      <c r="L612" s="2" t="s">
        <v>141</v>
      </c>
      <c r="M612" s="2">
        <v>1</v>
      </c>
      <c r="N612" s="10" t="s">
        <v>875</v>
      </c>
    </row>
    <row r="613" spans="1:14" x14ac:dyDescent="0.2">
      <c r="A613" s="2">
        <v>2501</v>
      </c>
      <c r="B613" s="2" t="s">
        <v>46</v>
      </c>
      <c r="C613" s="2" t="s">
        <v>47</v>
      </c>
      <c r="D613" s="2" t="s">
        <v>48</v>
      </c>
      <c r="E613" s="2" t="s">
        <v>49</v>
      </c>
      <c r="F613" s="2" t="s">
        <v>50</v>
      </c>
      <c r="G613" s="2" t="s">
        <v>51</v>
      </c>
      <c r="H613" s="3" t="s">
        <v>8</v>
      </c>
      <c r="I613" s="2" t="s">
        <v>52</v>
      </c>
      <c r="J613" s="2" t="s">
        <v>144</v>
      </c>
      <c r="K613" s="2" t="s">
        <v>145</v>
      </c>
      <c r="L613" s="2" t="s">
        <v>141</v>
      </c>
      <c r="M613" s="2">
        <v>1</v>
      </c>
      <c r="N613" s="10" t="s">
        <v>875</v>
      </c>
    </row>
    <row r="614" spans="1:14" x14ac:dyDescent="0.2">
      <c r="A614" s="2">
        <v>2517</v>
      </c>
      <c r="B614" s="2" t="s">
        <v>890</v>
      </c>
      <c r="C614" s="2" t="s">
        <v>891</v>
      </c>
      <c r="D614" s="2" t="s">
        <v>48</v>
      </c>
      <c r="E614" s="2" t="s">
        <v>892</v>
      </c>
      <c r="F614" s="2" t="s">
        <v>884</v>
      </c>
      <c r="G614" s="2" t="s">
        <v>893</v>
      </c>
      <c r="H614" s="3" t="s">
        <v>8</v>
      </c>
      <c r="I614" s="2" t="s">
        <v>713</v>
      </c>
      <c r="J614" s="2" t="s">
        <v>144</v>
      </c>
      <c r="K614" s="2" t="s">
        <v>145</v>
      </c>
      <c r="L614" s="2" t="s">
        <v>141</v>
      </c>
      <c r="M614" s="2">
        <v>1</v>
      </c>
      <c r="N614" s="10" t="s">
        <v>875</v>
      </c>
    </row>
    <row r="615" spans="1:14" x14ac:dyDescent="0.2">
      <c r="A615" s="2">
        <v>59</v>
      </c>
      <c r="B615" s="2" t="s">
        <v>2255</v>
      </c>
      <c r="C615" s="2" t="s">
        <v>2256</v>
      </c>
      <c r="D615" s="2" t="s">
        <v>48</v>
      </c>
      <c r="E615" s="2" t="s">
        <v>2257</v>
      </c>
      <c r="F615" s="2" t="s">
        <v>866</v>
      </c>
      <c r="G615" s="2" t="s">
        <v>2258</v>
      </c>
      <c r="H615" s="3" t="s">
        <v>8</v>
      </c>
      <c r="I615" s="2" t="s">
        <v>85</v>
      </c>
      <c r="J615" s="2" t="s">
        <v>22</v>
      </c>
      <c r="K615" s="2" t="s">
        <v>23</v>
      </c>
      <c r="L615" s="2" t="s">
        <v>24</v>
      </c>
      <c r="M615" s="2">
        <v>1</v>
      </c>
      <c r="N615" s="10" t="s">
        <v>875</v>
      </c>
    </row>
    <row r="616" spans="1:14" x14ac:dyDescent="0.2">
      <c r="A616" s="2">
        <v>283</v>
      </c>
      <c r="B616" s="2" t="s">
        <v>2152</v>
      </c>
      <c r="C616" s="2" t="s">
        <v>2153</v>
      </c>
      <c r="D616" s="2" t="s">
        <v>123</v>
      </c>
      <c r="E616" s="2" t="s">
        <v>2154</v>
      </c>
      <c r="F616" s="2" t="s">
        <v>125</v>
      </c>
      <c r="G616" s="2" t="s">
        <v>2155</v>
      </c>
      <c r="H616" s="3" t="s">
        <v>8</v>
      </c>
      <c r="I616" s="2" t="s">
        <v>319</v>
      </c>
      <c r="J616" s="2" t="s">
        <v>22</v>
      </c>
      <c r="K616" s="2" t="s">
        <v>23</v>
      </c>
      <c r="L616" s="2" t="s">
        <v>24</v>
      </c>
      <c r="M616" s="2">
        <v>1</v>
      </c>
      <c r="N616" s="10" t="s">
        <v>875</v>
      </c>
    </row>
    <row r="617" spans="1:14" x14ac:dyDescent="0.2">
      <c r="A617" s="2">
        <v>291</v>
      </c>
      <c r="B617" s="2" t="s">
        <v>2152</v>
      </c>
      <c r="C617" s="2" t="s">
        <v>2153</v>
      </c>
      <c r="D617" s="2" t="s">
        <v>123</v>
      </c>
      <c r="E617" s="2" t="s">
        <v>2154</v>
      </c>
      <c r="F617" s="2" t="s">
        <v>125</v>
      </c>
      <c r="G617" s="2" t="s">
        <v>2155</v>
      </c>
      <c r="H617" s="3" t="s">
        <v>8</v>
      </c>
      <c r="I617" s="2" t="s">
        <v>319</v>
      </c>
      <c r="J617" s="2" t="s">
        <v>22</v>
      </c>
      <c r="K617" s="2" t="s">
        <v>23</v>
      </c>
      <c r="L617" s="2" t="s">
        <v>24</v>
      </c>
      <c r="M617" s="2">
        <v>1</v>
      </c>
      <c r="N617" s="10" t="s">
        <v>875</v>
      </c>
    </row>
    <row r="618" spans="1:14" x14ac:dyDescent="0.2">
      <c r="A618" s="2">
        <v>339</v>
      </c>
      <c r="B618" s="2" t="s">
        <v>2111</v>
      </c>
      <c r="C618" s="2" t="s">
        <v>2112</v>
      </c>
      <c r="D618" s="2" t="s">
        <v>123</v>
      </c>
      <c r="E618" s="2" t="s">
        <v>2113</v>
      </c>
      <c r="F618" s="2" t="s">
        <v>872</v>
      </c>
      <c r="G618" s="2" t="s">
        <v>2114</v>
      </c>
      <c r="H618" s="3" t="s">
        <v>8</v>
      </c>
      <c r="I618" s="2" t="s">
        <v>327</v>
      </c>
      <c r="J618" s="2" t="s">
        <v>267</v>
      </c>
      <c r="K618" s="2" t="s">
        <v>23</v>
      </c>
      <c r="L618" s="2" t="s">
        <v>24</v>
      </c>
      <c r="M618" s="2">
        <v>1</v>
      </c>
      <c r="N618" s="10" t="s">
        <v>875</v>
      </c>
    </row>
    <row r="619" spans="1:14" x14ac:dyDescent="0.2">
      <c r="A619" s="2">
        <v>429</v>
      </c>
      <c r="B619" s="2" t="s">
        <v>2047</v>
      </c>
      <c r="C619" s="2" t="s">
        <v>2048</v>
      </c>
      <c r="D619" s="2" t="s">
        <v>48</v>
      </c>
      <c r="E619" s="2" t="s">
        <v>2049</v>
      </c>
      <c r="F619" s="2" t="s">
        <v>777</v>
      </c>
      <c r="G619" s="2" t="s">
        <v>2050</v>
      </c>
      <c r="H619" s="3" t="s">
        <v>8</v>
      </c>
      <c r="I619" s="2" t="s">
        <v>85</v>
      </c>
      <c r="J619" s="2" t="s">
        <v>22</v>
      </c>
      <c r="K619" s="2" t="s">
        <v>23</v>
      </c>
      <c r="L619" s="2" t="s">
        <v>24</v>
      </c>
      <c r="M619" s="2">
        <v>1</v>
      </c>
      <c r="N619" s="10" t="s">
        <v>875</v>
      </c>
    </row>
    <row r="620" spans="1:14" x14ac:dyDescent="0.2">
      <c r="A620" s="2">
        <v>513</v>
      </c>
      <c r="B620" s="2" t="s">
        <v>734</v>
      </c>
      <c r="C620" s="2" t="s">
        <v>735</v>
      </c>
      <c r="D620" s="2" t="s">
        <v>67</v>
      </c>
      <c r="E620" s="2" t="s">
        <v>736</v>
      </c>
      <c r="F620" s="2" t="s">
        <v>732</v>
      </c>
      <c r="G620" s="2" t="s">
        <v>737</v>
      </c>
      <c r="H620" s="3" t="s">
        <v>8</v>
      </c>
      <c r="I620" s="2" t="s">
        <v>71</v>
      </c>
      <c r="J620" s="2" t="s">
        <v>267</v>
      </c>
      <c r="K620" s="2" t="s">
        <v>23</v>
      </c>
      <c r="L620" s="2" t="s">
        <v>24</v>
      </c>
      <c r="M620" s="2">
        <v>1</v>
      </c>
      <c r="N620" s="10" t="s">
        <v>875</v>
      </c>
    </row>
    <row r="621" spans="1:14" x14ac:dyDescent="0.2">
      <c r="A621" s="2">
        <v>642</v>
      </c>
      <c r="B621" s="2" t="s">
        <v>694</v>
      </c>
      <c r="C621" s="2" t="s">
        <v>695</v>
      </c>
      <c r="D621" s="2" t="s">
        <v>372</v>
      </c>
      <c r="E621" s="2" t="s">
        <v>696</v>
      </c>
      <c r="F621" s="2" t="s">
        <v>697</v>
      </c>
      <c r="G621" s="2" t="s">
        <v>698</v>
      </c>
      <c r="H621" s="3" t="s">
        <v>8</v>
      </c>
      <c r="I621" s="2" t="s">
        <v>319</v>
      </c>
      <c r="J621" s="2" t="s">
        <v>267</v>
      </c>
      <c r="K621" s="2" t="s">
        <v>23</v>
      </c>
      <c r="L621" s="2" t="s">
        <v>24</v>
      </c>
      <c r="M621" s="2">
        <v>1</v>
      </c>
      <c r="N621" s="10" t="s">
        <v>875</v>
      </c>
    </row>
    <row r="622" spans="1:14" x14ac:dyDescent="0.2">
      <c r="A622" s="2">
        <v>701</v>
      </c>
      <c r="B622" s="2" t="s">
        <v>1866</v>
      </c>
      <c r="C622" s="2" t="s">
        <v>1867</v>
      </c>
      <c r="D622" s="2" t="s">
        <v>81</v>
      </c>
      <c r="E622" s="2" t="s">
        <v>1868</v>
      </c>
      <c r="F622" s="2" t="s">
        <v>974</v>
      </c>
      <c r="G622" s="2" t="s">
        <v>1869</v>
      </c>
      <c r="H622" s="3" t="s">
        <v>8</v>
      </c>
      <c r="I622" s="2" t="s">
        <v>85</v>
      </c>
      <c r="J622" s="2" t="s">
        <v>22</v>
      </c>
      <c r="K622" s="2" t="s">
        <v>23</v>
      </c>
      <c r="L622" s="2" t="s">
        <v>24</v>
      </c>
      <c r="M622" s="2">
        <v>1</v>
      </c>
      <c r="N622" s="10" t="s">
        <v>875</v>
      </c>
    </row>
    <row r="623" spans="1:14" x14ac:dyDescent="0.2">
      <c r="A623" s="2">
        <v>741</v>
      </c>
      <c r="B623" s="2" t="s">
        <v>1847</v>
      </c>
      <c r="C623" s="2" t="s">
        <v>1848</v>
      </c>
      <c r="D623" s="2" t="s">
        <v>27</v>
      </c>
      <c r="E623" s="2" t="s">
        <v>1849</v>
      </c>
      <c r="F623" s="2" t="s">
        <v>679</v>
      </c>
      <c r="G623" s="2" t="s">
        <v>1850</v>
      </c>
      <c r="H623" s="3" t="s">
        <v>8</v>
      </c>
      <c r="I623" s="2" t="s">
        <v>71</v>
      </c>
      <c r="J623" s="2" t="s">
        <v>267</v>
      </c>
      <c r="K623" s="2" t="s">
        <v>23</v>
      </c>
      <c r="L623" s="2" t="s">
        <v>24</v>
      </c>
      <c r="M623" s="2">
        <v>1</v>
      </c>
      <c r="N623" s="10" t="s">
        <v>875</v>
      </c>
    </row>
    <row r="624" spans="1:14" x14ac:dyDescent="0.2">
      <c r="A624" s="2">
        <v>782</v>
      </c>
      <c r="B624" s="2" t="s">
        <v>1823</v>
      </c>
      <c r="C624" s="2" t="s">
        <v>1824</v>
      </c>
      <c r="D624" s="2" t="s">
        <v>48</v>
      </c>
      <c r="E624" s="2" t="s">
        <v>1825</v>
      </c>
      <c r="F624" s="2" t="s">
        <v>924</v>
      </c>
      <c r="G624" s="2" t="s">
        <v>1826</v>
      </c>
      <c r="H624" s="3" t="s">
        <v>8</v>
      </c>
      <c r="I624" s="2" t="s">
        <v>85</v>
      </c>
      <c r="J624" s="2" t="s">
        <v>22</v>
      </c>
      <c r="K624" s="2" t="s">
        <v>23</v>
      </c>
      <c r="L624" s="2" t="s">
        <v>24</v>
      </c>
      <c r="M624" s="2">
        <v>1</v>
      </c>
      <c r="N624" s="10" t="s">
        <v>875</v>
      </c>
    </row>
    <row r="625" spans="1:14" x14ac:dyDescent="0.2">
      <c r="A625" s="2">
        <v>856</v>
      </c>
      <c r="B625" s="2" t="s">
        <v>1784</v>
      </c>
      <c r="C625" s="2" t="s">
        <v>1785</v>
      </c>
      <c r="D625" s="2" t="s">
        <v>48</v>
      </c>
      <c r="E625" s="2" t="s">
        <v>1786</v>
      </c>
      <c r="F625" s="2" t="s">
        <v>529</v>
      </c>
      <c r="G625" s="2" t="s">
        <v>1787</v>
      </c>
      <c r="H625" s="3" t="s">
        <v>8</v>
      </c>
      <c r="I625" s="2" t="s">
        <v>367</v>
      </c>
      <c r="J625" s="2" t="s">
        <v>22</v>
      </c>
      <c r="K625" s="2" t="s">
        <v>23</v>
      </c>
      <c r="L625" s="2" t="s">
        <v>24</v>
      </c>
      <c r="M625" s="2">
        <v>1</v>
      </c>
      <c r="N625" s="10" t="s">
        <v>875</v>
      </c>
    </row>
    <row r="626" spans="1:14" x14ac:dyDescent="0.2">
      <c r="A626" s="2">
        <v>964</v>
      </c>
      <c r="B626" s="2" t="s">
        <v>599</v>
      </c>
      <c r="C626" s="2" t="s">
        <v>600</v>
      </c>
      <c r="D626" s="2" t="s">
        <v>123</v>
      </c>
      <c r="E626" s="2" t="s">
        <v>601</v>
      </c>
      <c r="F626" s="2" t="s">
        <v>561</v>
      </c>
      <c r="G626" s="2" t="s">
        <v>602</v>
      </c>
      <c r="H626" s="3" t="s">
        <v>8</v>
      </c>
      <c r="I626" s="2" t="s">
        <v>319</v>
      </c>
      <c r="J626" s="2" t="s">
        <v>267</v>
      </c>
      <c r="K626" s="2" t="s">
        <v>23</v>
      </c>
      <c r="L626" s="2" t="s">
        <v>24</v>
      </c>
      <c r="M626" s="2">
        <v>1</v>
      </c>
      <c r="N626" s="10" t="s">
        <v>875</v>
      </c>
    </row>
    <row r="627" spans="1:14" x14ac:dyDescent="0.2">
      <c r="A627" s="2">
        <v>994</v>
      </c>
      <c r="B627" s="2" t="s">
        <v>1735</v>
      </c>
      <c r="C627" s="2" t="s">
        <v>1736</v>
      </c>
      <c r="D627" s="2" t="s">
        <v>67</v>
      </c>
      <c r="E627" s="2" t="s">
        <v>1737</v>
      </c>
      <c r="F627" s="2" t="s">
        <v>597</v>
      </c>
      <c r="G627" s="2" t="s">
        <v>1738</v>
      </c>
      <c r="H627" s="3" t="s">
        <v>8</v>
      </c>
      <c r="I627" s="2" t="s">
        <v>71</v>
      </c>
      <c r="J627" s="2" t="s">
        <v>267</v>
      </c>
      <c r="K627" s="2" t="s">
        <v>23</v>
      </c>
      <c r="L627" s="2" t="s">
        <v>24</v>
      </c>
      <c r="M627" s="2">
        <v>1</v>
      </c>
      <c r="N627" s="10" t="s">
        <v>875</v>
      </c>
    </row>
    <row r="628" spans="1:14" x14ac:dyDescent="0.2">
      <c r="A628" s="2">
        <v>1293</v>
      </c>
      <c r="B628" s="2" t="s">
        <v>1558</v>
      </c>
      <c r="C628" s="2" t="s">
        <v>1559</v>
      </c>
      <c r="D628" s="2" t="s">
        <v>48</v>
      </c>
      <c r="E628" s="2" t="s">
        <v>1560</v>
      </c>
      <c r="F628" s="2" t="s">
        <v>365</v>
      </c>
      <c r="G628" s="2" t="s">
        <v>1561</v>
      </c>
      <c r="H628" s="3" t="s">
        <v>8</v>
      </c>
      <c r="I628" s="2" t="s">
        <v>367</v>
      </c>
      <c r="J628" s="2" t="s">
        <v>267</v>
      </c>
      <c r="K628" s="2" t="s">
        <v>23</v>
      </c>
      <c r="L628" s="2" t="s">
        <v>24</v>
      </c>
      <c r="M628" s="2">
        <v>1</v>
      </c>
      <c r="N628" s="10" t="s">
        <v>875</v>
      </c>
    </row>
    <row r="629" spans="1:14" x14ac:dyDescent="0.2">
      <c r="A629" s="2">
        <v>1436</v>
      </c>
      <c r="B629" s="2" t="s">
        <v>1498</v>
      </c>
      <c r="C629" s="2" t="s">
        <v>1499</v>
      </c>
      <c r="D629" s="2" t="s">
        <v>123</v>
      </c>
      <c r="E629" s="2" t="s">
        <v>1500</v>
      </c>
      <c r="F629" s="2" t="s">
        <v>1417</v>
      </c>
      <c r="G629" s="2" t="s">
        <v>1501</v>
      </c>
      <c r="H629" s="3" t="s">
        <v>8</v>
      </c>
      <c r="I629" s="2" t="s">
        <v>319</v>
      </c>
      <c r="J629" s="2" t="s">
        <v>267</v>
      </c>
      <c r="K629" s="2" t="s">
        <v>23</v>
      </c>
      <c r="L629" s="2" t="s">
        <v>24</v>
      </c>
      <c r="M629" s="2">
        <v>1</v>
      </c>
      <c r="N629" s="10" t="s">
        <v>875</v>
      </c>
    </row>
    <row r="630" spans="1:14" x14ac:dyDescent="0.2">
      <c r="A630" s="2">
        <v>1442</v>
      </c>
      <c r="B630" s="2" t="s">
        <v>1498</v>
      </c>
      <c r="C630" s="2" t="s">
        <v>1499</v>
      </c>
      <c r="D630" s="2" t="s">
        <v>123</v>
      </c>
      <c r="E630" s="2" t="s">
        <v>1500</v>
      </c>
      <c r="F630" s="2" t="s">
        <v>1417</v>
      </c>
      <c r="G630" s="2" t="s">
        <v>1501</v>
      </c>
      <c r="H630" s="3" t="s">
        <v>8</v>
      </c>
      <c r="I630" s="2" t="s">
        <v>319</v>
      </c>
      <c r="J630" s="2" t="s">
        <v>22</v>
      </c>
      <c r="K630" s="2" t="s">
        <v>23</v>
      </c>
      <c r="L630" s="2" t="s">
        <v>24</v>
      </c>
      <c r="M630" s="2">
        <v>1</v>
      </c>
      <c r="N630" s="10" t="s">
        <v>875</v>
      </c>
    </row>
    <row r="631" spans="1:14" x14ac:dyDescent="0.2">
      <c r="A631" s="2">
        <v>1455</v>
      </c>
      <c r="B631" s="2" t="s">
        <v>522</v>
      </c>
      <c r="C631" s="2" t="s">
        <v>523</v>
      </c>
      <c r="D631" s="2" t="s">
        <v>123</v>
      </c>
      <c r="E631" s="2" t="s">
        <v>524</v>
      </c>
      <c r="F631" s="2" t="s">
        <v>325</v>
      </c>
      <c r="G631" s="2" t="s">
        <v>525</v>
      </c>
      <c r="H631" s="3" t="s">
        <v>8</v>
      </c>
      <c r="I631" s="2" t="s">
        <v>319</v>
      </c>
      <c r="J631" s="2" t="s">
        <v>267</v>
      </c>
      <c r="K631" s="2" t="s">
        <v>23</v>
      </c>
      <c r="L631" s="2" t="s">
        <v>24</v>
      </c>
      <c r="M631" s="2">
        <v>1</v>
      </c>
      <c r="N631" s="10" t="s">
        <v>875</v>
      </c>
    </row>
    <row r="632" spans="1:14" x14ac:dyDescent="0.2">
      <c r="A632" s="2">
        <v>1520</v>
      </c>
      <c r="B632" s="2" t="s">
        <v>510</v>
      </c>
      <c r="C632" s="2" t="s">
        <v>511</v>
      </c>
      <c r="D632" s="2" t="s">
        <v>48</v>
      </c>
      <c r="E632" s="2" t="s">
        <v>503</v>
      </c>
      <c r="F632" s="2" t="s">
        <v>132</v>
      </c>
      <c r="G632" s="2" t="s">
        <v>512</v>
      </c>
      <c r="H632" s="3" t="s">
        <v>8</v>
      </c>
      <c r="I632" s="2" t="s">
        <v>85</v>
      </c>
      <c r="J632" s="2" t="s">
        <v>22</v>
      </c>
      <c r="K632" s="2" t="s">
        <v>23</v>
      </c>
      <c r="L632" s="2" t="s">
        <v>24</v>
      </c>
      <c r="M632" s="2">
        <v>3</v>
      </c>
      <c r="N632" s="10" t="s">
        <v>875</v>
      </c>
    </row>
    <row r="633" spans="1:14" x14ac:dyDescent="0.2">
      <c r="A633" s="2">
        <v>1601</v>
      </c>
      <c r="B633" s="2" t="s">
        <v>501</v>
      </c>
      <c r="C633" s="2" t="s">
        <v>502</v>
      </c>
      <c r="D633" s="2" t="s">
        <v>48</v>
      </c>
      <c r="E633" s="2" t="s">
        <v>503</v>
      </c>
      <c r="F633" s="2" t="s">
        <v>132</v>
      </c>
      <c r="G633" s="2" t="s">
        <v>504</v>
      </c>
      <c r="H633" s="3" t="s">
        <v>8</v>
      </c>
      <c r="I633" s="2" t="s">
        <v>85</v>
      </c>
      <c r="J633" s="2" t="s">
        <v>22</v>
      </c>
      <c r="K633" s="2" t="s">
        <v>23</v>
      </c>
      <c r="L633" s="2" t="s">
        <v>24</v>
      </c>
      <c r="M633" s="2">
        <v>1</v>
      </c>
      <c r="N633" s="10" t="s">
        <v>875</v>
      </c>
    </row>
    <row r="634" spans="1:14" x14ac:dyDescent="0.2">
      <c r="A634" s="2">
        <v>1649</v>
      </c>
      <c r="B634" s="2" t="s">
        <v>1389</v>
      </c>
      <c r="C634" s="2" t="s">
        <v>1390</v>
      </c>
      <c r="D634" s="2" t="s">
        <v>48</v>
      </c>
      <c r="E634" s="2" t="s">
        <v>1391</v>
      </c>
      <c r="F634" s="2" t="s">
        <v>132</v>
      </c>
      <c r="G634" s="2" t="s">
        <v>1392</v>
      </c>
      <c r="H634" s="3" t="s">
        <v>8</v>
      </c>
      <c r="I634" s="2" t="s">
        <v>85</v>
      </c>
      <c r="J634" s="2" t="s">
        <v>22</v>
      </c>
      <c r="K634" s="2" t="s">
        <v>23</v>
      </c>
      <c r="L634" s="2" t="s">
        <v>24</v>
      </c>
      <c r="M634" s="2">
        <v>1</v>
      </c>
      <c r="N634" s="10" t="s">
        <v>875</v>
      </c>
    </row>
    <row r="635" spans="1:14" x14ac:dyDescent="0.2">
      <c r="A635" s="2">
        <v>1707</v>
      </c>
      <c r="B635" s="2" t="s">
        <v>434</v>
      </c>
      <c r="C635" s="2" t="s">
        <v>435</v>
      </c>
      <c r="D635" s="2" t="s">
        <v>81</v>
      </c>
      <c r="E635" s="2" t="s">
        <v>436</v>
      </c>
      <c r="F635" s="2" t="s">
        <v>424</v>
      </c>
      <c r="G635" s="2" t="s">
        <v>437</v>
      </c>
      <c r="H635" s="3" t="s">
        <v>8</v>
      </c>
      <c r="I635" s="2" t="s">
        <v>319</v>
      </c>
      <c r="J635" s="2" t="s">
        <v>22</v>
      </c>
      <c r="K635" s="2" t="s">
        <v>23</v>
      </c>
      <c r="L635" s="2" t="s">
        <v>24</v>
      </c>
      <c r="M635" s="2">
        <v>1</v>
      </c>
      <c r="N635" s="10" t="s">
        <v>875</v>
      </c>
    </row>
    <row r="636" spans="1:14" x14ac:dyDescent="0.2">
      <c r="A636" s="2">
        <v>1833</v>
      </c>
      <c r="B636" s="2" t="s">
        <v>1328</v>
      </c>
      <c r="C636" s="2" t="s">
        <v>1329</v>
      </c>
      <c r="D636" s="2" t="s">
        <v>123</v>
      </c>
      <c r="E636" s="2" t="s">
        <v>1330</v>
      </c>
      <c r="F636" s="2" t="s">
        <v>325</v>
      </c>
      <c r="G636" s="2" t="s">
        <v>1331</v>
      </c>
      <c r="H636" s="3" t="s">
        <v>8</v>
      </c>
      <c r="I636" s="2" t="s">
        <v>319</v>
      </c>
      <c r="J636" s="2" t="s">
        <v>22</v>
      </c>
      <c r="K636" s="2" t="s">
        <v>23</v>
      </c>
      <c r="L636" s="2" t="s">
        <v>24</v>
      </c>
      <c r="M636" s="2">
        <v>2</v>
      </c>
      <c r="N636" s="10" t="s">
        <v>875</v>
      </c>
    </row>
    <row r="637" spans="1:14" x14ac:dyDescent="0.2">
      <c r="A637" s="2">
        <v>1873</v>
      </c>
      <c r="B637" s="2" t="s">
        <v>404</v>
      </c>
      <c r="C637" s="2" t="s">
        <v>405</v>
      </c>
      <c r="D637" s="2" t="s">
        <v>315</v>
      </c>
      <c r="E637" s="2" t="s">
        <v>406</v>
      </c>
      <c r="F637" s="2" t="s">
        <v>407</v>
      </c>
      <c r="G637" s="2" t="s">
        <v>408</v>
      </c>
      <c r="H637" s="3" t="s">
        <v>8</v>
      </c>
      <c r="I637" s="2" t="s">
        <v>319</v>
      </c>
      <c r="J637" s="2" t="s">
        <v>267</v>
      </c>
      <c r="K637" s="2" t="s">
        <v>23</v>
      </c>
      <c r="L637" s="2" t="s">
        <v>24</v>
      </c>
      <c r="M637" s="2">
        <v>1</v>
      </c>
      <c r="N637" s="10" t="s">
        <v>875</v>
      </c>
    </row>
    <row r="638" spans="1:14" x14ac:dyDescent="0.2">
      <c r="A638" s="2">
        <v>1874</v>
      </c>
      <c r="B638" s="2" t="s">
        <v>404</v>
      </c>
      <c r="C638" s="2" t="s">
        <v>405</v>
      </c>
      <c r="D638" s="2" t="s">
        <v>315</v>
      </c>
      <c r="E638" s="2" t="s">
        <v>406</v>
      </c>
      <c r="F638" s="2" t="s">
        <v>407</v>
      </c>
      <c r="G638" s="2" t="s">
        <v>408</v>
      </c>
      <c r="H638" s="3" t="s">
        <v>8</v>
      </c>
      <c r="I638" s="2" t="s">
        <v>319</v>
      </c>
      <c r="J638" s="2" t="s">
        <v>22</v>
      </c>
      <c r="K638" s="2" t="s">
        <v>23</v>
      </c>
      <c r="L638" s="2" t="s">
        <v>24</v>
      </c>
      <c r="M638" s="2">
        <v>1</v>
      </c>
      <c r="N638" s="10" t="s">
        <v>875</v>
      </c>
    </row>
    <row r="639" spans="1:14" x14ac:dyDescent="0.2">
      <c r="A639" s="2">
        <v>2084</v>
      </c>
      <c r="B639" s="2" t="s">
        <v>277</v>
      </c>
      <c r="C639" s="2" t="s">
        <v>278</v>
      </c>
      <c r="D639" s="2" t="s">
        <v>81</v>
      </c>
      <c r="E639" s="2" t="s">
        <v>279</v>
      </c>
      <c r="F639" s="2" t="s">
        <v>280</v>
      </c>
      <c r="G639" s="2" t="s">
        <v>281</v>
      </c>
      <c r="H639" s="3" t="s">
        <v>8</v>
      </c>
      <c r="I639" s="2" t="s">
        <v>85</v>
      </c>
      <c r="J639" s="2" t="s">
        <v>267</v>
      </c>
      <c r="K639" s="2" t="s">
        <v>23</v>
      </c>
      <c r="L639" s="2" t="s">
        <v>24</v>
      </c>
      <c r="M639" s="2">
        <v>1</v>
      </c>
      <c r="N639" s="10" t="s">
        <v>875</v>
      </c>
    </row>
    <row r="640" spans="1:14" x14ac:dyDescent="0.2">
      <c r="A640" s="2">
        <v>2135</v>
      </c>
      <c r="B640" s="2" t="s">
        <v>263</v>
      </c>
      <c r="C640" s="2" t="s">
        <v>264</v>
      </c>
      <c r="D640" s="2" t="s">
        <v>39</v>
      </c>
      <c r="E640" s="2" t="s">
        <v>265</v>
      </c>
      <c r="F640" s="2" t="s">
        <v>255</v>
      </c>
      <c r="G640" s="2" t="s">
        <v>266</v>
      </c>
      <c r="H640" s="3" t="s">
        <v>8</v>
      </c>
      <c r="I640" s="2" t="s">
        <v>43</v>
      </c>
      <c r="J640" s="2" t="s">
        <v>267</v>
      </c>
      <c r="K640" s="2" t="s">
        <v>23</v>
      </c>
      <c r="L640" s="2" t="s">
        <v>24</v>
      </c>
      <c r="M640" s="2">
        <v>1</v>
      </c>
      <c r="N640" s="2" t="s">
        <v>21</v>
      </c>
    </row>
    <row r="641" spans="1:14" x14ac:dyDescent="0.2">
      <c r="A641" s="2">
        <v>2195</v>
      </c>
      <c r="B641" s="2" t="s">
        <v>1142</v>
      </c>
      <c r="C641" s="2" t="s">
        <v>1143</v>
      </c>
      <c r="D641" s="2" t="s">
        <v>48</v>
      </c>
      <c r="E641" s="2" t="s">
        <v>1144</v>
      </c>
      <c r="F641" s="2" t="s">
        <v>132</v>
      </c>
      <c r="G641" s="2" t="s">
        <v>1145</v>
      </c>
      <c r="H641" s="3" t="s">
        <v>8</v>
      </c>
      <c r="I641" s="2" t="s">
        <v>713</v>
      </c>
      <c r="J641" s="2" t="s">
        <v>22</v>
      </c>
      <c r="K641" s="2" t="s">
        <v>23</v>
      </c>
      <c r="L641" s="2" t="s">
        <v>24</v>
      </c>
      <c r="M641" s="2">
        <v>1</v>
      </c>
      <c r="N641" s="10" t="s">
        <v>875</v>
      </c>
    </row>
    <row r="642" spans="1:14" x14ac:dyDescent="0.2">
      <c r="A642" s="2">
        <v>2442</v>
      </c>
      <c r="B642" s="2" t="s">
        <v>74</v>
      </c>
      <c r="C642" s="2" t="s">
        <v>75</v>
      </c>
      <c r="D642" s="2" t="s">
        <v>67</v>
      </c>
      <c r="E642" s="2" t="s">
        <v>76</v>
      </c>
      <c r="F642" s="2" t="s">
        <v>69</v>
      </c>
      <c r="G642" s="2" t="s">
        <v>77</v>
      </c>
      <c r="H642" s="3" t="s">
        <v>8</v>
      </c>
      <c r="I642" s="2" t="s">
        <v>71</v>
      </c>
      <c r="J642" s="2" t="s">
        <v>22</v>
      </c>
      <c r="K642" s="2" t="s">
        <v>23</v>
      </c>
      <c r="L642" s="2" t="s">
        <v>24</v>
      </c>
      <c r="M642" s="2">
        <v>1</v>
      </c>
      <c r="N642" s="10" t="s">
        <v>875</v>
      </c>
    </row>
    <row r="643" spans="1:14" x14ac:dyDescent="0.2">
      <c r="A643" s="2">
        <v>666</v>
      </c>
      <c r="B643" s="2" t="s">
        <v>689</v>
      </c>
      <c r="C643" s="2" t="s">
        <v>690</v>
      </c>
      <c r="D643" s="2" t="s">
        <v>48</v>
      </c>
      <c r="E643" s="2" t="s">
        <v>691</v>
      </c>
      <c r="F643" s="2" t="s">
        <v>692</v>
      </c>
      <c r="G643" s="2" t="s">
        <v>693</v>
      </c>
      <c r="H643" s="3" t="s">
        <v>8</v>
      </c>
      <c r="I643" s="2" t="s">
        <v>85</v>
      </c>
      <c r="J643" s="2" t="s">
        <v>241</v>
      </c>
      <c r="K643" s="2" t="s">
        <v>242</v>
      </c>
      <c r="L643" s="2" t="s">
        <v>243</v>
      </c>
      <c r="M643" s="2">
        <v>1</v>
      </c>
      <c r="N643" s="9" t="s">
        <v>875</v>
      </c>
    </row>
    <row r="644" spans="1:14" x14ac:dyDescent="0.2">
      <c r="A644" s="2">
        <v>2169</v>
      </c>
      <c r="B644" s="2" t="s">
        <v>237</v>
      </c>
      <c r="C644" s="2" t="s">
        <v>238</v>
      </c>
      <c r="D644" s="2" t="s">
        <v>39</v>
      </c>
      <c r="E644" s="2" t="s">
        <v>239</v>
      </c>
      <c r="F644" s="2" t="s">
        <v>41</v>
      </c>
      <c r="G644" s="2" t="s">
        <v>240</v>
      </c>
      <c r="H644" s="3" t="s">
        <v>8</v>
      </c>
      <c r="I644" s="2" t="s">
        <v>43</v>
      </c>
      <c r="J644" s="2" t="s">
        <v>241</v>
      </c>
      <c r="K644" s="2" t="s">
        <v>242</v>
      </c>
      <c r="L644" s="2" t="s">
        <v>243</v>
      </c>
      <c r="M644" s="2">
        <v>1</v>
      </c>
      <c r="N644" s="9" t="s">
        <v>875</v>
      </c>
    </row>
    <row r="645" spans="1:14" x14ac:dyDescent="0.2">
      <c r="A645" s="2">
        <v>127</v>
      </c>
      <c r="B645" s="2" t="s">
        <v>844</v>
      </c>
      <c r="C645" s="2" t="s">
        <v>845</v>
      </c>
      <c r="D645" s="2" t="s">
        <v>48</v>
      </c>
      <c r="E645" s="2" t="s">
        <v>846</v>
      </c>
      <c r="F645" s="2" t="s">
        <v>285</v>
      </c>
      <c r="G645" s="2" t="s">
        <v>847</v>
      </c>
      <c r="H645" s="3" t="s">
        <v>8</v>
      </c>
      <c r="I645" s="2" t="s">
        <v>85</v>
      </c>
      <c r="J645" s="2" t="s">
        <v>397</v>
      </c>
      <c r="K645" s="2" t="s">
        <v>398</v>
      </c>
      <c r="L645" s="2" t="s">
        <v>399</v>
      </c>
      <c r="M645" s="2">
        <v>1</v>
      </c>
      <c r="N645" s="9" t="s">
        <v>875</v>
      </c>
    </row>
    <row r="646" spans="1:14" x14ac:dyDescent="0.2">
      <c r="A646" s="2">
        <v>154</v>
      </c>
      <c r="B646" s="2" t="s">
        <v>839</v>
      </c>
      <c r="C646" s="2" t="s">
        <v>840</v>
      </c>
      <c r="D646" s="2" t="s">
        <v>48</v>
      </c>
      <c r="E646" s="2" t="s">
        <v>841</v>
      </c>
      <c r="F646" s="2" t="s">
        <v>842</v>
      </c>
      <c r="G646" s="2" t="s">
        <v>843</v>
      </c>
      <c r="H646" s="3" t="s">
        <v>8</v>
      </c>
      <c r="I646" s="2" t="s">
        <v>85</v>
      </c>
      <c r="J646" s="2" t="s">
        <v>397</v>
      </c>
      <c r="K646" s="2" t="s">
        <v>398</v>
      </c>
      <c r="L646" s="2" t="s">
        <v>399</v>
      </c>
      <c r="M646" s="2">
        <v>1</v>
      </c>
      <c r="N646" s="9" t="s">
        <v>875</v>
      </c>
    </row>
    <row r="647" spans="1:14" x14ac:dyDescent="0.2">
      <c r="A647" s="2">
        <v>180</v>
      </c>
      <c r="B647" s="2" t="s">
        <v>831</v>
      </c>
      <c r="C647" s="2" t="s">
        <v>832</v>
      </c>
      <c r="D647" s="2" t="s">
        <v>48</v>
      </c>
      <c r="E647" s="2" t="s">
        <v>833</v>
      </c>
      <c r="F647" s="2" t="s">
        <v>285</v>
      </c>
      <c r="G647" s="2" t="s">
        <v>834</v>
      </c>
      <c r="H647" s="3" t="s">
        <v>8</v>
      </c>
      <c r="I647" s="2" t="s">
        <v>85</v>
      </c>
      <c r="J647" s="2" t="s">
        <v>397</v>
      </c>
      <c r="K647" s="2" t="s">
        <v>398</v>
      </c>
      <c r="L647" s="2" t="s">
        <v>399</v>
      </c>
      <c r="M647" s="2">
        <v>1</v>
      </c>
      <c r="N647" s="9" t="s">
        <v>875</v>
      </c>
    </row>
    <row r="648" spans="1:14" x14ac:dyDescent="0.2">
      <c r="A648" s="2">
        <v>298</v>
      </c>
      <c r="B648" s="2" t="s">
        <v>808</v>
      </c>
      <c r="C648" s="2" t="s">
        <v>809</v>
      </c>
      <c r="D648" s="2" t="s">
        <v>67</v>
      </c>
      <c r="E648" s="2" t="s">
        <v>810</v>
      </c>
      <c r="F648" s="2" t="s">
        <v>597</v>
      </c>
      <c r="G648" s="2" t="s">
        <v>811</v>
      </c>
      <c r="H648" s="3" t="s">
        <v>8</v>
      </c>
      <c r="I648" s="2" t="s">
        <v>71</v>
      </c>
      <c r="J648" s="2" t="s">
        <v>397</v>
      </c>
      <c r="K648" s="2" t="s">
        <v>398</v>
      </c>
      <c r="L648" s="2" t="s">
        <v>399</v>
      </c>
      <c r="M648" s="2">
        <v>1</v>
      </c>
      <c r="N648" s="9" t="s">
        <v>875</v>
      </c>
    </row>
    <row r="649" spans="1:14" x14ac:dyDescent="0.2">
      <c r="A649" s="2">
        <v>721</v>
      </c>
      <c r="B649" s="2" t="s">
        <v>676</v>
      </c>
      <c r="C649" s="2" t="s">
        <v>677</v>
      </c>
      <c r="D649" s="2" t="s">
        <v>27</v>
      </c>
      <c r="E649" s="2" t="s">
        <v>678</v>
      </c>
      <c r="F649" s="2" t="s">
        <v>679</v>
      </c>
      <c r="G649" s="2" t="s">
        <v>680</v>
      </c>
      <c r="H649" s="3" t="s">
        <v>8</v>
      </c>
      <c r="I649" s="2" t="s">
        <v>71</v>
      </c>
      <c r="J649" s="2" t="s">
        <v>397</v>
      </c>
      <c r="K649" s="2" t="s">
        <v>398</v>
      </c>
      <c r="L649" s="2" t="s">
        <v>399</v>
      </c>
      <c r="M649" s="2">
        <v>1</v>
      </c>
      <c r="N649" s="9" t="s">
        <v>875</v>
      </c>
    </row>
    <row r="650" spans="1:14" x14ac:dyDescent="0.2">
      <c r="A650" s="2">
        <v>891</v>
      </c>
      <c r="B650" s="2" t="s">
        <v>657</v>
      </c>
      <c r="C650" s="2" t="s">
        <v>658</v>
      </c>
      <c r="D650" s="2" t="s">
        <v>67</v>
      </c>
      <c r="E650" s="2" t="s">
        <v>659</v>
      </c>
      <c r="F650" s="2" t="s">
        <v>660</v>
      </c>
      <c r="G650" s="2" t="s">
        <v>661</v>
      </c>
      <c r="H650" s="3" t="s">
        <v>8</v>
      </c>
      <c r="I650" s="2" t="s">
        <v>71</v>
      </c>
      <c r="J650" s="2" t="s">
        <v>397</v>
      </c>
      <c r="K650" s="2" t="s">
        <v>398</v>
      </c>
      <c r="L650" s="2" t="s">
        <v>399</v>
      </c>
      <c r="M650" s="2">
        <v>1</v>
      </c>
      <c r="N650" s="9" t="s">
        <v>875</v>
      </c>
    </row>
    <row r="651" spans="1:14" x14ac:dyDescent="0.2">
      <c r="A651" s="2">
        <v>1918</v>
      </c>
      <c r="B651" s="2" t="s">
        <v>390</v>
      </c>
      <c r="C651" s="2" t="s">
        <v>391</v>
      </c>
      <c r="D651" s="2" t="s">
        <v>27</v>
      </c>
      <c r="E651" s="2" t="s">
        <v>392</v>
      </c>
      <c r="F651" s="2" t="s">
        <v>393</v>
      </c>
      <c r="G651" s="2" t="s">
        <v>394</v>
      </c>
      <c r="H651" s="3" t="s">
        <v>8</v>
      </c>
      <c r="I651" s="2" t="s">
        <v>31</v>
      </c>
      <c r="J651" s="2" t="s">
        <v>397</v>
      </c>
      <c r="K651" s="2" t="s">
        <v>398</v>
      </c>
      <c r="L651" s="2" t="s">
        <v>399</v>
      </c>
      <c r="M651" s="2">
        <v>1</v>
      </c>
      <c r="N651" s="9" t="s">
        <v>875</v>
      </c>
    </row>
    <row r="652" spans="1:14" x14ac:dyDescent="0.2">
      <c r="A652" s="2">
        <v>27</v>
      </c>
      <c r="B652" s="2" t="s">
        <v>2284</v>
      </c>
      <c r="C652" s="2" t="s">
        <v>2285</v>
      </c>
      <c r="D652" s="2" t="s">
        <v>48</v>
      </c>
      <c r="E652" s="2" t="s">
        <v>2286</v>
      </c>
      <c r="F652" s="2" t="s">
        <v>2266</v>
      </c>
      <c r="G652" s="2" t="s">
        <v>2287</v>
      </c>
      <c r="H652" s="3" t="s">
        <v>8</v>
      </c>
      <c r="I652" s="2" t="s">
        <v>85</v>
      </c>
      <c r="J652" s="2" t="s">
        <v>395</v>
      </c>
      <c r="K652" s="2" t="s">
        <v>396</v>
      </c>
      <c r="L652" s="2" t="s">
        <v>155</v>
      </c>
      <c r="M652" s="2">
        <v>1</v>
      </c>
      <c r="N652" s="10" t="s">
        <v>875</v>
      </c>
    </row>
    <row r="653" spans="1:14" x14ac:dyDescent="0.2">
      <c r="A653" s="2">
        <v>56</v>
      </c>
      <c r="B653" s="2" t="s">
        <v>863</v>
      </c>
      <c r="C653" s="2" t="s">
        <v>864</v>
      </c>
      <c r="D653" s="2" t="s">
        <v>48</v>
      </c>
      <c r="E653" s="2" t="s">
        <v>865</v>
      </c>
      <c r="F653" s="2" t="s">
        <v>866</v>
      </c>
      <c r="G653" s="2" t="s">
        <v>867</v>
      </c>
      <c r="H653" s="3" t="s">
        <v>8</v>
      </c>
      <c r="I653" s="2" t="s">
        <v>85</v>
      </c>
      <c r="J653" s="2" t="s">
        <v>395</v>
      </c>
      <c r="K653" s="2" t="s">
        <v>396</v>
      </c>
      <c r="L653" s="2" t="s">
        <v>155</v>
      </c>
      <c r="M653" s="2">
        <v>1</v>
      </c>
      <c r="N653" s="10" t="s">
        <v>875</v>
      </c>
    </row>
    <row r="654" spans="1:14" x14ac:dyDescent="0.2">
      <c r="A654" s="2">
        <v>90</v>
      </c>
      <c r="B654" s="2" t="s">
        <v>2228</v>
      </c>
      <c r="C654" s="2" t="s">
        <v>2229</v>
      </c>
      <c r="D654" s="2" t="s">
        <v>48</v>
      </c>
      <c r="E654" s="2" t="s">
        <v>2230</v>
      </c>
      <c r="F654" s="2" t="s">
        <v>2231</v>
      </c>
      <c r="G654" s="2" t="s">
        <v>2232</v>
      </c>
      <c r="H654" s="3" t="s">
        <v>8</v>
      </c>
      <c r="I654" s="2" t="s">
        <v>367</v>
      </c>
      <c r="J654" s="2" t="s">
        <v>395</v>
      </c>
      <c r="K654" s="2" t="s">
        <v>396</v>
      </c>
      <c r="L654" s="2" t="s">
        <v>155</v>
      </c>
      <c r="M654" s="2">
        <v>1</v>
      </c>
      <c r="N654" s="10" t="s">
        <v>875</v>
      </c>
    </row>
    <row r="655" spans="1:14" x14ac:dyDescent="0.2">
      <c r="A655" s="2">
        <v>130</v>
      </c>
      <c r="B655" s="2" t="s">
        <v>844</v>
      </c>
      <c r="C655" s="2" t="s">
        <v>845</v>
      </c>
      <c r="D655" s="2" t="s">
        <v>48</v>
      </c>
      <c r="E655" s="2" t="s">
        <v>846</v>
      </c>
      <c r="F655" s="2" t="s">
        <v>285</v>
      </c>
      <c r="G655" s="2" t="s">
        <v>847</v>
      </c>
      <c r="H655" s="3" t="s">
        <v>8</v>
      </c>
      <c r="I655" s="2" t="s">
        <v>85</v>
      </c>
      <c r="J655" s="2" t="s">
        <v>395</v>
      </c>
      <c r="K655" s="2" t="s">
        <v>396</v>
      </c>
      <c r="L655" s="2" t="s">
        <v>155</v>
      </c>
      <c r="M655" s="2">
        <v>1</v>
      </c>
      <c r="N655" s="10" t="s">
        <v>875</v>
      </c>
    </row>
    <row r="656" spans="1:14" x14ac:dyDescent="0.2">
      <c r="A656" s="2">
        <v>178</v>
      </c>
      <c r="B656" s="2" t="s">
        <v>831</v>
      </c>
      <c r="C656" s="2" t="s">
        <v>832</v>
      </c>
      <c r="D656" s="2" t="s">
        <v>48</v>
      </c>
      <c r="E656" s="2" t="s">
        <v>833</v>
      </c>
      <c r="F656" s="2" t="s">
        <v>285</v>
      </c>
      <c r="G656" s="2" t="s">
        <v>834</v>
      </c>
      <c r="H656" s="3" t="s">
        <v>8</v>
      </c>
      <c r="I656" s="2" t="s">
        <v>85</v>
      </c>
      <c r="J656" s="2" t="s">
        <v>395</v>
      </c>
      <c r="K656" s="2" t="s">
        <v>396</v>
      </c>
      <c r="L656" s="2" t="s">
        <v>155</v>
      </c>
      <c r="M656" s="2">
        <v>1</v>
      </c>
      <c r="N656" s="10" t="s">
        <v>875</v>
      </c>
    </row>
    <row r="657" spans="1:14" x14ac:dyDescent="0.2">
      <c r="A657" s="2">
        <v>311</v>
      </c>
      <c r="B657" s="2" t="s">
        <v>2144</v>
      </c>
      <c r="C657" s="2" t="s">
        <v>2145</v>
      </c>
      <c r="D657" s="2" t="s">
        <v>48</v>
      </c>
      <c r="E657" s="2" t="s">
        <v>2146</v>
      </c>
      <c r="F657" s="2" t="s">
        <v>924</v>
      </c>
      <c r="G657" s="2" t="s">
        <v>2147</v>
      </c>
      <c r="H657" s="3" t="s">
        <v>8</v>
      </c>
      <c r="I657" s="2" t="s">
        <v>85</v>
      </c>
      <c r="J657" s="2" t="s">
        <v>395</v>
      </c>
      <c r="K657" s="2" t="s">
        <v>396</v>
      </c>
      <c r="L657" s="2" t="s">
        <v>155</v>
      </c>
      <c r="M657" s="2">
        <v>1</v>
      </c>
      <c r="N657" s="10" t="s">
        <v>875</v>
      </c>
    </row>
    <row r="658" spans="1:14" x14ac:dyDescent="0.2">
      <c r="A658" s="2">
        <v>328</v>
      </c>
      <c r="B658" s="2" t="s">
        <v>2124</v>
      </c>
      <c r="C658" s="2" t="s">
        <v>2125</v>
      </c>
      <c r="D658" s="2" t="s">
        <v>48</v>
      </c>
      <c r="E658" s="2" t="s">
        <v>2126</v>
      </c>
      <c r="F658" s="2" t="s">
        <v>107</v>
      </c>
      <c r="G658" s="2" t="s">
        <v>2127</v>
      </c>
      <c r="H658" s="3" t="s">
        <v>8</v>
      </c>
      <c r="I658" s="2" t="s">
        <v>713</v>
      </c>
      <c r="J658" s="2" t="s">
        <v>395</v>
      </c>
      <c r="K658" s="2" t="s">
        <v>396</v>
      </c>
      <c r="L658" s="2" t="s">
        <v>155</v>
      </c>
      <c r="M658" s="2">
        <v>1</v>
      </c>
      <c r="N658" s="10" t="s">
        <v>875</v>
      </c>
    </row>
    <row r="659" spans="1:14" x14ac:dyDescent="0.2">
      <c r="A659" s="2">
        <v>334</v>
      </c>
      <c r="B659" s="2" t="s">
        <v>2115</v>
      </c>
      <c r="C659" s="2" t="s">
        <v>2116</v>
      </c>
      <c r="D659" s="2" t="s">
        <v>123</v>
      </c>
      <c r="E659" s="2" t="s">
        <v>2117</v>
      </c>
      <c r="F659" s="2" t="s">
        <v>607</v>
      </c>
      <c r="G659" s="2" t="s">
        <v>2118</v>
      </c>
      <c r="H659" s="3" t="s">
        <v>8</v>
      </c>
      <c r="I659" s="2" t="s">
        <v>319</v>
      </c>
      <c r="J659" s="2" t="s">
        <v>395</v>
      </c>
      <c r="K659" s="2" t="s">
        <v>396</v>
      </c>
      <c r="L659" s="2" t="s">
        <v>155</v>
      </c>
      <c r="M659" s="2">
        <v>1</v>
      </c>
      <c r="N659" s="10" t="s">
        <v>875</v>
      </c>
    </row>
    <row r="660" spans="1:14" x14ac:dyDescent="0.2">
      <c r="A660" s="2">
        <v>347</v>
      </c>
      <c r="B660" s="2" t="s">
        <v>2107</v>
      </c>
      <c r="C660" s="2" t="s">
        <v>2108</v>
      </c>
      <c r="D660" s="2" t="s">
        <v>123</v>
      </c>
      <c r="E660" s="2" t="s">
        <v>2109</v>
      </c>
      <c r="F660" s="2" t="s">
        <v>1417</v>
      </c>
      <c r="G660" s="2" t="s">
        <v>2110</v>
      </c>
      <c r="H660" s="3" t="s">
        <v>8</v>
      </c>
      <c r="I660" s="2" t="s">
        <v>319</v>
      </c>
      <c r="J660" s="2" t="s">
        <v>395</v>
      </c>
      <c r="K660" s="2" t="s">
        <v>396</v>
      </c>
      <c r="L660" s="2" t="s">
        <v>155</v>
      </c>
      <c r="M660" s="2">
        <v>1</v>
      </c>
      <c r="N660" s="10" t="s">
        <v>875</v>
      </c>
    </row>
    <row r="661" spans="1:14" x14ac:dyDescent="0.2">
      <c r="A661" s="2">
        <v>408</v>
      </c>
      <c r="B661" s="2" t="s">
        <v>783</v>
      </c>
      <c r="C661" s="2" t="s">
        <v>784</v>
      </c>
      <c r="D661" s="2" t="s">
        <v>48</v>
      </c>
      <c r="E661" s="2" t="s">
        <v>785</v>
      </c>
      <c r="F661" s="2" t="s">
        <v>786</v>
      </c>
      <c r="G661" s="2" t="s">
        <v>787</v>
      </c>
      <c r="H661" s="3" t="s">
        <v>8</v>
      </c>
      <c r="I661" s="2" t="s">
        <v>367</v>
      </c>
      <c r="J661" s="2" t="s">
        <v>395</v>
      </c>
      <c r="K661" s="2" t="s">
        <v>396</v>
      </c>
      <c r="L661" s="2" t="s">
        <v>155</v>
      </c>
      <c r="M661" s="2">
        <v>1</v>
      </c>
      <c r="N661" s="10" t="s">
        <v>875</v>
      </c>
    </row>
    <row r="662" spans="1:14" x14ac:dyDescent="0.2">
      <c r="A662" s="2">
        <v>462</v>
      </c>
      <c r="B662" s="2" t="s">
        <v>2035</v>
      </c>
      <c r="C662" s="2" t="s">
        <v>2036</v>
      </c>
      <c r="D662" s="2" t="s">
        <v>48</v>
      </c>
      <c r="E662" s="2" t="s">
        <v>2037</v>
      </c>
      <c r="F662" s="2" t="s">
        <v>765</v>
      </c>
      <c r="G662" s="2" t="s">
        <v>2038</v>
      </c>
      <c r="H662" s="3" t="s">
        <v>8</v>
      </c>
      <c r="I662" s="2" t="s">
        <v>85</v>
      </c>
      <c r="J662" s="2" t="s">
        <v>395</v>
      </c>
      <c r="K662" s="2" t="s">
        <v>396</v>
      </c>
      <c r="L662" s="2" t="s">
        <v>155</v>
      </c>
      <c r="M662" s="2">
        <v>2</v>
      </c>
      <c r="N662" s="10" t="s">
        <v>875</v>
      </c>
    </row>
    <row r="663" spans="1:14" x14ac:dyDescent="0.2">
      <c r="A663" s="2">
        <v>530</v>
      </c>
      <c r="B663" s="2" t="s">
        <v>1992</v>
      </c>
      <c r="C663" s="2" t="s">
        <v>1993</v>
      </c>
      <c r="D663" s="2" t="s">
        <v>315</v>
      </c>
      <c r="E663" s="2" t="s">
        <v>1994</v>
      </c>
      <c r="F663" s="2" t="s">
        <v>484</v>
      </c>
      <c r="G663" s="2" t="s">
        <v>1995</v>
      </c>
      <c r="H663" s="3" t="s">
        <v>8</v>
      </c>
      <c r="I663" s="2" t="s">
        <v>713</v>
      </c>
      <c r="J663" s="2" t="s">
        <v>395</v>
      </c>
      <c r="K663" s="2" t="s">
        <v>396</v>
      </c>
      <c r="L663" s="2" t="s">
        <v>155</v>
      </c>
      <c r="M663" s="2">
        <v>1</v>
      </c>
      <c r="N663" s="10" t="s">
        <v>875</v>
      </c>
    </row>
    <row r="664" spans="1:14" x14ac:dyDescent="0.2">
      <c r="A664" s="2">
        <v>587</v>
      </c>
      <c r="B664" s="2" t="s">
        <v>1946</v>
      </c>
      <c r="C664" s="2" t="s">
        <v>1947</v>
      </c>
      <c r="D664" s="2" t="s">
        <v>123</v>
      </c>
      <c r="E664" s="2" t="s">
        <v>1948</v>
      </c>
      <c r="F664" s="2" t="s">
        <v>607</v>
      </c>
      <c r="G664" s="2" t="s">
        <v>1949</v>
      </c>
      <c r="H664" s="3" t="s">
        <v>8</v>
      </c>
      <c r="I664" s="2" t="s">
        <v>319</v>
      </c>
      <c r="J664" s="2" t="s">
        <v>395</v>
      </c>
      <c r="K664" s="2" t="s">
        <v>396</v>
      </c>
      <c r="L664" s="2" t="s">
        <v>155</v>
      </c>
      <c r="M664" s="2">
        <v>1</v>
      </c>
      <c r="N664" s="10" t="s">
        <v>875</v>
      </c>
    </row>
    <row r="665" spans="1:14" x14ac:dyDescent="0.2">
      <c r="A665" s="2">
        <v>645</v>
      </c>
      <c r="B665" s="2" t="s">
        <v>1906</v>
      </c>
      <c r="C665" s="2" t="s">
        <v>1907</v>
      </c>
      <c r="D665" s="2" t="s">
        <v>48</v>
      </c>
      <c r="E665" s="2" t="s">
        <v>1908</v>
      </c>
      <c r="F665" s="2" t="s">
        <v>1909</v>
      </c>
      <c r="G665" s="2" t="s">
        <v>1910</v>
      </c>
      <c r="H665" s="3" t="s">
        <v>8</v>
      </c>
      <c r="I665" s="2" t="s">
        <v>713</v>
      </c>
      <c r="J665" s="2" t="s">
        <v>395</v>
      </c>
      <c r="K665" s="2" t="s">
        <v>396</v>
      </c>
      <c r="L665" s="2" t="s">
        <v>155</v>
      </c>
      <c r="M665" s="2">
        <v>1</v>
      </c>
      <c r="N665" s="10" t="s">
        <v>875</v>
      </c>
    </row>
    <row r="666" spans="1:14" x14ac:dyDescent="0.2">
      <c r="A666" s="2">
        <v>673</v>
      </c>
      <c r="B666" s="2" t="s">
        <v>1886</v>
      </c>
      <c r="C666" s="2" t="s">
        <v>1887</v>
      </c>
      <c r="D666" s="2" t="s">
        <v>48</v>
      </c>
      <c r="E666" s="2" t="s">
        <v>1888</v>
      </c>
      <c r="F666" s="2" t="s">
        <v>621</v>
      </c>
      <c r="G666" s="2" t="s">
        <v>1889</v>
      </c>
      <c r="H666" s="3" t="s">
        <v>8</v>
      </c>
      <c r="I666" s="2" t="s">
        <v>85</v>
      </c>
      <c r="J666" s="2" t="s">
        <v>395</v>
      </c>
      <c r="K666" s="2" t="s">
        <v>396</v>
      </c>
      <c r="L666" s="2" t="s">
        <v>155</v>
      </c>
      <c r="M666" s="2">
        <v>1</v>
      </c>
      <c r="N666" s="10" t="s">
        <v>875</v>
      </c>
    </row>
    <row r="667" spans="1:14" x14ac:dyDescent="0.2">
      <c r="A667" s="2">
        <v>766</v>
      </c>
      <c r="B667" s="2" t="s">
        <v>1823</v>
      </c>
      <c r="C667" s="2" t="s">
        <v>1824</v>
      </c>
      <c r="D667" s="2" t="s">
        <v>48</v>
      </c>
      <c r="E667" s="2" t="s">
        <v>1825</v>
      </c>
      <c r="F667" s="2" t="s">
        <v>924</v>
      </c>
      <c r="G667" s="2" t="s">
        <v>1826</v>
      </c>
      <c r="H667" s="3" t="s">
        <v>8</v>
      </c>
      <c r="I667" s="2" t="s">
        <v>85</v>
      </c>
      <c r="J667" s="2" t="s">
        <v>395</v>
      </c>
      <c r="K667" s="2" t="s">
        <v>396</v>
      </c>
      <c r="L667" s="2" t="s">
        <v>155</v>
      </c>
      <c r="M667" s="2">
        <v>1</v>
      </c>
      <c r="N667" s="10" t="s">
        <v>875</v>
      </c>
    </row>
    <row r="668" spans="1:14" x14ac:dyDescent="0.2">
      <c r="A668" s="2">
        <v>791</v>
      </c>
      <c r="B668" s="2" t="s">
        <v>1823</v>
      </c>
      <c r="C668" s="2" t="s">
        <v>1824</v>
      </c>
      <c r="D668" s="2" t="s">
        <v>48</v>
      </c>
      <c r="E668" s="2" t="s">
        <v>1825</v>
      </c>
      <c r="F668" s="2" t="s">
        <v>924</v>
      </c>
      <c r="G668" s="2" t="s">
        <v>1826</v>
      </c>
      <c r="H668" s="3" t="s">
        <v>8</v>
      </c>
      <c r="I668" s="2" t="s">
        <v>85</v>
      </c>
      <c r="J668" s="2" t="s">
        <v>395</v>
      </c>
      <c r="K668" s="2" t="s">
        <v>396</v>
      </c>
      <c r="L668" s="2" t="s">
        <v>155</v>
      </c>
      <c r="M668" s="2">
        <v>1</v>
      </c>
      <c r="N668" s="10" t="s">
        <v>875</v>
      </c>
    </row>
    <row r="669" spans="1:14" x14ac:dyDescent="0.2">
      <c r="A669" s="2">
        <v>934</v>
      </c>
      <c r="B669" s="2" t="s">
        <v>1759</v>
      </c>
      <c r="C669" s="2" t="s">
        <v>1760</v>
      </c>
      <c r="D669" s="2" t="s">
        <v>48</v>
      </c>
      <c r="E669" s="2" t="s">
        <v>1761</v>
      </c>
      <c r="F669" s="2" t="s">
        <v>529</v>
      </c>
      <c r="G669" s="2" t="s">
        <v>1762</v>
      </c>
      <c r="H669" s="3" t="s">
        <v>8</v>
      </c>
      <c r="I669" s="2" t="s">
        <v>367</v>
      </c>
      <c r="J669" s="2" t="s">
        <v>395</v>
      </c>
      <c r="K669" s="2" t="s">
        <v>396</v>
      </c>
      <c r="L669" s="2" t="s">
        <v>155</v>
      </c>
      <c r="M669" s="2">
        <v>1</v>
      </c>
      <c r="N669" s="10" t="s">
        <v>875</v>
      </c>
    </row>
    <row r="670" spans="1:14" x14ac:dyDescent="0.2">
      <c r="A670" s="2">
        <v>947</v>
      </c>
      <c r="B670" s="2" t="s">
        <v>1751</v>
      </c>
      <c r="C670" s="2" t="s">
        <v>1752</v>
      </c>
      <c r="D670" s="2" t="s">
        <v>123</v>
      </c>
      <c r="E670" s="2" t="s">
        <v>1753</v>
      </c>
      <c r="F670" s="2" t="s">
        <v>374</v>
      </c>
      <c r="G670" s="2" t="s">
        <v>1754</v>
      </c>
      <c r="H670" s="3" t="s">
        <v>8</v>
      </c>
      <c r="I670" s="2" t="s">
        <v>319</v>
      </c>
      <c r="J670" s="2" t="s">
        <v>395</v>
      </c>
      <c r="K670" s="2" t="s">
        <v>396</v>
      </c>
      <c r="L670" s="2" t="s">
        <v>155</v>
      </c>
      <c r="M670" s="2">
        <v>1</v>
      </c>
      <c r="N670" s="10" t="s">
        <v>875</v>
      </c>
    </row>
    <row r="671" spans="1:14" x14ac:dyDescent="0.2">
      <c r="A671" s="2">
        <v>958</v>
      </c>
      <c r="B671" s="2" t="s">
        <v>604</v>
      </c>
      <c r="C671" s="2" t="s">
        <v>605</v>
      </c>
      <c r="D671" s="2" t="s">
        <v>81</v>
      </c>
      <c r="E671" s="2" t="s">
        <v>606</v>
      </c>
      <c r="F671" s="2" t="s">
        <v>607</v>
      </c>
      <c r="G671" s="2" t="s">
        <v>608</v>
      </c>
      <c r="H671" s="3" t="s">
        <v>8</v>
      </c>
      <c r="I671" s="2" t="s">
        <v>319</v>
      </c>
      <c r="J671" s="2" t="s">
        <v>395</v>
      </c>
      <c r="K671" s="2" t="s">
        <v>396</v>
      </c>
      <c r="L671" s="2" t="s">
        <v>155</v>
      </c>
      <c r="M671" s="2">
        <v>1</v>
      </c>
      <c r="N671" s="9" t="s">
        <v>875</v>
      </c>
    </row>
    <row r="672" spans="1:14" x14ac:dyDescent="0.2">
      <c r="A672" s="2">
        <v>1028</v>
      </c>
      <c r="B672" s="2" t="s">
        <v>1727</v>
      </c>
      <c r="C672" s="2" t="s">
        <v>1728</v>
      </c>
      <c r="D672" s="2" t="s">
        <v>48</v>
      </c>
      <c r="E672" s="2" t="s">
        <v>1729</v>
      </c>
      <c r="F672" s="2" t="s">
        <v>1295</v>
      </c>
      <c r="G672" s="2" t="s">
        <v>1730</v>
      </c>
      <c r="H672" s="3" t="s">
        <v>8</v>
      </c>
      <c r="I672" s="2" t="s">
        <v>367</v>
      </c>
      <c r="J672" s="2" t="s">
        <v>395</v>
      </c>
      <c r="K672" s="2" t="s">
        <v>396</v>
      </c>
      <c r="L672" s="2" t="s">
        <v>155</v>
      </c>
      <c r="M672" s="2">
        <v>1</v>
      </c>
      <c r="N672" s="10" t="s">
        <v>875</v>
      </c>
    </row>
    <row r="673" spans="1:14" x14ac:dyDescent="0.2">
      <c r="A673" s="2">
        <v>1062</v>
      </c>
      <c r="B673" s="2" t="s">
        <v>1711</v>
      </c>
      <c r="C673" s="2" t="s">
        <v>1712</v>
      </c>
      <c r="D673" s="2" t="s">
        <v>48</v>
      </c>
      <c r="E673" s="2" t="s">
        <v>1713</v>
      </c>
      <c r="F673" s="2" t="s">
        <v>578</v>
      </c>
      <c r="G673" s="2" t="s">
        <v>1714</v>
      </c>
      <c r="H673" s="3" t="s">
        <v>8</v>
      </c>
      <c r="I673" s="2" t="s">
        <v>367</v>
      </c>
      <c r="J673" s="2" t="s">
        <v>395</v>
      </c>
      <c r="K673" s="2" t="s">
        <v>396</v>
      </c>
      <c r="L673" s="2" t="s">
        <v>155</v>
      </c>
      <c r="M673" s="2">
        <v>1</v>
      </c>
      <c r="N673" s="10" t="s">
        <v>875</v>
      </c>
    </row>
    <row r="674" spans="1:14" x14ac:dyDescent="0.2">
      <c r="A674" s="2">
        <v>1109</v>
      </c>
      <c r="B674" s="2" t="s">
        <v>1686</v>
      </c>
      <c r="C674" s="2" t="s">
        <v>1687</v>
      </c>
      <c r="D674" s="2" t="s">
        <v>123</v>
      </c>
      <c r="E674" s="2" t="s">
        <v>1684</v>
      </c>
      <c r="F674" s="2" t="s">
        <v>1583</v>
      </c>
      <c r="G674" s="2" t="s">
        <v>1688</v>
      </c>
      <c r="H674" s="3" t="s">
        <v>8</v>
      </c>
      <c r="I674" s="2" t="s">
        <v>319</v>
      </c>
      <c r="J674" s="2" t="s">
        <v>395</v>
      </c>
      <c r="K674" s="2" t="s">
        <v>396</v>
      </c>
      <c r="L674" s="2" t="s">
        <v>155</v>
      </c>
      <c r="M674" s="2">
        <v>1</v>
      </c>
      <c r="N674" s="10" t="s">
        <v>875</v>
      </c>
    </row>
    <row r="675" spans="1:14" x14ac:dyDescent="0.2">
      <c r="A675" s="2">
        <v>1118</v>
      </c>
      <c r="B675" s="2" t="s">
        <v>1678</v>
      </c>
      <c r="C675" s="2" t="s">
        <v>1679</v>
      </c>
      <c r="D675" s="2" t="s">
        <v>123</v>
      </c>
      <c r="E675" s="2" t="s">
        <v>1680</v>
      </c>
      <c r="F675" s="2" t="s">
        <v>424</v>
      </c>
      <c r="G675" s="2" t="s">
        <v>1681</v>
      </c>
      <c r="H675" s="3" t="s">
        <v>8</v>
      </c>
      <c r="I675" s="2" t="s">
        <v>319</v>
      </c>
      <c r="J675" s="2" t="s">
        <v>395</v>
      </c>
      <c r="K675" s="2" t="s">
        <v>396</v>
      </c>
      <c r="L675" s="2" t="s">
        <v>155</v>
      </c>
      <c r="M675" s="2">
        <v>1</v>
      </c>
      <c r="N675" s="10" t="s">
        <v>875</v>
      </c>
    </row>
    <row r="676" spans="1:14" x14ac:dyDescent="0.2">
      <c r="A676" s="2">
        <v>1162</v>
      </c>
      <c r="B676" s="2" t="s">
        <v>1658</v>
      </c>
      <c r="C676" s="2" t="s">
        <v>1659</v>
      </c>
      <c r="D676" s="2" t="s">
        <v>48</v>
      </c>
      <c r="E676" s="2" t="s">
        <v>1660</v>
      </c>
      <c r="F676" s="2" t="s">
        <v>851</v>
      </c>
      <c r="G676" s="2" t="s">
        <v>1661</v>
      </c>
      <c r="H676" s="3" t="s">
        <v>8</v>
      </c>
      <c r="I676" s="2" t="s">
        <v>367</v>
      </c>
      <c r="J676" s="2" t="s">
        <v>395</v>
      </c>
      <c r="K676" s="2" t="s">
        <v>396</v>
      </c>
      <c r="L676" s="2" t="s">
        <v>155</v>
      </c>
      <c r="M676" s="2">
        <v>1</v>
      </c>
      <c r="N676" s="10" t="s">
        <v>875</v>
      </c>
    </row>
    <row r="677" spans="1:14" x14ac:dyDescent="0.2">
      <c r="A677" s="2">
        <v>1173</v>
      </c>
      <c r="B677" s="2" t="s">
        <v>1647</v>
      </c>
      <c r="C677" s="2" t="s">
        <v>1648</v>
      </c>
      <c r="D677" s="2" t="s">
        <v>48</v>
      </c>
      <c r="E677" s="2" t="s">
        <v>1649</v>
      </c>
      <c r="F677" s="2" t="s">
        <v>884</v>
      </c>
      <c r="G677" s="2" t="s">
        <v>1650</v>
      </c>
      <c r="H677" s="3" t="s">
        <v>8</v>
      </c>
      <c r="I677" s="2" t="s">
        <v>367</v>
      </c>
      <c r="J677" s="2" t="s">
        <v>395</v>
      </c>
      <c r="K677" s="2" t="s">
        <v>396</v>
      </c>
      <c r="L677" s="2" t="s">
        <v>155</v>
      </c>
      <c r="M677" s="2">
        <v>1</v>
      </c>
      <c r="N677" s="10" t="s">
        <v>875</v>
      </c>
    </row>
    <row r="678" spans="1:14" x14ac:dyDescent="0.2">
      <c r="A678" s="2">
        <v>1196</v>
      </c>
      <c r="B678" s="2" t="s">
        <v>1629</v>
      </c>
      <c r="C678" s="2" t="s">
        <v>1630</v>
      </c>
      <c r="D678" s="2" t="s">
        <v>123</v>
      </c>
      <c r="E678" s="2" t="s">
        <v>1631</v>
      </c>
      <c r="F678" s="2" t="s">
        <v>424</v>
      </c>
      <c r="G678" s="2" t="s">
        <v>1632</v>
      </c>
      <c r="H678" s="3" t="s">
        <v>8</v>
      </c>
      <c r="I678" s="2" t="s">
        <v>319</v>
      </c>
      <c r="J678" s="2" t="s">
        <v>395</v>
      </c>
      <c r="K678" s="2" t="s">
        <v>396</v>
      </c>
      <c r="L678" s="2" t="s">
        <v>155</v>
      </c>
      <c r="M678" s="2">
        <v>1</v>
      </c>
      <c r="N678" s="10" t="s">
        <v>875</v>
      </c>
    </row>
    <row r="679" spans="1:14" x14ac:dyDescent="0.2">
      <c r="A679" s="2">
        <v>1225</v>
      </c>
      <c r="B679" s="2" t="s">
        <v>1613</v>
      </c>
      <c r="C679" s="2" t="s">
        <v>1614</v>
      </c>
      <c r="D679" s="2" t="s">
        <v>123</v>
      </c>
      <c r="E679" s="2" t="s">
        <v>1615</v>
      </c>
      <c r="F679" s="2" t="s">
        <v>424</v>
      </c>
      <c r="G679" s="2" t="s">
        <v>1616</v>
      </c>
      <c r="H679" s="3" t="s">
        <v>8</v>
      </c>
      <c r="I679" s="2" t="s">
        <v>319</v>
      </c>
      <c r="J679" s="2" t="s">
        <v>395</v>
      </c>
      <c r="K679" s="2" t="s">
        <v>396</v>
      </c>
      <c r="L679" s="2" t="s">
        <v>155</v>
      </c>
      <c r="M679" s="2">
        <v>1</v>
      </c>
      <c r="N679" s="10" t="s">
        <v>875</v>
      </c>
    </row>
    <row r="680" spans="1:14" x14ac:dyDescent="0.2">
      <c r="A680" s="2">
        <v>1385</v>
      </c>
      <c r="B680" s="2" t="s">
        <v>1511</v>
      </c>
      <c r="C680" s="2" t="s">
        <v>1512</v>
      </c>
      <c r="D680" s="2" t="s">
        <v>315</v>
      </c>
      <c r="E680" s="2" t="s">
        <v>1513</v>
      </c>
      <c r="F680" s="2" t="s">
        <v>573</v>
      </c>
      <c r="G680" s="2" t="s">
        <v>1514</v>
      </c>
      <c r="H680" s="3" t="s">
        <v>8</v>
      </c>
      <c r="I680" s="2" t="s">
        <v>319</v>
      </c>
      <c r="J680" s="2" t="s">
        <v>395</v>
      </c>
      <c r="K680" s="2" t="s">
        <v>396</v>
      </c>
      <c r="L680" s="2" t="s">
        <v>155</v>
      </c>
      <c r="M680" s="2">
        <v>1</v>
      </c>
      <c r="N680" s="10" t="s">
        <v>875</v>
      </c>
    </row>
    <row r="681" spans="1:14" x14ac:dyDescent="0.2">
      <c r="A681" s="2">
        <v>1415</v>
      </c>
      <c r="B681" s="2" t="s">
        <v>531</v>
      </c>
      <c r="C681" s="2" t="s">
        <v>532</v>
      </c>
      <c r="D681" s="2" t="s">
        <v>187</v>
      </c>
      <c r="E681" s="2" t="s">
        <v>533</v>
      </c>
      <c r="F681" s="2" t="s">
        <v>292</v>
      </c>
      <c r="G681" s="2" t="s">
        <v>534</v>
      </c>
      <c r="H681" s="3" t="s">
        <v>8</v>
      </c>
      <c r="I681" s="2" t="s">
        <v>367</v>
      </c>
      <c r="J681" s="2" t="s">
        <v>395</v>
      </c>
      <c r="K681" s="2" t="s">
        <v>396</v>
      </c>
      <c r="L681" s="2" t="s">
        <v>155</v>
      </c>
      <c r="M681" s="2">
        <v>1</v>
      </c>
      <c r="N681" s="2" t="s">
        <v>21</v>
      </c>
    </row>
    <row r="682" spans="1:14" x14ac:dyDescent="0.2">
      <c r="A682" s="2">
        <v>1464</v>
      </c>
      <c r="B682" s="2" t="s">
        <v>522</v>
      </c>
      <c r="C682" s="2" t="s">
        <v>523</v>
      </c>
      <c r="D682" s="2" t="s">
        <v>123</v>
      </c>
      <c r="E682" s="2" t="s">
        <v>524</v>
      </c>
      <c r="F682" s="2" t="s">
        <v>325</v>
      </c>
      <c r="G682" s="2" t="s">
        <v>525</v>
      </c>
      <c r="H682" s="3" t="s">
        <v>8</v>
      </c>
      <c r="I682" s="2" t="s">
        <v>319</v>
      </c>
      <c r="J682" s="2" t="s">
        <v>395</v>
      </c>
      <c r="K682" s="2" t="s">
        <v>396</v>
      </c>
      <c r="L682" s="2" t="s">
        <v>155</v>
      </c>
      <c r="M682" s="2">
        <v>1</v>
      </c>
      <c r="N682" s="10" t="s">
        <v>875</v>
      </c>
    </row>
    <row r="683" spans="1:14" x14ac:dyDescent="0.2">
      <c r="A683" s="2">
        <v>1493</v>
      </c>
      <c r="B683" s="2" t="s">
        <v>1467</v>
      </c>
      <c r="C683" s="2" t="s">
        <v>1468</v>
      </c>
      <c r="D683" s="2" t="s">
        <v>48</v>
      </c>
      <c r="E683" s="2" t="s">
        <v>1469</v>
      </c>
      <c r="F683" s="2" t="s">
        <v>1470</v>
      </c>
      <c r="G683" s="2" t="s">
        <v>1471</v>
      </c>
      <c r="H683" s="3" t="s">
        <v>8</v>
      </c>
      <c r="I683" s="2" t="s">
        <v>713</v>
      </c>
      <c r="J683" s="2" t="s">
        <v>395</v>
      </c>
      <c r="K683" s="2" t="s">
        <v>396</v>
      </c>
      <c r="L683" s="2" t="s">
        <v>155</v>
      </c>
      <c r="M683" s="2">
        <v>1</v>
      </c>
      <c r="N683" s="10" t="s">
        <v>875</v>
      </c>
    </row>
    <row r="684" spans="1:14" x14ac:dyDescent="0.2">
      <c r="A684" s="2">
        <v>1621</v>
      </c>
      <c r="B684" s="2" t="s">
        <v>1414</v>
      </c>
      <c r="C684" s="2" t="s">
        <v>1415</v>
      </c>
      <c r="D684" s="2" t="s">
        <v>123</v>
      </c>
      <c r="E684" s="2" t="s">
        <v>1416</v>
      </c>
      <c r="F684" s="2" t="s">
        <v>1417</v>
      </c>
      <c r="G684" s="2" t="s">
        <v>1418</v>
      </c>
      <c r="H684" s="3" t="s">
        <v>8</v>
      </c>
      <c r="I684" s="2" t="s">
        <v>319</v>
      </c>
      <c r="J684" s="2" t="s">
        <v>395</v>
      </c>
      <c r="K684" s="2" t="s">
        <v>396</v>
      </c>
      <c r="L684" s="2" t="s">
        <v>155</v>
      </c>
      <c r="M684" s="2">
        <v>1</v>
      </c>
      <c r="N684" s="10" t="s">
        <v>875</v>
      </c>
    </row>
    <row r="685" spans="1:14" x14ac:dyDescent="0.2">
      <c r="A685" s="2">
        <v>1719</v>
      </c>
      <c r="B685" s="2" t="s">
        <v>434</v>
      </c>
      <c r="C685" s="2" t="s">
        <v>435</v>
      </c>
      <c r="D685" s="2" t="s">
        <v>81</v>
      </c>
      <c r="E685" s="2" t="s">
        <v>436</v>
      </c>
      <c r="F685" s="2" t="s">
        <v>424</v>
      </c>
      <c r="G685" s="2" t="s">
        <v>437</v>
      </c>
      <c r="H685" s="3" t="s">
        <v>8</v>
      </c>
      <c r="I685" s="2" t="s">
        <v>319</v>
      </c>
      <c r="J685" s="2" t="s">
        <v>395</v>
      </c>
      <c r="K685" s="2" t="s">
        <v>396</v>
      </c>
      <c r="L685" s="2" t="s">
        <v>155</v>
      </c>
      <c r="M685" s="2">
        <v>1</v>
      </c>
      <c r="N685" s="9" t="s">
        <v>875</v>
      </c>
    </row>
    <row r="686" spans="1:14" x14ac:dyDescent="0.2">
      <c r="A686" s="2">
        <v>1801</v>
      </c>
      <c r="B686" s="2" t="s">
        <v>1340</v>
      </c>
      <c r="C686" s="2" t="s">
        <v>1341</v>
      </c>
      <c r="D686" s="2" t="s">
        <v>48</v>
      </c>
      <c r="E686" s="2" t="s">
        <v>1342</v>
      </c>
      <c r="F686" s="2" t="s">
        <v>924</v>
      </c>
      <c r="G686" s="2" t="s">
        <v>1343</v>
      </c>
      <c r="H686" s="3" t="s">
        <v>8</v>
      </c>
      <c r="I686" s="2" t="s">
        <v>85</v>
      </c>
      <c r="J686" s="2" t="s">
        <v>395</v>
      </c>
      <c r="K686" s="2" t="s">
        <v>396</v>
      </c>
      <c r="L686" s="2" t="s">
        <v>155</v>
      </c>
      <c r="M686" s="2">
        <v>1</v>
      </c>
      <c r="N686" s="10" t="s">
        <v>875</v>
      </c>
    </row>
    <row r="687" spans="1:14" x14ac:dyDescent="0.2">
      <c r="A687" s="2">
        <v>1808</v>
      </c>
      <c r="B687" s="2" t="s">
        <v>1336</v>
      </c>
      <c r="C687" s="2" t="s">
        <v>1337</v>
      </c>
      <c r="D687" s="2" t="s">
        <v>123</v>
      </c>
      <c r="E687" s="2" t="s">
        <v>1338</v>
      </c>
      <c r="F687" s="2" t="s">
        <v>607</v>
      </c>
      <c r="G687" s="2" t="s">
        <v>1339</v>
      </c>
      <c r="H687" s="3" t="s">
        <v>8</v>
      </c>
      <c r="I687" s="2" t="s">
        <v>319</v>
      </c>
      <c r="J687" s="2" t="s">
        <v>395</v>
      </c>
      <c r="K687" s="2" t="s">
        <v>396</v>
      </c>
      <c r="L687" s="2" t="s">
        <v>155</v>
      </c>
      <c r="M687" s="2">
        <v>1</v>
      </c>
      <c r="N687" s="10" t="s">
        <v>875</v>
      </c>
    </row>
    <row r="688" spans="1:14" x14ac:dyDescent="0.2">
      <c r="A688" s="2">
        <v>1844</v>
      </c>
      <c r="B688" s="2" t="s">
        <v>410</v>
      </c>
      <c r="C688" s="2" t="s">
        <v>411</v>
      </c>
      <c r="D688" s="2" t="s">
        <v>123</v>
      </c>
      <c r="E688" s="2" t="s">
        <v>412</v>
      </c>
      <c r="F688" s="2" t="s">
        <v>325</v>
      </c>
      <c r="G688" s="2" t="s">
        <v>413</v>
      </c>
      <c r="H688" s="3" t="s">
        <v>8</v>
      </c>
      <c r="I688" s="2" t="s">
        <v>319</v>
      </c>
      <c r="J688" s="2" t="s">
        <v>395</v>
      </c>
      <c r="K688" s="2" t="s">
        <v>396</v>
      </c>
      <c r="L688" s="2" t="s">
        <v>155</v>
      </c>
      <c r="M688" s="2">
        <v>1</v>
      </c>
      <c r="N688" s="10" t="s">
        <v>875</v>
      </c>
    </row>
    <row r="689" spans="1:14" x14ac:dyDescent="0.2">
      <c r="A689" s="2">
        <v>1875</v>
      </c>
      <c r="B689" s="2" t="s">
        <v>404</v>
      </c>
      <c r="C689" s="2" t="s">
        <v>405</v>
      </c>
      <c r="D689" s="2" t="s">
        <v>315</v>
      </c>
      <c r="E689" s="2" t="s">
        <v>406</v>
      </c>
      <c r="F689" s="2" t="s">
        <v>407</v>
      </c>
      <c r="G689" s="2" t="s">
        <v>408</v>
      </c>
      <c r="H689" s="3" t="s">
        <v>8</v>
      </c>
      <c r="I689" s="2" t="s">
        <v>319</v>
      </c>
      <c r="J689" s="2" t="s">
        <v>395</v>
      </c>
      <c r="K689" s="2" t="s">
        <v>396</v>
      </c>
      <c r="L689" s="2" t="s">
        <v>155</v>
      </c>
      <c r="M689" s="2">
        <v>1</v>
      </c>
      <c r="N689" s="10" t="s">
        <v>875</v>
      </c>
    </row>
    <row r="690" spans="1:14" x14ac:dyDescent="0.2">
      <c r="A690" s="2">
        <v>1887</v>
      </c>
      <c r="B690" s="2" t="s">
        <v>1310</v>
      </c>
      <c r="C690" s="2" t="s">
        <v>1311</v>
      </c>
      <c r="D690" s="2" t="s">
        <v>123</v>
      </c>
      <c r="E690" s="2" t="s">
        <v>1312</v>
      </c>
      <c r="F690" s="2" t="s">
        <v>424</v>
      </c>
      <c r="G690" s="2" t="s">
        <v>1313</v>
      </c>
      <c r="H690" s="3" t="s">
        <v>8</v>
      </c>
      <c r="I690" s="2" t="s">
        <v>319</v>
      </c>
      <c r="J690" s="2" t="s">
        <v>395</v>
      </c>
      <c r="K690" s="2" t="s">
        <v>396</v>
      </c>
      <c r="L690" s="2" t="s">
        <v>155</v>
      </c>
      <c r="M690" s="2">
        <v>1</v>
      </c>
      <c r="N690" s="10" t="s">
        <v>875</v>
      </c>
    </row>
    <row r="691" spans="1:14" x14ac:dyDescent="0.2">
      <c r="A691" s="2">
        <v>1913</v>
      </c>
      <c r="B691" s="2" t="s">
        <v>390</v>
      </c>
      <c r="C691" s="2" t="s">
        <v>391</v>
      </c>
      <c r="D691" s="2" t="s">
        <v>27</v>
      </c>
      <c r="E691" s="2" t="s">
        <v>392</v>
      </c>
      <c r="F691" s="2" t="s">
        <v>393</v>
      </c>
      <c r="G691" s="2" t="s">
        <v>394</v>
      </c>
      <c r="H691" s="3" t="s">
        <v>8</v>
      </c>
      <c r="I691" s="2" t="s">
        <v>31</v>
      </c>
      <c r="J691" s="2" t="s">
        <v>395</v>
      </c>
      <c r="K691" s="2" t="s">
        <v>396</v>
      </c>
      <c r="L691" s="2" t="s">
        <v>155</v>
      </c>
      <c r="M691" s="2">
        <v>1</v>
      </c>
      <c r="N691" s="9" t="s">
        <v>875</v>
      </c>
    </row>
    <row r="692" spans="1:14" x14ac:dyDescent="0.2">
      <c r="A692" s="2">
        <v>1942</v>
      </c>
      <c r="B692" s="2" t="s">
        <v>1277</v>
      </c>
      <c r="C692" s="2" t="s">
        <v>1278</v>
      </c>
      <c r="D692" s="2" t="s">
        <v>48</v>
      </c>
      <c r="E692" s="2" t="s">
        <v>1279</v>
      </c>
      <c r="F692" s="2" t="s">
        <v>578</v>
      </c>
      <c r="G692" s="2" t="s">
        <v>1280</v>
      </c>
      <c r="H692" s="3" t="s">
        <v>8</v>
      </c>
      <c r="I692" s="2" t="s">
        <v>367</v>
      </c>
      <c r="J692" s="2" t="s">
        <v>395</v>
      </c>
      <c r="K692" s="2" t="s">
        <v>396</v>
      </c>
      <c r="L692" s="2" t="s">
        <v>155</v>
      </c>
      <c r="M692" s="2">
        <v>1</v>
      </c>
      <c r="N692" s="10" t="s">
        <v>875</v>
      </c>
    </row>
    <row r="693" spans="1:14" x14ac:dyDescent="0.2">
      <c r="A693" s="2">
        <v>2063</v>
      </c>
      <c r="B693" s="2" t="s">
        <v>1226</v>
      </c>
      <c r="C693" s="2" t="s">
        <v>1227</v>
      </c>
      <c r="D693" s="2" t="s">
        <v>48</v>
      </c>
      <c r="E693" s="2" t="s">
        <v>1228</v>
      </c>
      <c r="F693" s="2" t="s">
        <v>50</v>
      </c>
      <c r="G693" s="2" t="s">
        <v>1229</v>
      </c>
      <c r="H693" s="3" t="s">
        <v>8</v>
      </c>
      <c r="I693" s="2" t="s">
        <v>52</v>
      </c>
      <c r="J693" s="2" t="s">
        <v>395</v>
      </c>
      <c r="K693" s="2" t="s">
        <v>396</v>
      </c>
      <c r="L693" s="2" t="s">
        <v>155</v>
      </c>
      <c r="M693" s="2">
        <v>1</v>
      </c>
      <c r="N693" s="10" t="s">
        <v>875</v>
      </c>
    </row>
    <row r="694" spans="1:14" x14ac:dyDescent="0.2">
      <c r="A694" s="2">
        <v>2121</v>
      </c>
      <c r="B694" s="2" t="s">
        <v>1180</v>
      </c>
      <c r="C694" s="2" t="s">
        <v>1181</v>
      </c>
      <c r="D694" s="2" t="s">
        <v>123</v>
      </c>
      <c r="E694" s="2" t="s">
        <v>1182</v>
      </c>
      <c r="F694" s="2" t="s">
        <v>325</v>
      </c>
      <c r="G694" s="2" t="s">
        <v>1183</v>
      </c>
      <c r="H694" s="3" t="s">
        <v>8</v>
      </c>
      <c r="I694" s="2" t="s">
        <v>319</v>
      </c>
      <c r="J694" s="2" t="s">
        <v>395</v>
      </c>
      <c r="K694" s="2" t="s">
        <v>396</v>
      </c>
      <c r="L694" s="2" t="s">
        <v>155</v>
      </c>
      <c r="M694" s="2">
        <v>1</v>
      </c>
      <c r="N694" s="10" t="s">
        <v>875</v>
      </c>
    </row>
    <row r="695" spans="1:14" x14ac:dyDescent="0.2">
      <c r="A695" s="2">
        <v>2165</v>
      </c>
      <c r="B695" s="2" t="s">
        <v>1149</v>
      </c>
      <c r="C695" s="2" t="s">
        <v>1150</v>
      </c>
      <c r="D695" s="2" t="s">
        <v>123</v>
      </c>
      <c r="E695" s="2" t="s">
        <v>1151</v>
      </c>
      <c r="F695" s="2" t="s">
        <v>424</v>
      </c>
      <c r="G695" s="2" t="s">
        <v>1152</v>
      </c>
      <c r="H695" s="3" t="s">
        <v>8</v>
      </c>
      <c r="I695" s="2" t="s">
        <v>319</v>
      </c>
      <c r="J695" s="2" t="s">
        <v>395</v>
      </c>
      <c r="K695" s="2" t="s">
        <v>396</v>
      </c>
      <c r="L695" s="2" t="s">
        <v>155</v>
      </c>
      <c r="M695" s="2">
        <v>1</v>
      </c>
      <c r="N695" s="10" t="s">
        <v>875</v>
      </c>
    </row>
    <row r="696" spans="1:14" x14ac:dyDescent="0.2">
      <c r="A696" s="2">
        <v>2264</v>
      </c>
      <c r="B696" s="2" t="s">
        <v>1099</v>
      </c>
      <c r="C696" s="2" t="s">
        <v>1100</v>
      </c>
      <c r="D696" s="2" t="s">
        <v>67</v>
      </c>
      <c r="E696" s="2" t="s">
        <v>1101</v>
      </c>
      <c r="F696" s="2" t="s">
        <v>219</v>
      </c>
      <c r="G696" s="2" t="s">
        <v>1102</v>
      </c>
      <c r="H696" s="3" t="s">
        <v>8</v>
      </c>
      <c r="I696" s="2" t="s">
        <v>71</v>
      </c>
      <c r="J696" s="2" t="s">
        <v>395</v>
      </c>
      <c r="K696" s="2" t="s">
        <v>396</v>
      </c>
      <c r="L696" s="2" t="s">
        <v>155</v>
      </c>
      <c r="M696" s="2">
        <v>1</v>
      </c>
      <c r="N696" s="10" t="s">
        <v>875</v>
      </c>
    </row>
    <row r="697" spans="1:14" x14ac:dyDescent="0.2">
      <c r="A697" s="2">
        <v>2383</v>
      </c>
      <c r="B697" s="2" t="s">
        <v>1006</v>
      </c>
      <c r="C697" s="2" t="s">
        <v>1007</v>
      </c>
      <c r="D697" s="2" t="s">
        <v>48</v>
      </c>
      <c r="E697" s="2" t="s">
        <v>1008</v>
      </c>
      <c r="F697" s="2" t="s">
        <v>1009</v>
      </c>
      <c r="G697" s="2" t="s">
        <v>1010</v>
      </c>
      <c r="H697" s="3" t="s">
        <v>8</v>
      </c>
      <c r="I697" s="2" t="s">
        <v>85</v>
      </c>
      <c r="J697" s="2" t="s">
        <v>395</v>
      </c>
      <c r="K697" s="2" t="s">
        <v>396</v>
      </c>
      <c r="L697" s="2" t="s">
        <v>155</v>
      </c>
      <c r="M697" s="2">
        <v>1</v>
      </c>
      <c r="N697" s="10" t="s">
        <v>875</v>
      </c>
    </row>
    <row r="698" spans="1:14" x14ac:dyDescent="0.2">
      <c r="A698" s="2">
        <v>2484</v>
      </c>
      <c r="B698" s="2" t="s">
        <v>930</v>
      </c>
      <c r="C698" s="2" t="s">
        <v>931</v>
      </c>
      <c r="D698" s="2" t="s">
        <v>48</v>
      </c>
      <c r="E698" s="2" t="s">
        <v>932</v>
      </c>
      <c r="F698" s="2" t="s">
        <v>933</v>
      </c>
      <c r="G698" s="2" t="s">
        <v>934</v>
      </c>
      <c r="H698" s="3" t="s">
        <v>8</v>
      </c>
      <c r="I698" s="2" t="s">
        <v>52</v>
      </c>
      <c r="J698" s="2" t="s">
        <v>395</v>
      </c>
      <c r="K698" s="2" t="s">
        <v>396</v>
      </c>
      <c r="L698" s="2" t="s">
        <v>155</v>
      </c>
      <c r="M698" s="2">
        <v>1</v>
      </c>
      <c r="N698" s="10" t="s">
        <v>875</v>
      </c>
    </row>
    <row r="699" spans="1:14" x14ac:dyDescent="0.2">
      <c r="A699" s="2">
        <v>2514</v>
      </c>
      <c r="B699" s="2" t="s">
        <v>898</v>
      </c>
      <c r="C699" s="2" t="s">
        <v>899</v>
      </c>
      <c r="D699" s="2" t="s">
        <v>48</v>
      </c>
      <c r="E699" s="2" t="s">
        <v>900</v>
      </c>
      <c r="F699" s="2" t="s">
        <v>842</v>
      </c>
      <c r="G699" s="2" t="s">
        <v>901</v>
      </c>
      <c r="H699" s="3" t="s">
        <v>8</v>
      </c>
      <c r="I699" s="2" t="s">
        <v>713</v>
      </c>
      <c r="J699" s="2" t="s">
        <v>395</v>
      </c>
      <c r="K699" s="2" t="s">
        <v>396</v>
      </c>
      <c r="L699" s="2" t="s">
        <v>155</v>
      </c>
      <c r="M699" s="2">
        <v>1</v>
      </c>
      <c r="N699" s="10" t="s">
        <v>875</v>
      </c>
    </row>
    <row r="700" spans="1:14" x14ac:dyDescent="0.2">
      <c r="A700" s="2">
        <v>167</v>
      </c>
      <c r="B700" s="2" t="s">
        <v>2175</v>
      </c>
      <c r="C700" s="2" t="s">
        <v>2176</v>
      </c>
      <c r="D700" s="2" t="s">
        <v>48</v>
      </c>
      <c r="E700" s="2" t="s">
        <v>2177</v>
      </c>
      <c r="F700" s="2" t="s">
        <v>842</v>
      </c>
      <c r="G700" s="2" t="s">
        <v>2178</v>
      </c>
      <c r="H700" s="3" t="s">
        <v>8</v>
      </c>
      <c r="I700" s="2" t="s">
        <v>85</v>
      </c>
      <c r="J700" s="2" t="s">
        <v>1131</v>
      </c>
      <c r="K700" s="2" t="s">
        <v>158</v>
      </c>
      <c r="L700" s="2" t="s">
        <v>155</v>
      </c>
      <c r="M700" s="2">
        <v>1</v>
      </c>
      <c r="N700" s="10" t="s">
        <v>875</v>
      </c>
    </row>
    <row r="701" spans="1:14" x14ac:dyDescent="0.2">
      <c r="A701" s="2">
        <v>201</v>
      </c>
      <c r="B701" s="2" t="s">
        <v>2160</v>
      </c>
      <c r="C701" s="2" t="s">
        <v>2161</v>
      </c>
      <c r="D701" s="2" t="s">
        <v>48</v>
      </c>
      <c r="E701" s="2" t="s">
        <v>2162</v>
      </c>
      <c r="F701" s="2" t="s">
        <v>285</v>
      </c>
      <c r="G701" s="2" t="s">
        <v>2163</v>
      </c>
      <c r="H701" s="3" t="s">
        <v>8</v>
      </c>
      <c r="I701" s="2" t="s">
        <v>85</v>
      </c>
      <c r="J701" s="2" t="s">
        <v>1131</v>
      </c>
      <c r="K701" s="2" t="s">
        <v>158</v>
      </c>
      <c r="L701" s="2" t="s">
        <v>155</v>
      </c>
      <c r="M701" s="2">
        <v>1</v>
      </c>
      <c r="N701" s="10" t="s">
        <v>875</v>
      </c>
    </row>
    <row r="702" spans="1:14" x14ac:dyDescent="0.2">
      <c r="A702" s="2">
        <v>220</v>
      </c>
      <c r="B702" s="2" t="s">
        <v>826</v>
      </c>
      <c r="C702" s="2" t="s">
        <v>827</v>
      </c>
      <c r="D702" s="2" t="s">
        <v>67</v>
      </c>
      <c r="E702" s="2" t="s">
        <v>828</v>
      </c>
      <c r="F702" s="2" t="s">
        <v>597</v>
      </c>
      <c r="G702" s="2" t="s">
        <v>829</v>
      </c>
      <c r="H702" s="3" t="s">
        <v>8</v>
      </c>
      <c r="I702" s="2" t="s">
        <v>71</v>
      </c>
      <c r="J702" s="2" t="s">
        <v>157</v>
      </c>
      <c r="K702" s="2" t="s">
        <v>158</v>
      </c>
      <c r="L702" s="2" t="s">
        <v>155</v>
      </c>
      <c r="M702" s="2">
        <v>1</v>
      </c>
      <c r="N702" s="10" t="s">
        <v>875</v>
      </c>
    </row>
    <row r="703" spans="1:14" x14ac:dyDescent="0.2">
      <c r="A703" s="2">
        <v>257</v>
      </c>
      <c r="B703" s="2" t="s">
        <v>821</v>
      </c>
      <c r="C703" s="2" t="s">
        <v>822</v>
      </c>
      <c r="D703" s="2" t="s">
        <v>67</v>
      </c>
      <c r="E703" s="2" t="s">
        <v>823</v>
      </c>
      <c r="F703" s="2" t="s">
        <v>597</v>
      </c>
      <c r="G703" s="2" t="s">
        <v>824</v>
      </c>
      <c r="H703" s="3" t="s">
        <v>8</v>
      </c>
      <c r="I703" s="2" t="s">
        <v>71</v>
      </c>
      <c r="J703" s="2" t="s">
        <v>1131</v>
      </c>
      <c r="K703" s="2" t="s">
        <v>158</v>
      </c>
      <c r="L703" s="2" t="s">
        <v>155</v>
      </c>
      <c r="M703" s="2">
        <v>1</v>
      </c>
      <c r="N703" s="10" t="s">
        <v>875</v>
      </c>
    </row>
    <row r="704" spans="1:14" x14ac:dyDescent="0.2">
      <c r="A704" s="2">
        <v>259</v>
      </c>
      <c r="B704" s="2" t="s">
        <v>821</v>
      </c>
      <c r="C704" s="2" t="s">
        <v>822</v>
      </c>
      <c r="D704" s="2" t="s">
        <v>67</v>
      </c>
      <c r="E704" s="2" t="s">
        <v>823</v>
      </c>
      <c r="F704" s="2" t="s">
        <v>597</v>
      </c>
      <c r="G704" s="2" t="s">
        <v>824</v>
      </c>
      <c r="H704" s="3" t="s">
        <v>8</v>
      </c>
      <c r="I704" s="2" t="s">
        <v>71</v>
      </c>
      <c r="J704" s="2" t="s">
        <v>157</v>
      </c>
      <c r="K704" s="2" t="s">
        <v>158</v>
      </c>
      <c r="L704" s="2" t="s">
        <v>155</v>
      </c>
      <c r="M704" s="2">
        <v>1</v>
      </c>
      <c r="N704" s="10" t="s">
        <v>875</v>
      </c>
    </row>
    <row r="705" spans="1:14" x14ac:dyDescent="0.2">
      <c r="A705" s="2">
        <v>276</v>
      </c>
      <c r="B705" s="2" t="s">
        <v>2148</v>
      </c>
      <c r="C705" s="2" t="s">
        <v>2149</v>
      </c>
      <c r="D705" s="2" t="s">
        <v>48</v>
      </c>
      <c r="E705" s="2" t="s">
        <v>2150</v>
      </c>
      <c r="F705" s="2" t="s">
        <v>924</v>
      </c>
      <c r="G705" s="2" t="s">
        <v>2151</v>
      </c>
      <c r="H705" s="3" t="s">
        <v>8</v>
      </c>
      <c r="I705" s="2" t="s">
        <v>85</v>
      </c>
      <c r="J705" s="2" t="s">
        <v>1131</v>
      </c>
      <c r="K705" s="2" t="s">
        <v>158</v>
      </c>
      <c r="L705" s="2" t="s">
        <v>155</v>
      </c>
      <c r="M705" s="2">
        <v>1</v>
      </c>
      <c r="N705" s="10" t="s">
        <v>875</v>
      </c>
    </row>
    <row r="706" spans="1:14" x14ac:dyDescent="0.2">
      <c r="A706" s="2">
        <v>324</v>
      </c>
      <c r="B706" s="2" t="s">
        <v>2132</v>
      </c>
      <c r="C706" s="2" t="s">
        <v>2133</v>
      </c>
      <c r="D706" s="2" t="s">
        <v>48</v>
      </c>
      <c r="E706" s="2" t="s">
        <v>2134</v>
      </c>
      <c r="F706" s="2" t="s">
        <v>924</v>
      </c>
      <c r="G706" s="2" t="s">
        <v>2135</v>
      </c>
      <c r="H706" s="3" t="s">
        <v>8</v>
      </c>
      <c r="I706" s="2" t="s">
        <v>85</v>
      </c>
      <c r="J706" s="2" t="s">
        <v>1131</v>
      </c>
      <c r="K706" s="2" t="s">
        <v>158</v>
      </c>
      <c r="L706" s="2" t="s">
        <v>155</v>
      </c>
      <c r="M706" s="2">
        <v>1</v>
      </c>
      <c r="N706" s="10" t="s">
        <v>875</v>
      </c>
    </row>
    <row r="707" spans="1:14" x14ac:dyDescent="0.2">
      <c r="A707" s="2">
        <v>358</v>
      </c>
      <c r="B707" s="2" t="s">
        <v>803</v>
      </c>
      <c r="C707" s="2" t="s">
        <v>804</v>
      </c>
      <c r="D707" s="2" t="s">
        <v>315</v>
      </c>
      <c r="E707" s="2" t="s">
        <v>805</v>
      </c>
      <c r="F707" s="2" t="s">
        <v>806</v>
      </c>
      <c r="G707" s="2" t="s">
        <v>807</v>
      </c>
      <c r="H707" s="3" t="s">
        <v>8</v>
      </c>
      <c r="I707" s="2" t="s">
        <v>319</v>
      </c>
      <c r="J707" s="2" t="s">
        <v>548</v>
      </c>
      <c r="K707" s="2" t="s">
        <v>158</v>
      </c>
      <c r="L707" s="2" t="s">
        <v>155</v>
      </c>
      <c r="M707" s="2">
        <v>1</v>
      </c>
      <c r="N707" s="9" t="s">
        <v>875</v>
      </c>
    </row>
    <row r="708" spans="1:14" x14ac:dyDescent="0.2">
      <c r="A708" s="2">
        <v>381</v>
      </c>
      <c r="B708" s="2" t="s">
        <v>2087</v>
      </c>
      <c r="C708" s="2" t="s">
        <v>2088</v>
      </c>
      <c r="D708" s="2" t="s">
        <v>123</v>
      </c>
      <c r="E708" s="2" t="s">
        <v>2089</v>
      </c>
      <c r="F708" s="2" t="s">
        <v>872</v>
      </c>
      <c r="G708" s="2" t="s">
        <v>2090</v>
      </c>
      <c r="H708" s="3" t="s">
        <v>8</v>
      </c>
      <c r="I708" s="2" t="s">
        <v>319</v>
      </c>
      <c r="J708" s="2" t="s">
        <v>157</v>
      </c>
      <c r="K708" s="2" t="s">
        <v>158</v>
      </c>
      <c r="L708" s="2" t="s">
        <v>155</v>
      </c>
      <c r="M708" s="2">
        <v>1</v>
      </c>
      <c r="N708" s="10" t="s">
        <v>875</v>
      </c>
    </row>
    <row r="709" spans="1:14" x14ac:dyDescent="0.2">
      <c r="A709" s="2">
        <v>419</v>
      </c>
      <c r="B709" s="2" t="s">
        <v>2057</v>
      </c>
      <c r="C709" s="2" t="s">
        <v>2058</v>
      </c>
      <c r="D709" s="2" t="s">
        <v>81</v>
      </c>
      <c r="E709" s="2" t="s">
        <v>2059</v>
      </c>
      <c r="F709" s="2" t="s">
        <v>2060</v>
      </c>
      <c r="G709" s="2" t="s">
        <v>2061</v>
      </c>
      <c r="H709" s="3" t="s">
        <v>8</v>
      </c>
      <c r="I709" s="2" t="s">
        <v>367</v>
      </c>
      <c r="J709" s="2" t="s">
        <v>1131</v>
      </c>
      <c r="K709" s="2" t="s">
        <v>158</v>
      </c>
      <c r="L709" s="2" t="s">
        <v>155</v>
      </c>
      <c r="M709" s="2">
        <v>1</v>
      </c>
      <c r="N709" s="10" t="s">
        <v>875</v>
      </c>
    </row>
    <row r="710" spans="1:14" x14ac:dyDescent="0.2">
      <c r="A710" s="2">
        <v>453</v>
      </c>
      <c r="B710" s="2" t="s">
        <v>2039</v>
      </c>
      <c r="C710" s="2" t="s">
        <v>2040</v>
      </c>
      <c r="D710" s="2" t="s">
        <v>48</v>
      </c>
      <c r="E710" s="2" t="s">
        <v>2041</v>
      </c>
      <c r="F710" s="2" t="s">
        <v>765</v>
      </c>
      <c r="G710" s="2" t="s">
        <v>2042</v>
      </c>
      <c r="H710" s="3" t="s">
        <v>8</v>
      </c>
      <c r="I710" s="2" t="s">
        <v>85</v>
      </c>
      <c r="J710" s="2" t="s">
        <v>1131</v>
      </c>
      <c r="K710" s="2" t="s">
        <v>158</v>
      </c>
      <c r="L710" s="2" t="s">
        <v>155</v>
      </c>
      <c r="M710" s="2">
        <v>1</v>
      </c>
      <c r="N710" s="10" t="s">
        <v>875</v>
      </c>
    </row>
    <row r="711" spans="1:14" x14ac:dyDescent="0.2">
      <c r="A711" s="2">
        <v>567</v>
      </c>
      <c r="B711" s="2" t="s">
        <v>1965</v>
      </c>
      <c r="C711" s="2" t="s">
        <v>1966</v>
      </c>
      <c r="D711" s="2" t="s">
        <v>48</v>
      </c>
      <c r="E711" s="2" t="s">
        <v>1967</v>
      </c>
      <c r="F711" s="2" t="s">
        <v>707</v>
      </c>
      <c r="G711" s="2" t="s">
        <v>1968</v>
      </c>
      <c r="H711" s="3" t="s">
        <v>8</v>
      </c>
      <c r="I711" s="2" t="s">
        <v>367</v>
      </c>
      <c r="J711" s="2" t="s">
        <v>1131</v>
      </c>
      <c r="K711" s="2" t="s">
        <v>158</v>
      </c>
      <c r="L711" s="2" t="s">
        <v>155</v>
      </c>
      <c r="M711" s="2">
        <v>1</v>
      </c>
      <c r="N711" s="10" t="s">
        <v>875</v>
      </c>
    </row>
    <row r="712" spans="1:14" x14ac:dyDescent="0.2">
      <c r="A712" s="2">
        <v>608</v>
      </c>
      <c r="B712" s="2" t="s">
        <v>1938</v>
      </c>
      <c r="C712" s="2" t="s">
        <v>1939</v>
      </c>
      <c r="D712" s="2" t="s">
        <v>67</v>
      </c>
      <c r="E712" s="2" t="s">
        <v>1940</v>
      </c>
      <c r="F712" s="2" t="s">
        <v>1932</v>
      </c>
      <c r="G712" s="2" t="s">
        <v>1941</v>
      </c>
      <c r="H712" s="3" t="s">
        <v>8</v>
      </c>
      <c r="I712" s="2" t="s">
        <v>31</v>
      </c>
      <c r="J712" s="2" t="s">
        <v>157</v>
      </c>
      <c r="K712" s="2" t="s">
        <v>158</v>
      </c>
      <c r="L712" s="2" t="s">
        <v>155</v>
      </c>
      <c r="M712" s="2">
        <v>1</v>
      </c>
      <c r="N712" s="10" t="s">
        <v>875</v>
      </c>
    </row>
    <row r="713" spans="1:14" x14ac:dyDescent="0.2">
      <c r="A713" s="2">
        <v>620</v>
      </c>
      <c r="B713" s="2" t="s">
        <v>1929</v>
      </c>
      <c r="C713" s="2" t="s">
        <v>1930</v>
      </c>
      <c r="D713" s="2" t="s">
        <v>123</v>
      </c>
      <c r="E713" s="2" t="s">
        <v>1931</v>
      </c>
      <c r="F713" s="2" t="s">
        <v>1932</v>
      </c>
      <c r="G713" s="2" t="s">
        <v>1933</v>
      </c>
      <c r="H713" s="3" t="s">
        <v>8</v>
      </c>
      <c r="I713" s="2" t="s">
        <v>31</v>
      </c>
      <c r="J713" s="2" t="s">
        <v>157</v>
      </c>
      <c r="K713" s="2" t="s">
        <v>158</v>
      </c>
      <c r="L713" s="2" t="s">
        <v>155</v>
      </c>
      <c r="M713" s="2">
        <v>1</v>
      </c>
      <c r="N713" s="10" t="s">
        <v>875</v>
      </c>
    </row>
    <row r="714" spans="1:14" x14ac:dyDescent="0.2">
      <c r="A714" s="2">
        <v>637</v>
      </c>
      <c r="B714" s="2" t="s">
        <v>694</v>
      </c>
      <c r="C714" s="2" t="s">
        <v>695</v>
      </c>
      <c r="D714" s="2" t="s">
        <v>372</v>
      </c>
      <c r="E714" s="2" t="s">
        <v>696</v>
      </c>
      <c r="F714" s="2" t="s">
        <v>697</v>
      </c>
      <c r="G714" s="2" t="s">
        <v>698</v>
      </c>
      <c r="H714" s="3" t="s">
        <v>8</v>
      </c>
      <c r="I714" s="2" t="s">
        <v>319</v>
      </c>
      <c r="J714" s="2" t="s">
        <v>157</v>
      </c>
      <c r="K714" s="2" t="s">
        <v>158</v>
      </c>
      <c r="L714" s="2" t="s">
        <v>155</v>
      </c>
      <c r="M714" s="2">
        <v>1</v>
      </c>
      <c r="N714" s="10" t="s">
        <v>875</v>
      </c>
    </row>
    <row r="715" spans="1:14" x14ac:dyDescent="0.2">
      <c r="A715" s="2">
        <v>718</v>
      </c>
      <c r="B715" s="2" t="s">
        <v>1862</v>
      </c>
      <c r="C715" s="2" t="s">
        <v>1863</v>
      </c>
      <c r="D715" s="2" t="s">
        <v>27</v>
      </c>
      <c r="E715" s="2" t="s">
        <v>1864</v>
      </c>
      <c r="F715" s="2" t="s">
        <v>679</v>
      </c>
      <c r="G715" s="2" t="s">
        <v>1865</v>
      </c>
      <c r="H715" s="3" t="s">
        <v>8</v>
      </c>
      <c r="I715" s="2" t="s">
        <v>71</v>
      </c>
      <c r="J715" s="2" t="s">
        <v>1131</v>
      </c>
      <c r="K715" s="2" t="s">
        <v>158</v>
      </c>
      <c r="L715" s="2" t="s">
        <v>155</v>
      </c>
      <c r="M715" s="2">
        <v>1</v>
      </c>
      <c r="N715" s="10" t="s">
        <v>875</v>
      </c>
    </row>
    <row r="716" spans="1:14" x14ac:dyDescent="0.2">
      <c r="A716" s="2">
        <v>743</v>
      </c>
      <c r="B716" s="2" t="s">
        <v>1847</v>
      </c>
      <c r="C716" s="2" t="s">
        <v>1848</v>
      </c>
      <c r="D716" s="2" t="s">
        <v>27</v>
      </c>
      <c r="E716" s="2" t="s">
        <v>1849</v>
      </c>
      <c r="F716" s="2" t="s">
        <v>679</v>
      </c>
      <c r="G716" s="2" t="s">
        <v>1850</v>
      </c>
      <c r="H716" s="3" t="s">
        <v>8</v>
      </c>
      <c r="I716" s="2" t="s">
        <v>71</v>
      </c>
      <c r="J716" s="2" t="s">
        <v>157</v>
      </c>
      <c r="K716" s="2" t="s">
        <v>158</v>
      </c>
      <c r="L716" s="2" t="s">
        <v>155</v>
      </c>
      <c r="M716" s="2">
        <v>1</v>
      </c>
      <c r="N716" s="10" t="s">
        <v>875</v>
      </c>
    </row>
    <row r="717" spans="1:14" x14ac:dyDescent="0.2">
      <c r="A717" s="2">
        <v>812</v>
      </c>
      <c r="B717" s="2" t="s">
        <v>666</v>
      </c>
      <c r="C717" s="2" t="s">
        <v>667</v>
      </c>
      <c r="D717" s="2" t="s">
        <v>27</v>
      </c>
      <c r="E717" s="2" t="s">
        <v>668</v>
      </c>
      <c r="F717" s="2" t="s">
        <v>669</v>
      </c>
      <c r="G717" s="2" t="s">
        <v>670</v>
      </c>
      <c r="H717" s="3" t="s">
        <v>8</v>
      </c>
      <c r="I717" s="2" t="s">
        <v>71</v>
      </c>
      <c r="J717" s="2" t="s">
        <v>157</v>
      </c>
      <c r="K717" s="2" t="s">
        <v>158</v>
      </c>
      <c r="L717" s="2" t="s">
        <v>155</v>
      </c>
      <c r="M717" s="2">
        <v>1</v>
      </c>
      <c r="N717" s="10" t="s">
        <v>875</v>
      </c>
    </row>
    <row r="718" spans="1:14" x14ac:dyDescent="0.2">
      <c r="A718" s="2">
        <v>824</v>
      </c>
      <c r="B718" s="2" t="s">
        <v>1811</v>
      </c>
      <c r="C718" s="2" t="s">
        <v>1812</v>
      </c>
      <c r="D718" s="2" t="s">
        <v>48</v>
      </c>
      <c r="E718" s="2" t="s">
        <v>1813</v>
      </c>
      <c r="F718" s="2" t="s">
        <v>884</v>
      </c>
      <c r="G718" s="2" t="s">
        <v>1814</v>
      </c>
      <c r="H718" s="3" t="s">
        <v>8</v>
      </c>
      <c r="I718" s="2" t="s">
        <v>367</v>
      </c>
      <c r="J718" s="2" t="s">
        <v>1131</v>
      </c>
      <c r="K718" s="2" t="s">
        <v>158</v>
      </c>
      <c r="L718" s="2" t="s">
        <v>155</v>
      </c>
      <c r="M718" s="2">
        <v>1</v>
      </c>
      <c r="N718" s="10" t="s">
        <v>875</v>
      </c>
    </row>
    <row r="719" spans="1:14" x14ac:dyDescent="0.2">
      <c r="A719" s="2">
        <v>848</v>
      </c>
      <c r="B719" s="2" t="s">
        <v>1788</v>
      </c>
      <c r="C719" s="2" t="s">
        <v>1789</v>
      </c>
      <c r="D719" s="2" t="s">
        <v>67</v>
      </c>
      <c r="E719" s="2" t="s">
        <v>1790</v>
      </c>
      <c r="F719" s="2" t="s">
        <v>69</v>
      </c>
      <c r="G719" s="2" t="s">
        <v>1791</v>
      </c>
      <c r="H719" s="3" t="s">
        <v>8</v>
      </c>
      <c r="I719" s="2" t="s">
        <v>71</v>
      </c>
      <c r="J719" s="2" t="s">
        <v>1131</v>
      </c>
      <c r="K719" s="2" t="s">
        <v>158</v>
      </c>
      <c r="L719" s="2" t="s">
        <v>155</v>
      </c>
      <c r="M719" s="2">
        <v>1</v>
      </c>
      <c r="N719" s="10" t="s">
        <v>875</v>
      </c>
    </row>
    <row r="720" spans="1:14" x14ac:dyDescent="0.2">
      <c r="A720" s="2">
        <v>859</v>
      </c>
      <c r="B720" s="2" t="s">
        <v>652</v>
      </c>
      <c r="C720" s="2" t="s">
        <v>653</v>
      </c>
      <c r="D720" s="2" t="s">
        <v>67</v>
      </c>
      <c r="E720" s="2" t="s">
        <v>654</v>
      </c>
      <c r="F720" s="2" t="s">
        <v>597</v>
      </c>
      <c r="G720" s="2" t="s">
        <v>655</v>
      </c>
      <c r="H720" s="3" t="s">
        <v>8</v>
      </c>
      <c r="I720" s="2" t="s">
        <v>71</v>
      </c>
      <c r="J720" s="2" t="s">
        <v>1131</v>
      </c>
      <c r="K720" s="2" t="s">
        <v>158</v>
      </c>
      <c r="L720" s="2" t="s">
        <v>155</v>
      </c>
      <c r="M720" s="2">
        <v>1</v>
      </c>
      <c r="N720" s="10" t="s">
        <v>875</v>
      </c>
    </row>
    <row r="721" spans="1:14" x14ac:dyDescent="0.2">
      <c r="A721" s="2">
        <v>861</v>
      </c>
      <c r="B721" s="2" t="s">
        <v>652</v>
      </c>
      <c r="C721" s="2" t="s">
        <v>653</v>
      </c>
      <c r="D721" s="2" t="s">
        <v>67</v>
      </c>
      <c r="E721" s="2" t="s">
        <v>654</v>
      </c>
      <c r="F721" s="2" t="s">
        <v>597</v>
      </c>
      <c r="G721" s="2" t="s">
        <v>655</v>
      </c>
      <c r="H721" s="3" t="s">
        <v>8</v>
      </c>
      <c r="I721" s="2" t="s">
        <v>71</v>
      </c>
      <c r="J721" s="2" t="s">
        <v>157</v>
      </c>
      <c r="K721" s="2" t="s">
        <v>158</v>
      </c>
      <c r="L721" s="2" t="s">
        <v>155</v>
      </c>
      <c r="M721" s="2">
        <v>1</v>
      </c>
      <c r="N721" s="10" t="s">
        <v>875</v>
      </c>
    </row>
    <row r="722" spans="1:14" x14ac:dyDescent="0.2">
      <c r="A722" s="2">
        <v>889</v>
      </c>
      <c r="B722" s="2" t="s">
        <v>657</v>
      </c>
      <c r="C722" s="2" t="s">
        <v>658</v>
      </c>
      <c r="D722" s="2" t="s">
        <v>67</v>
      </c>
      <c r="E722" s="2" t="s">
        <v>659</v>
      </c>
      <c r="F722" s="2" t="s">
        <v>660</v>
      </c>
      <c r="G722" s="2" t="s">
        <v>661</v>
      </c>
      <c r="H722" s="3" t="s">
        <v>8</v>
      </c>
      <c r="I722" s="2" t="s">
        <v>71</v>
      </c>
      <c r="J722" s="2" t="s">
        <v>157</v>
      </c>
      <c r="K722" s="2" t="s">
        <v>158</v>
      </c>
      <c r="L722" s="2" t="s">
        <v>155</v>
      </c>
      <c r="M722" s="2">
        <v>1</v>
      </c>
      <c r="N722" s="10" t="s">
        <v>875</v>
      </c>
    </row>
    <row r="723" spans="1:14" x14ac:dyDescent="0.2">
      <c r="A723" s="2">
        <v>923</v>
      </c>
      <c r="B723" s="2" t="s">
        <v>1768</v>
      </c>
      <c r="C723" s="2" t="s">
        <v>1769</v>
      </c>
      <c r="D723" s="2" t="s">
        <v>48</v>
      </c>
      <c r="E723" s="2" t="s">
        <v>1770</v>
      </c>
      <c r="F723" s="2" t="s">
        <v>1709</v>
      </c>
      <c r="G723" s="2" t="s">
        <v>1771</v>
      </c>
      <c r="H723" s="3" t="s">
        <v>8</v>
      </c>
      <c r="I723" s="2" t="s">
        <v>367</v>
      </c>
      <c r="J723" s="2" t="s">
        <v>1131</v>
      </c>
      <c r="K723" s="2" t="s">
        <v>158</v>
      </c>
      <c r="L723" s="2" t="s">
        <v>155</v>
      </c>
      <c r="M723" s="2">
        <v>1</v>
      </c>
      <c r="N723" s="10" t="s">
        <v>875</v>
      </c>
    </row>
    <row r="724" spans="1:14" x14ac:dyDescent="0.2">
      <c r="A724" s="2">
        <v>981</v>
      </c>
      <c r="B724" s="2" t="s">
        <v>1739</v>
      </c>
      <c r="C724" s="2" t="s">
        <v>1740</v>
      </c>
      <c r="D724" s="2" t="s">
        <v>48</v>
      </c>
      <c r="E724" s="2" t="s">
        <v>1741</v>
      </c>
      <c r="F724" s="2" t="s">
        <v>760</v>
      </c>
      <c r="G724" s="2" t="s">
        <v>1742</v>
      </c>
      <c r="H724" s="3" t="s">
        <v>8</v>
      </c>
      <c r="I724" s="2" t="s">
        <v>367</v>
      </c>
      <c r="J724" s="2" t="s">
        <v>157</v>
      </c>
      <c r="K724" s="2" t="s">
        <v>158</v>
      </c>
      <c r="L724" s="2" t="s">
        <v>155</v>
      </c>
      <c r="M724" s="2">
        <v>1</v>
      </c>
      <c r="N724" s="10" t="s">
        <v>875</v>
      </c>
    </row>
    <row r="725" spans="1:14" x14ac:dyDescent="0.2">
      <c r="A725" s="2">
        <v>999</v>
      </c>
      <c r="B725" s="2" t="s">
        <v>1735</v>
      </c>
      <c r="C725" s="2" t="s">
        <v>1736</v>
      </c>
      <c r="D725" s="2" t="s">
        <v>67</v>
      </c>
      <c r="E725" s="2" t="s">
        <v>1737</v>
      </c>
      <c r="F725" s="2" t="s">
        <v>597</v>
      </c>
      <c r="G725" s="2" t="s">
        <v>1738</v>
      </c>
      <c r="H725" s="3" t="s">
        <v>8</v>
      </c>
      <c r="I725" s="2" t="s">
        <v>71</v>
      </c>
      <c r="J725" s="2" t="s">
        <v>1131</v>
      </c>
      <c r="K725" s="2" t="s">
        <v>158</v>
      </c>
      <c r="L725" s="2" t="s">
        <v>155</v>
      </c>
      <c r="M725" s="2">
        <v>1</v>
      </c>
      <c r="N725" s="10" t="s">
        <v>875</v>
      </c>
    </row>
    <row r="726" spans="1:14" x14ac:dyDescent="0.2">
      <c r="A726" s="2">
        <v>1150</v>
      </c>
      <c r="B726" s="2" t="s">
        <v>558</v>
      </c>
      <c r="C726" s="2" t="s">
        <v>559</v>
      </c>
      <c r="D726" s="2" t="s">
        <v>123</v>
      </c>
      <c r="E726" s="2" t="s">
        <v>560</v>
      </c>
      <c r="F726" s="2" t="s">
        <v>561</v>
      </c>
      <c r="G726" s="2" t="s">
        <v>562</v>
      </c>
      <c r="H726" s="3" t="s">
        <v>8</v>
      </c>
      <c r="I726" s="2" t="s">
        <v>319</v>
      </c>
      <c r="J726" s="2" t="s">
        <v>1131</v>
      </c>
      <c r="K726" s="2" t="s">
        <v>158</v>
      </c>
      <c r="L726" s="2" t="s">
        <v>155</v>
      </c>
      <c r="M726" s="2">
        <v>1</v>
      </c>
      <c r="N726" s="10" t="s">
        <v>875</v>
      </c>
    </row>
    <row r="727" spans="1:14" x14ac:dyDescent="0.2">
      <c r="A727" s="2">
        <v>1220</v>
      </c>
      <c r="B727" s="2" t="s">
        <v>1613</v>
      </c>
      <c r="C727" s="2" t="s">
        <v>1614</v>
      </c>
      <c r="D727" s="2" t="s">
        <v>123</v>
      </c>
      <c r="E727" s="2" t="s">
        <v>1615</v>
      </c>
      <c r="F727" s="2" t="s">
        <v>424</v>
      </c>
      <c r="G727" s="2" t="s">
        <v>1616</v>
      </c>
      <c r="H727" s="3" t="s">
        <v>8</v>
      </c>
      <c r="I727" s="2" t="s">
        <v>319</v>
      </c>
      <c r="J727" s="2" t="s">
        <v>1131</v>
      </c>
      <c r="K727" s="2" t="s">
        <v>158</v>
      </c>
      <c r="L727" s="2" t="s">
        <v>155</v>
      </c>
      <c r="M727" s="2">
        <v>1</v>
      </c>
      <c r="N727" s="10" t="s">
        <v>875</v>
      </c>
    </row>
    <row r="728" spans="1:14" x14ac:dyDescent="0.2">
      <c r="A728" s="2">
        <v>1243</v>
      </c>
      <c r="B728" s="2" t="s">
        <v>1609</v>
      </c>
      <c r="C728" s="2" t="s">
        <v>1610</v>
      </c>
      <c r="D728" s="2" t="s">
        <v>123</v>
      </c>
      <c r="E728" s="2" t="s">
        <v>1611</v>
      </c>
      <c r="F728" s="2" t="s">
        <v>325</v>
      </c>
      <c r="G728" s="2" t="s">
        <v>1612</v>
      </c>
      <c r="H728" s="3" t="s">
        <v>8</v>
      </c>
      <c r="I728" s="2" t="s">
        <v>319</v>
      </c>
      <c r="J728" s="2" t="s">
        <v>1131</v>
      </c>
      <c r="K728" s="2" t="s">
        <v>158</v>
      </c>
      <c r="L728" s="2" t="s">
        <v>155</v>
      </c>
      <c r="M728" s="2">
        <v>1</v>
      </c>
      <c r="N728" s="10" t="s">
        <v>875</v>
      </c>
    </row>
    <row r="729" spans="1:14" x14ac:dyDescent="0.2">
      <c r="A729" s="2">
        <v>1331</v>
      </c>
      <c r="B729" s="2" t="s">
        <v>1550</v>
      </c>
      <c r="C729" s="2" t="s">
        <v>1551</v>
      </c>
      <c r="D729" s="2" t="s">
        <v>48</v>
      </c>
      <c r="E729" s="2" t="s">
        <v>1552</v>
      </c>
      <c r="F729" s="2" t="s">
        <v>1479</v>
      </c>
      <c r="G729" s="2" t="s">
        <v>1553</v>
      </c>
      <c r="H729" s="3" t="s">
        <v>8</v>
      </c>
      <c r="I729" s="2" t="s">
        <v>367</v>
      </c>
      <c r="J729" s="2" t="s">
        <v>1131</v>
      </c>
      <c r="K729" s="2" t="s">
        <v>158</v>
      </c>
      <c r="L729" s="2" t="s">
        <v>155</v>
      </c>
      <c r="M729" s="2">
        <v>1</v>
      </c>
      <c r="N729" s="10" t="s">
        <v>875</v>
      </c>
    </row>
    <row r="730" spans="1:14" x14ac:dyDescent="0.2">
      <c r="A730" s="2">
        <v>1363</v>
      </c>
      <c r="B730" s="2" t="s">
        <v>544</v>
      </c>
      <c r="C730" s="2" t="s">
        <v>545</v>
      </c>
      <c r="D730" s="2" t="s">
        <v>27</v>
      </c>
      <c r="E730" s="2" t="s">
        <v>546</v>
      </c>
      <c r="F730" s="2" t="s">
        <v>27</v>
      </c>
      <c r="G730" s="2" t="s">
        <v>547</v>
      </c>
      <c r="H730" s="3" t="s">
        <v>8</v>
      </c>
      <c r="I730" s="2" t="s">
        <v>31</v>
      </c>
      <c r="J730" s="2" t="s">
        <v>548</v>
      </c>
      <c r="K730" s="2" t="s">
        <v>158</v>
      </c>
      <c r="L730" s="2" t="s">
        <v>155</v>
      </c>
      <c r="M730" s="2">
        <v>1</v>
      </c>
      <c r="N730" s="9" t="s">
        <v>875</v>
      </c>
    </row>
    <row r="731" spans="1:14" x14ac:dyDescent="0.2">
      <c r="A731" s="2">
        <v>1392</v>
      </c>
      <c r="B731" s="2" t="s">
        <v>1507</v>
      </c>
      <c r="C731" s="2" t="s">
        <v>1508</v>
      </c>
      <c r="D731" s="2" t="s">
        <v>123</v>
      </c>
      <c r="E731" s="2" t="s">
        <v>1509</v>
      </c>
      <c r="F731" s="2" t="s">
        <v>325</v>
      </c>
      <c r="G731" s="2" t="s">
        <v>1510</v>
      </c>
      <c r="H731" s="3" t="s">
        <v>8</v>
      </c>
      <c r="I731" s="2" t="s">
        <v>319</v>
      </c>
      <c r="J731" s="2" t="s">
        <v>1131</v>
      </c>
      <c r="K731" s="2" t="s">
        <v>158</v>
      </c>
      <c r="L731" s="2" t="s">
        <v>155</v>
      </c>
      <c r="M731" s="2">
        <v>1</v>
      </c>
      <c r="N731" s="10" t="s">
        <v>875</v>
      </c>
    </row>
    <row r="732" spans="1:14" x14ac:dyDescent="0.2">
      <c r="A732" s="2">
        <v>1408</v>
      </c>
      <c r="B732" s="2" t="s">
        <v>537</v>
      </c>
      <c r="C732" s="2" t="s">
        <v>538</v>
      </c>
      <c r="D732" s="2" t="s">
        <v>123</v>
      </c>
      <c r="E732" s="2" t="s">
        <v>539</v>
      </c>
      <c r="F732" s="2" t="s">
        <v>424</v>
      </c>
      <c r="G732" s="2" t="s">
        <v>540</v>
      </c>
      <c r="H732" s="3" t="s">
        <v>8</v>
      </c>
      <c r="I732" s="2" t="s">
        <v>319</v>
      </c>
      <c r="J732" s="2" t="s">
        <v>1131</v>
      </c>
      <c r="K732" s="2" t="s">
        <v>158</v>
      </c>
      <c r="L732" s="2" t="s">
        <v>155</v>
      </c>
      <c r="M732" s="2">
        <v>1</v>
      </c>
      <c r="N732" s="10" t="s">
        <v>875</v>
      </c>
    </row>
    <row r="733" spans="1:14" x14ac:dyDescent="0.2">
      <c r="A733" s="2">
        <v>1448</v>
      </c>
      <c r="B733" s="2" t="s">
        <v>1494</v>
      </c>
      <c r="C733" s="2" t="s">
        <v>1495</v>
      </c>
      <c r="D733" s="2" t="s">
        <v>123</v>
      </c>
      <c r="E733" s="2" t="s">
        <v>1496</v>
      </c>
      <c r="F733" s="2" t="s">
        <v>872</v>
      </c>
      <c r="G733" s="2" t="s">
        <v>1497</v>
      </c>
      <c r="H733" s="3" t="s">
        <v>8</v>
      </c>
      <c r="I733" s="2" t="s">
        <v>319</v>
      </c>
      <c r="J733" s="2" t="s">
        <v>1131</v>
      </c>
      <c r="K733" s="2" t="s">
        <v>158</v>
      </c>
      <c r="L733" s="2" t="s">
        <v>155</v>
      </c>
      <c r="M733" s="2">
        <v>1</v>
      </c>
      <c r="N733" s="10" t="s">
        <v>875</v>
      </c>
    </row>
    <row r="734" spans="1:14" x14ac:dyDescent="0.2">
      <c r="A734" s="2">
        <v>1461</v>
      </c>
      <c r="B734" s="2" t="s">
        <v>522</v>
      </c>
      <c r="C734" s="2" t="s">
        <v>523</v>
      </c>
      <c r="D734" s="2" t="s">
        <v>123</v>
      </c>
      <c r="E734" s="2" t="s">
        <v>524</v>
      </c>
      <c r="F734" s="2" t="s">
        <v>325</v>
      </c>
      <c r="G734" s="2" t="s">
        <v>525</v>
      </c>
      <c r="H734" s="3" t="s">
        <v>8</v>
      </c>
      <c r="I734" s="2" t="s">
        <v>319</v>
      </c>
      <c r="J734" s="2" t="s">
        <v>1131</v>
      </c>
      <c r="K734" s="2" t="s">
        <v>158</v>
      </c>
      <c r="L734" s="2" t="s">
        <v>155</v>
      </c>
      <c r="M734" s="2">
        <v>1</v>
      </c>
      <c r="N734" s="10" t="s">
        <v>875</v>
      </c>
    </row>
    <row r="735" spans="1:14" x14ac:dyDescent="0.2">
      <c r="A735" s="2">
        <v>1492</v>
      </c>
      <c r="B735" s="2" t="s">
        <v>1467</v>
      </c>
      <c r="C735" s="2" t="s">
        <v>1468</v>
      </c>
      <c r="D735" s="2" t="s">
        <v>48</v>
      </c>
      <c r="E735" s="2" t="s">
        <v>1469</v>
      </c>
      <c r="F735" s="2" t="s">
        <v>1470</v>
      </c>
      <c r="G735" s="2" t="s">
        <v>1471</v>
      </c>
      <c r="H735" s="3" t="s">
        <v>8</v>
      </c>
      <c r="I735" s="2" t="s">
        <v>713</v>
      </c>
      <c r="J735" s="2" t="s">
        <v>1131</v>
      </c>
      <c r="K735" s="2" t="s">
        <v>158</v>
      </c>
      <c r="L735" s="2" t="s">
        <v>155</v>
      </c>
      <c r="M735" s="2">
        <v>1</v>
      </c>
      <c r="N735" s="10" t="s">
        <v>875</v>
      </c>
    </row>
    <row r="736" spans="1:14" x14ac:dyDescent="0.2">
      <c r="A736" s="2">
        <v>1507</v>
      </c>
      <c r="B736" s="2" t="s">
        <v>510</v>
      </c>
      <c r="C736" s="2" t="s">
        <v>511</v>
      </c>
      <c r="D736" s="2" t="s">
        <v>48</v>
      </c>
      <c r="E736" s="2" t="s">
        <v>503</v>
      </c>
      <c r="F736" s="2" t="s">
        <v>132</v>
      </c>
      <c r="G736" s="2" t="s">
        <v>512</v>
      </c>
      <c r="H736" s="3" t="s">
        <v>8</v>
      </c>
      <c r="I736" s="2" t="s">
        <v>85</v>
      </c>
      <c r="J736" s="2" t="s">
        <v>1131</v>
      </c>
      <c r="K736" s="2" t="s">
        <v>158</v>
      </c>
      <c r="L736" s="2" t="s">
        <v>155</v>
      </c>
      <c r="M736" s="2">
        <v>1</v>
      </c>
      <c r="N736" s="9" t="s">
        <v>875</v>
      </c>
    </row>
    <row r="737" spans="1:14" x14ac:dyDescent="0.2">
      <c r="A737" s="2">
        <v>1526</v>
      </c>
      <c r="B737" s="2" t="s">
        <v>510</v>
      </c>
      <c r="C737" s="2" t="s">
        <v>511</v>
      </c>
      <c r="D737" s="2" t="s">
        <v>48</v>
      </c>
      <c r="E737" s="2" t="s">
        <v>503</v>
      </c>
      <c r="F737" s="2" t="s">
        <v>132</v>
      </c>
      <c r="G737" s="2" t="s">
        <v>512</v>
      </c>
      <c r="H737" s="3" t="s">
        <v>8</v>
      </c>
      <c r="I737" s="2" t="s">
        <v>85</v>
      </c>
      <c r="J737" s="2" t="s">
        <v>157</v>
      </c>
      <c r="K737" s="2" t="s">
        <v>158</v>
      </c>
      <c r="L737" s="2" t="s">
        <v>155</v>
      </c>
      <c r="M737" s="2">
        <v>1</v>
      </c>
      <c r="N737" s="10" t="s">
        <v>875</v>
      </c>
    </row>
    <row r="738" spans="1:14" x14ac:dyDescent="0.2">
      <c r="A738" s="2">
        <v>1553</v>
      </c>
      <c r="B738" s="2" t="s">
        <v>1452</v>
      </c>
      <c r="C738" s="2" t="s">
        <v>1453</v>
      </c>
      <c r="D738" s="2" t="s">
        <v>48</v>
      </c>
      <c r="E738" s="2" t="s">
        <v>503</v>
      </c>
      <c r="F738" s="2" t="s">
        <v>132</v>
      </c>
      <c r="G738" s="2" t="s">
        <v>1454</v>
      </c>
      <c r="H738" s="3" t="s">
        <v>8</v>
      </c>
      <c r="I738" s="2" t="s">
        <v>85</v>
      </c>
      <c r="J738" s="2" t="s">
        <v>157</v>
      </c>
      <c r="K738" s="2" t="s">
        <v>158</v>
      </c>
      <c r="L738" s="2" t="s">
        <v>155</v>
      </c>
      <c r="M738" s="2">
        <v>1</v>
      </c>
      <c r="N738" s="10" t="s">
        <v>875</v>
      </c>
    </row>
    <row r="739" spans="1:14" x14ac:dyDescent="0.2">
      <c r="A739" s="2">
        <v>1579</v>
      </c>
      <c r="B739" s="2" t="s">
        <v>1440</v>
      </c>
      <c r="C739" s="2" t="s">
        <v>1441</v>
      </c>
      <c r="D739" s="2" t="s">
        <v>48</v>
      </c>
      <c r="E739" s="2" t="s">
        <v>503</v>
      </c>
      <c r="F739" s="2" t="s">
        <v>132</v>
      </c>
      <c r="G739" s="2" t="s">
        <v>1442</v>
      </c>
      <c r="H739" s="3" t="s">
        <v>8</v>
      </c>
      <c r="I739" s="2" t="s">
        <v>85</v>
      </c>
      <c r="J739" s="2" t="s">
        <v>157</v>
      </c>
      <c r="K739" s="2" t="s">
        <v>158</v>
      </c>
      <c r="L739" s="2" t="s">
        <v>155</v>
      </c>
      <c r="M739" s="2">
        <v>1</v>
      </c>
      <c r="N739" s="10" t="s">
        <v>875</v>
      </c>
    </row>
    <row r="740" spans="1:14" x14ac:dyDescent="0.2">
      <c r="A740" s="2">
        <v>1583</v>
      </c>
      <c r="B740" s="2" t="s">
        <v>1437</v>
      </c>
      <c r="C740" s="2" t="s">
        <v>1438</v>
      </c>
      <c r="D740" s="2" t="s">
        <v>48</v>
      </c>
      <c r="E740" s="2" t="s">
        <v>503</v>
      </c>
      <c r="F740" s="2" t="s">
        <v>132</v>
      </c>
      <c r="G740" s="2" t="s">
        <v>1439</v>
      </c>
      <c r="H740" s="3" t="s">
        <v>8</v>
      </c>
      <c r="I740" s="2" t="s">
        <v>85</v>
      </c>
      <c r="J740" s="2" t="s">
        <v>1131</v>
      </c>
      <c r="K740" s="2" t="s">
        <v>158</v>
      </c>
      <c r="L740" s="2" t="s">
        <v>155</v>
      </c>
      <c r="M740" s="2">
        <v>1</v>
      </c>
      <c r="N740" s="10" t="s">
        <v>875</v>
      </c>
    </row>
    <row r="741" spans="1:14" x14ac:dyDescent="0.2">
      <c r="A741" s="2">
        <v>1687</v>
      </c>
      <c r="B741" s="2" t="s">
        <v>1377</v>
      </c>
      <c r="C741" s="2" t="s">
        <v>1378</v>
      </c>
      <c r="D741" s="2" t="s">
        <v>48</v>
      </c>
      <c r="E741" s="2" t="s">
        <v>1379</v>
      </c>
      <c r="F741" s="2" t="s">
        <v>529</v>
      </c>
      <c r="G741" s="2" t="s">
        <v>1380</v>
      </c>
      <c r="H741" s="3" t="s">
        <v>8</v>
      </c>
      <c r="I741" s="2" t="s">
        <v>367</v>
      </c>
      <c r="J741" s="2" t="s">
        <v>1131</v>
      </c>
      <c r="K741" s="2" t="s">
        <v>158</v>
      </c>
      <c r="L741" s="2" t="s">
        <v>155</v>
      </c>
      <c r="M741" s="2">
        <v>1</v>
      </c>
      <c r="N741" s="10" t="s">
        <v>875</v>
      </c>
    </row>
    <row r="742" spans="1:14" x14ac:dyDescent="0.2">
      <c r="A742" s="2">
        <v>1790</v>
      </c>
      <c r="B742" s="2" t="s">
        <v>1350</v>
      </c>
      <c r="C742" s="2" t="s">
        <v>1351</v>
      </c>
      <c r="D742" s="2" t="s">
        <v>48</v>
      </c>
      <c r="E742" s="2" t="s">
        <v>1352</v>
      </c>
      <c r="F742" s="2" t="s">
        <v>1114</v>
      </c>
      <c r="G742" s="2" t="s">
        <v>1353</v>
      </c>
      <c r="H742" s="3" t="s">
        <v>8</v>
      </c>
      <c r="I742" s="2" t="s">
        <v>85</v>
      </c>
      <c r="J742" s="2" t="s">
        <v>157</v>
      </c>
      <c r="K742" s="2" t="s">
        <v>158</v>
      </c>
      <c r="L742" s="2" t="s">
        <v>155</v>
      </c>
      <c r="M742" s="2">
        <v>1</v>
      </c>
      <c r="N742" s="10" t="s">
        <v>875</v>
      </c>
    </row>
    <row r="743" spans="1:14" x14ac:dyDescent="0.2">
      <c r="A743" s="2">
        <v>1821</v>
      </c>
      <c r="B743" s="2" t="s">
        <v>414</v>
      </c>
      <c r="C743" s="2" t="s">
        <v>415</v>
      </c>
      <c r="D743" s="2" t="s">
        <v>123</v>
      </c>
      <c r="E743" s="2" t="s">
        <v>416</v>
      </c>
      <c r="F743" s="2" t="s">
        <v>325</v>
      </c>
      <c r="G743" s="2" t="s">
        <v>417</v>
      </c>
      <c r="H743" s="3" t="s">
        <v>8</v>
      </c>
      <c r="I743" s="2" t="s">
        <v>319</v>
      </c>
      <c r="J743" s="2" t="s">
        <v>1131</v>
      </c>
      <c r="K743" s="2" t="s">
        <v>158</v>
      </c>
      <c r="L743" s="2" t="s">
        <v>155</v>
      </c>
      <c r="M743" s="2">
        <v>1</v>
      </c>
      <c r="N743" s="10" t="s">
        <v>875</v>
      </c>
    </row>
    <row r="744" spans="1:14" x14ac:dyDescent="0.2">
      <c r="A744" s="2">
        <v>1922</v>
      </c>
      <c r="B744" s="2" t="s">
        <v>1297</v>
      </c>
      <c r="C744" s="2" t="s">
        <v>1298</v>
      </c>
      <c r="D744" s="2" t="s">
        <v>123</v>
      </c>
      <c r="E744" s="2" t="s">
        <v>1299</v>
      </c>
      <c r="F744" s="2" t="s">
        <v>125</v>
      </c>
      <c r="G744" s="2" t="s">
        <v>1300</v>
      </c>
      <c r="H744" s="3" t="s">
        <v>8</v>
      </c>
      <c r="I744" s="2" t="s">
        <v>319</v>
      </c>
      <c r="J744" s="2" t="s">
        <v>157</v>
      </c>
      <c r="K744" s="2" t="s">
        <v>158</v>
      </c>
      <c r="L744" s="2" t="s">
        <v>155</v>
      </c>
      <c r="M744" s="2">
        <v>1</v>
      </c>
      <c r="N744" s="10" t="s">
        <v>875</v>
      </c>
    </row>
    <row r="745" spans="1:14" x14ac:dyDescent="0.2">
      <c r="A745" s="2">
        <v>2010</v>
      </c>
      <c r="B745" s="2" t="s">
        <v>334</v>
      </c>
      <c r="C745" s="2" t="s">
        <v>335</v>
      </c>
      <c r="D745" s="2" t="s">
        <v>187</v>
      </c>
      <c r="E745" s="2" t="s">
        <v>336</v>
      </c>
      <c r="F745" s="2" t="s">
        <v>331</v>
      </c>
      <c r="G745" s="2" t="s">
        <v>337</v>
      </c>
      <c r="H745" s="3" t="s">
        <v>8</v>
      </c>
      <c r="I745" s="2" t="s">
        <v>249</v>
      </c>
      <c r="J745" s="2" t="s">
        <v>344</v>
      </c>
      <c r="K745" s="2" t="s">
        <v>158</v>
      </c>
      <c r="L745" s="2" t="s">
        <v>155</v>
      </c>
      <c r="M745" s="2">
        <v>1</v>
      </c>
      <c r="N745" s="2" t="s">
        <v>21</v>
      </c>
    </row>
    <row r="746" spans="1:14" x14ac:dyDescent="0.2">
      <c r="A746" s="2">
        <v>2029</v>
      </c>
      <c r="B746" s="2" t="s">
        <v>313</v>
      </c>
      <c r="C746" s="2" t="s">
        <v>314</v>
      </c>
      <c r="D746" s="2" t="s">
        <v>315</v>
      </c>
      <c r="E746" s="2" t="s">
        <v>316</v>
      </c>
      <c r="F746" s="2" t="s">
        <v>317</v>
      </c>
      <c r="G746" s="2" t="s">
        <v>318</v>
      </c>
      <c r="H746" s="3" t="s">
        <v>8</v>
      </c>
      <c r="I746" s="2" t="s">
        <v>319</v>
      </c>
      <c r="J746" s="2" t="s">
        <v>157</v>
      </c>
      <c r="K746" s="2" t="s">
        <v>158</v>
      </c>
      <c r="L746" s="2" t="s">
        <v>155</v>
      </c>
      <c r="M746" s="2">
        <v>1</v>
      </c>
      <c r="N746" s="10" t="s">
        <v>875</v>
      </c>
    </row>
    <row r="747" spans="1:14" x14ac:dyDescent="0.2">
      <c r="A747" s="2">
        <v>2054</v>
      </c>
      <c r="B747" s="2" t="s">
        <v>289</v>
      </c>
      <c r="C747" s="2" t="s">
        <v>290</v>
      </c>
      <c r="D747" s="2" t="s">
        <v>187</v>
      </c>
      <c r="E747" s="2" t="s">
        <v>291</v>
      </c>
      <c r="F747" s="2" t="s">
        <v>292</v>
      </c>
      <c r="G747" s="2" t="s">
        <v>293</v>
      </c>
      <c r="H747" s="3" t="s">
        <v>8</v>
      </c>
      <c r="I747" s="2" t="s">
        <v>197</v>
      </c>
      <c r="J747" s="2" t="s">
        <v>157</v>
      </c>
      <c r="K747" s="2" t="s">
        <v>158</v>
      </c>
      <c r="L747" s="2" t="s">
        <v>155</v>
      </c>
      <c r="M747" s="2">
        <v>1</v>
      </c>
      <c r="N747" s="2" t="s">
        <v>21</v>
      </c>
    </row>
    <row r="748" spans="1:14" x14ac:dyDescent="0.2">
      <c r="A748" s="2">
        <v>2079</v>
      </c>
      <c r="B748" s="2" t="s">
        <v>282</v>
      </c>
      <c r="C748" s="2" t="s">
        <v>283</v>
      </c>
      <c r="D748" s="2" t="s">
        <v>48</v>
      </c>
      <c r="E748" s="2" t="s">
        <v>284</v>
      </c>
      <c r="F748" s="2" t="s">
        <v>285</v>
      </c>
      <c r="G748" s="2" t="s">
        <v>286</v>
      </c>
      <c r="H748" s="3" t="s">
        <v>8</v>
      </c>
      <c r="I748" s="2" t="s">
        <v>85</v>
      </c>
      <c r="J748" s="2" t="s">
        <v>1131</v>
      </c>
      <c r="K748" s="2" t="s">
        <v>158</v>
      </c>
      <c r="L748" s="2" t="s">
        <v>155</v>
      </c>
      <c r="M748" s="2">
        <v>1</v>
      </c>
      <c r="N748" s="10" t="s">
        <v>875</v>
      </c>
    </row>
    <row r="749" spans="1:14" x14ac:dyDescent="0.2">
      <c r="A749" s="2">
        <v>2080</v>
      </c>
      <c r="B749" s="2" t="s">
        <v>282</v>
      </c>
      <c r="C749" s="2" t="s">
        <v>283</v>
      </c>
      <c r="D749" s="2" t="s">
        <v>48</v>
      </c>
      <c r="E749" s="2" t="s">
        <v>284</v>
      </c>
      <c r="F749" s="2" t="s">
        <v>285</v>
      </c>
      <c r="G749" s="2" t="s">
        <v>286</v>
      </c>
      <c r="H749" s="3" t="s">
        <v>8</v>
      </c>
      <c r="I749" s="2" t="s">
        <v>85</v>
      </c>
      <c r="J749" s="2" t="s">
        <v>157</v>
      </c>
      <c r="K749" s="2" t="s">
        <v>158</v>
      </c>
      <c r="L749" s="2" t="s">
        <v>155</v>
      </c>
      <c r="M749" s="2">
        <v>1</v>
      </c>
      <c r="N749" s="10" t="s">
        <v>875</v>
      </c>
    </row>
    <row r="750" spans="1:14" x14ac:dyDescent="0.2">
      <c r="A750" s="2">
        <v>2110</v>
      </c>
      <c r="B750" s="2" t="s">
        <v>268</v>
      </c>
      <c r="C750" s="2" t="s">
        <v>269</v>
      </c>
      <c r="D750" s="2" t="s">
        <v>187</v>
      </c>
      <c r="E750" s="2" t="s">
        <v>270</v>
      </c>
      <c r="F750" s="2" t="s">
        <v>224</v>
      </c>
      <c r="G750" s="2" t="s">
        <v>271</v>
      </c>
      <c r="H750" s="3" t="s">
        <v>8</v>
      </c>
      <c r="I750" s="2" t="s">
        <v>249</v>
      </c>
      <c r="J750" s="2" t="s">
        <v>157</v>
      </c>
      <c r="K750" s="2" t="s">
        <v>158</v>
      </c>
      <c r="L750" s="2" t="s">
        <v>155</v>
      </c>
      <c r="M750" s="2">
        <v>1</v>
      </c>
      <c r="N750" s="2" t="s">
        <v>21</v>
      </c>
    </row>
    <row r="751" spans="1:14" x14ac:dyDescent="0.2">
      <c r="A751" s="2">
        <v>2161</v>
      </c>
      <c r="B751" s="2" t="s">
        <v>1153</v>
      </c>
      <c r="C751" s="2" t="s">
        <v>1154</v>
      </c>
      <c r="D751" s="2" t="s">
        <v>81</v>
      </c>
      <c r="E751" s="2" t="s">
        <v>1155</v>
      </c>
      <c r="F751" s="2" t="s">
        <v>247</v>
      </c>
      <c r="G751" s="2" t="s">
        <v>1156</v>
      </c>
      <c r="H751" s="3" t="s">
        <v>8</v>
      </c>
      <c r="I751" s="2" t="s">
        <v>249</v>
      </c>
      <c r="J751" s="2" t="s">
        <v>157</v>
      </c>
      <c r="K751" s="2" t="s">
        <v>158</v>
      </c>
      <c r="L751" s="2" t="s">
        <v>155</v>
      </c>
      <c r="M751" s="2">
        <v>1</v>
      </c>
      <c r="N751" s="9" t="s">
        <v>21</v>
      </c>
    </row>
    <row r="752" spans="1:14" x14ac:dyDescent="0.2">
      <c r="A752" s="2">
        <v>2220</v>
      </c>
      <c r="B752" s="2" t="s">
        <v>216</v>
      </c>
      <c r="C752" s="2" t="s">
        <v>217</v>
      </c>
      <c r="D752" s="2" t="s">
        <v>67</v>
      </c>
      <c r="E752" s="2" t="s">
        <v>218</v>
      </c>
      <c r="F752" s="2" t="s">
        <v>219</v>
      </c>
      <c r="G752" s="2" t="s">
        <v>220</v>
      </c>
      <c r="H752" s="3" t="s">
        <v>8</v>
      </c>
      <c r="I752" s="2" t="s">
        <v>71</v>
      </c>
      <c r="J752" s="2" t="s">
        <v>157</v>
      </c>
      <c r="K752" s="2" t="s">
        <v>158</v>
      </c>
      <c r="L752" s="2" t="s">
        <v>155</v>
      </c>
      <c r="M752" s="2">
        <v>1</v>
      </c>
      <c r="N752" s="10" t="s">
        <v>875</v>
      </c>
    </row>
    <row r="753" spans="1:14" x14ac:dyDescent="0.2">
      <c r="A753" s="2">
        <v>2225</v>
      </c>
      <c r="B753" s="2" t="s">
        <v>1127</v>
      </c>
      <c r="C753" s="2" t="s">
        <v>1128</v>
      </c>
      <c r="D753" s="2" t="s">
        <v>67</v>
      </c>
      <c r="E753" s="2" t="s">
        <v>1129</v>
      </c>
      <c r="F753" s="2" t="s">
        <v>219</v>
      </c>
      <c r="G753" s="2" t="s">
        <v>1130</v>
      </c>
      <c r="H753" s="3" t="s">
        <v>8</v>
      </c>
      <c r="I753" s="2" t="s">
        <v>71</v>
      </c>
      <c r="J753" s="2" t="s">
        <v>1131</v>
      </c>
      <c r="K753" s="2" t="s">
        <v>158</v>
      </c>
      <c r="L753" s="2" t="s">
        <v>155</v>
      </c>
      <c r="M753" s="2">
        <v>1</v>
      </c>
      <c r="N753" s="10" t="s">
        <v>875</v>
      </c>
    </row>
    <row r="754" spans="1:14" x14ac:dyDescent="0.2">
      <c r="A754" s="2">
        <v>2251</v>
      </c>
      <c r="B754" s="2" t="s">
        <v>203</v>
      </c>
      <c r="C754" s="2" t="s">
        <v>204</v>
      </c>
      <c r="D754" s="2" t="s">
        <v>176</v>
      </c>
      <c r="E754" s="2" t="s">
        <v>205</v>
      </c>
      <c r="F754" s="2" t="s">
        <v>206</v>
      </c>
      <c r="G754" s="2" t="s">
        <v>207</v>
      </c>
      <c r="H754" s="3" t="s">
        <v>8</v>
      </c>
      <c r="I754" s="2" t="s">
        <v>180</v>
      </c>
      <c r="J754" s="2" t="s">
        <v>157</v>
      </c>
      <c r="K754" s="2" t="s">
        <v>158</v>
      </c>
      <c r="L754" s="2" t="s">
        <v>155</v>
      </c>
      <c r="M754" s="2">
        <v>1</v>
      </c>
      <c r="N754" s="2" t="s">
        <v>21</v>
      </c>
    </row>
    <row r="755" spans="1:14" x14ac:dyDescent="0.2">
      <c r="A755" s="2">
        <v>2290</v>
      </c>
      <c r="B755" s="2" t="s">
        <v>159</v>
      </c>
      <c r="C755" s="2" t="s">
        <v>160</v>
      </c>
      <c r="D755" s="2" t="s">
        <v>39</v>
      </c>
      <c r="E755" s="2" t="s">
        <v>161</v>
      </c>
      <c r="F755" s="2" t="s">
        <v>41</v>
      </c>
      <c r="G755" s="2" t="s">
        <v>162</v>
      </c>
      <c r="H755" s="3" t="s">
        <v>8</v>
      </c>
      <c r="I755" s="2" t="s">
        <v>43</v>
      </c>
      <c r="J755" s="2" t="s">
        <v>157</v>
      </c>
      <c r="K755" s="2" t="s">
        <v>158</v>
      </c>
      <c r="L755" s="2" t="s">
        <v>155</v>
      </c>
      <c r="M755" s="2">
        <v>1</v>
      </c>
      <c r="N755" s="2" t="s">
        <v>21</v>
      </c>
    </row>
    <row r="756" spans="1:14" x14ac:dyDescent="0.2">
      <c r="A756" s="2">
        <v>2295</v>
      </c>
      <c r="B756" s="2" t="s">
        <v>146</v>
      </c>
      <c r="C756" s="2" t="s">
        <v>147</v>
      </c>
      <c r="D756" s="2" t="s">
        <v>39</v>
      </c>
      <c r="E756" s="2" t="s">
        <v>148</v>
      </c>
      <c r="F756" s="2" t="s">
        <v>41</v>
      </c>
      <c r="G756" s="2" t="s">
        <v>149</v>
      </c>
      <c r="H756" s="3" t="s">
        <v>8</v>
      </c>
      <c r="I756" s="2" t="s">
        <v>43</v>
      </c>
      <c r="J756" s="2" t="s">
        <v>157</v>
      </c>
      <c r="K756" s="2" t="s">
        <v>158</v>
      </c>
      <c r="L756" s="2" t="s">
        <v>155</v>
      </c>
      <c r="M756" s="2">
        <v>1</v>
      </c>
      <c r="N756" s="2" t="s">
        <v>21</v>
      </c>
    </row>
    <row r="757" spans="1:14" x14ac:dyDescent="0.2">
      <c r="A757" s="2">
        <v>2312</v>
      </c>
      <c r="B757" s="2" t="s">
        <v>1068</v>
      </c>
      <c r="C757" s="2" t="s">
        <v>1069</v>
      </c>
      <c r="D757" s="2" t="s">
        <v>48</v>
      </c>
      <c r="E757" s="2" t="s">
        <v>503</v>
      </c>
      <c r="F757" s="2" t="s">
        <v>132</v>
      </c>
      <c r="G757" s="2" t="s">
        <v>1070</v>
      </c>
      <c r="H757" s="3" t="s">
        <v>8</v>
      </c>
      <c r="I757" s="2" t="s">
        <v>85</v>
      </c>
      <c r="J757" s="2" t="s">
        <v>157</v>
      </c>
      <c r="K757" s="2" t="s">
        <v>158</v>
      </c>
      <c r="L757" s="2" t="s">
        <v>155</v>
      </c>
      <c r="M757" s="2">
        <v>1</v>
      </c>
      <c r="N757" s="10" t="s">
        <v>875</v>
      </c>
    </row>
    <row r="758" spans="1:14" x14ac:dyDescent="0.2">
      <c r="A758" s="2">
        <v>2416</v>
      </c>
      <c r="B758" s="2" t="s">
        <v>982</v>
      </c>
      <c r="C758" s="2" t="s">
        <v>983</v>
      </c>
      <c r="D758" s="2" t="s">
        <v>48</v>
      </c>
      <c r="E758" s="2" t="s">
        <v>984</v>
      </c>
      <c r="F758" s="2" t="s">
        <v>92</v>
      </c>
      <c r="G758" s="2" t="s">
        <v>985</v>
      </c>
      <c r="H758" s="3" t="s">
        <v>8</v>
      </c>
      <c r="I758" s="2" t="s">
        <v>85</v>
      </c>
      <c r="J758" s="2" t="s">
        <v>157</v>
      </c>
      <c r="K758" s="2" t="s">
        <v>158</v>
      </c>
      <c r="L758" s="2" t="s">
        <v>155</v>
      </c>
      <c r="M758" s="2">
        <v>1</v>
      </c>
      <c r="N758" s="10" t="s">
        <v>875</v>
      </c>
    </row>
    <row r="759" spans="1:14" x14ac:dyDescent="0.2">
      <c r="A759" s="2">
        <v>1738</v>
      </c>
      <c r="B759" s="2" t="s">
        <v>434</v>
      </c>
      <c r="C759" s="2" t="s">
        <v>435</v>
      </c>
      <c r="D759" s="2" t="s">
        <v>81</v>
      </c>
      <c r="E759" s="2" t="s">
        <v>436</v>
      </c>
      <c r="F759" s="2" t="s">
        <v>424</v>
      </c>
      <c r="G759" s="2" t="s">
        <v>437</v>
      </c>
      <c r="H759" s="3" t="s">
        <v>8</v>
      </c>
      <c r="I759" s="2" t="s">
        <v>319</v>
      </c>
      <c r="J759" s="2" t="s">
        <v>449</v>
      </c>
      <c r="K759" s="2" t="s">
        <v>450</v>
      </c>
      <c r="L759" s="2" t="s">
        <v>155</v>
      </c>
      <c r="M759" s="2">
        <v>1</v>
      </c>
      <c r="N759" s="9" t="s">
        <v>875</v>
      </c>
    </row>
    <row r="760" spans="1:14" x14ac:dyDescent="0.2">
      <c r="A760" s="2">
        <v>1587</v>
      </c>
      <c r="B760" s="2" t="s">
        <v>501</v>
      </c>
      <c r="C760" s="2" t="s">
        <v>502</v>
      </c>
      <c r="D760" s="2" t="s">
        <v>48</v>
      </c>
      <c r="E760" s="2" t="s">
        <v>503</v>
      </c>
      <c r="F760" s="2" t="s">
        <v>132</v>
      </c>
      <c r="G760" s="2" t="s">
        <v>504</v>
      </c>
      <c r="H760" s="3" t="s">
        <v>8</v>
      </c>
      <c r="I760" s="2" t="s">
        <v>85</v>
      </c>
      <c r="J760" s="2" t="s">
        <v>1431</v>
      </c>
      <c r="K760" s="2" t="s">
        <v>1432</v>
      </c>
      <c r="L760" s="2" t="s">
        <v>243</v>
      </c>
      <c r="M760" s="2">
        <v>1</v>
      </c>
      <c r="N760" s="10" t="s">
        <v>875</v>
      </c>
    </row>
    <row r="761" spans="1:14" x14ac:dyDescent="0.2">
      <c r="A761" s="2">
        <v>222</v>
      </c>
      <c r="B761" s="2" t="s">
        <v>826</v>
      </c>
      <c r="C761" s="2" t="s">
        <v>827</v>
      </c>
      <c r="D761" s="2" t="s">
        <v>67</v>
      </c>
      <c r="E761" s="2" t="s">
        <v>828</v>
      </c>
      <c r="F761" s="2" t="s">
        <v>597</v>
      </c>
      <c r="G761" s="2" t="s">
        <v>829</v>
      </c>
      <c r="H761" s="3" t="s">
        <v>8</v>
      </c>
      <c r="I761" s="2" t="s">
        <v>71</v>
      </c>
      <c r="J761" s="2" t="s">
        <v>78</v>
      </c>
      <c r="K761" s="2" t="s">
        <v>19</v>
      </c>
      <c r="L761" s="2" t="s">
        <v>20</v>
      </c>
      <c r="M761" s="2">
        <v>1</v>
      </c>
      <c r="N761" s="2" t="s">
        <v>21</v>
      </c>
    </row>
    <row r="762" spans="1:14" x14ac:dyDescent="0.2">
      <c r="A762" s="2">
        <v>251</v>
      </c>
      <c r="B762" s="2" t="s">
        <v>821</v>
      </c>
      <c r="C762" s="2" t="s">
        <v>822</v>
      </c>
      <c r="D762" s="2" t="s">
        <v>67</v>
      </c>
      <c r="E762" s="2" t="s">
        <v>823</v>
      </c>
      <c r="F762" s="2" t="s">
        <v>597</v>
      </c>
      <c r="G762" s="2" t="s">
        <v>824</v>
      </c>
      <c r="H762" s="3" t="s">
        <v>8</v>
      </c>
      <c r="I762" s="2" t="s">
        <v>71</v>
      </c>
      <c r="J762" s="2" t="s">
        <v>78</v>
      </c>
      <c r="K762" s="2" t="s">
        <v>19</v>
      </c>
      <c r="L762" s="2" t="s">
        <v>20</v>
      </c>
      <c r="M762" s="2">
        <v>1</v>
      </c>
      <c r="N762" s="2" t="s">
        <v>21</v>
      </c>
    </row>
    <row r="763" spans="1:14" x14ac:dyDescent="0.2">
      <c r="A763" s="2">
        <v>459</v>
      </c>
      <c r="B763" s="2" t="s">
        <v>2035</v>
      </c>
      <c r="C763" s="2" t="s">
        <v>2036</v>
      </c>
      <c r="D763" s="2" t="s">
        <v>48</v>
      </c>
      <c r="E763" s="2" t="s">
        <v>2037</v>
      </c>
      <c r="F763" s="2" t="s">
        <v>765</v>
      </c>
      <c r="G763" s="2" t="s">
        <v>2038</v>
      </c>
      <c r="H763" s="3" t="s">
        <v>8</v>
      </c>
      <c r="I763" s="2" t="s">
        <v>85</v>
      </c>
      <c r="J763" s="2" t="s">
        <v>78</v>
      </c>
      <c r="K763" s="2" t="s">
        <v>19</v>
      </c>
      <c r="L763" s="2" t="s">
        <v>20</v>
      </c>
      <c r="M763" s="2">
        <v>2</v>
      </c>
      <c r="N763" s="10" t="s">
        <v>875</v>
      </c>
    </row>
    <row r="764" spans="1:14" x14ac:dyDescent="0.2">
      <c r="A764" s="2">
        <v>521</v>
      </c>
      <c r="B764" s="2" t="s">
        <v>752</v>
      </c>
      <c r="C764" s="2" t="s">
        <v>753</v>
      </c>
      <c r="D764" s="2" t="s">
        <v>67</v>
      </c>
      <c r="E764" s="2" t="s">
        <v>754</v>
      </c>
      <c r="F764" s="2" t="s">
        <v>484</v>
      </c>
      <c r="G764" s="2" t="s">
        <v>755</v>
      </c>
      <c r="H764" s="3" t="s">
        <v>8</v>
      </c>
      <c r="I764" s="2" t="s">
        <v>71</v>
      </c>
      <c r="J764" s="2" t="s">
        <v>756</v>
      </c>
      <c r="K764" s="2" t="s">
        <v>19</v>
      </c>
      <c r="L764" s="2" t="s">
        <v>20</v>
      </c>
      <c r="M764" s="2">
        <v>1</v>
      </c>
      <c r="N764" s="2" t="s">
        <v>21</v>
      </c>
    </row>
    <row r="765" spans="1:14" x14ac:dyDescent="0.2">
      <c r="A765" s="2">
        <v>553</v>
      </c>
      <c r="B765" s="2" t="s">
        <v>1973</v>
      </c>
      <c r="C765" s="2" t="s">
        <v>1974</v>
      </c>
      <c r="D765" s="2" t="s">
        <v>123</v>
      </c>
      <c r="E765" s="2" t="s">
        <v>1975</v>
      </c>
      <c r="F765" s="2" t="s">
        <v>325</v>
      </c>
      <c r="G765" s="2" t="s">
        <v>1976</v>
      </c>
      <c r="H765" s="3" t="s">
        <v>8</v>
      </c>
      <c r="I765" s="2" t="s">
        <v>319</v>
      </c>
      <c r="J765" s="2" t="s">
        <v>78</v>
      </c>
      <c r="K765" s="2" t="s">
        <v>19</v>
      </c>
      <c r="L765" s="2" t="s">
        <v>20</v>
      </c>
      <c r="M765" s="2">
        <v>1</v>
      </c>
      <c r="N765" s="10" t="s">
        <v>875</v>
      </c>
    </row>
    <row r="766" spans="1:14" x14ac:dyDescent="0.2">
      <c r="A766" s="2">
        <v>564</v>
      </c>
      <c r="B766" s="2" t="s">
        <v>709</v>
      </c>
      <c r="C766" s="2" t="s">
        <v>710</v>
      </c>
      <c r="D766" s="2" t="s">
        <v>67</v>
      </c>
      <c r="E766" s="2" t="s">
        <v>711</v>
      </c>
      <c r="F766" s="2" t="s">
        <v>629</v>
      </c>
      <c r="G766" s="2" t="s">
        <v>712</v>
      </c>
      <c r="H766" s="3" t="s">
        <v>8</v>
      </c>
      <c r="I766" s="2" t="s">
        <v>713</v>
      </c>
      <c r="J766" s="2" t="s">
        <v>18</v>
      </c>
      <c r="K766" s="2" t="s">
        <v>19</v>
      </c>
      <c r="L766" s="2" t="s">
        <v>20</v>
      </c>
      <c r="M766" s="2">
        <v>1</v>
      </c>
      <c r="N766" s="2" t="s">
        <v>21</v>
      </c>
    </row>
    <row r="767" spans="1:14" x14ac:dyDescent="0.2">
      <c r="A767" s="2">
        <v>694</v>
      </c>
      <c r="B767" s="2" t="s">
        <v>1874</v>
      </c>
      <c r="C767" s="2" t="s">
        <v>1875</v>
      </c>
      <c r="D767" s="2" t="s">
        <v>48</v>
      </c>
      <c r="E767" s="2" t="s">
        <v>1876</v>
      </c>
      <c r="F767" s="2" t="s">
        <v>1114</v>
      </c>
      <c r="G767" s="2" t="s">
        <v>1877</v>
      </c>
      <c r="H767" s="3" t="s">
        <v>8</v>
      </c>
      <c r="I767" s="2" t="s">
        <v>85</v>
      </c>
      <c r="J767" s="2" t="s">
        <v>18</v>
      </c>
      <c r="K767" s="2" t="s">
        <v>19</v>
      </c>
      <c r="L767" s="2" t="s">
        <v>20</v>
      </c>
      <c r="M767" s="2">
        <v>1</v>
      </c>
      <c r="N767" s="10" t="s">
        <v>875</v>
      </c>
    </row>
    <row r="768" spans="1:14" x14ac:dyDescent="0.2">
      <c r="A768" s="2">
        <v>727</v>
      </c>
      <c r="B768" s="2" t="s">
        <v>1855</v>
      </c>
      <c r="C768" s="2" t="s">
        <v>1856</v>
      </c>
      <c r="D768" s="2" t="s">
        <v>81</v>
      </c>
      <c r="E768" s="2" t="s">
        <v>1857</v>
      </c>
      <c r="F768" s="2" t="s">
        <v>679</v>
      </c>
      <c r="G768" s="2" t="s">
        <v>1858</v>
      </c>
      <c r="H768" s="3" t="s">
        <v>8</v>
      </c>
      <c r="I768" s="2" t="s">
        <v>71</v>
      </c>
      <c r="J768" s="2" t="s">
        <v>78</v>
      </c>
      <c r="K768" s="2" t="s">
        <v>19</v>
      </c>
      <c r="L768" s="2" t="s">
        <v>20</v>
      </c>
      <c r="M768" s="2">
        <v>1</v>
      </c>
      <c r="N768" s="9" t="s">
        <v>21</v>
      </c>
    </row>
    <row r="769" spans="1:14" x14ac:dyDescent="0.2">
      <c r="A769" s="2">
        <v>770</v>
      </c>
      <c r="B769" s="2" t="s">
        <v>1823</v>
      </c>
      <c r="C769" s="2" t="s">
        <v>1824</v>
      </c>
      <c r="D769" s="2" t="s">
        <v>48</v>
      </c>
      <c r="E769" s="2" t="s">
        <v>1825</v>
      </c>
      <c r="F769" s="2" t="s">
        <v>924</v>
      </c>
      <c r="G769" s="2" t="s">
        <v>1826</v>
      </c>
      <c r="H769" s="3" t="s">
        <v>8</v>
      </c>
      <c r="I769" s="2" t="s">
        <v>85</v>
      </c>
      <c r="J769" s="2" t="s">
        <v>18</v>
      </c>
      <c r="K769" s="2" t="s">
        <v>19</v>
      </c>
      <c r="L769" s="2" t="s">
        <v>20</v>
      </c>
      <c r="M769" s="2">
        <v>1</v>
      </c>
      <c r="N769" s="10" t="s">
        <v>875</v>
      </c>
    </row>
    <row r="770" spans="1:14" x14ac:dyDescent="0.2">
      <c r="A770" s="2">
        <v>780</v>
      </c>
      <c r="B770" s="2" t="s">
        <v>1823</v>
      </c>
      <c r="C770" s="2" t="s">
        <v>1824</v>
      </c>
      <c r="D770" s="2" t="s">
        <v>48</v>
      </c>
      <c r="E770" s="2" t="s">
        <v>1825</v>
      </c>
      <c r="F770" s="2" t="s">
        <v>924</v>
      </c>
      <c r="G770" s="2" t="s">
        <v>1826</v>
      </c>
      <c r="H770" s="3" t="s">
        <v>8</v>
      </c>
      <c r="I770" s="2" t="s">
        <v>85</v>
      </c>
      <c r="J770" s="2" t="s">
        <v>78</v>
      </c>
      <c r="K770" s="2" t="s">
        <v>19</v>
      </c>
      <c r="L770" s="2" t="s">
        <v>20</v>
      </c>
      <c r="M770" s="2">
        <v>1</v>
      </c>
      <c r="N770" s="10" t="s">
        <v>875</v>
      </c>
    </row>
    <row r="771" spans="1:14" x14ac:dyDescent="0.2">
      <c r="A771" s="2">
        <v>795</v>
      </c>
      <c r="B771" s="2" t="s">
        <v>1823</v>
      </c>
      <c r="C771" s="2" t="s">
        <v>1824</v>
      </c>
      <c r="D771" s="2" t="s">
        <v>48</v>
      </c>
      <c r="E771" s="2" t="s">
        <v>1825</v>
      </c>
      <c r="F771" s="2" t="s">
        <v>924</v>
      </c>
      <c r="G771" s="2" t="s">
        <v>1826</v>
      </c>
      <c r="H771" s="3" t="s">
        <v>8</v>
      </c>
      <c r="I771" s="2" t="s">
        <v>85</v>
      </c>
      <c r="J771" s="2" t="s">
        <v>18</v>
      </c>
      <c r="K771" s="2" t="s">
        <v>19</v>
      </c>
      <c r="L771" s="2" t="s">
        <v>20</v>
      </c>
      <c r="M771" s="2">
        <v>1</v>
      </c>
      <c r="N771" s="10" t="s">
        <v>875</v>
      </c>
    </row>
    <row r="772" spans="1:14" x14ac:dyDescent="0.2">
      <c r="A772" s="2">
        <v>807</v>
      </c>
      <c r="B772" s="2" t="s">
        <v>1823</v>
      </c>
      <c r="C772" s="2" t="s">
        <v>1824</v>
      </c>
      <c r="D772" s="2" t="s">
        <v>48</v>
      </c>
      <c r="E772" s="2" t="s">
        <v>1825</v>
      </c>
      <c r="F772" s="2" t="s">
        <v>924</v>
      </c>
      <c r="G772" s="2" t="s">
        <v>1826</v>
      </c>
      <c r="H772" s="3" t="s">
        <v>8</v>
      </c>
      <c r="I772" s="2" t="s">
        <v>85</v>
      </c>
      <c r="J772" s="2" t="s">
        <v>78</v>
      </c>
      <c r="K772" s="2" t="s">
        <v>19</v>
      </c>
      <c r="L772" s="2" t="s">
        <v>20</v>
      </c>
      <c r="M772" s="2">
        <v>1</v>
      </c>
      <c r="N772" s="10" t="s">
        <v>875</v>
      </c>
    </row>
    <row r="773" spans="1:14" x14ac:dyDescent="0.2">
      <c r="A773" s="2">
        <v>1048</v>
      </c>
      <c r="B773" s="2" t="s">
        <v>1715</v>
      </c>
      <c r="C773" s="2" t="s">
        <v>1716</v>
      </c>
      <c r="D773" s="2" t="s">
        <v>48</v>
      </c>
      <c r="E773" s="2" t="s">
        <v>1717</v>
      </c>
      <c r="F773" s="2" t="s">
        <v>1258</v>
      </c>
      <c r="G773" s="2" t="s">
        <v>1718</v>
      </c>
      <c r="H773" s="3" t="s">
        <v>8</v>
      </c>
      <c r="I773" s="2" t="s">
        <v>367</v>
      </c>
      <c r="J773" s="2" t="s">
        <v>78</v>
      </c>
      <c r="K773" s="2" t="s">
        <v>19</v>
      </c>
      <c r="L773" s="2" t="s">
        <v>20</v>
      </c>
      <c r="M773" s="2">
        <v>1</v>
      </c>
      <c r="N773" s="10" t="s">
        <v>875</v>
      </c>
    </row>
    <row r="774" spans="1:14" x14ac:dyDescent="0.2">
      <c r="A774" s="2">
        <v>1067</v>
      </c>
      <c r="B774" s="2" t="s">
        <v>1706</v>
      </c>
      <c r="C774" s="2" t="s">
        <v>1707</v>
      </c>
      <c r="D774" s="2" t="s">
        <v>48</v>
      </c>
      <c r="E774" s="2" t="s">
        <v>1708</v>
      </c>
      <c r="F774" s="2" t="s">
        <v>1709</v>
      </c>
      <c r="G774" s="2" t="s">
        <v>1710</v>
      </c>
      <c r="H774" s="3" t="s">
        <v>8</v>
      </c>
      <c r="I774" s="2" t="s">
        <v>367</v>
      </c>
      <c r="J774" s="2" t="s">
        <v>18</v>
      </c>
      <c r="K774" s="2" t="s">
        <v>19</v>
      </c>
      <c r="L774" s="2" t="s">
        <v>20</v>
      </c>
      <c r="M774" s="2">
        <v>1</v>
      </c>
      <c r="N774" s="10" t="s">
        <v>875</v>
      </c>
    </row>
    <row r="775" spans="1:14" x14ac:dyDescent="0.2">
      <c r="A775" s="2">
        <v>1080</v>
      </c>
      <c r="B775" s="2" t="s">
        <v>570</v>
      </c>
      <c r="C775" s="2" t="s">
        <v>571</v>
      </c>
      <c r="D775" s="2" t="s">
        <v>315</v>
      </c>
      <c r="E775" s="2" t="s">
        <v>572</v>
      </c>
      <c r="F775" s="2" t="s">
        <v>573</v>
      </c>
      <c r="G775" s="2" t="s">
        <v>574</v>
      </c>
      <c r="H775" s="3" t="s">
        <v>8</v>
      </c>
      <c r="I775" s="2" t="s">
        <v>319</v>
      </c>
      <c r="J775" s="2" t="s">
        <v>78</v>
      </c>
      <c r="K775" s="2" t="s">
        <v>19</v>
      </c>
      <c r="L775" s="2" t="s">
        <v>20</v>
      </c>
      <c r="M775" s="2">
        <v>1</v>
      </c>
      <c r="N775" s="2" t="s">
        <v>21</v>
      </c>
    </row>
    <row r="776" spans="1:14" x14ac:dyDescent="0.2">
      <c r="A776" s="2">
        <v>1107</v>
      </c>
      <c r="B776" s="2" t="s">
        <v>1686</v>
      </c>
      <c r="C776" s="2" t="s">
        <v>1687</v>
      </c>
      <c r="D776" s="2" t="s">
        <v>123</v>
      </c>
      <c r="E776" s="2" t="s">
        <v>1684</v>
      </c>
      <c r="F776" s="2" t="s">
        <v>1583</v>
      </c>
      <c r="G776" s="2" t="s">
        <v>1688</v>
      </c>
      <c r="H776" s="3" t="s">
        <v>8</v>
      </c>
      <c r="I776" s="2" t="s">
        <v>319</v>
      </c>
      <c r="J776" s="2" t="s">
        <v>78</v>
      </c>
      <c r="K776" s="2" t="s">
        <v>19</v>
      </c>
      <c r="L776" s="2" t="s">
        <v>20</v>
      </c>
      <c r="M776" s="2">
        <v>1</v>
      </c>
      <c r="N776" s="10" t="s">
        <v>875</v>
      </c>
    </row>
    <row r="777" spans="1:14" x14ac:dyDescent="0.2">
      <c r="A777" s="2">
        <v>1124</v>
      </c>
      <c r="B777" s="2" t="s">
        <v>1674</v>
      </c>
      <c r="C777" s="2" t="s">
        <v>1675</v>
      </c>
      <c r="D777" s="2" t="s">
        <v>123</v>
      </c>
      <c r="E777" s="2" t="s">
        <v>1676</v>
      </c>
      <c r="F777" s="2" t="s">
        <v>1417</v>
      </c>
      <c r="G777" s="2" t="s">
        <v>1677</v>
      </c>
      <c r="H777" s="3" t="s">
        <v>8</v>
      </c>
      <c r="I777" s="2" t="s">
        <v>319</v>
      </c>
      <c r="J777" s="2" t="s">
        <v>78</v>
      </c>
      <c r="K777" s="2" t="s">
        <v>19</v>
      </c>
      <c r="L777" s="2" t="s">
        <v>20</v>
      </c>
      <c r="M777" s="2">
        <v>1</v>
      </c>
      <c r="N777" s="10" t="s">
        <v>875</v>
      </c>
    </row>
    <row r="778" spans="1:14" x14ac:dyDescent="0.2">
      <c r="A778" s="2">
        <v>1182</v>
      </c>
      <c r="B778" s="2" t="s">
        <v>549</v>
      </c>
      <c r="C778" s="2" t="s">
        <v>550</v>
      </c>
      <c r="D778" s="2" t="s">
        <v>48</v>
      </c>
      <c r="E778" s="2" t="s">
        <v>551</v>
      </c>
      <c r="F778" s="2" t="s">
        <v>552</v>
      </c>
      <c r="G778" s="2" t="s">
        <v>553</v>
      </c>
      <c r="H778" s="3" t="s">
        <v>8</v>
      </c>
      <c r="I778" s="2" t="s">
        <v>367</v>
      </c>
      <c r="J778" s="2" t="s">
        <v>78</v>
      </c>
      <c r="K778" s="2" t="s">
        <v>19</v>
      </c>
      <c r="L778" s="2" t="s">
        <v>20</v>
      </c>
      <c r="M778" s="2">
        <v>1</v>
      </c>
      <c r="N778" s="10" t="s">
        <v>875</v>
      </c>
    </row>
    <row r="779" spans="1:14" x14ac:dyDescent="0.2">
      <c r="A779" s="2">
        <v>1229</v>
      </c>
      <c r="B779" s="2" t="s">
        <v>1613</v>
      </c>
      <c r="C779" s="2" t="s">
        <v>1614</v>
      </c>
      <c r="D779" s="2" t="s">
        <v>123</v>
      </c>
      <c r="E779" s="2" t="s">
        <v>1615</v>
      </c>
      <c r="F779" s="2" t="s">
        <v>424</v>
      </c>
      <c r="G779" s="2" t="s">
        <v>1616</v>
      </c>
      <c r="H779" s="3" t="s">
        <v>8</v>
      </c>
      <c r="I779" s="2" t="s">
        <v>319</v>
      </c>
      <c r="J779" s="2" t="s">
        <v>78</v>
      </c>
      <c r="K779" s="2" t="s">
        <v>19</v>
      </c>
      <c r="L779" s="2" t="s">
        <v>20</v>
      </c>
      <c r="M779" s="2">
        <v>1</v>
      </c>
      <c r="N779" s="10" t="s">
        <v>875</v>
      </c>
    </row>
    <row r="780" spans="1:14" x14ac:dyDescent="0.2">
      <c r="A780" s="2">
        <v>1290</v>
      </c>
      <c r="B780" s="2" t="s">
        <v>1558</v>
      </c>
      <c r="C780" s="2" t="s">
        <v>1559</v>
      </c>
      <c r="D780" s="2" t="s">
        <v>48</v>
      </c>
      <c r="E780" s="2" t="s">
        <v>1560</v>
      </c>
      <c r="F780" s="2" t="s">
        <v>365</v>
      </c>
      <c r="G780" s="2" t="s">
        <v>1561</v>
      </c>
      <c r="H780" s="3" t="s">
        <v>8</v>
      </c>
      <c r="I780" s="2" t="s">
        <v>367</v>
      </c>
      <c r="J780" s="2" t="s">
        <v>78</v>
      </c>
      <c r="K780" s="2" t="s">
        <v>19</v>
      </c>
      <c r="L780" s="2" t="s">
        <v>20</v>
      </c>
      <c r="M780" s="2">
        <v>1</v>
      </c>
      <c r="N780" s="10" t="s">
        <v>875</v>
      </c>
    </row>
    <row r="781" spans="1:14" x14ac:dyDescent="0.2">
      <c r="A781" s="2">
        <v>1291</v>
      </c>
      <c r="B781" s="2" t="s">
        <v>1558</v>
      </c>
      <c r="C781" s="2" t="s">
        <v>1559</v>
      </c>
      <c r="D781" s="2" t="s">
        <v>48</v>
      </c>
      <c r="E781" s="2" t="s">
        <v>1560</v>
      </c>
      <c r="F781" s="2" t="s">
        <v>365</v>
      </c>
      <c r="G781" s="2" t="s">
        <v>1561</v>
      </c>
      <c r="H781" s="3" t="s">
        <v>8</v>
      </c>
      <c r="I781" s="2" t="s">
        <v>367</v>
      </c>
      <c r="J781" s="2" t="s">
        <v>18</v>
      </c>
      <c r="K781" s="2" t="s">
        <v>19</v>
      </c>
      <c r="L781" s="2" t="s">
        <v>20</v>
      </c>
      <c r="M781" s="2">
        <v>1</v>
      </c>
      <c r="N781" s="10" t="s">
        <v>875</v>
      </c>
    </row>
    <row r="782" spans="1:14" x14ac:dyDescent="0.2">
      <c r="A782" s="2">
        <v>1627</v>
      </c>
      <c r="B782" s="2" t="s">
        <v>1414</v>
      </c>
      <c r="C782" s="2" t="s">
        <v>1415</v>
      </c>
      <c r="D782" s="2" t="s">
        <v>123</v>
      </c>
      <c r="E782" s="2" t="s">
        <v>1416</v>
      </c>
      <c r="F782" s="2" t="s">
        <v>1417</v>
      </c>
      <c r="G782" s="2" t="s">
        <v>1418</v>
      </c>
      <c r="H782" s="3" t="s">
        <v>8</v>
      </c>
      <c r="I782" s="2" t="s">
        <v>319</v>
      </c>
      <c r="J782" s="2" t="s">
        <v>78</v>
      </c>
      <c r="K782" s="2" t="s">
        <v>19</v>
      </c>
      <c r="L782" s="2" t="s">
        <v>20</v>
      </c>
      <c r="M782" s="2">
        <v>1</v>
      </c>
      <c r="N782" s="10" t="s">
        <v>875</v>
      </c>
    </row>
    <row r="783" spans="1:14" x14ac:dyDescent="0.2">
      <c r="A783" s="2">
        <v>1663</v>
      </c>
      <c r="B783" s="2" t="s">
        <v>1393</v>
      </c>
      <c r="C783" s="2" t="s">
        <v>1394</v>
      </c>
      <c r="D783" s="2" t="s">
        <v>48</v>
      </c>
      <c r="E783" s="2" t="s">
        <v>1395</v>
      </c>
      <c r="F783" s="2" t="s">
        <v>1396</v>
      </c>
      <c r="G783" s="2" t="s">
        <v>1397</v>
      </c>
      <c r="H783" s="3" t="s">
        <v>8</v>
      </c>
      <c r="I783" s="2" t="s">
        <v>85</v>
      </c>
      <c r="J783" s="2" t="s">
        <v>78</v>
      </c>
      <c r="K783" s="2" t="s">
        <v>19</v>
      </c>
      <c r="L783" s="2" t="s">
        <v>20</v>
      </c>
      <c r="M783" s="2">
        <v>1</v>
      </c>
      <c r="N783" s="10" t="s">
        <v>875</v>
      </c>
    </row>
    <row r="784" spans="1:14" x14ac:dyDescent="0.2">
      <c r="A784" s="2">
        <v>1686</v>
      </c>
      <c r="B784" s="2" t="s">
        <v>1381</v>
      </c>
      <c r="C784" s="2" t="s">
        <v>1382</v>
      </c>
      <c r="D784" s="2" t="s">
        <v>48</v>
      </c>
      <c r="E784" s="2" t="s">
        <v>1383</v>
      </c>
      <c r="F784" s="2" t="s">
        <v>621</v>
      </c>
      <c r="G784" s="2" t="s">
        <v>1384</v>
      </c>
      <c r="H784" s="3" t="s">
        <v>8</v>
      </c>
      <c r="I784" s="2" t="s">
        <v>85</v>
      </c>
      <c r="J784" s="2" t="s">
        <v>78</v>
      </c>
      <c r="K784" s="2" t="s">
        <v>19</v>
      </c>
      <c r="L784" s="2" t="s">
        <v>20</v>
      </c>
      <c r="M784" s="2">
        <v>1</v>
      </c>
      <c r="N784" s="10" t="s">
        <v>875</v>
      </c>
    </row>
    <row r="785" spans="1:14" x14ac:dyDescent="0.2">
      <c r="A785" s="2">
        <v>1708</v>
      </c>
      <c r="B785" s="2" t="s">
        <v>434</v>
      </c>
      <c r="C785" s="2" t="s">
        <v>435</v>
      </c>
      <c r="D785" s="2" t="s">
        <v>81</v>
      </c>
      <c r="E785" s="2" t="s">
        <v>436</v>
      </c>
      <c r="F785" s="2" t="s">
        <v>424</v>
      </c>
      <c r="G785" s="2" t="s">
        <v>437</v>
      </c>
      <c r="H785" s="3" t="s">
        <v>8</v>
      </c>
      <c r="I785" s="2" t="s">
        <v>319</v>
      </c>
      <c r="J785" s="2" t="s">
        <v>78</v>
      </c>
      <c r="K785" s="2" t="s">
        <v>19</v>
      </c>
      <c r="L785" s="2" t="s">
        <v>20</v>
      </c>
      <c r="M785" s="2">
        <v>1</v>
      </c>
      <c r="N785" s="10" t="s">
        <v>875</v>
      </c>
    </row>
    <row r="786" spans="1:14" x14ac:dyDescent="0.2">
      <c r="A786" s="2">
        <v>1777</v>
      </c>
      <c r="B786" s="2" t="s">
        <v>1358</v>
      </c>
      <c r="C786" s="2" t="s">
        <v>1359</v>
      </c>
      <c r="D786" s="2" t="s">
        <v>48</v>
      </c>
      <c r="E786" s="2" t="s">
        <v>1360</v>
      </c>
      <c r="F786" s="2" t="s">
        <v>924</v>
      </c>
      <c r="G786" s="2" t="s">
        <v>1361</v>
      </c>
      <c r="H786" s="3" t="s">
        <v>8</v>
      </c>
      <c r="I786" s="2" t="s">
        <v>85</v>
      </c>
      <c r="J786" s="2" t="s">
        <v>78</v>
      </c>
      <c r="K786" s="2" t="s">
        <v>19</v>
      </c>
      <c r="L786" s="2" t="s">
        <v>20</v>
      </c>
      <c r="M786" s="2">
        <v>1</v>
      </c>
      <c r="N786" s="10" t="s">
        <v>875</v>
      </c>
    </row>
    <row r="787" spans="1:14" x14ac:dyDescent="0.2">
      <c r="A787" s="2">
        <v>1832</v>
      </c>
      <c r="B787" s="2" t="s">
        <v>1328</v>
      </c>
      <c r="C787" s="2" t="s">
        <v>1329</v>
      </c>
      <c r="D787" s="2" t="s">
        <v>123</v>
      </c>
      <c r="E787" s="2" t="s">
        <v>1330</v>
      </c>
      <c r="F787" s="2" t="s">
        <v>325</v>
      </c>
      <c r="G787" s="2" t="s">
        <v>1331</v>
      </c>
      <c r="H787" s="3" t="s">
        <v>8</v>
      </c>
      <c r="I787" s="2" t="s">
        <v>319</v>
      </c>
      <c r="J787" s="2" t="s">
        <v>18</v>
      </c>
      <c r="K787" s="2" t="s">
        <v>19</v>
      </c>
      <c r="L787" s="2" t="s">
        <v>20</v>
      </c>
      <c r="M787" s="2">
        <v>2</v>
      </c>
      <c r="N787" s="10" t="s">
        <v>875</v>
      </c>
    </row>
    <row r="788" spans="1:14" x14ac:dyDescent="0.2">
      <c r="A788" s="2">
        <v>2280</v>
      </c>
      <c r="B788" s="2" t="s">
        <v>1084</v>
      </c>
      <c r="C788" s="2" t="s">
        <v>1085</v>
      </c>
      <c r="D788" s="2" t="s">
        <v>48</v>
      </c>
      <c r="E788" s="2" t="s">
        <v>1086</v>
      </c>
      <c r="F788" s="2" t="s">
        <v>933</v>
      </c>
      <c r="G788" s="2" t="s">
        <v>1087</v>
      </c>
      <c r="H788" s="3" t="s">
        <v>8</v>
      </c>
      <c r="I788" s="2" t="s">
        <v>52</v>
      </c>
      <c r="J788" s="2" t="s">
        <v>78</v>
      </c>
      <c r="K788" s="2" t="s">
        <v>19</v>
      </c>
      <c r="L788" s="2" t="s">
        <v>20</v>
      </c>
      <c r="M788" s="2">
        <v>1</v>
      </c>
      <c r="N788" s="10" t="s">
        <v>875</v>
      </c>
    </row>
    <row r="789" spans="1:14" x14ac:dyDescent="0.2">
      <c r="A789" s="2">
        <v>2373</v>
      </c>
      <c r="B789" s="2" t="s">
        <v>109</v>
      </c>
      <c r="C789" s="2" t="s">
        <v>110</v>
      </c>
      <c r="D789" s="2" t="s">
        <v>27</v>
      </c>
      <c r="E789" s="2" t="s">
        <v>111</v>
      </c>
      <c r="F789" s="2" t="s">
        <v>112</v>
      </c>
      <c r="G789" s="2" t="s">
        <v>113</v>
      </c>
      <c r="H789" s="3" t="s">
        <v>8</v>
      </c>
      <c r="I789" s="2" t="s">
        <v>71</v>
      </c>
      <c r="J789" s="2" t="s">
        <v>78</v>
      </c>
      <c r="K789" s="2" t="s">
        <v>19</v>
      </c>
      <c r="L789" s="2" t="s">
        <v>20</v>
      </c>
      <c r="M789" s="2">
        <v>1</v>
      </c>
      <c r="N789" s="2" t="s">
        <v>21</v>
      </c>
    </row>
    <row r="790" spans="1:14" x14ac:dyDescent="0.2">
      <c r="A790" s="2">
        <v>2374</v>
      </c>
      <c r="B790" s="2" t="s">
        <v>109</v>
      </c>
      <c r="C790" s="2" t="s">
        <v>110</v>
      </c>
      <c r="D790" s="2" t="s">
        <v>27</v>
      </c>
      <c r="E790" s="2" t="s">
        <v>111</v>
      </c>
      <c r="F790" s="2" t="s">
        <v>112</v>
      </c>
      <c r="G790" s="2" t="s">
        <v>113</v>
      </c>
      <c r="H790" s="3" t="s">
        <v>8</v>
      </c>
      <c r="I790" s="2" t="s">
        <v>71</v>
      </c>
      <c r="J790" s="2" t="s">
        <v>18</v>
      </c>
      <c r="K790" s="2" t="s">
        <v>19</v>
      </c>
      <c r="L790" s="2" t="s">
        <v>20</v>
      </c>
      <c r="M790" s="2">
        <v>1</v>
      </c>
      <c r="N790" s="2" t="s">
        <v>21</v>
      </c>
    </row>
    <row r="791" spans="1:14" x14ac:dyDescent="0.2">
      <c r="A791" s="2">
        <v>2409</v>
      </c>
      <c r="B791" s="2" t="s">
        <v>988</v>
      </c>
      <c r="C791" s="2" t="s">
        <v>989</v>
      </c>
      <c r="D791" s="2" t="s">
        <v>48</v>
      </c>
      <c r="E791" s="2" t="s">
        <v>990</v>
      </c>
      <c r="F791" s="2" t="s">
        <v>132</v>
      </c>
      <c r="G791" s="2" t="s">
        <v>991</v>
      </c>
      <c r="H791" s="3" t="s">
        <v>8</v>
      </c>
      <c r="I791" s="2" t="s">
        <v>85</v>
      </c>
      <c r="J791" s="2" t="s">
        <v>78</v>
      </c>
      <c r="K791" s="2" t="s">
        <v>19</v>
      </c>
      <c r="L791" s="2" t="s">
        <v>20</v>
      </c>
      <c r="M791" s="2">
        <v>1</v>
      </c>
      <c r="N791" s="10" t="s">
        <v>875</v>
      </c>
    </row>
    <row r="792" spans="1:14" x14ac:dyDescent="0.2">
      <c r="A792" s="2">
        <v>2443</v>
      </c>
      <c r="B792" s="2" t="s">
        <v>74</v>
      </c>
      <c r="C792" s="2" t="s">
        <v>75</v>
      </c>
      <c r="D792" s="2" t="s">
        <v>67</v>
      </c>
      <c r="E792" s="2" t="s">
        <v>76</v>
      </c>
      <c r="F792" s="2" t="s">
        <v>69</v>
      </c>
      <c r="G792" s="2" t="s">
        <v>77</v>
      </c>
      <c r="H792" s="3" t="s">
        <v>8</v>
      </c>
      <c r="I792" s="2" t="s">
        <v>71</v>
      </c>
      <c r="J792" s="2" t="s">
        <v>78</v>
      </c>
      <c r="K792" s="2" t="s">
        <v>19</v>
      </c>
      <c r="L792" s="2" t="s">
        <v>20</v>
      </c>
      <c r="M792" s="2">
        <v>1</v>
      </c>
      <c r="N792" s="2" t="s">
        <v>21</v>
      </c>
    </row>
    <row r="793" spans="1:14" x14ac:dyDescent="0.2">
      <c r="A793" s="2">
        <v>2444</v>
      </c>
      <c r="B793" s="2" t="s">
        <v>74</v>
      </c>
      <c r="C793" s="2" t="s">
        <v>75</v>
      </c>
      <c r="D793" s="2" t="s">
        <v>67</v>
      </c>
      <c r="E793" s="2" t="s">
        <v>76</v>
      </c>
      <c r="F793" s="2" t="s">
        <v>69</v>
      </c>
      <c r="G793" s="2" t="s">
        <v>77</v>
      </c>
      <c r="H793" s="3" t="s">
        <v>8</v>
      </c>
      <c r="I793" s="2" t="s">
        <v>71</v>
      </c>
      <c r="J793" s="2" t="s">
        <v>18</v>
      </c>
      <c r="K793" s="2" t="s">
        <v>19</v>
      </c>
      <c r="L793" s="2" t="s">
        <v>20</v>
      </c>
      <c r="M793" s="2">
        <v>1</v>
      </c>
      <c r="N793" s="2" t="s">
        <v>21</v>
      </c>
    </row>
    <row r="794" spans="1:14" x14ac:dyDescent="0.2">
      <c r="A794" s="2">
        <v>1931</v>
      </c>
      <c r="B794" s="2" t="s">
        <v>385</v>
      </c>
      <c r="C794" s="2" t="s">
        <v>386</v>
      </c>
      <c r="D794" s="2" t="s">
        <v>39</v>
      </c>
      <c r="E794" s="2" t="s">
        <v>387</v>
      </c>
      <c r="F794" s="2" t="s">
        <v>388</v>
      </c>
      <c r="G794" s="2" t="s">
        <v>389</v>
      </c>
      <c r="H794" s="3" t="s">
        <v>8</v>
      </c>
      <c r="I794" s="2" t="s">
        <v>43</v>
      </c>
      <c r="J794" s="2" t="s">
        <v>1088</v>
      </c>
      <c r="K794" s="2" t="s">
        <v>1080</v>
      </c>
      <c r="L794" s="2" t="s">
        <v>442</v>
      </c>
      <c r="M794" s="2">
        <v>1</v>
      </c>
      <c r="N794" s="10" t="s">
        <v>875</v>
      </c>
    </row>
    <row r="795" spans="1:14" x14ac:dyDescent="0.2">
      <c r="A795" s="2">
        <v>2276</v>
      </c>
      <c r="B795" s="2" t="s">
        <v>169</v>
      </c>
      <c r="C795" s="2" t="s">
        <v>170</v>
      </c>
      <c r="D795" s="2" t="s">
        <v>15</v>
      </c>
      <c r="E795" s="2" t="s">
        <v>171</v>
      </c>
      <c r="F795" s="2" t="s">
        <v>172</v>
      </c>
      <c r="G795" s="2" t="s">
        <v>173</v>
      </c>
      <c r="H795" s="3" t="s">
        <v>8</v>
      </c>
      <c r="I795" s="2" t="s">
        <v>17</v>
      </c>
      <c r="J795" s="2" t="s">
        <v>1088</v>
      </c>
      <c r="K795" s="2" t="s">
        <v>1080</v>
      </c>
      <c r="L795" s="2" t="s">
        <v>442</v>
      </c>
      <c r="M795" s="2">
        <v>1</v>
      </c>
      <c r="N795" s="9" t="s">
        <v>875</v>
      </c>
    </row>
    <row r="796" spans="1:14" x14ac:dyDescent="0.2">
      <c r="A796" s="2">
        <v>2305</v>
      </c>
      <c r="B796" s="2" t="s">
        <v>1072</v>
      </c>
      <c r="C796" s="2" t="s">
        <v>1073</v>
      </c>
      <c r="D796" s="2" t="s">
        <v>15</v>
      </c>
      <c r="E796" s="2" t="s">
        <v>1074</v>
      </c>
      <c r="F796" s="2" t="s">
        <v>1075</v>
      </c>
      <c r="G796" s="2" t="s">
        <v>1076</v>
      </c>
      <c r="H796" s="3" t="s">
        <v>8</v>
      </c>
      <c r="I796" s="2" t="s">
        <v>17</v>
      </c>
      <c r="J796" s="2" t="s">
        <v>1079</v>
      </c>
      <c r="K796" s="2" t="s">
        <v>1080</v>
      </c>
      <c r="L796" s="2" t="s">
        <v>442</v>
      </c>
      <c r="M796" s="2">
        <v>1</v>
      </c>
      <c r="N796" s="9" t="s">
        <v>875</v>
      </c>
    </row>
    <row r="797" spans="1:14" x14ac:dyDescent="0.2">
      <c r="A797" s="2">
        <v>690</v>
      </c>
      <c r="B797" s="2" t="s">
        <v>1878</v>
      </c>
      <c r="C797" s="2" t="s">
        <v>1879</v>
      </c>
      <c r="D797" s="2" t="s">
        <v>48</v>
      </c>
      <c r="E797" s="2" t="s">
        <v>1880</v>
      </c>
      <c r="F797" s="2" t="s">
        <v>621</v>
      </c>
      <c r="G797" s="2" t="s">
        <v>1881</v>
      </c>
      <c r="H797" s="3" t="s">
        <v>8</v>
      </c>
      <c r="I797" s="2" t="s">
        <v>85</v>
      </c>
      <c r="J797" s="2" t="s">
        <v>1048</v>
      </c>
      <c r="K797" s="2" t="s">
        <v>1049</v>
      </c>
      <c r="L797" s="2" t="s">
        <v>442</v>
      </c>
      <c r="M797" s="2">
        <v>1</v>
      </c>
      <c r="N797" s="10" t="s">
        <v>875</v>
      </c>
    </row>
    <row r="798" spans="1:14" x14ac:dyDescent="0.2">
      <c r="A798" s="2">
        <v>748</v>
      </c>
      <c r="B798" s="2" t="s">
        <v>1839</v>
      </c>
      <c r="C798" s="2" t="s">
        <v>1840</v>
      </c>
      <c r="D798" s="2" t="s">
        <v>48</v>
      </c>
      <c r="E798" s="2" t="s">
        <v>1841</v>
      </c>
      <c r="F798" s="2" t="s">
        <v>92</v>
      </c>
      <c r="G798" s="2" t="s">
        <v>1842</v>
      </c>
      <c r="H798" s="3" t="s">
        <v>8</v>
      </c>
      <c r="I798" s="2" t="s">
        <v>85</v>
      </c>
      <c r="J798" s="2" t="s">
        <v>1048</v>
      </c>
      <c r="K798" s="2" t="s">
        <v>1049</v>
      </c>
      <c r="L798" s="2" t="s">
        <v>442</v>
      </c>
      <c r="M798" s="2">
        <v>1</v>
      </c>
      <c r="N798" s="10" t="s">
        <v>875</v>
      </c>
    </row>
    <row r="799" spans="1:14" x14ac:dyDescent="0.2">
      <c r="A799" s="2">
        <v>1782</v>
      </c>
      <c r="B799" s="2" t="s">
        <v>1354</v>
      </c>
      <c r="C799" s="2" t="s">
        <v>1355</v>
      </c>
      <c r="D799" s="2" t="s">
        <v>48</v>
      </c>
      <c r="E799" s="2" t="s">
        <v>1356</v>
      </c>
      <c r="F799" s="2" t="s">
        <v>924</v>
      </c>
      <c r="G799" s="2" t="s">
        <v>1357</v>
      </c>
      <c r="H799" s="3" t="s">
        <v>8</v>
      </c>
      <c r="I799" s="2" t="s">
        <v>85</v>
      </c>
      <c r="J799" s="2" t="s">
        <v>1048</v>
      </c>
      <c r="K799" s="2" t="s">
        <v>1049</v>
      </c>
      <c r="L799" s="2" t="s">
        <v>442</v>
      </c>
      <c r="M799" s="2">
        <v>1</v>
      </c>
      <c r="N799" s="10" t="s">
        <v>875</v>
      </c>
    </row>
    <row r="800" spans="1:14" x14ac:dyDescent="0.2">
      <c r="A800" s="2">
        <v>1834</v>
      </c>
      <c r="B800" s="2" t="s">
        <v>1328</v>
      </c>
      <c r="C800" s="2" t="s">
        <v>1329</v>
      </c>
      <c r="D800" s="2" t="s">
        <v>123</v>
      </c>
      <c r="E800" s="2" t="s">
        <v>1330</v>
      </c>
      <c r="F800" s="2" t="s">
        <v>325</v>
      </c>
      <c r="G800" s="2" t="s">
        <v>1331</v>
      </c>
      <c r="H800" s="3" t="s">
        <v>8</v>
      </c>
      <c r="I800" s="2" t="s">
        <v>319</v>
      </c>
      <c r="J800" s="2" t="s">
        <v>1048</v>
      </c>
      <c r="K800" s="2" t="s">
        <v>1049</v>
      </c>
      <c r="L800" s="2" t="s">
        <v>442</v>
      </c>
      <c r="M800" s="2">
        <v>1</v>
      </c>
      <c r="N800" s="10" t="s">
        <v>875</v>
      </c>
    </row>
    <row r="801" spans="1:14" x14ac:dyDescent="0.2">
      <c r="A801" s="2">
        <v>1990</v>
      </c>
      <c r="B801" s="2" t="s">
        <v>352</v>
      </c>
      <c r="C801" s="2" t="s">
        <v>353</v>
      </c>
      <c r="D801" s="2" t="s">
        <v>15</v>
      </c>
      <c r="E801" s="2" t="s">
        <v>354</v>
      </c>
      <c r="F801" s="2" t="s">
        <v>355</v>
      </c>
      <c r="G801" s="2" t="s">
        <v>356</v>
      </c>
      <c r="H801" s="3" t="s">
        <v>8</v>
      </c>
      <c r="I801" s="2" t="s">
        <v>17</v>
      </c>
      <c r="J801" s="2" t="s">
        <v>1146</v>
      </c>
      <c r="K801" s="2" t="s">
        <v>1049</v>
      </c>
      <c r="L801" s="2" t="s">
        <v>442</v>
      </c>
      <c r="M801" s="2">
        <v>1</v>
      </c>
      <c r="N801" s="9" t="s">
        <v>875</v>
      </c>
    </row>
    <row r="802" spans="1:14" x14ac:dyDescent="0.2">
      <c r="A802" s="2">
        <v>2159</v>
      </c>
      <c r="B802" s="2" t="s">
        <v>244</v>
      </c>
      <c r="C802" s="2" t="s">
        <v>245</v>
      </c>
      <c r="D802" s="2" t="s">
        <v>39</v>
      </c>
      <c r="E802" s="2" t="s">
        <v>246</v>
      </c>
      <c r="F802" s="2" t="s">
        <v>247</v>
      </c>
      <c r="G802" s="2" t="s">
        <v>248</v>
      </c>
      <c r="H802" s="3" t="s">
        <v>8</v>
      </c>
      <c r="I802" s="2" t="s">
        <v>249</v>
      </c>
      <c r="J802" s="2" t="s">
        <v>1048</v>
      </c>
      <c r="K802" s="2" t="s">
        <v>1049</v>
      </c>
      <c r="L802" s="2" t="s">
        <v>442</v>
      </c>
      <c r="M802" s="2">
        <v>1</v>
      </c>
      <c r="N802" s="10" t="s">
        <v>875</v>
      </c>
    </row>
    <row r="803" spans="1:14" x14ac:dyDescent="0.2">
      <c r="A803" s="2">
        <v>2183</v>
      </c>
      <c r="B803" s="2" t="s">
        <v>228</v>
      </c>
      <c r="C803" s="2" t="s">
        <v>229</v>
      </c>
      <c r="D803" s="2" t="s">
        <v>15</v>
      </c>
      <c r="E803" s="2" t="s">
        <v>230</v>
      </c>
      <c r="F803" s="2" t="s">
        <v>231</v>
      </c>
      <c r="G803" s="2" t="s">
        <v>232</v>
      </c>
      <c r="H803" s="3" t="s">
        <v>8</v>
      </c>
      <c r="I803" s="2" t="s">
        <v>17</v>
      </c>
      <c r="J803" s="2" t="s">
        <v>1146</v>
      </c>
      <c r="K803" s="2" t="s">
        <v>1049</v>
      </c>
      <c r="L803" s="2" t="s">
        <v>442</v>
      </c>
      <c r="M803" s="2">
        <v>1</v>
      </c>
      <c r="N803" s="9" t="s">
        <v>875</v>
      </c>
    </row>
    <row r="804" spans="1:14" x14ac:dyDescent="0.2">
      <c r="A804" s="2">
        <v>2343</v>
      </c>
      <c r="B804" s="2" t="s">
        <v>121</v>
      </c>
      <c r="C804" s="2" t="s">
        <v>122</v>
      </c>
      <c r="D804" s="2" t="s">
        <v>123</v>
      </c>
      <c r="E804" s="2" t="s">
        <v>124</v>
      </c>
      <c r="F804" s="2" t="s">
        <v>125</v>
      </c>
      <c r="G804" s="2" t="s">
        <v>126</v>
      </c>
      <c r="H804" s="3" t="s">
        <v>8</v>
      </c>
      <c r="I804" s="2" t="s">
        <v>85</v>
      </c>
      <c r="J804" s="2" t="s">
        <v>1048</v>
      </c>
      <c r="K804" s="2" t="s">
        <v>1049</v>
      </c>
      <c r="L804" s="2" t="s">
        <v>442</v>
      </c>
      <c r="M804" s="2">
        <v>1</v>
      </c>
      <c r="N804" s="10" t="s">
        <v>875</v>
      </c>
    </row>
    <row r="805" spans="1:14" x14ac:dyDescent="0.2">
      <c r="A805" s="2">
        <v>610</v>
      </c>
      <c r="B805" s="2" t="s">
        <v>1938</v>
      </c>
      <c r="C805" s="2" t="s">
        <v>1939</v>
      </c>
      <c r="D805" s="2" t="s">
        <v>67</v>
      </c>
      <c r="E805" s="2" t="s">
        <v>1940</v>
      </c>
      <c r="F805" s="2" t="s">
        <v>1932</v>
      </c>
      <c r="G805" s="2" t="s">
        <v>1941</v>
      </c>
      <c r="H805" s="3" t="s">
        <v>8</v>
      </c>
      <c r="I805" s="2" t="s">
        <v>31</v>
      </c>
      <c r="J805" s="2" t="s">
        <v>915</v>
      </c>
      <c r="K805" s="2" t="s">
        <v>441</v>
      </c>
      <c r="L805" s="2" t="s">
        <v>442</v>
      </c>
      <c r="M805" s="2">
        <v>1</v>
      </c>
      <c r="N805" s="9" t="s">
        <v>875</v>
      </c>
    </row>
    <row r="806" spans="1:14" x14ac:dyDescent="0.2">
      <c r="A806" s="2">
        <v>858</v>
      </c>
      <c r="B806" s="2" t="s">
        <v>652</v>
      </c>
      <c r="C806" s="2" t="s">
        <v>653</v>
      </c>
      <c r="D806" s="2" t="s">
        <v>67</v>
      </c>
      <c r="E806" s="2" t="s">
        <v>654</v>
      </c>
      <c r="F806" s="2" t="s">
        <v>597</v>
      </c>
      <c r="G806" s="2" t="s">
        <v>655</v>
      </c>
      <c r="H806" s="3" t="s">
        <v>8</v>
      </c>
      <c r="I806" s="2" t="s">
        <v>71</v>
      </c>
      <c r="J806" s="2" t="s">
        <v>915</v>
      </c>
      <c r="K806" s="2" t="s">
        <v>441</v>
      </c>
      <c r="L806" s="2" t="s">
        <v>442</v>
      </c>
      <c r="M806" s="2">
        <v>1</v>
      </c>
      <c r="N806" s="9" t="s">
        <v>875</v>
      </c>
    </row>
    <row r="807" spans="1:14" x14ac:dyDescent="0.2">
      <c r="A807" s="2">
        <v>880</v>
      </c>
      <c r="B807" s="2" t="s">
        <v>657</v>
      </c>
      <c r="C807" s="2" t="s">
        <v>658</v>
      </c>
      <c r="D807" s="2" t="s">
        <v>67</v>
      </c>
      <c r="E807" s="2" t="s">
        <v>659</v>
      </c>
      <c r="F807" s="2" t="s">
        <v>660</v>
      </c>
      <c r="G807" s="2" t="s">
        <v>661</v>
      </c>
      <c r="H807" s="3" t="s">
        <v>8</v>
      </c>
      <c r="I807" s="2" t="s">
        <v>71</v>
      </c>
      <c r="J807" s="2" t="s">
        <v>915</v>
      </c>
      <c r="K807" s="2" t="s">
        <v>441</v>
      </c>
      <c r="L807" s="2" t="s">
        <v>442</v>
      </c>
      <c r="M807" s="2">
        <v>1</v>
      </c>
      <c r="N807" s="9" t="s">
        <v>875</v>
      </c>
    </row>
    <row r="808" spans="1:14" x14ac:dyDescent="0.2">
      <c r="A808" s="2">
        <v>914</v>
      </c>
      <c r="B808" s="2" t="s">
        <v>1803</v>
      </c>
      <c r="C808" s="2" t="s">
        <v>1804</v>
      </c>
      <c r="D808" s="2" t="s">
        <v>123</v>
      </c>
      <c r="E808" s="2" t="s">
        <v>1805</v>
      </c>
      <c r="F808" s="2" t="s">
        <v>424</v>
      </c>
      <c r="G808" s="2" t="s">
        <v>1806</v>
      </c>
      <c r="H808" s="3" t="s">
        <v>8</v>
      </c>
      <c r="I808" s="2" t="s">
        <v>713</v>
      </c>
      <c r="J808" s="2" t="s">
        <v>915</v>
      </c>
      <c r="K808" s="2" t="s">
        <v>441</v>
      </c>
      <c r="L808" s="2" t="s">
        <v>442</v>
      </c>
      <c r="M808" s="2">
        <v>1</v>
      </c>
      <c r="N808" s="10" t="s">
        <v>875</v>
      </c>
    </row>
    <row r="809" spans="1:14" x14ac:dyDescent="0.2">
      <c r="A809" s="2">
        <v>1122</v>
      </c>
      <c r="B809" s="2" t="s">
        <v>1674</v>
      </c>
      <c r="C809" s="2" t="s">
        <v>1675</v>
      </c>
      <c r="D809" s="2" t="s">
        <v>123</v>
      </c>
      <c r="E809" s="2" t="s">
        <v>1676</v>
      </c>
      <c r="F809" s="2" t="s">
        <v>1417</v>
      </c>
      <c r="G809" s="2" t="s">
        <v>1677</v>
      </c>
      <c r="H809" s="3" t="s">
        <v>8</v>
      </c>
      <c r="I809" s="2" t="s">
        <v>319</v>
      </c>
      <c r="J809" s="2" t="s">
        <v>915</v>
      </c>
      <c r="K809" s="2" t="s">
        <v>441</v>
      </c>
      <c r="L809" s="2" t="s">
        <v>442</v>
      </c>
      <c r="M809" s="2">
        <v>1</v>
      </c>
      <c r="N809" s="10" t="s">
        <v>875</v>
      </c>
    </row>
    <row r="810" spans="1:14" x14ac:dyDescent="0.2">
      <c r="A810" s="2">
        <v>1303</v>
      </c>
      <c r="B810" s="2" t="s">
        <v>1554</v>
      </c>
      <c r="C810" s="2" t="s">
        <v>1555</v>
      </c>
      <c r="D810" s="2" t="s">
        <v>372</v>
      </c>
      <c r="E810" s="2" t="s">
        <v>1556</v>
      </c>
      <c r="F810" s="2" t="s">
        <v>374</v>
      </c>
      <c r="G810" s="2" t="s">
        <v>1557</v>
      </c>
      <c r="H810" s="3" t="s">
        <v>8</v>
      </c>
      <c r="I810" s="2" t="s">
        <v>319</v>
      </c>
      <c r="J810" s="2" t="s">
        <v>915</v>
      </c>
      <c r="K810" s="2" t="s">
        <v>441</v>
      </c>
      <c r="L810" s="2" t="s">
        <v>442</v>
      </c>
      <c r="M810" s="2">
        <v>1</v>
      </c>
      <c r="N810" s="10" t="s">
        <v>875</v>
      </c>
    </row>
    <row r="811" spans="1:14" x14ac:dyDescent="0.2">
      <c r="A811" s="2">
        <v>1577</v>
      </c>
      <c r="B811" s="2" t="s">
        <v>1440</v>
      </c>
      <c r="C811" s="2" t="s">
        <v>1441</v>
      </c>
      <c r="D811" s="2" t="s">
        <v>48</v>
      </c>
      <c r="E811" s="2" t="s">
        <v>503</v>
      </c>
      <c r="F811" s="2" t="s">
        <v>132</v>
      </c>
      <c r="G811" s="2" t="s">
        <v>1442</v>
      </c>
      <c r="H811" s="3" t="s">
        <v>8</v>
      </c>
      <c r="I811" s="2" t="s">
        <v>85</v>
      </c>
      <c r="J811" s="2" t="s">
        <v>915</v>
      </c>
      <c r="K811" s="2" t="s">
        <v>441</v>
      </c>
      <c r="L811" s="2" t="s">
        <v>442</v>
      </c>
      <c r="M811" s="2">
        <v>2</v>
      </c>
      <c r="N811" s="10" t="s">
        <v>875</v>
      </c>
    </row>
    <row r="812" spans="1:14" x14ac:dyDescent="0.2">
      <c r="A812" s="2">
        <v>1638</v>
      </c>
      <c r="B812" s="2" t="s">
        <v>496</v>
      </c>
      <c r="C812" s="2" t="s">
        <v>497</v>
      </c>
      <c r="D812" s="2" t="s">
        <v>27</v>
      </c>
      <c r="E812" s="2" t="s">
        <v>498</v>
      </c>
      <c r="F812" s="2" t="s">
        <v>499</v>
      </c>
      <c r="G812" s="2" t="s">
        <v>500</v>
      </c>
      <c r="H812" s="3" t="s">
        <v>8</v>
      </c>
      <c r="I812" s="2" t="s">
        <v>71</v>
      </c>
      <c r="J812" s="2" t="s">
        <v>915</v>
      </c>
      <c r="K812" s="2" t="s">
        <v>441</v>
      </c>
      <c r="L812" s="2" t="s">
        <v>442</v>
      </c>
      <c r="M812" s="2">
        <v>1</v>
      </c>
      <c r="N812" s="10" t="s">
        <v>875</v>
      </c>
    </row>
    <row r="813" spans="1:14" x14ac:dyDescent="0.2">
      <c r="A813" s="2">
        <v>1647</v>
      </c>
      <c r="B813" s="2" t="s">
        <v>492</v>
      </c>
      <c r="C813" s="2" t="s">
        <v>493</v>
      </c>
      <c r="D813" s="2" t="s">
        <v>27</v>
      </c>
      <c r="E813" s="2" t="s">
        <v>494</v>
      </c>
      <c r="F813" s="2" t="s">
        <v>112</v>
      </c>
      <c r="G813" s="2" t="s">
        <v>495</v>
      </c>
      <c r="H813" s="3" t="s">
        <v>8</v>
      </c>
      <c r="I813" s="2" t="s">
        <v>71</v>
      </c>
      <c r="J813" s="2" t="s">
        <v>915</v>
      </c>
      <c r="K813" s="2" t="s">
        <v>441</v>
      </c>
      <c r="L813" s="2" t="s">
        <v>442</v>
      </c>
      <c r="M813" s="2">
        <v>1</v>
      </c>
      <c r="N813" s="10" t="s">
        <v>875</v>
      </c>
    </row>
    <row r="814" spans="1:14" x14ac:dyDescent="0.2">
      <c r="A814" s="2">
        <v>1670</v>
      </c>
      <c r="B814" s="2" t="s">
        <v>1385</v>
      </c>
      <c r="C814" s="2" t="s">
        <v>1386</v>
      </c>
      <c r="D814" s="2" t="s">
        <v>48</v>
      </c>
      <c r="E814" s="2" t="s">
        <v>1387</v>
      </c>
      <c r="F814" s="2" t="s">
        <v>100</v>
      </c>
      <c r="G814" s="2" t="s">
        <v>1388</v>
      </c>
      <c r="H814" s="3" t="s">
        <v>8</v>
      </c>
      <c r="I814" s="2" t="s">
        <v>85</v>
      </c>
      <c r="J814" s="2" t="s">
        <v>915</v>
      </c>
      <c r="K814" s="2" t="s">
        <v>441</v>
      </c>
      <c r="L814" s="2" t="s">
        <v>442</v>
      </c>
      <c r="M814" s="2">
        <v>1</v>
      </c>
      <c r="N814" s="10" t="s">
        <v>875</v>
      </c>
    </row>
    <row r="815" spans="1:14" x14ac:dyDescent="0.2">
      <c r="A815" s="2">
        <v>1726</v>
      </c>
      <c r="B815" s="2" t="s">
        <v>434</v>
      </c>
      <c r="C815" s="2" t="s">
        <v>435</v>
      </c>
      <c r="D815" s="2" t="s">
        <v>81</v>
      </c>
      <c r="E815" s="2" t="s">
        <v>436</v>
      </c>
      <c r="F815" s="2" t="s">
        <v>424</v>
      </c>
      <c r="G815" s="2" t="s">
        <v>437</v>
      </c>
      <c r="H815" s="3" t="s">
        <v>8</v>
      </c>
      <c r="I815" s="2" t="s">
        <v>319</v>
      </c>
      <c r="J815" s="2" t="s">
        <v>915</v>
      </c>
      <c r="K815" s="2" t="s">
        <v>441</v>
      </c>
      <c r="L815" s="2" t="s">
        <v>442</v>
      </c>
      <c r="M815" s="2">
        <v>1</v>
      </c>
      <c r="N815" s="10" t="s">
        <v>875</v>
      </c>
    </row>
    <row r="816" spans="1:14" x14ac:dyDescent="0.2">
      <c r="A816" s="2">
        <v>1727</v>
      </c>
      <c r="B816" s="2" t="s">
        <v>434</v>
      </c>
      <c r="C816" s="2" t="s">
        <v>435</v>
      </c>
      <c r="D816" s="2" t="s">
        <v>81</v>
      </c>
      <c r="E816" s="2" t="s">
        <v>436</v>
      </c>
      <c r="F816" s="2" t="s">
        <v>424</v>
      </c>
      <c r="G816" s="2" t="s">
        <v>437</v>
      </c>
      <c r="H816" s="3" t="s">
        <v>8</v>
      </c>
      <c r="I816" s="2" t="s">
        <v>319</v>
      </c>
      <c r="J816" s="2" t="s">
        <v>440</v>
      </c>
      <c r="K816" s="2" t="s">
        <v>441</v>
      </c>
      <c r="L816" s="2" t="s">
        <v>442</v>
      </c>
      <c r="M816" s="2">
        <v>1</v>
      </c>
      <c r="N816" s="9" t="s">
        <v>875</v>
      </c>
    </row>
    <row r="817" spans="1:14" x14ac:dyDescent="0.2">
      <c r="A817" s="2">
        <v>1941</v>
      </c>
      <c r="B817" s="2" t="s">
        <v>380</v>
      </c>
      <c r="C817" s="2" t="s">
        <v>381</v>
      </c>
      <c r="D817" s="2" t="s">
        <v>187</v>
      </c>
      <c r="E817" s="2" t="s">
        <v>382</v>
      </c>
      <c r="F817" s="2" t="s">
        <v>383</v>
      </c>
      <c r="G817" s="2" t="s">
        <v>384</v>
      </c>
      <c r="H817" s="3" t="s">
        <v>8</v>
      </c>
      <c r="I817" s="2" t="s">
        <v>197</v>
      </c>
      <c r="J817" s="2" t="s">
        <v>915</v>
      </c>
      <c r="K817" s="2" t="s">
        <v>441</v>
      </c>
      <c r="L817" s="2" t="s">
        <v>442</v>
      </c>
      <c r="M817" s="2">
        <v>1</v>
      </c>
      <c r="N817" s="10" t="s">
        <v>875</v>
      </c>
    </row>
    <row r="818" spans="1:14" x14ac:dyDescent="0.2">
      <c r="A818" s="2">
        <v>2144</v>
      </c>
      <c r="B818" s="2" t="s">
        <v>1163</v>
      </c>
      <c r="C818" s="2" t="s">
        <v>1164</v>
      </c>
      <c r="D818" s="2" t="s">
        <v>39</v>
      </c>
      <c r="E818" s="2" t="s">
        <v>1165</v>
      </c>
      <c r="F818" s="2" t="s">
        <v>255</v>
      </c>
      <c r="G818" s="2" t="s">
        <v>1166</v>
      </c>
      <c r="H818" s="3" t="s">
        <v>8</v>
      </c>
      <c r="I818" s="2" t="s">
        <v>257</v>
      </c>
      <c r="J818" s="2" t="s">
        <v>915</v>
      </c>
      <c r="K818" s="2" t="s">
        <v>441</v>
      </c>
      <c r="L818" s="2" t="s">
        <v>442</v>
      </c>
      <c r="M818" s="2">
        <v>1</v>
      </c>
      <c r="N818" s="10" t="s">
        <v>875</v>
      </c>
    </row>
    <row r="819" spans="1:14" x14ac:dyDescent="0.2">
      <c r="A819" s="2">
        <v>2152</v>
      </c>
      <c r="B819" s="2" t="s">
        <v>1157</v>
      </c>
      <c r="C819" s="2" t="s">
        <v>1158</v>
      </c>
      <c r="D819" s="2" t="s">
        <v>48</v>
      </c>
      <c r="E819" s="2" t="s">
        <v>1159</v>
      </c>
      <c r="F819" s="2" t="s">
        <v>1160</v>
      </c>
      <c r="G819" s="2" t="s">
        <v>1161</v>
      </c>
      <c r="H819" s="3" t="s">
        <v>8</v>
      </c>
      <c r="I819" s="2" t="s">
        <v>713</v>
      </c>
      <c r="J819" s="2" t="s">
        <v>915</v>
      </c>
      <c r="K819" s="2" t="s">
        <v>441</v>
      </c>
      <c r="L819" s="2" t="s">
        <v>442</v>
      </c>
      <c r="M819" s="2">
        <v>1</v>
      </c>
      <c r="N819" s="10" t="s">
        <v>875</v>
      </c>
    </row>
    <row r="820" spans="1:14" x14ac:dyDescent="0.2">
      <c r="A820" s="2">
        <v>2218</v>
      </c>
      <c r="B820" s="2" t="s">
        <v>216</v>
      </c>
      <c r="C820" s="2" t="s">
        <v>217</v>
      </c>
      <c r="D820" s="2" t="s">
        <v>67</v>
      </c>
      <c r="E820" s="2" t="s">
        <v>218</v>
      </c>
      <c r="F820" s="2" t="s">
        <v>219</v>
      </c>
      <c r="G820" s="2" t="s">
        <v>220</v>
      </c>
      <c r="H820" s="3" t="s">
        <v>8</v>
      </c>
      <c r="I820" s="2" t="s">
        <v>71</v>
      </c>
      <c r="J820" s="2" t="s">
        <v>915</v>
      </c>
      <c r="K820" s="2" t="s">
        <v>441</v>
      </c>
      <c r="L820" s="2" t="s">
        <v>442</v>
      </c>
      <c r="M820" s="2">
        <v>1</v>
      </c>
      <c r="N820" s="9" t="s">
        <v>875</v>
      </c>
    </row>
    <row r="821" spans="1:14" x14ac:dyDescent="0.2">
      <c r="A821" s="2">
        <v>2246</v>
      </c>
      <c r="B821" s="2" t="s">
        <v>193</v>
      </c>
      <c r="C821" s="2" t="s">
        <v>194</v>
      </c>
      <c r="D821" s="2" t="s">
        <v>187</v>
      </c>
      <c r="E821" s="2" t="s">
        <v>195</v>
      </c>
      <c r="F821" s="2" t="s">
        <v>189</v>
      </c>
      <c r="G821" s="2" t="s">
        <v>196</v>
      </c>
      <c r="H821" s="3" t="s">
        <v>8</v>
      </c>
      <c r="I821" s="2" t="s">
        <v>197</v>
      </c>
      <c r="J821" s="2" t="s">
        <v>915</v>
      </c>
      <c r="K821" s="2" t="s">
        <v>441</v>
      </c>
      <c r="L821" s="2" t="s">
        <v>442</v>
      </c>
      <c r="M821" s="2">
        <v>1</v>
      </c>
      <c r="N821" s="10" t="s">
        <v>875</v>
      </c>
    </row>
    <row r="822" spans="1:14" x14ac:dyDescent="0.2">
      <c r="A822" s="2">
        <v>2258</v>
      </c>
      <c r="B822" s="2" t="s">
        <v>1103</v>
      </c>
      <c r="C822" s="2" t="s">
        <v>1104</v>
      </c>
      <c r="D822" s="2" t="s">
        <v>187</v>
      </c>
      <c r="E822" s="2" t="s">
        <v>1105</v>
      </c>
      <c r="F822" s="2" t="s">
        <v>1106</v>
      </c>
      <c r="G822" s="2" t="s">
        <v>1107</v>
      </c>
      <c r="H822" s="3" t="s">
        <v>8</v>
      </c>
      <c r="I822" s="2" t="s">
        <v>197</v>
      </c>
      <c r="J822" s="2" t="s">
        <v>915</v>
      </c>
      <c r="K822" s="2" t="s">
        <v>441</v>
      </c>
      <c r="L822" s="2" t="s">
        <v>442</v>
      </c>
      <c r="M822" s="2">
        <v>1</v>
      </c>
      <c r="N822" s="10" t="s">
        <v>875</v>
      </c>
    </row>
    <row r="823" spans="1:14" x14ac:dyDescent="0.2">
      <c r="A823" s="2">
        <v>2277</v>
      </c>
      <c r="B823" s="2" t="s">
        <v>169</v>
      </c>
      <c r="C823" s="2" t="s">
        <v>170</v>
      </c>
      <c r="D823" s="2" t="s">
        <v>15</v>
      </c>
      <c r="E823" s="2" t="s">
        <v>171</v>
      </c>
      <c r="F823" s="2" t="s">
        <v>172</v>
      </c>
      <c r="G823" s="2" t="s">
        <v>173</v>
      </c>
      <c r="H823" s="3" t="s">
        <v>8</v>
      </c>
      <c r="I823" s="2" t="s">
        <v>17</v>
      </c>
      <c r="J823" s="2" t="s">
        <v>915</v>
      </c>
      <c r="K823" s="2" t="s">
        <v>441</v>
      </c>
      <c r="L823" s="2" t="s">
        <v>442</v>
      </c>
      <c r="M823" s="2">
        <v>1</v>
      </c>
      <c r="N823" s="9" t="s">
        <v>875</v>
      </c>
    </row>
    <row r="824" spans="1:14" x14ac:dyDescent="0.2">
      <c r="A824" s="2">
        <v>2303</v>
      </c>
      <c r="B824" s="2" t="s">
        <v>136</v>
      </c>
      <c r="C824" s="2" t="s">
        <v>137</v>
      </c>
      <c r="D824" s="2" t="s">
        <v>39</v>
      </c>
      <c r="E824" s="2" t="s">
        <v>138</v>
      </c>
      <c r="F824" s="2" t="s">
        <v>41</v>
      </c>
      <c r="G824" s="2" t="s">
        <v>139</v>
      </c>
      <c r="H824" s="3" t="s">
        <v>8</v>
      </c>
      <c r="I824" s="2" t="s">
        <v>43</v>
      </c>
      <c r="J824" s="2" t="s">
        <v>915</v>
      </c>
      <c r="K824" s="2" t="s">
        <v>441</v>
      </c>
      <c r="L824" s="2" t="s">
        <v>442</v>
      </c>
      <c r="M824" s="2">
        <v>1</v>
      </c>
      <c r="N824" s="10" t="s">
        <v>875</v>
      </c>
    </row>
    <row r="825" spans="1:14" x14ac:dyDescent="0.2">
      <c r="A825" s="2">
        <v>2497</v>
      </c>
      <c r="B825" s="2" t="s">
        <v>911</v>
      </c>
      <c r="C825" s="2" t="s">
        <v>912</v>
      </c>
      <c r="D825" s="2" t="s">
        <v>27</v>
      </c>
      <c r="E825" s="2" t="s">
        <v>913</v>
      </c>
      <c r="F825" s="2" t="s">
        <v>393</v>
      </c>
      <c r="G825" s="2" t="s">
        <v>914</v>
      </c>
      <c r="H825" s="3" t="s">
        <v>8</v>
      </c>
      <c r="I825" s="2" t="s">
        <v>31</v>
      </c>
      <c r="J825" s="2" t="s">
        <v>915</v>
      </c>
      <c r="K825" s="2" t="s">
        <v>441</v>
      </c>
      <c r="L825" s="2" t="s">
        <v>442</v>
      </c>
      <c r="M825" s="2">
        <v>1</v>
      </c>
      <c r="N825" s="10" t="s">
        <v>875</v>
      </c>
    </row>
    <row r="826" spans="1:14" x14ac:dyDescent="0.2">
      <c r="A826" s="2">
        <v>124</v>
      </c>
      <c r="B826" s="2" t="s">
        <v>2199</v>
      </c>
      <c r="C826" s="2" t="s">
        <v>2200</v>
      </c>
      <c r="D826" s="2" t="s">
        <v>48</v>
      </c>
      <c r="E826" s="2" t="s">
        <v>2201</v>
      </c>
      <c r="F826" s="2" t="s">
        <v>851</v>
      </c>
      <c r="G826" s="2" t="s">
        <v>2202</v>
      </c>
      <c r="H826" s="3" t="s">
        <v>8</v>
      </c>
      <c r="I826" s="2" t="s">
        <v>853</v>
      </c>
      <c r="J826" s="2" t="s">
        <v>409</v>
      </c>
      <c r="K826" s="2" t="s">
        <v>234</v>
      </c>
      <c r="L826" s="2" t="s">
        <v>234</v>
      </c>
      <c r="M826" s="2">
        <v>1</v>
      </c>
      <c r="N826" s="10" t="s">
        <v>875</v>
      </c>
    </row>
    <row r="827" spans="1:14" x14ac:dyDescent="0.2">
      <c r="A827" s="2">
        <v>267</v>
      </c>
      <c r="B827" s="2" t="s">
        <v>817</v>
      </c>
      <c r="C827" s="2" t="s">
        <v>818</v>
      </c>
      <c r="D827" s="2" t="s">
        <v>67</v>
      </c>
      <c r="E827" s="2" t="s">
        <v>819</v>
      </c>
      <c r="F827" s="2" t="s">
        <v>597</v>
      </c>
      <c r="G827" s="2" t="s">
        <v>820</v>
      </c>
      <c r="H827" s="3" t="s">
        <v>8</v>
      </c>
      <c r="I827" s="2" t="s">
        <v>71</v>
      </c>
      <c r="J827" s="2" t="s">
        <v>631</v>
      </c>
      <c r="K827" s="2" t="s">
        <v>234</v>
      </c>
      <c r="L827" s="2" t="s">
        <v>234</v>
      </c>
      <c r="M827" s="2">
        <v>1</v>
      </c>
      <c r="N827" s="2" t="s">
        <v>21</v>
      </c>
    </row>
    <row r="828" spans="1:14" x14ac:dyDescent="0.2">
      <c r="A828" s="2">
        <v>508</v>
      </c>
      <c r="B828" s="2" t="s">
        <v>739</v>
      </c>
      <c r="C828" s="2" t="s">
        <v>740</v>
      </c>
      <c r="D828" s="2" t="s">
        <v>27</v>
      </c>
      <c r="E828" s="2" t="s">
        <v>741</v>
      </c>
      <c r="F828" s="2" t="s">
        <v>742</v>
      </c>
      <c r="G828" s="2" t="s">
        <v>743</v>
      </c>
      <c r="H828" s="3" t="s">
        <v>8</v>
      </c>
      <c r="I828" s="2" t="s">
        <v>71</v>
      </c>
      <c r="J828" s="2" t="s">
        <v>631</v>
      </c>
      <c r="K828" s="2" t="s">
        <v>234</v>
      </c>
      <c r="L828" s="2" t="s">
        <v>234</v>
      </c>
      <c r="M828" s="2">
        <v>1</v>
      </c>
      <c r="N828" s="2" t="s">
        <v>21</v>
      </c>
    </row>
    <row r="829" spans="1:14" x14ac:dyDescent="0.2">
      <c r="A829" s="2">
        <v>920</v>
      </c>
      <c r="B829" s="2" t="s">
        <v>626</v>
      </c>
      <c r="C829" s="2" t="s">
        <v>627</v>
      </c>
      <c r="D829" s="2" t="s">
        <v>67</v>
      </c>
      <c r="E829" s="2" t="s">
        <v>628</v>
      </c>
      <c r="F829" s="2" t="s">
        <v>629</v>
      </c>
      <c r="G829" s="2" t="s">
        <v>630</v>
      </c>
      <c r="H829" s="3" t="s">
        <v>8</v>
      </c>
      <c r="I829" s="2" t="s">
        <v>71</v>
      </c>
      <c r="J829" s="2" t="s">
        <v>631</v>
      </c>
      <c r="K829" s="2" t="s">
        <v>234</v>
      </c>
      <c r="L829" s="2" t="s">
        <v>234</v>
      </c>
      <c r="M829" s="2">
        <v>1</v>
      </c>
      <c r="N829" s="2" t="s">
        <v>21</v>
      </c>
    </row>
    <row r="830" spans="1:14" x14ac:dyDescent="0.2">
      <c r="A830" s="2">
        <v>1289</v>
      </c>
      <c r="B830" s="2" t="s">
        <v>1558</v>
      </c>
      <c r="C830" s="2" t="s">
        <v>1559</v>
      </c>
      <c r="D830" s="2" t="s">
        <v>48</v>
      </c>
      <c r="E830" s="2" t="s">
        <v>1560</v>
      </c>
      <c r="F830" s="2" t="s">
        <v>365</v>
      </c>
      <c r="G830" s="2" t="s">
        <v>1561</v>
      </c>
      <c r="H830" s="3" t="s">
        <v>8</v>
      </c>
      <c r="I830" s="2" t="s">
        <v>367</v>
      </c>
      <c r="J830" s="2" t="s">
        <v>631</v>
      </c>
      <c r="K830" s="2" t="s">
        <v>234</v>
      </c>
      <c r="L830" s="2" t="s">
        <v>234</v>
      </c>
      <c r="M830" s="2">
        <v>1</v>
      </c>
      <c r="N830" s="10" t="s">
        <v>875</v>
      </c>
    </row>
    <row r="831" spans="1:14" x14ac:dyDescent="0.2">
      <c r="A831" s="2">
        <v>1878</v>
      </c>
      <c r="B831" s="2" t="s">
        <v>404</v>
      </c>
      <c r="C831" s="2" t="s">
        <v>405</v>
      </c>
      <c r="D831" s="2" t="s">
        <v>315</v>
      </c>
      <c r="E831" s="2" t="s">
        <v>406</v>
      </c>
      <c r="F831" s="2" t="s">
        <v>407</v>
      </c>
      <c r="G831" s="2" t="s">
        <v>408</v>
      </c>
      <c r="H831" s="3" t="s">
        <v>8</v>
      </c>
      <c r="I831" s="2" t="s">
        <v>319</v>
      </c>
      <c r="J831" s="2" t="s">
        <v>409</v>
      </c>
      <c r="K831" s="2" t="s">
        <v>234</v>
      </c>
      <c r="L831" s="2" t="s">
        <v>234</v>
      </c>
      <c r="M831" s="2">
        <v>1</v>
      </c>
      <c r="N831" s="2" t="s">
        <v>21</v>
      </c>
    </row>
    <row r="832" spans="1:14" x14ac:dyDescent="0.2">
      <c r="A832" s="2">
        <v>2186</v>
      </c>
      <c r="B832" s="2" t="s">
        <v>228</v>
      </c>
      <c r="C832" s="2" t="s">
        <v>229</v>
      </c>
      <c r="D832" s="2" t="s">
        <v>15</v>
      </c>
      <c r="E832" s="2" t="s">
        <v>230</v>
      </c>
      <c r="F832" s="2" t="s">
        <v>231</v>
      </c>
      <c r="G832" s="2" t="s">
        <v>232</v>
      </c>
      <c r="H832" s="3" t="s">
        <v>8</v>
      </c>
      <c r="I832" s="2" t="s">
        <v>17</v>
      </c>
      <c r="J832" s="2" t="s">
        <v>233</v>
      </c>
      <c r="K832" s="2" t="s">
        <v>234</v>
      </c>
      <c r="L832" s="2" t="s">
        <v>234</v>
      </c>
      <c r="M832" s="2">
        <v>1</v>
      </c>
      <c r="N832" s="2" t="s">
        <v>21</v>
      </c>
    </row>
    <row r="833" spans="1:14" x14ac:dyDescent="0.2">
      <c r="A833" s="2">
        <v>2259</v>
      </c>
      <c r="B833" s="2" t="s">
        <v>1103</v>
      </c>
      <c r="C833" s="2" t="s">
        <v>1104</v>
      </c>
      <c r="D833" s="2" t="s">
        <v>187</v>
      </c>
      <c r="E833" s="2" t="s">
        <v>1105</v>
      </c>
      <c r="F833" s="2" t="s">
        <v>1106</v>
      </c>
      <c r="G833" s="2" t="s">
        <v>1107</v>
      </c>
      <c r="H833" s="3" t="s">
        <v>8</v>
      </c>
      <c r="I833" s="2" t="s">
        <v>197</v>
      </c>
      <c r="J833" s="2" t="s">
        <v>631</v>
      </c>
      <c r="K833" s="2" t="s">
        <v>234</v>
      </c>
      <c r="L833" s="2" t="s">
        <v>234</v>
      </c>
      <c r="M833" s="2">
        <v>1</v>
      </c>
      <c r="N833" s="10" t="s">
        <v>875</v>
      </c>
    </row>
    <row r="834" spans="1:14" x14ac:dyDescent="0.2">
      <c r="A834" s="2">
        <v>2267</v>
      </c>
      <c r="B834" s="2" t="s">
        <v>185</v>
      </c>
      <c r="C834" s="2" t="s">
        <v>186</v>
      </c>
      <c r="D834" s="2" t="s">
        <v>187</v>
      </c>
      <c r="E834" s="2" t="s">
        <v>188</v>
      </c>
      <c r="F834" s="2" t="s">
        <v>189</v>
      </c>
      <c r="G834" s="2" t="s">
        <v>190</v>
      </c>
      <c r="H834" s="3" t="s">
        <v>8</v>
      </c>
      <c r="I834" s="2" t="s">
        <v>17</v>
      </c>
      <c r="J834" s="2" t="s">
        <v>1057</v>
      </c>
      <c r="K834" s="2" t="s">
        <v>234</v>
      </c>
      <c r="L834" s="2" t="s">
        <v>234</v>
      </c>
      <c r="M834" s="2">
        <v>1</v>
      </c>
      <c r="N834" s="10" t="s">
        <v>875</v>
      </c>
    </row>
    <row r="835" spans="1:14" x14ac:dyDescent="0.2">
      <c r="A835" s="2">
        <v>2337</v>
      </c>
      <c r="B835" s="2" t="s">
        <v>1050</v>
      </c>
      <c r="C835" s="2" t="s">
        <v>1051</v>
      </c>
      <c r="D835" s="2" t="s">
        <v>315</v>
      </c>
      <c r="E835" s="2" t="s">
        <v>1052</v>
      </c>
      <c r="F835" s="2" t="s">
        <v>1053</v>
      </c>
      <c r="G835" s="2" t="s">
        <v>1054</v>
      </c>
      <c r="H835" s="3" t="s">
        <v>8</v>
      </c>
      <c r="I835" s="2" t="s">
        <v>713</v>
      </c>
      <c r="J835" s="2" t="s">
        <v>1057</v>
      </c>
      <c r="K835" s="2" t="s">
        <v>234</v>
      </c>
      <c r="L835" s="2" t="s">
        <v>234</v>
      </c>
      <c r="M835" s="2">
        <v>1</v>
      </c>
      <c r="N835" s="9" t="s">
        <v>21</v>
      </c>
    </row>
    <row r="836" spans="1:14" x14ac:dyDescent="0.2">
      <c r="A836" s="2">
        <v>977</v>
      </c>
      <c r="B836" s="2" t="s">
        <v>1743</v>
      </c>
      <c r="C836" s="2" t="s">
        <v>1744</v>
      </c>
      <c r="D836" s="2" t="s">
        <v>123</v>
      </c>
      <c r="E836" s="2" t="s">
        <v>1745</v>
      </c>
      <c r="F836" s="2" t="s">
        <v>1583</v>
      </c>
      <c r="G836" s="2" t="s">
        <v>1746</v>
      </c>
      <c r="H836" s="3" t="s">
        <v>8</v>
      </c>
      <c r="I836" s="2" t="s">
        <v>319</v>
      </c>
      <c r="J836" s="2" t="s">
        <v>935</v>
      </c>
      <c r="K836" s="2" t="s">
        <v>935</v>
      </c>
      <c r="L836" s="2" t="s">
        <v>935</v>
      </c>
      <c r="M836" s="2">
        <v>1</v>
      </c>
      <c r="N836" s="10" t="s">
        <v>875</v>
      </c>
    </row>
    <row r="837" spans="1:14" x14ac:dyDescent="0.2">
      <c r="A837" s="2">
        <v>1383</v>
      </c>
      <c r="B837" s="2" t="s">
        <v>1515</v>
      </c>
      <c r="C837" s="2" t="s">
        <v>1516</v>
      </c>
      <c r="D837" s="2" t="s">
        <v>67</v>
      </c>
      <c r="E837" s="2" t="s">
        <v>1517</v>
      </c>
      <c r="F837" s="2" t="s">
        <v>69</v>
      </c>
      <c r="G837" s="2" t="s">
        <v>1518</v>
      </c>
      <c r="H837" s="3" t="s">
        <v>8</v>
      </c>
      <c r="I837" s="2" t="s">
        <v>71</v>
      </c>
      <c r="J837" s="2" t="s">
        <v>935</v>
      </c>
      <c r="K837" s="2" t="s">
        <v>935</v>
      </c>
      <c r="L837" s="2" t="s">
        <v>935</v>
      </c>
      <c r="M837" s="2">
        <v>1</v>
      </c>
      <c r="N837" s="9" t="s">
        <v>875</v>
      </c>
    </row>
    <row r="838" spans="1:14" x14ac:dyDescent="0.2">
      <c r="A838" s="2">
        <v>1584</v>
      </c>
      <c r="B838" s="2" t="s">
        <v>501</v>
      </c>
      <c r="C838" s="2" t="s">
        <v>502</v>
      </c>
      <c r="D838" s="2" t="s">
        <v>48</v>
      </c>
      <c r="E838" s="2" t="s">
        <v>503</v>
      </c>
      <c r="F838" s="2" t="s">
        <v>132</v>
      </c>
      <c r="G838" s="2" t="s">
        <v>504</v>
      </c>
      <c r="H838" s="3" t="s">
        <v>8</v>
      </c>
      <c r="I838" s="2" t="s">
        <v>85</v>
      </c>
      <c r="J838" s="2" t="s">
        <v>935</v>
      </c>
      <c r="K838" s="2" t="s">
        <v>935</v>
      </c>
      <c r="L838" s="2" t="s">
        <v>935</v>
      </c>
      <c r="M838" s="2">
        <v>1</v>
      </c>
      <c r="N838" s="10" t="s">
        <v>875</v>
      </c>
    </row>
    <row r="839" spans="1:14" x14ac:dyDescent="0.2">
      <c r="A839" s="2">
        <v>1690</v>
      </c>
      <c r="B839" s="2" t="s">
        <v>1373</v>
      </c>
      <c r="C839" s="2" t="s">
        <v>1374</v>
      </c>
      <c r="D839" s="2" t="s">
        <v>48</v>
      </c>
      <c r="E839" s="2" t="s">
        <v>1375</v>
      </c>
      <c r="F839" s="2" t="s">
        <v>529</v>
      </c>
      <c r="G839" s="2" t="s">
        <v>1376</v>
      </c>
      <c r="H839" s="3" t="s">
        <v>8</v>
      </c>
      <c r="I839" s="2" t="s">
        <v>367</v>
      </c>
      <c r="J839" s="2" t="s">
        <v>935</v>
      </c>
      <c r="K839" s="2" t="s">
        <v>935</v>
      </c>
      <c r="L839" s="2" t="s">
        <v>935</v>
      </c>
      <c r="M839" s="2">
        <v>1</v>
      </c>
      <c r="N839" s="10" t="s">
        <v>875</v>
      </c>
    </row>
    <row r="840" spans="1:14" x14ac:dyDescent="0.2">
      <c r="A840" s="2">
        <v>1919</v>
      </c>
      <c r="B840" s="2" t="s">
        <v>390</v>
      </c>
      <c r="C840" s="2" t="s">
        <v>391</v>
      </c>
      <c r="D840" s="2" t="s">
        <v>27</v>
      </c>
      <c r="E840" s="2" t="s">
        <v>392</v>
      </c>
      <c r="F840" s="2" t="s">
        <v>393</v>
      </c>
      <c r="G840" s="2" t="s">
        <v>394</v>
      </c>
      <c r="H840" s="3" t="s">
        <v>8</v>
      </c>
      <c r="I840" s="2" t="s">
        <v>31</v>
      </c>
      <c r="J840" s="2" t="s">
        <v>935</v>
      </c>
      <c r="K840" s="2" t="s">
        <v>935</v>
      </c>
      <c r="L840" s="2" t="s">
        <v>935</v>
      </c>
      <c r="M840" s="2">
        <v>1</v>
      </c>
      <c r="N840" s="10" t="s">
        <v>875</v>
      </c>
    </row>
    <row r="841" spans="1:14" x14ac:dyDescent="0.2">
      <c r="A841" s="2">
        <v>2025</v>
      </c>
      <c r="B841" s="2" t="s">
        <v>313</v>
      </c>
      <c r="C841" s="2" t="s">
        <v>314</v>
      </c>
      <c r="D841" s="2" t="s">
        <v>315</v>
      </c>
      <c r="E841" s="2" t="s">
        <v>316</v>
      </c>
      <c r="F841" s="2" t="s">
        <v>317</v>
      </c>
      <c r="G841" s="2" t="s">
        <v>318</v>
      </c>
      <c r="H841" s="3" t="s">
        <v>8</v>
      </c>
      <c r="I841" s="2" t="s">
        <v>319</v>
      </c>
      <c r="J841" s="2" t="s">
        <v>935</v>
      </c>
      <c r="K841" s="2" t="s">
        <v>935</v>
      </c>
      <c r="L841" s="2" t="s">
        <v>935</v>
      </c>
      <c r="M841" s="2">
        <v>1</v>
      </c>
      <c r="N841" s="9" t="s">
        <v>875</v>
      </c>
    </row>
    <row r="842" spans="1:14" x14ac:dyDescent="0.2">
      <c r="A842" s="2">
        <v>2486</v>
      </c>
      <c r="B842" s="2" t="s">
        <v>930</v>
      </c>
      <c r="C842" s="2" t="s">
        <v>931</v>
      </c>
      <c r="D842" s="2" t="s">
        <v>48</v>
      </c>
      <c r="E842" s="2" t="s">
        <v>932</v>
      </c>
      <c r="F842" s="2" t="s">
        <v>933</v>
      </c>
      <c r="G842" s="2" t="s">
        <v>934</v>
      </c>
      <c r="H842" s="3" t="s">
        <v>8</v>
      </c>
      <c r="I842" s="2" t="s">
        <v>52</v>
      </c>
      <c r="J842" s="2" t="s">
        <v>935</v>
      </c>
      <c r="K842" s="2" t="s">
        <v>935</v>
      </c>
      <c r="L842" s="2" t="s">
        <v>935</v>
      </c>
      <c r="M842" s="2">
        <v>1</v>
      </c>
      <c r="N842" s="10" t="s">
        <v>875</v>
      </c>
    </row>
    <row r="843" spans="1:14" x14ac:dyDescent="0.2">
      <c r="A843" s="2">
        <v>454</v>
      </c>
      <c r="B843" s="2" t="s">
        <v>2039</v>
      </c>
      <c r="C843" s="2" t="s">
        <v>2040</v>
      </c>
      <c r="D843" s="2" t="s">
        <v>48</v>
      </c>
      <c r="E843" s="2" t="s">
        <v>2041</v>
      </c>
      <c r="F843" s="2" t="s">
        <v>765</v>
      </c>
      <c r="G843" s="2" t="s">
        <v>2042</v>
      </c>
      <c r="H843" s="3" t="s">
        <v>8</v>
      </c>
      <c r="I843" s="2" t="s">
        <v>85</v>
      </c>
      <c r="J843" s="2" t="s">
        <v>1125</v>
      </c>
      <c r="K843" s="2" t="s">
        <v>1126</v>
      </c>
      <c r="L843" s="2" t="s">
        <v>141</v>
      </c>
      <c r="M843" s="2">
        <v>1</v>
      </c>
      <c r="N843" s="10" t="s">
        <v>875</v>
      </c>
    </row>
    <row r="844" spans="1:14" x14ac:dyDescent="0.2">
      <c r="A844" s="2">
        <v>2226</v>
      </c>
      <c r="B844" s="2" t="s">
        <v>1121</v>
      </c>
      <c r="C844" s="2" t="s">
        <v>1122</v>
      </c>
      <c r="D844" s="2" t="s">
        <v>48</v>
      </c>
      <c r="E844" s="2" t="s">
        <v>1123</v>
      </c>
      <c r="F844" s="2" t="s">
        <v>1114</v>
      </c>
      <c r="G844" s="2" t="s">
        <v>1124</v>
      </c>
      <c r="H844" s="3" t="s">
        <v>8</v>
      </c>
      <c r="I844" s="2" t="s">
        <v>85</v>
      </c>
      <c r="J844" s="2" t="s">
        <v>1125</v>
      </c>
      <c r="K844" s="2" t="s">
        <v>1126</v>
      </c>
      <c r="L844" s="2" t="s">
        <v>141</v>
      </c>
      <c r="M844" s="2">
        <v>1</v>
      </c>
      <c r="N844" s="10" t="s">
        <v>875</v>
      </c>
    </row>
    <row r="845" spans="1:14" x14ac:dyDescent="0.2">
      <c r="A845" s="2">
        <v>1513</v>
      </c>
      <c r="B845" s="2" t="s">
        <v>510</v>
      </c>
      <c r="C845" s="2" t="s">
        <v>511</v>
      </c>
      <c r="D845" s="2" t="s">
        <v>48</v>
      </c>
      <c r="E845" s="2" t="s">
        <v>503</v>
      </c>
      <c r="F845" s="2" t="s">
        <v>132</v>
      </c>
      <c r="G845" s="2" t="s">
        <v>512</v>
      </c>
      <c r="H845" s="3" t="s">
        <v>8</v>
      </c>
      <c r="I845" s="2" t="s">
        <v>85</v>
      </c>
      <c r="J845" s="2" t="s">
        <v>513</v>
      </c>
      <c r="K845" s="2" t="s">
        <v>514</v>
      </c>
      <c r="L845" s="2" t="s">
        <v>433</v>
      </c>
      <c r="M845" s="2">
        <v>1</v>
      </c>
      <c r="N845" s="9" t="s">
        <v>875</v>
      </c>
    </row>
    <row r="846" spans="1:14" x14ac:dyDescent="0.2">
      <c r="A846" s="2">
        <v>1503</v>
      </c>
      <c r="B846" s="2" t="s">
        <v>510</v>
      </c>
      <c r="C846" s="2" t="s">
        <v>511</v>
      </c>
      <c r="D846" s="2" t="s">
        <v>48</v>
      </c>
      <c r="E846" s="2" t="s">
        <v>503</v>
      </c>
      <c r="F846" s="2" t="s">
        <v>132</v>
      </c>
      <c r="G846" s="2" t="s">
        <v>512</v>
      </c>
      <c r="H846" s="3" t="s">
        <v>8</v>
      </c>
      <c r="I846" s="2" t="s">
        <v>85</v>
      </c>
      <c r="J846" s="2" t="s">
        <v>460</v>
      </c>
      <c r="K846" s="2" t="s">
        <v>461</v>
      </c>
      <c r="L846" s="2" t="s">
        <v>96</v>
      </c>
      <c r="M846" s="2">
        <v>1</v>
      </c>
      <c r="N846" s="2" t="s">
        <v>875</v>
      </c>
    </row>
    <row r="847" spans="1:14" x14ac:dyDescent="0.2">
      <c r="A847" s="2">
        <v>1746</v>
      </c>
      <c r="B847" s="2" t="s">
        <v>434</v>
      </c>
      <c r="C847" s="2" t="s">
        <v>435</v>
      </c>
      <c r="D847" s="2" t="s">
        <v>81</v>
      </c>
      <c r="E847" s="2" t="s">
        <v>436</v>
      </c>
      <c r="F847" s="2" t="s">
        <v>424</v>
      </c>
      <c r="G847" s="2" t="s">
        <v>437</v>
      </c>
      <c r="H847" s="3" t="s">
        <v>8</v>
      </c>
      <c r="I847" s="2" t="s">
        <v>319</v>
      </c>
      <c r="J847" s="2" t="s">
        <v>460</v>
      </c>
      <c r="K847" s="2" t="s">
        <v>461</v>
      </c>
      <c r="L847" s="2" t="s">
        <v>96</v>
      </c>
      <c r="M847" s="2">
        <v>1</v>
      </c>
      <c r="N847" s="2" t="s">
        <v>21</v>
      </c>
    </row>
    <row r="848" spans="1:14" x14ac:dyDescent="0.2">
      <c r="A848" s="2">
        <v>2190</v>
      </c>
      <c r="B848" s="2" t="s">
        <v>221</v>
      </c>
      <c r="C848" s="2" t="s">
        <v>222</v>
      </c>
      <c r="D848" s="2" t="s">
        <v>187</v>
      </c>
      <c r="E848" s="2" t="s">
        <v>223</v>
      </c>
      <c r="F848" s="2" t="s">
        <v>224</v>
      </c>
      <c r="G848" s="2" t="s">
        <v>225</v>
      </c>
      <c r="H848" s="3" t="s">
        <v>8</v>
      </c>
      <c r="I848" s="2" t="s">
        <v>226</v>
      </c>
      <c r="J848" s="2" t="s">
        <v>1077</v>
      </c>
      <c r="K848" s="2" t="s">
        <v>1078</v>
      </c>
      <c r="L848" s="2" t="s">
        <v>543</v>
      </c>
      <c r="M848" s="2">
        <v>1</v>
      </c>
      <c r="N848" s="10" t="s">
        <v>875</v>
      </c>
    </row>
    <row r="849" spans="1:14" x14ac:dyDescent="0.2">
      <c r="A849" s="2">
        <v>2302</v>
      </c>
      <c r="B849" s="2" t="s">
        <v>136</v>
      </c>
      <c r="C849" s="2" t="s">
        <v>137</v>
      </c>
      <c r="D849" s="2" t="s">
        <v>39</v>
      </c>
      <c r="E849" s="2" t="s">
        <v>138</v>
      </c>
      <c r="F849" s="2" t="s">
        <v>41</v>
      </c>
      <c r="G849" s="2" t="s">
        <v>139</v>
      </c>
      <c r="H849" s="3" t="s">
        <v>8</v>
      </c>
      <c r="I849" s="2" t="s">
        <v>43</v>
      </c>
      <c r="J849" s="2" t="s">
        <v>1077</v>
      </c>
      <c r="K849" s="2" t="s">
        <v>1078</v>
      </c>
      <c r="L849" s="2" t="s">
        <v>543</v>
      </c>
      <c r="M849" s="2">
        <v>1</v>
      </c>
      <c r="N849" s="10" t="s">
        <v>875</v>
      </c>
    </row>
    <row r="850" spans="1:14" x14ac:dyDescent="0.2">
      <c r="A850" s="2">
        <v>2304</v>
      </c>
      <c r="B850" s="2" t="s">
        <v>1072</v>
      </c>
      <c r="C850" s="2" t="s">
        <v>1073</v>
      </c>
      <c r="D850" s="2" t="s">
        <v>15</v>
      </c>
      <c r="E850" s="2" t="s">
        <v>1074</v>
      </c>
      <c r="F850" s="2" t="s">
        <v>1075</v>
      </c>
      <c r="G850" s="2" t="s">
        <v>1076</v>
      </c>
      <c r="H850" s="3" t="s">
        <v>8</v>
      </c>
      <c r="I850" s="2" t="s">
        <v>17</v>
      </c>
      <c r="J850" s="2" t="s">
        <v>1077</v>
      </c>
      <c r="K850" s="2" t="s">
        <v>1078</v>
      </c>
      <c r="L850" s="2" t="s">
        <v>543</v>
      </c>
      <c r="M850" s="2">
        <v>1</v>
      </c>
      <c r="N850" s="9" t="s">
        <v>875</v>
      </c>
    </row>
    <row r="851" spans="1:14" x14ac:dyDescent="0.2">
      <c r="A851" s="2">
        <v>888</v>
      </c>
      <c r="B851" s="2" t="s">
        <v>657</v>
      </c>
      <c r="C851" s="2" t="s">
        <v>658</v>
      </c>
      <c r="D851" s="2" t="s">
        <v>67</v>
      </c>
      <c r="E851" s="2" t="s">
        <v>659</v>
      </c>
      <c r="F851" s="2" t="s">
        <v>660</v>
      </c>
      <c r="G851" s="2" t="s">
        <v>661</v>
      </c>
      <c r="H851" s="3" t="s">
        <v>8</v>
      </c>
      <c r="I851" s="2" t="s">
        <v>71</v>
      </c>
      <c r="J851" s="2" t="s">
        <v>962</v>
      </c>
      <c r="K851" s="2" t="s">
        <v>963</v>
      </c>
      <c r="L851" s="2" t="s">
        <v>141</v>
      </c>
      <c r="M851" s="2">
        <v>1</v>
      </c>
      <c r="N851" s="10" t="s">
        <v>875</v>
      </c>
    </row>
    <row r="852" spans="1:14" x14ac:dyDescent="0.2">
      <c r="A852" s="2">
        <v>2095</v>
      </c>
      <c r="B852" s="2" t="s">
        <v>1200</v>
      </c>
      <c r="C852" s="2" t="s">
        <v>1201</v>
      </c>
      <c r="D852" s="2" t="s">
        <v>48</v>
      </c>
      <c r="E852" s="2" t="s">
        <v>1202</v>
      </c>
      <c r="F852" s="2" t="s">
        <v>280</v>
      </c>
      <c r="G852" s="2" t="s">
        <v>1203</v>
      </c>
      <c r="H852" s="3" t="s">
        <v>8</v>
      </c>
      <c r="I852" s="2" t="s">
        <v>85</v>
      </c>
      <c r="J852" s="2" t="s">
        <v>962</v>
      </c>
      <c r="K852" s="2" t="s">
        <v>963</v>
      </c>
      <c r="L852" s="2" t="s">
        <v>141</v>
      </c>
      <c r="M852" s="2">
        <v>1</v>
      </c>
      <c r="N852" s="10" t="s">
        <v>875</v>
      </c>
    </row>
    <row r="853" spans="1:14" x14ac:dyDescent="0.2">
      <c r="A853" s="2">
        <v>2436</v>
      </c>
      <c r="B853" s="2" t="s">
        <v>957</v>
      </c>
      <c r="C853" s="2" t="s">
        <v>958</v>
      </c>
      <c r="D853" s="2" t="s">
        <v>48</v>
      </c>
      <c r="E853" s="2" t="s">
        <v>959</v>
      </c>
      <c r="F853" s="2" t="s">
        <v>777</v>
      </c>
      <c r="G853" s="2" t="s">
        <v>960</v>
      </c>
      <c r="H853" s="3" t="s">
        <v>8</v>
      </c>
      <c r="I853" s="2" t="s">
        <v>59</v>
      </c>
      <c r="J853" s="2" t="s">
        <v>962</v>
      </c>
      <c r="K853" s="2" t="s">
        <v>963</v>
      </c>
      <c r="L853" s="2" t="s">
        <v>141</v>
      </c>
      <c r="M853" s="2">
        <v>1</v>
      </c>
      <c r="N853" s="10" t="s">
        <v>875</v>
      </c>
    </row>
    <row r="854" spans="1:14" x14ac:dyDescent="0.2">
      <c r="A854" s="2">
        <v>446</v>
      </c>
      <c r="B854" s="2" t="s">
        <v>767</v>
      </c>
      <c r="C854" s="2" t="s">
        <v>768</v>
      </c>
      <c r="D854" s="2" t="s">
        <v>48</v>
      </c>
      <c r="E854" s="2" t="s">
        <v>769</v>
      </c>
      <c r="F854" s="2" t="s">
        <v>770</v>
      </c>
      <c r="G854" s="2" t="s">
        <v>766</v>
      </c>
      <c r="H854" s="3" t="s">
        <v>8</v>
      </c>
      <c r="I854" s="2" t="s">
        <v>367</v>
      </c>
      <c r="J854" s="2" t="s">
        <v>771</v>
      </c>
      <c r="K854" s="2" t="s">
        <v>772</v>
      </c>
      <c r="L854" s="2" t="s">
        <v>773</v>
      </c>
      <c r="M854" s="2">
        <v>1</v>
      </c>
      <c r="N854" s="9" t="s">
        <v>875</v>
      </c>
    </row>
    <row r="855" spans="1:14" x14ac:dyDescent="0.2">
      <c r="A855" s="2">
        <v>46</v>
      </c>
      <c r="B855" s="2" t="s">
        <v>2263</v>
      </c>
      <c r="C855" s="2" t="s">
        <v>2264</v>
      </c>
      <c r="D855" s="2" t="s">
        <v>48</v>
      </c>
      <c r="E855" s="2" t="s">
        <v>2265</v>
      </c>
      <c r="F855" s="2" t="s">
        <v>2266</v>
      </c>
      <c r="G855" s="2" t="s">
        <v>2267</v>
      </c>
      <c r="H855" s="3" t="s">
        <v>8</v>
      </c>
      <c r="I855" s="2" t="s">
        <v>85</v>
      </c>
      <c r="J855" s="2" t="s">
        <v>1083</v>
      </c>
      <c r="K855" s="2" t="s">
        <v>773</v>
      </c>
      <c r="L855" s="2" t="s">
        <v>773</v>
      </c>
      <c r="M855" s="2">
        <v>1</v>
      </c>
      <c r="N855" s="10" t="s">
        <v>875</v>
      </c>
    </row>
    <row r="856" spans="1:14" x14ac:dyDescent="0.2">
      <c r="A856" s="2">
        <v>2308</v>
      </c>
      <c r="B856" s="2" t="s">
        <v>1072</v>
      </c>
      <c r="C856" s="2" t="s">
        <v>1073</v>
      </c>
      <c r="D856" s="2" t="s">
        <v>15</v>
      </c>
      <c r="E856" s="2" t="s">
        <v>1074</v>
      </c>
      <c r="F856" s="2" t="s">
        <v>1075</v>
      </c>
      <c r="G856" s="2" t="s">
        <v>1076</v>
      </c>
      <c r="H856" s="3" t="s">
        <v>8</v>
      </c>
      <c r="I856" s="2" t="s">
        <v>17</v>
      </c>
      <c r="J856" s="2" t="s">
        <v>1083</v>
      </c>
      <c r="K856" s="2" t="s">
        <v>773</v>
      </c>
      <c r="L856" s="2" t="s">
        <v>773</v>
      </c>
      <c r="M856" s="2">
        <v>1</v>
      </c>
      <c r="N856" s="9" t="s">
        <v>875</v>
      </c>
    </row>
    <row r="857" spans="1:14" x14ac:dyDescent="0.2">
      <c r="A857" s="2">
        <v>2091</v>
      </c>
      <c r="B857" s="2" t="s">
        <v>1200</v>
      </c>
      <c r="C857" s="2" t="s">
        <v>1201</v>
      </c>
      <c r="D857" s="2" t="s">
        <v>48</v>
      </c>
      <c r="E857" s="2" t="s">
        <v>1202</v>
      </c>
      <c r="F857" s="2" t="s">
        <v>280</v>
      </c>
      <c r="G857" s="2" t="s">
        <v>1203</v>
      </c>
      <c r="H857" s="3" t="s">
        <v>8</v>
      </c>
      <c r="I857" s="2" t="s">
        <v>85</v>
      </c>
      <c r="J857" s="2" t="s">
        <v>1081</v>
      </c>
      <c r="K857" s="2" t="s">
        <v>1082</v>
      </c>
      <c r="L857" s="2" t="s">
        <v>773</v>
      </c>
      <c r="M857" s="2">
        <v>1</v>
      </c>
      <c r="N857" s="10" t="s">
        <v>875</v>
      </c>
    </row>
    <row r="858" spans="1:14" x14ac:dyDescent="0.2">
      <c r="A858" s="2">
        <v>2092</v>
      </c>
      <c r="B858" s="2" t="s">
        <v>1200</v>
      </c>
      <c r="C858" s="2" t="s">
        <v>1201</v>
      </c>
      <c r="D858" s="2" t="s">
        <v>48</v>
      </c>
      <c r="E858" s="2" t="s">
        <v>1202</v>
      </c>
      <c r="F858" s="2" t="s">
        <v>280</v>
      </c>
      <c r="G858" s="2" t="s">
        <v>1203</v>
      </c>
      <c r="H858" s="3" t="s">
        <v>8</v>
      </c>
      <c r="I858" s="2" t="s">
        <v>85</v>
      </c>
      <c r="J858" s="2" t="s">
        <v>1204</v>
      </c>
      <c r="K858" s="2" t="s">
        <v>1082</v>
      </c>
      <c r="L858" s="2" t="s">
        <v>773</v>
      </c>
      <c r="M858" s="2">
        <v>1</v>
      </c>
      <c r="N858" s="10" t="s">
        <v>875</v>
      </c>
    </row>
    <row r="859" spans="1:14" x14ac:dyDescent="0.2">
      <c r="A859" s="2">
        <v>2307</v>
      </c>
      <c r="B859" s="2" t="s">
        <v>1072</v>
      </c>
      <c r="C859" s="2" t="s">
        <v>1073</v>
      </c>
      <c r="D859" s="2" t="s">
        <v>15</v>
      </c>
      <c r="E859" s="2" t="s">
        <v>1074</v>
      </c>
      <c r="F859" s="2" t="s">
        <v>1075</v>
      </c>
      <c r="G859" s="2" t="s">
        <v>1076</v>
      </c>
      <c r="H859" s="3" t="s">
        <v>8</v>
      </c>
      <c r="I859" s="2" t="s">
        <v>17</v>
      </c>
      <c r="J859" s="2" t="s">
        <v>1081</v>
      </c>
      <c r="K859" s="2" t="s">
        <v>1082</v>
      </c>
      <c r="L859" s="2" t="s">
        <v>773</v>
      </c>
      <c r="M859" s="2">
        <v>1</v>
      </c>
      <c r="N859" s="9" t="s">
        <v>875</v>
      </c>
    </row>
    <row r="860" spans="1:14" x14ac:dyDescent="0.2">
      <c r="A860" s="2">
        <v>108</v>
      </c>
      <c r="B860" s="2" t="s">
        <v>848</v>
      </c>
      <c r="C860" s="2" t="s">
        <v>849</v>
      </c>
      <c r="D860" s="2" t="s">
        <v>48</v>
      </c>
      <c r="E860" s="2" t="s">
        <v>850</v>
      </c>
      <c r="F860" s="2" t="s">
        <v>851</v>
      </c>
      <c r="G860" s="2" t="s">
        <v>852</v>
      </c>
      <c r="H860" s="3" t="s">
        <v>8</v>
      </c>
      <c r="I860" s="2" t="s">
        <v>853</v>
      </c>
      <c r="J860" s="2" t="s">
        <v>1089</v>
      </c>
      <c r="K860" s="2" t="s">
        <v>1090</v>
      </c>
      <c r="L860" s="2" t="s">
        <v>773</v>
      </c>
      <c r="M860" s="2">
        <v>1</v>
      </c>
      <c r="N860" s="10" t="s">
        <v>875</v>
      </c>
    </row>
    <row r="861" spans="1:14" x14ac:dyDescent="0.2">
      <c r="A861" s="2">
        <v>1729</v>
      </c>
      <c r="B861" s="2" t="s">
        <v>434</v>
      </c>
      <c r="C861" s="2" t="s">
        <v>435</v>
      </c>
      <c r="D861" s="2" t="s">
        <v>81</v>
      </c>
      <c r="E861" s="2" t="s">
        <v>436</v>
      </c>
      <c r="F861" s="2" t="s">
        <v>424</v>
      </c>
      <c r="G861" s="2" t="s">
        <v>437</v>
      </c>
      <c r="H861" s="3" t="s">
        <v>8</v>
      </c>
      <c r="I861" s="2" t="s">
        <v>319</v>
      </c>
      <c r="J861" s="2" t="s">
        <v>1089</v>
      </c>
      <c r="K861" s="2" t="s">
        <v>1090</v>
      </c>
      <c r="L861" s="2" t="s">
        <v>773</v>
      </c>
      <c r="M861" s="2">
        <v>1</v>
      </c>
      <c r="N861" s="10" t="s">
        <v>875</v>
      </c>
    </row>
    <row r="862" spans="1:14" x14ac:dyDescent="0.2">
      <c r="A862" s="2">
        <v>1826</v>
      </c>
      <c r="B862" s="2" t="s">
        <v>414</v>
      </c>
      <c r="C862" s="2" t="s">
        <v>415</v>
      </c>
      <c r="D862" s="2" t="s">
        <v>123</v>
      </c>
      <c r="E862" s="2" t="s">
        <v>416</v>
      </c>
      <c r="F862" s="2" t="s">
        <v>325</v>
      </c>
      <c r="G862" s="2" t="s">
        <v>417</v>
      </c>
      <c r="H862" s="3" t="s">
        <v>8</v>
      </c>
      <c r="I862" s="2" t="s">
        <v>319</v>
      </c>
      <c r="J862" s="2" t="s">
        <v>1089</v>
      </c>
      <c r="K862" s="2" t="s">
        <v>1090</v>
      </c>
      <c r="L862" s="2" t="s">
        <v>773</v>
      </c>
      <c r="M862" s="2">
        <v>1</v>
      </c>
      <c r="N862" s="10" t="s">
        <v>875</v>
      </c>
    </row>
    <row r="863" spans="1:14" x14ac:dyDescent="0.2">
      <c r="A863" s="2">
        <v>2099</v>
      </c>
      <c r="B863" s="2" t="s">
        <v>1196</v>
      </c>
      <c r="C863" s="2" t="s">
        <v>1197</v>
      </c>
      <c r="D863" s="2" t="s">
        <v>48</v>
      </c>
      <c r="E863" s="2" t="s">
        <v>1198</v>
      </c>
      <c r="F863" s="2" t="s">
        <v>280</v>
      </c>
      <c r="G863" s="2" t="s">
        <v>1199</v>
      </c>
      <c r="H863" s="3" t="s">
        <v>8</v>
      </c>
      <c r="I863" s="2" t="s">
        <v>85</v>
      </c>
      <c r="J863" s="2" t="s">
        <v>1089</v>
      </c>
      <c r="K863" s="2" t="s">
        <v>1090</v>
      </c>
      <c r="L863" s="2" t="s">
        <v>773</v>
      </c>
      <c r="M863" s="2">
        <v>1</v>
      </c>
      <c r="N863" s="10" t="s">
        <v>875</v>
      </c>
    </row>
    <row r="864" spans="1:14" x14ac:dyDescent="0.2">
      <c r="A864" s="2">
        <v>2278</v>
      </c>
      <c r="B864" s="2" t="s">
        <v>169</v>
      </c>
      <c r="C864" s="2" t="s">
        <v>170</v>
      </c>
      <c r="D864" s="2" t="s">
        <v>15</v>
      </c>
      <c r="E864" s="2" t="s">
        <v>171</v>
      </c>
      <c r="F864" s="2" t="s">
        <v>172</v>
      </c>
      <c r="G864" s="2" t="s">
        <v>173</v>
      </c>
      <c r="H864" s="3" t="s">
        <v>8</v>
      </c>
      <c r="I864" s="2" t="s">
        <v>17</v>
      </c>
      <c r="J864" s="2" t="s">
        <v>1089</v>
      </c>
      <c r="K864" s="2" t="s">
        <v>1090</v>
      </c>
      <c r="L864" s="2" t="s">
        <v>773</v>
      </c>
      <c r="M864" s="2">
        <v>1</v>
      </c>
      <c r="N864" s="9" t="s">
        <v>875</v>
      </c>
    </row>
    <row r="865" spans="1:14" x14ac:dyDescent="0.2">
      <c r="A865" s="2">
        <v>1510</v>
      </c>
      <c r="B865" s="2" t="s">
        <v>510</v>
      </c>
      <c r="C865" s="2" t="s">
        <v>511</v>
      </c>
      <c r="D865" s="2" t="s">
        <v>48</v>
      </c>
      <c r="E865" s="2" t="s">
        <v>503</v>
      </c>
      <c r="F865" s="2" t="s">
        <v>132</v>
      </c>
      <c r="G865" s="2" t="s">
        <v>512</v>
      </c>
      <c r="H865" s="3" t="s">
        <v>8</v>
      </c>
      <c r="I865" s="2" t="s">
        <v>85</v>
      </c>
      <c r="J865" s="2" t="s">
        <v>1368</v>
      </c>
      <c r="K865" s="2" t="s">
        <v>1368</v>
      </c>
      <c r="L865" s="2" t="s">
        <v>433</v>
      </c>
      <c r="M865" s="2">
        <v>1</v>
      </c>
      <c r="N865" s="9" t="s">
        <v>875</v>
      </c>
    </row>
    <row r="866" spans="1:14" x14ac:dyDescent="0.2">
      <c r="A866" s="2">
        <v>1759</v>
      </c>
      <c r="B866" s="2" t="s">
        <v>434</v>
      </c>
      <c r="C866" s="2" t="s">
        <v>435</v>
      </c>
      <c r="D866" s="2" t="s">
        <v>81</v>
      </c>
      <c r="E866" s="2" t="s">
        <v>436</v>
      </c>
      <c r="F866" s="2" t="s">
        <v>424</v>
      </c>
      <c r="G866" s="2" t="s">
        <v>437</v>
      </c>
      <c r="H866" s="3" t="s">
        <v>8</v>
      </c>
      <c r="I866" s="2" t="s">
        <v>319</v>
      </c>
      <c r="J866" s="2" t="s">
        <v>1368</v>
      </c>
      <c r="K866" s="2" t="s">
        <v>1368</v>
      </c>
      <c r="L866" s="2" t="s">
        <v>433</v>
      </c>
      <c r="M866" s="2">
        <v>1</v>
      </c>
      <c r="N866" s="10" t="s">
        <v>875</v>
      </c>
    </row>
    <row r="867" spans="1:14" x14ac:dyDescent="0.2">
      <c r="A867" s="2">
        <v>497</v>
      </c>
      <c r="B867" s="2" t="s">
        <v>744</v>
      </c>
      <c r="C867" s="2" t="s">
        <v>745</v>
      </c>
      <c r="D867" s="2" t="s">
        <v>27</v>
      </c>
      <c r="E867" s="2" t="s">
        <v>746</v>
      </c>
      <c r="F867" s="2" t="s">
        <v>742</v>
      </c>
      <c r="G867" s="2" t="s">
        <v>747</v>
      </c>
      <c r="H867" s="3" t="s">
        <v>8</v>
      </c>
      <c r="I867" s="2" t="s">
        <v>71</v>
      </c>
      <c r="J867" s="2" t="s">
        <v>359</v>
      </c>
      <c r="K867" s="2" t="s">
        <v>360</v>
      </c>
      <c r="L867" s="2" t="s">
        <v>361</v>
      </c>
      <c r="M867" s="2">
        <v>1</v>
      </c>
      <c r="N867" s="2" t="s">
        <v>21</v>
      </c>
    </row>
    <row r="868" spans="1:14" x14ac:dyDescent="0.2">
      <c r="A868" s="2">
        <v>1529</v>
      </c>
      <c r="B868" s="2" t="s">
        <v>510</v>
      </c>
      <c r="C868" s="2" t="s">
        <v>511</v>
      </c>
      <c r="D868" s="2" t="s">
        <v>48</v>
      </c>
      <c r="E868" s="2" t="s">
        <v>503</v>
      </c>
      <c r="F868" s="2" t="s">
        <v>132</v>
      </c>
      <c r="G868" s="2" t="s">
        <v>512</v>
      </c>
      <c r="H868" s="3" t="s">
        <v>8</v>
      </c>
      <c r="I868" s="2" t="s">
        <v>85</v>
      </c>
      <c r="J868" s="2" t="s">
        <v>359</v>
      </c>
      <c r="K868" s="2" t="s">
        <v>360</v>
      </c>
      <c r="L868" s="2" t="s">
        <v>361</v>
      </c>
      <c r="M868" s="2">
        <v>1</v>
      </c>
      <c r="N868" s="9" t="s">
        <v>875</v>
      </c>
    </row>
    <row r="869" spans="1:14" x14ac:dyDescent="0.2">
      <c r="A869" s="2">
        <v>1760</v>
      </c>
      <c r="B869" s="2" t="s">
        <v>434</v>
      </c>
      <c r="C869" s="2" t="s">
        <v>435</v>
      </c>
      <c r="D869" s="2" t="s">
        <v>81</v>
      </c>
      <c r="E869" s="2" t="s">
        <v>436</v>
      </c>
      <c r="F869" s="2" t="s">
        <v>424</v>
      </c>
      <c r="G869" s="2" t="s">
        <v>437</v>
      </c>
      <c r="H869" s="3" t="s">
        <v>8</v>
      </c>
      <c r="I869" s="2" t="s">
        <v>319</v>
      </c>
      <c r="J869" s="2" t="s">
        <v>474</v>
      </c>
      <c r="K869" s="2" t="s">
        <v>360</v>
      </c>
      <c r="L869" s="2" t="s">
        <v>361</v>
      </c>
      <c r="M869" s="2">
        <v>1</v>
      </c>
      <c r="N869" s="9" t="s">
        <v>875</v>
      </c>
    </row>
    <row r="870" spans="1:14" x14ac:dyDescent="0.2">
      <c r="A870" s="2">
        <v>1994</v>
      </c>
      <c r="B870" s="2" t="s">
        <v>352</v>
      </c>
      <c r="C870" s="2" t="s">
        <v>353</v>
      </c>
      <c r="D870" s="2" t="s">
        <v>15</v>
      </c>
      <c r="E870" s="2" t="s">
        <v>354</v>
      </c>
      <c r="F870" s="2" t="s">
        <v>355</v>
      </c>
      <c r="G870" s="2" t="s">
        <v>356</v>
      </c>
      <c r="H870" s="3" t="s">
        <v>8</v>
      </c>
      <c r="I870" s="2" t="s">
        <v>17</v>
      </c>
      <c r="J870" s="2" t="s">
        <v>359</v>
      </c>
      <c r="K870" s="2" t="s">
        <v>360</v>
      </c>
      <c r="L870" s="2" t="s">
        <v>361</v>
      </c>
      <c r="M870" s="2">
        <v>1</v>
      </c>
      <c r="N870" s="2" t="s">
        <v>21</v>
      </c>
    </row>
    <row r="871" spans="1:14" x14ac:dyDescent="0.2">
      <c r="A871" s="2">
        <v>1097</v>
      </c>
      <c r="B871" s="2" t="s">
        <v>1693</v>
      </c>
      <c r="C871" s="2" t="s">
        <v>1694</v>
      </c>
      <c r="D871" s="2" t="s">
        <v>123</v>
      </c>
      <c r="E871" s="2" t="s">
        <v>1695</v>
      </c>
      <c r="F871" s="2" t="s">
        <v>1696</v>
      </c>
      <c r="G871" s="2" t="s">
        <v>1697</v>
      </c>
      <c r="H871" s="3" t="s">
        <v>8</v>
      </c>
      <c r="I871" s="2" t="s">
        <v>319</v>
      </c>
      <c r="J871" s="2" t="s">
        <v>1314</v>
      </c>
      <c r="K871" s="2" t="s">
        <v>1315</v>
      </c>
      <c r="L871" s="2" t="s">
        <v>361</v>
      </c>
      <c r="M871" s="2">
        <v>1</v>
      </c>
      <c r="N871" s="10" t="s">
        <v>875</v>
      </c>
    </row>
    <row r="872" spans="1:14" x14ac:dyDescent="0.2">
      <c r="A872" s="2">
        <v>1889</v>
      </c>
      <c r="B872" s="2" t="s">
        <v>1310</v>
      </c>
      <c r="C872" s="2" t="s">
        <v>1311</v>
      </c>
      <c r="D872" s="2" t="s">
        <v>123</v>
      </c>
      <c r="E872" s="2" t="s">
        <v>1312</v>
      </c>
      <c r="F872" s="2" t="s">
        <v>424</v>
      </c>
      <c r="G872" s="2" t="s">
        <v>1313</v>
      </c>
      <c r="H872" s="3" t="s">
        <v>8</v>
      </c>
      <c r="I872" s="2" t="s">
        <v>319</v>
      </c>
      <c r="J872" s="2" t="s">
        <v>1314</v>
      </c>
      <c r="K872" s="2" t="s">
        <v>1315</v>
      </c>
      <c r="L872" s="2" t="s">
        <v>361</v>
      </c>
      <c r="M872" s="2">
        <v>1</v>
      </c>
      <c r="N872" s="10" t="s">
        <v>875</v>
      </c>
    </row>
    <row r="873" spans="1:14" x14ac:dyDescent="0.2">
      <c r="A873" s="2">
        <v>70</v>
      </c>
      <c r="B873" s="2" t="s">
        <v>859</v>
      </c>
      <c r="C873" s="2" t="s">
        <v>860</v>
      </c>
      <c r="D873" s="2" t="s">
        <v>48</v>
      </c>
      <c r="E873" s="2" t="s">
        <v>861</v>
      </c>
      <c r="F873" s="2" t="s">
        <v>529</v>
      </c>
      <c r="G873" s="2" t="s">
        <v>862</v>
      </c>
      <c r="H873" s="3" t="s">
        <v>8</v>
      </c>
      <c r="I873" s="2" t="s">
        <v>85</v>
      </c>
      <c r="J873" s="2" t="s">
        <v>20</v>
      </c>
      <c r="K873" s="2" t="s">
        <v>20</v>
      </c>
      <c r="L873" s="2" t="s">
        <v>20</v>
      </c>
      <c r="M873" s="2">
        <v>1</v>
      </c>
      <c r="N873" s="10" t="s">
        <v>875</v>
      </c>
    </row>
    <row r="874" spans="1:14" x14ac:dyDescent="0.2">
      <c r="A874" s="2">
        <v>133</v>
      </c>
      <c r="B874" s="2" t="s">
        <v>2191</v>
      </c>
      <c r="C874" s="2" t="s">
        <v>2192</v>
      </c>
      <c r="D874" s="2" t="s">
        <v>48</v>
      </c>
      <c r="E874" s="2" t="s">
        <v>2193</v>
      </c>
      <c r="F874" s="2" t="s">
        <v>842</v>
      </c>
      <c r="G874" s="2" t="s">
        <v>2194</v>
      </c>
      <c r="H874" s="3" t="s">
        <v>8</v>
      </c>
      <c r="I874" s="2" t="s">
        <v>85</v>
      </c>
      <c r="J874" s="2" t="s">
        <v>20</v>
      </c>
      <c r="K874" s="2" t="s">
        <v>20</v>
      </c>
      <c r="L874" s="2" t="s">
        <v>20</v>
      </c>
      <c r="M874" s="2">
        <v>1</v>
      </c>
      <c r="N874" s="10" t="s">
        <v>875</v>
      </c>
    </row>
    <row r="875" spans="1:14" x14ac:dyDescent="0.2">
      <c r="A875" s="2">
        <v>216</v>
      </c>
      <c r="B875" s="2" t="s">
        <v>826</v>
      </c>
      <c r="C875" s="2" t="s">
        <v>827</v>
      </c>
      <c r="D875" s="2" t="s">
        <v>67</v>
      </c>
      <c r="E875" s="2" t="s">
        <v>828</v>
      </c>
      <c r="F875" s="2" t="s">
        <v>597</v>
      </c>
      <c r="G875" s="2" t="s">
        <v>829</v>
      </c>
      <c r="H875" s="3" t="s">
        <v>8</v>
      </c>
      <c r="I875" s="2" t="s">
        <v>71</v>
      </c>
      <c r="J875" s="2" t="s">
        <v>20</v>
      </c>
      <c r="K875" s="2" t="s">
        <v>20</v>
      </c>
      <c r="L875" s="2" t="s">
        <v>20</v>
      </c>
      <c r="M875" s="2">
        <v>1</v>
      </c>
      <c r="N875" s="2" t="s">
        <v>21</v>
      </c>
    </row>
    <row r="876" spans="1:14" x14ac:dyDescent="0.2">
      <c r="A876" s="2">
        <v>250</v>
      </c>
      <c r="B876" s="2" t="s">
        <v>821</v>
      </c>
      <c r="C876" s="2" t="s">
        <v>822</v>
      </c>
      <c r="D876" s="2" t="s">
        <v>67</v>
      </c>
      <c r="E876" s="2" t="s">
        <v>823</v>
      </c>
      <c r="F876" s="2" t="s">
        <v>597</v>
      </c>
      <c r="G876" s="2" t="s">
        <v>824</v>
      </c>
      <c r="H876" s="3" t="s">
        <v>8</v>
      </c>
      <c r="I876" s="2" t="s">
        <v>71</v>
      </c>
      <c r="J876" s="2" t="s">
        <v>20</v>
      </c>
      <c r="K876" s="2" t="s">
        <v>20</v>
      </c>
      <c r="L876" s="2" t="s">
        <v>20</v>
      </c>
      <c r="M876" s="2">
        <v>1</v>
      </c>
      <c r="N876" s="2" t="s">
        <v>21</v>
      </c>
    </row>
    <row r="877" spans="1:14" x14ac:dyDescent="0.2">
      <c r="A877" s="2">
        <v>307</v>
      </c>
      <c r="B877" s="2" t="s">
        <v>2144</v>
      </c>
      <c r="C877" s="2" t="s">
        <v>2145</v>
      </c>
      <c r="D877" s="2" t="s">
        <v>48</v>
      </c>
      <c r="E877" s="2" t="s">
        <v>2146</v>
      </c>
      <c r="F877" s="2" t="s">
        <v>924</v>
      </c>
      <c r="G877" s="2" t="s">
        <v>2147</v>
      </c>
      <c r="H877" s="3" t="s">
        <v>8</v>
      </c>
      <c r="I877" s="2" t="s">
        <v>85</v>
      </c>
      <c r="J877" s="2" t="s">
        <v>20</v>
      </c>
      <c r="K877" s="2" t="s">
        <v>20</v>
      </c>
      <c r="L877" s="2" t="s">
        <v>20</v>
      </c>
      <c r="M877" s="2">
        <v>1</v>
      </c>
      <c r="N877" s="10" t="s">
        <v>875</v>
      </c>
    </row>
    <row r="878" spans="1:14" x14ac:dyDescent="0.2">
      <c r="A878" s="2">
        <v>397</v>
      </c>
      <c r="B878" s="2" t="s">
        <v>2070</v>
      </c>
      <c r="C878" s="2" t="s">
        <v>2071</v>
      </c>
      <c r="D878" s="2" t="s">
        <v>48</v>
      </c>
      <c r="E878" s="2" t="s">
        <v>2072</v>
      </c>
      <c r="F878" s="2" t="s">
        <v>621</v>
      </c>
      <c r="G878" s="2" t="s">
        <v>2073</v>
      </c>
      <c r="H878" s="3" t="s">
        <v>8</v>
      </c>
      <c r="I878" s="2" t="s">
        <v>85</v>
      </c>
      <c r="J878" s="2" t="s">
        <v>20</v>
      </c>
      <c r="K878" s="2" t="s">
        <v>20</v>
      </c>
      <c r="L878" s="2" t="s">
        <v>20</v>
      </c>
      <c r="M878" s="2">
        <v>1</v>
      </c>
      <c r="N878" s="10" t="s">
        <v>875</v>
      </c>
    </row>
    <row r="879" spans="1:14" x14ac:dyDescent="0.2">
      <c r="A879" s="2">
        <v>432</v>
      </c>
      <c r="B879" s="2" t="s">
        <v>2047</v>
      </c>
      <c r="C879" s="2" t="s">
        <v>2048</v>
      </c>
      <c r="D879" s="2" t="s">
        <v>48</v>
      </c>
      <c r="E879" s="2" t="s">
        <v>2049</v>
      </c>
      <c r="F879" s="2" t="s">
        <v>777</v>
      </c>
      <c r="G879" s="2" t="s">
        <v>2050</v>
      </c>
      <c r="H879" s="3" t="s">
        <v>8</v>
      </c>
      <c r="I879" s="2" t="s">
        <v>85</v>
      </c>
      <c r="J879" s="2" t="s">
        <v>20</v>
      </c>
      <c r="K879" s="2" t="s">
        <v>20</v>
      </c>
      <c r="L879" s="2" t="s">
        <v>20</v>
      </c>
      <c r="M879" s="2">
        <v>1</v>
      </c>
      <c r="N879" s="10" t="s">
        <v>875</v>
      </c>
    </row>
    <row r="880" spans="1:14" x14ac:dyDescent="0.2">
      <c r="A880" s="2">
        <v>551</v>
      </c>
      <c r="B880" s="2" t="s">
        <v>1973</v>
      </c>
      <c r="C880" s="2" t="s">
        <v>1974</v>
      </c>
      <c r="D880" s="2" t="s">
        <v>123</v>
      </c>
      <c r="E880" s="2" t="s">
        <v>1975</v>
      </c>
      <c r="F880" s="2" t="s">
        <v>325</v>
      </c>
      <c r="G880" s="2" t="s">
        <v>1976</v>
      </c>
      <c r="H880" s="3" t="s">
        <v>8</v>
      </c>
      <c r="I880" s="2" t="s">
        <v>319</v>
      </c>
      <c r="J880" s="2" t="s">
        <v>20</v>
      </c>
      <c r="K880" s="2" t="s">
        <v>20</v>
      </c>
      <c r="L880" s="2" t="s">
        <v>20</v>
      </c>
      <c r="M880" s="2">
        <v>1</v>
      </c>
      <c r="N880" s="10" t="s">
        <v>875</v>
      </c>
    </row>
    <row r="881" spans="1:14" x14ac:dyDescent="0.2">
      <c r="A881" s="2">
        <v>649</v>
      </c>
      <c r="B881" s="2" t="s">
        <v>1902</v>
      </c>
      <c r="C881" s="2" t="s">
        <v>1903</v>
      </c>
      <c r="D881" s="2" t="s">
        <v>48</v>
      </c>
      <c r="E881" s="2" t="s">
        <v>1904</v>
      </c>
      <c r="F881" s="2" t="s">
        <v>692</v>
      </c>
      <c r="G881" s="2" t="s">
        <v>1905</v>
      </c>
      <c r="H881" s="3" t="s">
        <v>8</v>
      </c>
      <c r="I881" s="2" t="s">
        <v>85</v>
      </c>
      <c r="J881" s="2" t="s">
        <v>20</v>
      </c>
      <c r="K881" s="2" t="s">
        <v>20</v>
      </c>
      <c r="L881" s="2" t="s">
        <v>20</v>
      </c>
      <c r="M881" s="2">
        <v>2</v>
      </c>
      <c r="N881" s="10" t="s">
        <v>875</v>
      </c>
    </row>
    <row r="882" spans="1:14" x14ac:dyDescent="0.2">
      <c r="A882" s="2">
        <v>778</v>
      </c>
      <c r="B882" s="2" t="s">
        <v>1823</v>
      </c>
      <c r="C882" s="2" t="s">
        <v>1824</v>
      </c>
      <c r="D882" s="2" t="s">
        <v>48</v>
      </c>
      <c r="E882" s="2" t="s">
        <v>1825</v>
      </c>
      <c r="F882" s="2" t="s">
        <v>924</v>
      </c>
      <c r="G882" s="2" t="s">
        <v>1826</v>
      </c>
      <c r="H882" s="3" t="s">
        <v>8</v>
      </c>
      <c r="I882" s="2" t="s">
        <v>85</v>
      </c>
      <c r="J882" s="2" t="s">
        <v>20</v>
      </c>
      <c r="K882" s="2" t="s">
        <v>20</v>
      </c>
      <c r="L882" s="2" t="s">
        <v>20</v>
      </c>
      <c r="M882" s="2">
        <v>1</v>
      </c>
      <c r="N882" s="10" t="s">
        <v>875</v>
      </c>
    </row>
    <row r="883" spans="1:14" x14ac:dyDescent="0.2">
      <c r="A883" s="2">
        <v>804</v>
      </c>
      <c r="B883" s="2" t="s">
        <v>1823</v>
      </c>
      <c r="C883" s="2" t="s">
        <v>1824</v>
      </c>
      <c r="D883" s="2" t="s">
        <v>48</v>
      </c>
      <c r="E883" s="2" t="s">
        <v>1825</v>
      </c>
      <c r="F883" s="2" t="s">
        <v>924</v>
      </c>
      <c r="G883" s="2" t="s">
        <v>1826</v>
      </c>
      <c r="H883" s="3" t="s">
        <v>8</v>
      </c>
      <c r="I883" s="2" t="s">
        <v>85</v>
      </c>
      <c r="J883" s="2" t="s">
        <v>20</v>
      </c>
      <c r="K883" s="2" t="s">
        <v>20</v>
      </c>
      <c r="L883" s="2" t="s">
        <v>20</v>
      </c>
      <c r="M883" s="2">
        <v>1</v>
      </c>
      <c r="N883" s="10" t="s">
        <v>875</v>
      </c>
    </row>
    <row r="884" spans="1:14" x14ac:dyDescent="0.2">
      <c r="A884" s="2">
        <v>849</v>
      </c>
      <c r="B884" s="2" t="s">
        <v>1784</v>
      </c>
      <c r="C884" s="2" t="s">
        <v>1785</v>
      </c>
      <c r="D884" s="2" t="s">
        <v>48</v>
      </c>
      <c r="E884" s="2" t="s">
        <v>1786</v>
      </c>
      <c r="F884" s="2" t="s">
        <v>529</v>
      </c>
      <c r="G884" s="2" t="s">
        <v>1787</v>
      </c>
      <c r="H884" s="3" t="s">
        <v>8</v>
      </c>
      <c r="I884" s="2" t="s">
        <v>367</v>
      </c>
      <c r="J884" s="2" t="s">
        <v>20</v>
      </c>
      <c r="K884" s="2" t="s">
        <v>20</v>
      </c>
      <c r="L884" s="2" t="s">
        <v>20</v>
      </c>
      <c r="M884" s="2">
        <v>1</v>
      </c>
      <c r="N884" s="10" t="s">
        <v>875</v>
      </c>
    </row>
    <row r="885" spans="1:14" x14ac:dyDescent="0.2">
      <c r="A885" s="2">
        <v>959</v>
      </c>
      <c r="B885" s="2" t="s">
        <v>599</v>
      </c>
      <c r="C885" s="2" t="s">
        <v>600</v>
      </c>
      <c r="D885" s="2" t="s">
        <v>123</v>
      </c>
      <c r="E885" s="2" t="s">
        <v>601</v>
      </c>
      <c r="F885" s="2" t="s">
        <v>561</v>
      </c>
      <c r="G885" s="2" t="s">
        <v>602</v>
      </c>
      <c r="H885" s="3" t="s">
        <v>8</v>
      </c>
      <c r="I885" s="2" t="s">
        <v>319</v>
      </c>
      <c r="J885" s="2" t="s">
        <v>20</v>
      </c>
      <c r="K885" s="2" t="s">
        <v>20</v>
      </c>
      <c r="L885" s="2" t="s">
        <v>20</v>
      </c>
      <c r="M885" s="2">
        <v>1</v>
      </c>
      <c r="N885" s="10" t="s">
        <v>875</v>
      </c>
    </row>
    <row r="886" spans="1:14" x14ac:dyDescent="0.2">
      <c r="A886" s="2">
        <v>1030</v>
      </c>
      <c r="B886" s="2" t="s">
        <v>1727</v>
      </c>
      <c r="C886" s="2" t="s">
        <v>1728</v>
      </c>
      <c r="D886" s="2" t="s">
        <v>48</v>
      </c>
      <c r="E886" s="2" t="s">
        <v>1729</v>
      </c>
      <c r="F886" s="2" t="s">
        <v>1295</v>
      </c>
      <c r="G886" s="2" t="s">
        <v>1730</v>
      </c>
      <c r="H886" s="3" t="s">
        <v>8</v>
      </c>
      <c r="I886" s="2" t="s">
        <v>367</v>
      </c>
      <c r="J886" s="2" t="s">
        <v>20</v>
      </c>
      <c r="K886" s="2" t="s">
        <v>20</v>
      </c>
      <c r="L886" s="2" t="s">
        <v>20</v>
      </c>
      <c r="M886" s="2">
        <v>1</v>
      </c>
      <c r="N886" s="10" t="s">
        <v>875</v>
      </c>
    </row>
    <row r="887" spans="1:14" x14ac:dyDescent="0.2">
      <c r="A887" s="2">
        <v>1079</v>
      </c>
      <c r="B887" s="2" t="s">
        <v>570</v>
      </c>
      <c r="C887" s="2" t="s">
        <v>571</v>
      </c>
      <c r="D887" s="2" t="s">
        <v>315</v>
      </c>
      <c r="E887" s="2" t="s">
        <v>572</v>
      </c>
      <c r="F887" s="2" t="s">
        <v>573</v>
      </c>
      <c r="G887" s="2" t="s">
        <v>574</v>
      </c>
      <c r="H887" s="3" t="s">
        <v>8</v>
      </c>
      <c r="I887" s="2" t="s">
        <v>319</v>
      </c>
      <c r="J887" s="2" t="s">
        <v>20</v>
      </c>
      <c r="K887" s="2" t="s">
        <v>20</v>
      </c>
      <c r="L887" s="2" t="s">
        <v>20</v>
      </c>
      <c r="M887" s="2">
        <v>1</v>
      </c>
      <c r="N887" s="10" t="s">
        <v>875</v>
      </c>
    </row>
    <row r="888" spans="1:14" x14ac:dyDescent="0.2">
      <c r="A888" s="2">
        <v>1106</v>
      </c>
      <c r="B888" s="2" t="s">
        <v>1686</v>
      </c>
      <c r="C888" s="2" t="s">
        <v>1687</v>
      </c>
      <c r="D888" s="2" t="s">
        <v>123</v>
      </c>
      <c r="E888" s="2" t="s">
        <v>1684</v>
      </c>
      <c r="F888" s="2" t="s">
        <v>1583</v>
      </c>
      <c r="G888" s="2" t="s">
        <v>1688</v>
      </c>
      <c r="H888" s="3" t="s">
        <v>8</v>
      </c>
      <c r="I888" s="2" t="s">
        <v>319</v>
      </c>
      <c r="J888" s="2" t="s">
        <v>20</v>
      </c>
      <c r="K888" s="2" t="s">
        <v>20</v>
      </c>
      <c r="L888" s="2" t="s">
        <v>20</v>
      </c>
      <c r="M888" s="2">
        <v>1</v>
      </c>
      <c r="N888" s="10" t="s">
        <v>875</v>
      </c>
    </row>
    <row r="889" spans="1:14" x14ac:dyDescent="0.2">
      <c r="A889" s="2">
        <v>1226</v>
      </c>
      <c r="B889" s="2" t="s">
        <v>1613</v>
      </c>
      <c r="C889" s="2" t="s">
        <v>1614</v>
      </c>
      <c r="D889" s="2" t="s">
        <v>123</v>
      </c>
      <c r="E889" s="2" t="s">
        <v>1615</v>
      </c>
      <c r="F889" s="2" t="s">
        <v>424</v>
      </c>
      <c r="G889" s="2" t="s">
        <v>1616</v>
      </c>
      <c r="H889" s="3" t="s">
        <v>8</v>
      </c>
      <c r="I889" s="2" t="s">
        <v>319</v>
      </c>
      <c r="J889" s="2" t="s">
        <v>20</v>
      </c>
      <c r="K889" s="2" t="s">
        <v>20</v>
      </c>
      <c r="L889" s="2" t="s">
        <v>20</v>
      </c>
      <c r="M889" s="2">
        <v>1</v>
      </c>
      <c r="N889" s="10" t="s">
        <v>875</v>
      </c>
    </row>
    <row r="890" spans="1:14" x14ac:dyDescent="0.2">
      <c r="A890" s="2">
        <v>1237</v>
      </c>
      <c r="B890" s="2" t="s">
        <v>1609</v>
      </c>
      <c r="C890" s="2" t="s">
        <v>1610</v>
      </c>
      <c r="D890" s="2" t="s">
        <v>123</v>
      </c>
      <c r="E890" s="2" t="s">
        <v>1611</v>
      </c>
      <c r="F890" s="2" t="s">
        <v>325</v>
      </c>
      <c r="G890" s="2" t="s">
        <v>1612</v>
      </c>
      <c r="H890" s="3" t="s">
        <v>8</v>
      </c>
      <c r="I890" s="2" t="s">
        <v>319</v>
      </c>
      <c r="J890" s="2" t="s">
        <v>20</v>
      </c>
      <c r="K890" s="2" t="s">
        <v>20</v>
      </c>
      <c r="L890" s="2" t="s">
        <v>20</v>
      </c>
      <c r="M890" s="2">
        <v>1</v>
      </c>
      <c r="N890" s="10" t="s">
        <v>875</v>
      </c>
    </row>
    <row r="891" spans="1:14" x14ac:dyDescent="0.2">
      <c r="A891" s="2">
        <v>1266</v>
      </c>
      <c r="B891" s="2" t="s">
        <v>1585</v>
      </c>
      <c r="C891" s="2" t="s">
        <v>1586</v>
      </c>
      <c r="D891" s="2" t="s">
        <v>48</v>
      </c>
      <c r="E891" s="2" t="s">
        <v>1587</v>
      </c>
      <c r="F891" s="2" t="s">
        <v>1588</v>
      </c>
      <c r="G891" s="2" t="s">
        <v>1589</v>
      </c>
      <c r="H891" s="3" t="s">
        <v>8</v>
      </c>
      <c r="I891" s="2" t="s">
        <v>367</v>
      </c>
      <c r="J891" s="2" t="s">
        <v>20</v>
      </c>
      <c r="K891" s="2" t="s">
        <v>20</v>
      </c>
      <c r="L891" s="2" t="s">
        <v>20</v>
      </c>
      <c r="M891" s="2">
        <v>1</v>
      </c>
      <c r="N891" s="10" t="s">
        <v>875</v>
      </c>
    </row>
    <row r="892" spans="1:14" x14ac:dyDescent="0.2">
      <c r="A892" s="2">
        <v>1374</v>
      </c>
      <c r="B892" s="2" t="s">
        <v>1519</v>
      </c>
      <c r="C892" s="2" t="s">
        <v>1520</v>
      </c>
      <c r="D892" s="2" t="s">
        <v>48</v>
      </c>
      <c r="E892" s="2" t="s">
        <v>1521</v>
      </c>
      <c r="F892" s="2" t="s">
        <v>1160</v>
      </c>
      <c r="G892" s="2" t="s">
        <v>1522</v>
      </c>
      <c r="H892" s="3" t="s">
        <v>8</v>
      </c>
      <c r="I892" s="2" t="s">
        <v>319</v>
      </c>
      <c r="J892" s="2" t="s">
        <v>20</v>
      </c>
      <c r="K892" s="2" t="s">
        <v>20</v>
      </c>
      <c r="L892" s="2" t="s">
        <v>20</v>
      </c>
      <c r="M892" s="2">
        <v>1</v>
      </c>
      <c r="N892" s="10" t="s">
        <v>875</v>
      </c>
    </row>
    <row r="893" spans="1:14" x14ac:dyDescent="0.2">
      <c r="A893" s="2">
        <v>1523</v>
      </c>
      <c r="B893" s="2" t="s">
        <v>510</v>
      </c>
      <c r="C893" s="2" t="s">
        <v>511</v>
      </c>
      <c r="D893" s="2" t="s">
        <v>48</v>
      </c>
      <c r="E893" s="2" t="s">
        <v>503</v>
      </c>
      <c r="F893" s="2" t="s">
        <v>132</v>
      </c>
      <c r="G893" s="2" t="s">
        <v>512</v>
      </c>
      <c r="H893" s="3" t="s">
        <v>8</v>
      </c>
      <c r="I893" s="2" t="s">
        <v>85</v>
      </c>
      <c r="J893" s="2" t="s">
        <v>20</v>
      </c>
      <c r="K893" s="2" t="s">
        <v>20</v>
      </c>
      <c r="L893" s="2" t="s">
        <v>20</v>
      </c>
      <c r="M893" s="2">
        <v>2</v>
      </c>
      <c r="N893" s="10" t="s">
        <v>875</v>
      </c>
    </row>
    <row r="894" spans="1:14" x14ac:dyDescent="0.2">
      <c r="A894" s="2">
        <v>1557</v>
      </c>
      <c r="B894" s="2" t="s">
        <v>1449</v>
      </c>
      <c r="C894" s="2" t="s">
        <v>1450</v>
      </c>
      <c r="D894" s="2" t="s">
        <v>48</v>
      </c>
      <c r="E894" s="2" t="s">
        <v>503</v>
      </c>
      <c r="F894" s="2" t="s">
        <v>132</v>
      </c>
      <c r="G894" s="2" t="s">
        <v>1451</v>
      </c>
      <c r="H894" s="3" t="s">
        <v>8</v>
      </c>
      <c r="I894" s="2" t="s">
        <v>85</v>
      </c>
      <c r="J894" s="2" t="s">
        <v>20</v>
      </c>
      <c r="K894" s="2" t="s">
        <v>20</v>
      </c>
      <c r="L894" s="2" t="s">
        <v>20</v>
      </c>
      <c r="M894" s="2">
        <v>1</v>
      </c>
      <c r="N894" s="10" t="s">
        <v>875</v>
      </c>
    </row>
    <row r="895" spans="1:14" x14ac:dyDescent="0.2">
      <c r="A895" s="2">
        <v>1596</v>
      </c>
      <c r="B895" s="2" t="s">
        <v>501</v>
      </c>
      <c r="C895" s="2" t="s">
        <v>502</v>
      </c>
      <c r="D895" s="2" t="s">
        <v>48</v>
      </c>
      <c r="E895" s="2" t="s">
        <v>503</v>
      </c>
      <c r="F895" s="2" t="s">
        <v>132</v>
      </c>
      <c r="G895" s="2" t="s">
        <v>504</v>
      </c>
      <c r="H895" s="3" t="s">
        <v>8</v>
      </c>
      <c r="I895" s="2" t="s">
        <v>85</v>
      </c>
      <c r="J895" s="2" t="s">
        <v>20</v>
      </c>
      <c r="K895" s="2" t="s">
        <v>20</v>
      </c>
      <c r="L895" s="2" t="s">
        <v>20</v>
      </c>
      <c r="M895" s="2">
        <v>1</v>
      </c>
      <c r="N895" s="10" t="s">
        <v>875</v>
      </c>
    </row>
    <row r="896" spans="1:14" x14ac:dyDescent="0.2">
      <c r="A896" s="2">
        <v>1628</v>
      </c>
      <c r="B896" s="2" t="s">
        <v>1414</v>
      </c>
      <c r="C896" s="2" t="s">
        <v>1415</v>
      </c>
      <c r="D896" s="2" t="s">
        <v>123</v>
      </c>
      <c r="E896" s="2" t="s">
        <v>1416</v>
      </c>
      <c r="F896" s="2" t="s">
        <v>1417</v>
      </c>
      <c r="G896" s="2" t="s">
        <v>1418</v>
      </c>
      <c r="H896" s="3" t="s">
        <v>8</v>
      </c>
      <c r="I896" s="2" t="s">
        <v>319</v>
      </c>
      <c r="J896" s="2" t="s">
        <v>20</v>
      </c>
      <c r="K896" s="2" t="s">
        <v>20</v>
      </c>
      <c r="L896" s="2" t="s">
        <v>20</v>
      </c>
      <c r="M896" s="2">
        <v>1</v>
      </c>
      <c r="N896" s="10" t="s">
        <v>875</v>
      </c>
    </row>
    <row r="897" spans="1:14" x14ac:dyDescent="0.2">
      <c r="A897" s="2">
        <v>1682</v>
      </c>
      <c r="B897" s="2" t="s">
        <v>1381</v>
      </c>
      <c r="C897" s="2" t="s">
        <v>1382</v>
      </c>
      <c r="D897" s="2" t="s">
        <v>48</v>
      </c>
      <c r="E897" s="2" t="s">
        <v>1383</v>
      </c>
      <c r="F897" s="2" t="s">
        <v>621</v>
      </c>
      <c r="G897" s="2" t="s">
        <v>1384</v>
      </c>
      <c r="H897" s="3" t="s">
        <v>8</v>
      </c>
      <c r="I897" s="2" t="s">
        <v>85</v>
      </c>
      <c r="J897" s="2" t="s">
        <v>20</v>
      </c>
      <c r="K897" s="2" t="s">
        <v>20</v>
      </c>
      <c r="L897" s="2" t="s">
        <v>20</v>
      </c>
      <c r="M897" s="2">
        <v>1</v>
      </c>
      <c r="N897" s="10" t="s">
        <v>875</v>
      </c>
    </row>
    <row r="898" spans="1:14" x14ac:dyDescent="0.2">
      <c r="A898" s="2">
        <v>1710</v>
      </c>
      <c r="B898" s="2" t="s">
        <v>434</v>
      </c>
      <c r="C898" s="2" t="s">
        <v>435</v>
      </c>
      <c r="D898" s="2" t="s">
        <v>81</v>
      </c>
      <c r="E898" s="2" t="s">
        <v>436</v>
      </c>
      <c r="F898" s="2" t="s">
        <v>424</v>
      </c>
      <c r="G898" s="2" t="s">
        <v>437</v>
      </c>
      <c r="H898" s="3" t="s">
        <v>8</v>
      </c>
      <c r="I898" s="2" t="s">
        <v>319</v>
      </c>
      <c r="J898" s="2" t="s">
        <v>20</v>
      </c>
      <c r="K898" s="2" t="s">
        <v>20</v>
      </c>
      <c r="L898" s="2" t="s">
        <v>20</v>
      </c>
      <c r="M898" s="2">
        <v>1</v>
      </c>
      <c r="N898" s="10" t="s">
        <v>875</v>
      </c>
    </row>
    <row r="899" spans="1:14" x14ac:dyDescent="0.2">
      <c r="A899" s="2">
        <v>2014</v>
      </c>
      <c r="B899" s="2" t="s">
        <v>328</v>
      </c>
      <c r="C899" s="2" t="s">
        <v>329</v>
      </c>
      <c r="D899" s="2" t="s">
        <v>187</v>
      </c>
      <c r="E899" s="2" t="s">
        <v>330</v>
      </c>
      <c r="F899" s="2" t="s">
        <v>331</v>
      </c>
      <c r="G899" s="2" t="s">
        <v>332</v>
      </c>
      <c r="H899" s="3" t="s">
        <v>8</v>
      </c>
      <c r="I899" s="2" t="s">
        <v>249</v>
      </c>
      <c r="J899" s="2" t="s">
        <v>20</v>
      </c>
      <c r="K899" s="2" t="s">
        <v>20</v>
      </c>
      <c r="L899" s="2" t="s">
        <v>20</v>
      </c>
      <c r="M899" s="2">
        <v>1</v>
      </c>
      <c r="N899" s="2" t="s">
        <v>21</v>
      </c>
    </row>
    <row r="900" spans="1:14" x14ac:dyDescent="0.2">
      <c r="A900" s="2">
        <v>2134</v>
      </c>
      <c r="B900" s="2" t="s">
        <v>263</v>
      </c>
      <c r="C900" s="2" t="s">
        <v>264</v>
      </c>
      <c r="D900" s="2" t="s">
        <v>39</v>
      </c>
      <c r="E900" s="2" t="s">
        <v>265</v>
      </c>
      <c r="F900" s="2" t="s">
        <v>255</v>
      </c>
      <c r="G900" s="2" t="s">
        <v>266</v>
      </c>
      <c r="H900" s="3" t="s">
        <v>8</v>
      </c>
      <c r="I900" s="2" t="s">
        <v>43</v>
      </c>
      <c r="J900" s="2" t="s">
        <v>20</v>
      </c>
      <c r="K900" s="2" t="s">
        <v>20</v>
      </c>
      <c r="L900" s="2" t="s">
        <v>20</v>
      </c>
      <c r="M900" s="2">
        <v>1</v>
      </c>
      <c r="N900" s="2" t="s">
        <v>21</v>
      </c>
    </row>
    <row r="901" spans="1:14" x14ac:dyDescent="0.2">
      <c r="A901" s="2">
        <v>2158</v>
      </c>
      <c r="B901" s="2" t="s">
        <v>244</v>
      </c>
      <c r="C901" s="2" t="s">
        <v>245</v>
      </c>
      <c r="D901" s="2" t="s">
        <v>39</v>
      </c>
      <c r="E901" s="2" t="s">
        <v>246</v>
      </c>
      <c r="F901" s="2" t="s">
        <v>247</v>
      </c>
      <c r="G901" s="2" t="s">
        <v>248</v>
      </c>
      <c r="H901" s="3" t="s">
        <v>8</v>
      </c>
      <c r="I901" s="2" t="s">
        <v>249</v>
      </c>
      <c r="J901" s="2" t="s">
        <v>251</v>
      </c>
      <c r="K901" s="2" t="s">
        <v>20</v>
      </c>
      <c r="L901" s="2" t="s">
        <v>20</v>
      </c>
      <c r="M901" s="2">
        <v>1</v>
      </c>
      <c r="N901" s="2" t="s">
        <v>21</v>
      </c>
    </row>
    <row r="902" spans="1:14" x14ac:dyDescent="0.2">
      <c r="A902" s="2">
        <v>2349</v>
      </c>
      <c r="B902" s="2" t="s">
        <v>1042</v>
      </c>
      <c r="C902" s="2" t="s">
        <v>1043</v>
      </c>
      <c r="D902" s="2" t="s">
        <v>48</v>
      </c>
      <c r="E902" s="2" t="s">
        <v>1044</v>
      </c>
      <c r="F902" s="2" t="s">
        <v>107</v>
      </c>
      <c r="G902" s="2" t="s">
        <v>1045</v>
      </c>
      <c r="H902" s="3" t="s">
        <v>8</v>
      </c>
      <c r="I902" s="2" t="s">
        <v>713</v>
      </c>
      <c r="J902" s="2" t="s">
        <v>20</v>
      </c>
      <c r="K902" s="2" t="s">
        <v>20</v>
      </c>
      <c r="L902" s="2" t="s">
        <v>20</v>
      </c>
      <c r="M902" s="2">
        <v>1</v>
      </c>
      <c r="N902" s="10" t="s">
        <v>875</v>
      </c>
    </row>
    <row r="903" spans="1:14" x14ac:dyDescent="0.2">
      <c r="A903" s="2">
        <v>2480</v>
      </c>
      <c r="B903" s="2" t="s">
        <v>938</v>
      </c>
      <c r="C903" s="2" t="s">
        <v>939</v>
      </c>
      <c r="D903" s="2" t="s">
        <v>48</v>
      </c>
      <c r="E903" s="2" t="s">
        <v>940</v>
      </c>
      <c r="F903" s="2" t="s">
        <v>692</v>
      </c>
      <c r="G903" s="2" t="s">
        <v>941</v>
      </c>
      <c r="H903" s="3" t="s">
        <v>8</v>
      </c>
      <c r="I903" s="2" t="s">
        <v>85</v>
      </c>
      <c r="J903" s="2" t="s">
        <v>20</v>
      </c>
      <c r="K903" s="2" t="s">
        <v>20</v>
      </c>
      <c r="L903" s="2" t="s">
        <v>20</v>
      </c>
      <c r="M903" s="2">
        <v>1</v>
      </c>
      <c r="N903" s="10" t="s">
        <v>875</v>
      </c>
    </row>
    <row r="904" spans="1:14" x14ac:dyDescent="0.2">
      <c r="A904" s="2">
        <v>654</v>
      </c>
      <c r="B904" s="2" t="s">
        <v>700</v>
      </c>
      <c r="C904" s="2" t="s">
        <v>701</v>
      </c>
      <c r="D904" s="2" t="s">
        <v>67</v>
      </c>
      <c r="E904" s="2" t="s">
        <v>702</v>
      </c>
      <c r="F904" s="2" t="s">
        <v>16</v>
      </c>
      <c r="G904" s="2" t="s">
        <v>703</v>
      </c>
      <c r="H904" s="3" t="s">
        <v>8</v>
      </c>
      <c r="I904" s="2" t="s">
        <v>71</v>
      </c>
      <c r="J904" s="2" t="s">
        <v>53</v>
      </c>
      <c r="K904" s="2" t="s">
        <v>53</v>
      </c>
      <c r="L904" s="2" t="s">
        <v>53</v>
      </c>
      <c r="M904" s="2">
        <v>1</v>
      </c>
      <c r="N904" s="9" t="s">
        <v>875</v>
      </c>
    </row>
    <row r="905" spans="1:14" x14ac:dyDescent="0.2">
      <c r="A905" s="2">
        <v>655</v>
      </c>
      <c r="B905" s="2" t="s">
        <v>700</v>
      </c>
      <c r="C905" s="2" t="s">
        <v>701</v>
      </c>
      <c r="D905" s="2" t="s">
        <v>67</v>
      </c>
      <c r="E905" s="2" t="s">
        <v>702</v>
      </c>
      <c r="F905" s="2" t="s">
        <v>16</v>
      </c>
      <c r="G905" s="2" t="s">
        <v>703</v>
      </c>
      <c r="H905" s="3" t="s">
        <v>8</v>
      </c>
      <c r="I905" s="2" t="s">
        <v>71</v>
      </c>
      <c r="J905" s="2" t="s">
        <v>1475</v>
      </c>
      <c r="K905" s="2" t="s">
        <v>53</v>
      </c>
      <c r="L905" s="2" t="s">
        <v>53</v>
      </c>
      <c r="M905" s="2">
        <v>1</v>
      </c>
      <c r="N905" s="9" t="s">
        <v>875</v>
      </c>
    </row>
    <row r="906" spans="1:14" x14ac:dyDescent="0.2">
      <c r="A906" s="2">
        <v>1484</v>
      </c>
      <c r="B906" s="2" t="s">
        <v>517</v>
      </c>
      <c r="C906" s="2" t="s">
        <v>518</v>
      </c>
      <c r="D906" s="2" t="s">
        <v>39</v>
      </c>
      <c r="E906" s="2" t="s">
        <v>519</v>
      </c>
      <c r="F906" s="2" t="s">
        <v>520</v>
      </c>
      <c r="G906" s="2" t="s">
        <v>521</v>
      </c>
      <c r="H906" s="3" t="s">
        <v>8</v>
      </c>
      <c r="I906" s="2" t="s">
        <v>249</v>
      </c>
      <c r="J906" s="2" t="s">
        <v>1475</v>
      </c>
      <c r="K906" s="2" t="s">
        <v>53</v>
      </c>
      <c r="L906" s="2" t="s">
        <v>53</v>
      </c>
      <c r="M906" s="2">
        <v>1</v>
      </c>
      <c r="N906" s="10" t="s">
        <v>875</v>
      </c>
    </row>
    <row r="907" spans="1:14" x14ac:dyDescent="0.2">
      <c r="A907" s="2">
        <v>1588</v>
      </c>
      <c r="B907" s="2" t="s">
        <v>501</v>
      </c>
      <c r="C907" s="2" t="s">
        <v>502</v>
      </c>
      <c r="D907" s="2" t="s">
        <v>48</v>
      </c>
      <c r="E907" s="2" t="s">
        <v>503</v>
      </c>
      <c r="F907" s="2" t="s">
        <v>132</v>
      </c>
      <c r="G907" s="2" t="s">
        <v>504</v>
      </c>
      <c r="H907" s="3" t="s">
        <v>8</v>
      </c>
      <c r="I907" s="2" t="s">
        <v>85</v>
      </c>
      <c r="J907" s="2" t="s">
        <v>1433</v>
      </c>
      <c r="K907" s="2" t="s">
        <v>53</v>
      </c>
      <c r="L907" s="2" t="s">
        <v>53</v>
      </c>
      <c r="M907" s="2">
        <v>1</v>
      </c>
      <c r="N907" s="10" t="s">
        <v>875</v>
      </c>
    </row>
    <row r="908" spans="1:14" x14ac:dyDescent="0.2">
      <c r="A908" s="2">
        <v>2166</v>
      </c>
      <c r="B908" s="2" t="s">
        <v>237</v>
      </c>
      <c r="C908" s="2" t="s">
        <v>238</v>
      </c>
      <c r="D908" s="2" t="s">
        <v>39</v>
      </c>
      <c r="E908" s="2" t="s">
        <v>239</v>
      </c>
      <c r="F908" s="2" t="s">
        <v>41</v>
      </c>
      <c r="G908" s="2" t="s">
        <v>240</v>
      </c>
      <c r="H908" s="3" t="s">
        <v>8</v>
      </c>
      <c r="I908" s="2" t="s">
        <v>43</v>
      </c>
      <c r="J908" s="2" t="s">
        <v>1095</v>
      </c>
      <c r="K908" s="2" t="s">
        <v>53</v>
      </c>
      <c r="L908" s="2" t="s">
        <v>53</v>
      </c>
      <c r="M908" s="2">
        <v>1</v>
      </c>
      <c r="N908" s="10" t="s">
        <v>875</v>
      </c>
    </row>
    <row r="909" spans="1:14" x14ac:dyDescent="0.2">
      <c r="A909" s="2">
        <v>2167</v>
      </c>
      <c r="B909" s="2" t="s">
        <v>237</v>
      </c>
      <c r="C909" s="2" t="s">
        <v>238</v>
      </c>
      <c r="D909" s="2" t="s">
        <v>39</v>
      </c>
      <c r="E909" s="2" t="s">
        <v>239</v>
      </c>
      <c r="F909" s="2" t="s">
        <v>41</v>
      </c>
      <c r="G909" s="2" t="s">
        <v>240</v>
      </c>
      <c r="H909" s="3" t="s">
        <v>8</v>
      </c>
      <c r="I909" s="2" t="s">
        <v>43</v>
      </c>
      <c r="J909" s="2" t="s">
        <v>53</v>
      </c>
      <c r="K909" s="2" t="s">
        <v>53</v>
      </c>
      <c r="L909" s="2" t="s">
        <v>53</v>
      </c>
      <c r="M909" s="2">
        <v>1</v>
      </c>
      <c r="N909" s="9" t="s">
        <v>875</v>
      </c>
    </row>
    <row r="910" spans="1:14" x14ac:dyDescent="0.2">
      <c r="A910" s="2">
        <v>2270</v>
      </c>
      <c r="B910" s="2" t="s">
        <v>174</v>
      </c>
      <c r="C910" s="2" t="s">
        <v>175</v>
      </c>
      <c r="D910" s="2" t="s">
        <v>176</v>
      </c>
      <c r="E910" s="2" t="s">
        <v>177</v>
      </c>
      <c r="F910" s="2" t="s">
        <v>178</v>
      </c>
      <c r="G910" s="2" t="s">
        <v>179</v>
      </c>
      <c r="H910" s="3" t="s">
        <v>8</v>
      </c>
      <c r="I910" s="2" t="s">
        <v>180</v>
      </c>
      <c r="J910" s="2" t="s">
        <v>1095</v>
      </c>
      <c r="K910" s="2" t="s">
        <v>53</v>
      </c>
      <c r="L910" s="2" t="s">
        <v>53</v>
      </c>
      <c r="M910" s="2">
        <v>1</v>
      </c>
      <c r="N910" s="9" t="s">
        <v>875</v>
      </c>
    </row>
    <row r="911" spans="1:14" x14ac:dyDescent="0.2">
      <c r="A911" s="2">
        <v>2503</v>
      </c>
      <c r="B911" s="2" t="s">
        <v>46</v>
      </c>
      <c r="C911" s="2" t="s">
        <v>47</v>
      </c>
      <c r="D911" s="2" t="s">
        <v>48</v>
      </c>
      <c r="E911" s="2" t="s">
        <v>49</v>
      </c>
      <c r="F911" s="2" t="s">
        <v>50</v>
      </c>
      <c r="G911" s="2" t="s">
        <v>51</v>
      </c>
      <c r="H911" s="3" t="s">
        <v>8</v>
      </c>
      <c r="I911" s="2" t="s">
        <v>52</v>
      </c>
      <c r="J911" s="2" t="s">
        <v>53</v>
      </c>
      <c r="K911" s="2" t="s">
        <v>53</v>
      </c>
      <c r="L911" s="2" t="s">
        <v>53</v>
      </c>
      <c r="M911" s="2">
        <v>1</v>
      </c>
      <c r="N911" s="9" t="s">
        <v>875</v>
      </c>
    </row>
    <row r="912" spans="1:14" x14ac:dyDescent="0.2">
      <c r="A912" s="2">
        <v>633</v>
      </c>
      <c r="B912" s="2" t="s">
        <v>1917</v>
      </c>
      <c r="C912" s="2" t="s">
        <v>1918</v>
      </c>
      <c r="D912" s="2" t="s">
        <v>48</v>
      </c>
      <c r="E912" s="2" t="s">
        <v>1919</v>
      </c>
      <c r="F912" s="2" t="s">
        <v>1636</v>
      </c>
      <c r="G912" s="2" t="s">
        <v>1920</v>
      </c>
      <c r="H912" s="3" t="s">
        <v>8</v>
      </c>
      <c r="I912" s="2" t="s">
        <v>367</v>
      </c>
      <c r="J912" s="2" t="s">
        <v>1532</v>
      </c>
      <c r="K912" s="2" t="s">
        <v>1533</v>
      </c>
      <c r="L912" s="2" t="s">
        <v>1534</v>
      </c>
      <c r="M912" s="2">
        <v>1</v>
      </c>
      <c r="N912" s="10" t="s">
        <v>875</v>
      </c>
    </row>
    <row r="913" spans="1:14" x14ac:dyDescent="0.2">
      <c r="A913" s="2">
        <v>1348</v>
      </c>
      <c r="B913" s="2" t="s">
        <v>1527</v>
      </c>
      <c r="C913" s="2" t="s">
        <v>1528</v>
      </c>
      <c r="D913" s="2" t="s">
        <v>48</v>
      </c>
      <c r="E913" s="2" t="s">
        <v>1529</v>
      </c>
      <c r="F913" s="2" t="s">
        <v>1530</v>
      </c>
      <c r="G913" s="2" t="s">
        <v>1531</v>
      </c>
      <c r="H913" s="3" t="s">
        <v>8</v>
      </c>
      <c r="I913" s="2" t="s">
        <v>367</v>
      </c>
      <c r="J913" s="2" t="s">
        <v>1532</v>
      </c>
      <c r="K913" s="2" t="s">
        <v>1533</v>
      </c>
      <c r="L913" s="2" t="s">
        <v>1534</v>
      </c>
      <c r="M913" s="2">
        <v>1</v>
      </c>
      <c r="N913" s="10" t="s">
        <v>875</v>
      </c>
    </row>
    <row r="914" spans="1:14" x14ac:dyDescent="0.2">
      <c r="A914" s="2">
        <v>461</v>
      </c>
      <c r="B914" s="2" t="s">
        <v>2035</v>
      </c>
      <c r="C914" s="2" t="s">
        <v>2036</v>
      </c>
      <c r="D914" s="2" t="s">
        <v>48</v>
      </c>
      <c r="E914" s="2" t="s">
        <v>2037</v>
      </c>
      <c r="F914" s="2" t="s">
        <v>765</v>
      </c>
      <c r="G914" s="2" t="s">
        <v>2038</v>
      </c>
      <c r="H914" s="3" t="s">
        <v>8</v>
      </c>
      <c r="I914" s="2" t="s">
        <v>85</v>
      </c>
      <c r="J914" s="2" t="s">
        <v>1435</v>
      </c>
      <c r="K914" s="2" t="s">
        <v>1435</v>
      </c>
      <c r="L914" s="2" t="s">
        <v>215</v>
      </c>
      <c r="M914" s="2">
        <v>2</v>
      </c>
      <c r="N914" s="10" t="s">
        <v>875</v>
      </c>
    </row>
    <row r="915" spans="1:14" x14ac:dyDescent="0.2">
      <c r="A915" s="2">
        <v>1100</v>
      </c>
      <c r="B915" s="2" t="s">
        <v>1689</v>
      </c>
      <c r="C915" s="2" t="s">
        <v>1690</v>
      </c>
      <c r="D915" s="2" t="s">
        <v>123</v>
      </c>
      <c r="E915" s="2" t="s">
        <v>1691</v>
      </c>
      <c r="F915" s="2" t="s">
        <v>1583</v>
      </c>
      <c r="G915" s="2" t="s">
        <v>1692</v>
      </c>
      <c r="H915" s="3" t="s">
        <v>8</v>
      </c>
      <c r="I915" s="2" t="s">
        <v>319</v>
      </c>
      <c r="J915" s="2" t="s">
        <v>1435</v>
      </c>
      <c r="K915" s="2" t="s">
        <v>1435</v>
      </c>
      <c r="L915" s="2" t="s">
        <v>215</v>
      </c>
      <c r="M915" s="2">
        <v>1</v>
      </c>
      <c r="N915" s="10" t="s">
        <v>875</v>
      </c>
    </row>
    <row r="916" spans="1:14" x14ac:dyDescent="0.2">
      <c r="A916" s="2">
        <v>1592</v>
      </c>
      <c r="B916" s="2" t="s">
        <v>501</v>
      </c>
      <c r="C916" s="2" t="s">
        <v>502</v>
      </c>
      <c r="D916" s="2" t="s">
        <v>48</v>
      </c>
      <c r="E916" s="2" t="s">
        <v>503</v>
      </c>
      <c r="F916" s="2" t="s">
        <v>132</v>
      </c>
      <c r="G916" s="2" t="s">
        <v>504</v>
      </c>
      <c r="H916" s="3" t="s">
        <v>8</v>
      </c>
      <c r="I916" s="2" t="s">
        <v>85</v>
      </c>
      <c r="J916" s="2" t="s">
        <v>1435</v>
      </c>
      <c r="K916" s="2" t="s">
        <v>1435</v>
      </c>
      <c r="L916" s="2" t="s">
        <v>215</v>
      </c>
      <c r="M916" s="2">
        <v>1</v>
      </c>
      <c r="N916" s="10" t="s">
        <v>875</v>
      </c>
    </row>
    <row r="917" spans="1:14" x14ac:dyDescent="0.2">
      <c r="A917" s="2">
        <v>1590</v>
      </c>
      <c r="B917" s="2" t="s">
        <v>501</v>
      </c>
      <c r="C917" s="2" t="s">
        <v>502</v>
      </c>
      <c r="D917" s="2" t="s">
        <v>48</v>
      </c>
      <c r="E917" s="2" t="s">
        <v>503</v>
      </c>
      <c r="F917" s="2" t="s">
        <v>132</v>
      </c>
      <c r="G917" s="2" t="s">
        <v>504</v>
      </c>
      <c r="H917" s="3" t="s">
        <v>8</v>
      </c>
      <c r="I917" s="2" t="s">
        <v>85</v>
      </c>
      <c r="J917" s="2" t="s">
        <v>505</v>
      </c>
      <c r="K917" s="2" t="s">
        <v>506</v>
      </c>
      <c r="L917" s="2" t="s">
        <v>96</v>
      </c>
      <c r="M917" s="2">
        <v>1</v>
      </c>
      <c r="N917" s="2" t="s">
        <v>21</v>
      </c>
    </row>
    <row r="918" spans="1:14" x14ac:dyDescent="0.2">
      <c r="A918" s="2">
        <v>5</v>
      </c>
      <c r="B918" s="2" t="s">
        <v>1406</v>
      </c>
      <c r="C918" s="2" t="s">
        <v>1407</v>
      </c>
      <c r="D918" s="2" t="s">
        <v>27</v>
      </c>
      <c r="E918" s="2" t="s">
        <v>1408</v>
      </c>
      <c r="F918" s="2" t="s">
        <v>1409</v>
      </c>
      <c r="G918" s="2" t="s">
        <v>6139</v>
      </c>
      <c r="H918" s="3" t="s">
        <v>8</v>
      </c>
      <c r="I918" s="2" t="s">
        <v>71</v>
      </c>
      <c r="J918" s="2" t="s">
        <v>72</v>
      </c>
      <c r="K918" s="2" t="s">
        <v>73</v>
      </c>
      <c r="L918" s="2" t="s">
        <v>36</v>
      </c>
      <c r="M918" s="2">
        <v>1</v>
      </c>
      <c r="N918" s="2" t="s">
        <v>21</v>
      </c>
    </row>
    <row r="919" spans="1:14" x14ac:dyDescent="0.2">
      <c r="A919" s="2">
        <v>82</v>
      </c>
      <c r="B919" s="2" t="s">
        <v>2237</v>
      </c>
      <c r="C919" s="2" t="s">
        <v>2238</v>
      </c>
      <c r="D919" s="2" t="s">
        <v>48</v>
      </c>
      <c r="E919" s="2" t="s">
        <v>2239</v>
      </c>
      <c r="F919" s="2" t="s">
        <v>529</v>
      </c>
      <c r="G919" s="2" t="s">
        <v>2240</v>
      </c>
      <c r="H919" s="3" t="s">
        <v>8</v>
      </c>
      <c r="I919" s="2" t="s">
        <v>85</v>
      </c>
      <c r="J919" s="2" t="s">
        <v>72</v>
      </c>
      <c r="K919" s="2" t="s">
        <v>73</v>
      </c>
      <c r="L919" s="2" t="s">
        <v>36</v>
      </c>
      <c r="M919" s="2">
        <v>2</v>
      </c>
      <c r="N919" s="10" t="s">
        <v>875</v>
      </c>
    </row>
    <row r="920" spans="1:14" x14ac:dyDescent="0.2">
      <c r="A920" s="2">
        <v>85</v>
      </c>
      <c r="B920" s="2" t="s">
        <v>2233</v>
      </c>
      <c r="C920" s="2" t="s">
        <v>2234</v>
      </c>
      <c r="D920" s="2" t="s">
        <v>48</v>
      </c>
      <c r="E920" s="2" t="s">
        <v>2235</v>
      </c>
      <c r="F920" s="2" t="s">
        <v>529</v>
      </c>
      <c r="G920" s="2" t="s">
        <v>2236</v>
      </c>
      <c r="H920" s="3" t="s">
        <v>8</v>
      </c>
      <c r="I920" s="2" t="s">
        <v>85</v>
      </c>
      <c r="J920" s="2" t="s">
        <v>72</v>
      </c>
      <c r="K920" s="2" t="s">
        <v>73</v>
      </c>
      <c r="L920" s="2" t="s">
        <v>36</v>
      </c>
      <c r="M920" s="2">
        <v>1</v>
      </c>
      <c r="N920" s="10" t="s">
        <v>875</v>
      </c>
    </row>
    <row r="921" spans="1:14" x14ac:dyDescent="0.2">
      <c r="A921" s="2">
        <v>112</v>
      </c>
      <c r="B921" s="2" t="s">
        <v>2207</v>
      </c>
      <c r="C921" s="2" t="s">
        <v>2208</v>
      </c>
      <c r="D921" s="2" t="s">
        <v>48</v>
      </c>
      <c r="E921" s="2" t="s">
        <v>2209</v>
      </c>
      <c r="F921" s="2" t="s">
        <v>760</v>
      </c>
      <c r="G921" s="2" t="s">
        <v>2210</v>
      </c>
      <c r="H921" s="3" t="s">
        <v>8</v>
      </c>
      <c r="I921" s="2" t="s">
        <v>367</v>
      </c>
      <c r="J921" s="2" t="s">
        <v>72</v>
      </c>
      <c r="K921" s="2" t="s">
        <v>73</v>
      </c>
      <c r="L921" s="2" t="s">
        <v>36</v>
      </c>
      <c r="M921" s="2">
        <v>1</v>
      </c>
      <c r="N921" s="10" t="s">
        <v>875</v>
      </c>
    </row>
    <row r="922" spans="1:14" x14ac:dyDescent="0.2">
      <c r="A922" s="2">
        <v>183</v>
      </c>
      <c r="B922" s="2" t="s">
        <v>831</v>
      </c>
      <c r="C922" s="2" t="s">
        <v>832</v>
      </c>
      <c r="D922" s="2" t="s">
        <v>48</v>
      </c>
      <c r="E922" s="2" t="s">
        <v>833</v>
      </c>
      <c r="F922" s="2" t="s">
        <v>285</v>
      </c>
      <c r="G922" s="2" t="s">
        <v>834</v>
      </c>
      <c r="H922" s="3" t="s">
        <v>8</v>
      </c>
      <c r="I922" s="2" t="s">
        <v>85</v>
      </c>
      <c r="J922" s="2" t="s">
        <v>72</v>
      </c>
      <c r="K922" s="2" t="s">
        <v>73</v>
      </c>
      <c r="L922" s="2" t="s">
        <v>36</v>
      </c>
      <c r="M922" s="2">
        <v>1</v>
      </c>
      <c r="N922" s="10" t="s">
        <v>875</v>
      </c>
    </row>
    <row r="923" spans="1:14" x14ac:dyDescent="0.2">
      <c r="A923" s="2">
        <v>195</v>
      </c>
      <c r="B923" s="2" t="s">
        <v>2160</v>
      </c>
      <c r="C923" s="2" t="s">
        <v>2161</v>
      </c>
      <c r="D923" s="2" t="s">
        <v>48</v>
      </c>
      <c r="E923" s="2" t="s">
        <v>2162</v>
      </c>
      <c r="F923" s="2" t="s">
        <v>285</v>
      </c>
      <c r="G923" s="2" t="s">
        <v>2163</v>
      </c>
      <c r="H923" s="3" t="s">
        <v>8</v>
      </c>
      <c r="I923" s="2" t="s">
        <v>85</v>
      </c>
      <c r="J923" s="2" t="s">
        <v>72</v>
      </c>
      <c r="K923" s="2" t="s">
        <v>73</v>
      </c>
      <c r="L923" s="2" t="s">
        <v>36</v>
      </c>
      <c r="M923" s="2">
        <v>1</v>
      </c>
      <c r="N923" s="10" t="s">
        <v>875</v>
      </c>
    </row>
    <row r="924" spans="1:14" x14ac:dyDescent="0.2">
      <c r="A924" s="2">
        <v>245</v>
      </c>
      <c r="B924" s="2" t="s">
        <v>826</v>
      </c>
      <c r="C924" s="2" t="s">
        <v>827</v>
      </c>
      <c r="D924" s="2" t="s">
        <v>67</v>
      </c>
      <c r="E924" s="2" t="s">
        <v>828</v>
      </c>
      <c r="F924" s="2" t="s">
        <v>597</v>
      </c>
      <c r="G924" s="2" t="s">
        <v>829</v>
      </c>
      <c r="H924" s="3" t="s">
        <v>8</v>
      </c>
      <c r="I924" s="2" t="s">
        <v>71</v>
      </c>
      <c r="J924" s="2" t="s">
        <v>72</v>
      </c>
      <c r="K924" s="2" t="s">
        <v>73</v>
      </c>
      <c r="L924" s="2" t="s">
        <v>36</v>
      </c>
      <c r="M924" s="2">
        <v>1</v>
      </c>
      <c r="N924" s="2" t="s">
        <v>21</v>
      </c>
    </row>
    <row r="925" spans="1:14" x14ac:dyDescent="0.2">
      <c r="A925" s="2">
        <v>325</v>
      </c>
      <c r="B925" s="2" t="s">
        <v>2132</v>
      </c>
      <c r="C925" s="2" t="s">
        <v>2133</v>
      </c>
      <c r="D925" s="2" t="s">
        <v>48</v>
      </c>
      <c r="E925" s="2" t="s">
        <v>2134</v>
      </c>
      <c r="F925" s="2" t="s">
        <v>924</v>
      </c>
      <c r="G925" s="2" t="s">
        <v>2135</v>
      </c>
      <c r="H925" s="3" t="s">
        <v>8</v>
      </c>
      <c r="I925" s="2" t="s">
        <v>85</v>
      </c>
      <c r="J925" s="2" t="s">
        <v>72</v>
      </c>
      <c r="K925" s="2" t="s">
        <v>73</v>
      </c>
      <c r="L925" s="2" t="s">
        <v>36</v>
      </c>
      <c r="M925" s="2">
        <v>1</v>
      </c>
      <c r="N925" s="10" t="s">
        <v>875</v>
      </c>
    </row>
    <row r="926" spans="1:14" x14ac:dyDescent="0.2">
      <c r="A926" s="2">
        <v>505</v>
      </c>
      <c r="B926" s="2" t="s">
        <v>2008</v>
      </c>
      <c r="C926" s="2" t="s">
        <v>2009</v>
      </c>
      <c r="D926" s="2" t="s">
        <v>123</v>
      </c>
      <c r="E926" s="2" t="s">
        <v>2010</v>
      </c>
      <c r="F926" s="2" t="s">
        <v>325</v>
      </c>
      <c r="G926" s="2" t="s">
        <v>2011</v>
      </c>
      <c r="H926" s="3" t="s">
        <v>8</v>
      </c>
      <c r="I926" s="2" t="s">
        <v>319</v>
      </c>
      <c r="J926" s="2" t="s">
        <v>72</v>
      </c>
      <c r="K926" s="2" t="s">
        <v>73</v>
      </c>
      <c r="L926" s="2" t="s">
        <v>36</v>
      </c>
      <c r="M926" s="2">
        <v>1</v>
      </c>
      <c r="N926" s="10" t="s">
        <v>875</v>
      </c>
    </row>
    <row r="927" spans="1:14" x14ac:dyDescent="0.2">
      <c r="A927" s="2">
        <v>761</v>
      </c>
      <c r="B927" s="2" t="s">
        <v>1823</v>
      </c>
      <c r="C927" s="2" t="s">
        <v>1824</v>
      </c>
      <c r="D927" s="2" t="s">
        <v>48</v>
      </c>
      <c r="E927" s="2" t="s">
        <v>1825</v>
      </c>
      <c r="F927" s="2" t="s">
        <v>924</v>
      </c>
      <c r="G927" s="2" t="s">
        <v>1826</v>
      </c>
      <c r="H927" s="3" t="s">
        <v>8</v>
      </c>
      <c r="I927" s="2" t="s">
        <v>85</v>
      </c>
      <c r="J927" s="2" t="s">
        <v>72</v>
      </c>
      <c r="K927" s="2" t="s">
        <v>73</v>
      </c>
      <c r="L927" s="2" t="s">
        <v>36</v>
      </c>
      <c r="M927" s="2">
        <v>2</v>
      </c>
      <c r="N927" s="10" t="s">
        <v>875</v>
      </c>
    </row>
    <row r="928" spans="1:14" x14ac:dyDescent="0.2">
      <c r="A928" s="2">
        <v>786</v>
      </c>
      <c r="B928" s="2" t="s">
        <v>1823</v>
      </c>
      <c r="C928" s="2" t="s">
        <v>1824</v>
      </c>
      <c r="D928" s="2" t="s">
        <v>48</v>
      </c>
      <c r="E928" s="2" t="s">
        <v>1825</v>
      </c>
      <c r="F928" s="2" t="s">
        <v>924</v>
      </c>
      <c r="G928" s="2" t="s">
        <v>1826</v>
      </c>
      <c r="H928" s="3" t="s">
        <v>8</v>
      </c>
      <c r="I928" s="2" t="s">
        <v>85</v>
      </c>
      <c r="J928" s="2" t="s">
        <v>72</v>
      </c>
      <c r="K928" s="2" t="s">
        <v>73</v>
      </c>
      <c r="L928" s="2" t="s">
        <v>36</v>
      </c>
      <c r="M928" s="2">
        <v>2</v>
      </c>
      <c r="N928" s="10" t="s">
        <v>875</v>
      </c>
    </row>
    <row r="929" spans="1:14" x14ac:dyDescent="0.2">
      <c r="A929" s="2">
        <v>1095</v>
      </c>
      <c r="B929" s="2" t="s">
        <v>1693</v>
      </c>
      <c r="C929" s="2" t="s">
        <v>1694</v>
      </c>
      <c r="D929" s="2" t="s">
        <v>123</v>
      </c>
      <c r="E929" s="2" t="s">
        <v>1695</v>
      </c>
      <c r="F929" s="2" t="s">
        <v>1696</v>
      </c>
      <c r="G929" s="2" t="s">
        <v>1697</v>
      </c>
      <c r="H929" s="3" t="s">
        <v>8</v>
      </c>
      <c r="I929" s="2" t="s">
        <v>319</v>
      </c>
      <c r="J929" s="2" t="s">
        <v>72</v>
      </c>
      <c r="K929" s="2" t="s">
        <v>73</v>
      </c>
      <c r="L929" s="2" t="s">
        <v>36</v>
      </c>
      <c r="M929" s="2">
        <v>1</v>
      </c>
      <c r="N929" s="10" t="s">
        <v>875</v>
      </c>
    </row>
    <row r="930" spans="1:14" x14ac:dyDescent="0.2">
      <c r="A930" s="2">
        <v>1212</v>
      </c>
      <c r="B930" s="2" t="s">
        <v>1617</v>
      </c>
      <c r="C930" s="2" t="s">
        <v>1618</v>
      </c>
      <c r="D930" s="2" t="s">
        <v>123</v>
      </c>
      <c r="E930" s="2" t="s">
        <v>1619</v>
      </c>
      <c r="F930" s="2" t="s">
        <v>424</v>
      </c>
      <c r="G930" s="2" t="s">
        <v>1620</v>
      </c>
      <c r="H930" s="3" t="s">
        <v>8</v>
      </c>
      <c r="I930" s="2" t="s">
        <v>319</v>
      </c>
      <c r="J930" s="2" t="s">
        <v>72</v>
      </c>
      <c r="K930" s="2" t="s">
        <v>73</v>
      </c>
      <c r="L930" s="2" t="s">
        <v>36</v>
      </c>
      <c r="M930" s="2">
        <v>1</v>
      </c>
      <c r="N930" s="10" t="s">
        <v>875</v>
      </c>
    </row>
    <row r="931" spans="1:14" x14ac:dyDescent="0.2">
      <c r="A931" s="2">
        <v>1349</v>
      </c>
      <c r="B931" s="2" t="s">
        <v>1527</v>
      </c>
      <c r="C931" s="2" t="s">
        <v>1528</v>
      </c>
      <c r="D931" s="2" t="s">
        <v>48</v>
      </c>
      <c r="E931" s="2" t="s">
        <v>1529</v>
      </c>
      <c r="F931" s="2" t="s">
        <v>1530</v>
      </c>
      <c r="G931" s="2" t="s">
        <v>1531</v>
      </c>
      <c r="H931" s="3" t="s">
        <v>8</v>
      </c>
      <c r="I931" s="2" t="s">
        <v>367</v>
      </c>
      <c r="J931" s="2" t="s">
        <v>72</v>
      </c>
      <c r="K931" s="2" t="s">
        <v>73</v>
      </c>
      <c r="L931" s="2" t="s">
        <v>36</v>
      </c>
      <c r="M931" s="2">
        <v>1</v>
      </c>
      <c r="N931" s="10" t="s">
        <v>875</v>
      </c>
    </row>
    <row r="932" spans="1:14" x14ac:dyDescent="0.2">
      <c r="A932" s="2">
        <v>1414</v>
      </c>
      <c r="B932" s="2" t="s">
        <v>531</v>
      </c>
      <c r="C932" s="2" t="s">
        <v>532</v>
      </c>
      <c r="D932" s="2" t="s">
        <v>187</v>
      </c>
      <c r="E932" s="2" t="s">
        <v>533</v>
      </c>
      <c r="F932" s="2" t="s">
        <v>292</v>
      </c>
      <c r="G932" s="2" t="s">
        <v>534</v>
      </c>
      <c r="H932" s="3" t="s">
        <v>8</v>
      </c>
      <c r="I932" s="2" t="s">
        <v>367</v>
      </c>
      <c r="J932" s="2" t="s">
        <v>72</v>
      </c>
      <c r="K932" s="2" t="s">
        <v>73</v>
      </c>
      <c r="L932" s="2" t="s">
        <v>36</v>
      </c>
      <c r="M932" s="2">
        <v>1</v>
      </c>
      <c r="N932" s="2" t="s">
        <v>21</v>
      </c>
    </row>
    <row r="933" spans="1:14" x14ac:dyDescent="0.2">
      <c r="A933" s="2">
        <v>1637</v>
      </c>
      <c r="B933" s="2" t="s">
        <v>496</v>
      </c>
      <c r="C933" s="2" t="s">
        <v>497</v>
      </c>
      <c r="D933" s="2" t="s">
        <v>27</v>
      </c>
      <c r="E933" s="2" t="s">
        <v>498</v>
      </c>
      <c r="F933" s="2" t="s">
        <v>499</v>
      </c>
      <c r="G933" s="2" t="s">
        <v>500</v>
      </c>
      <c r="H933" s="3" t="s">
        <v>8</v>
      </c>
      <c r="I933" s="2" t="s">
        <v>71</v>
      </c>
      <c r="J933" s="2" t="s">
        <v>72</v>
      </c>
      <c r="K933" s="2" t="s">
        <v>73</v>
      </c>
      <c r="L933" s="2" t="s">
        <v>36</v>
      </c>
      <c r="M933" s="2">
        <v>1</v>
      </c>
      <c r="N933" s="2" t="s">
        <v>21</v>
      </c>
    </row>
    <row r="934" spans="1:14" x14ac:dyDescent="0.2">
      <c r="A934" s="2">
        <v>1721</v>
      </c>
      <c r="B934" s="2" t="s">
        <v>434</v>
      </c>
      <c r="C934" s="2" t="s">
        <v>435</v>
      </c>
      <c r="D934" s="2" t="s">
        <v>81</v>
      </c>
      <c r="E934" s="2" t="s">
        <v>436</v>
      </c>
      <c r="F934" s="2" t="s">
        <v>424</v>
      </c>
      <c r="G934" s="2" t="s">
        <v>437</v>
      </c>
      <c r="H934" s="3" t="s">
        <v>8</v>
      </c>
      <c r="I934" s="2" t="s">
        <v>319</v>
      </c>
      <c r="J934" s="2" t="s">
        <v>72</v>
      </c>
      <c r="K934" s="2" t="s">
        <v>73</v>
      </c>
      <c r="L934" s="2" t="s">
        <v>36</v>
      </c>
      <c r="M934" s="2">
        <v>1</v>
      </c>
      <c r="N934" s="9" t="s">
        <v>875</v>
      </c>
    </row>
    <row r="935" spans="1:14" x14ac:dyDescent="0.2">
      <c r="A935" s="2">
        <v>1894</v>
      </c>
      <c r="B935" s="2" t="s">
        <v>1310</v>
      </c>
      <c r="C935" s="2" t="s">
        <v>1311</v>
      </c>
      <c r="D935" s="2" t="s">
        <v>123</v>
      </c>
      <c r="E935" s="2" t="s">
        <v>1312</v>
      </c>
      <c r="F935" s="2" t="s">
        <v>424</v>
      </c>
      <c r="G935" s="2" t="s">
        <v>1313</v>
      </c>
      <c r="H935" s="3" t="s">
        <v>8</v>
      </c>
      <c r="I935" s="2" t="s">
        <v>319</v>
      </c>
      <c r="J935" s="2" t="s">
        <v>72</v>
      </c>
      <c r="K935" s="2" t="s">
        <v>73</v>
      </c>
      <c r="L935" s="2" t="s">
        <v>36</v>
      </c>
      <c r="M935" s="2">
        <v>1</v>
      </c>
      <c r="N935" s="10" t="s">
        <v>875</v>
      </c>
    </row>
    <row r="936" spans="1:14" x14ac:dyDescent="0.2">
      <c r="A936" s="2">
        <v>2176</v>
      </c>
      <c r="B936" s="2" t="s">
        <v>1175</v>
      </c>
      <c r="C936" s="2" t="s">
        <v>1176</v>
      </c>
      <c r="D936" s="2" t="s">
        <v>48</v>
      </c>
      <c r="E936" s="2" t="s">
        <v>1177</v>
      </c>
      <c r="F936" s="2" t="s">
        <v>529</v>
      </c>
      <c r="G936" s="2" t="s">
        <v>1178</v>
      </c>
      <c r="H936" s="3" t="s">
        <v>8</v>
      </c>
      <c r="I936" s="2" t="s">
        <v>367</v>
      </c>
      <c r="J936" s="2" t="s">
        <v>72</v>
      </c>
      <c r="K936" s="2" t="s">
        <v>73</v>
      </c>
      <c r="L936" s="2" t="s">
        <v>36</v>
      </c>
      <c r="M936" s="2">
        <v>1</v>
      </c>
      <c r="N936" s="10" t="s">
        <v>875</v>
      </c>
    </row>
    <row r="937" spans="1:14" x14ac:dyDescent="0.2">
      <c r="A937" s="2">
        <v>2217</v>
      </c>
      <c r="B937" s="2" t="s">
        <v>216</v>
      </c>
      <c r="C937" s="2" t="s">
        <v>217</v>
      </c>
      <c r="D937" s="2" t="s">
        <v>67</v>
      </c>
      <c r="E937" s="2" t="s">
        <v>218</v>
      </c>
      <c r="F937" s="2" t="s">
        <v>219</v>
      </c>
      <c r="G937" s="2" t="s">
        <v>220</v>
      </c>
      <c r="H937" s="3" t="s">
        <v>8</v>
      </c>
      <c r="I937" s="2" t="s">
        <v>71</v>
      </c>
      <c r="J937" s="2" t="s">
        <v>72</v>
      </c>
      <c r="K937" s="2" t="s">
        <v>73</v>
      </c>
      <c r="L937" s="2" t="s">
        <v>36</v>
      </c>
      <c r="M937" s="2">
        <v>1</v>
      </c>
      <c r="N937" s="2" t="s">
        <v>21</v>
      </c>
    </row>
    <row r="938" spans="1:14" x14ac:dyDescent="0.2">
      <c r="A938" s="2">
        <v>2453</v>
      </c>
      <c r="B938" s="2" t="s">
        <v>65</v>
      </c>
      <c r="C938" s="2" t="s">
        <v>66</v>
      </c>
      <c r="D938" s="2" t="s">
        <v>67</v>
      </c>
      <c r="E938" s="2" t="s">
        <v>68</v>
      </c>
      <c r="F938" s="2" t="s">
        <v>69</v>
      </c>
      <c r="G938" s="2" t="s">
        <v>70</v>
      </c>
      <c r="H938" s="3" t="s">
        <v>8</v>
      </c>
      <c r="I938" s="2" t="s">
        <v>71</v>
      </c>
      <c r="J938" s="2" t="s">
        <v>72</v>
      </c>
      <c r="K938" s="2" t="s">
        <v>73</v>
      </c>
      <c r="L938" s="2" t="s">
        <v>36</v>
      </c>
      <c r="M938" s="2">
        <v>1</v>
      </c>
      <c r="N938" s="2" t="s">
        <v>21</v>
      </c>
    </row>
    <row r="939" spans="1:14" x14ac:dyDescent="0.2">
      <c r="A939" s="2">
        <v>231</v>
      </c>
      <c r="B939" s="2" t="s">
        <v>826</v>
      </c>
      <c r="C939" s="2" t="s">
        <v>827</v>
      </c>
      <c r="D939" s="2" t="s">
        <v>67</v>
      </c>
      <c r="E939" s="2" t="s">
        <v>828</v>
      </c>
      <c r="F939" s="2" t="s">
        <v>597</v>
      </c>
      <c r="G939" s="2" t="s">
        <v>829</v>
      </c>
      <c r="H939" s="3" t="s">
        <v>8</v>
      </c>
      <c r="I939" s="2" t="s">
        <v>71</v>
      </c>
      <c r="J939" s="2" t="s">
        <v>35</v>
      </c>
      <c r="K939" s="2" t="s">
        <v>36</v>
      </c>
      <c r="L939" s="2" t="s">
        <v>36</v>
      </c>
      <c r="M939" s="2">
        <v>1</v>
      </c>
      <c r="N939" s="2" t="s">
        <v>21</v>
      </c>
    </row>
    <row r="940" spans="1:14" x14ac:dyDescent="0.2">
      <c r="A940" s="2">
        <v>261</v>
      </c>
      <c r="B940" s="2" t="s">
        <v>821</v>
      </c>
      <c r="C940" s="2" t="s">
        <v>822</v>
      </c>
      <c r="D940" s="2" t="s">
        <v>67</v>
      </c>
      <c r="E940" s="2" t="s">
        <v>823</v>
      </c>
      <c r="F940" s="2" t="s">
        <v>597</v>
      </c>
      <c r="G940" s="2" t="s">
        <v>824</v>
      </c>
      <c r="H940" s="3" t="s">
        <v>8</v>
      </c>
      <c r="I940" s="2" t="s">
        <v>71</v>
      </c>
      <c r="J940" s="2" t="s">
        <v>35</v>
      </c>
      <c r="K940" s="2" t="s">
        <v>36</v>
      </c>
      <c r="L940" s="2" t="s">
        <v>36</v>
      </c>
      <c r="M940" s="2">
        <v>1</v>
      </c>
      <c r="N940" s="2" t="s">
        <v>21</v>
      </c>
    </row>
    <row r="941" spans="1:14" x14ac:dyDescent="0.2">
      <c r="A941" s="2">
        <v>527</v>
      </c>
      <c r="B941" s="2" t="s">
        <v>752</v>
      </c>
      <c r="C941" s="2" t="s">
        <v>753</v>
      </c>
      <c r="D941" s="2" t="s">
        <v>67</v>
      </c>
      <c r="E941" s="2" t="s">
        <v>754</v>
      </c>
      <c r="F941" s="2" t="s">
        <v>484</v>
      </c>
      <c r="G941" s="2" t="s">
        <v>755</v>
      </c>
      <c r="H941" s="3" t="s">
        <v>8</v>
      </c>
      <c r="I941" s="2" t="s">
        <v>71</v>
      </c>
      <c r="J941" s="2" t="s">
        <v>35</v>
      </c>
      <c r="K941" s="2" t="s">
        <v>36</v>
      </c>
      <c r="L941" s="2" t="s">
        <v>36</v>
      </c>
      <c r="M941" s="2">
        <v>1</v>
      </c>
      <c r="N941" s="2" t="s">
        <v>21</v>
      </c>
    </row>
    <row r="942" spans="1:14" x14ac:dyDescent="0.2">
      <c r="A942" s="2">
        <v>838</v>
      </c>
      <c r="B942" s="2" t="s">
        <v>662</v>
      </c>
      <c r="C942" s="2" t="s">
        <v>663</v>
      </c>
      <c r="D942" s="2" t="s">
        <v>27</v>
      </c>
      <c r="E942" s="2" t="s">
        <v>664</v>
      </c>
      <c r="F942" s="2" t="s">
        <v>112</v>
      </c>
      <c r="G942" s="2" t="s">
        <v>665</v>
      </c>
      <c r="H942" s="3" t="s">
        <v>8</v>
      </c>
      <c r="I942" s="2" t="s">
        <v>71</v>
      </c>
      <c r="J942" s="2" t="s">
        <v>35</v>
      </c>
      <c r="K942" s="2" t="s">
        <v>36</v>
      </c>
      <c r="L942" s="2" t="s">
        <v>36</v>
      </c>
      <c r="M942" s="2">
        <v>1</v>
      </c>
      <c r="N942" s="2" t="s">
        <v>21</v>
      </c>
    </row>
    <row r="943" spans="1:14" x14ac:dyDescent="0.2">
      <c r="A943" s="2">
        <v>857</v>
      </c>
      <c r="B943" s="2" t="s">
        <v>652</v>
      </c>
      <c r="C943" s="2" t="s">
        <v>653</v>
      </c>
      <c r="D943" s="2" t="s">
        <v>67</v>
      </c>
      <c r="E943" s="2" t="s">
        <v>654</v>
      </c>
      <c r="F943" s="2" t="s">
        <v>597</v>
      </c>
      <c r="G943" s="2" t="s">
        <v>655</v>
      </c>
      <c r="H943" s="3" t="s">
        <v>8</v>
      </c>
      <c r="I943" s="2" t="s">
        <v>71</v>
      </c>
      <c r="J943" s="2" t="s">
        <v>35</v>
      </c>
      <c r="K943" s="2" t="s">
        <v>36</v>
      </c>
      <c r="L943" s="2" t="s">
        <v>36</v>
      </c>
      <c r="M943" s="2">
        <v>1</v>
      </c>
      <c r="N943" s="2" t="s">
        <v>21</v>
      </c>
    </row>
    <row r="944" spans="1:14" x14ac:dyDescent="0.2">
      <c r="A944" s="2">
        <v>990</v>
      </c>
      <c r="B944" s="2" t="s">
        <v>594</v>
      </c>
      <c r="C944" s="2" t="s">
        <v>595</v>
      </c>
      <c r="D944" s="2" t="s">
        <v>67</v>
      </c>
      <c r="E944" s="2" t="s">
        <v>596</v>
      </c>
      <c r="F944" s="2" t="s">
        <v>597</v>
      </c>
      <c r="G944" s="2" t="s">
        <v>598</v>
      </c>
      <c r="H944" s="3" t="s">
        <v>8</v>
      </c>
      <c r="I944" s="2" t="s">
        <v>71</v>
      </c>
      <c r="J944" s="2" t="s">
        <v>35</v>
      </c>
      <c r="K944" s="2" t="s">
        <v>36</v>
      </c>
      <c r="L944" s="2" t="s">
        <v>36</v>
      </c>
      <c r="M944" s="2">
        <v>1</v>
      </c>
      <c r="N944" s="2" t="s">
        <v>21</v>
      </c>
    </row>
    <row r="945" spans="1:14" x14ac:dyDescent="0.2">
      <c r="A945" s="2">
        <v>1506</v>
      </c>
      <c r="B945" s="2" t="s">
        <v>510</v>
      </c>
      <c r="C945" s="2" t="s">
        <v>511</v>
      </c>
      <c r="D945" s="2" t="s">
        <v>48</v>
      </c>
      <c r="E945" s="2" t="s">
        <v>503</v>
      </c>
      <c r="F945" s="2" t="s">
        <v>132</v>
      </c>
      <c r="G945" s="2" t="s">
        <v>512</v>
      </c>
      <c r="H945" s="3" t="s">
        <v>8</v>
      </c>
      <c r="I945" s="2" t="s">
        <v>85</v>
      </c>
      <c r="J945" s="2" t="s">
        <v>35</v>
      </c>
      <c r="K945" s="2" t="s">
        <v>36</v>
      </c>
      <c r="L945" s="2" t="s">
        <v>36</v>
      </c>
      <c r="M945" s="2">
        <v>2</v>
      </c>
      <c r="N945" s="9" t="s">
        <v>875</v>
      </c>
    </row>
    <row r="946" spans="1:14" x14ac:dyDescent="0.2">
      <c r="A946" s="2">
        <v>1519</v>
      </c>
      <c r="B946" s="2" t="s">
        <v>510</v>
      </c>
      <c r="C946" s="2" t="s">
        <v>511</v>
      </c>
      <c r="D946" s="2" t="s">
        <v>48</v>
      </c>
      <c r="E946" s="2" t="s">
        <v>503</v>
      </c>
      <c r="F946" s="2" t="s">
        <v>132</v>
      </c>
      <c r="G946" s="2" t="s">
        <v>512</v>
      </c>
      <c r="H946" s="3" t="s">
        <v>8</v>
      </c>
      <c r="I946" s="2" t="s">
        <v>85</v>
      </c>
      <c r="J946" s="2" t="s">
        <v>163</v>
      </c>
      <c r="K946" s="2" t="s">
        <v>36</v>
      </c>
      <c r="L946" s="2" t="s">
        <v>36</v>
      </c>
      <c r="M946" s="2">
        <v>1</v>
      </c>
      <c r="N946" s="10" t="s">
        <v>875</v>
      </c>
    </row>
    <row r="947" spans="1:14" x14ac:dyDescent="0.2">
      <c r="A947" s="2">
        <v>1576</v>
      </c>
      <c r="B947" s="2" t="s">
        <v>1440</v>
      </c>
      <c r="C947" s="2" t="s">
        <v>1441</v>
      </c>
      <c r="D947" s="2" t="s">
        <v>48</v>
      </c>
      <c r="E947" s="2" t="s">
        <v>503</v>
      </c>
      <c r="F947" s="2" t="s">
        <v>132</v>
      </c>
      <c r="G947" s="2" t="s">
        <v>1442</v>
      </c>
      <c r="H947" s="3" t="s">
        <v>8</v>
      </c>
      <c r="I947" s="2" t="s">
        <v>85</v>
      </c>
      <c r="J947" s="2" t="s">
        <v>35</v>
      </c>
      <c r="K947" s="2" t="s">
        <v>36</v>
      </c>
      <c r="L947" s="2" t="s">
        <v>36</v>
      </c>
      <c r="M947" s="2">
        <v>2</v>
      </c>
      <c r="N947" s="10" t="s">
        <v>875</v>
      </c>
    </row>
    <row r="948" spans="1:14" x14ac:dyDescent="0.2">
      <c r="A948" s="2">
        <v>1648</v>
      </c>
      <c r="B948" s="2" t="s">
        <v>492</v>
      </c>
      <c r="C948" s="2" t="s">
        <v>493</v>
      </c>
      <c r="D948" s="2" t="s">
        <v>27</v>
      </c>
      <c r="E948" s="2" t="s">
        <v>494</v>
      </c>
      <c r="F948" s="2" t="s">
        <v>112</v>
      </c>
      <c r="G948" s="2" t="s">
        <v>495</v>
      </c>
      <c r="H948" s="3" t="s">
        <v>8</v>
      </c>
      <c r="I948" s="2" t="s">
        <v>71</v>
      </c>
      <c r="J948" s="2" t="s">
        <v>35</v>
      </c>
      <c r="K948" s="2" t="s">
        <v>36</v>
      </c>
      <c r="L948" s="2" t="s">
        <v>36</v>
      </c>
      <c r="M948" s="2">
        <v>1</v>
      </c>
      <c r="N948" s="2" t="s">
        <v>21</v>
      </c>
    </row>
    <row r="949" spans="1:14" x14ac:dyDescent="0.2">
      <c r="A949" s="2">
        <v>1783</v>
      </c>
      <c r="B949" s="2" t="s">
        <v>1354</v>
      </c>
      <c r="C949" s="2" t="s">
        <v>1355</v>
      </c>
      <c r="D949" s="2" t="s">
        <v>48</v>
      </c>
      <c r="E949" s="2" t="s">
        <v>1356</v>
      </c>
      <c r="F949" s="2" t="s">
        <v>924</v>
      </c>
      <c r="G949" s="2" t="s">
        <v>1357</v>
      </c>
      <c r="H949" s="3" t="s">
        <v>8</v>
      </c>
      <c r="I949" s="2" t="s">
        <v>85</v>
      </c>
      <c r="J949" s="2" t="s">
        <v>35</v>
      </c>
      <c r="K949" s="2" t="s">
        <v>36</v>
      </c>
      <c r="L949" s="2" t="s">
        <v>36</v>
      </c>
      <c r="M949" s="2">
        <v>1</v>
      </c>
      <c r="N949" s="10" t="s">
        <v>875</v>
      </c>
    </row>
    <row r="950" spans="1:14" x14ac:dyDescent="0.2">
      <c r="A950" s="2">
        <v>2003</v>
      </c>
      <c r="B950" s="2" t="s">
        <v>334</v>
      </c>
      <c r="C950" s="2" t="s">
        <v>335</v>
      </c>
      <c r="D950" s="2" t="s">
        <v>187</v>
      </c>
      <c r="E950" s="2" t="s">
        <v>336</v>
      </c>
      <c r="F950" s="2" t="s">
        <v>331</v>
      </c>
      <c r="G950" s="2" t="s">
        <v>337</v>
      </c>
      <c r="H950" s="3" t="s">
        <v>8</v>
      </c>
      <c r="I950" s="2" t="s">
        <v>249</v>
      </c>
      <c r="J950" s="2" t="s">
        <v>35</v>
      </c>
      <c r="K950" s="2" t="s">
        <v>36</v>
      </c>
      <c r="L950" s="2" t="s">
        <v>36</v>
      </c>
      <c r="M950" s="2">
        <v>1</v>
      </c>
      <c r="N950" s="2" t="s">
        <v>21</v>
      </c>
    </row>
    <row r="951" spans="1:14" x14ac:dyDescent="0.2">
      <c r="A951" s="2">
        <v>2053</v>
      </c>
      <c r="B951" s="2" t="s">
        <v>289</v>
      </c>
      <c r="C951" s="2" t="s">
        <v>290</v>
      </c>
      <c r="D951" s="2" t="s">
        <v>187</v>
      </c>
      <c r="E951" s="2" t="s">
        <v>291</v>
      </c>
      <c r="F951" s="2" t="s">
        <v>292</v>
      </c>
      <c r="G951" s="2" t="s">
        <v>293</v>
      </c>
      <c r="H951" s="3" t="s">
        <v>8</v>
      </c>
      <c r="I951" s="2" t="s">
        <v>197</v>
      </c>
      <c r="J951" s="2" t="s">
        <v>35</v>
      </c>
      <c r="K951" s="2" t="s">
        <v>36</v>
      </c>
      <c r="L951" s="2" t="s">
        <v>36</v>
      </c>
      <c r="M951" s="2">
        <v>1</v>
      </c>
      <c r="N951" s="2" t="s">
        <v>21</v>
      </c>
    </row>
    <row r="952" spans="1:14" x14ac:dyDescent="0.2">
      <c r="A952" s="2">
        <v>2097</v>
      </c>
      <c r="B952" s="2" t="s">
        <v>1196</v>
      </c>
      <c r="C952" s="2" t="s">
        <v>1197</v>
      </c>
      <c r="D952" s="2" t="s">
        <v>48</v>
      </c>
      <c r="E952" s="2" t="s">
        <v>1198</v>
      </c>
      <c r="F952" s="2" t="s">
        <v>280</v>
      </c>
      <c r="G952" s="2" t="s">
        <v>1199</v>
      </c>
      <c r="H952" s="3" t="s">
        <v>8</v>
      </c>
      <c r="I952" s="2" t="s">
        <v>85</v>
      </c>
      <c r="J952" s="2" t="s">
        <v>35</v>
      </c>
      <c r="K952" s="2" t="s">
        <v>36</v>
      </c>
      <c r="L952" s="2" t="s">
        <v>36</v>
      </c>
      <c r="M952" s="2">
        <v>1</v>
      </c>
      <c r="N952" s="10" t="s">
        <v>875</v>
      </c>
    </row>
    <row r="953" spans="1:14" x14ac:dyDescent="0.2">
      <c r="A953" s="2">
        <v>2189</v>
      </c>
      <c r="B953" s="2" t="s">
        <v>221</v>
      </c>
      <c r="C953" s="2" t="s">
        <v>222</v>
      </c>
      <c r="D953" s="2" t="s">
        <v>187</v>
      </c>
      <c r="E953" s="2" t="s">
        <v>223</v>
      </c>
      <c r="F953" s="2" t="s">
        <v>224</v>
      </c>
      <c r="G953" s="2" t="s">
        <v>225</v>
      </c>
      <c r="H953" s="3" t="s">
        <v>8</v>
      </c>
      <c r="I953" s="2" t="s">
        <v>226</v>
      </c>
      <c r="J953" s="2" t="s">
        <v>35</v>
      </c>
      <c r="K953" s="2" t="s">
        <v>36</v>
      </c>
      <c r="L953" s="2" t="s">
        <v>36</v>
      </c>
      <c r="M953" s="2">
        <v>1</v>
      </c>
      <c r="N953" s="2" t="s">
        <v>21</v>
      </c>
    </row>
    <row r="954" spans="1:14" x14ac:dyDescent="0.2">
      <c r="A954" s="2">
        <v>2284</v>
      </c>
      <c r="B954" s="2" t="s">
        <v>159</v>
      </c>
      <c r="C954" s="2" t="s">
        <v>160</v>
      </c>
      <c r="D954" s="2" t="s">
        <v>39</v>
      </c>
      <c r="E954" s="2" t="s">
        <v>161</v>
      </c>
      <c r="F954" s="2" t="s">
        <v>41</v>
      </c>
      <c r="G954" s="2" t="s">
        <v>162</v>
      </c>
      <c r="H954" s="3" t="s">
        <v>8</v>
      </c>
      <c r="I954" s="2" t="s">
        <v>43</v>
      </c>
      <c r="J954" s="2" t="s">
        <v>163</v>
      </c>
      <c r="K954" s="2" t="s">
        <v>36</v>
      </c>
      <c r="L954" s="2" t="s">
        <v>36</v>
      </c>
      <c r="M954" s="2">
        <v>1</v>
      </c>
      <c r="N954" s="2" t="s">
        <v>21</v>
      </c>
    </row>
    <row r="955" spans="1:14" x14ac:dyDescent="0.2">
      <c r="A955" s="2">
        <v>2506</v>
      </c>
      <c r="B955" s="2" t="s">
        <v>46</v>
      </c>
      <c r="C955" s="2" t="s">
        <v>47</v>
      </c>
      <c r="D955" s="2" t="s">
        <v>48</v>
      </c>
      <c r="E955" s="2" t="s">
        <v>49</v>
      </c>
      <c r="F955" s="2" t="s">
        <v>50</v>
      </c>
      <c r="G955" s="2" t="s">
        <v>51</v>
      </c>
      <c r="H955" s="3" t="s">
        <v>8</v>
      </c>
      <c r="I955" s="2" t="s">
        <v>52</v>
      </c>
      <c r="J955" s="2" t="s">
        <v>35</v>
      </c>
      <c r="K955" s="2" t="s">
        <v>36</v>
      </c>
      <c r="L955" s="2" t="s">
        <v>36</v>
      </c>
      <c r="M955" s="2">
        <v>1</v>
      </c>
      <c r="N955" s="10" t="s">
        <v>875</v>
      </c>
    </row>
    <row r="956" spans="1:14" x14ac:dyDescent="0.2">
      <c r="A956" s="2">
        <v>2524</v>
      </c>
      <c r="B956" s="2" t="s">
        <v>25</v>
      </c>
      <c r="C956" s="2" t="s">
        <v>26</v>
      </c>
      <c r="D956" s="2" t="s">
        <v>27</v>
      </c>
      <c r="E956" s="2" t="s">
        <v>28</v>
      </c>
      <c r="F956" s="2" t="s">
        <v>29</v>
      </c>
      <c r="G956" s="2" t="s">
        <v>30</v>
      </c>
      <c r="H956" s="3" t="s">
        <v>8</v>
      </c>
      <c r="I956" s="2" t="s">
        <v>31</v>
      </c>
      <c r="J956" s="2" t="s">
        <v>35</v>
      </c>
      <c r="K956" s="2" t="s">
        <v>36</v>
      </c>
      <c r="L956" s="2" t="s">
        <v>36</v>
      </c>
      <c r="M956" s="2">
        <v>1</v>
      </c>
      <c r="N956" s="2" t="s">
        <v>21</v>
      </c>
    </row>
    <row r="957" spans="1:14" x14ac:dyDescent="0.2">
      <c r="A957" s="2">
        <v>4</v>
      </c>
      <c r="B957" s="2" t="s">
        <v>1406</v>
      </c>
      <c r="C957" s="2" t="s">
        <v>1407</v>
      </c>
      <c r="D957" s="2" t="s">
        <v>27</v>
      </c>
      <c r="E957" s="2" t="s">
        <v>1408</v>
      </c>
      <c r="F957" s="2" t="s">
        <v>1409</v>
      </c>
      <c r="G957" s="2" t="s">
        <v>6139</v>
      </c>
      <c r="H957" s="3" t="s">
        <v>8</v>
      </c>
      <c r="I957" s="2" t="s">
        <v>71</v>
      </c>
      <c r="J957" s="2" t="s">
        <v>235</v>
      </c>
      <c r="K957" s="2" t="s">
        <v>236</v>
      </c>
      <c r="L957" s="2" t="s">
        <v>141</v>
      </c>
      <c r="M957" s="2">
        <v>1</v>
      </c>
      <c r="N957" s="10" t="s">
        <v>875</v>
      </c>
    </row>
    <row r="958" spans="1:14" x14ac:dyDescent="0.2">
      <c r="A958" s="2">
        <v>110</v>
      </c>
      <c r="B958" s="2" t="s">
        <v>2207</v>
      </c>
      <c r="C958" s="2" t="s">
        <v>2208</v>
      </c>
      <c r="D958" s="2" t="s">
        <v>48</v>
      </c>
      <c r="E958" s="2" t="s">
        <v>2209</v>
      </c>
      <c r="F958" s="2" t="s">
        <v>760</v>
      </c>
      <c r="G958" s="2" t="s">
        <v>2210</v>
      </c>
      <c r="H958" s="3" t="s">
        <v>8</v>
      </c>
      <c r="I958" s="2" t="s">
        <v>367</v>
      </c>
      <c r="J958" s="2" t="s">
        <v>235</v>
      </c>
      <c r="K958" s="2" t="s">
        <v>236</v>
      </c>
      <c r="L958" s="2" t="s">
        <v>141</v>
      </c>
      <c r="M958" s="2">
        <v>1</v>
      </c>
      <c r="N958" s="10" t="s">
        <v>875</v>
      </c>
    </row>
    <row r="959" spans="1:14" x14ac:dyDescent="0.2">
      <c r="A959" s="2">
        <v>219</v>
      </c>
      <c r="B959" s="2" t="s">
        <v>826</v>
      </c>
      <c r="C959" s="2" t="s">
        <v>827</v>
      </c>
      <c r="D959" s="2" t="s">
        <v>67</v>
      </c>
      <c r="E959" s="2" t="s">
        <v>828</v>
      </c>
      <c r="F959" s="2" t="s">
        <v>597</v>
      </c>
      <c r="G959" s="2" t="s">
        <v>829</v>
      </c>
      <c r="H959" s="3" t="s">
        <v>8</v>
      </c>
      <c r="I959" s="2" t="s">
        <v>71</v>
      </c>
      <c r="J959" s="2" t="s">
        <v>235</v>
      </c>
      <c r="K959" s="2" t="s">
        <v>236</v>
      </c>
      <c r="L959" s="2" t="s">
        <v>141</v>
      </c>
      <c r="M959" s="2">
        <v>1</v>
      </c>
      <c r="N959" s="10" t="s">
        <v>875</v>
      </c>
    </row>
    <row r="960" spans="1:14" x14ac:dyDescent="0.2">
      <c r="A960" s="2">
        <v>254</v>
      </c>
      <c r="B960" s="2" t="s">
        <v>821</v>
      </c>
      <c r="C960" s="2" t="s">
        <v>822</v>
      </c>
      <c r="D960" s="2" t="s">
        <v>67</v>
      </c>
      <c r="E960" s="2" t="s">
        <v>823</v>
      </c>
      <c r="F960" s="2" t="s">
        <v>597</v>
      </c>
      <c r="G960" s="2" t="s">
        <v>824</v>
      </c>
      <c r="H960" s="3" t="s">
        <v>8</v>
      </c>
      <c r="I960" s="2" t="s">
        <v>71</v>
      </c>
      <c r="J960" s="2" t="s">
        <v>235</v>
      </c>
      <c r="K960" s="2" t="s">
        <v>236</v>
      </c>
      <c r="L960" s="2" t="s">
        <v>141</v>
      </c>
      <c r="M960" s="2">
        <v>1</v>
      </c>
      <c r="N960" s="10" t="s">
        <v>875</v>
      </c>
    </row>
    <row r="961" spans="1:14" x14ac:dyDescent="0.2">
      <c r="A961" s="2">
        <v>371</v>
      </c>
      <c r="B961" s="2" t="s">
        <v>2095</v>
      </c>
      <c r="C961" s="2" t="s">
        <v>2096</v>
      </c>
      <c r="D961" s="2" t="s">
        <v>315</v>
      </c>
      <c r="E961" s="2" t="s">
        <v>2097</v>
      </c>
      <c r="F961" s="2" t="s">
        <v>317</v>
      </c>
      <c r="G961" s="2" t="s">
        <v>2098</v>
      </c>
      <c r="H961" s="3" t="s">
        <v>8</v>
      </c>
      <c r="I961" s="2" t="s">
        <v>319</v>
      </c>
      <c r="J961" s="2" t="s">
        <v>235</v>
      </c>
      <c r="K961" s="2" t="s">
        <v>236</v>
      </c>
      <c r="L961" s="2" t="s">
        <v>141</v>
      </c>
      <c r="M961" s="2">
        <v>1</v>
      </c>
      <c r="N961" s="10" t="s">
        <v>875</v>
      </c>
    </row>
    <row r="962" spans="1:14" x14ac:dyDescent="0.2">
      <c r="A962" s="2">
        <v>469</v>
      </c>
      <c r="B962" s="2" t="s">
        <v>2035</v>
      </c>
      <c r="C962" s="2" t="s">
        <v>2036</v>
      </c>
      <c r="D962" s="2" t="s">
        <v>48</v>
      </c>
      <c r="E962" s="2" t="s">
        <v>2037</v>
      </c>
      <c r="F962" s="2" t="s">
        <v>765</v>
      </c>
      <c r="G962" s="2" t="s">
        <v>2038</v>
      </c>
      <c r="H962" s="3" t="s">
        <v>8</v>
      </c>
      <c r="I962" s="2" t="s">
        <v>85</v>
      </c>
      <c r="J962" s="2" t="s">
        <v>235</v>
      </c>
      <c r="K962" s="2" t="s">
        <v>236</v>
      </c>
      <c r="L962" s="2" t="s">
        <v>141</v>
      </c>
      <c r="M962" s="2">
        <v>2</v>
      </c>
      <c r="N962" s="10" t="s">
        <v>875</v>
      </c>
    </row>
    <row r="963" spans="1:14" x14ac:dyDescent="0.2">
      <c r="A963" s="2">
        <v>479</v>
      </c>
      <c r="B963" s="2" t="s">
        <v>2026</v>
      </c>
      <c r="C963" s="2" t="s">
        <v>2027</v>
      </c>
      <c r="D963" s="2" t="s">
        <v>67</v>
      </c>
      <c r="E963" s="2" t="s">
        <v>2028</v>
      </c>
      <c r="F963" s="2" t="s">
        <v>2029</v>
      </c>
      <c r="G963" s="2" t="s">
        <v>2030</v>
      </c>
      <c r="H963" s="3" t="s">
        <v>8</v>
      </c>
      <c r="I963" s="2" t="s">
        <v>71</v>
      </c>
      <c r="J963" s="2" t="s">
        <v>235</v>
      </c>
      <c r="K963" s="2" t="s">
        <v>236</v>
      </c>
      <c r="L963" s="2" t="s">
        <v>141</v>
      </c>
      <c r="M963" s="2">
        <v>1</v>
      </c>
      <c r="N963" s="10" t="s">
        <v>875</v>
      </c>
    </row>
    <row r="964" spans="1:14" x14ac:dyDescent="0.2">
      <c r="A964" s="2">
        <v>489</v>
      </c>
      <c r="B964" s="2" t="s">
        <v>2017</v>
      </c>
      <c r="C964" s="2" t="s">
        <v>2018</v>
      </c>
      <c r="D964" s="2" t="s">
        <v>67</v>
      </c>
      <c r="E964" s="2" t="s">
        <v>2019</v>
      </c>
      <c r="F964" s="2" t="s">
        <v>69</v>
      </c>
      <c r="G964" s="2" t="s">
        <v>2020</v>
      </c>
      <c r="H964" s="3" t="s">
        <v>8</v>
      </c>
      <c r="I964" s="2" t="s">
        <v>71</v>
      </c>
      <c r="J964" s="2" t="s">
        <v>235</v>
      </c>
      <c r="K964" s="2" t="s">
        <v>236</v>
      </c>
      <c r="L964" s="2" t="s">
        <v>141</v>
      </c>
      <c r="M964" s="2">
        <v>1</v>
      </c>
      <c r="N964" s="10" t="s">
        <v>875</v>
      </c>
    </row>
    <row r="965" spans="1:14" x14ac:dyDescent="0.2">
      <c r="A965" s="2">
        <v>491</v>
      </c>
      <c r="B965" s="2" t="s">
        <v>748</v>
      </c>
      <c r="C965" s="2" t="s">
        <v>749</v>
      </c>
      <c r="D965" s="2" t="s">
        <v>67</v>
      </c>
      <c r="E965" s="2" t="s">
        <v>750</v>
      </c>
      <c r="F965" s="2" t="s">
        <v>742</v>
      </c>
      <c r="G965" s="2" t="s">
        <v>751</v>
      </c>
      <c r="H965" s="3" t="s">
        <v>8</v>
      </c>
      <c r="I965" s="2" t="s">
        <v>71</v>
      </c>
      <c r="J965" s="2" t="s">
        <v>235</v>
      </c>
      <c r="K965" s="2" t="s">
        <v>236</v>
      </c>
      <c r="L965" s="2" t="s">
        <v>141</v>
      </c>
      <c r="M965" s="2">
        <v>1</v>
      </c>
      <c r="N965" s="10" t="s">
        <v>875</v>
      </c>
    </row>
    <row r="966" spans="1:14" x14ac:dyDescent="0.2">
      <c r="A966" s="2">
        <v>504</v>
      </c>
      <c r="B966" s="2" t="s">
        <v>2008</v>
      </c>
      <c r="C966" s="2" t="s">
        <v>2009</v>
      </c>
      <c r="D966" s="2" t="s">
        <v>123</v>
      </c>
      <c r="E966" s="2" t="s">
        <v>2010</v>
      </c>
      <c r="F966" s="2" t="s">
        <v>325</v>
      </c>
      <c r="G966" s="2" t="s">
        <v>2011</v>
      </c>
      <c r="H966" s="3" t="s">
        <v>8</v>
      </c>
      <c r="I966" s="2" t="s">
        <v>319</v>
      </c>
      <c r="J966" s="2" t="s">
        <v>235</v>
      </c>
      <c r="K966" s="2" t="s">
        <v>236</v>
      </c>
      <c r="L966" s="2" t="s">
        <v>141</v>
      </c>
      <c r="M966" s="2">
        <v>1</v>
      </c>
      <c r="N966" s="10" t="s">
        <v>875</v>
      </c>
    </row>
    <row r="967" spans="1:14" x14ac:dyDescent="0.2">
      <c r="A967" s="2">
        <v>546</v>
      </c>
      <c r="B967" s="2" t="s">
        <v>714</v>
      </c>
      <c r="C967" s="2" t="s">
        <v>715</v>
      </c>
      <c r="D967" s="2" t="s">
        <v>67</v>
      </c>
      <c r="E967" s="2" t="s">
        <v>716</v>
      </c>
      <c r="F967" s="2" t="s">
        <v>717</v>
      </c>
      <c r="G967" s="2" t="s">
        <v>718</v>
      </c>
      <c r="H967" s="3" t="s">
        <v>8</v>
      </c>
      <c r="I967" s="2" t="s">
        <v>71</v>
      </c>
      <c r="J967" s="2" t="s">
        <v>235</v>
      </c>
      <c r="K967" s="2" t="s">
        <v>236</v>
      </c>
      <c r="L967" s="2" t="s">
        <v>141</v>
      </c>
      <c r="M967" s="2">
        <v>1</v>
      </c>
      <c r="N967" s="10" t="s">
        <v>875</v>
      </c>
    </row>
    <row r="968" spans="1:14" x14ac:dyDescent="0.2">
      <c r="A968" s="2">
        <v>617</v>
      </c>
      <c r="B968" s="2" t="s">
        <v>1934</v>
      </c>
      <c r="C968" s="2" t="s">
        <v>1935</v>
      </c>
      <c r="D968" s="2" t="s">
        <v>67</v>
      </c>
      <c r="E968" s="2" t="s">
        <v>1936</v>
      </c>
      <c r="F968" s="2" t="s">
        <v>1932</v>
      </c>
      <c r="G968" s="2" t="s">
        <v>1937</v>
      </c>
      <c r="H968" s="3" t="s">
        <v>8</v>
      </c>
      <c r="I968" s="2" t="s">
        <v>31</v>
      </c>
      <c r="J968" s="2" t="s">
        <v>235</v>
      </c>
      <c r="K968" s="2" t="s">
        <v>236</v>
      </c>
      <c r="L968" s="2" t="s">
        <v>141</v>
      </c>
      <c r="M968" s="2">
        <v>1</v>
      </c>
      <c r="N968" s="10" t="s">
        <v>875</v>
      </c>
    </row>
    <row r="969" spans="1:14" x14ac:dyDescent="0.2">
      <c r="A969" s="2">
        <v>716</v>
      </c>
      <c r="B969" s="2" t="s">
        <v>1862</v>
      </c>
      <c r="C969" s="2" t="s">
        <v>1863</v>
      </c>
      <c r="D969" s="2" t="s">
        <v>27</v>
      </c>
      <c r="E969" s="2" t="s">
        <v>1864</v>
      </c>
      <c r="F969" s="2" t="s">
        <v>679</v>
      </c>
      <c r="G969" s="2" t="s">
        <v>1865</v>
      </c>
      <c r="H969" s="3" t="s">
        <v>8</v>
      </c>
      <c r="I969" s="2" t="s">
        <v>71</v>
      </c>
      <c r="J969" s="2" t="s">
        <v>235</v>
      </c>
      <c r="K969" s="2" t="s">
        <v>236</v>
      </c>
      <c r="L969" s="2" t="s">
        <v>141</v>
      </c>
      <c r="M969" s="2">
        <v>1</v>
      </c>
      <c r="N969" s="10" t="s">
        <v>875</v>
      </c>
    </row>
    <row r="970" spans="1:14" x14ac:dyDescent="0.2">
      <c r="A970" s="2">
        <v>723</v>
      </c>
      <c r="B970" s="2" t="s">
        <v>676</v>
      </c>
      <c r="C970" s="2" t="s">
        <v>677</v>
      </c>
      <c r="D970" s="2" t="s">
        <v>27</v>
      </c>
      <c r="E970" s="2" t="s">
        <v>678</v>
      </c>
      <c r="F970" s="2" t="s">
        <v>679</v>
      </c>
      <c r="G970" s="2" t="s">
        <v>680</v>
      </c>
      <c r="H970" s="3" t="s">
        <v>8</v>
      </c>
      <c r="I970" s="2" t="s">
        <v>71</v>
      </c>
      <c r="J970" s="2" t="s">
        <v>235</v>
      </c>
      <c r="K970" s="2" t="s">
        <v>236</v>
      </c>
      <c r="L970" s="2" t="s">
        <v>141</v>
      </c>
      <c r="M970" s="2">
        <v>1</v>
      </c>
      <c r="N970" s="10" t="s">
        <v>875</v>
      </c>
    </row>
    <row r="971" spans="1:14" x14ac:dyDescent="0.2">
      <c r="A971" s="2">
        <v>769</v>
      </c>
      <c r="B971" s="2" t="s">
        <v>1823</v>
      </c>
      <c r="C971" s="2" t="s">
        <v>1824</v>
      </c>
      <c r="D971" s="2" t="s">
        <v>48</v>
      </c>
      <c r="E971" s="2" t="s">
        <v>1825</v>
      </c>
      <c r="F971" s="2" t="s">
        <v>924</v>
      </c>
      <c r="G971" s="2" t="s">
        <v>1826</v>
      </c>
      <c r="H971" s="3" t="s">
        <v>8</v>
      </c>
      <c r="I971" s="2" t="s">
        <v>85</v>
      </c>
      <c r="J971" s="2" t="s">
        <v>235</v>
      </c>
      <c r="K971" s="2" t="s">
        <v>236</v>
      </c>
      <c r="L971" s="2" t="s">
        <v>141</v>
      </c>
      <c r="M971" s="2">
        <v>1</v>
      </c>
      <c r="N971" s="10" t="s">
        <v>875</v>
      </c>
    </row>
    <row r="972" spans="1:14" x14ac:dyDescent="0.2">
      <c r="A972" s="2">
        <v>793</v>
      </c>
      <c r="B972" s="2" t="s">
        <v>1823</v>
      </c>
      <c r="C972" s="2" t="s">
        <v>1824</v>
      </c>
      <c r="D972" s="2" t="s">
        <v>48</v>
      </c>
      <c r="E972" s="2" t="s">
        <v>1825</v>
      </c>
      <c r="F972" s="2" t="s">
        <v>924</v>
      </c>
      <c r="G972" s="2" t="s">
        <v>1826</v>
      </c>
      <c r="H972" s="3" t="s">
        <v>8</v>
      </c>
      <c r="I972" s="2" t="s">
        <v>85</v>
      </c>
      <c r="J972" s="2" t="s">
        <v>235</v>
      </c>
      <c r="K972" s="2" t="s">
        <v>236</v>
      </c>
      <c r="L972" s="2" t="s">
        <v>141</v>
      </c>
      <c r="M972" s="2">
        <v>1</v>
      </c>
      <c r="N972" s="10" t="s">
        <v>875</v>
      </c>
    </row>
    <row r="973" spans="1:14" x14ac:dyDescent="0.2">
      <c r="A973" s="2">
        <v>825</v>
      </c>
      <c r="B973" s="2" t="s">
        <v>1811</v>
      </c>
      <c r="C973" s="2" t="s">
        <v>1812</v>
      </c>
      <c r="D973" s="2" t="s">
        <v>48</v>
      </c>
      <c r="E973" s="2" t="s">
        <v>1813</v>
      </c>
      <c r="F973" s="2" t="s">
        <v>884</v>
      </c>
      <c r="G973" s="2" t="s">
        <v>1814</v>
      </c>
      <c r="H973" s="3" t="s">
        <v>8</v>
      </c>
      <c r="I973" s="2" t="s">
        <v>367</v>
      </c>
      <c r="J973" s="2" t="s">
        <v>235</v>
      </c>
      <c r="K973" s="2" t="s">
        <v>236</v>
      </c>
      <c r="L973" s="2" t="s">
        <v>141</v>
      </c>
      <c r="M973" s="2">
        <v>1</v>
      </c>
      <c r="N973" s="10" t="s">
        <v>875</v>
      </c>
    </row>
    <row r="974" spans="1:14" x14ac:dyDescent="0.2">
      <c r="A974" s="2">
        <v>846</v>
      </c>
      <c r="B974" s="2" t="s">
        <v>1788</v>
      </c>
      <c r="C974" s="2" t="s">
        <v>1789</v>
      </c>
      <c r="D974" s="2" t="s">
        <v>67</v>
      </c>
      <c r="E974" s="2" t="s">
        <v>1790</v>
      </c>
      <c r="F974" s="2" t="s">
        <v>69</v>
      </c>
      <c r="G974" s="2" t="s">
        <v>1791</v>
      </c>
      <c r="H974" s="3" t="s">
        <v>8</v>
      </c>
      <c r="I974" s="2" t="s">
        <v>71</v>
      </c>
      <c r="J974" s="2" t="s">
        <v>235</v>
      </c>
      <c r="K974" s="2" t="s">
        <v>236</v>
      </c>
      <c r="L974" s="2" t="s">
        <v>141</v>
      </c>
      <c r="M974" s="2">
        <v>1</v>
      </c>
      <c r="N974" s="10" t="s">
        <v>875</v>
      </c>
    </row>
    <row r="975" spans="1:14" x14ac:dyDescent="0.2">
      <c r="A975" s="2">
        <v>863</v>
      </c>
      <c r="B975" s="2" t="s">
        <v>652</v>
      </c>
      <c r="C975" s="2" t="s">
        <v>653</v>
      </c>
      <c r="D975" s="2" t="s">
        <v>67</v>
      </c>
      <c r="E975" s="2" t="s">
        <v>654</v>
      </c>
      <c r="F975" s="2" t="s">
        <v>597</v>
      </c>
      <c r="G975" s="2" t="s">
        <v>655</v>
      </c>
      <c r="H975" s="3" t="s">
        <v>8</v>
      </c>
      <c r="I975" s="2" t="s">
        <v>71</v>
      </c>
      <c r="J975" s="2" t="s">
        <v>235</v>
      </c>
      <c r="K975" s="2" t="s">
        <v>236</v>
      </c>
      <c r="L975" s="2" t="s">
        <v>141</v>
      </c>
      <c r="M975" s="2">
        <v>1</v>
      </c>
      <c r="N975" s="10" t="s">
        <v>875</v>
      </c>
    </row>
    <row r="976" spans="1:14" x14ac:dyDescent="0.2">
      <c r="A976" s="2">
        <v>884</v>
      </c>
      <c r="B976" s="2" t="s">
        <v>657</v>
      </c>
      <c r="C976" s="2" t="s">
        <v>658</v>
      </c>
      <c r="D976" s="2" t="s">
        <v>67</v>
      </c>
      <c r="E976" s="2" t="s">
        <v>659</v>
      </c>
      <c r="F976" s="2" t="s">
        <v>660</v>
      </c>
      <c r="G976" s="2" t="s">
        <v>661</v>
      </c>
      <c r="H976" s="3" t="s">
        <v>8</v>
      </c>
      <c r="I976" s="2" t="s">
        <v>71</v>
      </c>
      <c r="J976" s="2" t="s">
        <v>235</v>
      </c>
      <c r="K976" s="2" t="s">
        <v>236</v>
      </c>
      <c r="L976" s="2" t="s">
        <v>141</v>
      </c>
      <c r="M976" s="2">
        <v>1</v>
      </c>
      <c r="N976" s="10" t="s">
        <v>875</v>
      </c>
    </row>
    <row r="977" spans="1:14" x14ac:dyDescent="0.2">
      <c r="A977" s="2">
        <v>931</v>
      </c>
      <c r="B977" s="2" t="s">
        <v>1759</v>
      </c>
      <c r="C977" s="2" t="s">
        <v>1760</v>
      </c>
      <c r="D977" s="2" t="s">
        <v>48</v>
      </c>
      <c r="E977" s="2" t="s">
        <v>1761</v>
      </c>
      <c r="F977" s="2" t="s">
        <v>529</v>
      </c>
      <c r="G977" s="2" t="s">
        <v>1762</v>
      </c>
      <c r="H977" s="3" t="s">
        <v>8</v>
      </c>
      <c r="I977" s="2" t="s">
        <v>367</v>
      </c>
      <c r="J977" s="2" t="s">
        <v>235</v>
      </c>
      <c r="K977" s="2" t="s">
        <v>236</v>
      </c>
      <c r="L977" s="2" t="s">
        <v>141</v>
      </c>
      <c r="M977" s="2">
        <v>1</v>
      </c>
      <c r="N977" s="10" t="s">
        <v>875</v>
      </c>
    </row>
    <row r="978" spans="1:14" x14ac:dyDescent="0.2">
      <c r="A978" s="2">
        <v>943</v>
      </c>
      <c r="B978" s="2" t="s">
        <v>1755</v>
      </c>
      <c r="C978" s="2" t="s">
        <v>1756</v>
      </c>
      <c r="D978" s="2" t="s">
        <v>67</v>
      </c>
      <c r="E978" s="2" t="s">
        <v>1757</v>
      </c>
      <c r="F978" s="2" t="s">
        <v>69</v>
      </c>
      <c r="G978" s="2" t="s">
        <v>1758</v>
      </c>
      <c r="H978" s="3" t="s">
        <v>8</v>
      </c>
      <c r="I978" s="2" t="s">
        <v>71</v>
      </c>
      <c r="J978" s="2" t="s">
        <v>235</v>
      </c>
      <c r="K978" s="2" t="s">
        <v>236</v>
      </c>
      <c r="L978" s="2" t="s">
        <v>141</v>
      </c>
      <c r="M978" s="2">
        <v>1</v>
      </c>
      <c r="N978" s="10" t="s">
        <v>875</v>
      </c>
    </row>
    <row r="979" spans="1:14" x14ac:dyDescent="0.2">
      <c r="A979" s="2">
        <v>968</v>
      </c>
      <c r="B979" s="2" t="s">
        <v>599</v>
      </c>
      <c r="C979" s="2" t="s">
        <v>600</v>
      </c>
      <c r="D979" s="2" t="s">
        <v>123</v>
      </c>
      <c r="E979" s="2" t="s">
        <v>601</v>
      </c>
      <c r="F979" s="2" t="s">
        <v>561</v>
      </c>
      <c r="G979" s="2" t="s">
        <v>602</v>
      </c>
      <c r="H979" s="3" t="s">
        <v>8</v>
      </c>
      <c r="I979" s="2" t="s">
        <v>319</v>
      </c>
      <c r="J979" s="2" t="s">
        <v>235</v>
      </c>
      <c r="K979" s="2" t="s">
        <v>236</v>
      </c>
      <c r="L979" s="2" t="s">
        <v>141</v>
      </c>
      <c r="M979" s="2">
        <v>1</v>
      </c>
      <c r="N979" s="10" t="s">
        <v>875</v>
      </c>
    </row>
    <row r="980" spans="1:14" x14ac:dyDescent="0.2">
      <c r="A980" s="2">
        <v>996</v>
      </c>
      <c r="B980" s="2" t="s">
        <v>1735</v>
      </c>
      <c r="C980" s="2" t="s">
        <v>1736</v>
      </c>
      <c r="D980" s="2" t="s">
        <v>67</v>
      </c>
      <c r="E980" s="2" t="s">
        <v>1737</v>
      </c>
      <c r="F980" s="2" t="s">
        <v>597</v>
      </c>
      <c r="G980" s="2" t="s">
        <v>1738</v>
      </c>
      <c r="H980" s="3" t="s">
        <v>8</v>
      </c>
      <c r="I980" s="2" t="s">
        <v>71</v>
      </c>
      <c r="J980" s="2" t="s">
        <v>235</v>
      </c>
      <c r="K980" s="2" t="s">
        <v>236</v>
      </c>
      <c r="L980" s="2" t="s">
        <v>141</v>
      </c>
      <c r="M980" s="2">
        <v>1</v>
      </c>
      <c r="N980" s="10" t="s">
        <v>875</v>
      </c>
    </row>
    <row r="981" spans="1:14" x14ac:dyDescent="0.2">
      <c r="A981" s="2">
        <v>1021</v>
      </c>
      <c r="B981" s="2" t="s">
        <v>580</v>
      </c>
      <c r="C981" s="2" t="s">
        <v>581</v>
      </c>
      <c r="D981" s="2" t="s">
        <v>123</v>
      </c>
      <c r="E981" s="2" t="s">
        <v>582</v>
      </c>
      <c r="F981" s="2" t="s">
        <v>424</v>
      </c>
      <c r="G981" s="2" t="s">
        <v>583</v>
      </c>
      <c r="H981" s="3" t="s">
        <v>8</v>
      </c>
      <c r="I981" s="2" t="s">
        <v>319</v>
      </c>
      <c r="J981" s="2" t="s">
        <v>235</v>
      </c>
      <c r="K981" s="2" t="s">
        <v>236</v>
      </c>
      <c r="L981" s="2" t="s">
        <v>141</v>
      </c>
      <c r="M981" s="2">
        <v>1</v>
      </c>
      <c r="N981" s="10" t="s">
        <v>875</v>
      </c>
    </row>
    <row r="982" spans="1:14" x14ac:dyDescent="0.2">
      <c r="A982" s="2">
        <v>1032</v>
      </c>
      <c r="B982" s="2" t="s">
        <v>1727</v>
      </c>
      <c r="C982" s="2" t="s">
        <v>1728</v>
      </c>
      <c r="D982" s="2" t="s">
        <v>48</v>
      </c>
      <c r="E982" s="2" t="s">
        <v>1729</v>
      </c>
      <c r="F982" s="2" t="s">
        <v>1295</v>
      </c>
      <c r="G982" s="2" t="s">
        <v>1730</v>
      </c>
      <c r="H982" s="3" t="s">
        <v>8</v>
      </c>
      <c r="I982" s="2" t="s">
        <v>367</v>
      </c>
      <c r="J982" s="2" t="s">
        <v>235</v>
      </c>
      <c r="K982" s="2" t="s">
        <v>236</v>
      </c>
      <c r="L982" s="2" t="s">
        <v>141</v>
      </c>
      <c r="M982" s="2">
        <v>1</v>
      </c>
      <c r="N982" s="10" t="s">
        <v>875</v>
      </c>
    </row>
    <row r="983" spans="1:14" x14ac:dyDescent="0.2">
      <c r="A983" s="2">
        <v>1094</v>
      </c>
      <c r="B983" s="2" t="s">
        <v>1693</v>
      </c>
      <c r="C983" s="2" t="s">
        <v>1694</v>
      </c>
      <c r="D983" s="2" t="s">
        <v>123</v>
      </c>
      <c r="E983" s="2" t="s">
        <v>1695</v>
      </c>
      <c r="F983" s="2" t="s">
        <v>1696</v>
      </c>
      <c r="G983" s="2" t="s">
        <v>1697</v>
      </c>
      <c r="H983" s="3" t="s">
        <v>8</v>
      </c>
      <c r="I983" s="2" t="s">
        <v>319</v>
      </c>
      <c r="J983" s="2" t="s">
        <v>235</v>
      </c>
      <c r="K983" s="2" t="s">
        <v>236</v>
      </c>
      <c r="L983" s="2" t="s">
        <v>141</v>
      </c>
      <c r="M983" s="2">
        <v>1</v>
      </c>
      <c r="N983" s="10" t="s">
        <v>875</v>
      </c>
    </row>
    <row r="984" spans="1:14" x14ac:dyDescent="0.2">
      <c r="A984" s="2">
        <v>1300</v>
      </c>
      <c r="B984" s="2" t="s">
        <v>1554</v>
      </c>
      <c r="C984" s="2" t="s">
        <v>1555</v>
      </c>
      <c r="D984" s="2" t="s">
        <v>372</v>
      </c>
      <c r="E984" s="2" t="s">
        <v>1556</v>
      </c>
      <c r="F984" s="2" t="s">
        <v>374</v>
      </c>
      <c r="G984" s="2" t="s">
        <v>1557</v>
      </c>
      <c r="H984" s="3" t="s">
        <v>8</v>
      </c>
      <c r="I984" s="2" t="s">
        <v>319</v>
      </c>
      <c r="J984" s="2" t="s">
        <v>235</v>
      </c>
      <c r="K984" s="2" t="s">
        <v>236</v>
      </c>
      <c r="L984" s="2" t="s">
        <v>141</v>
      </c>
      <c r="M984" s="2">
        <v>1</v>
      </c>
      <c r="N984" s="10" t="s">
        <v>875</v>
      </c>
    </row>
    <row r="985" spans="1:14" x14ac:dyDescent="0.2">
      <c r="A985" s="2">
        <v>1360</v>
      </c>
      <c r="B985" s="2" t="s">
        <v>544</v>
      </c>
      <c r="C985" s="2" t="s">
        <v>545</v>
      </c>
      <c r="D985" s="2" t="s">
        <v>27</v>
      </c>
      <c r="E985" s="2" t="s">
        <v>546</v>
      </c>
      <c r="F985" s="2" t="s">
        <v>27</v>
      </c>
      <c r="G985" s="2" t="s">
        <v>547</v>
      </c>
      <c r="H985" s="3" t="s">
        <v>8</v>
      </c>
      <c r="I985" s="2" t="s">
        <v>31</v>
      </c>
      <c r="J985" s="2" t="s">
        <v>235</v>
      </c>
      <c r="K985" s="2" t="s">
        <v>236</v>
      </c>
      <c r="L985" s="2" t="s">
        <v>141</v>
      </c>
      <c r="M985" s="2">
        <v>1</v>
      </c>
      <c r="N985" s="10" t="s">
        <v>875</v>
      </c>
    </row>
    <row r="986" spans="1:14" x14ac:dyDescent="0.2">
      <c r="A986" s="2">
        <v>1382</v>
      </c>
      <c r="B986" s="2" t="s">
        <v>1515</v>
      </c>
      <c r="C986" s="2" t="s">
        <v>1516</v>
      </c>
      <c r="D986" s="2" t="s">
        <v>67</v>
      </c>
      <c r="E986" s="2" t="s">
        <v>1517</v>
      </c>
      <c r="F986" s="2" t="s">
        <v>69</v>
      </c>
      <c r="G986" s="2" t="s">
        <v>1518</v>
      </c>
      <c r="H986" s="3" t="s">
        <v>8</v>
      </c>
      <c r="I986" s="2" t="s">
        <v>71</v>
      </c>
      <c r="J986" s="2" t="s">
        <v>235</v>
      </c>
      <c r="K986" s="2" t="s">
        <v>236</v>
      </c>
      <c r="L986" s="2" t="s">
        <v>141</v>
      </c>
      <c r="M986" s="2">
        <v>1</v>
      </c>
      <c r="N986" s="10" t="s">
        <v>875</v>
      </c>
    </row>
    <row r="987" spans="1:14" x14ac:dyDescent="0.2">
      <c r="A987" s="2">
        <v>1572</v>
      </c>
      <c r="B987" s="2" t="s">
        <v>1443</v>
      </c>
      <c r="C987" s="2" t="s">
        <v>1444</v>
      </c>
      <c r="D987" s="2" t="s">
        <v>48</v>
      </c>
      <c r="E987" s="2" t="s">
        <v>503</v>
      </c>
      <c r="F987" s="2" t="s">
        <v>132</v>
      </c>
      <c r="G987" s="2" t="s">
        <v>1445</v>
      </c>
      <c r="H987" s="3" t="s">
        <v>8</v>
      </c>
      <c r="I987" s="2" t="s">
        <v>85</v>
      </c>
      <c r="J987" s="2" t="s">
        <v>235</v>
      </c>
      <c r="K987" s="2" t="s">
        <v>236</v>
      </c>
      <c r="L987" s="2" t="s">
        <v>141</v>
      </c>
      <c r="M987" s="2">
        <v>1</v>
      </c>
      <c r="N987" s="10" t="s">
        <v>875</v>
      </c>
    </row>
    <row r="988" spans="1:14" x14ac:dyDescent="0.2">
      <c r="A988" s="2">
        <v>1606</v>
      </c>
      <c r="B988" s="2" t="s">
        <v>501</v>
      </c>
      <c r="C988" s="2" t="s">
        <v>502</v>
      </c>
      <c r="D988" s="2" t="s">
        <v>48</v>
      </c>
      <c r="E988" s="2" t="s">
        <v>503</v>
      </c>
      <c r="F988" s="2" t="s">
        <v>132</v>
      </c>
      <c r="G988" s="2" t="s">
        <v>504</v>
      </c>
      <c r="H988" s="3" t="s">
        <v>8</v>
      </c>
      <c r="I988" s="2" t="s">
        <v>85</v>
      </c>
      <c r="J988" s="2" t="s">
        <v>235</v>
      </c>
      <c r="K988" s="2" t="s">
        <v>236</v>
      </c>
      <c r="L988" s="2" t="s">
        <v>141</v>
      </c>
      <c r="M988" s="2">
        <v>1</v>
      </c>
      <c r="N988" s="10" t="s">
        <v>875</v>
      </c>
    </row>
    <row r="989" spans="1:14" x14ac:dyDescent="0.2">
      <c r="A989" s="2">
        <v>1646</v>
      </c>
      <c r="B989" s="2" t="s">
        <v>492</v>
      </c>
      <c r="C989" s="2" t="s">
        <v>493</v>
      </c>
      <c r="D989" s="2" t="s">
        <v>27</v>
      </c>
      <c r="E989" s="2" t="s">
        <v>494</v>
      </c>
      <c r="F989" s="2" t="s">
        <v>112</v>
      </c>
      <c r="G989" s="2" t="s">
        <v>495</v>
      </c>
      <c r="H989" s="3" t="s">
        <v>8</v>
      </c>
      <c r="I989" s="2" t="s">
        <v>71</v>
      </c>
      <c r="J989" s="2" t="s">
        <v>235</v>
      </c>
      <c r="K989" s="2" t="s">
        <v>236</v>
      </c>
      <c r="L989" s="2" t="s">
        <v>141</v>
      </c>
      <c r="M989" s="2">
        <v>1</v>
      </c>
      <c r="N989" s="10" t="s">
        <v>875</v>
      </c>
    </row>
    <row r="990" spans="1:14" x14ac:dyDescent="0.2">
      <c r="A990" s="2">
        <v>1675</v>
      </c>
      <c r="B990" s="2" t="s">
        <v>1385</v>
      </c>
      <c r="C990" s="2" t="s">
        <v>1386</v>
      </c>
      <c r="D990" s="2" t="s">
        <v>48</v>
      </c>
      <c r="E990" s="2" t="s">
        <v>1387</v>
      </c>
      <c r="F990" s="2" t="s">
        <v>100</v>
      </c>
      <c r="G990" s="2" t="s">
        <v>1388</v>
      </c>
      <c r="H990" s="3" t="s">
        <v>8</v>
      </c>
      <c r="I990" s="2" t="s">
        <v>85</v>
      </c>
      <c r="J990" s="2" t="s">
        <v>235</v>
      </c>
      <c r="K990" s="2" t="s">
        <v>236</v>
      </c>
      <c r="L990" s="2" t="s">
        <v>141</v>
      </c>
      <c r="M990" s="2">
        <v>1</v>
      </c>
      <c r="N990" s="10" t="s">
        <v>875</v>
      </c>
    </row>
    <row r="991" spans="1:14" x14ac:dyDescent="0.2">
      <c r="A991" s="2">
        <v>1714</v>
      </c>
      <c r="B991" s="2" t="s">
        <v>434</v>
      </c>
      <c r="C991" s="2" t="s">
        <v>435</v>
      </c>
      <c r="D991" s="2" t="s">
        <v>81</v>
      </c>
      <c r="E991" s="2" t="s">
        <v>436</v>
      </c>
      <c r="F991" s="2" t="s">
        <v>424</v>
      </c>
      <c r="G991" s="2" t="s">
        <v>437</v>
      </c>
      <c r="H991" s="3" t="s">
        <v>8</v>
      </c>
      <c r="I991" s="2" t="s">
        <v>319</v>
      </c>
      <c r="J991" s="2" t="s">
        <v>235</v>
      </c>
      <c r="K991" s="2" t="s">
        <v>236</v>
      </c>
      <c r="L991" s="2" t="s">
        <v>141</v>
      </c>
      <c r="M991" s="2">
        <v>1</v>
      </c>
      <c r="N991" s="10" t="s">
        <v>875</v>
      </c>
    </row>
    <row r="992" spans="1:14" x14ac:dyDescent="0.2">
      <c r="A992" s="2">
        <v>1806</v>
      </c>
      <c r="B992" s="2" t="s">
        <v>1336</v>
      </c>
      <c r="C992" s="2" t="s">
        <v>1337</v>
      </c>
      <c r="D992" s="2" t="s">
        <v>123</v>
      </c>
      <c r="E992" s="2" t="s">
        <v>1338</v>
      </c>
      <c r="F992" s="2" t="s">
        <v>607</v>
      </c>
      <c r="G992" s="2" t="s">
        <v>1339</v>
      </c>
      <c r="H992" s="3" t="s">
        <v>8</v>
      </c>
      <c r="I992" s="2" t="s">
        <v>319</v>
      </c>
      <c r="J992" s="2" t="s">
        <v>235</v>
      </c>
      <c r="K992" s="2" t="s">
        <v>236</v>
      </c>
      <c r="L992" s="2" t="s">
        <v>141</v>
      </c>
      <c r="M992" s="2">
        <v>1</v>
      </c>
      <c r="N992" s="10" t="s">
        <v>875</v>
      </c>
    </row>
    <row r="993" spans="1:14" x14ac:dyDescent="0.2">
      <c r="A993" s="2">
        <v>1859</v>
      </c>
      <c r="B993" s="2" t="s">
        <v>1324</v>
      </c>
      <c r="C993" s="2" t="s">
        <v>1325</v>
      </c>
      <c r="D993" s="2" t="s">
        <v>123</v>
      </c>
      <c r="E993" s="2" t="s">
        <v>1326</v>
      </c>
      <c r="F993" s="2" t="s">
        <v>325</v>
      </c>
      <c r="G993" s="2" t="s">
        <v>1327</v>
      </c>
      <c r="H993" s="3" t="s">
        <v>8</v>
      </c>
      <c r="I993" s="2" t="s">
        <v>319</v>
      </c>
      <c r="J993" s="2" t="s">
        <v>235</v>
      </c>
      <c r="K993" s="2" t="s">
        <v>236</v>
      </c>
      <c r="L993" s="2" t="s">
        <v>141</v>
      </c>
      <c r="M993" s="2">
        <v>1</v>
      </c>
      <c r="N993" s="10" t="s">
        <v>875</v>
      </c>
    </row>
    <row r="994" spans="1:14" x14ac:dyDescent="0.2">
      <c r="A994" s="2">
        <v>1883</v>
      </c>
      <c r="B994" s="2" t="s">
        <v>1310</v>
      </c>
      <c r="C994" s="2" t="s">
        <v>1311</v>
      </c>
      <c r="D994" s="2" t="s">
        <v>123</v>
      </c>
      <c r="E994" s="2" t="s">
        <v>1312</v>
      </c>
      <c r="F994" s="2" t="s">
        <v>424</v>
      </c>
      <c r="G994" s="2" t="s">
        <v>1313</v>
      </c>
      <c r="H994" s="3" t="s">
        <v>8</v>
      </c>
      <c r="I994" s="2" t="s">
        <v>319</v>
      </c>
      <c r="J994" s="2" t="s">
        <v>235</v>
      </c>
      <c r="K994" s="2" t="s">
        <v>236</v>
      </c>
      <c r="L994" s="2" t="s">
        <v>141</v>
      </c>
      <c r="M994" s="2">
        <v>1</v>
      </c>
      <c r="N994" s="10" t="s">
        <v>875</v>
      </c>
    </row>
    <row r="995" spans="1:14" x14ac:dyDescent="0.2">
      <c r="A995" s="2">
        <v>1936</v>
      </c>
      <c r="B995" s="2" t="s">
        <v>380</v>
      </c>
      <c r="C995" s="2" t="s">
        <v>381</v>
      </c>
      <c r="D995" s="2" t="s">
        <v>187</v>
      </c>
      <c r="E995" s="2" t="s">
        <v>382</v>
      </c>
      <c r="F995" s="2" t="s">
        <v>383</v>
      </c>
      <c r="G995" s="2" t="s">
        <v>384</v>
      </c>
      <c r="H995" s="3" t="s">
        <v>8</v>
      </c>
      <c r="I995" s="2" t="s">
        <v>197</v>
      </c>
      <c r="J995" s="2" t="s">
        <v>235</v>
      </c>
      <c r="K995" s="2" t="s">
        <v>236</v>
      </c>
      <c r="L995" s="2" t="s">
        <v>141</v>
      </c>
      <c r="M995" s="2">
        <v>1</v>
      </c>
      <c r="N995" s="2" t="s">
        <v>21</v>
      </c>
    </row>
    <row r="996" spans="1:14" x14ac:dyDescent="0.2">
      <c r="A996" s="2">
        <v>2000</v>
      </c>
      <c r="B996" s="2" t="s">
        <v>334</v>
      </c>
      <c r="C996" s="2" t="s">
        <v>335</v>
      </c>
      <c r="D996" s="2" t="s">
        <v>187</v>
      </c>
      <c r="E996" s="2" t="s">
        <v>336</v>
      </c>
      <c r="F996" s="2" t="s">
        <v>331</v>
      </c>
      <c r="G996" s="2" t="s">
        <v>337</v>
      </c>
      <c r="H996" s="3" t="s">
        <v>8</v>
      </c>
      <c r="I996" s="2" t="s">
        <v>249</v>
      </c>
      <c r="J996" s="2" t="s">
        <v>339</v>
      </c>
      <c r="K996" s="2" t="s">
        <v>236</v>
      </c>
      <c r="L996" s="2" t="s">
        <v>141</v>
      </c>
      <c r="M996" s="2">
        <v>1</v>
      </c>
      <c r="N996" s="2" t="s">
        <v>21</v>
      </c>
    </row>
    <row r="997" spans="1:14" x14ac:dyDescent="0.2">
      <c r="A997" s="2">
        <v>2062</v>
      </c>
      <c r="B997" s="2" t="s">
        <v>1226</v>
      </c>
      <c r="C997" s="2" t="s">
        <v>1227</v>
      </c>
      <c r="D997" s="2" t="s">
        <v>48</v>
      </c>
      <c r="E997" s="2" t="s">
        <v>1228</v>
      </c>
      <c r="F997" s="2" t="s">
        <v>50</v>
      </c>
      <c r="G997" s="2" t="s">
        <v>1229</v>
      </c>
      <c r="H997" s="3" t="s">
        <v>8</v>
      </c>
      <c r="I997" s="2" t="s">
        <v>52</v>
      </c>
      <c r="J997" s="2" t="s">
        <v>235</v>
      </c>
      <c r="K997" s="2" t="s">
        <v>236</v>
      </c>
      <c r="L997" s="2" t="s">
        <v>141</v>
      </c>
      <c r="M997" s="2">
        <v>1</v>
      </c>
      <c r="N997" s="10" t="s">
        <v>875</v>
      </c>
    </row>
    <row r="998" spans="1:14" x14ac:dyDescent="0.2">
      <c r="A998" s="2">
        <v>2188</v>
      </c>
      <c r="B998" s="2" t="s">
        <v>228</v>
      </c>
      <c r="C998" s="2" t="s">
        <v>229</v>
      </c>
      <c r="D998" s="2" t="s">
        <v>15</v>
      </c>
      <c r="E998" s="2" t="s">
        <v>230</v>
      </c>
      <c r="F998" s="2" t="s">
        <v>231</v>
      </c>
      <c r="G998" s="2" t="s">
        <v>232</v>
      </c>
      <c r="H998" s="3" t="s">
        <v>8</v>
      </c>
      <c r="I998" s="2" t="s">
        <v>17</v>
      </c>
      <c r="J998" s="2" t="s">
        <v>235</v>
      </c>
      <c r="K998" s="2" t="s">
        <v>236</v>
      </c>
      <c r="L998" s="2" t="s">
        <v>141</v>
      </c>
      <c r="M998" s="2">
        <v>1</v>
      </c>
      <c r="N998" s="2" t="s">
        <v>21</v>
      </c>
    </row>
    <row r="999" spans="1:14" x14ac:dyDescent="0.2">
      <c r="A999" s="2">
        <v>2242</v>
      </c>
      <c r="B999" s="2" t="s">
        <v>198</v>
      </c>
      <c r="C999" s="2" t="s">
        <v>199</v>
      </c>
      <c r="D999" s="2" t="s">
        <v>67</v>
      </c>
      <c r="E999" s="2" t="s">
        <v>200</v>
      </c>
      <c r="F999" s="2" t="s">
        <v>201</v>
      </c>
      <c r="G999" s="2" t="s">
        <v>202</v>
      </c>
      <c r="H999" s="3" t="s">
        <v>8</v>
      </c>
      <c r="I999" s="2" t="s">
        <v>71</v>
      </c>
      <c r="J999" s="2" t="s">
        <v>235</v>
      </c>
      <c r="K999" s="2" t="s">
        <v>236</v>
      </c>
      <c r="L999" s="2" t="s">
        <v>141</v>
      </c>
      <c r="M999" s="2">
        <v>1</v>
      </c>
      <c r="N999" s="10" t="s">
        <v>875</v>
      </c>
    </row>
    <row r="1000" spans="1:14" x14ac:dyDescent="0.2">
      <c r="A1000" s="2">
        <v>2330</v>
      </c>
      <c r="B1000" s="2" t="s">
        <v>1058</v>
      </c>
      <c r="C1000" s="2" t="s">
        <v>1059</v>
      </c>
      <c r="D1000" s="2" t="s">
        <v>27</v>
      </c>
      <c r="E1000" s="2" t="s">
        <v>1060</v>
      </c>
      <c r="F1000" s="2" t="s">
        <v>275</v>
      </c>
      <c r="G1000" s="2" t="s">
        <v>1061</v>
      </c>
      <c r="H1000" s="3" t="s">
        <v>8</v>
      </c>
      <c r="I1000" s="2" t="s">
        <v>31</v>
      </c>
      <c r="J1000" s="2" t="s">
        <v>235</v>
      </c>
      <c r="K1000" s="2" t="s">
        <v>236</v>
      </c>
      <c r="L1000" s="2" t="s">
        <v>141</v>
      </c>
      <c r="M1000" s="2">
        <v>1</v>
      </c>
      <c r="N1000" s="10" t="s">
        <v>875</v>
      </c>
    </row>
    <row r="1001" spans="1:14" x14ac:dyDescent="0.2">
      <c r="A1001" s="2">
        <v>2404</v>
      </c>
      <c r="B1001" s="2" t="s">
        <v>97</v>
      </c>
      <c r="C1001" s="2" t="s">
        <v>98</v>
      </c>
      <c r="D1001" s="2" t="s">
        <v>48</v>
      </c>
      <c r="E1001" s="2" t="s">
        <v>99</v>
      </c>
      <c r="F1001" s="2" t="s">
        <v>100</v>
      </c>
      <c r="G1001" s="2" t="s">
        <v>101</v>
      </c>
      <c r="H1001" s="3" t="s">
        <v>8</v>
      </c>
      <c r="I1001" s="2" t="s">
        <v>85</v>
      </c>
      <c r="J1001" s="2" t="s">
        <v>235</v>
      </c>
      <c r="K1001" s="2" t="s">
        <v>236</v>
      </c>
      <c r="L1001" s="2" t="s">
        <v>141</v>
      </c>
      <c r="M1001" s="2">
        <v>1</v>
      </c>
      <c r="N1001" s="10" t="s">
        <v>875</v>
      </c>
    </row>
    <row r="1002" spans="1:14" x14ac:dyDescent="0.2">
      <c r="A1002" s="2">
        <v>2430</v>
      </c>
      <c r="B1002" s="2" t="s">
        <v>971</v>
      </c>
      <c r="C1002" s="2" t="s">
        <v>972</v>
      </c>
      <c r="D1002" s="2" t="s">
        <v>48</v>
      </c>
      <c r="E1002" s="2" t="s">
        <v>973</v>
      </c>
      <c r="F1002" s="2" t="s">
        <v>974</v>
      </c>
      <c r="G1002" s="2" t="s">
        <v>975</v>
      </c>
      <c r="H1002" s="3" t="s">
        <v>8</v>
      </c>
      <c r="I1002" s="2" t="s">
        <v>85</v>
      </c>
      <c r="J1002" s="2" t="s">
        <v>235</v>
      </c>
      <c r="K1002" s="2" t="s">
        <v>236</v>
      </c>
      <c r="L1002" s="2" t="s">
        <v>141</v>
      </c>
      <c r="M1002" s="2">
        <v>1</v>
      </c>
      <c r="N1002" s="10" t="s">
        <v>875</v>
      </c>
    </row>
    <row r="1003" spans="1:14" x14ac:dyDescent="0.2">
      <c r="A1003" s="2">
        <v>119</v>
      </c>
      <c r="B1003" s="2" t="s">
        <v>2207</v>
      </c>
      <c r="C1003" s="2" t="s">
        <v>2208</v>
      </c>
      <c r="D1003" s="2" t="s">
        <v>48</v>
      </c>
      <c r="E1003" s="2" t="s">
        <v>2209</v>
      </c>
      <c r="F1003" s="2" t="s">
        <v>760</v>
      </c>
      <c r="G1003" s="2" t="s">
        <v>2210</v>
      </c>
      <c r="H1003" s="3" t="s">
        <v>8</v>
      </c>
      <c r="I1003" s="2" t="s">
        <v>367</v>
      </c>
      <c r="J1003" s="2" t="s">
        <v>150</v>
      </c>
      <c r="K1003" s="2" t="s">
        <v>151</v>
      </c>
      <c r="L1003" s="2" t="s">
        <v>152</v>
      </c>
      <c r="M1003" s="2">
        <v>1</v>
      </c>
      <c r="N1003" s="10" t="s">
        <v>875</v>
      </c>
    </row>
    <row r="1004" spans="1:14" x14ac:dyDescent="0.2">
      <c r="A1004" s="2">
        <v>208</v>
      </c>
      <c r="B1004" s="2" t="s">
        <v>2156</v>
      </c>
      <c r="C1004" s="2" t="s">
        <v>2157</v>
      </c>
      <c r="D1004" s="2" t="s">
        <v>123</v>
      </c>
      <c r="E1004" s="2" t="s">
        <v>2158</v>
      </c>
      <c r="F1004" s="2" t="s">
        <v>125</v>
      </c>
      <c r="G1004" s="2" t="s">
        <v>2159</v>
      </c>
      <c r="H1004" s="3" t="s">
        <v>8</v>
      </c>
      <c r="I1004" s="2" t="s">
        <v>319</v>
      </c>
      <c r="J1004" s="2" t="s">
        <v>150</v>
      </c>
      <c r="K1004" s="2" t="s">
        <v>151</v>
      </c>
      <c r="L1004" s="2" t="s">
        <v>152</v>
      </c>
      <c r="M1004" s="2">
        <v>1</v>
      </c>
      <c r="N1004" s="10" t="s">
        <v>875</v>
      </c>
    </row>
    <row r="1005" spans="1:14" x14ac:dyDescent="0.2">
      <c r="A1005" s="2">
        <v>756</v>
      </c>
      <c r="B1005" s="2" t="s">
        <v>1827</v>
      </c>
      <c r="C1005" s="2" t="s">
        <v>1828</v>
      </c>
      <c r="D1005" s="2" t="s">
        <v>48</v>
      </c>
      <c r="E1005" s="2" t="s">
        <v>1829</v>
      </c>
      <c r="F1005" s="2" t="s">
        <v>132</v>
      </c>
      <c r="G1005" s="2" t="s">
        <v>1830</v>
      </c>
      <c r="H1005" s="3" t="s">
        <v>8</v>
      </c>
      <c r="I1005" s="2" t="s">
        <v>85</v>
      </c>
      <c r="J1005" s="2" t="s">
        <v>150</v>
      </c>
      <c r="K1005" s="2" t="s">
        <v>151</v>
      </c>
      <c r="L1005" s="2" t="s">
        <v>152</v>
      </c>
      <c r="M1005" s="2">
        <v>1</v>
      </c>
      <c r="N1005" s="10" t="s">
        <v>875</v>
      </c>
    </row>
    <row r="1006" spans="1:14" x14ac:dyDescent="0.2">
      <c r="A1006" s="2">
        <v>984</v>
      </c>
      <c r="B1006" s="2" t="s">
        <v>1739</v>
      </c>
      <c r="C1006" s="2" t="s">
        <v>1740</v>
      </c>
      <c r="D1006" s="2" t="s">
        <v>48</v>
      </c>
      <c r="E1006" s="2" t="s">
        <v>1741</v>
      </c>
      <c r="F1006" s="2" t="s">
        <v>760</v>
      </c>
      <c r="G1006" s="2" t="s">
        <v>1742</v>
      </c>
      <c r="H1006" s="3" t="s">
        <v>8</v>
      </c>
      <c r="I1006" s="2" t="s">
        <v>367</v>
      </c>
      <c r="J1006" s="2" t="s">
        <v>150</v>
      </c>
      <c r="K1006" s="2" t="s">
        <v>151</v>
      </c>
      <c r="L1006" s="2" t="s">
        <v>152</v>
      </c>
      <c r="M1006" s="2">
        <v>1</v>
      </c>
      <c r="N1006" s="10" t="s">
        <v>875</v>
      </c>
    </row>
    <row r="1007" spans="1:14" x14ac:dyDescent="0.2">
      <c r="A1007" s="2">
        <v>1027</v>
      </c>
      <c r="B1007" s="2" t="s">
        <v>1727</v>
      </c>
      <c r="C1007" s="2" t="s">
        <v>1728</v>
      </c>
      <c r="D1007" s="2" t="s">
        <v>48</v>
      </c>
      <c r="E1007" s="2" t="s">
        <v>1729</v>
      </c>
      <c r="F1007" s="2" t="s">
        <v>1295</v>
      </c>
      <c r="G1007" s="2" t="s">
        <v>1730</v>
      </c>
      <c r="H1007" s="3" t="s">
        <v>8</v>
      </c>
      <c r="I1007" s="2" t="s">
        <v>367</v>
      </c>
      <c r="J1007" s="2" t="s">
        <v>150</v>
      </c>
      <c r="K1007" s="2" t="s">
        <v>151</v>
      </c>
      <c r="L1007" s="2" t="s">
        <v>152</v>
      </c>
      <c r="M1007" s="2">
        <v>1</v>
      </c>
      <c r="N1007" s="10" t="s">
        <v>875</v>
      </c>
    </row>
    <row r="1008" spans="1:14" x14ac:dyDescent="0.2">
      <c r="A1008" s="2">
        <v>1070</v>
      </c>
      <c r="B1008" s="2" t="s">
        <v>1702</v>
      </c>
      <c r="C1008" s="2" t="s">
        <v>1703</v>
      </c>
      <c r="D1008" s="2" t="s">
        <v>315</v>
      </c>
      <c r="E1008" s="2" t="s">
        <v>1704</v>
      </c>
      <c r="F1008" s="2" t="s">
        <v>573</v>
      </c>
      <c r="G1008" s="2" t="s">
        <v>1705</v>
      </c>
      <c r="H1008" s="3" t="s">
        <v>8</v>
      </c>
      <c r="I1008" s="2" t="s">
        <v>319</v>
      </c>
      <c r="J1008" s="2" t="s">
        <v>150</v>
      </c>
      <c r="K1008" s="2" t="s">
        <v>151</v>
      </c>
      <c r="L1008" s="2" t="s">
        <v>152</v>
      </c>
      <c r="M1008" s="2">
        <v>1</v>
      </c>
      <c r="N1008" s="9" t="s">
        <v>875</v>
      </c>
    </row>
    <row r="1009" spans="1:14" x14ac:dyDescent="0.2">
      <c r="A1009" s="2">
        <v>1295</v>
      </c>
      <c r="B1009" s="2" t="s">
        <v>1554</v>
      </c>
      <c r="C1009" s="2" t="s">
        <v>1555</v>
      </c>
      <c r="D1009" s="2" t="s">
        <v>372</v>
      </c>
      <c r="E1009" s="2" t="s">
        <v>1556</v>
      </c>
      <c r="F1009" s="2" t="s">
        <v>374</v>
      </c>
      <c r="G1009" s="2" t="s">
        <v>1557</v>
      </c>
      <c r="H1009" s="3" t="s">
        <v>8</v>
      </c>
      <c r="I1009" s="2" t="s">
        <v>319</v>
      </c>
      <c r="J1009" s="2" t="s">
        <v>150</v>
      </c>
      <c r="K1009" s="2" t="s">
        <v>151</v>
      </c>
      <c r="L1009" s="2" t="s">
        <v>152</v>
      </c>
      <c r="M1009" s="2">
        <v>1</v>
      </c>
      <c r="N1009" s="10" t="s">
        <v>875</v>
      </c>
    </row>
    <row r="1010" spans="1:14" x14ac:dyDescent="0.2">
      <c r="A1010" s="2">
        <v>1838</v>
      </c>
      <c r="B1010" s="2" t="s">
        <v>410</v>
      </c>
      <c r="C1010" s="2" t="s">
        <v>411</v>
      </c>
      <c r="D1010" s="2" t="s">
        <v>123</v>
      </c>
      <c r="E1010" s="2" t="s">
        <v>412</v>
      </c>
      <c r="F1010" s="2" t="s">
        <v>325</v>
      </c>
      <c r="G1010" s="2" t="s">
        <v>413</v>
      </c>
      <c r="H1010" s="3" t="s">
        <v>8</v>
      </c>
      <c r="I1010" s="2" t="s">
        <v>319</v>
      </c>
      <c r="J1010" s="2" t="s">
        <v>150</v>
      </c>
      <c r="K1010" s="2" t="s">
        <v>151</v>
      </c>
      <c r="L1010" s="2" t="s">
        <v>152</v>
      </c>
      <c r="M1010" s="2">
        <v>1</v>
      </c>
      <c r="N1010" s="10" t="s">
        <v>875</v>
      </c>
    </row>
    <row r="1011" spans="1:14" x14ac:dyDescent="0.2">
      <c r="A1011" s="2">
        <v>2077</v>
      </c>
      <c r="B1011" s="2" t="s">
        <v>282</v>
      </c>
      <c r="C1011" s="2" t="s">
        <v>283</v>
      </c>
      <c r="D1011" s="2" t="s">
        <v>48</v>
      </c>
      <c r="E1011" s="2" t="s">
        <v>284</v>
      </c>
      <c r="F1011" s="2" t="s">
        <v>285</v>
      </c>
      <c r="G1011" s="2" t="s">
        <v>286</v>
      </c>
      <c r="H1011" s="3" t="s">
        <v>8</v>
      </c>
      <c r="I1011" s="2" t="s">
        <v>85</v>
      </c>
      <c r="J1011" s="2" t="s">
        <v>150</v>
      </c>
      <c r="K1011" s="2" t="s">
        <v>151</v>
      </c>
      <c r="L1011" s="2" t="s">
        <v>152</v>
      </c>
      <c r="M1011" s="2">
        <v>1</v>
      </c>
      <c r="N1011" s="10" t="s">
        <v>875</v>
      </c>
    </row>
    <row r="1012" spans="1:14" x14ac:dyDescent="0.2">
      <c r="A1012" s="2">
        <v>2191</v>
      </c>
      <c r="B1012" s="2" t="s">
        <v>221</v>
      </c>
      <c r="C1012" s="2" t="s">
        <v>222</v>
      </c>
      <c r="D1012" s="2" t="s">
        <v>187</v>
      </c>
      <c r="E1012" s="2" t="s">
        <v>223</v>
      </c>
      <c r="F1012" s="2" t="s">
        <v>224</v>
      </c>
      <c r="G1012" s="2" t="s">
        <v>225</v>
      </c>
      <c r="H1012" s="3" t="s">
        <v>8</v>
      </c>
      <c r="I1012" s="2" t="s">
        <v>226</v>
      </c>
      <c r="J1012" s="2" t="s">
        <v>150</v>
      </c>
      <c r="K1012" s="2" t="s">
        <v>151</v>
      </c>
      <c r="L1012" s="2" t="s">
        <v>152</v>
      </c>
      <c r="M1012" s="2">
        <v>1</v>
      </c>
      <c r="N1012" s="9" t="s">
        <v>875</v>
      </c>
    </row>
    <row r="1013" spans="1:14" x14ac:dyDescent="0.2">
      <c r="A1013" s="2">
        <v>2245</v>
      </c>
      <c r="B1013" s="2" t="s">
        <v>193</v>
      </c>
      <c r="C1013" s="2" t="s">
        <v>194</v>
      </c>
      <c r="D1013" s="2" t="s">
        <v>187</v>
      </c>
      <c r="E1013" s="2" t="s">
        <v>195</v>
      </c>
      <c r="F1013" s="2" t="s">
        <v>189</v>
      </c>
      <c r="G1013" s="2" t="s">
        <v>196</v>
      </c>
      <c r="H1013" s="3" t="s">
        <v>8</v>
      </c>
      <c r="I1013" s="2" t="s">
        <v>197</v>
      </c>
      <c r="J1013" s="2" t="s">
        <v>150</v>
      </c>
      <c r="K1013" s="2" t="s">
        <v>151</v>
      </c>
      <c r="L1013" s="2" t="s">
        <v>152</v>
      </c>
      <c r="M1013" s="2">
        <v>1</v>
      </c>
      <c r="N1013" s="9" t="s">
        <v>875</v>
      </c>
    </row>
    <row r="1014" spans="1:14" x14ac:dyDescent="0.2">
      <c r="A1014" s="2">
        <v>2275</v>
      </c>
      <c r="B1014" s="2" t="s">
        <v>169</v>
      </c>
      <c r="C1014" s="2" t="s">
        <v>170</v>
      </c>
      <c r="D1014" s="2" t="s">
        <v>15</v>
      </c>
      <c r="E1014" s="2" t="s">
        <v>171</v>
      </c>
      <c r="F1014" s="2" t="s">
        <v>172</v>
      </c>
      <c r="G1014" s="2" t="s">
        <v>173</v>
      </c>
      <c r="H1014" s="3" t="s">
        <v>8</v>
      </c>
      <c r="I1014" s="2" t="s">
        <v>17</v>
      </c>
      <c r="J1014" s="2" t="s">
        <v>150</v>
      </c>
      <c r="K1014" s="2" t="s">
        <v>151</v>
      </c>
      <c r="L1014" s="2" t="s">
        <v>152</v>
      </c>
      <c r="M1014" s="2">
        <v>1</v>
      </c>
      <c r="N1014" s="9" t="s">
        <v>875</v>
      </c>
    </row>
    <row r="1015" spans="1:14" x14ac:dyDescent="0.2">
      <c r="A1015" s="2">
        <v>2291</v>
      </c>
      <c r="B1015" s="2" t="s">
        <v>146</v>
      </c>
      <c r="C1015" s="2" t="s">
        <v>147</v>
      </c>
      <c r="D1015" s="2" t="s">
        <v>39</v>
      </c>
      <c r="E1015" s="2" t="s">
        <v>148</v>
      </c>
      <c r="F1015" s="2" t="s">
        <v>41</v>
      </c>
      <c r="G1015" s="2" t="s">
        <v>149</v>
      </c>
      <c r="H1015" s="3" t="s">
        <v>8</v>
      </c>
      <c r="I1015" s="2" t="s">
        <v>43</v>
      </c>
      <c r="J1015" s="2" t="s">
        <v>150</v>
      </c>
      <c r="K1015" s="2" t="s">
        <v>151</v>
      </c>
      <c r="L1015" s="2" t="s">
        <v>152</v>
      </c>
      <c r="M1015" s="2">
        <v>1</v>
      </c>
      <c r="N1015" s="9" t="s">
        <v>875</v>
      </c>
    </row>
    <row r="1016" spans="1:14" x14ac:dyDescent="0.2">
      <c r="A1016" s="2">
        <v>2318</v>
      </c>
      <c r="B1016" s="2" t="s">
        <v>129</v>
      </c>
      <c r="C1016" s="2" t="s">
        <v>130</v>
      </c>
      <c r="D1016" s="2" t="s">
        <v>48</v>
      </c>
      <c r="E1016" s="2" t="s">
        <v>131</v>
      </c>
      <c r="F1016" s="2" t="s">
        <v>132</v>
      </c>
      <c r="G1016" s="2" t="s">
        <v>133</v>
      </c>
      <c r="H1016" s="3" t="s">
        <v>8</v>
      </c>
      <c r="I1016" s="2" t="s">
        <v>85</v>
      </c>
      <c r="J1016" s="2" t="s">
        <v>150</v>
      </c>
      <c r="K1016" s="2" t="s">
        <v>151</v>
      </c>
      <c r="L1016" s="2" t="s">
        <v>152</v>
      </c>
      <c r="M1016" s="2">
        <v>1</v>
      </c>
      <c r="N1016" s="10" t="s">
        <v>875</v>
      </c>
    </row>
    <row r="1017" spans="1:14" x14ac:dyDescent="0.2">
      <c r="A1017" s="2">
        <v>720</v>
      </c>
      <c r="B1017" s="2" t="s">
        <v>1862</v>
      </c>
      <c r="C1017" s="2" t="s">
        <v>1863</v>
      </c>
      <c r="D1017" s="2" t="s">
        <v>27</v>
      </c>
      <c r="E1017" s="2" t="s">
        <v>1864</v>
      </c>
      <c r="F1017" s="2" t="s">
        <v>679</v>
      </c>
      <c r="G1017" s="2" t="s">
        <v>1865</v>
      </c>
      <c r="H1017" s="3" t="s">
        <v>8</v>
      </c>
      <c r="I1017" s="2" t="s">
        <v>71</v>
      </c>
      <c r="J1017" s="2" t="s">
        <v>1792</v>
      </c>
      <c r="K1017" s="2" t="s">
        <v>150</v>
      </c>
      <c r="L1017" s="2" t="s">
        <v>96</v>
      </c>
      <c r="M1017" s="2">
        <v>1</v>
      </c>
      <c r="N1017" s="10" t="s">
        <v>875</v>
      </c>
    </row>
    <row r="1018" spans="1:14" x14ac:dyDescent="0.2">
      <c r="A1018" s="2">
        <v>887</v>
      </c>
      <c r="B1018" s="2" t="s">
        <v>657</v>
      </c>
      <c r="C1018" s="2" t="s">
        <v>658</v>
      </c>
      <c r="D1018" s="2" t="s">
        <v>67</v>
      </c>
      <c r="E1018" s="2" t="s">
        <v>659</v>
      </c>
      <c r="F1018" s="2" t="s">
        <v>660</v>
      </c>
      <c r="G1018" s="2" t="s">
        <v>661</v>
      </c>
      <c r="H1018" s="3" t="s">
        <v>8</v>
      </c>
      <c r="I1018" s="2" t="s">
        <v>71</v>
      </c>
      <c r="J1018" s="2" t="s">
        <v>1792</v>
      </c>
      <c r="K1018" s="2" t="s">
        <v>150</v>
      </c>
      <c r="L1018" s="2" t="s">
        <v>96</v>
      </c>
      <c r="M1018" s="2">
        <v>1</v>
      </c>
      <c r="N1018" s="9" t="s">
        <v>875</v>
      </c>
    </row>
    <row r="1019" spans="1:14" x14ac:dyDescent="0.2">
      <c r="A1019" s="2">
        <v>520</v>
      </c>
      <c r="B1019" s="2" t="s">
        <v>729</v>
      </c>
      <c r="C1019" s="2" t="s">
        <v>730</v>
      </c>
      <c r="D1019" s="2" t="s">
        <v>67</v>
      </c>
      <c r="E1019" s="2" t="s">
        <v>731</v>
      </c>
      <c r="F1019" s="2" t="s">
        <v>732</v>
      </c>
      <c r="G1019" s="2" t="s">
        <v>733</v>
      </c>
      <c r="H1019" s="3" t="s">
        <v>8</v>
      </c>
      <c r="I1019" s="2" t="s">
        <v>71</v>
      </c>
      <c r="J1019" s="2" t="s">
        <v>616</v>
      </c>
      <c r="K1019" s="2" t="s">
        <v>617</v>
      </c>
      <c r="L1019" s="2" t="s">
        <v>420</v>
      </c>
      <c r="M1019" s="2">
        <v>1</v>
      </c>
      <c r="N1019" s="2" t="s">
        <v>21</v>
      </c>
    </row>
    <row r="1020" spans="1:14" x14ac:dyDescent="0.2">
      <c r="A1020" s="2">
        <v>811</v>
      </c>
      <c r="B1020" s="2" t="s">
        <v>666</v>
      </c>
      <c r="C1020" s="2" t="s">
        <v>667</v>
      </c>
      <c r="D1020" s="2" t="s">
        <v>27</v>
      </c>
      <c r="E1020" s="2" t="s">
        <v>668</v>
      </c>
      <c r="F1020" s="2" t="s">
        <v>669</v>
      </c>
      <c r="G1020" s="2" t="s">
        <v>670</v>
      </c>
      <c r="H1020" s="3" t="s">
        <v>8</v>
      </c>
      <c r="I1020" s="2" t="s">
        <v>71</v>
      </c>
      <c r="J1020" s="2" t="s">
        <v>671</v>
      </c>
      <c r="K1020" s="2" t="s">
        <v>617</v>
      </c>
      <c r="L1020" s="2" t="s">
        <v>420</v>
      </c>
      <c r="M1020" s="2">
        <v>1</v>
      </c>
      <c r="N1020" s="2" t="s">
        <v>21</v>
      </c>
    </row>
    <row r="1021" spans="1:14" x14ac:dyDescent="0.2">
      <c r="A1021" s="2">
        <v>938</v>
      </c>
      <c r="B1021" s="2" t="s">
        <v>611</v>
      </c>
      <c r="C1021" s="2" t="s">
        <v>612</v>
      </c>
      <c r="D1021" s="2" t="s">
        <v>27</v>
      </c>
      <c r="E1021" s="2" t="s">
        <v>613</v>
      </c>
      <c r="F1021" s="2" t="s">
        <v>614</v>
      </c>
      <c r="G1021" s="2" t="s">
        <v>615</v>
      </c>
      <c r="H1021" s="3" t="s">
        <v>8</v>
      </c>
      <c r="I1021" s="2" t="s">
        <v>71</v>
      </c>
      <c r="J1021" s="2" t="s">
        <v>616</v>
      </c>
      <c r="K1021" s="2" t="s">
        <v>617</v>
      </c>
      <c r="L1021" s="2" t="s">
        <v>420</v>
      </c>
      <c r="M1021" s="2">
        <v>1</v>
      </c>
      <c r="N1021" s="2" t="s">
        <v>21</v>
      </c>
    </row>
    <row r="1022" spans="1:14" x14ac:dyDescent="0.2">
      <c r="A1022" s="2">
        <v>363</v>
      </c>
      <c r="B1022" s="2" t="s">
        <v>2099</v>
      </c>
      <c r="C1022" s="2" t="s">
        <v>2100</v>
      </c>
      <c r="D1022" s="2" t="s">
        <v>315</v>
      </c>
      <c r="E1022" s="2" t="s">
        <v>2101</v>
      </c>
      <c r="F1022" s="2" t="s">
        <v>1308</v>
      </c>
      <c r="G1022" s="2" t="s">
        <v>2102</v>
      </c>
      <c r="H1022" s="3" t="s">
        <v>8</v>
      </c>
      <c r="I1022" s="2" t="s">
        <v>319</v>
      </c>
      <c r="J1022" s="2" t="s">
        <v>1179</v>
      </c>
      <c r="K1022" s="2" t="s">
        <v>1056</v>
      </c>
      <c r="L1022" s="2" t="s">
        <v>141</v>
      </c>
      <c r="M1022" s="2">
        <v>1</v>
      </c>
      <c r="N1022" s="10" t="s">
        <v>875</v>
      </c>
    </row>
    <row r="1023" spans="1:14" x14ac:dyDescent="0.2">
      <c r="A1023" s="2">
        <v>417</v>
      </c>
      <c r="B1023" s="2" t="s">
        <v>2062</v>
      </c>
      <c r="C1023" s="2" t="s">
        <v>2063</v>
      </c>
      <c r="D1023" s="2" t="s">
        <v>48</v>
      </c>
      <c r="E1023" s="2" t="s">
        <v>2064</v>
      </c>
      <c r="F1023" s="2" t="s">
        <v>1470</v>
      </c>
      <c r="G1023" s="2" t="s">
        <v>2065</v>
      </c>
      <c r="H1023" s="3" t="s">
        <v>8</v>
      </c>
      <c r="I1023" s="2" t="s">
        <v>85</v>
      </c>
      <c r="J1023" s="2" t="s">
        <v>1179</v>
      </c>
      <c r="K1023" s="2" t="s">
        <v>1056</v>
      </c>
      <c r="L1023" s="2" t="s">
        <v>141</v>
      </c>
      <c r="M1023" s="2">
        <v>1</v>
      </c>
      <c r="N1023" s="10" t="s">
        <v>875</v>
      </c>
    </row>
    <row r="1024" spans="1:14" x14ac:dyDescent="0.2">
      <c r="A1024" s="2">
        <v>425</v>
      </c>
      <c r="B1024" s="2" t="s">
        <v>774</v>
      </c>
      <c r="C1024" s="2" t="s">
        <v>775</v>
      </c>
      <c r="D1024" s="2" t="s">
        <v>48</v>
      </c>
      <c r="E1024" s="2" t="s">
        <v>776</v>
      </c>
      <c r="F1024" s="2" t="s">
        <v>777</v>
      </c>
      <c r="G1024" s="2" t="s">
        <v>778</v>
      </c>
      <c r="H1024" s="3" t="s">
        <v>8</v>
      </c>
      <c r="I1024" s="2" t="s">
        <v>85</v>
      </c>
      <c r="J1024" s="2" t="s">
        <v>1179</v>
      </c>
      <c r="K1024" s="2" t="s">
        <v>1056</v>
      </c>
      <c r="L1024" s="2" t="s">
        <v>141</v>
      </c>
      <c r="M1024" s="2">
        <v>1</v>
      </c>
      <c r="N1024" s="10" t="s">
        <v>875</v>
      </c>
    </row>
    <row r="1025" spans="1:14" x14ac:dyDescent="0.2">
      <c r="A1025" s="2">
        <v>611</v>
      </c>
      <c r="B1025" s="2" t="s">
        <v>1938</v>
      </c>
      <c r="C1025" s="2" t="s">
        <v>1939</v>
      </c>
      <c r="D1025" s="2" t="s">
        <v>67</v>
      </c>
      <c r="E1025" s="2" t="s">
        <v>1940</v>
      </c>
      <c r="F1025" s="2" t="s">
        <v>1932</v>
      </c>
      <c r="G1025" s="2" t="s">
        <v>1941</v>
      </c>
      <c r="H1025" s="3" t="s">
        <v>8</v>
      </c>
      <c r="I1025" s="2" t="s">
        <v>31</v>
      </c>
      <c r="J1025" s="2" t="s">
        <v>1179</v>
      </c>
      <c r="K1025" s="2" t="s">
        <v>1056</v>
      </c>
      <c r="L1025" s="2" t="s">
        <v>141</v>
      </c>
      <c r="M1025" s="2">
        <v>1</v>
      </c>
      <c r="N1025" s="10" t="s">
        <v>875</v>
      </c>
    </row>
    <row r="1026" spans="1:14" x14ac:dyDescent="0.2">
      <c r="A1026" s="2">
        <v>1039</v>
      </c>
      <c r="B1026" s="2" t="s">
        <v>1723</v>
      </c>
      <c r="C1026" s="2" t="s">
        <v>1724</v>
      </c>
      <c r="D1026" s="2" t="s">
        <v>123</v>
      </c>
      <c r="E1026" s="2" t="s">
        <v>1725</v>
      </c>
      <c r="F1026" s="2" t="s">
        <v>325</v>
      </c>
      <c r="G1026" s="2" t="s">
        <v>1726</v>
      </c>
      <c r="H1026" s="3" t="s">
        <v>8</v>
      </c>
      <c r="I1026" s="2" t="s">
        <v>319</v>
      </c>
      <c r="J1026" s="2" t="s">
        <v>1179</v>
      </c>
      <c r="K1026" s="2" t="s">
        <v>1056</v>
      </c>
      <c r="L1026" s="2" t="s">
        <v>141</v>
      </c>
      <c r="M1026" s="2">
        <v>1</v>
      </c>
      <c r="N1026" s="10" t="s">
        <v>875</v>
      </c>
    </row>
    <row r="1027" spans="1:14" x14ac:dyDescent="0.2">
      <c r="A1027" s="2">
        <v>1142</v>
      </c>
      <c r="B1027" s="2" t="s">
        <v>558</v>
      </c>
      <c r="C1027" s="2" t="s">
        <v>559</v>
      </c>
      <c r="D1027" s="2" t="s">
        <v>123</v>
      </c>
      <c r="E1027" s="2" t="s">
        <v>560</v>
      </c>
      <c r="F1027" s="2" t="s">
        <v>561</v>
      </c>
      <c r="G1027" s="2" t="s">
        <v>562</v>
      </c>
      <c r="H1027" s="3" t="s">
        <v>8</v>
      </c>
      <c r="I1027" s="2" t="s">
        <v>319</v>
      </c>
      <c r="J1027" s="2" t="s">
        <v>1179</v>
      </c>
      <c r="K1027" s="2" t="s">
        <v>1056</v>
      </c>
      <c r="L1027" s="2" t="s">
        <v>141</v>
      </c>
      <c r="M1027" s="2">
        <v>1</v>
      </c>
      <c r="N1027" s="10" t="s">
        <v>875</v>
      </c>
    </row>
    <row r="1028" spans="1:14" x14ac:dyDescent="0.2">
      <c r="A1028" s="2">
        <v>1198</v>
      </c>
      <c r="B1028" s="2" t="s">
        <v>1625</v>
      </c>
      <c r="C1028" s="2" t="s">
        <v>1626</v>
      </c>
      <c r="D1028" s="2" t="s">
        <v>123</v>
      </c>
      <c r="E1028" s="2" t="s">
        <v>1627</v>
      </c>
      <c r="F1028" s="2" t="s">
        <v>607</v>
      </c>
      <c r="G1028" s="2" t="s">
        <v>1628</v>
      </c>
      <c r="H1028" s="3" t="s">
        <v>8</v>
      </c>
      <c r="I1028" s="2" t="s">
        <v>319</v>
      </c>
      <c r="J1028" s="2" t="s">
        <v>1179</v>
      </c>
      <c r="K1028" s="2" t="s">
        <v>1056</v>
      </c>
      <c r="L1028" s="2" t="s">
        <v>141</v>
      </c>
      <c r="M1028" s="2">
        <v>1</v>
      </c>
      <c r="N1028" s="10" t="s">
        <v>875</v>
      </c>
    </row>
    <row r="1029" spans="1:14" x14ac:dyDescent="0.2">
      <c r="A1029" s="2">
        <v>1355</v>
      </c>
      <c r="B1029" s="2" t="s">
        <v>544</v>
      </c>
      <c r="C1029" s="2" t="s">
        <v>545</v>
      </c>
      <c r="D1029" s="2" t="s">
        <v>27</v>
      </c>
      <c r="E1029" s="2" t="s">
        <v>546</v>
      </c>
      <c r="F1029" s="2" t="s">
        <v>27</v>
      </c>
      <c r="G1029" s="2" t="s">
        <v>547</v>
      </c>
      <c r="H1029" s="3" t="s">
        <v>8</v>
      </c>
      <c r="I1029" s="2" t="s">
        <v>31</v>
      </c>
      <c r="J1029" s="2" t="s">
        <v>1179</v>
      </c>
      <c r="K1029" s="2" t="s">
        <v>1056</v>
      </c>
      <c r="L1029" s="2" t="s">
        <v>141</v>
      </c>
      <c r="M1029" s="2">
        <v>1</v>
      </c>
      <c r="N1029" s="10" t="s">
        <v>875</v>
      </c>
    </row>
    <row r="1030" spans="1:14" x14ac:dyDescent="0.2">
      <c r="A1030" s="2">
        <v>1401</v>
      </c>
      <c r="B1030" s="2" t="s">
        <v>537</v>
      </c>
      <c r="C1030" s="2" t="s">
        <v>538</v>
      </c>
      <c r="D1030" s="2" t="s">
        <v>123</v>
      </c>
      <c r="E1030" s="2" t="s">
        <v>539</v>
      </c>
      <c r="F1030" s="2" t="s">
        <v>424</v>
      </c>
      <c r="G1030" s="2" t="s">
        <v>540</v>
      </c>
      <c r="H1030" s="3" t="s">
        <v>8</v>
      </c>
      <c r="I1030" s="2" t="s">
        <v>319</v>
      </c>
      <c r="J1030" s="2" t="s">
        <v>1055</v>
      </c>
      <c r="K1030" s="2" t="s">
        <v>1056</v>
      </c>
      <c r="L1030" s="2" t="s">
        <v>141</v>
      </c>
      <c r="M1030" s="2">
        <v>1</v>
      </c>
      <c r="N1030" s="10" t="s">
        <v>875</v>
      </c>
    </row>
    <row r="1031" spans="1:14" x14ac:dyDescent="0.2">
      <c r="A1031" s="2">
        <v>1403</v>
      </c>
      <c r="B1031" s="2" t="s">
        <v>537</v>
      </c>
      <c r="C1031" s="2" t="s">
        <v>538</v>
      </c>
      <c r="D1031" s="2" t="s">
        <v>123</v>
      </c>
      <c r="E1031" s="2" t="s">
        <v>539</v>
      </c>
      <c r="F1031" s="2" t="s">
        <v>424</v>
      </c>
      <c r="G1031" s="2" t="s">
        <v>540</v>
      </c>
      <c r="H1031" s="3" t="s">
        <v>8</v>
      </c>
      <c r="I1031" s="2" t="s">
        <v>319</v>
      </c>
      <c r="J1031" s="2" t="s">
        <v>1179</v>
      </c>
      <c r="K1031" s="2" t="s">
        <v>1056</v>
      </c>
      <c r="L1031" s="2" t="s">
        <v>141</v>
      </c>
      <c r="M1031" s="2">
        <v>1</v>
      </c>
      <c r="N1031" s="10" t="s">
        <v>875</v>
      </c>
    </row>
    <row r="1032" spans="1:14" x14ac:dyDescent="0.2">
      <c r="A1032" s="2">
        <v>1902</v>
      </c>
      <c r="B1032" s="2" t="s">
        <v>1301</v>
      </c>
      <c r="C1032" s="2" t="s">
        <v>1302</v>
      </c>
      <c r="D1032" s="2" t="s">
        <v>48</v>
      </c>
      <c r="E1032" s="2" t="s">
        <v>1303</v>
      </c>
      <c r="F1032" s="2" t="s">
        <v>529</v>
      </c>
      <c r="G1032" s="2" t="s">
        <v>1304</v>
      </c>
      <c r="H1032" s="3" t="s">
        <v>8</v>
      </c>
      <c r="I1032" s="2" t="s">
        <v>367</v>
      </c>
      <c r="J1032" s="2" t="s">
        <v>1179</v>
      </c>
      <c r="K1032" s="2" t="s">
        <v>1056</v>
      </c>
      <c r="L1032" s="2" t="s">
        <v>141</v>
      </c>
      <c r="M1032" s="2">
        <v>1</v>
      </c>
      <c r="N1032" s="10" t="s">
        <v>875</v>
      </c>
    </row>
    <row r="1033" spans="1:14" x14ac:dyDescent="0.2">
      <c r="A1033" s="2">
        <v>1952</v>
      </c>
      <c r="B1033" s="2" t="s">
        <v>370</v>
      </c>
      <c r="C1033" s="2" t="s">
        <v>371</v>
      </c>
      <c r="D1033" s="2" t="s">
        <v>372</v>
      </c>
      <c r="E1033" s="2" t="s">
        <v>373</v>
      </c>
      <c r="F1033" s="2" t="s">
        <v>374</v>
      </c>
      <c r="G1033" s="2" t="s">
        <v>375</v>
      </c>
      <c r="H1033" s="3" t="s">
        <v>8</v>
      </c>
      <c r="I1033" s="2" t="s">
        <v>319</v>
      </c>
      <c r="J1033" s="2" t="s">
        <v>1179</v>
      </c>
      <c r="K1033" s="2" t="s">
        <v>1056</v>
      </c>
      <c r="L1033" s="2" t="s">
        <v>141</v>
      </c>
      <c r="M1033" s="2">
        <v>1</v>
      </c>
      <c r="N1033" s="10" t="s">
        <v>875</v>
      </c>
    </row>
    <row r="1034" spans="1:14" x14ac:dyDescent="0.2">
      <c r="A1034" s="2">
        <v>2180</v>
      </c>
      <c r="B1034" s="2" t="s">
        <v>1175</v>
      </c>
      <c r="C1034" s="2" t="s">
        <v>1176</v>
      </c>
      <c r="D1034" s="2" t="s">
        <v>48</v>
      </c>
      <c r="E1034" s="2" t="s">
        <v>1177</v>
      </c>
      <c r="F1034" s="2" t="s">
        <v>529</v>
      </c>
      <c r="G1034" s="2" t="s">
        <v>1178</v>
      </c>
      <c r="H1034" s="3" t="s">
        <v>8</v>
      </c>
      <c r="I1034" s="2" t="s">
        <v>367</v>
      </c>
      <c r="J1034" s="2" t="s">
        <v>1179</v>
      </c>
      <c r="K1034" s="2" t="s">
        <v>1056</v>
      </c>
      <c r="L1034" s="2" t="s">
        <v>141</v>
      </c>
      <c r="M1034" s="2">
        <v>1</v>
      </c>
      <c r="N1034" s="10" t="s">
        <v>875</v>
      </c>
    </row>
    <row r="1035" spans="1:14" x14ac:dyDescent="0.2">
      <c r="A1035" s="2">
        <v>2335</v>
      </c>
      <c r="B1035" s="2" t="s">
        <v>1050</v>
      </c>
      <c r="C1035" s="2" t="s">
        <v>1051</v>
      </c>
      <c r="D1035" s="2" t="s">
        <v>315</v>
      </c>
      <c r="E1035" s="2" t="s">
        <v>1052</v>
      </c>
      <c r="F1035" s="2" t="s">
        <v>1053</v>
      </c>
      <c r="G1035" s="2" t="s">
        <v>1054</v>
      </c>
      <c r="H1035" s="3" t="s">
        <v>8</v>
      </c>
      <c r="I1035" s="2" t="s">
        <v>713</v>
      </c>
      <c r="J1035" s="2" t="s">
        <v>1055</v>
      </c>
      <c r="K1035" s="2" t="s">
        <v>1056</v>
      </c>
      <c r="L1035" s="2" t="s">
        <v>141</v>
      </c>
      <c r="M1035" s="2">
        <v>1</v>
      </c>
      <c r="N1035" s="10" t="s">
        <v>875</v>
      </c>
    </row>
    <row r="1036" spans="1:14" x14ac:dyDescent="0.2">
      <c r="A1036" s="2">
        <v>1</v>
      </c>
      <c r="B1036" s="2" t="s">
        <v>1406</v>
      </c>
      <c r="C1036" s="2" t="s">
        <v>1407</v>
      </c>
      <c r="D1036" s="2" t="s">
        <v>27</v>
      </c>
      <c r="E1036" s="2" t="s">
        <v>1408</v>
      </c>
      <c r="F1036" s="2" t="s">
        <v>1409</v>
      </c>
      <c r="G1036" s="2" t="s">
        <v>6139</v>
      </c>
      <c r="H1036" s="3" t="s">
        <v>8</v>
      </c>
      <c r="I1036" s="2" t="s">
        <v>71</v>
      </c>
      <c r="J1036" s="2" t="s">
        <v>142</v>
      </c>
      <c r="K1036" s="2" t="s">
        <v>143</v>
      </c>
      <c r="L1036" s="2" t="s">
        <v>141</v>
      </c>
      <c r="M1036" s="2">
        <v>1</v>
      </c>
      <c r="N1036" s="10" t="s">
        <v>875</v>
      </c>
    </row>
    <row r="1037" spans="1:14" x14ac:dyDescent="0.2">
      <c r="A1037" s="2">
        <v>11</v>
      </c>
      <c r="B1037" s="2" t="s">
        <v>1219</v>
      </c>
      <c r="C1037" s="2" t="s">
        <v>1220</v>
      </c>
      <c r="D1037" s="2" t="s">
        <v>48</v>
      </c>
      <c r="E1037" s="2" t="s">
        <v>1221</v>
      </c>
      <c r="F1037" s="2" t="s">
        <v>285</v>
      </c>
      <c r="G1037" s="2" t="s">
        <v>6133</v>
      </c>
      <c r="H1037" s="3" t="s">
        <v>8</v>
      </c>
      <c r="I1037" s="2" t="s">
        <v>85</v>
      </c>
      <c r="J1037" s="2" t="s">
        <v>142</v>
      </c>
      <c r="K1037" s="2" t="s">
        <v>143</v>
      </c>
      <c r="L1037" s="2" t="s">
        <v>141</v>
      </c>
      <c r="M1037" s="2">
        <v>1</v>
      </c>
      <c r="N1037" s="10" t="s">
        <v>875</v>
      </c>
    </row>
    <row r="1038" spans="1:14" x14ac:dyDescent="0.2">
      <c r="A1038" s="2">
        <v>15</v>
      </c>
      <c r="B1038" s="2" t="s">
        <v>1219</v>
      </c>
      <c r="C1038" s="2" t="s">
        <v>1220</v>
      </c>
      <c r="D1038" s="2" t="s">
        <v>48</v>
      </c>
      <c r="E1038" s="2" t="s">
        <v>1221</v>
      </c>
      <c r="F1038" s="2" t="s">
        <v>285</v>
      </c>
      <c r="G1038" s="2" t="s">
        <v>6133</v>
      </c>
      <c r="H1038" s="3" t="s">
        <v>8</v>
      </c>
      <c r="I1038" s="2" t="s">
        <v>85</v>
      </c>
      <c r="J1038" s="2" t="s">
        <v>142</v>
      </c>
      <c r="K1038" s="2" t="s">
        <v>143</v>
      </c>
      <c r="L1038" s="2" t="s">
        <v>141</v>
      </c>
      <c r="M1038" s="2">
        <v>1</v>
      </c>
      <c r="N1038" s="10" t="s">
        <v>875</v>
      </c>
    </row>
    <row r="1039" spans="1:14" x14ac:dyDescent="0.2">
      <c r="A1039" s="2">
        <v>29</v>
      </c>
      <c r="B1039" s="2" t="s">
        <v>2280</v>
      </c>
      <c r="C1039" s="2" t="s">
        <v>2281</v>
      </c>
      <c r="D1039" s="2" t="s">
        <v>81</v>
      </c>
      <c r="E1039" s="2" t="s">
        <v>2282</v>
      </c>
      <c r="F1039" s="2" t="s">
        <v>2266</v>
      </c>
      <c r="G1039" s="2" t="s">
        <v>2283</v>
      </c>
      <c r="H1039" s="3" t="s">
        <v>8</v>
      </c>
      <c r="I1039" s="2" t="s">
        <v>85</v>
      </c>
      <c r="J1039" s="2" t="s">
        <v>142</v>
      </c>
      <c r="K1039" s="2" t="s">
        <v>143</v>
      </c>
      <c r="L1039" s="2" t="s">
        <v>141</v>
      </c>
      <c r="M1039" s="2">
        <v>1</v>
      </c>
      <c r="N1039" s="10" t="s">
        <v>875</v>
      </c>
    </row>
    <row r="1040" spans="1:14" x14ac:dyDescent="0.2">
      <c r="A1040" s="2">
        <v>57</v>
      </c>
      <c r="B1040" s="2" t="s">
        <v>863</v>
      </c>
      <c r="C1040" s="2" t="s">
        <v>864</v>
      </c>
      <c r="D1040" s="2" t="s">
        <v>48</v>
      </c>
      <c r="E1040" s="2" t="s">
        <v>865</v>
      </c>
      <c r="F1040" s="2" t="s">
        <v>866</v>
      </c>
      <c r="G1040" s="2" t="s">
        <v>867</v>
      </c>
      <c r="H1040" s="3" t="s">
        <v>8</v>
      </c>
      <c r="I1040" s="2" t="s">
        <v>85</v>
      </c>
      <c r="J1040" s="2" t="s">
        <v>142</v>
      </c>
      <c r="K1040" s="2" t="s">
        <v>143</v>
      </c>
      <c r="L1040" s="2" t="s">
        <v>141</v>
      </c>
      <c r="M1040" s="2">
        <v>1</v>
      </c>
      <c r="N1040" s="10" t="s">
        <v>875</v>
      </c>
    </row>
    <row r="1041" spans="1:14" x14ac:dyDescent="0.2">
      <c r="A1041" s="2">
        <v>68</v>
      </c>
      <c r="B1041" s="2" t="s">
        <v>859</v>
      </c>
      <c r="C1041" s="2" t="s">
        <v>860</v>
      </c>
      <c r="D1041" s="2" t="s">
        <v>48</v>
      </c>
      <c r="E1041" s="2" t="s">
        <v>861</v>
      </c>
      <c r="F1041" s="2" t="s">
        <v>529</v>
      </c>
      <c r="G1041" s="2" t="s">
        <v>862</v>
      </c>
      <c r="H1041" s="3" t="s">
        <v>8</v>
      </c>
      <c r="I1041" s="2" t="s">
        <v>85</v>
      </c>
      <c r="J1041" s="2" t="s">
        <v>142</v>
      </c>
      <c r="K1041" s="2" t="s">
        <v>143</v>
      </c>
      <c r="L1041" s="2" t="s">
        <v>141</v>
      </c>
      <c r="M1041" s="2">
        <v>1</v>
      </c>
      <c r="N1041" s="10" t="s">
        <v>875</v>
      </c>
    </row>
    <row r="1042" spans="1:14" x14ac:dyDescent="0.2">
      <c r="A1042" s="2">
        <v>86</v>
      </c>
      <c r="B1042" s="2" t="s">
        <v>2228</v>
      </c>
      <c r="C1042" s="2" t="s">
        <v>2229</v>
      </c>
      <c r="D1042" s="2" t="s">
        <v>48</v>
      </c>
      <c r="E1042" s="2" t="s">
        <v>2230</v>
      </c>
      <c r="F1042" s="2" t="s">
        <v>2231</v>
      </c>
      <c r="G1042" s="2" t="s">
        <v>2232</v>
      </c>
      <c r="H1042" s="3" t="s">
        <v>8</v>
      </c>
      <c r="I1042" s="2" t="s">
        <v>367</v>
      </c>
      <c r="J1042" s="2" t="s">
        <v>142</v>
      </c>
      <c r="K1042" s="2" t="s">
        <v>143</v>
      </c>
      <c r="L1042" s="2" t="s">
        <v>141</v>
      </c>
      <c r="M1042" s="2">
        <v>1</v>
      </c>
      <c r="N1042" s="10" t="s">
        <v>875</v>
      </c>
    </row>
    <row r="1043" spans="1:14" x14ac:dyDescent="0.2">
      <c r="A1043" s="2">
        <v>115</v>
      </c>
      <c r="B1043" s="2" t="s">
        <v>2207</v>
      </c>
      <c r="C1043" s="2" t="s">
        <v>2208</v>
      </c>
      <c r="D1043" s="2" t="s">
        <v>48</v>
      </c>
      <c r="E1043" s="2" t="s">
        <v>2209</v>
      </c>
      <c r="F1043" s="2" t="s">
        <v>760</v>
      </c>
      <c r="G1043" s="2" t="s">
        <v>2210</v>
      </c>
      <c r="H1043" s="3" t="s">
        <v>8</v>
      </c>
      <c r="I1043" s="2" t="s">
        <v>367</v>
      </c>
      <c r="J1043" s="2" t="s">
        <v>142</v>
      </c>
      <c r="K1043" s="2" t="s">
        <v>143</v>
      </c>
      <c r="L1043" s="2" t="s">
        <v>141</v>
      </c>
      <c r="M1043" s="2">
        <v>1</v>
      </c>
      <c r="N1043" s="10" t="s">
        <v>875</v>
      </c>
    </row>
    <row r="1044" spans="1:14" x14ac:dyDescent="0.2">
      <c r="A1044" s="2">
        <v>122</v>
      </c>
      <c r="B1044" s="2" t="s">
        <v>2203</v>
      </c>
      <c r="C1044" s="2" t="s">
        <v>2204</v>
      </c>
      <c r="D1044" s="2" t="s">
        <v>48</v>
      </c>
      <c r="E1044" s="2" t="s">
        <v>2205</v>
      </c>
      <c r="F1044" s="2" t="s">
        <v>57</v>
      </c>
      <c r="G1044" s="2" t="s">
        <v>2206</v>
      </c>
      <c r="H1044" s="3" t="s">
        <v>8</v>
      </c>
      <c r="I1044" s="2" t="s">
        <v>59</v>
      </c>
      <c r="J1044" s="2" t="s">
        <v>142</v>
      </c>
      <c r="K1044" s="2" t="s">
        <v>143</v>
      </c>
      <c r="L1044" s="2" t="s">
        <v>141</v>
      </c>
      <c r="M1044" s="2">
        <v>1</v>
      </c>
      <c r="N1044" s="10" t="s">
        <v>875</v>
      </c>
    </row>
    <row r="1045" spans="1:14" x14ac:dyDescent="0.2">
      <c r="A1045" s="2">
        <v>156</v>
      </c>
      <c r="B1045" s="2" t="s">
        <v>839</v>
      </c>
      <c r="C1045" s="2" t="s">
        <v>840</v>
      </c>
      <c r="D1045" s="2" t="s">
        <v>48</v>
      </c>
      <c r="E1045" s="2" t="s">
        <v>841</v>
      </c>
      <c r="F1045" s="2" t="s">
        <v>842</v>
      </c>
      <c r="G1045" s="2" t="s">
        <v>843</v>
      </c>
      <c r="H1045" s="3" t="s">
        <v>8</v>
      </c>
      <c r="I1045" s="2" t="s">
        <v>85</v>
      </c>
      <c r="J1045" s="2" t="s">
        <v>142</v>
      </c>
      <c r="K1045" s="2" t="s">
        <v>143</v>
      </c>
      <c r="L1045" s="2" t="s">
        <v>141</v>
      </c>
      <c r="M1045" s="2">
        <v>1</v>
      </c>
      <c r="N1045" s="10" t="s">
        <v>875</v>
      </c>
    </row>
    <row r="1046" spans="1:14" x14ac:dyDescent="0.2">
      <c r="A1046" s="2">
        <v>162</v>
      </c>
      <c r="B1046" s="2" t="s">
        <v>835</v>
      </c>
      <c r="C1046" s="2" t="s">
        <v>836</v>
      </c>
      <c r="D1046" s="2" t="s">
        <v>67</v>
      </c>
      <c r="E1046" s="2" t="s">
        <v>837</v>
      </c>
      <c r="F1046" s="2" t="s">
        <v>597</v>
      </c>
      <c r="G1046" s="2" t="s">
        <v>838</v>
      </c>
      <c r="H1046" s="3" t="s">
        <v>8</v>
      </c>
      <c r="I1046" s="2" t="s">
        <v>71</v>
      </c>
      <c r="J1046" s="2" t="s">
        <v>142</v>
      </c>
      <c r="K1046" s="2" t="s">
        <v>143</v>
      </c>
      <c r="L1046" s="2" t="s">
        <v>141</v>
      </c>
      <c r="M1046" s="2">
        <v>1</v>
      </c>
      <c r="N1046" s="10" t="s">
        <v>875</v>
      </c>
    </row>
    <row r="1047" spans="1:14" x14ac:dyDescent="0.2">
      <c r="A1047" s="2">
        <v>188</v>
      </c>
      <c r="B1047" s="2" t="s">
        <v>2164</v>
      </c>
      <c r="C1047" s="2" t="s">
        <v>2165</v>
      </c>
      <c r="D1047" s="2" t="s">
        <v>48</v>
      </c>
      <c r="E1047" s="2" t="s">
        <v>2166</v>
      </c>
      <c r="F1047" s="2" t="s">
        <v>285</v>
      </c>
      <c r="G1047" s="2" t="s">
        <v>2167</v>
      </c>
      <c r="H1047" s="3" t="s">
        <v>8</v>
      </c>
      <c r="I1047" s="2" t="s">
        <v>85</v>
      </c>
      <c r="J1047" s="2" t="s">
        <v>142</v>
      </c>
      <c r="K1047" s="2" t="s">
        <v>143</v>
      </c>
      <c r="L1047" s="2" t="s">
        <v>141</v>
      </c>
      <c r="M1047" s="2">
        <v>1</v>
      </c>
      <c r="N1047" s="10" t="s">
        <v>875</v>
      </c>
    </row>
    <row r="1048" spans="1:14" x14ac:dyDescent="0.2">
      <c r="A1048" s="2">
        <v>192</v>
      </c>
      <c r="B1048" s="2" t="s">
        <v>2160</v>
      </c>
      <c r="C1048" s="2" t="s">
        <v>2161</v>
      </c>
      <c r="D1048" s="2" t="s">
        <v>48</v>
      </c>
      <c r="E1048" s="2" t="s">
        <v>2162</v>
      </c>
      <c r="F1048" s="2" t="s">
        <v>285</v>
      </c>
      <c r="G1048" s="2" t="s">
        <v>2163</v>
      </c>
      <c r="H1048" s="3" t="s">
        <v>8</v>
      </c>
      <c r="I1048" s="2" t="s">
        <v>85</v>
      </c>
      <c r="J1048" s="2" t="s">
        <v>142</v>
      </c>
      <c r="K1048" s="2" t="s">
        <v>143</v>
      </c>
      <c r="L1048" s="2" t="s">
        <v>141</v>
      </c>
      <c r="M1048" s="2">
        <v>1</v>
      </c>
      <c r="N1048" s="10" t="s">
        <v>875</v>
      </c>
    </row>
    <row r="1049" spans="1:14" x14ac:dyDescent="0.2">
      <c r="A1049" s="2">
        <v>206</v>
      </c>
      <c r="B1049" s="2" t="s">
        <v>2156</v>
      </c>
      <c r="C1049" s="2" t="s">
        <v>2157</v>
      </c>
      <c r="D1049" s="2" t="s">
        <v>123</v>
      </c>
      <c r="E1049" s="2" t="s">
        <v>2158</v>
      </c>
      <c r="F1049" s="2" t="s">
        <v>125</v>
      </c>
      <c r="G1049" s="2" t="s">
        <v>2159</v>
      </c>
      <c r="H1049" s="3" t="s">
        <v>8</v>
      </c>
      <c r="I1049" s="2" t="s">
        <v>319</v>
      </c>
      <c r="J1049" s="2" t="s">
        <v>142</v>
      </c>
      <c r="K1049" s="2" t="s">
        <v>143</v>
      </c>
      <c r="L1049" s="2" t="s">
        <v>141</v>
      </c>
      <c r="M1049" s="2">
        <v>1</v>
      </c>
      <c r="N1049" s="10" t="s">
        <v>875</v>
      </c>
    </row>
    <row r="1050" spans="1:14" x14ac:dyDescent="0.2">
      <c r="A1050" s="2">
        <v>213</v>
      </c>
      <c r="B1050" s="2" t="s">
        <v>826</v>
      </c>
      <c r="C1050" s="2" t="s">
        <v>827</v>
      </c>
      <c r="D1050" s="2" t="s">
        <v>67</v>
      </c>
      <c r="E1050" s="2" t="s">
        <v>828</v>
      </c>
      <c r="F1050" s="2" t="s">
        <v>597</v>
      </c>
      <c r="G1050" s="2" t="s">
        <v>829</v>
      </c>
      <c r="H1050" s="3" t="s">
        <v>8</v>
      </c>
      <c r="I1050" s="2" t="s">
        <v>71</v>
      </c>
      <c r="J1050" s="2" t="s">
        <v>142</v>
      </c>
      <c r="K1050" s="2" t="s">
        <v>143</v>
      </c>
      <c r="L1050" s="2" t="s">
        <v>141</v>
      </c>
      <c r="M1050" s="2">
        <v>2</v>
      </c>
      <c r="N1050" s="10" t="s">
        <v>875</v>
      </c>
    </row>
    <row r="1051" spans="1:14" x14ac:dyDescent="0.2">
      <c r="A1051" s="2">
        <v>247</v>
      </c>
      <c r="B1051" s="2" t="s">
        <v>821</v>
      </c>
      <c r="C1051" s="2" t="s">
        <v>822</v>
      </c>
      <c r="D1051" s="2" t="s">
        <v>67</v>
      </c>
      <c r="E1051" s="2" t="s">
        <v>823</v>
      </c>
      <c r="F1051" s="2" t="s">
        <v>597</v>
      </c>
      <c r="G1051" s="2" t="s">
        <v>824</v>
      </c>
      <c r="H1051" s="3" t="s">
        <v>8</v>
      </c>
      <c r="I1051" s="2" t="s">
        <v>71</v>
      </c>
      <c r="J1051" s="2" t="s">
        <v>142</v>
      </c>
      <c r="K1051" s="2" t="s">
        <v>143</v>
      </c>
      <c r="L1051" s="2" t="s">
        <v>141</v>
      </c>
      <c r="M1051" s="2">
        <v>1</v>
      </c>
      <c r="N1051" s="10" t="s">
        <v>875</v>
      </c>
    </row>
    <row r="1052" spans="1:14" x14ac:dyDescent="0.2">
      <c r="A1052" s="2">
        <v>272</v>
      </c>
      <c r="B1052" s="2" t="s">
        <v>2148</v>
      </c>
      <c r="C1052" s="2" t="s">
        <v>2149</v>
      </c>
      <c r="D1052" s="2" t="s">
        <v>48</v>
      </c>
      <c r="E1052" s="2" t="s">
        <v>2150</v>
      </c>
      <c r="F1052" s="2" t="s">
        <v>924</v>
      </c>
      <c r="G1052" s="2" t="s">
        <v>2151</v>
      </c>
      <c r="H1052" s="3" t="s">
        <v>8</v>
      </c>
      <c r="I1052" s="2" t="s">
        <v>85</v>
      </c>
      <c r="J1052" s="2" t="s">
        <v>142</v>
      </c>
      <c r="K1052" s="2" t="s">
        <v>143</v>
      </c>
      <c r="L1052" s="2" t="s">
        <v>141</v>
      </c>
      <c r="M1052" s="2">
        <v>1</v>
      </c>
      <c r="N1052" s="10" t="s">
        <v>875</v>
      </c>
    </row>
    <row r="1053" spans="1:14" x14ac:dyDescent="0.2">
      <c r="A1053" s="2">
        <v>280</v>
      </c>
      <c r="B1053" s="2" t="s">
        <v>2152</v>
      </c>
      <c r="C1053" s="2" t="s">
        <v>2153</v>
      </c>
      <c r="D1053" s="2" t="s">
        <v>123</v>
      </c>
      <c r="E1053" s="2" t="s">
        <v>2154</v>
      </c>
      <c r="F1053" s="2" t="s">
        <v>125</v>
      </c>
      <c r="G1053" s="2" t="s">
        <v>2155</v>
      </c>
      <c r="H1053" s="3" t="s">
        <v>8</v>
      </c>
      <c r="I1053" s="2" t="s">
        <v>319</v>
      </c>
      <c r="J1053" s="2" t="s">
        <v>142</v>
      </c>
      <c r="K1053" s="2" t="s">
        <v>143</v>
      </c>
      <c r="L1053" s="2" t="s">
        <v>141</v>
      </c>
      <c r="M1053" s="2">
        <v>1</v>
      </c>
      <c r="N1053" s="10" t="s">
        <v>875</v>
      </c>
    </row>
    <row r="1054" spans="1:14" x14ac:dyDescent="0.2">
      <c r="A1054" s="2">
        <v>288</v>
      </c>
      <c r="B1054" s="2" t="s">
        <v>2152</v>
      </c>
      <c r="C1054" s="2" t="s">
        <v>2153</v>
      </c>
      <c r="D1054" s="2" t="s">
        <v>123</v>
      </c>
      <c r="E1054" s="2" t="s">
        <v>2154</v>
      </c>
      <c r="F1054" s="2" t="s">
        <v>125</v>
      </c>
      <c r="G1054" s="2" t="s">
        <v>2155</v>
      </c>
      <c r="H1054" s="3" t="s">
        <v>8</v>
      </c>
      <c r="I1054" s="2" t="s">
        <v>319</v>
      </c>
      <c r="J1054" s="2" t="s">
        <v>142</v>
      </c>
      <c r="K1054" s="2" t="s">
        <v>143</v>
      </c>
      <c r="L1054" s="2" t="s">
        <v>141</v>
      </c>
      <c r="M1054" s="2">
        <v>1</v>
      </c>
      <c r="N1054" s="10" t="s">
        <v>875</v>
      </c>
    </row>
    <row r="1055" spans="1:14" x14ac:dyDescent="0.2">
      <c r="A1055" s="2">
        <v>296</v>
      </c>
      <c r="B1055" s="2" t="s">
        <v>808</v>
      </c>
      <c r="C1055" s="2" t="s">
        <v>809</v>
      </c>
      <c r="D1055" s="2" t="s">
        <v>67</v>
      </c>
      <c r="E1055" s="2" t="s">
        <v>810</v>
      </c>
      <c r="F1055" s="2" t="s">
        <v>597</v>
      </c>
      <c r="G1055" s="2" t="s">
        <v>811</v>
      </c>
      <c r="H1055" s="3" t="s">
        <v>8</v>
      </c>
      <c r="I1055" s="2" t="s">
        <v>71</v>
      </c>
      <c r="J1055" s="2" t="s">
        <v>142</v>
      </c>
      <c r="K1055" s="2" t="s">
        <v>143</v>
      </c>
      <c r="L1055" s="2" t="s">
        <v>141</v>
      </c>
      <c r="M1055" s="2">
        <v>1</v>
      </c>
      <c r="N1055" s="10" t="s">
        <v>875</v>
      </c>
    </row>
    <row r="1056" spans="1:14" x14ac:dyDescent="0.2">
      <c r="A1056" s="2">
        <v>309</v>
      </c>
      <c r="B1056" s="2" t="s">
        <v>2144</v>
      </c>
      <c r="C1056" s="2" t="s">
        <v>2145</v>
      </c>
      <c r="D1056" s="2" t="s">
        <v>48</v>
      </c>
      <c r="E1056" s="2" t="s">
        <v>2146</v>
      </c>
      <c r="F1056" s="2" t="s">
        <v>924</v>
      </c>
      <c r="G1056" s="2" t="s">
        <v>2147</v>
      </c>
      <c r="H1056" s="3" t="s">
        <v>8</v>
      </c>
      <c r="I1056" s="2" t="s">
        <v>85</v>
      </c>
      <c r="J1056" s="2" t="s">
        <v>142</v>
      </c>
      <c r="K1056" s="2" t="s">
        <v>143</v>
      </c>
      <c r="L1056" s="2" t="s">
        <v>141</v>
      </c>
      <c r="M1056" s="2">
        <v>1</v>
      </c>
      <c r="N1056" s="10" t="s">
        <v>875</v>
      </c>
    </row>
    <row r="1057" spans="1:14" x14ac:dyDescent="0.2">
      <c r="A1057" s="2">
        <v>320</v>
      </c>
      <c r="B1057" s="2" t="s">
        <v>2132</v>
      </c>
      <c r="C1057" s="2" t="s">
        <v>2133</v>
      </c>
      <c r="D1057" s="2" t="s">
        <v>48</v>
      </c>
      <c r="E1057" s="2" t="s">
        <v>2134</v>
      </c>
      <c r="F1057" s="2" t="s">
        <v>924</v>
      </c>
      <c r="G1057" s="2" t="s">
        <v>2135</v>
      </c>
      <c r="H1057" s="3" t="s">
        <v>8</v>
      </c>
      <c r="I1057" s="2" t="s">
        <v>85</v>
      </c>
      <c r="J1057" s="2" t="s">
        <v>142</v>
      </c>
      <c r="K1057" s="2" t="s">
        <v>143</v>
      </c>
      <c r="L1057" s="2" t="s">
        <v>141</v>
      </c>
      <c r="M1057" s="2">
        <v>1</v>
      </c>
      <c r="N1057" s="10" t="s">
        <v>875</v>
      </c>
    </row>
    <row r="1058" spans="1:14" x14ac:dyDescent="0.2">
      <c r="A1058" s="2">
        <v>338</v>
      </c>
      <c r="B1058" s="2" t="s">
        <v>2111</v>
      </c>
      <c r="C1058" s="2" t="s">
        <v>2112</v>
      </c>
      <c r="D1058" s="2" t="s">
        <v>123</v>
      </c>
      <c r="E1058" s="2" t="s">
        <v>2113</v>
      </c>
      <c r="F1058" s="2" t="s">
        <v>872</v>
      </c>
      <c r="G1058" s="2" t="s">
        <v>2114</v>
      </c>
      <c r="H1058" s="3" t="s">
        <v>8</v>
      </c>
      <c r="I1058" s="2" t="s">
        <v>327</v>
      </c>
      <c r="J1058" s="2" t="s">
        <v>142</v>
      </c>
      <c r="K1058" s="2" t="s">
        <v>143</v>
      </c>
      <c r="L1058" s="2" t="s">
        <v>141</v>
      </c>
      <c r="M1058" s="2">
        <v>1</v>
      </c>
      <c r="N1058" s="10" t="s">
        <v>875</v>
      </c>
    </row>
    <row r="1059" spans="1:14" x14ac:dyDescent="0.2">
      <c r="A1059" s="2">
        <v>355</v>
      </c>
      <c r="B1059" s="2" t="s">
        <v>2103</v>
      </c>
      <c r="C1059" s="2" t="s">
        <v>2104</v>
      </c>
      <c r="D1059" s="2" t="s">
        <v>123</v>
      </c>
      <c r="E1059" s="2" t="s">
        <v>2105</v>
      </c>
      <c r="F1059" s="2" t="s">
        <v>424</v>
      </c>
      <c r="G1059" s="2" t="s">
        <v>2106</v>
      </c>
      <c r="H1059" s="3" t="s">
        <v>8</v>
      </c>
      <c r="I1059" s="2" t="s">
        <v>319</v>
      </c>
      <c r="J1059" s="2" t="s">
        <v>142</v>
      </c>
      <c r="K1059" s="2" t="s">
        <v>143</v>
      </c>
      <c r="L1059" s="2" t="s">
        <v>141</v>
      </c>
      <c r="M1059" s="2">
        <v>1</v>
      </c>
      <c r="N1059" s="10" t="s">
        <v>875</v>
      </c>
    </row>
    <row r="1060" spans="1:14" x14ac:dyDescent="0.2">
      <c r="A1060" s="2">
        <v>367</v>
      </c>
      <c r="B1060" s="2" t="s">
        <v>2095</v>
      </c>
      <c r="C1060" s="2" t="s">
        <v>2096</v>
      </c>
      <c r="D1060" s="2" t="s">
        <v>315</v>
      </c>
      <c r="E1060" s="2" t="s">
        <v>2097</v>
      </c>
      <c r="F1060" s="2" t="s">
        <v>317</v>
      </c>
      <c r="G1060" s="2" t="s">
        <v>2098</v>
      </c>
      <c r="H1060" s="3" t="s">
        <v>8</v>
      </c>
      <c r="I1060" s="2" t="s">
        <v>319</v>
      </c>
      <c r="J1060" s="2" t="s">
        <v>142</v>
      </c>
      <c r="K1060" s="2" t="s">
        <v>143</v>
      </c>
      <c r="L1060" s="2" t="s">
        <v>141</v>
      </c>
      <c r="M1060" s="2">
        <v>1</v>
      </c>
      <c r="N1060" s="10" t="s">
        <v>875</v>
      </c>
    </row>
    <row r="1061" spans="1:14" x14ac:dyDescent="0.2">
      <c r="A1061" s="2">
        <v>387</v>
      </c>
      <c r="B1061" s="2" t="s">
        <v>788</v>
      </c>
      <c r="C1061" s="2" t="s">
        <v>789</v>
      </c>
      <c r="D1061" s="2" t="s">
        <v>27</v>
      </c>
      <c r="E1061" s="2" t="s">
        <v>790</v>
      </c>
      <c r="F1061" s="2" t="s">
        <v>614</v>
      </c>
      <c r="G1061" s="2" t="s">
        <v>791</v>
      </c>
      <c r="H1061" s="3" t="s">
        <v>8</v>
      </c>
      <c r="I1061" s="2" t="s">
        <v>71</v>
      </c>
      <c r="J1061" s="2" t="s">
        <v>142</v>
      </c>
      <c r="K1061" s="2" t="s">
        <v>143</v>
      </c>
      <c r="L1061" s="2" t="s">
        <v>141</v>
      </c>
      <c r="M1061" s="2">
        <v>1</v>
      </c>
      <c r="N1061" s="10" t="s">
        <v>875</v>
      </c>
    </row>
    <row r="1062" spans="1:14" x14ac:dyDescent="0.2">
      <c r="A1062" s="2">
        <v>399</v>
      </c>
      <c r="B1062" s="2" t="s">
        <v>2070</v>
      </c>
      <c r="C1062" s="2" t="s">
        <v>2071</v>
      </c>
      <c r="D1062" s="2" t="s">
        <v>48</v>
      </c>
      <c r="E1062" s="2" t="s">
        <v>2072</v>
      </c>
      <c r="F1062" s="2" t="s">
        <v>621</v>
      </c>
      <c r="G1062" s="2" t="s">
        <v>2073</v>
      </c>
      <c r="H1062" s="3" t="s">
        <v>8</v>
      </c>
      <c r="I1062" s="2" t="s">
        <v>85</v>
      </c>
      <c r="J1062" s="2" t="s">
        <v>142</v>
      </c>
      <c r="K1062" s="2" t="s">
        <v>143</v>
      </c>
      <c r="L1062" s="2" t="s">
        <v>141</v>
      </c>
      <c r="M1062" s="2">
        <v>1</v>
      </c>
      <c r="N1062" s="10" t="s">
        <v>875</v>
      </c>
    </row>
    <row r="1063" spans="1:14" x14ac:dyDescent="0.2">
      <c r="A1063" s="2">
        <v>405</v>
      </c>
      <c r="B1063" s="2" t="s">
        <v>2066</v>
      </c>
      <c r="C1063" s="2" t="s">
        <v>2067</v>
      </c>
      <c r="D1063" s="2" t="s">
        <v>48</v>
      </c>
      <c r="E1063" s="2" t="s">
        <v>2068</v>
      </c>
      <c r="F1063" s="2" t="s">
        <v>280</v>
      </c>
      <c r="G1063" s="2" t="s">
        <v>2069</v>
      </c>
      <c r="H1063" s="3" t="s">
        <v>8</v>
      </c>
      <c r="I1063" s="2" t="s">
        <v>713</v>
      </c>
      <c r="J1063" s="2" t="s">
        <v>142</v>
      </c>
      <c r="K1063" s="2" t="s">
        <v>143</v>
      </c>
      <c r="L1063" s="2" t="s">
        <v>141</v>
      </c>
      <c r="M1063" s="2">
        <v>1</v>
      </c>
      <c r="N1063" s="10" t="s">
        <v>875</v>
      </c>
    </row>
    <row r="1064" spans="1:14" x14ac:dyDescent="0.2">
      <c r="A1064" s="2">
        <v>413</v>
      </c>
      <c r="B1064" s="2" t="s">
        <v>783</v>
      </c>
      <c r="C1064" s="2" t="s">
        <v>784</v>
      </c>
      <c r="D1064" s="2" t="s">
        <v>48</v>
      </c>
      <c r="E1064" s="2" t="s">
        <v>785</v>
      </c>
      <c r="F1064" s="2" t="s">
        <v>786</v>
      </c>
      <c r="G1064" s="2" t="s">
        <v>787</v>
      </c>
      <c r="H1064" s="3" t="s">
        <v>8</v>
      </c>
      <c r="I1064" s="2" t="s">
        <v>367</v>
      </c>
      <c r="J1064" s="2" t="s">
        <v>142</v>
      </c>
      <c r="K1064" s="2" t="s">
        <v>143</v>
      </c>
      <c r="L1064" s="2" t="s">
        <v>141</v>
      </c>
      <c r="M1064" s="2">
        <v>1</v>
      </c>
      <c r="N1064" s="10" t="s">
        <v>875</v>
      </c>
    </row>
    <row r="1065" spans="1:14" x14ac:dyDescent="0.2">
      <c r="A1065" s="2">
        <v>466</v>
      </c>
      <c r="B1065" s="2" t="s">
        <v>2035</v>
      </c>
      <c r="C1065" s="2" t="s">
        <v>2036</v>
      </c>
      <c r="D1065" s="2" t="s">
        <v>48</v>
      </c>
      <c r="E1065" s="2" t="s">
        <v>2037</v>
      </c>
      <c r="F1065" s="2" t="s">
        <v>765</v>
      </c>
      <c r="G1065" s="2" t="s">
        <v>2038</v>
      </c>
      <c r="H1065" s="3" t="s">
        <v>8</v>
      </c>
      <c r="I1065" s="2" t="s">
        <v>85</v>
      </c>
      <c r="J1065" s="2" t="s">
        <v>142</v>
      </c>
      <c r="K1065" s="2" t="s">
        <v>143</v>
      </c>
      <c r="L1065" s="2" t="s">
        <v>141</v>
      </c>
      <c r="M1065" s="2">
        <v>2</v>
      </c>
      <c r="N1065" s="10" t="s">
        <v>875</v>
      </c>
    </row>
    <row r="1066" spans="1:14" x14ac:dyDescent="0.2">
      <c r="A1066" s="2">
        <v>475</v>
      </c>
      <c r="B1066" s="2" t="s">
        <v>2026</v>
      </c>
      <c r="C1066" s="2" t="s">
        <v>2027</v>
      </c>
      <c r="D1066" s="2" t="s">
        <v>67</v>
      </c>
      <c r="E1066" s="2" t="s">
        <v>2028</v>
      </c>
      <c r="F1066" s="2" t="s">
        <v>2029</v>
      </c>
      <c r="G1066" s="2" t="s">
        <v>2030</v>
      </c>
      <c r="H1066" s="3" t="s">
        <v>8</v>
      </c>
      <c r="I1066" s="2" t="s">
        <v>71</v>
      </c>
      <c r="J1066" s="2" t="s">
        <v>142</v>
      </c>
      <c r="K1066" s="2" t="s">
        <v>143</v>
      </c>
      <c r="L1066" s="2" t="s">
        <v>141</v>
      </c>
      <c r="M1066" s="2">
        <v>1</v>
      </c>
      <c r="N1066" s="10" t="s">
        <v>875</v>
      </c>
    </row>
    <row r="1067" spans="1:14" x14ac:dyDescent="0.2">
      <c r="A1067" s="2">
        <v>483</v>
      </c>
      <c r="B1067" s="2" t="s">
        <v>2021</v>
      </c>
      <c r="C1067" s="2" t="s">
        <v>2022</v>
      </c>
      <c r="D1067" s="2" t="s">
        <v>67</v>
      </c>
      <c r="E1067" s="2" t="s">
        <v>2023</v>
      </c>
      <c r="F1067" s="2" t="s">
        <v>2024</v>
      </c>
      <c r="G1067" s="2" t="s">
        <v>2025</v>
      </c>
      <c r="H1067" s="3" t="s">
        <v>8</v>
      </c>
      <c r="I1067" s="2" t="s">
        <v>71</v>
      </c>
      <c r="J1067" s="2" t="s">
        <v>142</v>
      </c>
      <c r="K1067" s="2" t="s">
        <v>143</v>
      </c>
      <c r="L1067" s="2" t="s">
        <v>141</v>
      </c>
      <c r="M1067" s="2">
        <v>2</v>
      </c>
      <c r="N1067" s="10" t="s">
        <v>875</v>
      </c>
    </row>
    <row r="1068" spans="1:14" x14ac:dyDescent="0.2">
      <c r="A1068" s="2">
        <v>486</v>
      </c>
      <c r="B1068" s="2" t="s">
        <v>2017</v>
      </c>
      <c r="C1068" s="2" t="s">
        <v>2018</v>
      </c>
      <c r="D1068" s="2" t="s">
        <v>67</v>
      </c>
      <c r="E1068" s="2" t="s">
        <v>2019</v>
      </c>
      <c r="F1068" s="2" t="s">
        <v>69</v>
      </c>
      <c r="G1068" s="2" t="s">
        <v>2020</v>
      </c>
      <c r="H1068" s="3" t="s">
        <v>8</v>
      </c>
      <c r="I1068" s="2" t="s">
        <v>71</v>
      </c>
      <c r="J1068" s="2" t="s">
        <v>142</v>
      </c>
      <c r="K1068" s="2" t="s">
        <v>143</v>
      </c>
      <c r="L1068" s="2" t="s">
        <v>141</v>
      </c>
      <c r="M1068" s="2">
        <v>1</v>
      </c>
      <c r="N1068" s="10" t="s">
        <v>875</v>
      </c>
    </row>
    <row r="1069" spans="1:14" x14ac:dyDescent="0.2">
      <c r="A1069" s="2">
        <v>495</v>
      </c>
      <c r="B1069" s="2" t="s">
        <v>2012</v>
      </c>
      <c r="C1069" s="2" t="s">
        <v>2013</v>
      </c>
      <c r="D1069" s="2" t="s">
        <v>27</v>
      </c>
      <c r="E1069" s="2" t="s">
        <v>2014</v>
      </c>
      <c r="F1069" s="2" t="s">
        <v>2015</v>
      </c>
      <c r="G1069" s="2" t="s">
        <v>2016</v>
      </c>
      <c r="H1069" s="3" t="s">
        <v>8</v>
      </c>
      <c r="I1069" s="2" t="s">
        <v>71</v>
      </c>
      <c r="J1069" s="2" t="s">
        <v>142</v>
      </c>
      <c r="K1069" s="2" t="s">
        <v>143</v>
      </c>
      <c r="L1069" s="2" t="s">
        <v>141</v>
      </c>
      <c r="M1069" s="2">
        <v>1</v>
      </c>
      <c r="N1069" s="10" t="s">
        <v>875</v>
      </c>
    </row>
    <row r="1070" spans="1:14" x14ac:dyDescent="0.2">
      <c r="A1070" s="2">
        <v>498</v>
      </c>
      <c r="B1070" s="2" t="s">
        <v>2008</v>
      </c>
      <c r="C1070" s="2" t="s">
        <v>2009</v>
      </c>
      <c r="D1070" s="2" t="s">
        <v>123</v>
      </c>
      <c r="E1070" s="2" t="s">
        <v>2010</v>
      </c>
      <c r="F1070" s="2" t="s">
        <v>325</v>
      </c>
      <c r="G1070" s="2" t="s">
        <v>2011</v>
      </c>
      <c r="H1070" s="3" t="s">
        <v>8</v>
      </c>
      <c r="I1070" s="2" t="s">
        <v>319</v>
      </c>
      <c r="J1070" s="2" t="s">
        <v>142</v>
      </c>
      <c r="K1070" s="2" t="s">
        <v>143</v>
      </c>
      <c r="L1070" s="2" t="s">
        <v>141</v>
      </c>
      <c r="M1070" s="2">
        <v>1</v>
      </c>
      <c r="N1070" s="10" t="s">
        <v>875</v>
      </c>
    </row>
    <row r="1071" spans="1:14" x14ac:dyDescent="0.2">
      <c r="A1071" s="2">
        <v>506</v>
      </c>
      <c r="B1071" s="2" t="s">
        <v>739</v>
      </c>
      <c r="C1071" s="2" t="s">
        <v>740</v>
      </c>
      <c r="D1071" s="2" t="s">
        <v>27</v>
      </c>
      <c r="E1071" s="2" t="s">
        <v>741</v>
      </c>
      <c r="F1071" s="2" t="s">
        <v>742</v>
      </c>
      <c r="G1071" s="2" t="s">
        <v>743</v>
      </c>
      <c r="H1071" s="3" t="s">
        <v>8</v>
      </c>
      <c r="I1071" s="2" t="s">
        <v>71</v>
      </c>
      <c r="J1071" s="2" t="s">
        <v>142</v>
      </c>
      <c r="K1071" s="2" t="s">
        <v>143</v>
      </c>
      <c r="L1071" s="2" t="s">
        <v>141</v>
      </c>
      <c r="M1071" s="2">
        <v>1</v>
      </c>
      <c r="N1071" s="10" t="s">
        <v>875</v>
      </c>
    </row>
    <row r="1072" spans="1:14" x14ac:dyDescent="0.2">
      <c r="A1072" s="2">
        <v>534</v>
      </c>
      <c r="B1072" s="2" t="s">
        <v>1985</v>
      </c>
      <c r="C1072" s="2" t="s">
        <v>1986</v>
      </c>
      <c r="D1072" s="2" t="s">
        <v>67</v>
      </c>
      <c r="E1072" s="2" t="s">
        <v>1987</v>
      </c>
      <c r="F1072" s="2" t="s">
        <v>484</v>
      </c>
      <c r="G1072" s="2" t="s">
        <v>722</v>
      </c>
      <c r="H1072" s="3" t="s">
        <v>8</v>
      </c>
      <c r="I1072" s="2" t="s">
        <v>71</v>
      </c>
      <c r="J1072" s="2" t="s">
        <v>142</v>
      </c>
      <c r="K1072" s="2" t="s">
        <v>143</v>
      </c>
      <c r="L1072" s="2" t="s">
        <v>141</v>
      </c>
      <c r="M1072" s="2">
        <v>1</v>
      </c>
      <c r="N1072" s="10" t="s">
        <v>875</v>
      </c>
    </row>
    <row r="1073" spans="1:14" x14ac:dyDescent="0.2">
      <c r="A1073" s="2">
        <v>536</v>
      </c>
      <c r="B1073" s="2" t="s">
        <v>1981</v>
      </c>
      <c r="C1073" s="2" t="s">
        <v>1982</v>
      </c>
      <c r="D1073" s="2" t="s">
        <v>123</v>
      </c>
      <c r="E1073" s="2" t="s">
        <v>1983</v>
      </c>
      <c r="F1073" s="2" t="s">
        <v>325</v>
      </c>
      <c r="G1073" s="2" t="s">
        <v>1984</v>
      </c>
      <c r="H1073" s="3" t="s">
        <v>8</v>
      </c>
      <c r="I1073" s="2" t="s">
        <v>319</v>
      </c>
      <c r="J1073" s="2" t="s">
        <v>142</v>
      </c>
      <c r="K1073" s="2" t="s">
        <v>143</v>
      </c>
      <c r="L1073" s="2" t="s">
        <v>141</v>
      </c>
      <c r="M1073" s="2">
        <v>1</v>
      </c>
      <c r="N1073" s="10" t="s">
        <v>875</v>
      </c>
    </row>
    <row r="1074" spans="1:14" x14ac:dyDescent="0.2">
      <c r="A1074" s="2">
        <v>543</v>
      </c>
      <c r="B1074" s="2" t="s">
        <v>714</v>
      </c>
      <c r="C1074" s="2" t="s">
        <v>715</v>
      </c>
      <c r="D1074" s="2" t="s">
        <v>67</v>
      </c>
      <c r="E1074" s="2" t="s">
        <v>716</v>
      </c>
      <c r="F1074" s="2" t="s">
        <v>717</v>
      </c>
      <c r="G1074" s="2" t="s">
        <v>718</v>
      </c>
      <c r="H1074" s="3" t="s">
        <v>8</v>
      </c>
      <c r="I1074" s="2" t="s">
        <v>71</v>
      </c>
      <c r="J1074" s="2" t="s">
        <v>142</v>
      </c>
      <c r="K1074" s="2" t="s">
        <v>143</v>
      </c>
      <c r="L1074" s="2" t="s">
        <v>141</v>
      </c>
      <c r="M1074" s="2">
        <v>1</v>
      </c>
      <c r="N1074" s="10" t="s">
        <v>875</v>
      </c>
    </row>
    <row r="1075" spans="1:14" x14ac:dyDescent="0.2">
      <c r="A1075" s="2">
        <v>556</v>
      </c>
      <c r="B1075" s="2" t="s">
        <v>1969</v>
      </c>
      <c r="C1075" s="2" t="s">
        <v>1970</v>
      </c>
      <c r="D1075" s="2" t="s">
        <v>48</v>
      </c>
      <c r="E1075" s="2" t="s">
        <v>1971</v>
      </c>
      <c r="F1075" s="2" t="s">
        <v>707</v>
      </c>
      <c r="G1075" s="2" t="s">
        <v>1972</v>
      </c>
      <c r="H1075" s="3" t="s">
        <v>8</v>
      </c>
      <c r="I1075" s="2" t="s">
        <v>367</v>
      </c>
      <c r="J1075" s="2" t="s">
        <v>142</v>
      </c>
      <c r="K1075" s="2" t="s">
        <v>143</v>
      </c>
      <c r="L1075" s="2" t="s">
        <v>141</v>
      </c>
      <c r="M1075" s="2">
        <v>2</v>
      </c>
      <c r="N1075" s="10" t="s">
        <v>875</v>
      </c>
    </row>
    <row r="1076" spans="1:14" x14ac:dyDescent="0.2">
      <c r="A1076" s="2">
        <v>590</v>
      </c>
      <c r="B1076" s="2" t="s">
        <v>1946</v>
      </c>
      <c r="C1076" s="2" t="s">
        <v>1947</v>
      </c>
      <c r="D1076" s="2" t="s">
        <v>123</v>
      </c>
      <c r="E1076" s="2" t="s">
        <v>1948</v>
      </c>
      <c r="F1076" s="2" t="s">
        <v>607</v>
      </c>
      <c r="G1076" s="2" t="s">
        <v>1949</v>
      </c>
      <c r="H1076" s="3" t="s">
        <v>8</v>
      </c>
      <c r="I1076" s="2" t="s">
        <v>319</v>
      </c>
      <c r="J1076" s="2" t="s">
        <v>142</v>
      </c>
      <c r="K1076" s="2" t="s">
        <v>143</v>
      </c>
      <c r="L1076" s="2" t="s">
        <v>141</v>
      </c>
      <c r="M1076" s="2">
        <v>1</v>
      </c>
      <c r="N1076" s="10" t="s">
        <v>875</v>
      </c>
    </row>
    <row r="1077" spans="1:14" x14ac:dyDescent="0.2">
      <c r="A1077" s="2">
        <v>631</v>
      </c>
      <c r="B1077" s="2" t="s">
        <v>1921</v>
      </c>
      <c r="C1077" s="2" t="s">
        <v>1922</v>
      </c>
      <c r="D1077" s="2" t="s">
        <v>48</v>
      </c>
      <c r="E1077" s="2" t="s">
        <v>1923</v>
      </c>
      <c r="F1077" s="2" t="s">
        <v>1636</v>
      </c>
      <c r="G1077" s="2" t="s">
        <v>1924</v>
      </c>
      <c r="H1077" s="3" t="s">
        <v>8</v>
      </c>
      <c r="I1077" s="2" t="s">
        <v>367</v>
      </c>
      <c r="J1077" s="2" t="s">
        <v>142</v>
      </c>
      <c r="K1077" s="2" t="s">
        <v>143</v>
      </c>
      <c r="L1077" s="2" t="s">
        <v>141</v>
      </c>
      <c r="M1077" s="2">
        <v>1</v>
      </c>
      <c r="N1077" s="10" t="s">
        <v>875</v>
      </c>
    </row>
    <row r="1078" spans="1:14" x14ac:dyDescent="0.2">
      <c r="A1078" s="2">
        <v>635</v>
      </c>
      <c r="B1078" s="2" t="s">
        <v>694</v>
      </c>
      <c r="C1078" s="2" t="s">
        <v>695</v>
      </c>
      <c r="D1078" s="2" t="s">
        <v>372</v>
      </c>
      <c r="E1078" s="2" t="s">
        <v>696</v>
      </c>
      <c r="F1078" s="2" t="s">
        <v>697</v>
      </c>
      <c r="G1078" s="2" t="s">
        <v>698</v>
      </c>
      <c r="H1078" s="3" t="s">
        <v>8</v>
      </c>
      <c r="I1078" s="2" t="s">
        <v>319</v>
      </c>
      <c r="J1078" s="2" t="s">
        <v>142</v>
      </c>
      <c r="K1078" s="2" t="s">
        <v>143</v>
      </c>
      <c r="L1078" s="2" t="s">
        <v>141</v>
      </c>
      <c r="M1078" s="2">
        <v>1</v>
      </c>
      <c r="N1078" s="10" t="s">
        <v>875</v>
      </c>
    </row>
    <row r="1079" spans="1:14" x14ac:dyDescent="0.2">
      <c r="A1079" s="2">
        <v>652</v>
      </c>
      <c r="B1079" s="2" t="s">
        <v>1912</v>
      </c>
      <c r="C1079" s="2" t="s">
        <v>1913</v>
      </c>
      <c r="D1079" s="2" t="s">
        <v>27</v>
      </c>
      <c r="E1079" s="2" t="s">
        <v>1914</v>
      </c>
      <c r="F1079" s="2" t="s">
        <v>1915</v>
      </c>
      <c r="G1079" s="2" t="s">
        <v>1916</v>
      </c>
      <c r="H1079" s="3" t="s">
        <v>8</v>
      </c>
      <c r="I1079" s="2" t="s">
        <v>71</v>
      </c>
      <c r="J1079" s="2" t="s">
        <v>142</v>
      </c>
      <c r="K1079" s="2" t="s">
        <v>143</v>
      </c>
      <c r="L1079" s="2" t="s">
        <v>141</v>
      </c>
      <c r="M1079" s="2">
        <v>1</v>
      </c>
      <c r="N1079" s="10" t="s">
        <v>875</v>
      </c>
    </row>
    <row r="1080" spans="1:14" x14ac:dyDescent="0.2">
      <c r="A1080" s="2">
        <v>658</v>
      </c>
      <c r="B1080" s="2" t="s">
        <v>1898</v>
      </c>
      <c r="C1080" s="2" t="s">
        <v>1899</v>
      </c>
      <c r="D1080" s="2" t="s">
        <v>123</v>
      </c>
      <c r="E1080" s="2" t="s">
        <v>1900</v>
      </c>
      <c r="F1080" s="2" t="s">
        <v>561</v>
      </c>
      <c r="G1080" s="2" t="s">
        <v>1901</v>
      </c>
      <c r="H1080" s="3" t="s">
        <v>8</v>
      </c>
      <c r="I1080" s="2" t="s">
        <v>713</v>
      </c>
      <c r="J1080" s="2" t="s">
        <v>142</v>
      </c>
      <c r="K1080" s="2" t="s">
        <v>143</v>
      </c>
      <c r="L1080" s="2" t="s">
        <v>141</v>
      </c>
      <c r="M1080" s="2">
        <v>1</v>
      </c>
      <c r="N1080" s="10" t="s">
        <v>875</v>
      </c>
    </row>
    <row r="1081" spans="1:14" x14ac:dyDescent="0.2">
      <c r="A1081" s="2">
        <v>669</v>
      </c>
      <c r="B1081" s="2" t="s">
        <v>1894</v>
      </c>
      <c r="C1081" s="2" t="s">
        <v>1895</v>
      </c>
      <c r="D1081" s="2" t="s">
        <v>48</v>
      </c>
      <c r="E1081" s="2" t="s">
        <v>1896</v>
      </c>
      <c r="F1081" s="2" t="s">
        <v>851</v>
      </c>
      <c r="G1081" s="2" t="s">
        <v>1897</v>
      </c>
      <c r="H1081" s="3" t="s">
        <v>8</v>
      </c>
      <c r="I1081" s="2" t="s">
        <v>367</v>
      </c>
      <c r="J1081" s="2" t="s">
        <v>142</v>
      </c>
      <c r="K1081" s="2" t="s">
        <v>143</v>
      </c>
      <c r="L1081" s="2" t="s">
        <v>141</v>
      </c>
      <c r="M1081" s="2">
        <v>1</v>
      </c>
      <c r="N1081" s="10" t="s">
        <v>875</v>
      </c>
    </row>
    <row r="1082" spans="1:14" x14ac:dyDescent="0.2">
      <c r="A1082" s="2">
        <v>703</v>
      </c>
      <c r="B1082" s="2" t="s">
        <v>1866</v>
      </c>
      <c r="C1082" s="2" t="s">
        <v>1867</v>
      </c>
      <c r="D1082" s="2" t="s">
        <v>81</v>
      </c>
      <c r="E1082" s="2" t="s">
        <v>1868</v>
      </c>
      <c r="F1082" s="2" t="s">
        <v>974</v>
      </c>
      <c r="G1082" s="2" t="s">
        <v>1869</v>
      </c>
      <c r="H1082" s="3" t="s">
        <v>8</v>
      </c>
      <c r="I1082" s="2" t="s">
        <v>85</v>
      </c>
      <c r="J1082" s="2" t="s">
        <v>142</v>
      </c>
      <c r="K1082" s="2" t="s">
        <v>143</v>
      </c>
      <c r="L1082" s="2" t="s">
        <v>141</v>
      </c>
      <c r="M1082" s="2">
        <v>1</v>
      </c>
      <c r="N1082" s="10" t="s">
        <v>875</v>
      </c>
    </row>
    <row r="1083" spans="1:14" x14ac:dyDescent="0.2">
      <c r="A1083" s="2">
        <v>707</v>
      </c>
      <c r="B1083" s="2" t="s">
        <v>681</v>
      </c>
      <c r="C1083" s="2" t="s">
        <v>682</v>
      </c>
      <c r="D1083" s="2" t="s">
        <v>81</v>
      </c>
      <c r="E1083" s="2" t="s">
        <v>683</v>
      </c>
      <c r="F1083" s="2" t="s">
        <v>679</v>
      </c>
      <c r="G1083" s="2" t="s">
        <v>684</v>
      </c>
      <c r="H1083" s="3" t="s">
        <v>8</v>
      </c>
      <c r="I1083" s="2" t="s">
        <v>71</v>
      </c>
      <c r="J1083" s="2" t="s">
        <v>142</v>
      </c>
      <c r="K1083" s="2" t="s">
        <v>143</v>
      </c>
      <c r="L1083" s="2" t="s">
        <v>141</v>
      </c>
      <c r="M1083" s="2">
        <v>1</v>
      </c>
      <c r="N1083" s="10" t="s">
        <v>875</v>
      </c>
    </row>
    <row r="1084" spans="1:14" x14ac:dyDescent="0.2">
      <c r="A1084" s="2">
        <v>711</v>
      </c>
      <c r="B1084" s="2" t="s">
        <v>1862</v>
      </c>
      <c r="C1084" s="2" t="s">
        <v>1863</v>
      </c>
      <c r="D1084" s="2" t="s">
        <v>27</v>
      </c>
      <c r="E1084" s="2" t="s">
        <v>1864</v>
      </c>
      <c r="F1084" s="2" t="s">
        <v>679</v>
      </c>
      <c r="G1084" s="2" t="s">
        <v>1865</v>
      </c>
      <c r="H1084" s="3" t="s">
        <v>8</v>
      </c>
      <c r="I1084" s="2" t="s">
        <v>71</v>
      </c>
      <c r="J1084" s="2" t="s">
        <v>142</v>
      </c>
      <c r="K1084" s="2" t="s">
        <v>143</v>
      </c>
      <c r="L1084" s="2" t="s">
        <v>141</v>
      </c>
      <c r="M1084" s="2">
        <v>1</v>
      </c>
      <c r="N1084" s="10" t="s">
        <v>875</v>
      </c>
    </row>
    <row r="1085" spans="1:14" x14ac:dyDescent="0.2">
      <c r="A1085" s="2">
        <v>722</v>
      </c>
      <c r="B1085" s="2" t="s">
        <v>676</v>
      </c>
      <c r="C1085" s="2" t="s">
        <v>677</v>
      </c>
      <c r="D1085" s="2" t="s">
        <v>27</v>
      </c>
      <c r="E1085" s="2" t="s">
        <v>678</v>
      </c>
      <c r="F1085" s="2" t="s">
        <v>679</v>
      </c>
      <c r="G1085" s="2" t="s">
        <v>680</v>
      </c>
      <c r="H1085" s="3" t="s">
        <v>8</v>
      </c>
      <c r="I1085" s="2" t="s">
        <v>71</v>
      </c>
      <c r="J1085" s="2" t="s">
        <v>142</v>
      </c>
      <c r="K1085" s="2" t="s">
        <v>143</v>
      </c>
      <c r="L1085" s="2" t="s">
        <v>141</v>
      </c>
      <c r="M1085" s="2">
        <v>1</v>
      </c>
      <c r="N1085" s="10" t="s">
        <v>875</v>
      </c>
    </row>
    <row r="1086" spans="1:14" x14ac:dyDescent="0.2">
      <c r="A1086" s="2">
        <v>747</v>
      </c>
      <c r="B1086" s="2" t="s">
        <v>1843</v>
      </c>
      <c r="C1086" s="2" t="s">
        <v>1844</v>
      </c>
      <c r="D1086" s="2" t="s">
        <v>67</v>
      </c>
      <c r="E1086" s="2" t="s">
        <v>1845</v>
      </c>
      <c r="F1086" s="2" t="s">
        <v>69</v>
      </c>
      <c r="G1086" s="2" t="s">
        <v>1846</v>
      </c>
      <c r="H1086" s="3" t="s">
        <v>8</v>
      </c>
      <c r="I1086" s="2" t="s">
        <v>71</v>
      </c>
      <c r="J1086" s="2" t="s">
        <v>142</v>
      </c>
      <c r="K1086" s="2" t="s">
        <v>143</v>
      </c>
      <c r="L1086" s="2" t="s">
        <v>141</v>
      </c>
      <c r="M1086" s="2">
        <v>1</v>
      </c>
      <c r="N1086" s="10" t="s">
        <v>875</v>
      </c>
    </row>
    <row r="1087" spans="1:14" x14ac:dyDescent="0.2">
      <c r="A1087" s="2">
        <v>754</v>
      </c>
      <c r="B1087" s="2" t="s">
        <v>1831</v>
      </c>
      <c r="C1087" s="2" t="s">
        <v>1832</v>
      </c>
      <c r="D1087" s="2" t="s">
        <v>48</v>
      </c>
      <c r="E1087" s="2" t="s">
        <v>1833</v>
      </c>
      <c r="F1087" s="2" t="s">
        <v>974</v>
      </c>
      <c r="G1087" s="2" t="s">
        <v>1834</v>
      </c>
      <c r="H1087" s="3" t="s">
        <v>8</v>
      </c>
      <c r="I1087" s="2" t="s">
        <v>85</v>
      </c>
      <c r="J1087" s="2" t="s">
        <v>142</v>
      </c>
      <c r="K1087" s="2" t="s">
        <v>143</v>
      </c>
      <c r="L1087" s="2" t="s">
        <v>141</v>
      </c>
      <c r="M1087" s="2">
        <v>1</v>
      </c>
      <c r="N1087" s="10" t="s">
        <v>875</v>
      </c>
    </row>
    <row r="1088" spans="1:14" x14ac:dyDescent="0.2">
      <c r="A1088" s="2">
        <v>779</v>
      </c>
      <c r="B1088" s="2" t="s">
        <v>1823</v>
      </c>
      <c r="C1088" s="2" t="s">
        <v>1824</v>
      </c>
      <c r="D1088" s="2" t="s">
        <v>48</v>
      </c>
      <c r="E1088" s="2" t="s">
        <v>1825</v>
      </c>
      <c r="F1088" s="2" t="s">
        <v>924</v>
      </c>
      <c r="G1088" s="2" t="s">
        <v>1826</v>
      </c>
      <c r="H1088" s="3" t="s">
        <v>8</v>
      </c>
      <c r="I1088" s="2" t="s">
        <v>85</v>
      </c>
      <c r="J1088" s="2" t="s">
        <v>142</v>
      </c>
      <c r="K1088" s="2" t="s">
        <v>143</v>
      </c>
      <c r="L1088" s="2" t="s">
        <v>141</v>
      </c>
      <c r="M1088" s="2">
        <v>1</v>
      </c>
      <c r="N1088" s="10" t="s">
        <v>875</v>
      </c>
    </row>
    <row r="1089" spans="1:14" x14ac:dyDescent="0.2">
      <c r="A1089" s="2">
        <v>805</v>
      </c>
      <c r="B1089" s="2" t="s">
        <v>1823</v>
      </c>
      <c r="C1089" s="2" t="s">
        <v>1824</v>
      </c>
      <c r="D1089" s="2" t="s">
        <v>48</v>
      </c>
      <c r="E1089" s="2" t="s">
        <v>1825</v>
      </c>
      <c r="F1089" s="2" t="s">
        <v>924</v>
      </c>
      <c r="G1089" s="2" t="s">
        <v>1826</v>
      </c>
      <c r="H1089" s="3" t="s">
        <v>8</v>
      </c>
      <c r="I1089" s="2" t="s">
        <v>85</v>
      </c>
      <c r="J1089" s="2" t="s">
        <v>142</v>
      </c>
      <c r="K1089" s="2" t="s">
        <v>143</v>
      </c>
      <c r="L1089" s="2" t="s">
        <v>141</v>
      </c>
      <c r="M1089" s="2">
        <v>1</v>
      </c>
      <c r="N1089" s="10" t="s">
        <v>875</v>
      </c>
    </row>
    <row r="1090" spans="1:14" x14ac:dyDescent="0.2">
      <c r="A1090" s="2">
        <v>809</v>
      </c>
      <c r="B1090" s="2" t="s">
        <v>666</v>
      </c>
      <c r="C1090" s="2" t="s">
        <v>667</v>
      </c>
      <c r="D1090" s="2" t="s">
        <v>27</v>
      </c>
      <c r="E1090" s="2" t="s">
        <v>668</v>
      </c>
      <c r="F1090" s="2" t="s">
        <v>669</v>
      </c>
      <c r="G1090" s="2" t="s">
        <v>670</v>
      </c>
      <c r="H1090" s="3" t="s">
        <v>8</v>
      </c>
      <c r="I1090" s="2" t="s">
        <v>71</v>
      </c>
      <c r="J1090" s="2" t="s">
        <v>142</v>
      </c>
      <c r="K1090" s="2" t="s">
        <v>143</v>
      </c>
      <c r="L1090" s="2" t="s">
        <v>141</v>
      </c>
      <c r="M1090" s="2">
        <v>1</v>
      </c>
      <c r="N1090" s="10" t="s">
        <v>875</v>
      </c>
    </row>
    <row r="1091" spans="1:14" x14ac:dyDescent="0.2">
      <c r="A1091" s="2">
        <v>830</v>
      </c>
      <c r="B1091" s="2" t="s">
        <v>1811</v>
      </c>
      <c r="C1091" s="2" t="s">
        <v>1812</v>
      </c>
      <c r="D1091" s="2" t="s">
        <v>48</v>
      </c>
      <c r="E1091" s="2" t="s">
        <v>1813</v>
      </c>
      <c r="F1091" s="2" t="s">
        <v>884</v>
      </c>
      <c r="G1091" s="2" t="s">
        <v>1814</v>
      </c>
      <c r="H1091" s="3" t="s">
        <v>8</v>
      </c>
      <c r="I1091" s="2" t="s">
        <v>367</v>
      </c>
      <c r="J1091" s="2" t="s">
        <v>142</v>
      </c>
      <c r="K1091" s="2" t="s">
        <v>143</v>
      </c>
      <c r="L1091" s="2" t="s">
        <v>141</v>
      </c>
      <c r="M1091" s="2">
        <v>1</v>
      </c>
      <c r="N1091" s="10" t="s">
        <v>875</v>
      </c>
    </row>
    <row r="1092" spans="1:14" x14ac:dyDescent="0.2">
      <c r="A1092" s="2">
        <v>833</v>
      </c>
      <c r="B1092" s="2" t="s">
        <v>1807</v>
      </c>
      <c r="C1092" s="2" t="s">
        <v>1808</v>
      </c>
      <c r="D1092" s="2" t="s">
        <v>67</v>
      </c>
      <c r="E1092" s="2" t="s">
        <v>1809</v>
      </c>
      <c r="F1092" s="2" t="s">
        <v>1796</v>
      </c>
      <c r="G1092" s="2" t="s">
        <v>1810</v>
      </c>
      <c r="H1092" s="3" t="s">
        <v>8</v>
      </c>
      <c r="I1092" s="2" t="s">
        <v>713</v>
      </c>
      <c r="J1092" s="2" t="s">
        <v>142</v>
      </c>
      <c r="K1092" s="2" t="s">
        <v>143</v>
      </c>
      <c r="L1092" s="2" t="s">
        <v>141</v>
      </c>
      <c r="M1092" s="2">
        <v>1</v>
      </c>
      <c r="N1092" s="10" t="s">
        <v>875</v>
      </c>
    </row>
    <row r="1093" spans="1:14" x14ac:dyDescent="0.2">
      <c r="A1093" s="2">
        <v>835</v>
      </c>
      <c r="B1093" s="2" t="s">
        <v>662</v>
      </c>
      <c r="C1093" s="2" t="s">
        <v>663</v>
      </c>
      <c r="D1093" s="2" t="s">
        <v>27</v>
      </c>
      <c r="E1093" s="2" t="s">
        <v>664</v>
      </c>
      <c r="F1093" s="2" t="s">
        <v>112</v>
      </c>
      <c r="G1093" s="2" t="s">
        <v>665</v>
      </c>
      <c r="H1093" s="3" t="s">
        <v>8</v>
      </c>
      <c r="I1093" s="2" t="s">
        <v>71</v>
      </c>
      <c r="J1093" s="2" t="s">
        <v>142</v>
      </c>
      <c r="K1093" s="2" t="s">
        <v>143</v>
      </c>
      <c r="L1093" s="2" t="s">
        <v>141</v>
      </c>
      <c r="M1093" s="2">
        <v>1</v>
      </c>
      <c r="N1093" s="10" t="s">
        <v>875</v>
      </c>
    </row>
    <row r="1094" spans="1:14" x14ac:dyDescent="0.2">
      <c r="A1094" s="2">
        <v>844</v>
      </c>
      <c r="B1094" s="2" t="s">
        <v>1788</v>
      </c>
      <c r="C1094" s="2" t="s">
        <v>1789</v>
      </c>
      <c r="D1094" s="2" t="s">
        <v>67</v>
      </c>
      <c r="E1094" s="2" t="s">
        <v>1790</v>
      </c>
      <c r="F1094" s="2" t="s">
        <v>69</v>
      </c>
      <c r="G1094" s="2" t="s">
        <v>1791</v>
      </c>
      <c r="H1094" s="3" t="s">
        <v>8</v>
      </c>
      <c r="I1094" s="2" t="s">
        <v>71</v>
      </c>
      <c r="J1094" s="2" t="s">
        <v>142</v>
      </c>
      <c r="K1094" s="2" t="s">
        <v>143</v>
      </c>
      <c r="L1094" s="2" t="s">
        <v>141</v>
      </c>
      <c r="M1094" s="2">
        <v>1</v>
      </c>
      <c r="N1094" s="10" t="s">
        <v>875</v>
      </c>
    </row>
    <row r="1095" spans="1:14" x14ac:dyDescent="0.2">
      <c r="A1095" s="2">
        <v>868</v>
      </c>
      <c r="B1095" s="2" t="s">
        <v>652</v>
      </c>
      <c r="C1095" s="2" t="s">
        <v>653</v>
      </c>
      <c r="D1095" s="2" t="s">
        <v>67</v>
      </c>
      <c r="E1095" s="2" t="s">
        <v>654</v>
      </c>
      <c r="F1095" s="2" t="s">
        <v>597</v>
      </c>
      <c r="G1095" s="2" t="s">
        <v>655</v>
      </c>
      <c r="H1095" s="3" t="s">
        <v>8</v>
      </c>
      <c r="I1095" s="2" t="s">
        <v>71</v>
      </c>
      <c r="J1095" s="2" t="s">
        <v>142</v>
      </c>
      <c r="K1095" s="2" t="s">
        <v>143</v>
      </c>
      <c r="L1095" s="2" t="s">
        <v>141</v>
      </c>
      <c r="M1095" s="2">
        <v>1</v>
      </c>
      <c r="N1095" s="10" t="s">
        <v>875</v>
      </c>
    </row>
    <row r="1096" spans="1:14" x14ac:dyDescent="0.2">
      <c r="A1096" s="2">
        <v>878</v>
      </c>
      <c r="B1096" s="2" t="s">
        <v>657</v>
      </c>
      <c r="C1096" s="2" t="s">
        <v>658</v>
      </c>
      <c r="D1096" s="2" t="s">
        <v>67</v>
      </c>
      <c r="E1096" s="2" t="s">
        <v>659</v>
      </c>
      <c r="F1096" s="2" t="s">
        <v>660</v>
      </c>
      <c r="G1096" s="2" t="s">
        <v>661</v>
      </c>
      <c r="H1096" s="3" t="s">
        <v>8</v>
      </c>
      <c r="I1096" s="2" t="s">
        <v>71</v>
      </c>
      <c r="J1096" s="2" t="s">
        <v>142</v>
      </c>
      <c r="K1096" s="2" t="s">
        <v>143</v>
      </c>
      <c r="L1096" s="2" t="s">
        <v>141</v>
      </c>
      <c r="M1096" s="2">
        <v>1</v>
      </c>
      <c r="N1096" s="10" t="s">
        <v>875</v>
      </c>
    </row>
    <row r="1097" spans="1:14" x14ac:dyDescent="0.2">
      <c r="A1097" s="2">
        <v>899</v>
      </c>
      <c r="B1097" s="2" t="s">
        <v>642</v>
      </c>
      <c r="C1097" s="2" t="s">
        <v>643</v>
      </c>
      <c r="D1097" s="2" t="s">
        <v>67</v>
      </c>
      <c r="E1097" s="2" t="s">
        <v>644</v>
      </c>
      <c r="F1097" s="2" t="s">
        <v>201</v>
      </c>
      <c r="G1097" s="2" t="s">
        <v>645</v>
      </c>
      <c r="H1097" s="3" t="s">
        <v>8</v>
      </c>
      <c r="I1097" s="2" t="s">
        <v>71</v>
      </c>
      <c r="J1097" s="2" t="s">
        <v>142</v>
      </c>
      <c r="K1097" s="2" t="s">
        <v>143</v>
      </c>
      <c r="L1097" s="2" t="s">
        <v>141</v>
      </c>
      <c r="M1097" s="2">
        <v>1</v>
      </c>
      <c r="N1097" s="10" t="s">
        <v>875</v>
      </c>
    </row>
    <row r="1098" spans="1:14" x14ac:dyDescent="0.2">
      <c r="A1098" s="2">
        <v>916</v>
      </c>
      <c r="B1098" s="2" t="s">
        <v>1772</v>
      </c>
      <c r="C1098" s="2" t="s">
        <v>1773</v>
      </c>
      <c r="D1098" s="2" t="s">
        <v>67</v>
      </c>
      <c r="E1098" s="2" t="s">
        <v>1774</v>
      </c>
      <c r="F1098" s="2" t="s">
        <v>629</v>
      </c>
      <c r="G1098" s="2" t="s">
        <v>1775</v>
      </c>
      <c r="H1098" s="3" t="s">
        <v>8</v>
      </c>
      <c r="I1098" s="2" t="s">
        <v>71</v>
      </c>
      <c r="J1098" s="2" t="s">
        <v>142</v>
      </c>
      <c r="K1098" s="2" t="s">
        <v>143</v>
      </c>
      <c r="L1098" s="2" t="s">
        <v>141</v>
      </c>
      <c r="M1098" s="2">
        <v>1</v>
      </c>
      <c r="N1098" s="10" t="s">
        <v>875</v>
      </c>
    </row>
    <row r="1099" spans="1:14" x14ac:dyDescent="0.2">
      <c r="A1099" s="2">
        <v>935</v>
      </c>
      <c r="B1099" s="2" t="s">
        <v>611</v>
      </c>
      <c r="C1099" s="2" t="s">
        <v>612</v>
      </c>
      <c r="D1099" s="2" t="s">
        <v>27</v>
      </c>
      <c r="E1099" s="2" t="s">
        <v>613</v>
      </c>
      <c r="F1099" s="2" t="s">
        <v>614</v>
      </c>
      <c r="G1099" s="2" t="s">
        <v>615</v>
      </c>
      <c r="H1099" s="3" t="s">
        <v>8</v>
      </c>
      <c r="I1099" s="2" t="s">
        <v>71</v>
      </c>
      <c r="J1099" s="2" t="s">
        <v>142</v>
      </c>
      <c r="K1099" s="2" t="s">
        <v>143</v>
      </c>
      <c r="L1099" s="2" t="s">
        <v>141</v>
      </c>
      <c r="M1099" s="2">
        <v>1</v>
      </c>
      <c r="N1099" s="10" t="s">
        <v>875</v>
      </c>
    </row>
    <row r="1100" spans="1:14" x14ac:dyDescent="0.2">
      <c r="A1100" s="2">
        <v>939</v>
      </c>
      <c r="B1100" s="2" t="s">
        <v>1755</v>
      </c>
      <c r="C1100" s="2" t="s">
        <v>1756</v>
      </c>
      <c r="D1100" s="2" t="s">
        <v>67</v>
      </c>
      <c r="E1100" s="2" t="s">
        <v>1757</v>
      </c>
      <c r="F1100" s="2" t="s">
        <v>69</v>
      </c>
      <c r="G1100" s="2" t="s">
        <v>1758</v>
      </c>
      <c r="H1100" s="3" t="s">
        <v>8</v>
      </c>
      <c r="I1100" s="2" t="s">
        <v>71</v>
      </c>
      <c r="J1100" s="2" t="s">
        <v>142</v>
      </c>
      <c r="K1100" s="2" t="s">
        <v>143</v>
      </c>
      <c r="L1100" s="2" t="s">
        <v>141</v>
      </c>
      <c r="M1100" s="2">
        <v>2</v>
      </c>
      <c r="N1100" s="10" t="s">
        <v>875</v>
      </c>
    </row>
    <row r="1101" spans="1:14" x14ac:dyDescent="0.2">
      <c r="A1101" s="2">
        <v>956</v>
      </c>
      <c r="B1101" s="2" t="s">
        <v>604</v>
      </c>
      <c r="C1101" s="2" t="s">
        <v>605</v>
      </c>
      <c r="D1101" s="2" t="s">
        <v>81</v>
      </c>
      <c r="E1101" s="2" t="s">
        <v>606</v>
      </c>
      <c r="F1101" s="2" t="s">
        <v>607</v>
      </c>
      <c r="G1101" s="2" t="s">
        <v>608</v>
      </c>
      <c r="H1101" s="3" t="s">
        <v>8</v>
      </c>
      <c r="I1101" s="2" t="s">
        <v>319</v>
      </c>
      <c r="J1101" s="2" t="s">
        <v>142</v>
      </c>
      <c r="K1101" s="2" t="s">
        <v>143</v>
      </c>
      <c r="L1101" s="2" t="s">
        <v>141</v>
      </c>
      <c r="M1101" s="2">
        <v>1</v>
      </c>
      <c r="N1101" s="10" t="s">
        <v>875</v>
      </c>
    </row>
    <row r="1102" spans="1:14" x14ac:dyDescent="0.2">
      <c r="A1102" s="2">
        <v>961</v>
      </c>
      <c r="B1102" s="2" t="s">
        <v>599</v>
      </c>
      <c r="C1102" s="2" t="s">
        <v>600</v>
      </c>
      <c r="D1102" s="2" t="s">
        <v>123</v>
      </c>
      <c r="E1102" s="2" t="s">
        <v>601</v>
      </c>
      <c r="F1102" s="2" t="s">
        <v>561</v>
      </c>
      <c r="G1102" s="2" t="s">
        <v>602</v>
      </c>
      <c r="H1102" s="3" t="s">
        <v>8</v>
      </c>
      <c r="I1102" s="2" t="s">
        <v>319</v>
      </c>
      <c r="J1102" s="2" t="s">
        <v>142</v>
      </c>
      <c r="K1102" s="2" t="s">
        <v>143</v>
      </c>
      <c r="L1102" s="2" t="s">
        <v>141</v>
      </c>
      <c r="M1102" s="2">
        <v>1</v>
      </c>
      <c r="N1102" s="10" t="s">
        <v>875</v>
      </c>
    </row>
    <row r="1103" spans="1:14" x14ac:dyDescent="0.2">
      <c r="A1103" s="2">
        <v>988</v>
      </c>
      <c r="B1103" s="2" t="s">
        <v>594</v>
      </c>
      <c r="C1103" s="2" t="s">
        <v>595</v>
      </c>
      <c r="D1103" s="2" t="s">
        <v>67</v>
      </c>
      <c r="E1103" s="2" t="s">
        <v>596</v>
      </c>
      <c r="F1103" s="2" t="s">
        <v>597</v>
      </c>
      <c r="G1103" s="2" t="s">
        <v>598</v>
      </c>
      <c r="H1103" s="3" t="s">
        <v>8</v>
      </c>
      <c r="I1103" s="2" t="s">
        <v>71</v>
      </c>
      <c r="J1103" s="2" t="s">
        <v>142</v>
      </c>
      <c r="K1103" s="2" t="s">
        <v>143</v>
      </c>
      <c r="L1103" s="2" t="s">
        <v>141</v>
      </c>
      <c r="M1103" s="2">
        <v>1</v>
      </c>
      <c r="N1103" s="10" t="s">
        <v>875</v>
      </c>
    </row>
    <row r="1104" spans="1:14" x14ac:dyDescent="0.2">
      <c r="A1104" s="2">
        <v>992</v>
      </c>
      <c r="B1104" s="2" t="s">
        <v>1735</v>
      </c>
      <c r="C1104" s="2" t="s">
        <v>1736</v>
      </c>
      <c r="D1104" s="2" t="s">
        <v>67</v>
      </c>
      <c r="E1104" s="2" t="s">
        <v>1737</v>
      </c>
      <c r="F1104" s="2" t="s">
        <v>597</v>
      </c>
      <c r="G1104" s="2" t="s">
        <v>1738</v>
      </c>
      <c r="H1104" s="3" t="s">
        <v>8</v>
      </c>
      <c r="I1104" s="2" t="s">
        <v>71</v>
      </c>
      <c r="J1104" s="2" t="s">
        <v>142</v>
      </c>
      <c r="K1104" s="2" t="s">
        <v>143</v>
      </c>
      <c r="L1104" s="2" t="s">
        <v>141</v>
      </c>
      <c r="M1104" s="2">
        <v>1</v>
      </c>
      <c r="N1104" s="10" t="s">
        <v>875</v>
      </c>
    </row>
    <row r="1105" spans="1:14" x14ac:dyDescent="0.2">
      <c r="A1105" s="2">
        <v>1044</v>
      </c>
      <c r="B1105" s="2" t="s">
        <v>1719</v>
      </c>
      <c r="C1105" s="2" t="s">
        <v>1720</v>
      </c>
      <c r="D1105" s="2" t="s">
        <v>48</v>
      </c>
      <c r="E1105" s="2" t="s">
        <v>1721</v>
      </c>
      <c r="F1105" s="2" t="s">
        <v>650</v>
      </c>
      <c r="G1105" s="2" t="s">
        <v>1722</v>
      </c>
      <c r="H1105" s="3" t="s">
        <v>8</v>
      </c>
      <c r="I1105" s="2" t="s">
        <v>367</v>
      </c>
      <c r="J1105" s="2" t="s">
        <v>142</v>
      </c>
      <c r="K1105" s="2" t="s">
        <v>143</v>
      </c>
      <c r="L1105" s="2" t="s">
        <v>141</v>
      </c>
      <c r="M1105" s="2">
        <v>1</v>
      </c>
      <c r="N1105" s="10" t="s">
        <v>875</v>
      </c>
    </row>
    <row r="1106" spans="1:14" x14ac:dyDescent="0.2">
      <c r="A1106" s="2">
        <v>1072</v>
      </c>
      <c r="B1106" s="2" t="s">
        <v>1702</v>
      </c>
      <c r="C1106" s="2" t="s">
        <v>1703</v>
      </c>
      <c r="D1106" s="2" t="s">
        <v>315</v>
      </c>
      <c r="E1106" s="2" t="s">
        <v>1704</v>
      </c>
      <c r="F1106" s="2" t="s">
        <v>573</v>
      </c>
      <c r="G1106" s="2" t="s">
        <v>1705</v>
      </c>
      <c r="H1106" s="3" t="s">
        <v>8</v>
      </c>
      <c r="I1106" s="2" t="s">
        <v>319</v>
      </c>
      <c r="J1106" s="2" t="s">
        <v>142</v>
      </c>
      <c r="K1106" s="2" t="s">
        <v>143</v>
      </c>
      <c r="L1106" s="2" t="s">
        <v>141</v>
      </c>
      <c r="M1106" s="2">
        <v>1</v>
      </c>
      <c r="N1106" s="10" t="s">
        <v>875</v>
      </c>
    </row>
    <row r="1107" spans="1:14" x14ac:dyDescent="0.2">
      <c r="A1107" s="2">
        <v>1086</v>
      </c>
      <c r="B1107" s="2" t="s">
        <v>570</v>
      </c>
      <c r="C1107" s="2" t="s">
        <v>571</v>
      </c>
      <c r="D1107" s="2" t="s">
        <v>315</v>
      </c>
      <c r="E1107" s="2" t="s">
        <v>572</v>
      </c>
      <c r="F1107" s="2" t="s">
        <v>573</v>
      </c>
      <c r="G1107" s="2" t="s">
        <v>574</v>
      </c>
      <c r="H1107" s="3" t="s">
        <v>8</v>
      </c>
      <c r="I1107" s="2" t="s">
        <v>319</v>
      </c>
      <c r="J1107" s="2" t="s">
        <v>142</v>
      </c>
      <c r="K1107" s="2" t="s">
        <v>143</v>
      </c>
      <c r="L1107" s="2" t="s">
        <v>141</v>
      </c>
      <c r="M1107" s="2">
        <v>1</v>
      </c>
      <c r="N1107" s="10" t="s">
        <v>875</v>
      </c>
    </row>
    <row r="1108" spans="1:14" x14ac:dyDescent="0.2">
      <c r="A1108" s="2">
        <v>1090</v>
      </c>
      <c r="B1108" s="2" t="s">
        <v>1693</v>
      </c>
      <c r="C1108" s="2" t="s">
        <v>1694</v>
      </c>
      <c r="D1108" s="2" t="s">
        <v>123</v>
      </c>
      <c r="E1108" s="2" t="s">
        <v>1695</v>
      </c>
      <c r="F1108" s="2" t="s">
        <v>1696</v>
      </c>
      <c r="G1108" s="2" t="s">
        <v>1697</v>
      </c>
      <c r="H1108" s="3" t="s">
        <v>8</v>
      </c>
      <c r="I1108" s="2" t="s">
        <v>319</v>
      </c>
      <c r="J1108" s="2" t="s">
        <v>142</v>
      </c>
      <c r="K1108" s="2" t="s">
        <v>143</v>
      </c>
      <c r="L1108" s="2" t="s">
        <v>141</v>
      </c>
      <c r="M1108" s="2">
        <v>1</v>
      </c>
      <c r="N1108" s="10" t="s">
        <v>875</v>
      </c>
    </row>
    <row r="1109" spans="1:14" x14ac:dyDescent="0.2">
      <c r="A1109" s="2">
        <v>1105</v>
      </c>
      <c r="B1109" s="2" t="s">
        <v>1686</v>
      </c>
      <c r="C1109" s="2" t="s">
        <v>1687</v>
      </c>
      <c r="D1109" s="2" t="s">
        <v>123</v>
      </c>
      <c r="E1109" s="2" t="s">
        <v>1684</v>
      </c>
      <c r="F1109" s="2" t="s">
        <v>1583</v>
      </c>
      <c r="G1109" s="2" t="s">
        <v>1688</v>
      </c>
      <c r="H1109" s="3" t="s">
        <v>8</v>
      </c>
      <c r="I1109" s="2" t="s">
        <v>319</v>
      </c>
      <c r="J1109" s="2" t="s">
        <v>142</v>
      </c>
      <c r="K1109" s="2" t="s">
        <v>143</v>
      </c>
      <c r="L1109" s="2" t="s">
        <v>141</v>
      </c>
      <c r="M1109" s="2">
        <v>1</v>
      </c>
      <c r="N1109" s="10" t="s">
        <v>875</v>
      </c>
    </row>
    <row r="1110" spans="1:14" x14ac:dyDescent="0.2">
      <c r="A1110" s="2">
        <v>1120</v>
      </c>
      <c r="B1110" s="2" t="s">
        <v>1674</v>
      </c>
      <c r="C1110" s="2" t="s">
        <v>1675</v>
      </c>
      <c r="D1110" s="2" t="s">
        <v>123</v>
      </c>
      <c r="E1110" s="2" t="s">
        <v>1676</v>
      </c>
      <c r="F1110" s="2" t="s">
        <v>1417</v>
      </c>
      <c r="G1110" s="2" t="s">
        <v>1677</v>
      </c>
      <c r="H1110" s="3" t="s">
        <v>8</v>
      </c>
      <c r="I1110" s="2" t="s">
        <v>319</v>
      </c>
      <c r="J1110" s="2" t="s">
        <v>142</v>
      </c>
      <c r="K1110" s="2" t="s">
        <v>143</v>
      </c>
      <c r="L1110" s="2" t="s">
        <v>141</v>
      </c>
      <c r="M1110" s="2">
        <v>1</v>
      </c>
      <c r="N1110" s="10" t="s">
        <v>875</v>
      </c>
    </row>
    <row r="1111" spans="1:14" x14ac:dyDescent="0.2">
      <c r="A1111" s="2">
        <v>1128</v>
      </c>
      <c r="B1111" s="2" t="s">
        <v>1666</v>
      </c>
      <c r="C1111" s="2" t="s">
        <v>1667</v>
      </c>
      <c r="D1111" s="2" t="s">
        <v>123</v>
      </c>
      <c r="E1111" s="2" t="s">
        <v>1668</v>
      </c>
      <c r="F1111" s="2" t="s">
        <v>1583</v>
      </c>
      <c r="G1111" s="2" t="s">
        <v>1669</v>
      </c>
      <c r="H1111" s="3" t="s">
        <v>8</v>
      </c>
      <c r="I1111" s="2" t="s">
        <v>319</v>
      </c>
      <c r="J1111" s="2" t="s">
        <v>142</v>
      </c>
      <c r="K1111" s="2" t="s">
        <v>143</v>
      </c>
      <c r="L1111" s="2" t="s">
        <v>141</v>
      </c>
      <c r="M1111" s="2">
        <v>1</v>
      </c>
      <c r="N1111" s="10" t="s">
        <v>875</v>
      </c>
    </row>
    <row r="1112" spans="1:14" x14ac:dyDescent="0.2">
      <c r="A1112" s="2">
        <v>1157</v>
      </c>
      <c r="B1112" s="2" t="s">
        <v>1662</v>
      </c>
      <c r="C1112" s="2" t="s">
        <v>1663</v>
      </c>
      <c r="D1112" s="2" t="s">
        <v>48</v>
      </c>
      <c r="E1112" s="2" t="s">
        <v>1664</v>
      </c>
      <c r="F1112" s="2" t="s">
        <v>851</v>
      </c>
      <c r="G1112" s="2" t="s">
        <v>1665</v>
      </c>
      <c r="H1112" s="3" t="s">
        <v>8</v>
      </c>
      <c r="I1112" s="2" t="s">
        <v>367</v>
      </c>
      <c r="J1112" s="2" t="s">
        <v>142</v>
      </c>
      <c r="K1112" s="2" t="s">
        <v>143</v>
      </c>
      <c r="L1112" s="2" t="s">
        <v>141</v>
      </c>
      <c r="M1112" s="2">
        <v>1</v>
      </c>
      <c r="N1112" s="10" t="s">
        <v>875</v>
      </c>
    </row>
    <row r="1113" spans="1:14" x14ac:dyDescent="0.2">
      <c r="A1113" s="2">
        <v>1163</v>
      </c>
      <c r="B1113" s="2" t="s">
        <v>1658</v>
      </c>
      <c r="C1113" s="2" t="s">
        <v>1659</v>
      </c>
      <c r="D1113" s="2" t="s">
        <v>48</v>
      </c>
      <c r="E1113" s="2" t="s">
        <v>1660</v>
      </c>
      <c r="F1113" s="2" t="s">
        <v>851</v>
      </c>
      <c r="G1113" s="2" t="s">
        <v>1661</v>
      </c>
      <c r="H1113" s="3" t="s">
        <v>8</v>
      </c>
      <c r="I1113" s="2" t="s">
        <v>367</v>
      </c>
      <c r="J1113" s="2" t="s">
        <v>142</v>
      </c>
      <c r="K1113" s="2" t="s">
        <v>143</v>
      </c>
      <c r="L1113" s="2" t="s">
        <v>141</v>
      </c>
      <c r="M1113" s="2">
        <v>1</v>
      </c>
      <c r="N1113" s="10" t="s">
        <v>875</v>
      </c>
    </row>
    <row r="1114" spans="1:14" x14ac:dyDescent="0.2">
      <c r="A1114" s="2">
        <v>1168</v>
      </c>
      <c r="B1114" s="2" t="s">
        <v>1654</v>
      </c>
      <c r="C1114" s="2" t="s">
        <v>1655</v>
      </c>
      <c r="D1114" s="2" t="s">
        <v>27</v>
      </c>
      <c r="E1114" s="2" t="s">
        <v>1656</v>
      </c>
      <c r="F1114" s="2" t="s">
        <v>1036</v>
      </c>
      <c r="G1114" s="2" t="s">
        <v>1657</v>
      </c>
      <c r="H1114" s="3" t="s">
        <v>8</v>
      </c>
      <c r="I1114" s="2" t="s">
        <v>31</v>
      </c>
      <c r="J1114" s="2" t="s">
        <v>142</v>
      </c>
      <c r="K1114" s="2" t="s">
        <v>143</v>
      </c>
      <c r="L1114" s="2" t="s">
        <v>141</v>
      </c>
      <c r="M1114" s="2">
        <v>1</v>
      </c>
      <c r="N1114" s="10" t="s">
        <v>875</v>
      </c>
    </row>
    <row r="1115" spans="1:14" x14ac:dyDescent="0.2">
      <c r="A1115" s="2">
        <v>1177</v>
      </c>
      <c r="B1115" s="2" t="s">
        <v>554</v>
      </c>
      <c r="C1115" s="2" t="s">
        <v>555</v>
      </c>
      <c r="D1115" s="2" t="s">
        <v>81</v>
      </c>
      <c r="E1115" s="2" t="s">
        <v>556</v>
      </c>
      <c r="F1115" s="2" t="s">
        <v>552</v>
      </c>
      <c r="G1115" s="2" t="s">
        <v>557</v>
      </c>
      <c r="H1115" s="3" t="s">
        <v>8</v>
      </c>
      <c r="I1115" s="2" t="s">
        <v>367</v>
      </c>
      <c r="J1115" s="2" t="s">
        <v>142</v>
      </c>
      <c r="K1115" s="2" t="s">
        <v>143</v>
      </c>
      <c r="L1115" s="2" t="s">
        <v>141</v>
      </c>
      <c r="M1115" s="2">
        <v>1</v>
      </c>
      <c r="N1115" s="10" t="s">
        <v>875</v>
      </c>
    </row>
    <row r="1116" spans="1:14" x14ac:dyDescent="0.2">
      <c r="A1116" s="2">
        <v>1190</v>
      </c>
      <c r="B1116" s="2" t="s">
        <v>1642</v>
      </c>
      <c r="C1116" s="2" t="s">
        <v>1643</v>
      </c>
      <c r="D1116" s="2" t="s">
        <v>48</v>
      </c>
      <c r="E1116" s="2" t="s">
        <v>1644</v>
      </c>
      <c r="F1116" s="2" t="s">
        <v>1645</v>
      </c>
      <c r="G1116" s="2" t="s">
        <v>1646</v>
      </c>
      <c r="H1116" s="3" t="s">
        <v>8</v>
      </c>
      <c r="I1116" s="2" t="s">
        <v>367</v>
      </c>
      <c r="J1116" s="2" t="s">
        <v>142</v>
      </c>
      <c r="K1116" s="2" t="s">
        <v>143</v>
      </c>
      <c r="L1116" s="2" t="s">
        <v>141</v>
      </c>
      <c r="M1116" s="2">
        <v>1</v>
      </c>
      <c r="N1116" s="10" t="s">
        <v>875</v>
      </c>
    </row>
    <row r="1117" spans="1:14" x14ac:dyDescent="0.2">
      <c r="A1117" s="2">
        <v>1216</v>
      </c>
      <c r="B1117" s="2" t="s">
        <v>1613</v>
      </c>
      <c r="C1117" s="2" t="s">
        <v>1614</v>
      </c>
      <c r="D1117" s="2" t="s">
        <v>123</v>
      </c>
      <c r="E1117" s="2" t="s">
        <v>1615</v>
      </c>
      <c r="F1117" s="2" t="s">
        <v>424</v>
      </c>
      <c r="G1117" s="2" t="s">
        <v>1616</v>
      </c>
      <c r="H1117" s="3" t="s">
        <v>8</v>
      </c>
      <c r="I1117" s="2" t="s">
        <v>319</v>
      </c>
      <c r="J1117" s="2" t="s">
        <v>142</v>
      </c>
      <c r="K1117" s="2" t="s">
        <v>143</v>
      </c>
      <c r="L1117" s="2" t="s">
        <v>141</v>
      </c>
      <c r="M1117" s="2">
        <v>1</v>
      </c>
      <c r="N1117" s="10" t="s">
        <v>875</v>
      </c>
    </row>
    <row r="1118" spans="1:14" x14ac:dyDescent="0.2">
      <c r="A1118" s="2">
        <v>1234</v>
      </c>
      <c r="B1118" s="2" t="s">
        <v>1609</v>
      </c>
      <c r="C1118" s="2" t="s">
        <v>1610</v>
      </c>
      <c r="D1118" s="2" t="s">
        <v>123</v>
      </c>
      <c r="E1118" s="2" t="s">
        <v>1611</v>
      </c>
      <c r="F1118" s="2" t="s">
        <v>325</v>
      </c>
      <c r="G1118" s="2" t="s">
        <v>1612</v>
      </c>
      <c r="H1118" s="3" t="s">
        <v>8</v>
      </c>
      <c r="I1118" s="2" t="s">
        <v>319</v>
      </c>
      <c r="J1118" s="2" t="s">
        <v>142</v>
      </c>
      <c r="K1118" s="2" t="s">
        <v>143</v>
      </c>
      <c r="L1118" s="2" t="s">
        <v>141</v>
      </c>
      <c r="M1118" s="2">
        <v>1</v>
      </c>
      <c r="N1118" s="10" t="s">
        <v>875</v>
      </c>
    </row>
    <row r="1119" spans="1:14" x14ac:dyDescent="0.2">
      <c r="A1119" s="2">
        <v>1256</v>
      </c>
      <c r="B1119" s="2" t="s">
        <v>1590</v>
      </c>
      <c r="C1119" s="2" t="s">
        <v>1591</v>
      </c>
      <c r="D1119" s="2" t="s">
        <v>27</v>
      </c>
      <c r="E1119" s="2" t="s">
        <v>1592</v>
      </c>
      <c r="F1119" s="2" t="s">
        <v>1593</v>
      </c>
      <c r="G1119" s="2" t="s">
        <v>1594</v>
      </c>
      <c r="H1119" s="3" t="s">
        <v>8</v>
      </c>
      <c r="I1119" s="2" t="s">
        <v>71</v>
      </c>
      <c r="J1119" s="2" t="s">
        <v>142</v>
      </c>
      <c r="K1119" s="2" t="s">
        <v>143</v>
      </c>
      <c r="L1119" s="2" t="s">
        <v>141</v>
      </c>
      <c r="M1119" s="2">
        <v>1</v>
      </c>
      <c r="N1119" s="10" t="s">
        <v>875</v>
      </c>
    </row>
    <row r="1120" spans="1:14" x14ac:dyDescent="0.2">
      <c r="A1120" s="2">
        <v>1265</v>
      </c>
      <c r="B1120" s="2" t="s">
        <v>1585</v>
      </c>
      <c r="C1120" s="2" t="s">
        <v>1586</v>
      </c>
      <c r="D1120" s="2" t="s">
        <v>48</v>
      </c>
      <c r="E1120" s="2" t="s">
        <v>1587</v>
      </c>
      <c r="F1120" s="2" t="s">
        <v>1588</v>
      </c>
      <c r="G1120" s="2" t="s">
        <v>1589</v>
      </c>
      <c r="H1120" s="3" t="s">
        <v>8</v>
      </c>
      <c r="I1120" s="2" t="s">
        <v>367</v>
      </c>
      <c r="J1120" s="2" t="s">
        <v>142</v>
      </c>
      <c r="K1120" s="2" t="s">
        <v>143</v>
      </c>
      <c r="L1120" s="2" t="s">
        <v>141</v>
      </c>
      <c r="M1120" s="2">
        <v>1</v>
      </c>
      <c r="N1120" s="10" t="s">
        <v>875</v>
      </c>
    </row>
    <row r="1121" spans="1:14" x14ac:dyDescent="0.2">
      <c r="A1121" s="2">
        <v>1276</v>
      </c>
      <c r="B1121" s="2" t="s">
        <v>1570</v>
      </c>
      <c r="C1121" s="2" t="s">
        <v>1571</v>
      </c>
      <c r="D1121" s="2" t="s">
        <v>48</v>
      </c>
      <c r="E1121" s="2" t="s">
        <v>1572</v>
      </c>
      <c r="F1121" s="2" t="s">
        <v>1573</v>
      </c>
      <c r="G1121" s="2" t="s">
        <v>1574</v>
      </c>
      <c r="H1121" s="3" t="s">
        <v>8</v>
      </c>
      <c r="I1121" s="2" t="s">
        <v>367</v>
      </c>
      <c r="J1121" s="2" t="s">
        <v>142</v>
      </c>
      <c r="K1121" s="2" t="s">
        <v>143</v>
      </c>
      <c r="L1121" s="2" t="s">
        <v>141</v>
      </c>
      <c r="M1121" s="2">
        <v>1</v>
      </c>
      <c r="N1121" s="10" t="s">
        <v>875</v>
      </c>
    </row>
    <row r="1122" spans="1:14" x14ac:dyDescent="0.2">
      <c r="A1122" s="2">
        <v>1282</v>
      </c>
      <c r="B1122" s="2" t="s">
        <v>1566</v>
      </c>
      <c r="C1122" s="2" t="s">
        <v>1567</v>
      </c>
      <c r="D1122" s="2" t="s">
        <v>123</v>
      </c>
      <c r="E1122" s="2" t="s">
        <v>1568</v>
      </c>
      <c r="F1122" s="2" t="s">
        <v>607</v>
      </c>
      <c r="G1122" s="2" t="s">
        <v>1569</v>
      </c>
      <c r="H1122" s="3" t="s">
        <v>8</v>
      </c>
      <c r="I1122" s="2" t="s">
        <v>319</v>
      </c>
      <c r="J1122" s="2" t="s">
        <v>142</v>
      </c>
      <c r="K1122" s="2" t="s">
        <v>143</v>
      </c>
      <c r="L1122" s="2" t="s">
        <v>141</v>
      </c>
      <c r="M1122" s="2">
        <v>1</v>
      </c>
      <c r="N1122" s="10" t="s">
        <v>875</v>
      </c>
    </row>
    <row r="1123" spans="1:14" x14ac:dyDescent="0.2">
      <c r="A1123" s="2">
        <v>1294</v>
      </c>
      <c r="B1123" s="2" t="s">
        <v>1558</v>
      </c>
      <c r="C1123" s="2" t="s">
        <v>1559</v>
      </c>
      <c r="D1123" s="2" t="s">
        <v>48</v>
      </c>
      <c r="E1123" s="2" t="s">
        <v>1560</v>
      </c>
      <c r="F1123" s="2" t="s">
        <v>365</v>
      </c>
      <c r="G1123" s="2" t="s">
        <v>1561</v>
      </c>
      <c r="H1123" s="3" t="s">
        <v>8</v>
      </c>
      <c r="I1123" s="2" t="s">
        <v>367</v>
      </c>
      <c r="J1123" s="2" t="s">
        <v>142</v>
      </c>
      <c r="K1123" s="2" t="s">
        <v>143</v>
      </c>
      <c r="L1123" s="2" t="s">
        <v>141</v>
      </c>
      <c r="M1123" s="2">
        <v>1</v>
      </c>
      <c r="N1123" s="10" t="s">
        <v>875</v>
      </c>
    </row>
    <row r="1124" spans="1:14" x14ac:dyDescent="0.2">
      <c r="A1124" s="2">
        <v>1298</v>
      </c>
      <c r="B1124" s="2" t="s">
        <v>1554</v>
      </c>
      <c r="C1124" s="2" t="s">
        <v>1555</v>
      </c>
      <c r="D1124" s="2" t="s">
        <v>372</v>
      </c>
      <c r="E1124" s="2" t="s">
        <v>1556</v>
      </c>
      <c r="F1124" s="2" t="s">
        <v>374</v>
      </c>
      <c r="G1124" s="2" t="s">
        <v>1557</v>
      </c>
      <c r="H1124" s="3" t="s">
        <v>8</v>
      </c>
      <c r="I1124" s="2" t="s">
        <v>319</v>
      </c>
      <c r="J1124" s="2" t="s">
        <v>142</v>
      </c>
      <c r="K1124" s="2" t="s">
        <v>143</v>
      </c>
      <c r="L1124" s="2" t="s">
        <v>141</v>
      </c>
      <c r="M1124" s="2">
        <v>1</v>
      </c>
      <c r="N1124" s="10" t="s">
        <v>875</v>
      </c>
    </row>
    <row r="1125" spans="1:14" x14ac:dyDescent="0.2">
      <c r="A1125" s="2">
        <v>1316</v>
      </c>
      <c r="B1125" s="2" t="s">
        <v>1550</v>
      </c>
      <c r="C1125" s="2" t="s">
        <v>1551</v>
      </c>
      <c r="D1125" s="2" t="s">
        <v>48</v>
      </c>
      <c r="E1125" s="2" t="s">
        <v>1552</v>
      </c>
      <c r="F1125" s="2" t="s">
        <v>1479</v>
      </c>
      <c r="G1125" s="2" t="s">
        <v>1553</v>
      </c>
      <c r="H1125" s="3" t="s">
        <v>8</v>
      </c>
      <c r="I1125" s="2" t="s">
        <v>367</v>
      </c>
      <c r="J1125" s="2" t="s">
        <v>142</v>
      </c>
      <c r="K1125" s="2" t="s">
        <v>143</v>
      </c>
      <c r="L1125" s="2" t="s">
        <v>141</v>
      </c>
      <c r="M1125" s="2">
        <v>1</v>
      </c>
      <c r="N1125" s="10" t="s">
        <v>875</v>
      </c>
    </row>
    <row r="1126" spans="1:14" x14ac:dyDescent="0.2">
      <c r="A1126" s="2">
        <v>1319</v>
      </c>
      <c r="B1126" s="2" t="s">
        <v>1550</v>
      </c>
      <c r="C1126" s="2" t="s">
        <v>1551</v>
      </c>
      <c r="D1126" s="2" t="s">
        <v>48</v>
      </c>
      <c r="E1126" s="2" t="s">
        <v>1552</v>
      </c>
      <c r="F1126" s="2" t="s">
        <v>1479</v>
      </c>
      <c r="G1126" s="2" t="s">
        <v>1553</v>
      </c>
      <c r="H1126" s="3" t="s">
        <v>8</v>
      </c>
      <c r="I1126" s="2" t="s">
        <v>367</v>
      </c>
      <c r="J1126" s="2" t="s">
        <v>142</v>
      </c>
      <c r="K1126" s="2" t="s">
        <v>143</v>
      </c>
      <c r="L1126" s="2" t="s">
        <v>141</v>
      </c>
      <c r="M1126" s="2">
        <v>1</v>
      </c>
      <c r="N1126" s="10" t="s">
        <v>875</v>
      </c>
    </row>
    <row r="1127" spans="1:14" x14ac:dyDescent="0.2">
      <c r="A1127" s="2">
        <v>1335</v>
      </c>
      <c r="B1127" s="2" t="s">
        <v>1546</v>
      </c>
      <c r="C1127" s="2" t="s">
        <v>1547</v>
      </c>
      <c r="D1127" s="2" t="s">
        <v>315</v>
      </c>
      <c r="E1127" s="2" t="s">
        <v>1548</v>
      </c>
      <c r="F1127" s="2" t="s">
        <v>407</v>
      </c>
      <c r="G1127" s="2" t="s">
        <v>1549</v>
      </c>
      <c r="H1127" s="3" t="s">
        <v>8</v>
      </c>
      <c r="I1127" s="2" t="s">
        <v>319</v>
      </c>
      <c r="J1127" s="2" t="s">
        <v>142</v>
      </c>
      <c r="K1127" s="2" t="s">
        <v>143</v>
      </c>
      <c r="L1127" s="2" t="s">
        <v>141</v>
      </c>
      <c r="M1127" s="2">
        <v>1</v>
      </c>
      <c r="N1127" s="10" t="s">
        <v>875</v>
      </c>
    </row>
    <row r="1128" spans="1:14" x14ac:dyDescent="0.2">
      <c r="A1128" s="2">
        <v>1340</v>
      </c>
      <c r="B1128" s="2" t="s">
        <v>1537</v>
      </c>
      <c r="C1128" s="2" t="s">
        <v>1538</v>
      </c>
      <c r="D1128" s="2" t="s">
        <v>27</v>
      </c>
      <c r="E1128" s="2" t="s">
        <v>1539</v>
      </c>
      <c r="F1128" s="2" t="s">
        <v>1540</v>
      </c>
      <c r="G1128" s="2" t="s">
        <v>1541</v>
      </c>
      <c r="H1128" s="3" t="s">
        <v>8</v>
      </c>
      <c r="I1128" s="2" t="s">
        <v>31</v>
      </c>
      <c r="J1128" s="2" t="s">
        <v>142</v>
      </c>
      <c r="K1128" s="2" t="s">
        <v>143</v>
      </c>
      <c r="L1128" s="2" t="s">
        <v>141</v>
      </c>
      <c r="M1128" s="2">
        <v>1</v>
      </c>
      <c r="N1128" s="10" t="s">
        <v>875</v>
      </c>
    </row>
    <row r="1129" spans="1:14" x14ac:dyDescent="0.2">
      <c r="A1129" s="2">
        <v>1354</v>
      </c>
      <c r="B1129" s="2" t="s">
        <v>544</v>
      </c>
      <c r="C1129" s="2" t="s">
        <v>545</v>
      </c>
      <c r="D1129" s="2" t="s">
        <v>27</v>
      </c>
      <c r="E1129" s="2" t="s">
        <v>546</v>
      </c>
      <c r="F1129" s="2" t="s">
        <v>27</v>
      </c>
      <c r="G1129" s="2" t="s">
        <v>547</v>
      </c>
      <c r="H1129" s="3" t="s">
        <v>8</v>
      </c>
      <c r="I1129" s="2" t="s">
        <v>31</v>
      </c>
      <c r="J1129" s="2" t="s">
        <v>142</v>
      </c>
      <c r="K1129" s="2" t="s">
        <v>143</v>
      </c>
      <c r="L1129" s="2" t="s">
        <v>141</v>
      </c>
      <c r="M1129" s="2">
        <v>1</v>
      </c>
      <c r="N1129" s="10" t="s">
        <v>875</v>
      </c>
    </row>
    <row r="1130" spans="1:14" x14ac:dyDescent="0.2">
      <c r="A1130" s="2">
        <v>1371</v>
      </c>
      <c r="B1130" s="2" t="s">
        <v>1519</v>
      </c>
      <c r="C1130" s="2" t="s">
        <v>1520</v>
      </c>
      <c r="D1130" s="2" t="s">
        <v>48</v>
      </c>
      <c r="E1130" s="2" t="s">
        <v>1521</v>
      </c>
      <c r="F1130" s="2" t="s">
        <v>1160</v>
      </c>
      <c r="G1130" s="2" t="s">
        <v>1522</v>
      </c>
      <c r="H1130" s="3" t="s">
        <v>8</v>
      </c>
      <c r="I1130" s="2" t="s">
        <v>319</v>
      </c>
      <c r="J1130" s="2" t="s">
        <v>142</v>
      </c>
      <c r="K1130" s="2" t="s">
        <v>143</v>
      </c>
      <c r="L1130" s="2" t="s">
        <v>141</v>
      </c>
      <c r="M1130" s="2">
        <v>1</v>
      </c>
      <c r="N1130" s="10" t="s">
        <v>875</v>
      </c>
    </row>
    <row r="1131" spans="1:14" x14ac:dyDescent="0.2">
      <c r="A1131" s="2">
        <v>1377</v>
      </c>
      <c r="B1131" s="2" t="s">
        <v>1515</v>
      </c>
      <c r="C1131" s="2" t="s">
        <v>1516</v>
      </c>
      <c r="D1131" s="2" t="s">
        <v>67</v>
      </c>
      <c r="E1131" s="2" t="s">
        <v>1517</v>
      </c>
      <c r="F1131" s="2" t="s">
        <v>69</v>
      </c>
      <c r="G1131" s="2" t="s">
        <v>1518</v>
      </c>
      <c r="H1131" s="3" t="s">
        <v>8</v>
      </c>
      <c r="I1131" s="2" t="s">
        <v>71</v>
      </c>
      <c r="J1131" s="2" t="s">
        <v>142</v>
      </c>
      <c r="K1131" s="2" t="s">
        <v>143</v>
      </c>
      <c r="L1131" s="2" t="s">
        <v>141</v>
      </c>
      <c r="M1131" s="2">
        <v>1</v>
      </c>
      <c r="N1131" s="10" t="s">
        <v>875</v>
      </c>
    </row>
    <row r="1132" spans="1:14" x14ac:dyDescent="0.2">
      <c r="A1132" s="2">
        <v>1400</v>
      </c>
      <c r="B1132" s="2" t="s">
        <v>537</v>
      </c>
      <c r="C1132" s="2" t="s">
        <v>538</v>
      </c>
      <c r="D1132" s="2" t="s">
        <v>123</v>
      </c>
      <c r="E1132" s="2" t="s">
        <v>539</v>
      </c>
      <c r="F1132" s="2" t="s">
        <v>424</v>
      </c>
      <c r="G1132" s="2" t="s">
        <v>540</v>
      </c>
      <c r="H1132" s="3" t="s">
        <v>8</v>
      </c>
      <c r="I1132" s="2" t="s">
        <v>319</v>
      </c>
      <c r="J1132" s="2" t="s">
        <v>142</v>
      </c>
      <c r="K1132" s="2" t="s">
        <v>143</v>
      </c>
      <c r="L1132" s="2" t="s">
        <v>141</v>
      </c>
      <c r="M1132" s="2">
        <v>1</v>
      </c>
      <c r="N1132" s="10" t="s">
        <v>875</v>
      </c>
    </row>
    <row r="1133" spans="1:14" x14ac:dyDescent="0.2">
      <c r="A1133" s="2">
        <v>1412</v>
      </c>
      <c r="B1133" s="2" t="s">
        <v>531</v>
      </c>
      <c r="C1133" s="2" t="s">
        <v>532</v>
      </c>
      <c r="D1133" s="2" t="s">
        <v>187</v>
      </c>
      <c r="E1133" s="2" t="s">
        <v>533</v>
      </c>
      <c r="F1133" s="2" t="s">
        <v>292</v>
      </c>
      <c r="G1133" s="2" t="s">
        <v>534</v>
      </c>
      <c r="H1133" s="3" t="s">
        <v>8</v>
      </c>
      <c r="I1133" s="2" t="s">
        <v>367</v>
      </c>
      <c r="J1133" s="2" t="s">
        <v>142</v>
      </c>
      <c r="K1133" s="2" t="s">
        <v>143</v>
      </c>
      <c r="L1133" s="2" t="s">
        <v>141</v>
      </c>
      <c r="M1133" s="2">
        <v>1</v>
      </c>
      <c r="N1133" s="2" t="s">
        <v>21</v>
      </c>
    </row>
    <row r="1134" spans="1:14" x14ac:dyDescent="0.2">
      <c r="A1134" s="2">
        <v>1425</v>
      </c>
      <c r="B1134" s="2" t="s">
        <v>1503</v>
      </c>
      <c r="C1134" s="2" t="s">
        <v>1504</v>
      </c>
      <c r="D1134" s="2" t="s">
        <v>123</v>
      </c>
      <c r="E1134" s="2" t="s">
        <v>1505</v>
      </c>
      <c r="F1134" s="2" t="s">
        <v>424</v>
      </c>
      <c r="G1134" s="2" t="s">
        <v>1506</v>
      </c>
      <c r="H1134" s="3" t="s">
        <v>8</v>
      </c>
      <c r="I1134" s="2" t="s">
        <v>319</v>
      </c>
      <c r="J1134" s="2" t="s">
        <v>142</v>
      </c>
      <c r="K1134" s="2" t="s">
        <v>143</v>
      </c>
      <c r="L1134" s="2" t="s">
        <v>141</v>
      </c>
      <c r="M1134" s="2">
        <v>1</v>
      </c>
      <c r="N1134" s="10" t="s">
        <v>875</v>
      </c>
    </row>
    <row r="1135" spans="1:14" x14ac:dyDescent="0.2">
      <c r="A1135" s="2">
        <v>1434</v>
      </c>
      <c r="B1135" s="2" t="s">
        <v>1498</v>
      </c>
      <c r="C1135" s="2" t="s">
        <v>1499</v>
      </c>
      <c r="D1135" s="2" t="s">
        <v>123</v>
      </c>
      <c r="E1135" s="2" t="s">
        <v>1500</v>
      </c>
      <c r="F1135" s="2" t="s">
        <v>1417</v>
      </c>
      <c r="G1135" s="2" t="s">
        <v>1501</v>
      </c>
      <c r="H1135" s="3" t="s">
        <v>8</v>
      </c>
      <c r="I1135" s="2" t="s">
        <v>319</v>
      </c>
      <c r="J1135" s="2" t="s">
        <v>142</v>
      </c>
      <c r="K1135" s="2" t="s">
        <v>143</v>
      </c>
      <c r="L1135" s="2" t="s">
        <v>141</v>
      </c>
      <c r="M1135" s="2">
        <v>1</v>
      </c>
      <c r="N1135" s="10" t="s">
        <v>875</v>
      </c>
    </row>
    <row r="1136" spans="1:14" x14ac:dyDescent="0.2">
      <c r="A1136" s="2">
        <v>1444</v>
      </c>
      <c r="B1136" s="2" t="s">
        <v>1494</v>
      </c>
      <c r="C1136" s="2" t="s">
        <v>1495</v>
      </c>
      <c r="D1136" s="2" t="s">
        <v>123</v>
      </c>
      <c r="E1136" s="2" t="s">
        <v>1496</v>
      </c>
      <c r="F1136" s="2" t="s">
        <v>872</v>
      </c>
      <c r="G1136" s="2" t="s">
        <v>1497</v>
      </c>
      <c r="H1136" s="3" t="s">
        <v>8</v>
      </c>
      <c r="I1136" s="2" t="s">
        <v>319</v>
      </c>
      <c r="J1136" s="2" t="s">
        <v>142</v>
      </c>
      <c r="K1136" s="2" t="s">
        <v>143</v>
      </c>
      <c r="L1136" s="2" t="s">
        <v>141</v>
      </c>
      <c r="M1136" s="2">
        <v>1</v>
      </c>
      <c r="N1136" s="10" t="s">
        <v>875</v>
      </c>
    </row>
    <row r="1137" spans="1:14" x14ac:dyDescent="0.2">
      <c r="A1137" s="2">
        <v>1452</v>
      </c>
      <c r="B1137" s="2" t="s">
        <v>522</v>
      </c>
      <c r="C1137" s="2" t="s">
        <v>523</v>
      </c>
      <c r="D1137" s="2" t="s">
        <v>123</v>
      </c>
      <c r="E1137" s="2" t="s">
        <v>524</v>
      </c>
      <c r="F1137" s="2" t="s">
        <v>325</v>
      </c>
      <c r="G1137" s="2" t="s">
        <v>525</v>
      </c>
      <c r="H1137" s="3" t="s">
        <v>8</v>
      </c>
      <c r="I1137" s="2" t="s">
        <v>319</v>
      </c>
      <c r="J1137" s="2" t="s">
        <v>142</v>
      </c>
      <c r="K1137" s="2" t="s">
        <v>143</v>
      </c>
      <c r="L1137" s="2" t="s">
        <v>141</v>
      </c>
      <c r="M1137" s="2">
        <v>1</v>
      </c>
      <c r="N1137" s="10" t="s">
        <v>875</v>
      </c>
    </row>
    <row r="1138" spans="1:14" x14ac:dyDescent="0.2">
      <c r="A1138" s="2">
        <v>1468</v>
      </c>
      <c r="B1138" s="2" t="s">
        <v>1486</v>
      </c>
      <c r="C1138" s="2" t="s">
        <v>1487</v>
      </c>
      <c r="D1138" s="2" t="s">
        <v>48</v>
      </c>
      <c r="E1138" s="2" t="s">
        <v>1488</v>
      </c>
      <c r="F1138" s="2" t="s">
        <v>1479</v>
      </c>
      <c r="G1138" s="2" t="s">
        <v>1489</v>
      </c>
      <c r="H1138" s="3" t="s">
        <v>8</v>
      </c>
      <c r="I1138" s="2" t="s">
        <v>713</v>
      </c>
      <c r="J1138" s="2" t="s">
        <v>142</v>
      </c>
      <c r="K1138" s="2" t="s">
        <v>143</v>
      </c>
      <c r="L1138" s="2" t="s">
        <v>141</v>
      </c>
      <c r="M1138" s="2">
        <v>1</v>
      </c>
      <c r="N1138" s="10" t="s">
        <v>875</v>
      </c>
    </row>
    <row r="1139" spans="1:14" x14ac:dyDescent="0.2">
      <c r="A1139" s="2">
        <v>1497</v>
      </c>
      <c r="B1139" s="2" t="s">
        <v>510</v>
      </c>
      <c r="C1139" s="2" t="s">
        <v>511</v>
      </c>
      <c r="D1139" s="2" t="s">
        <v>48</v>
      </c>
      <c r="E1139" s="2" t="s">
        <v>503</v>
      </c>
      <c r="F1139" s="2" t="s">
        <v>132</v>
      </c>
      <c r="G1139" s="2" t="s">
        <v>512</v>
      </c>
      <c r="H1139" s="3" t="s">
        <v>8</v>
      </c>
      <c r="I1139" s="2" t="s">
        <v>85</v>
      </c>
      <c r="J1139" s="2" t="s">
        <v>142</v>
      </c>
      <c r="K1139" s="2" t="s">
        <v>143</v>
      </c>
      <c r="L1139" s="2" t="s">
        <v>141</v>
      </c>
      <c r="M1139" s="2">
        <v>2</v>
      </c>
      <c r="N1139" s="10" t="s">
        <v>875</v>
      </c>
    </row>
    <row r="1140" spans="1:14" x14ac:dyDescent="0.2">
      <c r="A1140" s="2">
        <v>1552</v>
      </c>
      <c r="B1140" s="2" t="s">
        <v>1455</v>
      </c>
      <c r="C1140" s="2" t="s">
        <v>1456</v>
      </c>
      <c r="D1140" s="2" t="s">
        <v>48</v>
      </c>
      <c r="E1140" s="2" t="s">
        <v>503</v>
      </c>
      <c r="F1140" s="2" t="s">
        <v>132</v>
      </c>
      <c r="G1140" s="2" t="s">
        <v>1457</v>
      </c>
      <c r="H1140" s="3" t="s">
        <v>8</v>
      </c>
      <c r="I1140" s="2" t="s">
        <v>85</v>
      </c>
      <c r="J1140" s="2" t="s">
        <v>142</v>
      </c>
      <c r="K1140" s="2" t="s">
        <v>143</v>
      </c>
      <c r="L1140" s="2" t="s">
        <v>141</v>
      </c>
      <c r="M1140" s="2">
        <v>1</v>
      </c>
      <c r="N1140" s="10" t="s">
        <v>875</v>
      </c>
    </row>
    <row r="1141" spans="1:14" x14ac:dyDescent="0.2">
      <c r="A1141" s="2">
        <v>1564</v>
      </c>
      <c r="B1141" s="2" t="s">
        <v>1446</v>
      </c>
      <c r="C1141" s="2" t="s">
        <v>1447</v>
      </c>
      <c r="D1141" s="2" t="s">
        <v>48</v>
      </c>
      <c r="E1141" s="2" t="s">
        <v>503</v>
      </c>
      <c r="F1141" s="2" t="s">
        <v>132</v>
      </c>
      <c r="G1141" s="2" t="s">
        <v>1448</v>
      </c>
      <c r="H1141" s="3" t="s">
        <v>8</v>
      </c>
      <c r="I1141" s="2" t="s">
        <v>85</v>
      </c>
      <c r="J1141" s="2" t="s">
        <v>142</v>
      </c>
      <c r="K1141" s="2" t="s">
        <v>143</v>
      </c>
      <c r="L1141" s="2" t="s">
        <v>141</v>
      </c>
      <c r="M1141" s="2">
        <v>1</v>
      </c>
      <c r="N1141" s="10" t="s">
        <v>875</v>
      </c>
    </row>
    <row r="1142" spans="1:14" x14ac:dyDescent="0.2">
      <c r="A1142" s="2">
        <v>1573</v>
      </c>
      <c r="B1142" s="2" t="s">
        <v>1440</v>
      </c>
      <c r="C1142" s="2" t="s">
        <v>1441</v>
      </c>
      <c r="D1142" s="2" t="s">
        <v>48</v>
      </c>
      <c r="E1142" s="2" t="s">
        <v>503</v>
      </c>
      <c r="F1142" s="2" t="s">
        <v>132</v>
      </c>
      <c r="G1142" s="2" t="s">
        <v>1442</v>
      </c>
      <c r="H1142" s="3" t="s">
        <v>8</v>
      </c>
      <c r="I1142" s="2" t="s">
        <v>85</v>
      </c>
      <c r="J1142" s="2" t="s">
        <v>142</v>
      </c>
      <c r="K1142" s="2" t="s">
        <v>143</v>
      </c>
      <c r="L1142" s="2" t="s">
        <v>141</v>
      </c>
      <c r="M1142" s="2">
        <v>2</v>
      </c>
      <c r="N1142" s="10" t="s">
        <v>875</v>
      </c>
    </row>
    <row r="1143" spans="1:14" x14ac:dyDescent="0.2">
      <c r="A1143" s="2">
        <v>1614</v>
      </c>
      <c r="B1143" s="2" t="s">
        <v>1410</v>
      </c>
      <c r="C1143" s="2" t="s">
        <v>1411</v>
      </c>
      <c r="D1143" s="2" t="s">
        <v>27</v>
      </c>
      <c r="E1143" s="2" t="s">
        <v>1412</v>
      </c>
      <c r="F1143" s="2" t="s">
        <v>1026</v>
      </c>
      <c r="G1143" s="2" t="s">
        <v>1413</v>
      </c>
      <c r="H1143" s="3" t="s">
        <v>8</v>
      </c>
      <c r="I1143" s="2" t="s">
        <v>71</v>
      </c>
      <c r="J1143" s="2" t="s">
        <v>142</v>
      </c>
      <c r="K1143" s="2" t="s">
        <v>143</v>
      </c>
      <c r="L1143" s="2" t="s">
        <v>141</v>
      </c>
      <c r="M1143" s="2">
        <v>1</v>
      </c>
      <c r="N1143" s="10" t="s">
        <v>875</v>
      </c>
    </row>
    <row r="1144" spans="1:14" x14ac:dyDescent="0.2">
      <c r="A1144" s="2">
        <v>1633</v>
      </c>
      <c r="B1144" s="2" t="s">
        <v>496</v>
      </c>
      <c r="C1144" s="2" t="s">
        <v>497</v>
      </c>
      <c r="D1144" s="2" t="s">
        <v>27</v>
      </c>
      <c r="E1144" s="2" t="s">
        <v>498</v>
      </c>
      <c r="F1144" s="2" t="s">
        <v>499</v>
      </c>
      <c r="G1144" s="2" t="s">
        <v>500</v>
      </c>
      <c r="H1144" s="3" t="s">
        <v>8</v>
      </c>
      <c r="I1144" s="2" t="s">
        <v>71</v>
      </c>
      <c r="J1144" s="2" t="s">
        <v>142</v>
      </c>
      <c r="K1144" s="2" t="s">
        <v>143</v>
      </c>
      <c r="L1144" s="2" t="s">
        <v>141</v>
      </c>
      <c r="M1144" s="2">
        <v>1</v>
      </c>
      <c r="N1144" s="10" t="s">
        <v>875</v>
      </c>
    </row>
    <row r="1145" spans="1:14" x14ac:dyDescent="0.2">
      <c r="A1145" s="2">
        <v>1642</v>
      </c>
      <c r="B1145" s="2" t="s">
        <v>492</v>
      </c>
      <c r="C1145" s="2" t="s">
        <v>493</v>
      </c>
      <c r="D1145" s="2" t="s">
        <v>27</v>
      </c>
      <c r="E1145" s="2" t="s">
        <v>494</v>
      </c>
      <c r="F1145" s="2" t="s">
        <v>112</v>
      </c>
      <c r="G1145" s="2" t="s">
        <v>495</v>
      </c>
      <c r="H1145" s="3" t="s">
        <v>8</v>
      </c>
      <c r="I1145" s="2" t="s">
        <v>71</v>
      </c>
      <c r="J1145" s="2" t="s">
        <v>142</v>
      </c>
      <c r="K1145" s="2" t="s">
        <v>143</v>
      </c>
      <c r="L1145" s="2" t="s">
        <v>141</v>
      </c>
      <c r="M1145" s="2">
        <v>1</v>
      </c>
      <c r="N1145" s="10" t="s">
        <v>875</v>
      </c>
    </row>
    <row r="1146" spans="1:14" x14ac:dyDescent="0.2">
      <c r="A1146" s="2">
        <v>1657</v>
      </c>
      <c r="B1146" s="2" t="s">
        <v>1389</v>
      </c>
      <c r="C1146" s="2" t="s">
        <v>1390</v>
      </c>
      <c r="D1146" s="2" t="s">
        <v>48</v>
      </c>
      <c r="E1146" s="2" t="s">
        <v>1391</v>
      </c>
      <c r="F1146" s="2" t="s">
        <v>132</v>
      </c>
      <c r="G1146" s="2" t="s">
        <v>1392</v>
      </c>
      <c r="H1146" s="3" t="s">
        <v>8</v>
      </c>
      <c r="I1146" s="2" t="s">
        <v>85</v>
      </c>
      <c r="J1146" s="2" t="s">
        <v>142</v>
      </c>
      <c r="K1146" s="2" t="s">
        <v>143</v>
      </c>
      <c r="L1146" s="2" t="s">
        <v>141</v>
      </c>
      <c r="M1146" s="2">
        <v>1</v>
      </c>
      <c r="N1146" s="10" t="s">
        <v>875</v>
      </c>
    </row>
    <row r="1147" spans="1:14" x14ac:dyDescent="0.2">
      <c r="A1147" s="2">
        <v>1677</v>
      </c>
      <c r="B1147" s="2" t="s">
        <v>488</v>
      </c>
      <c r="C1147" s="2" t="s">
        <v>489</v>
      </c>
      <c r="D1147" s="2" t="s">
        <v>27</v>
      </c>
      <c r="E1147" s="2" t="s">
        <v>490</v>
      </c>
      <c r="F1147" s="2" t="s">
        <v>112</v>
      </c>
      <c r="G1147" s="2" t="s">
        <v>491</v>
      </c>
      <c r="H1147" s="3" t="s">
        <v>8</v>
      </c>
      <c r="I1147" s="2" t="s">
        <v>71</v>
      </c>
      <c r="J1147" s="2" t="s">
        <v>142</v>
      </c>
      <c r="K1147" s="2" t="s">
        <v>143</v>
      </c>
      <c r="L1147" s="2" t="s">
        <v>141</v>
      </c>
      <c r="M1147" s="2">
        <v>1</v>
      </c>
      <c r="N1147" s="10" t="s">
        <v>875</v>
      </c>
    </row>
    <row r="1148" spans="1:14" x14ac:dyDescent="0.2">
      <c r="A1148" s="2">
        <v>1683</v>
      </c>
      <c r="B1148" s="2" t="s">
        <v>1381</v>
      </c>
      <c r="C1148" s="2" t="s">
        <v>1382</v>
      </c>
      <c r="D1148" s="2" t="s">
        <v>48</v>
      </c>
      <c r="E1148" s="2" t="s">
        <v>1383</v>
      </c>
      <c r="F1148" s="2" t="s">
        <v>621</v>
      </c>
      <c r="G1148" s="2" t="s">
        <v>1384</v>
      </c>
      <c r="H1148" s="3" t="s">
        <v>8</v>
      </c>
      <c r="I1148" s="2" t="s">
        <v>85</v>
      </c>
      <c r="J1148" s="2" t="s">
        <v>142</v>
      </c>
      <c r="K1148" s="2" t="s">
        <v>143</v>
      </c>
      <c r="L1148" s="2" t="s">
        <v>141</v>
      </c>
      <c r="M1148" s="2">
        <v>1</v>
      </c>
      <c r="N1148" s="10" t="s">
        <v>875</v>
      </c>
    </row>
    <row r="1149" spans="1:14" x14ac:dyDescent="0.2">
      <c r="A1149" s="2">
        <v>1692</v>
      </c>
      <c r="B1149" s="2" t="s">
        <v>481</v>
      </c>
      <c r="C1149" s="2" t="s">
        <v>482</v>
      </c>
      <c r="D1149" s="2" t="s">
        <v>67</v>
      </c>
      <c r="E1149" s="2" t="s">
        <v>483</v>
      </c>
      <c r="F1149" s="2" t="s">
        <v>484</v>
      </c>
      <c r="G1149" s="2" t="s">
        <v>485</v>
      </c>
      <c r="H1149" s="3" t="s">
        <v>8</v>
      </c>
      <c r="I1149" s="2" t="s">
        <v>71</v>
      </c>
      <c r="J1149" s="2" t="s">
        <v>142</v>
      </c>
      <c r="K1149" s="2" t="s">
        <v>143</v>
      </c>
      <c r="L1149" s="2" t="s">
        <v>141</v>
      </c>
      <c r="M1149" s="2">
        <v>1</v>
      </c>
      <c r="N1149" s="10" t="s">
        <v>875</v>
      </c>
    </row>
    <row r="1150" spans="1:14" x14ac:dyDescent="0.2">
      <c r="A1150" s="2">
        <v>1704</v>
      </c>
      <c r="B1150" s="2" t="s">
        <v>434</v>
      </c>
      <c r="C1150" s="2" t="s">
        <v>435</v>
      </c>
      <c r="D1150" s="2" t="s">
        <v>81</v>
      </c>
      <c r="E1150" s="2" t="s">
        <v>436</v>
      </c>
      <c r="F1150" s="2" t="s">
        <v>424</v>
      </c>
      <c r="G1150" s="2" t="s">
        <v>437</v>
      </c>
      <c r="H1150" s="3" t="s">
        <v>8</v>
      </c>
      <c r="I1150" s="2" t="s">
        <v>319</v>
      </c>
      <c r="J1150" s="2" t="s">
        <v>142</v>
      </c>
      <c r="K1150" s="2" t="s">
        <v>143</v>
      </c>
      <c r="L1150" s="2" t="s">
        <v>141</v>
      </c>
      <c r="M1150" s="2">
        <v>1</v>
      </c>
      <c r="N1150" s="10" t="s">
        <v>875</v>
      </c>
    </row>
    <row r="1151" spans="1:14" x14ac:dyDescent="0.2">
      <c r="A1151" s="2">
        <v>1767</v>
      </c>
      <c r="B1151" s="2" t="s">
        <v>426</v>
      </c>
      <c r="C1151" s="2" t="s">
        <v>427</v>
      </c>
      <c r="D1151" s="2" t="s">
        <v>48</v>
      </c>
      <c r="E1151" s="2" t="s">
        <v>428</v>
      </c>
      <c r="F1151" s="2" t="s">
        <v>429</v>
      </c>
      <c r="G1151" s="2" t="s">
        <v>430</v>
      </c>
      <c r="H1151" s="3" t="s">
        <v>8</v>
      </c>
      <c r="I1151" s="2" t="s">
        <v>85</v>
      </c>
      <c r="J1151" s="2" t="s">
        <v>142</v>
      </c>
      <c r="K1151" s="2" t="s">
        <v>143</v>
      </c>
      <c r="L1151" s="2" t="s">
        <v>141</v>
      </c>
      <c r="M1151" s="2">
        <v>1</v>
      </c>
      <c r="N1151" s="10" t="s">
        <v>875</v>
      </c>
    </row>
    <row r="1152" spans="1:14" x14ac:dyDescent="0.2">
      <c r="A1152" s="2">
        <v>1775</v>
      </c>
      <c r="B1152" s="2" t="s">
        <v>1358</v>
      </c>
      <c r="C1152" s="2" t="s">
        <v>1359</v>
      </c>
      <c r="D1152" s="2" t="s">
        <v>48</v>
      </c>
      <c r="E1152" s="2" t="s">
        <v>1360</v>
      </c>
      <c r="F1152" s="2" t="s">
        <v>924</v>
      </c>
      <c r="G1152" s="2" t="s">
        <v>1361</v>
      </c>
      <c r="H1152" s="3" t="s">
        <v>8</v>
      </c>
      <c r="I1152" s="2" t="s">
        <v>85</v>
      </c>
      <c r="J1152" s="2" t="s">
        <v>142</v>
      </c>
      <c r="K1152" s="2" t="s">
        <v>143</v>
      </c>
      <c r="L1152" s="2" t="s">
        <v>141</v>
      </c>
      <c r="M1152" s="2">
        <v>1</v>
      </c>
      <c r="N1152" s="10" t="s">
        <v>875</v>
      </c>
    </row>
    <row r="1153" spans="1:14" x14ac:dyDescent="0.2">
      <c r="A1153" s="2">
        <v>1784</v>
      </c>
      <c r="B1153" s="2" t="s">
        <v>1354</v>
      </c>
      <c r="C1153" s="2" t="s">
        <v>1355</v>
      </c>
      <c r="D1153" s="2" t="s">
        <v>48</v>
      </c>
      <c r="E1153" s="2" t="s">
        <v>1356</v>
      </c>
      <c r="F1153" s="2" t="s">
        <v>924</v>
      </c>
      <c r="G1153" s="2" t="s">
        <v>1357</v>
      </c>
      <c r="H1153" s="3" t="s">
        <v>8</v>
      </c>
      <c r="I1153" s="2" t="s">
        <v>85</v>
      </c>
      <c r="J1153" s="2" t="s">
        <v>142</v>
      </c>
      <c r="K1153" s="2" t="s">
        <v>143</v>
      </c>
      <c r="L1153" s="2" t="s">
        <v>141</v>
      </c>
      <c r="M1153" s="2">
        <v>1</v>
      </c>
      <c r="N1153" s="10" t="s">
        <v>875</v>
      </c>
    </row>
    <row r="1154" spans="1:14" x14ac:dyDescent="0.2">
      <c r="A1154" s="2">
        <v>1791</v>
      </c>
      <c r="B1154" s="2" t="s">
        <v>1350</v>
      </c>
      <c r="C1154" s="2" t="s">
        <v>1351</v>
      </c>
      <c r="D1154" s="2" t="s">
        <v>48</v>
      </c>
      <c r="E1154" s="2" t="s">
        <v>1352</v>
      </c>
      <c r="F1154" s="2" t="s">
        <v>1114</v>
      </c>
      <c r="G1154" s="2" t="s">
        <v>1353</v>
      </c>
      <c r="H1154" s="3" t="s">
        <v>8</v>
      </c>
      <c r="I1154" s="2" t="s">
        <v>85</v>
      </c>
      <c r="J1154" s="2" t="s">
        <v>142</v>
      </c>
      <c r="K1154" s="2" t="s">
        <v>143</v>
      </c>
      <c r="L1154" s="2" t="s">
        <v>141</v>
      </c>
      <c r="M1154" s="2">
        <v>1</v>
      </c>
      <c r="N1154" s="10" t="s">
        <v>875</v>
      </c>
    </row>
    <row r="1155" spans="1:14" x14ac:dyDescent="0.2">
      <c r="A1155" s="2">
        <v>1797</v>
      </c>
      <c r="B1155" s="2" t="s">
        <v>1340</v>
      </c>
      <c r="C1155" s="2" t="s">
        <v>1341</v>
      </c>
      <c r="D1155" s="2" t="s">
        <v>48</v>
      </c>
      <c r="E1155" s="2" t="s">
        <v>1342</v>
      </c>
      <c r="F1155" s="2" t="s">
        <v>924</v>
      </c>
      <c r="G1155" s="2" t="s">
        <v>1343</v>
      </c>
      <c r="H1155" s="3" t="s">
        <v>8</v>
      </c>
      <c r="I1155" s="2" t="s">
        <v>85</v>
      </c>
      <c r="J1155" s="2" t="s">
        <v>142</v>
      </c>
      <c r="K1155" s="2" t="s">
        <v>143</v>
      </c>
      <c r="L1155" s="2" t="s">
        <v>141</v>
      </c>
      <c r="M1155" s="2">
        <v>1</v>
      </c>
      <c r="N1155" s="10" t="s">
        <v>875</v>
      </c>
    </row>
    <row r="1156" spans="1:14" x14ac:dyDescent="0.2">
      <c r="A1156" s="2">
        <v>1809</v>
      </c>
      <c r="B1156" s="2" t="s">
        <v>421</v>
      </c>
      <c r="C1156" s="2" t="s">
        <v>422</v>
      </c>
      <c r="D1156" s="2" t="s">
        <v>123</v>
      </c>
      <c r="E1156" s="2" t="s">
        <v>423</v>
      </c>
      <c r="F1156" s="2" t="s">
        <v>424</v>
      </c>
      <c r="G1156" s="2" t="s">
        <v>425</v>
      </c>
      <c r="H1156" s="3" t="s">
        <v>8</v>
      </c>
      <c r="I1156" s="2" t="s">
        <v>319</v>
      </c>
      <c r="J1156" s="2" t="s">
        <v>142</v>
      </c>
      <c r="K1156" s="2" t="s">
        <v>143</v>
      </c>
      <c r="L1156" s="2" t="s">
        <v>141</v>
      </c>
      <c r="M1156" s="2">
        <v>1</v>
      </c>
      <c r="N1156" s="10" t="s">
        <v>875</v>
      </c>
    </row>
    <row r="1157" spans="1:14" x14ac:dyDescent="0.2">
      <c r="A1157" s="2">
        <v>1841</v>
      </c>
      <c r="B1157" s="2" t="s">
        <v>410</v>
      </c>
      <c r="C1157" s="2" t="s">
        <v>411</v>
      </c>
      <c r="D1157" s="2" t="s">
        <v>123</v>
      </c>
      <c r="E1157" s="2" t="s">
        <v>412</v>
      </c>
      <c r="F1157" s="2" t="s">
        <v>325</v>
      </c>
      <c r="G1157" s="2" t="s">
        <v>413</v>
      </c>
      <c r="H1157" s="3" t="s">
        <v>8</v>
      </c>
      <c r="I1157" s="2" t="s">
        <v>319</v>
      </c>
      <c r="J1157" s="2" t="s">
        <v>142</v>
      </c>
      <c r="K1157" s="2" t="s">
        <v>143</v>
      </c>
      <c r="L1157" s="2" t="s">
        <v>141</v>
      </c>
      <c r="M1157" s="2">
        <v>2</v>
      </c>
      <c r="N1157" s="10" t="s">
        <v>875</v>
      </c>
    </row>
    <row r="1158" spans="1:14" x14ac:dyDescent="0.2">
      <c r="A1158" s="2">
        <v>1855</v>
      </c>
      <c r="B1158" s="2" t="s">
        <v>1324</v>
      </c>
      <c r="C1158" s="2" t="s">
        <v>1325</v>
      </c>
      <c r="D1158" s="2" t="s">
        <v>123</v>
      </c>
      <c r="E1158" s="2" t="s">
        <v>1326</v>
      </c>
      <c r="F1158" s="2" t="s">
        <v>325</v>
      </c>
      <c r="G1158" s="2" t="s">
        <v>1327</v>
      </c>
      <c r="H1158" s="3" t="s">
        <v>8</v>
      </c>
      <c r="I1158" s="2" t="s">
        <v>319</v>
      </c>
      <c r="J1158" s="2" t="s">
        <v>142</v>
      </c>
      <c r="K1158" s="2" t="s">
        <v>143</v>
      </c>
      <c r="L1158" s="2" t="s">
        <v>141</v>
      </c>
      <c r="M1158" s="2">
        <v>1</v>
      </c>
      <c r="N1158" s="10" t="s">
        <v>875</v>
      </c>
    </row>
    <row r="1159" spans="1:14" x14ac:dyDescent="0.2">
      <c r="A1159" s="2">
        <v>1863</v>
      </c>
      <c r="B1159" s="2" t="s">
        <v>1320</v>
      </c>
      <c r="C1159" s="2" t="s">
        <v>1321</v>
      </c>
      <c r="D1159" s="2" t="s">
        <v>123</v>
      </c>
      <c r="E1159" s="2" t="s">
        <v>1322</v>
      </c>
      <c r="F1159" s="2" t="s">
        <v>325</v>
      </c>
      <c r="G1159" s="2" t="s">
        <v>1323</v>
      </c>
      <c r="H1159" s="3" t="s">
        <v>8</v>
      </c>
      <c r="I1159" s="2" t="s">
        <v>319</v>
      </c>
      <c r="J1159" s="2" t="s">
        <v>142</v>
      </c>
      <c r="K1159" s="2" t="s">
        <v>143</v>
      </c>
      <c r="L1159" s="2" t="s">
        <v>141</v>
      </c>
      <c r="M1159" s="2">
        <v>1</v>
      </c>
      <c r="N1159" s="10" t="s">
        <v>875</v>
      </c>
    </row>
    <row r="1160" spans="1:14" x14ac:dyDescent="0.2">
      <c r="A1160" s="2">
        <v>1870</v>
      </c>
      <c r="B1160" s="2" t="s">
        <v>404</v>
      </c>
      <c r="C1160" s="2" t="s">
        <v>405</v>
      </c>
      <c r="D1160" s="2" t="s">
        <v>315</v>
      </c>
      <c r="E1160" s="2" t="s">
        <v>406</v>
      </c>
      <c r="F1160" s="2" t="s">
        <v>407</v>
      </c>
      <c r="G1160" s="2" t="s">
        <v>408</v>
      </c>
      <c r="H1160" s="3" t="s">
        <v>8</v>
      </c>
      <c r="I1160" s="2" t="s">
        <v>319</v>
      </c>
      <c r="J1160" s="2" t="s">
        <v>142</v>
      </c>
      <c r="K1160" s="2" t="s">
        <v>143</v>
      </c>
      <c r="L1160" s="2" t="s">
        <v>141</v>
      </c>
      <c r="M1160" s="2">
        <v>1</v>
      </c>
      <c r="N1160" s="10" t="s">
        <v>875</v>
      </c>
    </row>
    <row r="1161" spans="1:14" x14ac:dyDescent="0.2">
      <c r="A1161" s="2">
        <v>1891</v>
      </c>
      <c r="B1161" s="2" t="s">
        <v>1310</v>
      </c>
      <c r="C1161" s="2" t="s">
        <v>1311</v>
      </c>
      <c r="D1161" s="2" t="s">
        <v>123</v>
      </c>
      <c r="E1161" s="2" t="s">
        <v>1312</v>
      </c>
      <c r="F1161" s="2" t="s">
        <v>424</v>
      </c>
      <c r="G1161" s="2" t="s">
        <v>1313</v>
      </c>
      <c r="H1161" s="3" t="s">
        <v>8</v>
      </c>
      <c r="I1161" s="2" t="s">
        <v>319</v>
      </c>
      <c r="J1161" s="2" t="s">
        <v>142</v>
      </c>
      <c r="K1161" s="2" t="s">
        <v>143</v>
      </c>
      <c r="L1161" s="2" t="s">
        <v>141</v>
      </c>
      <c r="M1161" s="2">
        <v>1</v>
      </c>
      <c r="N1161" s="10" t="s">
        <v>875</v>
      </c>
    </row>
    <row r="1162" spans="1:14" x14ac:dyDescent="0.2">
      <c r="A1162" s="2">
        <v>1903</v>
      </c>
      <c r="B1162" s="2" t="s">
        <v>1301</v>
      </c>
      <c r="C1162" s="2" t="s">
        <v>1302</v>
      </c>
      <c r="D1162" s="2" t="s">
        <v>48</v>
      </c>
      <c r="E1162" s="2" t="s">
        <v>1303</v>
      </c>
      <c r="F1162" s="2" t="s">
        <v>529</v>
      </c>
      <c r="G1162" s="2" t="s">
        <v>1304</v>
      </c>
      <c r="H1162" s="3" t="s">
        <v>8</v>
      </c>
      <c r="I1162" s="2" t="s">
        <v>367</v>
      </c>
      <c r="J1162" s="2" t="s">
        <v>142</v>
      </c>
      <c r="K1162" s="2" t="s">
        <v>143</v>
      </c>
      <c r="L1162" s="2" t="s">
        <v>141</v>
      </c>
      <c r="M1162" s="2">
        <v>1</v>
      </c>
      <c r="N1162" s="10" t="s">
        <v>875</v>
      </c>
    </row>
    <row r="1163" spans="1:14" x14ac:dyDescent="0.2">
      <c r="A1163" s="2">
        <v>1911</v>
      </c>
      <c r="B1163" s="2" t="s">
        <v>390</v>
      </c>
      <c r="C1163" s="2" t="s">
        <v>391</v>
      </c>
      <c r="D1163" s="2" t="s">
        <v>27</v>
      </c>
      <c r="E1163" s="2" t="s">
        <v>392</v>
      </c>
      <c r="F1163" s="2" t="s">
        <v>393</v>
      </c>
      <c r="G1163" s="2" t="s">
        <v>394</v>
      </c>
      <c r="H1163" s="3" t="s">
        <v>8</v>
      </c>
      <c r="I1163" s="2" t="s">
        <v>31</v>
      </c>
      <c r="J1163" s="2" t="s">
        <v>142</v>
      </c>
      <c r="K1163" s="2" t="s">
        <v>143</v>
      </c>
      <c r="L1163" s="2" t="s">
        <v>141</v>
      </c>
      <c r="M1163" s="2">
        <v>1</v>
      </c>
      <c r="N1163" s="10" t="s">
        <v>875</v>
      </c>
    </row>
    <row r="1164" spans="1:14" x14ac:dyDescent="0.2">
      <c r="A1164" s="2">
        <v>1945</v>
      </c>
      <c r="B1164" s="2" t="s">
        <v>1277</v>
      </c>
      <c r="C1164" s="2" t="s">
        <v>1278</v>
      </c>
      <c r="D1164" s="2" t="s">
        <v>48</v>
      </c>
      <c r="E1164" s="2" t="s">
        <v>1279</v>
      </c>
      <c r="F1164" s="2" t="s">
        <v>578</v>
      </c>
      <c r="G1164" s="2" t="s">
        <v>1280</v>
      </c>
      <c r="H1164" s="3" t="s">
        <v>8</v>
      </c>
      <c r="I1164" s="2" t="s">
        <v>367</v>
      </c>
      <c r="J1164" s="2" t="s">
        <v>142</v>
      </c>
      <c r="K1164" s="2" t="s">
        <v>143</v>
      </c>
      <c r="L1164" s="2" t="s">
        <v>141</v>
      </c>
      <c r="M1164" s="2">
        <v>1</v>
      </c>
      <c r="N1164" s="10" t="s">
        <v>875</v>
      </c>
    </row>
    <row r="1165" spans="1:14" x14ac:dyDescent="0.2">
      <c r="A1165" s="2">
        <v>1949</v>
      </c>
      <c r="B1165" s="2" t="s">
        <v>1281</v>
      </c>
      <c r="C1165" s="2" t="s">
        <v>1282</v>
      </c>
      <c r="D1165" s="2" t="s">
        <v>48</v>
      </c>
      <c r="E1165" s="2" t="s">
        <v>1283</v>
      </c>
      <c r="F1165" s="2" t="s">
        <v>578</v>
      </c>
      <c r="G1165" s="2" t="s">
        <v>1284</v>
      </c>
      <c r="H1165" s="3" t="s">
        <v>8</v>
      </c>
      <c r="I1165" s="2" t="s">
        <v>367</v>
      </c>
      <c r="J1165" s="2" t="s">
        <v>142</v>
      </c>
      <c r="K1165" s="2" t="s">
        <v>143</v>
      </c>
      <c r="L1165" s="2" t="s">
        <v>141</v>
      </c>
      <c r="M1165" s="2">
        <v>1</v>
      </c>
      <c r="N1165" s="10" t="s">
        <v>875</v>
      </c>
    </row>
    <row r="1166" spans="1:14" x14ac:dyDescent="0.2">
      <c r="A1166" s="2">
        <v>1951</v>
      </c>
      <c r="B1166" s="2" t="s">
        <v>370</v>
      </c>
      <c r="C1166" s="2" t="s">
        <v>371</v>
      </c>
      <c r="D1166" s="2" t="s">
        <v>372</v>
      </c>
      <c r="E1166" s="2" t="s">
        <v>373</v>
      </c>
      <c r="F1166" s="2" t="s">
        <v>374</v>
      </c>
      <c r="G1166" s="2" t="s">
        <v>375</v>
      </c>
      <c r="H1166" s="3" t="s">
        <v>8</v>
      </c>
      <c r="I1166" s="2" t="s">
        <v>319</v>
      </c>
      <c r="J1166" s="2" t="s">
        <v>142</v>
      </c>
      <c r="K1166" s="2" t="s">
        <v>143</v>
      </c>
      <c r="L1166" s="2" t="s">
        <v>141</v>
      </c>
      <c r="M1166" s="2">
        <v>1</v>
      </c>
      <c r="N1166" s="10" t="s">
        <v>875</v>
      </c>
    </row>
    <row r="1167" spans="1:14" x14ac:dyDescent="0.2">
      <c r="A1167" s="2">
        <v>1961</v>
      </c>
      <c r="B1167" s="2" t="s">
        <v>1260</v>
      </c>
      <c r="C1167" s="2" t="s">
        <v>1261</v>
      </c>
      <c r="D1167" s="2" t="s">
        <v>123</v>
      </c>
      <c r="E1167" s="2" t="s">
        <v>1262</v>
      </c>
      <c r="F1167" s="2" t="s">
        <v>424</v>
      </c>
      <c r="G1167" s="2" t="s">
        <v>1263</v>
      </c>
      <c r="H1167" s="3" t="s">
        <v>8</v>
      </c>
      <c r="I1167" s="2" t="s">
        <v>319</v>
      </c>
      <c r="J1167" s="2" t="s">
        <v>142</v>
      </c>
      <c r="K1167" s="2" t="s">
        <v>143</v>
      </c>
      <c r="L1167" s="2" t="s">
        <v>141</v>
      </c>
      <c r="M1167" s="2">
        <v>1</v>
      </c>
      <c r="N1167" s="10" t="s">
        <v>875</v>
      </c>
    </row>
    <row r="1168" spans="1:14" x14ac:dyDescent="0.2">
      <c r="A1168" s="2">
        <v>1976</v>
      </c>
      <c r="B1168" s="2" t="s">
        <v>1250</v>
      </c>
      <c r="C1168" s="2" t="s">
        <v>1251</v>
      </c>
      <c r="D1168" s="2" t="s">
        <v>372</v>
      </c>
      <c r="E1168" s="2" t="s">
        <v>1252</v>
      </c>
      <c r="F1168" s="2" t="s">
        <v>1253</v>
      </c>
      <c r="G1168" s="2" t="s">
        <v>1254</v>
      </c>
      <c r="H1168" s="3" t="s">
        <v>8</v>
      </c>
      <c r="I1168" s="2" t="s">
        <v>713</v>
      </c>
      <c r="J1168" s="2" t="s">
        <v>142</v>
      </c>
      <c r="K1168" s="2" t="s">
        <v>143</v>
      </c>
      <c r="L1168" s="2" t="s">
        <v>141</v>
      </c>
      <c r="M1168" s="2">
        <v>1</v>
      </c>
      <c r="N1168" s="10" t="s">
        <v>875</v>
      </c>
    </row>
    <row r="1169" spans="1:14" x14ac:dyDescent="0.2">
      <c r="A1169" s="2">
        <v>1993</v>
      </c>
      <c r="B1169" s="2" t="s">
        <v>352</v>
      </c>
      <c r="C1169" s="2" t="s">
        <v>353</v>
      </c>
      <c r="D1169" s="2" t="s">
        <v>15</v>
      </c>
      <c r="E1169" s="2" t="s">
        <v>354</v>
      </c>
      <c r="F1169" s="2" t="s">
        <v>355</v>
      </c>
      <c r="G1169" s="2" t="s">
        <v>356</v>
      </c>
      <c r="H1169" s="3" t="s">
        <v>8</v>
      </c>
      <c r="I1169" s="2" t="s">
        <v>17</v>
      </c>
      <c r="J1169" s="2" t="s">
        <v>142</v>
      </c>
      <c r="K1169" s="2" t="s">
        <v>143</v>
      </c>
      <c r="L1169" s="2" t="s">
        <v>141</v>
      </c>
      <c r="M1169" s="2">
        <v>1</v>
      </c>
      <c r="N1169" s="2" t="s">
        <v>21</v>
      </c>
    </row>
    <row r="1170" spans="1:14" x14ac:dyDescent="0.2">
      <c r="A1170" s="2">
        <v>1999</v>
      </c>
      <c r="B1170" s="2" t="s">
        <v>334</v>
      </c>
      <c r="C1170" s="2" t="s">
        <v>335</v>
      </c>
      <c r="D1170" s="2" t="s">
        <v>187</v>
      </c>
      <c r="E1170" s="2" t="s">
        <v>336</v>
      </c>
      <c r="F1170" s="2" t="s">
        <v>331</v>
      </c>
      <c r="G1170" s="2" t="s">
        <v>337</v>
      </c>
      <c r="H1170" s="3" t="s">
        <v>8</v>
      </c>
      <c r="I1170" s="2" t="s">
        <v>249</v>
      </c>
      <c r="J1170" s="2" t="s">
        <v>142</v>
      </c>
      <c r="K1170" s="2" t="s">
        <v>143</v>
      </c>
      <c r="L1170" s="2" t="s">
        <v>141</v>
      </c>
      <c r="M1170" s="2">
        <v>1</v>
      </c>
      <c r="N1170" s="2" t="s">
        <v>21</v>
      </c>
    </row>
    <row r="1171" spans="1:14" x14ac:dyDescent="0.2">
      <c r="A1171" s="2">
        <v>2055</v>
      </c>
      <c r="B1171" s="2" t="s">
        <v>1230</v>
      </c>
      <c r="C1171" s="2" t="s">
        <v>1231</v>
      </c>
      <c r="D1171" s="2" t="s">
        <v>123</v>
      </c>
      <c r="E1171" s="2" t="s">
        <v>1232</v>
      </c>
      <c r="F1171" s="2" t="s">
        <v>424</v>
      </c>
      <c r="G1171" s="2" t="s">
        <v>1233</v>
      </c>
      <c r="H1171" s="3" t="s">
        <v>8</v>
      </c>
      <c r="I1171" s="2" t="s">
        <v>319</v>
      </c>
      <c r="J1171" s="2" t="s">
        <v>142</v>
      </c>
      <c r="K1171" s="2" t="s">
        <v>143</v>
      </c>
      <c r="L1171" s="2" t="s">
        <v>141</v>
      </c>
      <c r="M1171" s="2">
        <v>1</v>
      </c>
      <c r="N1171" s="10" t="s">
        <v>875</v>
      </c>
    </row>
    <row r="1172" spans="1:14" x14ac:dyDescent="0.2">
      <c r="A1172" s="2">
        <v>2100</v>
      </c>
      <c r="B1172" s="2" t="s">
        <v>1196</v>
      </c>
      <c r="C1172" s="2" t="s">
        <v>1197</v>
      </c>
      <c r="D1172" s="2" t="s">
        <v>48</v>
      </c>
      <c r="E1172" s="2" t="s">
        <v>1198</v>
      </c>
      <c r="F1172" s="2" t="s">
        <v>280</v>
      </c>
      <c r="G1172" s="2" t="s">
        <v>1199</v>
      </c>
      <c r="H1172" s="3" t="s">
        <v>8</v>
      </c>
      <c r="I1172" s="2" t="s">
        <v>85</v>
      </c>
      <c r="J1172" s="2" t="s">
        <v>142</v>
      </c>
      <c r="K1172" s="2" t="s">
        <v>143</v>
      </c>
      <c r="L1172" s="2" t="s">
        <v>141</v>
      </c>
      <c r="M1172" s="2">
        <v>1</v>
      </c>
      <c r="N1172" s="10" t="s">
        <v>875</v>
      </c>
    </row>
    <row r="1173" spans="1:14" x14ac:dyDescent="0.2">
      <c r="A1173" s="2">
        <v>2106</v>
      </c>
      <c r="B1173" s="2" t="s">
        <v>1188</v>
      </c>
      <c r="C1173" s="2" t="s">
        <v>1189</v>
      </c>
      <c r="D1173" s="2" t="s">
        <v>123</v>
      </c>
      <c r="E1173" s="2" t="s">
        <v>1190</v>
      </c>
      <c r="F1173" s="2" t="s">
        <v>125</v>
      </c>
      <c r="G1173" s="2" t="s">
        <v>1191</v>
      </c>
      <c r="H1173" s="3" t="s">
        <v>8</v>
      </c>
      <c r="I1173" s="2" t="s">
        <v>319</v>
      </c>
      <c r="J1173" s="2" t="s">
        <v>142</v>
      </c>
      <c r="K1173" s="2" t="s">
        <v>143</v>
      </c>
      <c r="L1173" s="2" t="s">
        <v>141</v>
      </c>
      <c r="M1173" s="2">
        <v>1</v>
      </c>
      <c r="N1173" s="10" t="s">
        <v>875</v>
      </c>
    </row>
    <row r="1174" spans="1:14" x14ac:dyDescent="0.2">
      <c r="A1174" s="2">
        <v>2132</v>
      </c>
      <c r="B1174" s="2" t="s">
        <v>1171</v>
      </c>
      <c r="C1174" s="2" t="s">
        <v>1172</v>
      </c>
      <c r="D1174" s="2" t="s">
        <v>123</v>
      </c>
      <c r="E1174" s="2" t="s">
        <v>1173</v>
      </c>
      <c r="F1174" s="2" t="s">
        <v>325</v>
      </c>
      <c r="G1174" s="2" t="s">
        <v>1174</v>
      </c>
      <c r="H1174" s="3" t="s">
        <v>8</v>
      </c>
      <c r="I1174" s="2" t="s">
        <v>319</v>
      </c>
      <c r="J1174" s="2" t="s">
        <v>142</v>
      </c>
      <c r="K1174" s="2" t="s">
        <v>143</v>
      </c>
      <c r="L1174" s="2" t="s">
        <v>141</v>
      </c>
      <c r="M1174" s="2">
        <v>1</v>
      </c>
      <c r="N1174" s="10" t="s">
        <v>875</v>
      </c>
    </row>
    <row r="1175" spans="1:14" x14ac:dyDescent="0.2">
      <c r="A1175" s="2">
        <v>2137</v>
      </c>
      <c r="B1175" s="2" t="s">
        <v>263</v>
      </c>
      <c r="C1175" s="2" t="s">
        <v>264</v>
      </c>
      <c r="D1175" s="2" t="s">
        <v>39</v>
      </c>
      <c r="E1175" s="2" t="s">
        <v>265</v>
      </c>
      <c r="F1175" s="2" t="s">
        <v>255</v>
      </c>
      <c r="G1175" s="2" t="s">
        <v>266</v>
      </c>
      <c r="H1175" s="3" t="s">
        <v>8</v>
      </c>
      <c r="I1175" s="2" t="s">
        <v>43</v>
      </c>
      <c r="J1175" s="2" t="s">
        <v>142</v>
      </c>
      <c r="K1175" s="2" t="s">
        <v>143</v>
      </c>
      <c r="L1175" s="2" t="s">
        <v>141</v>
      </c>
      <c r="M1175" s="2">
        <v>1</v>
      </c>
      <c r="N1175" s="2" t="s">
        <v>21</v>
      </c>
    </row>
    <row r="1176" spans="1:14" x14ac:dyDescent="0.2">
      <c r="A1176" s="2">
        <v>2197</v>
      </c>
      <c r="B1176" s="2" t="s">
        <v>1138</v>
      </c>
      <c r="C1176" s="2" t="s">
        <v>1139</v>
      </c>
      <c r="D1176" s="2" t="s">
        <v>48</v>
      </c>
      <c r="E1176" s="2" t="s">
        <v>1140</v>
      </c>
      <c r="F1176" s="2" t="s">
        <v>107</v>
      </c>
      <c r="G1176" s="2" t="s">
        <v>1141</v>
      </c>
      <c r="H1176" s="3" t="s">
        <v>8</v>
      </c>
      <c r="I1176" s="2" t="s">
        <v>713</v>
      </c>
      <c r="J1176" s="2" t="s">
        <v>142</v>
      </c>
      <c r="K1176" s="2" t="s">
        <v>143</v>
      </c>
      <c r="L1176" s="2" t="s">
        <v>141</v>
      </c>
      <c r="M1176" s="2">
        <v>1</v>
      </c>
      <c r="N1176" s="10" t="s">
        <v>875</v>
      </c>
    </row>
    <row r="1177" spans="1:14" x14ac:dyDescent="0.2">
      <c r="A1177" s="2">
        <v>2207</v>
      </c>
      <c r="B1177" s="2" t="s">
        <v>216</v>
      </c>
      <c r="C1177" s="2" t="s">
        <v>217</v>
      </c>
      <c r="D1177" s="2" t="s">
        <v>67</v>
      </c>
      <c r="E1177" s="2" t="s">
        <v>218</v>
      </c>
      <c r="F1177" s="2" t="s">
        <v>219</v>
      </c>
      <c r="G1177" s="2" t="s">
        <v>220</v>
      </c>
      <c r="H1177" s="3" t="s">
        <v>8</v>
      </c>
      <c r="I1177" s="2" t="s">
        <v>71</v>
      </c>
      <c r="J1177" s="2" t="s">
        <v>142</v>
      </c>
      <c r="K1177" s="2" t="s">
        <v>143</v>
      </c>
      <c r="L1177" s="2" t="s">
        <v>141</v>
      </c>
      <c r="M1177" s="2">
        <v>1</v>
      </c>
      <c r="N1177" s="10" t="s">
        <v>875</v>
      </c>
    </row>
    <row r="1178" spans="1:14" x14ac:dyDescent="0.2">
      <c r="A1178" s="2">
        <v>2222</v>
      </c>
      <c r="B1178" s="2" t="s">
        <v>1127</v>
      </c>
      <c r="C1178" s="2" t="s">
        <v>1128</v>
      </c>
      <c r="D1178" s="2" t="s">
        <v>67</v>
      </c>
      <c r="E1178" s="2" t="s">
        <v>1129</v>
      </c>
      <c r="F1178" s="2" t="s">
        <v>219</v>
      </c>
      <c r="G1178" s="2" t="s">
        <v>1130</v>
      </c>
      <c r="H1178" s="3" t="s">
        <v>8</v>
      </c>
      <c r="I1178" s="2" t="s">
        <v>71</v>
      </c>
      <c r="J1178" s="2" t="s">
        <v>142</v>
      </c>
      <c r="K1178" s="2" t="s">
        <v>143</v>
      </c>
      <c r="L1178" s="2" t="s">
        <v>141</v>
      </c>
      <c r="M1178" s="2">
        <v>1</v>
      </c>
      <c r="N1178" s="10" t="s">
        <v>875</v>
      </c>
    </row>
    <row r="1179" spans="1:14" x14ac:dyDescent="0.2">
      <c r="A1179" s="2">
        <v>2229</v>
      </c>
      <c r="B1179" s="2" t="s">
        <v>1116</v>
      </c>
      <c r="C1179" s="2" t="s">
        <v>1117</v>
      </c>
      <c r="D1179" s="2" t="s">
        <v>372</v>
      </c>
      <c r="E1179" s="2" t="s">
        <v>1118</v>
      </c>
      <c r="F1179" s="2" t="s">
        <v>1119</v>
      </c>
      <c r="G1179" s="2" t="s">
        <v>1120</v>
      </c>
      <c r="H1179" s="3" t="s">
        <v>8</v>
      </c>
      <c r="I1179" s="2" t="s">
        <v>31</v>
      </c>
      <c r="J1179" s="2" t="s">
        <v>142</v>
      </c>
      <c r="K1179" s="2" t="s">
        <v>143</v>
      </c>
      <c r="L1179" s="2" t="s">
        <v>141</v>
      </c>
      <c r="M1179" s="2">
        <v>1</v>
      </c>
      <c r="N1179" s="10" t="s">
        <v>875</v>
      </c>
    </row>
    <row r="1180" spans="1:14" x14ac:dyDescent="0.2">
      <c r="A1180" s="2">
        <v>2235</v>
      </c>
      <c r="B1180" s="2" t="s">
        <v>1111</v>
      </c>
      <c r="C1180" s="2" t="s">
        <v>1112</v>
      </c>
      <c r="D1180" s="2" t="s">
        <v>48</v>
      </c>
      <c r="E1180" s="2" t="s">
        <v>1113</v>
      </c>
      <c r="F1180" s="2" t="s">
        <v>1114</v>
      </c>
      <c r="G1180" s="2" t="s">
        <v>1115</v>
      </c>
      <c r="H1180" s="3" t="s">
        <v>8</v>
      </c>
      <c r="I1180" s="2" t="s">
        <v>85</v>
      </c>
      <c r="J1180" s="2" t="s">
        <v>142</v>
      </c>
      <c r="K1180" s="2" t="s">
        <v>143</v>
      </c>
      <c r="L1180" s="2" t="s">
        <v>141</v>
      </c>
      <c r="M1180" s="2">
        <v>1</v>
      </c>
      <c r="N1180" s="10" t="s">
        <v>875</v>
      </c>
    </row>
    <row r="1181" spans="1:14" x14ac:dyDescent="0.2">
      <c r="A1181" s="2">
        <v>2239</v>
      </c>
      <c r="B1181" s="2" t="s">
        <v>198</v>
      </c>
      <c r="C1181" s="2" t="s">
        <v>199</v>
      </c>
      <c r="D1181" s="2" t="s">
        <v>67</v>
      </c>
      <c r="E1181" s="2" t="s">
        <v>200</v>
      </c>
      <c r="F1181" s="2" t="s">
        <v>201</v>
      </c>
      <c r="G1181" s="2" t="s">
        <v>202</v>
      </c>
      <c r="H1181" s="3" t="s">
        <v>8</v>
      </c>
      <c r="I1181" s="2" t="s">
        <v>71</v>
      </c>
      <c r="J1181" s="2" t="s">
        <v>142</v>
      </c>
      <c r="K1181" s="2" t="s">
        <v>143</v>
      </c>
      <c r="L1181" s="2" t="s">
        <v>141</v>
      </c>
      <c r="M1181" s="2">
        <v>1</v>
      </c>
      <c r="N1181" s="10" t="s">
        <v>875</v>
      </c>
    </row>
    <row r="1182" spans="1:14" x14ac:dyDescent="0.2">
      <c r="A1182" s="2">
        <v>2285</v>
      </c>
      <c r="B1182" s="2" t="s">
        <v>159</v>
      </c>
      <c r="C1182" s="2" t="s">
        <v>160</v>
      </c>
      <c r="D1182" s="2" t="s">
        <v>39</v>
      </c>
      <c r="E1182" s="2" t="s">
        <v>161</v>
      </c>
      <c r="F1182" s="2" t="s">
        <v>41</v>
      </c>
      <c r="G1182" s="2" t="s">
        <v>162</v>
      </c>
      <c r="H1182" s="3" t="s">
        <v>8</v>
      </c>
      <c r="I1182" s="2" t="s">
        <v>43</v>
      </c>
      <c r="J1182" s="2" t="s">
        <v>142</v>
      </c>
      <c r="K1182" s="2" t="s">
        <v>143</v>
      </c>
      <c r="L1182" s="2" t="s">
        <v>141</v>
      </c>
      <c r="M1182" s="2">
        <v>1</v>
      </c>
      <c r="N1182" s="2" t="s">
        <v>21</v>
      </c>
    </row>
    <row r="1183" spans="1:14" x14ac:dyDescent="0.2">
      <c r="A1183" s="2">
        <v>2298</v>
      </c>
      <c r="B1183" s="2" t="s">
        <v>136</v>
      </c>
      <c r="C1183" s="2" t="s">
        <v>137</v>
      </c>
      <c r="D1183" s="2" t="s">
        <v>39</v>
      </c>
      <c r="E1183" s="2" t="s">
        <v>138</v>
      </c>
      <c r="F1183" s="2" t="s">
        <v>41</v>
      </c>
      <c r="G1183" s="2" t="s">
        <v>139</v>
      </c>
      <c r="H1183" s="3" t="s">
        <v>8</v>
      </c>
      <c r="I1183" s="2" t="s">
        <v>43</v>
      </c>
      <c r="J1183" s="2" t="s">
        <v>142</v>
      </c>
      <c r="K1183" s="2" t="s">
        <v>143</v>
      </c>
      <c r="L1183" s="2" t="s">
        <v>141</v>
      </c>
      <c r="M1183" s="2">
        <v>1</v>
      </c>
      <c r="N1183" s="2" t="s">
        <v>21</v>
      </c>
    </row>
    <row r="1184" spans="1:14" x14ac:dyDescent="0.2">
      <c r="A1184" s="2">
        <v>2323</v>
      </c>
      <c r="B1184" s="2" t="s">
        <v>129</v>
      </c>
      <c r="C1184" s="2" t="s">
        <v>130</v>
      </c>
      <c r="D1184" s="2" t="s">
        <v>48</v>
      </c>
      <c r="E1184" s="2" t="s">
        <v>131</v>
      </c>
      <c r="F1184" s="2" t="s">
        <v>132</v>
      </c>
      <c r="G1184" s="2" t="s">
        <v>133</v>
      </c>
      <c r="H1184" s="3" t="s">
        <v>8</v>
      </c>
      <c r="I1184" s="2" t="s">
        <v>85</v>
      </c>
      <c r="J1184" s="2" t="s">
        <v>142</v>
      </c>
      <c r="K1184" s="2" t="s">
        <v>143</v>
      </c>
      <c r="L1184" s="2" t="s">
        <v>141</v>
      </c>
      <c r="M1184" s="2">
        <v>1</v>
      </c>
      <c r="N1184" s="10" t="s">
        <v>875</v>
      </c>
    </row>
    <row r="1185" spans="1:14" x14ac:dyDescent="0.2">
      <c r="A1185" s="2">
        <v>2326</v>
      </c>
      <c r="B1185" s="2" t="s">
        <v>1058</v>
      </c>
      <c r="C1185" s="2" t="s">
        <v>1059</v>
      </c>
      <c r="D1185" s="2" t="s">
        <v>27</v>
      </c>
      <c r="E1185" s="2" t="s">
        <v>1060</v>
      </c>
      <c r="F1185" s="2" t="s">
        <v>275</v>
      </c>
      <c r="G1185" s="2" t="s">
        <v>1061</v>
      </c>
      <c r="H1185" s="3" t="s">
        <v>8</v>
      </c>
      <c r="I1185" s="2" t="s">
        <v>31</v>
      </c>
      <c r="J1185" s="2" t="s">
        <v>142</v>
      </c>
      <c r="K1185" s="2" t="s">
        <v>143</v>
      </c>
      <c r="L1185" s="2" t="s">
        <v>141</v>
      </c>
      <c r="M1185" s="2">
        <v>1</v>
      </c>
      <c r="N1185" s="10" t="s">
        <v>875</v>
      </c>
    </row>
    <row r="1186" spans="1:14" x14ac:dyDescent="0.2">
      <c r="A1186" s="2">
        <v>2347</v>
      </c>
      <c r="B1186" s="2" t="s">
        <v>1042</v>
      </c>
      <c r="C1186" s="2" t="s">
        <v>1043</v>
      </c>
      <c r="D1186" s="2" t="s">
        <v>48</v>
      </c>
      <c r="E1186" s="2" t="s">
        <v>1044</v>
      </c>
      <c r="F1186" s="2" t="s">
        <v>107</v>
      </c>
      <c r="G1186" s="2" t="s">
        <v>1045</v>
      </c>
      <c r="H1186" s="3" t="s">
        <v>8</v>
      </c>
      <c r="I1186" s="2" t="s">
        <v>713</v>
      </c>
      <c r="J1186" s="2" t="s">
        <v>142</v>
      </c>
      <c r="K1186" s="2" t="s">
        <v>143</v>
      </c>
      <c r="L1186" s="2" t="s">
        <v>141</v>
      </c>
      <c r="M1186" s="2">
        <v>1</v>
      </c>
      <c r="N1186" s="10" t="s">
        <v>875</v>
      </c>
    </row>
    <row r="1187" spans="1:14" x14ac:dyDescent="0.2">
      <c r="A1187" s="2">
        <v>2353</v>
      </c>
      <c r="B1187" s="2" t="s">
        <v>114</v>
      </c>
      <c r="C1187" s="2" t="s">
        <v>115</v>
      </c>
      <c r="D1187" s="2" t="s">
        <v>48</v>
      </c>
      <c r="E1187" s="2" t="s">
        <v>116</v>
      </c>
      <c r="F1187" s="2" t="s">
        <v>50</v>
      </c>
      <c r="G1187" s="2" t="s">
        <v>117</v>
      </c>
      <c r="H1187" s="3" t="s">
        <v>8</v>
      </c>
      <c r="I1187" s="2" t="s">
        <v>52</v>
      </c>
      <c r="J1187" s="2" t="s">
        <v>142</v>
      </c>
      <c r="K1187" s="2" t="s">
        <v>143</v>
      </c>
      <c r="L1187" s="2" t="s">
        <v>141</v>
      </c>
      <c r="M1187" s="2">
        <v>1</v>
      </c>
      <c r="N1187" s="10" t="s">
        <v>875</v>
      </c>
    </row>
    <row r="1188" spans="1:14" x14ac:dyDescent="0.2">
      <c r="A1188" s="2">
        <v>2361</v>
      </c>
      <c r="B1188" s="2" t="s">
        <v>1033</v>
      </c>
      <c r="C1188" s="2" t="s">
        <v>1034</v>
      </c>
      <c r="D1188" s="2" t="s">
        <v>27</v>
      </c>
      <c r="E1188" s="2" t="s">
        <v>1035</v>
      </c>
      <c r="F1188" s="2" t="s">
        <v>1036</v>
      </c>
      <c r="G1188" s="2" t="s">
        <v>1037</v>
      </c>
      <c r="H1188" s="3" t="s">
        <v>8</v>
      </c>
      <c r="I1188" s="2" t="s">
        <v>31</v>
      </c>
      <c r="J1188" s="2" t="s">
        <v>142</v>
      </c>
      <c r="K1188" s="2" t="s">
        <v>143</v>
      </c>
      <c r="L1188" s="2" t="s">
        <v>141</v>
      </c>
      <c r="M1188" s="2">
        <v>1</v>
      </c>
      <c r="N1188" s="10" t="s">
        <v>875</v>
      </c>
    </row>
    <row r="1189" spans="1:14" x14ac:dyDescent="0.2">
      <c r="A1189" s="2">
        <v>2368</v>
      </c>
      <c r="B1189" s="2" t="s">
        <v>1019</v>
      </c>
      <c r="C1189" s="2" t="s">
        <v>1020</v>
      </c>
      <c r="D1189" s="2" t="s">
        <v>48</v>
      </c>
      <c r="E1189" s="2" t="s">
        <v>1021</v>
      </c>
      <c r="F1189" s="2" t="s">
        <v>1009</v>
      </c>
      <c r="G1189" s="2" t="s">
        <v>1022</v>
      </c>
      <c r="H1189" s="3" t="s">
        <v>8</v>
      </c>
      <c r="I1189" s="2" t="s">
        <v>85</v>
      </c>
      <c r="J1189" s="2" t="s">
        <v>142</v>
      </c>
      <c r="K1189" s="2" t="s">
        <v>143</v>
      </c>
      <c r="L1189" s="2" t="s">
        <v>141</v>
      </c>
      <c r="M1189" s="2">
        <v>1</v>
      </c>
      <c r="N1189" s="10" t="s">
        <v>875</v>
      </c>
    </row>
    <row r="1190" spans="1:14" x14ac:dyDescent="0.2">
      <c r="A1190" s="2">
        <v>2376</v>
      </c>
      <c r="B1190" s="2" t="s">
        <v>1015</v>
      </c>
      <c r="C1190" s="2" t="s">
        <v>1016</v>
      </c>
      <c r="D1190" s="2" t="s">
        <v>27</v>
      </c>
      <c r="E1190" s="2" t="s">
        <v>1017</v>
      </c>
      <c r="F1190" s="2" t="s">
        <v>614</v>
      </c>
      <c r="G1190" s="2" t="s">
        <v>1018</v>
      </c>
      <c r="H1190" s="3" t="s">
        <v>8</v>
      </c>
      <c r="I1190" s="2" t="s">
        <v>71</v>
      </c>
      <c r="J1190" s="2" t="s">
        <v>142</v>
      </c>
      <c r="K1190" s="2" t="s">
        <v>143</v>
      </c>
      <c r="L1190" s="2" t="s">
        <v>141</v>
      </c>
      <c r="M1190" s="2">
        <v>1</v>
      </c>
      <c r="N1190" s="10" t="s">
        <v>875</v>
      </c>
    </row>
    <row r="1191" spans="1:14" x14ac:dyDescent="0.2">
      <c r="A1191" s="2">
        <v>2411</v>
      </c>
      <c r="B1191" s="2" t="s">
        <v>988</v>
      </c>
      <c r="C1191" s="2" t="s">
        <v>989</v>
      </c>
      <c r="D1191" s="2" t="s">
        <v>48</v>
      </c>
      <c r="E1191" s="2" t="s">
        <v>990</v>
      </c>
      <c r="F1191" s="2" t="s">
        <v>132</v>
      </c>
      <c r="G1191" s="2" t="s">
        <v>991</v>
      </c>
      <c r="H1191" s="3" t="s">
        <v>8</v>
      </c>
      <c r="I1191" s="2" t="s">
        <v>85</v>
      </c>
      <c r="J1191" s="2" t="s">
        <v>142</v>
      </c>
      <c r="K1191" s="2" t="s">
        <v>143</v>
      </c>
      <c r="L1191" s="2" t="s">
        <v>141</v>
      </c>
      <c r="M1191" s="2">
        <v>1</v>
      </c>
      <c r="N1191" s="10" t="s">
        <v>875</v>
      </c>
    </row>
    <row r="1192" spans="1:14" x14ac:dyDescent="0.2">
      <c r="A1192" s="2">
        <v>2428</v>
      </c>
      <c r="B1192" s="2" t="s">
        <v>971</v>
      </c>
      <c r="C1192" s="2" t="s">
        <v>972</v>
      </c>
      <c r="D1192" s="2" t="s">
        <v>48</v>
      </c>
      <c r="E1192" s="2" t="s">
        <v>973</v>
      </c>
      <c r="F1192" s="2" t="s">
        <v>974</v>
      </c>
      <c r="G1192" s="2" t="s">
        <v>975</v>
      </c>
      <c r="H1192" s="3" t="s">
        <v>8</v>
      </c>
      <c r="I1192" s="2" t="s">
        <v>85</v>
      </c>
      <c r="J1192" s="2" t="s">
        <v>142</v>
      </c>
      <c r="K1192" s="2" t="s">
        <v>143</v>
      </c>
      <c r="L1192" s="2" t="s">
        <v>141</v>
      </c>
      <c r="M1192" s="2">
        <v>1</v>
      </c>
      <c r="N1192" s="10" t="s">
        <v>875</v>
      </c>
    </row>
    <row r="1193" spans="1:14" x14ac:dyDescent="0.2">
      <c r="A1193" s="2">
        <v>2455</v>
      </c>
      <c r="B1193" s="2" t="s">
        <v>953</v>
      </c>
      <c r="C1193" s="2" t="s">
        <v>954</v>
      </c>
      <c r="D1193" s="2" t="s">
        <v>67</v>
      </c>
      <c r="E1193" s="2" t="s">
        <v>955</v>
      </c>
      <c r="F1193" s="2" t="s">
        <v>69</v>
      </c>
      <c r="G1193" s="2" t="s">
        <v>956</v>
      </c>
      <c r="H1193" s="3" t="s">
        <v>8</v>
      </c>
      <c r="I1193" s="2" t="s">
        <v>71</v>
      </c>
      <c r="J1193" s="2" t="s">
        <v>142</v>
      </c>
      <c r="K1193" s="2" t="s">
        <v>143</v>
      </c>
      <c r="L1193" s="2" t="s">
        <v>141</v>
      </c>
      <c r="M1193" s="2">
        <v>1</v>
      </c>
      <c r="N1193" s="10" t="s">
        <v>875</v>
      </c>
    </row>
    <row r="1194" spans="1:14" x14ac:dyDescent="0.2">
      <c r="A1194" s="2">
        <v>2478</v>
      </c>
      <c r="B1194" s="2" t="s">
        <v>938</v>
      </c>
      <c r="C1194" s="2" t="s">
        <v>939</v>
      </c>
      <c r="D1194" s="2" t="s">
        <v>48</v>
      </c>
      <c r="E1194" s="2" t="s">
        <v>940</v>
      </c>
      <c r="F1194" s="2" t="s">
        <v>692</v>
      </c>
      <c r="G1194" s="2" t="s">
        <v>941</v>
      </c>
      <c r="H1194" s="3" t="s">
        <v>8</v>
      </c>
      <c r="I1194" s="2" t="s">
        <v>85</v>
      </c>
      <c r="J1194" s="2" t="s">
        <v>142</v>
      </c>
      <c r="K1194" s="2" t="s">
        <v>143</v>
      </c>
      <c r="L1194" s="2" t="s">
        <v>141</v>
      </c>
      <c r="M1194" s="2">
        <v>1</v>
      </c>
      <c r="N1194" s="10" t="s">
        <v>875</v>
      </c>
    </row>
    <row r="1195" spans="1:14" x14ac:dyDescent="0.2">
      <c r="A1195" s="2">
        <v>2519</v>
      </c>
      <c r="B1195" s="2" t="s">
        <v>886</v>
      </c>
      <c r="C1195" s="2" t="s">
        <v>887</v>
      </c>
      <c r="D1195" s="2" t="s">
        <v>67</v>
      </c>
      <c r="E1195" s="2" t="s">
        <v>888</v>
      </c>
      <c r="F1195" s="2" t="s">
        <v>660</v>
      </c>
      <c r="G1195" s="2" t="s">
        <v>889</v>
      </c>
      <c r="H1195" s="3" t="s">
        <v>8</v>
      </c>
      <c r="I1195" s="2" t="s">
        <v>713</v>
      </c>
      <c r="J1195" s="2" t="s">
        <v>142</v>
      </c>
      <c r="K1195" s="2" t="s">
        <v>143</v>
      </c>
      <c r="L1195" s="2" t="s">
        <v>141</v>
      </c>
      <c r="M1195" s="2">
        <v>1</v>
      </c>
      <c r="N1195" s="10" t="s">
        <v>875</v>
      </c>
    </row>
    <row r="1196" spans="1:14" x14ac:dyDescent="0.2">
      <c r="A1196" s="2">
        <v>2527</v>
      </c>
      <c r="B1196" s="2" t="s">
        <v>25</v>
      </c>
      <c r="C1196" s="2" t="s">
        <v>26</v>
      </c>
      <c r="D1196" s="2" t="s">
        <v>27</v>
      </c>
      <c r="E1196" s="2" t="s">
        <v>28</v>
      </c>
      <c r="F1196" s="2" t="s">
        <v>29</v>
      </c>
      <c r="G1196" s="2" t="s">
        <v>30</v>
      </c>
      <c r="H1196" s="3" t="s">
        <v>8</v>
      </c>
      <c r="I1196" s="2" t="s">
        <v>31</v>
      </c>
      <c r="J1196" s="2" t="s">
        <v>142</v>
      </c>
      <c r="K1196" s="2" t="s">
        <v>143</v>
      </c>
      <c r="L1196" s="2" t="s">
        <v>141</v>
      </c>
      <c r="M1196" s="2">
        <v>1</v>
      </c>
      <c r="N1196" s="10" t="s">
        <v>875</v>
      </c>
    </row>
    <row r="1197" spans="1:14" x14ac:dyDescent="0.2">
      <c r="A1197" s="2">
        <v>32</v>
      </c>
      <c r="B1197" s="2" t="s">
        <v>2276</v>
      </c>
      <c r="C1197" s="2" t="s">
        <v>2277</v>
      </c>
      <c r="D1197" s="2" t="s">
        <v>48</v>
      </c>
      <c r="E1197" s="2" t="s">
        <v>2278</v>
      </c>
      <c r="F1197" s="2" t="s">
        <v>2266</v>
      </c>
      <c r="G1197" s="2" t="s">
        <v>2279</v>
      </c>
      <c r="H1197" s="3" t="s">
        <v>8</v>
      </c>
      <c r="I1197" s="2" t="s">
        <v>85</v>
      </c>
      <c r="J1197" s="2" t="s">
        <v>181</v>
      </c>
      <c r="K1197" s="2" t="s">
        <v>182</v>
      </c>
      <c r="L1197" s="2" t="s">
        <v>24</v>
      </c>
      <c r="M1197" s="2">
        <v>1</v>
      </c>
      <c r="N1197" s="10" t="s">
        <v>875</v>
      </c>
    </row>
    <row r="1198" spans="1:14" x14ac:dyDescent="0.2">
      <c r="A1198" s="2">
        <v>47</v>
      </c>
      <c r="B1198" s="2" t="s">
        <v>2259</v>
      </c>
      <c r="C1198" s="2" t="s">
        <v>2260</v>
      </c>
      <c r="D1198" s="2" t="s">
        <v>48</v>
      </c>
      <c r="E1198" s="2" t="s">
        <v>2261</v>
      </c>
      <c r="F1198" s="2" t="s">
        <v>1573</v>
      </c>
      <c r="G1198" s="2" t="s">
        <v>2262</v>
      </c>
      <c r="H1198" s="3" t="s">
        <v>8</v>
      </c>
      <c r="I1198" s="2" t="s">
        <v>85</v>
      </c>
      <c r="J1198" s="2" t="s">
        <v>181</v>
      </c>
      <c r="K1198" s="2" t="s">
        <v>182</v>
      </c>
      <c r="L1198" s="2" t="s">
        <v>24</v>
      </c>
      <c r="M1198" s="2">
        <v>1</v>
      </c>
      <c r="N1198" s="10" t="s">
        <v>875</v>
      </c>
    </row>
    <row r="1199" spans="1:14" x14ac:dyDescent="0.2">
      <c r="A1199" s="2">
        <v>73</v>
      </c>
      <c r="B1199" s="2" t="s">
        <v>2245</v>
      </c>
      <c r="C1199" s="2" t="s">
        <v>2246</v>
      </c>
      <c r="D1199" s="2" t="s">
        <v>48</v>
      </c>
      <c r="E1199" s="2" t="s">
        <v>2247</v>
      </c>
      <c r="F1199" s="2" t="s">
        <v>529</v>
      </c>
      <c r="G1199" s="2" t="s">
        <v>2248</v>
      </c>
      <c r="H1199" s="3" t="s">
        <v>8</v>
      </c>
      <c r="I1199" s="2" t="s">
        <v>85</v>
      </c>
      <c r="J1199" s="2" t="s">
        <v>181</v>
      </c>
      <c r="K1199" s="2" t="s">
        <v>182</v>
      </c>
      <c r="L1199" s="2" t="s">
        <v>24</v>
      </c>
      <c r="M1199" s="2">
        <v>1</v>
      </c>
      <c r="N1199" s="10" t="s">
        <v>875</v>
      </c>
    </row>
    <row r="1200" spans="1:14" x14ac:dyDescent="0.2">
      <c r="A1200" s="2">
        <v>83</v>
      </c>
      <c r="B1200" s="2" t="s">
        <v>2237</v>
      </c>
      <c r="C1200" s="2" t="s">
        <v>2238</v>
      </c>
      <c r="D1200" s="2" t="s">
        <v>48</v>
      </c>
      <c r="E1200" s="2" t="s">
        <v>2239</v>
      </c>
      <c r="F1200" s="2" t="s">
        <v>529</v>
      </c>
      <c r="G1200" s="2" t="s">
        <v>2240</v>
      </c>
      <c r="H1200" s="3" t="s">
        <v>8</v>
      </c>
      <c r="I1200" s="2" t="s">
        <v>85</v>
      </c>
      <c r="J1200" s="2" t="s">
        <v>181</v>
      </c>
      <c r="K1200" s="2" t="s">
        <v>182</v>
      </c>
      <c r="L1200" s="2" t="s">
        <v>24</v>
      </c>
      <c r="M1200" s="2">
        <v>2</v>
      </c>
      <c r="N1200" s="10" t="s">
        <v>875</v>
      </c>
    </row>
    <row r="1201" spans="1:14" x14ac:dyDescent="0.2">
      <c r="A1201" s="2">
        <v>88</v>
      </c>
      <c r="B1201" s="2" t="s">
        <v>2228</v>
      </c>
      <c r="C1201" s="2" t="s">
        <v>2229</v>
      </c>
      <c r="D1201" s="2" t="s">
        <v>48</v>
      </c>
      <c r="E1201" s="2" t="s">
        <v>2230</v>
      </c>
      <c r="F1201" s="2" t="s">
        <v>2231</v>
      </c>
      <c r="G1201" s="2" t="s">
        <v>2232</v>
      </c>
      <c r="H1201" s="3" t="s">
        <v>8</v>
      </c>
      <c r="I1201" s="2" t="s">
        <v>367</v>
      </c>
      <c r="J1201" s="2" t="s">
        <v>181</v>
      </c>
      <c r="K1201" s="2" t="s">
        <v>182</v>
      </c>
      <c r="L1201" s="2" t="s">
        <v>24</v>
      </c>
      <c r="M1201" s="2">
        <v>1</v>
      </c>
      <c r="N1201" s="10" t="s">
        <v>875</v>
      </c>
    </row>
    <row r="1202" spans="1:14" x14ac:dyDescent="0.2">
      <c r="A1202" s="2">
        <v>95</v>
      </c>
      <c r="B1202" s="2" t="s">
        <v>2219</v>
      </c>
      <c r="C1202" s="2" t="s">
        <v>2220</v>
      </c>
      <c r="D1202" s="2" t="s">
        <v>48</v>
      </c>
      <c r="E1202" s="2" t="s">
        <v>2221</v>
      </c>
      <c r="F1202" s="2" t="s">
        <v>529</v>
      </c>
      <c r="G1202" s="2" t="s">
        <v>2222</v>
      </c>
      <c r="H1202" s="3" t="s">
        <v>8</v>
      </c>
      <c r="I1202" s="2" t="s">
        <v>85</v>
      </c>
      <c r="J1202" s="2" t="s">
        <v>181</v>
      </c>
      <c r="K1202" s="2" t="s">
        <v>182</v>
      </c>
      <c r="L1202" s="2" t="s">
        <v>24</v>
      </c>
      <c r="M1202" s="2">
        <v>2</v>
      </c>
      <c r="N1202" s="10" t="s">
        <v>875</v>
      </c>
    </row>
    <row r="1203" spans="1:14" x14ac:dyDescent="0.2">
      <c r="A1203" s="2">
        <v>100</v>
      </c>
      <c r="B1203" s="2" t="s">
        <v>2215</v>
      </c>
      <c r="C1203" s="2" t="s">
        <v>2216</v>
      </c>
      <c r="D1203" s="2" t="s">
        <v>48</v>
      </c>
      <c r="E1203" s="2" t="s">
        <v>2217</v>
      </c>
      <c r="F1203" s="2" t="s">
        <v>57</v>
      </c>
      <c r="G1203" s="2" t="s">
        <v>2218</v>
      </c>
      <c r="H1203" s="3" t="s">
        <v>8</v>
      </c>
      <c r="I1203" s="2" t="s">
        <v>59</v>
      </c>
      <c r="J1203" s="2" t="s">
        <v>181</v>
      </c>
      <c r="K1203" s="2" t="s">
        <v>182</v>
      </c>
      <c r="L1203" s="2" t="s">
        <v>24</v>
      </c>
      <c r="M1203" s="2">
        <v>1</v>
      </c>
      <c r="N1203" s="10" t="s">
        <v>875</v>
      </c>
    </row>
    <row r="1204" spans="1:14" x14ac:dyDescent="0.2">
      <c r="A1204" s="2">
        <v>103</v>
      </c>
      <c r="B1204" s="2" t="s">
        <v>2211</v>
      </c>
      <c r="C1204" s="2" t="s">
        <v>2212</v>
      </c>
      <c r="D1204" s="2" t="s">
        <v>48</v>
      </c>
      <c r="E1204" s="2" t="s">
        <v>2213</v>
      </c>
      <c r="F1204" s="2" t="s">
        <v>57</v>
      </c>
      <c r="G1204" s="2" t="s">
        <v>2214</v>
      </c>
      <c r="H1204" s="3" t="s">
        <v>8</v>
      </c>
      <c r="I1204" s="2" t="s">
        <v>59</v>
      </c>
      <c r="J1204" s="2" t="s">
        <v>181</v>
      </c>
      <c r="K1204" s="2" t="s">
        <v>182</v>
      </c>
      <c r="L1204" s="2" t="s">
        <v>24</v>
      </c>
      <c r="M1204" s="2">
        <v>1</v>
      </c>
      <c r="N1204" s="10" t="s">
        <v>875</v>
      </c>
    </row>
    <row r="1205" spans="1:14" x14ac:dyDescent="0.2">
      <c r="A1205" s="2">
        <v>118</v>
      </c>
      <c r="B1205" s="2" t="s">
        <v>2207</v>
      </c>
      <c r="C1205" s="2" t="s">
        <v>2208</v>
      </c>
      <c r="D1205" s="2" t="s">
        <v>48</v>
      </c>
      <c r="E1205" s="2" t="s">
        <v>2209</v>
      </c>
      <c r="F1205" s="2" t="s">
        <v>760</v>
      </c>
      <c r="G1205" s="2" t="s">
        <v>2210</v>
      </c>
      <c r="H1205" s="3" t="s">
        <v>8</v>
      </c>
      <c r="I1205" s="2" t="s">
        <v>367</v>
      </c>
      <c r="J1205" s="2" t="s">
        <v>181</v>
      </c>
      <c r="K1205" s="2" t="s">
        <v>182</v>
      </c>
      <c r="L1205" s="2" t="s">
        <v>24</v>
      </c>
      <c r="M1205" s="2">
        <v>1</v>
      </c>
      <c r="N1205" s="10" t="s">
        <v>875</v>
      </c>
    </row>
    <row r="1206" spans="1:14" x14ac:dyDescent="0.2">
      <c r="A1206" s="2">
        <v>151</v>
      </c>
      <c r="B1206" s="2" t="s">
        <v>839</v>
      </c>
      <c r="C1206" s="2" t="s">
        <v>840</v>
      </c>
      <c r="D1206" s="2" t="s">
        <v>48</v>
      </c>
      <c r="E1206" s="2" t="s">
        <v>841</v>
      </c>
      <c r="F1206" s="2" t="s">
        <v>842</v>
      </c>
      <c r="G1206" s="2" t="s">
        <v>843</v>
      </c>
      <c r="H1206" s="3" t="s">
        <v>8</v>
      </c>
      <c r="I1206" s="2" t="s">
        <v>85</v>
      </c>
      <c r="J1206" s="2" t="s">
        <v>181</v>
      </c>
      <c r="K1206" s="2" t="s">
        <v>182</v>
      </c>
      <c r="L1206" s="2" t="s">
        <v>24</v>
      </c>
      <c r="M1206" s="2">
        <v>1</v>
      </c>
      <c r="N1206" s="10" t="s">
        <v>875</v>
      </c>
    </row>
    <row r="1207" spans="1:14" x14ac:dyDescent="0.2">
      <c r="A1207" s="2">
        <v>189</v>
      </c>
      <c r="B1207" s="2" t="s">
        <v>2164</v>
      </c>
      <c r="C1207" s="2" t="s">
        <v>2165</v>
      </c>
      <c r="D1207" s="2" t="s">
        <v>48</v>
      </c>
      <c r="E1207" s="2" t="s">
        <v>2166</v>
      </c>
      <c r="F1207" s="2" t="s">
        <v>285</v>
      </c>
      <c r="G1207" s="2" t="s">
        <v>2167</v>
      </c>
      <c r="H1207" s="3" t="s">
        <v>8</v>
      </c>
      <c r="I1207" s="2" t="s">
        <v>85</v>
      </c>
      <c r="J1207" s="2" t="s">
        <v>181</v>
      </c>
      <c r="K1207" s="2" t="s">
        <v>182</v>
      </c>
      <c r="L1207" s="2" t="s">
        <v>24</v>
      </c>
      <c r="M1207" s="2">
        <v>1</v>
      </c>
      <c r="N1207" s="10" t="s">
        <v>875</v>
      </c>
    </row>
    <row r="1208" spans="1:14" x14ac:dyDescent="0.2">
      <c r="A1208" s="2">
        <v>191</v>
      </c>
      <c r="B1208" s="2" t="s">
        <v>2168</v>
      </c>
      <c r="C1208" s="2" t="s">
        <v>2169</v>
      </c>
      <c r="D1208" s="2" t="s">
        <v>123</v>
      </c>
      <c r="E1208" s="2" t="s">
        <v>2170</v>
      </c>
      <c r="F1208" s="2" t="s">
        <v>125</v>
      </c>
      <c r="G1208" s="2" t="s">
        <v>2167</v>
      </c>
      <c r="H1208" s="3" t="s">
        <v>8</v>
      </c>
      <c r="I1208" s="2" t="s">
        <v>319</v>
      </c>
      <c r="J1208" s="2" t="s">
        <v>181</v>
      </c>
      <c r="K1208" s="2" t="s">
        <v>182</v>
      </c>
      <c r="L1208" s="2" t="s">
        <v>24</v>
      </c>
      <c r="M1208" s="2">
        <v>1</v>
      </c>
      <c r="N1208" s="10" t="s">
        <v>875</v>
      </c>
    </row>
    <row r="1209" spans="1:14" x14ac:dyDescent="0.2">
      <c r="A1209" s="2">
        <v>196</v>
      </c>
      <c r="B1209" s="2" t="s">
        <v>2160</v>
      </c>
      <c r="C1209" s="2" t="s">
        <v>2161</v>
      </c>
      <c r="D1209" s="2" t="s">
        <v>48</v>
      </c>
      <c r="E1209" s="2" t="s">
        <v>2162</v>
      </c>
      <c r="F1209" s="2" t="s">
        <v>285</v>
      </c>
      <c r="G1209" s="2" t="s">
        <v>2163</v>
      </c>
      <c r="H1209" s="3" t="s">
        <v>8</v>
      </c>
      <c r="I1209" s="2" t="s">
        <v>85</v>
      </c>
      <c r="J1209" s="2" t="s">
        <v>181</v>
      </c>
      <c r="K1209" s="2" t="s">
        <v>182</v>
      </c>
      <c r="L1209" s="2" t="s">
        <v>24</v>
      </c>
      <c r="M1209" s="2">
        <v>1</v>
      </c>
      <c r="N1209" s="10" t="s">
        <v>875</v>
      </c>
    </row>
    <row r="1210" spans="1:14" x14ac:dyDescent="0.2">
      <c r="A1210" s="2">
        <v>215</v>
      </c>
      <c r="B1210" s="2" t="s">
        <v>826</v>
      </c>
      <c r="C1210" s="2" t="s">
        <v>827</v>
      </c>
      <c r="D1210" s="2" t="s">
        <v>67</v>
      </c>
      <c r="E1210" s="2" t="s">
        <v>828</v>
      </c>
      <c r="F1210" s="2" t="s">
        <v>597</v>
      </c>
      <c r="G1210" s="2" t="s">
        <v>829</v>
      </c>
      <c r="H1210" s="3" t="s">
        <v>8</v>
      </c>
      <c r="I1210" s="2" t="s">
        <v>71</v>
      </c>
      <c r="J1210" s="2" t="s">
        <v>181</v>
      </c>
      <c r="K1210" s="2" t="s">
        <v>182</v>
      </c>
      <c r="L1210" s="2" t="s">
        <v>24</v>
      </c>
      <c r="M1210" s="2">
        <v>1</v>
      </c>
      <c r="N1210" s="10" t="s">
        <v>875</v>
      </c>
    </row>
    <row r="1211" spans="1:14" x14ac:dyDescent="0.2">
      <c r="A1211" s="2">
        <v>262</v>
      </c>
      <c r="B1211" s="2" t="s">
        <v>821</v>
      </c>
      <c r="C1211" s="2" t="s">
        <v>822</v>
      </c>
      <c r="D1211" s="2" t="s">
        <v>67</v>
      </c>
      <c r="E1211" s="2" t="s">
        <v>823</v>
      </c>
      <c r="F1211" s="2" t="s">
        <v>597</v>
      </c>
      <c r="G1211" s="2" t="s">
        <v>824</v>
      </c>
      <c r="H1211" s="3" t="s">
        <v>8</v>
      </c>
      <c r="I1211" s="2" t="s">
        <v>71</v>
      </c>
      <c r="J1211" s="2" t="s">
        <v>181</v>
      </c>
      <c r="K1211" s="2" t="s">
        <v>182</v>
      </c>
      <c r="L1211" s="2" t="s">
        <v>24</v>
      </c>
      <c r="M1211" s="2">
        <v>1</v>
      </c>
      <c r="N1211" s="10" t="s">
        <v>875</v>
      </c>
    </row>
    <row r="1212" spans="1:14" x14ac:dyDescent="0.2">
      <c r="A1212" s="2">
        <v>273</v>
      </c>
      <c r="B1212" s="2" t="s">
        <v>2148</v>
      </c>
      <c r="C1212" s="2" t="s">
        <v>2149</v>
      </c>
      <c r="D1212" s="2" t="s">
        <v>48</v>
      </c>
      <c r="E1212" s="2" t="s">
        <v>2150</v>
      </c>
      <c r="F1212" s="2" t="s">
        <v>924</v>
      </c>
      <c r="G1212" s="2" t="s">
        <v>2151</v>
      </c>
      <c r="H1212" s="3" t="s">
        <v>8</v>
      </c>
      <c r="I1212" s="2" t="s">
        <v>85</v>
      </c>
      <c r="J1212" s="2" t="s">
        <v>181</v>
      </c>
      <c r="K1212" s="2" t="s">
        <v>182</v>
      </c>
      <c r="L1212" s="2" t="s">
        <v>24</v>
      </c>
      <c r="M1212" s="2">
        <v>1</v>
      </c>
      <c r="N1212" s="10" t="s">
        <v>875</v>
      </c>
    </row>
    <row r="1213" spans="1:14" x14ac:dyDescent="0.2">
      <c r="A1213" s="2">
        <v>282</v>
      </c>
      <c r="B1213" s="2" t="s">
        <v>2152</v>
      </c>
      <c r="C1213" s="2" t="s">
        <v>2153</v>
      </c>
      <c r="D1213" s="2" t="s">
        <v>123</v>
      </c>
      <c r="E1213" s="2" t="s">
        <v>2154</v>
      </c>
      <c r="F1213" s="2" t="s">
        <v>125</v>
      </c>
      <c r="G1213" s="2" t="s">
        <v>2155</v>
      </c>
      <c r="H1213" s="3" t="s">
        <v>8</v>
      </c>
      <c r="I1213" s="2" t="s">
        <v>319</v>
      </c>
      <c r="J1213" s="2" t="s">
        <v>181</v>
      </c>
      <c r="K1213" s="2" t="s">
        <v>182</v>
      </c>
      <c r="L1213" s="2" t="s">
        <v>24</v>
      </c>
      <c r="M1213" s="2">
        <v>1</v>
      </c>
      <c r="N1213" s="10" t="s">
        <v>875</v>
      </c>
    </row>
    <row r="1214" spans="1:14" x14ac:dyDescent="0.2">
      <c r="A1214" s="2">
        <v>290</v>
      </c>
      <c r="B1214" s="2" t="s">
        <v>2152</v>
      </c>
      <c r="C1214" s="2" t="s">
        <v>2153</v>
      </c>
      <c r="D1214" s="2" t="s">
        <v>123</v>
      </c>
      <c r="E1214" s="2" t="s">
        <v>2154</v>
      </c>
      <c r="F1214" s="2" t="s">
        <v>125</v>
      </c>
      <c r="G1214" s="2" t="s">
        <v>2155</v>
      </c>
      <c r="H1214" s="3" t="s">
        <v>8</v>
      </c>
      <c r="I1214" s="2" t="s">
        <v>319</v>
      </c>
      <c r="J1214" s="2" t="s">
        <v>181</v>
      </c>
      <c r="K1214" s="2" t="s">
        <v>182</v>
      </c>
      <c r="L1214" s="2" t="s">
        <v>24</v>
      </c>
      <c r="M1214" s="2">
        <v>1</v>
      </c>
      <c r="N1214" s="10" t="s">
        <v>875</v>
      </c>
    </row>
    <row r="1215" spans="1:14" x14ac:dyDescent="0.2">
      <c r="A1215" s="2">
        <v>301</v>
      </c>
      <c r="B1215" s="2" t="s">
        <v>2140</v>
      </c>
      <c r="C1215" s="2" t="s">
        <v>2141</v>
      </c>
      <c r="D1215" s="2" t="s">
        <v>67</v>
      </c>
      <c r="E1215" s="2" t="s">
        <v>2142</v>
      </c>
      <c r="F1215" s="2" t="s">
        <v>597</v>
      </c>
      <c r="G1215" s="2" t="s">
        <v>2143</v>
      </c>
      <c r="H1215" s="3" t="s">
        <v>8</v>
      </c>
      <c r="I1215" s="2" t="s">
        <v>71</v>
      </c>
      <c r="J1215" s="2" t="s">
        <v>181</v>
      </c>
      <c r="K1215" s="2" t="s">
        <v>182</v>
      </c>
      <c r="L1215" s="2" t="s">
        <v>24</v>
      </c>
      <c r="M1215" s="2">
        <v>1</v>
      </c>
      <c r="N1215" s="10" t="s">
        <v>875</v>
      </c>
    </row>
    <row r="1216" spans="1:14" x14ac:dyDescent="0.2">
      <c r="A1216" s="2">
        <v>319</v>
      </c>
      <c r="B1216" s="2" t="s">
        <v>2132</v>
      </c>
      <c r="C1216" s="2" t="s">
        <v>2133</v>
      </c>
      <c r="D1216" s="2" t="s">
        <v>48</v>
      </c>
      <c r="E1216" s="2" t="s">
        <v>2134</v>
      </c>
      <c r="F1216" s="2" t="s">
        <v>924</v>
      </c>
      <c r="G1216" s="2" t="s">
        <v>2135</v>
      </c>
      <c r="H1216" s="3" t="s">
        <v>8</v>
      </c>
      <c r="I1216" s="2" t="s">
        <v>85</v>
      </c>
      <c r="J1216" s="2" t="s">
        <v>181</v>
      </c>
      <c r="K1216" s="2" t="s">
        <v>182</v>
      </c>
      <c r="L1216" s="2" t="s">
        <v>24</v>
      </c>
      <c r="M1216" s="2">
        <v>1</v>
      </c>
      <c r="N1216" s="10" t="s">
        <v>875</v>
      </c>
    </row>
    <row r="1217" spans="1:14" x14ac:dyDescent="0.2">
      <c r="A1217" s="2">
        <v>326</v>
      </c>
      <c r="B1217" s="2" t="s">
        <v>2128</v>
      </c>
      <c r="C1217" s="2" t="s">
        <v>2129</v>
      </c>
      <c r="D1217" s="2" t="s">
        <v>48</v>
      </c>
      <c r="E1217" s="2" t="s">
        <v>2130</v>
      </c>
      <c r="F1217" s="2" t="s">
        <v>924</v>
      </c>
      <c r="G1217" s="2" t="s">
        <v>2131</v>
      </c>
      <c r="H1217" s="3" t="s">
        <v>8</v>
      </c>
      <c r="I1217" s="2" t="s">
        <v>85</v>
      </c>
      <c r="J1217" s="2" t="s">
        <v>181</v>
      </c>
      <c r="K1217" s="2" t="s">
        <v>182</v>
      </c>
      <c r="L1217" s="2" t="s">
        <v>24</v>
      </c>
      <c r="M1217" s="2">
        <v>1</v>
      </c>
      <c r="N1217" s="10" t="s">
        <v>875</v>
      </c>
    </row>
    <row r="1218" spans="1:14" x14ac:dyDescent="0.2">
      <c r="A1218" s="2">
        <v>332</v>
      </c>
      <c r="B1218" s="2" t="s">
        <v>2115</v>
      </c>
      <c r="C1218" s="2" t="s">
        <v>2116</v>
      </c>
      <c r="D1218" s="2" t="s">
        <v>123</v>
      </c>
      <c r="E1218" s="2" t="s">
        <v>2117</v>
      </c>
      <c r="F1218" s="2" t="s">
        <v>607</v>
      </c>
      <c r="G1218" s="2" t="s">
        <v>2118</v>
      </c>
      <c r="H1218" s="3" t="s">
        <v>8</v>
      </c>
      <c r="I1218" s="2" t="s">
        <v>319</v>
      </c>
      <c r="J1218" s="2" t="s">
        <v>181</v>
      </c>
      <c r="K1218" s="2" t="s">
        <v>182</v>
      </c>
      <c r="L1218" s="2" t="s">
        <v>24</v>
      </c>
      <c r="M1218" s="2">
        <v>1</v>
      </c>
      <c r="N1218" s="10" t="s">
        <v>875</v>
      </c>
    </row>
    <row r="1219" spans="1:14" x14ac:dyDescent="0.2">
      <c r="A1219" s="2">
        <v>343</v>
      </c>
      <c r="B1219" s="2" t="s">
        <v>2107</v>
      </c>
      <c r="C1219" s="2" t="s">
        <v>2108</v>
      </c>
      <c r="D1219" s="2" t="s">
        <v>123</v>
      </c>
      <c r="E1219" s="2" t="s">
        <v>2109</v>
      </c>
      <c r="F1219" s="2" t="s">
        <v>1417</v>
      </c>
      <c r="G1219" s="2" t="s">
        <v>2110</v>
      </c>
      <c r="H1219" s="3" t="s">
        <v>8</v>
      </c>
      <c r="I1219" s="2" t="s">
        <v>319</v>
      </c>
      <c r="J1219" s="2" t="s">
        <v>181</v>
      </c>
      <c r="K1219" s="2" t="s">
        <v>182</v>
      </c>
      <c r="L1219" s="2" t="s">
        <v>24</v>
      </c>
      <c r="M1219" s="2">
        <v>1</v>
      </c>
      <c r="N1219" s="10" t="s">
        <v>875</v>
      </c>
    </row>
    <row r="1220" spans="1:14" x14ac:dyDescent="0.2">
      <c r="A1220" s="2">
        <v>349</v>
      </c>
      <c r="B1220" s="2" t="s">
        <v>2103</v>
      </c>
      <c r="C1220" s="2" t="s">
        <v>2104</v>
      </c>
      <c r="D1220" s="2" t="s">
        <v>123</v>
      </c>
      <c r="E1220" s="2" t="s">
        <v>2105</v>
      </c>
      <c r="F1220" s="2" t="s">
        <v>424</v>
      </c>
      <c r="G1220" s="2" t="s">
        <v>2106</v>
      </c>
      <c r="H1220" s="3" t="s">
        <v>8</v>
      </c>
      <c r="I1220" s="2" t="s">
        <v>319</v>
      </c>
      <c r="J1220" s="2" t="s">
        <v>181</v>
      </c>
      <c r="K1220" s="2" t="s">
        <v>182</v>
      </c>
      <c r="L1220" s="2" t="s">
        <v>24</v>
      </c>
      <c r="M1220" s="2">
        <v>1</v>
      </c>
      <c r="N1220" s="10" t="s">
        <v>875</v>
      </c>
    </row>
    <row r="1221" spans="1:14" x14ac:dyDescent="0.2">
      <c r="A1221" s="2">
        <v>380</v>
      </c>
      <c r="B1221" s="2" t="s">
        <v>2087</v>
      </c>
      <c r="C1221" s="2" t="s">
        <v>2088</v>
      </c>
      <c r="D1221" s="2" t="s">
        <v>123</v>
      </c>
      <c r="E1221" s="2" t="s">
        <v>2089</v>
      </c>
      <c r="F1221" s="2" t="s">
        <v>872</v>
      </c>
      <c r="G1221" s="2" t="s">
        <v>2090</v>
      </c>
      <c r="H1221" s="3" t="s">
        <v>8</v>
      </c>
      <c r="I1221" s="2" t="s">
        <v>319</v>
      </c>
      <c r="J1221" s="2" t="s">
        <v>181</v>
      </c>
      <c r="K1221" s="2" t="s">
        <v>182</v>
      </c>
      <c r="L1221" s="2" t="s">
        <v>24</v>
      </c>
      <c r="M1221" s="2">
        <v>1</v>
      </c>
      <c r="N1221" s="10" t="s">
        <v>875</v>
      </c>
    </row>
    <row r="1222" spans="1:14" x14ac:dyDescent="0.2">
      <c r="A1222" s="2">
        <v>383</v>
      </c>
      <c r="B1222" s="2" t="s">
        <v>2082</v>
      </c>
      <c r="C1222" s="2" t="s">
        <v>2083</v>
      </c>
      <c r="D1222" s="2" t="s">
        <v>123</v>
      </c>
      <c r="E1222" s="2" t="s">
        <v>2084</v>
      </c>
      <c r="F1222" s="2" t="s">
        <v>125</v>
      </c>
      <c r="G1222" s="2" t="s">
        <v>2085</v>
      </c>
      <c r="H1222" s="3" t="s">
        <v>8</v>
      </c>
      <c r="I1222" s="2" t="s">
        <v>319</v>
      </c>
      <c r="J1222" s="2" t="s">
        <v>181</v>
      </c>
      <c r="K1222" s="2" t="s">
        <v>182</v>
      </c>
      <c r="L1222" s="2" t="s">
        <v>24</v>
      </c>
      <c r="M1222" s="2">
        <v>1</v>
      </c>
      <c r="N1222" s="10" t="s">
        <v>875</v>
      </c>
    </row>
    <row r="1223" spans="1:14" x14ac:dyDescent="0.2">
      <c r="A1223" s="2">
        <v>391</v>
      </c>
      <c r="B1223" s="2" t="s">
        <v>2078</v>
      </c>
      <c r="C1223" s="2" t="s">
        <v>2079</v>
      </c>
      <c r="D1223" s="2" t="s">
        <v>81</v>
      </c>
      <c r="E1223" s="2" t="s">
        <v>2080</v>
      </c>
      <c r="F1223" s="2" t="s">
        <v>123</v>
      </c>
      <c r="G1223" s="2" t="s">
        <v>2081</v>
      </c>
      <c r="H1223" s="3" t="s">
        <v>8</v>
      </c>
      <c r="I1223" s="2" t="s">
        <v>327</v>
      </c>
      <c r="J1223" s="2" t="s">
        <v>181</v>
      </c>
      <c r="K1223" s="2" t="s">
        <v>182</v>
      </c>
      <c r="L1223" s="2" t="s">
        <v>24</v>
      </c>
      <c r="M1223" s="2">
        <v>1</v>
      </c>
      <c r="N1223" s="10" t="s">
        <v>875</v>
      </c>
    </row>
    <row r="1224" spans="1:14" x14ac:dyDescent="0.2">
      <c r="A1224" s="2">
        <v>394</v>
      </c>
      <c r="B1224" s="2" t="s">
        <v>2074</v>
      </c>
      <c r="C1224" s="2" t="s">
        <v>2075</v>
      </c>
      <c r="D1224" s="2" t="s">
        <v>123</v>
      </c>
      <c r="E1224" s="2" t="s">
        <v>2076</v>
      </c>
      <c r="F1224" s="2" t="s">
        <v>872</v>
      </c>
      <c r="G1224" s="2" t="s">
        <v>2077</v>
      </c>
      <c r="H1224" s="3" t="s">
        <v>8</v>
      </c>
      <c r="I1224" s="2" t="s">
        <v>327</v>
      </c>
      <c r="J1224" s="2" t="s">
        <v>181</v>
      </c>
      <c r="K1224" s="2" t="s">
        <v>182</v>
      </c>
      <c r="L1224" s="2" t="s">
        <v>24</v>
      </c>
      <c r="M1224" s="2">
        <v>1</v>
      </c>
      <c r="N1224" s="10" t="s">
        <v>875</v>
      </c>
    </row>
    <row r="1225" spans="1:14" x14ac:dyDescent="0.2">
      <c r="A1225" s="2">
        <v>407</v>
      </c>
      <c r="B1225" s="2" t="s">
        <v>2066</v>
      </c>
      <c r="C1225" s="2" t="s">
        <v>2067</v>
      </c>
      <c r="D1225" s="2" t="s">
        <v>48</v>
      </c>
      <c r="E1225" s="2" t="s">
        <v>2068</v>
      </c>
      <c r="F1225" s="2" t="s">
        <v>280</v>
      </c>
      <c r="G1225" s="2" t="s">
        <v>2069</v>
      </c>
      <c r="H1225" s="3" t="s">
        <v>8</v>
      </c>
      <c r="I1225" s="2" t="s">
        <v>713</v>
      </c>
      <c r="J1225" s="2" t="s">
        <v>181</v>
      </c>
      <c r="K1225" s="2" t="s">
        <v>182</v>
      </c>
      <c r="L1225" s="2" t="s">
        <v>24</v>
      </c>
      <c r="M1225" s="2">
        <v>1</v>
      </c>
      <c r="N1225" s="10" t="s">
        <v>875</v>
      </c>
    </row>
    <row r="1226" spans="1:14" x14ac:dyDescent="0.2">
      <c r="A1226" s="2">
        <v>412</v>
      </c>
      <c r="B1226" s="2" t="s">
        <v>783</v>
      </c>
      <c r="C1226" s="2" t="s">
        <v>784</v>
      </c>
      <c r="D1226" s="2" t="s">
        <v>48</v>
      </c>
      <c r="E1226" s="2" t="s">
        <v>785</v>
      </c>
      <c r="F1226" s="2" t="s">
        <v>786</v>
      </c>
      <c r="G1226" s="2" t="s">
        <v>787</v>
      </c>
      <c r="H1226" s="3" t="s">
        <v>8</v>
      </c>
      <c r="I1226" s="2" t="s">
        <v>367</v>
      </c>
      <c r="J1226" s="2" t="s">
        <v>181</v>
      </c>
      <c r="K1226" s="2" t="s">
        <v>182</v>
      </c>
      <c r="L1226" s="2" t="s">
        <v>24</v>
      </c>
      <c r="M1226" s="2">
        <v>1</v>
      </c>
      <c r="N1226" s="10" t="s">
        <v>875</v>
      </c>
    </row>
    <row r="1227" spans="1:14" x14ac:dyDescent="0.2">
      <c r="A1227" s="2">
        <v>418</v>
      </c>
      <c r="B1227" s="2" t="s">
        <v>2057</v>
      </c>
      <c r="C1227" s="2" t="s">
        <v>2058</v>
      </c>
      <c r="D1227" s="2" t="s">
        <v>81</v>
      </c>
      <c r="E1227" s="2" t="s">
        <v>2059</v>
      </c>
      <c r="F1227" s="2" t="s">
        <v>2060</v>
      </c>
      <c r="G1227" s="2" t="s">
        <v>2061</v>
      </c>
      <c r="H1227" s="3" t="s">
        <v>8</v>
      </c>
      <c r="I1227" s="2" t="s">
        <v>367</v>
      </c>
      <c r="J1227" s="2" t="s">
        <v>181</v>
      </c>
      <c r="K1227" s="2" t="s">
        <v>182</v>
      </c>
      <c r="L1227" s="2" t="s">
        <v>24</v>
      </c>
      <c r="M1227" s="2">
        <v>1</v>
      </c>
      <c r="N1227" s="10" t="s">
        <v>875</v>
      </c>
    </row>
    <row r="1228" spans="1:14" x14ac:dyDescent="0.2">
      <c r="A1228" s="2">
        <v>427</v>
      </c>
      <c r="B1228" s="2" t="s">
        <v>2047</v>
      </c>
      <c r="C1228" s="2" t="s">
        <v>2048</v>
      </c>
      <c r="D1228" s="2" t="s">
        <v>48</v>
      </c>
      <c r="E1228" s="2" t="s">
        <v>2049</v>
      </c>
      <c r="F1228" s="2" t="s">
        <v>777</v>
      </c>
      <c r="G1228" s="2" t="s">
        <v>2050</v>
      </c>
      <c r="H1228" s="3" t="s">
        <v>8</v>
      </c>
      <c r="I1228" s="2" t="s">
        <v>85</v>
      </c>
      <c r="J1228" s="2" t="s">
        <v>181</v>
      </c>
      <c r="K1228" s="2" t="s">
        <v>182</v>
      </c>
      <c r="L1228" s="2" t="s">
        <v>24</v>
      </c>
      <c r="M1228" s="2">
        <v>1</v>
      </c>
      <c r="N1228" s="10" t="s">
        <v>875</v>
      </c>
    </row>
    <row r="1229" spans="1:14" x14ac:dyDescent="0.2">
      <c r="A1229" s="2">
        <v>460</v>
      </c>
      <c r="B1229" s="2" t="s">
        <v>2035</v>
      </c>
      <c r="C1229" s="2" t="s">
        <v>2036</v>
      </c>
      <c r="D1229" s="2" t="s">
        <v>48</v>
      </c>
      <c r="E1229" s="2" t="s">
        <v>2037</v>
      </c>
      <c r="F1229" s="2" t="s">
        <v>765</v>
      </c>
      <c r="G1229" s="2" t="s">
        <v>2038</v>
      </c>
      <c r="H1229" s="3" t="s">
        <v>8</v>
      </c>
      <c r="I1229" s="2" t="s">
        <v>85</v>
      </c>
      <c r="J1229" s="2" t="s">
        <v>181</v>
      </c>
      <c r="K1229" s="2" t="s">
        <v>182</v>
      </c>
      <c r="L1229" s="2" t="s">
        <v>24</v>
      </c>
      <c r="M1229" s="2">
        <v>2</v>
      </c>
      <c r="N1229" s="10" t="s">
        <v>875</v>
      </c>
    </row>
    <row r="1230" spans="1:14" x14ac:dyDescent="0.2">
      <c r="A1230" s="2">
        <v>481</v>
      </c>
      <c r="B1230" s="2" t="s">
        <v>2021</v>
      </c>
      <c r="C1230" s="2" t="s">
        <v>2022</v>
      </c>
      <c r="D1230" s="2" t="s">
        <v>67</v>
      </c>
      <c r="E1230" s="2" t="s">
        <v>2023</v>
      </c>
      <c r="F1230" s="2" t="s">
        <v>2024</v>
      </c>
      <c r="G1230" s="2" t="s">
        <v>2025</v>
      </c>
      <c r="H1230" s="3" t="s">
        <v>8</v>
      </c>
      <c r="I1230" s="2" t="s">
        <v>71</v>
      </c>
      <c r="J1230" s="2" t="s">
        <v>181</v>
      </c>
      <c r="K1230" s="2" t="s">
        <v>182</v>
      </c>
      <c r="L1230" s="2" t="s">
        <v>24</v>
      </c>
      <c r="M1230" s="2">
        <v>2</v>
      </c>
      <c r="N1230" s="10" t="s">
        <v>875</v>
      </c>
    </row>
    <row r="1231" spans="1:14" x14ac:dyDescent="0.2">
      <c r="A1231" s="2">
        <v>501</v>
      </c>
      <c r="B1231" s="2" t="s">
        <v>2008</v>
      </c>
      <c r="C1231" s="2" t="s">
        <v>2009</v>
      </c>
      <c r="D1231" s="2" t="s">
        <v>123</v>
      </c>
      <c r="E1231" s="2" t="s">
        <v>2010</v>
      </c>
      <c r="F1231" s="2" t="s">
        <v>325</v>
      </c>
      <c r="G1231" s="2" t="s">
        <v>2011</v>
      </c>
      <c r="H1231" s="3" t="s">
        <v>8</v>
      </c>
      <c r="I1231" s="2" t="s">
        <v>319</v>
      </c>
      <c r="J1231" s="2" t="s">
        <v>181</v>
      </c>
      <c r="K1231" s="2" t="s">
        <v>182</v>
      </c>
      <c r="L1231" s="2" t="s">
        <v>24</v>
      </c>
      <c r="M1231" s="2">
        <v>1</v>
      </c>
      <c r="N1231" s="10" t="s">
        <v>875</v>
      </c>
    </row>
    <row r="1232" spans="1:14" x14ac:dyDescent="0.2">
      <c r="A1232" s="2">
        <v>514</v>
      </c>
      <c r="B1232" s="2" t="s">
        <v>734</v>
      </c>
      <c r="C1232" s="2" t="s">
        <v>735</v>
      </c>
      <c r="D1232" s="2" t="s">
        <v>67</v>
      </c>
      <c r="E1232" s="2" t="s">
        <v>736</v>
      </c>
      <c r="F1232" s="2" t="s">
        <v>732</v>
      </c>
      <c r="G1232" s="2" t="s">
        <v>737</v>
      </c>
      <c r="H1232" s="3" t="s">
        <v>8</v>
      </c>
      <c r="I1232" s="2" t="s">
        <v>71</v>
      </c>
      <c r="J1232" s="2" t="s">
        <v>181</v>
      </c>
      <c r="K1232" s="2" t="s">
        <v>182</v>
      </c>
      <c r="L1232" s="2" t="s">
        <v>24</v>
      </c>
      <c r="M1232" s="2">
        <v>1</v>
      </c>
      <c r="N1232" s="10" t="s">
        <v>875</v>
      </c>
    </row>
    <row r="1233" spans="1:14" x14ac:dyDescent="0.2">
      <c r="A1233" s="2">
        <v>518</v>
      </c>
      <c r="B1233" s="2" t="s">
        <v>1996</v>
      </c>
      <c r="C1233" s="2" t="s">
        <v>1997</v>
      </c>
      <c r="D1233" s="2" t="s">
        <v>123</v>
      </c>
      <c r="E1233" s="2" t="s">
        <v>1998</v>
      </c>
      <c r="F1233" s="2" t="s">
        <v>325</v>
      </c>
      <c r="G1233" s="2" t="s">
        <v>1999</v>
      </c>
      <c r="H1233" s="3" t="s">
        <v>8</v>
      </c>
      <c r="I1233" s="2" t="s">
        <v>319</v>
      </c>
      <c r="J1233" s="2" t="s">
        <v>181</v>
      </c>
      <c r="K1233" s="2" t="s">
        <v>182</v>
      </c>
      <c r="L1233" s="2" t="s">
        <v>24</v>
      </c>
      <c r="M1233" s="2">
        <v>1</v>
      </c>
      <c r="N1233" s="10" t="s">
        <v>875</v>
      </c>
    </row>
    <row r="1234" spans="1:14" x14ac:dyDescent="0.2">
      <c r="A1234" s="2">
        <v>525</v>
      </c>
      <c r="B1234" s="2" t="s">
        <v>752</v>
      </c>
      <c r="C1234" s="2" t="s">
        <v>753</v>
      </c>
      <c r="D1234" s="2" t="s">
        <v>67</v>
      </c>
      <c r="E1234" s="2" t="s">
        <v>754</v>
      </c>
      <c r="F1234" s="2" t="s">
        <v>484</v>
      </c>
      <c r="G1234" s="2" t="s">
        <v>755</v>
      </c>
      <c r="H1234" s="3" t="s">
        <v>8</v>
      </c>
      <c r="I1234" s="2" t="s">
        <v>71</v>
      </c>
      <c r="J1234" s="2" t="s">
        <v>181</v>
      </c>
      <c r="K1234" s="2" t="s">
        <v>182</v>
      </c>
      <c r="L1234" s="2" t="s">
        <v>24</v>
      </c>
      <c r="M1234" s="2">
        <v>1</v>
      </c>
      <c r="N1234" s="10" t="s">
        <v>875</v>
      </c>
    </row>
    <row r="1235" spans="1:14" x14ac:dyDescent="0.2">
      <c r="A1235" s="2">
        <v>537</v>
      </c>
      <c r="B1235" s="2" t="s">
        <v>1981</v>
      </c>
      <c r="C1235" s="2" t="s">
        <v>1982</v>
      </c>
      <c r="D1235" s="2" t="s">
        <v>123</v>
      </c>
      <c r="E1235" s="2" t="s">
        <v>1983</v>
      </c>
      <c r="F1235" s="2" t="s">
        <v>325</v>
      </c>
      <c r="G1235" s="2" t="s">
        <v>1984</v>
      </c>
      <c r="H1235" s="3" t="s">
        <v>8</v>
      </c>
      <c r="I1235" s="2" t="s">
        <v>319</v>
      </c>
      <c r="J1235" s="2" t="s">
        <v>181</v>
      </c>
      <c r="K1235" s="2" t="s">
        <v>182</v>
      </c>
      <c r="L1235" s="2" t="s">
        <v>24</v>
      </c>
      <c r="M1235" s="2">
        <v>1</v>
      </c>
      <c r="N1235" s="10" t="s">
        <v>875</v>
      </c>
    </row>
    <row r="1236" spans="1:14" x14ac:dyDescent="0.2">
      <c r="A1236" s="2">
        <v>552</v>
      </c>
      <c r="B1236" s="2" t="s">
        <v>1973</v>
      </c>
      <c r="C1236" s="2" t="s">
        <v>1974</v>
      </c>
      <c r="D1236" s="2" t="s">
        <v>123</v>
      </c>
      <c r="E1236" s="2" t="s">
        <v>1975</v>
      </c>
      <c r="F1236" s="2" t="s">
        <v>325</v>
      </c>
      <c r="G1236" s="2" t="s">
        <v>1976</v>
      </c>
      <c r="H1236" s="3" t="s">
        <v>8</v>
      </c>
      <c r="I1236" s="2" t="s">
        <v>319</v>
      </c>
      <c r="J1236" s="2" t="s">
        <v>181</v>
      </c>
      <c r="K1236" s="2" t="s">
        <v>182</v>
      </c>
      <c r="L1236" s="2" t="s">
        <v>24</v>
      </c>
      <c r="M1236" s="2">
        <v>1</v>
      </c>
      <c r="N1236" s="10" t="s">
        <v>875</v>
      </c>
    </row>
    <row r="1237" spans="1:14" x14ac:dyDescent="0.2">
      <c r="A1237" s="2">
        <v>557</v>
      </c>
      <c r="B1237" s="2" t="s">
        <v>1969</v>
      </c>
      <c r="C1237" s="2" t="s">
        <v>1970</v>
      </c>
      <c r="D1237" s="2" t="s">
        <v>48</v>
      </c>
      <c r="E1237" s="2" t="s">
        <v>1971</v>
      </c>
      <c r="F1237" s="2" t="s">
        <v>707</v>
      </c>
      <c r="G1237" s="2" t="s">
        <v>1972</v>
      </c>
      <c r="H1237" s="3" t="s">
        <v>8</v>
      </c>
      <c r="I1237" s="2" t="s">
        <v>367</v>
      </c>
      <c r="J1237" s="2" t="s">
        <v>181</v>
      </c>
      <c r="K1237" s="2" t="s">
        <v>182</v>
      </c>
      <c r="L1237" s="2" t="s">
        <v>24</v>
      </c>
      <c r="M1237" s="2">
        <v>1</v>
      </c>
      <c r="N1237" s="10" t="s">
        <v>875</v>
      </c>
    </row>
    <row r="1238" spans="1:14" x14ac:dyDescent="0.2">
      <c r="A1238" s="2">
        <v>571</v>
      </c>
      <c r="B1238" s="2" t="s">
        <v>1965</v>
      </c>
      <c r="C1238" s="2" t="s">
        <v>1966</v>
      </c>
      <c r="D1238" s="2" t="s">
        <v>48</v>
      </c>
      <c r="E1238" s="2" t="s">
        <v>1967</v>
      </c>
      <c r="F1238" s="2" t="s">
        <v>707</v>
      </c>
      <c r="G1238" s="2" t="s">
        <v>1968</v>
      </c>
      <c r="H1238" s="3" t="s">
        <v>8</v>
      </c>
      <c r="I1238" s="2" t="s">
        <v>367</v>
      </c>
      <c r="J1238" s="2" t="s">
        <v>181</v>
      </c>
      <c r="K1238" s="2" t="s">
        <v>182</v>
      </c>
      <c r="L1238" s="2" t="s">
        <v>24</v>
      </c>
      <c r="M1238" s="2">
        <v>1</v>
      </c>
      <c r="N1238" s="10" t="s">
        <v>875</v>
      </c>
    </row>
    <row r="1239" spans="1:14" x14ac:dyDescent="0.2">
      <c r="A1239" s="2">
        <v>579</v>
      </c>
      <c r="B1239" s="2" t="s">
        <v>1950</v>
      </c>
      <c r="C1239" s="2" t="s">
        <v>1951</v>
      </c>
      <c r="D1239" s="2" t="s">
        <v>48</v>
      </c>
      <c r="E1239" s="2" t="s">
        <v>706</v>
      </c>
      <c r="F1239" s="2" t="s">
        <v>707</v>
      </c>
      <c r="G1239" s="2" t="s">
        <v>1952</v>
      </c>
      <c r="H1239" s="3" t="s">
        <v>8</v>
      </c>
      <c r="I1239" s="2" t="s">
        <v>367</v>
      </c>
      <c r="J1239" s="2" t="s">
        <v>181</v>
      </c>
      <c r="K1239" s="2" t="s">
        <v>182</v>
      </c>
      <c r="L1239" s="2" t="s">
        <v>24</v>
      </c>
      <c r="M1239" s="2">
        <v>1</v>
      </c>
      <c r="N1239" s="10" t="s">
        <v>875</v>
      </c>
    </row>
    <row r="1240" spans="1:14" x14ac:dyDescent="0.2">
      <c r="A1240" s="2">
        <v>582</v>
      </c>
      <c r="B1240" s="2" t="s">
        <v>1946</v>
      </c>
      <c r="C1240" s="2" t="s">
        <v>1947</v>
      </c>
      <c r="D1240" s="2" t="s">
        <v>123</v>
      </c>
      <c r="E1240" s="2" t="s">
        <v>1948</v>
      </c>
      <c r="F1240" s="2" t="s">
        <v>607</v>
      </c>
      <c r="G1240" s="2" t="s">
        <v>1949</v>
      </c>
      <c r="H1240" s="3" t="s">
        <v>8</v>
      </c>
      <c r="I1240" s="2" t="s">
        <v>319</v>
      </c>
      <c r="J1240" s="2" t="s">
        <v>181</v>
      </c>
      <c r="K1240" s="2" t="s">
        <v>182</v>
      </c>
      <c r="L1240" s="2" t="s">
        <v>24</v>
      </c>
      <c r="M1240" s="2">
        <v>1</v>
      </c>
      <c r="N1240" s="10" t="s">
        <v>875</v>
      </c>
    </row>
    <row r="1241" spans="1:14" x14ac:dyDescent="0.2">
      <c r="A1241" s="2">
        <v>616</v>
      </c>
      <c r="B1241" s="2" t="s">
        <v>1934</v>
      </c>
      <c r="C1241" s="2" t="s">
        <v>1935</v>
      </c>
      <c r="D1241" s="2" t="s">
        <v>67</v>
      </c>
      <c r="E1241" s="2" t="s">
        <v>1936</v>
      </c>
      <c r="F1241" s="2" t="s">
        <v>1932</v>
      </c>
      <c r="G1241" s="2" t="s">
        <v>1937</v>
      </c>
      <c r="H1241" s="3" t="s">
        <v>8</v>
      </c>
      <c r="I1241" s="2" t="s">
        <v>31</v>
      </c>
      <c r="J1241" s="2" t="s">
        <v>181</v>
      </c>
      <c r="K1241" s="2" t="s">
        <v>182</v>
      </c>
      <c r="L1241" s="2" t="s">
        <v>24</v>
      </c>
      <c r="M1241" s="2">
        <v>1</v>
      </c>
      <c r="N1241" s="10" t="s">
        <v>875</v>
      </c>
    </row>
    <row r="1242" spans="1:14" x14ac:dyDescent="0.2">
      <c r="A1242" s="2">
        <v>625</v>
      </c>
      <c r="B1242" s="2" t="s">
        <v>1925</v>
      </c>
      <c r="C1242" s="2" t="s">
        <v>1926</v>
      </c>
      <c r="D1242" s="2" t="s">
        <v>123</v>
      </c>
      <c r="E1242" s="2" t="s">
        <v>1927</v>
      </c>
      <c r="F1242" s="2" t="s">
        <v>424</v>
      </c>
      <c r="G1242" s="2" t="s">
        <v>1928</v>
      </c>
      <c r="H1242" s="3" t="s">
        <v>8</v>
      </c>
      <c r="I1242" s="2" t="s">
        <v>319</v>
      </c>
      <c r="J1242" s="2" t="s">
        <v>181</v>
      </c>
      <c r="K1242" s="2" t="s">
        <v>182</v>
      </c>
      <c r="L1242" s="2" t="s">
        <v>24</v>
      </c>
      <c r="M1242" s="2">
        <v>1</v>
      </c>
      <c r="N1242" s="10" t="s">
        <v>875</v>
      </c>
    </row>
    <row r="1243" spans="1:14" x14ac:dyDescent="0.2">
      <c r="A1243" s="2">
        <v>643</v>
      </c>
      <c r="B1243" s="2" t="s">
        <v>1906</v>
      </c>
      <c r="C1243" s="2" t="s">
        <v>1907</v>
      </c>
      <c r="D1243" s="2" t="s">
        <v>48</v>
      </c>
      <c r="E1243" s="2" t="s">
        <v>1908</v>
      </c>
      <c r="F1243" s="2" t="s">
        <v>1909</v>
      </c>
      <c r="G1243" s="2" t="s">
        <v>1910</v>
      </c>
      <c r="H1243" s="3" t="s">
        <v>8</v>
      </c>
      <c r="I1243" s="2" t="s">
        <v>713</v>
      </c>
      <c r="J1243" s="2" t="s">
        <v>181</v>
      </c>
      <c r="K1243" s="2" t="s">
        <v>182</v>
      </c>
      <c r="L1243" s="2" t="s">
        <v>24</v>
      </c>
      <c r="M1243" s="2">
        <v>1</v>
      </c>
      <c r="N1243" s="10" t="s">
        <v>875</v>
      </c>
    </row>
    <row r="1244" spans="1:14" x14ac:dyDescent="0.2">
      <c r="A1244" s="2">
        <v>647</v>
      </c>
      <c r="B1244" s="2" t="s">
        <v>1902</v>
      </c>
      <c r="C1244" s="2" t="s">
        <v>1903</v>
      </c>
      <c r="D1244" s="2" t="s">
        <v>48</v>
      </c>
      <c r="E1244" s="2" t="s">
        <v>1904</v>
      </c>
      <c r="F1244" s="2" t="s">
        <v>692</v>
      </c>
      <c r="G1244" s="2" t="s">
        <v>1905</v>
      </c>
      <c r="H1244" s="3" t="s">
        <v>8</v>
      </c>
      <c r="I1244" s="2" t="s">
        <v>85</v>
      </c>
      <c r="J1244" s="2" t="s">
        <v>181</v>
      </c>
      <c r="K1244" s="2" t="s">
        <v>182</v>
      </c>
      <c r="L1244" s="2" t="s">
        <v>24</v>
      </c>
      <c r="M1244" s="2">
        <v>2</v>
      </c>
      <c r="N1244" s="10" t="s">
        <v>875</v>
      </c>
    </row>
    <row r="1245" spans="1:14" x14ac:dyDescent="0.2">
      <c r="A1245" s="2">
        <v>657</v>
      </c>
      <c r="B1245" s="2" t="s">
        <v>1898</v>
      </c>
      <c r="C1245" s="2" t="s">
        <v>1899</v>
      </c>
      <c r="D1245" s="2" t="s">
        <v>123</v>
      </c>
      <c r="E1245" s="2" t="s">
        <v>1900</v>
      </c>
      <c r="F1245" s="2" t="s">
        <v>561</v>
      </c>
      <c r="G1245" s="2" t="s">
        <v>1901</v>
      </c>
      <c r="H1245" s="3" t="s">
        <v>8</v>
      </c>
      <c r="I1245" s="2" t="s">
        <v>713</v>
      </c>
      <c r="J1245" s="2" t="s">
        <v>181</v>
      </c>
      <c r="K1245" s="2" t="s">
        <v>182</v>
      </c>
      <c r="L1245" s="2" t="s">
        <v>24</v>
      </c>
      <c r="M1245" s="2">
        <v>1</v>
      </c>
      <c r="N1245" s="10" t="s">
        <v>875</v>
      </c>
    </row>
    <row r="1246" spans="1:14" x14ac:dyDescent="0.2">
      <c r="A1246" s="2">
        <v>662</v>
      </c>
      <c r="B1246" s="2" t="s">
        <v>689</v>
      </c>
      <c r="C1246" s="2" t="s">
        <v>690</v>
      </c>
      <c r="D1246" s="2" t="s">
        <v>48</v>
      </c>
      <c r="E1246" s="2" t="s">
        <v>691</v>
      </c>
      <c r="F1246" s="2" t="s">
        <v>692</v>
      </c>
      <c r="G1246" s="2" t="s">
        <v>693</v>
      </c>
      <c r="H1246" s="3" t="s">
        <v>8</v>
      </c>
      <c r="I1246" s="2" t="s">
        <v>85</v>
      </c>
      <c r="J1246" s="2" t="s">
        <v>181</v>
      </c>
      <c r="K1246" s="2" t="s">
        <v>182</v>
      </c>
      <c r="L1246" s="2" t="s">
        <v>24</v>
      </c>
      <c r="M1246" s="2">
        <v>1</v>
      </c>
      <c r="N1246" s="10" t="s">
        <v>875</v>
      </c>
    </row>
    <row r="1247" spans="1:14" x14ac:dyDescent="0.2">
      <c r="A1247" s="2">
        <v>695</v>
      </c>
      <c r="B1247" s="2" t="s">
        <v>1874</v>
      </c>
      <c r="C1247" s="2" t="s">
        <v>1875</v>
      </c>
      <c r="D1247" s="2" t="s">
        <v>48</v>
      </c>
      <c r="E1247" s="2" t="s">
        <v>1876</v>
      </c>
      <c r="F1247" s="2" t="s">
        <v>1114</v>
      </c>
      <c r="G1247" s="2" t="s">
        <v>1877</v>
      </c>
      <c r="H1247" s="3" t="s">
        <v>8</v>
      </c>
      <c r="I1247" s="2" t="s">
        <v>85</v>
      </c>
      <c r="J1247" s="2" t="s">
        <v>181</v>
      </c>
      <c r="K1247" s="2" t="s">
        <v>182</v>
      </c>
      <c r="L1247" s="2" t="s">
        <v>24</v>
      </c>
      <c r="M1247" s="2">
        <v>1</v>
      </c>
      <c r="N1247" s="10" t="s">
        <v>875</v>
      </c>
    </row>
    <row r="1248" spans="1:14" x14ac:dyDescent="0.2">
      <c r="A1248" s="2">
        <v>713</v>
      </c>
      <c r="B1248" s="2" t="s">
        <v>1862</v>
      </c>
      <c r="C1248" s="2" t="s">
        <v>1863</v>
      </c>
      <c r="D1248" s="2" t="s">
        <v>27</v>
      </c>
      <c r="E1248" s="2" t="s">
        <v>1864</v>
      </c>
      <c r="F1248" s="2" t="s">
        <v>679</v>
      </c>
      <c r="G1248" s="2" t="s">
        <v>1865</v>
      </c>
      <c r="H1248" s="3" t="s">
        <v>8</v>
      </c>
      <c r="I1248" s="2" t="s">
        <v>71</v>
      </c>
      <c r="J1248" s="2" t="s">
        <v>181</v>
      </c>
      <c r="K1248" s="2" t="s">
        <v>182</v>
      </c>
      <c r="L1248" s="2" t="s">
        <v>24</v>
      </c>
      <c r="M1248" s="2">
        <v>1</v>
      </c>
      <c r="N1248" s="10" t="s">
        <v>875</v>
      </c>
    </row>
    <row r="1249" spans="1:14" x14ac:dyDescent="0.2">
      <c r="A1249" s="2">
        <v>728</v>
      </c>
      <c r="B1249" s="2" t="s">
        <v>1855</v>
      </c>
      <c r="C1249" s="2" t="s">
        <v>1856</v>
      </c>
      <c r="D1249" s="2" t="s">
        <v>81</v>
      </c>
      <c r="E1249" s="2" t="s">
        <v>1857</v>
      </c>
      <c r="F1249" s="2" t="s">
        <v>679</v>
      </c>
      <c r="G1249" s="2" t="s">
        <v>1858</v>
      </c>
      <c r="H1249" s="3" t="s">
        <v>8</v>
      </c>
      <c r="I1249" s="2" t="s">
        <v>71</v>
      </c>
      <c r="J1249" s="2" t="s">
        <v>181</v>
      </c>
      <c r="K1249" s="2" t="s">
        <v>182</v>
      </c>
      <c r="L1249" s="2" t="s">
        <v>24</v>
      </c>
      <c r="M1249" s="2">
        <v>1</v>
      </c>
      <c r="N1249" s="10" t="s">
        <v>875</v>
      </c>
    </row>
    <row r="1250" spans="1:14" x14ac:dyDescent="0.2">
      <c r="A1250" s="2">
        <v>733</v>
      </c>
      <c r="B1250" s="2" t="s">
        <v>672</v>
      </c>
      <c r="C1250" s="2" t="s">
        <v>673</v>
      </c>
      <c r="D1250" s="2" t="s">
        <v>81</v>
      </c>
      <c r="E1250" s="2" t="s">
        <v>674</v>
      </c>
      <c r="F1250" s="2" t="s">
        <v>92</v>
      </c>
      <c r="G1250" s="2" t="s">
        <v>675</v>
      </c>
      <c r="H1250" s="3" t="s">
        <v>8</v>
      </c>
      <c r="I1250" s="2" t="s">
        <v>85</v>
      </c>
      <c r="J1250" s="2" t="s">
        <v>181</v>
      </c>
      <c r="K1250" s="2" t="s">
        <v>182</v>
      </c>
      <c r="L1250" s="2" t="s">
        <v>24</v>
      </c>
      <c r="M1250" s="2">
        <v>1</v>
      </c>
      <c r="N1250" s="10" t="s">
        <v>875</v>
      </c>
    </row>
    <row r="1251" spans="1:14" x14ac:dyDescent="0.2">
      <c r="A1251" s="2">
        <v>740</v>
      </c>
      <c r="B1251" s="2" t="s">
        <v>1847</v>
      </c>
      <c r="C1251" s="2" t="s">
        <v>1848</v>
      </c>
      <c r="D1251" s="2" t="s">
        <v>27</v>
      </c>
      <c r="E1251" s="2" t="s">
        <v>1849</v>
      </c>
      <c r="F1251" s="2" t="s">
        <v>679</v>
      </c>
      <c r="G1251" s="2" t="s">
        <v>1850</v>
      </c>
      <c r="H1251" s="3" t="s">
        <v>8</v>
      </c>
      <c r="I1251" s="2" t="s">
        <v>71</v>
      </c>
      <c r="J1251" s="2" t="s">
        <v>181</v>
      </c>
      <c r="K1251" s="2" t="s">
        <v>182</v>
      </c>
      <c r="L1251" s="2" t="s">
        <v>24</v>
      </c>
      <c r="M1251" s="2">
        <v>1</v>
      </c>
      <c r="N1251" s="10" t="s">
        <v>875</v>
      </c>
    </row>
    <row r="1252" spans="1:14" x14ac:dyDescent="0.2">
      <c r="A1252" s="2">
        <v>762</v>
      </c>
      <c r="B1252" s="2" t="s">
        <v>1823</v>
      </c>
      <c r="C1252" s="2" t="s">
        <v>1824</v>
      </c>
      <c r="D1252" s="2" t="s">
        <v>48</v>
      </c>
      <c r="E1252" s="2" t="s">
        <v>1825</v>
      </c>
      <c r="F1252" s="2" t="s">
        <v>924</v>
      </c>
      <c r="G1252" s="2" t="s">
        <v>1826</v>
      </c>
      <c r="H1252" s="3" t="s">
        <v>8</v>
      </c>
      <c r="I1252" s="2" t="s">
        <v>85</v>
      </c>
      <c r="J1252" s="2" t="s">
        <v>181</v>
      </c>
      <c r="K1252" s="2" t="s">
        <v>182</v>
      </c>
      <c r="L1252" s="2" t="s">
        <v>24</v>
      </c>
      <c r="M1252" s="2">
        <v>1</v>
      </c>
      <c r="N1252" s="10" t="s">
        <v>875</v>
      </c>
    </row>
    <row r="1253" spans="1:14" x14ac:dyDescent="0.2">
      <c r="A1253" s="2">
        <v>787</v>
      </c>
      <c r="B1253" s="2" t="s">
        <v>1823</v>
      </c>
      <c r="C1253" s="2" t="s">
        <v>1824</v>
      </c>
      <c r="D1253" s="2" t="s">
        <v>48</v>
      </c>
      <c r="E1253" s="2" t="s">
        <v>1825</v>
      </c>
      <c r="F1253" s="2" t="s">
        <v>924</v>
      </c>
      <c r="G1253" s="2" t="s">
        <v>1826</v>
      </c>
      <c r="H1253" s="3" t="s">
        <v>8</v>
      </c>
      <c r="I1253" s="2" t="s">
        <v>85</v>
      </c>
      <c r="J1253" s="2" t="s">
        <v>181</v>
      </c>
      <c r="K1253" s="2" t="s">
        <v>182</v>
      </c>
      <c r="L1253" s="2" t="s">
        <v>24</v>
      </c>
      <c r="M1253" s="2">
        <v>1</v>
      </c>
      <c r="N1253" s="10" t="s">
        <v>875</v>
      </c>
    </row>
    <row r="1254" spans="1:14" x14ac:dyDescent="0.2">
      <c r="A1254" s="2">
        <v>813</v>
      </c>
      <c r="B1254" s="2" t="s">
        <v>1819</v>
      </c>
      <c r="C1254" s="2" t="s">
        <v>1820</v>
      </c>
      <c r="D1254" s="2" t="s">
        <v>48</v>
      </c>
      <c r="E1254" s="2" t="s">
        <v>1821</v>
      </c>
      <c r="F1254" s="2" t="s">
        <v>974</v>
      </c>
      <c r="G1254" s="2" t="s">
        <v>1822</v>
      </c>
      <c r="H1254" s="3" t="s">
        <v>8</v>
      </c>
      <c r="I1254" s="2" t="s">
        <v>367</v>
      </c>
      <c r="J1254" s="2" t="s">
        <v>181</v>
      </c>
      <c r="K1254" s="2" t="s">
        <v>182</v>
      </c>
      <c r="L1254" s="2" t="s">
        <v>24</v>
      </c>
      <c r="M1254" s="2">
        <v>3</v>
      </c>
      <c r="N1254" s="10" t="s">
        <v>875</v>
      </c>
    </row>
    <row r="1255" spans="1:14" x14ac:dyDescent="0.2">
      <c r="A1255" s="2">
        <v>819</v>
      </c>
      <c r="B1255" s="2" t="s">
        <v>1815</v>
      </c>
      <c r="C1255" s="2" t="s">
        <v>1816</v>
      </c>
      <c r="D1255" s="2" t="s">
        <v>48</v>
      </c>
      <c r="E1255" s="2" t="s">
        <v>1817</v>
      </c>
      <c r="F1255" s="2" t="s">
        <v>1396</v>
      </c>
      <c r="G1255" s="2" t="s">
        <v>1818</v>
      </c>
      <c r="H1255" s="3" t="s">
        <v>8</v>
      </c>
      <c r="I1255" s="2" t="s">
        <v>367</v>
      </c>
      <c r="J1255" s="2" t="s">
        <v>181</v>
      </c>
      <c r="K1255" s="2" t="s">
        <v>182</v>
      </c>
      <c r="L1255" s="2" t="s">
        <v>24</v>
      </c>
      <c r="M1255" s="2">
        <v>3</v>
      </c>
      <c r="N1255" s="10" t="s">
        <v>875</v>
      </c>
    </row>
    <row r="1256" spans="1:14" x14ac:dyDescent="0.2">
      <c r="A1256" s="2">
        <v>828</v>
      </c>
      <c r="B1256" s="2" t="s">
        <v>1811</v>
      </c>
      <c r="C1256" s="2" t="s">
        <v>1812</v>
      </c>
      <c r="D1256" s="2" t="s">
        <v>48</v>
      </c>
      <c r="E1256" s="2" t="s">
        <v>1813</v>
      </c>
      <c r="F1256" s="2" t="s">
        <v>884</v>
      </c>
      <c r="G1256" s="2" t="s">
        <v>1814</v>
      </c>
      <c r="H1256" s="3" t="s">
        <v>8</v>
      </c>
      <c r="I1256" s="2" t="s">
        <v>367</v>
      </c>
      <c r="J1256" s="2" t="s">
        <v>181</v>
      </c>
      <c r="K1256" s="2" t="s">
        <v>182</v>
      </c>
      <c r="L1256" s="2" t="s">
        <v>24</v>
      </c>
      <c r="M1256" s="2">
        <v>1</v>
      </c>
      <c r="N1256" s="10" t="s">
        <v>875</v>
      </c>
    </row>
    <row r="1257" spans="1:14" x14ac:dyDescent="0.2">
      <c r="A1257" s="2">
        <v>873</v>
      </c>
      <c r="B1257" s="2" t="s">
        <v>647</v>
      </c>
      <c r="C1257" s="2" t="s">
        <v>648</v>
      </c>
      <c r="D1257" s="2" t="s">
        <v>48</v>
      </c>
      <c r="E1257" s="2" t="s">
        <v>649</v>
      </c>
      <c r="F1257" s="2" t="s">
        <v>650</v>
      </c>
      <c r="G1257" s="2" t="s">
        <v>651</v>
      </c>
      <c r="H1257" s="3" t="s">
        <v>8</v>
      </c>
      <c r="I1257" s="2" t="s">
        <v>367</v>
      </c>
      <c r="J1257" s="2" t="s">
        <v>181</v>
      </c>
      <c r="K1257" s="2" t="s">
        <v>182</v>
      </c>
      <c r="L1257" s="2" t="s">
        <v>24</v>
      </c>
      <c r="M1257" s="2">
        <v>1</v>
      </c>
      <c r="N1257" s="10" t="s">
        <v>875</v>
      </c>
    </row>
    <row r="1258" spans="1:14" x14ac:dyDescent="0.2">
      <c r="A1258" s="2">
        <v>886</v>
      </c>
      <c r="B1258" s="2" t="s">
        <v>657</v>
      </c>
      <c r="C1258" s="2" t="s">
        <v>658</v>
      </c>
      <c r="D1258" s="2" t="s">
        <v>67</v>
      </c>
      <c r="E1258" s="2" t="s">
        <v>659</v>
      </c>
      <c r="F1258" s="2" t="s">
        <v>660</v>
      </c>
      <c r="G1258" s="2" t="s">
        <v>661</v>
      </c>
      <c r="H1258" s="3" t="s">
        <v>8</v>
      </c>
      <c r="I1258" s="2" t="s">
        <v>71</v>
      </c>
      <c r="J1258" s="2" t="s">
        <v>181</v>
      </c>
      <c r="K1258" s="2" t="s">
        <v>182</v>
      </c>
      <c r="L1258" s="2" t="s">
        <v>24</v>
      </c>
      <c r="M1258" s="2">
        <v>1</v>
      </c>
      <c r="N1258" s="10" t="s">
        <v>875</v>
      </c>
    </row>
    <row r="1259" spans="1:14" x14ac:dyDescent="0.2">
      <c r="A1259" s="2">
        <v>894</v>
      </c>
      <c r="B1259" s="2" t="s">
        <v>1780</v>
      </c>
      <c r="C1259" s="2" t="s">
        <v>1781</v>
      </c>
      <c r="D1259" s="2" t="s">
        <v>48</v>
      </c>
      <c r="E1259" s="2" t="s">
        <v>1782</v>
      </c>
      <c r="F1259" s="2" t="s">
        <v>1295</v>
      </c>
      <c r="G1259" s="2" t="s">
        <v>1783</v>
      </c>
      <c r="H1259" s="3" t="s">
        <v>8</v>
      </c>
      <c r="I1259" s="2" t="s">
        <v>367</v>
      </c>
      <c r="J1259" s="2" t="s">
        <v>181</v>
      </c>
      <c r="K1259" s="2" t="s">
        <v>182</v>
      </c>
      <c r="L1259" s="2" t="s">
        <v>24</v>
      </c>
      <c r="M1259" s="2">
        <v>1</v>
      </c>
      <c r="N1259" s="10" t="s">
        <v>875</v>
      </c>
    </row>
    <row r="1260" spans="1:14" x14ac:dyDescent="0.2">
      <c r="A1260" s="2">
        <v>913</v>
      </c>
      <c r="B1260" s="2" t="s">
        <v>1803</v>
      </c>
      <c r="C1260" s="2" t="s">
        <v>1804</v>
      </c>
      <c r="D1260" s="2" t="s">
        <v>123</v>
      </c>
      <c r="E1260" s="2" t="s">
        <v>1805</v>
      </c>
      <c r="F1260" s="2" t="s">
        <v>424</v>
      </c>
      <c r="G1260" s="2" t="s">
        <v>1806</v>
      </c>
      <c r="H1260" s="3" t="s">
        <v>8</v>
      </c>
      <c r="I1260" s="2" t="s">
        <v>713</v>
      </c>
      <c r="J1260" s="2" t="s">
        <v>181</v>
      </c>
      <c r="K1260" s="2" t="s">
        <v>182</v>
      </c>
      <c r="L1260" s="2" t="s">
        <v>24</v>
      </c>
      <c r="M1260" s="2">
        <v>1</v>
      </c>
      <c r="N1260" s="10" t="s">
        <v>875</v>
      </c>
    </row>
    <row r="1261" spans="1:14" x14ac:dyDescent="0.2">
      <c r="A1261" s="2">
        <v>925</v>
      </c>
      <c r="B1261" s="2" t="s">
        <v>1763</v>
      </c>
      <c r="C1261" s="2" t="s">
        <v>1764</v>
      </c>
      <c r="D1261" s="2" t="s">
        <v>67</v>
      </c>
      <c r="E1261" s="2" t="s">
        <v>1765</v>
      </c>
      <c r="F1261" s="2" t="s">
        <v>1766</v>
      </c>
      <c r="G1261" s="2" t="s">
        <v>1767</v>
      </c>
      <c r="H1261" s="3" t="s">
        <v>8</v>
      </c>
      <c r="I1261" s="2" t="s">
        <v>71</v>
      </c>
      <c r="J1261" s="2" t="s">
        <v>181</v>
      </c>
      <c r="K1261" s="2" t="s">
        <v>182</v>
      </c>
      <c r="L1261" s="2" t="s">
        <v>24</v>
      </c>
      <c r="M1261" s="2">
        <v>1</v>
      </c>
      <c r="N1261" s="10" t="s">
        <v>875</v>
      </c>
    </row>
    <row r="1262" spans="1:14" x14ac:dyDescent="0.2">
      <c r="A1262" s="2">
        <v>928</v>
      </c>
      <c r="B1262" s="2" t="s">
        <v>1759</v>
      </c>
      <c r="C1262" s="2" t="s">
        <v>1760</v>
      </c>
      <c r="D1262" s="2" t="s">
        <v>48</v>
      </c>
      <c r="E1262" s="2" t="s">
        <v>1761</v>
      </c>
      <c r="F1262" s="2" t="s">
        <v>529</v>
      </c>
      <c r="G1262" s="2" t="s">
        <v>1762</v>
      </c>
      <c r="H1262" s="3" t="s">
        <v>8</v>
      </c>
      <c r="I1262" s="2" t="s">
        <v>367</v>
      </c>
      <c r="J1262" s="2" t="s">
        <v>181</v>
      </c>
      <c r="K1262" s="2" t="s">
        <v>182</v>
      </c>
      <c r="L1262" s="2" t="s">
        <v>24</v>
      </c>
      <c r="M1262" s="2">
        <v>1</v>
      </c>
      <c r="N1262" s="10" t="s">
        <v>875</v>
      </c>
    </row>
    <row r="1263" spans="1:14" x14ac:dyDescent="0.2">
      <c r="A1263" s="2">
        <v>948</v>
      </c>
      <c r="B1263" s="2" t="s">
        <v>1751</v>
      </c>
      <c r="C1263" s="2" t="s">
        <v>1752</v>
      </c>
      <c r="D1263" s="2" t="s">
        <v>123</v>
      </c>
      <c r="E1263" s="2" t="s">
        <v>1753</v>
      </c>
      <c r="F1263" s="2" t="s">
        <v>374</v>
      </c>
      <c r="G1263" s="2" t="s">
        <v>1754</v>
      </c>
      <c r="H1263" s="3" t="s">
        <v>8</v>
      </c>
      <c r="I1263" s="2" t="s">
        <v>319</v>
      </c>
      <c r="J1263" s="2" t="s">
        <v>181</v>
      </c>
      <c r="K1263" s="2" t="s">
        <v>182</v>
      </c>
      <c r="L1263" s="2" t="s">
        <v>24</v>
      </c>
      <c r="M1263" s="2">
        <v>1</v>
      </c>
      <c r="N1263" s="10" t="s">
        <v>875</v>
      </c>
    </row>
    <row r="1264" spans="1:14" x14ac:dyDescent="0.2">
      <c r="A1264" s="2">
        <v>953</v>
      </c>
      <c r="B1264" s="2" t="s">
        <v>604</v>
      </c>
      <c r="C1264" s="2" t="s">
        <v>605</v>
      </c>
      <c r="D1264" s="2" t="s">
        <v>81</v>
      </c>
      <c r="E1264" s="2" t="s">
        <v>606</v>
      </c>
      <c r="F1264" s="2" t="s">
        <v>607</v>
      </c>
      <c r="G1264" s="2" t="s">
        <v>608</v>
      </c>
      <c r="H1264" s="3" t="s">
        <v>8</v>
      </c>
      <c r="I1264" s="2" t="s">
        <v>319</v>
      </c>
      <c r="J1264" s="2" t="s">
        <v>181</v>
      </c>
      <c r="K1264" s="2" t="s">
        <v>182</v>
      </c>
      <c r="L1264" s="2" t="s">
        <v>24</v>
      </c>
      <c r="M1264" s="2">
        <v>2</v>
      </c>
      <c r="N1264" s="10" t="s">
        <v>875</v>
      </c>
    </row>
    <row r="1265" spans="1:14" x14ac:dyDescent="0.2">
      <c r="A1265" s="2">
        <v>963</v>
      </c>
      <c r="B1265" s="2" t="s">
        <v>599</v>
      </c>
      <c r="C1265" s="2" t="s">
        <v>600</v>
      </c>
      <c r="D1265" s="2" t="s">
        <v>123</v>
      </c>
      <c r="E1265" s="2" t="s">
        <v>601</v>
      </c>
      <c r="F1265" s="2" t="s">
        <v>561</v>
      </c>
      <c r="G1265" s="2" t="s">
        <v>602</v>
      </c>
      <c r="H1265" s="3" t="s">
        <v>8</v>
      </c>
      <c r="I1265" s="2" t="s">
        <v>319</v>
      </c>
      <c r="J1265" s="2" t="s">
        <v>181</v>
      </c>
      <c r="K1265" s="2" t="s">
        <v>182</v>
      </c>
      <c r="L1265" s="2" t="s">
        <v>24</v>
      </c>
      <c r="M1265" s="2">
        <v>1</v>
      </c>
      <c r="N1265" s="10" t="s">
        <v>875</v>
      </c>
    </row>
    <row r="1266" spans="1:14" x14ac:dyDescent="0.2">
      <c r="A1266" s="2">
        <v>986</v>
      </c>
      <c r="B1266" s="2" t="s">
        <v>1739</v>
      </c>
      <c r="C1266" s="2" t="s">
        <v>1740</v>
      </c>
      <c r="D1266" s="2" t="s">
        <v>48</v>
      </c>
      <c r="E1266" s="2" t="s">
        <v>1741</v>
      </c>
      <c r="F1266" s="2" t="s">
        <v>760</v>
      </c>
      <c r="G1266" s="2" t="s">
        <v>1742</v>
      </c>
      <c r="H1266" s="3" t="s">
        <v>8</v>
      </c>
      <c r="I1266" s="2" t="s">
        <v>367</v>
      </c>
      <c r="J1266" s="2" t="s">
        <v>181</v>
      </c>
      <c r="K1266" s="2" t="s">
        <v>182</v>
      </c>
      <c r="L1266" s="2" t="s">
        <v>24</v>
      </c>
      <c r="M1266" s="2">
        <v>1</v>
      </c>
      <c r="N1266" s="10" t="s">
        <v>875</v>
      </c>
    </row>
    <row r="1267" spans="1:14" x14ac:dyDescent="0.2">
      <c r="A1267" s="2">
        <v>989</v>
      </c>
      <c r="B1267" s="2" t="s">
        <v>594</v>
      </c>
      <c r="C1267" s="2" t="s">
        <v>595</v>
      </c>
      <c r="D1267" s="2" t="s">
        <v>67</v>
      </c>
      <c r="E1267" s="2" t="s">
        <v>596</v>
      </c>
      <c r="F1267" s="2" t="s">
        <v>597</v>
      </c>
      <c r="G1267" s="2" t="s">
        <v>598</v>
      </c>
      <c r="H1267" s="3" t="s">
        <v>8</v>
      </c>
      <c r="I1267" s="2" t="s">
        <v>71</v>
      </c>
      <c r="J1267" s="2" t="s">
        <v>181</v>
      </c>
      <c r="K1267" s="2" t="s">
        <v>182</v>
      </c>
      <c r="L1267" s="2" t="s">
        <v>24</v>
      </c>
      <c r="M1267" s="2">
        <v>1</v>
      </c>
      <c r="N1267" s="10" t="s">
        <v>875</v>
      </c>
    </row>
    <row r="1268" spans="1:14" x14ac:dyDescent="0.2">
      <c r="A1268" s="2">
        <v>1019</v>
      </c>
      <c r="B1268" s="2" t="s">
        <v>580</v>
      </c>
      <c r="C1268" s="2" t="s">
        <v>581</v>
      </c>
      <c r="D1268" s="2" t="s">
        <v>123</v>
      </c>
      <c r="E1268" s="2" t="s">
        <v>582</v>
      </c>
      <c r="F1268" s="2" t="s">
        <v>424</v>
      </c>
      <c r="G1268" s="2" t="s">
        <v>583</v>
      </c>
      <c r="H1268" s="3" t="s">
        <v>8</v>
      </c>
      <c r="I1268" s="2" t="s">
        <v>319</v>
      </c>
      <c r="J1268" s="2" t="s">
        <v>181</v>
      </c>
      <c r="K1268" s="2" t="s">
        <v>182</v>
      </c>
      <c r="L1268" s="2" t="s">
        <v>24</v>
      </c>
      <c r="M1268" s="2">
        <v>1</v>
      </c>
      <c r="N1268" s="10" t="s">
        <v>875</v>
      </c>
    </row>
    <row r="1269" spans="1:14" x14ac:dyDescent="0.2">
      <c r="A1269" s="2">
        <v>1042</v>
      </c>
      <c r="B1269" s="2" t="s">
        <v>1719</v>
      </c>
      <c r="C1269" s="2" t="s">
        <v>1720</v>
      </c>
      <c r="D1269" s="2" t="s">
        <v>48</v>
      </c>
      <c r="E1269" s="2" t="s">
        <v>1721</v>
      </c>
      <c r="F1269" s="2" t="s">
        <v>650</v>
      </c>
      <c r="G1269" s="2" t="s">
        <v>1722</v>
      </c>
      <c r="H1269" s="3" t="s">
        <v>8</v>
      </c>
      <c r="I1269" s="2" t="s">
        <v>367</v>
      </c>
      <c r="J1269" s="2" t="s">
        <v>181</v>
      </c>
      <c r="K1269" s="2" t="s">
        <v>182</v>
      </c>
      <c r="L1269" s="2" t="s">
        <v>24</v>
      </c>
      <c r="M1269" s="2">
        <v>1</v>
      </c>
      <c r="N1269" s="10" t="s">
        <v>875</v>
      </c>
    </row>
    <row r="1270" spans="1:14" x14ac:dyDescent="0.2">
      <c r="A1270" s="2">
        <v>1049</v>
      </c>
      <c r="B1270" s="2" t="s">
        <v>1715</v>
      </c>
      <c r="C1270" s="2" t="s">
        <v>1716</v>
      </c>
      <c r="D1270" s="2" t="s">
        <v>48</v>
      </c>
      <c r="E1270" s="2" t="s">
        <v>1717</v>
      </c>
      <c r="F1270" s="2" t="s">
        <v>1258</v>
      </c>
      <c r="G1270" s="2" t="s">
        <v>1718</v>
      </c>
      <c r="H1270" s="3" t="s">
        <v>8</v>
      </c>
      <c r="I1270" s="2" t="s">
        <v>367</v>
      </c>
      <c r="J1270" s="2" t="s">
        <v>181</v>
      </c>
      <c r="K1270" s="2" t="s">
        <v>182</v>
      </c>
      <c r="L1270" s="2" t="s">
        <v>24</v>
      </c>
      <c r="M1270" s="2">
        <v>1</v>
      </c>
      <c r="N1270" s="10" t="s">
        <v>875</v>
      </c>
    </row>
    <row r="1271" spans="1:14" x14ac:dyDescent="0.2">
      <c r="A1271" s="2">
        <v>1056</v>
      </c>
      <c r="B1271" s="2" t="s">
        <v>575</v>
      </c>
      <c r="C1271" s="2" t="s">
        <v>576</v>
      </c>
      <c r="D1271" s="2" t="s">
        <v>81</v>
      </c>
      <c r="E1271" s="2" t="s">
        <v>577</v>
      </c>
      <c r="F1271" s="2" t="s">
        <v>578</v>
      </c>
      <c r="G1271" s="2" t="s">
        <v>579</v>
      </c>
      <c r="H1271" s="3" t="s">
        <v>8</v>
      </c>
      <c r="I1271" s="2" t="s">
        <v>367</v>
      </c>
      <c r="J1271" s="2" t="s">
        <v>181</v>
      </c>
      <c r="K1271" s="2" t="s">
        <v>182</v>
      </c>
      <c r="L1271" s="2" t="s">
        <v>24</v>
      </c>
      <c r="M1271" s="2">
        <v>1</v>
      </c>
      <c r="N1271" s="10" t="s">
        <v>875</v>
      </c>
    </row>
    <row r="1272" spans="1:14" x14ac:dyDescent="0.2">
      <c r="A1272" s="2">
        <v>1059</v>
      </c>
      <c r="B1272" s="2" t="s">
        <v>1711</v>
      </c>
      <c r="C1272" s="2" t="s">
        <v>1712</v>
      </c>
      <c r="D1272" s="2" t="s">
        <v>48</v>
      </c>
      <c r="E1272" s="2" t="s">
        <v>1713</v>
      </c>
      <c r="F1272" s="2" t="s">
        <v>578</v>
      </c>
      <c r="G1272" s="2" t="s">
        <v>1714</v>
      </c>
      <c r="H1272" s="3" t="s">
        <v>8</v>
      </c>
      <c r="I1272" s="2" t="s">
        <v>367</v>
      </c>
      <c r="J1272" s="2" t="s">
        <v>181</v>
      </c>
      <c r="K1272" s="2" t="s">
        <v>182</v>
      </c>
      <c r="L1272" s="2" t="s">
        <v>24</v>
      </c>
      <c r="M1272" s="2">
        <v>1</v>
      </c>
      <c r="N1272" s="10" t="s">
        <v>875</v>
      </c>
    </row>
    <row r="1273" spans="1:14" x14ac:dyDescent="0.2">
      <c r="A1273" s="2">
        <v>1065</v>
      </c>
      <c r="B1273" s="2" t="s">
        <v>1706</v>
      </c>
      <c r="C1273" s="2" t="s">
        <v>1707</v>
      </c>
      <c r="D1273" s="2" t="s">
        <v>48</v>
      </c>
      <c r="E1273" s="2" t="s">
        <v>1708</v>
      </c>
      <c r="F1273" s="2" t="s">
        <v>1709</v>
      </c>
      <c r="G1273" s="2" t="s">
        <v>1710</v>
      </c>
      <c r="H1273" s="3" t="s">
        <v>8</v>
      </c>
      <c r="I1273" s="2" t="s">
        <v>367</v>
      </c>
      <c r="J1273" s="2" t="s">
        <v>181</v>
      </c>
      <c r="K1273" s="2" t="s">
        <v>182</v>
      </c>
      <c r="L1273" s="2" t="s">
        <v>24</v>
      </c>
      <c r="M1273" s="2">
        <v>1</v>
      </c>
      <c r="N1273" s="10" t="s">
        <v>875</v>
      </c>
    </row>
    <row r="1274" spans="1:14" x14ac:dyDescent="0.2">
      <c r="A1274" s="2">
        <v>1078</v>
      </c>
      <c r="B1274" s="2" t="s">
        <v>1702</v>
      </c>
      <c r="C1274" s="2" t="s">
        <v>1703</v>
      </c>
      <c r="D1274" s="2" t="s">
        <v>315</v>
      </c>
      <c r="E1274" s="2" t="s">
        <v>1704</v>
      </c>
      <c r="F1274" s="2" t="s">
        <v>573</v>
      </c>
      <c r="G1274" s="2" t="s">
        <v>1705</v>
      </c>
      <c r="H1274" s="3" t="s">
        <v>8</v>
      </c>
      <c r="I1274" s="2" t="s">
        <v>319</v>
      </c>
      <c r="J1274" s="2" t="s">
        <v>181</v>
      </c>
      <c r="K1274" s="2" t="s">
        <v>182</v>
      </c>
      <c r="L1274" s="2" t="s">
        <v>24</v>
      </c>
      <c r="M1274" s="2">
        <v>1</v>
      </c>
      <c r="N1274" s="10" t="s">
        <v>875</v>
      </c>
    </row>
    <row r="1275" spans="1:14" x14ac:dyDescent="0.2">
      <c r="A1275" s="2">
        <v>1081</v>
      </c>
      <c r="B1275" s="2" t="s">
        <v>570</v>
      </c>
      <c r="C1275" s="2" t="s">
        <v>571</v>
      </c>
      <c r="D1275" s="2" t="s">
        <v>315</v>
      </c>
      <c r="E1275" s="2" t="s">
        <v>572</v>
      </c>
      <c r="F1275" s="2" t="s">
        <v>573</v>
      </c>
      <c r="G1275" s="2" t="s">
        <v>574</v>
      </c>
      <c r="H1275" s="3" t="s">
        <v>8</v>
      </c>
      <c r="I1275" s="2" t="s">
        <v>319</v>
      </c>
      <c r="J1275" s="2" t="s">
        <v>181</v>
      </c>
      <c r="K1275" s="2" t="s">
        <v>182</v>
      </c>
      <c r="L1275" s="2" t="s">
        <v>24</v>
      </c>
      <c r="M1275" s="2">
        <v>1</v>
      </c>
      <c r="N1275" s="10" t="s">
        <v>875</v>
      </c>
    </row>
    <row r="1276" spans="1:14" x14ac:dyDescent="0.2">
      <c r="A1276" s="2">
        <v>1092</v>
      </c>
      <c r="B1276" s="2" t="s">
        <v>1693</v>
      </c>
      <c r="C1276" s="2" t="s">
        <v>1694</v>
      </c>
      <c r="D1276" s="2" t="s">
        <v>123</v>
      </c>
      <c r="E1276" s="2" t="s">
        <v>1695</v>
      </c>
      <c r="F1276" s="2" t="s">
        <v>1696</v>
      </c>
      <c r="G1276" s="2" t="s">
        <v>1697</v>
      </c>
      <c r="H1276" s="3" t="s">
        <v>8</v>
      </c>
      <c r="I1276" s="2" t="s">
        <v>319</v>
      </c>
      <c r="J1276" s="2" t="s">
        <v>181</v>
      </c>
      <c r="K1276" s="2" t="s">
        <v>182</v>
      </c>
      <c r="L1276" s="2" t="s">
        <v>24</v>
      </c>
      <c r="M1276" s="2">
        <v>1</v>
      </c>
      <c r="N1276" s="10" t="s">
        <v>875</v>
      </c>
    </row>
    <row r="1277" spans="1:14" x14ac:dyDescent="0.2">
      <c r="A1277" s="2">
        <v>1099</v>
      </c>
      <c r="B1277" s="2" t="s">
        <v>1689</v>
      </c>
      <c r="C1277" s="2" t="s">
        <v>1690</v>
      </c>
      <c r="D1277" s="2" t="s">
        <v>123</v>
      </c>
      <c r="E1277" s="2" t="s">
        <v>1691</v>
      </c>
      <c r="F1277" s="2" t="s">
        <v>1583</v>
      </c>
      <c r="G1277" s="2" t="s">
        <v>1692</v>
      </c>
      <c r="H1277" s="3" t="s">
        <v>8</v>
      </c>
      <c r="I1277" s="2" t="s">
        <v>319</v>
      </c>
      <c r="J1277" s="2" t="s">
        <v>181</v>
      </c>
      <c r="K1277" s="2" t="s">
        <v>182</v>
      </c>
      <c r="L1277" s="2" t="s">
        <v>24</v>
      </c>
      <c r="M1277" s="2">
        <v>1</v>
      </c>
      <c r="N1277" s="10" t="s">
        <v>875</v>
      </c>
    </row>
    <row r="1278" spans="1:14" x14ac:dyDescent="0.2">
      <c r="A1278" s="2">
        <v>1116</v>
      </c>
      <c r="B1278" s="2" t="s">
        <v>1678</v>
      </c>
      <c r="C1278" s="2" t="s">
        <v>1679</v>
      </c>
      <c r="D1278" s="2" t="s">
        <v>123</v>
      </c>
      <c r="E1278" s="2" t="s">
        <v>1680</v>
      </c>
      <c r="F1278" s="2" t="s">
        <v>424</v>
      </c>
      <c r="G1278" s="2" t="s">
        <v>1681</v>
      </c>
      <c r="H1278" s="3" t="s">
        <v>8</v>
      </c>
      <c r="I1278" s="2" t="s">
        <v>319</v>
      </c>
      <c r="J1278" s="2" t="s">
        <v>181</v>
      </c>
      <c r="K1278" s="2" t="s">
        <v>182</v>
      </c>
      <c r="L1278" s="2" t="s">
        <v>24</v>
      </c>
      <c r="M1278" s="2">
        <v>1</v>
      </c>
      <c r="N1278" s="10" t="s">
        <v>875</v>
      </c>
    </row>
    <row r="1279" spans="1:14" x14ac:dyDescent="0.2">
      <c r="A1279" s="2">
        <v>1119</v>
      </c>
      <c r="B1279" s="2" t="s">
        <v>1674</v>
      </c>
      <c r="C1279" s="2" t="s">
        <v>1675</v>
      </c>
      <c r="D1279" s="2" t="s">
        <v>123</v>
      </c>
      <c r="E1279" s="2" t="s">
        <v>1676</v>
      </c>
      <c r="F1279" s="2" t="s">
        <v>1417</v>
      </c>
      <c r="G1279" s="2" t="s">
        <v>1677</v>
      </c>
      <c r="H1279" s="3" t="s">
        <v>8</v>
      </c>
      <c r="I1279" s="2" t="s">
        <v>319</v>
      </c>
      <c r="J1279" s="2" t="s">
        <v>181</v>
      </c>
      <c r="K1279" s="2" t="s">
        <v>182</v>
      </c>
      <c r="L1279" s="2" t="s">
        <v>24</v>
      </c>
      <c r="M1279" s="2">
        <v>1</v>
      </c>
      <c r="N1279" s="10" t="s">
        <v>875</v>
      </c>
    </row>
    <row r="1280" spans="1:14" x14ac:dyDescent="0.2">
      <c r="A1280" s="2">
        <v>1126</v>
      </c>
      <c r="B1280" s="2" t="s">
        <v>1670</v>
      </c>
      <c r="C1280" s="2" t="s">
        <v>1671</v>
      </c>
      <c r="D1280" s="2" t="s">
        <v>123</v>
      </c>
      <c r="E1280" s="2" t="s">
        <v>1672</v>
      </c>
      <c r="F1280" s="2" t="s">
        <v>872</v>
      </c>
      <c r="G1280" s="2" t="s">
        <v>1673</v>
      </c>
      <c r="H1280" s="3" t="s">
        <v>8</v>
      </c>
      <c r="I1280" s="2" t="s">
        <v>319</v>
      </c>
      <c r="J1280" s="2" t="s">
        <v>181</v>
      </c>
      <c r="K1280" s="2" t="s">
        <v>182</v>
      </c>
      <c r="L1280" s="2" t="s">
        <v>24</v>
      </c>
      <c r="M1280" s="2">
        <v>1</v>
      </c>
      <c r="N1280" s="10" t="s">
        <v>875</v>
      </c>
    </row>
    <row r="1281" spans="1:14" x14ac:dyDescent="0.2">
      <c r="A1281" s="2">
        <v>1132</v>
      </c>
      <c r="B1281" s="2" t="s">
        <v>1666</v>
      </c>
      <c r="C1281" s="2" t="s">
        <v>1667</v>
      </c>
      <c r="D1281" s="2" t="s">
        <v>123</v>
      </c>
      <c r="E1281" s="2" t="s">
        <v>1668</v>
      </c>
      <c r="F1281" s="2" t="s">
        <v>1583</v>
      </c>
      <c r="G1281" s="2" t="s">
        <v>1669</v>
      </c>
      <c r="H1281" s="3" t="s">
        <v>8</v>
      </c>
      <c r="I1281" s="2" t="s">
        <v>319</v>
      </c>
      <c r="J1281" s="2" t="s">
        <v>181</v>
      </c>
      <c r="K1281" s="2" t="s">
        <v>182</v>
      </c>
      <c r="L1281" s="2" t="s">
        <v>24</v>
      </c>
      <c r="M1281" s="2">
        <v>1</v>
      </c>
      <c r="N1281" s="10" t="s">
        <v>875</v>
      </c>
    </row>
    <row r="1282" spans="1:14" x14ac:dyDescent="0.2">
      <c r="A1282" s="2">
        <v>1144</v>
      </c>
      <c r="B1282" s="2" t="s">
        <v>558</v>
      </c>
      <c r="C1282" s="2" t="s">
        <v>559</v>
      </c>
      <c r="D1282" s="2" t="s">
        <v>123</v>
      </c>
      <c r="E1282" s="2" t="s">
        <v>560</v>
      </c>
      <c r="F1282" s="2" t="s">
        <v>561</v>
      </c>
      <c r="G1282" s="2" t="s">
        <v>562</v>
      </c>
      <c r="H1282" s="3" t="s">
        <v>8</v>
      </c>
      <c r="I1282" s="2" t="s">
        <v>319</v>
      </c>
      <c r="J1282" s="2" t="s">
        <v>181</v>
      </c>
      <c r="K1282" s="2" t="s">
        <v>182</v>
      </c>
      <c r="L1282" s="2" t="s">
        <v>24</v>
      </c>
      <c r="M1282" s="2">
        <v>1</v>
      </c>
      <c r="N1282" s="10" t="s">
        <v>875</v>
      </c>
    </row>
    <row r="1283" spans="1:14" x14ac:dyDescent="0.2">
      <c r="A1283" s="2">
        <v>1158</v>
      </c>
      <c r="B1283" s="2" t="s">
        <v>1662</v>
      </c>
      <c r="C1283" s="2" t="s">
        <v>1663</v>
      </c>
      <c r="D1283" s="2" t="s">
        <v>48</v>
      </c>
      <c r="E1283" s="2" t="s">
        <v>1664</v>
      </c>
      <c r="F1283" s="2" t="s">
        <v>851</v>
      </c>
      <c r="G1283" s="2" t="s">
        <v>1665</v>
      </c>
      <c r="H1283" s="3" t="s">
        <v>8</v>
      </c>
      <c r="I1283" s="2" t="s">
        <v>367</v>
      </c>
      <c r="J1283" s="2" t="s">
        <v>181</v>
      </c>
      <c r="K1283" s="2" t="s">
        <v>182</v>
      </c>
      <c r="L1283" s="2" t="s">
        <v>24</v>
      </c>
      <c r="M1283" s="2">
        <v>1</v>
      </c>
      <c r="N1283" s="10" t="s">
        <v>875</v>
      </c>
    </row>
    <row r="1284" spans="1:14" x14ac:dyDescent="0.2">
      <c r="A1284" s="2">
        <v>1180</v>
      </c>
      <c r="B1284" s="2" t="s">
        <v>554</v>
      </c>
      <c r="C1284" s="2" t="s">
        <v>555</v>
      </c>
      <c r="D1284" s="2" t="s">
        <v>81</v>
      </c>
      <c r="E1284" s="2" t="s">
        <v>556</v>
      </c>
      <c r="F1284" s="2" t="s">
        <v>552</v>
      </c>
      <c r="G1284" s="2" t="s">
        <v>557</v>
      </c>
      <c r="H1284" s="3" t="s">
        <v>8</v>
      </c>
      <c r="I1284" s="2" t="s">
        <v>367</v>
      </c>
      <c r="J1284" s="2" t="s">
        <v>181</v>
      </c>
      <c r="K1284" s="2" t="s">
        <v>182</v>
      </c>
      <c r="L1284" s="2" t="s">
        <v>24</v>
      </c>
      <c r="M1284" s="2">
        <v>1</v>
      </c>
      <c r="N1284" s="10" t="s">
        <v>875</v>
      </c>
    </row>
    <row r="1285" spans="1:14" x14ac:dyDescent="0.2">
      <c r="A1285" s="2">
        <v>1200</v>
      </c>
      <c r="B1285" s="2" t="s">
        <v>1625</v>
      </c>
      <c r="C1285" s="2" t="s">
        <v>1626</v>
      </c>
      <c r="D1285" s="2" t="s">
        <v>123</v>
      </c>
      <c r="E1285" s="2" t="s">
        <v>1627</v>
      </c>
      <c r="F1285" s="2" t="s">
        <v>607</v>
      </c>
      <c r="G1285" s="2" t="s">
        <v>1628</v>
      </c>
      <c r="H1285" s="3" t="s">
        <v>8</v>
      </c>
      <c r="I1285" s="2" t="s">
        <v>319</v>
      </c>
      <c r="J1285" s="2" t="s">
        <v>181</v>
      </c>
      <c r="K1285" s="2" t="s">
        <v>182</v>
      </c>
      <c r="L1285" s="2" t="s">
        <v>24</v>
      </c>
      <c r="M1285" s="2">
        <v>1</v>
      </c>
      <c r="N1285" s="10" t="s">
        <v>875</v>
      </c>
    </row>
    <row r="1286" spans="1:14" x14ac:dyDescent="0.2">
      <c r="A1286" s="2">
        <v>1204</v>
      </c>
      <c r="B1286" s="2" t="s">
        <v>1621</v>
      </c>
      <c r="C1286" s="2" t="s">
        <v>1622</v>
      </c>
      <c r="D1286" s="2" t="s">
        <v>123</v>
      </c>
      <c r="E1286" s="2" t="s">
        <v>1623</v>
      </c>
      <c r="F1286" s="2" t="s">
        <v>424</v>
      </c>
      <c r="G1286" s="2" t="s">
        <v>1624</v>
      </c>
      <c r="H1286" s="3" t="s">
        <v>8</v>
      </c>
      <c r="I1286" s="2" t="s">
        <v>319</v>
      </c>
      <c r="J1286" s="2" t="s">
        <v>181</v>
      </c>
      <c r="K1286" s="2" t="s">
        <v>182</v>
      </c>
      <c r="L1286" s="2" t="s">
        <v>24</v>
      </c>
      <c r="M1286" s="2">
        <v>1</v>
      </c>
      <c r="N1286" s="10" t="s">
        <v>875</v>
      </c>
    </row>
    <row r="1287" spans="1:14" x14ac:dyDescent="0.2">
      <c r="A1287" s="2">
        <v>1210</v>
      </c>
      <c r="B1287" s="2" t="s">
        <v>1617</v>
      </c>
      <c r="C1287" s="2" t="s">
        <v>1618</v>
      </c>
      <c r="D1287" s="2" t="s">
        <v>123</v>
      </c>
      <c r="E1287" s="2" t="s">
        <v>1619</v>
      </c>
      <c r="F1287" s="2" t="s">
        <v>424</v>
      </c>
      <c r="G1287" s="2" t="s">
        <v>1620</v>
      </c>
      <c r="H1287" s="3" t="s">
        <v>8</v>
      </c>
      <c r="I1287" s="2" t="s">
        <v>319</v>
      </c>
      <c r="J1287" s="2" t="s">
        <v>181</v>
      </c>
      <c r="K1287" s="2" t="s">
        <v>182</v>
      </c>
      <c r="L1287" s="2" t="s">
        <v>24</v>
      </c>
      <c r="M1287" s="2">
        <v>1</v>
      </c>
      <c r="N1287" s="10" t="s">
        <v>875</v>
      </c>
    </row>
    <row r="1288" spans="1:14" x14ac:dyDescent="0.2">
      <c r="A1288" s="2">
        <v>1221</v>
      </c>
      <c r="B1288" s="2" t="s">
        <v>1613</v>
      </c>
      <c r="C1288" s="2" t="s">
        <v>1614</v>
      </c>
      <c r="D1288" s="2" t="s">
        <v>123</v>
      </c>
      <c r="E1288" s="2" t="s">
        <v>1615</v>
      </c>
      <c r="F1288" s="2" t="s">
        <v>424</v>
      </c>
      <c r="G1288" s="2" t="s">
        <v>1616</v>
      </c>
      <c r="H1288" s="3" t="s">
        <v>8</v>
      </c>
      <c r="I1288" s="2" t="s">
        <v>319</v>
      </c>
      <c r="J1288" s="2" t="s">
        <v>181</v>
      </c>
      <c r="K1288" s="2" t="s">
        <v>182</v>
      </c>
      <c r="L1288" s="2" t="s">
        <v>24</v>
      </c>
      <c r="M1288" s="2">
        <v>1</v>
      </c>
      <c r="N1288" s="10" t="s">
        <v>875</v>
      </c>
    </row>
    <row r="1289" spans="1:14" x14ac:dyDescent="0.2">
      <c r="A1289" s="2">
        <v>1236</v>
      </c>
      <c r="B1289" s="2" t="s">
        <v>1609</v>
      </c>
      <c r="C1289" s="2" t="s">
        <v>1610</v>
      </c>
      <c r="D1289" s="2" t="s">
        <v>123</v>
      </c>
      <c r="E1289" s="2" t="s">
        <v>1611</v>
      </c>
      <c r="F1289" s="2" t="s">
        <v>325</v>
      </c>
      <c r="G1289" s="2" t="s">
        <v>1612</v>
      </c>
      <c r="H1289" s="3" t="s">
        <v>8</v>
      </c>
      <c r="I1289" s="2" t="s">
        <v>319</v>
      </c>
      <c r="J1289" s="2" t="s">
        <v>181</v>
      </c>
      <c r="K1289" s="2" t="s">
        <v>182</v>
      </c>
      <c r="L1289" s="2" t="s">
        <v>24</v>
      </c>
      <c r="M1289" s="2">
        <v>1</v>
      </c>
      <c r="N1289" s="10" t="s">
        <v>875</v>
      </c>
    </row>
    <row r="1290" spans="1:14" x14ac:dyDescent="0.2">
      <c r="A1290" s="2">
        <v>1283</v>
      </c>
      <c r="B1290" s="2" t="s">
        <v>1566</v>
      </c>
      <c r="C1290" s="2" t="s">
        <v>1567</v>
      </c>
      <c r="D1290" s="2" t="s">
        <v>123</v>
      </c>
      <c r="E1290" s="2" t="s">
        <v>1568</v>
      </c>
      <c r="F1290" s="2" t="s">
        <v>607</v>
      </c>
      <c r="G1290" s="2" t="s">
        <v>1569</v>
      </c>
      <c r="H1290" s="3" t="s">
        <v>8</v>
      </c>
      <c r="I1290" s="2" t="s">
        <v>319</v>
      </c>
      <c r="J1290" s="2" t="s">
        <v>181</v>
      </c>
      <c r="K1290" s="2" t="s">
        <v>182</v>
      </c>
      <c r="L1290" s="2" t="s">
        <v>24</v>
      </c>
      <c r="M1290" s="2">
        <v>1</v>
      </c>
      <c r="N1290" s="10" t="s">
        <v>875</v>
      </c>
    </row>
    <row r="1291" spans="1:14" x14ac:dyDescent="0.2">
      <c r="A1291" s="2">
        <v>1292</v>
      </c>
      <c r="B1291" s="2" t="s">
        <v>1558</v>
      </c>
      <c r="C1291" s="2" t="s">
        <v>1559</v>
      </c>
      <c r="D1291" s="2" t="s">
        <v>48</v>
      </c>
      <c r="E1291" s="2" t="s">
        <v>1560</v>
      </c>
      <c r="F1291" s="2" t="s">
        <v>365</v>
      </c>
      <c r="G1291" s="2" t="s">
        <v>1561</v>
      </c>
      <c r="H1291" s="3" t="s">
        <v>8</v>
      </c>
      <c r="I1291" s="2" t="s">
        <v>367</v>
      </c>
      <c r="J1291" s="2" t="s">
        <v>181</v>
      </c>
      <c r="K1291" s="2" t="s">
        <v>182</v>
      </c>
      <c r="L1291" s="2" t="s">
        <v>24</v>
      </c>
      <c r="M1291" s="2">
        <v>1</v>
      </c>
      <c r="N1291" s="10" t="s">
        <v>875</v>
      </c>
    </row>
    <row r="1292" spans="1:14" x14ac:dyDescent="0.2">
      <c r="A1292" s="2">
        <v>1314</v>
      </c>
      <c r="B1292" s="2" t="s">
        <v>1550</v>
      </c>
      <c r="C1292" s="2" t="s">
        <v>1551</v>
      </c>
      <c r="D1292" s="2" t="s">
        <v>48</v>
      </c>
      <c r="E1292" s="2" t="s">
        <v>1552</v>
      </c>
      <c r="F1292" s="2" t="s">
        <v>1479</v>
      </c>
      <c r="G1292" s="2" t="s">
        <v>1553</v>
      </c>
      <c r="H1292" s="3" t="s">
        <v>8</v>
      </c>
      <c r="I1292" s="2" t="s">
        <v>367</v>
      </c>
      <c r="J1292" s="2" t="s">
        <v>181</v>
      </c>
      <c r="K1292" s="2" t="s">
        <v>182</v>
      </c>
      <c r="L1292" s="2" t="s">
        <v>24</v>
      </c>
      <c r="M1292" s="2">
        <v>1</v>
      </c>
      <c r="N1292" s="10" t="s">
        <v>875</v>
      </c>
    </row>
    <row r="1293" spans="1:14" x14ac:dyDescent="0.2">
      <c r="A1293" s="2">
        <v>1328</v>
      </c>
      <c r="B1293" s="2" t="s">
        <v>1550</v>
      </c>
      <c r="C1293" s="2" t="s">
        <v>1551</v>
      </c>
      <c r="D1293" s="2" t="s">
        <v>48</v>
      </c>
      <c r="E1293" s="2" t="s">
        <v>1552</v>
      </c>
      <c r="F1293" s="2" t="s">
        <v>1479</v>
      </c>
      <c r="G1293" s="2" t="s">
        <v>1553</v>
      </c>
      <c r="H1293" s="3" t="s">
        <v>8</v>
      </c>
      <c r="I1293" s="2" t="s">
        <v>367</v>
      </c>
      <c r="J1293" s="2" t="s">
        <v>181</v>
      </c>
      <c r="K1293" s="2" t="s">
        <v>182</v>
      </c>
      <c r="L1293" s="2" t="s">
        <v>24</v>
      </c>
      <c r="M1293" s="2">
        <v>1</v>
      </c>
      <c r="N1293" s="10" t="s">
        <v>875</v>
      </c>
    </row>
    <row r="1294" spans="1:14" x14ac:dyDescent="0.2">
      <c r="A1294" s="2">
        <v>1332</v>
      </c>
      <c r="B1294" s="2" t="s">
        <v>1542</v>
      </c>
      <c r="C1294" s="2" t="s">
        <v>1543</v>
      </c>
      <c r="D1294" s="2" t="s">
        <v>81</v>
      </c>
      <c r="E1294" s="2" t="s">
        <v>1544</v>
      </c>
      <c r="F1294" s="2" t="s">
        <v>1530</v>
      </c>
      <c r="G1294" s="2" t="s">
        <v>1545</v>
      </c>
      <c r="H1294" s="3" t="s">
        <v>8</v>
      </c>
      <c r="I1294" s="2" t="s">
        <v>367</v>
      </c>
      <c r="J1294" s="2" t="s">
        <v>181</v>
      </c>
      <c r="K1294" s="2" t="s">
        <v>182</v>
      </c>
      <c r="L1294" s="2" t="s">
        <v>24</v>
      </c>
      <c r="M1294" s="2">
        <v>1</v>
      </c>
      <c r="N1294" s="10" t="s">
        <v>875</v>
      </c>
    </row>
    <row r="1295" spans="1:14" x14ac:dyDescent="0.2">
      <c r="A1295" s="2">
        <v>1336</v>
      </c>
      <c r="B1295" s="2" t="s">
        <v>1546</v>
      </c>
      <c r="C1295" s="2" t="s">
        <v>1547</v>
      </c>
      <c r="D1295" s="2" t="s">
        <v>315</v>
      </c>
      <c r="E1295" s="2" t="s">
        <v>1548</v>
      </c>
      <c r="F1295" s="2" t="s">
        <v>407</v>
      </c>
      <c r="G1295" s="2" t="s">
        <v>1549</v>
      </c>
      <c r="H1295" s="3" t="s">
        <v>8</v>
      </c>
      <c r="I1295" s="2" t="s">
        <v>319</v>
      </c>
      <c r="J1295" s="2" t="s">
        <v>181</v>
      </c>
      <c r="K1295" s="2" t="s">
        <v>182</v>
      </c>
      <c r="L1295" s="2" t="s">
        <v>24</v>
      </c>
      <c r="M1295" s="2">
        <v>1</v>
      </c>
      <c r="N1295" s="10" t="s">
        <v>875</v>
      </c>
    </row>
    <row r="1296" spans="1:14" x14ac:dyDescent="0.2">
      <c r="A1296" s="2">
        <v>1373</v>
      </c>
      <c r="B1296" s="2" t="s">
        <v>1519</v>
      </c>
      <c r="C1296" s="2" t="s">
        <v>1520</v>
      </c>
      <c r="D1296" s="2" t="s">
        <v>48</v>
      </c>
      <c r="E1296" s="2" t="s">
        <v>1521</v>
      </c>
      <c r="F1296" s="2" t="s">
        <v>1160</v>
      </c>
      <c r="G1296" s="2" t="s">
        <v>1522</v>
      </c>
      <c r="H1296" s="3" t="s">
        <v>8</v>
      </c>
      <c r="I1296" s="2" t="s">
        <v>319</v>
      </c>
      <c r="J1296" s="2" t="s">
        <v>181</v>
      </c>
      <c r="K1296" s="2" t="s">
        <v>182</v>
      </c>
      <c r="L1296" s="2" t="s">
        <v>24</v>
      </c>
      <c r="M1296" s="2">
        <v>1</v>
      </c>
      <c r="N1296" s="10" t="s">
        <v>875</v>
      </c>
    </row>
    <row r="1297" spans="1:14" x14ac:dyDescent="0.2">
      <c r="A1297" s="2">
        <v>1379</v>
      </c>
      <c r="B1297" s="2" t="s">
        <v>1515</v>
      </c>
      <c r="C1297" s="2" t="s">
        <v>1516</v>
      </c>
      <c r="D1297" s="2" t="s">
        <v>67</v>
      </c>
      <c r="E1297" s="2" t="s">
        <v>1517</v>
      </c>
      <c r="F1297" s="2" t="s">
        <v>69</v>
      </c>
      <c r="G1297" s="2" t="s">
        <v>1518</v>
      </c>
      <c r="H1297" s="3" t="s">
        <v>8</v>
      </c>
      <c r="I1297" s="2" t="s">
        <v>71</v>
      </c>
      <c r="J1297" s="2" t="s">
        <v>181</v>
      </c>
      <c r="K1297" s="2" t="s">
        <v>182</v>
      </c>
      <c r="L1297" s="2" t="s">
        <v>24</v>
      </c>
      <c r="M1297" s="2">
        <v>1</v>
      </c>
      <c r="N1297" s="10" t="s">
        <v>875</v>
      </c>
    </row>
    <row r="1298" spans="1:14" x14ac:dyDescent="0.2">
      <c r="A1298" s="2">
        <v>1396</v>
      </c>
      <c r="B1298" s="2" t="s">
        <v>537</v>
      </c>
      <c r="C1298" s="2" t="s">
        <v>538</v>
      </c>
      <c r="D1298" s="2" t="s">
        <v>123</v>
      </c>
      <c r="E1298" s="2" t="s">
        <v>539</v>
      </c>
      <c r="F1298" s="2" t="s">
        <v>424</v>
      </c>
      <c r="G1298" s="2" t="s">
        <v>540</v>
      </c>
      <c r="H1298" s="3" t="s">
        <v>8</v>
      </c>
      <c r="I1298" s="2" t="s">
        <v>319</v>
      </c>
      <c r="J1298" s="2" t="s">
        <v>181</v>
      </c>
      <c r="K1298" s="2" t="s">
        <v>182</v>
      </c>
      <c r="L1298" s="2" t="s">
        <v>24</v>
      </c>
      <c r="M1298" s="2">
        <v>1</v>
      </c>
      <c r="N1298" s="10" t="s">
        <v>875</v>
      </c>
    </row>
    <row r="1299" spans="1:14" x14ac:dyDescent="0.2">
      <c r="A1299" s="2">
        <v>1417</v>
      </c>
      <c r="B1299" s="2" t="s">
        <v>531</v>
      </c>
      <c r="C1299" s="2" t="s">
        <v>532</v>
      </c>
      <c r="D1299" s="2" t="s">
        <v>187</v>
      </c>
      <c r="E1299" s="2" t="s">
        <v>533</v>
      </c>
      <c r="F1299" s="2" t="s">
        <v>292</v>
      </c>
      <c r="G1299" s="2" t="s">
        <v>534</v>
      </c>
      <c r="H1299" s="3" t="s">
        <v>8</v>
      </c>
      <c r="I1299" s="2" t="s">
        <v>367</v>
      </c>
      <c r="J1299" s="2" t="s">
        <v>181</v>
      </c>
      <c r="K1299" s="2" t="s">
        <v>182</v>
      </c>
      <c r="L1299" s="2" t="s">
        <v>24</v>
      </c>
      <c r="M1299" s="2">
        <v>1</v>
      </c>
      <c r="N1299" s="2" t="s">
        <v>21</v>
      </c>
    </row>
    <row r="1300" spans="1:14" x14ac:dyDescent="0.2">
      <c r="A1300" s="2">
        <v>1426</v>
      </c>
      <c r="B1300" s="2" t="s">
        <v>1503</v>
      </c>
      <c r="C1300" s="2" t="s">
        <v>1504</v>
      </c>
      <c r="D1300" s="2" t="s">
        <v>123</v>
      </c>
      <c r="E1300" s="2" t="s">
        <v>1505</v>
      </c>
      <c r="F1300" s="2" t="s">
        <v>424</v>
      </c>
      <c r="G1300" s="2" t="s">
        <v>1506</v>
      </c>
      <c r="H1300" s="3" t="s">
        <v>8</v>
      </c>
      <c r="I1300" s="2" t="s">
        <v>319</v>
      </c>
      <c r="J1300" s="2" t="s">
        <v>181</v>
      </c>
      <c r="K1300" s="2" t="s">
        <v>182</v>
      </c>
      <c r="L1300" s="2" t="s">
        <v>24</v>
      </c>
      <c r="M1300" s="2">
        <v>1</v>
      </c>
      <c r="N1300" s="10" t="s">
        <v>875</v>
      </c>
    </row>
    <row r="1301" spans="1:14" x14ac:dyDescent="0.2">
      <c r="A1301" s="2">
        <v>1443</v>
      </c>
      <c r="B1301" s="2" t="s">
        <v>1498</v>
      </c>
      <c r="C1301" s="2" t="s">
        <v>1499</v>
      </c>
      <c r="D1301" s="2" t="s">
        <v>123</v>
      </c>
      <c r="E1301" s="2" t="s">
        <v>1500</v>
      </c>
      <c r="F1301" s="2" t="s">
        <v>1417</v>
      </c>
      <c r="G1301" s="2" t="s">
        <v>1501</v>
      </c>
      <c r="H1301" s="3" t="s">
        <v>8</v>
      </c>
      <c r="I1301" s="2" t="s">
        <v>319</v>
      </c>
      <c r="J1301" s="2" t="s">
        <v>181</v>
      </c>
      <c r="K1301" s="2" t="s">
        <v>182</v>
      </c>
      <c r="L1301" s="2" t="s">
        <v>24</v>
      </c>
      <c r="M1301" s="2">
        <v>1</v>
      </c>
      <c r="N1301" s="10" t="s">
        <v>875</v>
      </c>
    </row>
    <row r="1302" spans="1:14" x14ac:dyDescent="0.2">
      <c r="A1302" s="2">
        <v>1445</v>
      </c>
      <c r="B1302" s="2" t="s">
        <v>1494</v>
      </c>
      <c r="C1302" s="2" t="s">
        <v>1495</v>
      </c>
      <c r="D1302" s="2" t="s">
        <v>123</v>
      </c>
      <c r="E1302" s="2" t="s">
        <v>1496</v>
      </c>
      <c r="F1302" s="2" t="s">
        <v>872</v>
      </c>
      <c r="G1302" s="2" t="s">
        <v>1497</v>
      </c>
      <c r="H1302" s="3" t="s">
        <v>8</v>
      </c>
      <c r="I1302" s="2" t="s">
        <v>319</v>
      </c>
      <c r="J1302" s="2" t="s">
        <v>181</v>
      </c>
      <c r="K1302" s="2" t="s">
        <v>182</v>
      </c>
      <c r="L1302" s="2" t="s">
        <v>24</v>
      </c>
      <c r="M1302" s="2">
        <v>1</v>
      </c>
      <c r="N1302" s="10" t="s">
        <v>875</v>
      </c>
    </row>
    <row r="1303" spans="1:14" x14ac:dyDescent="0.2">
      <c r="A1303" s="2">
        <v>1450</v>
      </c>
      <c r="B1303" s="2" t="s">
        <v>1490</v>
      </c>
      <c r="C1303" s="2" t="s">
        <v>1491</v>
      </c>
      <c r="D1303" s="2" t="s">
        <v>48</v>
      </c>
      <c r="E1303" s="2" t="s">
        <v>1492</v>
      </c>
      <c r="F1303" s="2" t="s">
        <v>529</v>
      </c>
      <c r="G1303" s="2" t="s">
        <v>1493</v>
      </c>
      <c r="H1303" s="3" t="s">
        <v>8</v>
      </c>
      <c r="I1303" s="2" t="s">
        <v>367</v>
      </c>
      <c r="J1303" s="2" t="s">
        <v>181</v>
      </c>
      <c r="K1303" s="2" t="s">
        <v>182</v>
      </c>
      <c r="L1303" s="2" t="s">
        <v>24</v>
      </c>
      <c r="M1303" s="2">
        <v>1</v>
      </c>
      <c r="N1303" s="10" t="s">
        <v>875</v>
      </c>
    </row>
    <row r="1304" spans="1:14" x14ac:dyDescent="0.2">
      <c r="A1304" s="2">
        <v>1454</v>
      </c>
      <c r="B1304" s="2" t="s">
        <v>522</v>
      </c>
      <c r="C1304" s="2" t="s">
        <v>523</v>
      </c>
      <c r="D1304" s="2" t="s">
        <v>123</v>
      </c>
      <c r="E1304" s="2" t="s">
        <v>524</v>
      </c>
      <c r="F1304" s="2" t="s">
        <v>325</v>
      </c>
      <c r="G1304" s="2" t="s">
        <v>525</v>
      </c>
      <c r="H1304" s="3" t="s">
        <v>8</v>
      </c>
      <c r="I1304" s="2" t="s">
        <v>319</v>
      </c>
      <c r="J1304" s="2" t="s">
        <v>181</v>
      </c>
      <c r="K1304" s="2" t="s">
        <v>182</v>
      </c>
      <c r="L1304" s="2" t="s">
        <v>24</v>
      </c>
      <c r="M1304" s="2">
        <v>1</v>
      </c>
      <c r="N1304" s="10" t="s">
        <v>875</v>
      </c>
    </row>
    <row r="1305" spans="1:14" x14ac:dyDescent="0.2">
      <c r="A1305" s="2">
        <v>1479</v>
      </c>
      <c r="B1305" s="2" t="s">
        <v>1476</v>
      </c>
      <c r="C1305" s="2" t="s">
        <v>1477</v>
      </c>
      <c r="D1305" s="2" t="s">
        <v>48</v>
      </c>
      <c r="E1305" s="2" t="s">
        <v>1478</v>
      </c>
      <c r="F1305" s="2" t="s">
        <v>1479</v>
      </c>
      <c r="G1305" s="2" t="s">
        <v>1480</v>
      </c>
      <c r="H1305" s="3" t="s">
        <v>8</v>
      </c>
      <c r="I1305" s="2" t="s">
        <v>367</v>
      </c>
      <c r="J1305" s="2" t="s">
        <v>181</v>
      </c>
      <c r="K1305" s="2" t="s">
        <v>182</v>
      </c>
      <c r="L1305" s="2" t="s">
        <v>24</v>
      </c>
      <c r="M1305" s="2">
        <v>1</v>
      </c>
      <c r="N1305" s="10" t="s">
        <v>875</v>
      </c>
    </row>
    <row r="1306" spans="1:14" x14ac:dyDescent="0.2">
      <c r="A1306" s="2">
        <v>1489</v>
      </c>
      <c r="B1306" s="2" t="s">
        <v>1467</v>
      </c>
      <c r="C1306" s="2" t="s">
        <v>1468</v>
      </c>
      <c r="D1306" s="2" t="s">
        <v>48</v>
      </c>
      <c r="E1306" s="2" t="s">
        <v>1469</v>
      </c>
      <c r="F1306" s="2" t="s">
        <v>1470</v>
      </c>
      <c r="G1306" s="2" t="s">
        <v>1471</v>
      </c>
      <c r="H1306" s="3" t="s">
        <v>8</v>
      </c>
      <c r="I1306" s="2" t="s">
        <v>713</v>
      </c>
      <c r="J1306" s="2" t="s">
        <v>181</v>
      </c>
      <c r="K1306" s="2" t="s">
        <v>182</v>
      </c>
      <c r="L1306" s="2" t="s">
        <v>24</v>
      </c>
      <c r="M1306" s="2">
        <v>1</v>
      </c>
      <c r="N1306" s="10" t="s">
        <v>875</v>
      </c>
    </row>
    <row r="1307" spans="1:14" x14ac:dyDescent="0.2">
      <c r="A1307" s="2">
        <v>1521</v>
      </c>
      <c r="B1307" s="2" t="s">
        <v>510</v>
      </c>
      <c r="C1307" s="2" t="s">
        <v>511</v>
      </c>
      <c r="D1307" s="2" t="s">
        <v>48</v>
      </c>
      <c r="E1307" s="2" t="s">
        <v>503</v>
      </c>
      <c r="F1307" s="2" t="s">
        <v>132</v>
      </c>
      <c r="G1307" s="2" t="s">
        <v>512</v>
      </c>
      <c r="H1307" s="3" t="s">
        <v>8</v>
      </c>
      <c r="I1307" s="2" t="s">
        <v>85</v>
      </c>
      <c r="J1307" s="2" t="s">
        <v>181</v>
      </c>
      <c r="K1307" s="2" t="s">
        <v>182</v>
      </c>
      <c r="L1307" s="2" t="s">
        <v>24</v>
      </c>
      <c r="M1307" s="2">
        <v>1</v>
      </c>
      <c r="N1307" s="10" t="s">
        <v>875</v>
      </c>
    </row>
    <row r="1308" spans="1:14" x14ac:dyDescent="0.2">
      <c r="A1308" s="2">
        <v>1563</v>
      </c>
      <c r="B1308" s="2" t="s">
        <v>1446</v>
      </c>
      <c r="C1308" s="2" t="s">
        <v>1447</v>
      </c>
      <c r="D1308" s="2" t="s">
        <v>48</v>
      </c>
      <c r="E1308" s="2" t="s">
        <v>503</v>
      </c>
      <c r="F1308" s="2" t="s">
        <v>132</v>
      </c>
      <c r="G1308" s="2" t="s">
        <v>1448</v>
      </c>
      <c r="H1308" s="3" t="s">
        <v>8</v>
      </c>
      <c r="I1308" s="2" t="s">
        <v>85</v>
      </c>
      <c r="J1308" s="2" t="s">
        <v>181</v>
      </c>
      <c r="K1308" s="2" t="s">
        <v>182</v>
      </c>
      <c r="L1308" s="2" t="s">
        <v>24</v>
      </c>
      <c r="M1308" s="2">
        <v>1</v>
      </c>
      <c r="N1308" s="10" t="s">
        <v>875</v>
      </c>
    </row>
    <row r="1309" spans="1:14" x14ac:dyDescent="0.2">
      <c r="A1309" s="2">
        <v>1575</v>
      </c>
      <c r="B1309" s="2" t="s">
        <v>1440</v>
      </c>
      <c r="C1309" s="2" t="s">
        <v>1441</v>
      </c>
      <c r="D1309" s="2" t="s">
        <v>48</v>
      </c>
      <c r="E1309" s="2" t="s">
        <v>503</v>
      </c>
      <c r="F1309" s="2" t="s">
        <v>132</v>
      </c>
      <c r="G1309" s="2" t="s">
        <v>1442</v>
      </c>
      <c r="H1309" s="3" t="s">
        <v>8</v>
      </c>
      <c r="I1309" s="2" t="s">
        <v>85</v>
      </c>
      <c r="J1309" s="2" t="s">
        <v>181</v>
      </c>
      <c r="K1309" s="2" t="s">
        <v>182</v>
      </c>
      <c r="L1309" s="2" t="s">
        <v>24</v>
      </c>
      <c r="M1309" s="2">
        <v>2</v>
      </c>
      <c r="N1309" s="10" t="s">
        <v>875</v>
      </c>
    </row>
    <row r="1310" spans="1:14" x14ac:dyDescent="0.2">
      <c r="A1310" s="2">
        <v>1610</v>
      </c>
      <c r="B1310" s="2" t="s">
        <v>1423</v>
      </c>
      <c r="C1310" s="2" t="s">
        <v>1424</v>
      </c>
      <c r="D1310" s="2" t="s">
        <v>48</v>
      </c>
      <c r="E1310" s="2" t="s">
        <v>1425</v>
      </c>
      <c r="F1310" s="2" t="s">
        <v>132</v>
      </c>
      <c r="G1310" s="2" t="s">
        <v>1426</v>
      </c>
      <c r="H1310" s="3" t="s">
        <v>8</v>
      </c>
      <c r="I1310" s="2" t="s">
        <v>713</v>
      </c>
      <c r="J1310" s="2" t="s">
        <v>181</v>
      </c>
      <c r="K1310" s="2" t="s">
        <v>182</v>
      </c>
      <c r="L1310" s="2" t="s">
        <v>24</v>
      </c>
      <c r="M1310" s="2">
        <v>1</v>
      </c>
      <c r="N1310" s="10" t="s">
        <v>875</v>
      </c>
    </row>
    <row r="1311" spans="1:14" x14ac:dyDescent="0.2">
      <c r="A1311" s="2">
        <v>1625</v>
      </c>
      <c r="B1311" s="2" t="s">
        <v>1414</v>
      </c>
      <c r="C1311" s="2" t="s">
        <v>1415</v>
      </c>
      <c r="D1311" s="2" t="s">
        <v>123</v>
      </c>
      <c r="E1311" s="2" t="s">
        <v>1416</v>
      </c>
      <c r="F1311" s="2" t="s">
        <v>1417</v>
      </c>
      <c r="G1311" s="2" t="s">
        <v>1418</v>
      </c>
      <c r="H1311" s="3" t="s">
        <v>8</v>
      </c>
      <c r="I1311" s="2" t="s">
        <v>319</v>
      </c>
      <c r="J1311" s="2" t="s">
        <v>181</v>
      </c>
      <c r="K1311" s="2" t="s">
        <v>182</v>
      </c>
      <c r="L1311" s="2" t="s">
        <v>24</v>
      </c>
      <c r="M1311" s="2">
        <v>1</v>
      </c>
      <c r="N1311" s="10" t="s">
        <v>875</v>
      </c>
    </row>
    <row r="1312" spans="1:14" x14ac:dyDescent="0.2">
      <c r="A1312" s="2">
        <v>1650</v>
      </c>
      <c r="B1312" s="2" t="s">
        <v>1389</v>
      </c>
      <c r="C1312" s="2" t="s">
        <v>1390</v>
      </c>
      <c r="D1312" s="2" t="s">
        <v>48</v>
      </c>
      <c r="E1312" s="2" t="s">
        <v>1391</v>
      </c>
      <c r="F1312" s="2" t="s">
        <v>132</v>
      </c>
      <c r="G1312" s="2" t="s">
        <v>1392</v>
      </c>
      <c r="H1312" s="3" t="s">
        <v>8</v>
      </c>
      <c r="I1312" s="2" t="s">
        <v>85</v>
      </c>
      <c r="J1312" s="2" t="s">
        <v>181</v>
      </c>
      <c r="K1312" s="2" t="s">
        <v>182</v>
      </c>
      <c r="L1312" s="2" t="s">
        <v>24</v>
      </c>
      <c r="M1312" s="2">
        <v>1</v>
      </c>
      <c r="N1312" s="10" t="s">
        <v>875</v>
      </c>
    </row>
    <row r="1313" spans="1:14" x14ac:dyDescent="0.2">
      <c r="A1313" s="2">
        <v>1671</v>
      </c>
      <c r="B1313" s="2" t="s">
        <v>1385</v>
      </c>
      <c r="C1313" s="2" t="s">
        <v>1386</v>
      </c>
      <c r="D1313" s="2" t="s">
        <v>48</v>
      </c>
      <c r="E1313" s="2" t="s">
        <v>1387</v>
      </c>
      <c r="F1313" s="2" t="s">
        <v>100</v>
      </c>
      <c r="G1313" s="2" t="s">
        <v>1388</v>
      </c>
      <c r="H1313" s="3" t="s">
        <v>8</v>
      </c>
      <c r="I1313" s="2" t="s">
        <v>85</v>
      </c>
      <c r="J1313" s="2" t="s">
        <v>181</v>
      </c>
      <c r="K1313" s="2" t="s">
        <v>182</v>
      </c>
      <c r="L1313" s="2" t="s">
        <v>24</v>
      </c>
      <c r="M1313" s="2">
        <v>1</v>
      </c>
      <c r="N1313" s="10" t="s">
        <v>875</v>
      </c>
    </row>
    <row r="1314" spans="1:14" x14ac:dyDescent="0.2">
      <c r="A1314" s="2">
        <v>1689</v>
      </c>
      <c r="B1314" s="2" t="s">
        <v>1373</v>
      </c>
      <c r="C1314" s="2" t="s">
        <v>1374</v>
      </c>
      <c r="D1314" s="2" t="s">
        <v>48</v>
      </c>
      <c r="E1314" s="2" t="s">
        <v>1375</v>
      </c>
      <c r="F1314" s="2" t="s">
        <v>529</v>
      </c>
      <c r="G1314" s="2" t="s">
        <v>1376</v>
      </c>
      <c r="H1314" s="3" t="s">
        <v>8</v>
      </c>
      <c r="I1314" s="2" t="s">
        <v>367</v>
      </c>
      <c r="J1314" s="2" t="s">
        <v>181</v>
      </c>
      <c r="K1314" s="2" t="s">
        <v>182</v>
      </c>
      <c r="L1314" s="2" t="s">
        <v>24</v>
      </c>
      <c r="M1314" s="2">
        <v>1</v>
      </c>
      <c r="N1314" s="10" t="s">
        <v>875</v>
      </c>
    </row>
    <row r="1315" spans="1:14" x14ac:dyDescent="0.2">
      <c r="A1315" s="2">
        <v>1694</v>
      </c>
      <c r="B1315" s="2" t="s">
        <v>481</v>
      </c>
      <c r="C1315" s="2" t="s">
        <v>482</v>
      </c>
      <c r="D1315" s="2" t="s">
        <v>67</v>
      </c>
      <c r="E1315" s="2" t="s">
        <v>483</v>
      </c>
      <c r="F1315" s="2" t="s">
        <v>484</v>
      </c>
      <c r="G1315" s="2" t="s">
        <v>485</v>
      </c>
      <c r="H1315" s="3" t="s">
        <v>8</v>
      </c>
      <c r="I1315" s="2" t="s">
        <v>71</v>
      </c>
      <c r="J1315" s="2" t="s">
        <v>181</v>
      </c>
      <c r="K1315" s="2" t="s">
        <v>182</v>
      </c>
      <c r="L1315" s="2" t="s">
        <v>24</v>
      </c>
      <c r="M1315" s="2">
        <v>1</v>
      </c>
      <c r="N1315" s="10" t="s">
        <v>875</v>
      </c>
    </row>
    <row r="1316" spans="1:14" x14ac:dyDescent="0.2">
      <c r="A1316" s="2">
        <v>1698</v>
      </c>
      <c r="B1316" s="2" t="s">
        <v>1369</v>
      </c>
      <c r="C1316" s="2" t="s">
        <v>1370</v>
      </c>
      <c r="D1316" s="2" t="s">
        <v>123</v>
      </c>
      <c r="E1316" s="2" t="s">
        <v>1371</v>
      </c>
      <c r="F1316" s="2" t="s">
        <v>325</v>
      </c>
      <c r="G1316" s="2" t="s">
        <v>1372</v>
      </c>
      <c r="H1316" s="3" t="s">
        <v>8</v>
      </c>
      <c r="I1316" s="2" t="s">
        <v>319</v>
      </c>
      <c r="J1316" s="2" t="s">
        <v>181</v>
      </c>
      <c r="K1316" s="2" t="s">
        <v>182</v>
      </c>
      <c r="L1316" s="2" t="s">
        <v>24</v>
      </c>
      <c r="M1316" s="2">
        <v>1</v>
      </c>
      <c r="N1316" s="10" t="s">
        <v>875</v>
      </c>
    </row>
    <row r="1317" spans="1:14" x14ac:dyDescent="0.2">
      <c r="A1317" s="2">
        <v>1706</v>
      </c>
      <c r="B1317" s="2" t="s">
        <v>434</v>
      </c>
      <c r="C1317" s="2" t="s">
        <v>435</v>
      </c>
      <c r="D1317" s="2" t="s">
        <v>81</v>
      </c>
      <c r="E1317" s="2" t="s">
        <v>436</v>
      </c>
      <c r="F1317" s="2" t="s">
        <v>424</v>
      </c>
      <c r="G1317" s="2" t="s">
        <v>437</v>
      </c>
      <c r="H1317" s="3" t="s">
        <v>8</v>
      </c>
      <c r="I1317" s="2" t="s">
        <v>319</v>
      </c>
      <c r="J1317" s="2" t="s">
        <v>181</v>
      </c>
      <c r="K1317" s="2" t="s">
        <v>182</v>
      </c>
      <c r="L1317" s="2" t="s">
        <v>24</v>
      </c>
      <c r="M1317" s="2">
        <v>1</v>
      </c>
      <c r="N1317" s="10" t="s">
        <v>875</v>
      </c>
    </row>
    <row r="1318" spans="1:14" x14ac:dyDescent="0.2">
      <c r="A1318" s="2">
        <v>1776</v>
      </c>
      <c r="B1318" s="2" t="s">
        <v>1358</v>
      </c>
      <c r="C1318" s="2" t="s">
        <v>1359</v>
      </c>
      <c r="D1318" s="2" t="s">
        <v>48</v>
      </c>
      <c r="E1318" s="2" t="s">
        <v>1360</v>
      </c>
      <c r="F1318" s="2" t="s">
        <v>924</v>
      </c>
      <c r="G1318" s="2" t="s">
        <v>1361</v>
      </c>
      <c r="H1318" s="3" t="s">
        <v>8</v>
      </c>
      <c r="I1318" s="2" t="s">
        <v>85</v>
      </c>
      <c r="J1318" s="2" t="s">
        <v>181</v>
      </c>
      <c r="K1318" s="2" t="s">
        <v>182</v>
      </c>
      <c r="L1318" s="2" t="s">
        <v>24</v>
      </c>
      <c r="M1318" s="2">
        <v>1</v>
      </c>
      <c r="N1318" s="10" t="s">
        <v>875</v>
      </c>
    </row>
    <row r="1319" spans="1:14" x14ac:dyDescent="0.2">
      <c r="A1319" s="2">
        <v>1787</v>
      </c>
      <c r="B1319" s="2" t="s">
        <v>1354</v>
      </c>
      <c r="C1319" s="2" t="s">
        <v>1355</v>
      </c>
      <c r="D1319" s="2" t="s">
        <v>48</v>
      </c>
      <c r="E1319" s="2" t="s">
        <v>1356</v>
      </c>
      <c r="F1319" s="2" t="s">
        <v>924</v>
      </c>
      <c r="G1319" s="2" t="s">
        <v>1357</v>
      </c>
      <c r="H1319" s="3" t="s">
        <v>8</v>
      </c>
      <c r="I1319" s="2" t="s">
        <v>85</v>
      </c>
      <c r="J1319" s="2" t="s">
        <v>181</v>
      </c>
      <c r="K1319" s="2" t="s">
        <v>182</v>
      </c>
      <c r="L1319" s="2" t="s">
        <v>24</v>
      </c>
      <c r="M1319" s="2">
        <v>1</v>
      </c>
      <c r="N1319" s="10" t="s">
        <v>875</v>
      </c>
    </row>
    <row r="1320" spans="1:14" x14ac:dyDescent="0.2">
      <c r="A1320" s="2">
        <v>1813</v>
      </c>
      <c r="B1320" s="2" t="s">
        <v>421</v>
      </c>
      <c r="C1320" s="2" t="s">
        <v>422</v>
      </c>
      <c r="D1320" s="2" t="s">
        <v>123</v>
      </c>
      <c r="E1320" s="2" t="s">
        <v>423</v>
      </c>
      <c r="F1320" s="2" t="s">
        <v>424</v>
      </c>
      <c r="G1320" s="2" t="s">
        <v>425</v>
      </c>
      <c r="H1320" s="3" t="s">
        <v>8</v>
      </c>
      <c r="I1320" s="2" t="s">
        <v>319</v>
      </c>
      <c r="J1320" s="2" t="s">
        <v>181</v>
      </c>
      <c r="K1320" s="2" t="s">
        <v>182</v>
      </c>
      <c r="L1320" s="2" t="s">
        <v>24</v>
      </c>
      <c r="M1320" s="2">
        <v>1</v>
      </c>
      <c r="N1320" s="10" t="s">
        <v>875</v>
      </c>
    </row>
    <row r="1321" spans="1:14" x14ac:dyDescent="0.2">
      <c r="A1321" s="2">
        <v>1831</v>
      </c>
      <c r="B1321" s="2" t="s">
        <v>1328</v>
      </c>
      <c r="C1321" s="2" t="s">
        <v>1329</v>
      </c>
      <c r="D1321" s="2" t="s">
        <v>123</v>
      </c>
      <c r="E1321" s="2" t="s">
        <v>1330</v>
      </c>
      <c r="F1321" s="2" t="s">
        <v>325</v>
      </c>
      <c r="G1321" s="2" t="s">
        <v>1331</v>
      </c>
      <c r="H1321" s="3" t="s">
        <v>8</v>
      </c>
      <c r="I1321" s="2" t="s">
        <v>319</v>
      </c>
      <c r="J1321" s="2" t="s">
        <v>181</v>
      </c>
      <c r="K1321" s="2" t="s">
        <v>182</v>
      </c>
      <c r="L1321" s="2" t="s">
        <v>24</v>
      </c>
      <c r="M1321" s="2">
        <v>2</v>
      </c>
      <c r="N1321" s="10" t="s">
        <v>875</v>
      </c>
    </row>
    <row r="1322" spans="1:14" x14ac:dyDescent="0.2">
      <c r="A1322" s="2">
        <v>1857</v>
      </c>
      <c r="B1322" s="2" t="s">
        <v>1324</v>
      </c>
      <c r="C1322" s="2" t="s">
        <v>1325</v>
      </c>
      <c r="D1322" s="2" t="s">
        <v>123</v>
      </c>
      <c r="E1322" s="2" t="s">
        <v>1326</v>
      </c>
      <c r="F1322" s="2" t="s">
        <v>325</v>
      </c>
      <c r="G1322" s="2" t="s">
        <v>1327</v>
      </c>
      <c r="H1322" s="3" t="s">
        <v>8</v>
      </c>
      <c r="I1322" s="2" t="s">
        <v>319</v>
      </c>
      <c r="J1322" s="2" t="s">
        <v>181</v>
      </c>
      <c r="K1322" s="2" t="s">
        <v>182</v>
      </c>
      <c r="L1322" s="2" t="s">
        <v>24</v>
      </c>
      <c r="M1322" s="2">
        <v>1</v>
      </c>
      <c r="N1322" s="10" t="s">
        <v>875</v>
      </c>
    </row>
    <row r="1323" spans="1:14" x14ac:dyDescent="0.2">
      <c r="A1323" s="2">
        <v>1872</v>
      </c>
      <c r="B1323" s="2" t="s">
        <v>404</v>
      </c>
      <c r="C1323" s="2" t="s">
        <v>405</v>
      </c>
      <c r="D1323" s="2" t="s">
        <v>315</v>
      </c>
      <c r="E1323" s="2" t="s">
        <v>406</v>
      </c>
      <c r="F1323" s="2" t="s">
        <v>407</v>
      </c>
      <c r="G1323" s="2" t="s">
        <v>408</v>
      </c>
      <c r="H1323" s="3" t="s">
        <v>8</v>
      </c>
      <c r="I1323" s="2" t="s">
        <v>319</v>
      </c>
      <c r="J1323" s="2" t="s">
        <v>181</v>
      </c>
      <c r="K1323" s="2" t="s">
        <v>182</v>
      </c>
      <c r="L1323" s="2" t="s">
        <v>24</v>
      </c>
      <c r="M1323" s="2">
        <v>1</v>
      </c>
      <c r="N1323" s="10" t="s">
        <v>875</v>
      </c>
    </row>
    <row r="1324" spans="1:14" x14ac:dyDescent="0.2">
      <c r="A1324" s="2">
        <v>1888</v>
      </c>
      <c r="B1324" s="2" t="s">
        <v>1310</v>
      </c>
      <c r="C1324" s="2" t="s">
        <v>1311</v>
      </c>
      <c r="D1324" s="2" t="s">
        <v>123</v>
      </c>
      <c r="E1324" s="2" t="s">
        <v>1312</v>
      </c>
      <c r="F1324" s="2" t="s">
        <v>424</v>
      </c>
      <c r="G1324" s="2" t="s">
        <v>1313</v>
      </c>
      <c r="H1324" s="3" t="s">
        <v>8</v>
      </c>
      <c r="I1324" s="2" t="s">
        <v>319</v>
      </c>
      <c r="J1324" s="2" t="s">
        <v>181</v>
      </c>
      <c r="K1324" s="2" t="s">
        <v>182</v>
      </c>
      <c r="L1324" s="2" t="s">
        <v>24</v>
      </c>
      <c r="M1324" s="2">
        <v>1</v>
      </c>
      <c r="N1324" s="10" t="s">
        <v>875</v>
      </c>
    </row>
    <row r="1325" spans="1:14" x14ac:dyDescent="0.2">
      <c r="A1325" s="2">
        <v>1899</v>
      </c>
      <c r="B1325" s="2" t="s">
        <v>1305</v>
      </c>
      <c r="C1325" s="2" t="s">
        <v>1306</v>
      </c>
      <c r="D1325" s="2" t="s">
        <v>315</v>
      </c>
      <c r="E1325" s="2" t="s">
        <v>1307</v>
      </c>
      <c r="F1325" s="2" t="s">
        <v>1308</v>
      </c>
      <c r="G1325" s="2" t="s">
        <v>1309</v>
      </c>
      <c r="H1325" s="3" t="s">
        <v>8</v>
      </c>
      <c r="I1325" s="2" t="s">
        <v>319</v>
      </c>
      <c r="J1325" s="2" t="s">
        <v>181</v>
      </c>
      <c r="K1325" s="2" t="s">
        <v>182</v>
      </c>
      <c r="L1325" s="2" t="s">
        <v>24</v>
      </c>
      <c r="M1325" s="2">
        <v>1</v>
      </c>
      <c r="N1325" s="10" t="s">
        <v>875</v>
      </c>
    </row>
    <row r="1326" spans="1:14" x14ac:dyDescent="0.2">
      <c r="A1326" s="2">
        <v>1905</v>
      </c>
      <c r="B1326" s="2" t="s">
        <v>1301</v>
      </c>
      <c r="C1326" s="2" t="s">
        <v>1302</v>
      </c>
      <c r="D1326" s="2" t="s">
        <v>48</v>
      </c>
      <c r="E1326" s="2" t="s">
        <v>1303</v>
      </c>
      <c r="F1326" s="2" t="s">
        <v>529</v>
      </c>
      <c r="G1326" s="2" t="s">
        <v>1304</v>
      </c>
      <c r="H1326" s="3" t="s">
        <v>8</v>
      </c>
      <c r="I1326" s="2" t="s">
        <v>367</v>
      </c>
      <c r="J1326" s="2" t="s">
        <v>181</v>
      </c>
      <c r="K1326" s="2" t="s">
        <v>182</v>
      </c>
      <c r="L1326" s="2" t="s">
        <v>24</v>
      </c>
      <c r="M1326" s="2">
        <v>1</v>
      </c>
      <c r="N1326" s="10" t="s">
        <v>875</v>
      </c>
    </row>
    <row r="1327" spans="1:14" x14ac:dyDescent="0.2">
      <c r="A1327" s="2">
        <v>1908</v>
      </c>
      <c r="B1327" s="2" t="s">
        <v>400</v>
      </c>
      <c r="C1327" s="2" t="s">
        <v>401</v>
      </c>
      <c r="D1327" s="2" t="s">
        <v>123</v>
      </c>
      <c r="E1327" s="2" t="s">
        <v>402</v>
      </c>
      <c r="F1327" s="2" t="s">
        <v>325</v>
      </c>
      <c r="G1327" s="2" t="s">
        <v>403</v>
      </c>
      <c r="H1327" s="3" t="s">
        <v>8</v>
      </c>
      <c r="I1327" s="2" t="s">
        <v>319</v>
      </c>
      <c r="J1327" s="2" t="s">
        <v>181</v>
      </c>
      <c r="K1327" s="2" t="s">
        <v>182</v>
      </c>
      <c r="L1327" s="2" t="s">
        <v>24</v>
      </c>
      <c r="M1327" s="2">
        <v>1</v>
      </c>
      <c r="N1327" s="10" t="s">
        <v>875</v>
      </c>
    </row>
    <row r="1328" spans="1:14" x14ac:dyDescent="0.2">
      <c r="A1328" s="2">
        <v>1912</v>
      </c>
      <c r="B1328" s="2" t="s">
        <v>390</v>
      </c>
      <c r="C1328" s="2" t="s">
        <v>391</v>
      </c>
      <c r="D1328" s="2" t="s">
        <v>27</v>
      </c>
      <c r="E1328" s="2" t="s">
        <v>392</v>
      </c>
      <c r="F1328" s="2" t="s">
        <v>393</v>
      </c>
      <c r="G1328" s="2" t="s">
        <v>394</v>
      </c>
      <c r="H1328" s="3" t="s">
        <v>8</v>
      </c>
      <c r="I1328" s="2" t="s">
        <v>31</v>
      </c>
      <c r="J1328" s="2" t="s">
        <v>181</v>
      </c>
      <c r="K1328" s="2" t="s">
        <v>182</v>
      </c>
      <c r="L1328" s="2" t="s">
        <v>24</v>
      </c>
      <c r="M1328" s="2">
        <v>1</v>
      </c>
      <c r="N1328" s="10" t="s">
        <v>875</v>
      </c>
    </row>
    <row r="1329" spans="1:14" x14ac:dyDescent="0.2">
      <c r="A1329" s="2">
        <v>1932</v>
      </c>
      <c r="B1329" s="2" t="s">
        <v>385</v>
      </c>
      <c r="C1329" s="2" t="s">
        <v>386</v>
      </c>
      <c r="D1329" s="2" t="s">
        <v>39</v>
      </c>
      <c r="E1329" s="2" t="s">
        <v>387</v>
      </c>
      <c r="F1329" s="2" t="s">
        <v>388</v>
      </c>
      <c r="G1329" s="2" t="s">
        <v>389</v>
      </c>
      <c r="H1329" s="3" t="s">
        <v>8</v>
      </c>
      <c r="I1329" s="2" t="s">
        <v>43</v>
      </c>
      <c r="J1329" s="2" t="s">
        <v>181</v>
      </c>
      <c r="K1329" s="2" t="s">
        <v>182</v>
      </c>
      <c r="L1329" s="2" t="s">
        <v>24</v>
      </c>
      <c r="M1329" s="2">
        <v>1</v>
      </c>
      <c r="N1329" s="2" t="s">
        <v>21</v>
      </c>
    </row>
    <row r="1330" spans="1:14" x14ac:dyDescent="0.2">
      <c r="A1330" s="2">
        <v>1963</v>
      </c>
      <c r="B1330" s="2" t="s">
        <v>1260</v>
      </c>
      <c r="C1330" s="2" t="s">
        <v>1261</v>
      </c>
      <c r="D1330" s="2" t="s">
        <v>123</v>
      </c>
      <c r="E1330" s="2" t="s">
        <v>1262</v>
      </c>
      <c r="F1330" s="2" t="s">
        <v>424</v>
      </c>
      <c r="G1330" s="2" t="s">
        <v>1263</v>
      </c>
      <c r="H1330" s="3" t="s">
        <v>8</v>
      </c>
      <c r="I1330" s="2" t="s">
        <v>319</v>
      </c>
      <c r="J1330" s="2" t="s">
        <v>181</v>
      </c>
      <c r="K1330" s="2" t="s">
        <v>182</v>
      </c>
      <c r="L1330" s="2" t="s">
        <v>24</v>
      </c>
      <c r="M1330" s="2">
        <v>1</v>
      </c>
      <c r="N1330" s="10" t="s">
        <v>875</v>
      </c>
    </row>
    <row r="1331" spans="1:14" x14ac:dyDescent="0.2">
      <c r="A1331" s="2">
        <v>1979</v>
      </c>
      <c r="B1331" s="2" t="s">
        <v>1255</v>
      </c>
      <c r="C1331" s="2" t="s">
        <v>1256</v>
      </c>
      <c r="D1331" s="2" t="s">
        <v>48</v>
      </c>
      <c r="E1331" s="2" t="s">
        <v>1257</v>
      </c>
      <c r="F1331" s="2" t="s">
        <v>1258</v>
      </c>
      <c r="G1331" s="2" t="s">
        <v>1259</v>
      </c>
      <c r="H1331" s="3" t="s">
        <v>8</v>
      </c>
      <c r="I1331" s="2" t="s">
        <v>367</v>
      </c>
      <c r="J1331" s="2" t="s">
        <v>181</v>
      </c>
      <c r="K1331" s="2" t="s">
        <v>182</v>
      </c>
      <c r="L1331" s="2" t="s">
        <v>24</v>
      </c>
      <c r="M1331" s="2">
        <v>1</v>
      </c>
      <c r="N1331" s="10" t="s">
        <v>875</v>
      </c>
    </row>
    <row r="1332" spans="1:14" x14ac:dyDescent="0.2">
      <c r="A1332" s="2">
        <v>2009</v>
      </c>
      <c r="B1332" s="2" t="s">
        <v>334</v>
      </c>
      <c r="C1332" s="2" t="s">
        <v>335</v>
      </c>
      <c r="D1332" s="2" t="s">
        <v>187</v>
      </c>
      <c r="E1332" s="2" t="s">
        <v>336</v>
      </c>
      <c r="F1332" s="2" t="s">
        <v>331</v>
      </c>
      <c r="G1332" s="2" t="s">
        <v>337</v>
      </c>
      <c r="H1332" s="3" t="s">
        <v>8</v>
      </c>
      <c r="I1332" s="2" t="s">
        <v>249</v>
      </c>
      <c r="J1332" s="2" t="s">
        <v>181</v>
      </c>
      <c r="K1332" s="2" t="s">
        <v>182</v>
      </c>
      <c r="L1332" s="2" t="s">
        <v>24</v>
      </c>
      <c r="M1332" s="2">
        <v>1</v>
      </c>
      <c r="N1332" s="2" t="s">
        <v>21</v>
      </c>
    </row>
    <row r="1333" spans="1:14" x14ac:dyDescent="0.2">
      <c r="A1333" s="2">
        <v>2013</v>
      </c>
      <c r="B1333" s="2" t="s">
        <v>328</v>
      </c>
      <c r="C1333" s="2" t="s">
        <v>329</v>
      </c>
      <c r="D1333" s="2" t="s">
        <v>187</v>
      </c>
      <c r="E1333" s="2" t="s">
        <v>330</v>
      </c>
      <c r="F1333" s="2" t="s">
        <v>331</v>
      </c>
      <c r="G1333" s="2" t="s">
        <v>332</v>
      </c>
      <c r="H1333" s="3" t="s">
        <v>8</v>
      </c>
      <c r="I1333" s="2" t="s">
        <v>249</v>
      </c>
      <c r="J1333" s="2" t="s">
        <v>181</v>
      </c>
      <c r="K1333" s="2" t="s">
        <v>182</v>
      </c>
      <c r="L1333" s="2" t="s">
        <v>24</v>
      </c>
      <c r="M1333" s="2">
        <v>1</v>
      </c>
      <c r="N1333" s="2" t="s">
        <v>21</v>
      </c>
    </row>
    <row r="1334" spans="1:14" x14ac:dyDescent="0.2">
      <c r="A1334" s="2">
        <v>2023</v>
      </c>
      <c r="B1334" s="2" t="s">
        <v>322</v>
      </c>
      <c r="C1334" s="2" t="s">
        <v>323</v>
      </c>
      <c r="D1334" s="2" t="s">
        <v>123</v>
      </c>
      <c r="E1334" s="2" t="s">
        <v>324</v>
      </c>
      <c r="F1334" s="2" t="s">
        <v>325</v>
      </c>
      <c r="G1334" s="2" t="s">
        <v>326</v>
      </c>
      <c r="H1334" s="3" t="s">
        <v>8</v>
      </c>
      <c r="I1334" s="2" t="s">
        <v>327</v>
      </c>
      <c r="J1334" s="2" t="s">
        <v>181</v>
      </c>
      <c r="K1334" s="2" t="s">
        <v>182</v>
      </c>
      <c r="L1334" s="2" t="s">
        <v>24</v>
      </c>
      <c r="M1334" s="2">
        <v>1</v>
      </c>
      <c r="N1334" s="10" t="s">
        <v>875</v>
      </c>
    </row>
    <row r="1335" spans="1:14" x14ac:dyDescent="0.2">
      <c r="A1335" s="2">
        <v>2030</v>
      </c>
      <c r="B1335" s="2" t="s">
        <v>313</v>
      </c>
      <c r="C1335" s="2" t="s">
        <v>314</v>
      </c>
      <c r="D1335" s="2" t="s">
        <v>315</v>
      </c>
      <c r="E1335" s="2" t="s">
        <v>316</v>
      </c>
      <c r="F1335" s="2" t="s">
        <v>317</v>
      </c>
      <c r="G1335" s="2" t="s">
        <v>318</v>
      </c>
      <c r="H1335" s="3" t="s">
        <v>8</v>
      </c>
      <c r="I1335" s="2" t="s">
        <v>319</v>
      </c>
      <c r="J1335" s="2" t="s">
        <v>181</v>
      </c>
      <c r="K1335" s="2" t="s">
        <v>182</v>
      </c>
      <c r="L1335" s="2" t="s">
        <v>24</v>
      </c>
      <c r="M1335" s="2">
        <v>1</v>
      </c>
      <c r="N1335" s="10" t="s">
        <v>875</v>
      </c>
    </row>
    <row r="1336" spans="1:14" x14ac:dyDescent="0.2">
      <c r="A1336" s="2">
        <v>2038</v>
      </c>
      <c r="B1336" s="2" t="s">
        <v>309</v>
      </c>
      <c r="C1336" s="2" t="s">
        <v>310</v>
      </c>
      <c r="D1336" s="2" t="s">
        <v>39</v>
      </c>
      <c r="E1336" s="2" t="s">
        <v>311</v>
      </c>
      <c r="F1336" s="2" t="s">
        <v>307</v>
      </c>
      <c r="G1336" s="2" t="s">
        <v>312</v>
      </c>
      <c r="H1336" s="3" t="s">
        <v>8</v>
      </c>
      <c r="I1336" s="2" t="s">
        <v>249</v>
      </c>
      <c r="J1336" s="2" t="s">
        <v>181</v>
      </c>
      <c r="K1336" s="2" t="s">
        <v>182</v>
      </c>
      <c r="L1336" s="2" t="s">
        <v>24</v>
      </c>
      <c r="M1336" s="2">
        <v>1</v>
      </c>
      <c r="N1336" s="2" t="s">
        <v>21</v>
      </c>
    </row>
    <row r="1337" spans="1:14" x14ac:dyDescent="0.2">
      <c r="A1337" s="2">
        <v>2043</v>
      </c>
      <c r="B1337" s="2" t="s">
        <v>304</v>
      </c>
      <c r="C1337" s="2" t="s">
        <v>305</v>
      </c>
      <c r="D1337" s="2" t="s">
        <v>39</v>
      </c>
      <c r="E1337" s="2" t="s">
        <v>306</v>
      </c>
      <c r="F1337" s="2" t="s">
        <v>307</v>
      </c>
      <c r="G1337" s="2" t="s">
        <v>308</v>
      </c>
      <c r="H1337" s="3" t="s">
        <v>8</v>
      </c>
      <c r="I1337" s="2" t="s">
        <v>249</v>
      </c>
      <c r="J1337" s="2" t="s">
        <v>181</v>
      </c>
      <c r="K1337" s="2" t="s">
        <v>182</v>
      </c>
      <c r="L1337" s="2" t="s">
        <v>24</v>
      </c>
      <c r="M1337" s="2">
        <v>1</v>
      </c>
      <c r="N1337" s="2" t="s">
        <v>21</v>
      </c>
    </row>
    <row r="1338" spans="1:14" x14ac:dyDescent="0.2">
      <c r="A1338" s="2">
        <v>2057</v>
      </c>
      <c r="B1338" s="2" t="s">
        <v>1230</v>
      </c>
      <c r="C1338" s="2" t="s">
        <v>1231</v>
      </c>
      <c r="D1338" s="2" t="s">
        <v>123</v>
      </c>
      <c r="E1338" s="2" t="s">
        <v>1232</v>
      </c>
      <c r="F1338" s="2" t="s">
        <v>424</v>
      </c>
      <c r="G1338" s="2" t="s">
        <v>1233</v>
      </c>
      <c r="H1338" s="3" t="s">
        <v>8</v>
      </c>
      <c r="I1338" s="2" t="s">
        <v>319</v>
      </c>
      <c r="J1338" s="2" t="s">
        <v>181</v>
      </c>
      <c r="K1338" s="2" t="s">
        <v>182</v>
      </c>
      <c r="L1338" s="2" t="s">
        <v>24</v>
      </c>
      <c r="M1338" s="2">
        <v>1</v>
      </c>
      <c r="N1338" s="10" t="s">
        <v>875</v>
      </c>
    </row>
    <row r="1339" spans="1:14" x14ac:dyDescent="0.2">
      <c r="A1339" s="2">
        <v>2096</v>
      </c>
      <c r="B1339" s="2" t="s">
        <v>1200</v>
      </c>
      <c r="C1339" s="2" t="s">
        <v>1201</v>
      </c>
      <c r="D1339" s="2" t="s">
        <v>48</v>
      </c>
      <c r="E1339" s="2" t="s">
        <v>1202</v>
      </c>
      <c r="F1339" s="2" t="s">
        <v>280</v>
      </c>
      <c r="G1339" s="2" t="s">
        <v>1203</v>
      </c>
      <c r="H1339" s="3" t="s">
        <v>8</v>
      </c>
      <c r="I1339" s="2" t="s">
        <v>85</v>
      </c>
      <c r="J1339" s="2" t="s">
        <v>181</v>
      </c>
      <c r="K1339" s="2" t="s">
        <v>182</v>
      </c>
      <c r="L1339" s="2" t="s">
        <v>24</v>
      </c>
      <c r="M1339" s="2">
        <v>1</v>
      </c>
      <c r="N1339" s="10" t="s">
        <v>875</v>
      </c>
    </row>
    <row r="1340" spans="1:14" x14ac:dyDescent="0.2">
      <c r="A1340" s="2">
        <v>2107</v>
      </c>
      <c r="B1340" s="2" t="s">
        <v>268</v>
      </c>
      <c r="C1340" s="2" t="s">
        <v>269</v>
      </c>
      <c r="D1340" s="2" t="s">
        <v>187</v>
      </c>
      <c r="E1340" s="2" t="s">
        <v>270</v>
      </c>
      <c r="F1340" s="2" t="s">
        <v>224</v>
      </c>
      <c r="G1340" s="2" t="s">
        <v>271</v>
      </c>
      <c r="H1340" s="3" t="s">
        <v>8</v>
      </c>
      <c r="I1340" s="2" t="s">
        <v>249</v>
      </c>
      <c r="J1340" s="2" t="s">
        <v>181</v>
      </c>
      <c r="K1340" s="2" t="s">
        <v>182</v>
      </c>
      <c r="L1340" s="2" t="s">
        <v>24</v>
      </c>
      <c r="M1340" s="2">
        <v>1</v>
      </c>
      <c r="N1340" s="2" t="s">
        <v>21</v>
      </c>
    </row>
    <row r="1341" spans="1:14" x14ac:dyDescent="0.2">
      <c r="A1341" s="2">
        <v>2127</v>
      </c>
      <c r="B1341" s="2" t="s">
        <v>1167</v>
      </c>
      <c r="C1341" s="2" t="s">
        <v>1168</v>
      </c>
      <c r="D1341" s="2" t="s">
        <v>48</v>
      </c>
      <c r="E1341" s="2" t="s">
        <v>1169</v>
      </c>
      <c r="F1341" s="2" t="s">
        <v>866</v>
      </c>
      <c r="G1341" s="2" t="s">
        <v>1170</v>
      </c>
      <c r="H1341" s="3" t="s">
        <v>8</v>
      </c>
      <c r="I1341" s="2" t="s">
        <v>85</v>
      </c>
      <c r="J1341" s="2" t="s">
        <v>181</v>
      </c>
      <c r="K1341" s="2" t="s">
        <v>182</v>
      </c>
      <c r="L1341" s="2" t="s">
        <v>24</v>
      </c>
      <c r="M1341" s="2">
        <v>1</v>
      </c>
      <c r="N1341" s="10" t="s">
        <v>875</v>
      </c>
    </row>
    <row r="1342" spans="1:14" x14ac:dyDescent="0.2">
      <c r="A1342" s="2">
        <v>2130</v>
      </c>
      <c r="B1342" s="2" t="s">
        <v>1171</v>
      </c>
      <c r="C1342" s="2" t="s">
        <v>1172</v>
      </c>
      <c r="D1342" s="2" t="s">
        <v>123</v>
      </c>
      <c r="E1342" s="2" t="s">
        <v>1173</v>
      </c>
      <c r="F1342" s="2" t="s">
        <v>325</v>
      </c>
      <c r="G1342" s="2" t="s">
        <v>1174</v>
      </c>
      <c r="H1342" s="3" t="s">
        <v>8</v>
      </c>
      <c r="I1342" s="2" t="s">
        <v>319</v>
      </c>
      <c r="J1342" s="2" t="s">
        <v>181</v>
      </c>
      <c r="K1342" s="2" t="s">
        <v>182</v>
      </c>
      <c r="L1342" s="2" t="s">
        <v>24</v>
      </c>
      <c r="M1342" s="2">
        <v>1</v>
      </c>
      <c r="N1342" s="10" t="s">
        <v>875</v>
      </c>
    </row>
    <row r="1343" spans="1:14" x14ac:dyDescent="0.2">
      <c r="A1343" s="2">
        <v>2142</v>
      </c>
      <c r="B1343" s="2" t="s">
        <v>263</v>
      </c>
      <c r="C1343" s="2" t="s">
        <v>264</v>
      </c>
      <c r="D1343" s="2" t="s">
        <v>39</v>
      </c>
      <c r="E1343" s="2" t="s">
        <v>265</v>
      </c>
      <c r="F1343" s="2" t="s">
        <v>255</v>
      </c>
      <c r="G1343" s="2" t="s">
        <v>266</v>
      </c>
      <c r="H1343" s="3" t="s">
        <v>8</v>
      </c>
      <c r="I1343" s="2" t="s">
        <v>43</v>
      </c>
      <c r="J1343" s="2" t="s">
        <v>181</v>
      </c>
      <c r="K1343" s="2" t="s">
        <v>182</v>
      </c>
      <c r="L1343" s="2" t="s">
        <v>24</v>
      </c>
      <c r="M1343" s="2">
        <v>1</v>
      </c>
      <c r="N1343" s="2" t="s">
        <v>21</v>
      </c>
    </row>
    <row r="1344" spans="1:14" x14ac:dyDescent="0.2">
      <c r="A1344" s="2">
        <v>2177</v>
      </c>
      <c r="B1344" s="2" t="s">
        <v>1175</v>
      </c>
      <c r="C1344" s="2" t="s">
        <v>1176</v>
      </c>
      <c r="D1344" s="2" t="s">
        <v>48</v>
      </c>
      <c r="E1344" s="2" t="s">
        <v>1177</v>
      </c>
      <c r="F1344" s="2" t="s">
        <v>529</v>
      </c>
      <c r="G1344" s="2" t="s">
        <v>1178</v>
      </c>
      <c r="H1344" s="3" t="s">
        <v>8</v>
      </c>
      <c r="I1344" s="2" t="s">
        <v>367</v>
      </c>
      <c r="J1344" s="2" t="s">
        <v>181</v>
      </c>
      <c r="K1344" s="2" t="s">
        <v>182</v>
      </c>
      <c r="L1344" s="2" t="s">
        <v>24</v>
      </c>
      <c r="M1344" s="2">
        <v>1</v>
      </c>
      <c r="N1344" s="10" t="s">
        <v>875</v>
      </c>
    </row>
    <row r="1345" spans="1:14" x14ac:dyDescent="0.2">
      <c r="A1345" s="2">
        <v>2209</v>
      </c>
      <c r="B1345" s="2" t="s">
        <v>216</v>
      </c>
      <c r="C1345" s="2" t="s">
        <v>217</v>
      </c>
      <c r="D1345" s="2" t="s">
        <v>67</v>
      </c>
      <c r="E1345" s="2" t="s">
        <v>218</v>
      </c>
      <c r="F1345" s="2" t="s">
        <v>219</v>
      </c>
      <c r="G1345" s="2" t="s">
        <v>220</v>
      </c>
      <c r="H1345" s="3" t="s">
        <v>8</v>
      </c>
      <c r="I1345" s="2" t="s">
        <v>71</v>
      </c>
      <c r="J1345" s="2" t="s">
        <v>181</v>
      </c>
      <c r="K1345" s="2" t="s">
        <v>182</v>
      </c>
      <c r="L1345" s="2" t="s">
        <v>24</v>
      </c>
      <c r="M1345" s="2">
        <v>1</v>
      </c>
      <c r="N1345" s="10" t="s">
        <v>875</v>
      </c>
    </row>
    <row r="1346" spans="1:14" x14ac:dyDescent="0.2">
      <c r="A1346" s="2">
        <v>2269</v>
      </c>
      <c r="B1346" s="2" t="s">
        <v>174</v>
      </c>
      <c r="C1346" s="2" t="s">
        <v>175</v>
      </c>
      <c r="D1346" s="2" t="s">
        <v>176</v>
      </c>
      <c r="E1346" s="2" t="s">
        <v>177</v>
      </c>
      <c r="F1346" s="2" t="s">
        <v>178</v>
      </c>
      <c r="G1346" s="2" t="s">
        <v>179</v>
      </c>
      <c r="H1346" s="3" t="s">
        <v>8</v>
      </c>
      <c r="I1346" s="2" t="s">
        <v>180</v>
      </c>
      <c r="J1346" s="2" t="s">
        <v>181</v>
      </c>
      <c r="K1346" s="2" t="s">
        <v>182</v>
      </c>
      <c r="L1346" s="2" t="s">
        <v>24</v>
      </c>
      <c r="M1346" s="2">
        <v>1</v>
      </c>
      <c r="N1346" s="2" t="s">
        <v>21</v>
      </c>
    </row>
    <row r="1347" spans="1:14" x14ac:dyDescent="0.2">
      <c r="A1347" s="2">
        <v>2279</v>
      </c>
      <c r="B1347" s="2" t="s">
        <v>1084</v>
      </c>
      <c r="C1347" s="2" t="s">
        <v>1085</v>
      </c>
      <c r="D1347" s="2" t="s">
        <v>48</v>
      </c>
      <c r="E1347" s="2" t="s">
        <v>1086</v>
      </c>
      <c r="F1347" s="2" t="s">
        <v>933</v>
      </c>
      <c r="G1347" s="2" t="s">
        <v>1087</v>
      </c>
      <c r="H1347" s="3" t="s">
        <v>8</v>
      </c>
      <c r="I1347" s="2" t="s">
        <v>52</v>
      </c>
      <c r="J1347" s="2" t="s">
        <v>181</v>
      </c>
      <c r="K1347" s="2" t="s">
        <v>182</v>
      </c>
      <c r="L1347" s="2" t="s">
        <v>24</v>
      </c>
      <c r="M1347" s="2">
        <v>1</v>
      </c>
      <c r="N1347" s="10" t="s">
        <v>875</v>
      </c>
    </row>
    <row r="1348" spans="1:14" x14ac:dyDescent="0.2">
      <c r="A1348" s="2">
        <v>2313</v>
      </c>
      <c r="B1348" s="2" t="s">
        <v>1064</v>
      </c>
      <c r="C1348" s="2" t="s">
        <v>1065</v>
      </c>
      <c r="D1348" s="2" t="s">
        <v>48</v>
      </c>
      <c r="E1348" s="2" t="s">
        <v>1066</v>
      </c>
      <c r="F1348" s="2" t="s">
        <v>132</v>
      </c>
      <c r="G1348" s="2" t="s">
        <v>1067</v>
      </c>
      <c r="H1348" s="3" t="s">
        <v>8</v>
      </c>
      <c r="I1348" s="2" t="s">
        <v>85</v>
      </c>
      <c r="J1348" s="2" t="s">
        <v>181</v>
      </c>
      <c r="K1348" s="2" t="s">
        <v>182</v>
      </c>
      <c r="L1348" s="2" t="s">
        <v>24</v>
      </c>
      <c r="M1348" s="2">
        <v>2</v>
      </c>
      <c r="N1348" s="10" t="s">
        <v>875</v>
      </c>
    </row>
    <row r="1349" spans="1:14" x14ac:dyDescent="0.2">
      <c r="A1349" s="2">
        <v>2348</v>
      </c>
      <c r="B1349" s="2" t="s">
        <v>1042</v>
      </c>
      <c r="C1349" s="2" t="s">
        <v>1043</v>
      </c>
      <c r="D1349" s="2" t="s">
        <v>48</v>
      </c>
      <c r="E1349" s="2" t="s">
        <v>1044</v>
      </c>
      <c r="F1349" s="2" t="s">
        <v>107</v>
      </c>
      <c r="G1349" s="2" t="s">
        <v>1045</v>
      </c>
      <c r="H1349" s="3" t="s">
        <v>8</v>
      </c>
      <c r="I1349" s="2" t="s">
        <v>713</v>
      </c>
      <c r="J1349" s="2" t="s">
        <v>181</v>
      </c>
      <c r="K1349" s="2" t="s">
        <v>182</v>
      </c>
      <c r="L1349" s="2" t="s">
        <v>24</v>
      </c>
      <c r="M1349" s="2">
        <v>1</v>
      </c>
      <c r="N1349" s="10" t="s">
        <v>875</v>
      </c>
    </row>
    <row r="1350" spans="1:14" x14ac:dyDescent="0.2">
      <c r="A1350" s="2">
        <v>2352</v>
      </c>
      <c r="B1350" s="2" t="s">
        <v>1038</v>
      </c>
      <c r="C1350" s="2" t="s">
        <v>1039</v>
      </c>
      <c r="D1350" s="2" t="s">
        <v>123</v>
      </c>
      <c r="E1350" s="2" t="s">
        <v>1040</v>
      </c>
      <c r="F1350" s="2" t="s">
        <v>424</v>
      </c>
      <c r="G1350" s="2" t="s">
        <v>1041</v>
      </c>
      <c r="H1350" s="3" t="s">
        <v>8</v>
      </c>
      <c r="I1350" s="2" t="s">
        <v>319</v>
      </c>
      <c r="J1350" s="2" t="s">
        <v>181</v>
      </c>
      <c r="K1350" s="2" t="s">
        <v>182</v>
      </c>
      <c r="L1350" s="2" t="s">
        <v>24</v>
      </c>
      <c r="M1350" s="2">
        <v>1</v>
      </c>
      <c r="N1350" s="10" t="s">
        <v>875</v>
      </c>
    </row>
    <row r="1351" spans="1:14" x14ac:dyDescent="0.2">
      <c r="A1351" s="2">
        <v>2356</v>
      </c>
      <c r="B1351" s="2" t="s">
        <v>1033</v>
      </c>
      <c r="C1351" s="2" t="s">
        <v>1034</v>
      </c>
      <c r="D1351" s="2" t="s">
        <v>27</v>
      </c>
      <c r="E1351" s="2" t="s">
        <v>1035</v>
      </c>
      <c r="F1351" s="2" t="s">
        <v>1036</v>
      </c>
      <c r="G1351" s="2" t="s">
        <v>1037</v>
      </c>
      <c r="H1351" s="3" t="s">
        <v>8</v>
      </c>
      <c r="I1351" s="2" t="s">
        <v>31</v>
      </c>
      <c r="J1351" s="2" t="s">
        <v>181</v>
      </c>
      <c r="K1351" s="2" t="s">
        <v>182</v>
      </c>
      <c r="L1351" s="2" t="s">
        <v>24</v>
      </c>
      <c r="M1351" s="2">
        <v>1</v>
      </c>
      <c r="N1351" s="10" t="s">
        <v>875</v>
      </c>
    </row>
    <row r="1352" spans="1:14" x14ac:dyDescent="0.2">
      <c r="A1352" s="2">
        <v>2369</v>
      </c>
      <c r="B1352" s="2" t="s">
        <v>1019</v>
      </c>
      <c r="C1352" s="2" t="s">
        <v>1020</v>
      </c>
      <c r="D1352" s="2" t="s">
        <v>48</v>
      </c>
      <c r="E1352" s="2" t="s">
        <v>1021</v>
      </c>
      <c r="F1352" s="2" t="s">
        <v>1009</v>
      </c>
      <c r="G1352" s="2" t="s">
        <v>1022</v>
      </c>
      <c r="H1352" s="3" t="s">
        <v>8</v>
      </c>
      <c r="I1352" s="2" t="s">
        <v>85</v>
      </c>
      <c r="J1352" s="2" t="s">
        <v>181</v>
      </c>
      <c r="K1352" s="2" t="s">
        <v>182</v>
      </c>
      <c r="L1352" s="2" t="s">
        <v>24</v>
      </c>
      <c r="M1352" s="2">
        <v>1</v>
      </c>
      <c r="N1352" s="10" t="s">
        <v>875</v>
      </c>
    </row>
    <row r="1353" spans="1:14" x14ac:dyDescent="0.2">
      <c r="A1353" s="2">
        <v>2372</v>
      </c>
      <c r="B1353" s="2" t="s">
        <v>109</v>
      </c>
      <c r="C1353" s="2" t="s">
        <v>110</v>
      </c>
      <c r="D1353" s="2" t="s">
        <v>27</v>
      </c>
      <c r="E1353" s="2" t="s">
        <v>111</v>
      </c>
      <c r="F1353" s="2" t="s">
        <v>112</v>
      </c>
      <c r="G1353" s="2" t="s">
        <v>113</v>
      </c>
      <c r="H1353" s="3" t="s">
        <v>8</v>
      </c>
      <c r="I1353" s="2" t="s">
        <v>71</v>
      </c>
      <c r="J1353" s="2" t="s">
        <v>181</v>
      </c>
      <c r="K1353" s="2" t="s">
        <v>182</v>
      </c>
      <c r="L1353" s="2" t="s">
        <v>24</v>
      </c>
      <c r="M1353" s="2">
        <v>1</v>
      </c>
      <c r="N1353" s="10" t="s">
        <v>875</v>
      </c>
    </row>
    <row r="1354" spans="1:14" x14ac:dyDescent="0.2">
      <c r="A1354" s="2">
        <v>2380</v>
      </c>
      <c r="B1354" s="2" t="s">
        <v>1015</v>
      </c>
      <c r="C1354" s="2" t="s">
        <v>1016</v>
      </c>
      <c r="D1354" s="2" t="s">
        <v>27</v>
      </c>
      <c r="E1354" s="2" t="s">
        <v>1017</v>
      </c>
      <c r="F1354" s="2" t="s">
        <v>614</v>
      </c>
      <c r="G1354" s="2" t="s">
        <v>1018</v>
      </c>
      <c r="H1354" s="3" t="s">
        <v>8</v>
      </c>
      <c r="I1354" s="2" t="s">
        <v>71</v>
      </c>
      <c r="J1354" s="2" t="s">
        <v>181</v>
      </c>
      <c r="K1354" s="2" t="s">
        <v>182</v>
      </c>
      <c r="L1354" s="2" t="s">
        <v>24</v>
      </c>
      <c r="M1354" s="2">
        <v>1</v>
      </c>
      <c r="N1354" s="10" t="s">
        <v>875</v>
      </c>
    </row>
    <row r="1355" spans="1:14" x14ac:dyDescent="0.2">
      <c r="A1355" s="2">
        <v>2385</v>
      </c>
      <c r="B1355" s="2" t="s">
        <v>1006</v>
      </c>
      <c r="C1355" s="2" t="s">
        <v>1007</v>
      </c>
      <c r="D1355" s="2" t="s">
        <v>48</v>
      </c>
      <c r="E1355" s="2" t="s">
        <v>1008</v>
      </c>
      <c r="F1355" s="2" t="s">
        <v>1009</v>
      </c>
      <c r="G1355" s="2" t="s">
        <v>1010</v>
      </c>
      <c r="H1355" s="3" t="s">
        <v>8</v>
      </c>
      <c r="I1355" s="2" t="s">
        <v>85</v>
      </c>
      <c r="J1355" s="2" t="s">
        <v>181</v>
      </c>
      <c r="K1355" s="2" t="s">
        <v>182</v>
      </c>
      <c r="L1355" s="2" t="s">
        <v>24</v>
      </c>
      <c r="M1355" s="2">
        <v>1</v>
      </c>
      <c r="N1355" s="10" t="s">
        <v>875</v>
      </c>
    </row>
    <row r="1356" spans="1:14" x14ac:dyDescent="0.2">
      <c r="A1356" s="2">
        <v>2388</v>
      </c>
      <c r="B1356" s="2" t="s">
        <v>104</v>
      </c>
      <c r="C1356" s="2" t="s">
        <v>105</v>
      </c>
      <c r="D1356" s="2" t="s">
        <v>48</v>
      </c>
      <c r="E1356" s="2" t="s">
        <v>106</v>
      </c>
      <c r="F1356" s="2" t="s">
        <v>107</v>
      </c>
      <c r="G1356" s="2" t="s">
        <v>108</v>
      </c>
      <c r="H1356" s="3" t="s">
        <v>8</v>
      </c>
      <c r="I1356" s="2" t="s">
        <v>85</v>
      </c>
      <c r="J1356" s="2" t="s">
        <v>181</v>
      </c>
      <c r="K1356" s="2" t="s">
        <v>182</v>
      </c>
      <c r="L1356" s="2" t="s">
        <v>24</v>
      </c>
      <c r="M1356" s="2">
        <v>1</v>
      </c>
      <c r="N1356" s="10" t="s">
        <v>875</v>
      </c>
    </row>
    <row r="1357" spans="1:14" x14ac:dyDescent="0.2">
      <c r="A1357" s="2">
        <v>2398</v>
      </c>
      <c r="B1357" s="2" t="s">
        <v>998</v>
      </c>
      <c r="C1357" s="2" t="s">
        <v>999</v>
      </c>
      <c r="D1357" s="2" t="s">
        <v>48</v>
      </c>
      <c r="E1357" s="2" t="s">
        <v>1000</v>
      </c>
      <c r="F1357" s="2" t="s">
        <v>100</v>
      </c>
      <c r="G1357" s="2" t="s">
        <v>1001</v>
      </c>
      <c r="H1357" s="3" t="s">
        <v>8</v>
      </c>
      <c r="I1357" s="2" t="s">
        <v>85</v>
      </c>
      <c r="J1357" s="2" t="s">
        <v>181</v>
      </c>
      <c r="K1357" s="2" t="s">
        <v>182</v>
      </c>
      <c r="L1357" s="2" t="s">
        <v>24</v>
      </c>
      <c r="M1357" s="2">
        <v>1</v>
      </c>
      <c r="N1357" s="10" t="s">
        <v>875</v>
      </c>
    </row>
    <row r="1358" spans="1:14" x14ac:dyDescent="0.2">
      <c r="A1358" s="2">
        <v>2406</v>
      </c>
      <c r="B1358" s="2" t="s">
        <v>988</v>
      </c>
      <c r="C1358" s="2" t="s">
        <v>989</v>
      </c>
      <c r="D1358" s="2" t="s">
        <v>48</v>
      </c>
      <c r="E1358" s="2" t="s">
        <v>990</v>
      </c>
      <c r="F1358" s="2" t="s">
        <v>132</v>
      </c>
      <c r="G1358" s="2" t="s">
        <v>991</v>
      </c>
      <c r="H1358" s="3" t="s">
        <v>8</v>
      </c>
      <c r="I1358" s="2" t="s">
        <v>85</v>
      </c>
      <c r="J1358" s="2" t="s">
        <v>181</v>
      </c>
      <c r="K1358" s="2" t="s">
        <v>182</v>
      </c>
      <c r="L1358" s="2" t="s">
        <v>24</v>
      </c>
      <c r="M1358" s="2">
        <v>1</v>
      </c>
      <c r="N1358" s="10" t="s">
        <v>875</v>
      </c>
    </row>
    <row r="1359" spans="1:14" x14ac:dyDescent="0.2">
      <c r="A1359" s="2">
        <v>2423</v>
      </c>
      <c r="B1359" s="2" t="s">
        <v>976</v>
      </c>
      <c r="C1359" s="2" t="s">
        <v>977</v>
      </c>
      <c r="D1359" s="2" t="s">
        <v>48</v>
      </c>
      <c r="E1359" s="2" t="s">
        <v>978</v>
      </c>
      <c r="F1359" s="2" t="s">
        <v>974</v>
      </c>
      <c r="G1359" s="2" t="s">
        <v>979</v>
      </c>
      <c r="H1359" s="3" t="s">
        <v>8</v>
      </c>
      <c r="I1359" s="2" t="s">
        <v>85</v>
      </c>
      <c r="J1359" s="2" t="s">
        <v>181</v>
      </c>
      <c r="K1359" s="2" t="s">
        <v>182</v>
      </c>
      <c r="L1359" s="2" t="s">
        <v>24</v>
      </c>
      <c r="M1359" s="2">
        <v>1</v>
      </c>
      <c r="N1359" s="10" t="s">
        <v>875</v>
      </c>
    </row>
    <row r="1360" spans="1:14" x14ac:dyDescent="0.2">
      <c r="A1360" s="2">
        <v>2441</v>
      </c>
      <c r="B1360" s="2" t="s">
        <v>74</v>
      </c>
      <c r="C1360" s="2" t="s">
        <v>75</v>
      </c>
      <c r="D1360" s="2" t="s">
        <v>67</v>
      </c>
      <c r="E1360" s="2" t="s">
        <v>76</v>
      </c>
      <c r="F1360" s="2" t="s">
        <v>69</v>
      </c>
      <c r="G1360" s="2" t="s">
        <v>77</v>
      </c>
      <c r="H1360" s="3" t="s">
        <v>8</v>
      </c>
      <c r="I1360" s="2" t="s">
        <v>71</v>
      </c>
      <c r="J1360" s="2" t="s">
        <v>181</v>
      </c>
      <c r="K1360" s="2" t="s">
        <v>182</v>
      </c>
      <c r="L1360" s="2" t="s">
        <v>24</v>
      </c>
      <c r="M1360" s="2">
        <v>1</v>
      </c>
      <c r="N1360" s="10" t="s">
        <v>875</v>
      </c>
    </row>
    <row r="1361" spans="1:14" x14ac:dyDescent="0.2">
      <c r="A1361" s="2">
        <v>2457</v>
      </c>
      <c r="B1361" s="2" t="s">
        <v>953</v>
      </c>
      <c r="C1361" s="2" t="s">
        <v>954</v>
      </c>
      <c r="D1361" s="2" t="s">
        <v>67</v>
      </c>
      <c r="E1361" s="2" t="s">
        <v>955</v>
      </c>
      <c r="F1361" s="2" t="s">
        <v>69</v>
      </c>
      <c r="G1361" s="2" t="s">
        <v>956</v>
      </c>
      <c r="H1361" s="3" t="s">
        <v>8</v>
      </c>
      <c r="I1361" s="2" t="s">
        <v>71</v>
      </c>
      <c r="J1361" s="2" t="s">
        <v>181</v>
      </c>
      <c r="K1361" s="2" t="s">
        <v>182</v>
      </c>
      <c r="L1361" s="2" t="s">
        <v>24</v>
      </c>
      <c r="M1361" s="2">
        <v>1</v>
      </c>
      <c r="N1361" s="10" t="s">
        <v>875</v>
      </c>
    </row>
    <row r="1362" spans="1:14" x14ac:dyDescent="0.2">
      <c r="A1362" s="2">
        <v>2496</v>
      </c>
      <c r="B1362" s="2" t="s">
        <v>911</v>
      </c>
      <c r="C1362" s="2" t="s">
        <v>912</v>
      </c>
      <c r="D1362" s="2" t="s">
        <v>27</v>
      </c>
      <c r="E1362" s="2" t="s">
        <v>913</v>
      </c>
      <c r="F1362" s="2" t="s">
        <v>393</v>
      </c>
      <c r="G1362" s="2" t="s">
        <v>914</v>
      </c>
      <c r="H1362" s="3" t="s">
        <v>8</v>
      </c>
      <c r="I1362" s="2" t="s">
        <v>31</v>
      </c>
      <c r="J1362" s="2" t="s">
        <v>181</v>
      </c>
      <c r="K1362" s="2" t="s">
        <v>182</v>
      </c>
      <c r="L1362" s="2" t="s">
        <v>24</v>
      </c>
      <c r="M1362" s="2">
        <v>1</v>
      </c>
      <c r="N1362" s="10" t="s">
        <v>875</v>
      </c>
    </row>
    <row r="1363" spans="1:14" x14ac:dyDescent="0.2">
      <c r="A1363" s="2">
        <v>2512</v>
      </c>
      <c r="B1363" s="2" t="s">
        <v>898</v>
      </c>
      <c r="C1363" s="2" t="s">
        <v>899</v>
      </c>
      <c r="D1363" s="2" t="s">
        <v>48</v>
      </c>
      <c r="E1363" s="2" t="s">
        <v>900</v>
      </c>
      <c r="F1363" s="2" t="s">
        <v>842</v>
      </c>
      <c r="G1363" s="2" t="s">
        <v>901</v>
      </c>
      <c r="H1363" s="3" t="s">
        <v>8</v>
      </c>
      <c r="I1363" s="2" t="s">
        <v>713</v>
      </c>
      <c r="J1363" s="2" t="s">
        <v>181</v>
      </c>
      <c r="K1363" s="2" t="s">
        <v>182</v>
      </c>
      <c r="L1363" s="2" t="s">
        <v>24</v>
      </c>
      <c r="M1363" s="2">
        <v>1</v>
      </c>
      <c r="N1363" s="10" t="s">
        <v>875</v>
      </c>
    </row>
    <row r="1364" spans="1:14" x14ac:dyDescent="0.2">
      <c r="A1364" s="2">
        <v>190</v>
      </c>
      <c r="B1364" s="2" t="s">
        <v>2168</v>
      </c>
      <c r="C1364" s="2" t="s">
        <v>2169</v>
      </c>
      <c r="D1364" s="2" t="s">
        <v>123</v>
      </c>
      <c r="E1364" s="2" t="s">
        <v>2170</v>
      </c>
      <c r="F1364" s="2" t="s">
        <v>125</v>
      </c>
      <c r="G1364" s="2" t="s">
        <v>2167</v>
      </c>
      <c r="H1364" s="3" t="s">
        <v>8</v>
      </c>
      <c r="I1364" s="2" t="s">
        <v>319</v>
      </c>
      <c r="J1364" s="2" t="s">
        <v>333</v>
      </c>
      <c r="K1364" s="2" t="s">
        <v>168</v>
      </c>
      <c r="L1364" s="2" t="s">
        <v>24</v>
      </c>
      <c r="M1364" s="2">
        <v>1</v>
      </c>
      <c r="N1364" s="10" t="s">
        <v>875</v>
      </c>
    </row>
    <row r="1365" spans="1:14" x14ac:dyDescent="0.2">
      <c r="A1365" s="2">
        <v>395</v>
      </c>
      <c r="B1365" s="2" t="s">
        <v>2074</v>
      </c>
      <c r="C1365" s="2" t="s">
        <v>2075</v>
      </c>
      <c r="D1365" s="2" t="s">
        <v>123</v>
      </c>
      <c r="E1365" s="2" t="s">
        <v>2076</v>
      </c>
      <c r="F1365" s="2" t="s">
        <v>872</v>
      </c>
      <c r="G1365" s="2" t="s">
        <v>2077</v>
      </c>
      <c r="H1365" s="3" t="s">
        <v>8</v>
      </c>
      <c r="I1365" s="2" t="s">
        <v>327</v>
      </c>
      <c r="J1365" s="2" t="s">
        <v>333</v>
      </c>
      <c r="K1365" s="2" t="s">
        <v>168</v>
      </c>
      <c r="L1365" s="2" t="s">
        <v>24</v>
      </c>
      <c r="M1365" s="2">
        <v>1</v>
      </c>
      <c r="N1365" s="10" t="s">
        <v>875</v>
      </c>
    </row>
    <row r="1366" spans="1:14" x14ac:dyDescent="0.2">
      <c r="A1366" s="2">
        <v>515</v>
      </c>
      <c r="B1366" s="2" t="s">
        <v>734</v>
      </c>
      <c r="C1366" s="2" t="s">
        <v>735</v>
      </c>
      <c r="D1366" s="2" t="s">
        <v>67</v>
      </c>
      <c r="E1366" s="2" t="s">
        <v>736</v>
      </c>
      <c r="F1366" s="2" t="s">
        <v>732</v>
      </c>
      <c r="G1366" s="2" t="s">
        <v>737</v>
      </c>
      <c r="H1366" s="3" t="s">
        <v>8</v>
      </c>
      <c r="I1366" s="2" t="s">
        <v>71</v>
      </c>
      <c r="J1366" s="2" t="s">
        <v>333</v>
      </c>
      <c r="K1366" s="2" t="s">
        <v>168</v>
      </c>
      <c r="L1366" s="2" t="s">
        <v>24</v>
      </c>
      <c r="M1366" s="2">
        <v>1</v>
      </c>
      <c r="N1366" s="10" t="s">
        <v>875</v>
      </c>
    </row>
    <row r="1367" spans="1:14" x14ac:dyDescent="0.2">
      <c r="A1367" s="2">
        <v>593</v>
      </c>
      <c r="B1367" s="2" t="s">
        <v>1946</v>
      </c>
      <c r="C1367" s="2" t="s">
        <v>1947</v>
      </c>
      <c r="D1367" s="2" t="s">
        <v>123</v>
      </c>
      <c r="E1367" s="2" t="s">
        <v>1948</v>
      </c>
      <c r="F1367" s="2" t="s">
        <v>607</v>
      </c>
      <c r="G1367" s="2" t="s">
        <v>1949</v>
      </c>
      <c r="H1367" s="3" t="s">
        <v>8</v>
      </c>
      <c r="I1367" s="2" t="s">
        <v>319</v>
      </c>
      <c r="J1367" s="2" t="s">
        <v>333</v>
      </c>
      <c r="K1367" s="2" t="s">
        <v>168</v>
      </c>
      <c r="L1367" s="2" t="s">
        <v>24</v>
      </c>
      <c r="M1367" s="2">
        <v>1</v>
      </c>
      <c r="N1367" s="10" t="s">
        <v>875</v>
      </c>
    </row>
    <row r="1368" spans="1:14" x14ac:dyDescent="0.2">
      <c r="A1368" s="2">
        <v>648</v>
      </c>
      <c r="B1368" s="2" t="s">
        <v>1902</v>
      </c>
      <c r="C1368" s="2" t="s">
        <v>1903</v>
      </c>
      <c r="D1368" s="2" t="s">
        <v>48</v>
      </c>
      <c r="E1368" s="2" t="s">
        <v>1904</v>
      </c>
      <c r="F1368" s="2" t="s">
        <v>692</v>
      </c>
      <c r="G1368" s="2" t="s">
        <v>1905</v>
      </c>
      <c r="H1368" s="3" t="s">
        <v>8</v>
      </c>
      <c r="I1368" s="2" t="s">
        <v>85</v>
      </c>
      <c r="J1368" s="2" t="s">
        <v>333</v>
      </c>
      <c r="K1368" s="2" t="s">
        <v>168</v>
      </c>
      <c r="L1368" s="2" t="s">
        <v>24</v>
      </c>
      <c r="M1368" s="2">
        <v>2</v>
      </c>
      <c r="N1368" s="10" t="s">
        <v>875</v>
      </c>
    </row>
    <row r="1369" spans="1:14" x14ac:dyDescent="0.2">
      <c r="A1369" s="2">
        <v>696</v>
      </c>
      <c r="B1369" s="2" t="s">
        <v>1874</v>
      </c>
      <c r="C1369" s="2" t="s">
        <v>1875</v>
      </c>
      <c r="D1369" s="2" t="s">
        <v>48</v>
      </c>
      <c r="E1369" s="2" t="s">
        <v>1876</v>
      </c>
      <c r="F1369" s="2" t="s">
        <v>1114</v>
      </c>
      <c r="G1369" s="2" t="s">
        <v>1877</v>
      </c>
      <c r="H1369" s="3" t="s">
        <v>8</v>
      </c>
      <c r="I1369" s="2" t="s">
        <v>85</v>
      </c>
      <c r="J1369" s="2" t="s">
        <v>333</v>
      </c>
      <c r="K1369" s="2" t="s">
        <v>168</v>
      </c>
      <c r="L1369" s="2" t="s">
        <v>24</v>
      </c>
      <c r="M1369" s="2">
        <v>1</v>
      </c>
      <c r="N1369" s="10" t="s">
        <v>875</v>
      </c>
    </row>
    <row r="1370" spans="1:14" x14ac:dyDescent="0.2">
      <c r="A1370" s="2">
        <v>729</v>
      </c>
      <c r="B1370" s="2" t="s">
        <v>1855</v>
      </c>
      <c r="C1370" s="2" t="s">
        <v>1856</v>
      </c>
      <c r="D1370" s="2" t="s">
        <v>81</v>
      </c>
      <c r="E1370" s="2" t="s">
        <v>1857</v>
      </c>
      <c r="F1370" s="2" t="s">
        <v>679</v>
      </c>
      <c r="G1370" s="2" t="s">
        <v>1858</v>
      </c>
      <c r="H1370" s="3" t="s">
        <v>8</v>
      </c>
      <c r="I1370" s="2" t="s">
        <v>71</v>
      </c>
      <c r="J1370" s="2" t="s">
        <v>333</v>
      </c>
      <c r="K1370" s="2" t="s">
        <v>168</v>
      </c>
      <c r="L1370" s="2" t="s">
        <v>24</v>
      </c>
      <c r="M1370" s="2">
        <v>1</v>
      </c>
      <c r="N1370" s="10" t="s">
        <v>875</v>
      </c>
    </row>
    <row r="1371" spans="1:14" x14ac:dyDescent="0.2">
      <c r="A1371" s="2">
        <v>895</v>
      </c>
      <c r="B1371" s="2" t="s">
        <v>1780</v>
      </c>
      <c r="C1371" s="2" t="s">
        <v>1781</v>
      </c>
      <c r="D1371" s="2" t="s">
        <v>48</v>
      </c>
      <c r="E1371" s="2" t="s">
        <v>1782</v>
      </c>
      <c r="F1371" s="2" t="s">
        <v>1295</v>
      </c>
      <c r="G1371" s="2" t="s">
        <v>1783</v>
      </c>
      <c r="H1371" s="3" t="s">
        <v>8</v>
      </c>
      <c r="I1371" s="2" t="s">
        <v>367</v>
      </c>
      <c r="J1371" s="2" t="s">
        <v>333</v>
      </c>
      <c r="K1371" s="2" t="s">
        <v>168</v>
      </c>
      <c r="L1371" s="2" t="s">
        <v>24</v>
      </c>
      <c r="M1371" s="2">
        <v>1</v>
      </c>
      <c r="N1371" s="10" t="s">
        <v>875</v>
      </c>
    </row>
    <row r="1372" spans="1:14" x14ac:dyDescent="0.2">
      <c r="A1372" s="2">
        <v>1050</v>
      </c>
      <c r="B1372" s="2" t="s">
        <v>1715</v>
      </c>
      <c r="C1372" s="2" t="s">
        <v>1716</v>
      </c>
      <c r="D1372" s="2" t="s">
        <v>48</v>
      </c>
      <c r="E1372" s="2" t="s">
        <v>1717</v>
      </c>
      <c r="F1372" s="2" t="s">
        <v>1258</v>
      </c>
      <c r="G1372" s="2" t="s">
        <v>1718</v>
      </c>
      <c r="H1372" s="3" t="s">
        <v>8</v>
      </c>
      <c r="I1372" s="2" t="s">
        <v>367</v>
      </c>
      <c r="J1372" s="2" t="s">
        <v>333</v>
      </c>
      <c r="K1372" s="2" t="s">
        <v>168</v>
      </c>
      <c r="L1372" s="2" t="s">
        <v>24</v>
      </c>
      <c r="M1372" s="2">
        <v>1</v>
      </c>
      <c r="N1372" s="10" t="s">
        <v>875</v>
      </c>
    </row>
    <row r="1373" spans="1:14" x14ac:dyDescent="0.2">
      <c r="A1373" s="2">
        <v>1066</v>
      </c>
      <c r="B1373" s="2" t="s">
        <v>1706</v>
      </c>
      <c r="C1373" s="2" t="s">
        <v>1707</v>
      </c>
      <c r="D1373" s="2" t="s">
        <v>48</v>
      </c>
      <c r="E1373" s="2" t="s">
        <v>1708</v>
      </c>
      <c r="F1373" s="2" t="s">
        <v>1709</v>
      </c>
      <c r="G1373" s="2" t="s">
        <v>1710</v>
      </c>
      <c r="H1373" s="3" t="s">
        <v>8</v>
      </c>
      <c r="I1373" s="2" t="s">
        <v>367</v>
      </c>
      <c r="J1373" s="2" t="s">
        <v>333</v>
      </c>
      <c r="K1373" s="2" t="s">
        <v>168</v>
      </c>
      <c r="L1373" s="2" t="s">
        <v>24</v>
      </c>
      <c r="M1373" s="2">
        <v>1</v>
      </c>
      <c r="N1373" s="10" t="s">
        <v>875</v>
      </c>
    </row>
    <row r="1374" spans="1:14" x14ac:dyDescent="0.2">
      <c r="A1374" s="2">
        <v>1427</v>
      </c>
      <c r="B1374" s="2" t="s">
        <v>1503</v>
      </c>
      <c r="C1374" s="2" t="s">
        <v>1504</v>
      </c>
      <c r="D1374" s="2" t="s">
        <v>123</v>
      </c>
      <c r="E1374" s="2" t="s">
        <v>1505</v>
      </c>
      <c r="F1374" s="2" t="s">
        <v>424</v>
      </c>
      <c r="G1374" s="2" t="s">
        <v>1506</v>
      </c>
      <c r="H1374" s="3" t="s">
        <v>8</v>
      </c>
      <c r="I1374" s="2" t="s">
        <v>319</v>
      </c>
      <c r="J1374" s="2" t="s">
        <v>333</v>
      </c>
      <c r="K1374" s="2" t="s">
        <v>168</v>
      </c>
      <c r="L1374" s="2" t="s">
        <v>24</v>
      </c>
      <c r="M1374" s="2">
        <v>1</v>
      </c>
      <c r="N1374" s="10" t="s">
        <v>875</v>
      </c>
    </row>
    <row r="1375" spans="1:14" x14ac:dyDescent="0.2">
      <c r="A1375" s="2">
        <v>1626</v>
      </c>
      <c r="B1375" s="2" t="s">
        <v>1414</v>
      </c>
      <c r="C1375" s="2" t="s">
        <v>1415</v>
      </c>
      <c r="D1375" s="2" t="s">
        <v>123</v>
      </c>
      <c r="E1375" s="2" t="s">
        <v>1416</v>
      </c>
      <c r="F1375" s="2" t="s">
        <v>1417</v>
      </c>
      <c r="G1375" s="2" t="s">
        <v>1418</v>
      </c>
      <c r="H1375" s="3" t="s">
        <v>8</v>
      </c>
      <c r="I1375" s="2" t="s">
        <v>319</v>
      </c>
      <c r="J1375" s="2" t="s">
        <v>333</v>
      </c>
      <c r="K1375" s="2" t="s">
        <v>168</v>
      </c>
      <c r="L1375" s="2" t="s">
        <v>24</v>
      </c>
      <c r="M1375" s="2">
        <v>1</v>
      </c>
      <c r="N1375" s="10" t="s">
        <v>875</v>
      </c>
    </row>
    <row r="1376" spans="1:14" x14ac:dyDescent="0.2">
      <c r="A1376" s="2">
        <v>2015</v>
      </c>
      <c r="B1376" s="2" t="s">
        <v>328</v>
      </c>
      <c r="C1376" s="2" t="s">
        <v>329</v>
      </c>
      <c r="D1376" s="2" t="s">
        <v>187</v>
      </c>
      <c r="E1376" s="2" t="s">
        <v>330</v>
      </c>
      <c r="F1376" s="2" t="s">
        <v>331</v>
      </c>
      <c r="G1376" s="2" t="s">
        <v>332</v>
      </c>
      <c r="H1376" s="3" t="s">
        <v>8</v>
      </c>
      <c r="I1376" s="2" t="s">
        <v>249</v>
      </c>
      <c r="J1376" s="2" t="s">
        <v>333</v>
      </c>
      <c r="K1376" s="2" t="s">
        <v>168</v>
      </c>
      <c r="L1376" s="2" t="s">
        <v>24</v>
      </c>
      <c r="M1376" s="2">
        <v>1</v>
      </c>
      <c r="N1376" s="2" t="s">
        <v>21</v>
      </c>
    </row>
    <row r="1377" spans="1:14" x14ac:dyDescent="0.2">
      <c r="A1377" s="2">
        <v>2283</v>
      </c>
      <c r="B1377" s="2" t="s">
        <v>1084</v>
      </c>
      <c r="C1377" s="2" t="s">
        <v>1085</v>
      </c>
      <c r="D1377" s="2" t="s">
        <v>48</v>
      </c>
      <c r="E1377" s="2" t="s">
        <v>1086</v>
      </c>
      <c r="F1377" s="2" t="s">
        <v>933</v>
      </c>
      <c r="G1377" s="2" t="s">
        <v>1087</v>
      </c>
      <c r="H1377" s="3" t="s">
        <v>8</v>
      </c>
      <c r="I1377" s="2" t="s">
        <v>52</v>
      </c>
      <c r="J1377" s="2" t="s">
        <v>333</v>
      </c>
      <c r="K1377" s="2" t="s">
        <v>168</v>
      </c>
      <c r="L1377" s="2" t="s">
        <v>24</v>
      </c>
      <c r="M1377" s="2">
        <v>1</v>
      </c>
      <c r="N1377" s="10" t="s">
        <v>875</v>
      </c>
    </row>
    <row r="1378" spans="1:14" x14ac:dyDescent="0.2">
      <c r="A1378" s="2">
        <v>2289</v>
      </c>
      <c r="B1378" s="2" t="s">
        <v>159</v>
      </c>
      <c r="C1378" s="2" t="s">
        <v>160</v>
      </c>
      <c r="D1378" s="2" t="s">
        <v>39</v>
      </c>
      <c r="E1378" s="2" t="s">
        <v>161</v>
      </c>
      <c r="F1378" s="2" t="s">
        <v>41</v>
      </c>
      <c r="G1378" s="2" t="s">
        <v>162</v>
      </c>
      <c r="H1378" s="3" t="s">
        <v>8</v>
      </c>
      <c r="I1378" s="2" t="s">
        <v>43</v>
      </c>
      <c r="J1378" s="2" t="s">
        <v>168</v>
      </c>
      <c r="K1378" s="2" t="s">
        <v>168</v>
      </c>
      <c r="L1378" s="2" t="s">
        <v>24</v>
      </c>
      <c r="M1378" s="2">
        <v>1</v>
      </c>
      <c r="N1378" s="2" t="s">
        <v>21</v>
      </c>
    </row>
    <row r="1379" spans="1:14" x14ac:dyDescent="0.2">
      <c r="A1379" s="2">
        <v>2344</v>
      </c>
      <c r="B1379" s="2" t="s">
        <v>121</v>
      </c>
      <c r="C1379" s="2" t="s">
        <v>122</v>
      </c>
      <c r="D1379" s="2" t="s">
        <v>123</v>
      </c>
      <c r="E1379" s="2" t="s">
        <v>124</v>
      </c>
      <c r="F1379" s="2" t="s">
        <v>125</v>
      </c>
      <c r="G1379" s="2" t="s">
        <v>126</v>
      </c>
      <c r="H1379" s="3" t="s">
        <v>8</v>
      </c>
      <c r="I1379" s="2" t="s">
        <v>85</v>
      </c>
      <c r="J1379" s="2" t="s">
        <v>333</v>
      </c>
      <c r="K1379" s="2" t="s">
        <v>168</v>
      </c>
      <c r="L1379" s="2" t="s">
        <v>24</v>
      </c>
      <c r="M1379" s="2">
        <v>1</v>
      </c>
      <c r="N1379" s="10" t="s">
        <v>875</v>
      </c>
    </row>
    <row r="1380" spans="1:14" x14ac:dyDescent="0.2">
      <c r="A1380" s="2">
        <v>2375</v>
      </c>
      <c r="B1380" s="2" t="s">
        <v>109</v>
      </c>
      <c r="C1380" s="2" t="s">
        <v>110</v>
      </c>
      <c r="D1380" s="2" t="s">
        <v>27</v>
      </c>
      <c r="E1380" s="2" t="s">
        <v>111</v>
      </c>
      <c r="F1380" s="2" t="s">
        <v>112</v>
      </c>
      <c r="G1380" s="2" t="s">
        <v>113</v>
      </c>
      <c r="H1380" s="3" t="s">
        <v>8</v>
      </c>
      <c r="I1380" s="2" t="s">
        <v>71</v>
      </c>
      <c r="J1380" s="2" t="s">
        <v>333</v>
      </c>
      <c r="K1380" s="2" t="s">
        <v>168</v>
      </c>
      <c r="L1380" s="2" t="s">
        <v>24</v>
      </c>
      <c r="M1380" s="2">
        <v>1</v>
      </c>
      <c r="N1380" s="10" t="s">
        <v>875</v>
      </c>
    </row>
    <row r="1381" spans="1:14" x14ac:dyDescent="0.2">
      <c r="A1381" s="2">
        <v>2448</v>
      </c>
      <c r="B1381" s="2" t="s">
        <v>74</v>
      </c>
      <c r="C1381" s="2" t="s">
        <v>75</v>
      </c>
      <c r="D1381" s="2" t="s">
        <v>67</v>
      </c>
      <c r="E1381" s="2" t="s">
        <v>76</v>
      </c>
      <c r="F1381" s="2" t="s">
        <v>69</v>
      </c>
      <c r="G1381" s="2" t="s">
        <v>77</v>
      </c>
      <c r="H1381" s="3" t="s">
        <v>8</v>
      </c>
      <c r="I1381" s="2" t="s">
        <v>71</v>
      </c>
      <c r="J1381" s="2" t="s">
        <v>333</v>
      </c>
      <c r="K1381" s="2" t="s">
        <v>168</v>
      </c>
      <c r="L1381" s="2" t="s">
        <v>24</v>
      </c>
      <c r="M1381" s="2">
        <v>1</v>
      </c>
      <c r="N1381" s="10" t="s">
        <v>875</v>
      </c>
    </row>
    <row r="1382" spans="1:14" x14ac:dyDescent="0.2">
      <c r="A1382" s="2">
        <v>50</v>
      </c>
      <c r="B1382" s="2" t="s">
        <v>2259</v>
      </c>
      <c r="C1382" s="2" t="s">
        <v>2260</v>
      </c>
      <c r="D1382" s="2" t="s">
        <v>48</v>
      </c>
      <c r="E1382" s="2" t="s">
        <v>2261</v>
      </c>
      <c r="F1382" s="2" t="s">
        <v>1573</v>
      </c>
      <c r="G1382" s="2" t="s">
        <v>2262</v>
      </c>
      <c r="H1382" s="3" t="s">
        <v>8</v>
      </c>
      <c r="I1382" s="2" t="s">
        <v>85</v>
      </c>
      <c r="J1382" s="2" t="s">
        <v>906</v>
      </c>
      <c r="K1382" s="2" t="s">
        <v>192</v>
      </c>
      <c r="L1382" s="2" t="s">
        <v>120</v>
      </c>
      <c r="M1382" s="2">
        <v>1</v>
      </c>
      <c r="N1382" s="10" t="s">
        <v>875</v>
      </c>
    </row>
    <row r="1383" spans="1:14" x14ac:dyDescent="0.2">
      <c r="A1383" s="2">
        <v>123</v>
      </c>
      <c r="B1383" s="2" t="s">
        <v>2203</v>
      </c>
      <c r="C1383" s="2" t="s">
        <v>2204</v>
      </c>
      <c r="D1383" s="2" t="s">
        <v>48</v>
      </c>
      <c r="E1383" s="2" t="s">
        <v>2205</v>
      </c>
      <c r="F1383" s="2" t="s">
        <v>57</v>
      </c>
      <c r="G1383" s="2" t="s">
        <v>2206</v>
      </c>
      <c r="H1383" s="3" t="s">
        <v>8</v>
      </c>
      <c r="I1383" s="2" t="s">
        <v>59</v>
      </c>
      <c r="J1383" s="2" t="s">
        <v>906</v>
      </c>
      <c r="K1383" s="2" t="s">
        <v>192</v>
      </c>
      <c r="L1383" s="2" t="s">
        <v>120</v>
      </c>
      <c r="M1383" s="2">
        <v>1</v>
      </c>
      <c r="N1383" s="10" t="s">
        <v>875</v>
      </c>
    </row>
    <row r="1384" spans="1:14" x14ac:dyDescent="0.2">
      <c r="A1384" s="2">
        <v>132</v>
      </c>
      <c r="B1384" s="2" t="s">
        <v>2191</v>
      </c>
      <c r="C1384" s="2" t="s">
        <v>2192</v>
      </c>
      <c r="D1384" s="2" t="s">
        <v>48</v>
      </c>
      <c r="E1384" s="2" t="s">
        <v>2193</v>
      </c>
      <c r="F1384" s="2" t="s">
        <v>842</v>
      </c>
      <c r="G1384" s="2" t="s">
        <v>2194</v>
      </c>
      <c r="H1384" s="3" t="s">
        <v>8</v>
      </c>
      <c r="I1384" s="2" t="s">
        <v>85</v>
      </c>
      <c r="J1384" s="2" t="s">
        <v>906</v>
      </c>
      <c r="K1384" s="2" t="s">
        <v>192</v>
      </c>
      <c r="L1384" s="2" t="s">
        <v>120</v>
      </c>
      <c r="M1384" s="2">
        <v>1</v>
      </c>
      <c r="N1384" s="10" t="s">
        <v>875</v>
      </c>
    </row>
    <row r="1385" spans="1:14" x14ac:dyDescent="0.2">
      <c r="A1385" s="2">
        <v>155</v>
      </c>
      <c r="B1385" s="2" t="s">
        <v>839</v>
      </c>
      <c r="C1385" s="2" t="s">
        <v>840</v>
      </c>
      <c r="D1385" s="2" t="s">
        <v>48</v>
      </c>
      <c r="E1385" s="2" t="s">
        <v>841</v>
      </c>
      <c r="F1385" s="2" t="s">
        <v>842</v>
      </c>
      <c r="G1385" s="2" t="s">
        <v>843</v>
      </c>
      <c r="H1385" s="3" t="s">
        <v>8</v>
      </c>
      <c r="I1385" s="2" t="s">
        <v>85</v>
      </c>
      <c r="J1385" s="2" t="s">
        <v>906</v>
      </c>
      <c r="K1385" s="2" t="s">
        <v>192</v>
      </c>
      <c r="L1385" s="2" t="s">
        <v>120</v>
      </c>
      <c r="M1385" s="2">
        <v>1</v>
      </c>
      <c r="N1385" s="10" t="s">
        <v>875</v>
      </c>
    </row>
    <row r="1386" spans="1:14" x14ac:dyDescent="0.2">
      <c r="A1386" s="2">
        <v>202</v>
      </c>
      <c r="B1386" s="2" t="s">
        <v>2160</v>
      </c>
      <c r="C1386" s="2" t="s">
        <v>2161</v>
      </c>
      <c r="D1386" s="2" t="s">
        <v>48</v>
      </c>
      <c r="E1386" s="2" t="s">
        <v>2162</v>
      </c>
      <c r="F1386" s="2" t="s">
        <v>285</v>
      </c>
      <c r="G1386" s="2" t="s">
        <v>2163</v>
      </c>
      <c r="H1386" s="3" t="s">
        <v>8</v>
      </c>
      <c r="I1386" s="2" t="s">
        <v>85</v>
      </c>
      <c r="J1386" s="2" t="s">
        <v>906</v>
      </c>
      <c r="K1386" s="2" t="s">
        <v>192</v>
      </c>
      <c r="L1386" s="2" t="s">
        <v>120</v>
      </c>
      <c r="M1386" s="2">
        <v>1</v>
      </c>
      <c r="N1386" s="10" t="s">
        <v>875</v>
      </c>
    </row>
    <row r="1387" spans="1:14" x14ac:dyDescent="0.2">
      <c r="A1387" s="2">
        <v>359</v>
      </c>
      <c r="B1387" s="2" t="s">
        <v>799</v>
      </c>
      <c r="C1387" s="2" t="s">
        <v>800</v>
      </c>
      <c r="D1387" s="2" t="s">
        <v>123</v>
      </c>
      <c r="E1387" s="2" t="s">
        <v>801</v>
      </c>
      <c r="F1387" s="2" t="s">
        <v>424</v>
      </c>
      <c r="G1387" s="2" t="s">
        <v>802</v>
      </c>
      <c r="H1387" s="3" t="s">
        <v>8</v>
      </c>
      <c r="I1387" s="2" t="s">
        <v>319</v>
      </c>
      <c r="J1387" s="2" t="s">
        <v>191</v>
      </c>
      <c r="K1387" s="2" t="s">
        <v>192</v>
      </c>
      <c r="L1387" s="2" t="s">
        <v>120</v>
      </c>
      <c r="M1387" s="2">
        <v>1</v>
      </c>
      <c r="N1387" s="9" t="s">
        <v>875</v>
      </c>
    </row>
    <row r="1388" spans="1:14" x14ac:dyDescent="0.2">
      <c r="A1388" s="2">
        <v>436</v>
      </c>
      <c r="B1388" s="2" t="s">
        <v>2043</v>
      </c>
      <c r="C1388" s="2" t="s">
        <v>2044</v>
      </c>
      <c r="D1388" s="2" t="s">
        <v>48</v>
      </c>
      <c r="E1388" s="2" t="s">
        <v>2045</v>
      </c>
      <c r="F1388" s="2" t="s">
        <v>765</v>
      </c>
      <c r="G1388" s="2" t="s">
        <v>2046</v>
      </c>
      <c r="H1388" s="3" t="s">
        <v>8</v>
      </c>
      <c r="I1388" s="2" t="s">
        <v>85</v>
      </c>
      <c r="J1388" s="2" t="s">
        <v>906</v>
      </c>
      <c r="K1388" s="2" t="s">
        <v>192</v>
      </c>
      <c r="L1388" s="2" t="s">
        <v>120</v>
      </c>
      <c r="M1388" s="2">
        <v>1</v>
      </c>
      <c r="N1388" s="10" t="s">
        <v>875</v>
      </c>
    </row>
    <row r="1389" spans="1:14" x14ac:dyDescent="0.2">
      <c r="A1389" s="2">
        <v>485</v>
      </c>
      <c r="B1389" s="2" t="s">
        <v>2021</v>
      </c>
      <c r="C1389" s="2" t="s">
        <v>2022</v>
      </c>
      <c r="D1389" s="2" t="s">
        <v>67</v>
      </c>
      <c r="E1389" s="2" t="s">
        <v>2023</v>
      </c>
      <c r="F1389" s="2" t="s">
        <v>2024</v>
      </c>
      <c r="G1389" s="2" t="s">
        <v>2025</v>
      </c>
      <c r="H1389" s="3" t="s">
        <v>8</v>
      </c>
      <c r="I1389" s="2" t="s">
        <v>71</v>
      </c>
      <c r="J1389" s="2" t="s">
        <v>906</v>
      </c>
      <c r="K1389" s="2" t="s">
        <v>192</v>
      </c>
      <c r="L1389" s="2" t="s">
        <v>120</v>
      </c>
      <c r="M1389" s="2">
        <v>1</v>
      </c>
      <c r="N1389" s="9" t="s">
        <v>875</v>
      </c>
    </row>
    <row r="1390" spans="1:14" x14ac:dyDescent="0.2">
      <c r="A1390" s="2">
        <v>581</v>
      </c>
      <c r="B1390" s="2" t="s">
        <v>704</v>
      </c>
      <c r="C1390" s="2" t="s">
        <v>705</v>
      </c>
      <c r="D1390" s="2" t="s">
        <v>48</v>
      </c>
      <c r="E1390" s="2" t="s">
        <v>706</v>
      </c>
      <c r="F1390" s="2" t="s">
        <v>707</v>
      </c>
      <c r="G1390" s="2" t="s">
        <v>708</v>
      </c>
      <c r="H1390" s="3" t="s">
        <v>8</v>
      </c>
      <c r="I1390" s="2" t="s">
        <v>367</v>
      </c>
      <c r="J1390" s="2" t="s">
        <v>191</v>
      </c>
      <c r="K1390" s="2" t="s">
        <v>192</v>
      </c>
      <c r="L1390" s="2" t="s">
        <v>120</v>
      </c>
      <c r="M1390" s="2">
        <v>1</v>
      </c>
      <c r="N1390" s="9" t="s">
        <v>875</v>
      </c>
    </row>
    <row r="1391" spans="1:14" x14ac:dyDescent="0.2">
      <c r="A1391" s="2">
        <v>630</v>
      </c>
      <c r="B1391" s="2" t="s">
        <v>1925</v>
      </c>
      <c r="C1391" s="2" t="s">
        <v>1926</v>
      </c>
      <c r="D1391" s="2" t="s">
        <v>123</v>
      </c>
      <c r="E1391" s="2" t="s">
        <v>1927</v>
      </c>
      <c r="F1391" s="2" t="s">
        <v>424</v>
      </c>
      <c r="G1391" s="2" t="s">
        <v>1928</v>
      </c>
      <c r="H1391" s="3" t="s">
        <v>8</v>
      </c>
      <c r="I1391" s="2" t="s">
        <v>319</v>
      </c>
      <c r="J1391" s="2" t="s">
        <v>906</v>
      </c>
      <c r="K1391" s="2" t="s">
        <v>192</v>
      </c>
      <c r="L1391" s="2" t="s">
        <v>120</v>
      </c>
      <c r="M1391" s="2">
        <v>1</v>
      </c>
      <c r="N1391" s="10" t="s">
        <v>875</v>
      </c>
    </row>
    <row r="1392" spans="1:14" x14ac:dyDescent="0.2">
      <c r="A1392" s="2">
        <v>860</v>
      </c>
      <c r="B1392" s="2" t="s">
        <v>652</v>
      </c>
      <c r="C1392" s="2" t="s">
        <v>653</v>
      </c>
      <c r="D1392" s="2" t="s">
        <v>67</v>
      </c>
      <c r="E1392" s="2" t="s">
        <v>654</v>
      </c>
      <c r="F1392" s="2" t="s">
        <v>597</v>
      </c>
      <c r="G1392" s="2" t="s">
        <v>655</v>
      </c>
      <c r="H1392" s="3" t="s">
        <v>8</v>
      </c>
      <c r="I1392" s="2" t="s">
        <v>71</v>
      </c>
      <c r="J1392" s="2" t="s">
        <v>906</v>
      </c>
      <c r="K1392" s="2" t="s">
        <v>192</v>
      </c>
      <c r="L1392" s="2" t="s">
        <v>120</v>
      </c>
      <c r="M1392" s="2">
        <v>1</v>
      </c>
      <c r="N1392" s="9" t="s">
        <v>875</v>
      </c>
    </row>
    <row r="1393" spans="1:14" x14ac:dyDescent="0.2">
      <c r="A1393" s="2">
        <v>893</v>
      </c>
      <c r="B1393" s="2" t="s">
        <v>657</v>
      </c>
      <c r="C1393" s="2" t="s">
        <v>658</v>
      </c>
      <c r="D1393" s="2" t="s">
        <v>67</v>
      </c>
      <c r="E1393" s="2" t="s">
        <v>659</v>
      </c>
      <c r="F1393" s="2" t="s">
        <v>660</v>
      </c>
      <c r="G1393" s="2" t="s">
        <v>661</v>
      </c>
      <c r="H1393" s="3" t="s">
        <v>8</v>
      </c>
      <c r="I1393" s="2" t="s">
        <v>71</v>
      </c>
      <c r="J1393" s="2" t="s">
        <v>906</v>
      </c>
      <c r="K1393" s="2" t="s">
        <v>192</v>
      </c>
      <c r="L1393" s="2" t="s">
        <v>120</v>
      </c>
      <c r="M1393" s="2">
        <v>1</v>
      </c>
      <c r="N1393" s="9" t="s">
        <v>875</v>
      </c>
    </row>
    <row r="1394" spans="1:14" x14ac:dyDescent="0.2">
      <c r="A1394" s="2">
        <v>906</v>
      </c>
      <c r="B1394" s="2" t="s">
        <v>1776</v>
      </c>
      <c r="C1394" s="2" t="s">
        <v>1777</v>
      </c>
      <c r="D1394" s="2" t="s">
        <v>67</v>
      </c>
      <c r="E1394" s="2" t="s">
        <v>1778</v>
      </c>
      <c r="F1394" s="2" t="s">
        <v>201</v>
      </c>
      <c r="G1394" s="2" t="s">
        <v>1779</v>
      </c>
      <c r="H1394" s="3" t="s">
        <v>8</v>
      </c>
      <c r="I1394" s="2" t="s">
        <v>71</v>
      </c>
      <c r="J1394" s="2" t="s">
        <v>906</v>
      </c>
      <c r="K1394" s="2" t="s">
        <v>192</v>
      </c>
      <c r="L1394" s="2" t="s">
        <v>120</v>
      </c>
      <c r="M1394" s="2">
        <v>1</v>
      </c>
      <c r="N1394" s="9" t="s">
        <v>875</v>
      </c>
    </row>
    <row r="1395" spans="1:14" x14ac:dyDescent="0.2">
      <c r="A1395" s="2">
        <v>1000</v>
      </c>
      <c r="B1395" s="2" t="s">
        <v>1735</v>
      </c>
      <c r="C1395" s="2" t="s">
        <v>1736</v>
      </c>
      <c r="D1395" s="2" t="s">
        <v>67</v>
      </c>
      <c r="E1395" s="2" t="s">
        <v>1737</v>
      </c>
      <c r="F1395" s="2" t="s">
        <v>597</v>
      </c>
      <c r="G1395" s="2" t="s">
        <v>1738</v>
      </c>
      <c r="H1395" s="3" t="s">
        <v>8</v>
      </c>
      <c r="I1395" s="2" t="s">
        <v>71</v>
      </c>
      <c r="J1395" s="2" t="s">
        <v>1096</v>
      </c>
      <c r="K1395" s="2" t="s">
        <v>192</v>
      </c>
      <c r="L1395" s="2" t="s">
        <v>120</v>
      </c>
      <c r="M1395" s="2">
        <v>1</v>
      </c>
      <c r="N1395" s="9" t="s">
        <v>875</v>
      </c>
    </row>
    <row r="1396" spans="1:14" x14ac:dyDescent="0.2">
      <c r="A1396" s="2">
        <v>1003</v>
      </c>
      <c r="B1396" s="2" t="s">
        <v>589</v>
      </c>
      <c r="C1396" s="2" t="s">
        <v>590</v>
      </c>
      <c r="D1396" s="2" t="s">
        <v>48</v>
      </c>
      <c r="E1396" s="2" t="s">
        <v>591</v>
      </c>
      <c r="F1396" s="2" t="s">
        <v>365</v>
      </c>
      <c r="G1396" s="2" t="s">
        <v>592</v>
      </c>
      <c r="H1396" s="3" t="s">
        <v>8</v>
      </c>
      <c r="I1396" s="2" t="s">
        <v>367</v>
      </c>
      <c r="J1396" s="2" t="s">
        <v>1047</v>
      </c>
      <c r="K1396" s="2" t="s">
        <v>192</v>
      </c>
      <c r="L1396" s="2" t="s">
        <v>120</v>
      </c>
      <c r="M1396" s="2">
        <v>1</v>
      </c>
      <c r="N1396" s="10" t="s">
        <v>875</v>
      </c>
    </row>
    <row r="1397" spans="1:14" x14ac:dyDescent="0.2">
      <c r="A1397" s="2">
        <v>1024</v>
      </c>
      <c r="B1397" s="2" t="s">
        <v>580</v>
      </c>
      <c r="C1397" s="2" t="s">
        <v>581</v>
      </c>
      <c r="D1397" s="2" t="s">
        <v>123</v>
      </c>
      <c r="E1397" s="2" t="s">
        <v>582</v>
      </c>
      <c r="F1397" s="2" t="s">
        <v>424</v>
      </c>
      <c r="G1397" s="2" t="s">
        <v>583</v>
      </c>
      <c r="H1397" s="3" t="s">
        <v>8</v>
      </c>
      <c r="I1397" s="2" t="s">
        <v>319</v>
      </c>
      <c r="J1397" s="2" t="s">
        <v>906</v>
      </c>
      <c r="K1397" s="2" t="s">
        <v>192</v>
      </c>
      <c r="L1397" s="2" t="s">
        <v>120</v>
      </c>
      <c r="M1397" s="2">
        <v>1</v>
      </c>
      <c r="N1397" s="10" t="s">
        <v>875</v>
      </c>
    </row>
    <row r="1398" spans="1:14" x14ac:dyDescent="0.2">
      <c r="A1398" s="2">
        <v>1029</v>
      </c>
      <c r="B1398" s="2" t="s">
        <v>1727</v>
      </c>
      <c r="C1398" s="2" t="s">
        <v>1728</v>
      </c>
      <c r="D1398" s="2" t="s">
        <v>48</v>
      </c>
      <c r="E1398" s="2" t="s">
        <v>1729</v>
      </c>
      <c r="F1398" s="2" t="s">
        <v>1295</v>
      </c>
      <c r="G1398" s="2" t="s">
        <v>1730</v>
      </c>
      <c r="H1398" s="3" t="s">
        <v>8</v>
      </c>
      <c r="I1398" s="2" t="s">
        <v>367</v>
      </c>
      <c r="J1398" s="2" t="s">
        <v>906</v>
      </c>
      <c r="K1398" s="2" t="s">
        <v>192</v>
      </c>
      <c r="L1398" s="2" t="s">
        <v>120</v>
      </c>
      <c r="M1398" s="2">
        <v>1</v>
      </c>
      <c r="N1398" s="10" t="s">
        <v>875</v>
      </c>
    </row>
    <row r="1399" spans="1:14" x14ac:dyDescent="0.2">
      <c r="A1399" s="2">
        <v>1139</v>
      </c>
      <c r="B1399" s="2" t="s">
        <v>565</v>
      </c>
      <c r="C1399" s="2" t="s">
        <v>566</v>
      </c>
      <c r="D1399" s="2" t="s">
        <v>187</v>
      </c>
      <c r="E1399" s="2" t="s">
        <v>567</v>
      </c>
      <c r="F1399" s="2" t="s">
        <v>568</v>
      </c>
      <c r="G1399" s="2" t="s">
        <v>569</v>
      </c>
      <c r="H1399" s="3" t="s">
        <v>8</v>
      </c>
      <c r="I1399" s="2" t="s">
        <v>249</v>
      </c>
      <c r="J1399" s="2" t="s">
        <v>906</v>
      </c>
      <c r="K1399" s="2" t="s">
        <v>192</v>
      </c>
      <c r="L1399" s="2" t="s">
        <v>120</v>
      </c>
      <c r="M1399" s="2">
        <v>1</v>
      </c>
      <c r="N1399" s="10" t="s">
        <v>875</v>
      </c>
    </row>
    <row r="1400" spans="1:14" x14ac:dyDescent="0.2">
      <c r="A1400" s="2">
        <v>1189</v>
      </c>
      <c r="B1400" s="2" t="s">
        <v>1642</v>
      </c>
      <c r="C1400" s="2" t="s">
        <v>1643</v>
      </c>
      <c r="D1400" s="2" t="s">
        <v>48</v>
      </c>
      <c r="E1400" s="2" t="s">
        <v>1644</v>
      </c>
      <c r="F1400" s="2" t="s">
        <v>1645</v>
      </c>
      <c r="G1400" s="2" t="s">
        <v>1646</v>
      </c>
      <c r="H1400" s="3" t="s">
        <v>8</v>
      </c>
      <c r="I1400" s="2" t="s">
        <v>367</v>
      </c>
      <c r="J1400" s="2" t="s">
        <v>906</v>
      </c>
      <c r="K1400" s="2" t="s">
        <v>192</v>
      </c>
      <c r="L1400" s="2" t="s">
        <v>120</v>
      </c>
      <c r="M1400" s="2">
        <v>1</v>
      </c>
      <c r="N1400" s="10" t="s">
        <v>875</v>
      </c>
    </row>
    <row r="1401" spans="1:14" x14ac:dyDescent="0.2">
      <c r="A1401" s="2">
        <v>1272</v>
      </c>
      <c r="B1401" s="2" t="s">
        <v>1576</v>
      </c>
      <c r="C1401" s="2" t="s">
        <v>1577</v>
      </c>
      <c r="D1401" s="2" t="s">
        <v>48</v>
      </c>
      <c r="E1401" s="2" t="s">
        <v>1578</v>
      </c>
      <c r="F1401" s="2" t="s">
        <v>1530</v>
      </c>
      <c r="G1401" s="2" t="s">
        <v>1579</v>
      </c>
      <c r="H1401" s="3" t="s">
        <v>8</v>
      </c>
      <c r="I1401" s="2" t="s">
        <v>367</v>
      </c>
      <c r="J1401" s="2" t="s">
        <v>906</v>
      </c>
      <c r="K1401" s="2" t="s">
        <v>192</v>
      </c>
      <c r="L1401" s="2" t="s">
        <v>120</v>
      </c>
      <c r="M1401" s="2">
        <v>1</v>
      </c>
      <c r="N1401" s="10" t="s">
        <v>875</v>
      </c>
    </row>
    <row r="1402" spans="1:14" x14ac:dyDescent="0.2">
      <c r="A1402" s="2">
        <v>1302</v>
      </c>
      <c r="B1402" s="2" t="s">
        <v>1554</v>
      </c>
      <c r="C1402" s="2" t="s">
        <v>1555</v>
      </c>
      <c r="D1402" s="2" t="s">
        <v>372</v>
      </c>
      <c r="E1402" s="2" t="s">
        <v>1556</v>
      </c>
      <c r="F1402" s="2" t="s">
        <v>374</v>
      </c>
      <c r="G1402" s="2" t="s">
        <v>1557</v>
      </c>
      <c r="H1402" s="3" t="s">
        <v>8</v>
      </c>
      <c r="I1402" s="2" t="s">
        <v>319</v>
      </c>
      <c r="J1402" s="2" t="s">
        <v>906</v>
      </c>
      <c r="K1402" s="2" t="s">
        <v>192</v>
      </c>
      <c r="L1402" s="2" t="s">
        <v>120</v>
      </c>
      <c r="M1402" s="2">
        <v>1</v>
      </c>
      <c r="N1402" s="10" t="s">
        <v>875</v>
      </c>
    </row>
    <row r="1403" spans="1:14" x14ac:dyDescent="0.2">
      <c r="A1403" s="2">
        <v>1322</v>
      </c>
      <c r="B1403" s="2" t="s">
        <v>1550</v>
      </c>
      <c r="C1403" s="2" t="s">
        <v>1551</v>
      </c>
      <c r="D1403" s="2" t="s">
        <v>48</v>
      </c>
      <c r="E1403" s="2" t="s">
        <v>1552</v>
      </c>
      <c r="F1403" s="2" t="s">
        <v>1479</v>
      </c>
      <c r="G1403" s="2" t="s">
        <v>1553</v>
      </c>
      <c r="H1403" s="3" t="s">
        <v>8</v>
      </c>
      <c r="I1403" s="2" t="s">
        <v>367</v>
      </c>
      <c r="J1403" s="2" t="s">
        <v>906</v>
      </c>
      <c r="K1403" s="2" t="s">
        <v>192</v>
      </c>
      <c r="L1403" s="2" t="s">
        <v>120</v>
      </c>
      <c r="M1403" s="2">
        <v>1</v>
      </c>
      <c r="N1403" s="10" t="s">
        <v>875</v>
      </c>
    </row>
    <row r="1404" spans="1:14" x14ac:dyDescent="0.2">
      <c r="A1404" s="2">
        <v>1368</v>
      </c>
      <c r="B1404" s="2" t="s">
        <v>1523</v>
      </c>
      <c r="C1404" s="2" t="s">
        <v>1524</v>
      </c>
      <c r="D1404" s="2" t="s">
        <v>48</v>
      </c>
      <c r="E1404" s="2" t="s">
        <v>1525</v>
      </c>
      <c r="F1404" s="2" t="s">
        <v>1267</v>
      </c>
      <c r="G1404" s="2" t="s">
        <v>1526</v>
      </c>
      <c r="H1404" s="3" t="s">
        <v>8</v>
      </c>
      <c r="I1404" s="2" t="s">
        <v>367</v>
      </c>
      <c r="J1404" s="2" t="s">
        <v>906</v>
      </c>
      <c r="K1404" s="2" t="s">
        <v>192</v>
      </c>
      <c r="L1404" s="2" t="s">
        <v>120</v>
      </c>
      <c r="M1404" s="2">
        <v>1</v>
      </c>
      <c r="N1404" s="10" t="s">
        <v>875</v>
      </c>
    </row>
    <row r="1405" spans="1:14" x14ac:dyDescent="0.2">
      <c r="A1405" s="2">
        <v>1419</v>
      </c>
      <c r="B1405" s="2" t="s">
        <v>531</v>
      </c>
      <c r="C1405" s="2" t="s">
        <v>532</v>
      </c>
      <c r="D1405" s="2" t="s">
        <v>187</v>
      </c>
      <c r="E1405" s="2" t="s">
        <v>533</v>
      </c>
      <c r="F1405" s="2" t="s">
        <v>292</v>
      </c>
      <c r="G1405" s="2" t="s">
        <v>534</v>
      </c>
      <c r="H1405" s="3" t="s">
        <v>8</v>
      </c>
      <c r="I1405" s="2" t="s">
        <v>367</v>
      </c>
      <c r="J1405" s="2" t="s">
        <v>906</v>
      </c>
      <c r="K1405" s="2" t="s">
        <v>192</v>
      </c>
      <c r="L1405" s="2" t="s">
        <v>120</v>
      </c>
      <c r="M1405" s="2">
        <v>1</v>
      </c>
      <c r="N1405" s="10" t="s">
        <v>875</v>
      </c>
    </row>
    <row r="1406" spans="1:14" x14ac:dyDescent="0.2">
      <c r="A1406" s="2">
        <v>1470</v>
      </c>
      <c r="B1406" s="2" t="s">
        <v>1486</v>
      </c>
      <c r="C1406" s="2" t="s">
        <v>1487</v>
      </c>
      <c r="D1406" s="2" t="s">
        <v>48</v>
      </c>
      <c r="E1406" s="2" t="s">
        <v>1488</v>
      </c>
      <c r="F1406" s="2" t="s">
        <v>1479</v>
      </c>
      <c r="G1406" s="2" t="s">
        <v>1489</v>
      </c>
      <c r="H1406" s="3" t="s">
        <v>8</v>
      </c>
      <c r="I1406" s="2" t="s">
        <v>713</v>
      </c>
      <c r="J1406" s="2" t="s">
        <v>906</v>
      </c>
      <c r="K1406" s="2" t="s">
        <v>192</v>
      </c>
      <c r="L1406" s="2" t="s">
        <v>120</v>
      </c>
      <c r="M1406" s="2">
        <v>1</v>
      </c>
      <c r="N1406" s="10" t="s">
        <v>875</v>
      </c>
    </row>
    <row r="1407" spans="1:14" x14ac:dyDescent="0.2">
      <c r="A1407" s="2">
        <v>1481</v>
      </c>
      <c r="B1407" s="2" t="s">
        <v>1476</v>
      </c>
      <c r="C1407" s="2" t="s">
        <v>1477</v>
      </c>
      <c r="D1407" s="2" t="s">
        <v>48</v>
      </c>
      <c r="E1407" s="2" t="s">
        <v>1478</v>
      </c>
      <c r="F1407" s="2" t="s">
        <v>1479</v>
      </c>
      <c r="G1407" s="2" t="s">
        <v>1480</v>
      </c>
      <c r="H1407" s="3" t="s">
        <v>8</v>
      </c>
      <c r="I1407" s="2" t="s">
        <v>367</v>
      </c>
      <c r="J1407" s="2" t="s">
        <v>906</v>
      </c>
      <c r="K1407" s="2" t="s">
        <v>192</v>
      </c>
      <c r="L1407" s="2" t="s">
        <v>120</v>
      </c>
      <c r="M1407" s="2">
        <v>1</v>
      </c>
      <c r="N1407" s="10" t="s">
        <v>875</v>
      </c>
    </row>
    <row r="1408" spans="1:14" x14ac:dyDescent="0.2">
      <c r="A1408" s="2">
        <v>1486</v>
      </c>
      <c r="B1408" s="2" t="s">
        <v>517</v>
      </c>
      <c r="C1408" s="2" t="s">
        <v>518</v>
      </c>
      <c r="D1408" s="2" t="s">
        <v>39</v>
      </c>
      <c r="E1408" s="2" t="s">
        <v>519</v>
      </c>
      <c r="F1408" s="2" t="s">
        <v>520</v>
      </c>
      <c r="G1408" s="2" t="s">
        <v>521</v>
      </c>
      <c r="H1408" s="3" t="s">
        <v>8</v>
      </c>
      <c r="I1408" s="2" t="s">
        <v>249</v>
      </c>
      <c r="J1408" s="2" t="s">
        <v>191</v>
      </c>
      <c r="K1408" s="2" t="s">
        <v>192</v>
      </c>
      <c r="L1408" s="2" t="s">
        <v>120</v>
      </c>
      <c r="M1408" s="2">
        <v>1</v>
      </c>
      <c r="N1408" s="9" t="s">
        <v>875</v>
      </c>
    </row>
    <row r="1409" spans="1:14" x14ac:dyDescent="0.2">
      <c r="A1409" s="2">
        <v>1561</v>
      </c>
      <c r="B1409" s="2" t="s">
        <v>1446</v>
      </c>
      <c r="C1409" s="2" t="s">
        <v>1447</v>
      </c>
      <c r="D1409" s="2" t="s">
        <v>48</v>
      </c>
      <c r="E1409" s="2" t="s">
        <v>503</v>
      </c>
      <c r="F1409" s="2" t="s">
        <v>132</v>
      </c>
      <c r="G1409" s="2" t="s">
        <v>1448</v>
      </c>
      <c r="H1409" s="3" t="s">
        <v>8</v>
      </c>
      <c r="I1409" s="2" t="s">
        <v>85</v>
      </c>
      <c r="J1409" s="2" t="s">
        <v>906</v>
      </c>
      <c r="K1409" s="2" t="s">
        <v>192</v>
      </c>
      <c r="L1409" s="2" t="s">
        <v>120</v>
      </c>
      <c r="M1409" s="2">
        <v>1</v>
      </c>
      <c r="N1409" s="10" t="s">
        <v>875</v>
      </c>
    </row>
    <row r="1410" spans="1:14" x14ac:dyDescent="0.2">
      <c r="A1410" s="2">
        <v>1664</v>
      </c>
      <c r="B1410" s="2" t="s">
        <v>1385</v>
      </c>
      <c r="C1410" s="2" t="s">
        <v>1386</v>
      </c>
      <c r="D1410" s="2" t="s">
        <v>48</v>
      </c>
      <c r="E1410" s="2" t="s">
        <v>1387</v>
      </c>
      <c r="F1410" s="2" t="s">
        <v>100</v>
      </c>
      <c r="G1410" s="2" t="s">
        <v>1388</v>
      </c>
      <c r="H1410" s="3" t="s">
        <v>8</v>
      </c>
      <c r="I1410" s="2" t="s">
        <v>85</v>
      </c>
      <c r="J1410" s="2" t="s">
        <v>906</v>
      </c>
      <c r="K1410" s="2" t="s">
        <v>192</v>
      </c>
      <c r="L1410" s="2" t="s">
        <v>120</v>
      </c>
      <c r="M1410" s="2">
        <v>1</v>
      </c>
      <c r="N1410" s="10" t="s">
        <v>875</v>
      </c>
    </row>
    <row r="1411" spans="1:14" x14ac:dyDescent="0.2">
      <c r="A1411" s="2">
        <v>1728</v>
      </c>
      <c r="B1411" s="2" t="s">
        <v>434</v>
      </c>
      <c r="C1411" s="2" t="s">
        <v>435</v>
      </c>
      <c r="D1411" s="2" t="s">
        <v>81</v>
      </c>
      <c r="E1411" s="2" t="s">
        <v>436</v>
      </c>
      <c r="F1411" s="2" t="s">
        <v>424</v>
      </c>
      <c r="G1411" s="2" t="s">
        <v>437</v>
      </c>
      <c r="H1411" s="3" t="s">
        <v>8</v>
      </c>
      <c r="I1411" s="2" t="s">
        <v>319</v>
      </c>
      <c r="J1411" s="2" t="s">
        <v>191</v>
      </c>
      <c r="K1411" s="2" t="s">
        <v>192</v>
      </c>
      <c r="L1411" s="2" t="s">
        <v>120</v>
      </c>
      <c r="M1411" s="2">
        <v>1</v>
      </c>
      <c r="N1411" s="9" t="s">
        <v>875</v>
      </c>
    </row>
    <row r="1412" spans="1:14" x14ac:dyDescent="0.2">
      <c r="A1412" s="2">
        <v>1881</v>
      </c>
      <c r="B1412" s="2" t="s">
        <v>404</v>
      </c>
      <c r="C1412" s="2" t="s">
        <v>405</v>
      </c>
      <c r="D1412" s="2" t="s">
        <v>315</v>
      </c>
      <c r="E1412" s="2" t="s">
        <v>406</v>
      </c>
      <c r="F1412" s="2" t="s">
        <v>407</v>
      </c>
      <c r="G1412" s="2" t="s">
        <v>408</v>
      </c>
      <c r="H1412" s="3" t="s">
        <v>8</v>
      </c>
      <c r="I1412" s="2" t="s">
        <v>319</v>
      </c>
      <c r="J1412" s="2" t="s">
        <v>906</v>
      </c>
      <c r="K1412" s="2" t="s">
        <v>192</v>
      </c>
      <c r="L1412" s="2" t="s">
        <v>120</v>
      </c>
      <c r="M1412" s="2">
        <v>1</v>
      </c>
      <c r="N1412" s="9" t="s">
        <v>875</v>
      </c>
    </row>
    <row r="1413" spans="1:14" x14ac:dyDescent="0.2">
      <c r="A1413" s="2">
        <v>1907</v>
      </c>
      <c r="B1413" s="2" t="s">
        <v>400</v>
      </c>
      <c r="C1413" s="2" t="s">
        <v>401</v>
      </c>
      <c r="D1413" s="2" t="s">
        <v>123</v>
      </c>
      <c r="E1413" s="2" t="s">
        <v>402</v>
      </c>
      <c r="F1413" s="2" t="s">
        <v>325</v>
      </c>
      <c r="G1413" s="2" t="s">
        <v>403</v>
      </c>
      <c r="H1413" s="3" t="s">
        <v>8</v>
      </c>
      <c r="I1413" s="2" t="s">
        <v>319</v>
      </c>
      <c r="J1413" s="2" t="s">
        <v>191</v>
      </c>
      <c r="K1413" s="2" t="s">
        <v>192</v>
      </c>
      <c r="L1413" s="2" t="s">
        <v>120</v>
      </c>
      <c r="M1413" s="2">
        <v>1</v>
      </c>
      <c r="N1413" s="9" t="s">
        <v>875</v>
      </c>
    </row>
    <row r="1414" spans="1:14" x14ac:dyDescent="0.2">
      <c r="A1414" s="2">
        <v>1917</v>
      </c>
      <c r="B1414" s="2" t="s">
        <v>390</v>
      </c>
      <c r="C1414" s="2" t="s">
        <v>391</v>
      </c>
      <c r="D1414" s="2" t="s">
        <v>27</v>
      </c>
      <c r="E1414" s="2" t="s">
        <v>392</v>
      </c>
      <c r="F1414" s="2" t="s">
        <v>393</v>
      </c>
      <c r="G1414" s="2" t="s">
        <v>394</v>
      </c>
      <c r="H1414" s="3" t="s">
        <v>8</v>
      </c>
      <c r="I1414" s="2" t="s">
        <v>31</v>
      </c>
      <c r="J1414" s="2" t="s">
        <v>906</v>
      </c>
      <c r="K1414" s="2" t="s">
        <v>192</v>
      </c>
      <c r="L1414" s="2" t="s">
        <v>120</v>
      </c>
      <c r="M1414" s="2">
        <v>1</v>
      </c>
      <c r="N1414" s="10" t="s">
        <v>875</v>
      </c>
    </row>
    <row r="1415" spans="1:14" x14ac:dyDescent="0.2">
      <c r="A1415" s="2">
        <v>1927</v>
      </c>
      <c r="B1415" s="2" t="s">
        <v>1292</v>
      </c>
      <c r="C1415" s="2" t="s">
        <v>1293</v>
      </c>
      <c r="D1415" s="2" t="s">
        <v>81</v>
      </c>
      <c r="E1415" s="2" t="s">
        <v>1294</v>
      </c>
      <c r="F1415" s="2" t="s">
        <v>1295</v>
      </c>
      <c r="G1415" s="2" t="s">
        <v>1296</v>
      </c>
      <c r="H1415" s="3" t="s">
        <v>8</v>
      </c>
      <c r="I1415" s="2" t="s">
        <v>367</v>
      </c>
      <c r="J1415" s="2" t="s">
        <v>906</v>
      </c>
      <c r="K1415" s="2" t="s">
        <v>192</v>
      </c>
      <c r="L1415" s="2" t="s">
        <v>120</v>
      </c>
      <c r="M1415" s="2">
        <v>1</v>
      </c>
      <c r="N1415" s="10" t="s">
        <v>875</v>
      </c>
    </row>
    <row r="1416" spans="1:14" x14ac:dyDescent="0.2">
      <c r="A1416" s="2">
        <v>1938</v>
      </c>
      <c r="B1416" s="2" t="s">
        <v>380</v>
      </c>
      <c r="C1416" s="2" t="s">
        <v>381</v>
      </c>
      <c r="D1416" s="2" t="s">
        <v>187</v>
      </c>
      <c r="E1416" s="2" t="s">
        <v>382</v>
      </c>
      <c r="F1416" s="2" t="s">
        <v>383</v>
      </c>
      <c r="G1416" s="2" t="s">
        <v>384</v>
      </c>
      <c r="H1416" s="3" t="s">
        <v>8</v>
      </c>
      <c r="I1416" s="2" t="s">
        <v>197</v>
      </c>
      <c r="J1416" s="2" t="s">
        <v>906</v>
      </c>
      <c r="K1416" s="2" t="s">
        <v>192</v>
      </c>
      <c r="L1416" s="2" t="s">
        <v>120</v>
      </c>
      <c r="M1416" s="2">
        <v>1</v>
      </c>
      <c r="N1416" s="10" t="s">
        <v>875</v>
      </c>
    </row>
    <row r="1417" spans="1:14" x14ac:dyDescent="0.2">
      <c r="A1417" s="2">
        <v>1986</v>
      </c>
      <c r="B1417" s="2" t="s">
        <v>1244</v>
      </c>
      <c r="C1417" s="2" t="s">
        <v>1245</v>
      </c>
      <c r="D1417" s="2" t="s">
        <v>48</v>
      </c>
      <c r="E1417" s="2" t="s">
        <v>1246</v>
      </c>
      <c r="F1417" s="2" t="s">
        <v>1247</v>
      </c>
      <c r="G1417" s="2" t="s">
        <v>1248</v>
      </c>
      <c r="H1417" s="3" t="s">
        <v>8</v>
      </c>
      <c r="I1417" s="2" t="s">
        <v>367</v>
      </c>
      <c r="J1417" s="2" t="s">
        <v>906</v>
      </c>
      <c r="K1417" s="2" t="s">
        <v>192</v>
      </c>
      <c r="L1417" s="2" t="s">
        <v>120</v>
      </c>
      <c r="M1417" s="2">
        <v>1</v>
      </c>
      <c r="N1417" s="10" t="s">
        <v>875</v>
      </c>
    </row>
    <row r="1418" spans="1:14" x14ac:dyDescent="0.2">
      <c r="A1418" s="2">
        <v>2036</v>
      </c>
      <c r="B1418" s="2" t="s">
        <v>313</v>
      </c>
      <c r="C1418" s="2" t="s">
        <v>314</v>
      </c>
      <c r="D1418" s="2" t="s">
        <v>315</v>
      </c>
      <c r="E1418" s="2" t="s">
        <v>316</v>
      </c>
      <c r="F1418" s="2" t="s">
        <v>317</v>
      </c>
      <c r="G1418" s="2" t="s">
        <v>318</v>
      </c>
      <c r="H1418" s="3" t="s">
        <v>8</v>
      </c>
      <c r="I1418" s="2" t="s">
        <v>319</v>
      </c>
      <c r="J1418" s="2" t="s">
        <v>906</v>
      </c>
      <c r="K1418" s="2" t="s">
        <v>192</v>
      </c>
      <c r="L1418" s="2" t="s">
        <v>120</v>
      </c>
      <c r="M1418" s="2">
        <v>1</v>
      </c>
      <c r="N1418" s="9" t="s">
        <v>875</v>
      </c>
    </row>
    <row r="1419" spans="1:14" x14ac:dyDescent="0.2">
      <c r="A1419" s="2">
        <v>2069</v>
      </c>
      <c r="B1419" s="2" t="s">
        <v>1222</v>
      </c>
      <c r="C1419" s="2" t="s">
        <v>1223</v>
      </c>
      <c r="D1419" s="2" t="s">
        <v>187</v>
      </c>
      <c r="E1419" s="2" t="s">
        <v>1224</v>
      </c>
      <c r="F1419" s="2" t="s">
        <v>224</v>
      </c>
      <c r="G1419" s="2" t="s">
        <v>1225</v>
      </c>
      <c r="H1419" s="3" t="s">
        <v>8</v>
      </c>
      <c r="I1419" s="2" t="s">
        <v>249</v>
      </c>
      <c r="J1419" s="2" t="s">
        <v>906</v>
      </c>
      <c r="K1419" s="2" t="s">
        <v>192</v>
      </c>
      <c r="L1419" s="2" t="s">
        <v>120</v>
      </c>
      <c r="M1419" s="2">
        <v>1</v>
      </c>
      <c r="N1419" s="10" t="s">
        <v>875</v>
      </c>
    </row>
    <row r="1420" spans="1:14" x14ac:dyDescent="0.2">
      <c r="A1420" s="2">
        <v>2086</v>
      </c>
      <c r="B1420" s="2" t="s">
        <v>1212</v>
      </c>
      <c r="C1420" s="2" t="s">
        <v>1213</v>
      </c>
      <c r="D1420" s="2" t="s">
        <v>48</v>
      </c>
      <c r="E1420" s="2" t="s">
        <v>1214</v>
      </c>
      <c r="F1420" s="2" t="s">
        <v>280</v>
      </c>
      <c r="G1420" s="2" t="s">
        <v>1215</v>
      </c>
      <c r="H1420" s="3" t="s">
        <v>8</v>
      </c>
      <c r="I1420" s="2" t="s">
        <v>85</v>
      </c>
      <c r="J1420" s="2" t="s">
        <v>906</v>
      </c>
      <c r="K1420" s="2" t="s">
        <v>192</v>
      </c>
      <c r="L1420" s="2" t="s">
        <v>120</v>
      </c>
      <c r="M1420" s="2">
        <v>1</v>
      </c>
      <c r="N1420" s="10" t="s">
        <v>875</v>
      </c>
    </row>
    <row r="1421" spans="1:14" x14ac:dyDescent="0.2">
      <c r="A1421" s="2">
        <v>2090</v>
      </c>
      <c r="B1421" s="2" t="s">
        <v>1200</v>
      </c>
      <c r="C1421" s="2" t="s">
        <v>1201</v>
      </c>
      <c r="D1421" s="2" t="s">
        <v>48</v>
      </c>
      <c r="E1421" s="2" t="s">
        <v>1202</v>
      </c>
      <c r="F1421" s="2" t="s">
        <v>280</v>
      </c>
      <c r="G1421" s="2" t="s">
        <v>1203</v>
      </c>
      <c r="H1421" s="3" t="s">
        <v>8</v>
      </c>
      <c r="I1421" s="2" t="s">
        <v>85</v>
      </c>
      <c r="J1421" s="2" t="s">
        <v>1047</v>
      </c>
      <c r="K1421" s="2" t="s">
        <v>192</v>
      </c>
      <c r="L1421" s="2" t="s">
        <v>120</v>
      </c>
      <c r="M1421" s="2">
        <v>1</v>
      </c>
      <c r="N1421" s="10" t="s">
        <v>875</v>
      </c>
    </row>
    <row r="1422" spans="1:14" x14ac:dyDescent="0.2">
      <c r="A1422" s="2">
        <v>2145</v>
      </c>
      <c r="B1422" s="2" t="s">
        <v>258</v>
      </c>
      <c r="C1422" s="2" t="s">
        <v>259</v>
      </c>
      <c r="D1422" s="2" t="s">
        <v>187</v>
      </c>
      <c r="E1422" s="2" t="s">
        <v>260</v>
      </c>
      <c r="F1422" s="2" t="s">
        <v>261</v>
      </c>
      <c r="G1422" s="2" t="s">
        <v>262</v>
      </c>
      <c r="H1422" s="3" t="s">
        <v>8</v>
      </c>
      <c r="I1422" s="2" t="s">
        <v>180</v>
      </c>
      <c r="J1422" s="2" t="s">
        <v>906</v>
      </c>
      <c r="K1422" s="2" t="s">
        <v>192</v>
      </c>
      <c r="L1422" s="2" t="s">
        <v>120</v>
      </c>
      <c r="M1422" s="2">
        <v>1</v>
      </c>
      <c r="N1422" s="10" t="s">
        <v>875</v>
      </c>
    </row>
    <row r="1423" spans="1:14" x14ac:dyDescent="0.2">
      <c r="A1423" s="2">
        <v>2155</v>
      </c>
      <c r="B1423" s="2" t="s">
        <v>244</v>
      </c>
      <c r="C1423" s="2" t="s">
        <v>245</v>
      </c>
      <c r="D1423" s="2" t="s">
        <v>39</v>
      </c>
      <c r="E1423" s="2" t="s">
        <v>246</v>
      </c>
      <c r="F1423" s="2" t="s">
        <v>247</v>
      </c>
      <c r="G1423" s="2" t="s">
        <v>248</v>
      </c>
      <c r="H1423" s="3" t="s">
        <v>8</v>
      </c>
      <c r="I1423" s="2" t="s">
        <v>249</v>
      </c>
      <c r="J1423" s="2" t="s">
        <v>906</v>
      </c>
      <c r="K1423" s="2" t="s">
        <v>192</v>
      </c>
      <c r="L1423" s="2" t="s">
        <v>120</v>
      </c>
      <c r="M1423" s="2">
        <v>1</v>
      </c>
      <c r="N1423" s="10" t="s">
        <v>875</v>
      </c>
    </row>
    <row r="1424" spans="1:14" x14ac:dyDescent="0.2">
      <c r="A1424" s="2">
        <v>2202</v>
      </c>
      <c r="B1424" s="2" t="s">
        <v>1133</v>
      </c>
      <c r="C1424" s="2" t="s">
        <v>1134</v>
      </c>
      <c r="D1424" s="2" t="s">
        <v>48</v>
      </c>
      <c r="E1424" s="2" t="s">
        <v>1135</v>
      </c>
      <c r="F1424" s="2" t="s">
        <v>995</v>
      </c>
      <c r="G1424" s="2" t="s">
        <v>1136</v>
      </c>
      <c r="H1424" s="3" t="s">
        <v>8</v>
      </c>
      <c r="I1424" s="2" t="s">
        <v>85</v>
      </c>
      <c r="J1424" s="2" t="s">
        <v>1047</v>
      </c>
      <c r="K1424" s="2" t="s">
        <v>192</v>
      </c>
      <c r="L1424" s="2" t="s">
        <v>120</v>
      </c>
      <c r="M1424" s="2">
        <v>1</v>
      </c>
      <c r="N1424" s="10" t="s">
        <v>875</v>
      </c>
    </row>
    <row r="1425" spans="1:14" x14ac:dyDescent="0.2">
      <c r="A1425" s="2">
        <v>2214</v>
      </c>
      <c r="B1425" s="2" t="s">
        <v>216</v>
      </c>
      <c r="C1425" s="2" t="s">
        <v>217</v>
      </c>
      <c r="D1425" s="2" t="s">
        <v>67</v>
      </c>
      <c r="E1425" s="2" t="s">
        <v>218</v>
      </c>
      <c r="F1425" s="2" t="s">
        <v>219</v>
      </c>
      <c r="G1425" s="2" t="s">
        <v>220</v>
      </c>
      <c r="H1425" s="3" t="s">
        <v>8</v>
      </c>
      <c r="I1425" s="2" t="s">
        <v>71</v>
      </c>
      <c r="J1425" s="2" t="s">
        <v>906</v>
      </c>
      <c r="K1425" s="2" t="s">
        <v>192</v>
      </c>
      <c r="L1425" s="2" t="s">
        <v>120</v>
      </c>
      <c r="M1425" s="2">
        <v>1</v>
      </c>
      <c r="N1425" s="9" t="s">
        <v>875</v>
      </c>
    </row>
    <row r="1426" spans="1:14" x14ac:dyDescent="0.2">
      <c r="A1426" s="2">
        <v>2244</v>
      </c>
      <c r="B1426" s="2" t="s">
        <v>193</v>
      </c>
      <c r="C1426" s="2" t="s">
        <v>194</v>
      </c>
      <c r="D1426" s="2" t="s">
        <v>187</v>
      </c>
      <c r="E1426" s="2" t="s">
        <v>195</v>
      </c>
      <c r="F1426" s="2" t="s">
        <v>189</v>
      </c>
      <c r="G1426" s="2" t="s">
        <v>196</v>
      </c>
      <c r="H1426" s="3" t="s">
        <v>8</v>
      </c>
      <c r="I1426" s="2" t="s">
        <v>197</v>
      </c>
      <c r="J1426" s="2" t="s">
        <v>906</v>
      </c>
      <c r="K1426" s="2" t="s">
        <v>192</v>
      </c>
      <c r="L1426" s="2" t="s">
        <v>120</v>
      </c>
      <c r="M1426" s="2">
        <v>1</v>
      </c>
      <c r="N1426" s="10" t="s">
        <v>875</v>
      </c>
    </row>
    <row r="1427" spans="1:14" x14ac:dyDescent="0.2">
      <c r="A1427" s="2">
        <v>2248</v>
      </c>
      <c r="B1427" s="2" t="s">
        <v>203</v>
      </c>
      <c r="C1427" s="2" t="s">
        <v>204</v>
      </c>
      <c r="D1427" s="2" t="s">
        <v>176</v>
      </c>
      <c r="E1427" s="2" t="s">
        <v>205</v>
      </c>
      <c r="F1427" s="2" t="s">
        <v>206</v>
      </c>
      <c r="G1427" s="2" t="s">
        <v>207</v>
      </c>
      <c r="H1427" s="3" t="s">
        <v>8</v>
      </c>
      <c r="I1427" s="2" t="s">
        <v>180</v>
      </c>
      <c r="J1427" s="2" t="s">
        <v>1047</v>
      </c>
      <c r="K1427" s="2" t="s">
        <v>192</v>
      </c>
      <c r="L1427" s="2" t="s">
        <v>120</v>
      </c>
      <c r="M1427" s="2">
        <v>1</v>
      </c>
      <c r="N1427" s="9" t="s">
        <v>875</v>
      </c>
    </row>
    <row r="1428" spans="1:14" x14ac:dyDescent="0.2">
      <c r="A1428" s="2">
        <v>2257</v>
      </c>
      <c r="B1428" s="2" t="s">
        <v>1103</v>
      </c>
      <c r="C1428" s="2" t="s">
        <v>1104</v>
      </c>
      <c r="D1428" s="2" t="s">
        <v>187</v>
      </c>
      <c r="E1428" s="2" t="s">
        <v>1105</v>
      </c>
      <c r="F1428" s="2" t="s">
        <v>1106</v>
      </c>
      <c r="G1428" s="2" t="s">
        <v>1107</v>
      </c>
      <c r="H1428" s="3" t="s">
        <v>8</v>
      </c>
      <c r="I1428" s="2" t="s">
        <v>197</v>
      </c>
      <c r="J1428" s="2" t="s">
        <v>906</v>
      </c>
      <c r="K1428" s="2" t="s">
        <v>192</v>
      </c>
      <c r="L1428" s="2" t="s">
        <v>120</v>
      </c>
      <c r="M1428" s="2">
        <v>1</v>
      </c>
      <c r="N1428" s="10" t="s">
        <v>875</v>
      </c>
    </row>
    <row r="1429" spans="1:14" x14ac:dyDescent="0.2">
      <c r="A1429" s="2">
        <v>2265</v>
      </c>
      <c r="B1429" s="2" t="s">
        <v>185</v>
      </c>
      <c r="C1429" s="2" t="s">
        <v>186</v>
      </c>
      <c r="D1429" s="2" t="s">
        <v>187</v>
      </c>
      <c r="E1429" s="2" t="s">
        <v>188</v>
      </c>
      <c r="F1429" s="2" t="s">
        <v>189</v>
      </c>
      <c r="G1429" s="2" t="s">
        <v>190</v>
      </c>
      <c r="H1429" s="3" t="s">
        <v>8</v>
      </c>
      <c r="I1429" s="2" t="s">
        <v>17</v>
      </c>
      <c r="J1429" s="2" t="s">
        <v>1096</v>
      </c>
      <c r="K1429" s="2" t="s">
        <v>192</v>
      </c>
      <c r="L1429" s="2" t="s">
        <v>120</v>
      </c>
      <c r="M1429" s="2">
        <v>1</v>
      </c>
      <c r="N1429" s="10" t="s">
        <v>875</v>
      </c>
    </row>
    <row r="1430" spans="1:14" x14ac:dyDescent="0.2">
      <c r="A1430" s="2">
        <v>2266</v>
      </c>
      <c r="B1430" s="2" t="s">
        <v>185</v>
      </c>
      <c r="C1430" s="2" t="s">
        <v>186</v>
      </c>
      <c r="D1430" s="2" t="s">
        <v>187</v>
      </c>
      <c r="E1430" s="2" t="s">
        <v>188</v>
      </c>
      <c r="F1430" s="2" t="s">
        <v>189</v>
      </c>
      <c r="G1430" s="2" t="s">
        <v>190</v>
      </c>
      <c r="H1430" s="3" t="s">
        <v>8</v>
      </c>
      <c r="I1430" s="2" t="s">
        <v>17</v>
      </c>
      <c r="J1430" s="2" t="s">
        <v>191</v>
      </c>
      <c r="K1430" s="2" t="s">
        <v>192</v>
      </c>
      <c r="L1430" s="2" t="s">
        <v>120</v>
      </c>
      <c r="M1430" s="2">
        <v>1</v>
      </c>
      <c r="N1430" s="9" t="s">
        <v>875</v>
      </c>
    </row>
    <row r="1431" spans="1:14" x14ac:dyDescent="0.2">
      <c r="A1431" s="2">
        <v>2293</v>
      </c>
      <c r="B1431" s="2" t="s">
        <v>146</v>
      </c>
      <c r="C1431" s="2" t="s">
        <v>147</v>
      </c>
      <c r="D1431" s="2" t="s">
        <v>39</v>
      </c>
      <c r="E1431" s="2" t="s">
        <v>148</v>
      </c>
      <c r="F1431" s="2" t="s">
        <v>41</v>
      </c>
      <c r="G1431" s="2" t="s">
        <v>149</v>
      </c>
      <c r="H1431" s="3" t="s">
        <v>8</v>
      </c>
      <c r="I1431" s="2" t="s">
        <v>43</v>
      </c>
      <c r="J1431" s="2" t="s">
        <v>906</v>
      </c>
      <c r="K1431" s="2" t="s">
        <v>192</v>
      </c>
      <c r="L1431" s="2" t="s">
        <v>120</v>
      </c>
      <c r="M1431" s="2">
        <v>1</v>
      </c>
      <c r="N1431" s="10" t="s">
        <v>875</v>
      </c>
    </row>
    <row r="1432" spans="1:14" x14ac:dyDescent="0.2">
      <c r="A1432" s="2">
        <v>2299</v>
      </c>
      <c r="B1432" s="2" t="s">
        <v>136</v>
      </c>
      <c r="C1432" s="2" t="s">
        <v>137</v>
      </c>
      <c r="D1432" s="2" t="s">
        <v>39</v>
      </c>
      <c r="E1432" s="2" t="s">
        <v>138</v>
      </c>
      <c r="F1432" s="2" t="s">
        <v>41</v>
      </c>
      <c r="G1432" s="2" t="s">
        <v>139</v>
      </c>
      <c r="H1432" s="3" t="s">
        <v>8</v>
      </c>
      <c r="I1432" s="2" t="s">
        <v>43</v>
      </c>
      <c r="J1432" s="2" t="s">
        <v>906</v>
      </c>
      <c r="K1432" s="2" t="s">
        <v>192</v>
      </c>
      <c r="L1432" s="2" t="s">
        <v>120</v>
      </c>
      <c r="M1432" s="2">
        <v>1</v>
      </c>
      <c r="N1432" s="10" t="s">
        <v>875</v>
      </c>
    </row>
    <row r="1433" spans="1:14" x14ac:dyDescent="0.2">
      <c r="A1433" s="2">
        <v>2306</v>
      </c>
      <c r="B1433" s="2" t="s">
        <v>1072</v>
      </c>
      <c r="C1433" s="2" t="s">
        <v>1073</v>
      </c>
      <c r="D1433" s="2" t="s">
        <v>15</v>
      </c>
      <c r="E1433" s="2" t="s">
        <v>1074</v>
      </c>
      <c r="F1433" s="2" t="s">
        <v>1075</v>
      </c>
      <c r="G1433" s="2" t="s">
        <v>1076</v>
      </c>
      <c r="H1433" s="3" t="s">
        <v>8</v>
      </c>
      <c r="I1433" s="2" t="s">
        <v>17</v>
      </c>
      <c r="J1433" s="2" t="s">
        <v>1047</v>
      </c>
      <c r="K1433" s="2" t="s">
        <v>192</v>
      </c>
      <c r="L1433" s="2" t="s">
        <v>120</v>
      </c>
      <c r="M1433" s="2">
        <v>1</v>
      </c>
      <c r="N1433" s="9" t="s">
        <v>875</v>
      </c>
    </row>
    <row r="1434" spans="1:14" x14ac:dyDescent="0.2">
      <c r="A1434" s="2">
        <v>2341</v>
      </c>
      <c r="B1434" s="2" t="s">
        <v>121</v>
      </c>
      <c r="C1434" s="2" t="s">
        <v>122</v>
      </c>
      <c r="D1434" s="2" t="s">
        <v>123</v>
      </c>
      <c r="E1434" s="2" t="s">
        <v>124</v>
      </c>
      <c r="F1434" s="2" t="s">
        <v>125</v>
      </c>
      <c r="G1434" s="2" t="s">
        <v>126</v>
      </c>
      <c r="H1434" s="3" t="s">
        <v>8</v>
      </c>
      <c r="I1434" s="2" t="s">
        <v>85</v>
      </c>
      <c r="J1434" s="2" t="s">
        <v>1047</v>
      </c>
      <c r="K1434" s="2" t="s">
        <v>192</v>
      </c>
      <c r="L1434" s="2" t="s">
        <v>120</v>
      </c>
      <c r="M1434" s="2">
        <v>1</v>
      </c>
      <c r="N1434" s="10" t="s">
        <v>875</v>
      </c>
    </row>
    <row r="1435" spans="1:14" x14ac:dyDescent="0.2">
      <c r="A1435" s="2">
        <v>2433</v>
      </c>
      <c r="B1435" s="2" t="s">
        <v>79</v>
      </c>
      <c r="C1435" s="2" t="s">
        <v>80</v>
      </c>
      <c r="D1435" s="2" t="s">
        <v>81</v>
      </c>
      <c r="E1435" s="2" t="s">
        <v>82</v>
      </c>
      <c r="F1435" s="2" t="s">
        <v>83</v>
      </c>
      <c r="G1435" s="2" t="s">
        <v>84</v>
      </c>
      <c r="H1435" s="3" t="s">
        <v>8</v>
      </c>
      <c r="I1435" s="2" t="s">
        <v>85</v>
      </c>
      <c r="J1435" s="2" t="s">
        <v>906</v>
      </c>
      <c r="K1435" s="2" t="s">
        <v>192</v>
      </c>
      <c r="L1435" s="2" t="s">
        <v>120</v>
      </c>
      <c r="M1435" s="2">
        <v>1</v>
      </c>
      <c r="N1435" s="10" t="s">
        <v>875</v>
      </c>
    </row>
    <row r="1436" spans="1:14" x14ac:dyDescent="0.2">
      <c r="A1436" s="2">
        <v>2464</v>
      </c>
      <c r="B1436" s="2" t="s">
        <v>54</v>
      </c>
      <c r="C1436" s="2" t="s">
        <v>55</v>
      </c>
      <c r="D1436" s="2" t="s">
        <v>48</v>
      </c>
      <c r="E1436" s="2" t="s">
        <v>56</v>
      </c>
      <c r="F1436" s="2" t="s">
        <v>57</v>
      </c>
      <c r="G1436" s="2" t="s">
        <v>58</v>
      </c>
      <c r="H1436" s="3" t="s">
        <v>8</v>
      </c>
      <c r="I1436" s="2" t="s">
        <v>59</v>
      </c>
      <c r="J1436" s="2" t="s">
        <v>906</v>
      </c>
      <c r="K1436" s="2" t="s">
        <v>192</v>
      </c>
      <c r="L1436" s="2" t="s">
        <v>120</v>
      </c>
      <c r="M1436" s="2">
        <v>1</v>
      </c>
      <c r="N1436" s="10" t="s">
        <v>875</v>
      </c>
    </row>
    <row r="1437" spans="1:14" x14ac:dyDescent="0.2">
      <c r="A1437" s="2">
        <v>2485</v>
      </c>
      <c r="B1437" s="2" t="s">
        <v>930</v>
      </c>
      <c r="C1437" s="2" t="s">
        <v>931</v>
      </c>
      <c r="D1437" s="2" t="s">
        <v>48</v>
      </c>
      <c r="E1437" s="2" t="s">
        <v>932</v>
      </c>
      <c r="F1437" s="2" t="s">
        <v>933</v>
      </c>
      <c r="G1437" s="2" t="s">
        <v>934</v>
      </c>
      <c r="H1437" s="3" t="s">
        <v>8</v>
      </c>
      <c r="I1437" s="2" t="s">
        <v>52</v>
      </c>
      <c r="J1437" s="2" t="s">
        <v>906</v>
      </c>
      <c r="K1437" s="2" t="s">
        <v>192</v>
      </c>
      <c r="L1437" s="2" t="s">
        <v>120</v>
      </c>
      <c r="M1437" s="2">
        <v>1</v>
      </c>
      <c r="N1437" s="10" t="s">
        <v>875</v>
      </c>
    </row>
    <row r="1438" spans="1:14" x14ac:dyDescent="0.2">
      <c r="A1438" s="2">
        <v>2491</v>
      </c>
      <c r="B1438" s="2" t="s">
        <v>921</v>
      </c>
      <c r="C1438" s="2" t="s">
        <v>922</v>
      </c>
      <c r="D1438" s="2" t="s">
        <v>48</v>
      </c>
      <c r="E1438" s="2" t="s">
        <v>923</v>
      </c>
      <c r="F1438" s="2" t="s">
        <v>924</v>
      </c>
      <c r="G1438" s="2" t="s">
        <v>925</v>
      </c>
      <c r="H1438" s="3" t="s">
        <v>8</v>
      </c>
      <c r="I1438" s="2" t="s">
        <v>853</v>
      </c>
      <c r="J1438" s="2" t="s">
        <v>906</v>
      </c>
      <c r="K1438" s="2" t="s">
        <v>192</v>
      </c>
      <c r="L1438" s="2" t="s">
        <v>120</v>
      </c>
      <c r="M1438" s="2">
        <v>1</v>
      </c>
      <c r="N1438" s="10" t="s">
        <v>875</v>
      </c>
    </row>
    <row r="1439" spans="1:14" x14ac:dyDescent="0.2">
      <c r="A1439" s="2">
        <v>2510</v>
      </c>
      <c r="B1439" s="2" t="s">
        <v>902</v>
      </c>
      <c r="C1439" s="2" t="s">
        <v>903</v>
      </c>
      <c r="D1439" s="2" t="s">
        <v>48</v>
      </c>
      <c r="E1439" s="2" t="s">
        <v>904</v>
      </c>
      <c r="F1439" s="2" t="s">
        <v>50</v>
      </c>
      <c r="G1439" s="2" t="s">
        <v>905</v>
      </c>
      <c r="H1439" s="3" t="s">
        <v>8</v>
      </c>
      <c r="I1439" s="2" t="s">
        <v>52</v>
      </c>
      <c r="J1439" s="2" t="s">
        <v>906</v>
      </c>
      <c r="K1439" s="2" t="s">
        <v>192</v>
      </c>
      <c r="L1439" s="2" t="s">
        <v>120</v>
      </c>
      <c r="M1439" s="2">
        <v>1</v>
      </c>
      <c r="N1439" s="10" t="s">
        <v>875</v>
      </c>
    </row>
    <row r="1440" spans="1:14" x14ac:dyDescent="0.2">
      <c r="A1440" s="2">
        <v>985</v>
      </c>
      <c r="B1440" s="2" t="s">
        <v>1739</v>
      </c>
      <c r="C1440" s="2" t="s">
        <v>1740</v>
      </c>
      <c r="D1440" s="2" t="s">
        <v>48</v>
      </c>
      <c r="E1440" s="2" t="s">
        <v>1741</v>
      </c>
      <c r="F1440" s="2" t="s">
        <v>760</v>
      </c>
      <c r="G1440" s="2" t="s">
        <v>1742</v>
      </c>
      <c r="H1440" s="3" t="s">
        <v>8</v>
      </c>
      <c r="I1440" s="2" t="s">
        <v>367</v>
      </c>
      <c r="J1440" s="2" t="s">
        <v>1062</v>
      </c>
      <c r="K1440" s="2" t="s">
        <v>63</v>
      </c>
      <c r="L1440" s="2" t="s">
        <v>64</v>
      </c>
      <c r="M1440" s="2">
        <v>1</v>
      </c>
      <c r="N1440" s="10" t="s">
        <v>875</v>
      </c>
    </row>
    <row r="1441" spans="1:14" x14ac:dyDescent="0.2">
      <c r="A1441" s="2">
        <v>1013</v>
      </c>
      <c r="B1441" s="2" t="s">
        <v>584</v>
      </c>
      <c r="C1441" s="2" t="s">
        <v>585</v>
      </c>
      <c r="D1441" s="2" t="s">
        <v>48</v>
      </c>
      <c r="E1441" s="2" t="s">
        <v>586</v>
      </c>
      <c r="F1441" s="2" t="s">
        <v>587</v>
      </c>
      <c r="G1441" s="2" t="s">
        <v>588</v>
      </c>
      <c r="H1441" s="3" t="s">
        <v>8</v>
      </c>
      <c r="I1441" s="2" t="s">
        <v>367</v>
      </c>
      <c r="J1441" s="2" t="s">
        <v>1062</v>
      </c>
      <c r="K1441" s="2" t="s">
        <v>63</v>
      </c>
      <c r="L1441" s="2" t="s">
        <v>64</v>
      </c>
      <c r="M1441" s="2">
        <v>1</v>
      </c>
      <c r="N1441" s="10" t="s">
        <v>875</v>
      </c>
    </row>
    <row r="1442" spans="1:14" x14ac:dyDescent="0.2">
      <c r="A1442" s="2">
        <v>1362</v>
      </c>
      <c r="B1442" s="2" t="s">
        <v>544</v>
      </c>
      <c r="C1442" s="2" t="s">
        <v>545</v>
      </c>
      <c r="D1442" s="2" t="s">
        <v>27</v>
      </c>
      <c r="E1442" s="2" t="s">
        <v>546</v>
      </c>
      <c r="F1442" s="2" t="s">
        <v>27</v>
      </c>
      <c r="G1442" s="2" t="s">
        <v>547</v>
      </c>
      <c r="H1442" s="3" t="s">
        <v>8</v>
      </c>
      <c r="I1442" s="2" t="s">
        <v>31</v>
      </c>
      <c r="J1442" s="2" t="s">
        <v>62</v>
      </c>
      <c r="K1442" s="2" t="s">
        <v>63</v>
      </c>
      <c r="L1442" s="2" t="s">
        <v>64</v>
      </c>
      <c r="M1442" s="2">
        <v>1</v>
      </c>
      <c r="N1442" s="9" t="s">
        <v>875</v>
      </c>
    </row>
    <row r="1443" spans="1:14" x14ac:dyDescent="0.2">
      <c r="A1443" s="2">
        <v>2046</v>
      </c>
      <c r="B1443" s="2" t="s">
        <v>300</v>
      </c>
      <c r="C1443" s="2" t="s">
        <v>301</v>
      </c>
      <c r="D1443" s="2" t="s">
        <v>187</v>
      </c>
      <c r="E1443" s="2" t="s">
        <v>302</v>
      </c>
      <c r="F1443" s="2" t="s">
        <v>292</v>
      </c>
      <c r="G1443" s="2" t="s">
        <v>303</v>
      </c>
      <c r="H1443" s="3" t="s">
        <v>8</v>
      </c>
      <c r="I1443" s="2" t="s">
        <v>197</v>
      </c>
      <c r="J1443" s="2" t="s">
        <v>62</v>
      </c>
      <c r="K1443" s="2" t="s">
        <v>63</v>
      </c>
      <c r="L1443" s="2" t="s">
        <v>64</v>
      </c>
      <c r="M1443" s="2">
        <v>1</v>
      </c>
      <c r="N1443" s="2" t="s">
        <v>21</v>
      </c>
    </row>
    <row r="1444" spans="1:14" x14ac:dyDescent="0.2">
      <c r="A1444" s="2">
        <v>2333</v>
      </c>
      <c r="B1444" s="2" t="s">
        <v>1058</v>
      </c>
      <c r="C1444" s="2" t="s">
        <v>1059</v>
      </c>
      <c r="D1444" s="2" t="s">
        <v>27</v>
      </c>
      <c r="E1444" s="2" t="s">
        <v>1060</v>
      </c>
      <c r="F1444" s="2" t="s">
        <v>275</v>
      </c>
      <c r="G1444" s="2" t="s">
        <v>1061</v>
      </c>
      <c r="H1444" s="3" t="s">
        <v>8</v>
      </c>
      <c r="I1444" s="2" t="s">
        <v>31</v>
      </c>
      <c r="J1444" s="2" t="s">
        <v>1062</v>
      </c>
      <c r="K1444" s="2" t="s">
        <v>63</v>
      </c>
      <c r="L1444" s="2" t="s">
        <v>64</v>
      </c>
      <c r="M1444" s="2">
        <v>1</v>
      </c>
      <c r="N1444" s="10" t="s">
        <v>875</v>
      </c>
    </row>
    <row r="1445" spans="1:14" x14ac:dyDescent="0.2">
      <c r="A1445" s="2">
        <v>2462</v>
      </c>
      <c r="B1445" s="2" t="s">
        <v>54</v>
      </c>
      <c r="C1445" s="2" t="s">
        <v>55</v>
      </c>
      <c r="D1445" s="2" t="s">
        <v>48</v>
      </c>
      <c r="E1445" s="2" t="s">
        <v>56</v>
      </c>
      <c r="F1445" s="2" t="s">
        <v>57</v>
      </c>
      <c r="G1445" s="2" t="s">
        <v>58</v>
      </c>
      <c r="H1445" s="3" t="s">
        <v>8</v>
      </c>
      <c r="I1445" s="2" t="s">
        <v>59</v>
      </c>
      <c r="J1445" s="2" t="s">
        <v>62</v>
      </c>
      <c r="K1445" s="2" t="s">
        <v>63</v>
      </c>
      <c r="L1445" s="2" t="s">
        <v>64</v>
      </c>
      <c r="M1445" s="2">
        <v>1</v>
      </c>
      <c r="N1445" s="9" t="s">
        <v>875</v>
      </c>
    </row>
    <row r="1446" spans="1:14" x14ac:dyDescent="0.2">
      <c r="A1446" s="2">
        <v>35</v>
      </c>
      <c r="B1446" s="2" t="s">
        <v>2272</v>
      </c>
      <c r="C1446" s="2" t="s">
        <v>2273</v>
      </c>
      <c r="D1446" s="2" t="s">
        <v>48</v>
      </c>
      <c r="E1446" s="2" t="s">
        <v>2274</v>
      </c>
      <c r="F1446" s="2" t="s">
        <v>2266</v>
      </c>
      <c r="G1446" s="2" t="s">
        <v>2275</v>
      </c>
      <c r="H1446" s="3" t="s">
        <v>8</v>
      </c>
      <c r="I1446" s="2" t="s">
        <v>85</v>
      </c>
      <c r="J1446" s="2" t="s">
        <v>213</v>
      </c>
      <c r="K1446" s="2" t="s">
        <v>214</v>
      </c>
      <c r="L1446" s="2" t="s">
        <v>215</v>
      </c>
      <c r="M1446" s="2">
        <v>1</v>
      </c>
      <c r="N1446" s="10" t="s">
        <v>875</v>
      </c>
    </row>
    <row r="1447" spans="1:14" x14ac:dyDescent="0.2">
      <c r="A1447" s="2">
        <v>92</v>
      </c>
      <c r="B1447" s="2" t="s">
        <v>2223</v>
      </c>
      <c r="C1447" s="2" t="s">
        <v>2224</v>
      </c>
      <c r="D1447" s="2" t="s">
        <v>48</v>
      </c>
      <c r="E1447" s="2" t="s">
        <v>2225</v>
      </c>
      <c r="F1447" s="2" t="s">
        <v>529</v>
      </c>
      <c r="G1447" s="2" t="s">
        <v>2226</v>
      </c>
      <c r="H1447" s="3" t="s">
        <v>8</v>
      </c>
      <c r="I1447" s="2" t="s">
        <v>85</v>
      </c>
      <c r="J1447" s="2" t="s">
        <v>2227</v>
      </c>
      <c r="K1447" s="2" t="s">
        <v>214</v>
      </c>
      <c r="L1447" s="2" t="s">
        <v>215</v>
      </c>
      <c r="M1447" s="2">
        <v>1</v>
      </c>
      <c r="N1447" s="10" t="s">
        <v>875</v>
      </c>
    </row>
    <row r="1448" spans="1:14" x14ac:dyDescent="0.2">
      <c r="A1448" s="2">
        <v>164</v>
      </c>
      <c r="B1448" s="2" t="s">
        <v>2175</v>
      </c>
      <c r="C1448" s="2" t="s">
        <v>2176</v>
      </c>
      <c r="D1448" s="2" t="s">
        <v>48</v>
      </c>
      <c r="E1448" s="2" t="s">
        <v>2177</v>
      </c>
      <c r="F1448" s="2" t="s">
        <v>842</v>
      </c>
      <c r="G1448" s="2" t="s">
        <v>2178</v>
      </c>
      <c r="H1448" s="3" t="s">
        <v>8</v>
      </c>
      <c r="I1448" s="2" t="s">
        <v>85</v>
      </c>
      <c r="J1448" s="2" t="s">
        <v>213</v>
      </c>
      <c r="K1448" s="2" t="s">
        <v>214</v>
      </c>
      <c r="L1448" s="2" t="s">
        <v>215</v>
      </c>
      <c r="M1448" s="2">
        <v>1</v>
      </c>
      <c r="N1448" s="10" t="s">
        <v>875</v>
      </c>
    </row>
    <row r="1449" spans="1:14" x14ac:dyDescent="0.2">
      <c r="A1449" s="2">
        <v>234</v>
      </c>
      <c r="B1449" s="2" t="s">
        <v>826</v>
      </c>
      <c r="C1449" s="2" t="s">
        <v>827</v>
      </c>
      <c r="D1449" s="2" t="s">
        <v>67</v>
      </c>
      <c r="E1449" s="2" t="s">
        <v>828</v>
      </c>
      <c r="F1449" s="2" t="s">
        <v>597</v>
      </c>
      <c r="G1449" s="2" t="s">
        <v>829</v>
      </c>
      <c r="H1449" s="3" t="s">
        <v>8</v>
      </c>
      <c r="I1449" s="2" t="s">
        <v>71</v>
      </c>
      <c r="J1449" s="2" t="s">
        <v>213</v>
      </c>
      <c r="K1449" s="2" t="s">
        <v>214</v>
      </c>
      <c r="L1449" s="2" t="s">
        <v>215</v>
      </c>
      <c r="M1449" s="2">
        <v>1</v>
      </c>
      <c r="N1449" s="10" t="s">
        <v>875</v>
      </c>
    </row>
    <row r="1450" spans="1:14" x14ac:dyDescent="0.2">
      <c r="A1450" s="2">
        <v>239</v>
      </c>
      <c r="B1450" s="2" t="s">
        <v>826</v>
      </c>
      <c r="C1450" s="2" t="s">
        <v>827</v>
      </c>
      <c r="D1450" s="2" t="s">
        <v>67</v>
      </c>
      <c r="E1450" s="2" t="s">
        <v>828</v>
      </c>
      <c r="F1450" s="2" t="s">
        <v>597</v>
      </c>
      <c r="G1450" s="2" t="s">
        <v>829</v>
      </c>
      <c r="H1450" s="3" t="s">
        <v>8</v>
      </c>
      <c r="I1450" s="2" t="s">
        <v>71</v>
      </c>
      <c r="J1450" s="2" t="s">
        <v>213</v>
      </c>
      <c r="K1450" s="2" t="s">
        <v>214</v>
      </c>
      <c r="L1450" s="2" t="s">
        <v>215</v>
      </c>
      <c r="M1450" s="2">
        <v>1</v>
      </c>
      <c r="N1450" s="10" t="s">
        <v>875</v>
      </c>
    </row>
    <row r="1451" spans="1:14" x14ac:dyDescent="0.2">
      <c r="A1451" s="2">
        <v>270</v>
      </c>
      <c r="B1451" s="2" t="s">
        <v>812</v>
      </c>
      <c r="C1451" s="2" t="s">
        <v>813</v>
      </c>
      <c r="D1451" s="2" t="s">
        <v>67</v>
      </c>
      <c r="E1451" s="2" t="s">
        <v>814</v>
      </c>
      <c r="F1451" s="2" t="s">
        <v>597</v>
      </c>
      <c r="G1451" s="2" t="s">
        <v>815</v>
      </c>
      <c r="H1451" s="3" t="s">
        <v>8</v>
      </c>
      <c r="I1451" s="2" t="s">
        <v>71</v>
      </c>
      <c r="J1451" s="2" t="s">
        <v>816</v>
      </c>
      <c r="K1451" s="2" t="s">
        <v>214</v>
      </c>
      <c r="L1451" s="2" t="s">
        <v>215</v>
      </c>
      <c r="M1451" s="2">
        <v>1</v>
      </c>
      <c r="N1451" s="9" t="s">
        <v>875</v>
      </c>
    </row>
    <row r="1452" spans="1:14" x14ac:dyDescent="0.2">
      <c r="A1452" s="2">
        <v>329</v>
      </c>
      <c r="B1452" s="2" t="s">
        <v>2124</v>
      </c>
      <c r="C1452" s="2" t="s">
        <v>2125</v>
      </c>
      <c r="D1452" s="2" t="s">
        <v>48</v>
      </c>
      <c r="E1452" s="2" t="s">
        <v>2126</v>
      </c>
      <c r="F1452" s="2" t="s">
        <v>107</v>
      </c>
      <c r="G1452" s="2" t="s">
        <v>2127</v>
      </c>
      <c r="H1452" s="3" t="s">
        <v>8</v>
      </c>
      <c r="I1452" s="2" t="s">
        <v>713</v>
      </c>
      <c r="J1452" s="2" t="s">
        <v>213</v>
      </c>
      <c r="K1452" s="2" t="s">
        <v>214</v>
      </c>
      <c r="L1452" s="2" t="s">
        <v>215</v>
      </c>
      <c r="M1452" s="2">
        <v>1</v>
      </c>
      <c r="N1452" s="10" t="s">
        <v>875</v>
      </c>
    </row>
    <row r="1453" spans="1:14" x14ac:dyDescent="0.2">
      <c r="A1453" s="2">
        <v>439</v>
      </c>
      <c r="B1453" s="2" t="s">
        <v>762</v>
      </c>
      <c r="C1453" s="2" t="s">
        <v>763</v>
      </c>
      <c r="D1453" s="2" t="s">
        <v>48</v>
      </c>
      <c r="E1453" s="2" t="s">
        <v>764</v>
      </c>
      <c r="F1453" s="2" t="s">
        <v>765</v>
      </c>
      <c r="G1453" s="2" t="s">
        <v>766</v>
      </c>
      <c r="H1453" s="3" t="s">
        <v>8</v>
      </c>
      <c r="I1453" s="2" t="s">
        <v>85</v>
      </c>
      <c r="J1453" s="2" t="s">
        <v>213</v>
      </c>
      <c r="K1453" s="2" t="s">
        <v>214</v>
      </c>
      <c r="L1453" s="2" t="s">
        <v>215</v>
      </c>
      <c r="M1453" s="2">
        <v>1</v>
      </c>
      <c r="N1453" s="10" t="s">
        <v>875</v>
      </c>
    </row>
    <row r="1454" spans="1:14" x14ac:dyDescent="0.2">
      <c r="A1454" s="2">
        <v>443</v>
      </c>
      <c r="B1454" s="2" t="s">
        <v>767</v>
      </c>
      <c r="C1454" s="2" t="s">
        <v>768</v>
      </c>
      <c r="D1454" s="2" t="s">
        <v>48</v>
      </c>
      <c r="E1454" s="2" t="s">
        <v>769</v>
      </c>
      <c r="F1454" s="2" t="s">
        <v>770</v>
      </c>
      <c r="G1454" s="2" t="s">
        <v>766</v>
      </c>
      <c r="H1454" s="3" t="s">
        <v>8</v>
      </c>
      <c r="I1454" s="2" t="s">
        <v>367</v>
      </c>
      <c r="J1454" s="2" t="s">
        <v>213</v>
      </c>
      <c r="K1454" s="2" t="s">
        <v>214</v>
      </c>
      <c r="L1454" s="2" t="s">
        <v>215</v>
      </c>
      <c r="M1454" s="2">
        <v>1</v>
      </c>
      <c r="N1454" s="10" t="s">
        <v>875</v>
      </c>
    </row>
    <row r="1455" spans="1:14" x14ac:dyDescent="0.2">
      <c r="A1455" s="2">
        <v>474</v>
      </c>
      <c r="B1455" s="2" t="s">
        <v>2031</v>
      </c>
      <c r="C1455" s="2" t="s">
        <v>2032</v>
      </c>
      <c r="D1455" s="2" t="s">
        <v>48</v>
      </c>
      <c r="E1455" s="2" t="s">
        <v>2033</v>
      </c>
      <c r="F1455" s="2" t="s">
        <v>765</v>
      </c>
      <c r="G1455" s="2" t="s">
        <v>2034</v>
      </c>
      <c r="H1455" s="3" t="s">
        <v>8</v>
      </c>
      <c r="I1455" s="2" t="s">
        <v>85</v>
      </c>
      <c r="J1455" s="2" t="s">
        <v>213</v>
      </c>
      <c r="K1455" s="2" t="s">
        <v>214</v>
      </c>
      <c r="L1455" s="2" t="s">
        <v>215</v>
      </c>
      <c r="M1455" s="2">
        <v>1</v>
      </c>
      <c r="N1455" s="10" t="s">
        <v>875</v>
      </c>
    </row>
    <row r="1456" spans="1:14" x14ac:dyDescent="0.2">
      <c r="A1456" s="2">
        <v>621</v>
      </c>
      <c r="B1456" s="2" t="s">
        <v>1929</v>
      </c>
      <c r="C1456" s="2" t="s">
        <v>1930</v>
      </c>
      <c r="D1456" s="2" t="s">
        <v>123</v>
      </c>
      <c r="E1456" s="2" t="s">
        <v>1931</v>
      </c>
      <c r="F1456" s="2" t="s">
        <v>1932</v>
      </c>
      <c r="G1456" s="2" t="s">
        <v>1933</v>
      </c>
      <c r="H1456" s="3" t="s">
        <v>8</v>
      </c>
      <c r="I1456" s="2" t="s">
        <v>31</v>
      </c>
      <c r="J1456" s="2" t="s">
        <v>213</v>
      </c>
      <c r="K1456" s="2" t="s">
        <v>214</v>
      </c>
      <c r="L1456" s="2" t="s">
        <v>215</v>
      </c>
      <c r="M1456" s="2">
        <v>1</v>
      </c>
      <c r="N1456" s="10" t="s">
        <v>875</v>
      </c>
    </row>
    <row r="1457" spans="1:14" x14ac:dyDescent="0.2">
      <c r="A1457" s="2">
        <v>777</v>
      </c>
      <c r="B1457" s="2" t="s">
        <v>1823</v>
      </c>
      <c r="C1457" s="2" t="s">
        <v>1824</v>
      </c>
      <c r="D1457" s="2" t="s">
        <v>48</v>
      </c>
      <c r="E1457" s="2" t="s">
        <v>1825</v>
      </c>
      <c r="F1457" s="2" t="s">
        <v>924</v>
      </c>
      <c r="G1457" s="2" t="s">
        <v>1826</v>
      </c>
      <c r="H1457" s="3" t="s">
        <v>8</v>
      </c>
      <c r="I1457" s="2" t="s">
        <v>85</v>
      </c>
      <c r="J1457" s="2" t="s">
        <v>213</v>
      </c>
      <c r="K1457" s="2" t="s">
        <v>214</v>
      </c>
      <c r="L1457" s="2" t="s">
        <v>215</v>
      </c>
      <c r="M1457" s="2">
        <v>1</v>
      </c>
      <c r="N1457" s="10" t="s">
        <v>875</v>
      </c>
    </row>
    <row r="1458" spans="1:14" x14ac:dyDescent="0.2">
      <c r="A1458" s="2">
        <v>803</v>
      </c>
      <c r="B1458" s="2" t="s">
        <v>1823</v>
      </c>
      <c r="C1458" s="2" t="s">
        <v>1824</v>
      </c>
      <c r="D1458" s="2" t="s">
        <v>48</v>
      </c>
      <c r="E1458" s="2" t="s">
        <v>1825</v>
      </c>
      <c r="F1458" s="2" t="s">
        <v>924</v>
      </c>
      <c r="G1458" s="2" t="s">
        <v>1826</v>
      </c>
      <c r="H1458" s="3" t="s">
        <v>8</v>
      </c>
      <c r="I1458" s="2" t="s">
        <v>85</v>
      </c>
      <c r="J1458" s="2" t="s">
        <v>213</v>
      </c>
      <c r="K1458" s="2" t="s">
        <v>214</v>
      </c>
      <c r="L1458" s="2" t="s">
        <v>215</v>
      </c>
      <c r="M1458" s="2">
        <v>1</v>
      </c>
      <c r="N1458" s="10" t="s">
        <v>875</v>
      </c>
    </row>
    <row r="1459" spans="1:14" x14ac:dyDescent="0.2">
      <c r="A1459" s="2">
        <v>832</v>
      </c>
      <c r="B1459" s="2" t="s">
        <v>1811</v>
      </c>
      <c r="C1459" s="2" t="s">
        <v>1812</v>
      </c>
      <c r="D1459" s="2" t="s">
        <v>48</v>
      </c>
      <c r="E1459" s="2" t="s">
        <v>1813</v>
      </c>
      <c r="F1459" s="2" t="s">
        <v>884</v>
      </c>
      <c r="G1459" s="2" t="s">
        <v>1814</v>
      </c>
      <c r="H1459" s="3" t="s">
        <v>8</v>
      </c>
      <c r="I1459" s="2" t="s">
        <v>367</v>
      </c>
      <c r="J1459" s="2" t="s">
        <v>213</v>
      </c>
      <c r="K1459" s="2" t="s">
        <v>214</v>
      </c>
      <c r="L1459" s="2" t="s">
        <v>215</v>
      </c>
      <c r="M1459" s="2">
        <v>1</v>
      </c>
      <c r="N1459" s="10" t="s">
        <v>875</v>
      </c>
    </row>
    <row r="1460" spans="1:14" x14ac:dyDescent="0.2">
      <c r="A1460" s="2">
        <v>876</v>
      </c>
      <c r="B1460" s="2" t="s">
        <v>647</v>
      </c>
      <c r="C1460" s="2" t="s">
        <v>648</v>
      </c>
      <c r="D1460" s="2" t="s">
        <v>48</v>
      </c>
      <c r="E1460" s="2" t="s">
        <v>649</v>
      </c>
      <c r="F1460" s="2" t="s">
        <v>650</v>
      </c>
      <c r="G1460" s="2" t="s">
        <v>651</v>
      </c>
      <c r="H1460" s="3" t="s">
        <v>8</v>
      </c>
      <c r="I1460" s="2" t="s">
        <v>367</v>
      </c>
      <c r="J1460" s="2" t="s">
        <v>213</v>
      </c>
      <c r="K1460" s="2" t="s">
        <v>214</v>
      </c>
      <c r="L1460" s="2" t="s">
        <v>215</v>
      </c>
      <c r="M1460" s="2">
        <v>1</v>
      </c>
      <c r="N1460" s="10" t="s">
        <v>875</v>
      </c>
    </row>
    <row r="1461" spans="1:14" x14ac:dyDescent="0.2">
      <c r="A1461" s="2">
        <v>904</v>
      </c>
      <c r="B1461" s="2" t="s">
        <v>637</v>
      </c>
      <c r="C1461" s="2" t="s">
        <v>638</v>
      </c>
      <c r="D1461" s="2" t="s">
        <v>67</v>
      </c>
      <c r="E1461" s="2" t="s">
        <v>639</v>
      </c>
      <c r="F1461" s="2" t="s">
        <v>201</v>
      </c>
      <c r="G1461" s="2" t="s">
        <v>640</v>
      </c>
      <c r="H1461" s="3" t="s">
        <v>8</v>
      </c>
      <c r="I1461" s="2" t="s">
        <v>71</v>
      </c>
      <c r="J1461" s="2" t="s">
        <v>213</v>
      </c>
      <c r="K1461" s="2" t="s">
        <v>214</v>
      </c>
      <c r="L1461" s="2" t="s">
        <v>215</v>
      </c>
      <c r="M1461" s="2">
        <v>1</v>
      </c>
      <c r="N1461" s="10" t="s">
        <v>875</v>
      </c>
    </row>
    <row r="1462" spans="1:14" x14ac:dyDescent="0.2">
      <c r="A1462" s="2">
        <v>979</v>
      </c>
      <c r="B1462" s="2" t="s">
        <v>1739</v>
      </c>
      <c r="C1462" s="2" t="s">
        <v>1740</v>
      </c>
      <c r="D1462" s="2" t="s">
        <v>48</v>
      </c>
      <c r="E1462" s="2" t="s">
        <v>1741</v>
      </c>
      <c r="F1462" s="2" t="s">
        <v>760</v>
      </c>
      <c r="G1462" s="2" t="s">
        <v>1742</v>
      </c>
      <c r="H1462" s="3" t="s">
        <v>8</v>
      </c>
      <c r="I1462" s="2" t="s">
        <v>367</v>
      </c>
      <c r="J1462" s="2" t="s">
        <v>213</v>
      </c>
      <c r="K1462" s="2" t="s">
        <v>214</v>
      </c>
      <c r="L1462" s="2" t="s">
        <v>215</v>
      </c>
      <c r="M1462" s="2">
        <v>1</v>
      </c>
      <c r="N1462" s="10" t="s">
        <v>875</v>
      </c>
    </row>
    <row r="1463" spans="1:14" x14ac:dyDescent="0.2">
      <c r="A1463" s="2">
        <v>1016</v>
      </c>
      <c r="B1463" s="2" t="s">
        <v>1731</v>
      </c>
      <c r="C1463" s="2" t="s">
        <v>1732</v>
      </c>
      <c r="D1463" s="2" t="s">
        <v>81</v>
      </c>
      <c r="E1463" s="2" t="s">
        <v>1733</v>
      </c>
      <c r="F1463" s="2" t="s">
        <v>587</v>
      </c>
      <c r="G1463" s="2" t="s">
        <v>1734</v>
      </c>
      <c r="H1463" s="3" t="s">
        <v>8</v>
      </c>
      <c r="I1463" s="2" t="s">
        <v>367</v>
      </c>
      <c r="J1463" s="2" t="s">
        <v>213</v>
      </c>
      <c r="K1463" s="2" t="s">
        <v>214</v>
      </c>
      <c r="L1463" s="2" t="s">
        <v>215</v>
      </c>
      <c r="M1463" s="2">
        <v>1</v>
      </c>
      <c r="N1463" s="10" t="s">
        <v>875</v>
      </c>
    </row>
    <row r="1464" spans="1:14" x14ac:dyDescent="0.2">
      <c r="A1464" s="2">
        <v>1111</v>
      </c>
      <c r="B1464" s="2" t="s">
        <v>1686</v>
      </c>
      <c r="C1464" s="2" t="s">
        <v>1687</v>
      </c>
      <c r="D1464" s="2" t="s">
        <v>123</v>
      </c>
      <c r="E1464" s="2" t="s">
        <v>1684</v>
      </c>
      <c r="F1464" s="2" t="s">
        <v>1583</v>
      </c>
      <c r="G1464" s="2" t="s">
        <v>1688</v>
      </c>
      <c r="H1464" s="3" t="s">
        <v>8</v>
      </c>
      <c r="I1464" s="2" t="s">
        <v>319</v>
      </c>
      <c r="J1464" s="2" t="s">
        <v>213</v>
      </c>
      <c r="K1464" s="2" t="s">
        <v>214</v>
      </c>
      <c r="L1464" s="2" t="s">
        <v>215</v>
      </c>
      <c r="M1464" s="2">
        <v>1</v>
      </c>
      <c r="N1464" s="10" t="s">
        <v>875</v>
      </c>
    </row>
    <row r="1465" spans="1:14" x14ac:dyDescent="0.2">
      <c r="A1465" s="2">
        <v>1152</v>
      </c>
      <c r="B1465" s="2" t="s">
        <v>558</v>
      </c>
      <c r="C1465" s="2" t="s">
        <v>559</v>
      </c>
      <c r="D1465" s="2" t="s">
        <v>123</v>
      </c>
      <c r="E1465" s="2" t="s">
        <v>560</v>
      </c>
      <c r="F1465" s="2" t="s">
        <v>561</v>
      </c>
      <c r="G1465" s="2" t="s">
        <v>562</v>
      </c>
      <c r="H1465" s="3" t="s">
        <v>8</v>
      </c>
      <c r="I1465" s="2" t="s">
        <v>319</v>
      </c>
      <c r="J1465" s="2" t="s">
        <v>213</v>
      </c>
      <c r="K1465" s="2" t="s">
        <v>214</v>
      </c>
      <c r="L1465" s="2" t="s">
        <v>215</v>
      </c>
      <c r="M1465" s="2">
        <v>1</v>
      </c>
      <c r="N1465" s="10" t="s">
        <v>875</v>
      </c>
    </row>
    <row r="1466" spans="1:14" x14ac:dyDescent="0.2">
      <c r="A1466" s="2">
        <v>1263</v>
      </c>
      <c r="B1466" s="2" t="s">
        <v>1585</v>
      </c>
      <c r="C1466" s="2" t="s">
        <v>1586</v>
      </c>
      <c r="D1466" s="2" t="s">
        <v>48</v>
      </c>
      <c r="E1466" s="2" t="s">
        <v>1587</v>
      </c>
      <c r="F1466" s="2" t="s">
        <v>1588</v>
      </c>
      <c r="G1466" s="2" t="s">
        <v>1589</v>
      </c>
      <c r="H1466" s="3" t="s">
        <v>8</v>
      </c>
      <c r="I1466" s="2" t="s">
        <v>367</v>
      </c>
      <c r="J1466" s="2" t="s">
        <v>213</v>
      </c>
      <c r="K1466" s="2" t="s">
        <v>214</v>
      </c>
      <c r="L1466" s="2" t="s">
        <v>215</v>
      </c>
      <c r="M1466" s="2">
        <v>1</v>
      </c>
      <c r="N1466" s="10" t="s">
        <v>875</v>
      </c>
    </row>
    <row r="1467" spans="1:14" x14ac:dyDescent="0.2">
      <c r="A1467" s="2">
        <v>1278</v>
      </c>
      <c r="B1467" s="2" t="s">
        <v>1570</v>
      </c>
      <c r="C1467" s="2" t="s">
        <v>1571</v>
      </c>
      <c r="D1467" s="2" t="s">
        <v>48</v>
      </c>
      <c r="E1467" s="2" t="s">
        <v>1572</v>
      </c>
      <c r="F1467" s="2" t="s">
        <v>1573</v>
      </c>
      <c r="G1467" s="2" t="s">
        <v>1574</v>
      </c>
      <c r="H1467" s="3" t="s">
        <v>8</v>
      </c>
      <c r="I1467" s="2" t="s">
        <v>367</v>
      </c>
      <c r="J1467" s="2" t="s">
        <v>213</v>
      </c>
      <c r="K1467" s="2" t="s">
        <v>214</v>
      </c>
      <c r="L1467" s="2" t="s">
        <v>215</v>
      </c>
      <c r="M1467" s="2">
        <v>1</v>
      </c>
      <c r="N1467" s="10" t="s">
        <v>875</v>
      </c>
    </row>
    <row r="1468" spans="1:14" x14ac:dyDescent="0.2">
      <c r="A1468" s="2">
        <v>1306</v>
      </c>
      <c r="B1468" s="2" t="s">
        <v>1550</v>
      </c>
      <c r="C1468" s="2" t="s">
        <v>1551</v>
      </c>
      <c r="D1468" s="2" t="s">
        <v>48</v>
      </c>
      <c r="E1468" s="2" t="s">
        <v>1552</v>
      </c>
      <c r="F1468" s="2" t="s">
        <v>1479</v>
      </c>
      <c r="G1468" s="2" t="s">
        <v>1553</v>
      </c>
      <c r="H1468" s="3" t="s">
        <v>8</v>
      </c>
      <c r="I1468" s="2" t="s">
        <v>367</v>
      </c>
      <c r="J1468" s="2" t="s">
        <v>213</v>
      </c>
      <c r="K1468" s="2" t="s">
        <v>214</v>
      </c>
      <c r="L1468" s="2" t="s">
        <v>215</v>
      </c>
      <c r="M1468" s="2">
        <v>1</v>
      </c>
      <c r="N1468" s="10" t="s">
        <v>875</v>
      </c>
    </row>
    <row r="1469" spans="1:14" x14ac:dyDescent="0.2">
      <c r="A1469" s="2">
        <v>1326</v>
      </c>
      <c r="B1469" s="2" t="s">
        <v>1550</v>
      </c>
      <c r="C1469" s="2" t="s">
        <v>1551</v>
      </c>
      <c r="D1469" s="2" t="s">
        <v>48</v>
      </c>
      <c r="E1469" s="2" t="s">
        <v>1552</v>
      </c>
      <c r="F1469" s="2" t="s">
        <v>1479</v>
      </c>
      <c r="G1469" s="2" t="s">
        <v>1553</v>
      </c>
      <c r="H1469" s="3" t="s">
        <v>8</v>
      </c>
      <c r="I1469" s="2" t="s">
        <v>367</v>
      </c>
      <c r="J1469" s="2" t="s">
        <v>213</v>
      </c>
      <c r="K1469" s="2" t="s">
        <v>214</v>
      </c>
      <c r="L1469" s="2" t="s">
        <v>215</v>
      </c>
      <c r="M1469" s="2">
        <v>1</v>
      </c>
      <c r="N1469" s="10" t="s">
        <v>875</v>
      </c>
    </row>
    <row r="1470" spans="1:14" x14ac:dyDescent="0.2">
      <c r="A1470" s="2">
        <v>1366</v>
      </c>
      <c r="B1470" s="2" t="s">
        <v>1523</v>
      </c>
      <c r="C1470" s="2" t="s">
        <v>1524</v>
      </c>
      <c r="D1470" s="2" t="s">
        <v>48</v>
      </c>
      <c r="E1470" s="2" t="s">
        <v>1525</v>
      </c>
      <c r="F1470" s="2" t="s">
        <v>1267</v>
      </c>
      <c r="G1470" s="2" t="s">
        <v>1526</v>
      </c>
      <c r="H1470" s="3" t="s">
        <v>8</v>
      </c>
      <c r="I1470" s="2" t="s">
        <v>367</v>
      </c>
      <c r="J1470" s="2" t="s">
        <v>213</v>
      </c>
      <c r="K1470" s="2" t="s">
        <v>214</v>
      </c>
      <c r="L1470" s="2" t="s">
        <v>215</v>
      </c>
      <c r="M1470" s="2">
        <v>1</v>
      </c>
      <c r="N1470" s="10" t="s">
        <v>875</v>
      </c>
    </row>
    <row r="1471" spans="1:14" x14ac:dyDescent="0.2">
      <c r="A1471" s="2">
        <v>1393</v>
      </c>
      <c r="B1471" s="2" t="s">
        <v>537</v>
      </c>
      <c r="C1471" s="2" t="s">
        <v>538</v>
      </c>
      <c r="D1471" s="2" t="s">
        <v>123</v>
      </c>
      <c r="E1471" s="2" t="s">
        <v>539</v>
      </c>
      <c r="F1471" s="2" t="s">
        <v>424</v>
      </c>
      <c r="G1471" s="2" t="s">
        <v>540</v>
      </c>
      <c r="H1471" s="3" t="s">
        <v>8</v>
      </c>
      <c r="I1471" s="2" t="s">
        <v>319</v>
      </c>
      <c r="J1471" s="2" t="s">
        <v>213</v>
      </c>
      <c r="K1471" s="2" t="s">
        <v>214</v>
      </c>
      <c r="L1471" s="2" t="s">
        <v>215</v>
      </c>
      <c r="M1471" s="2">
        <v>1</v>
      </c>
      <c r="N1471" s="10" t="s">
        <v>875</v>
      </c>
    </row>
    <row r="1472" spans="1:14" x14ac:dyDescent="0.2">
      <c r="A1472" s="2">
        <v>1462</v>
      </c>
      <c r="B1472" s="2" t="s">
        <v>522</v>
      </c>
      <c r="C1472" s="2" t="s">
        <v>523</v>
      </c>
      <c r="D1472" s="2" t="s">
        <v>123</v>
      </c>
      <c r="E1472" s="2" t="s">
        <v>524</v>
      </c>
      <c r="F1472" s="2" t="s">
        <v>325</v>
      </c>
      <c r="G1472" s="2" t="s">
        <v>525</v>
      </c>
      <c r="H1472" s="3" t="s">
        <v>8</v>
      </c>
      <c r="I1472" s="2" t="s">
        <v>319</v>
      </c>
      <c r="J1472" s="2" t="s">
        <v>213</v>
      </c>
      <c r="K1472" s="2" t="s">
        <v>214</v>
      </c>
      <c r="L1472" s="2" t="s">
        <v>215</v>
      </c>
      <c r="M1472" s="2">
        <v>1</v>
      </c>
      <c r="N1472" s="10" t="s">
        <v>875</v>
      </c>
    </row>
    <row r="1473" spans="1:14" x14ac:dyDescent="0.2">
      <c r="A1473" s="2">
        <v>1534</v>
      </c>
      <c r="B1473" s="2" t="s">
        <v>510</v>
      </c>
      <c r="C1473" s="2" t="s">
        <v>511</v>
      </c>
      <c r="D1473" s="2" t="s">
        <v>48</v>
      </c>
      <c r="E1473" s="2" t="s">
        <v>503</v>
      </c>
      <c r="F1473" s="2" t="s">
        <v>132</v>
      </c>
      <c r="G1473" s="2" t="s">
        <v>512</v>
      </c>
      <c r="H1473" s="3" t="s">
        <v>8</v>
      </c>
      <c r="I1473" s="2" t="s">
        <v>85</v>
      </c>
      <c r="J1473" s="2" t="s">
        <v>213</v>
      </c>
      <c r="K1473" s="2" t="s">
        <v>214</v>
      </c>
      <c r="L1473" s="2" t="s">
        <v>215</v>
      </c>
      <c r="M1473" s="2">
        <v>1</v>
      </c>
      <c r="N1473" s="9" t="s">
        <v>875</v>
      </c>
    </row>
    <row r="1474" spans="1:14" x14ac:dyDescent="0.2">
      <c r="A1474" s="2">
        <v>1602</v>
      </c>
      <c r="B1474" s="2" t="s">
        <v>501</v>
      </c>
      <c r="C1474" s="2" t="s">
        <v>502</v>
      </c>
      <c r="D1474" s="2" t="s">
        <v>48</v>
      </c>
      <c r="E1474" s="2" t="s">
        <v>503</v>
      </c>
      <c r="F1474" s="2" t="s">
        <v>132</v>
      </c>
      <c r="G1474" s="2" t="s">
        <v>504</v>
      </c>
      <c r="H1474" s="3" t="s">
        <v>8</v>
      </c>
      <c r="I1474" s="2" t="s">
        <v>85</v>
      </c>
      <c r="J1474" s="2" t="s">
        <v>213</v>
      </c>
      <c r="K1474" s="2" t="s">
        <v>214</v>
      </c>
      <c r="L1474" s="2" t="s">
        <v>215</v>
      </c>
      <c r="M1474" s="2">
        <v>1</v>
      </c>
      <c r="N1474" s="10" t="s">
        <v>875</v>
      </c>
    </row>
    <row r="1475" spans="1:14" x14ac:dyDescent="0.2">
      <c r="A1475" s="2">
        <v>1611</v>
      </c>
      <c r="B1475" s="2" t="s">
        <v>1423</v>
      </c>
      <c r="C1475" s="2" t="s">
        <v>1424</v>
      </c>
      <c r="D1475" s="2" t="s">
        <v>48</v>
      </c>
      <c r="E1475" s="2" t="s">
        <v>1425</v>
      </c>
      <c r="F1475" s="2" t="s">
        <v>132</v>
      </c>
      <c r="G1475" s="2" t="s">
        <v>1426</v>
      </c>
      <c r="H1475" s="3" t="s">
        <v>8</v>
      </c>
      <c r="I1475" s="2" t="s">
        <v>713</v>
      </c>
      <c r="J1475" s="2" t="s">
        <v>213</v>
      </c>
      <c r="K1475" s="2" t="s">
        <v>214</v>
      </c>
      <c r="L1475" s="2" t="s">
        <v>215</v>
      </c>
      <c r="M1475" s="2">
        <v>1</v>
      </c>
      <c r="N1475" s="10" t="s">
        <v>875</v>
      </c>
    </row>
    <row r="1476" spans="1:14" x14ac:dyDescent="0.2">
      <c r="A1476" s="2">
        <v>1624</v>
      </c>
      <c r="B1476" s="2" t="s">
        <v>1414</v>
      </c>
      <c r="C1476" s="2" t="s">
        <v>1415</v>
      </c>
      <c r="D1476" s="2" t="s">
        <v>123</v>
      </c>
      <c r="E1476" s="2" t="s">
        <v>1416</v>
      </c>
      <c r="F1476" s="2" t="s">
        <v>1417</v>
      </c>
      <c r="G1476" s="2" t="s">
        <v>1418</v>
      </c>
      <c r="H1476" s="3" t="s">
        <v>8</v>
      </c>
      <c r="I1476" s="2" t="s">
        <v>319</v>
      </c>
      <c r="J1476" s="2" t="s">
        <v>213</v>
      </c>
      <c r="K1476" s="2" t="s">
        <v>214</v>
      </c>
      <c r="L1476" s="2" t="s">
        <v>215</v>
      </c>
      <c r="M1476" s="2">
        <v>1</v>
      </c>
      <c r="N1476" s="10" t="s">
        <v>875</v>
      </c>
    </row>
    <row r="1477" spans="1:14" x14ac:dyDescent="0.2">
      <c r="A1477" s="2">
        <v>1655</v>
      </c>
      <c r="B1477" s="2" t="s">
        <v>1389</v>
      </c>
      <c r="C1477" s="2" t="s">
        <v>1390</v>
      </c>
      <c r="D1477" s="2" t="s">
        <v>48</v>
      </c>
      <c r="E1477" s="2" t="s">
        <v>1391</v>
      </c>
      <c r="F1477" s="2" t="s">
        <v>132</v>
      </c>
      <c r="G1477" s="2" t="s">
        <v>1392</v>
      </c>
      <c r="H1477" s="3" t="s">
        <v>8</v>
      </c>
      <c r="I1477" s="2" t="s">
        <v>85</v>
      </c>
      <c r="J1477" s="2" t="s">
        <v>213</v>
      </c>
      <c r="K1477" s="2" t="s">
        <v>214</v>
      </c>
      <c r="L1477" s="2" t="s">
        <v>215</v>
      </c>
      <c r="M1477" s="2">
        <v>1</v>
      </c>
      <c r="N1477" s="10" t="s">
        <v>875</v>
      </c>
    </row>
    <row r="1478" spans="1:14" x14ac:dyDescent="0.2">
      <c r="A1478" s="2">
        <v>1725</v>
      </c>
      <c r="B1478" s="2" t="s">
        <v>434</v>
      </c>
      <c r="C1478" s="2" t="s">
        <v>435</v>
      </c>
      <c r="D1478" s="2" t="s">
        <v>81</v>
      </c>
      <c r="E1478" s="2" t="s">
        <v>436</v>
      </c>
      <c r="F1478" s="2" t="s">
        <v>424</v>
      </c>
      <c r="G1478" s="2" t="s">
        <v>437</v>
      </c>
      <c r="H1478" s="3" t="s">
        <v>8</v>
      </c>
      <c r="I1478" s="2" t="s">
        <v>319</v>
      </c>
      <c r="J1478" s="2" t="s">
        <v>213</v>
      </c>
      <c r="K1478" s="2" t="s">
        <v>214</v>
      </c>
      <c r="L1478" s="2" t="s">
        <v>215</v>
      </c>
      <c r="M1478" s="2">
        <v>1</v>
      </c>
      <c r="N1478" s="10" t="s">
        <v>875</v>
      </c>
    </row>
    <row r="1479" spans="1:14" x14ac:dyDescent="0.2">
      <c r="A1479" s="2">
        <v>1731</v>
      </c>
      <c r="B1479" s="2" t="s">
        <v>434</v>
      </c>
      <c r="C1479" s="2" t="s">
        <v>435</v>
      </c>
      <c r="D1479" s="2" t="s">
        <v>81</v>
      </c>
      <c r="E1479" s="2" t="s">
        <v>436</v>
      </c>
      <c r="F1479" s="2" t="s">
        <v>424</v>
      </c>
      <c r="G1479" s="2" t="s">
        <v>437</v>
      </c>
      <c r="H1479" s="3" t="s">
        <v>8</v>
      </c>
      <c r="I1479" s="2" t="s">
        <v>319</v>
      </c>
      <c r="J1479" s="2" t="s">
        <v>444</v>
      </c>
      <c r="K1479" s="2" t="s">
        <v>214</v>
      </c>
      <c r="L1479" s="2" t="s">
        <v>215</v>
      </c>
      <c r="M1479" s="2">
        <v>1</v>
      </c>
      <c r="N1479" s="9" t="s">
        <v>875</v>
      </c>
    </row>
    <row r="1480" spans="1:14" x14ac:dyDescent="0.2">
      <c r="A1480" s="2">
        <v>1735</v>
      </c>
      <c r="B1480" s="2" t="s">
        <v>434</v>
      </c>
      <c r="C1480" s="2" t="s">
        <v>435</v>
      </c>
      <c r="D1480" s="2" t="s">
        <v>81</v>
      </c>
      <c r="E1480" s="2" t="s">
        <v>436</v>
      </c>
      <c r="F1480" s="2" t="s">
        <v>424</v>
      </c>
      <c r="G1480" s="2" t="s">
        <v>437</v>
      </c>
      <c r="H1480" s="3" t="s">
        <v>8</v>
      </c>
      <c r="I1480" s="2" t="s">
        <v>319</v>
      </c>
      <c r="J1480" s="2" t="s">
        <v>1363</v>
      </c>
      <c r="K1480" s="2" t="s">
        <v>214</v>
      </c>
      <c r="L1480" s="2" t="s">
        <v>215</v>
      </c>
      <c r="M1480" s="2">
        <v>1</v>
      </c>
      <c r="N1480" s="10" t="s">
        <v>875</v>
      </c>
    </row>
    <row r="1481" spans="1:14" x14ac:dyDescent="0.2">
      <c r="A1481" s="2">
        <v>1851</v>
      </c>
      <c r="B1481" s="2" t="s">
        <v>1324</v>
      </c>
      <c r="C1481" s="2" t="s">
        <v>1325</v>
      </c>
      <c r="D1481" s="2" t="s">
        <v>123</v>
      </c>
      <c r="E1481" s="2" t="s">
        <v>1326</v>
      </c>
      <c r="F1481" s="2" t="s">
        <v>325</v>
      </c>
      <c r="G1481" s="2" t="s">
        <v>1327</v>
      </c>
      <c r="H1481" s="3" t="s">
        <v>8</v>
      </c>
      <c r="I1481" s="2" t="s">
        <v>319</v>
      </c>
      <c r="J1481" s="2" t="s">
        <v>213</v>
      </c>
      <c r="K1481" s="2" t="s">
        <v>214</v>
      </c>
      <c r="L1481" s="2" t="s">
        <v>215</v>
      </c>
      <c r="M1481" s="2">
        <v>1</v>
      </c>
      <c r="N1481" s="10" t="s">
        <v>875</v>
      </c>
    </row>
    <row r="1482" spans="1:14" x14ac:dyDescent="0.2">
      <c r="A1482" s="2">
        <v>1877</v>
      </c>
      <c r="B1482" s="2" t="s">
        <v>404</v>
      </c>
      <c r="C1482" s="2" t="s">
        <v>405</v>
      </c>
      <c r="D1482" s="2" t="s">
        <v>315</v>
      </c>
      <c r="E1482" s="2" t="s">
        <v>406</v>
      </c>
      <c r="F1482" s="2" t="s">
        <v>407</v>
      </c>
      <c r="G1482" s="2" t="s">
        <v>408</v>
      </c>
      <c r="H1482" s="3" t="s">
        <v>8</v>
      </c>
      <c r="I1482" s="2" t="s">
        <v>319</v>
      </c>
      <c r="J1482" s="2" t="s">
        <v>213</v>
      </c>
      <c r="K1482" s="2" t="s">
        <v>214</v>
      </c>
      <c r="L1482" s="2" t="s">
        <v>215</v>
      </c>
      <c r="M1482" s="2">
        <v>1</v>
      </c>
      <c r="N1482" s="10" t="s">
        <v>875</v>
      </c>
    </row>
    <row r="1483" spans="1:14" x14ac:dyDescent="0.2">
      <c r="A1483" s="2">
        <v>1972</v>
      </c>
      <c r="B1483" s="2" t="s">
        <v>1269</v>
      </c>
      <c r="C1483" s="2" t="s">
        <v>1270</v>
      </c>
      <c r="D1483" s="2" t="s">
        <v>48</v>
      </c>
      <c r="E1483" s="2" t="s">
        <v>1271</v>
      </c>
      <c r="F1483" s="2" t="s">
        <v>1267</v>
      </c>
      <c r="G1483" s="2" t="s">
        <v>1272</v>
      </c>
      <c r="H1483" s="3" t="s">
        <v>8</v>
      </c>
      <c r="I1483" s="2" t="s">
        <v>367</v>
      </c>
      <c r="J1483" s="2" t="s">
        <v>213</v>
      </c>
      <c r="K1483" s="2" t="s">
        <v>214</v>
      </c>
      <c r="L1483" s="2" t="s">
        <v>215</v>
      </c>
      <c r="M1483" s="2">
        <v>1</v>
      </c>
      <c r="N1483" s="10" t="s">
        <v>875</v>
      </c>
    </row>
    <row r="1484" spans="1:14" x14ac:dyDescent="0.2">
      <c r="A1484" s="2">
        <v>2048</v>
      </c>
      <c r="B1484" s="2" t="s">
        <v>289</v>
      </c>
      <c r="C1484" s="2" t="s">
        <v>290</v>
      </c>
      <c r="D1484" s="2" t="s">
        <v>187</v>
      </c>
      <c r="E1484" s="2" t="s">
        <v>291</v>
      </c>
      <c r="F1484" s="2" t="s">
        <v>292</v>
      </c>
      <c r="G1484" s="2" t="s">
        <v>293</v>
      </c>
      <c r="H1484" s="3" t="s">
        <v>8</v>
      </c>
      <c r="I1484" s="2" t="s">
        <v>197</v>
      </c>
      <c r="J1484" s="2" t="s">
        <v>213</v>
      </c>
      <c r="K1484" s="2" t="s">
        <v>214</v>
      </c>
      <c r="L1484" s="2" t="s">
        <v>215</v>
      </c>
      <c r="M1484" s="2">
        <v>1</v>
      </c>
      <c r="N1484" s="2" t="s">
        <v>21</v>
      </c>
    </row>
    <row r="1485" spans="1:14" x14ac:dyDescent="0.2">
      <c r="A1485" s="2">
        <v>2066</v>
      </c>
      <c r="B1485" s="2" t="s">
        <v>1226</v>
      </c>
      <c r="C1485" s="2" t="s">
        <v>1227</v>
      </c>
      <c r="D1485" s="2" t="s">
        <v>48</v>
      </c>
      <c r="E1485" s="2" t="s">
        <v>1228</v>
      </c>
      <c r="F1485" s="2" t="s">
        <v>50</v>
      </c>
      <c r="G1485" s="2" t="s">
        <v>1229</v>
      </c>
      <c r="H1485" s="3" t="s">
        <v>8</v>
      </c>
      <c r="I1485" s="2" t="s">
        <v>52</v>
      </c>
      <c r="J1485" s="2" t="s">
        <v>213</v>
      </c>
      <c r="K1485" s="2" t="s">
        <v>214</v>
      </c>
      <c r="L1485" s="2" t="s">
        <v>215</v>
      </c>
      <c r="M1485" s="2">
        <v>1</v>
      </c>
      <c r="N1485" s="10" t="s">
        <v>875</v>
      </c>
    </row>
    <row r="1486" spans="1:14" x14ac:dyDescent="0.2">
      <c r="A1486" s="2">
        <v>2116</v>
      </c>
      <c r="B1486" s="2" t="s">
        <v>1184</v>
      </c>
      <c r="C1486" s="2" t="s">
        <v>1185</v>
      </c>
      <c r="D1486" s="2" t="s">
        <v>123</v>
      </c>
      <c r="E1486" s="2" t="s">
        <v>1186</v>
      </c>
      <c r="F1486" s="2" t="s">
        <v>325</v>
      </c>
      <c r="G1486" s="2" t="s">
        <v>1187</v>
      </c>
      <c r="H1486" s="3" t="s">
        <v>8</v>
      </c>
      <c r="I1486" s="2" t="s">
        <v>713</v>
      </c>
      <c r="J1486" s="2" t="s">
        <v>213</v>
      </c>
      <c r="K1486" s="2" t="s">
        <v>214</v>
      </c>
      <c r="L1486" s="2" t="s">
        <v>215</v>
      </c>
      <c r="M1486" s="2">
        <v>1</v>
      </c>
      <c r="N1486" s="10" t="s">
        <v>875</v>
      </c>
    </row>
    <row r="1487" spans="1:14" x14ac:dyDescent="0.2">
      <c r="A1487" s="2">
        <v>2153</v>
      </c>
      <c r="B1487" s="2" t="s">
        <v>1157</v>
      </c>
      <c r="C1487" s="2" t="s">
        <v>1158</v>
      </c>
      <c r="D1487" s="2" t="s">
        <v>48</v>
      </c>
      <c r="E1487" s="2" t="s">
        <v>1159</v>
      </c>
      <c r="F1487" s="2" t="s">
        <v>1160</v>
      </c>
      <c r="G1487" s="2" t="s">
        <v>1161</v>
      </c>
      <c r="H1487" s="3" t="s">
        <v>8</v>
      </c>
      <c r="I1487" s="2" t="s">
        <v>713</v>
      </c>
      <c r="J1487" s="2" t="s">
        <v>213</v>
      </c>
      <c r="K1487" s="2" t="s">
        <v>214</v>
      </c>
      <c r="L1487" s="2" t="s">
        <v>215</v>
      </c>
      <c r="M1487" s="2">
        <v>1</v>
      </c>
      <c r="N1487" s="10" t="s">
        <v>875</v>
      </c>
    </row>
    <row r="1488" spans="1:14" x14ac:dyDescent="0.2">
      <c r="A1488" s="2">
        <v>2216</v>
      </c>
      <c r="B1488" s="2" t="s">
        <v>216</v>
      </c>
      <c r="C1488" s="2" t="s">
        <v>217</v>
      </c>
      <c r="D1488" s="2" t="s">
        <v>67</v>
      </c>
      <c r="E1488" s="2" t="s">
        <v>218</v>
      </c>
      <c r="F1488" s="2" t="s">
        <v>219</v>
      </c>
      <c r="G1488" s="2" t="s">
        <v>220</v>
      </c>
      <c r="H1488" s="3" t="s">
        <v>8</v>
      </c>
      <c r="I1488" s="2" t="s">
        <v>71</v>
      </c>
      <c r="J1488" s="2" t="s">
        <v>213</v>
      </c>
      <c r="K1488" s="2" t="s">
        <v>214</v>
      </c>
      <c r="L1488" s="2" t="s">
        <v>215</v>
      </c>
      <c r="M1488" s="2">
        <v>1</v>
      </c>
      <c r="N1488" s="10" t="s">
        <v>875</v>
      </c>
    </row>
    <row r="1489" spans="1:14" x14ac:dyDescent="0.2">
      <c r="A1489" s="2">
        <v>2254</v>
      </c>
      <c r="B1489" s="2" t="s">
        <v>203</v>
      </c>
      <c r="C1489" s="2" t="s">
        <v>204</v>
      </c>
      <c r="D1489" s="2" t="s">
        <v>176</v>
      </c>
      <c r="E1489" s="2" t="s">
        <v>205</v>
      </c>
      <c r="F1489" s="2" t="s">
        <v>206</v>
      </c>
      <c r="G1489" s="2" t="s">
        <v>207</v>
      </c>
      <c r="H1489" s="3" t="s">
        <v>8</v>
      </c>
      <c r="I1489" s="2" t="s">
        <v>180</v>
      </c>
      <c r="J1489" s="2" t="s">
        <v>213</v>
      </c>
      <c r="K1489" s="2" t="s">
        <v>214</v>
      </c>
      <c r="L1489" s="2" t="s">
        <v>215</v>
      </c>
      <c r="M1489" s="2">
        <v>1</v>
      </c>
      <c r="N1489" s="2" t="s">
        <v>21</v>
      </c>
    </row>
    <row r="1490" spans="1:14" x14ac:dyDescent="0.2">
      <c r="A1490" s="2">
        <v>2338</v>
      </c>
      <c r="B1490" s="2" t="s">
        <v>1050</v>
      </c>
      <c r="C1490" s="2" t="s">
        <v>1051</v>
      </c>
      <c r="D1490" s="2" t="s">
        <v>315</v>
      </c>
      <c r="E1490" s="2" t="s">
        <v>1052</v>
      </c>
      <c r="F1490" s="2" t="s">
        <v>1053</v>
      </c>
      <c r="G1490" s="2" t="s">
        <v>1054</v>
      </c>
      <c r="H1490" s="3" t="s">
        <v>8</v>
      </c>
      <c r="I1490" s="2" t="s">
        <v>713</v>
      </c>
      <c r="J1490" s="2" t="s">
        <v>213</v>
      </c>
      <c r="K1490" s="2" t="s">
        <v>214</v>
      </c>
      <c r="L1490" s="2" t="s">
        <v>215</v>
      </c>
      <c r="M1490" s="2">
        <v>1</v>
      </c>
      <c r="N1490" s="10" t="s">
        <v>875</v>
      </c>
    </row>
    <row r="1491" spans="1:14" x14ac:dyDescent="0.2">
      <c r="A1491" s="2">
        <v>2350</v>
      </c>
      <c r="B1491" s="2" t="s">
        <v>1042</v>
      </c>
      <c r="C1491" s="2" t="s">
        <v>1043</v>
      </c>
      <c r="D1491" s="2" t="s">
        <v>48</v>
      </c>
      <c r="E1491" s="2" t="s">
        <v>1044</v>
      </c>
      <c r="F1491" s="2" t="s">
        <v>107</v>
      </c>
      <c r="G1491" s="2" t="s">
        <v>1045</v>
      </c>
      <c r="H1491" s="3" t="s">
        <v>8</v>
      </c>
      <c r="I1491" s="2" t="s">
        <v>713</v>
      </c>
      <c r="J1491" s="2" t="s">
        <v>213</v>
      </c>
      <c r="K1491" s="2" t="s">
        <v>214</v>
      </c>
      <c r="L1491" s="2" t="s">
        <v>215</v>
      </c>
      <c r="M1491" s="2">
        <v>1</v>
      </c>
      <c r="N1491" s="10" t="s">
        <v>875</v>
      </c>
    </row>
    <row r="1492" spans="1:14" x14ac:dyDescent="0.2">
      <c r="A1492" s="2">
        <v>2463</v>
      </c>
      <c r="B1492" s="2" t="s">
        <v>54</v>
      </c>
      <c r="C1492" s="2" t="s">
        <v>55</v>
      </c>
      <c r="D1492" s="2" t="s">
        <v>48</v>
      </c>
      <c r="E1492" s="2" t="s">
        <v>56</v>
      </c>
      <c r="F1492" s="2" t="s">
        <v>57</v>
      </c>
      <c r="G1492" s="2" t="s">
        <v>58</v>
      </c>
      <c r="H1492" s="3" t="s">
        <v>8</v>
      </c>
      <c r="I1492" s="2" t="s">
        <v>59</v>
      </c>
      <c r="J1492" s="2" t="s">
        <v>213</v>
      </c>
      <c r="K1492" s="2" t="s">
        <v>214</v>
      </c>
      <c r="L1492" s="2" t="s">
        <v>215</v>
      </c>
      <c r="M1492" s="2">
        <v>1</v>
      </c>
      <c r="N1492" s="10" t="s">
        <v>875</v>
      </c>
    </row>
    <row r="1493" spans="1:14" x14ac:dyDescent="0.2">
      <c r="A1493" s="2">
        <v>62</v>
      </c>
      <c r="B1493" s="2" t="s">
        <v>2251</v>
      </c>
      <c r="C1493" s="2" t="s">
        <v>2252</v>
      </c>
      <c r="D1493" s="2" t="s">
        <v>123</v>
      </c>
      <c r="E1493" s="2" t="s">
        <v>2253</v>
      </c>
      <c r="F1493" s="2" t="s">
        <v>374</v>
      </c>
      <c r="G1493" s="2" t="s">
        <v>2254</v>
      </c>
      <c r="H1493" s="3" t="s">
        <v>8</v>
      </c>
      <c r="I1493" s="2" t="s">
        <v>319</v>
      </c>
      <c r="J1493" s="2" t="s">
        <v>341</v>
      </c>
      <c r="K1493" s="2" t="s">
        <v>295</v>
      </c>
      <c r="L1493" s="2" t="s">
        <v>215</v>
      </c>
      <c r="M1493" s="2">
        <v>1</v>
      </c>
      <c r="N1493" s="10" t="s">
        <v>875</v>
      </c>
    </row>
    <row r="1494" spans="1:14" x14ac:dyDescent="0.2">
      <c r="A1494" s="2">
        <v>80</v>
      </c>
      <c r="B1494" s="2" t="s">
        <v>2237</v>
      </c>
      <c r="C1494" s="2" t="s">
        <v>2238</v>
      </c>
      <c r="D1494" s="2" t="s">
        <v>48</v>
      </c>
      <c r="E1494" s="2" t="s">
        <v>2239</v>
      </c>
      <c r="F1494" s="2" t="s">
        <v>529</v>
      </c>
      <c r="G1494" s="2" t="s">
        <v>2240</v>
      </c>
      <c r="H1494" s="3" t="s">
        <v>8</v>
      </c>
      <c r="I1494" s="2" t="s">
        <v>85</v>
      </c>
      <c r="J1494" s="2" t="s">
        <v>294</v>
      </c>
      <c r="K1494" s="2" t="s">
        <v>295</v>
      </c>
      <c r="L1494" s="2" t="s">
        <v>215</v>
      </c>
      <c r="M1494" s="2">
        <v>2</v>
      </c>
      <c r="N1494" s="10" t="s">
        <v>875</v>
      </c>
    </row>
    <row r="1495" spans="1:14" x14ac:dyDescent="0.2">
      <c r="A1495" s="2">
        <v>94</v>
      </c>
      <c r="B1495" s="2" t="s">
        <v>2223</v>
      </c>
      <c r="C1495" s="2" t="s">
        <v>2224</v>
      </c>
      <c r="D1495" s="2" t="s">
        <v>48</v>
      </c>
      <c r="E1495" s="2" t="s">
        <v>2225</v>
      </c>
      <c r="F1495" s="2" t="s">
        <v>529</v>
      </c>
      <c r="G1495" s="2" t="s">
        <v>2226</v>
      </c>
      <c r="H1495" s="3" t="s">
        <v>8</v>
      </c>
      <c r="I1495" s="2" t="s">
        <v>85</v>
      </c>
      <c r="J1495" s="2" t="s">
        <v>294</v>
      </c>
      <c r="K1495" s="2" t="s">
        <v>295</v>
      </c>
      <c r="L1495" s="2" t="s">
        <v>215</v>
      </c>
      <c r="M1495" s="2">
        <v>1</v>
      </c>
      <c r="N1495" s="10" t="s">
        <v>875</v>
      </c>
    </row>
    <row r="1496" spans="1:14" x14ac:dyDescent="0.2">
      <c r="A1496" s="2">
        <v>98</v>
      </c>
      <c r="B1496" s="2" t="s">
        <v>2219</v>
      </c>
      <c r="C1496" s="2" t="s">
        <v>2220</v>
      </c>
      <c r="D1496" s="2" t="s">
        <v>48</v>
      </c>
      <c r="E1496" s="2" t="s">
        <v>2221</v>
      </c>
      <c r="F1496" s="2" t="s">
        <v>529</v>
      </c>
      <c r="G1496" s="2" t="s">
        <v>2222</v>
      </c>
      <c r="H1496" s="3" t="s">
        <v>8</v>
      </c>
      <c r="I1496" s="2" t="s">
        <v>85</v>
      </c>
      <c r="J1496" s="2" t="s">
        <v>294</v>
      </c>
      <c r="K1496" s="2" t="s">
        <v>295</v>
      </c>
      <c r="L1496" s="2" t="s">
        <v>215</v>
      </c>
      <c r="M1496" s="2">
        <v>2</v>
      </c>
      <c r="N1496" s="10" t="s">
        <v>875</v>
      </c>
    </row>
    <row r="1497" spans="1:14" x14ac:dyDescent="0.2">
      <c r="A1497" s="2">
        <v>102</v>
      </c>
      <c r="B1497" s="2" t="s">
        <v>2215</v>
      </c>
      <c r="C1497" s="2" t="s">
        <v>2216</v>
      </c>
      <c r="D1497" s="2" t="s">
        <v>48</v>
      </c>
      <c r="E1497" s="2" t="s">
        <v>2217</v>
      </c>
      <c r="F1497" s="2" t="s">
        <v>57</v>
      </c>
      <c r="G1497" s="2" t="s">
        <v>2218</v>
      </c>
      <c r="H1497" s="3" t="s">
        <v>8</v>
      </c>
      <c r="I1497" s="2" t="s">
        <v>59</v>
      </c>
      <c r="J1497" s="2" t="s">
        <v>341</v>
      </c>
      <c r="K1497" s="2" t="s">
        <v>295</v>
      </c>
      <c r="L1497" s="2" t="s">
        <v>215</v>
      </c>
      <c r="M1497" s="2">
        <v>1</v>
      </c>
      <c r="N1497" s="10" t="s">
        <v>875</v>
      </c>
    </row>
    <row r="1498" spans="1:14" x14ac:dyDescent="0.2">
      <c r="A1498" s="2">
        <v>184</v>
      </c>
      <c r="B1498" s="2" t="s">
        <v>2164</v>
      </c>
      <c r="C1498" s="2" t="s">
        <v>2165</v>
      </c>
      <c r="D1498" s="2" t="s">
        <v>48</v>
      </c>
      <c r="E1498" s="2" t="s">
        <v>2166</v>
      </c>
      <c r="F1498" s="2" t="s">
        <v>285</v>
      </c>
      <c r="G1498" s="2" t="s">
        <v>2167</v>
      </c>
      <c r="H1498" s="3" t="s">
        <v>8</v>
      </c>
      <c r="I1498" s="2" t="s">
        <v>85</v>
      </c>
      <c r="J1498" s="2" t="s">
        <v>294</v>
      </c>
      <c r="K1498" s="2" t="s">
        <v>295</v>
      </c>
      <c r="L1498" s="2" t="s">
        <v>215</v>
      </c>
      <c r="M1498" s="2">
        <v>1</v>
      </c>
      <c r="N1498" s="10" t="s">
        <v>875</v>
      </c>
    </row>
    <row r="1499" spans="1:14" x14ac:dyDescent="0.2">
      <c r="A1499" s="2">
        <v>229</v>
      </c>
      <c r="B1499" s="2" t="s">
        <v>826</v>
      </c>
      <c r="C1499" s="2" t="s">
        <v>827</v>
      </c>
      <c r="D1499" s="2" t="s">
        <v>67</v>
      </c>
      <c r="E1499" s="2" t="s">
        <v>828</v>
      </c>
      <c r="F1499" s="2" t="s">
        <v>597</v>
      </c>
      <c r="G1499" s="2" t="s">
        <v>829</v>
      </c>
      <c r="H1499" s="3" t="s">
        <v>8</v>
      </c>
      <c r="I1499" s="2" t="s">
        <v>71</v>
      </c>
      <c r="J1499" s="2" t="s">
        <v>294</v>
      </c>
      <c r="K1499" s="2" t="s">
        <v>295</v>
      </c>
      <c r="L1499" s="2" t="s">
        <v>215</v>
      </c>
      <c r="M1499" s="2">
        <v>1</v>
      </c>
      <c r="N1499" s="10" t="s">
        <v>875</v>
      </c>
    </row>
    <row r="1500" spans="1:14" x14ac:dyDescent="0.2">
      <c r="A1500" s="2">
        <v>236</v>
      </c>
      <c r="B1500" s="2" t="s">
        <v>826</v>
      </c>
      <c r="C1500" s="2" t="s">
        <v>827</v>
      </c>
      <c r="D1500" s="2" t="s">
        <v>67</v>
      </c>
      <c r="E1500" s="2" t="s">
        <v>828</v>
      </c>
      <c r="F1500" s="2" t="s">
        <v>597</v>
      </c>
      <c r="G1500" s="2" t="s">
        <v>829</v>
      </c>
      <c r="H1500" s="3" t="s">
        <v>8</v>
      </c>
      <c r="I1500" s="2" t="s">
        <v>71</v>
      </c>
      <c r="J1500" s="2" t="s">
        <v>341</v>
      </c>
      <c r="K1500" s="2" t="s">
        <v>295</v>
      </c>
      <c r="L1500" s="2" t="s">
        <v>215</v>
      </c>
      <c r="M1500" s="2">
        <v>1</v>
      </c>
      <c r="N1500" s="10" t="s">
        <v>875</v>
      </c>
    </row>
    <row r="1501" spans="1:14" x14ac:dyDescent="0.2">
      <c r="A1501" s="2">
        <v>244</v>
      </c>
      <c r="B1501" s="2" t="s">
        <v>826</v>
      </c>
      <c r="C1501" s="2" t="s">
        <v>827</v>
      </c>
      <c r="D1501" s="2" t="s">
        <v>67</v>
      </c>
      <c r="E1501" s="2" t="s">
        <v>828</v>
      </c>
      <c r="F1501" s="2" t="s">
        <v>597</v>
      </c>
      <c r="G1501" s="2" t="s">
        <v>829</v>
      </c>
      <c r="H1501" s="3" t="s">
        <v>8</v>
      </c>
      <c r="I1501" s="2" t="s">
        <v>71</v>
      </c>
      <c r="J1501" s="2" t="s">
        <v>341</v>
      </c>
      <c r="K1501" s="2" t="s">
        <v>295</v>
      </c>
      <c r="L1501" s="2" t="s">
        <v>215</v>
      </c>
      <c r="M1501" s="2">
        <v>1</v>
      </c>
      <c r="N1501" s="10" t="s">
        <v>875</v>
      </c>
    </row>
    <row r="1502" spans="1:14" x14ac:dyDescent="0.2">
      <c r="A1502" s="2">
        <v>256</v>
      </c>
      <c r="B1502" s="2" t="s">
        <v>821</v>
      </c>
      <c r="C1502" s="2" t="s">
        <v>822</v>
      </c>
      <c r="D1502" s="2" t="s">
        <v>67</v>
      </c>
      <c r="E1502" s="2" t="s">
        <v>823</v>
      </c>
      <c r="F1502" s="2" t="s">
        <v>597</v>
      </c>
      <c r="G1502" s="2" t="s">
        <v>824</v>
      </c>
      <c r="H1502" s="3" t="s">
        <v>8</v>
      </c>
      <c r="I1502" s="2" t="s">
        <v>71</v>
      </c>
      <c r="J1502" s="2" t="s">
        <v>294</v>
      </c>
      <c r="K1502" s="2" t="s">
        <v>295</v>
      </c>
      <c r="L1502" s="2" t="s">
        <v>215</v>
      </c>
      <c r="M1502" s="2">
        <v>1</v>
      </c>
      <c r="N1502" s="10" t="s">
        <v>875</v>
      </c>
    </row>
    <row r="1503" spans="1:14" x14ac:dyDescent="0.2">
      <c r="A1503" s="2">
        <v>269</v>
      </c>
      <c r="B1503" s="2" t="s">
        <v>812</v>
      </c>
      <c r="C1503" s="2" t="s">
        <v>813</v>
      </c>
      <c r="D1503" s="2" t="s">
        <v>67</v>
      </c>
      <c r="E1503" s="2" t="s">
        <v>814</v>
      </c>
      <c r="F1503" s="2" t="s">
        <v>597</v>
      </c>
      <c r="G1503" s="2" t="s">
        <v>815</v>
      </c>
      <c r="H1503" s="3" t="s">
        <v>8</v>
      </c>
      <c r="I1503" s="2" t="s">
        <v>71</v>
      </c>
      <c r="J1503" s="2" t="s">
        <v>294</v>
      </c>
      <c r="K1503" s="2" t="s">
        <v>295</v>
      </c>
      <c r="L1503" s="2" t="s">
        <v>215</v>
      </c>
      <c r="M1503" s="2">
        <v>1</v>
      </c>
      <c r="N1503" s="10" t="s">
        <v>875</v>
      </c>
    </row>
    <row r="1504" spans="1:14" x14ac:dyDescent="0.2">
      <c r="A1504" s="2">
        <v>415</v>
      </c>
      <c r="B1504" s="2" t="s">
        <v>783</v>
      </c>
      <c r="C1504" s="2" t="s">
        <v>784</v>
      </c>
      <c r="D1504" s="2" t="s">
        <v>48</v>
      </c>
      <c r="E1504" s="2" t="s">
        <v>785</v>
      </c>
      <c r="F1504" s="2" t="s">
        <v>786</v>
      </c>
      <c r="G1504" s="2" t="s">
        <v>787</v>
      </c>
      <c r="H1504" s="3" t="s">
        <v>8</v>
      </c>
      <c r="I1504" s="2" t="s">
        <v>367</v>
      </c>
      <c r="J1504" s="2" t="s">
        <v>341</v>
      </c>
      <c r="K1504" s="2" t="s">
        <v>295</v>
      </c>
      <c r="L1504" s="2" t="s">
        <v>215</v>
      </c>
      <c r="M1504" s="2">
        <v>1</v>
      </c>
      <c r="N1504" s="10" t="s">
        <v>875</v>
      </c>
    </row>
    <row r="1505" spans="1:14" x14ac:dyDescent="0.2">
      <c r="A1505" s="2">
        <v>468</v>
      </c>
      <c r="B1505" s="2" t="s">
        <v>2035</v>
      </c>
      <c r="C1505" s="2" t="s">
        <v>2036</v>
      </c>
      <c r="D1505" s="2" t="s">
        <v>48</v>
      </c>
      <c r="E1505" s="2" t="s">
        <v>2037</v>
      </c>
      <c r="F1505" s="2" t="s">
        <v>765</v>
      </c>
      <c r="G1505" s="2" t="s">
        <v>2038</v>
      </c>
      <c r="H1505" s="3" t="s">
        <v>8</v>
      </c>
      <c r="I1505" s="2" t="s">
        <v>85</v>
      </c>
      <c r="J1505" s="2" t="s">
        <v>341</v>
      </c>
      <c r="K1505" s="2" t="s">
        <v>295</v>
      </c>
      <c r="L1505" s="2" t="s">
        <v>215</v>
      </c>
      <c r="M1505" s="2">
        <v>2</v>
      </c>
      <c r="N1505" s="10" t="s">
        <v>875</v>
      </c>
    </row>
    <row r="1506" spans="1:14" x14ac:dyDescent="0.2">
      <c r="A1506" s="2">
        <v>503</v>
      </c>
      <c r="B1506" s="2" t="s">
        <v>2008</v>
      </c>
      <c r="C1506" s="2" t="s">
        <v>2009</v>
      </c>
      <c r="D1506" s="2" t="s">
        <v>123</v>
      </c>
      <c r="E1506" s="2" t="s">
        <v>2010</v>
      </c>
      <c r="F1506" s="2" t="s">
        <v>325</v>
      </c>
      <c r="G1506" s="2" t="s">
        <v>2011</v>
      </c>
      <c r="H1506" s="3" t="s">
        <v>8</v>
      </c>
      <c r="I1506" s="2" t="s">
        <v>319</v>
      </c>
      <c r="J1506" s="2" t="s">
        <v>341</v>
      </c>
      <c r="K1506" s="2" t="s">
        <v>295</v>
      </c>
      <c r="L1506" s="2" t="s">
        <v>215</v>
      </c>
      <c r="M1506" s="2">
        <v>1</v>
      </c>
      <c r="N1506" s="10" t="s">
        <v>875</v>
      </c>
    </row>
    <row r="1507" spans="1:14" x14ac:dyDescent="0.2">
      <c r="A1507" s="2">
        <v>588</v>
      </c>
      <c r="B1507" s="2" t="s">
        <v>1946</v>
      </c>
      <c r="C1507" s="2" t="s">
        <v>1947</v>
      </c>
      <c r="D1507" s="2" t="s">
        <v>123</v>
      </c>
      <c r="E1507" s="2" t="s">
        <v>1948</v>
      </c>
      <c r="F1507" s="2" t="s">
        <v>607</v>
      </c>
      <c r="G1507" s="2" t="s">
        <v>1949</v>
      </c>
      <c r="H1507" s="3" t="s">
        <v>8</v>
      </c>
      <c r="I1507" s="2" t="s">
        <v>319</v>
      </c>
      <c r="J1507" s="2" t="s">
        <v>294</v>
      </c>
      <c r="K1507" s="2" t="s">
        <v>295</v>
      </c>
      <c r="L1507" s="2" t="s">
        <v>215</v>
      </c>
      <c r="M1507" s="2">
        <v>1</v>
      </c>
      <c r="N1507" s="10" t="s">
        <v>875</v>
      </c>
    </row>
    <row r="1508" spans="1:14" x14ac:dyDescent="0.2">
      <c r="A1508" s="2">
        <v>629</v>
      </c>
      <c r="B1508" s="2" t="s">
        <v>1925</v>
      </c>
      <c r="C1508" s="2" t="s">
        <v>1926</v>
      </c>
      <c r="D1508" s="2" t="s">
        <v>123</v>
      </c>
      <c r="E1508" s="2" t="s">
        <v>1927</v>
      </c>
      <c r="F1508" s="2" t="s">
        <v>424</v>
      </c>
      <c r="G1508" s="2" t="s">
        <v>1928</v>
      </c>
      <c r="H1508" s="3" t="s">
        <v>8</v>
      </c>
      <c r="I1508" s="2" t="s">
        <v>319</v>
      </c>
      <c r="J1508" s="2" t="s">
        <v>341</v>
      </c>
      <c r="K1508" s="2" t="s">
        <v>295</v>
      </c>
      <c r="L1508" s="2" t="s">
        <v>215</v>
      </c>
      <c r="M1508" s="2">
        <v>1</v>
      </c>
      <c r="N1508" s="10" t="s">
        <v>875</v>
      </c>
    </row>
    <row r="1509" spans="1:14" x14ac:dyDescent="0.2">
      <c r="A1509" s="2">
        <v>689</v>
      </c>
      <c r="B1509" s="2" t="s">
        <v>1878</v>
      </c>
      <c r="C1509" s="2" t="s">
        <v>1879</v>
      </c>
      <c r="D1509" s="2" t="s">
        <v>48</v>
      </c>
      <c r="E1509" s="2" t="s">
        <v>1880</v>
      </c>
      <c r="F1509" s="2" t="s">
        <v>621</v>
      </c>
      <c r="G1509" s="2" t="s">
        <v>1881</v>
      </c>
      <c r="H1509" s="3" t="s">
        <v>8</v>
      </c>
      <c r="I1509" s="2" t="s">
        <v>85</v>
      </c>
      <c r="J1509" s="2" t="s">
        <v>294</v>
      </c>
      <c r="K1509" s="2" t="s">
        <v>295</v>
      </c>
      <c r="L1509" s="2" t="s">
        <v>215</v>
      </c>
      <c r="M1509" s="2">
        <v>1</v>
      </c>
      <c r="N1509" s="10" t="s">
        <v>875</v>
      </c>
    </row>
    <row r="1510" spans="1:14" x14ac:dyDescent="0.2">
      <c r="A1510" s="2">
        <v>706</v>
      </c>
      <c r="B1510" s="2" t="s">
        <v>1866</v>
      </c>
      <c r="C1510" s="2" t="s">
        <v>1867</v>
      </c>
      <c r="D1510" s="2" t="s">
        <v>81</v>
      </c>
      <c r="E1510" s="2" t="s">
        <v>1868</v>
      </c>
      <c r="F1510" s="2" t="s">
        <v>974</v>
      </c>
      <c r="G1510" s="2" t="s">
        <v>1869</v>
      </c>
      <c r="H1510" s="3" t="s">
        <v>8</v>
      </c>
      <c r="I1510" s="2" t="s">
        <v>85</v>
      </c>
      <c r="J1510" s="2" t="s">
        <v>294</v>
      </c>
      <c r="K1510" s="2" t="s">
        <v>295</v>
      </c>
      <c r="L1510" s="2" t="s">
        <v>215</v>
      </c>
      <c r="M1510" s="2">
        <v>1</v>
      </c>
      <c r="N1510" s="10" t="s">
        <v>875</v>
      </c>
    </row>
    <row r="1511" spans="1:14" x14ac:dyDescent="0.2">
      <c r="A1511" s="2">
        <v>719</v>
      </c>
      <c r="B1511" s="2" t="s">
        <v>1862</v>
      </c>
      <c r="C1511" s="2" t="s">
        <v>1863</v>
      </c>
      <c r="D1511" s="2" t="s">
        <v>27</v>
      </c>
      <c r="E1511" s="2" t="s">
        <v>1864</v>
      </c>
      <c r="F1511" s="2" t="s">
        <v>679</v>
      </c>
      <c r="G1511" s="2" t="s">
        <v>1865</v>
      </c>
      <c r="H1511" s="3" t="s">
        <v>8</v>
      </c>
      <c r="I1511" s="2" t="s">
        <v>71</v>
      </c>
      <c r="J1511" s="2" t="s">
        <v>294</v>
      </c>
      <c r="K1511" s="2" t="s">
        <v>295</v>
      </c>
      <c r="L1511" s="2" t="s">
        <v>215</v>
      </c>
      <c r="M1511" s="2">
        <v>1</v>
      </c>
      <c r="N1511" s="10" t="s">
        <v>875</v>
      </c>
    </row>
    <row r="1512" spans="1:14" x14ac:dyDescent="0.2">
      <c r="A1512" s="2">
        <v>783</v>
      </c>
      <c r="B1512" s="2" t="s">
        <v>1823</v>
      </c>
      <c r="C1512" s="2" t="s">
        <v>1824</v>
      </c>
      <c r="D1512" s="2" t="s">
        <v>48</v>
      </c>
      <c r="E1512" s="2" t="s">
        <v>1825</v>
      </c>
      <c r="F1512" s="2" t="s">
        <v>924</v>
      </c>
      <c r="G1512" s="2" t="s">
        <v>1826</v>
      </c>
      <c r="H1512" s="3" t="s">
        <v>8</v>
      </c>
      <c r="I1512" s="2" t="s">
        <v>85</v>
      </c>
      <c r="J1512" s="2" t="s">
        <v>341</v>
      </c>
      <c r="K1512" s="2" t="s">
        <v>295</v>
      </c>
      <c r="L1512" s="2" t="s">
        <v>215</v>
      </c>
      <c r="M1512" s="2">
        <v>1</v>
      </c>
      <c r="N1512" s="10" t="s">
        <v>875</v>
      </c>
    </row>
    <row r="1513" spans="1:14" x14ac:dyDescent="0.2">
      <c r="A1513" s="2">
        <v>784</v>
      </c>
      <c r="B1513" s="2" t="s">
        <v>1823</v>
      </c>
      <c r="C1513" s="2" t="s">
        <v>1824</v>
      </c>
      <c r="D1513" s="2" t="s">
        <v>48</v>
      </c>
      <c r="E1513" s="2" t="s">
        <v>1825</v>
      </c>
      <c r="F1513" s="2" t="s">
        <v>924</v>
      </c>
      <c r="G1513" s="2" t="s">
        <v>1826</v>
      </c>
      <c r="H1513" s="3" t="s">
        <v>8</v>
      </c>
      <c r="I1513" s="2" t="s">
        <v>85</v>
      </c>
      <c r="J1513" s="2" t="s">
        <v>294</v>
      </c>
      <c r="K1513" s="2" t="s">
        <v>295</v>
      </c>
      <c r="L1513" s="2" t="s">
        <v>215</v>
      </c>
      <c r="M1513" s="2">
        <v>1</v>
      </c>
      <c r="N1513" s="10" t="s">
        <v>875</v>
      </c>
    </row>
    <row r="1514" spans="1:14" x14ac:dyDescent="0.2">
      <c r="A1514" s="2">
        <v>821</v>
      </c>
      <c r="B1514" s="2" t="s">
        <v>1815</v>
      </c>
      <c r="C1514" s="2" t="s">
        <v>1816</v>
      </c>
      <c r="D1514" s="2" t="s">
        <v>48</v>
      </c>
      <c r="E1514" s="2" t="s">
        <v>1817</v>
      </c>
      <c r="F1514" s="2" t="s">
        <v>1396</v>
      </c>
      <c r="G1514" s="2" t="s">
        <v>1818</v>
      </c>
      <c r="H1514" s="3" t="s">
        <v>8</v>
      </c>
      <c r="I1514" s="2" t="s">
        <v>367</v>
      </c>
      <c r="J1514" s="2" t="s">
        <v>341</v>
      </c>
      <c r="K1514" s="2" t="s">
        <v>295</v>
      </c>
      <c r="L1514" s="2" t="s">
        <v>215</v>
      </c>
      <c r="M1514" s="2">
        <v>3</v>
      </c>
      <c r="N1514" s="10" t="s">
        <v>875</v>
      </c>
    </row>
    <row r="1515" spans="1:14" x14ac:dyDescent="0.2">
      <c r="A1515" s="2">
        <v>890</v>
      </c>
      <c r="B1515" s="2" t="s">
        <v>657</v>
      </c>
      <c r="C1515" s="2" t="s">
        <v>658</v>
      </c>
      <c r="D1515" s="2" t="s">
        <v>67</v>
      </c>
      <c r="E1515" s="2" t="s">
        <v>659</v>
      </c>
      <c r="F1515" s="2" t="s">
        <v>660</v>
      </c>
      <c r="G1515" s="2" t="s">
        <v>661</v>
      </c>
      <c r="H1515" s="3" t="s">
        <v>8</v>
      </c>
      <c r="I1515" s="2" t="s">
        <v>71</v>
      </c>
      <c r="J1515" s="2" t="s">
        <v>294</v>
      </c>
      <c r="K1515" s="2" t="s">
        <v>295</v>
      </c>
      <c r="L1515" s="2" t="s">
        <v>215</v>
      </c>
      <c r="M1515" s="2">
        <v>1</v>
      </c>
      <c r="N1515" s="10" t="s">
        <v>875</v>
      </c>
    </row>
    <row r="1516" spans="1:14" x14ac:dyDescent="0.2">
      <c r="A1516" s="2">
        <v>908</v>
      </c>
      <c r="B1516" s="2" t="s">
        <v>632</v>
      </c>
      <c r="C1516" s="2" t="s">
        <v>633</v>
      </c>
      <c r="D1516" s="2" t="s">
        <v>67</v>
      </c>
      <c r="E1516" s="2" t="s">
        <v>634</v>
      </c>
      <c r="F1516" s="2" t="s">
        <v>635</v>
      </c>
      <c r="G1516" s="2" t="s">
        <v>636</v>
      </c>
      <c r="H1516" s="3" t="s">
        <v>8</v>
      </c>
      <c r="I1516" s="2" t="s">
        <v>71</v>
      </c>
      <c r="J1516" s="2" t="s">
        <v>294</v>
      </c>
      <c r="K1516" s="2" t="s">
        <v>295</v>
      </c>
      <c r="L1516" s="2" t="s">
        <v>215</v>
      </c>
      <c r="M1516" s="2">
        <v>1</v>
      </c>
      <c r="N1516" s="10" t="s">
        <v>875</v>
      </c>
    </row>
    <row r="1517" spans="1:14" x14ac:dyDescent="0.2">
      <c r="A1517" s="2">
        <v>912</v>
      </c>
      <c r="B1517" s="2" t="s">
        <v>632</v>
      </c>
      <c r="C1517" s="2" t="s">
        <v>633</v>
      </c>
      <c r="D1517" s="2" t="s">
        <v>67</v>
      </c>
      <c r="E1517" s="2" t="s">
        <v>634</v>
      </c>
      <c r="F1517" s="2" t="s">
        <v>635</v>
      </c>
      <c r="G1517" s="2" t="s">
        <v>636</v>
      </c>
      <c r="H1517" s="3" t="s">
        <v>8</v>
      </c>
      <c r="I1517" s="2" t="s">
        <v>71</v>
      </c>
      <c r="J1517" s="2" t="s">
        <v>294</v>
      </c>
      <c r="K1517" s="2" t="s">
        <v>295</v>
      </c>
      <c r="L1517" s="2" t="s">
        <v>215</v>
      </c>
      <c r="M1517" s="2">
        <v>1</v>
      </c>
      <c r="N1517" s="10" t="s">
        <v>875</v>
      </c>
    </row>
    <row r="1518" spans="1:14" x14ac:dyDescent="0.2">
      <c r="A1518" s="2">
        <v>950</v>
      </c>
      <c r="B1518" s="2" t="s">
        <v>1751</v>
      </c>
      <c r="C1518" s="2" t="s">
        <v>1752</v>
      </c>
      <c r="D1518" s="2" t="s">
        <v>123</v>
      </c>
      <c r="E1518" s="2" t="s">
        <v>1753</v>
      </c>
      <c r="F1518" s="2" t="s">
        <v>374</v>
      </c>
      <c r="G1518" s="2" t="s">
        <v>1754</v>
      </c>
      <c r="H1518" s="3" t="s">
        <v>8</v>
      </c>
      <c r="I1518" s="2" t="s">
        <v>319</v>
      </c>
      <c r="J1518" s="2" t="s">
        <v>341</v>
      </c>
      <c r="K1518" s="2" t="s">
        <v>295</v>
      </c>
      <c r="L1518" s="2" t="s">
        <v>215</v>
      </c>
      <c r="M1518" s="2">
        <v>1</v>
      </c>
      <c r="N1518" s="10" t="s">
        <v>875</v>
      </c>
    </row>
    <row r="1519" spans="1:14" x14ac:dyDescent="0.2">
      <c r="A1519" s="2">
        <v>1007</v>
      </c>
      <c r="B1519" s="2" t="s">
        <v>589</v>
      </c>
      <c r="C1519" s="2" t="s">
        <v>590</v>
      </c>
      <c r="D1519" s="2" t="s">
        <v>48</v>
      </c>
      <c r="E1519" s="2" t="s">
        <v>591</v>
      </c>
      <c r="F1519" s="2" t="s">
        <v>365</v>
      </c>
      <c r="G1519" s="2" t="s">
        <v>592</v>
      </c>
      <c r="H1519" s="3" t="s">
        <v>8</v>
      </c>
      <c r="I1519" s="2" t="s">
        <v>367</v>
      </c>
      <c r="J1519" s="2" t="s">
        <v>341</v>
      </c>
      <c r="K1519" s="2" t="s">
        <v>295</v>
      </c>
      <c r="L1519" s="2" t="s">
        <v>215</v>
      </c>
      <c r="M1519" s="2">
        <v>1</v>
      </c>
      <c r="N1519" s="10" t="s">
        <v>875</v>
      </c>
    </row>
    <row r="1520" spans="1:14" x14ac:dyDescent="0.2">
      <c r="A1520" s="2">
        <v>1075</v>
      </c>
      <c r="B1520" s="2" t="s">
        <v>1702</v>
      </c>
      <c r="C1520" s="2" t="s">
        <v>1703</v>
      </c>
      <c r="D1520" s="2" t="s">
        <v>315</v>
      </c>
      <c r="E1520" s="2" t="s">
        <v>1704</v>
      </c>
      <c r="F1520" s="2" t="s">
        <v>573</v>
      </c>
      <c r="G1520" s="2" t="s">
        <v>1705</v>
      </c>
      <c r="H1520" s="3" t="s">
        <v>8</v>
      </c>
      <c r="I1520" s="2" t="s">
        <v>319</v>
      </c>
      <c r="J1520" s="2" t="s">
        <v>341</v>
      </c>
      <c r="K1520" s="2" t="s">
        <v>295</v>
      </c>
      <c r="L1520" s="2" t="s">
        <v>215</v>
      </c>
      <c r="M1520" s="2">
        <v>1</v>
      </c>
      <c r="N1520" s="10" t="s">
        <v>875</v>
      </c>
    </row>
    <row r="1521" spans="1:14" x14ac:dyDescent="0.2">
      <c r="A1521" s="2">
        <v>1151</v>
      </c>
      <c r="B1521" s="2" t="s">
        <v>558</v>
      </c>
      <c r="C1521" s="2" t="s">
        <v>559</v>
      </c>
      <c r="D1521" s="2" t="s">
        <v>123</v>
      </c>
      <c r="E1521" s="2" t="s">
        <v>560</v>
      </c>
      <c r="F1521" s="2" t="s">
        <v>561</v>
      </c>
      <c r="G1521" s="2" t="s">
        <v>562</v>
      </c>
      <c r="H1521" s="3" t="s">
        <v>8</v>
      </c>
      <c r="I1521" s="2" t="s">
        <v>319</v>
      </c>
      <c r="J1521" s="2" t="s">
        <v>294</v>
      </c>
      <c r="K1521" s="2" t="s">
        <v>295</v>
      </c>
      <c r="L1521" s="2" t="s">
        <v>215</v>
      </c>
      <c r="M1521" s="2">
        <v>1</v>
      </c>
      <c r="N1521" s="10" t="s">
        <v>875</v>
      </c>
    </row>
    <row r="1522" spans="1:14" x14ac:dyDescent="0.2">
      <c r="A1522" s="2">
        <v>1160</v>
      </c>
      <c r="B1522" s="2" t="s">
        <v>1662</v>
      </c>
      <c r="C1522" s="2" t="s">
        <v>1663</v>
      </c>
      <c r="D1522" s="2" t="s">
        <v>48</v>
      </c>
      <c r="E1522" s="2" t="s">
        <v>1664</v>
      </c>
      <c r="F1522" s="2" t="s">
        <v>851</v>
      </c>
      <c r="G1522" s="2" t="s">
        <v>1665</v>
      </c>
      <c r="H1522" s="3" t="s">
        <v>8</v>
      </c>
      <c r="I1522" s="2" t="s">
        <v>367</v>
      </c>
      <c r="J1522" s="2" t="s">
        <v>341</v>
      </c>
      <c r="K1522" s="2" t="s">
        <v>295</v>
      </c>
      <c r="L1522" s="2" t="s">
        <v>215</v>
      </c>
      <c r="M1522" s="2">
        <v>1</v>
      </c>
      <c r="N1522" s="10" t="s">
        <v>875</v>
      </c>
    </row>
    <row r="1523" spans="1:14" x14ac:dyDescent="0.2">
      <c r="A1523" s="2">
        <v>1167</v>
      </c>
      <c r="B1523" s="2" t="s">
        <v>1658</v>
      </c>
      <c r="C1523" s="2" t="s">
        <v>1659</v>
      </c>
      <c r="D1523" s="2" t="s">
        <v>48</v>
      </c>
      <c r="E1523" s="2" t="s">
        <v>1660</v>
      </c>
      <c r="F1523" s="2" t="s">
        <v>851</v>
      </c>
      <c r="G1523" s="2" t="s">
        <v>1661</v>
      </c>
      <c r="H1523" s="3" t="s">
        <v>8</v>
      </c>
      <c r="I1523" s="2" t="s">
        <v>367</v>
      </c>
      <c r="J1523" s="2" t="s">
        <v>294</v>
      </c>
      <c r="K1523" s="2" t="s">
        <v>295</v>
      </c>
      <c r="L1523" s="2" t="s">
        <v>215</v>
      </c>
      <c r="M1523" s="2">
        <v>1</v>
      </c>
      <c r="N1523" s="10" t="s">
        <v>875</v>
      </c>
    </row>
    <row r="1524" spans="1:14" x14ac:dyDescent="0.2">
      <c r="A1524" s="2">
        <v>1205</v>
      </c>
      <c r="B1524" s="2" t="s">
        <v>1621</v>
      </c>
      <c r="C1524" s="2" t="s">
        <v>1622</v>
      </c>
      <c r="D1524" s="2" t="s">
        <v>123</v>
      </c>
      <c r="E1524" s="2" t="s">
        <v>1623</v>
      </c>
      <c r="F1524" s="2" t="s">
        <v>424</v>
      </c>
      <c r="G1524" s="2" t="s">
        <v>1624</v>
      </c>
      <c r="H1524" s="3" t="s">
        <v>8</v>
      </c>
      <c r="I1524" s="2" t="s">
        <v>319</v>
      </c>
      <c r="J1524" s="2" t="s">
        <v>294</v>
      </c>
      <c r="K1524" s="2" t="s">
        <v>295</v>
      </c>
      <c r="L1524" s="2" t="s">
        <v>215</v>
      </c>
      <c r="M1524" s="2">
        <v>1</v>
      </c>
      <c r="N1524" s="10" t="s">
        <v>875</v>
      </c>
    </row>
    <row r="1525" spans="1:14" x14ac:dyDescent="0.2">
      <c r="A1525" s="2">
        <v>1228</v>
      </c>
      <c r="B1525" s="2" t="s">
        <v>1613</v>
      </c>
      <c r="C1525" s="2" t="s">
        <v>1614</v>
      </c>
      <c r="D1525" s="2" t="s">
        <v>123</v>
      </c>
      <c r="E1525" s="2" t="s">
        <v>1615</v>
      </c>
      <c r="F1525" s="2" t="s">
        <v>424</v>
      </c>
      <c r="G1525" s="2" t="s">
        <v>1616</v>
      </c>
      <c r="H1525" s="3" t="s">
        <v>8</v>
      </c>
      <c r="I1525" s="2" t="s">
        <v>319</v>
      </c>
      <c r="J1525" s="2" t="s">
        <v>294</v>
      </c>
      <c r="K1525" s="2" t="s">
        <v>295</v>
      </c>
      <c r="L1525" s="2" t="s">
        <v>215</v>
      </c>
      <c r="M1525" s="2">
        <v>1</v>
      </c>
      <c r="N1525" s="10" t="s">
        <v>875</v>
      </c>
    </row>
    <row r="1526" spans="1:14" x14ac:dyDescent="0.2">
      <c r="A1526" s="2">
        <v>1244</v>
      </c>
      <c r="B1526" s="2" t="s">
        <v>1609</v>
      </c>
      <c r="C1526" s="2" t="s">
        <v>1610</v>
      </c>
      <c r="D1526" s="2" t="s">
        <v>123</v>
      </c>
      <c r="E1526" s="2" t="s">
        <v>1611</v>
      </c>
      <c r="F1526" s="2" t="s">
        <v>325</v>
      </c>
      <c r="G1526" s="2" t="s">
        <v>1612</v>
      </c>
      <c r="H1526" s="3" t="s">
        <v>8</v>
      </c>
      <c r="I1526" s="2" t="s">
        <v>319</v>
      </c>
      <c r="J1526" s="2" t="s">
        <v>294</v>
      </c>
      <c r="K1526" s="2" t="s">
        <v>295</v>
      </c>
      <c r="L1526" s="2" t="s">
        <v>215</v>
      </c>
      <c r="M1526" s="2">
        <v>1</v>
      </c>
      <c r="N1526" s="10" t="s">
        <v>875</v>
      </c>
    </row>
    <row r="1527" spans="1:14" x14ac:dyDescent="0.2">
      <c r="A1527" s="2">
        <v>1261</v>
      </c>
      <c r="B1527" s="2" t="s">
        <v>1585</v>
      </c>
      <c r="C1527" s="2" t="s">
        <v>1586</v>
      </c>
      <c r="D1527" s="2" t="s">
        <v>48</v>
      </c>
      <c r="E1527" s="2" t="s">
        <v>1587</v>
      </c>
      <c r="F1527" s="2" t="s">
        <v>1588</v>
      </c>
      <c r="G1527" s="2" t="s">
        <v>1589</v>
      </c>
      <c r="H1527" s="3" t="s">
        <v>8</v>
      </c>
      <c r="I1527" s="2" t="s">
        <v>367</v>
      </c>
      <c r="J1527" s="2" t="s">
        <v>341</v>
      </c>
      <c r="K1527" s="2" t="s">
        <v>295</v>
      </c>
      <c r="L1527" s="2" t="s">
        <v>215</v>
      </c>
      <c r="M1527" s="2">
        <v>1</v>
      </c>
      <c r="N1527" s="10" t="s">
        <v>875</v>
      </c>
    </row>
    <row r="1528" spans="1:14" x14ac:dyDescent="0.2">
      <c r="A1528" s="2">
        <v>1280</v>
      </c>
      <c r="B1528" s="2" t="s">
        <v>1566</v>
      </c>
      <c r="C1528" s="2" t="s">
        <v>1567</v>
      </c>
      <c r="D1528" s="2" t="s">
        <v>123</v>
      </c>
      <c r="E1528" s="2" t="s">
        <v>1568</v>
      </c>
      <c r="F1528" s="2" t="s">
        <v>607</v>
      </c>
      <c r="G1528" s="2" t="s">
        <v>1569</v>
      </c>
      <c r="H1528" s="3" t="s">
        <v>8</v>
      </c>
      <c r="I1528" s="2" t="s">
        <v>319</v>
      </c>
      <c r="J1528" s="2" t="s">
        <v>341</v>
      </c>
      <c r="K1528" s="2" t="s">
        <v>295</v>
      </c>
      <c r="L1528" s="2" t="s">
        <v>215</v>
      </c>
      <c r="M1528" s="2">
        <v>1</v>
      </c>
      <c r="N1528" s="10" t="s">
        <v>875</v>
      </c>
    </row>
    <row r="1529" spans="1:14" x14ac:dyDescent="0.2">
      <c r="A1529" s="2">
        <v>1286</v>
      </c>
      <c r="B1529" s="2" t="s">
        <v>1562</v>
      </c>
      <c r="C1529" s="2" t="s">
        <v>1563</v>
      </c>
      <c r="D1529" s="2" t="s">
        <v>123</v>
      </c>
      <c r="E1529" s="2" t="s">
        <v>1564</v>
      </c>
      <c r="F1529" s="2" t="s">
        <v>424</v>
      </c>
      <c r="G1529" s="2" t="s">
        <v>1565</v>
      </c>
      <c r="H1529" s="3" t="s">
        <v>8</v>
      </c>
      <c r="I1529" s="2" t="s">
        <v>319</v>
      </c>
      <c r="J1529" s="2" t="s">
        <v>341</v>
      </c>
      <c r="K1529" s="2" t="s">
        <v>295</v>
      </c>
      <c r="L1529" s="2" t="s">
        <v>215</v>
      </c>
      <c r="M1529" s="2">
        <v>1</v>
      </c>
      <c r="N1529" s="10" t="s">
        <v>875</v>
      </c>
    </row>
    <row r="1530" spans="1:14" x14ac:dyDescent="0.2">
      <c r="A1530" s="2">
        <v>1307</v>
      </c>
      <c r="B1530" s="2" t="s">
        <v>1550</v>
      </c>
      <c r="C1530" s="2" t="s">
        <v>1551</v>
      </c>
      <c r="D1530" s="2" t="s">
        <v>48</v>
      </c>
      <c r="E1530" s="2" t="s">
        <v>1552</v>
      </c>
      <c r="F1530" s="2" t="s">
        <v>1479</v>
      </c>
      <c r="G1530" s="2" t="s">
        <v>1553</v>
      </c>
      <c r="H1530" s="3" t="s">
        <v>8</v>
      </c>
      <c r="I1530" s="2" t="s">
        <v>367</v>
      </c>
      <c r="J1530" s="2" t="s">
        <v>294</v>
      </c>
      <c r="K1530" s="2" t="s">
        <v>295</v>
      </c>
      <c r="L1530" s="2" t="s">
        <v>215</v>
      </c>
      <c r="M1530" s="2">
        <v>1</v>
      </c>
      <c r="N1530" s="10" t="s">
        <v>875</v>
      </c>
    </row>
    <row r="1531" spans="1:14" x14ac:dyDescent="0.2">
      <c r="A1531" s="2">
        <v>1325</v>
      </c>
      <c r="B1531" s="2" t="s">
        <v>1550</v>
      </c>
      <c r="C1531" s="2" t="s">
        <v>1551</v>
      </c>
      <c r="D1531" s="2" t="s">
        <v>48</v>
      </c>
      <c r="E1531" s="2" t="s">
        <v>1552</v>
      </c>
      <c r="F1531" s="2" t="s">
        <v>1479</v>
      </c>
      <c r="G1531" s="2" t="s">
        <v>1553</v>
      </c>
      <c r="H1531" s="3" t="s">
        <v>8</v>
      </c>
      <c r="I1531" s="2" t="s">
        <v>367</v>
      </c>
      <c r="J1531" s="2" t="s">
        <v>294</v>
      </c>
      <c r="K1531" s="2" t="s">
        <v>295</v>
      </c>
      <c r="L1531" s="2" t="s">
        <v>215</v>
      </c>
      <c r="M1531" s="2">
        <v>1</v>
      </c>
      <c r="N1531" s="10" t="s">
        <v>875</v>
      </c>
    </row>
    <row r="1532" spans="1:14" x14ac:dyDescent="0.2">
      <c r="A1532" s="2">
        <v>1339</v>
      </c>
      <c r="B1532" s="2" t="s">
        <v>1546</v>
      </c>
      <c r="C1532" s="2" t="s">
        <v>1547</v>
      </c>
      <c r="D1532" s="2" t="s">
        <v>315</v>
      </c>
      <c r="E1532" s="2" t="s">
        <v>1548</v>
      </c>
      <c r="F1532" s="2" t="s">
        <v>407</v>
      </c>
      <c r="G1532" s="2" t="s">
        <v>1549</v>
      </c>
      <c r="H1532" s="3" t="s">
        <v>8</v>
      </c>
      <c r="I1532" s="2" t="s">
        <v>319</v>
      </c>
      <c r="J1532" s="2" t="s">
        <v>341</v>
      </c>
      <c r="K1532" s="2" t="s">
        <v>295</v>
      </c>
      <c r="L1532" s="2" t="s">
        <v>215</v>
      </c>
      <c r="M1532" s="2">
        <v>1</v>
      </c>
      <c r="N1532" s="10" t="s">
        <v>875</v>
      </c>
    </row>
    <row r="1533" spans="1:14" x14ac:dyDescent="0.2">
      <c r="A1533" s="2">
        <v>1369</v>
      </c>
      <c r="B1533" s="2" t="s">
        <v>1523</v>
      </c>
      <c r="C1533" s="2" t="s">
        <v>1524</v>
      </c>
      <c r="D1533" s="2" t="s">
        <v>48</v>
      </c>
      <c r="E1533" s="2" t="s">
        <v>1525</v>
      </c>
      <c r="F1533" s="2" t="s">
        <v>1267</v>
      </c>
      <c r="G1533" s="2" t="s">
        <v>1526</v>
      </c>
      <c r="H1533" s="3" t="s">
        <v>8</v>
      </c>
      <c r="I1533" s="2" t="s">
        <v>367</v>
      </c>
      <c r="J1533" s="2" t="s">
        <v>341</v>
      </c>
      <c r="K1533" s="2" t="s">
        <v>295</v>
      </c>
      <c r="L1533" s="2" t="s">
        <v>215</v>
      </c>
      <c r="M1533" s="2">
        <v>1</v>
      </c>
      <c r="N1533" s="10" t="s">
        <v>875</v>
      </c>
    </row>
    <row r="1534" spans="1:14" x14ac:dyDescent="0.2">
      <c r="A1534" s="2">
        <v>1410</v>
      </c>
      <c r="B1534" s="2" t="s">
        <v>537</v>
      </c>
      <c r="C1534" s="2" t="s">
        <v>538</v>
      </c>
      <c r="D1534" s="2" t="s">
        <v>123</v>
      </c>
      <c r="E1534" s="2" t="s">
        <v>539</v>
      </c>
      <c r="F1534" s="2" t="s">
        <v>424</v>
      </c>
      <c r="G1534" s="2" t="s">
        <v>540</v>
      </c>
      <c r="H1534" s="3" t="s">
        <v>8</v>
      </c>
      <c r="I1534" s="2" t="s">
        <v>319</v>
      </c>
      <c r="J1534" s="2" t="s">
        <v>341</v>
      </c>
      <c r="K1534" s="2" t="s">
        <v>295</v>
      </c>
      <c r="L1534" s="2" t="s">
        <v>215</v>
      </c>
      <c r="M1534" s="2">
        <v>1</v>
      </c>
      <c r="N1534" s="10" t="s">
        <v>875</v>
      </c>
    </row>
    <row r="1535" spans="1:14" x14ac:dyDescent="0.2">
      <c r="A1535" s="2">
        <v>1440</v>
      </c>
      <c r="B1535" s="2" t="s">
        <v>1498</v>
      </c>
      <c r="C1535" s="2" t="s">
        <v>1499</v>
      </c>
      <c r="D1535" s="2" t="s">
        <v>123</v>
      </c>
      <c r="E1535" s="2" t="s">
        <v>1500</v>
      </c>
      <c r="F1535" s="2" t="s">
        <v>1417</v>
      </c>
      <c r="G1535" s="2" t="s">
        <v>1501</v>
      </c>
      <c r="H1535" s="3" t="s">
        <v>8</v>
      </c>
      <c r="I1535" s="2" t="s">
        <v>319</v>
      </c>
      <c r="J1535" s="2" t="s">
        <v>341</v>
      </c>
      <c r="K1535" s="2" t="s">
        <v>295</v>
      </c>
      <c r="L1535" s="2" t="s">
        <v>215</v>
      </c>
      <c r="M1535" s="2">
        <v>1</v>
      </c>
      <c r="N1535" s="10" t="s">
        <v>875</v>
      </c>
    </row>
    <row r="1536" spans="1:14" x14ac:dyDescent="0.2">
      <c r="A1536" s="2">
        <v>1475</v>
      </c>
      <c r="B1536" s="2" t="s">
        <v>1481</v>
      </c>
      <c r="C1536" s="2" t="s">
        <v>1482</v>
      </c>
      <c r="D1536" s="2" t="s">
        <v>48</v>
      </c>
      <c r="E1536" s="2" t="s">
        <v>1483</v>
      </c>
      <c r="F1536" s="2" t="s">
        <v>1484</v>
      </c>
      <c r="G1536" s="2" t="s">
        <v>1485</v>
      </c>
      <c r="H1536" s="3" t="s">
        <v>8</v>
      </c>
      <c r="I1536" s="2" t="s">
        <v>367</v>
      </c>
      <c r="J1536" s="2" t="s">
        <v>341</v>
      </c>
      <c r="K1536" s="2" t="s">
        <v>295</v>
      </c>
      <c r="L1536" s="2" t="s">
        <v>215</v>
      </c>
      <c r="M1536" s="2">
        <v>2</v>
      </c>
      <c r="N1536" s="10" t="s">
        <v>875</v>
      </c>
    </row>
    <row r="1537" spans="1:14" x14ac:dyDescent="0.2">
      <c r="A1537" s="2">
        <v>1522</v>
      </c>
      <c r="B1537" s="2" t="s">
        <v>510</v>
      </c>
      <c r="C1537" s="2" t="s">
        <v>511</v>
      </c>
      <c r="D1537" s="2" t="s">
        <v>48</v>
      </c>
      <c r="E1537" s="2" t="s">
        <v>503</v>
      </c>
      <c r="F1537" s="2" t="s">
        <v>132</v>
      </c>
      <c r="G1537" s="2" t="s">
        <v>512</v>
      </c>
      <c r="H1537" s="3" t="s">
        <v>8</v>
      </c>
      <c r="I1537" s="2" t="s">
        <v>85</v>
      </c>
      <c r="J1537" s="2" t="s">
        <v>341</v>
      </c>
      <c r="K1537" s="2" t="s">
        <v>295</v>
      </c>
      <c r="L1537" s="2" t="s">
        <v>215</v>
      </c>
      <c r="M1537" s="2">
        <v>2</v>
      </c>
      <c r="N1537" s="10" t="s">
        <v>875</v>
      </c>
    </row>
    <row r="1538" spans="1:14" x14ac:dyDescent="0.2">
      <c r="A1538" s="2">
        <v>1525</v>
      </c>
      <c r="B1538" s="2" t="s">
        <v>510</v>
      </c>
      <c r="C1538" s="2" t="s">
        <v>511</v>
      </c>
      <c r="D1538" s="2" t="s">
        <v>48</v>
      </c>
      <c r="E1538" s="2" t="s">
        <v>503</v>
      </c>
      <c r="F1538" s="2" t="s">
        <v>132</v>
      </c>
      <c r="G1538" s="2" t="s">
        <v>512</v>
      </c>
      <c r="H1538" s="3" t="s">
        <v>8</v>
      </c>
      <c r="I1538" s="2" t="s">
        <v>85</v>
      </c>
      <c r="J1538" s="2" t="s">
        <v>294</v>
      </c>
      <c r="K1538" s="2" t="s">
        <v>295</v>
      </c>
      <c r="L1538" s="2" t="s">
        <v>215</v>
      </c>
      <c r="M1538" s="2">
        <v>1</v>
      </c>
      <c r="N1538" s="10" t="s">
        <v>875</v>
      </c>
    </row>
    <row r="1539" spans="1:14" x14ac:dyDescent="0.2">
      <c r="A1539" s="2">
        <v>1605</v>
      </c>
      <c r="B1539" s="2" t="s">
        <v>501</v>
      </c>
      <c r="C1539" s="2" t="s">
        <v>502</v>
      </c>
      <c r="D1539" s="2" t="s">
        <v>48</v>
      </c>
      <c r="E1539" s="2" t="s">
        <v>503</v>
      </c>
      <c r="F1539" s="2" t="s">
        <v>132</v>
      </c>
      <c r="G1539" s="2" t="s">
        <v>504</v>
      </c>
      <c r="H1539" s="3" t="s">
        <v>8</v>
      </c>
      <c r="I1539" s="2" t="s">
        <v>85</v>
      </c>
      <c r="J1539" s="2" t="s">
        <v>341</v>
      </c>
      <c r="K1539" s="2" t="s">
        <v>295</v>
      </c>
      <c r="L1539" s="2" t="s">
        <v>215</v>
      </c>
      <c r="M1539" s="2">
        <v>1</v>
      </c>
      <c r="N1539" s="10" t="s">
        <v>875</v>
      </c>
    </row>
    <row r="1540" spans="1:14" x14ac:dyDescent="0.2">
      <c r="A1540" s="2">
        <v>1620</v>
      </c>
      <c r="B1540" s="2" t="s">
        <v>1414</v>
      </c>
      <c r="C1540" s="2" t="s">
        <v>1415</v>
      </c>
      <c r="D1540" s="2" t="s">
        <v>123</v>
      </c>
      <c r="E1540" s="2" t="s">
        <v>1416</v>
      </c>
      <c r="F1540" s="2" t="s">
        <v>1417</v>
      </c>
      <c r="G1540" s="2" t="s">
        <v>1418</v>
      </c>
      <c r="H1540" s="3" t="s">
        <v>8</v>
      </c>
      <c r="I1540" s="2" t="s">
        <v>319</v>
      </c>
      <c r="J1540" s="2" t="s">
        <v>341</v>
      </c>
      <c r="K1540" s="2" t="s">
        <v>295</v>
      </c>
      <c r="L1540" s="2" t="s">
        <v>215</v>
      </c>
      <c r="M1540" s="2">
        <v>1</v>
      </c>
      <c r="N1540" s="10" t="s">
        <v>875</v>
      </c>
    </row>
    <row r="1541" spans="1:14" x14ac:dyDescent="0.2">
      <c r="A1541" s="2">
        <v>1701</v>
      </c>
      <c r="B1541" s="2" t="s">
        <v>1369</v>
      </c>
      <c r="C1541" s="2" t="s">
        <v>1370</v>
      </c>
      <c r="D1541" s="2" t="s">
        <v>123</v>
      </c>
      <c r="E1541" s="2" t="s">
        <v>1371</v>
      </c>
      <c r="F1541" s="2" t="s">
        <v>325</v>
      </c>
      <c r="G1541" s="2" t="s">
        <v>1372</v>
      </c>
      <c r="H1541" s="3" t="s">
        <v>8</v>
      </c>
      <c r="I1541" s="2" t="s">
        <v>319</v>
      </c>
      <c r="J1541" s="2" t="s">
        <v>341</v>
      </c>
      <c r="K1541" s="2" t="s">
        <v>295</v>
      </c>
      <c r="L1541" s="2" t="s">
        <v>215</v>
      </c>
      <c r="M1541" s="2">
        <v>1</v>
      </c>
      <c r="N1541" s="10" t="s">
        <v>875</v>
      </c>
    </row>
    <row r="1542" spans="1:14" x14ac:dyDescent="0.2">
      <c r="A1542" s="2">
        <v>1723</v>
      </c>
      <c r="B1542" s="2" t="s">
        <v>434</v>
      </c>
      <c r="C1542" s="2" t="s">
        <v>435</v>
      </c>
      <c r="D1542" s="2" t="s">
        <v>81</v>
      </c>
      <c r="E1542" s="2" t="s">
        <v>436</v>
      </c>
      <c r="F1542" s="2" t="s">
        <v>424</v>
      </c>
      <c r="G1542" s="2" t="s">
        <v>437</v>
      </c>
      <c r="H1542" s="3" t="s">
        <v>8</v>
      </c>
      <c r="I1542" s="2" t="s">
        <v>319</v>
      </c>
      <c r="J1542" s="2" t="s">
        <v>341</v>
      </c>
      <c r="K1542" s="2" t="s">
        <v>295</v>
      </c>
      <c r="L1542" s="2" t="s">
        <v>215</v>
      </c>
      <c r="M1542" s="2">
        <v>1</v>
      </c>
      <c r="N1542" s="10" t="s">
        <v>875</v>
      </c>
    </row>
    <row r="1543" spans="1:14" x14ac:dyDescent="0.2">
      <c r="A1543" s="2">
        <v>1724</v>
      </c>
      <c r="B1543" s="2" t="s">
        <v>434</v>
      </c>
      <c r="C1543" s="2" t="s">
        <v>435</v>
      </c>
      <c r="D1543" s="2" t="s">
        <v>81</v>
      </c>
      <c r="E1543" s="2" t="s">
        <v>436</v>
      </c>
      <c r="F1543" s="2" t="s">
        <v>424</v>
      </c>
      <c r="G1543" s="2" t="s">
        <v>437</v>
      </c>
      <c r="H1543" s="3" t="s">
        <v>8</v>
      </c>
      <c r="I1543" s="2" t="s">
        <v>319</v>
      </c>
      <c r="J1543" s="2" t="s">
        <v>294</v>
      </c>
      <c r="K1543" s="2" t="s">
        <v>295</v>
      </c>
      <c r="L1543" s="2" t="s">
        <v>215</v>
      </c>
      <c r="M1543" s="2">
        <v>1</v>
      </c>
      <c r="N1543" s="10" t="s">
        <v>875</v>
      </c>
    </row>
    <row r="1544" spans="1:14" x14ac:dyDescent="0.2">
      <c r="A1544" s="2">
        <v>1789</v>
      </c>
      <c r="B1544" s="2" t="s">
        <v>1350</v>
      </c>
      <c r="C1544" s="2" t="s">
        <v>1351</v>
      </c>
      <c r="D1544" s="2" t="s">
        <v>48</v>
      </c>
      <c r="E1544" s="2" t="s">
        <v>1352</v>
      </c>
      <c r="F1544" s="2" t="s">
        <v>1114</v>
      </c>
      <c r="G1544" s="2" t="s">
        <v>1353</v>
      </c>
      <c r="H1544" s="3" t="s">
        <v>8</v>
      </c>
      <c r="I1544" s="2" t="s">
        <v>85</v>
      </c>
      <c r="J1544" s="2" t="s">
        <v>341</v>
      </c>
      <c r="K1544" s="2" t="s">
        <v>295</v>
      </c>
      <c r="L1544" s="2" t="s">
        <v>215</v>
      </c>
      <c r="M1544" s="2">
        <v>1</v>
      </c>
      <c r="N1544" s="10" t="s">
        <v>875</v>
      </c>
    </row>
    <row r="1545" spans="1:14" x14ac:dyDescent="0.2">
      <c r="A1545" s="2">
        <v>1820</v>
      </c>
      <c r="B1545" s="2" t="s">
        <v>414</v>
      </c>
      <c r="C1545" s="2" t="s">
        <v>415</v>
      </c>
      <c r="D1545" s="2" t="s">
        <v>123</v>
      </c>
      <c r="E1545" s="2" t="s">
        <v>416</v>
      </c>
      <c r="F1545" s="2" t="s">
        <v>325</v>
      </c>
      <c r="G1545" s="2" t="s">
        <v>417</v>
      </c>
      <c r="H1545" s="3" t="s">
        <v>8</v>
      </c>
      <c r="I1545" s="2" t="s">
        <v>319</v>
      </c>
      <c r="J1545" s="2" t="s">
        <v>341</v>
      </c>
      <c r="K1545" s="2" t="s">
        <v>295</v>
      </c>
      <c r="L1545" s="2" t="s">
        <v>215</v>
      </c>
      <c r="M1545" s="2">
        <v>1</v>
      </c>
      <c r="N1545" s="10" t="s">
        <v>875</v>
      </c>
    </row>
    <row r="1546" spans="1:14" x14ac:dyDescent="0.2">
      <c r="A1546" s="2">
        <v>1850</v>
      </c>
      <c r="B1546" s="2" t="s">
        <v>1324</v>
      </c>
      <c r="C1546" s="2" t="s">
        <v>1325</v>
      </c>
      <c r="D1546" s="2" t="s">
        <v>123</v>
      </c>
      <c r="E1546" s="2" t="s">
        <v>1326</v>
      </c>
      <c r="F1546" s="2" t="s">
        <v>325</v>
      </c>
      <c r="G1546" s="2" t="s">
        <v>1327</v>
      </c>
      <c r="H1546" s="3" t="s">
        <v>8</v>
      </c>
      <c r="I1546" s="2" t="s">
        <v>319</v>
      </c>
      <c r="J1546" s="2" t="s">
        <v>294</v>
      </c>
      <c r="K1546" s="2" t="s">
        <v>295</v>
      </c>
      <c r="L1546" s="2" t="s">
        <v>215</v>
      </c>
      <c r="M1546" s="2">
        <v>1</v>
      </c>
      <c r="N1546" s="10" t="s">
        <v>875</v>
      </c>
    </row>
    <row r="1547" spans="1:14" x14ac:dyDescent="0.2">
      <c r="A1547" s="2">
        <v>1959</v>
      </c>
      <c r="B1547" s="2" t="s">
        <v>1260</v>
      </c>
      <c r="C1547" s="2" t="s">
        <v>1261</v>
      </c>
      <c r="D1547" s="2" t="s">
        <v>123</v>
      </c>
      <c r="E1547" s="2" t="s">
        <v>1262</v>
      </c>
      <c r="F1547" s="2" t="s">
        <v>424</v>
      </c>
      <c r="G1547" s="2" t="s">
        <v>1263</v>
      </c>
      <c r="H1547" s="3" t="s">
        <v>8</v>
      </c>
      <c r="I1547" s="2" t="s">
        <v>319</v>
      </c>
      <c r="J1547" s="2" t="s">
        <v>294</v>
      </c>
      <c r="K1547" s="2" t="s">
        <v>295</v>
      </c>
      <c r="L1547" s="2" t="s">
        <v>215</v>
      </c>
      <c r="M1547" s="2">
        <v>1</v>
      </c>
      <c r="N1547" s="10" t="s">
        <v>875</v>
      </c>
    </row>
    <row r="1548" spans="1:14" x14ac:dyDescent="0.2">
      <c r="A1548" s="2">
        <v>1998</v>
      </c>
      <c r="B1548" s="2" t="s">
        <v>334</v>
      </c>
      <c r="C1548" s="2" t="s">
        <v>335</v>
      </c>
      <c r="D1548" s="2" t="s">
        <v>187</v>
      </c>
      <c r="E1548" s="2" t="s">
        <v>336</v>
      </c>
      <c r="F1548" s="2" t="s">
        <v>331</v>
      </c>
      <c r="G1548" s="2" t="s">
        <v>337</v>
      </c>
      <c r="H1548" s="3" t="s">
        <v>8</v>
      </c>
      <c r="I1548" s="2" t="s">
        <v>249</v>
      </c>
      <c r="J1548" s="2" t="s">
        <v>294</v>
      </c>
      <c r="K1548" s="2" t="s">
        <v>295</v>
      </c>
      <c r="L1548" s="2" t="s">
        <v>215</v>
      </c>
      <c r="M1548" s="2">
        <v>1</v>
      </c>
      <c r="N1548" s="2" t="s">
        <v>21</v>
      </c>
    </row>
    <row r="1549" spans="1:14" x14ac:dyDescent="0.2">
      <c r="A1549" s="2">
        <v>2007</v>
      </c>
      <c r="B1549" s="2" t="s">
        <v>334</v>
      </c>
      <c r="C1549" s="2" t="s">
        <v>335</v>
      </c>
      <c r="D1549" s="2" t="s">
        <v>187</v>
      </c>
      <c r="E1549" s="2" t="s">
        <v>336</v>
      </c>
      <c r="F1549" s="2" t="s">
        <v>331</v>
      </c>
      <c r="G1549" s="2" t="s">
        <v>337</v>
      </c>
      <c r="H1549" s="3" t="s">
        <v>8</v>
      </c>
      <c r="I1549" s="2" t="s">
        <v>249</v>
      </c>
      <c r="J1549" s="2" t="s">
        <v>341</v>
      </c>
      <c r="K1549" s="2" t="s">
        <v>295</v>
      </c>
      <c r="L1549" s="2" t="s">
        <v>215</v>
      </c>
      <c r="M1549" s="2">
        <v>1</v>
      </c>
      <c r="N1549" s="2" t="s">
        <v>21</v>
      </c>
    </row>
    <row r="1550" spans="1:14" x14ac:dyDescent="0.2">
      <c r="A1550" s="2">
        <v>2027</v>
      </c>
      <c r="B1550" s="2" t="s">
        <v>313</v>
      </c>
      <c r="C1550" s="2" t="s">
        <v>314</v>
      </c>
      <c r="D1550" s="2" t="s">
        <v>315</v>
      </c>
      <c r="E1550" s="2" t="s">
        <v>316</v>
      </c>
      <c r="F1550" s="2" t="s">
        <v>317</v>
      </c>
      <c r="G1550" s="2" t="s">
        <v>318</v>
      </c>
      <c r="H1550" s="3" t="s">
        <v>8</v>
      </c>
      <c r="I1550" s="2" t="s">
        <v>319</v>
      </c>
      <c r="J1550" s="2" t="s">
        <v>294</v>
      </c>
      <c r="K1550" s="2" t="s">
        <v>295</v>
      </c>
      <c r="L1550" s="2" t="s">
        <v>215</v>
      </c>
      <c r="M1550" s="2">
        <v>1</v>
      </c>
      <c r="N1550" s="10" t="s">
        <v>875</v>
      </c>
    </row>
    <row r="1551" spans="1:14" x14ac:dyDescent="0.2">
      <c r="A1551" s="2">
        <v>2051</v>
      </c>
      <c r="B1551" s="2" t="s">
        <v>289</v>
      </c>
      <c r="C1551" s="2" t="s">
        <v>290</v>
      </c>
      <c r="D1551" s="2" t="s">
        <v>187</v>
      </c>
      <c r="E1551" s="2" t="s">
        <v>291</v>
      </c>
      <c r="F1551" s="2" t="s">
        <v>292</v>
      </c>
      <c r="G1551" s="2" t="s">
        <v>293</v>
      </c>
      <c r="H1551" s="3" t="s">
        <v>8</v>
      </c>
      <c r="I1551" s="2" t="s">
        <v>197</v>
      </c>
      <c r="J1551" s="2" t="s">
        <v>294</v>
      </c>
      <c r="K1551" s="2" t="s">
        <v>295</v>
      </c>
      <c r="L1551" s="2" t="s">
        <v>215</v>
      </c>
      <c r="M1551" s="2">
        <v>1</v>
      </c>
      <c r="N1551" s="2" t="s">
        <v>21</v>
      </c>
    </row>
    <row r="1552" spans="1:14" x14ac:dyDescent="0.2">
      <c r="A1552" s="2">
        <v>2120</v>
      </c>
      <c r="B1552" s="2" t="s">
        <v>1180</v>
      </c>
      <c r="C1552" s="2" t="s">
        <v>1181</v>
      </c>
      <c r="D1552" s="2" t="s">
        <v>123</v>
      </c>
      <c r="E1552" s="2" t="s">
        <v>1182</v>
      </c>
      <c r="F1552" s="2" t="s">
        <v>325</v>
      </c>
      <c r="G1552" s="2" t="s">
        <v>1183</v>
      </c>
      <c r="H1552" s="3" t="s">
        <v>8</v>
      </c>
      <c r="I1552" s="2" t="s">
        <v>319</v>
      </c>
      <c r="J1552" s="2" t="s">
        <v>341</v>
      </c>
      <c r="K1552" s="2" t="s">
        <v>295</v>
      </c>
      <c r="L1552" s="2" t="s">
        <v>215</v>
      </c>
      <c r="M1552" s="2">
        <v>1</v>
      </c>
      <c r="N1552" s="10" t="s">
        <v>875</v>
      </c>
    </row>
    <row r="1553" spans="1:14" x14ac:dyDescent="0.2">
      <c r="A1553" s="2">
        <v>2151</v>
      </c>
      <c r="B1553" s="2" t="s">
        <v>1157</v>
      </c>
      <c r="C1553" s="2" t="s">
        <v>1158</v>
      </c>
      <c r="D1553" s="2" t="s">
        <v>48</v>
      </c>
      <c r="E1553" s="2" t="s">
        <v>1159</v>
      </c>
      <c r="F1553" s="2" t="s">
        <v>1160</v>
      </c>
      <c r="G1553" s="2" t="s">
        <v>1161</v>
      </c>
      <c r="H1553" s="3" t="s">
        <v>8</v>
      </c>
      <c r="I1553" s="2" t="s">
        <v>713</v>
      </c>
      <c r="J1553" s="2" t="s">
        <v>1162</v>
      </c>
      <c r="K1553" s="2" t="s">
        <v>295</v>
      </c>
      <c r="L1553" s="2" t="s">
        <v>215</v>
      </c>
      <c r="M1553" s="2">
        <v>1</v>
      </c>
      <c r="N1553" s="10" t="s">
        <v>875</v>
      </c>
    </row>
    <row r="1554" spans="1:14" x14ac:dyDescent="0.2">
      <c r="A1554" s="2">
        <v>2181</v>
      </c>
      <c r="B1554" s="2" t="s">
        <v>1175</v>
      </c>
      <c r="C1554" s="2" t="s">
        <v>1176</v>
      </c>
      <c r="D1554" s="2" t="s">
        <v>48</v>
      </c>
      <c r="E1554" s="2" t="s">
        <v>1177</v>
      </c>
      <c r="F1554" s="2" t="s">
        <v>529</v>
      </c>
      <c r="G1554" s="2" t="s">
        <v>1178</v>
      </c>
      <c r="H1554" s="3" t="s">
        <v>8</v>
      </c>
      <c r="I1554" s="2" t="s">
        <v>367</v>
      </c>
      <c r="J1554" s="2" t="s">
        <v>341</v>
      </c>
      <c r="K1554" s="2" t="s">
        <v>295</v>
      </c>
      <c r="L1554" s="2" t="s">
        <v>215</v>
      </c>
      <c r="M1554" s="2">
        <v>1</v>
      </c>
      <c r="N1554" s="10" t="s">
        <v>875</v>
      </c>
    </row>
    <row r="1555" spans="1:14" x14ac:dyDescent="0.2">
      <c r="A1555" s="2">
        <v>2215</v>
      </c>
      <c r="B1555" s="2" t="s">
        <v>216</v>
      </c>
      <c r="C1555" s="2" t="s">
        <v>217</v>
      </c>
      <c r="D1555" s="2" t="s">
        <v>67</v>
      </c>
      <c r="E1555" s="2" t="s">
        <v>218</v>
      </c>
      <c r="F1555" s="2" t="s">
        <v>219</v>
      </c>
      <c r="G1555" s="2" t="s">
        <v>220</v>
      </c>
      <c r="H1555" s="3" t="s">
        <v>8</v>
      </c>
      <c r="I1555" s="2" t="s">
        <v>71</v>
      </c>
      <c r="J1555" s="2" t="s">
        <v>294</v>
      </c>
      <c r="K1555" s="2" t="s">
        <v>295</v>
      </c>
      <c r="L1555" s="2" t="s">
        <v>215</v>
      </c>
      <c r="M1555" s="2">
        <v>1</v>
      </c>
      <c r="N1555" s="10" t="s">
        <v>875</v>
      </c>
    </row>
    <row r="1556" spans="1:14" x14ac:dyDescent="0.2">
      <c r="A1556" s="2">
        <v>2342</v>
      </c>
      <c r="B1556" s="2" t="s">
        <v>121</v>
      </c>
      <c r="C1556" s="2" t="s">
        <v>122</v>
      </c>
      <c r="D1556" s="2" t="s">
        <v>123</v>
      </c>
      <c r="E1556" s="2" t="s">
        <v>124</v>
      </c>
      <c r="F1556" s="2" t="s">
        <v>125</v>
      </c>
      <c r="G1556" s="2" t="s">
        <v>126</v>
      </c>
      <c r="H1556" s="3" t="s">
        <v>8</v>
      </c>
      <c r="I1556" s="2" t="s">
        <v>85</v>
      </c>
      <c r="J1556" s="2" t="s">
        <v>294</v>
      </c>
      <c r="K1556" s="2" t="s">
        <v>295</v>
      </c>
      <c r="L1556" s="2" t="s">
        <v>215</v>
      </c>
      <c r="M1556" s="2">
        <v>1</v>
      </c>
      <c r="N1556" s="10" t="s">
        <v>875</v>
      </c>
    </row>
    <row r="1557" spans="1:14" x14ac:dyDescent="0.2">
      <c r="A1557" s="2">
        <v>2469</v>
      </c>
      <c r="B1557" s="2" t="s">
        <v>947</v>
      </c>
      <c r="C1557" s="2" t="s">
        <v>948</v>
      </c>
      <c r="D1557" s="2" t="s">
        <v>48</v>
      </c>
      <c r="E1557" s="2" t="s">
        <v>949</v>
      </c>
      <c r="F1557" s="2" t="s">
        <v>57</v>
      </c>
      <c r="G1557" s="2" t="s">
        <v>950</v>
      </c>
      <c r="H1557" s="3" t="s">
        <v>8</v>
      </c>
      <c r="I1557" s="2" t="s">
        <v>59</v>
      </c>
      <c r="J1557" s="2" t="s">
        <v>341</v>
      </c>
      <c r="K1557" s="2" t="s">
        <v>295</v>
      </c>
      <c r="L1557" s="2" t="s">
        <v>215</v>
      </c>
      <c r="M1557" s="2">
        <v>1</v>
      </c>
      <c r="N1557" s="10" t="s">
        <v>875</v>
      </c>
    </row>
    <row r="1558" spans="1:14" x14ac:dyDescent="0.2">
      <c r="A1558" s="2">
        <v>2474</v>
      </c>
      <c r="B1558" s="2" t="s">
        <v>942</v>
      </c>
      <c r="C1558" s="2" t="s">
        <v>943</v>
      </c>
      <c r="D1558" s="2" t="s">
        <v>372</v>
      </c>
      <c r="E1558" s="2" t="s">
        <v>944</v>
      </c>
      <c r="F1558" s="2" t="s">
        <v>945</v>
      </c>
      <c r="G1558" s="2" t="s">
        <v>946</v>
      </c>
      <c r="H1558" s="3" t="s">
        <v>8</v>
      </c>
      <c r="I1558" s="2" t="s">
        <v>31</v>
      </c>
      <c r="J1558" s="2" t="s">
        <v>341</v>
      </c>
      <c r="K1558" s="2" t="s">
        <v>295</v>
      </c>
      <c r="L1558" s="2" t="s">
        <v>215</v>
      </c>
      <c r="M1558" s="2">
        <v>1</v>
      </c>
      <c r="N1558" s="10" t="s">
        <v>875</v>
      </c>
    </row>
    <row r="1559" spans="1:14" x14ac:dyDescent="0.2">
      <c r="A1559" s="2">
        <v>1515</v>
      </c>
      <c r="B1559" s="2" t="s">
        <v>510</v>
      </c>
      <c r="C1559" s="2" t="s">
        <v>511</v>
      </c>
      <c r="D1559" s="2" t="s">
        <v>48</v>
      </c>
      <c r="E1559" s="2" t="s">
        <v>503</v>
      </c>
      <c r="F1559" s="2" t="s">
        <v>132</v>
      </c>
      <c r="G1559" s="2" t="s">
        <v>512</v>
      </c>
      <c r="H1559" s="3" t="s">
        <v>8</v>
      </c>
      <c r="I1559" s="2" t="s">
        <v>85</v>
      </c>
      <c r="J1559" s="2" t="s">
        <v>467</v>
      </c>
      <c r="K1559" s="2" t="s">
        <v>467</v>
      </c>
      <c r="L1559" s="2" t="s">
        <v>468</v>
      </c>
      <c r="M1559" s="2">
        <v>1</v>
      </c>
      <c r="N1559" s="10" t="s">
        <v>875</v>
      </c>
    </row>
    <row r="1560" spans="1:14" x14ac:dyDescent="0.2">
      <c r="A1560" s="2">
        <v>1755</v>
      </c>
      <c r="B1560" s="2" t="s">
        <v>434</v>
      </c>
      <c r="C1560" s="2" t="s">
        <v>435</v>
      </c>
      <c r="D1560" s="2" t="s">
        <v>81</v>
      </c>
      <c r="E1560" s="2" t="s">
        <v>436</v>
      </c>
      <c r="F1560" s="2" t="s">
        <v>424</v>
      </c>
      <c r="G1560" s="2" t="s">
        <v>437</v>
      </c>
      <c r="H1560" s="3" t="s">
        <v>8</v>
      </c>
      <c r="I1560" s="2" t="s">
        <v>319</v>
      </c>
      <c r="J1560" s="2" t="s">
        <v>467</v>
      </c>
      <c r="K1560" s="2" t="s">
        <v>467</v>
      </c>
      <c r="L1560" s="2" t="s">
        <v>468</v>
      </c>
      <c r="M1560" s="2">
        <v>1</v>
      </c>
      <c r="N1560" s="9" t="s">
        <v>875</v>
      </c>
    </row>
    <row r="1561" spans="1:14" x14ac:dyDescent="0.2">
      <c r="A1561" s="2">
        <v>140</v>
      </c>
      <c r="B1561" s="2" t="s">
        <v>2183</v>
      </c>
      <c r="C1561" s="2" t="s">
        <v>2184</v>
      </c>
      <c r="D1561" s="2" t="s">
        <v>48</v>
      </c>
      <c r="E1561" s="2" t="s">
        <v>2185</v>
      </c>
      <c r="F1561" s="2" t="s">
        <v>842</v>
      </c>
      <c r="G1561" s="2" t="s">
        <v>2186</v>
      </c>
      <c r="H1561" s="3" t="s">
        <v>8</v>
      </c>
      <c r="I1561" s="2" t="s">
        <v>85</v>
      </c>
      <c r="J1561" s="2" t="s">
        <v>1273</v>
      </c>
      <c r="K1561" s="2" t="s">
        <v>1274</v>
      </c>
      <c r="L1561" s="2" t="s">
        <v>1274</v>
      </c>
      <c r="M1561" s="2">
        <v>1</v>
      </c>
      <c r="N1561" s="10" t="s">
        <v>875</v>
      </c>
    </row>
    <row r="1562" spans="1:14" x14ac:dyDescent="0.2">
      <c r="A1562" s="2">
        <v>182</v>
      </c>
      <c r="B1562" s="2" t="s">
        <v>831</v>
      </c>
      <c r="C1562" s="2" t="s">
        <v>832</v>
      </c>
      <c r="D1562" s="2" t="s">
        <v>48</v>
      </c>
      <c r="E1562" s="2" t="s">
        <v>833</v>
      </c>
      <c r="F1562" s="2" t="s">
        <v>285</v>
      </c>
      <c r="G1562" s="2" t="s">
        <v>834</v>
      </c>
      <c r="H1562" s="3" t="s">
        <v>8</v>
      </c>
      <c r="I1562" s="2" t="s">
        <v>85</v>
      </c>
      <c r="J1562" s="2" t="s">
        <v>1273</v>
      </c>
      <c r="K1562" s="2" t="s">
        <v>1274</v>
      </c>
      <c r="L1562" s="2" t="s">
        <v>1274</v>
      </c>
      <c r="M1562" s="2">
        <v>1</v>
      </c>
      <c r="N1562" s="10" t="s">
        <v>875</v>
      </c>
    </row>
    <row r="1563" spans="1:14" x14ac:dyDescent="0.2">
      <c r="A1563" s="2">
        <v>449</v>
      </c>
      <c r="B1563" s="2" t="s">
        <v>767</v>
      </c>
      <c r="C1563" s="2" t="s">
        <v>768</v>
      </c>
      <c r="D1563" s="2" t="s">
        <v>48</v>
      </c>
      <c r="E1563" s="2" t="s">
        <v>769</v>
      </c>
      <c r="F1563" s="2" t="s">
        <v>770</v>
      </c>
      <c r="G1563" s="2" t="s">
        <v>766</v>
      </c>
      <c r="H1563" s="3" t="s">
        <v>8</v>
      </c>
      <c r="I1563" s="2" t="s">
        <v>367</v>
      </c>
      <c r="J1563" s="2" t="s">
        <v>1273</v>
      </c>
      <c r="K1563" s="2" t="s">
        <v>1274</v>
      </c>
      <c r="L1563" s="2" t="s">
        <v>1274</v>
      </c>
      <c r="M1563" s="2">
        <v>1</v>
      </c>
      <c r="N1563" s="10" t="s">
        <v>875</v>
      </c>
    </row>
    <row r="1564" spans="1:14" x14ac:dyDescent="0.2">
      <c r="A1564" s="2">
        <v>1411</v>
      </c>
      <c r="B1564" s="2" t="s">
        <v>537</v>
      </c>
      <c r="C1564" s="2" t="s">
        <v>538</v>
      </c>
      <c r="D1564" s="2" t="s">
        <v>123</v>
      </c>
      <c r="E1564" s="2" t="s">
        <v>539</v>
      </c>
      <c r="F1564" s="2" t="s">
        <v>424</v>
      </c>
      <c r="G1564" s="2" t="s">
        <v>540</v>
      </c>
      <c r="H1564" s="3" t="s">
        <v>8</v>
      </c>
      <c r="I1564" s="2" t="s">
        <v>319</v>
      </c>
      <c r="J1564" s="2" t="s">
        <v>1273</v>
      </c>
      <c r="K1564" s="2" t="s">
        <v>1274</v>
      </c>
      <c r="L1564" s="2" t="s">
        <v>1274</v>
      </c>
      <c r="M1564" s="2">
        <v>1</v>
      </c>
      <c r="N1564" s="10" t="s">
        <v>875</v>
      </c>
    </row>
    <row r="1565" spans="1:14" x14ac:dyDescent="0.2">
      <c r="A1565" s="2">
        <v>1973</v>
      </c>
      <c r="B1565" s="2" t="s">
        <v>1269</v>
      </c>
      <c r="C1565" s="2" t="s">
        <v>1270</v>
      </c>
      <c r="D1565" s="2" t="s">
        <v>48</v>
      </c>
      <c r="E1565" s="2" t="s">
        <v>1271</v>
      </c>
      <c r="F1565" s="2" t="s">
        <v>1267</v>
      </c>
      <c r="G1565" s="2" t="s">
        <v>1272</v>
      </c>
      <c r="H1565" s="3" t="s">
        <v>8</v>
      </c>
      <c r="I1565" s="2" t="s">
        <v>367</v>
      </c>
      <c r="J1565" s="2" t="s">
        <v>1273</v>
      </c>
      <c r="K1565" s="2" t="s">
        <v>1274</v>
      </c>
      <c r="L1565" s="2" t="s">
        <v>1274</v>
      </c>
      <c r="M1565" s="2">
        <v>1</v>
      </c>
      <c r="N1565" s="10" t="s">
        <v>875</v>
      </c>
    </row>
    <row r="1566" spans="1:14" x14ac:dyDescent="0.2">
      <c r="A1566" s="2">
        <v>152</v>
      </c>
      <c r="B1566" s="2" t="s">
        <v>839</v>
      </c>
      <c r="C1566" s="2" t="s">
        <v>840</v>
      </c>
      <c r="D1566" s="2" t="s">
        <v>48</v>
      </c>
      <c r="E1566" s="2" t="s">
        <v>841</v>
      </c>
      <c r="F1566" s="2" t="s">
        <v>842</v>
      </c>
      <c r="G1566" s="2" t="s">
        <v>843</v>
      </c>
      <c r="H1566" s="3" t="s">
        <v>8</v>
      </c>
      <c r="I1566" s="2" t="s">
        <v>85</v>
      </c>
      <c r="J1566" s="2" t="s">
        <v>609</v>
      </c>
      <c r="K1566" s="2" t="s">
        <v>610</v>
      </c>
      <c r="L1566" s="2" t="s">
        <v>468</v>
      </c>
      <c r="M1566" s="2">
        <v>1</v>
      </c>
      <c r="N1566" s="10" t="s">
        <v>875</v>
      </c>
    </row>
    <row r="1567" spans="1:14" x14ac:dyDescent="0.2">
      <c r="A1567" s="2">
        <v>168</v>
      </c>
      <c r="B1567" s="2" t="s">
        <v>2175</v>
      </c>
      <c r="C1567" s="2" t="s">
        <v>2176</v>
      </c>
      <c r="D1567" s="2" t="s">
        <v>48</v>
      </c>
      <c r="E1567" s="2" t="s">
        <v>2177</v>
      </c>
      <c r="F1567" s="2" t="s">
        <v>842</v>
      </c>
      <c r="G1567" s="2" t="s">
        <v>2178</v>
      </c>
      <c r="H1567" s="3" t="s">
        <v>8</v>
      </c>
      <c r="I1567" s="2" t="s">
        <v>85</v>
      </c>
      <c r="J1567" s="2" t="s">
        <v>609</v>
      </c>
      <c r="K1567" s="2" t="s">
        <v>610</v>
      </c>
      <c r="L1567" s="2" t="s">
        <v>468</v>
      </c>
      <c r="M1567" s="2">
        <v>1</v>
      </c>
      <c r="N1567" s="10" t="s">
        <v>875</v>
      </c>
    </row>
    <row r="1568" spans="1:14" x14ac:dyDescent="0.2">
      <c r="A1568" s="2">
        <v>179</v>
      </c>
      <c r="B1568" s="2" t="s">
        <v>831</v>
      </c>
      <c r="C1568" s="2" t="s">
        <v>832</v>
      </c>
      <c r="D1568" s="2" t="s">
        <v>48</v>
      </c>
      <c r="E1568" s="2" t="s">
        <v>833</v>
      </c>
      <c r="F1568" s="2" t="s">
        <v>285</v>
      </c>
      <c r="G1568" s="2" t="s">
        <v>834</v>
      </c>
      <c r="H1568" s="3" t="s">
        <v>8</v>
      </c>
      <c r="I1568" s="2" t="s">
        <v>85</v>
      </c>
      <c r="J1568" s="2" t="s">
        <v>609</v>
      </c>
      <c r="K1568" s="2" t="s">
        <v>610</v>
      </c>
      <c r="L1568" s="2" t="s">
        <v>468</v>
      </c>
      <c r="M1568" s="2">
        <v>1</v>
      </c>
      <c r="N1568" s="10" t="s">
        <v>875</v>
      </c>
    </row>
    <row r="1569" spans="1:14" x14ac:dyDescent="0.2">
      <c r="A1569" s="2">
        <v>369</v>
      </c>
      <c r="B1569" s="2" t="s">
        <v>2095</v>
      </c>
      <c r="C1569" s="2" t="s">
        <v>2096</v>
      </c>
      <c r="D1569" s="2" t="s">
        <v>315</v>
      </c>
      <c r="E1569" s="2" t="s">
        <v>2097</v>
      </c>
      <c r="F1569" s="2" t="s">
        <v>317</v>
      </c>
      <c r="G1569" s="2" t="s">
        <v>2098</v>
      </c>
      <c r="H1569" s="3" t="s">
        <v>8</v>
      </c>
      <c r="I1569" s="2" t="s">
        <v>319</v>
      </c>
      <c r="J1569" s="2" t="s">
        <v>609</v>
      </c>
      <c r="K1569" s="2" t="s">
        <v>610</v>
      </c>
      <c r="L1569" s="2" t="s">
        <v>468</v>
      </c>
      <c r="M1569" s="2">
        <v>1</v>
      </c>
      <c r="N1569" s="9" t="s">
        <v>875</v>
      </c>
    </row>
    <row r="1570" spans="1:14" x14ac:dyDescent="0.2">
      <c r="A1570" s="2">
        <v>667</v>
      </c>
      <c r="B1570" s="2" t="s">
        <v>1894</v>
      </c>
      <c r="C1570" s="2" t="s">
        <v>1895</v>
      </c>
      <c r="D1570" s="2" t="s">
        <v>48</v>
      </c>
      <c r="E1570" s="2" t="s">
        <v>1896</v>
      </c>
      <c r="F1570" s="2" t="s">
        <v>851</v>
      </c>
      <c r="G1570" s="2" t="s">
        <v>1897</v>
      </c>
      <c r="H1570" s="3" t="s">
        <v>8</v>
      </c>
      <c r="I1570" s="2" t="s">
        <v>367</v>
      </c>
      <c r="J1570" s="2" t="s">
        <v>609</v>
      </c>
      <c r="K1570" s="2" t="s">
        <v>610</v>
      </c>
      <c r="L1570" s="2" t="s">
        <v>468</v>
      </c>
      <c r="M1570" s="2">
        <v>1</v>
      </c>
      <c r="N1570" s="10" t="s">
        <v>875</v>
      </c>
    </row>
    <row r="1571" spans="1:14" x14ac:dyDescent="0.2">
      <c r="A1571" s="2">
        <v>675</v>
      </c>
      <c r="B1571" s="2" t="s">
        <v>1886</v>
      </c>
      <c r="C1571" s="2" t="s">
        <v>1887</v>
      </c>
      <c r="D1571" s="2" t="s">
        <v>48</v>
      </c>
      <c r="E1571" s="2" t="s">
        <v>1888</v>
      </c>
      <c r="F1571" s="2" t="s">
        <v>621</v>
      </c>
      <c r="G1571" s="2" t="s">
        <v>1889</v>
      </c>
      <c r="H1571" s="3" t="s">
        <v>8</v>
      </c>
      <c r="I1571" s="2" t="s">
        <v>85</v>
      </c>
      <c r="J1571" s="2" t="s">
        <v>609</v>
      </c>
      <c r="K1571" s="2" t="s">
        <v>610</v>
      </c>
      <c r="L1571" s="2" t="s">
        <v>468</v>
      </c>
      <c r="M1571" s="2">
        <v>1</v>
      </c>
      <c r="N1571" s="10" t="s">
        <v>875</v>
      </c>
    </row>
    <row r="1572" spans="1:14" x14ac:dyDescent="0.2">
      <c r="A1572" s="2">
        <v>709</v>
      </c>
      <c r="B1572" s="2" t="s">
        <v>681</v>
      </c>
      <c r="C1572" s="2" t="s">
        <v>682</v>
      </c>
      <c r="D1572" s="2" t="s">
        <v>81</v>
      </c>
      <c r="E1572" s="2" t="s">
        <v>683</v>
      </c>
      <c r="F1572" s="2" t="s">
        <v>679</v>
      </c>
      <c r="G1572" s="2" t="s">
        <v>684</v>
      </c>
      <c r="H1572" s="3" t="s">
        <v>8</v>
      </c>
      <c r="I1572" s="2" t="s">
        <v>71</v>
      </c>
      <c r="J1572" s="2" t="s">
        <v>609</v>
      </c>
      <c r="K1572" s="2" t="s">
        <v>610</v>
      </c>
      <c r="L1572" s="2" t="s">
        <v>468</v>
      </c>
      <c r="M1572" s="2">
        <v>1</v>
      </c>
      <c r="N1572" s="9" t="s">
        <v>875</v>
      </c>
    </row>
    <row r="1573" spans="1:14" x14ac:dyDescent="0.2">
      <c r="A1573" s="2">
        <v>817</v>
      </c>
      <c r="B1573" s="2" t="s">
        <v>1815</v>
      </c>
      <c r="C1573" s="2" t="s">
        <v>1816</v>
      </c>
      <c r="D1573" s="2" t="s">
        <v>48</v>
      </c>
      <c r="E1573" s="2" t="s">
        <v>1817</v>
      </c>
      <c r="F1573" s="2" t="s">
        <v>1396</v>
      </c>
      <c r="G1573" s="2" t="s">
        <v>1818</v>
      </c>
      <c r="H1573" s="3" t="s">
        <v>8</v>
      </c>
      <c r="I1573" s="2" t="s">
        <v>367</v>
      </c>
      <c r="J1573" s="2" t="s">
        <v>609</v>
      </c>
      <c r="K1573" s="2" t="s">
        <v>610</v>
      </c>
      <c r="L1573" s="2" t="s">
        <v>468</v>
      </c>
      <c r="M1573" s="2">
        <v>3</v>
      </c>
      <c r="N1573" s="10" t="s">
        <v>875</v>
      </c>
    </row>
    <row r="1574" spans="1:14" x14ac:dyDescent="0.2">
      <c r="A1574" s="2">
        <v>871</v>
      </c>
      <c r="B1574" s="2" t="s">
        <v>652</v>
      </c>
      <c r="C1574" s="2" t="s">
        <v>653</v>
      </c>
      <c r="D1574" s="2" t="s">
        <v>67</v>
      </c>
      <c r="E1574" s="2" t="s">
        <v>654</v>
      </c>
      <c r="F1574" s="2" t="s">
        <v>597</v>
      </c>
      <c r="G1574" s="2" t="s">
        <v>655</v>
      </c>
      <c r="H1574" s="3" t="s">
        <v>8</v>
      </c>
      <c r="I1574" s="2" t="s">
        <v>71</v>
      </c>
      <c r="J1574" s="2" t="s">
        <v>609</v>
      </c>
      <c r="K1574" s="2" t="s">
        <v>610</v>
      </c>
      <c r="L1574" s="2" t="s">
        <v>468</v>
      </c>
      <c r="M1574" s="2">
        <v>1</v>
      </c>
      <c r="N1574" s="9" t="s">
        <v>875</v>
      </c>
    </row>
    <row r="1575" spans="1:14" x14ac:dyDescent="0.2">
      <c r="A1575" s="2">
        <v>952</v>
      </c>
      <c r="B1575" s="2" t="s">
        <v>604</v>
      </c>
      <c r="C1575" s="2" t="s">
        <v>605</v>
      </c>
      <c r="D1575" s="2" t="s">
        <v>81</v>
      </c>
      <c r="E1575" s="2" t="s">
        <v>606</v>
      </c>
      <c r="F1575" s="2" t="s">
        <v>607</v>
      </c>
      <c r="G1575" s="2" t="s">
        <v>608</v>
      </c>
      <c r="H1575" s="3" t="s">
        <v>8</v>
      </c>
      <c r="I1575" s="2" t="s">
        <v>319</v>
      </c>
      <c r="J1575" s="2" t="s">
        <v>609</v>
      </c>
      <c r="K1575" s="2" t="s">
        <v>610</v>
      </c>
      <c r="L1575" s="2" t="s">
        <v>468</v>
      </c>
      <c r="M1575" s="2">
        <v>2</v>
      </c>
      <c r="N1575" s="9" t="s">
        <v>875</v>
      </c>
    </row>
    <row r="1576" spans="1:14" x14ac:dyDescent="0.2">
      <c r="A1576" s="2">
        <v>1077</v>
      </c>
      <c r="B1576" s="2" t="s">
        <v>1702</v>
      </c>
      <c r="C1576" s="2" t="s">
        <v>1703</v>
      </c>
      <c r="D1576" s="2" t="s">
        <v>315</v>
      </c>
      <c r="E1576" s="2" t="s">
        <v>1704</v>
      </c>
      <c r="F1576" s="2" t="s">
        <v>573</v>
      </c>
      <c r="G1576" s="2" t="s">
        <v>1705</v>
      </c>
      <c r="H1576" s="3" t="s">
        <v>8</v>
      </c>
      <c r="I1576" s="2" t="s">
        <v>319</v>
      </c>
      <c r="J1576" s="2" t="s">
        <v>609</v>
      </c>
      <c r="K1576" s="2" t="s">
        <v>610</v>
      </c>
      <c r="L1576" s="2" t="s">
        <v>468</v>
      </c>
      <c r="M1576" s="2">
        <v>1</v>
      </c>
      <c r="N1576" s="9" t="s">
        <v>875</v>
      </c>
    </row>
    <row r="1577" spans="1:14" x14ac:dyDescent="0.2">
      <c r="A1577" s="2">
        <v>1091</v>
      </c>
      <c r="B1577" s="2" t="s">
        <v>1693</v>
      </c>
      <c r="C1577" s="2" t="s">
        <v>1694</v>
      </c>
      <c r="D1577" s="2" t="s">
        <v>123</v>
      </c>
      <c r="E1577" s="2" t="s">
        <v>1695</v>
      </c>
      <c r="F1577" s="2" t="s">
        <v>1696</v>
      </c>
      <c r="G1577" s="2" t="s">
        <v>1697</v>
      </c>
      <c r="H1577" s="3" t="s">
        <v>8</v>
      </c>
      <c r="I1577" s="2" t="s">
        <v>319</v>
      </c>
      <c r="J1577" s="2" t="s">
        <v>609</v>
      </c>
      <c r="K1577" s="2" t="s">
        <v>610</v>
      </c>
      <c r="L1577" s="2" t="s">
        <v>468</v>
      </c>
      <c r="M1577" s="2">
        <v>1</v>
      </c>
      <c r="N1577" s="10" t="s">
        <v>875</v>
      </c>
    </row>
    <row r="1578" spans="1:14" x14ac:dyDescent="0.2">
      <c r="A1578" s="2">
        <v>1130</v>
      </c>
      <c r="B1578" s="2" t="s">
        <v>1666</v>
      </c>
      <c r="C1578" s="2" t="s">
        <v>1667</v>
      </c>
      <c r="D1578" s="2" t="s">
        <v>123</v>
      </c>
      <c r="E1578" s="2" t="s">
        <v>1668</v>
      </c>
      <c r="F1578" s="2" t="s">
        <v>1583</v>
      </c>
      <c r="G1578" s="2" t="s">
        <v>1669</v>
      </c>
      <c r="H1578" s="3" t="s">
        <v>8</v>
      </c>
      <c r="I1578" s="2" t="s">
        <v>319</v>
      </c>
      <c r="J1578" s="2" t="s">
        <v>609</v>
      </c>
      <c r="K1578" s="2" t="s">
        <v>610</v>
      </c>
      <c r="L1578" s="2" t="s">
        <v>468</v>
      </c>
      <c r="M1578" s="2">
        <v>1</v>
      </c>
      <c r="N1578" s="10" t="s">
        <v>875</v>
      </c>
    </row>
    <row r="1579" spans="1:14" x14ac:dyDescent="0.2">
      <c r="A1579" s="2">
        <v>1357</v>
      </c>
      <c r="B1579" s="2" t="s">
        <v>544</v>
      </c>
      <c r="C1579" s="2" t="s">
        <v>545</v>
      </c>
      <c r="D1579" s="2" t="s">
        <v>27</v>
      </c>
      <c r="E1579" s="2" t="s">
        <v>546</v>
      </c>
      <c r="F1579" s="2" t="s">
        <v>27</v>
      </c>
      <c r="G1579" s="2" t="s">
        <v>547</v>
      </c>
      <c r="H1579" s="3" t="s">
        <v>8</v>
      </c>
      <c r="I1579" s="2" t="s">
        <v>31</v>
      </c>
      <c r="J1579" s="2" t="s">
        <v>609</v>
      </c>
      <c r="K1579" s="2" t="s">
        <v>610</v>
      </c>
      <c r="L1579" s="2" t="s">
        <v>468</v>
      </c>
      <c r="M1579" s="2">
        <v>1</v>
      </c>
      <c r="N1579" s="10" t="s">
        <v>875</v>
      </c>
    </row>
    <row r="1580" spans="1:14" x14ac:dyDescent="0.2">
      <c r="A1580" s="2">
        <v>1581</v>
      </c>
      <c r="B1580" s="2" t="s">
        <v>1437</v>
      </c>
      <c r="C1580" s="2" t="s">
        <v>1438</v>
      </c>
      <c r="D1580" s="2" t="s">
        <v>48</v>
      </c>
      <c r="E1580" s="2" t="s">
        <v>503</v>
      </c>
      <c r="F1580" s="2" t="s">
        <v>132</v>
      </c>
      <c r="G1580" s="2" t="s">
        <v>1439</v>
      </c>
      <c r="H1580" s="3" t="s">
        <v>8</v>
      </c>
      <c r="I1580" s="2" t="s">
        <v>85</v>
      </c>
      <c r="J1580" s="2" t="s">
        <v>609</v>
      </c>
      <c r="K1580" s="2" t="s">
        <v>610</v>
      </c>
      <c r="L1580" s="2" t="s">
        <v>468</v>
      </c>
      <c r="M1580" s="2">
        <v>1</v>
      </c>
      <c r="N1580" s="10" t="s">
        <v>875</v>
      </c>
    </row>
    <row r="1581" spans="1:14" x14ac:dyDescent="0.2">
      <c r="A1581" s="2">
        <v>1640</v>
      </c>
      <c r="B1581" s="2" t="s">
        <v>1398</v>
      </c>
      <c r="C1581" s="2" t="s">
        <v>1399</v>
      </c>
      <c r="D1581" s="2" t="s">
        <v>48</v>
      </c>
      <c r="E1581" s="2" t="s">
        <v>1400</v>
      </c>
      <c r="F1581" s="2" t="s">
        <v>692</v>
      </c>
      <c r="G1581" s="2" t="s">
        <v>1401</v>
      </c>
      <c r="H1581" s="3" t="s">
        <v>8</v>
      </c>
      <c r="I1581" s="2" t="s">
        <v>85</v>
      </c>
      <c r="J1581" s="2" t="s">
        <v>609</v>
      </c>
      <c r="K1581" s="2" t="s">
        <v>610</v>
      </c>
      <c r="L1581" s="2" t="s">
        <v>468</v>
      </c>
      <c r="M1581" s="2">
        <v>1</v>
      </c>
      <c r="N1581" s="10" t="s">
        <v>875</v>
      </c>
    </row>
    <row r="1582" spans="1:14" x14ac:dyDescent="0.2">
      <c r="A1582" s="2">
        <v>1652</v>
      </c>
      <c r="B1582" s="2" t="s">
        <v>1389</v>
      </c>
      <c r="C1582" s="2" t="s">
        <v>1390</v>
      </c>
      <c r="D1582" s="2" t="s">
        <v>48</v>
      </c>
      <c r="E1582" s="2" t="s">
        <v>1391</v>
      </c>
      <c r="F1582" s="2" t="s">
        <v>132</v>
      </c>
      <c r="G1582" s="2" t="s">
        <v>1392</v>
      </c>
      <c r="H1582" s="3" t="s">
        <v>8</v>
      </c>
      <c r="I1582" s="2" t="s">
        <v>85</v>
      </c>
      <c r="J1582" s="2" t="s">
        <v>609</v>
      </c>
      <c r="K1582" s="2" t="s">
        <v>610</v>
      </c>
      <c r="L1582" s="2" t="s">
        <v>468</v>
      </c>
      <c r="M1582" s="2">
        <v>1</v>
      </c>
      <c r="N1582" s="10" t="s">
        <v>875</v>
      </c>
    </row>
    <row r="1583" spans="1:14" x14ac:dyDescent="0.2">
      <c r="A1583" s="2">
        <v>1666</v>
      </c>
      <c r="B1583" s="2" t="s">
        <v>1385</v>
      </c>
      <c r="C1583" s="2" t="s">
        <v>1386</v>
      </c>
      <c r="D1583" s="2" t="s">
        <v>48</v>
      </c>
      <c r="E1583" s="2" t="s">
        <v>1387</v>
      </c>
      <c r="F1583" s="2" t="s">
        <v>100</v>
      </c>
      <c r="G1583" s="2" t="s">
        <v>1388</v>
      </c>
      <c r="H1583" s="3" t="s">
        <v>8</v>
      </c>
      <c r="I1583" s="2" t="s">
        <v>85</v>
      </c>
      <c r="J1583" s="2" t="s">
        <v>609</v>
      </c>
      <c r="K1583" s="2" t="s">
        <v>610</v>
      </c>
      <c r="L1583" s="2" t="s">
        <v>468</v>
      </c>
      <c r="M1583" s="2">
        <v>1</v>
      </c>
      <c r="N1583" s="10" t="s">
        <v>875</v>
      </c>
    </row>
    <row r="1584" spans="1:14" x14ac:dyDescent="0.2">
      <c r="A1584" s="2">
        <v>1769</v>
      </c>
      <c r="B1584" s="2" t="s">
        <v>426</v>
      </c>
      <c r="C1584" s="2" t="s">
        <v>427</v>
      </c>
      <c r="D1584" s="2" t="s">
        <v>48</v>
      </c>
      <c r="E1584" s="2" t="s">
        <v>428</v>
      </c>
      <c r="F1584" s="2" t="s">
        <v>429</v>
      </c>
      <c r="G1584" s="2" t="s">
        <v>430</v>
      </c>
      <c r="H1584" s="3" t="s">
        <v>8</v>
      </c>
      <c r="I1584" s="2" t="s">
        <v>85</v>
      </c>
      <c r="J1584" s="2" t="s">
        <v>609</v>
      </c>
      <c r="K1584" s="2" t="s">
        <v>610</v>
      </c>
      <c r="L1584" s="2" t="s">
        <v>468</v>
      </c>
      <c r="M1584" s="2">
        <v>1</v>
      </c>
      <c r="N1584" s="10" t="s">
        <v>875</v>
      </c>
    </row>
    <row r="1585" spans="1:14" x14ac:dyDescent="0.2">
      <c r="A1585" s="2">
        <v>1816</v>
      </c>
      <c r="B1585" s="2" t="s">
        <v>1332</v>
      </c>
      <c r="C1585" s="2" t="s">
        <v>1333</v>
      </c>
      <c r="D1585" s="2" t="s">
        <v>123</v>
      </c>
      <c r="E1585" s="2" t="s">
        <v>1334</v>
      </c>
      <c r="F1585" s="2" t="s">
        <v>872</v>
      </c>
      <c r="G1585" s="2" t="s">
        <v>1335</v>
      </c>
      <c r="H1585" s="3" t="s">
        <v>8</v>
      </c>
      <c r="I1585" s="2" t="s">
        <v>319</v>
      </c>
      <c r="J1585" s="2" t="s">
        <v>609</v>
      </c>
      <c r="K1585" s="2" t="s">
        <v>610</v>
      </c>
      <c r="L1585" s="2" t="s">
        <v>468</v>
      </c>
      <c r="M1585" s="2">
        <v>1</v>
      </c>
      <c r="N1585" s="10" t="s">
        <v>875</v>
      </c>
    </row>
    <row r="1586" spans="1:14" x14ac:dyDescent="0.2">
      <c r="A1586" s="2">
        <v>1892</v>
      </c>
      <c r="B1586" s="2" t="s">
        <v>1310</v>
      </c>
      <c r="C1586" s="2" t="s">
        <v>1311</v>
      </c>
      <c r="D1586" s="2" t="s">
        <v>123</v>
      </c>
      <c r="E1586" s="2" t="s">
        <v>1312</v>
      </c>
      <c r="F1586" s="2" t="s">
        <v>424</v>
      </c>
      <c r="G1586" s="2" t="s">
        <v>1313</v>
      </c>
      <c r="H1586" s="3" t="s">
        <v>8</v>
      </c>
      <c r="I1586" s="2" t="s">
        <v>319</v>
      </c>
      <c r="J1586" s="2" t="s">
        <v>609</v>
      </c>
      <c r="K1586" s="2" t="s">
        <v>610</v>
      </c>
      <c r="L1586" s="2" t="s">
        <v>468</v>
      </c>
      <c r="M1586" s="2">
        <v>1</v>
      </c>
      <c r="N1586" s="10" t="s">
        <v>875</v>
      </c>
    </row>
    <row r="1587" spans="1:14" x14ac:dyDescent="0.2">
      <c r="A1587" s="2">
        <v>1900</v>
      </c>
      <c r="B1587" s="2" t="s">
        <v>1301</v>
      </c>
      <c r="C1587" s="2" t="s">
        <v>1302</v>
      </c>
      <c r="D1587" s="2" t="s">
        <v>48</v>
      </c>
      <c r="E1587" s="2" t="s">
        <v>1303</v>
      </c>
      <c r="F1587" s="2" t="s">
        <v>529</v>
      </c>
      <c r="G1587" s="2" t="s">
        <v>1304</v>
      </c>
      <c r="H1587" s="3" t="s">
        <v>8</v>
      </c>
      <c r="I1587" s="2" t="s">
        <v>367</v>
      </c>
      <c r="J1587" s="2" t="s">
        <v>609</v>
      </c>
      <c r="K1587" s="2" t="s">
        <v>610</v>
      </c>
      <c r="L1587" s="2" t="s">
        <v>468</v>
      </c>
      <c r="M1587" s="2">
        <v>1</v>
      </c>
      <c r="N1587" s="10" t="s">
        <v>875</v>
      </c>
    </row>
    <row r="1588" spans="1:14" x14ac:dyDescent="0.2">
      <c r="A1588" s="2">
        <v>2017</v>
      </c>
      <c r="B1588" s="2" t="s">
        <v>328</v>
      </c>
      <c r="C1588" s="2" t="s">
        <v>329</v>
      </c>
      <c r="D1588" s="2" t="s">
        <v>187</v>
      </c>
      <c r="E1588" s="2" t="s">
        <v>330</v>
      </c>
      <c r="F1588" s="2" t="s">
        <v>331</v>
      </c>
      <c r="G1588" s="2" t="s">
        <v>332</v>
      </c>
      <c r="H1588" s="3" t="s">
        <v>8</v>
      </c>
      <c r="I1588" s="2" t="s">
        <v>249</v>
      </c>
      <c r="J1588" s="2" t="s">
        <v>609</v>
      </c>
      <c r="K1588" s="2" t="s">
        <v>610</v>
      </c>
      <c r="L1588" s="2" t="s">
        <v>468</v>
      </c>
      <c r="M1588" s="2">
        <v>1</v>
      </c>
      <c r="N1588" s="10" t="s">
        <v>875</v>
      </c>
    </row>
    <row r="1589" spans="1:14" x14ac:dyDescent="0.2">
      <c r="A1589" s="2">
        <v>2112</v>
      </c>
      <c r="B1589" s="2" t="s">
        <v>268</v>
      </c>
      <c r="C1589" s="2" t="s">
        <v>269</v>
      </c>
      <c r="D1589" s="2" t="s">
        <v>187</v>
      </c>
      <c r="E1589" s="2" t="s">
        <v>270</v>
      </c>
      <c r="F1589" s="2" t="s">
        <v>224</v>
      </c>
      <c r="G1589" s="2" t="s">
        <v>271</v>
      </c>
      <c r="H1589" s="3" t="s">
        <v>8</v>
      </c>
      <c r="I1589" s="2" t="s">
        <v>249</v>
      </c>
      <c r="J1589" s="2" t="s">
        <v>609</v>
      </c>
      <c r="K1589" s="2" t="s">
        <v>610</v>
      </c>
      <c r="L1589" s="2" t="s">
        <v>468</v>
      </c>
      <c r="M1589" s="2">
        <v>1</v>
      </c>
      <c r="N1589" s="10" t="s">
        <v>875</v>
      </c>
    </row>
    <row r="1590" spans="1:14" x14ac:dyDescent="0.2">
      <c r="A1590" s="2">
        <v>2133</v>
      </c>
      <c r="B1590" s="2" t="s">
        <v>263</v>
      </c>
      <c r="C1590" s="2" t="s">
        <v>264</v>
      </c>
      <c r="D1590" s="2" t="s">
        <v>39</v>
      </c>
      <c r="E1590" s="2" t="s">
        <v>265</v>
      </c>
      <c r="F1590" s="2" t="s">
        <v>255</v>
      </c>
      <c r="G1590" s="2" t="s">
        <v>266</v>
      </c>
      <c r="H1590" s="3" t="s">
        <v>8</v>
      </c>
      <c r="I1590" s="2" t="s">
        <v>43</v>
      </c>
      <c r="J1590" s="2" t="s">
        <v>609</v>
      </c>
      <c r="K1590" s="2" t="s">
        <v>610</v>
      </c>
      <c r="L1590" s="2" t="s">
        <v>468</v>
      </c>
      <c r="M1590" s="2">
        <v>1</v>
      </c>
      <c r="N1590" s="10" t="s">
        <v>875</v>
      </c>
    </row>
    <row r="1591" spans="1:14" x14ac:dyDescent="0.2">
      <c r="A1591" s="2">
        <v>2274</v>
      </c>
      <c r="B1591" s="2" t="s">
        <v>1091</v>
      </c>
      <c r="C1591" s="2" t="s">
        <v>1092</v>
      </c>
      <c r="D1591" s="2" t="s">
        <v>187</v>
      </c>
      <c r="E1591" s="2" t="s">
        <v>1093</v>
      </c>
      <c r="F1591" s="2" t="s">
        <v>348</v>
      </c>
      <c r="G1591" s="2" t="s">
        <v>1094</v>
      </c>
      <c r="H1591" s="3" t="s">
        <v>8</v>
      </c>
      <c r="I1591" s="2" t="s">
        <v>249</v>
      </c>
      <c r="J1591" s="2" t="s">
        <v>609</v>
      </c>
      <c r="K1591" s="2" t="s">
        <v>610</v>
      </c>
      <c r="L1591" s="2" t="s">
        <v>468</v>
      </c>
      <c r="M1591" s="2">
        <v>1</v>
      </c>
      <c r="N1591" s="10" t="s">
        <v>875</v>
      </c>
    </row>
    <row r="1592" spans="1:14" x14ac:dyDescent="0.2">
      <c r="A1592" s="2">
        <v>2377</v>
      </c>
      <c r="B1592" s="2" t="s">
        <v>1015</v>
      </c>
      <c r="C1592" s="2" t="s">
        <v>1016</v>
      </c>
      <c r="D1592" s="2" t="s">
        <v>27</v>
      </c>
      <c r="E1592" s="2" t="s">
        <v>1017</v>
      </c>
      <c r="F1592" s="2" t="s">
        <v>614</v>
      </c>
      <c r="G1592" s="2" t="s">
        <v>1018</v>
      </c>
      <c r="H1592" s="3" t="s">
        <v>8</v>
      </c>
      <c r="I1592" s="2" t="s">
        <v>71</v>
      </c>
      <c r="J1592" s="2" t="s">
        <v>609</v>
      </c>
      <c r="K1592" s="2" t="s">
        <v>610</v>
      </c>
      <c r="L1592" s="2" t="s">
        <v>468</v>
      </c>
      <c r="M1592" s="2">
        <v>1</v>
      </c>
      <c r="N1592" s="10" t="s">
        <v>875</v>
      </c>
    </row>
    <row r="1593" spans="1:14" x14ac:dyDescent="0.2">
      <c r="A1593" s="2">
        <v>2426</v>
      </c>
      <c r="B1593" s="2" t="s">
        <v>971</v>
      </c>
      <c r="C1593" s="2" t="s">
        <v>972</v>
      </c>
      <c r="D1593" s="2" t="s">
        <v>48</v>
      </c>
      <c r="E1593" s="2" t="s">
        <v>973</v>
      </c>
      <c r="F1593" s="2" t="s">
        <v>974</v>
      </c>
      <c r="G1593" s="2" t="s">
        <v>975</v>
      </c>
      <c r="H1593" s="3" t="s">
        <v>8</v>
      </c>
      <c r="I1593" s="2" t="s">
        <v>85</v>
      </c>
      <c r="J1593" s="2" t="s">
        <v>609</v>
      </c>
      <c r="K1593" s="2" t="s">
        <v>610</v>
      </c>
      <c r="L1593" s="2" t="s">
        <v>468</v>
      </c>
      <c r="M1593" s="2">
        <v>1</v>
      </c>
      <c r="N1593" s="10" t="s">
        <v>875</v>
      </c>
    </row>
    <row r="1594" spans="1:14" x14ac:dyDescent="0.2">
      <c r="A1594" s="2">
        <v>2450</v>
      </c>
      <c r="B1594" s="2" t="s">
        <v>65</v>
      </c>
      <c r="C1594" s="2" t="s">
        <v>66</v>
      </c>
      <c r="D1594" s="2" t="s">
        <v>67</v>
      </c>
      <c r="E1594" s="2" t="s">
        <v>68</v>
      </c>
      <c r="F1594" s="2" t="s">
        <v>69</v>
      </c>
      <c r="G1594" s="2" t="s">
        <v>70</v>
      </c>
      <c r="H1594" s="3" t="s">
        <v>8</v>
      </c>
      <c r="I1594" s="2" t="s">
        <v>71</v>
      </c>
      <c r="J1594" s="2" t="s">
        <v>609</v>
      </c>
      <c r="K1594" s="2" t="s">
        <v>610</v>
      </c>
      <c r="L1594" s="2" t="s">
        <v>468</v>
      </c>
      <c r="M1594" s="2">
        <v>1</v>
      </c>
      <c r="N1594" s="9" t="s">
        <v>875</v>
      </c>
    </row>
    <row r="1595" spans="1:14" x14ac:dyDescent="0.2">
      <c r="A1595" s="2">
        <v>1040</v>
      </c>
      <c r="B1595" s="2" t="s">
        <v>1723</v>
      </c>
      <c r="C1595" s="2" t="s">
        <v>1724</v>
      </c>
      <c r="D1595" s="2" t="s">
        <v>123</v>
      </c>
      <c r="E1595" s="2" t="s">
        <v>1725</v>
      </c>
      <c r="F1595" s="2" t="s">
        <v>325</v>
      </c>
      <c r="G1595" s="2" t="s">
        <v>1726</v>
      </c>
      <c r="H1595" s="3" t="s">
        <v>8</v>
      </c>
      <c r="I1595" s="2" t="s">
        <v>319</v>
      </c>
      <c r="J1595" s="2" t="s">
        <v>609</v>
      </c>
      <c r="K1595" s="2" t="s">
        <v>609</v>
      </c>
      <c r="L1595" s="2" t="s">
        <v>468</v>
      </c>
      <c r="M1595" s="2">
        <v>1</v>
      </c>
      <c r="N1595" s="10" t="s">
        <v>875</v>
      </c>
    </row>
    <row r="1596" spans="1:14" x14ac:dyDescent="0.2">
      <c r="A1596" s="2">
        <v>2243</v>
      </c>
      <c r="B1596" s="2" t="s">
        <v>193</v>
      </c>
      <c r="C1596" s="2" t="s">
        <v>194</v>
      </c>
      <c r="D1596" s="2" t="s">
        <v>187</v>
      </c>
      <c r="E1596" s="2" t="s">
        <v>195</v>
      </c>
      <c r="F1596" s="2" t="s">
        <v>189</v>
      </c>
      <c r="G1596" s="2" t="s">
        <v>196</v>
      </c>
      <c r="H1596" s="3" t="s">
        <v>8</v>
      </c>
      <c r="I1596" s="2" t="s">
        <v>197</v>
      </c>
      <c r="J1596" s="2" t="s">
        <v>609</v>
      </c>
      <c r="K1596" s="2" t="s">
        <v>609</v>
      </c>
      <c r="L1596" s="2" t="s">
        <v>468</v>
      </c>
      <c r="M1596" s="2">
        <v>1</v>
      </c>
      <c r="N1596" s="10" t="s">
        <v>875</v>
      </c>
    </row>
    <row r="1597" spans="1:14" x14ac:dyDescent="0.2">
      <c r="A1597" s="2">
        <v>2261</v>
      </c>
      <c r="B1597" s="2" t="s">
        <v>1103</v>
      </c>
      <c r="C1597" s="2" t="s">
        <v>1104</v>
      </c>
      <c r="D1597" s="2" t="s">
        <v>187</v>
      </c>
      <c r="E1597" s="2" t="s">
        <v>1105</v>
      </c>
      <c r="F1597" s="2" t="s">
        <v>1106</v>
      </c>
      <c r="G1597" s="2" t="s">
        <v>1107</v>
      </c>
      <c r="H1597" s="3" t="s">
        <v>8</v>
      </c>
      <c r="I1597" s="2" t="s">
        <v>197</v>
      </c>
      <c r="J1597" s="2" t="s">
        <v>609</v>
      </c>
      <c r="K1597" s="2" t="s">
        <v>609</v>
      </c>
      <c r="L1597" s="2" t="s">
        <v>468</v>
      </c>
      <c r="M1597" s="2">
        <v>1</v>
      </c>
      <c r="N1597" s="10" t="s">
        <v>875</v>
      </c>
    </row>
    <row r="1598" spans="1:14" x14ac:dyDescent="0.2">
      <c r="A1598" s="2">
        <v>96</v>
      </c>
      <c r="B1598" s="2" t="s">
        <v>2219</v>
      </c>
      <c r="C1598" s="2" t="s">
        <v>2220</v>
      </c>
      <c r="D1598" s="2" t="s">
        <v>48</v>
      </c>
      <c r="E1598" s="2" t="s">
        <v>2221</v>
      </c>
      <c r="F1598" s="2" t="s">
        <v>529</v>
      </c>
      <c r="G1598" s="2" t="s">
        <v>2222</v>
      </c>
      <c r="H1598" s="3" t="s">
        <v>8</v>
      </c>
      <c r="I1598" s="2" t="s">
        <v>85</v>
      </c>
      <c r="J1598" s="2" t="s">
        <v>156</v>
      </c>
      <c r="K1598" s="2" t="s">
        <v>156</v>
      </c>
      <c r="L1598" s="2" t="s">
        <v>24</v>
      </c>
      <c r="M1598" s="2">
        <v>2</v>
      </c>
      <c r="N1598" s="10" t="s">
        <v>875</v>
      </c>
    </row>
    <row r="1599" spans="1:14" x14ac:dyDescent="0.2">
      <c r="A1599" s="2">
        <v>101</v>
      </c>
      <c r="B1599" s="2" t="s">
        <v>2215</v>
      </c>
      <c r="C1599" s="2" t="s">
        <v>2216</v>
      </c>
      <c r="D1599" s="2" t="s">
        <v>48</v>
      </c>
      <c r="E1599" s="2" t="s">
        <v>2217</v>
      </c>
      <c r="F1599" s="2" t="s">
        <v>57</v>
      </c>
      <c r="G1599" s="2" t="s">
        <v>2218</v>
      </c>
      <c r="H1599" s="3" t="s">
        <v>8</v>
      </c>
      <c r="I1599" s="2" t="s">
        <v>59</v>
      </c>
      <c r="J1599" s="2" t="s">
        <v>156</v>
      </c>
      <c r="K1599" s="2" t="s">
        <v>156</v>
      </c>
      <c r="L1599" s="2" t="s">
        <v>24</v>
      </c>
      <c r="M1599" s="2">
        <v>1</v>
      </c>
      <c r="N1599" s="10" t="s">
        <v>875</v>
      </c>
    </row>
    <row r="1600" spans="1:14" x14ac:dyDescent="0.2">
      <c r="A1600" s="2">
        <v>106</v>
      </c>
      <c r="B1600" s="2" t="s">
        <v>848</v>
      </c>
      <c r="C1600" s="2" t="s">
        <v>849</v>
      </c>
      <c r="D1600" s="2" t="s">
        <v>48</v>
      </c>
      <c r="E1600" s="2" t="s">
        <v>850</v>
      </c>
      <c r="F1600" s="2" t="s">
        <v>851</v>
      </c>
      <c r="G1600" s="2" t="s">
        <v>852</v>
      </c>
      <c r="H1600" s="3" t="s">
        <v>8</v>
      </c>
      <c r="I1600" s="2" t="s">
        <v>853</v>
      </c>
      <c r="J1600" s="2" t="s">
        <v>156</v>
      </c>
      <c r="K1600" s="2" t="s">
        <v>156</v>
      </c>
      <c r="L1600" s="2" t="s">
        <v>24</v>
      </c>
      <c r="M1600" s="2">
        <v>1</v>
      </c>
      <c r="N1600" s="10" t="s">
        <v>875</v>
      </c>
    </row>
    <row r="1601" spans="1:14" x14ac:dyDescent="0.2">
      <c r="A1601" s="2">
        <v>137</v>
      </c>
      <c r="B1601" s="2" t="s">
        <v>2187</v>
      </c>
      <c r="C1601" s="2" t="s">
        <v>2188</v>
      </c>
      <c r="D1601" s="2" t="s">
        <v>48</v>
      </c>
      <c r="E1601" s="2" t="s">
        <v>2189</v>
      </c>
      <c r="F1601" s="2" t="s">
        <v>842</v>
      </c>
      <c r="G1601" s="2" t="s">
        <v>2190</v>
      </c>
      <c r="H1601" s="3" t="s">
        <v>8</v>
      </c>
      <c r="I1601" s="2" t="s">
        <v>85</v>
      </c>
      <c r="J1601" s="2" t="s">
        <v>156</v>
      </c>
      <c r="K1601" s="2" t="s">
        <v>156</v>
      </c>
      <c r="L1601" s="2" t="s">
        <v>24</v>
      </c>
      <c r="M1601" s="2">
        <v>1</v>
      </c>
      <c r="N1601" s="10" t="s">
        <v>875</v>
      </c>
    </row>
    <row r="1602" spans="1:14" x14ac:dyDescent="0.2">
      <c r="A1602" s="2">
        <v>221</v>
      </c>
      <c r="B1602" s="2" t="s">
        <v>826</v>
      </c>
      <c r="C1602" s="2" t="s">
        <v>827</v>
      </c>
      <c r="D1602" s="2" t="s">
        <v>67</v>
      </c>
      <c r="E1602" s="2" t="s">
        <v>828</v>
      </c>
      <c r="F1602" s="2" t="s">
        <v>597</v>
      </c>
      <c r="G1602" s="2" t="s">
        <v>829</v>
      </c>
      <c r="H1602" s="3" t="s">
        <v>8</v>
      </c>
      <c r="I1602" s="2" t="s">
        <v>71</v>
      </c>
      <c r="J1602" s="2" t="s">
        <v>156</v>
      </c>
      <c r="K1602" s="2" t="s">
        <v>156</v>
      </c>
      <c r="L1602" s="2" t="s">
        <v>24</v>
      </c>
      <c r="M1602" s="2">
        <v>1</v>
      </c>
      <c r="N1602" s="10" t="s">
        <v>875</v>
      </c>
    </row>
    <row r="1603" spans="1:14" x14ac:dyDescent="0.2">
      <c r="A1603" s="2">
        <v>411</v>
      </c>
      <c r="B1603" s="2" t="s">
        <v>783</v>
      </c>
      <c r="C1603" s="2" t="s">
        <v>784</v>
      </c>
      <c r="D1603" s="2" t="s">
        <v>48</v>
      </c>
      <c r="E1603" s="2" t="s">
        <v>785</v>
      </c>
      <c r="F1603" s="2" t="s">
        <v>786</v>
      </c>
      <c r="G1603" s="2" t="s">
        <v>787</v>
      </c>
      <c r="H1603" s="3" t="s">
        <v>8</v>
      </c>
      <c r="I1603" s="2" t="s">
        <v>367</v>
      </c>
      <c r="J1603" s="2" t="s">
        <v>156</v>
      </c>
      <c r="K1603" s="2" t="s">
        <v>156</v>
      </c>
      <c r="L1603" s="2" t="s">
        <v>24</v>
      </c>
      <c r="M1603" s="2">
        <v>1</v>
      </c>
      <c r="N1603" s="10" t="s">
        <v>875</v>
      </c>
    </row>
    <row r="1604" spans="1:14" x14ac:dyDescent="0.2">
      <c r="A1604" s="2">
        <v>470</v>
      </c>
      <c r="B1604" s="2" t="s">
        <v>2035</v>
      </c>
      <c r="C1604" s="2" t="s">
        <v>2036</v>
      </c>
      <c r="D1604" s="2" t="s">
        <v>48</v>
      </c>
      <c r="E1604" s="2" t="s">
        <v>2037</v>
      </c>
      <c r="F1604" s="2" t="s">
        <v>765</v>
      </c>
      <c r="G1604" s="2" t="s">
        <v>2038</v>
      </c>
      <c r="H1604" s="3" t="s">
        <v>8</v>
      </c>
      <c r="I1604" s="2" t="s">
        <v>85</v>
      </c>
      <c r="J1604" s="2" t="s">
        <v>156</v>
      </c>
      <c r="K1604" s="2" t="s">
        <v>156</v>
      </c>
      <c r="L1604" s="2" t="s">
        <v>24</v>
      </c>
      <c r="M1604" s="2">
        <v>2</v>
      </c>
      <c r="N1604" s="10" t="s">
        <v>875</v>
      </c>
    </row>
    <row r="1605" spans="1:14" x14ac:dyDescent="0.2">
      <c r="A1605" s="2">
        <v>516</v>
      </c>
      <c r="B1605" s="2" t="s">
        <v>734</v>
      </c>
      <c r="C1605" s="2" t="s">
        <v>735</v>
      </c>
      <c r="D1605" s="2" t="s">
        <v>67</v>
      </c>
      <c r="E1605" s="2" t="s">
        <v>736</v>
      </c>
      <c r="F1605" s="2" t="s">
        <v>732</v>
      </c>
      <c r="G1605" s="2" t="s">
        <v>737</v>
      </c>
      <c r="H1605" s="3" t="s">
        <v>8</v>
      </c>
      <c r="I1605" s="2" t="s">
        <v>71</v>
      </c>
      <c r="J1605" s="2" t="s">
        <v>156</v>
      </c>
      <c r="K1605" s="2" t="s">
        <v>156</v>
      </c>
      <c r="L1605" s="2" t="s">
        <v>24</v>
      </c>
      <c r="M1605" s="2">
        <v>1</v>
      </c>
      <c r="N1605" s="10" t="s">
        <v>875</v>
      </c>
    </row>
    <row r="1606" spans="1:14" x14ac:dyDescent="0.2">
      <c r="A1606" s="2">
        <v>523</v>
      </c>
      <c r="B1606" s="2" t="s">
        <v>752</v>
      </c>
      <c r="C1606" s="2" t="s">
        <v>753</v>
      </c>
      <c r="D1606" s="2" t="s">
        <v>67</v>
      </c>
      <c r="E1606" s="2" t="s">
        <v>754</v>
      </c>
      <c r="F1606" s="2" t="s">
        <v>484</v>
      </c>
      <c r="G1606" s="2" t="s">
        <v>755</v>
      </c>
      <c r="H1606" s="3" t="s">
        <v>8</v>
      </c>
      <c r="I1606" s="2" t="s">
        <v>71</v>
      </c>
      <c r="J1606" s="2" t="s">
        <v>156</v>
      </c>
      <c r="K1606" s="2" t="s">
        <v>156</v>
      </c>
      <c r="L1606" s="2" t="s">
        <v>24</v>
      </c>
      <c r="M1606" s="2">
        <v>1</v>
      </c>
      <c r="N1606" s="10" t="s">
        <v>875</v>
      </c>
    </row>
    <row r="1607" spans="1:14" x14ac:dyDescent="0.2">
      <c r="A1607" s="2">
        <v>698</v>
      </c>
      <c r="B1607" s="2" t="s">
        <v>1874</v>
      </c>
      <c r="C1607" s="2" t="s">
        <v>1875</v>
      </c>
      <c r="D1607" s="2" t="s">
        <v>48</v>
      </c>
      <c r="E1607" s="2" t="s">
        <v>1876</v>
      </c>
      <c r="F1607" s="2" t="s">
        <v>1114</v>
      </c>
      <c r="G1607" s="2" t="s">
        <v>1877</v>
      </c>
      <c r="H1607" s="3" t="s">
        <v>8</v>
      </c>
      <c r="I1607" s="2" t="s">
        <v>85</v>
      </c>
      <c r="J1607" s="2" t="s">
        <v>156</v>
      </c>
      <c r="K1607" s="2" t="s">
        <v>156</v>
      </c>
      <c r="L1607" s="2" t="s">
        <v>24</v>
      </c>
      <c r="M1607" s="2">
        <v>1</v>
      </c>
      <c r="N1607" s="10" t="s">
        <v>875</v>
      </c>
    </row>
    <row r="1608" spans="1:14" x14ac:dyDescent="0.2">
      <c r="A1608" s="2">
        <v>730</v>
      </c>
      <c r="B1608" s="2" t="s">
        <v>1855</v>
      </c>
      <c r="C1608" s="2" t="s">
        <v>1856</v>
      </c>
      <c r="D1608" s="2" t="s">
        <v>81</v>
      </c>
      <c r="E1608" s="2" t="s">
        <v>1857</v>
      </c>
      <c r="F1608" s="2" t="s">
        <v>679</v>
      </c>
      <c r="G1608" s="2" t="s">
        <v>1858</v>
      </c>
      <c r="H1608" s="3" t="s">
        <v>8</v>
      </c>
      <c r="I1608" s="2" t="s">
        <v>71</v>
      </c>
      <c r="J1608" s="2" t="s">
        <v>156</v>
      </c>
      <c r="K1608" s="2" t="s">
        <v>156</v>
      </c>
      <c r="L1608" s="2" t="s">
        <v>24</v>
      </c>
      <c r="M1608" s="2">
        <v>1</v>
      </c>
      <c r="N1608" s="10" t="s">
        <v>875</v>
      </c>
    </row>
    <row r="1609" spans="1:14" x14ac:dyDescent="0.2">
      <c r="A1609" s="2">
        <v>739</v>
      </c>
      <c r="B1609" s="2" t="s">
        <v>1847</v>
      </c>
      <c r="C1609" s="2" t="s">
        <v>1848</v>
      </c>
      <c r="D1609" s="2" t="s">
        <v>27</v>
      </c>
      <c r="E1609" s="2" t="s">
        <v>1849</v>
      </c>
      <c r="F1609" s="2" t="s">
        <v>679</v>
      </c>
      <c r="G1609" s="2" t="s">
        <v>1850</v>
      </c>
      <c r="H1609" s="3" t="s">
        <v>8</v>
      </c>
      <c r="I1609" s="2" t="s">
        <v>71</v>
      </c>
      <c r="J1609" s="2" t="s">
        <v>156</v>
      </c>
      <c r="K1609" s="2" t="s">
        <v>156</v>
      </c>
      <c r="L1609" s="2" t="s">
        <v>24</v>
      </c>
      <c r="M1609" s="2">
        <v>1</v>
      </c>
      <c r="N1609" s="10" t="s">
        <v>875</v>
      </c>
    </row>
    <row r="1610" spans="1:14" x14ac:dyDescent="0.2">
      <c r="A1610" s="2">
        <v>796</v>
      </c>
      <c r="B1610" s="2" t="s">
        <v>1823</v>
      </c>
      <c r="C1610" s="2" t="s">
        <v>1824</v>
      </c>
      <c r="D1610" s="2" t="s">
        <v>48</v>
      </c>
      <c r="E1610" s="2" t="s">
        <v>1825</v>
      </c>
      <c r="F1610" s="2" t="s">
        <v>924</v>
      </c>
      <c r="G1610" s="2" t="s">
        <v>1826</v>
      </c>
      <c r="H1610" s="3" t="s">
        <v>8</v>
      </c>
      <c r="I1610" s="2" t="s">
        <v>85</v>
      </c>
      <c r="J1610" s="2" t="s">
        <v>156</v>
      </c>
      <c r="K1610" s="2" t="s">
        <v>156</v>
      </c>
      <c r="L1610" s="2" t="s">
        <v>24</v>
      </c>
      <c r="M1610" s="2">
        <v>1</v>
      </c>
      <c r="N1610" s="10" t="s">
        <v>875</v>
      </c>
    </row>
    <row r="1611" spans="1:14" x14ac:dyDescent="0.2">
      <c r="A1611" s="2">
        <v>896</v>
      </c>
      <c r="B1611" s="2" t="s">
        <v>1780</v>
      </c>
      <c r="C1611" s="2" t="s">
        <v>1781</v>
      </c>
      <c r="D1611" s="2" t="s">
        <v>48</v>
      </c>
      <c r="E1611" s="2" t="s">
        <v>1782</v>
      </c>
      <c r="F1611" s="2" t="s">
        <v>1295</v>
      </c>
      <c r="G1611" s="2" t="s">
        <v>1783</v>
      </c>
      <c r="H1611" s="3" t="s">
        <v>8</v>
      </c>
      <c r="I1611" s="2" t="s">
        <v>367</v>
      </c>
      <c r="J1611" s="2" t="s">
        <v>156</v>
      </c>
      <c r="K1611" s="2" t="s">
        <v>156</v>
      </c>
      <c r="L1611" s="2" t="s">
        <v>24</v>
      </c>
      <c r="M1611" s="2">
        <v>1</v>
      </c>
      <c r="N1611" s="10" t="s">
        <v>875</v>
      </c>
    </row>
    <row r="1612" spans="1:14" x14ac:dyDescent="0.2">
      <c r="A1612" s="2">
        <v>1006</v>
      </c>
      <c r="B1612" s="2" t="s">
        <v>589</v>
      </c>
      <c r="C1612" s="2" t="s">
        <v>590</v>
      </c>
      <c r="D1612" s="2" t="s">
        <v>48</v>
      </c>
      <c r="E1612" s="2" t="s">
        <v>591</v>
      </c>
      <c r="F1612" s="2" t="s">
        <v>365</v>
      </c>
      <c r="G1612" s="2" t="s">
        <v>592</v>
      </c>
      <c r="H1612" s="3" t="s">
        <v>8</v>
      </c>
      <c r="I1612" s="2" t="s">
        <v>367</v>
      </c>
      <c r="J1612" s="2" t="s">
        <v>156</v>
      </c>
      <c r="K1612" s="2" t="s">
        <v>156</v>
      </c>
      <c r="L1612" s="2" t="s">
        <v>24</v>
      </c>
      <c r="M1612" s="2">
        <v>1</v>
      </c>
      <c r="N1612" s="10" t="s">
        <v>875</v>
      </c>
    </row>
    <row r="1613" spans="1:14" x14ac:dyDescent="0.2">
      <c r="A1613" s="2">
        <v>1052</v>
      </c>
      <c r="B1613" s="2" t="s">
        <v>1715</v>
      </c>
      <c r="C1613" s="2" t="s">
        <v>1716</v>
      </c>
      <c r="D1613" s="2" t="s">
        <v>48</v>
      </c>
      <c r="E1613" s="2" t="s">
        <v>1717</v>
      </c>
      <c r="F1613" s="2" t="s">
        <v>1258</v>
      </c>
      <c r="G1613" s="2" t="s">
        <v>1718</v>
      </c>
      <c r="H1613" s="3" t="s">
        <v>8</v>
      </c>
      <c r="I1613" s="2" t="s">
        <v>367</v>
      </c>
      <c r="J1613" s="2" t="s">
        <v>156</v>
      </c>
      <c r="K1613" s="2" t="s">
        <v>156</v>
      </c>
      <c r="L1613" s="2" t="s">
        <v>24</v>
      </c>
      <c r="M1613" s="2">
        <v>1</v>
      </c>
      <c r="N1613" s="10" t="s">
        <v>875</v>
      </c>
    </row>
    <row r="1614" spans="1:14" x14ac:dyDescent="0.2">
      <c r="A1614" s="2">
        <v>1060</v>
      </c>
      <c r="B1614" s="2" t="s">
        <v>1711</v>
      </c>
      <c r="C1614" s="2" t="s">
        <v>1712</v>
      </c>
      <c r="D1614" s="2" t="s">
        <v>48</v>
      </c>
      <c r="E1614" s="2" t="s">
        <v>1713</v>
      </c>
      <c r="F1614" s="2" t="s">
        <v>578</v>
      </c>
      <c r="G1614" s="2" t="s">
        <v>1714</v>
      </c>
      <c r="H1614" s="3" t="s">
        <v>8</v>
      </c>
      <c r="I1614" s="2" t="s">
        <v>367</v>
      </c>
      <c r="J1614" s="2" t="s">
        <v>156</v>
      </c>
      <c r="K1614" s="2" t="s">
        <v>156</v>
      </c>
      <c r="L1614" s="2" t="s">
        <v>24</v>
      </c>
      <c r="M1614" s="2">
        <v>1</v>
      </c>
      <c r="N1614" s="10" t="s">
        <v>875</v>
      </c>
    </row>
    <row r="1615" spans="1:14" x14ac:dyDescent="0.2">
      <c r="A1615" s="2">
        <v>1064</v>
      </c>
      <c r="B1615" s="2" t="s">
        <v>1706</v>
      </c>
      <c r="C1615" s="2" t="s">
        <v>1707</v>
      </c>
      <c r="D1615" s="2" t="s">
        <v>48</v>
      </c>
      <c r="E1615" s="2" t="s">
        <v>1708</v>
      </c>
      <c r="F1615" s="2" t="s">
        <v>1709</v>
      </c>
      <c r="G1615" s="2" t="s">
        <v>1710</v>
      </c>
      <c r="H1615" s="3" t="s">
        <v>8</v>
      </c>
      <c r="I1615" s="2" t="s">
        <v>367</v>
      </c>
      <c r="J1615" s="2" t="s">
        <v>156</v>
      </c>
      <c r="K1615" s="2" t="s">
        <v>156</v>
      </c>
      <c r="L1615" s="2" t="s">
        <v>24</v>
      </c>
      <c r="M1615" s="2">
        <v>1</v>
      </c>
      <c r="N1615" s="10" t="s">
        <v>875</v>
      </c>
    </row>
    <row r="1616" spans="1:14" x14ac:dyDescent="0.2">
      <c r="A1616" s="2">
        <v>1185</v>
      </c>
      <c r="B1616" s="2" t="s">
        <v>549</v>
      </c>
      <c r="C1616" s="2" t="s">
        <v>550</v>
      </c>
      <c r="D1616" s="2" t="s">
        <v>48</v>
      </c>
      <c r="E1616" s="2" t="s">
        <v>551</v>
      </c>
      <c r="F1616" s="2" t="s">
        <v>552</v>
      </c>
      <c r="G1616" s="2" t="s">
        <v>553</v>
      </c>
      <c r="H1616" s="3" t="s">
        <v>8</v>
      </c>
      <c r="I1616" s="2" t="s">
        <v>367</v>
      </c>
      <c r="J1616" s="2" t="s">
        <v>156</v>
      </c>
      <c r="K1616" s="2" t="s">
        <v>156</v>
      </c>
      <c r="L1616" s="2" t="s">
        <v>24</v>
      </c>
      <c r="M1616" s="2">
        <v>1</v>
      </c>
      <c r="N1616" s="10" t="s">
        <v>875</v>
      </c>
    </row>
    <row r="1617" spans="1:14" x14ac:dyDescent="0.2">
      <c r="A1617" s="2">
        <v>1232</v>
      </c>
      <c r="B1617" s="2" t="s">
        <v>1613</v>
      </c>
      <c r="C1617" s="2" t="s">
        <v>1614</v>
      </c>
      <c r="D1617" s="2" t="s">
        <v>123</v>
      </c>
      <c r="E1617" s="2" t="s">
        <v>1615</v>
      </c>
      <c r="F1617" s="2" t="s">
        <v>424</v>
      </c>
      <c r="G1617" s="2" t="s">
        <v>1616</v>
      </c>
      <c r="H1617" s="3" t="s">
        <v>8</v>
      </c>
      <c r="I1617" s="2" t="s">
        <v>319</v>
      </c>
      <c r="J1617" s="2" t="s">
        <v>156</v>
      </c>
      <c r="K1617" s="2" t="s">
        <v>156</v>
      </c>
      <c r="L1617" s="2" t="s">
        <v>24</v>
      </c>
      <c r="M1617" s="2">
        <v>1</v>
      </c>
      <c r="N1617" s="10" t="s">
        <v>875</v>
      </c>
    </row>
    <row r="1618" spans="1:14" x14ac:dyDescent="0.2">
      <c r="A1618" s="2">
        <v>1239</v>
      </c>
      <c r="B1618" s="2" t="s">
        <v>1609</v>
      </c>
      <c r="C1618" s="2" t="s">
        <v>1610</v>
      </c>
      <c r="D1618" s="2" t="s">
        <v>123</v>
      </c>
      <c r="E1618" s="2" t="s">
        <v>1611</v>
      </c>
      <c r="F1618" s="2" t="s">
        <v>325</v>
      </c>
      <c r="G1618" s="2" t="s">
        <v>1612</v>
      </c>
      <c r="H1618" s="3" t="s">
        <v>8</v>
      </c>
      <c r="I1618" s="2" t="s">
        <v>319</v>
      </c>
      <c r="J1618" s="2" t="s">
        <v>156</v>
      </c>
      <c r="K1618" s="2" t="s">
        <v>156</v>
      </c>
      <c r="L1618" s="2" t="s">
        <v>24</v>
      </c>
      <c r="M1618" s="2">
        <v>1</v>
      </c>
      <c r="N1618" s="10" t="s">
        <v>875</v>
      </c>
    </row>
    <row r="1619" spans="1:14" x14ac:dyDescent="0.2">
      <c r="A1619" s="2">
        <v>1395</v>
      </c>
      <c r="B1619" s="2" t="s">
        <v>537</v>
      </c>
      <c r="C1619" s="2" t="s">
        <v>538</v>
      </c>
      <c r="D1619" s="2" t="s">
        <v>123</v>
      </c>
      <c r="E1619" s="2" t="s">
        <v>539</v>
      </c>
      <c r="F1619" s="2" t="s">
        <v>424</v>
      </c>
      <c r="G1619" s="2" t="s">
        <v>540</v>
      </c>
      <c r="H1619" s="3" t="s">
        <v>8</v>
      </c>
      <c r="I1619" s="2" t="s">
        <v>319</v>
      </c>
      <c r="J1619" s="2" t="s">
        <v>156</v>
      </c>
      <c r="K1619" s="2" t="s">
        <v>156</v>
      </c>
      <c r="L1619" s="2" t="s">
        <v>24</v>
      </c>
      <c r="M1619" s="2">
        <v>1</v>
      </c>
      <c r="N1619" s="10" t="s">
        <v>875</v>
      </c>
    </row>
    <row r="1620" spans="1:14" x14ac:dyDescent="0.2">
      <c r="A1620" s="2">
        <v>1423</v>
      </c>
      <c r="B1620" s="2" t="s">
        <v>531</v>
      </c>
      <c r="C1620" s="2" t="s">
        <v>532</v>
      </c>
      <c r="D1620" s="2" t="s">
        <v>187</v>
      </c>
      <c r="E1620" s="2" t="s">
        <v>533</v>
      </c>
      <c r="F1620" s="2" t="s">
        <v>292</v>
      </c>
      <c r="G1620" s="2" t="s">
        <v>534</v>
      </c>
      <c r="H1620" s="3" t="s">
        <v>8</v>
      </c>
      <c r="I1620" s="2" t="s">
        <v>367</v>
      </c>
      <c r="J1620" s="2" t="s">
        <v>156</v>
      </c>
      <c r="K1620" s="2" t="s">
        <v>156</v>
      </c>
      <c r="L1620" s="2" t="s">
        <v>24</v>
      </c>
      <c r="M1620" s="2">
        <v>1</v>
      </c>
      <c r="N1620" s="2" t="s">
        <v>21</v>
      </c>
    </row>
    <row r="1621" spans="1:14" x14ac:dyDescent="0.2">
      <c r="A1621" s="2">
        <v>1480</v>
      </c>
      <c r="B1621" s="2" t="s">
        <v>1476</v>
      </c>
      <c r="C1621" s="2" t="s">
        <v>1477</v>
      </c>
      <c r="D1621" s="2" t="s">
        <v>48</v>
      </c>
      <c r="E1621" s="2" t="s">
        <v>1478</v>
      </c>
      <c r="F1621" s="2" t="s">
        <v>1479</v>
      </c>
      <c r="G1621" s="2" t="s">
        <v>1480</v>
      </c>
      <c r="H1621" s="3" t="s">
        <v>8</v>
      </c>
      <c r="I1621" s="2" t="s">
        <v>367</v>
      </c>
      <c r="J1621" s="2" t="s">
        <v>156</v>
      </c>
      <c r="K1621" s="2" t="s">
        <v>156</v>
      </c>
      <c r="L1621" s="2" t="s">
        <v>24</v>
      </c>
      <c r="M1621" s="2">
        <v>1</v>
      </c>
      <c r="N1621" s="10" t="s">
        <v>875</v>
      </c>
    </row>
    <row r="1622" spans="1:14" x14ac:dyDescent="0.2">
      <c r="A1622" s="2">
        <v>1491</v>
      </c>
      <c r="B1622" s="2" t="s">
        <v>1467</v>
      </c>
      <c r="C1622" s="2" t="s">
        <v>1468</v>
      </c>
      <c r="D1622" s="2" t="s">
        <v>48</v>
      </c>
      <c r="E1622" s="2" t="s">
        <v>1469</v>
      </c>
      <c r="F1622" s="2" t="s">
        <v>1470</v>
      </c>
      <c r="G1622" s="2" t="s">
        <v>1471</v>
      </c>
      <c r="H1622" s="3" t="s">
        <v>8</v>
      </c>
      <c r="I1622" s="2" t="s">
        <v>713</v>
      </c>
      <c r="J1622" s="2" t="s">
        <v>156</v>
      </c>
      <c r="K1622" s="2" t="s">
        <v>156</v>
      </c>
      <c r="L1622" s="2" t="s">
        <v>24</v>
      </c>
      <c r="M1622" s="2">
        <v>1</v>
      </c>
      <c r="N1622" s="10" t="s">
        <v>875</v>
      </c>
    </row>
    <row r="1623" spans="1:14" x14ac:dyDescent="0.2">
      <c r="A1623" s="2">
        <v>1536</v>
      </c>
      <c r="B1623" s="2" t="s">
        <v>510</v>
      </c>
      <c r="C1623" s="2" t="s">
        <v>511</v>
      </c>
      <c r="D1623" s="2" t="s">
        <v>48</v>
      </c>
      <c r="E1623" s="2" t="s">
        <v>503</v>
      </c>
      <c r="F1623" s="2" t="s">
        <v>132</v>
      </c>
      <c r="G1623" s="2" t="s">
        <v>512</v>
      </c>
      <c r="H1623" s="3" t="s">
        <v>8</v>
      </c>
      <c r="I1623" s="2" t="s">
        <v>85</v>
      </c>
      <c r="J1623" s="2" t="s">
        <v>156</v>
      </c>
      <c r="K1623" s="2" t="s">
        <v>156</v>
      </c>
      <c r="L1623" s="2" t="s">
        <v>24</v>
      </c>
      <c r="M1623" s="2">
        <v>1</v>
      </c>
      <c r="N1623" s="10" t="s">
        <v>875</v>
      </c>
    </row>
    <row r="1624" spans="1:14" x14ac:dyDescent="0.2">
      <c r="A1624" s="2">
        <v>1593</v>
      </c>
      <c r="B1624" s="2" t="s">
        <v>501</v>
      </c>
      <c r="C1624" s="2" t="s">
        <v>502</v>
      </c>
      <c r="D1624" s="2" t="s">
        <v>48</v>
      </c>
      <c r="E1624" s="2" t="s">
        <v>503</v>
      </c>
      <c r="F1624" s="2" t="s">
        <v>132</v>
      </c>
      <c r="G1624" s="2" t="s">
        <v>504</v>
      </c>
      <c r="H1624" s="3" t="s">
        <v>8</v>
      </c>
      <c r="I1624" s="2" t="s">
        <v>85</v>
      </c>
      <c r="J1624" s="2" t="s">
        <v>507</v>
      </c>
      <c r="K1624" s="2" t="s">
        <v>156</v>
      </c>
      <c r="L1624" s="2" t="s">
        <v>24</v>
      </c>
      <c r="M1624" s="2">
        <v>1</v>
      </c>
      <c r="N1624" s="9" t="s">
        <v>875</v>
      </c>
    </row>
    <row r="1625" spans="1:14" x14ac:dyDescent="0.2">
      <c r="A1625" s="2">
        <v>1662</v>
      </c>
      <c r="B1625" s="2" t="s">
        <v>1393</v>
      </c>
      <c r="C1625" s="2" t="s">
        <v>1394</v>
      </c>
      <c r="D1625" s="2" t="s">
        <v>48</v>
      </c>
      <c r="E1625" s="2" t="s">
        <v>1395</v>
      </c>
      <c r="F1625" s="2" t="s">
        <v>1396</v>
      </c>
      <c r="G1625" s="2" t="s">
        <v>1397</v>
      </c>
      <c r="H1625" s="3" t="s">
        <v>8</v>
      </c>
      <c r="I1625" s="2" t="s">
        <v>85</v>
      </c>
      <c r="J1625" s="2" t="s">
        <v>156</v>
      </c>
      <c r="K1625" s="2" t="s">
        <v>156</v>
      </c>
      <c r="L1625" s="2" t="s">
        <v>24</v>
      </c>
      <c r="M1625" s="2">
        <v>1</v>
      </c>
      <c r="N1625" s="10" t="s">
        <v>875</v>
      </c>
    </row>
    <row r="1626" spans="1:14" x14ac:dyDescent="0.2">
      <c r="A1626" s="2">
        <v>1709</v>
      </c>
      <c r="B1626" s="2" t="s">
        <v>434</v>
      </c>
      <c r="C1626" s="2" t="s">
        <v>435</v>
      </c>
      <c r="D1626" s="2" t="s">
        <v>81</v>
      </c>
      <c r="E1626" s="2" t="s">
        <v>436</v>
      </c>
      <c r="F1626" s="2" t="s">
        <v>424</v>
      </c>
      <c r="G1626" s="2" t="s">
        <v>437</v>
      </c>
      <c r="H1626" s="3" t="s">
        <v>8</v>
      </c>
      <c r="I1626" s="2" t="s">
        <v>319</v>
      </c>
      <c r="J1626" s="2" t="s">
        <v>156</v>
      </c>
      <c r="K1626" s="2" t="s">
        <v>156</v>
      </c>
      <c r="L1626" s="2" t="s">
        <v>24</v>
      </c>
      <c r="M1626" s="2">
        <v>1</v>
      </c>
      <c r="N1626" s="10" t="s">
        <v>875</v>
      </c>
    </row>
    <row r="1627" spans="1:14" x14ac:dyDescent="0.2">
      <c r="A1627" s="2">
        <v>1852</v>
      </c>
      <c r="B1627" s="2" t="s">
        <v>1324</v>
      </c>
      <c r="C1627" s="2" t="s">
        <v>1325</v>
      </c>
      <c r="D1627" s="2" t="s">
        <v>123</v>
      </c>
      <c r="E1627" s="2" t="s">
        <v>1326</v>
      </c>
      <c r="F1627" s="2" t="s">
        <v>325</v>
      </c>
      <c r="G1627" s="2" t="s">
        <v>1327</v>
      </c>
      <c r="H1627" s="3" t="s">
        <v>8</v>
      </c>
      <c r="I1627" s="2" t="s">
        <v>319</v>
      </c>
      <c r="J1627" s="2" t="s">
        <v>156</v>
      </c>
      <c r="K1627" s="2" t="s">
        <v>156</v>
      </c>
      <c r="L1627" s="2" t="s">
        <v>24</v>
      </c>
      <c r="M1627" s="2">
        <v>1</v>
      </c>
      <c r="N1627" s="10" t="s">
        <v>875</v>
      </c>
    </row>
    <row r="1628" spans="1:14" x14ac:dyDescent="0.2">
      <c r="A1628" s="2">
        <v>1904</v>
      </c>
      <c r="B1628" s="2" t="s">
        <v>1301</v>
      </c>
      <c r="C1628" s="2" t="s">
        <v>1302</v>
      </c>
      <c r="D1628" s="2" t="s">
        <v>48</v>
      </c>
      <c r="E1628" s="2" t="s">
        <v>1303</v>
      </c>
      <c r="F1628" s="2" t="s">
        <v>529</v>
      </c>
      <c r="G1628" s="2" t="s">
        <v>1304</v>
      </c>
      <c r="H1628" s="3" t="s">
        <v>8</v>
      </c>
      <c r="I1628" s="2" t="s">
        <v>367</v>
      </c>
      <c r="J1628" s="2" t="s">
        <v>156</v>
      </c>
      <c r="K1628" s="2" t="s">
        <v>156</v>
      </c>
      <c r="L1628" s="2" t="s">
        <v>24</v>
      </c>
      <c r="M1628" s="2">
        <v>1</v>
      </c>
      <c r="N1628" s="10" t="s">
        <v>875</v>
      </c>
    </row>
    <row r="1629" spans="1:14" x14ac:dyDescent="0.2">
      <c r="A1629" s="2">
        <v>2140</v>
      </c>
      <c r="B1629" s="2" t="s">
        <v>263</v>
      </c>
      <c r="C1629" s="2" t="s">
        <v>264</v>
      </c>
      <c r="D1629" s="2" t="s">
        <v>39</v>
      </c>
      <c r="E1629" s="2" t="s">
        <v>265</v>
      </c>
      <c r="F1629" s="2" t="s">
        <v>255</v>
      </c>
      <c r="G1629" s="2" t="s">
        <v>266</v>
      </c>
      <c r="H1629" s="3" t="s">
        <v>8</v>
      </c>
      <c r="I1629" s="2" t="s">
        <v>43</v>
      </c>
      <c r="J1629" s="2" t="s">
        <v>156</v>
      </c>
      <c r="K1629" s="2" t="s">
        <v>156</v>
      </c>
      <c r="L1629" s="2" t="s">
        <v>24</v>
      </c>
      <c r="M1629" s="2">
        <v>1</v>
      </c>
      <c r="N1629" s="2" t="s">
        <v>21</v>
      </c>
    </row>
    <row r="1630" spans="1:14" x14ac:dyDescent="0.2">
      <c r="A1630" s="2">
        <v>2148</v>
      </c>
      <c r="B1630" s="2" t="s">
        <v>258</v>
      </c>
      <c r="C1630" s="2" t="s">
        <v>259</v>
      </c>
      <c r="D1630" s="2" t="s">
        <v>187</v>
      </c>
      <c r="E1630" s="2" t="s">
        <v>260</v>
      </c>
      <c r="F1630" s="2" t="s">
        <v>261</v>
      </c>
      <c r="G1630" s="2" t="s">
        <v>262</v>
      </c>
      <c r="H1630" s="3" t="s">
        <v>8</v>
      </c>
      <c r="I1630" s="2" t="s">
        <v>180</v>
      </c>
      <c r="J1630" s="2" t="s">
        <v>156</v>
      </c>
      <c r="K1630" s="2" t="s">
        <v>156</v>
      </c>
      <c r="L1630" s="2" t="s">
        <v>24</v>
      </c>
      <c r="M1630" s="2">
        <v>1</v>
      </c>
      <c r="N1630" s="2" t="s">
        <v>21</v>
      </c>
    </row>
    <row r="1631" spans="1:14" x14ac:dyDescent="0.2">
      <c r="A1631" s="2">
        <v>2196</v>
      </c>
      <c r="B1631" s="2" t="s">
        <v>1142</v>
      </c>
      <c r="C1631" s="2" t="s">
        <v>1143</v>
      </c>
      <c r="D1631" s="2" t="s">
        <v>48</v>
      </c>
      <c r="E1631" s="2" t="s">
        <v>1144</v>
      </c>
      <c r="F1631" s="2" t="s">
        <v>132</v>
      </c>
      <c r="G1631" s="2" t="s">
        <v>1145</v>
      </c>
      <c r="H1631" s="3" t="s">
        <v>8</v>
      </c>
      <c r="I1631" s="2" t="s">
        <v>713</v>
      </c>
      <c r="J1631" s="2" t="s">
        <v>156</v>
      </c>
      <c r="K1631" s="2" t="s">
        <v>156</v>
      </c>
      <c r="L1631" s="2" t="s">
        <v>24</v>
      </c>
      <c r="M1631" s="2">
        <v>1</v>
      </c>
      <c r="N1631" s="10" t="s">
        <v>875</v>
      </c>
    </row>
    <row r="1632" spans="1:14" x14ac:dyDescent="0.2">
      <c r="A1632" s="2">
        <v>2281</v>
      </c>
      <c r="B1632" s="2" t="s">
        <v>1084</v>
      </c>
      <c r="C1632" s="2" t="s">
        <v>1085</v>
      </c>
      <c r="D1632" s="2" t="s">
        <v>48</v>
      </c>
      <c r="E1632" s="2" t="s">
        <v>1086</v>
      </c>
      <c r="F1632" s="2" t="s">
        <v>933</v>
      </c>
      <c r="G1632" s="2" t="s">
        <v>1087</v>
      </c>
      <c r="H1632" s="3" t="s">
        <v>8</v>
      </c>
      <c r="I1632" s="2" t="s">
        <v>52</v>
      </c>
      <c r="J1632" s="2" t="s">
        <v>156</v>
      </c>
      <c r="K1632" s="2" t="s">
        <v>156</v>
      </c>
      <c r="L1632" s="2" t="s">
        <v>24</v>
      </c>
      <c r="M1632" s="2">
        <v>1</v>
      </c>
      <c r="N1632" s="10" t="s">
        <v>875</v>
      </c>
    </row>
    <row r="1633" spans="1:14" x14ac:dyDescent="0.2">
      <c r="A1633" s="2">
        <v>2294</v>
      </c>
      <c r="B1633" s="2" t="s">
        <v>146</v>
      </c>
      <c r="C1633" s="2" t="s">
        <v>147</v>
      </c>
      <c r="D1633" s="2" t="s">
        <v>39</v>
      </c>
      <c r="E1633" s="2" t="s">
        <v>148</v>
      </c>
      <c r="F1633" s="2" t="s">
        <v>41</v>
      </c>
      <c r="G1633" s="2" t="s">
        <v>149</v>
      </c>
      <c r="H1633" s="3" t="s">
        <v>8</v>
      </c>
      <c r="I1633" s="2" t="s">
        <v>43</v>
      </c>
      <c r="J1633" s="2" t="s">
        <v>156</v>
      </c>
      <c r="K1633" s="2" t="s">
        <v>156</v>
      </c>
      <c r="L1633" s="2" t="s">
        <v>24</v>
      </c>
      <c r="M1633" s="2">
        <v>1</v>
      </c>
      <c r="N1633" s="2" t="s">
        <v>21</v>
      </c>
    </row>
    <row r="1634" spans="1:14" x14ac:dyDescent="0.2">
      <c r="A1634" s="2">
        <v>2396</v>
      </c>
      <c r="B1634" s="2" t="s">
        <v>1002</v>
      </c>
      <c r="C1634" s="2" t="s">
        <v>1003</v>
      </c>
      <c r="D1634" s="2" t="s">
        <v>48</v>
      </c>
      <c r="E1634" s="2" t="s">
        <v>1004</v>
      </c>
      <c r="F1634" s="2" t="s">
        <v>924</v>
      </c>
      <c r="G1634" s="2" t="s">
        <v>1005</v>
      </c>
      <c r="H1634" s="3" t="s">
        <v>8</v>
      </c>
      <c r="I1634" s="2" t="s">
        <v>853</v>
      </c>
      <c r="J1634" s="2" t="s">
        <v>156</v>
      </c>
      <c r="K1634" s="2" t="s">
        <v>156</v>
      </c>
      <c r="L1634" s="2" t="s">
        <v>24</v>
      </c>
      <c r="M1634" s="2">
        <v>1</v>
      </c>
      <c r="N1634" s="10" t="s">
        <v>875</v>
      </c>
    </row>
    <row r="1635" spans="1:14" x14ac:dyDescent="0.2">
      <c r="A1635" s="2">
        <v>2445</v>
      </c>
      <c r="B1635" s="2" t="s">
        <v>74</v>
      </c>
      <c r="C1635" s="2" t="s">
        <v>75</v>
      </c>
      <c r="D1635" s="2" t="s">
        <v>67</v>
      </c>
      <c r="E1635" s="2" t="s">
        <v>76</v>
      </c>
      <c r="F1635" s="2" t="s">
        <v>69</v>
      </c>
      <c r="G1635" s="2" t="s">
        <v>77</v>
      </c>
      <c r="H1635" s="3" t="s">
        <v>8</v>
      </c>
      <c r="I1635" s="2" t="s">
        <v>71</v>
      </c>
      <c r="J1635" s="2" t="s">
        <v>156</v>
      </c>
      <c r="K1635" s="2" t="s">
        <v>156</v>
      </c>
      <c r="L1635" s="2" t="s">
        <v>24</v>
      </c>
      <c r="M1635" s="2">
        <v>1</v>
      </c>
      <c r="N1635" s="10" t="s">
        <v>875</v>
      </c>
    </row>
    <row r="1636" spans="1:14" x14ac:dyDescent="0.2">
      <c r="A1636" s="2">
        <v>842</v>
      </c>
      <c r="B1636" s="2" t="s">
        <v>1798</v>
      </c>
      <c r="C1636" s="2" t="s">
        <v>1799</v>
      </c>
      <c r="D1636" s="2" t="s">
        <v>48</v>
      </c>
      <c r="E1636" s="2" t="s">
        <v>1800</v>
      </c>
      <c r="F1636" s="2" t="s">
        <v>529</v>
      </c>
      <c r="G1636" s="2" t="s">
        <v>1801</v>
      </c>
      <c r="H1636" s="3" t="s">
        <v>8</v>
      </c>
      <c r="I1636" s="2" t="s">
        <v>367</v>
      </c>
      <c r="J1636" s="2" t="s">
        <v>1802</v>
      </c>
      <c r="K1636" s="2" t="s">
        <v>361</v>
      </c>
      <c r="L1636" s="2" t="s">
        <v>361</v>
      </c>
      <c r="M1636" s="2">
        <v>1</v>
      </c>
      <c r="N1636" s="10" t="s">
        <v>875</v>
      </c>
    </row>
    <row r="1637" spans="1:14" x14ac:dyDescent="0.2">
      <c r="A1637" s="2">
        <v>1514</v>
      </c>
      <c r="B1637" s="2" t="s">
        <v>510</v>
      </c>
      <c r="C1637" s="2" t="s">
        <v>511</v>
      </c>
      <c r="D1637" s="2" t="s">
        <v>48</v>
      </c>
      <c r="E1637" s="2" t="s">
        <v>503</v>
      </c>
      <c r="F1637" s="2" t="s">
        <v>132</v>
      </c>
      <c r="G1637" s="2" t="s">
        <v>512</v>
      </c>
      <c r="H1637" s="3" t="s">
        <v>8</v>
      </c>
      <c r="I1637" s="2" t="s">
        <v>85</v>
      </c>
      <c r="J1637" s="2" t="s">
        <v>508</v>
      </c>
      <c r="K1637" s="2" t="s">
        <v>361</v>
      </c>
      <c r="L1637" s="2" t="s">
        <v>361</v>
      </c>
      <c r="M1637" s="2">
        <v>1</v>
      </c>
      <c r="N1637" s="10" t="s">
        <v>875</v>
      </c>
    </row>
    <row r="1638" spans="1:14" x14ac:dyDescent="0.2">
      <c r="A1638" s="2">
        <v>1595</v>
      </c>
      <c r="B1638" s="2" t="s">
        <v>501</v>
      </c>
      <c r="C1638" s="2" t="s">
        <v>502</v>
      </c>
      <c r="D1638" s="2" t="s">
        <v>48</v>
      </c>
      <c r="E1638" s="2" t="s">
        <v>503</v>
      </c>
      <c r="F1638" s="2" t="s">
        <v>132</v>
      </c>
      <c r="G1638" s="2" t="s">
        <v>504</v>
      </c>
      <c r="H1638" s="3" t="s">
        <v>8</v>
      </c>
      <c r="I1638" s="2" t="s">
        <v>85</v>
      </c>
      <c r="J1638" s="2" t="s">
        <v>508</v>
      </c>
      <c r="K1638" s="2" t="s">
        <v>361</v>
      </c>
      <c r="L1638" s="2" t="s">
        <v>361</v>
      </c>
      <c r="M1638" s="2">
        <v>1</v>
      </c>
      <c r="N1638" s="9" t="s">
        <v>875</v>
      </c>
    </row>
    <row r="1639" spans="1:14" x14ac:dyDescent="0.2">
      <c r="A1639" s="2">
        <v>1745</v>
      </c>
      <c r="B1639" s="2" t="s">
        <v>434</v>
      </c>
      <c r="C1639" s="2" t="s">
        <v>435</v>
      </c>
      <c r="D1639" s="2" t="s">
        <v>81</v>
      </c>
      <c r="E1639" s="2" t="s">
        <v>436</v>
      </c>
      <c r="F1639" s="2" t="s">
        <v>424</v>
      </c>
      <c r="G1639" s="2" t="s">
        <v>437</v>
      </c>
      <c r="H1639" s="3" t="s">
        <v>8</v>
      </c>
      <c r="I1639" s="2" t="s">
        <v>319</v>
      </c>
      <c r="J1639" s="2" t="s">
        <v>459</v>
      </c>
      <c r="K1639" s="2" t="s">
        <v>361</v>
      </c>
      <c r="L1639" s="2" t="s">
        <v>361</v>
      </c>
      <c r="M1639" s="2">
        <v>1</v>
      </c>
      <c r="N1639" s="9" t="s">
        <v>875</v>
      </c>
    </row>
    <row r="1640" spans="1:14" x14ac:dyDescent="0.2">
      <c r="A1640" s="2">
        <v>2111</v>
      </c>
      <c r="B1640" s="2" t="s">
        <v>268</v>
      </c>
      <c r="C1640" s="2" t="s">
        <v>269</v>
      </c>
      <c r="D1640" s="2" t="s">
        <v>187</v>
      </c>
      <c r="E1640" s="2" t="s">
        <v>270</v>
      </c>
      <c r="F1640" s="2" t="s">
        <v>224</v>
      </c>
      <c r="G1640" s="2" t="s">
        <v>271</v>
      </c>
      <c r="H1640" s="3" t="s">
        <v>8</v>
      </c>
      <c r="I1640" s="2" t="s">
        <v>249</v>
      </c>
      <c r="J1640" s="2" t="s">
        <v>459</v>
      </c>
      <c r="K1640" s="2" t="s">
        <v>361</v>
      </c>
      <c r="L1640" s="2" t="s">
        <v>361</v>
      </c>
      <c r="M1640" s="2">
        <v>1</v>
      </c>
      <c r="N1640" s="10" t="s">
        <v>875</v>
      </c>
    </row>
    <row r="1641" spans="1:14" x14ac:dyDescent="0.2">
      <c r="A1641" s="2">
        <v>22</v>
      </c>
      <c r="B1641" s="2" t="s">
        <v>2284</v>
      </c>
      <c r="C1641" s="2" t="s">
        <v>2285</v>
      </c>
      <c r="D1641" s="2" t="s">
        <v>48</v>
      </c>
      <c r="E1641" s="2" t="s">
        <v>2286</v>
      </c>
      <c r="F1641" s="2" t="s">
        <v>2266</v>
      </c>
      <c r="G1641" s="2" t="s">
        <v>2287</v>
      </c>
      <c r="H1641" s="3" t="s">
        <v>8</v>
      </c>
      <c r="I1641" s="2" t="s">
        <v>85</v>
      </c>
      <c r="J1641" s="2" t="s">
        <v>140</v>
      </c>
      <c r="K1641" s="2" t="s">
        <v>140</v>
      </c>
      <c r="L1641" s="2" t="s">
        <v>141</v>
      </c>
      <c r="M1641" s="2">
        <v>1</v>
      </c>
      <c r="N1641" s="10" t="s">
        <v>875</v>
      </c>
    </row>
    <row r="1642" spans="1:14" x14ac:dyDescent="0.2">
      <c r="A1642" s="2">
        <v>28</v>
      </c>
      <c r="B1642" s="2" t="s">
        <v>2284</v>
      </c>
      <c r="C1642" s="2" t="s">
        <v>2285</v>
      </c>
      <c r="D1642" s="2" t="s">
        <v>48</v>
      </c>
      <c r="E1642" s="2" t="s">
        <v>2286</v>
      </c>
      <c r="F1642" s="2" t="s">
        <v>2266</v>
      </c>
      <c r="G1642" s="2" t="s">
        <v>2287</v>
      </c>
      <c r="H1642" s="3" t="s">
        <v>8</v>
      </c>
      <c r="I1642" s="2" t="s">
        <v>85</v>
      </c>
      <c r="J1642" s="2" t="s">
        <v>140</v>
      </c>
      <c r="K1642" s="2" t="s">
        <v>140</v>
      </c>
      <c r="L1642" s="2" t="s">
        <v>141</v>
      </c>
      <c r="M1642" s="2">
        <v>1</v>
      </c>
      <c r="N1642" s="10" t="s">
        <v>875</v>
      </c>
    </row>
    <row r="1643" spans="1:14" x14ac:dyDescent="0.2">
      <c r="A1643" s="2">
        <v>30</v>
      </c>
      <c r="B1643" s="2" t="s">
        <v>2280</v>
      </c>
      <c r="C1643" s="2" t="s">
        <v>2281</v>
      </c>
      <c r="D1643" s="2" t="s">
        <v>81</v>
      </c>
      <c r="E1643" s="2" t="s">
        <v>2282</v>
      </c>
      <c r="F1643" s="2" t="s">
        <v>2266</v>
      </c>
      <c r="G1643" s="2" t="s">
        <v>2283</v>
      </c>
      <c r="H1643" s="3" t="s">
        <v>8</v>
      </c>
      <c r="I1643" s="2" t="s">
        <v>85</v>
      </c>
      <c r="J1643" s="2" t="s">
        <v>140</v>
      </c>
      <c r="K1643" s="2" t="s">
        <v>140</v>
      </c>
      <c r="L1643" s="2" t="s">
        <v>141</v>
      </c>
      <c r="M1643" s="2">
        <v>1</v>
      </c>
      <c r="N1643" s="10" t="s">
        <v>875</v>
      </c>
    </row>
    <row r="1644" spans="1:14" x14ac:dyDescent="0.2">
      <c r="A1644" s="2">
        <v>39</v>
      </c>
      <c r="B1644" s="2" t="s">
        <v>2272</v>
      </c>
      <c r="C1644" s="2" t="s">
        <v>2273</v>
      </c>
      <c r="D1644" s="2" t="s">
        <v>48</v>
      </c>
      <c r="E1644" s="2" t="s">
        <v>2274</v>
      </c>
      <c r="F1644" s="2" t="s">
        <v>2266</v>
      </c>
      <c r="G1644" s="2" t="s">
        <v>2275</v>
      </c>
      <c r="H1644" s="3" t="s">
        <v>8</v>
      </c>
      <c r="I1644" s="2" t="s">
        <v>85</v>
      </c>
      <c r="J1644" s="2" t="s">
        <v>140</v>
      </c>
      <c r="K1644" s="2" t="s">
        <v>140</v>
      </c>
      <c r="L1644" s="2" t="s">
        <v>141</v>
      </c>
      <c r="M1644" s="2">
        <v>1</v>
      </c>
      <c r="N1644" s="10" t="s">
        <v>875</v>
      </c>
    </row>
    <row r="1645" spans="1:14" x14ac:dyDescent="0.2">
      <c r="A1645" s="2">
        <v>48</v>
      </c>
      <c r="B1645" s="2" t="s">
        <v>2259</v>
      </c>
      <c r="C1645" s="2" t="s">
        <v>2260</v>
      </c>
      <c r="D1645" s="2" t="s">
        <v>48</v>
      </c>
      <c r="E1645" s="2" t="s">
        <v>2261</v>
      </c>
      <c r="F1645" s="2" t="s">
        <v>1573</v>
      </c>
      <c r="G1645" s="2" t="s">
        <v>2262</v>
      </c>
      <c r="H1645" s="3" t="s">
        <v>8</v>
      </c>
      <c r="I1645" s="2" t="s">
        <v>85</v>
      </c>
      <c r="J1645" s="2" t="s">
        <v>140</v>
      </c>
      <c r="K1645" s="2" t="s">
        <v>140</v>
      </c>
      <c r="L1645" s="2" t="s">
        <v>141</v>
      </c>
      <c r="M1645" s="2">
        <v>1</v>
      </c>
      <c r="N1645" s="10" t="s">
        <v>875</v>
      </c>
    </row>
    <row r="1646" spans="1:14" x14ac:dyDescent="0.2">
      <c r="A1646" s="2">
        <v>89</v>
      </c>
      <c r="B1646" s="2" t="s">
        <v>2228</v>
      </c>
      <c r="C1646" s="2" t="s">
        <v>2229</v>
      </c>
      <c r="D1646" s="2" t="s">
        <v>48</v>
      </c>
      <c r="E1646" s="2" t="s">
        <v>2230</v>
      </c>
      <c r="F1646" s="2" t="s">
        <v>2231</v>
      </c>
      <c r="G1646" s="2" t="s">
        <v>2232</v>
      </c>
      <c r="H1646" s="3" t="s">
        <v>8</v>
      </c>
      <c r="I1646" s="2" t="s">
        <v>367</v>
      </c>
      <c r="J1646" s="2" t="s">
        <v>140</v>
      </c>
      <c r="K1646" s="2" t="s">
        <v>140</v>
      </c>
      <c r="L1646" s="2" t="s">
        <v>141</v>
      </c>
      <c r="M1646" s="2">
        <v>1</v>
      </c>
      <c r="N1646" s="10" t="s">
        <v>875</v>
      </c>
    </row>
    <row r="1647" spans="1:14" x14ac:dyDescent="0.2">
      <c r="A1647" s="2">
        <v>105</v>
      </c>
      <c r="B1647" s="2" t="s">
        <v>848</v>
      </c>
      <c r="C1647" s="2" t="s">
        <v>849</v>
      </c>
      <c r="D1647" s="2" t="s">
        <v>48</v>
      </c>
      <c r="E1647" s="2" t="s">
        <v>850</v>
      </c>
      <c r="F1647" s="2" t="s">
        <v>851</v>
      </c>
      <c r="G1647" s="2" t="s">
        <v>852</v>
      </c>
      <c r="H1647" s="3" t="s">
        <v>8</v>
      </c>
      <c r="I1647" s="2" t="s">
        <v>853</v>
      </c>
      <c r="J1647" s="2" t="s">
        <v>140</v>
      </c>
      <c r="K1647" s="2" t="s">
        <v>140</v>
      </c>
      <c r="L1647" s="2" t="s">
        <v>141</v>
      </c>
      <c r="M1647" s="2">
        <v>1</v>
      </c>
      <c r="N1647" s="10" t="s">
        <v>875</v>
      </c>
    </row>
    <row r="1648" spans="1:14" x14ac:dyDescent="0.2">
      <c r="A1648" s="2">
        <v>117</v>
      </c>
      <c r="B1648" s="2" t="s">
        <v>2207</v>
      </c>
      <c r="C1648" s="2" t="s">
        <v>2208</v>
      </c>
      <c r="D1648" s="2" t="s">
        <v>48</v>
      </c>
      <c r="E1648" s="2" t="s">
        <v>2209</v>
      </c>
      <c r="F1648" s="2" t="s">
        <v>760</v>
      </c>
      <c r="G1648" s="2" t="s">
        <v>2210</v>
      </c>
      <c r="H1648" s="3" t="s">
        <v>8</v>
      </c>
      <c r="I1648" s="2" t="s">
        <v>367</v>
      </c>
      <c r="J1648" s="2" t="s">
        <v>140</v>
      </c>
      <c r="K1648" s="2" t="s">
        <v>140</v>
      </c>
      <c r="L1648" s="2" t="s">
        <v>141</v>
      </c>
      <c r="M1648" s="2">
        <v>1</v>
      </c>
      <c r="N1648" s="10" t="s">
        <v>875</v>
      </c>
    </row>
    <row r="1649" spans="1:14" x14ac:dyDescent="0.2">
      <c r="A1649" s="2">
        <v>121</v>
      </c>
      <c r="B1649" s="2" t="s">
        <v>2203</v>
      </c>
      <c r="C1649" s="2" t="s">
        <v>2204</v>
      </c>
      <c r="D1649" s="2" t="s">
        <v>48</v>
      </c>
      <c r="E1649" s="2" t="s">
        <v>2205</v>
      </c>
      <c r="F1649" s="2" t="s">
        <v>57</v>
      </c>
      <c r="G1649" s="2" t="s">
        <v>2206</v>
      </c>
      <c r="H1649" s="3" t="s">
        <v>8</v>
      </c>
      <c r="I1649" s="2" t="s">
        <v>59</v>
      </c>
      <c r="J1649" s="2" t="s">
        <v>140</v>
      </c>
      <c r="K1649" s="2" t="s">
        <v>140</v>
      </c>
      <c r="L1649" s="2" t="s">
        <v>141</v>
      </c>
      <c r="M1649" s="2">
        <v>1</v>
      </c>
      <c r="N1649" s="10" t="s">
        <v>875</v>
      </c>
    </row>
    <row r="1650" spans="1:14" x14ac:dyDescent="0.2">
      <c r="A1650" s="2">
        <v>136</v>
      </c>
      <c r="B1650" s="2" t="s">
        <v>2187</v>
      </c>
      <c r="C1650" s="2" t="s">
        <v>2188</v>
      </c>
      <c r="D1650" s="2" t="s">
        <v>48</v>
      </c>
      <c r="E1650" s="2" t="s">
        <v>2189</v>
      </c>
      <c r="F1650" s="2" t="s">
        <v>842</v>
      </c>
      <c r="G1650" s="2" t="s">
        <v>2190</v>
      </c>
      <c r="H1650" s="3" t="s">
        <v>8</v>
      </c>
      <c r="I1650" s="2" t="s">
        <v>85</v>
      </c>
      <c r="J1650" s="2" t="s">
        <v>140</v>
      </c>
      <c r="K1650" s="2" t="s">
        <v>140</v>
      </c>
      <c r="L1650" s="2" t="s">
        <v>141</v>
      </c>
      <c r="M1650" s="2">
        <v>1</v>
      </c>
      <c r="N1650" s="10" t="s">
        <v>875</v>
      </c>
    </row>
    <row r="1651" spans="1:14" x14ac:dyDescent="0.2">
      <c r="A1651" s="2">
        <v>171</v>
      </c>
      <c r="B1651" s="2" t="s">
        <v>2171</v>
      </c>
      <c r="C1651" s="2" t="s">
        <v>2172</v>
      </c>
      <c r="D1651" s="2" t="s">
        <v>48</v>
      </c>
      <c r="E1651" s="2" t="s">
        <v>2173</v>
      </c>
      <c r="F1651" s="2" t="s">
        <v>285</v>
      </c>
      <c r="G1651" s="2" t="s">
        <v>2174</v>
      </c>
      <c r="H1651" s="3" t="s">
        <v>8</v>
      </c>
      <c r="I1651" s="2" t="s">
        <v>85</v>
      </c>
      <c r="J1651" s="2" t="s">
        <v>140</v>
      </c>
      <c r="K1651" s="2" t="s">
        <v>140</v>
      </c>
      <c r="L1651" s="2" t="s">
        <v>141</v>
      </c>
      <c r="M1651" s="2">
        <v>2</v>
      </c>
      <c r="N1651" s="10" t="s">
        <v>875</v>
      </c>
    </row>
    <row r="1652" spans="1:14" x14ac:dyDescent="0.2">
      <c r="A1652" s="2">
        <v>331</v>
      </c>
      <c r="B1652" s="2" t="s">
        <v>2115</v>
      </c>
      <c r="C1652" s="2" t="s">
        <v>2116</v>
      </c>
      <c r="D1652" s="2" t="s">
        <v>123</v>
      </c>
      <c r="E1652" s="2" t="s">
        <v>2117</v>
      </c>
      <c r="F1652" s="2" t="s">
        <v>607</v>
      </c>
      <c r="G1652" s="2" t="s">
        <v>2118</v>
      </c>
      <c r="H1652" s="3" t="s">
        <v>8</v>
      </c>
      <c r="I1652" s="2" t="s">
        <v>319</v>
      </c>
      <c r="J1652" s="2" t="s">
        <v>140</v>
      </c>
      <c r="K1652" s="2" t="s">
        <v>140</v>
      </c>
      <c r="L1652" s="2" t="s">
        <v>141</v>
      </c>
      <c r="M1652" s="2">
        <v>1</v>
      </c>
      <c r="N1652" s="10" t="s">
        <v>875</v>
      </c>
    </row>
    <row r="1653" spans="1:14" x14ac:dyDescent="0.2">
      <c r="A1653" s="2">
        <v>350</v>
      </c>
      <c r="B1653" s="2" t="s">
        <v>2103</v>
      </c>
      <c r="C1653" s="2" t="s">
        <v>2104</v>
      </c>
      <c r="D1653" s="2" t="s">
        <v>123</v>
      </c>
      <c r="E1653" s="2" t="s">
        <v>2105</v>
      </c>
      <c r="F1653" s="2" t="s">
        <v>424</v>
      </c>
      <c r="G1653" s="2" t="s">
        <v>2106</v>
      </c>
      <c r="H1653" s="3" t="s">
        <v>8</v>
      </c>
      <c r="I1653" s="2" t="s">
        <v>319</v>
      </c>
      <c r="J1653" s="2" t="s">
        <v>140</v>
      </c>
      <c r="K1653" s="2" t="s">
        <v>140</v>
      </c>
      <c r="L1653" s="2" t="s">
        <v>141</v>
      </c>
      <c r="M1653" s="2">
        <v>1</v>
      </c>
      <c r="N1653" s="10" t="s">
        <v>875</v>
      </c>
    </row>
    <row r="1654" spans="1:14" x14ac:dyDescent="0.2">
      <c r="A1654" s="2">
        <v>375</v>
      </c>
      <c r="B1654" s="2" t="s">
        <v>793</v>
      </c>
      <c r="C1654" s="2" t="s">
        <v>794</v>
      </c>
      <c r="D1654" s="2" t="s">
        <v>48</v>
      </c>
      <c r="E1654" s="2" t="s">
        <v>795</v>
      </c>
      <c r="F1654" s="2" t="s">
        <v>796</v>
      </c>
      <c r="G1654" s="2" t="s">
        <v>797</v>
      </c>
      <c r="H1654" s="3" t="s">
        <v>8</v>
      </c>
      <c r="I1654" s="2" t="s">
        <v>367</v>
      </c>
      <c r="J1654" s="2" t="s">
        <v>140</v>
      </c>
      <c r="K1654" s="2" t="s">
        <v>140</v>
      </c>
      <c r="L1654" s="2" t="s">
        <v>141</v>
      </c>
      <c r="M1654" s="2">
        <v>1</v>
      </c>
      <c r="N1654" s="10" t="s">
        <v>875</v>
      </c>
    </row>
    <row r="1655" spans="1:14" x14ac:dyDescent="0.2">
      <c r="A1655" s="2">
        <v>385</v>
      </c>
      <c r="B1655" s="2" t="s">
        <v>2082</v>
      </c>
      <c r="C1655" s="2" t="s">
        <v>2083</v>
      </c>
      <c r="D1655" s="2" t="s">
        <v>123</v>
      </c>
      <c r="E1655" s="2" t="s">
        <v>2084</v>
      </c>
      <c r="F1655" s="2" t="s">
        <v>125</v>
      </c>
      <c r="G1655" s="2" t="s">
        <v>2085</v>
      </c>
      <c r="H1655" s="3" t="s">
        <v>8</v>
      </c>
      <c r="I1655" s="2" t="s">
        <v>319</v>
      </c>
      <c r="J1655" s="2" t="s">
        <v>140</v>
      </c>
      <c r="K1655" s="2" t="s">
        <v>140</v>
      </c>
      <c r="L1655" s="2" t="s">
        <v>141</v>
      </c>
      <c r="M1655" s="2">
        <v>1</v>
      </c>
      <c r="N1655" s="10" t="s">
        <v>875</v>
      </c>
    </row>
    <row r="1656" spans="1:14" x14ac:dyDescent="0.2">
      <c r="A1656" s="2">
        <v>433</v>
      </c>
      <c r="B1656" s="2" t="s">
        <v>2047</v>
      </c>
      <c r="C1656" s="2" t="s">
        <v>2048</v>
      </c>
      <c r="D1656" s="2" t="s">
        <v>48</v>
      </c>
      <c r="E1656" s="2" t="s">
        <v>2049</v>
      </c>
      <c r="F1656" s="2" t="s">
        <v>777</v>
      </c>
      <c r="G1656" s="2" t="s">
        <v>2050</v>
      </c>
      <c r="H1656" s="3" t="s">
        <v>8</v>
      </c>
      <c r="I1656" s="2" t="s">
        <v>85</v>
      </c>
      <c r="J1656" s="2" t="s">
        <v>140</v>
      </c>
      <c r="K1656" s="2" t="s">
        <v>140</v>
      </c>
      <c r="L1656" s="2" t="s">
        <v>141</v>
      </c>
      <c r="M1656" s="2">
        <v>1</v>
      </c>
      <c r="N1656" s="10" t="s">
        <v>875</v>
      </c>
    </row>
    <row r="1657" spans="1:14" x14ac:dyDescent="0.2">
      <c r="A1657" s="2">
        <v>438</v>
      </c>
      <c r="B1657" s="2" t="s">
        <v>762</v>
      </c>
      <c r="C1657" s="2" t="s">
        <v>763</v>
      </c>
      <c r="D1657" s="2" t="s">
        <v>48</v>
      </c>
      <c r="E1657" s="2" t="s">
        <v>764</v>
      </c>
      <c r="F1657" s="2" t="s">
        <v>765</v>
      </c>
      <c r="G1657" s="2" t="s">
        <v>766</v>
      </c>
      <c r="H1657" s="3" t="s">
        <v>8</v>
      </c>
      <c r="I1657" s="2" t="s">
        <v>85</v>
      </c>
      <c r="J1657" s="2" t="s">
        <v>140</v>
      </c>
      <c r="K1657" s="2" t="s">
        <v>140</v>
      </c>
      <c r="L1657" s="2" t="s">
        <v>141</v>
      </c>
      <c r="M1657" s="2">
        <v>1</v>
      </c>
      <c r="N1657" s="10" t="s">
        <v>875</v>
      </c>
    </row>
    <row r="1658" spans="1:14" x14ac:dyDescent="0.2">
      <c r="A1658" s="2">
        <v>565</v>
      </c>
      <c r="B1658" s="2" t="s">
        <v>1965</v>
      </c>
      <c r="C1658" s="2" t="s">
        <v>1966</v>
      </c>
      <c r="D1658" s="2" t="s">
        <v>48</v>
      </c>
      <c r="E1658" s="2" t="s">
        <v>1967</v>
      </c>
      <c r="F1658" s="2" t="s">
        <v>707</v>
      </c>
      <c r="G1658" s="2" t="s">
        <v>1968</v>
      </c>
      <c r="H1658" s="3" t="s">
        <v>8</v>
      </c>
      <c r="I1658" s="2" t="s">
        <v>367</v>
      </c>
      <c r="J1658" s="2" t="s">
        <v>140</v>
      </c>
      <c r="K1658" s="2" t="s">
        <v>140</v>
      </c>
      <c r="L1658" s="2" t="s">
        <v>141</v>
      </c>
      <c r="M1658" s="2">
        <v>1</v>
      </c>
      <c r="N1658" s="10" t="s">
        <v>875</v>
      </c>
    </row>
    <row r="1659" spans="1:14" x14ac:dyDescent="0.2">
      <c r="A1659" s="2">
        <v>583</v>
      </c>
      <c r="B1659" s="2" t="s">
        <v>1946</v>
      </c>
      <c r="C1659" s="2" t="s">
        <v>1947</v>
      </c>
      <c r="D1659" s="2" t="s">
        <v>123</v>
      </c>
      <c r="E1659" s="2" t="s">
        <v>1948</v>
      </c>
      <c r="F1659" s="2" t="s">
        <v>607</v>
      </c>
      <c r="G1659" s="2" t="s">
        <v>1949</v>
      </c>
      <c r="H1659" s="3" t="s">
        <v>8</v>
      </c>
      <c r="I1659" s="2" t="s">
        <v>319</v>
      </c>
      <c r="J1659" s="2" t="s">
        <v>140</v>
      </c>
      <c r="K1659" s="2" t="s">
        <v>140</v>
      </c>
      <c r="L1659" s="2" t="s">
        <v>141</v>
      </c>
      <c r="M1659" s="2">
        <v>1</v>
      </c>
      <c r="N1659" s="10" t="s">
        <v>875</v>
      </c>
    </row>
    <row r="1660" spans="1:14" x14ac:dyDescent="0.2">
      <c r="A1660" s="2">
        <v>603</v>
      </c>
      <c r="B1660" s="2" t="s">
        <v>1942</v>
      </c>
      <c r="C1660" s="2" t="s">
        <v>1943</v>
      </c>
      <c r="D1660" s="2" t="s">
        <v>48</v>
      </c>
      <c r="E1660" s="2" t="s">
        <v>1944</v>
      </c>
      <c r="F1660" s="2" t="s">
        <v>50</v>
      </c>
      <c r="G1660" s="2" t="s">
        <v>1945</v>
      </c>
      <c r="H1660" s="3" t="s">
        <v>8</v>
      </c>
      <c r="I1660" s="2" t="s">
        <v>52</v>
      </c>
      <c r="J1660" s="2" t="s">
        <v>140</v>
      </c>
      <c r="K1660" s="2" t="s">
        <v>140</v>
      </c>
      <c r="L1660" s="2" t="s">
        <v>141</v>
      </c>
      <c r="M1660" s="2">
        <v>1</v>
      </c>
      <c r="N1660" s="10" t="s">
        <v>875</v>
      </c>
    </row>
    <row r="1661" spans="1:14" x14ac:dyDescent="0.2">
      <c r="A1661" s="2">
        <v>626</v>
      </c>
      <c r="B1661" s="2" t="s">
        <v>1925</v>
      </c>
      <c r="C1661" s="2" t="s">
        <v>1926</v>
      </c>
      <c r="D1661" s="2" t="s">
        <v>123</v>
      </c>
      <c r="E1661" s="2" t="s">
        <v>1927</v>
      </c>
      <c r="F1661" s="2" t="s">
        <v>424</v>
      </c>
      <c r="G1661" s="2" t="s">
        <v>1928</v>
      </c>
      <c r="H1661" s="3" t="s">
        <v>8</v>
      </c>
      <c r="I1661" s="2" t="s">
        <v>319</v>
      </c>
      <c r="J1661" s="2" t="s">
        <v>140</v>
      </c>
      <c r="K1661" s="2" t="s">
        <v>140</v>
      </c>
      <c r="L1661" s="2" t="s">
        <v>141</v>
      </c>
      <c r="M1661" s="2">
        <v>1</v>
      </c>
      <c r="N1661" s="10" t="s">
        <v>875</v>
      </c>
    </row>
    <row r="1662" spans="1:14" x14ac:dyDescent="0.2">
      <c r="A1662" s="2">
        <v>632</v>
      </c>
      <c r="B1662" s="2" t="s">
        <v>1917</v>
      </c>
      <c r="C1662" s="2" t="s">
        <v>1918</v>
      </c>
      <c r="D1662" s="2" t="s">
        <v>48</v>
      </c>
      <c r="E1662" s="2" t="s">
        <v>1919</v>
      </c>
      <c r="F1662" s="2" t="s">
        <v>1636</v>
      </c>
      <c r="G1662" s="2" t="s">
        <v>1920</v>
      </c>
      <c r="H1662" s="3" t="s">
        <v>8</v>
      </c>
      <c r="I1662" s="2" t="s">
        <v>367</v>
      </c>
      <c r="J1662" s="2" t="s">
        <v>140</v>
      </c>
      <c r="K1662" s="2" t="s">
        <v>140</v>
      </c>
      <c r="L1662" s="2" t="s">
        <v>141</v>
      </c>
      <c r="M1662" s="2">
        <v>1</v>
      </c>
      <c r="N1662" s="10" t="s">
        <v>875</v>
      </c>
    </row>
    <row r="1663" spans="1:14" x14ac:dyDescent="0.2">
      <c r="A1663" s="2">
        <v>650</v>
      </c>
      <c r="B1663" s="2" t="s">
        <v>1902</v>
      </c>
      <c r="C1663" s="2" t="s">
        <v>1903</v>
      </c>
      <c r="D1663" s="2" t="s">
        <v>48</v>
      </c>
      <c r="E1663" s="2" t="s">
        <v>1904</v>
      </c>
      <c r="F1663" s="2" t="s">
        <v>692</v>
      </c>
      <c r="G1663" s="2" t="s">
        <v>1905</v>
      </c>
      <c r="H1663" s="3" t="s">
        <v>8</v>
      </c>
      <c r="I1663" s="2" t="s">
        <v>85</v>
      </c>
      <c r="J1663" s="2" t="s">
        <v>140</v>
      </c>
      <c r="K1663" s="2" t="s">
        <v>140</v>
      </c>
      <c r="L1663" s="2" t="s">
        <v>141</v>
      </c>
      <c r="M1663" s="2">
        <v>1</v>
      </c>
      <c r="N1663" s="10" t="s">
        <v>875</v>
      </c>
    </row>
    <row r="1664" spans="1:14" x14ac:dyDescent="0.2">
      <c r="A1664" s="2">
        <v>702</v>
      </c>
      <c r="B1664" s="2" t="s">
        <v>1866</v>
      </c>
      <c r="C1664" s="2" t="s">
        <v>1867</v>
      </c>
      <c r="D1664" s="2" t="s">
        <v>81</v>
      </c>
      <c r="E1664" s="2" t="s">
        <v>1868</v>
      </c>
      <c r="F1664" s="2" t="s">
        <v>974</v>
      </c>
      <c r="G1664" s="2" t="s">
        <v>1869</v>
      </c>
      <c r="H1664" s="3" t="s">
        <v>8</v>
      </c>
      <c r="I1664" s="2" t="s">
        <v>85</v>
      </c>
      <c r="J1664" s="2" t="s">
        <v>140</v>
      </c>
      <c r="K1664" s="2" t="s">
        <v>140</v>
      </c>
      <c r="L1664" s="2" t="s">
        <v>141</v>
      </c>
      <c r="M1664" s="2">
        <v>1</v>
      </c>
      <c r="N1664" s="10" t="s">
        <v>875</v>
      </c>
    </row>
    <row r="1665" spans="1:14" x14ac:dyDescent="0.2">
      <c r="A1665" s="2">
        <v>750</v>
      </c>
      <c r="B1665" s="2" t="s">
        <v>1835</v>
      </c>
      <c r="C1665" s="2" t="s">
        <v>1836</v>
      </c>
      <c r="D1665" s="2" t="s">
        <v>48</v>
      </c>
      <c r="E1665" s="2" t="s">
        <v>1837</v>
      </c>
      <c r="F1665" s="2" t="s">
        <v>92</v>
      </c>
      <c r="G1665" s="2" t="s">
        <v>1838</v>
      </c>
      <c r="H1665" s="3" t="s">
        <v>8</v>
      </c>
      <c r="I1665" s="2" t="s">
        <v>85</v>
      </c>
      <c r="J1665" s="2" t="s">
        <v>140</v>
      </c>
      <c r="K1665" s="2" t="s">
        <v>140</v>
      </c>
      <c r="L1665" s="2" t="s">
        <v>141</v>
      </c>
      <c r="M1665" s="2">
        <v>1</v>
      </c>
      <c r="N1665" s="10" t="s">
        <v>875</v>
      </c>
    </row>
    <row r="1666" spans="1:14" x14ac:dyDescent="0.2">
      <c r="A1666" s="2">
        <v>757</v>
      </c>
      <c r="B1666" s="2" t="s">
        <v>1827</v>
      </c>
      <c r="C1666" s="2" t="s">
        <v>1828</v>
      </c>
      <c r="D1666" s="2" t="s">
        <v>48</v>
      </c>
      <c r="E1666" s="2" t="s">
        <v>1829</v>
      </c>
      <c r="F1666" s="2" t="s">
        <v>132</v>
      </c>
      <c r="G1666" s="2" t="s">
        <v>1830</v>
      </c>
      <c r="H1666" s="3" t="s">
        <v>8</v>
      </c>
      <c r="I1666" s="2" t="s">
        <v>85</v>
      </c>
      <c r="J1666" s="2" t="s">
        <v>140</v>
      </c>
      <c r="K1666" s="2" t="s">
        <v>140</v>
      </c>
      <c r="L1666" s="2" t="s">
        <v>141</v>
      </c>
      <c r="M1666" s="2">
        <v>1</v>
      </c>
      <c r="N1666" s="10" t="s">
        <v>875</v>
      </c>
    </row>
    <row r="1667" spans="1:14" x14ac:dyDescent="0.2">
      <c r="A1667" s="2">
        <v>771</v>
      </c>
      <c r="B1667" s="2" t="s">
        <v>1823</v>
      </c>
      <c r="C1667" s="2" t="s">
        <v>1824</v>
      </c>
      <c r="D1667" s="2" t="s">
        <v>48</v>
      </c>
      <c r="E1667" s="2" t="s">
        <v>1825</v>
      </c>
      <c r="F1667" s="2" t="s">
        <v>924</v>
      </c>
      <c r="G1667" s="2" t="s">
        <v>1826</v>
      </c>
      <c r="H1667" s="3" t="s">
        <v>8</v>
      </c>
      <c r="I1667" s="2" t="s">
        <v>85</v>
      </c>
      <c r="J1667" s="2" t="s">
        <v>140</v>
      </c>
      <c r="K1667" s="2" t="s">
        <v>140</v>
      </c>
      <c r="L1667" s="2" t="s">
        <v>141</v>
      </c>
      <c r="M1667" s="2">
        <v>1</v>
      </c>
      <c r="N1667" s="10" t="s">
        <v>875</v>
      </c>
    </row>
    <row r="1668" spans="1:14" x14ac:dyDescent="0.2">
      <c r="A1668" s="2">
        <v>797</v>
      </c>
      <c r="B1668" s="2" t="s">
        <v>1823</v>
      </c>
      <c r="C1668" s="2" t="s">
        <v>1824</v>
      </c>
      <c r="D1668" s="2" t="s">
        <v>48</v>
      </c>
      <c r="E1668" s="2" t="s">
        <v>1825</v>
      </c>
      <c r="F1668" s="2" t="s">
        <v>924</v>
      </c>
      <c r="G1668" s="2" t="s">
        <v>1826</v>
      </c>
      <c r="H1668" s="3" t="s">
        <v>8</v>
      </c>
      <c r="I1668" s="2" t="s">
        <v>85</v>
      </c>
      <c r="J1668" s="2" t="s">
        <v>140</v>
      </c>
      <c r="K1668" s="2" t="s">
        <v>140</v>
      </c>
      <c r="L1668" s="2" t="s">
        <v>141</v>
      </c>
      <c r="M1668" s="2">
        <v>1</v>
      </c>
      <c r="N1668" s="10" t="s">
        <v>875</v>
      </c>
    </row>
    <row r="1669" spans="1:14" x14ac:dyDescent="0.2">
      <c r="A1669" s="2">
        <v>834</v>
      </c>
      <c r="B1669" s="2" t="s">
        <v>1807</v>
      </c>
      <c r="C1669" s="2" t="s">
        <v>1808</v>
      </c>
      <c r="D1669" s="2" t="s">
        <v>67</v>
      </c>
      <c r="E1669" s="2" t="s">
        <v>1809</v>
      </c>
      <c r="F1669" s="2" t="s">
        <v>1796</v>
      </c>
      <c r="G1669" s="2" t="s">
        <v>1810</v>
      </c>
      <c r="H1669" s="3" t="s">
        <v>8</v>
      </c>
      <c r="I1669" s="2" t="s">
        <v>713</v>
      </c>
      <c r="J1669" s="2" t="s">
        <v>140</v>
      </c>
      <c r="K1669" s="2" t="s">
        <v>140</v>
      </c>
      <c r="L1669" s="2" t="s">
        <v>141</v>
      </c>
      <c r="M1669" s="2">
        <v>1</v>
      </c>
      <c r="N1669" s="10" t="s">
        <v>875</v>
      </c>
    </row>
    <row r="1670" spans="1:14" x14ac:dyDescent="0.2">
      <c r="A1670" s="2">
        <v>841</v>
      </c>
      <c r="B1670" s="2" t="s">
        <v>1798</v>
      </c>
      <c r="C1670" s="2" t="s">
        <v>1799</v>
      </c>
      <c r="D1670" s="2" t="s">
        <v>48</v>
      </c>
      <c r="E1670" s="2" t="s">
        <v>1800</v>
      </c>
      <c r="F1670" s="2" t="s">
        <v>529</v>
      </c>
      <c r="G1670" s="2" t="s">
        <v>1801</v>
      </c>
      <c r="H1670" s="3" t="s">
        <v>8</v>
      </c>
      <c r="I1670" s="2" t="s">
        <v>367</v>
      </c>
      <c r="J1670" s="2" t="s">
        <v>140</v>
      </c>
      <c r="K1670" s="2" t="s">
        <v>140</v>
      </c>
      <c r="L1670" s="2" t="s">
        <v>141</v>
      </c>
      <c r="M1670" s="2">
        <v>1</v>
      </c>
      <c r="N1670" s="10" t="s">
        <v>875</v>
      </c>
    </row>
    <row r="1671" spans="1:14" x14ac:dyDescent="0.2">
      <c r="A1671" s="2">
        <v>850</v>
      </c>
      <c r="B1671" s="2" t="s">
        <v>1784</v>
      </c>
      <c r="C1671" s="2" t="s">
        <v>1785</v>
      </c>
      <c r="D1671" s="2" t="s">
        <v>48</v>
      </c>
      <c r="E1671" s="2" t="s">
        <v>1786</v>
      </c>
      <c r="F1671" s="2" t="s">
        <v>529</v>
      </c>
      <c r="G1671" s="2" t="s">
        <v>1787</v>
      </c>
      <c r="H1671" s="3" t="s">
        <v>8</v>
      </c>
      <c r="I1671" s="2" t="s">
        <v>367</v>
      </c>
      <c r="J1671" s="2" t="s">
        <v>140</v>
      </c>
      <c r="K1671" s="2" t="s">
        <v>140</v>
      </c>
      <c r="L1671" s="2" t="s">
        <v>141</v>
      </c>
      <c r="M1671" s="2">
        <v>1</v>
      </c>
      <c r="N1671" s="10" t="s">
        <v>875</v>
      </c>
    </row>
    <row r="1672" spans="1:14" x14ac:dyDescent="0.2">
      <c r="A1672" s="2">
        <v>892</v>
      </c>
      <c r="B1672" s="2" t="s">
        <v>657</v>
      </c>
      <c r="C1672" s="2" t="s">
        <v>658</v>
      </c>
      <c r="D1672" s="2" t="s">
        <v>67</v>
      </c>
      <c r="E1672" s="2" t="s">
        <v>659</v>
      </c>
      <c r="F1672" s="2" t="s">
        <v>660</v>
      </c>
      <c r="G1672" s="2" t="s">
        <v>661</v>
      </c>
      <c r="H1672" s="3" t="s">
        <v>8</v>
      </c>
      <c r="I1672" s="2" t="s">
        <v>71</v>
      </c>
      <c r="J1672" s="2" t="s">
        <v>140</v>
      </c>
      <c r="K1672" s="2" t="s">
        <v>140</v>
      </c>
      <c r="L1672" s="2" t="s">
        <v>141</v>
      </c>
      <c r="M1672" s="2">
        <v>1</v>
      </c>
      <c r="N1672" s="10" t="s">
        <v>875</v>
      </c>
    </row>
    <row r="1673" spans="1:14" x14ac:dyDescent="0.2">
      <c r="A1673" s="2">
        <v>982</v>
      </c>
      <c r="B1673" s="2" t="s">
        <v>1739</v>
      </c>
      <c r="C1673" s="2" t="s">
        <v>1740</v>
      </c>
      <c r="D1673" s="2" t="s">
        <v>48</v>
      </c>
      <c r="E1673" s="2" t="s">
        <v>1741</v>
      </c>
      <c r="F1673" s="2" t="s">
        <v>760</v>
      </c>
      <c r="G1673" s="2" t="s">
        <v>1742</v>
      </c>
      <c r="H1673" s="3" t="s">
        <v>8</v>
      </c>
      <c r="I1673" s="2" t="s">
        <v>367</v>
      </c>
      <c r="J1673" s="2" t="s">
        <v>140</v>
      </c>
      <c r="K1673" s="2" t="s">
        <v>140</v>
      </c>
      <c r="L1673" s="2" t="s">
        <v>141</v>
      </c>
      <c r="M1673" s="2">
        <v>1</v>
      </c>
      <c r="N1673" s="10" t="s">
        <v>875</v>
      </c>
    </row>
    <row r="1674" spans="1:14" x14ac:dyDescent="0.2">
      <c r="A1674" s="2">
        <v>995</v>
      </c>
      <c r="B1674" s="2" t="s">
        <v>1735</v>
      </c>
      <c r="C1674" s="2" t="s">
        <v>1736</v>
      </c>
      <c r="D1674" s="2" t="s">
        <v>67</v>
      </c>
      <c r="E1674" s="2" t="s">
        <v>1737</v>
      </c>
      <c r="F1674" s="2" t="s">
        <v>597</v>
      </c>
      <c r="G1674" s="2" t="s">
        <v>1738</v>
      </c>
      <c r="H1674" s="3" t="s">
        <v>8</v>
      </c>
      <c r="I1674" s="2" t="s">
        <v>71</v>
      </c>
      <c r="J1674" s="2" t="s">
        <v>140</v>
      </c>
      <c r="K1674" s="2" t="s">
        <v>140</v>
      </c>
      <c r="L1674" s="2" t="s">
        <v>141</v>
      </c>
      <c r="M1674" s="2">
        <v>1</v>
      </c>
      <c r="N1674" s="10" t="s">
        <v>875</v>
      </c>
    </row>
    <row r="1675" spans="1:14" x14ac:dyDescent="0.2">
      <c r="A1675" s="2">
        <v>1005</v>
      </c>
      <c r="B1675" s="2" t="s">
        <v>589</v>
      </c>
      <c r="C1675" s="2" t="s">
        <v>590</v>
      </c>
      <c r="D1675" s="2" t="s">
        <v>48</v>
      </c>
      <c r="E1675" s="2" t="s">
        <v>591</v>
      </c>
      <c r="F1675" s="2" t="s">
        <v>365</v>
      </c>
      <c r="G1675" s="2" t="s">
        <v>592</v>
      </c>
      <c r="H1675" s="3" t="s">
        <v>8</v>
      </c>
      <c r="I1675" s="2" t="s">
        <v>367</v>
      </c>
      <c r="J1675" s="2" t="s">
        <v>140</v>
      </c>
      <c r="K1675" s="2" t="s">
        <v>140</v>
      </c>
      <c r="L1675" s="2" t="s">
        <v>141</v>
      </c>
      <c r="M1675" s="2">
        <v>1</v>
      </c>
      <c r="N1675" s="10" t="s">
        <v>875</v>
      </c>
    </row>
    <row r="1676" spans="1:14" x14ac:dyDescent="0.2">
      <c r="A1676" s="2">
        <v>1101</v>
      </c>
      <c r="B1676" s="2" t="s">
        <v>1689</v>
      </c>
      <c r="C1676" s="2" t="s">
        <v>1690</v>
      </c>
      <c r="D1676" s="2" t="s">
        <v>123</v>
      </c>
      <c r="E1676" s="2" t="s">
        <v>1691</v>
      </c>
      <c r="F1676" s="2" t="s">
        <v>1583</v>
      </c>
      <c r="G1676" s="2" t="s">
        <v>1692</v>
      </c>
      <c r="H1676" s="3" t="s">
        <v>8</v>
      </c>
      <c r="I1676" s="2" t="s">
        <v>319</v>
      </c>
      <c r="J1676" s="2" t="s">
        <v>140</v>
      </c>
      <c r="K1676" s="2" t="s">
        <v>140</v>
      </c>
      <c r="L1676" s="2" t="s">
        <v>141</v>
      </c>
      <c r="M1676" s="2">
        <v>1</v>
      </c>
      <c r="N1676" s="10" t="s">
        <v>875</v>
      </c>
    </row>
    <row r="1677" spans="1:14" x14ac:dyDescent="0.2">
      <c r="A1677" s="2">
        <v>1133</v>
      </c>
      <c r="B1677" s="2" t="s">
        <v>1666</v>
      </c>
      <c r="C1677" s="2" t="s">
        <v>1667</v>
      </c>
      <c r="D1677" s="2" t="s">
        <v>123</v>
      </c>
      <c r="E1677" s="2" t="s">
        <v>1668</v>
      </c>
      <c r="F1677" s="2" t="s">
        <v>1583</v>
      </c>
      <c r="G1677" s="2" t="s">
        <v>1669</v>
      </c>
      <c r="H1677" s="3" t="s">
        <v>8</v>
      </c>
      <c r="I1677" s="2" t="s">
        <v>319</v>
      </c>
      <c r="J1677" s="2" t="s">
        <v>140</v>
      </c>
      <c r="K1677" s="2" t="s">
        <v>140</v>
      </c>
      <c r="L1677" s="2" t="s">
        <v>141</v>
      </c>
      <c r="M1677" s="2">
        <v>1</v>
      </c>
      <c r="N1677" s="10" t="s">
        <v>875</v>
      </c>
    </row>
    <row r="1678" spans="1:14" x14ac:dyDescent="0.2">
      <c r="A1678" s="2">
        <v>1145</v>
      </c>
      <c r="B1678" s="2" t="s">
        <v>558</v>
      </c>
      <c r="C1678" s="2" t="s">
        <v>559</v>
      </c>
      <c r="D1678" s="2" t="s">
        <v>123</v>
      </c>
      <c r="E1678" s="2" t="s">
        <v>560</v>
      </c>
      <c r="F1678" s="2" t="s">
        <v>561</v>
      </c>
      <c r="G1678" s="2" t="s">
        <v>562</v>
      </c>
      <c r="H1678" s="3" t="s">
        <v>8</v>
      </c>
      <c r="I1678" s="2" t="s">
        <v>319</v>
      </c>
      <c r="J1678" s="2" t="s">
        <v>140</v>
      </c>
      <c r="K1678" s="2" t="s">
        <v>140</v>
      </c>
      <c r="L1678" s="2" t="s">
        <v>141</v>
      </c>
      <c r="M1678" s="2">
        <v>1</v>
      </c>
      <c r="N1678" s="10" t="s">
        <v>875</v>
      </c>
    </row>
    <row r="1679" spans="1:14" x14ac:dyDescent="0.2">
      <c r="A1679" s="2">
        <v>1165</v>
      </c>
      <c r="B1679" s="2" t="s">
        <v>1658</v>
      </c>
      <c r="C1679" s="2" t="s">
        <v>1659</v>
      </c>
      <c r="D1679" s="2" t="s">
        <v>48</v>
      </c>
      <c r="E1679" s="2" t="s">
        <v>1660</v>
      </c>
      <c r="F1679" s="2" t="s">
        <v>851</v>
      </c>
      <c r="G1679" s="2" t="s">
        <v>1661</v>
      </c>
      <c r="H1679" s="3" t="s">
        <v>8</v>
      </c>
      <c r="I1679" s="2" t="s">
        <v>367</v>
      </c>
      <c r="J1679" s="2" t="s">
        <v>140</v>
      </c>
      <c r="K1679" s="2" t="s">
        <v>140</v>
      </c>
      <c r="L1679" s="2" t="s">
        <v>141</v>
      </c>
      <c r="M1679" s="2">
        <v>1</v>
      </c>
      <c r="N1679" s="10" t="s">
        <v>875</v>
      </c>
    </row>
    <row r="1680" spans="1:14" x14ac:dyDescent="0.2">
      <c r="A1680" s="2">
        <v>1191</v>
      </c>
      <c r="B1680" s="2" t="s">
        <v>1638</v>
      </c>
      <c r="C1680" s="2" t="s">
        <v>1639</v>
      </c>
      <c r="D1680" s="2" t="s">
        <v>123</v>
      </c>
      <c r="E1680" s="2" t="s">
        <v>1640</v>
      </c>
      <c r="F1680" s="2" t="s">
        <v>424</v>
      </c>
      <c r="G1680" s="2" t="s">
        <v>1641</v>
      </c>
      <c r="H1680" s="3" t="s">
        <v>8</v>
      </c>
      <c r="I1680" s="2" t="s">
        <v>319</v>
      </c>
      <c r="J1680" s="2" t="s">
        <v>140</v>
      </c>
      <c r="K1680" s="2" t="s">
        <v>140</v>
      </c>
      <c r="L1680" s="2" t="s">
        <v>141</v>
      </c>
      <c r="M1680" s="2">
        <v>1</v>
      </c>
      <c r="N1680" s="10" t="s">
        <v>875</v>
      </c>
    </row>
    <row r="1681" spans="1:14" x14ac:dyDescent="0.2">
      <c r="A1681" s="2">
        <v>1222</v>
      </c>
      <c r="B1681" s="2" t="s">
        <v>1613</v>
      </c>
      <c r="C1681" s="2" t="s">
        <v>1614</v>
      </c>
      <c r="D1681" s="2" t="s">
        <v>123</v>
      </c>
      <c r="E1681" s="2" t="s">
        <v>1615</v>
      </c>
      <c r="F1681" s="2" t="s">
        <v>424</v>
      </c>
      <c r="G1681" s="2" t="s">
        <v>1616</v>
      </c>
      <c r="H1681" s="3" t="s">
        <v>8</v>
      </c>
      <c r="I1681" s="2" t="s">
        <v>319</v>
      </c>
      <c r="J1681" s="2" t="s">
        <v>140</v>
      </c>
      <c r="K1681" s="2" t="s">
        <v>140</v>
      </c>
      <c r="L1681" s="2" t="s">
        <v>141</v>
      </c>
      <c r="M1681" s="2">
        <v>1</v>
      </c>
      <c r="N1681" s="10" t="s">
        <v>875</v>
      </c>
    </row>
    <row r="1682" spans="1:14" x14ac:dyDescent="0.2">
      <c r="A1682" s="2">
        <v>1238</v>
      </c>
      <c r="B1682" s="2" t="s">
        <v>1609</v>
      </c>
      <c r="C1682" s="2" t="s">
        <v>1610</v>
      </c>
      <c r="D1682" s="2" t="s">
        <v>123</v>
      </c>
      <c r="E1682" s="2" t="s">
        <v>1611</v>
      </c>
      <c r="F1682" s="2" t="s">
        <v>325</v>
      </c>
      <c r="G1682" s="2" t="s">
        <v>1612</v>
      </c>
      <c r="H1682" s="3" t="s">
        <v>8</v>
      </c>
      <c r="I1682" s="2" t="s">
        <v>319</v>
      </c>
      <c r="J1682" s="2" t="s">
        <v>140</v>
      </c>
      <c r="K1682" s="2" t="s">
        <v>140</v>
      </c>
      <c r="L1682" s="2" t="s">
        <v>141</v>
      </c>
      <c r="M1682" s="2">
        <v>1</v>
      </c>
      <c r="N1682" s="10" t="s">
        <v>875</v>
      </c>
    </row>
    <row r="1683" spans="1:14" x14ac:dyDescent="0.2">
      <c r="A1683" s="2">
        <v>1264</v>
      </c>
      <c r="B1683" s="2" t="s">
        <v>1585</v>
      </c>
      <c r="C1683" s="2" t="s">
        <v>1586</v>
      </c>
      <c r="D1683" s="2" t="s">
        <v>48</v>
      </c>
      <c r="E1683" s="2" t="s">
        <v>1587</v>
      </c>
      <c r="F1683" s="2" t="s">
        <v>1588</v>
      </c>
      <c r="G1683" s="2" t="s">
        <v>1589</v>
      </c>
      <c r="H1683" s="3" t="s">
        <v>8</v>
      </c>
      <c r="I1683" s="2" t="s">
        <v>367</v>
      </c>
      <c r="J1683" s="2" t="s">
        <v>140</v>
      </c>
      <c r="K1683" s="2" t="s">
        <v>140</v>
      </c>
      <c r="L1683" s="2" t="s">
        <v>141</v>
      </c>
      <c r="M1683" s="2">
        <v>1</v>
      </c>
      <c r="N1683" s="10" t="s">
        <v>875</v>
      </c>
    </row>
    <row r="1684" spans="1:14" x14ac:dyDescent="0.2">
      <c r="A1684" s="2">
        <v>1273</v>
      </c>
      <c r="B1684" s="2" t="s">
        <v>1576</v>
      </c>
      <c r="C1684" s="2" t="s">
        <v>1577</v>
      </c>
      <c r="D1684" s="2" t="s">
        <v>48</v>
      </c>
      <c r="E1684" s="2" t="s">
        <v>1578</v>
      </c>
      <c r="F1684" s="2" t="s">
        <v>1530</v>
      </c>
      <c r="G1684" s="2" t="s">
        <v>1579</v>
      </c>
      <c r="H1684" s="3" t="s">
        <v>8</v>
      </c>
      <c r="I1684" s="2" t="s">
        <v>367</v>
      </c>
      <c r="J1684" s="2" t="s">
        <v>140</v>
      </c>
      <c r="K1684" s="2" t="s">
        <v>140</v>
      </c>
      <c r="L1684" s="2" t="s">
        <v>141</v>
      </c>
      <c r="M1684" s="2">
        <v>1</v>
      </c>
      <c r="N1684" s="10" t="s">
        <v>875</v>
      </c>
    </row>
    <row r="1685" spans="1:14" x14ac:dyDescent="0.2">
      <c r="A1685" s="2">
        <v>1312</v>
      </c>
      <c r="B1685" s="2" t="s">
        <v>1550</v>
      </c>
      <c r="C1685" s="2" t="s">
        <v>1551</v>
      </c>
      <c r="D1685" s="2" t="s">
        <v>48</v>
      </c>
      <c r="E1685" s="2" t="s">
        <v>1552</v>
      </c>
      <c r="F1685" s="2" t="s">
        <v>1479</v>
      </c>
      <c r="G1685" s="2" t="s">
        <v>1553</v>
      </c>
      <c r="H1685" s="3" t="s">
        <v>8</v>
      </c>
      <c r="I1685" s="2" t="s">
        <v>367</v>
      </c>
      <c r="J1685" s="2" t="s">
        <v>140</v>
      </c>
      <c r="K1685" s="2" t="s">
        <v>140</v>
      </c>
      <c r="L1685" s="2" t="s">
        <v>141</v>
      </c>
      <c r="M1685" s="2">
        <v>1</v>
      </c>
      <c r="N1685" s="10" t="s">
        <v>875</v>
      </c>
    </row>
    <row r="1686" spans="1:14" x14ac:dyDescent="0.2">
      <c r="A1686" s="2">
        <v>1352</v>
      </c>
      <c r="B1686" s="2" t="s">
        <v>1527</v>
      </c>
      <c r="C1686" s="2" t="s">
        <v>1528</v>
      </c>
      <c r="D1686" s="2" t="s">
        <v>48</v>
      </c>
      <c r="E1686" s="2" t="s">
        <v>1529</v>
      </c>
      <c r="F1686" s="2" t="s">
        <v>1530</v>
      </c>
      <c r="G1686" s="2" t="s">
        <v>1531</v>
      </c>
      <c r="H1686" s="3" t="s">
        <v>8</v>
      </c>
      <c r="I1686" s="2" t="s">
        <v>367</v>
      </c>
      <c r="J1686" s="2" t="s">
        <v>140</v>
      </c>
      <c r="K1686" s="2" t="s">
        <v>140</v>
      </c>
      <c r="L1686" s="2" t="s">
        <v>141</v>
      </c>
      <c r="M1686" s="2">
        <v>1</v>
      </c>
      <c r="N1686" s="10" t="s">
        <v>875</v>
      </c>
    </row>
    <row r="1687" spans="1:14" x14ac:dyDescent="0.2">
      <c r="A1687" s="2">
        <v>1364</v>
      </c>
      <c r="B1687" s="2" t="s">
        <v>1523</v>
      </c>
      <c r="C1687" s="2" t="s">
        <v>1524</v>
      </c>
      <c r="D1687" s="2" t="s">
        <v>48</v>
      </c>
      <c r="E1687" s="2" t="s">
        <v>1525</v>
      </c>
      <c r="F1687" s="2" t="s">
        <v>1267</v>
      </c>
      <c r="G1687" s="2" t="s">
        <v>1526</v>
      </c>
      <c r="H1687" s="3" t="s">
        <v>8</v>
      </c>
      <c r="I1687" s="2" t="s">
        <v>367</v>
      </c>
      <c r="J1687" s="2" t="s">
        <v>140</v>
      </c>
      <c r="K1687" s="2" t="s">
        <v>140</v>
      </c>
      <c r="L1687" s="2" t="s">
        <v>141</v>
      </c>
      <c r="M1687" s="2">
        <v>1</v>
      </c>
      <c r="N1687" s="10" t="s">
        <v>875</v>
      </c>
    </row>
    <row r="1688" spans="1:14" x14ac:dyDescent="0.2">
      <c r="A1688" s="2">
        <v>1397</v>
      </c>
      <c r="B1688" s="2" t="s">
        <v>537</v>
      </c>
      <c r="C1688" s="2" t="s">
        <v>538</v>
      </c>
      <c r="D1688" s="2" t="s">
        <v>123</v>
      </c>
      <c r="E1688" s="2" t="s">
        <v>539</v>
      </c>
      <c r="F1688" s="2" t="s">
        <v>424</v>
      </c>
      <c r="G1688" s="2" t="s">
        <v>540</v>
      </c>
      <c r="H1688" s="3" t="s">
        <v>8</v>
      </c>
      <c r="I1688" s="2" t="s">
        <v>319</v>
      </c>
      <c r="J1688" s="2" t="s">
        <v>140</v>
      </c>
      <c r="K1688" s="2" t="s">
        <v>140</v>
      </c>
      <c r="L1688" s="2" t="s">
        <v>141</v>
      </c>
      <c r="M1688" s="2">
        <v>1</v>
      </c>
      <c r="N1688" s="10" t="s">
        <v>875</v>
      </c>
    </row>
    <row r="1689" spans="1:14" x14ac:dyDescent="0.2">
      <c r="A1689" s="2">
        <v>1422</v>
      </c>
      <c r="B1689" s="2" t="s">
        <v>531</v>
      </c>
      <c r="C1689" s="2" t="s">
        <v>532</v>
      </c>
      <c r="D1689" s="2" t="s">
        <v>187</v>
      </c>
      <c r="E1689" s="2" t="s">
        <v>533</v>
      </c>
      <c r="F1689" s="2" t="s">
        <v>292</v>
      </c>
      <c r="G1689" s="2" t="s">
        <v>534</v>
      </c>
      <c r="H1689" s="3" t="s">
        <v>8</v>
      </c>
      <c r="I1689" s="2" t="s">
        <v>367</v>
      </c>
      <c r="J1689" s="2" t="s">
        <v>140</v>
      </c>
      <c r="K1689" s="2" t="s">
        <v>140</v>
      </c>
      <c r="L1689" s="2" t="s">
        <v>141</v>
      </c>
      <c r="M1689" s="2">
        <v>1</v>
      </c>
      <c r="N1689" s="2" t="s">
        <v>21</v>
      </c>
    </row>
    <row r="1690" spans="1:14" x14ac:dyDescent="0.2">
      <c r="A1690" s="2">
        <v>1439</v>
      </c>
      <c r="B1690" s="2" t="s">
        <v>1498</v>
      </c>
      <c r="C1690" s="2" t="s">
        <v>1499</v>
      </c>
      <c r="D1690" s="2" t="s">
        <v>123</v>
      </c>
      <c r="E1690" s="2" t="s">
        <v>1500</v>
      </c>
      <c r="F1690" s="2" t="s">
        <v>1417</v>
      </c>
      <c r="G1690" s="2" t="s">
        <v>1501</v>
      </c>
      <c r="H1690" s="3" t="s">
        <v>8</v>
      </c>
      <c r="I1690" s="2" t="s">
        <v>319</v>
      </c>
      <c r="J1690" s="2" t="s">
        <v>140</v>
      </c>
      <c r="K1690" s="2" t="s">
        <v>140</v>
      </c>
      <c r="L1690" s="2" t="s">
        <v>141</v>
      </c>
      <c r="M1690" s="2">
        <v>1</v>
      </c>
      <c r="N1690" s="10" t="s">
        <v>875</v>
      </c>
    </row>
    <row r="1691" spans="1:14" x14ac:dyDescent="0.2">
      <c r="A1691" s="2">
        <v>1456</v>
      </c>
      <c r="B1691" s="2" t="s">
        <v>522</v>
      </c>
      <c r="C1691" s="2" t="s">
        <v>523</v>
      </c>
      <c r="D1691" s="2" t="s">
        <v>123</v>
      </c>
      <c r="E1691" s="2" t="s">
        <v>524</v>
      </c>
      <c r="F1691" s="2" t="s">
        <v>325</v>
      </c>
      <c r="G1691" s="2" t="s">
        <v>525</v>
      </c>
      <c r="H1691" s="3" t="s">
        <v>8</v>
      </c>
      <c r="I1691" s="2" t="s">
        <v>319</v>
      </c>
      <c r="J1691" s="2" t="s">
        <v>140</v>
      </c>
      <c r="K1691" s="2" t="s">
        <v>140</v>
      </c>
      <c r="L1691" s="2" t="s">
        <v>141</v>
      </c>
      <c r="M1691" s="2">
        <v>1</v>
      </c>
      <c r="N1691" s="10" t="s">
        <v>875</v>
      </c>
    </row>
    <row r="1692" spans="1:14" x14ac:dyDescent="0.2">
      <c r="A1692" s="2">
        <v>1472</v>
      </c>
      <c r="B1692" s="2" t="s">
        <v>1486</v>
      </c>
      <c r="C1692" s="2" t="s">
        <v>1487</v>
      </c>
      <c r="D1692" s="2" t="s">
        <v>48</v>
      </c>
      <c r="E1692" s="2" t="s">
        <v>1488</v>
      </c>
      <c r="F1692" s="2" t="s">
        <v>1479</v>
      </c>
      <c r="G1692" s="2" t="s">
        <v>1489</v>
      </c>
      <c r="H1692" s="3" t="s">
        <v>8</v>
      </c>
      <c r="I1692" s="2" t="s">
        <v>713</v>
      </c>
      <c r="J1692" s="2" t="s">
        <v>140</v>
      </c>
      <c r="K1692" s="2" t="s">
        <v>140</v>
      </c>
      <c r="L1692" s="2" t="s">
        <v>141</v>
      </c>
      <c r="M1692" s="2">
        <v>1</v>
      </c>
      <c r="N1692" s="10" t="s">
        <v>875</v>
      </c>
    </row>
    <row r="1693" spans="1:14" x14ac:dyDescent="0.2">
      <c r="A1693" s="2">
        <v>1476</v>
      </c>
      <c r="B1693" s="2" t="s">
        <v>1481</v>
      </c>
      <c r="C1693" s="2" t="s">
        <v>1482</v>
      </c>
      <c r="D1693" s="2" t="s">
        <v>48</v>
      </c>
      <c r="E1693" s="2" t="s">
        <v>1483</v>
      </c>
      <c r="F1693" s="2" t="s">
        <v>1484</v>
      </c>
      <c r="G1693" s="2" t="s">
        <v>1485</v>
      </c>
      <c r="H1693" s="3" t="s">
        <v>8</v>
      </c>
      <c r="I1693" s="2" t="s">
        <v>367</v>
      </c>
      <c r="J1693" s="2" t="s">
        <v>140</v>
      </c>
      <c r="K1693" s="2" t="s">
        <v>140</v>
      </c>
      <c r="L1693" s="2" t="s">
        <v>141</v>
      </c>
      <c r="M1693" s="2">
        <v>2</v>
      </c>
      <c r="N1693" s="10" t="s">
        <v>875</v>
      </c>
    </row>
    <row r="1694" spans="1:14" x14ac:dyDescent="0.2">
      <c r="A1694" s="2">
        <v>1528</v>
      </c>
      <c r="B1694" s="2" t="s">
        <v>510</v>
      </c>
      <c r="C1694" s="2" t="s">
        <v>511</v>
      </c>
      <c r="D1694" s="2" t="s">
        <v>48</v>
      </c>
      <c r="E1694" s="2" t="s">
        <v>503</v>
      </c>
      <c r="F1694" s="2" t="s">
        <v>132</v>
      </c>
      <c r="G1694" s="2" t="s">
        <v>512</v>
      </c>
      <c r="H1694" s="3" t="s">
        <v>8</v>
      </c>
      <c r="I1694" s="2" t="s">
        <v>85</v>
      </c>
      <c r="J1694" s="2" t="s">
        <v>140</v>
      </c>
      <c r="K1694" s="2" t="s">
        <v>140</v>
      </c>
      <c r="L1694" s="2" t="s">
        <v>141</v>
      </c>
      <c r="M1694" s="2">
        <v>1</v>
      </c>
      <c r="N1694" s="10" t="s">
        <v>875</v>
      </c>
    </row>
    <row r="1695" spans="1:14" x14ac:dyDescent="0.2">
      <c r="A1695" s="2">
        <v>1603</v>
      </c>
      <c r="B1695" s="2" t="s">
        <v>501</v>
      </c>
      <c r="C1695" s="2" t="s">
        <v>502</v>
      </c>
      <c r="D1695" s="2" t="s">
        <v>48</v>
      </c>
      <c r="E1695" s="2" t="s">
        <v>503</v>
      </c>
      <c r="F1695" s="2" t="s">
        <v>132</v>
      </c>
      <c r="G1695" s="2" t="s">
        <v>504</v>
      </c>
      <c r="H1695" s="3" t="s">
        <v>8</v>
      </c>
      <c r="I1695" s="2" t="s">
        <v>85</v>
      </c>
      <c r="J1695" s="2" t="s">
        <v>140</v>
      </c>
      <c r="K1695" s="2" t="s">
        <v>140</v>
      </c>
      <c r="L1695" s="2" t="s">
        <v>141</v>
      </c>
      <c r="M1695" s="2">
        <v>1</v>
      </c>
      <c r="N1695" s="10" t="s">
        <v>875</v>
      </c>
    </row>
    <row r="1696" spans="1:14" x14ac:dyDescent="0.2">
      <c r="A1696" s="2">
        <v>1607</v>
      </c>
      <c r="B1696" s="2" t="s">
        <v>1427</v>
      </c>
      <c r="C1696" s="2" t="s">
        <v>1428</v>
      </c>
      <c r="D1696" s="2" t="s">
        <v>48</v>
      </c>
      <c r="E1696" s="2" t="s">
        <v>1429</v>
      </c>
      <c r="F1696" s="2" t="s">
        <v>707</v>
      </c>
      <c r="G1696" s="2" t="s">
        <v>1430</v>
      </c>
      <c r="H1696" s="3" t="s">
        <v>8</v>
      </c>
      <c r="I1696" s="2" t="s">
        <v>367</v>
      </c>
      <c r="J1696" s="2" t="s">
        <v>140</v>
      </c>
      <c r="K1696" s="2" t="s">
        <v>140</v>
      </c>
      <c r="L1696" s="2" t="s">
        <v>141</v>
      </c>
      <c r="M1696" s="2">
        <v>1</v>
      </c>
      <c r="N1696" s="10" t="s">
        <v>875</v>
      </c>
    </row>
    <row r="1697" spans="1:14" x14ac:dyDescent="0.2">
      <c r="A1697" s="2">
        <v>1659</v>
      </c>
      <c r="B1697" s="2" t="s">
        <v>1389</v>
      </c>
      <c r="C1697" s="2" t="s">
        <v>1390</v>
      </c>
      <c r="D1697" s="2" t="s">
        <v>48</v>
      </c>
      <c r="E1697" s="2" t="s">
        <v>1391</v>
      </c>
      <c r="F1697" s="2" t="s">
        <v>132</v>
      </c>
      <c r="G1697" s="2" t="s">
        <v>1392</v>
      </c>
      <c r="H1697" s="3" t="s">
        <v>8</v>
      </c>
      <c r="I1697" s="2" t="s">
        <v>85</v>
      </c>
      <c r="J1697" s="2" t="s">
        <v>140</v>
      </c>
      <c r="K1697" s="2" t="s">
        <v>140</v>
      </c>
      <c r="L1697" s="2" t="s">
        <v>141</v>
      </c>
      <c r="M1697" s="2">
        <v>1</v>
      </c>
      <c r="N1697" s="10" t="s">
        <v>875</v>
      </c>
    </row>
    <row r="1698" spans="1:14" x14ac:dyDescent="0.2">
      <c r="A1698" s="2">
        <v>1674</v>
      </c>
      <c r="B1698" s="2" t="s">
        <v>1385</v>
      </c>
      <c r="C1698" s="2" t="s">
        <v>1386</v>
      </c>
      <c r="D1698" s="2" t="s">
        <v>48</v>
      </c>
      <c r="E1698" s="2" t="s">
        <v>1387</v>
      </c>
      <c r="F1698" s="2" t="s">
        <v>100</v>
      </c>
      <c r="G1698" s="2" t="s">
        <v>1388</v>
      </c>
      <c r="H1698" s="3" t="s">
        <v>8</v>
      </c>
      <c r="I1698" s="2" t="s">
        <v>85</v>
      </c>
      <c r="J1698" s="2" t="s">
        <v>140</v>
      </c>
      <c r="K1698" s="2" t="s">
        <v>140</v>
      </c>
      <c r="L1698" s="2" t="s">
        <v>141</v>
      </c>
      <c r="M1698" s="2">
        <v>1</v>
      </c>
      <c r="N1698" s="10" t="s">
        <v>875</v>
      </c>
    </row>
    <row r="1699" spans="1:14" x14ac:dyDescent="0.2">
      <c r="A1699" s="2">
        <v>1711</v>
      </c>
      <c r="B1699" s="2" t="s">
        <v>434</v>
      </c>
      <c r="C1699" s="2" t="s">
        <v>435</v>
      </c>
      <c r="D1699" s="2" t="s">
        <v>81</v>
      </c>
      <c r="E1699" s="2" t="s">
        <v>436</v>
      </c>
      <c r="F1699" s="2" t="s">
        <v>424</v>
      </c>
      <c r="G1699" s="2" t="s">
        <v>437</v>
      </c>
      <c r="H1699" s="3" t="s">
        <v>8</v>
      </c>
      <c r="I1699" s="2" t="s">
        <v>319</v>
      </c>
      <c r="J1699" s="2" t="s">
        <v>140</v>
      </c>
      <c r="K1699" s="2" t="s">
        <v>140</v>
      </c>
      <c r="L1699" s="2" t="s">
        <v>141</v>
      </c>
      <c r="M1699" s="2">
        <v>1</v>
      </c>
      <c r="N1699" s="10" t="s">
        <v>875</v>
      </c>
    </row>
    <row r="1700" spans="1:14" x14ac:dyDescent="0.2">
      <c r="A1700" s="2">
        <v>1814</v>
      </c>
      <c r="B1700" s="2" t="s">
        <v>421</v>
      </c>
      <c r="C1700" s="2" t="s">
        <v>422</v>
      </c>
      <c r="D1700" s="2" t="s">
        <v>123</v>
      </c>
      <c r="E1700" s="2" t="s">
        <v>423</v>
      </c>
      <c r="F1700" s="2" t="s">
        <v>424</v>
      </c>
      <c r="G1700" s="2" t="s">
        <v>425</v>
      </c>
      <c r="H1700" s="3" t="s">
        <v>8</v>
      </c>
      <c r="I1700" s="2" t="s">
        <v>319</v>
      </c>
      <c r="J1700" s="2" t="s">
        <v>140</v>
      </c>
      <c r="K1700" s="2" t="s">
        <v>140</v>
      </c>
      <c r="L1700" s="2" t="s">
        <v>141</v>
      </c>
      <c r="M1700" s="2">
        <v>1</v>
      </c>
      <c r="N1700" s="10" t="s">
        <v>875</v>
      </c>
    </row>
    <row r="1701" spans="1:14" x14ac:dyDescent="0.2">
      <c r="A1701" s="2">
        <v>1853</v>
      </c>
      <c r="B1701" s="2" t="s">
        <v>1324</v>
      </c>
      <c r="C1701" s="2" t="s">
        <v>1325</v>
      </c>
      <c r="D1701" s="2" t="s">
        <v>123</v>
      </c>
      <c r="E1701" s="2" t="s">
        <v>1326</v>
      </c>
      <c r="F1701" s="2" t="s">
        <v>325</v>
      </c>
      <c r="G1701" s="2" t="s">
        <v>1327</v>
      </c>
      <c r="H1701" s="3" t="s">
        <v>8</v>
      </c>
      <c r="I1701" s="2" t="s">
        <v>319</v>
      </c>
      <c r="J1701" s="2" t="s">
        <v>140</v>
      </c>
      <c r="K1701" s="2" t="s">
        <v>140</v>
      </c>
      <c r="L1701" s="2" t="s">
        <v>141</v>
      </c>
      <c r="M1701" s="2">
        <v>1</v>
      </c>
      <c r="N1701" s="10" t="s">
        <v>875</v>
      </c>
    </row>
    <row r="1702" spans="1:14" x14ac:dyDescent="0.2">
      <c r="A1702" s="2">
        <v>1916</v>
      </c>
      <c r="B1702" s="2" t="s">
        <v>390</v>
      </c>
      <c r="C1702" s="2" t="s">
        <v>391</v>
      </c>
      <c r="D1702" s="2" t="s">
        <v>27</v>
      </c>
      <c r="E1702" s="2" t="s">
        <v>392</v>
      </c>
      <c r="F1702" s="2" t="s">
        <v>393</v>
      </c>
      <c r="G1702" s="2" t="s">
        <v>394</v>
      </c>
      <c r="H1702" s="3" t="s">
        <v>8</v>
      </c>
      <c r="I1702" s="2" t="s">
        <v>31</v>
      </c>
      <c r="J1702" s="2" t="s">
        <v>140</v>
      </c>
      <c r="K1702" s="2" t="s">
        <v>140</v>
      </c>
      <c r="L1702" s="2" t="s">
        <v>141</v>
      </c>
      <c r="M1702" s="2">
        <v>1</v>
      </c>
      <c r="N1702" s="10" t="s">
        <v>875</v>
      </c>
    </row>
    <row r="1703" spans="1:14" x14ac:dyDescent="0.2">
      <c r="A1703" s="2">
        <v>1946</v>
      </c>
      <c r="B1703" s="2" t="s">
        <v>1277</v>
      </c>
      <c r="C1703" s="2" t="s">
        <v>1278</v>
      </c>
      <c r="D1703" s="2" t="s">
        <v>48</v>
      </c>
      <c r="E1703" s="2" t="s">
        <v>1279</v>
      </c>
      <c r="F1703" s="2" t="s">
        <v>578</v>
      </c>
      <c r="G1703" s="2" t="s">
        <v>1280</v>
      </c>
      <c r="H1703" s="3" t="s">
        <v>8</v>
      </c>
      <c r="I1703" s="2" t="s">
        <v>367</v>
      </c>
      <c r="J1703" s="2" t="s">
        <v>140</v>
      </c>
      <c r="K1703" s="2" t="s">
        <v>140</v>
      </c>
      <c r="L1703" s="2" t="s">
        <v>141</v>
      </c>
      <c r="M1703" s="2">
        <v>1</v>
      </c>
      <c r="N1703" s="10" t="s">
        <v>875</v>
      </c>
    </row>
    <row r="1704" spans="1:14" x14ac:dyDescent="0.2">
      <c r="A1704" s="2">
        <v>2004</v>
      </c>
      <c r="B1704" s="2" t="s">
        <v>334</v>
      </c>
      <c r="C1704" s="2" t="s">
        <v>335</v>
      </c>
      <c r="D1704" s="2" t="s">
        <v>187</v>
      </c>
      <c r="E1704" s="2" t="s">
        <v>336</v>
      </c>
      <c r="F1704" s="2" t="s">
        <v>331</v>
      </c>
      <c r="G1704" s="2" t="s">
        <v>337</v>
      </c>
      <c r="H1704" s="3" t="s">
        <v>8</v>
      </c>
      <c r="I1704" s="2" t="s">
        <v>249</v>
      </c>
      <c r="J1704" s="2" t="s">
        <v>140</v>
      </c>
      <c r="K1704" s="2" t="s">
        <v>140</v>
      </c>
      <c r="L1704" s="2" t="s">
        <v>141</v>
      </c>
      <c r="M1704" s="2">
        <v>1</v>
      </c>
      <c r="N1704" s="2" t="s">
        <v>21</v>
      </c>
    </row>
    <row r="1705" spans="1:14" x14ac:dyDescent="0.2">
      <c r="A1705" s="2">
        <v>2026</v>
      </c>
      <c r="B1705" s="2" t="s">
        <v>313</v>
      </c>
      <c r="C1705" s="2" t="s">
        <v>314</v>
      </c>
      <c r="D1705" s="2" t="s">
        <v>315</v>
      </c>
      <c r="E1705" s="2" t="s">
        <v>316</v>
      </c>
      <c r="F1705" s="2" t="s">
        <v>317</v>
      </c>
      <c r="G1705" s="2" t="s">
        <v>318</v>
      </c>
      <c r="H1705" s="3" t="s">
        <v>8</v>
      </c>
      <c r="I1705" s="2" t="s">
        <v>319</v>
      </c>
      <c r="J1705" s="2" t="s">
        <v>140</v>
      </c>
      <c r="K1705" s="2" t="s">
        <v>140</v>
      </c>
      <c r="L1705" s="2" t="s">
        <v>141</v>
      </c>
      <c r="M1705" s="2">
        <v>1</v>
      </c>
      <c r="N1705" s="10" t="s">
        <v>875</v>
      </c>
    </row>
    <row r="1706" spans="1:14" x14ac:dyDescent="0.2">
      <c r="A1706" s="2">
        <v>2098</v>
      </c>
      <c r="B1706" s="2" t="s">
        <v>1196</v>
      </c>
      <c r="C1706" s="2" t="s">
        <v>1197</v>
      </c>
      <c r="D1706" s="2" t="s">
        <v>48</v>
      </c>
      <c r="E1706" s="2" t="s">
        <v>1198</v>
      </c>
      <c r="F1706" s="2" t="s">
        <v>280</v>
      </c>
      <c r="G1706" s="2" t="s">
        <v>1199</v>
      </c>
      <c r="H1706" s="3" t="s">
        <v>8</v>
      </c>
      <c r="I1706" s="2" t="s">
        <v>85</v>
      </c>
      <c r="J1706" s="2" t="s">
        <v>140</v>
      </c>
      <c r="K1706" s="2" t="s">
        <v>140</v>
      </c>
      <c r="L1706" s="2" t="s">
        <v>141</v>
      </c>
      <c r="M1706" s="2">
        <v>1</v>
      </c>
      <c r="N1706" s="10" t="s">
        <v>875</v>
      </c>
    </row>
    <row r="1707" spans="1:14" x14ac:dyDescent="0.2">
      <c r="A1707" s="2">
        <v>2126</v>
      </c>
      <c r="B1707" s="2" t="s">
        <v>1167</v>
      </c>
      <c r="C1707" s="2" t="s">
        <v>1168</v>
      </c>
      <c r="D1707" s="2" t="s">
        <v>48</v>
      </c>
      <c r="E1707" s="2" t="s">
        <v>1169</v>
      </c>
      <c r="F1707" s="2" t="s">
        <v>866</v>
      </c>
      <c r="G1707" s="2" t="s">
        <v>1170</v>
      </c>
      <c r="H1707" s="3" t="s">
        <v>8</v>
      </c>
      <c r="I1707" s="2" t="s">
        <v>85</v>
      </c>
      <c r="J1707" s="2" t="s">
        <v>140</v>
      </c>
      <c r="K1707" s="2" t="s">
        <v>140</v>
      </c>
      <c r="L1707" s="2" t="s">
        <v>141</v>
      </c>
      <c r="M1707" s="2">
        <v>1</v>
      </c>
      <c r="N1707" s="10" t="s">
        <v>875</v>
      </c>
    </row>
    <row r="1708" spans="1:14" x14ac:dyDescent="0.2">
      <c r="A1708" s="2">
        <v>2138</v>
      </c>
      <c r="B1708" s="2" t="s">
        <v>263</v>
      </c>
      <c r="C1708" s="2" t="s">
        <v>264</v>
      </c>
      <c r="D1708" s="2" t="s">
        <v>39</v>
      </c>
      <c r="E1708" s="2" t="s">
        <v>265</v>
      </c>
      <c r="F1708" s="2" t="s">
        <v>255</v>
      </c>
      <c r="G1708" s="2" t="s">
        <v>266</v>
      </c>
      <c r="H1708" s="3" t="s">
        <v>8</v>
      </c>
      <c r="I1708" s="2" t="s">
        <v>43</v>
      </c>
      <c r="J1708" s="2" t="s">
        <v>140</v>
      </c>
      <c r="K1708" s="2" t="s">
        <v>140</v>
      </c>
      <c r="L1708" s="2" t="s">
        <v>141</v>
      </c>
      <c r="M1708" s="2">
        <v>1</v>
      </c>
      <c r="N1708" s="2" t="s">
        <v>21</v>
      </c>
    </row>
    <row r="1709" spans="1:14" x14ac:dyDescent="0.2">
      <c r="A1709" s="2">
        <v>2194</v>
      </c>
      <c r="B1709" s="2" t="s">
        <v>1142</v>
      </c>
      <c r="C1709" s="2" t="s">
        <v>1143</v>
      </c>
      <c r="D1709" s="2" t="s">
        <v>48</v>
      </c>
      <c r="E1709" s="2" t="s">
        <v>1144</v>
      </c>
      <c r="F1709" s="2" t="s">
        <v>132</v>
      </c>
      <c r="G1709" s="2" t="s">
        <v>1145</v>
      </c>
      <c r="H1709" s="3" t="s">
        <v>8</v>
      </c>
      <c r="I1709" s="2" t="s">
        <v>713</v>
      </c>
      <c r="J1709" s="2" t="s">
        <v>140</v>
      </c>
      <c r="K1709" s="2" t="s">
        <v>140</v>
      </c>
      <c r="L1709" s="2" t="s">
        <v>141</v>
      </c>
      <c r="M1709" s="2">
        <v>1</v>
      </c>
      <c r="N1709" s="10" t="s">
        <v>875</v>
      </c>
    </row>
    <row r="1710" spans="1:14" x14ac:dyDescent="0.2">
      <c r="A1710" s="2">
        <v>2296</v>
      </c>
      <c r="B1710" s="2" t="s">
        <v>146</v>
      </c>
      <c r="C1710" s="2" t="s">
        <v>147</v>
      </c>
      <c r="D1710" s="2" t="s">
        <v>39</v>
      </c>
      <c r="E1710" s="2" t="s">
        <v>148</v>
      </c>
      <c r="F1710" s="2" t="s">
        <v>41</v>
      </c>
      <c r="G1710" s="2" t="s">
        <v>149</v>
      </c>
      <c r="H1710" s="3" t="s">
        <v>8</v>
      </c>
      <c r="I1710" s="2" t="s">
        <v>43</v>
      </c>
      <c r="J1710" s="2" t="s">
        <v>140</v>
      </c>
      <c r="K1710" s="2" t="s">
        <v>140</v>
      </c>
      <c r="L1710" s="2" t="s">
        <v>141</v>
      </c>
      <c r="M1710" s="2">
        <v>1</v>
      </c>
      <c r="N1710" s="2" t="s">
        <v>21</v>
      </c>
    </row>
    <row r="1711" spans="1:14" x14ac:dyDescent="0.2">
      <c r="A1711" s="2">
        <v>2297</v>
      </c>
      <c r="B1711" s="2" t="s">
        <v>136</v>
      </c>
      <c r="C1711" s="2" t="s">
        <v>137</v>
      </c>
      <c r="D1711" s="2" t="s">
        <v>39</v>
      </c>
      <c r="E1711" s="2" t="s">
        <v>138</v>
      </c>
      <c r="F1711" s="2" t="s">
        <v>41</v>
      </c>
      <c r="G1711" s="2" t="s">
        <v>139</v>
      </c>
      <c r="H1711" s="3" t="s">
        <v>8</v>
      </c>
      <c r="I1711" s="2" t="s">
        <v>43</v>
      </c>
      <c r="J1711" s="2" t="s">
        <v>140</v>
      </c>
      <c r="K1711" s="2" t="s">
        <v>140</v>
      </c>
      <c r="L1711" s="2" t="s">
        <v>141</v>
      </c>
      <c r="M1711" s="2">
        <v>1</v>
      </c>
      <c r="N1711" s="2" t="s">
        <v>21</v>
      </c>
    </row>
    <row r="1712" spans="1:14" x14ac:dyDescent="0.2">
      <c r="A1712" s="2">
        <v>2360</v>
      </c>
      <c r="B1712" s="2" t="s">
        <v>1033</v>
      </c>
      <c r="C1712" s="2" t="s">
        <v>1034</v>
      </c>
      <c r="D1712" s="2" t="s">
        <v>27</v>
      </c>
      <c r="E1712" s="2" t="s">
        <v>1035</v>
      </c>
      <c r="F1712" s="2" t="s">
        <v>1036</v>
      </c>
      <c r="G1712" s="2" t="s">
        <v>1037</v>
      </c>
      <c r="H1712" s="3" t="s">
        <v>8</v>
      </c>
      <c r="I1712" s="2" t="s">
        <v>31</v>
      </c>
      <c r="J1712" s="2" t="s">
        <v>140</v>
      </c>
      <c r="K1712" s="2" t="s">
        <v>140</v>
      </c>
      <c r="L1712" s="2" t="s">
        <v>141</v>
      </c>
      <c r="M1712" s="2">
        <v>1</v>
      </c>
      <c r="N1712" s="10" t="s">
        <v>875</v>
      </c>
    </row>
    <row r="1713" spans="1:14" x14ac:dyDescent="0.2">
      <c r="A1713" s="2">
        <v>2397</v>
      </c>
      <c r="B1713" s="2" t="s">
        <v>1002</v>
      </c>
      <c r="C1713" s="2" t="s">
        <v>1003</v>
      </c>
      <c r="D1713" s="2" t="s">
        <v>48</v>
      </c>
      <c r="E1713" s="2" t="s">
        <v>1004</v>
      </c>
      <c r="F1713" s="2" t="s">
        <v>924</v>
      </c>
      <c r="G1713" s="2" t="s">
        <v>1005</v>
      </c>
      <c r="H1713" s="3" t="s">
        <v>8</v>
      </c>
      <c r="I1713" s="2" t="s">
        <v>853</v>
      </c>
      <c r="J1713" s="2" t="s">
        <v>140</v>
      </c>
      <c r="K1713" s="2" t="s">
        <v>140</v>
      </c>
      <c r="L1713" s="2" t="s">
        <v>141</v>
      </c>
      <c r="M1713" s="2">
        <v>1</v>
      </c>
      <c r="N1713" s="10" t="s">
        <v>875</v>
      </c>
    </row>
    <row r="1714" spans="1:14" x14ac:dyDescent="0.2">
      <c r="A1714" s="2">
        <v>2460</v>
      </c>
      <c r="B1714" s="2" t="s">
        <v>54</v>
      </c>
      <c r="C1714" s="2" t="s">
        <v>55</v>
      </c>
      <c r="D1714" s="2" t="s">
        <v>48</v>
      </c>
      <c r="E1714" s="2" t="s">
        <v>56</v>
      </c>
      <c r="F1714" s="2" t="s">
        <v>57</v>
      </c>
      <c r="G1714" s="2" t="s">
        <v>58</v>
      </c>
      <c r="H1714" s="3" t="s">
        <v>8</v>
      </c>
      <c r="I1714" s="2" t="s">
        <v>59</v>
      </c>
      <c r="J1714" s="2" t="s">
        <v>140</v>
      </c>
      <c r="K1714" s="2" t="s">
        <v>140</v>
      </c>
      <c r="L1714" s="2" t="s">
        <v>141</v>
      </c>
      <c r="M1714" s="2">
        <v>1</v>
      </c>
      <c r="N1714" s="10" t="s">
        <v>875</v>
      </c>
    </row>
    <row r="1715" spans="1:14" x14ac:dyDescent="0.2">
      <c r="A1715" s="2">
        <v>2490</v>
      </c>
      <c r="B1715" s="2" t="s">
        <v>921</v>
      </c>
      <c r="C1715" s="2" t="s">
        <v>922</v>
      </c>
      <c r="D1715" s="2" t="s">
        <v>48</v>
      </c>
      <c r="E1715" s="2" t="s">
        <v>923</v>
      </c>
      <c r="F1715" s="2" t="s">
        <v>924</v>
      </c>
      <c r="G1715" s="2" t="s">
        <v>925</v>
      </c>
      <c r="H1715" s="3" t="s">
        <v>8</v>
      </c>
      <c r="I1715" s="2" t="s">
        <v>853</v>
      </c>
      <c r="J1715" s="2" t="s">
        <v>140</v>
      </c>
      <c r="K1715" s="2" t="s">
        <v>140</v>
      </c>
      <c r="L1715" s="2" t="s">
        <v>141</v>
      </c>
      <c r="M1715" s="2">
        <v>1</v>
      </c>
      <c r="N1715" s="10" t="s">
        <v>875</v>
      </c>
    </row>
    <row r="1716" spans="1:14" x14ac:dyDescent="0.2">
      <c r="A1716" s="2">
        <v>2495</v>
      </c>
      <c r="B1716" s="2" t="s">
        <v>916</v>
      </c>
      <c r="C1716" s="2" t="s">
        <v>917</v>
      </c>
      <c r="D1716" s="2" t="s">
        <v>48</v>
      </c>
      <c r="E1716" s="2" t="s">
        <v>918</v>
      </c>
      <c r="F1716" s="2" t="s">
        <v>919</v>
      </c>
      <c r="G1716" s="2" t="s">
        <v>920</v>
      </c>
      <c r="H1716" s="3" t="s">
        <v>8</v>
      </c>
      <c r="I1716" s="2" t="s">
        <v>59</v>
      </c>
      <c r="J1716" s="2" t="s">
        <v>140</v>
      </c>
      <c r="K1716" s="2" t="s">
        <v>140</v>
      </c>
      <c r="L1716" s="2" t="s">
        <v>141</v>
      </c>
      <c r="M1716" s="2">
        <v>1</v>
      </c>
      <c r="N1716" s="10" t="s">
        <v>875</v>
      </c>
    </row>
    <row r="1717" spans="1:14" x14ac:dyDescent="0.2">
      <c r="A1717" s="2">
        <v>2499</v>
      </c>
      <c r="B1717" s="2" t="s">
        <v>907</v>
      </c>
      <c r="C1717" s="2" t="s">
        <v>908</v>
      </c>
      <c r="D1717" s="2" t="s">
        <v>48</v>
      </c>
      <c r="E1717" s="2" t="s">
        <v>909</v>
      </c>
      <c r="F1717" s="2" t="s">
        <v>884</v>
      </c>
      <c r="G1717" s="2" t="s">
        <v>910</v>
      </c>
      <c r="H1717" s="3" t="s">
        <v>8</v>
      </c>
      <c r="I1717" s="2" t="s">
        <v>853</v>
      </c>
      <c r="J1717" s="2" t="s">
        <v>140</v>
      </c>
      <c r="K1717" s="2" t="s">
        <v>140</v>
      </c>
      <c r="L1717" s="2" t="s">
        <v>141</v>
      </c>
      <c r="M1717" s="2">
        <v>1</v>
      </c>
      <c r="N1717" s="10" t="s">
        <v>875</v>
      </c>
    </row>
    <row r="1718" spans="1:14" x14ac:dyDescent="0.2">
      <c r="A1718" s="2">
        <v>2511</v>
      </c>
      <c r="B1718" s="2" t="s">
        <v>898</v>
      </c>
      <c r="C1718" s="2" t="s">
        <v>899</v>
      </c>
      <c r="D1718" s="2" t="s">
        <v>48</v>
      </c>
      <c r="E1718" s="2" t="s">
        <v>900</v>
      </c>
      <c r="F1718" s="2" t="s">
        <v>842</v>
      </c>
      <c r="G1718" s="2" t="s">
        <v>901</v>
      </c>
      <c r="H1718" s="3" t="s">
        <v>8</v>
      </c>
      <c r="I1718" s="2" t="s">
        <v>713</v>
      </c>
      <c r="J1718" s="2" t="s">
        <v>140</v>
      </c>
      <c r="K1718" s="2" t="s">
        <v>140</v>
      </c>
      <c r="L1718" s="2" t="s">
        <v>141</v>
      </c>
      <c r="M1718" s="2">
        <v>1</v>
      </c>
      <c r="N1718" s="10" t="s">
        <v>875</v>
      </c>
    </row>
    <row r="1719" spans="1:14" x14ac:dyDescent="0.2">
      <c r="A1719" s="2">
        <v>1495</v>
      </c>
      <c r="B1719" s="2" t="s">
        <v>510</v>
      </c>
      <c r="C1719" s="2" t="s">
        <v>511</v>
      </c>
      <c r="D1719" s="2" t="s">
        <v>48</v>
      </c>
      <c r="E1719" s="2" t="s">
        <v>503</v>
      </c>
      <c r="F1719" s="2" t="s">
        <v>132</v>
      </c>
      <c r="G1719" s="2" t="s">
        <v>512</v>
      </c>
      <c r="H1719" s="3" t="s">
        <v>8</v>
      </c>
      <c r="I1719" s="2" t="s">
        <v>85</v>
      </c>
      <c r="J1719" s="2" t="s">
        <v>1458</v>
      </c>
      <c r="K1719" s="2" t="s">
        <v>1459</v>
      </c>
      <c r="L1719" s="2" t="s">
        <v>433</v>
      </c>
      <c r="M1719" s="2">
        <v>1</v>
      </c>
      <c r="N1719" s="10" t="s">
        <v>875</v>
      </c>
    </row>
    <row r="1720" spans="1:14" x14ac:dyDescent="0.2">
      <c r="A1720" s="2">
        <v>107</v>
      </c>
      <c r="B1720" s="2" t="s">
        <v>848</v>
      </c>
      <c r="C1720" s="2" t="s">
        <v>849</v>
      </c>
      <c r="D1720" s="2" t="s">
        <v>48</v>
      </c>
      <c r="E1720" s="2" t="s">
        <v>850</v>
      </c>
      <c r="F1720" s="2" t="s">
        <v>851</v>
      </c>
      <c r="G1720" s="2" t="s">
        <v>852</v>
      </c>
      <c r="H1720" s="3" t="s">
        <v>8</v>
      </c>
      <c r="I1720" s="2" t="s">
        <v>853</v>
      </c>
      <c r="J1720" s="2" t="s">
        <v>184</v>
      </c>
      <c r="K1720" s="2" t="s">
        <v>184</v>
      </c>
      <c r="L1720" s="2" t="s">
        <v>141</v>
      </c>
      <c r="M1720" s="2">
        <v>1</v>
      </c>
      <c r="N1720" s="10" t="s">
        <v>875</v>
      </c>
    </row>
    <row r="1721" spans="1:14" x14ac:dyDescent="0.2">
      <c r="A1721" s="2">
        <v>1954</v>
      </c>
      <c r="B1721" s="2" t="s">
        <v>370</v>
      </c>
      <c r="C1721" s="2" t="s">
        <v>371</v>
      </c>
      <c r="D1721" s="2" t="s">
        <v>372</v>
      </c>
      <c r="E1721" s="2" t="s">
        <v>373</v>
      </c>
      <c r="F1721" s="2" t="s">
        <v>374</v>
      </c>
      <c r="G1721" s="2" t="s">
        <v>375</v>
      </c>
      <c r="H1721" s="3" t="s">
        <v>8</v>
      </c>
      <c r="I1721" s="2" t="s">
        <v>319</v>
      </c>
      <c r="J1721" s="2" t="s">
        <v>184</v>
      </c>
      <c r="K1721" s="2" t="s">
        <v>184</v>
      </c>
      <c r="L1721" s="2" t="s">
        <v>141</v>
      </c>
      <c r="M1721" s="2">
        <v>1</v>
      </c>
      <c r="N1721" s="10" t="s">
        <v>875</v>
      </c>
    </row>
    <row r="1722" spans="1:14" x14ac:dyDescent="0.2">
      <c r="A1722" s="2">
        <v>1987</v>
      </c>
      <c r="B1722" s="2" t="s">
        <v>1244</v>
      </c>
      <c r="C1722" s="2" t="s">
        <v>1245</v>
      </c>
      <c r="D1722" s="2" t="s">
        <v>48</v>
      </c>
      <c r="E1722" s="2" t="s">
        <v>1246</v>
      </c>
      <c r="F1722" s="2" t="s">
        <v>1247</v>
      </c>
      <c r="G1722" s="2" t="s">
        <v>1248</v>
      </c>
      <c r="H1722" s="3" t="s">
        <v>8</v>
      </c>
      <c r="I1722" s="2" t="s">
        <v>367</v>
      </c>
      <c r="J1722" s="2" t="s">
        <v>184</v>
      </c>
      <c r="K1722" s="2" t="s">
        <v>184</v>
      </c>
      <c r="L1722" s="2" t="s">
        <v>141</v>
      </c>
      <c r="M1722" s="2">
        <v>1</v>
      </c>
      <c r="N1722" s="10" t="s">
        <v>875</v>
      </c>
    </row>
    <row r="1723" spans="1:14" x14ac:dyDescent="0.2">
      <c r="A1723" s="2">
        <v>2170</v>
      </c>
      <c r="B1723" s="2" t="s">
        <v>237</v>
      </c>
      <c r="C1723" s="2" t="s">
        <v>238</v>
      </c>
      <c r="D1723" s="2" t="s">
        <v>39</v>
      </c>
      <c r="E1723" s="2" t="s">
        <v>239</v>
      </c>
      <c r="F1723" s="2" t="s">
        <v>41</v>
      </c>
      <c r="G1723" s="2" t="s">
        <v>240</v>
      </c>
      <c r="H1723" s="3" t="s">
        <v>8</v>
      </c>
      <c r="I1723" s="2" t="s">
        <v>43</v>
      </c>
      <c r="J1723" s="2" t="s">
        <v>184</v>
      </c>
      <c r="K1723" s="2" t="s">
        <v>184</v>
      </c>
      <c r="L1723" s="2" t="s">
        <v>141</v>
      </c>
      <c r="M1723" s="2">
        <v>1</v>
      </c>
      <c r="N1723" s="2" t="s">
        <v>21</v>
      </c>
    </row>
    <row r="1724" spans="1:14" x14ac:dyDescent="0.2">
      <c r="A1724" s="2">
        <v>2273</v>
      </c>
      <c r="B1724" s="2" t="s">
        <v>174</v>
      </c>
      <c r="C1724" s="2" t="s">
        <v>175</v>
      </c>
      <c r="D1724" s="2" t="s">
        <v>176</v>
      </c>
      <c r="E1724" s="2" t="s">
        <v>177</v>
      </c>
      <c r="F1724" s="2" t="s">
        <v>178</v>
      </c>
      <c r="G1724" s="2" t="s">
        <v>179</v>
      </c>
      <c r="H1724" s="3" t="s">
        <v>8</v>
      </c>
      <c r="I1724" s="2" t="s">
        <v>180</v>
      </c>
      <c r="J1724" s="2" t="s">
        <v>184</v>
      </c>
      <c r="K1724" s="2" t="s">
        <v>184</v>
      </c>
      <c r="L1724" s="2" t="s">
        <v>141</v>
      </c>
      <c r="M1724" s="2">
        <v>1</v>
      </c>
      <c r="N1724" s="2" t="s">
        <v>21</v>
      </c>
    </row>
    <row r="1725" spans="1:14" x14ac:dyDescent="0.2">
      <c r="A1725" s="2">
        <v>2505</v>
      </c>
      <c r="B1725" s="2" t="s">
        <v>46</v>
      </c>
      <c r="C1725" s="2" t="s">
        <v>47</v>
      </c>
      <c r="D1725" s="2" t="s">
        <v>48</v>
      </c>
      <c r="E1725" s="2" t="s">
        <v>49</v>
      </c>
      <c r="F1725" s="2" t="s">
        <v>50</v>
      </c>
      <c r="G1725" s="2" t="s">
        <v>51</v>
      </c>
      <c r="H1725" s="3" t="s">
        <v>8</v>
      </c>
      <c r="I1725" s="2" t="s">
        <v>52</v>
      </c>
      <c r="J1725" s="2" t="s">
        <v>184</v>
      </c>
      <c r="K1725" s="2" t="s">
        <v>184</v>
      </c>
      <c r="L1725" s="2" t="s">
        <v>141</v>
      </c>
      <c r="M1725" s="2">
        <v>1</v>
      </c>
      <c r="N1725" s="10" t="s">
        <v>875</v>
      </c>
    </row>
    <row r="1726" spans="1:14" x14ac:dyDescent="0.2">
      <c r="A1726" s="2">
        <v>1511</v>
      </c>
      <c r="B1726" s="2" t="s">
        <v>510</v>
      </c>
      <c r="C1726" s="2" t="s">
        <v>511</v>
      </c>
      <c r="D1726" s="2" t="s">
        <v>48</v>
      </c>
      <c r="E1726" s="2" t="s">
        <v>503</v>
      </c>
      <c r="F1726" s="2" t="s">
        <v>132</v>
      </c>
      <c r="G1726" s="2" t="s">
        <v>512</v>
      </c>
      <c r="H1726" s="3" t="s">
        <v>8</v>
      </c>
      <c r="I1726" s="2" t="s">
        <v>85</v>
      </c>
      <c r="J1726" s="2" t="s">
        <v>470</v>
      </c>
      <c r="K1726" s="2" t="s">
        <v>470</v>
      </c>
      <c r="L1726" s="2" t="s">
        <v>433</v>
      </c>
      <c r="M1726" s="2">
        <v>1</v>
      </c>
      <c r="N1726" s="10" t="s">
        <v>875</v>
      </c>
    </row>
    <row r="1727" spans="1:14" x14ac:dyDescent="0.2">
      <c r="A1727" s="2">
        <v>1756</v>
      </c>
      <c r="B1727" s="2" t="s">
        <v>434</v>
      </c>
      <c r="C1727" s="2" t="s">
        <v>435</v>
      </c>
      <c r="D1727" s="2" t="s">
        <v>81</v>
      </c>
      <c r="E1727" s="2" t="s">
        <v>436</v>
      </c>
      <c r="F1727" s="2" t="s">
        <v>424</v>
      </c>
      <c r="G1727" s="2" t="s">
        <v>437</v>
      </c>
      <c r="H1727" s="3" t="s">
        <v>8</v>
      </c>
      <c r="I1727" s="2" t="s">
        <v>319</v>
      </c>
      <c r="J1727" s="2" t="s">
        <v>469</v>
      </c>
      <c r="K1727" s="2" t="s">
        <v>470</v>
      </c>
      <c r="L1727" s="2" t="s">
        <v>433</v>
      </c>
      <c r="M1727" s="2">
        <v>1</v>
      </c>
      <c r="N1727" s="9" t="s">
        <v>875</v>
      </c>
    </row>
    <row r="1728" spans="1:14" x14ac:dyDescent="0.2">
      <c r="A1728" s="2">
        <v>656</v>
      </c>
      <c r="B1728" s="2" t="s">
        <v>700</v>
      </c>
      <c r="C1728" s="2" t="s">
        <v>701</v>
      </c>
      <c r="D1728" s="2" t="s">
        <v>67</v>
      </c>
      <c r="E1728" s="2" t="s">
        <v>702</v>
      </c>
      <c r="F1728" s="2" t="s">
        <v>16</v>
      </c>
      <c r="G1728" s="2" t="s">
        <v>703</v>
      </c>
      <c r="H1728" s="3" t="s">
        <v>8</v>
      </c>
      <c r="I1728" s="2" t="s">
        <v>71</v>
      </c>
      <c r="J1728" s="2" t="s">
        <v>1109</v>
      </c>
      <c r="K1728" s="2" t="s">
        <v>1110</v>
      </c>
      <c r="L1728" s="2" t="s">
        <v>243</v>
      </c>
      <c r="M1728" s="2">
        <v>1</v>
      </c>
      <c r="N1728" s="9" t="s">
        <v>875</v>
      </c>
    </row>
    <row r="1729" spans="1:14" x14ac:dyDescent="0.2">
      <c r="A1729" s="2">
        <v>2168</v>
      </c>
      <c r="B1729" s="2" t="s">
        <v>237</v>
      </c>
      <c r="C1729" s="2" t="s">
        <v>238</v>
      </c>
      <c r="D1729" s="2" t="s">
        <v>39</v>
      </c>
      <c r="E1729" s="2" t="s">
        <v>239</v>
      </c>
      <c r="F1729" s="2" t="s">
        <v>41</v>
      </c>
      <c r="G1729" s="2" t="s">
        <v>240</v>
      </c>
      <c r="H1729" s="3" t="s">
        <v>8</v>
      </c>
      <c r="I1729" s="2" t="s">
        <v>43</v>
      </c>
      <c r="J1729" s="2" t="s">
        <v>1109</v>
      </c>
      <c r="K1729" s="2" t="s">
        <v>1110</v>
      </c>
      <c r="L1729" s="2" t="s">
        <v>243</v>
      </c>
      <c r="M1729" s="2">
        <v>1</v>
      </c>
      <c r="N1729" s="10" t="s">
        <v>875</v>
      </c>
    </row>
    <row r="1730" spans="1:14" x14ac:dyDescent="0.2">
      <c r="A1730" s="2">
        <v>2255</v>
      </c>
      <c r="B1730" s="2" t="s">
        <v>203</v>
      </c>
      <c r="C1730" s="2" t="s">
        <v>204</v>
      </c>
      <c r="D1730" s="2" t="s">
        <v>176</v>
      </c>
      <c r="E1730" s="2" t="s">
        <v>205</v>
      </c>
      <c r="F1730" s="2" t="s">
        <v>206</v>
      </c>
      <c r="G1730" s="2" t="s">
        <v>207</v>
      </c>
      <c r="H1730" s="3" t="s">
        <v>8</v>
      </c>
      <c r="I1730" s="2" t="s">
        <v>180</v>
      </c>
      <c r="J1730" s="2" t="s">
        <v>1109</v>
      </c>
      <c r="K1730" s="2" t="s">
        <v>1110</v>
      </c>
      <c r="L1730" s="2" t="s">
        <v>243</v>
      </c>
      <c r="M1730" s="2">
        <v>1</v>
      </c>
      <c r="N1730" s="9" t="s">
        <v>875</v>
      </c>
    </row>
    <row r="1731" spans="1:14" x14ac:dyDescent="0.2">
      <c r="A1731" s="2">
        <v>330</v>
      </c>
      <c r="B1731" s="2" t="s">
        <v>2119</v>
      </c>
      <c r="C1731" s="2" t="s">
        <v>2120</v>
      </c>
      <c r="D1731" s="2" t="s">
        <v>48</v>
      </c>
      <c r="E1731" s="2" t="s">
        <v>2121</v>
      </c>
      <c r="F1731" s="2" t="s">
        <v>1114</v>
      </c>
      <c r="G1731" s="2" t="s">
        <v>2122</v>
      </c>
      <c r="H1731" s="3" t="s">
        <v>8</v>
      </c>
      <c r="I1731" s="2" t="s">
        <v>713</v>
      </c>
      <c r="J1731" s="2" t="s">
        <v>2123</v>
      </c>
      <c r="K1731" s="2" t="s">
        <v>153</v>
      </c>
      <c r="L1731" s="2" t="s">
        <v>155</v>
      </c>
      <c r="M1731" s="2">
        <v>1</v>
      </c>
      <c r="N1731" s="10" t="s">
        <v>875</v>
      </c>
    </row>
    <row r="1732" spans="1:14" x14ac:dyDescent="0.2">
      <c r="A1732" s="2">
        <v>639</v>
      </c>
      <c r="B1732" s="2" t="s">
        <v>694</v>
      </c>
      <c r="C1732" s="2" t="s">
        <v>695</v>
      </c>
      <c r="D1732" s="2" t="s">
        <v>372</v>
      </c>
      <c r="E1732" s="2" t="s">
        <v>696</v>
      </c>
      <c r="F1732" s="2" t="s">
        <v>697</v>
      </c>
      <c r="G1732" s="2" t="s">
        <v>698</v>
      </c>
      <c r="H1732" s="3" t="s">
        <v>8</v>
      </c>
      <c r="I1732" s="2" t="s">
        <v>319</v>
      </c>
      <c r="J1732" s="2" t="s">
        <v>876</v>
      </c>
      <c r="K1732" s="2" t="s">
        <v>153</v>
      </c>
      <c r="L1732" s="2" t="s">
        <v>155</v>
      </c>
      <c r="M1732" s="2">
        <v>1</v>
      </c>
      <c r="N1732" s="10" t="s">
        <v>875</v>
      </c>
    </row>
    <row r="1733" spans="1:14" x14ac:dyDescent="0.2">
      <c r="A1733" s="2">
        <v>641</v>
      </c>
      <c r="B1733" s="2" t="s">
        <v>694</v>
      </c>
      <c r="C1733" s="2" t="s">
        <v>695</v>
      </c>
      <c r="D1733" s="2" t="s">
        <v>372</v>
      </c>
      <c r="E1733" s="2" t="s">
        <v>696</v>
      </c>
      <c r="F1733" s="2" t="s">
        <v>697</v>
      </c>
      <c r="G1733" s="2" t="s">
        <v>698</v>
      </c>
      <c r="H1733" s="3" t="s">
        <v>8</v>
      </c>
      <c r="I1733" s="2" t="s">
        <v>319</v>
      </c>
      <c r="J1733" s="2" t="s">
        <v>1911</v>
      </c>
      <c r="K1733" s="2" t="s">
        <v>153</v>
      </c>
      <c r="L1733" s="2" t="s">
        <v>155</v>
      </c>
      <c r="M1733" s="2">
        <v>1</v>
      </c>
      <c r="N1733" s="10" t="s">
        <v>875</v>
      </c>
    </row>
    <row r="1734" spans="1:14" x14ac:dyDescent="0.2">
      <c r="A1734" s="2">
        <v>1747</v>
      </c>
      <c r="B1734" s="2" t="s">
        <v>434</v>
      </c>
      <c r="C1734" s="2" t="s">
        <v>435</v>
      </c>
      <c r="D1734" s="2" t="s">
        <v>81</v>
      </c>
      <c r="E1734" s="2" t="s">
        <v>436</v>
      </c>
      <c r="F1734" s="2" t="s">
        <v>424</v>
      </c>
      <c r="G1734" s="2" t="s">
        <v>437</v>
      </c>
      <c r="H1734" s="3" t="s">
        <v>8</v>
      </c>
      <c r="I1734" s="2" t="s">
        <v>319</v>
      </c>
      <c r="J1734" s="2" t="s">
        <v>462</v>
      </c>
      <c r="K1734" s="2" t="s">
        <v>153</v>
      </c>
      <c r="L1734" s="2" t="s">
        <v>155</v>
      </c>
      <c r="M1734" s="2">
        <v>1</v>
      </c>
      <c r="N1734" s="9" t="s">
        <v>875</v>
      </c>
    </row>
    <row r="1735" spans="1:14" x14ac:dyDescent="0.2">
      <c r="A1735" s="2">
        <v>1921</v>
      </c>
      <c r="B1735" s="2" t="s">
        <v>1297</v>
      </c>
      <c r="C1735" s="2" t="s">
        <v>1298</v>
      </c>
      <c r="D1735" s="2" t="s">
        <v>123</v>
      </c>
      <c r="E1735" s="2" t="s">
        <v>1299</v>
      </c>
      <c r="F1735" s="2" t="s">
        <v>125</v>
      </c>
      <c r="G1735" s="2" t="s">
        <v>1300</v>
      </c>
      <c r="H1735" s="3" t="s">
        <v>8</v>
      </c>
      <c r="I1735" s="2" t="s">
        <v>319</v>
      </c>
      <c r="J1735" s="2" t="s">
        <v>876</v>
      </c>
      <c r="K1735" s="2" t="s">
        <v>153</v>
      </c>
      <c r="L1735" s="2" t="s">
        <v>155</v>
      </c>
      <c r="M1735" s="2">
        <v>1</v>
      </c>
      <c r="N1735" s="10" t="s">
        <v>875</v>
      </c>
    </row>
    <row r="1736" spans="1:14" x14ac:dyDescent="0.2">
      <c r="A1736" s="2">
        <v>2288</v>
      </c>
      <c r="B1736" s="2" t="s">
        <v>159</v>
      </c>
      <c r="C1736" s="2" t="s">
        <v>160</v>
      </c>
      <c r="D1736" s="2" t="s">
        <v>39</v>
      </c>
      <c r="E1736" s="2" t="s">
        <v>161</v>
      </c>
      <c r="F1736" s="2" t="s">
        <v>41</v>
      </c>
      <c r="G1736" s="2" t="s">
        <v>162</v>
      </c>
      <c r="H1736" s="3" t="s">
        <v>8</v>
      </c>
      <c r="I1736" s="2" t="s">
        <v>43</v>
      </c>
      <c r="J1736" s="2" t="s">
        <v>167</v>
      </c>
      <c r="K1736" s="2" t="s">
        <v>153</v>
      </c>
      <c r="L1736" s="2" t="s">
        <v>155</v>
      </c>
      <c r="M1736" s="2">
        <v>1</v>
      </c>
      <c r="N1736" s="2" t="s">
        <v>21</v>
      </c>
    </row>
    <row r="1737" spans="1:14" x14ac:dyDescent="0.2">
      <c r="A1737" s="2">
        <v>2458</v>
      </c>
      <c r="B1737" s="2" t="s">
        <v>953</v>
      </c>
      <c r="C1737" s="2" t="s">
        <v>954</v>
      </c>
      <c r="D1737" s="2" t="s">
        <v>67</v>
      </c>
      <c r="E1737" s="2" t="s">
        <v>955</v>
      </c>
      <c r="F1737" s="2" t="s">
        <v>69</v>
      </c>
      <c r="G1737" s="2" t="s">
        <v>956</v>
      </c>
      <c r="H1737" s="3" t="s">
        <v>8</v>
      </c>
      <c r="I1737" s="2" t="s">
        <v>71</v>
      </c>
      <c r="J1737" s="2" t="s">
        <v>876</v>
      </c>
      <c r="K1737" s="2" t="s">
        <v>153</v>
      </c>
      <c r="L1737" s="2" t="s">
        <v>155</v>
      </c>
      <c r="M1737" s="2">
        <v>1</v>
      </c>
      <c r="N1737" s="10" t="s">
        <v>875</v>
      </c>
    </row>
    <row r="1738" spans="1:14" x14ac:dyDescent="0.2">
      <c r="A1738" s="2">
        <v>2508</v>
      </c>
      <c r="B1738" s="2" t="s">
        <v>902</v>
      </c>
      <c r="C1738" s="2" t="s">
        <v>903</v>
      </c>
      <c r="D1738" s="2" t="s">
        <v>48</v>
      </c>
      <c r="E1738" s="2" t="s">
        <v>904</v>
      </c>
      <c r="F1738" s="2" t="s">
        <v>50</v>
      </c>
      <c r="G1738" s="2" t="s">
        <v>905</v>
      </c>
      <c r="H1738" s="3" t="s">
        <v>8</v>
      </c>
      <c r="I1738" s="2" t="s">
        <v>52</v>
      </c>
      <c r="J1738" s="2" t="s">
        <v>876</v>
      </c>
      <c r="K1738" s="2" t="s">
        <v>153</v>
      </c>
      <c r="L1738" s="2" t="s">
        <v>155</v>
      </c>
      <c r="M1738" s="2">
        <v>1</v>
      </c>
      <c r="N1738" s="10" t="s">
        <v>875</v>
      </c>
    </row>
    <row r="1739" spans="1:14" x14ac:dyDescent="0.2">
      <c r="A1739" s="2">
        <v>2526</v>
      </c>
      <c r="B1739" s="2" t="s">
        <v>25</v>
      </c>
      <c r="C1739" s="2" t="s">
        <v>26</v>
      </c>
      <c r="D1739" s="2" t="s">
        <v>27</v>
      </c>
      <c r="E1739" s="2" t="s">
        <v>28</v>
      </c>
      <c r="F1739" s="2" t="s">
        <v>29</v>
      </c>
      <c r="G1739" s="2" t="s">
        <v>30</v>
      </c>
      <c r="H1739" s="3" t="s">
        <v>8</v>
      </c>
      <c r="I1739" s="2" t="s">
        <v>31</v>
      </c>
      <c r="J1739" s="2" t="s">
        <v>876</v>
      </c>
      <c r="K1739" s="2" t="s">
        <v>153</v>
      </c>
      <c r="L1739" s="2" t="s">
        <v>155</v>
      </c>
      <c r="M1739" s="2">
        <v>1</v>
      </c>
      <c r="N1739" s="10" t="s">
        <v>875</v>
      </c>
    </row>
    <row r="1740" spans="1:14" x14ac:dyDescent="0.2">
      <c r="A1740" s="2">
        <v>7</v>
      </c>
      <c r="B1740" s="2" t="s">
        <v>1216</v>
      </c>
      <c r="C1740" s="2" t="s">
        <v>1217</v>
      </c>
      <c r="D1740" s="2" t="s">
        <v>48</v>
      </c>
      <c r="E1740" s="2" t="s">
        <v>1218</v>
      </c>
      <c r="F1740" s="2" t="s">
        <v>285</v>
      </c>
      <c r="G1740" s="2" t="s">
        <v>6134</v>
      </c>
      <c r="H1740" s="3" t="s">
        <v>8</v>
      </c>
      <c r="I1740" s="2" t="s">
        <v>85</v>
      </c>
      <c r="J1740" s="2" t="s">
        <v>535</v>
      </c>
      <c r="K1740" s="2" t="s">
        <v>358</v>
      </c>
      <c r="L1740" s="2" t="s">
        <v>155</v>
      </c>
      <c r="M1740" s="2">
        <v>2</v>
      </c>
      <c r="N1740" s="10" t="s">
        <v>875</v>
      </c>
    </row>
    <row r="1741" spans="1:14" x14ac:dyDescent="0.2">
      <c r="A1741" s="2">
        <v>13</v>
      </c>
      <c r="B1741" s="2" t="s">
        <v>1219</v>
      </c>
      <c r="C1741" s="2" t="s">
        <v>1220</v>
      </c>
      <c r="D1741" s="2" t="s">
        <v>48</v>
      </c>
      <c r="E1741" s="2" t="s">
        <v>1221</v>
      </c>
      <c r="F1741" s="2" t="s">
        <v>285</v>
      </c>
      <c r="G1741" s="2" t="s">
        <v>6133</v>
      </c>
      <c r="H1741" s="3" t="s">
        <v>8</v>
      </c>
      <c r="I1741" s="2" t="s">
        <v>85</v>
      </c>
      <c r="J1741" s="2" t="s">
        <v>535</v>
      </c>
      <c r="K1741" s="2" t="s">
        <v>358</v>
      </c>
      <c r="L1741" s="2" t="s">
        <v>155</v>
      </c>
      <c r="M1741" s="2">
        <v>1</v>
      </c>
      <c r="N1741" s="10" t="s">
        <v>875</v>
      </c>
    </row>
    <row r="1742" spans="1:14" x14ac:dyDescent="0.2">
      <c r="A1742" s="2">
        <v>18</v>
      </c>
      <c r="B1742" s="2" t="s">
        <v>1219</v>
      </c>
      <c r="C1742" s="2" t="s">
        <v>1220</v>
      </c>
      <c r="D1742" s="2" t="s">
        <v>48</v>
      </c>
      <c r="E1742" s="2" t="s">
        <v>1221</v>
      </c>
      <c r="F1742" s="2" t="s">
        <v>285</v>
      </c>
      <c r="G1742" s="2" t="s">
        <v>6133</v>
      </c>
      <c r="H1742" s="3" t="s">
        <v>8</v>
      </c>
      <c r="I1742" s="2" t="s">
        <v>85</v>
      </c>
      <c r="J1742" s="2" t="s">
        <v>535</v>
      </c>
      <c r="K1742" s="2" t="s">
        <v>358</v>
      </c>
      <c r="L1742" s="2" t="s">
        <v>155</v>
      </c>
      <c r="M1742" s="2">
        <v>1</v>
      </c>
      <c r="N1742" s="10" t="s">
        <v>875</v>
      </c>
    </row>
    <row r="1743" spans="1:14" x14ac:dyDescent="0.2">
      <c r="A1743" s="2">
        <v>21</v>
      </c>
      <c r="B1743" s="2" t="s">
        <v>2284</v>
      </c>
      <c r="C1743" s="2" t="s">
        <v>2285</v>
      </c>
      <c r="D1743" s="2" t="s">
        <v>48</v>
      </c>
      <c r="E1743" s="2" t="s">
        <v>2286</v>
      </c>
      <c r="F1743" s="2" t="s">
        <v>2266</v>
      </c>
      <c r="G1743" s="2" t="s">
        <v>2287</v>
      </c>
      <c r="H1743" s="3" t="s">
        <v>8</v>
      </c>
      <c r="I1743" s="2" t="s">
        <v>85</v>
      </c>
      <c r="J1743" s="2" t="s">
        <v>535</v>
      </c>
      <c r="K1743" s="2" t="s">
        <v>358</v>
      </c>
      <c r="L1743" s="2" t="s">
        <v>155</v>
      </c>
      <c r="M1743" s="2">
        <v>1</v>
      </c>
      <c r="N1743" s="10" t="s">
        <v>875</v>
      </c>
    </row>
    <row r="1744" spans="1:14" x14ac:dyDescent="0.2">
      <c r="A1744" s="2">
        <v>26</v>
      </c>
      <c r="B1744" s="2" t="s">
        <v>2284</v>
      </c>
      <c r="C1744" s="2" t="s">
        <v>2285</v>
      </c>
      <c r="D1744" s="2" t="s">
        <v>48</v>
      </c>
      <c r="E1744" s="2" t="s">
        <v>2286</v>
      </c>
      <c r="F1744" s="2" t="s">
        <v>2266</v>
      </c>
      <c r="G1744" s="2" t="s">
        <v>2287</v>
      </c>
      <c r="H1744" s="3" t="s">
        <v>8</v>
      </c>
      <c r="I1744" s="2" t="s">
        <v>85</v>
      </c>
      <c r="J1744" s="2" t="s">
        <v>535</v>
      </c>
      <c r="K1744" s="2" t="s">
        <v>358</v>
      </c>
      <c r="L1744" s="2" t="s">
        <v>155</v>
      </c>
      <c r="M1744" s="2">
        <v>1</v>
      </c>
      <c r="N1744" s="10" t="s">
        <v>875</v>
      </c>
    </row>
    <row r="1745" spans="1:14" x14ac:dyDescent="0.2">
      <c r="A1745" s="2">
        <v>37</v>
      </c>
      <c r="B1745" s="2" t="s">
        <v>2272</v>
      </c>
      <c r="C1745" s="2" t="s">
        <v>2273</v>
      </c>
      <c r="D1745" s="2" t="s">
        <v>48</v>
      </c>
      <c r="E1745" s="2" t="s">
        <v>2274</v>
      </c>
      <c r="F1745" s="2" t="s">
        <v>2266</v>
      </c>
      <c r="G1745" s="2" t="s">
        <v>2275</v>
      </c>
      <c r="H1745" s="3" t="s">
        <v>8</v>
      </c>
      <c r="I1745" s="2" t="s">
        <v>85</v>
      </c>
      <c r="J1745" s="2" t="s">
        <v>535</v>
      </c>
      <c r="K1745" s="2" t="s">
        <v>358</v>
      </c>
      <c r="L1745" s="2" t="s">
        <v>155</v>
      </c>
      <c r="M1745" s="2">
        <v>1</v>
      </c>
      <c r="N1745" s="10" t="s">
        <v>875</v>
      </c>
    </row>
    <row r="1746" spans="1:14" x14ac:dyDescent="0.2">
      <c r="A1746" s="2">
        <v>43</v>
      </c>
      <c r="B1746" s="2" t="s">
        <v>2268</v>
      </c>
      <c r="C1746" s="2" t="s">
        <v>2269</v>
      </c>
      <c r="D1746" s="2" t="s">
        <v>123</v>
      </c>
      <c r="E1746" s="2" t="s">
        <v>2270</v>
      </c>
      <c r="F1746" s="2" t="s">
        <v>325</v>
      </c>
      <c r="G1746" s="2" t="s">
        <v>2271</v>
      </c>
      <c r="H1746" s="3" t="s">
        <v>8</v>
      </c>
      <c r="I1746" s="2" t="s">
        <v>319</v>
      </c>
      <c r="J1746" s="2" t="s">
        <v>535</v>
      </c>
      <c r="K1746" s="2" t="s">
        <v>358</v>
      </c>
      <c r="L1746" s="2" t="s">
        <v>155</v>
      </c>
      <c r="M1746" s="2">
        <v>1</v>
      </c>
      <c r="N1746" s="10" t="s">
        <v>875</v>
      </c>
    </row>
    <row r="1747" spans="1:14" x14ac:dyDescent="0.2">
      <c r="A1747" s="2">
        <v>49</v>
      </c>
      <c r="B1747" s="2" t="s">
        <v>2259</v>
      </c>
      <c r="C1747" s="2" t="s">
        <v>2260</v>
      </c>
      <c r="D1747" s="2" t="s">
        <v>48</v>
      </c>
      <c r="E1747" s="2" t="s">
        <v>2261</v>
      </c>
      <c r="F1747" s="2" t="s">
        <v>1573</v>
      </c>
      <c r="G1747" s="2" t="s">
        <v>2262</v>
      </c>
      <c r="H1747" s="3" t="s">
        <v>8</v>
      </c>
      <c r="I1747" s="2" t="s">
        <v>85</v>
      </c>
      <c r="J1747" s="2" t="s">
        <v>535</v>
      </c>
      <c r="K1747" s="2" t="s">
        <v>358</v>
      </c>
      <c r="L1747" s="2" t="s">
        <v>155</v>
      </c>
      <c r="M1747" s="2">
        <v>1</v>
      </c>
      <c r="N1747" s="10" t="s">
        <v>875</v>
      </c>
    </row>
    <row r="1748" spans="1:14" x14ac:dyDescent="0.2">
      <c r="A1748" s="2">
        <v>54</v>
      </c>
      <c r="B1748" s="2" t="s">
        <v>863</v>
      </c>
      <c r="C1748" s="2" t="s">
        <v>864</v>
      </c>
      <c r="D1748" s="2" t="s">
        <v>48</v>
      </c>
      <c r="E1748" s="2" t="s">
        <v>865</v>
      </c>
      <c r="F1748" s="2" t="s">
        <v>866</v>
      </c>
      <c r="G1748" s="2" t="s">
        <v>867</v>
      </c>
      <c r="H1748" s="3" t="s">
        <v>8</v>
      </c>
      <c r="I1748" s="2" t="s">
        <v>85</v>
      </c>
      <c r="J1748" s="2" t="s">
        <v>535</v>
      </c>
      <c r="K1748" s="2" t="s">
        <v>358</v>
      </c>
      <c r="L1748" s="2" t="s">
        <v>155</v>
      </c>
      <c r="M1748" s="2">
        <v>1</v>
      </c>
      <c r="N1748" s="10" t="s">
        <v>875</v>
      </c>
    </row>
    <row r="1749" spans="1:14" x14ac:dyDescent="0.2">
      <c r="A1749" s="2">
        <v>74</v>
      </c>
      <c r="B1749" s="2" t="s">
        <v>2245</v>
      </c>
      <c r="C1749" s="2" t="s">
        <v>2246</v>
      </c>
      <c r="D1749" s="2" t="s">
        <v>48</v>
      </c>
      <c r="E1749" s="2" t="s">
        <v>2247</v>
      </c>
      <c r="F1749" s="2" t="s">
        <v>529</v>
      </c>
      <c r="G1749" s="2" t="s">
        <v>2248</v>
      </c>
      <c r="H1749" s="3" t="s">
        <v>8</v>
      </c>
      <c r="I1749" s="2" t="s">
        <v>85</v>
      </c>
      <c r="J1749" s="2" t="s">
        <v>535</v>
      </c>
      <c r="K1749" s="2" t="s">
        <v>358</v>
      </c>
      <c r="L1749" s="2" t="s">
        <v>155</v>
      </c>
      <c r="M1749" s="2">
        <v>1</v>
      </c>
      <c r="N1749" s="10" t="s">
        <v>875</v>
      </c>
    </row>
    <row r="1750" spans="1:14" x14ac:dyDescent="0.2">
      <c r="A1750" s="2">
        <v>76</v>
      </c>
      <c r="B1750" s="2" t="s">
        <v>2241</v>
      </c>
      <c r="C1750" s="2" t="s">
        <v>2242</v>
      </c>
      <c r="D1750" s="2" t="s">
        <v>48</v>
      </c>
      <c r="E1750" s="2" t="s">
        <v>2243</v>
      </c>
      <c r="F1750" s="2" t="s">
        <v>2231</v>
      </c>
      <c r="G1750" s="2" t="s">
        <v>2244</v>
      </c>
      <c r="H1750" s="3" t="s">
        <v>8</v>
      </c>
      <c r="I1750" s="2" t="s">
        <v>367</v>
      </c>
      <c r="J1750" s="2" t="s">
        <v>535</v>
      </c>
      <c r="K1750" s="2" t="s">
        <v>358</v>
      </c>
      <c r="L1750" s="2" t="s">
        <v>155</v>
      </c>
      <c r="M1750" s="2">
        <v>1</v>
      </c>
      <c r="N1750" s="10" t="s">
        <v>875</v>
      </c>
    </row>
    <row r="1751" spans="1:14" x14ac:dyDescent="0.2">
      <c r="A1751" s="2">
        <v>91</v>
      </c>
      <c r="B1751" s="2" t="s">
        <v>2228</v>
      </c>
      <c r="C1751" s="2" t="s">
        <v>2229</v>
      </c>
      <c r="D1751" s="2" t="s">
        <v>48</v>
      </c>
      <c r="E1751" s="2" t="s">
        <v>2230</v>
      </c>
      <c r="F1751" s="2" t="s">
        <v>2231</v>
      </c>
      <c r="G1751" s="2" t="s">
        <v>2232</v>
      </c>
      <c r="H1751" s="3" t="s">
        <v>8</v>
      </c>
      <c r="I1751" s="2" t="s">
        <v>367</v>
      </c>
      <c r="J1751" s="2" t="s">
        <v>535</v>
      </c>
      <c r="K1751" s="2" t="s">
        <v>358</v>
      </c>
      <c r="L1751" s="2" t="s">
        <v>155</v>
      </c>
      <c r="M1751" s="2">
        <v>1</v>
      </c>
      <c r="N1751" s="10" t="s">
        <v>875</v>
      </c>
    </row>
    <row r="1752" spans="1:14" x14ac:dyDescent="0.2">
      <c r="A1752" s="2">
        <v>111</v>
      </c>
      <c r="B1752" s="2" t="s">
        <v>2207</v>
      </c>
      <c r="C1752" s="2" t="s">
        <v>2208</v>
      </c>
      <c r="D1752" s="2" t="s">
        <v>48</v>
      </c>
      <c r="E1752" s="2" t="s">
        <v>2209</v>
      </c>
      <c r="F1752" s="2" t="s">
        <v>760</v>
      </c>
      <c r="G1752" s="2" t="s">
        <v>2210</v>
      </c>
      <c r="H1752" s="3" t="s">
        <v>8</v>
      </c>
      <c r="I1752" s="2" t="s">
        <v>367</v>
      </c>
      <c r="J1752" s="2" t="s">
        <v>535</v>
      </c>
      <c r="K1752" s="2" t="s">
        <v>358</v>
      </c>
      <c r="L1752" s="2" t="s">
        <v>155</v>
      </c>
      <c r="M1752" s="2">
        <v>1</v>
      </c>
      <c r="N1752" s="10" t="s">
        <v>875</v>
      </c>
    </row>
    <row r="1753" spans="1:14" x14ac:dyDescent="0.2">
      <c r="A1753" s="2">
        <v>126</v>
      </c>
      <c r="B1753" s="2" t="s">
        <v>2195</v>
      </c>
      <c r="C1753" s="2" t="s">
        <v>2196</v>
      </c>
      <c r="D1753" s="2" t="s">
        <v>48</v>
      </c>
      <c r="E1753" s="2" t="s">
        <v>2197</v>
      </c>
      <c r="F1753" s="2" t="s">
        <v>1247</v>
      </c>
      <c r="G1753" s="2" t="s">
        <v>2198</v>
      </c>
      <c r="H1753" s="3" t="s">
        <v>8</v>
      </c>
      <c r="I1753" s="2" t="s">
        <v>367</v>
      </c>
      <c r="J1753" s="2" t="s">
        <v>535</v>
      </c>
      <c r="K1753" s="2" t="s">
        <v>358</v>
      </c>
      <c r="L1753" s="2" t="s">
        <v>155</v>
      </c>
      <c r="M1753" s="2">
        <v>1</v>
      </c>
      <c r="N1753" s="10" t="s">
        <v>875</v>
      </c>
    </row>
    <row r="1754" spans="1:14" x14ac:dyDescent="0.2">
      <c r="A1754" s="2">
        <v>135</v>
      </c>
      <c r="B1754" s="2" t="s">
        <v>2191</v>
      </c>
      <c r="C1754" s="2" t="s">
        <v>2192</v>
      </c>
      <c r="D1754" s="2" t="s">
        <v>48</v>
      </c>
      <c r="E1754" s="2" t="s">
        <v>2193</v>
      </c>
      <c r="F1754" s="2" t="s">
        <v>842</v>
      </c>
      <c r="G1754" s="2" t="s">
        <v>2194</v>
      </c>
      <c r="H1754" s="3" t="s">
        <v>8</v>
      </c>
      <c r="I1754" s="2" t="s">
        <v>85</v>
      </c>
      <c r="J1754" s="2" t="s">
        <v>535</v>
      </c>
      <c r="K1754" s="2" t="s">
        <v>358</v>
      </c>
      <c r="L1754" s="2" t="s">
        <v>155</v>
      </c>
      <c r="M1754" s="2">
        <v>1</v>
      </c>
      <c r="N1754" s="10" t="s">
        <v>875</v>
      </c>
    </row>
    <row r="1755" spans="1:14" x14ac:dyDescent="0.2">
      <c r="A1755" s="2">
        <v>138</v>
      </c>
      <c r="B1755" s="2" t="s">
        <v>2187</v>
      </c>
      <c r="C1755" s="2" t="s">
        <v>2188</v>
      </c>
      <c r="D1755" s="2" t="s">
        <v>48</v>
      </c>
      <c r="E1755" s="2" t="s">
        <v>2189</v>
      </c>
      <c r="F1755" s="2" t="s">
        <v>842</v>
      </c>
      <c r="G1755" s="2" t="s">
        <v>2190</v>
      </c>
      <c r="H1755" s="3" t="s">
        <v>8</v>
      </c>
      <c r="I1755" s="2" t="s">
        <v>85</v>
      </c>
      <c r="J1755" s="2" t="s">
        <v>535</v>
      </c>
      <c r="K1755" s="2" t="s">
        <v>358</v>
      </c>
      <c r="L1755" s="2" t="s">
        <v>155</v>
      </c>
      <c r="M1755" s="2">
        <v>1</v>
      </c>
      <c r="N1755" s="10" t="s">
        <v>875</v>
      </c>
    </row>
    <row r="1756" spans="1:14" x14ac:dyDescent="0.2">
      <c r="A1756" s="2">
        <v>143</v>
      </c>
      <c r="B1756" s="2" t="s">
        <v>2183</v>
      </c>
      <c r="C1756" s="2" t="s">
        <v>2184</v>
      </c>
      <c r="D1756" s="2" t="s">
        <v>48</v>
      </c>
      <c r="E1756" s="2" t="s">
        <v>2185</v>
      </c>
      <c r="F1756" s="2" t="s">
        <v>842</v>
      </c>
      <c r="G1756" s="2" t="s">
        <v>2186</v>
      </c>
      <c r="H1756" s="3" t="s">
        <v>8</v>
      </c>
      <c r="I1756" s="2" t="s">
        <v>85</v>
      </c>
      <c r="J1756" s="2" t="s">
        <v>535</v>
      </c>
      <c r="K1756" s="2" t="s">
        <v>358</v>
      </c>
      <c r="L1756" s="2" t="s">
        <v>155</v>
      </c>
      <c r="M1756" s="2">
        <v>1</v>
      </c>
      <c r="N1756" s="10" t="s">
        <v>875</v>
      </c>
    </row>
    <row r="1757" spans="1:14" x14ac:dyDescent="0.2">
      <c r="A1757" s="2">
        <v>145</v>
      </c>
      <c r="B1757" s="2" t="s">
        <v>2179</v>
      </c>
      <c r="C1757" s="2" t="s">
        <v>2180</v>
      </c>
      <c r="D1757" s="2" t="s">
        <v>48</v>
      </c>
      <c r="E1757" s="2" t="s">
        <v>2181</v>
      </c>
      <c r="F1757" s="2" t="s">
        <v>842</v>
      </c>
      <c r="G1757" s="2" t="s">
        <v>2182</v>
      </c>
      <c r="H1757" s="3" t="s">
        <v>8</v>
      </c>
      <c r="I1757" s="2" t="s">
        <v>85</v>
      </c>
      <c r="J1757" s="2" t="s">
        <v>535</v>
      </c>
      <c r="K1757" s="2" t="s">
        <v>358</v>
      </c>
      <c r="L1757" s="2" t="s">
        <v>155</v>
      </c>
      <c r="M1757" s="2">
        <v>1</v>
      </c>
      <c r="N1757" s="10" t="s">
        <v>875</v>
      </c>
    </row>
    <row r="1758" spans="1:14" x14ac:dyDescent="0.2">
      <c r="A1758" s="2">
        <v>148</v>
      </c>
      <c r="B1758" s="2" t="s">
        <v>839</v>
      </c>
      <c r="C1758" s="2" t="s">
        <v>840</v>
      </c>
      <c r="D1758" s="2" t="s">
        <v>48</v>
      </c>
      <c r="E1758" s="2" t="s">
        <v>841</v>
      </c>
      <c r="F1758" s="2" t="s">
        <v>842</v>
      </c>
      <c r="G1758" s="2" t="s">
        <v>843</v>
      </c>
      <c r="H1758" s="3" t="s">
        <v>8</v>
      </c>
      <c r="I1758" s="2" t="s">
        <v>85</v>
      </c>
      <c r="J1758" s="2" t="s">
        <v>535</v>
      </c>
      <c r="K1758" s="2" t="s">
        <v>358</v>
      </c>
      <c r="L1758" s="2" t="s">
        <v>155</v>
      </c>
      <c r="M1758" s="2">
        <v>1</v>
      </c>
      <c r="N1758" s="10" t="s">
        <v>875</v>
      </c>
    </row>
    <row r="1759" spans="1:14" x14ac:dyDescent="0.2">
      <c r="A1759" s="2">
        <v>166</v>
      </c>
      <c r="B1759" s="2" t="s">
        <v>2175</v>
      </c>
      <c r="C1759" s="2" t="s">
        <v>2176</v>
      </c>
      <c r="D1759" s="2" t="s">
        <v>48</v>
      </c>
      <c r="E1759" s="2" t="s">
        <v>2177</v>
      </c>
      <c r="F1759" s="2" t="s">
        <v>842</v>
      </c>
      <c r="G1759" s="2" t="s">
        <v>2178</v>
      </c>
      <c r="H1759" s="3" t="s">
        <v>8</v>
      </c>
      <c r="I1759" s="2" t="s">
        <v>85</v>
      </c>
      <c r="J1759" s="2" t="s">
        <v>535</v>
      </c>
      <c r="K1759" s="2" t="s">
        <v>358</v>
      </c>
      <c r="L1759" s="2" t="s">
        <v>155</v>
      </c>
      <c r="M1759" s="2">
        <v>1</v>
      </c>
      <c r="N1759" s="10" t="s">
        <v>875</v>
      </c>
    </row>
    <row r="1760" spans="1:14" x14ac:dyDescent="0.2">
      <c r="A1760" s="2">
        <v>173</v>
      </c>
      <c r="B1760" s="2" t="s">
        <v>2171</v>
      </c>
      <c r="C1760" s="2" t="s">
        <v>2172</v>
      </c>
      <c r="D1760" s="2" t="s">
        <v>48</v>
      </c>
      <c r="E1760" s="2" t="s">
        <v>2173</v>
      </c>
      <c r="F1760" s="2" t="s">
        <v>285</v>
      </c>
      <c r="G1760" s="2" t="s">
        <v>2174</v>
      </c>
      <c r="H1760" s="3" t="s">
        <v>8</v>
      </c>
      <c r="I1760" s="2" t="s">
        <v>85</v>
      </c>
      <c r="J1760" s="2" t="s">
        <v>535</v>
      </c>
      <c r="K1760" s="2" t="s">
        <v>358</v>
      </c>
      <c r="L1760" s="2" t="s">
        <v>155</v>
      </c>
      <c r="M1760" s="2">
        <v>2</v>
      </c>
      <c r="N1760" s="10" t="s">
        <v>875</v>
      </c>
    </row>
    <row r="1761" spans="1:14" x14ac:dyDescent="0.2">
      <c r="A1761" s="2">
        <v>181</v>
      </c>
      <c r="B1761" s="2" t="s">
        <v>831</v>
      </c>
      <c r="C1761" s="2" t="s">
        <v>832</v>
      </c>
      <c r="D1761" s="2" t="s">
        <v>48</v>
      </c>
      <c r="E1761" s="2" t="s">
        <v>833</v>
      </c>
      <c r="F1761" s="2" t="s">
        <v>285</v>
      </c>
      <c r="G1761" s="2" t="s">
        <v>834</v>
      </c>
      <c r="H1761" s="3" t="s">
        <v>8</v>
      </c>
      <c r="I1761" s="2" t="s">
        <v>85</v>
      </c>
      <c r="J1761" s="2" t="s">
        <v>535</v>
      </c>
      <c r="K1761" s="2" t="s">
        <v>358</v>
      </c>
      <c r="L1761" s="2" t="s">
        <v>155</v>
      </c>
      <c r="M1761" s="2">
        <v>1</v>
      </c>
      <c r="N1761" s="10" t="s">
        <v>875</v>
      </c>
    </row>
    <row r="1762" spans="1:14" x14ac:dyDescent="0.2">
      <c r="A1762" s="2">
        <v>185</v>
      </c>
      <c r="B1762" s="2" t="s">
        <v>2164</v>
      </c>
      <c r="C1762" s="2" t="s">
        <v>2165</v>
      </c>
      <c r="D1762" s="2" t="s">
        <v>48</v>
      </c>
      <c r="E1762" s="2" t="s">
        <v>2166</v>
      </c>
      <c r="F1762" s="2" t="s">
        <v>285</v>
      </c>
      <c r="G1762" s="2" t="s">
        <v>2167</v>
      </c>
      <c r="H1762" s="3" t="s">
        <v>8</v>
      </c>
      <c r="I1762" s="2" t="s">
        <v>85</v>
      </c>
      <c r="J1762" s="2" t="s">
        <v>535</v>
      </c>
      <c r="K1762" s="2" t="s">
        <v>358</v>
      </c>
      <c r="L1762" s="2" t="s">
        <v>155</v>
      </c>
      <c r="M1762" s="2">
        <v>1</v>
      </c>
      <c r="N1762" s="10" t="s">
        <v>875</v>
      </c>
    </row>
    <row r="1763" spans="1:14" x14ac:dyDescent="0.2">
      <c r="A1763" s="2">
        <v>204</v>
      </c>
      <c r="B1763" s="2" t="s">
        <v>2160</v>
      </c>
      <c r="C1763" s="2" t="s">
        <v>2161</v>
      </c>
      <c r="D1763" s="2" t="s">
        <v>48</v>
      </c>
      <c r="E1763" s="2" t="s">
        <v>2162</v>
      </c>
      <c r="F1763" s="2" t="s">
        <v>285</v>
      </c>
      <c r="G1763" s="2" t="s">
        <v>2163</v>
      </c>
      <c r="H1763" s="3" t="s">
        <v>8</v>
      </c>
      <c r="I1763" s="2" t="s">
        <v>85</v>
      </c>
      <c r="J1763" s="2" t="s">
        <v>535</v>
      </c>
      <c r="K1763" s="2" t="s">
        <v>358</v>
      </c>
      <c r="L1763" s="2" t="s">
        <v>155</v>
      </c>
      <c r="M1763" s="2">
        <v>1</v>
      </c>
      <c r="N1763" s="10" t="s">
        <v>875</v>
      </c>
    </row>
    <row r="1764" spans="1:14" x14ac:dyDescent="0.2">
      <c r="A1764" s="2">
        <v>211</v>
      </c>
      <c r="B1764" s="2" t="s">
        <v>2156</v>
      </c>
      <c r="C1764" s="2" t="s">
        <v>2157</v>
      </c>
      <c r="D1764" s="2" t="s">
        <v>123</v>
      </c>
      <c r="E1764" s="2" t="s">
        <v>2158</v>
      </c>
      <c r="F1764" s="2" t="s">
        <v>125</v>
      </c>
      <c r="G1764" s="2" t="s">
        <v>2159</v>
      </c>
      <c r="H1764" s="3" t="s">
        <v>8</v>
      </c>
      <c r="I1764" s="2" t="s">
        <v>319</v>
      </c>
      <c r="J1764" s="2" t="s">
        <v>535</v>
      </c>
      <c r="K1764" s="2" t="s">
        <v>358</v>
      </c>
      <c r="L1764" s="2" t="s">
        <v>155</v>
      </c>
      <c r="M1764" s="2">
        <v>1</v>
      </c>
      <c r="N1764" s="10" t="s">
        <v>875</v>
      </c>
    </row>
    <row r="1765" spans="1:14" x14ac:dyDescent="0.2">
      <c r="A1765" s="2">
        <v>265</v>
      </c>
      <c r="B1765" s="2" t="s">
        <v>817</v>
      </c>
      <c r="C1765" s="2" t="s">
        <v>818</v>
      </c>
      <c r="D1765" s="2" t="s">
        <v>67</v>
      </c>
      <c r="E1765" s="2" t="s">
        <v>819</v>
      </c>
      <c r="F1765" s="2" t="s">
        <v>597</v>
      </c>
      <c r="G1765" s="2" t="s">
        <v>820</v>
      </c>
      <c r="H1765" s="3" t="s">
        <v>8</v>
      </c>
      <c r="I1765" s="2" t="s">
        <v>71</v>
      </c>
      <c r="J1765" s="2" t="s">
        <v>535</v>
      </c>
      <c r="K1765" s="2" t="s">
        <v>358</v>
      </c>
      <c r="L1765" s="2" t="s">
        <v>155</v>
      </c>
      <c r="M1765" s="2">
        <v>1</v>
      </c>
      <c r="N1765" s="10" t="s">
        <v>875</v>
      </c>
    </row>
    <row r="1766" spans="1:14" x14ac:dyDescent="0.2">
      <c r="A1766" s="2">
        <v>274</v>
      </c>
      <c r="B1766" s="2" t="s">
        <v>2148</v>
      </c>
      <c r="C1766" s="2" t="s">
        <v>2149</v>
      </c>
      <c r="D1766" s="2" t="s">
        <v>48</v>
      </c>
      <c r="E1766" s="2" t="s">
        <v>2150</v>
      </c>
      <c r="F1766" s="2" t="s">
        <v>924</v>
      </c>
      <c r="G1766" s="2" t="s">
        <v>2151</v>
      </c>
      <c r="H1766" s="3" t="s">
        <v>8</v>
      </c>
      <c r="I1766" s="2" t="s">
        <v>85</v>
      </c>
      <c r="J1766" s="2" t="s">
        <v>535</v>
      </c>
      <c r="K1766" s="2" t="s">
        <v>358</v>
      </c>
      <c r="L1766" s="2" t="s">
        <v>155</v>
      </c>
      <c r="M1766" s="2">
        <v>1</v>
      </c>
      <c r="N1766" s="10" t="s">
        <v>875</v>
      </c>
    </row>
    <row r="1767" spans="1:14" x14ac:dyDescent="0.2">
      <c r="A1767" s="2">
        <v>285</v>
      </c>
      <c r="B1767" s="2" t="s">
        <v>2152</v>
      </c>
      <c r="C1767" s="2" t="s">
        <v>2153</v>
      </c>
      <c r="D1767" s="2" t="s">
        <v>123</v>
      </c>
      <c r="E1767" s="2" t="s">
        <v>2154</v>
      </c>
      <c r="F1767" s="2" t="s">
        <v>125</v>
      </c>
      <c r="G1767" s="2" t="s">
        <v>2155</v>
      </c>
      <c r="H1767" s="3" t="s">
        <v>8</v>
      </c>
      <c r="I1767" s="2" t="s">
        <v>319</v>
      </c>
      <c r="J1767" s="2" t="s">
        <v>535</v>
      </c>
      <c r="K1767" s="2" t="s">
        <v>358</v>
      </c>
      <c r="L1767" s="2" t="s">
        <v>155</v>
      </c>
      <c r="M1767" s="2">
        <v>1</v>
      </c>
      <c r="N1767" s="10" t="s">
        <v>875</v>
      </c>
    </row>
    <row r="1768" spans="1:14" x14ac:dyDescent="0.2">
      <c r="A1768" s="2">
        <v>293</v>
      </c>
      <c r="B1768" s="2" t="s">
        <v>2152</v>
      </c>
      <c r="C1768" s="2" t="s">
        <v>2153</v>
      </c>
      <c r="D1768" s="2" t="s">
        <v>123</v>
      </c>
      <c r="E1768" s="2" t="s">
        <v>2154</v>
      </c>
      <c r="F1768" s="2" t="s">
        <v>125</v>
      </c>
      <c r="G1768" s="2" t="s">
        <v>2155</v>
      </c>
      <c r="H1768" s="3" t="s">
        <v>8</v>
      </c>
      <c r="I1768" s="2" t="s">
        <v>319</v>
      </c>
      <c r="J1768" s="2" t="s">
        <v>535</v>
      </c>
      <c r="K1768" s="2" t="s">
        <v>358</v>
      </c>
      <c r="L1768" s="2" t="s">
        <v>155</v>
      </c>
      <c r="M1768" s="2">
        <v>1</v>
      </c>
      <c r="N1768" s="10" t="s">
        <v>875</v>
      </c>
    </row>
    <row r="1769" spans="1:14" x14ac:dyDescent="0.2">
      <c r="A1769" s="2">
        <v>299</v>
      </c>
      <c r="B1769" s="2" t="s">
        <v>808</v>
      </c>
      <c r="C1769" s="2" t="s">
        <v>809</v>
      </c>
      <c r="D1769" s="2" t="s">
        <v>67</v>
      </c>
      <c r="E1769" s="2" t="s">
        <v>810</v>
      </c>
      <c r="F1769" s="2" t="s">
        <v>597</v>
      </c>
      <c r="G1769" s="2" t="s">
        <v>811</v>
      </c>
      <c r="H1769" s="3" t="s">
        <v>8</v>
      </c>
      <c r="I1769" s="2" t="s">
        <v>71</v>
      </c>
      <c r="J1769" s="2" t="s">
        <v>535</v>
      </c>
      <c r="K1769" s="2" t="s">
        <v>358</v>
      </c>
      <c r="L1769" s="2" t="s">
        <v>155</v>
      </c>
      <c r="M1769" s="2">
        <v>1</v>
      </c>
      <c r="N1769" s="10" t="s">
        <v>875</v>
      </c>
    </row>
    <row r="1770" spans="1:14" x14ac:dyDescent="0.2">
      <c r="A1770" s="2">
        <v>303</v>
      </c>
      <c r="B1770" s="2" t="s">
        <v>2140</v>
      </c>
      <c r="C1770" s="2" t="s">
        <v>2141</v>
      </c>
      <c r="D1770" s="2" t="s">
        <v>67</v>
      </c>
      <c r="E1770" s="2" t="s">
        <v>2142</v>
      </c>
      <c r="F1770" s="2" t="s">
        <v>597</v>
      </c>
      <c r="G1770" s="2" t="s">
        <v>2143</v>
      </c>
      <c r="H1770" s="3" t="s">
        <v>8</v>
      </c>
      <c r="I1770" s="2" t="s">
        <v>71</v>
      </c>
      <c r="J1770" s="2" t="s">
        <v>535</v>
      </c>
      <c r="K1770" s="2" t="s">
        <v>358</v>
      </c>
      <c r="L1770" s="2" t="s">
        <v>155</v>
      </c>
      <c r="M1770" s="2">
        <v>1</v>
      </c>
      <c r="N1770" s="10" t="s">
        <v>875</v>
      </c>
    </row>
    <row r="1771" spans="1:14" x14ac:dyDescent="0.2">
      <c r="A1771" s="2">
        <v>308</v>
      </c>
      <c r="B1771" s="2" t="s">
        <v>2144</v>
      </c>
      <c r="C1771" s="2" t="s">
        <v>2145</v>
      </c>
      <c r="D1771" s="2" t="s">
        <v>48</v>
      </c>
      <c r="E1771" s="2" t="s">
        <v>2146</v>
      </c>
      <c r="F1771" s="2" t="s">
        <v>924</v>
      </c>
      <c r="G1771" s="2" t="s">
        <v>2147</v>
      </c>
      <c r="H1771" s="3" t="s">
        <v>8</v>
      </c>
      <c r="I1771" s="2" t="s">
        <v>85</v>
      </c>
      <c r="J1771" s="2" t="s">
        <v>535</v>
      </c>
      <c r="K1771" s="2" t="s">
        <v>358</v>
      </c>
      <c r="L1771" s="2" t="s">
        <v>155</v>
      </c>
      <c r="M1771" s="2">
        <v>1</v>
      </c>
      <c r="N1771" s="10" t="s">
        <v>875</v>
      </c>
    </row>
    <row r="1772" spans="1:14" x14ac:dyDescent="0.2">
      <c r="A1772" s="2">
        <v>313</v>
      </c>
      <c r="B1772" s="2" t="s">
        <v>2136</v>
      </c>
      <c r="C1772" s="2" t="s">
        <v>2137</v>
      </c>
      <c r="D1772" s="2" t="s">
        <v>48</v>
      </c>
      <c r="E1772" s="2" t="s">
        <v>2138</v>
      </c>
      <c r="F1772" s="2" t="s">
        <v>924</v>
      </c>
      <c r="G1772" s="2" t="s">
        <v>2139</v>
      </c>
      <c r="H1772" s="3" t="s">
        <v>8</v>
      </c>
      <c r="I1772" s="2" t="s">
        <v>85</v>
      </c>
      <c r="J1772" s="2" t="s">
        <v>535</v>
      </c>
      <c r="K1772" s="2" t="s">
        <v>358</v>
      </c>
      <c r="L1772" s="2" t="s">
        <v>155</v>
      </c>
      <c r="M1772" s="2">
        <v>1</v>
      </c>
      <c r="N1772" s="10" t="s">
        <v>875</v>
      </c>
    </row>
    <row r="1773" spans="1:14" x14ac:dyDescent="0.2">
      <c r="A1773" s="2">
        <v>316</v>
      </c>
      <c r="B1773" s="2" t="s">
        <v>2132</v>
      </c>
      <c r="C1773" s="2" t="s">
        <v>2133</v>
      </c>
      <c r="D1773" s="2" t="s">
        <v>48</v>
      </c>
      <c r="E1773" s="2" t="s">
        <v>2134</v>
      </c>
      <c r="F1773" s="2" t="s">
        <v>924</v>
      </c>
      <c r="G1773" s="2" t="s">
        <v>2135</v>
      </c>
      <c r="H1773" s="3" t="s">
        <v>8</v>
      </c>
      <c r="I1773" s="2" t="s">
        <v>85</v>
      </c>
      <c r="J1773" s="2" t="s">
        <v>535</v>
      </c>
      <c r="K1773" s="2" t="s">
        <v>358</v>
      </c>
      <c r="L1773" s="2" t="s">
        <v>155</v>
      </c>
      <c r="M1773" s="2">
        <v>1</v>
      </c>
      <c r="N1773" s="10" t="s">
        <v>875</v>
      </c>
    </row>
    <row r="1774" spans="1:14" x14ac:dyDescent="0.2">
      <c r="A1774" s="2">
        <v>333</v>
      </c>
      <c r="B1774" s="2" t="s">
        <v>2115</v>
      </c>
      <c r="C1774" s="2" t="s">
        <v>2116</v>
      </c>
      <c r="D1774" s="2" t="s">
        <v>123</v>
      </c>
      <c r="E1774" s="2" t="s">
        <v>2117</v>
      </c>
      <c r="F1774" s="2" t="s">
        <v>607</v>
      </c>
      <c r="G1774" s="2" t="s">
        <v>2118</v>
      </c>
      <c r="H1774" s="3" t="s">
        <v>8</v>
      </c>
      <c r="I1774" s="2" t="s">
        <v>319</v>
      </c>
      <c r="J1774" s="2" t="s">
        <v>535</v>
      </c>
      <c r="K1774" s="2" t="s">
        <v>358</v>
      </c>
      <c r="L1774" s="2" t="s">
        <v>155</v>
      </c>
      <c r="M1774" s="2">
        <v>1</v>
      </c>
      <c r="N1774" s="10" t="s">
        <v>875</v>
      </c>
    </row>
    <row r="1775" spans="1:14" x14ac:dyDescent="0.2">
      <c r="A1775" s="2">
        <v>344</v>
      </c>
      <c r="B1775" s="2" t="s">
        <v>2107</v>
      </c>
      <c r="C1775" s="2" t="s">
        <v>2108</v>
      </c>
      <c r="D1775" s="2" t="s">
        <v>123</v>
      </c>
      <c r="E1775" s="2" t="s">
        <v>2109</v>
      </c>
      <c r="F1775" s="2" t="s">
        <v>1417</v>
      </c>
      <c r="G1775" s="2" t="s">
        <v>2110</v>
      </c>
      <c r="H1775" s="3" t="s">
        <v>8</v>
      </c>
      <c r="I1775" s="2" t="s">
        <v>319</v>
      </c>
      <c r="J1775" s="2" t="s">
        <v>535</v>
      </c>
      <c r="K1775" s="2" t="s">
        <v>358</v>
      </c>
      <c r="L1775" s="2" t="s">
        <v>155</v>
      </c>
      <c r="M1775" s="2">
        <v>1</v>
      </c>
      <c r="N1775" s="10" t="s">
        <v>875</v>
      </c>
    </row>
    <row r="1776" spans="1:14" x14ac:dyDescent="0.2">
      <c r="A1776" s="2">
        <v>351</v>
      </c>
      <c r="B1776" s="2" t="s">
        <v>2103</v>
      </c>
      <c r="C1776" s="2" t="s">
        <v>2104</v>
      </c>
      <c r="D1776" s="2" t="s">
        <v>123</v>
      </c>
      <c r="E1776" s="2" t="s">
        <v>2105</v>
      </c>
      <c r="F1776" s="2" t="s">
        <v>424</v>
      </c>
      <c r="G1776" s="2" t="s">
        <v>2106</v>
      </c>
      <c r="H1776" s="3" t="s">
        <v>8</v>
      </c>
      <c r="I1776" s="2" t="s">
        <v>319</v>
      </c>
      <c r="J1776" s="2" t="s">
        <v>535</v>
      </c>
      <c r="K1776" s="2" t="s">
        <v>358</v>
      </c>
      <c r="L1776" s="2" t="s">
        <v>155</v>
      </c>
      <c r="M1776" s="2">
        <v>1</v>
      </c>
      <c r="N1776" s="10" t="s">
        <v>875</v>
      </c>
    </row>
    <row r="1777" spans="1:14" x14ac:dyDescent="0.2">
      <c r="A1777" s="2">
        <v>370</v>
      </c>
      <c r="B1777" s="2" t="s">
        <v>2095</v>
      </c>
      <c r="C1777" s="2" t="s">
        <v>2096</v>
      </c>
      <c r="D1777" s="2" t="s">
        <v>315</v>
      </c>
      <c r="E1777" s="2" t="s">
        <v>2097</v>
      </c>
      <c r="F1777" s="2" t="s">
        <v>317</v>
      </c>
      <c r="G1777" s="2" t="s">
        <v>2098</v>
      </c>
      <c r="H1777" s="3" t="s">
        <v>8</v>
      </c>
      <c r="I1777" s="2" t="s">
        <v>319</v>
      </c>
      <c r="J1777" s="2" t="s">
        <v>535</v>
      </c>
      <c r="K1777" s="2" t="s">
        <v>358</v>
      </c>
      <c r="L1777" s="2" t="s">
        <v>155</v>
      </c>
      <c r="M1777" s="2">
        <v>1</v>
      </c>
      <c r="N1777" s="10" t="s">
        <v>875</v>
      </c>
    </row>
    <row r="1778" spans="1:14" x14ac:dyDescent="0.2">
      <c r="A1778" s="2">
        <v>403</v>
      </c>
      <c r="B1778" s="2" t="s">
        <v>2070</v>
      </c>
      <c r="C1778" s="2" t="s">
        <v>2071</v>
      </c>
      <c r="D1778" s="2" t="s">
        <v>48</v>
      </c>
      <c r="E1778" s="2" t="s">
        <v>2072</v>
      </c>
      <c r="F1778" s="2" t="s">
        <v>621</v>
      </c>
      <c r="G1778" s="2" t="s">
        <v>2073</v>
      </c>
      <c r="H1778" s="3" t="s">
        <v>8</v>
      </c>
      <c r="I1778" s="2" t="s">
        <v>85</v>
      </c>
      <c r="J1778" s="2" t="s">
        <v>535</v>
      </c>
      <c r="K1778" s="2" t="s">
        <v>358</v>
      </c>
      <c r="L1778" s="2" t="s">
        <v>155</v>
      </c>
      <c r="M1778" s="2">
        <v>1</v>
      </c>
      <c r="N1778" s="10" t="s">
        <v>875</v>
      </c>
    </row>
    <row r="1779" spans="1:14" x14ac:dyDescent="0.2">
      <c r="A1779" s="2">
        <v>409</v>
      </c>
      <c r="B1779" s="2" t="s">
        <v>783</v>
      </c>
      <c r="C1779" s="2" t="s">
        <v>784</v>
      </c>
      <c r="D1779" s="2" t="s">
        <v>48</v>
      </c>
      <c r="E1779" s="2" t="s">
        <v>785</v>
      </c>
      <c r="F1779" s="2" t="s">
        <v>786</v>
      </c>
      <c r="G1779" s="2" t="s">
        <v>787</v>
      </c>
      <c r="H1779" s="3" t="s">
        <v>8</v>
      </c>
      <c r="I1779" s="2" t="s">
        <v>367</v>
      </c>
      <c r="J1779" s="2" t="s">
        <v>535</v>
      </c>
      <c r="K1779" s="2" t="s">
        <v>358</v>
      </c>
      <c r="L1779" s="2" t="s">
        <v>155</v>
      </c>
      <c r="M1779" s="2">
        <v>1</v>
      </c>
      <c r="N1779" s="10" t="s">
        <v>875</v>
      </c>
    </row>
    <row r="1780" spans="1:14" x14ac:dyDescent="0.2">
      <c r="A1780" s="2">
        <v>428</v>
      </c>
      <c r="B1780" s="2" t="s">
        <v>2047</v>
      </c>
      <c r="C1780" s="2" t="s">
        <v>2048</v>
      </c>
      <c r="D1780" s="2" t="s">
        <v>48</v>
      </c>
      <c r="E1780" s="2" t="s">
        <v>2049</v>
      </c>
      <c r="F1780" s="2" t="s">
        <v>777</v>
      </c>
      <c r="G1780" s="2" t="s">
        <v>2050</v>
      </c>
      <c r="H1780" s="3" t="s">
        <v>8</v>
      </c>
      <c r="I1780" s="2" t="s">
        <v>85</v>
      </c>
      <c r="J1780" s="2" t="s">
        <v>535</v>
      </c>
      <c r="K1780" s="2" t="s">
        <v>358</v>
      </c>
      <c r="L1780" s="2" t="s">
        <v>155</v>
      </c>
      <c r="M1780" s="2">
        <v>1</v>
      </c>
      <c r="N1780" s="10" t="s">
        <v>875</v>
      </c>
    </row>
    <row r="1781" spans="1:14" x14ac:dyDescent="0.2">
      <c r="A1781" s="2">
        <v>437</v>
      </c>
      <c r="B1781" s="2" t="s">
        <v>2043</v>
      </c>
      <c r="C1781" s="2" t="s">
        <v>2044</v>
      </c>
      <c r="D1781" s="2" t="s">
        <v>48</v>
      </c>
      <c r="E1781" s="2" t="s">
        <v>2045</v>
      </c>
      <c r="F1781" s="2" t="s">
        <v>765</v>
      </c>
      <c r="G1781" s="2" t="s">
        <v>2046</v>
      </c>
      <c r="H1781" s="3" t="s">
        <v>8</v>
      </c>
      <c r="I1781" s="2" t="s">
        <v>85</v>
      </c>
      <c r="J1781" s="2" t="s">
        <v>535</v>
      </c>
      <c r="K1781" s="2" t="s">
        <v>358</v>
      </c>
      <c r="L1781" s="2" t="s">
        <v>155</v>
      </c>
      <c r="M1781" s="2">
        <v>1</v>
      </c>
      <c r="N1781" s="10" t="s">
        <v>875</v>
      </c>
    </row>
    <row r="1782" spans="1:14" x14ac:dyDescent="0.2">
      <c r="A1782" s="2">
        <v>447</v>
      </c>
      <c r="B1782" s="2" t="s">
        <v>767</v>
      </c>
      <c r="C1782" s="2" t="s">
        <v>768</v>
      </c>
      <c r="D1782" s="2" t="s">
        <v>48</v>
      </c>
      <c r="E1782" s="2" t="s">
        <v>769</v>
      </c>
      <c r="F1782" s="2" t="s">
        <v>770</v>
      </c>
      <c r="G1782" s="2" t="s">
        <v>766</v>
      </c>
      <c r="H1782" s="3" t="s">
        <v>8</v>
      </c>
      <c r="I1782" s="2" t="s">
        <v>367</v>
      </c>
      <c r="J1782" s="2" t="s">
        <v>535</v>
      </c>
      <c r="K1782" s="2" t="s">
        <v>358</v>
      </c>
      <c r="L1782" s="2" t="s">
        <v>155</v>
      </c>
      <c r="M1782" s="2">
        <v>1</v>
      </c>
      <c r="N1782" s="10" t="s">
        <v>875</v>
      </c>
    </row>
    <row r="1783" spans="1:14" x14ac:dyDescent="0.2">
      <c r="A1783" s="2">
        <v>451</v>
      </c>
      <c r="B1783" s="2" t="s">
        <v>2039</v>
      </c>
      <c r="C1783" s="2" t="s">
        <v>2040</v>
      </c>
      <c r="D1783" s="2" t="s">
        <v>48</v>
      </c>
      <c r="E1783" s="2" t="s">
        <v>2041</v>
      </c>
      <c r="F1783" s="2" t="s">
        <v>765</v>
      </c>
      <c r="G1783" s="2" t="s">
        <v>2042</v>
      </c>
      <c r="H1783" s="3" t="s">
        <v>8</v>
      </c>
      <c r="I1783" s="2" t="s">
        <v>85</v>
      </c>
      <c r="J1783" s="2" t="s">
        <v>535</v>
      </c>
      <c r="K1783" s="2" t="s">
        <v>358</v>
      </c>
      <c r="L1783" s="2" t="s">
        <v>155</v>
      </c>
      <c r="M1783" s="2">
        <v>1</v>
      </c>
      <c r="N1783" s="10" t="s">
        <v>875</v>
      </c>
    </row>
    <row r="1784" spans="1:14" x14ac:dyDescent="0.2">
      <c r="A1784" s="2">
        <v>456</v>
      </c>
      <c r="B1784" s="2" t="s">
        <v>757</v>
      </c>
      <c r="C1784" s="2" t="s">
        <v>758</v>
      </c>
      <c r="D1784" s="2" t="s">
        <v>48</v>
      </c>
      <c r="E1784" s="2" t="s">
        <v>759</v>
      </c>
      <c r="F1784" s="2" t="s">
        <v>760</v>
      </c>
      <c r="G1784" s="2" t="s">
        <v>761</v>
      </c>
      <c r="H1784" s="3" t="s">
        <v>8</v>
      </c>
      <c r="I1784" s="2" t="s">
        <v>367</v>
      </c>
      <c r="J1784" s="2" t="s">
        <v>535</v>
      </c>
      <c r="K1784" s="2" t="s">
        <v>358</v>
      </c>
      <c r="L1784" s="2" t="s">
        <v>155</v>
      </c>
      <c r="M1784" s="2">
        <v>1</v>
      </c>
      <c r="N1784" s="10" t="s">
        <v>875</v>
      </c>
    </row>
    <row r="1785" spans="1:14" x14ac:dyDescent="0.2">
      <c r="A1785" s="2">
        <v>463</v>
      </c>
      <c r="B1785" s="2" t="s">
        <v>2035</v>
      </c>
      <c r="C1785" s="2" t="s">
        <v>2036</v>
      </c>
      <c r="D1785" s="2" t="s">
        <v>48</v>
      </c>
      <c r="E1785" s="2" t="s">
        <v>2037</v>
      </c>
      <c r="F1785" s="2" t="s">
        <v>765</v>
      </c>
      <c r="G1785" s="2" t="s">
        <v>2038</v>
      </c>
      <c r="H1785" s="3" t="s">
        <v>8</v>
      </c>
      <c r="I1785" s="2" t="s">
        <v>85</v>
      </c>
      <c r="J1785" s="2" t="s">
        <v>535</v>
      </c>
      <c r="K1785" s="2" t="s">
        <v>358</v>
      </c>
      <c r="L1785" s="2" t="s">
        <v>155</v>
      </c>
      <c r="M1785" s="2">
        <v>2</v>
      </c>
      <c r="N1785" s="10" t="s">
        <v>875</v>
      </c>
    </row>
    <row r="1786" spans="1:14" x14ac:dyDescent="0.2">
      <c r="A1786" s="2">
        <v>478</v>
      </c>
      <c r="B1786" s="2" t="s">
        <v>2026</v>
      </c>
      <c r="C1786" s="2" t="s">
        <v>2027</v>
      </c>
      <c r="D1786" s="2" t="s">
        <v>67</v>
      </c>
      <c r="E1786" s="2" t="s">
        <v>2028</v>
      </c>
      <c r="F1786" s="2" t="s">
        <v>2029</v>
      </c>
      <c r="G1786" s="2" t="s">
        <v>2030</v>
      </c>
      <c r="H1786" s="3" t="s">
        <v>8</v>
      </c>
      <c r="I1786" s="2" t="s">
        <v>71</v>
      </c>
      <c r="J1786" s="2" t="s">
        <v>535</v>
      </c>
      <c r="K1786" s="2" t="s">
        <v>358</v>
      </c>
      <c r="L1786" s="2" t="s">
        <v>155</v>
      </c>
      <c r="M1786" s="2">
        <v>1</v>
      </c>
      <c r="N1786" s="10" t="s">
        <v>875</v>
      </c>
    </row>
    <row r="1787" spans="1:14" x14ac:dyDescent="0.2">
      <c r="A1787" s="2">
        <v>484</v>
      </c>
      <c r="B1787" s="2" t="s">
        <v>2021</v>
      </c>
      <c r="C1787" s="2" t="s">
        <v>2022</v>
      </c>
      <c r="D1787" s="2" t="s">
        <v>67</v>
      </c>
      <c r="E1787" s="2" t="s">
        <v>2023</v>
      </c>
      <c r="F1787" s="2" t="s">
        <v>2024</v>
      </c>
      <c r="G1787" s="2" t="s">
        <v>2025</v>
      </c>
      <c r="H1787" s="3" t="s">
        <v>8</v>
      </c>
      <c r="I1787" s="2" t="s">
        <v>71</v>
      </c>
      <c r="J1787" s="2" t="s">
        <v>535</v>
      </c>
      <c r="K1787" s="2" t="s">
        <v>358</v>
      </c>
      <c r="L1787" s="2" t="s">
        <v>155</v>
      </c>
      <c r="M1787" s="2">
        <v>1</v>
      </c>
      <c r="N1787" s="10" t="s">
        <v>875</v>
      </c>
    </row>
    <row r="1788" spans="1:14" x14ac:dyDescent="0.2">
      <c r="A1788" s="2">
        <v>488</v>
      </c>
      <c r="B1788" s="2" t="s">
        <v>2017</v>
      </c>
      <c r="C1788" s="2" t="s">
        <v>2018</v>
      </c>
      <c r="D1788" s="2" t="s">
        <v>67</v>
      </c>
      <c r="E1788" s="2" t="s">
        <v>2019</v>
      </c>
      <c r="F1788" s="2" t="s">
        <v>69</v>
      </c>
      <c r="G1788" s="2" t="s">
        <v>2020</v>
      </c>
      <c r="H1788" s="3" t="s">
        <v>8</v>
      </c>
      <c r="I1788" s="2" t="s">
        <v>71</v>
      </c>
      <c r="J1788" s="2" t="s">
        <v>535</v>
      </c>
      <c r="K1788" s="2" t="s">
        <v>358</v>
      </c>
      <c r="L1788" s="2" t="s">
        <v>155</v>
      </c>
      <c r="M1788" s="2">
        <v>1</v>
      </c>
      <c r="N1788" s="10" t="s">
        <v>875</v>
      </c>
    </row>
    <row r="1789" spans="1:14" x14ac:dyDescent="0.2">
      <c r="A1789" s="2">
        <v>496</v>
      </c>
      <c r="B1789" s="2" t="s">
        <v>2012</v>
      </c>
      <c r="C1789" s="2" t="s">
        <v>2013</v>
      </c>
      <c r="D1789" s="2" t="s">
        <v>27</v>
      </c>
      <c r="E1789" s="2" t="s">
        <v>2014</v>
      </c>
      <c r="F1789" s="2" t="s">
        <v>2015</v>
      </c>
      <c r="G1789" s="2" t="s">
        <v>2016</v>
      </c>
      <c r="H1789" s="3" t="s">
        <v>8</v>
      </c>
      <c r="I1789" s="2" t="s">
        <v>71</v>
      </c>
      <c r="J1789" s="2" t="s">
        <v>535</v>
      </c>
      <c r="K1789" s="2" t="s">
        <v>358</v>
      </c>
      <c r="L1789" s="2" t="s">
        <v>155</v>
      </c>
      <c r="M1789" s="2">
        <v>1</v>
      </c>
      <c r="N1789" s="10" t="s">
        <v>875</v>
      </c>
    </row>
    <row r="1790" spans="1:14" x14ac:dyDescent="0.2">
      <c r="A1790" s="2">
        <v>511</v>
      </c>
      <c r="B1790" s="2" t="s">
        <v>2004</v>
      </c>
      <c r="C1790" s="2" t="s">
        <v>2005</v>
      </c>
      <c r="D1790" s="2" t="s">
        <v>27</v>
      </c>
      <c r="E1790" s="2" t="s">
        <v>2006</v>
      </c>
      <c r="F1790" s="2" t="s">
        <v>742</v>
      </c>
      <c r="G1790" s="2" t="s">
        <v>2007</v>
      </c>
      <c r="H1790" s="3" t="s">
        <v>8</v>
      </c>
      <c r="I1790" s="2" t="s">
        <v>71</v>
      </c>
      <c r="J1790" s="2" t="s">
        <v>535</v>
      </c>
      <c r="K1790" s="2" t="s">
        <v>358</v>
      </c>
      <c r="L1790" s="2" t="s">
        <v>155</v>
      </c>
      <c r="M1790" s="2">
        <v>1</v>
      </c>
      <c r="N1790" s="10" t="s">
        <v>875</v>
      </c>
    </row>
    <row r="1791" spans="1:14" x14ac:dyDescent="0.2">
      <c r="A1791" s="2">
        <v>512</v>
      </c>
      <c r="B1791" s="2" t="s">
        <v>2000</v>
      </c>
      <c r="C1791" s="2" t="s">
        <v>2001</v>
      </c>
      <c r="D1791" s="2" t="s">
        <v>67</v>
      </c>
      <c r="E1791" s="2" t="s">
        <v>2002</v>
      </c>
      <c r="F1791" s="2" t="s">
        <v>484</v>
      </c>
      <c r="G1791" s="2" t="s">
        <v>2003</v>
      </c>
      <c r="H1791" s="3" t="s">
        <v>8</v>
      </c>
      <c r="I1791" s="2" t="s">
        <v>713</v>
      </c>
      <c r="J1791" s="2" t="s">
        <v>535</v>
      </c>
      <c r="K1791" s="2" t="s">
        <v>358</v>
      </c>
      <c r="L1791" s="2" t="s">
        <v>155</v>
      </c>
      <c r="M1791" s="2">
        <v>1</v>
      </c>
      <c r="N1791" s="10" t="s">
        <v>875</v>
      </c>
    </row>
    <row r="1792" spans="1:14" x14ac:dyDescent="0.2">
      <c r="A1792" s="2">
        <v>540</v>
      </c>
      <c r="B1792" s="2" t="s">
        <v>1981</v>
      </c>
      <c r="C1792" s="2" t="s">
        <v>1982</v>
      </c>
      <c r="D1792" s="2" t="s">
        <v>123</v>
      </c>
      <c r="E1792" s="2" t="s">
        <v>1983</v>
      </c>
      <c r="F1792" s="2" t="s">
        <v>325</v>
      </c>
      <c r="G1792" s="2" t="s">
        <v>1984</v>
      </c>
      <c r="H1792" s="3" t="s">
        <v>8</v>
      </c>
      <c r="I1792" s="2" t="s">
        <v>319</v>
      </c>
      <c r="J1792" s="2" t="s">
        <v>535</v>
      </c>
      <c r="K1792" s="2" t="s">
        <v>358</v>
      </c>
      <c r="L1792" s="2" t="s">
        <v>155</v>
      </c>
      <c r="M1792" s="2">
        <v>1</v>
      </c>
      <c r="N1792" s="10" t="s">
        <v>875</v>
      </c>
    </row>
    <row r="1793" spans="1:14" x14ac:dyDescent="0.2">
      <c r="A1793" s="2">
        <v>541</v>
      </c>
      <c r="B1793" s="2" t="s">
        <v>1977</v>
      </c>
      <c r="C1793" s="2" t="s">
        <v>1978</v>
      </c>
      <c r="D1793" s="2" t="s">
        <v>67</v>
      </c>
      <c r="E1793" s="2" t="s">
        <v>1979</v>
      </c>
      <c r="F1793" s="2" t="s">
        <v>717</v>
      </c>
      <c r="G1793" s="2" t="s">
        <v>1980</v>
      </c>
      <c r="H1793" s="3" t="s">
        <v>8</v>
      </c>
      <c r="I1793" s="2" t="s">
        <v>71</v>
      </c>
      <c r="J1793" s="2" t="s">
        <v>535</v>
      </c>
      <c r="K1793" s="2" t="s">
        <v>358</v>
      </c>
      <c r="L1793" s="2" t="s">
        <v>155</v>
      </c>
      <c r="M1793" s="2">
        <v>1</v>
      </c>
      <c r="N1793" s="10" t="s">
        <v>875</v>
      </c>
    </row>
    <row r="1794" spans="1:14" x14ac:dyDescent="0.2">
      <c r="A1794" s="2">
        <v>545</v>
      </c>
      <c r="B1794" s="2" t="s">
        <v>714</v>
      </c>
      <c r="C1794" s="2" t="s">
        <v>715</v>
      </c>
      <c r="D1794" s="2" t="s">
        <v>67</v>
      </c>
      <c r="E1794" s="2" t="s">
        <v>716</v>
      </c>
      <c r="F1794" s="2" t="s">
        <v>717</v>
      </c>
      <c r="G1794" s="2" t="s">
        <v>718</v>
      </c>
      <c r="H1794" s="3" t="s">
        <v>8</v>
      </c>
      <c r="I1794" s="2" t="s">
        <v>71</v>
      </c>
      <c r="J1794" s="2" t="s">
        <v>535</v>
      </c>
      <c r="K1794" s="2" t="s">
        <v>358</v>
      </c>
      <c r="L1794" s="2" t="s">
        <v>155</v>
      </c>
      <c r="M1794" s="2">
        <v>1</v>
      </c>
      <c r="N1794" s="10" t="s">
        <v>875</v>
      </c>
    </row>
    <row r="1795" spans="1:14" x14ac:dyDescent="0.2">
      <c r="A1795" s="2">
        <v>558</v>
      </c>
      <c r="B1795" s="2" t="s">
        <v>1969</v>
      </c>
      <c r="C1795" s="2" t="s">
        <v>1970</v>
      </c>
      <c r="D1795" s="2" t="s">
        <v>48</v>
      </c>
      <c r="E1795" s="2" t="s">
        <v>1971</v>
      </c>
      <c r="F1795" s="2" t="s">
        <v>707</v>
      </c>
      <c r="G1795" s="2" t="s">
        <v>1972</v>
      </c>
      <c r="H1795" s="3" t="s">
        <v>8</v>
      </c>
      <c r="I1795" s="2" t="s">
        <v>367</v>
      </c>
      <c r="J1795" s="2" t="s">
        <v>535</v>
      </c>
      <c r="K1795" s="2" t="s">
        <v>358</v>
      </c>
      <c r="L1795" s="2" t="s">
        <v>155</v>
      </c>
      <c r="M1795" s="2">
        <v>2</v>
      </c>
      <c r="N1795" s="10" t="s">
        <v>875</v>
      </c>
    </row>
    <row r="1796" spans="1:14" x14ac:dyDescent="0.2">
      <c r="A1796" s="2">
        <v>563</v>
      </c>
      <c r="B1796" s="2" t="s">
        <v>709</v>
      </c>
      <c r="C1796" s="2" t="s">
        <v>710</v>
      </c>
      <c r="D1796" s="2" t="s">
        <v>67</v>
      </c>
      <c r="E1796" s="2" t="s">
        <v>711</v>
      </c>
      <c r="F1796" s="2" t="s">
        <v>629</v>
      </c>
      <c r="G1796" s="2" t="s">
        <v>712</v>
      </c>
      <c r="H1796" s="3" t="s">
        <v>8</v>
      </c>
      <c r="I1796" s="2" t="s">
        <v>713</v>
      </c>
      <c r="J1796" s="2" t="s">
        <v>535</v>
      </c>
      <c r="K1796" s="2" t="s">
        <v>358</v>
      </c>
      <c r="L1796" s="2" t="s">
        <v>155</v>
      </c>
      <c r="M1796" s="2">
        <v>1</v>
      </c>
      <c r="N1796" s="10" t="s">
        <v>875</v>
      </c>
    </row>
    <row r="1797" spans="1:14" x14ac:dyDescent="0.2">
      <c r="A1797" s="2">
        <v>570</v>
      </c>
      <c r="B1797" s="2" t="s">
        <v>1965</v>
      </c>
      <c r="C1797" s="2" t="s">
        <v>1966</v>
      </c>
      <c r="D1797" s="2" t="s">
        <v>48</v>
      </c>
      <c r="E1797" s="2" t="s">
        <v>1967</v>
      </c>
      <c r="F1797" s="2" t="s">
        <v>707</v>
      </c>
      <c r="G1797" s="2" t="s">
        <v>1968</v>
      </c>
      <c r="H1797" s="3" t="s">
        <v>8</v>
      </c>
      <c r="I1797" s="2" t="s">
        <v>367</v>
      </c>
      <c r="J1797" s="2" t="s">
        <v>535</v>
      </c>
      <c r="K1797" s="2" t="s">
        <v>358</v>
      </c>
      <c r="L1797" s="2" t="s">
        <v>155</v>
      </c>
      <c r="M1797" s="2">
        <v>1</v>
      </c>
      <c r="N1797" s="10" t="s">
        <v>875</v>
      </c>
    </row>
    <row r="1798" spans="1:14" x14ac:dyDescent="0.2">
      <c r="A1798" s="2">
        <v>575</v>
      </c>
      <c r="B1798" s="2" t="s">
        <v>1953</v>
      </c>
      <c r="C1798" s="2" t="s">
        <v>1954</v>
      </c>
      <c r="D1798" s="2" t="s">
        <v>67</v>
      </c>
      <c r="E1798" s="2" t="s">
        <v>1955</v>
      </c>
      <c r="F1798" s="2" t="s">
        <v>597</v>
      </c>
      <c r="G1798" s="2" t="s">
        <v>1956</v>
      </c>
      <c r="H1798" s="3" t="s">
        <v>8</v>
      </c>
      <c r="I1798" s="2" t="s">
        <v>713</v>
      </c>
      <c r="J1798" s="2" t="s">
        <v>535</v>
      </c>
      <c r="K1798" s="2" t="s">
        <v>358</v>
      </c>
      <c r="L1798" s="2" t="s">
        <v>155</v>
      </c>
      <c r="M1798" s="2">
        <v>1</v>
      </c>
      <c r="N1798" s="10" t="s">
        <v>875</v>
      </c>
    </row>
    <row r="1799" spans="1:14" x14ac:dyDescent="0.2">
      <c r="A1799" s="2">
        <v>584</v>
      </c>
      <c r="B1799" s="2" t="s">
        <v>1946</v>
      </c>
      <c r="C1799" s="2" t="s">
        <v>1947</v>
      </c>
      <c r="D1799" s="2" t="s">
        <v>123</v>
      </c>
      <c r="E1799" s="2" t="s">
        <v>1948</v>
      </c>
      <c r="F1799" s="2" t="s">
        <v>607</v>
      </c>
      <c r="G1799" s="2" t="s">
        <v>1949</v>
      </c>
      <c r="H1799" s="3" t="s">
        <v>8</v>
      </c>
      <c r="I1799" s="2" t="s">
        <v>319</v>
      </c>
      <c r="J1799" s="2" t="s">
        <v>535</v>
      </c>
      <c r="K1799" s="2" t="s">
        <v>358</v>
      </c>
      <c r="L1799" s="2" t="s">
        <v>155</v>
      </c>
      <c r="M1799" s="2">
        <v>1</v>
      </c>
      <c r="N1799" s="10" t="s">
        <v>875</v>
      </c>
    </row>
    <row r="1800" spans="1:14" x14ac:dyDescent="0.2">
      <c r="A1800" s="2">
        <v>596</v>
      </c>
      <c r="B1800" s="2" t="s">
        <v>1942</v>
      </c>
      <c r="C1800" s="2" t="s">
        <v>1943</v>
      </c>
      <c r="D1800" s="2" t="s">
        <v>48</v>
      </c>
      <c r="E1800" s="2" t="s">
        <v>1944</v>
      </c>
      <c r="F1800" s="2" t="s">
        <v>50</v>
      </c>
      <c r="G1800" s="2" t="s">
        <v>1945</v>
      </c>
      <c r="H1800" s="3" t="s">
        <v>8</v>
      </c>
      <c r="I1800" s="2" t="s">
        <v>52</v>
      </c>
      <c r="J1800" s="2" t="s">
        <v>535</v>
      </c>
      <c r="K1800" s="2" t="s">
        <v>358</v>
      </c>
      <c r="L1800" s="2" t="s">
        <v>155</v>
      </c>
      <c r="M1800" s="2">
        <v>1</v>
      </c>
      <c r="N1800" s="10" t="s">
        <v>875</v>
      </c>
    </row>
    <row r="1801" spans="1:14" x14ac:dyDescent="0.2">
      <c r="A1801" s="2">
        <v>606</v>
      </c>
      <c r="B1801" s="2" t="s">
        <v>1938</v>
      </c>
      <c r="C1801" s="2" t="s">
        <v>1939</v>
      </c>
      <c r="D1801" s="2" t="s">
        <v>67</v>
      </c>
      <c r="E1801" s="2" t="s">
        <v>1940</v>
      </c>
      <c r="F1801" s="2" t="s">
        <v>1932</v>
      </c>
      <c r="G1801" s="2" t="s">
        <v>1941</v>
      </c>
      <c r="H1801" s="3" t="s">
        <v>8</v>
      </c>
      <c r="I1801" s="2" t="s">
        <v>31</v>
      </c>
      <c r="J1801" s="2" t="s">
        <v>535</v>
      </c>
      <c r="K1801" s="2" t="s">
        <v>358</v>
      </c>
      <c r="L1801" s="2" t="s">
        <v>155</v>
      </c>
      <c r="M1801" s="2">
        <v>1</v>
      </c>
      <c r="N1801" s="10" t="s">
        <v>875</v>
      </c>
    </row>
    <row r="1802" spans="1:14" x14ac:dyDescent="0.2">
      <c r="A1802" s="2">
        <v>628</v>
      </c>
      <c r="B1802" s="2" t="s">
        <v>1925</v>
      </c>
      <c r="C1802" s="2" t="s">
        <v>1926</v>
      </c>
      <c r="D1802" s="2" t="s">
        <v>123</v>
      </c>
      <c r="E1802" s="2" t="s">
        <v>1927</v>
      </c>
      <c r="F1802" s="2" t="s">
        <v>424</v>
      </c>
      <c r="G1802" s="2" t="s">
        <v>1928</v>
      </c>
      <c r="H1802" s="3" t="s">
        <v>8</v>
      </c>
      <c r="I1802" s="2" t="s">
        <v>319</v>
      </c>
      <c r="J1802" s="2" t="s">
        <v>535</v>
      </c>
      <c r="K1802" s="2" t="s">
        <v>358</v>
      </c>
      <c r="L1802" s="2" t="s">
        <v>155</v>
      </c>
      <c r="M1802" s="2">
        <v>1</v>
      </c>
      <c r="N1802" s="10" t="s">
        <v>875</v>
      </c>
    </row>
    <row r="1803" spans="1:14" x14ac:dyDescent="0.2">
      <c r="A1803" s="2">
        <v>651</v>
      </c>
      <c r="B1803" s="2" t="s">
        <v>1912</v>
      </c>
      <c r="C1803" s="2" t="s">
        <v>1913</v>
      </c>
      <c r="D1803" s="2" t="s">
        <v>27</v>
      </c>
      <c r="E1803" s="2" t="s">
        <v>1914</v>
      </c>
      <c r="F1803" s="2" t="s">
        <v>1915</v>
      </c>
      <c r="G1803" s="2" t="s">
        <v>1916</v>
      </c>
      <c r="H1803" s="3" t="s">
        <v>8</v>
      </c>
      <c r="I1803" s="2" t="s">
        <v>71</v>
      </c>
      <c r="J1803" s="2" t="s">
        <v>535</v>
      </c>
      <c r="K1803" s="2" t="s">
        <v>358</v>
      </c>
      <c r="L1803" s="2" t="s">
        <v>155</v>
      </c>
      <c r="M1803" s="2">
        <v>1</v>
      </c>
      <c r="N1803" s="10" t="s">
        <v>875</v>
      </c>
    </row>
    <row r="1804" spans="1:14" x14ac:dyDescent="0.2">
      <c r="A1804" s="2">
        <v>659</v>
      </c>
      <c r="B1804" s="2" t="s">
        <v>1898</v>
      </c>
      <c r="C1804" s="2" t="s">
        <v>1899</v>
      </c>
      <c r="D1804" s="2" t="s">
        <v>123</v>
      </c>
      <c r="E1804" s="2" t="s">
        <v>1900</v>
      </c>
      <c r="F1804" s="2" t="s">
        <v>561</v>
      </c>
      <c r="G1804" s="2" t="s">
        <v>1901</v>
      </c>
      <c r="H1804" s="3" t="s">
        <v>8</v>
      </c>
      <c r="I1804" s="2" t="s">
        <v>713</v>
      </c>
      <c r="J1804" s="2" t="s">
        <v>535</v>
      </c>
      <c r="K1804" s="2" t="s">
        <v>358</v>
      </c>
      <c r="L1804" s="2" t="s">
        <v>155</v>
      </c>
      <c r="M1804" s="2">
        <v>1</v>
      </c>
      <c r="N1804" s="10" t="s">
        <v>875</v>
      </c>
    </row>
    <row r="1805" spans="1:14" x14ac:dyDescent="0.2">
      <c r="A1805" s="2">
        <v>670</v>
      </c>
      <c r="B1805" s="2" t="s">
        <v>1890</v>
      </c>
      <c r="C1805" s="2" t="s">
        <v>1891</v>
      </c>
      <c r="D1805" s="2" t="s">
        <v>67</v>
      </c>
      <c r="E1805" s="2" t="s">
        <v>1892</v>
      </c>
      <c r="F1805" s="2" t="s">
        <v>69</v>
      </c>
      <c r="G1805" s="2" t="s">
        <v>1893</v>
      </c>
      <c r="H1805" s="3" t="s">
        <v>8</v>
      </c>
      <c r="I1805" s="2" t="s">
        <v>71</v>
      </c>
      <c r="J1805" s="2" t="s">
        <v>535</v>
      </c>
      <c r="K1805" s="2" t="s">
        <v>358</v>
      </c>
      <c r="L1805" s="2" t="s">
        <v>155</v>
      </c>
      <c r="M1805" s="2">
        <v>1</v>
      </c>
      <c r="N1805" s="10" t="s">
        <v>875</v>
      </c>
    </row>
    <row r="1806" spans="1:14" x14ac:dyDescent="0.2">
      <c r="A1806" s="2">
        <v>672</v>
      </c>
      <c r="B1806" s="2" t="s">
        <v>1886</v>
      </c>
      <c r="C1806" s="2" t="s">
        <v>1887</v>
      </c>
      <c r="D1806" s="2" t="s">
        <v>48</v>
      </c>
      <c r="E1806" s="2" t="s">
        <v>1888</v>
      </c>
      <c r="F1806" s="2" t="s">
        <v>621</v>
      </c>
      <c r="G1806" s="2" t="s">
        <v>1889</v>
      </c>
      <c r="H1806" s="3" t="s">
        <v>8</v>
      </c>
      <c r="I1806" s="2" t="s">
        <v>85</v>
      </c>
      <c r="J1806" s="2" t="s">
        <v>535</v>
      </c>
      <c r="K1806" s="2" t="s">
        <v>358</v>
      </c>
      <c r="L1806" s="2" t="s">
        <v>155</v>
      </c>
      <c r="M1806" s="2">
        <v>1</v>
      </c>
      <c r="N1806" s="10" t="s">
        <v>875</v>
      </c>
    </row>
    <row r="1807" spans="1:14" x14ac:dyDescent="0.2">
      <c r="A1807" s="2">
        <v>683</v>
      </c>
      <c r="B1807" s="2" t="s">
        <v>1882</v>
      </c>
      <c r="C1807" s="2" t="s">
        <v>1883</v>
      </c>
      <c r="D1807" s="2" t="s">
        <v>48</v>
      </c>
      <c r="E1807" s="2" t="s">
        <v>1884</v>
      </c>
      <c r="F1807" s="2" t="s">
        <v>621</v>
      </c>
      <c r="G1807" s="2" t="s">
        <v>1885</v>
      </c>
      <c r="H1807" s="3" t="s">
        <v>8</v>
      </c>
      <c r="I1807" s="2" t="s">
        <v>85</v>
      </c>
      <c r="J1807" s="2" t="s">
        <v>535</v>
      </c>
      <c r="K1807" s="2" t="s">
        <v>358</v>
      </c>
      <c r="L1807" s="2" t="s">
        <v>155</v>
      </c>
      <c r="M1807" s="2">
        <v>1</v>
      </c>
      <c r="N1807" s="10" t="s">
        <v>875</v>
      </c>
    </row>
    <row r="1808" spans="1:14" x14ac:dyDescent="0.2">
      <c r="A1808" s="2">
        <v>705</v>
      </c>
      <c r="B1808" s="2" t="s">
        <v>1866</v>
      </c>
      <c r="C1808" s="2" t="s">
        <v>1867</v>
      </c>
      <c r="D1808" s="2" t="s">
        <v>81</v>
      </c>
      <c r="E1808" s="2" t="s">
        <v>1868</v>
      </c>
      <c r="F1808" s="2" t="s">
        <v>974</v>
      </c>
      <c r="G1808" s="2" t="s">
        <v>1869</v>
      </c>
      <c r="H1808" s="3" t="s">
        <v>8</v>
      </c>
      <c r="I1808" s="2" t="s">
        <v>85</v>
      </c>
      <c r="J1808" s="2" t="s">
        <v>535</v>
      </c>
      <c r="K1808" s="2" t="s">
        <v>358</v>
      </c>
      <c r="L1808" s="2" t="s">
        <v>155</v>
      </c>
      <c r="M1808" s="2">
        <v>1</v>
      </c>
      <c r="N1808" s="10" t="s">
        <v>875</v>
      </c>
    </row>
    <row r="1809" spans="1:14" x14ac:dyDescent="0.2">
      <c r="A1809" s="2">
        <v>715</v>
      </c>
      <c r="B1809" s="2" t="s">
        <v>1862</v>
      </c>
      <c r="C1809" s="2" t="s">
        <v>1863</v>
      </c>
      <c r="D1809" s="2" t="s">
        <v>27</v>
      </c>
      <c r="E1809" s="2" t="s">
        <v>1864</v>
      </c>
      <c r="F1809" s="2" t="s">
        <v>679</v>
      </c>
      <c r="G1809" s="2" t="s">
        <v>1865</v>
      </c>
      <c r="H1809" s="3" t="s">
        <v>8</v>
      </c>
      <c r="I1809" s="2" t="s">
        <v>71</v>
      </c>
      <c r="J1809" s="2" t="s">
        <v>535</v>
      </c>
      <c r="K1809" s="2" t="s">
        <v>358</v>
      </c>
      <c r="L1809" s="2" t="s">
        <v>155</v>
      </c>
      <c r="M1809" s="2">
        <v>1</v>
      </c>
      <c r="N1809" s="10" t="s">
        <v>875</v>
      </c>
    </row>
    <row r="1810" spans="1:14" x14ac:dyDescent="0.2">
      <c r="A1810" s="2">
        <v>738</v>
      </c>
      <c r="B1810" s="2" t="s">
        <v>672</v>
      </c>
      <c r="C1810" s="2" t="s">
        <v>673</v>
      </c>
      <c r="D1810" s="2" t="s">
        <v>81</v>
      </c>
      <c r="E1810" s="2" t="s">
        <v>674</v>
      </c>
      <c r="F1810" s="2" t="s">
        <v>92</v>
      </c>
      <c r="G1810" s="2" t="s">
        <v>675</v>
      </c>
      <c r="H1810" s="3" t="s">
        <v>8</v>
      </c>
      <c r="I1810" s="2" t="s">
        <v>85</v>
      </c>
      <c r="J1810" s="2" t="s">
        <v>535</v>
      </c>
      <c r="K1810" s="2" t="s">
        <v>358</v>
      </c>
      <c r="L1810" s="2" t="s">
        <v>155</v>
      </c>
      <c r="M1810" s="2">
        <v>1</v>
      </c>
      <c r="N1810" s="10" t="s">
        <v>875</v>
      </c>
    </row>
    <row r="1811" spans="1:14" x14ac:dyDescent="0.2">
      <c r="A1811" s="2">
        <v>745</v>
      </c>
      <c r="B1811" s="2" t="s">
        <v>1851</v>
      </c>
      <c r="C1811" s="2" t="s">
        <v>1852</v>
      </c>
      <c r="D1811" s="2" t="s">
        <v>48</v>
      </c>
      <c r="E1811" s="2" t="s">
        <v>1853</v>
      </c>
      <c r="F1811" s="2" t="s">
        <v>92</v>
      </c>
      <c r="G1811" s="2" t="s">
        <v>1854</v>
      </c>
      <c r="H1811" s="3" t="s">
        <v>8</v>
      </c>
      <c r="I1811" s="2" t="s">
        <v>85</v>
      </c>
      <c r="J1811" s="2" t="s">
        <v>535</v>
      </c>
      <c r="K1811" s="2" t="s">
        <v>358</v>
      </c>
      <c r="L1811" s="2" t="s">
        <v>155</v>
      </c>
      <c r="M1811" s="2">
        <v>1</v>
      </c>
      <c r="N1811" s="10" t="s">
        <v>875</v>
      </c>
    </row>
    <row r="1812" spans="1:14" x14ac:dyDescent="0.2">
      <c r="A1812" s="2">
        <v>752</v>
      </c>
      <c r="B1812" s="2" t="s">
        <v>1835</v>
      </c>
      <c r="C1812" s="2" t="s">
        <v>1836</v>
      </c>
      <c r="D1812" s="2" t="s">
        <v>48</v>
      </c>
      <c r="E1812" s="2" t="s">
        <v>1837</v>
      </c>
      <c r="F1812" s="2" t="s">
        <v>92</v>
      </c>
      <c r="G1812" s="2" t="s">
        <v>1838</v>
      </c>
      <c r="H1812" s="3" t="s">
        <v>8</v>
      </c>
      <c r="I1812" s="2" t="s">
        <v>85</v>
      </c>
      <c r="J1812" s="2" t="s">
        <v>535</v>
      </c>
      <c r="K1812" s="2" t="s">
        <v>358</v>
      </c>
      <c r="L1812" s="2" t="s">
        <v>155</v>
      </c>
      <c r="M1812" s="2">
        <v>1</v>
      </c>
      <c r="N1812" s="10" t="s">
        <v>875</v>
      </c>
    </row>
    <row r="1813" spans="1:14" x14ac:dyDescent="0.2">
      <c r="A1813" s="2">
        <v>758</v>
      </c>
      <c r="B1813" s="2" t="s">
        <v>1827</v>
      </c>
      <c r="C1813" s="2" t="s">
        <v>1828</v>
      </c>
      <c r="D1813" s="2" t="s">
        <v>48</v>
      </c>
      <c r="E1813" s="2" t="s">
        <v>1829</v>
      </c>
      <c r="F1813" s="2" t="s">
        <v>132</v>
      </c>
      <c r="G1813" s="2" t="s">
        <v>1830</v>
      </c>
      <c r="H1813" s="3" t="s">
        <v>8</v>
      </c>
      <c r="I1813" s="2" t="s">
        <v>85</v>
      </c>
      <c r="J1813" s="2" t="s">
        <v>535</v>
      </c>
      <c r="K1813" s="2" t="s">
        <v>358</v>
      </c>
      <c r="L1813" s="2" t="s">
        <v>155</v>
      </c>
      <c r="M1813" s="2">
        <v>1</v>
      </c>
      <c r="N1813" s="10" t="s">
        <v>875</v>
      </c>
    </row>
    <row r="1814" spans="1:14" x14ac:dyDescent="0.2">
      <c r="A1814" s="2">
        <v>774</v>
      </c>
      <c r="B1814" s="2" t="s">
        <v>1823</v>
      </c>
      <c r="C1814" s="2" t="s">
        <v>1824</v>
      </c>
      <c r="D1814" s="2" t="s">
        <v>48</v>
      </c>
      <c r="E1814" s="2" t="s">
        <v>1825</v>
      </c>
      <c r="F1814" s="2" t="s">
        <v>924</v>
      </c>
      <c r="G1814" s="2" t="s">
        <v>1826</v>
      </c>
      <c r="H1814" s="3" t="s">
        <v>8</v>
      </c>
      <c r="I1814" s="2" t="s">
        <v>85</v>
      </c>
      <c r="J1814" s="2" t="s">
        <v>535</v>
      </c>
      <c r="K1814" s="2" t="s">
        <v>358</v>
      </c>
      <c r="L1814" s="2" t="s">
        <v>155</v>
      </c>
      <c r="M1814" s="2">
        <v>1</v>
      </c>
      <c r="N1814" s="10" t="s">
        <v>875</v>
      </c>
    </row>
    <row r="1815" spans="1:14" x14ac:dyDescent="0.2">
      <c r="A1815" s="2">
        <v>800</v>
      </c>
      <c r="B1815" s="2" t="s">
        <v>1823</v>
      </c>
      <c r="C1815" s="2" t="s">
        <v>1824</v>
      </c>
      <c r="D1815" s="2" t="s">
        <v>48</v>
      </c>
      <c r="E1815" s="2" t="s">
        <v>1825</v>
      </c>
      <c r="F1815" s="2" t="s">
        <v>924</v>
      </c>
      <c r="G1815" s="2" t="s">
        <v>1826</v>
      </c>
      <c r="H1815" s="3" t="s">
        <v>8</v>
      </c>
      <c r="I1815" s="2" t="s">
        <v>85</v>
      </c>
      <c r="J1815" s="2" t="s">
        <v>535</v>
      </c>
      <c r="K1815" s="2" t="s">
        <v>358</v>
      </c>
      <c r="L1815" s="2" t="s">
        <v>155</v>
      </c>
      <c r="M1815" s="2">
        <v>1</v>
      </c>
      <c r="N1815" s="10" t="s">
        <v>875</v>
      </c>
    </row>
    <row r="1816" spans="1:14" x14ac:dyDescent="0.2">
      <c r="A1816" s="2">
        <v>816</v>
      </c>
      <c r="B1816" s="2" t="s">
        <v>1819</v>
      </c>
      <c r="C1816" s="2" t="s">
        <v>1820</v>
      </c>
      <c r="D1816" s="2" t="s">
        <v>48</v>
      </c>
      <c r="E1816" s="2" t="s">
        <v>1821</v>
      </c>
      <c r="F1816" s="2" t="s">
        <v>974</v>
      </c>
      <c r="G1816" s="2" t="s">
        <v>1822</v>
      </c>
      <c r="H1816" s="3" t="s">
        <v>8</v>
      </c>
      <c r="I1816" s="2" t="s">
        <v>367</v>
      </c>
      <c r="J1816" s="2" t="s">
        <v>535</v>
      </c>
      <c r="K1816" s="2" t="s">
        <v>358</v>
      </c>
      <c r="L1816" s="2" t="s">
        <v>155</v>
      </c>
      <c r="M1816" s="2">
        <v>3</v>
      </c>
      <c r="N1816" s="10" t="s">
        <v>875</v>
      </c>
    </row>
    <row r="1817" spans="1:14" x14ac:dyDescent="0.2">
      <c r="A1817" s="2">
        <v>822</v>
      </c>
      <c r="B1817" s="2" t="s">
        <v>1815</v>
      </c>
      <c r="C1817" s="2" t="s">
        <v>1816</v>
      </c>
      <c r="D1817" s="2" t="s">
        <v>48</v>
      </c>
      <c r="E1817" s="2" t="s">
        <v>1817</v>
      </c>
      <c r="F1817" s="2" t="s">
        <v>1396</v>
      </c>
      <c r="G1817" s="2" t="s">
        <v>1818</v>
      </c>
      <c r="H1817" s="3" t="s">
        <v>8</v>
      </c>
      <c r="I1817" s="2" t="s">
        <v>367</v>
      </c>
      <c r="J1817" s="2" t="s">
        <v>535</v>
      </c>
      <c r="K1817" s="2" t="s">
        <v>358</v>
      </c>
      <c r="L1817" s="2" t="s">
        <v>155</v>
      </c>
      <c r="M1817" s="2">
        <v>3</v>
      </c>
      <c r="N1817" s="10" t="s">
        <v>875</v>
      </c>
    </row>
    <row r="1818" spans="1:14" x14ac:dyDescent="0.2">
      <c r="A1818" s="2">
        <v>826</v>
      </c>
      <c r="B1818" s="2" t="s">
        <v>1811</v>
      </c>
      <c r="C1818" s="2" t="s">
        <v>1812</v>
      </c>
      <c r="D1818" s="2" t="s">
        <v>48</v>
      </c>
      <c r="E1818" s="2" t="s">
        <v>1813</v>
      </c>
      <c r="F1818" s="2" t="s">
        <v>884</v>
      </c>
      <c r="G1818" s="2" t="s">
        <v>1814</v>
      </c>
      <c r="H1818" s="3" t="s">
        <v>8</v>
      </c>
      <c r="I1818" s="2" t="s">
        <v>367</v>
      </c>
      <c r="J1818" s="2" t="s">
        <v>535</v>
      </c>
      <c r="K1818" s="2" t="s">
        <v>358</v>
      </c>
      <c r="L1818" s="2" t="s">
        <v>155</v>
      </c>
      <c r="M1818" s="2">
        <v>1</v>
      </c>
      <c r="N1818" s="10" t="s">
        <v>875</v>
      </c>
    </row>
    <row r="1819" spans="1:14" x14ac:dyDescent="0.2">
      <c r="A1819" s="2">
        <v>847</v>
      </c>
      <c r="B1819" s="2" t="s">
        <v>1788</v>
      </c>
      <c r="C1819" s="2" t="s">
        <v>1789</v>
      </c>
      <c r="D1819" s="2" t="s">
        <v>67</v>
      </c>
      <c r="E1819" s="2" t="s">
        <v>1790</v>
      </c>
      <c r="F1819" s="2" t="s">
        <v>69</v>
      </c>
      <c r="G1819" s="2" t="s">
        <v>1791</v>
      </c>
      <c r="H1819" s="3" t="s">
        <v>8</v>
      </c>
      <c r="I1819" s="2" t="s">
        <v>71</v>
      </c>
      <c r="J1819" s="2" t="s">
        <v>535</v>
      </c>
      <c r="K1819" s="2" t="s">
        <v>358</v>
      </c>
      <c r="L1819" s="2" t="s">
        <v>155</v>
      </c>
      <c r="M1819" s="2">
        <v>1</v>
      </c>
      <c r="N1819" s="10" t="s">
        <v>875</v>
      </c>
    </row>
    <row r="1820" spans="1:14" x14ac:dyDescent="0.2">
      <c r="A1820" s="2">
        <v>865</v>
      </c>
      <c r="B1820" s="2" t="s">
        <v>652</v>
      </c>
      <c r="C1820" s="2" t="s">
        <v>653</v>
      </c>
      <c r="D1820" s="2" t="s">
        <v>67</v>
      </c>
      <c r="E1820" s="2" t="s">
        <v>654</v>
      </c>
      <c r="F1820" s="2" t="s">
        <v>597</v>
      </c>
      <c r="G1820" s="2" t="s">
        <v>655</v>
      </c>
      <c r="H1820" s="3" t="s">
        <v>8</v>
      </c>
      <c r="I1820" s="2" t="s">
        <v>71</v>
      </c>
      <c r="J1820" s="2" t="s">
        <v>535</v>
      </c>
      <c r="K1820" s="2" t="s">
        <v>358</v>
      </c>
      <c r="L1820" s="2" t="s">
        <v>155</v>
      </c>
      <c r="M1820" s="2">
        <v>1</v>
      </c>
      <c r="N1820" s="10" t="s">
        <v>875</v>
      </c>
    </row>
    <row r="1821" spans="1:14" x14ac:dyDescent="0.2">
      <c r="A1821" s="2">
        <v>883</v>
      </c>
      <c r="B1821" s="2" t="s">
        <v>657</v>
      </c>
      <c r="C1821" s="2" t="s">
        <v>658</v>
      </c>
      <c r="D1821" s="2" t="s">
        <v>67</v>
      </c>
      <c r="E1821" s="2" t="s">
        <v>659</v>
      </c>
      <c r="F1821" s="2" t="s">
        <v>660</v>
      </c>
      <c r="G1821" s="2" t="s">
        <v>661</v>
      </c>
      <c r="H1821" s="3" t="s">
        <v>8</v>
      </c>
      <c r="I1821" s="2" t="s">
        <v>71</v>
      </c>
      <c r="J1821" s="2" t="s">
        <v>535</v>
      </c>
      <c r="K1821" s="2" t="s">
        <v>358</v>
      </c>
      <c r="L1821" s="2" t="s">
        <v>155</v>
      </c>
      <c r="M1821" s="2">
        <v>1</v>
      </c>
      <c r="N1821" s="10" t="s">
        <v>875</v>
      </c>
    </row>
    <row r="1822" spans="1:14" x14ac:dyDescent="0.2">
      <c r="A1822" s="2">
        <v>905</v>
      </c>
      <c r="B1822" s="2" t="s">
        <v>1776</v>
      </c>
      <c r="C1822" s="2" t="s">
        <v>1777</v>
      </c>
      <c r="D1822" s="2" t="s">
        <v>67</v>
      </c>
      <c r="E1822" s="2" t="s">
        <v>1778</v>
      </c>
      <c r="F1822" s="2" t="s">
        <v>201</v>
      </c>
      <c r="G1822" s="2" t="s">
        <v>1779</v>
      </c>
      <c r="H1822" s="3" t="s">
        <v>8</v>
      </c>
      <c r="I1822" s="2" t="s">
        <v>71</v>
      </c>
      <c r="J1822" s="2" t="s">
        <v>535</v>
      </c>
      <c r="K1822" s="2" t="s">
        <v>358</v>
      </c>
      <c r="L1822" s="2" t="s">
        <v>155</v>
      </c>
      <c r="M1822" s="2">
        <v>1</v>
      </c>
      <c r="N1822" s="10" t="s">
        <v>875</v>
      </c>
    </row>
    <row r="1823" spans="1:14" x14ac:dyDescent="0.2">
      <c r="A1823" s="2">
        <v>907</v>
      </c>
      <c r="B1823" s="2" t="s">
        <v>632</v>
      </c>
      <c r="C1823" s="2" t="s">
        <v>633</v>
      </c>
      <c r="D1823" s="2" t="s">
        <v>67</v>
      </c>
      <c r="E1823" s="2" t="s">
        <v>634</v>
      </c>
      <c r="F1823" s="2" t="s">
        <v>635</v>
      </c>
      <c r="G1823" s="2" t="s">
        <v>636</v>
      </c>
      <c r="H1823" s="3" t="s">
        <v>8</v>
      </c>
      <c r="I1823" s="2" t="s">
        <v>71</v>
      </c>
      <c r="J1823" s="2" t="s">
        <v>535</v>
      </c>
      <c r="K1823" s="2" t="s">
        <v>358</v>
      </c>
      <c r="L1823" s="2" t="s">
        <v>155</v>
      </c>
      <c r="M1823" s="2">
        <v>1</v>
      </c>
      <c r="N1823" s="10" t="s">
        <v>875</v>
      </c>
    </row>
    <row r="1824" spans="1:14" x14ac:dyDescent="0.2">
      <c r="A1824" s="2">
        <v>910</v>
      </c>
      <c r="B1824" s="2" t="s">
        <v>632</v>
      </c>
      <c r="C1824" s="2" t="s">
        <v>633</v>
      </c>
      <c r="D1824" s="2" t="s">
        <v>67</v>
      </c>
      <c r="E1824" s="2" t="s">
        <v>634</v>
      </c>
      <c r="F1824" s="2" t="s">
        <v>635</v>
      </c>
      <c r="G1824" s="2" t="s">
        <v>636</v>
      </c>
      <c r="H1824" s="3" t="s">
        <v>8</v>
      </c>
      <c r="I1824" s="2" t="s">
        <v>71</v>
      </c>
      <c r="J1824" s="2" t="s">
        <v>535</v>
      </c>
      <c r="K1824" s="2" t="s">
        <v>358</v>
      </c>
      <c r="L1824" s="2" t="s">
        <v>155</v>
      </c>
      <c r="M1824" s="2">
        <v>1</v>
      </c>
      <c r="N1824" s="10" t="s">
        <v>875</v>
      </c>
    </row>
    <row r="1825" spans="1:14" x14ac:dyDescent="0.2">
      <c r="A1825" s="2">
        <v>927</v>
      </c>
      <c r="B1825" s="2" t="s">
        <v>1763</v>
      </c>
      <c r="C1825" s="2" t="s">
        <v>1764</v>
      </c>
      <c r="D1825" s="2" t="s">
        <v>67</v>
      </c>
      <c r="E1825" s="2" t="s">
        <v>1765</v>
      </c>
      <c r="F1825" s="2" t="s">
        <v>1766</v>
      </c>
      <c r="G1825" s="2" t="s">
        <v>1767</v>
      </c>
      <c r="H1825" s="3" t="s">
        <v>8</v>
      </c>
      <c r="I1825" s="2" t="s">
        <v>71</v>
      </c>
      <c r="J1825" s="2" t="s">
        <v>535</v>
      </c>
      <c r="K1825" s="2" t="s">
        <v>358</v>
      </c>
      <c r="L1825" s="2" t="s">
        <v>155</v>
      </c>
      <c r="M1825" s="2">
        <v>1</v>
      </c>
      <c r="N1825" s="10" t="s">
        <v>875</v>
      </c>
    </row>
    <row r="1826" spans="1:14" x14ac:dyDescent="0.2">
      <c r="A1826" s="2">
        <v>929</v>
      </c>
      <c r="B1826" s="2" t="s">
        <v>1759</v>
      </c>
      <c r="C1826" s="2" t="s">
        <v>1760</v>
      </c>
      <c r="D1826" s="2" t="s">
        <v>48</v>
      </c>
      <c r="E1826" s="2" t="s">
        <v>1761</v>
      </c>
      <c r="F1826" s="2" t="s">
        <v>529</v>
      </c>
      <c r="G1826" s="2" t="s">
        <v>1762</v>
      </c>
      <c r="H1826" s="3" t="s">
        <v>8</v>
      </c>
      <c r="I1826" s="2" t="s">
        <v>367</v>
      </c>
      <c r="J1826" s="2" t="s">
        <v>535</v>
      </c>
      <c r="K1826" s="2" t="s">
        <v>358</v>
      </c>
      <c r="L1826" s="2" t="s">
        <v>155</v>
      </c>
      <c r="M1826" s="2">
        <v>1</v>
      </c>
      <c r="N1826" s="10" t="s">
        <v>875</v>
      </c>
    </row>
    <row r="1827" spans="1:14" x14ac:dyDescent="0.2">
      <c r="A1827" s="2">
        <v>942</v>
      </c>
      <c r="B1827" s="2" t="s">
        <v>1755</v>
      </c>
      <c r="C1827" s="2" t="s">
        <v>1756</v>
      </c>
      <c r="D1827" s="2" t="s">
        <v>67</v>
      </c>
      <c r="E1827" s="2" t="s">
        <v>1757</v>
      </c>
      <c r="F1827" s="2" t="s">
        <v>69</v>
      </c>
      <c r="G1827" s="2" t="s">
        <v>1758</v>
      </c>
      <c r="H1827" s="3" t="s">
        <v>8</v>
      </c>
      <c r="I1827" s="2" t="s">
        <v>71</v>
      </c>
      <c r="J1827" s="2" t="s">
        <v>535</v>
      </c>
      <c r="K1827" s="2" t="s">
        <v>358</v>
      </c>
      <c r="L1827" s="2" t="s">
        <v>155</v>
      </c>
      <c r="M1827" s="2">
        <v>1</v>
      </c>
      <c r="N1827" s="10" t="s">
        <v>875</v>
      </c>
    </row>
    <row r="1828" spans="1:14" x14ac:dyDescent="0.2">
      <c r="A1828" s="2">
        <v>954</v>
      </c>
      <c r="B1828" s="2" t="s">
        <v>604</v>
      </c>
      <c r="C1828" s="2" t="s">
        <v>605</v>
      </c>
      <c r="D1828" s="2" t="s">
        <v>81</v>
      </c>
      <c r="E1828" s="2" t="s">
        <v>606</v>
      </c>
      <c r="F1828" s="2" t="s">
        <v>607</v>
      </c>
      <c r="G1828" s="2" t="s">
        <v>608</v>
      </c>
      <c r="H1828" s="3" t="s">
        <v>8</v>
      </c>
      <c r="I1828" s="2" t="s">
        <v>319</v>
      </c>
      <c r="J1828" s="2" t="s">
        <v>535</v>
      </c>
      <c r="K1828" s="2" t="s">
        <v>358</v>
      </c>
      <c r="L1828" s="2" t="s">
        <v>155</v>
      </c>
      <c r="M1828" s="2">
        <v>1</v>
      </c>
      <c r="N1828" s="10" t="s">
        <v>875</v>
      </c>
    </row>
    <row r="1829" spans="1:14" x14ac:dyDescent="0.2">
      <c r="A1829" s="2">
        <v>965</v>
      </c>
      <c r="B1829" s="2" t="s">
        <v>599</v>
      </c>
      <c r="C1829" s="2" t="s">
        <v>600</v>
      </c>
      <c r="D1829" s="2" t="s">
        <v>123</v>
      </c>
      <c r="E1829" s="2" t="s">
        <v>601</v>
      </c>
      <c r="F1829" s="2" t="s">
        <v>561</v>
      </c>
      <c r="G1829" s="2" t="s">
        <v>602</v>
      </c>
      <c r="H1829" s="3" t="s">
        <v>8</v>
      </c>
      <c r="I1829" s="2" t="s">
        <v>319</v>
      </c>
      <c r="J1829" s="2" t="s">
        <v>535</v>
      </c>
      <c r="K1829" s="2" t="s">
        <v>358</v>
      </c>
      <c r="L1829" s="2" t="s">
        <v>155</v>
      </c>
      <c r="M1829" s="2">
        <v>1</v>
      </c>
      <c r="N1829" s="10" t="s">
        <v>875</v>
      </c>
    </row>
    <row r="1830" spans="1:14" x14ac:dyDescent="0.2">
      <c r="A1830" s="2">
        <v>974</v>
      </c>
      <c r="B1830" s="2" t="s">
        <v>1743</v>
      </c>
      <c r="C1830" s="2" t="s">
        <v>1744</v>
      </c>
      <c r="D1830" s="2" t="s">
        <v>123</v>
      </c>
      <c r="E1830" s="2" t="s">
        <v>1745</v>
      </c>
      <c r="F1830" s="2" t="s">
        <v>1583</v>
      </c>
      <c r="G1830" s="2" t="s">
        <v>1746</v>
      </c>
      <c r="H1830" s="3" t="s">
        <v>8</v>
      </c>
      <c r="I1830" s="2" t="s">
        <v>319</v>
      </c>
      <c r="J1830" s="2" t="s">
        <v>535</v>
      </c>
      <c r="K1830" s="2" t="s">
        <v>358</v>
      </c>
      <c r="L1830" s="2" t="s">
        <v>155</v>
      </c>
      <c r="M1830" s="2">
        <v>1</v>
      </c>
      <c r="N1830" s="10" t="s">
        <v>875</v>
      </c>
    </row>
    <row r="1831" spans="1:14" x14ac:dyDescent="0.2">
      <c r="A1831" s="2">
        <v>983</v>
      </c>
      <c r="B1831" s="2" t="s">
        <v>1739</v>
      </c>
      <c r="C1831" s="2" t="s">
        <v>1740</v>
      </c>
      <c r="D1831" s="2" t="s">
        <v>48</v>
      </c>
      <c r="E1831" s="2" t="s">
        <v>1741</v>
      </c>
      <c r="F1831" s="2" t="s">
        <v>760</v>
      </c>
      <c r="G1831" s="2" t="s">
        <v>1742</v>
      </c>
      <c r="H1831" s="3" t="s">
        <v>8</v>
      </c>
      <c r="I1831" s="2" t="s">
        <v>367</v>
      </c>
      <c r="J1831" s="2" t="s">
        <v>535</v>
      </c>
      <c r="K1831" s="2" t="s">
        <v>358</v>
      </c>
      <c r="L1831" s="2" t="s">
        <v>155</v>
      </c>
      <c r="M1831" s="2">
        <v>1</v>
      </c>
      <c r="N1831" s="10" t="s">
        <v>875</v>
      </c>
    </row>
    <row r="1832" spans="1:14" x14ac:dyDescent="0.2">
      <c r="A1832" s="2">
        <v>998</v>
      </c>
      <c r="B1832" s="2" t="s">
        <v>1735</v>
      </c>
      <c r="C1832" s="2" t="s">
        <v>1736</v>
      </c>
      <c r="D1832" s="2" t="s">
        <v>67</v>
      </c>
      <c r="E1832" s="2" t="s">
        <v>1737</v>
      </c>
      <c r="F1832" s="2" t="s">
        <v>597</v>
      </c>
      <c r="G1832" s="2" t="s">
        <v>1738</v>
      </c>
      <c r="H1832" s="3" t="s">
        <v>8</v>
      </c>
      <c r="I1832" s="2" t="s">
        <v>71</v>
      </c>
      <c r="J1832" s="2" t="s">
        <v>535</v>
      </c>
      <c r="K1832" s="2" t="s">
        <v>358</v>
      </c>
      <c r="L1832" s="2" t="s">
        <v>155</v>
      </c>
      <c r="M1832" s="2">
        <v>1</v>
      </c>
      <c r="N1832" s="10" t="s">
        <v>875</v>
      </c>
    </row>
    <row r="1833" spans="1:14" x14ac:dyDescent="0.2">
      <c r="A1833" s="2">
        <v>1001</v>
      </c>
      <c r="B1833" s="2" t="s">
        <v>589</v>
      </c>
      <c r="C1833" s="2" t="s">
        <v>590</v>
      </c>
      <c r="D1833" s="2" t="s">
        <v>48</v>
      </c>
      <c r="E1833" s="2" t="s">
        <v>591</v>
      </c>
      <c r="F1833" s="2" t="s">
        <v>365</v>
      </c>
      <c r="G1833" s="2" t="s">
        <v>592</v>
      </c>
      <c r="H1833" s="3" t="s">
        <v>8</v>
      </c>
      <c r="I1833" s="2" t="s">
        <v>367</v>
      </c>
      <c r="J1833" s="2" t="s">
        <v>535</v>
      </c>
      <c r="K1833" s="2" t="s">
        <v>358</v>
      </c>
      <c r="L1833" s="2" t="s">
        <v>155</v>
      </c>
      <c r="M1833" s="2">
        <v>1</v>
      </c>
      <c r="N1833" s="10" t="s">
        <v>875</v>
      </c>
    </row>
    <row r="1834" spans="1:14" x14ac:dyDescent="0.2">
      <c r="A1834" s="2">
        <v>1014</v>
      </c>
      <c r="B1834" s="2" t="s">
        <v>584</v>
      </c>
      <c r="C1834" s="2" t="s">
        <v>585</v>
      </c>
      <c r="D1834" s="2" t="s">
        <v>48</v>
      </c>
      <c r="E1834" s="2" t="s">
        <v>586</v>
      </c>
      <c r="F1834" s="2" t="s">
        <v>587</v>
      </c>
      <c r="G1834" s="2" t="s">
        <v>588</v>
      </c>
      <c r="H1834" s="3" t="s">
        <v>8</v>
      </c>
      <c r="I1834" s="2" t="s">
        <v>367</v>
      </c>
      <c r="J1834" s="2" t="s">
        <v>535</v>
      </c>
      <c r="K1834" s="2" t="s">
        <v>358</v>
      </c>
      <c r="L1834" s="2" t="s">
        <v>155</v>
      </c>
      <c r="M1834" s="2">
        <v>1</v>
      </c>
      <c r="N1834" s="10" t="s">
        <v>875</v>
      </c>
    </row>
    <row r="1835" spans="1:14" x14ac:dyDescent="0.2">
      <c r="A1835" s="2">
        <v>1033</v>
      </c>
      <c r="B1835" s="2" t="s">
        <v>1727</v>
      </c>
      <c r="C1835" s="2" t="s">
        <v>1728</v>
      </c>
      <c r="D1835" s="2" t="s">
        <v>48</v>
      </c>
      <c r="E1835" s="2" t="s">
        <v>1729</v>
      </c>
      <c r="F1835" s="2" t="s">
        <v>1295</v>
      </c>
      <c r="G1835" s="2" t="s">
        <v>1730</v>
      </c>
      <c r="H1835" s="3" t="s">
        <v>8</v>
      </c>
      <c r="I1835" s="2" t="s">
        <v>367</v>
      </c>
      <c r="J1835" s="2" t="s">
        <v>535</v>
      </c>
      <c r="K1835" s="2" t="s">
        <v>358</v>
      </c>
      <c r="L1835" s="2" t="s">
        <v>155</v>
      </c>
      <c r="M1835" s="2">
        <v>1</v>
      </c>
      <c r="N1835" s="10" t="s">
        <v>875</v>
      </c>
    </row>
    <row r="1836" spans="1:14" x14ac:dyDescent="0.2">
      <c r="A1836" s="2">
        <v>1046</v>
      </c>
      <c r="B1836" s="2" t="s">
        <v>1719</v>
      </c>
      <c r="C1836" s="2" t="s">
        <v>1720</v>
      </c>
      <c r="D1836" s="2" t="s">
        <v>48</v>
      </c>
      <c r="E1836" s="2" t="s">
        <v>1721</v>
      </c>
      <c r="F1836" s="2" t="s">
        <v>650</v>
      </c>
      <c r="G1836" s="2" t="s">
        <v>1722</v>
      </c>
      <c r="H1836" s="3" t="s">
        <v>8</v>
      </c>
      <c r="I1836" s="2" t="s">
        <v>367</v>
      </c>
      <c r="J1836" s="2" t="s">
        <v>535</v>
      </c>
      <c r="K1836" s="2" t="s">
        <v>358</v>
      </c>
      <c r="L1836" s="2" t="s">
        <v>155</v>
      </c>
      <c r="M1836" s="2">
        <v>1</v>
      </c>
      <c r="N1836" s="10" t="s">
        <v>875</v>
      </c>
    </row>
    <row r="1837" spans="1:14" x14ac:dyDescent="0.2">
      <c r="A1837" s="2">
        <v>1058</v>
      </c>
      <c r="B1837" s="2" t="s">
        <v>575</v>
      </c>
      <c r="C1837" s="2" t="s">
        <v>576</v>
      </c>
      <c r="D1837" s="2" t="s">
        <v>81</v>
      </c>
      <c r="E1837" s="2" t="s">
        <v>577</v>
      </c>
      <c r="F1837" s="2" t="s">
        <v>578</v>
      </c>
      <c r="G1837" s="2" t="s">
        <v>579</v>
      </c>
      <c r="H1837" s="3" t="s">
        <v>8</v>
      </c>
      <c r="I1837" s="2" t="s">
        <v>367</v>
      </c>
      <c r="J1837" s="2" t="s">
        <v>535</v>
      </c>
      <c r="K1837" s="2" t="s">
        <v>358</v>
      </c>
      <c r="L1837" s="2" t="s">
        <v>155</v>
      </c>
      <c r="M1837" s="2">
        <v>1</v>
      </c>
      <c r="N1837" s="10" t="s">
        <v>875</v>
      </c>
    </row>
    <row r="1838" spans="1:14" x14ac:dyDescent="0.2">
      <c r="A1838" s="2">
        <v>1084</v>
      </c>
      <c r="B1838" s="2" t="s">
        <v>570</v>
      </c>
      <c r="C1838" s="2" t="s">
        <v>571</v>
      </c>
      <c r="D1838" s="2" t="s">
        <v>315</v>
      </c>
      <c r="E1838" s="2" t="s">
        <v>572</v>
      </c>
      <c r="F1838" s="2" t="s">
        <v>573</v>
      </c>
      <c r="G1838" s="2" t="s">
        <v>574</v>
      </c>
      <c r="H1838" s="3" t="s">
        <v>8</v>
      </c>
      <c r="I1838" s="2" t="s">
        <v>319</v>
      </c>
      <c r="J1838" s="2" t="s">
        <v>535</v>
      </c>
      <c r="K1838" s="2" t="s">
        <v>358</v>
      </c>
      <c r="L1838" s="2" t="s">
        <v>155</v>
      </c>
      <c r="M1838" s="2">
        <v>1</v>
      </c>
      <c r="N1838" s="10" t="s">
        <v>875</v>
      </c>
    </row>
    <row r="1839" spans="1:14" x14ac:dyDescent="0.2">
      <c r="A1839" s="2">
        <v>1096</v>
      </c>
      <c r="B1839" s="2" t="s">
        <v>1693</v>
      </c>
      <c r="C1839" s="2" t="s">
        <v>1694</v>
      </c>
      <c r="D1839" s="2" t="s">
        <v>123</v>
      </c>
      <c r="E1839" s="2" t="s">
        <v>1695</v>
      </c>
      <c r="F1839" s="2" t="s">
        <v>1696</v>
      </c>
      <c r="G1839" s="2" t="s">
        <v>1697</v>
      </c>
      <c r="H1839" s="3" t="s">
        <v>8</v>
      </c>
      <c r="I1839" s="2" t="s">
        <v>319</v>
      </c>
      <c r="J1839" s="2" t="s">
        <v>535</v>
      </c>
      <c r="K1839" s="2" t="s">
        <v>358</v>
      </c>
      <c r="L1839" s="2" t="s">
        <v>155</v>
      </c>
      <c r="M1839" s="2">
        <v>1</v>
      </c>
      <c r="N1839" s="10" t="s">
        <v>875</v>
      </c>
    </row>
    <row r="1840" spans="1:14" x14ac:dyDescent="0.2">
      <c r="A1840" s="2">
        <v>1115</v>
      </c>
      <c r="B1840" s="2" t="s">
        <v>1678</v>
      </c>
      <c r="C1840" s="2" t="s">
        <v>1679</v>
      </c>
      <c r="D1840" s="2" t="s">
        <v>123</v>
      </c>
      <c r="E1840" s="2" t="s">
        <v>1680</v>
      </c>
      <c r="F1840" s="2" t="s">
        <v>424</v>
      </c>
      <c r="G1840" s="2" t="s">
        <v>1681</v>
      </c>
      <c r="H1840" s="3" t="s">
        <v>8</v>
      </c>
      <c r="I1840" s="2" t="s">
        <v>319</v>
      </c>
      <c r="J1840" s="2" t="s">
        <v>535</v>
      </c>
      <c r="K1840" s="2" t="s">
        <v>358</v>
      </c>
      <c r="L1840" s="2" t="s">
        <v>155</v>
      </c>
      <c r="M1840" s="2">
        <v>1</v>
      </c>
      <c r="N1840" s="10" t="s">
        <v>875</v>
      </c>
    </row>
    <row r="1841" spans="1:14" x14ac:dyDescent="0.2">
      <c r="A1841" s="2">
        <v>1135</v>
      </c>
      <c r="B1841" s="2" t="s">
        <v>1666</v>
      </c>
      <c r="C1841" s="2" t="s">
        <v>1667</v>
      </c>
      <c r="D1841" s="2" t="s">
        <v>123</v>
      </c>
      <c r="E1841" s="2" t="s">
        <v>1668</v>
      </c>
      <c r="F1841" s="2" t="s">
        <v>1583</v>
      </c>
      <c r="G1841" s="2" t="s">
        <v>1669</v>
      </c>
      <c r="H1841" s="3" t="s">
        <v>8</v>
      </c>
      <c r="I1841" s="2" t="s">
        <v>319</v>
      </c>
      <c r="J1841" s="2" t="s">
        <v>535</v>
      </c>
      <c r="K1841" s="2" t="s">
        <v>358</v>
      </c>
      <c r="L1841" s="2" t="s">
        <v>155</v>
      </c>
      <c r="M1841" s="2">
        <v>1</v>
      </c>
      <c r="N1841" s="10" t="s">
        <v>875</v>
      </c>
    </row>
    <row r="1842" spans="1:14" x14ac:dyDescent="0.2">
      <c r="A1842" s="2">
        <v>1140</v>
      </c>
      <c r="B1842" s="2" t="s">
        <v>565</v>
      </c>
      <c r="C1842" s="2" t="s">
        <v>566</v>
      </c>
      <c r="D1842" s="2" t="s">
        <v>187</v>
      </c>
      <c r="E1842" s="2" t="s">
        <v>567</v>
      </c>
      <c r="F1842" s="2" t="s">
        <v>568</v>
      </c>
      <c r="G1842" s="2" t="s">
        <v>569</v>
      </c>
      <c r="H1842" s="3" t="s">
        <v>8</v>
      </c>
      <c r="I1842" s="2" t="s">
        <v>249</v>
      </c>
      <c r="J1842" s="2" t="s">
        <v>535</v>
      </c>
      <c r="K1842" s="2" t="s">
        <v>358</v>
      </c>
      <c r="L1842" s="2" t="s">
        <v>155</v>
      </c>
      <c r="M1842" s="2">
        <v>1</v>
      </c>
      <c r="N1842" s="2" t="s">
        <v>21</v>
      </c>
    </row>
    <row r="1843" spans="1:14" x14ac:dyDescent="0.2">
      <c r="A1843" s="2">
        <v>1147</v>
      </c>
      <c r="B1843" s="2" t="s">
        <v>558</v>
      </c>
      <c r="C1843" s="2" t="s">
        <v>559</v>
      </c>
      <c r="D1843" s="2" t="s">
        <v>123</v>
      </c>
      <c r="E1843" s="2" t="s">
        <v>560</v>
      </c>
      <c r="F1843" s="2" t="s">
        <v>561</v>
      </c>
      <c r="G1843" s="2" t="s">
        <v>562</v>
      </c>
      <c r="H1843" s="3" t="s">
        <v>8</v>
      </c>
      <c r="I1843" s="2" t="s">
        <v>319</v>
      </c>
      <c r="J1843" s="2" t="s">
        <v>535</v>
      </c>
      <c r="K1843" s="2" t="s">
        <v>358</v>
      </c>
      <c r="L1843" s="2" t="s">
        <v>155</v>
      </c>
      <c r="M1843" s="2">
        <v>1</v>
      </c>
      <c r="N1843" s="10" t="s">
        <v>875</v>
      </c>
    </row>
    <row r="1844" spans="1:14" x14ac:dyDescent="0.2">
      <c r="A1844" s="2">
        <v>1166</v>
      </c>
      <c r="B1844" s="2" t="s">
        <v>1658</v>
      </c>
      <c r="C1844" s="2" t="s">
        <v>1659</v>
      </c>
      <c r="D1844" s="2" t="s">
        <v>48</v>
      </c>
      <c r="E1844" s="2" t="s">
        <v>1660</v>
      </c>
      <c r="F1844" s="2" t="s">
        <v>851</v>
      </c>
      <c r="G1844" s="2" t="s">
        <v>1661</v>
      </c>
      <c r="H1844" s="3" t="s">
        <v>8</v>
      </c>
      <c r="I1844" s="2" t="s">
        <v>367</v>
      </c>
      <c r="J1844" s="2" t="s">
        <v>535</v>
      </c>
      <c r="K1844" s="2" t="s">
        <v>358</v>
      </c>
      <c r="L1844" s="2" t="s">
        <v>155</v>
      </c>
      <c r="M1844" s="2">
        <v>1</v>
      </c>
      <c r="N1844" s="10" t="s">
        <v>875</v>
      </c>
    </row>
    <row r="1845" spans="1:14" x14ac:dyDescent="0.2">
      <c r="A1845" s="2">
        <v>1171</v>
      </c>
      <c r="B1845" s="2" t="s">
        <v>1654</v>
      </c>
      <c r="C1845" s="2" t="s">
        <v>1655</v>
      </c>
      <c r="D1845" s="2" t="s">
        <v>27</v>
      </c>
      <c r="E1845" s="2" t="s">
        <v>1656</v>
      </c>
      <c r="F1845" s="2" t="s">
        <v>1036</v>
      </c>
      <c r="G1845" s="2" t="s">
        <v>1657</v>
      </c>
      <c r="H1845" s="3" t="s">
        <v>8</v>
      </c>
      <c r="I1845" s="2" t="s">
        <v>31</v>
      </c>
      <c r="J1845" s="2" t="s">
        <v>535</v>
      </c>
      <c r="K1845" s="2" t="s">
        <v>358</v>
      </c>
      <c r="L1845" s="2" t="s">
        <v>155</v>
      </c>
      <c r="M1845" s="2">
        <v>1</v>
      </c>
      <c r="N1845" s="10" t="s">
        <v>875</v>
      </c>
    </row>
    <row r="1846" spans="1:14" x14ac:dyDescent="0.2">
      <c r="A1846" s="2">
        <v>1188</v>
      </c>
      <c r="B1846" s="2" t="s">
        <v>1642</v>
      </c>
      <c r="C1846" s="2" t="s">
        <v>1643</v>
      </c>
      <c r="D1846" s="2" t="s">
        <v>48</v>
      </c>
      <c r="E1846" s="2" t="s">
        <v>1644</v>
      </c>
      <c r="F1846" s="2" t="s">
        <v>1645</v>
      </c>
      <c r="G1846" s="2" t="s">
        <v>1646</v>
      </c>
      <c r="H1846" s="3" t="s">
        <v>8</v>
      </c>
      <c r="I1846" s="2" t="s">
        <v>367</v>
      </c>
      <c r="J1846" s="2" t="s">
        <v>535</v>
      </c>
      <c r="K1846" s="2" t="s">
        <v>358</v>
      </c>
      <c r="L1846" s="2" t="s">
        <v>155</v>
      </c>
      <c r="M1846" s="2">
        <v>1</v>
      </c>
      <c r="N1846" s="10" t="s">
        <v>875</v>
      </c>
    </row>
    <row r="1847" spans="1:14" x14ac:dyDescent="0.2">
      <c r="A1847" s="2">
        <v>1197</v>
      </c>
      <c r="B1847" s="2" t="s">
        <v>1629</v>
      </c>
      <c r="C1847" s="2" t="s">
        <v>1630</v>
      </c>
      <c r="D1847" s="2" t="s">
        <v>123</v>
      </c>
      <c r="E1847" s="2" t="s">
        <v>1631</v>
      </c>
      <c r="F1847" s="2" t="s">
        <v>424</v>
      </c>
      <c r="G1847" s="2" t="s">
        <v>1632</v>
      </c>
      <c r="H1847" s="3" t="s">
        <v>8</v>
      </c>
      <c r="I1847" s="2" t="s">
        <v>319</v>
      </c>
      <c r="J1847" s="2" t="s">
        <v>535</v>
      </c>
      <c r="K1847" s="2" t="s">
        <v>358</v>
      </c>
      <c r="L1847" s="2" t="s">
        <v>155</v>
      </c>
      <c r="M1847" s="2">
        <v>1</v>
      </c>
      <c r="N1847" s="10" t="s">
        <v>875</v>
      </c>
    </row>
    <row r="1848" spans="1:14" x14ac:dyDescent="0.2">
      <c r="A1848" s="2">
        <v>1213</v>
      </c>
      <c r="B1848" s="2" t="s">
        <v>1617</v>
      </c>
      <c r="C1848" s="2" t="s">
        <v>1618</v>
      </c>
      <c r="D1848" s="2" t="s">
        <v>123</v>
      </c>
      <c r="E1848" s="2" t="s">
        <v>1619</v>
      </c>
      <c r="F1848" s="2" t="s">
        <v>424</v>
      </c>
      <c r="G1848" s="2" t="s">
        <v>1620</v>
      </c>
      <c r="H1848" s="3" t="s">
        <v>8</v>
      </c>
      <c r="I1848" s="2" t="s">
        <v>319</v>
      </c>
      <c r="J1848" s="2" t="s">
        <v>535</v>
      </c>
      <c r="K1848" s="2" t="s">
        <v>358</v>
      </c>
      <c r="L1848" s="2" t="s">
        <v>155</v>
      </c>
      <c r="M1848" s="2">
        <v>1</v>
      </c>
      <c r="N1848" s="10" t="s">
        <v>875</v>
      </c>
    </row>
    <row r="1849" spans="1:14" x14ac:dyDescent="0.2">
      <c r="A1849" s="2">
        <v>1223</v>
      </c>
      <c r="B1849" s="2" t="s">
        <v>1613</v>
      </c>
      <c r="C1849" s="2" t="s">
        <v>1614</v>
      </c>
      <c r="D1849" s="2" t="s">
        <v>123</v>
      </c>
      <c r="E1849" s="2" t="s">
        <v>1615</v>
      </c>
      <c r="F1849" s="2" t="s">
        <v>424</v>
      </c>
      <c r="G1849" s="2" t="s">
        <v>1616</v>
      </c>
      <c r="H1849" s="3" t="s">
        <v>8</v>
      </c>
      <c r="I1849" s="2" t="s">
        <v>319</v>
      </c>
      <c r="J1849" s="2" t="s">
        <v>535</v>
      </c>
      <c r="K1849" s="2" t="s">
        <v>358</v>
      </c>
      <c r="L1849" s="2" t="s">
        <v>155</v>
      </c>
      <c r="M1849" s="2">
        <v>1</v>
      </c>
      <c r="N1849" s="10" t="s">
        <v>875</v>
      </c>
    </row>
    <row r="1850" spans="1:14" x14ac:dyDescent="0.2">
      <c r="A1850" s="2">
        <v>1241</v>
      </c>
      <c r="B1850" s="2" t="s">
        <v>1609</v>
      </c>
      <c r="C1850" s="2" t="s">
        <v>1610</v>
      </c>
      <c r="D1850" s="2" t="s">
        <v>123</v>
      </c>
      <c r="E1850" s="2" t="s">
        <v>1611</v>
      </c>
      <c r="F1850" s="2" t="s">
        <v>325</v>
      </c>
      <c r="G1850" s="2" t="s">
        <v>1612</v>
      </c>
      <c r="H1850" s="3" t="s">
        <v>8</v>
      </c>
      <c r="I1850" s="2" t="s">
        <v>319</v>
      </c>
      <c r="J1850" s="2" t="s">
        <v>535</v>
      </c>
      <c r="K1850" s="2" t="s">
        <v>358</v>
      </c>
      <c r="L1850" s="2" t="s">
        <v>155</v>
      </c>
      <c r="M1850" s="2">
        <v>1</v>
      </c>
      <c r="N1850" s="10" t="s">
        <v>875</v>
      </c>
    </row>
    <row r="1851" spans="1:14" x14ac:dyDescent="0.2">
      <c r="A1851" s="2">
        <v>1245</v>
      </c>
      <c r="B1851" s="2" t="s">
        <v>1595</v>
      </c>
      <c r="C1851" s="2" t="s">
        <v>1596</v>
      </c>
      <c r="D1851" s="2" t="s">
        <v>48</v>
      </c>
      <c r="E1851" s="2" t="s">
        <v>1597</v>
      </c>
      <c r="F1851" s="2" t="s">
        <v>578</v>
      </c>
      <c r="G1851" s="2" t="s">
        <v>1598</v>
      </c>
      <c r="H1851" s="3" t="s">
        <v>8</v>
      </c>
      <c r="I1851" s="2" t="s">
        <v>367</v>
      </c>
      <c r="J1851" s="2" t="s">
        <v>535</v>
      </c>
      <c r="K1851" s="2" t="s">
        <v>358</v>
      </c>
      <c r="L1851" s="2" t="s">
        <v>155</v>
      </c>
      <c r="M1851" s="2">
        <v>1</v>
      </c>
      <c r="N1851" s="10" t="s">
        <v>875</v>
      </c>
    </row>
    <row r="1852" spans="1:14" x14ac:dyDescent="0.2">
      <c r="A1852" s="2">
        <v>1259</v>
      </c>
      <c r="B1852" s="2" t="s">
        <v>1590</v>
      </c>
      <c r="C1852" s="2" t="s">
        <v>1591</v>
      </c>
      <c r="D1852" s="2" t="s">
        <v>27</v>
      </c>
      <c r="E1852" s="2" t="s">
        <v>1592</v>
      </c>
      <c r="F1852" s="2" t="s">
        <v>1593</v>
      </c>
      <c r="G1852" s="2" t="s">
        <v>1594</v>
      </c>
      <c r="H1852" s="3" t="s">
        <v>8</v>
      </c>
      <c r="I1852" s="2" t="s">
        <v>71</v>
      </c>
      <c r="J1852" s="2" t="s">
        <v>535</v>
      </c>
      <c r="K1852" s="2" t="s">
        <v>358</v>
      </c>
      <c r="L1852" s="2" t="s">
        <v>155</v>
      </c>
      <c r="M1852" s="2">
        <v>1</v>
      </c>
      <c r="N1852" s="10" t="s">
        <v>875</v>
      </c>
    </row>
    <row r="1853" spans="1:14" x14ac:dyDescent="0.2">
      <c r="A1853" s="2">
        <v>1269</v>
      </c>
      <c r="B1853" s="2" t="s">
        <v>1576</v>
      </c>
      <c r="C1853" s="2" t="s">
        <v>1577</v>
      </c>
      <c r="D1853" s="2" t="s">
        <v>48</v>
      </c>
      <c r="E1853" s="2" t="s">
        <v>1578</v>
      </c>
      <c r="F1853" s="2" t="s">
        <v>1530</v>
      </c>
      <c r="G1853" s="2" t="s">
        <v>1579</v>
      </c>
      <c r="H1853" s="3" t="s">
        <v>8</v>
      </c>
      <c r="I1853" s="2" t="s">
        <v>367</v>
      </c>
      <c r="J1853" s="2" t="s">
        <v>535</v>
      </c>
      <c r="K1853" s="2" t="s">
        <v>358</v>
      </c>
      <c r="L1853" s="2" t="s">
        <v>155</v>
      </c>
      <c r="M1853" s="2">
        <v>1</v>
      </c>
      <c r="N1853" s="10" t="s">
        <v>875</v>
      </c>
    </row>
    <row r="1854" spans="1:14" x14ac:dyDescent="0.2">
      <c r="A1854" s="2">
        <v>1284</v>
      </c>
      <c r="B1854" s="2" t="s">
        <v>1566</v>
      </c>
      <c r="C1854" s="2" t="s">
        <v>1567</v>
      </c>
      <c r="D1854" s="2" t="s">
        <v>123</v>
      </c>
      <c r="E1854" s="2" t="s">
        <v>1568</v>
      </c>
      <c r="F1854" s="2" t="s">
        <v>607</v>
      </c>
      <c r="G1854" s="2" t="s">
        <v>1569</v>
      </c>
      <c r="H1854" s="3" t="s">
        <v>8</v>
      </c>
      <c r="I1854" s="2" t="s">
        <v>319</v>
      </c>
      <c r="J1854" s="2" t="s">
        <v>535</v>
      </c>
      <c r="K1854" s="2" t="s">
        <v>358</v>
      </c>
      <c r="L1854" s="2" t="s">
        <v>155</v>
      </c>
      <c r="M1854" s="2">
        <v>1</v>
      </c>
      <c r="N1854" s="10" t="s">
        <v>875</v>
      </c>
    </row>
    <row r="1855" spans="1:14" x14ac:dyDescent="0.2">
      <c r="A1855" s="2">
        <v>1296</v>
      </c>
      <c r="B1855" s="2" t="s">
        <v>1554</v>
      </c>
      <c r="C1855" s="2" t="s">
        <v>1555</v>
      </c>
      <c r="D1855" s="2" t="s">
        <v>372</v>
      </c>
      <c r="E1855" s="2" t="s">
        <v>1556</v>
      </c>
      <c r="F1855" s="2" t="s">
        <v>374</v>
      </c>
      <c r="G1855" s="2" t="s">
        <v>1557</v>
      </c>
      <c r="H1855" s="3" t="s">
        <v>8</v>
      </c>
      <c r="I1855" s="2" t="s">
        <v>319</v>
      </c>
      <c r="J1855" s="2" t="s">
        <v>535</v>
      </c>
      <c r="K1855" s="2" t="s">
        <v>358</v>
      </c>
      <c r="L1855" s="2" t="s">
        <v>155</v>
      </c>
      <c r="M1855" s="2">
        <v>1</v>
      </c>
      <c r="N1855" s="10" t="s">
        <v>875</v>
      </c>
    </row>
    <row r="1856" spans="1:14" x14ac:dyDescent="0.2">
      <c r="A1856" s="2">
        <v>1315</v>
      </c>
      <c r="B1856" s="2" t="s">
        <v>1550</v>
      </c>
      <c r="C1856" s="2" t="s">
        <v>1551</v>
      </c>
      <c r="D1856" s="2" t="s">
        <v>48</v>
      </c>
      <c r="E1856" s="2" t="s">
        <v>1552</v>
      </c>
      <c r="F1856" s="2" t="s">
        <v>1479</v>
      </c>
      <c r="G1856" s="2" t="s">
        <v>1553</v>
      </c>
      <c r="H1856" s="3" t="s">
        <v>8</v>
      </c>
      <c r="I1856" s="2" t="s">
        <v>367</v>
      </c>
      <c r="J1856" s="2" t="s">
        <v>535</v>
      </c>
      <c r="K1856" s="2" t="s">
        <v>358</v>
      </c>
      <c r="L1856" s="2" t="s">
        <v>155</v>
      </c>
      <c r="M1856" s="2">
        <v>1</v>
      </c>
      <c r="N1856" s="10" t="s">
        <v>875</v>
      </c>
    </row>
    <row r="1857" spans="1:14" x14ac:dyDescent="0.2">
      <c r="A1857" s="2">
        <v>1329</v>
      </c>
      <c r="B1857" s="2" t="s">
        <v>1550</v>
      </c>
      <c r="C1857" s="2" t="s">
        <v>1551</v>
      </c>
      <c r="D1857" s="2" t="s">
        <v>48</v>
      </c>
      <c r="E1857" s="2" t="s">
        <v>1552</v>
      </c>
      <c r="F1857" s="2" t="s">
        <v>1479</v>
      </c>
      <c r="G1857" s="2" t="s">
        <v>1553</v>
      </c>
      <c r="H1857" s="3" t="s">
        <v>8</v>
      </c>
      <c r="I1857" s="2" t="s">
        <v>367</v>
      </c>
      <c r="J1857" s="2" t="s">
        <v>535</v>
      </c>
      <c r="K1857" s="2" t="s">
        <v>358</v>
      </c>
      <c r="L1857" s="2" t="s">
        <v>155</v>
      </c>
      <c r="M1857" s="2">
        <v>1</v>
      </c>
      <c r="N1857" s="10" t="s">
        <v>875</v>
      </c>
    </row>
    <row r="1858" spans="1:14" x14ac:dyDescent="0.2">
      <c r="A1858" s="2">
        <v>1337</v>
      </c>
      <c r="B1858" s="2" t="s">
        <v>1546</v>
      </c>
      <c r="C1858" s="2" t="s">
        <v>1547</v>
      </c>
      <c r="D1858" s="2" t="s">
        <v>315</v>
      </c>
      <c r="E1858" s="2" t="s">
        <v>1548</v>
      </c>
      <c r="F1858" s="2" t="s">
        <v>407</v>
      </c>
      <c r="G1858" s="2" t="s">
        <v>1549</v>
      </c>
      <c r="H1858" s="3" t="s">
        <v>8</v>
      </c>
      <c r="I1858" s="2" t="s">
        <v>319</v>
      </c>
      <c r="J1858" s="2" t="s">
        <v>535</v>
      </c>
      <c r="K1858" s="2" t="s">
        <v>358</v>
      </c>
      <c r="L1858" s="2" t="s">
        <v>155</v>
      </c>
      <c r="M1858" s="2">
        <v>1</v>
      </c>
      <c r="N1858" s="10" t="s">
        <v>875</v>
      </c>
    </row>
    <row r="1859" spans="1:14" x14ac:dyDescent="0.2">
      <c r="A1859" s="2">
        <v>1342</v>
      </c>
      <c r="B1859" s="2" t="s">
        <v>1537</v>
      </c>
      <c r="C1859" s="2" t="s">
        <v>1538</v>
      </c>
      <c r="D1859" s="2" t="s">
        <v>27</v>
      </c>
      <c r="E1859" s="2" t="s">
        <v>1539</v>
      </c>
      <c r="F1859" s="2" t="s">
        <v>1540</v>
      </c>
      <c r="G1859" s="2" t="s">
        <v>1541</v>
      </c>
      <c r="H1859" s="3" t="s">
        <v>8</v>
      </c>
      <c r="I1859" s="2" t="s">
        <v>31</v>
      </c>
      <c r="J1859" s="2" t="s">
        <v>535</v>
      </c>
      <c r="K1859" s="2" t="s">
        <v>358</v>
      </c>
      <c r="L1859" s="2" t="s">
        <v>155</v>
      </c>
      <c r="M1859" s="2">
        <v>1</v>
      </c>
      <c r="N1859" s="10" t="s">
        <v>875</v>
      </c>
    </row>
    <row r="1860" spans="1:14" x14ac:dyDescent="0.2">
      <c r="A1860" s="2">
        <v>1345</v>
      </c>
      <c r="B1860" s="2" t="s">
        <v>1527</v>
      </c>
      <c r="C1860" s="2" t="s">
        <v>1528</v>
      </c>
      <c r="D1860" s="2" t="s">
        <v>48</v>
      </c>
      <c r="E1860" s="2" t="s">
        <v>1529</v>
      </c>
      <c r="F1860" s="2" t="s">
        <v>1530</v>
      </c>
      <c r="G1860" s="2" t="s">
        <v>1531</v>
      </c>
      <c r="H1860" s="3" t="s">
        <v>8</v>
      </c>
      <c r="I1860" s="2" t="s">
        <v>367</v>
      </c>
      <c r="J1860" s="2" t="s">
        <v>535</v>
      </c>
      <c r="K1860" s="2" t="s">
        <v>358</v>
      </c>
      <c r="L1860" s="2" t="s">
        <v>155</v>
      </c>
      <c r="M1860" s="2">
        <v>1</v>
      </c>
      <c r="N1860" s="10" t="s">
        <v>875</v>
      </c>
    </row>
    <row r="1861" spans="1:14" x14ac:dyDescent="0.2">
      <c r="A1861" s="2">
        <v>1359</v>
      </c>
      <c r="B1861" s="2" t="s">
        <v>544</v>
      </c>
      <c r="C1861" s="2" t="s">
        <v>545</v>
      </c>
      <c r="D1861" s="2" t="s">
        <v>27</v>
      </c>
      <c r="E1861" s="2" t="s">
        <v>546</v>
      </c>
      <c r="F1861" s="2" t="s">
        <v>27</v>
      </c>
      <c r="G1861" s="2" t="s">
        <v>547</v>
      </c>
      <c r="H1861" s="3" t="s">
        <v>8</v>
      </c>
      <c r="I1861" s="2" t="s">
        <v>31</v>
      </c>
      <c r="J1861" s="2" t="s">
        <v>535</v>
      </c>
      <c r="K1861" s="2" t="s">
        <v>358</v>
      </c>
      <c r="L1861" s="2" t="s">
        <v>155</v>
      </c>
      <c r="M1861" s="2">
        <v>1</v>
      </c>
      <c r="N1861" s="10" t="s">
        <v>875</v>
      </c>
    </row>
    <row r="1862" spans="1:14" x14ac:dyDescent="0.2">
      <c r="A1862" s="2">
        <v>1365</v>
      </c>
      <c r="B1862" s="2" t="s">
        <v>1523</v>
      </c>
      <c r="C1862" s="2" t="s">
        <v>1524</v>
      </c>
      <c r="D1862" s="2" t="s">
        <v>48</v>
      </c>
      <c r="E1862" s="2" t="s">
        <v>1525</v>
      </c>
      <c r="F1862" s="2" t="s">
        <v>1267</v>
      </c>
      <c r="G1862" s="2" t="s">
        <v>1526</v>
      </c>
      <c r="H1862" s="3" t="s">
        <v>8</v>
      </c>
      <c r="I1862" s="2" t="s">
        <v>367</v>
      </c>
      <c r="J1862" s="2" t="s">
        <v>535</v>
      </c>
      <c r="K1862" s="2" t="s">
        <v>358</v>
      </c>
      <c r="L1862" s="2" t="s">
        <v>155</v>
      </c>
      <c r="M1862" s="2">
        <v>1</v>
      </c>
      <c r="N1862" s="10" t="s">
        <v>875</v>
      </c>
    </row>
    <row r="1863" spans="1:14" x14ac:dyDescent="0.2">
      <c r="A1863" s="2">
        <v>1381</v>
      </c>
      <c r="B1863" s="2" t="s">
        <v>1515</v>
      </c>
      <c r="C1863" s="2" t="s">
        <v>1516</v>
      </c>
      <c r="D1863" s="2" t="s">
        <v>67</v>
      </c>
      <c r="E1863" s="2" t="s">
        <v>1517</v>
      </c>
      <c r="F1863" s="2" t="s">
        <v>69</v>
      </c>
      <c r="G1863" s="2" t="s">
        <v>1518</v>
      </c>
      <c r="H1863" s="3" t="s">
        <v>8</v>
      </c>
      <c r="I1863" s="2" t="s">
        <v>71</v>
      </c>
      <c r="J1863" s="2" t="s">
        <v>535</v>
      </c>
      <c r="K1863" s="2" t="s">
        <v>358</v>
      </c>
      <c r="L1863" s="2" t="s">
        <v>155</v>
      </c>
      <c r="M1863" s="2">
        <v>1</v>
      </c>
      <c r="N1863" s="10" t="s">
        <v>875</v>
      </c>
    </row>
    <row r="1864" spans="1:14" x14ac:dyDescent="0.2">
      <c r="A1864" s="2">
        <v>1387</v>
      </c>
      <c r="B1864" s="2" t="s">
        <v>1511</v>
      </c>
      <c r="C1864" s="2" t="s">
        <v>1512</v>
      </c>
      <c r="D1864" s="2" t="s">
        <v>315</v>
      </c>
      <c r="E1864" s="2" t="s">
        <v>1513</v>
      </c>
      <c r="F1864" s="2" t="s">
        <v>573</v>
      </c>
      <c r="G1864" s="2" t="s">
        <v>1514</v>
      </c>
      <c r="H1864" s="3" t="s">
        <v>8</v>
      </c>
      <c r="I1864" s="2" t="s">
        <v>319</v>
      </c>
      <c r="J1864" s="2" t="s">
        <v>535</v>
      </c>
      <c r="K1864" s="2" t="s">
        <v>358</v>
      </c>
      <c r="L1864" s="2" t="s">
        <v>155</v>
      </c>
      <c r="M1864" s="2">
        <v>1</v>
      </c>
      <c r="N1864" s="10" t="s">
        <v>875</v>
      </c>
    </row>
    <row r="1865" spans="1:14" x14ac:dyDescent="0.2">
      <c r="A1865" s="2">
        <v>1391</v>
      </c>
      <c r="B1865" s="2" t="s">
        <v>1507</v>
      </c>
      <c r="C1865" s="2" t="s">
        <v>1508</v>
      </c>
      <c r="D1865" s="2" t="s">
        <v>123</v>
      </c>
      <c r="E1865" s="2" t="s">
        <v>1509</v>
      </c>
      <c r="F1865" s="2" t="s">
        <v>325</v>
      </c>
      <c r="G1865" s="2" t="s">
        <v>1510</v>
      </c>
      <c r="H1865" s="3" t="s">
        <v>8</v>
      </c>
      <c r="I1865" s="2" t="s">
        <v>319</v>
      </c>
      <c r="J1865" s="2" t="s">
        <v>535</v>
      </c>
      <c r="K1865" s="2" t="s">
        <v>358</v>
      </c>
      <c r="L1865" s="2" t="s">
        <v>155</v>
      </c>
      <c r="M1865" s="2">
        <v>1</v>
      </c>
      <c r="N1865" s="10" t="s">
        <v>875</v>
      </c>
    </row>
    <row r="1866" spans="1:14" x14ac:dyDescent="0.2">
      <c r="A1866" s="2">
        <v>1405</v>
      </c>
      <c r="B1866" s="2" t="s">
        <v>537</v>
      </c>
      <c r="C1866" s="2" t="s">
        <v>538</v>
      </c>
      <c r="D1866" s="2" t="s">
        <v>123</v>
      </c>
      <c r="E1866" s="2" t="s">
        <v>539</v>
      </c>
      <c r="F1866" s="2" t="s">
        <v>424</v>
      </c>
      <c r="G1866" s="2" t="s">
        <v>540</v>
      </c>
      <c r="H1866" s="3" t="s">
        <v>8</v>
      </c>
      <c r="I1866" s="2" t="s">
        <v>319</v>
      </c>
      <c r="J1866" s="2" t="s">
        <v>535</v>
      </c>
      <c r="K1866" s="2" t="s">
        <v>358</v>
      </c>
      <c r="L1866" s="2" t="s">
        <v>155</v>
      </c>
      <c r="M1866" s="2">
        <v>1</v>
      </c>
      <c r="N1866" s="10" t="s">
        <v>875</v>
      </c>
    </row>
    <row r="1867" spans="1:14" x14ac:dyDescent="0.2">
      <c r="A1867" s="2">
        <v>1418</v>
      </c>
      <c r="B1867" s="2" t="s">
        <v>531</v>
      </c>
      <c r="C1867" s="2" t="s">
        <v>532</v>
      </c>
      <c r="D1867" s="2" t="s">
        <v>187</v>
      </c>
      <c r="E1867" s="2" t="s">
        <v>533</v>
      </c>
      <c r="F1867" s="2" t="s">
        <v>292</v>
      </c>
      <c r="G1867" s="2" t="s">
        <v>534</v>
      </c>
      <c r="H1867" s="3" t="s">
        <v>8</v>
      </c>
      <c r="I1867" s="2" t="s">
        <v>367</v>
      </c>
      <c r="J1867" s="2" t="s">
        <v>535</v>
      </c>
      <c r="K1867" s="2" t="s">
        <v>358</v>
      </c>
      <c r="L1867" s="2" t="s">
        <v>155</v>
      </c>
      <c r="M1867" s="2">
        <v>1</v>
      </c>
      <c r="N1867" s="2" t="s">
        <v>21</v>
      </c>
    </row>
    <row r="1868" spans="1:14" x14ac:dyDescent="0.2">
      <c r="A1868" s="2">
        <v>1429</v>
      </c>
      <c r="B1868" s="2" t="s">
        <v>1503</v>
      </c>
      <c r="C1868" s="2" t="s">
        <v>1504</v>
      </c>
      <c r="D1868" s="2" t="s">
        <v>123</v>
      </c>
      <c r="E1868" s="2" t="s">
        <v>1505</v>
      </c>
      <c r="F1868" s="2" t="s">
        <v>424</v>
      </c>
      <c r="G1868" s="2" t="s">
        <v>1506</v>
      </c>
      <c r="H1868" s="3" t="s">
        <v>8</v>
      </c>
      <c r="I1868" s="2" t="s">
        <v>319</v>
      </c>
      <c r="J1868" s="2" t="s">
        <v>535</v>
      </c>
      <c r="K1868" s="2" t="s">
        <v>358</v>
      </c>
      <c r="L1868" s="2" t="s">
        <v>155</v>
      </c>
      <c r="M1868" s="2">
        <v>1</v>
      </c>
      <c r="N1868" s="10" t="s">
        <v>875</v>
      </c>
    </row>
    <row r="1869" spans="1:14" x14ac:dyDescent="0.2">
      <c r="A1869" s="2">
        <v>1447</v>
      </c>
      <c r="B1869" s="2" t="s">
        <v>1494</v>
      </c>
      <c r="C1869" s="2" t="s">
        <v>1495</v>
      </c>
      <c r="D1869" s="2" t="s">
        <v>123</v>
      </c>
      <c r="E1869" s="2" t="s">
        <v>1496</v>
      </c>
      <c r="F1869" s="2" t="s">
        <v>872</v>
      </c>
      <c r="G1869" s="2" t="s">
        <v>1497</v>
      </c>
      <c r="H1869" s="3" t="s">
        <v>8</v>
      </c>
      <c r="I1869" s="2" t="s">
        <v>319</v>
      </c>
      <c r="J1869" s="2" t="s">
        <v>535</v>
      </c>
      <c r="K1869" s="2" t="s">
        <v>358</v>
      </c>
      <c r="L1869" s="2" t="s">
        <v>155</v>
      </c>
      <c r="M1869" s="2">
        <v>1</v>
      </c>
      <c r="N1869" s="10" t="s">
        <v>875</v>
      </c>
    </row>
    <row r="1870" spans="1:14" x14ac:dyDescent="0.2">
      <c r="A1870" s="2">
        <v>1449</v>
      </c>
      <c r="B1870" s="2" t="s">
        <v>1490</v>
      </c>
      <c r="C1870" s="2" t="s">
        <v>1491</v>
      </c>
      <c r="D1870" s="2" t="s">
        <v>48</v>
      </c>
      <c r="E1870" s="2" t="s">
        <v>1492</v>
      </c>
      <c r="F1870" s="2" t="s">
        <v>529</v>
      </c>
      <c r="G1870" s="2" t="s">
        <v>1493</v>
      </c>
      <c r="H1870" s="3" t="s">
        <v>8</v>
      </c>
      <c r="I1870" s="2" t="s">
        <v>367</v>
      </c>
      <c r="J1870" s="2" t="s">
        <v>535</v>
      </c>
      <c r="K1870" s="2" t="s">
        <v>358</v>
      </c>
      <c r="L1870" s="2" t="s">
        <v>155</v>
      </c>
      <c r="M1870" s="2">
        <v>1</v>
      </c>
      <c r="N1870" s="10" t="s">
        <v>875</v>
      </c>
    </row>
    <row r="1871" spans="1:14" x14ac:dyDescent="0.2">
      <c r="A1871" s="2">
        <v>1458</v>
      </c>
      <c r="B1871" s="2" t="s">
        <v>522</v>
      </c>
      <c r="C1871" s="2" t="s">
        <v>523</v>
      </c>
      <c r="D1871" s="2" t="s">
        <v>123</v>
      </c>
      <c r="E1871" s="2" t="s">
        <v>524</v>
      </c>
      <c r="F1871" s="2" t="s">
        <v>325</v>
      </c>
      <c r="G1871" s="2" t="s">
        <v>525</v>
      </c>
      <c r="H1871" s="3" t="s">
        <v>8</v>
      </c>
      <c r="I1871" s="2" t="s">
        <v>319</v>
      </c>
      <c r="J1871" s="2" t="s">
        <v>535</v>
      </c>
      <c r="K1871" s="2" t="s">
        <v>358</v>
      </c>
      <c r="L1871" s="2" t="s">
        <v>155</v>
      </c>
      <c r="M1871" s="2">
        <v>1</v>
      </c>
      <c r="N1871" s="10" t="s">
        <v>875</v>
      </c>
    </row>
    <row r="1872" spans="1:14" x14ac:dyDescent="0.2">
      <c r="A1872" s="2">
        <v>1469</v>
      </c>
      <c r="B1872" s="2" t="s">
        <v>1486</v>
      </c>
      <c r="C1872" s="2" t="s">
        <v>1487</v>
      </c>
      <c r="D1872" s="2" t="s">
        <v>48</v>
      </c>
      <c r="E1872" s="2" t="s">
        <v>1488</v>
      </c>
      <c r="F1872" s="2" t="s">
        <v>1479</v>
      </c>
      <c r="G1872" s="2" t="s">
        <v>1489</v>
      </c>
      <c r="H1872" s="3" t="s">
        <v>8</v>
      </c>
      <c r="I1872" s="2" t="s">
        <v>713</v>
      </c>
      <c r="J1872" s="2" t="s">
        <v>535</v>
      </c>
      <c r="K1872" s="2" t="s">
        <v>358</v>
      </c>
      <c r="L1872" s="2" t="s">
        <v>155</v>
      </c>
      <c r="M1872" s="2">
        <v>1</v>
      </c>
      <c r="N1872" s="10" t="s">
        <v>875</v>
      </c>
    </row>
    <row r="1873" spans="1:14" x14ac:dyDescent="0.2">
      <c r="A1873" s="2">
        <v>1474</v>
      </c>
      <c r="B1873" s="2" t="s">
        <v>1481</v>
      </c>
      <c r="C1873" s="2" t="s">
        <v>1482</v>
      </c>
      <c r="D1873" s="2" t="s">
        <v>48</v>
      </c>
      <c r="E1873" s="2" t="s">
        <v>1483</v>
      </c>
      <c r="F1873" s="2" t="s">
        <v>1484</v>
      </c>
      <c r="G1873" s="2" t="s">
        <v>1485</v>
      </c>
      <c r="H1873" s="3" t="s">
        <v>8</v>
      </c>
      <c r="I1873" s="2" t="s">
        <v>367</v>
      </c>
      <c r="J1873" s="2" t="s">
        <v>535</v>
      </c>
      <c r="K1873" s="2" t="s">
        <v>358</v>
      </c>
      <c r="L1873" s="2" t="s">
        <v>155</v>
      </c>
      <c r="M1873" s="2">
        <v>2</v>
      </c>
      <c r="N1873" s="10" t="s">
        <v>875</v>
      </c>
    </row>
    <row r="1874" spans="1:14" x14ac:dyDescent="0.2">
      <c r="A1874" s="2">
        <v>1494</v>
      </c>
      <c r="B1874" s="2" t="s">
        <v>1467</v>
      </c>
      <c r="C1874" s="2" t="s">
        <v>1468</v>
      </c>
      <c r="D1874" s="2" t="s">
        <v>48</v>
      </c>
      <c r="E1874" s="2" t="s">
        <v>1469</v>
      </c>
      <c r="F1874" s="2" t="s">
        <v>1470</v>
      </c>
      <c r="G1874" s="2" t="s">
        <v>1471</v>
      </c>
      <c r="H1874" s="3" t="s">
        <v>8</v>
      </c>
      <c r="I1874" s="2" t="s">
        <v>713</v>
      </c>
      <c r="J1874" s="2" t="s">
        <v>535</v>
      </c>
      <c r="K1874" s="2" t="s">
        <v>358</v>
      </c>
      <c r="L1874" s="2" t="s">
        <v>155</v>
      </c>
      <c r="M1874" s="2">
        <v>1</v>
      </c>
      <c r="N1874" s="10" t="s">
        <v>875</v>
      </c>
    </row>
    <row r="1875" spans="1:14" x14ac:dyDescent="0.2">
      <c r="A1875" s="2">
        <v>1533</v>
      </c>
      <c r="B1875" s="2" t="s">
        <v>510</v>
      </c>
      <c r="C1875" s="2" t="s">
        <v>511</v>
      </c>
      <c r="D1875" s="2" t="s">
        <v>48</v>
      </c>
      <c r="E1875" s="2" t="s">
        <v>503</v>
      </c>
      <c r="F1875" s="2" t="s">
        <v>132</v>
      </c>
      <c r="G1875" s="2" t="s">
        <v>512</v>
      </c>
      <c r="H1875" s="3" t="s">
        <v>8</v>
      </c>
      <c r="I1875" s="2" t="s">
        <v>85</v>
      </c>
      <c r="J1875" s="2" t="s">
        <v>357</v>
      </c>
      <c r="K1875" s="2" t="s">
        <v>358</v>
      </c>
      <c r="L1875" s="2" t="s">
        <v>155</v>
      </c>
      <c r="M1875" s="2">
        <v>1</v>
      </c>
      <c r="N1875" s="9" t="s">
        <v>875</v>
      </c>
    </row>
    <row r="1876" spans="1:14" x14ac:dyDescent="0.2">
      <c r="A1876" s="2">
        <v>1554</v>
      </c>
      <c r="B1876" s="2" t="s">
        <v>1452</v>
      </c>
      <c r="C1876" s="2" t="s">
        <v>1453</v>
      </c>
      <c r="D1876" s="2" t="s">
        <v>48</v>
      </c>
      <c r="E1876" s="2" t="s">
        <v>503</v>
      </c>
      <c r="F1876" s="2" t="s">
        <v>132</v>
      </c>
      <c r="G1876" s="2" t="s">
        <v>1454</v>
      </c>
      <c r="H1876" s="3" t="s">
        <v>8</v>
      </c>
      <c r="I1876" s="2" t="s">
        <v>85</v>
      </c>
      <c r="J1876" s="2" t="s">
        <v>535</v>
      </c>
      <c r="K1876" s="2" t="s">
        <v>358</v>
      </c>
      <c r="L1876" s="2" t="s">
        <v>155</v>
      </c>
      <c r="M1876" s="2">
        <v>1</v>
      </c>
      <c r="N1876" s="10" t="s">
        <v>875</v>
      </c>
    </row>
    <row r="1877" spans="1:14" x14ac:dyDescent="0.2">
      <c r="A1877" s="2">
        <v>1558</v>
      </c>
      <c r="B1877" s="2" t="s">
        <v>1449</v>
      </c>
      <c r="C1877" s="2" t="s">
        <v>1450</v>
      </c>
      <c r="D1877" s="2" t="s">
        <v>48</v>
      </c>
      <c r="E1877" s="2" t="s">
        <v>503</v>
      </c>
      <c r="F1877" s="2" t="s">
        <v>132</v>
      </c>
      <c r="G1877" s="2" t="s">
        <v>1451</v>
      </c>
      <c r="H1877" s="3" t="s">
        <v>8</v>
      </c>
      <c r="I1877" s="2" t="s">
        <v>85</v>
      </c>
      <c r="J1877" s="2" t="s">
        <v>535</v>
      </c>
      <c r="K1877" s="2" t="s">
        <v>358</v>
      </c>
      <c r="L1877" s="2" t="s">
        <v>155</v>
      </c>
      <c r="M1877" s="2">
        <v>1</v>
      </c>
      <c r="N1877" s="10" t="s">
        <v>875</v>
      </c>
    </row>
    <row r="1878" spans="1:14" x14ac:dyDescent="0.2">
      <c r="A1878" s="2">
        <v>1566</v>
      </c>
      <c r="B1878" s="2" t="s">
        <v>1446</v>
      </c>
      <c r="C1878" s="2" t="s">
        <v>1447</v>
      </c>
      <c r="D1878" s="2" t="s">
        <v>48</v>
      </c>
      <c r="E1878" s="2" t="s">
        <v>503</v>
      </c>
      <c r="F1878" s="2" t="s">
        <v>132</v>
      </c>
      <c r="G1878" s="2" t="s">
        <v>1448</v>
      </c>
      <c r="H1878" s="3" t="s">
        <v>8</v>
      </c>
      <c r="I1878" s="2" t="s">
        <v>85</v>
      </c>
      <c r="J1878" s="2" t="s">
        <v>357</v>
      </c>
      <c r="K1878" s="2" t="s">
        <v>358</v>
      </c>
      <c r="L1878" s="2" t="s">
        <v>155</v>
      </c>
      <c r="M1878" s="2">
        <v>1</v>
      </c>
      <c r="N1878" s="10" t="s">
        <v>875</v>
      </c>
    </row>
    <row r="1879" spans="1:14" x14ac:dyDescent="0.2">
      <c r="A1879" s="2">
        <v>1582</v>
      </c>
      <c r="B1879" s="2" t="s">
        <v>1437</v>
      </c>
      <c r="C1879" s="2" t="s">
        <v>1438</v>
      </c>
      <c r="D1879" s="2" t="s">
        <v>48</v>
      </c>
      <c r="E1879" s="2" t="s">
        <v>503</v>
      </c>
      <c r="F1879" s="2" t="s">
        <v>132</v>
      </c>
      <c r="G1879" s="2" t="s">
        <v>1439</v>
      </c>
      <c r="H1879" s="3" t="s">
        <v>8</v>
      </c>
      <c r="I1879" s="2" t="s">
        <v>85</v>
      </c>
      <c r="J1879" s="2" t="s">
        <v>535</v>
      </c>
      <c r="K1879" s="2" t="s">
        <v>358</v>
      </c>
      <c r="L1879" s="2" t="s">
        <v>155</v>
      </c>
      <c r="M1879" s="2">
        <v>1</v>
      </c>
      <c r="N1879" s="10" t="s">
        <v>875</v>
      </c>
    </row>
    <row r="1880" spans="1:14" x14ac:dyDescent="0.2">
      <c r="A1880" s="2">
        <v>1613</v>
      </c>
      <c r="B1880" s="2" t="s">
        <v>1419</v>
      </c>
      <c r="C1880" s="2" t="s">
        <v>1420</v>
      </c>
      <c r="D1880" s="2" t="s">
        <v>48</v>
      </c>
      <c r="E1880" s="2" t="s">
        <v>1421</v>
      </c>
      <c r="F1880" s="2" t="s">
        <v>851</v>
      </c>
      <c r="G1880" s="2" t="s">
        <v>1422</v>
      </c>
      <c r="H1880" s="3" t="s">
        <v>8</v>
      </c>
      <c r="I1880" s="2" t="s">
        <v>367</v>
      </c>
      <c r="J1880" s="2" t="s">
        <v>535</v>
      </c>
      <c r="K1880" s="2" t="s">
        <v>358</v>
      </c>
      <c r="L1880" s="2" t="s">
        <v>155</v>
      </c>
      <c r="M1880" s="2">
        <v>1</v>
      </c>
      <c r="N1880" s="10" t="s">
        <v>875</v>
      </c>
    </row>
    <row r="1881" spans="1:14" x14ac:dyDescent="0.2">
      <c r="A1881" s="2">
        <v>1616</v>
      </c>
      <c r="B1881" s="2" t="s">
        <v>1410</v>
      </c>
      <c r="C1881" s="2" t="s">
        <v>1411</v>
      </c>
      <c r="D1881" s="2" t="s">
        <v>27</v>
      </c>
      <c r="E1881" s="2" t="s">
        <v>1412</v>
      </c>
      <c r="F1881" s="2" t="s">
        <v>1026</v>
      </c>
      <c r="G1881" s="2" t="s">
        <v>1413</v>
      </c>
      <c r="H1881" s="3" t="s">
        <v>8</v>
      </c>
      <c r="I1881" s="2" t="s">
        <v>71</v>
      </c>
      <c r="J1881" s="2" t="s">
        <v>535</v>
      </c>
      <c r="K1881" s="2" t="s">
        <v>358</v>
      </c>
      <c r="L1881" s="2" t="s">
        <v>155</v>
      </c>
      <c r="M1881" s="2">
        <v>1</v>
      </c>
      <c r="N1881" s="10" t="s">
        <v>875</v>
      </c>
    </row>
    <row r="1882" spans="1:14" x14ac:dyDescent="0.2">
      <c r="A1882" s="2">
        <v>1632</v>
      </c>
      <c r="B1882" s="2" t="s">
        <v>1402</v>
      </c>
      <c r="C1882" s="2" t="s">
        <v>1403</v>
      </c>
      <c r="D1882" s="2" t="s">
        <v>48</v>
      </c>
      <c r="E1882" s="2" t="s">
        <v>1404</v>
      </c>
      <c r="F1882" s="2" t="s">
        <v>132</v>
      </c>
      <c r="G1882" s="2" t="s">
        <v>1405</v>
      </c>
      <c r="H1882" s="3" t="s">
        <v>8</v>
      </c>
      <c r="I1882" s="2" t="s">
        <v>85</v>
      </c>
      <c r="J1882" s="2" t="s">
        <v>535</v>
      </c>
      <c r="K1882" s="2" t="s">
        <v>358</v>
      </c>
      <c r="L1882" s="2" t="s">
        <v>155</v>
      </c>
      <c r="M1882" s="2">
        <v>1</v>
      </c>
      <c r="N1882" s="10" t="s">
        <v>875</v>
      </c>
    </row>
    <row r="1883" spans="1:14" x14ac:dyDescent="0.2">
      <c r="A1883" s="2">
        <v>1636</v>
      </c>
      <c r="B1883" s="2" t="s">
        <v>496</v>
      </c>
      <c r="C1883" s="2" t="s">
        <v>497</v>
      </c>
      <c r="D1883" s="2" t="s">
        <v>27</v>
      </c>
      <c r="E1883" s="2" t="s">
        <v>498</v>
      </c>
      <c r="F1883" s="2" t="s">
        <v>499</v>
      </c>
      <c r="G1883" s="2" t="s">
        <v>500</v>
      </c>
      <c r="H1883" s="3" t="s">
        <v>8</v>
      </c>
      <c r="I1883" s="2" t="s">
        <v>71</v>
      </c>
      <c r="J1883" s="2" t="s">
        <v>535</v>
      </c>
      <c r="K1883" s="2" t="s">
        <v>358</v>
      </c>
      <c r="L1883" s="2" t="s">
        <v>155</v>
      </c>
      <c r="M1883" s="2">
        <v>1</v>
      </c>
      <c r="N1883" s="10" t="s">
        <v>875</v>
      </c>
    </row>
    <row r="1884" spans="1:14" x14ac:dyDescent="0.2">
      <c r="A1884" s="2">
        <v>1641</v>
      </c>
      <c r="B1884" s="2" t="s">
        <v>1398</v>
      </c>
      <c r="C1884" s="2" t="s">
        <v>1399</v>
      </c>
      <c r="D1884" s="2" t="s">
        <v>48</v>
      </c>
      <c r="E1884" s="2" t="s">
        <v>1400</v>
      </c>
      <c r="F1884" s="2" t="s">
        <v>692</v>
      </c>
      <c r="G1884" s="2" t="s">
        <v>1401</v>
      </c>
      <c r="H1884" s="3" t="s">
        <v>8</v>
      </c>
      <c r="I1884" s="2" t="s">
        <v>85</v>
      </c>
      <c r="J1884" s="2" t="s">
        <v>535</v>
      </c>
      <c r="K1884" s="2" t="s">
        <v>358</v>
      </c>
      <c r="L1884" s="2" t="s">
        <v>155</v>
      </c>
      <c r="M1884" s="2">
        <v>1</v>
      </c>
      <c r="N1884" s="10" t="s">
        <v>875</v>
      </c>
    </row>
    <row r="1885" spans="1:14" x14ac:dyDescent="0.2">
      <c r="A1885" s="2">
        <v>1645</v>
      </c>
      <c r="B1885" s="2" t="s">
        <v>492</v>
      </c>
      <c r="C1885" s="2" t="s">
        <v>493</v>
      </c>
      <c r="D1885" s="2" t="s">
        <v>27</v>
      </c>
      <c r="E1885" s="2" t="s">
        <v>494</v>
      </c>
      <c r="F1885" s="2" t="s">
        <v>112</v>
      </c>
      <c r="G1885" s="2" t="s">
        <v>495</v>
      </c>
      <c r="H1885" s="3" t="s">
        <v>8</v>
      </c>
      <c r="I1885" s="2" t="s">
        <v>71</v>
      </c>
      <c r="J1885" s="2" t="s">
        <v>535</v>
      </c>
      <c r="K1885" s="2" t="s">
        <v>358</v>
      </c>
      <c r="L1885" s="2" t="s">
        <v>155</v>
      </c>
      <c r="M1885" s="2">
        <v>1</v>
      </c>
      <c r="N1885" s="10" t="s">
        <v>875</v>
      </c>
    </row>
    <row r="1886" spans="1:14" x14ac:dyDescent="0.2">
      <c r="A1886" s="2">
        <v>1660</v>
      </c>
      <c r="B1886" s="2" t="s">
        <v>1389</v>
      </c>
      <c r="C1886" s="2" t="s">
        <v>1390</v>
      </c>
      <c r="D1886" s="2" t="s">
        <v>48</v>
      </c>
      <c r="E1886" s="2" t="s">
        <v>1391</v>
      </c>
      <c r="F1886" s="2" t="s">
        <v>132</v>
      </c>
      <c r="G1886" s="2" t="s">
        <v>1392</v>
      </c>
      <c r="H1886" s="3" t="s">
        <v>8</v>
      </c>
      <c r="I1886" s="2" t="s">
        <v>85</v>
      </c>
      <c r="J1886" s="2" t="s">
        <v>535</v>
      </c>
      <c r="K1886" s="2" t="s">
        <v>358</v>
      </c>
      <c r="L1886" s="2" t="s">
        <v>155</v>
      </c>
      <c r="M1886" s="2">
        <v>1</v>
      </c>
      <c r="N1886" s="10" t="s">
        <v>875</v>
      </c>
    </row>
    <row r="1887" spans="1:14" x14ac:dyDescent="0.2">
      <c r="A1887" s="2">
        <v>1673</v>
      </c>
      <c r="B1887" s="2" t="s">
        <v>1385</v>
      </c>
      <c r="C1887" s="2" t="s">
        <v>1386</v>
      </c>
      <c r="D1887" s="2" t="s">
        <v>48</v>
      </c>
      <c r="E1887" s="2" t="s">
        <v>1387</v>
      </c>
      <c r="F1887" s="2" t="s">
        <v>100</v>
      </c>
      <c r="G1887" s="2" t="s">
        <v>1388</v>
      </c>
      <c r="H1887" s="3" t="s">
        <v>8</v>
      </c>
      <c r="I1887" s="2" t="s">
        <v>85</v>
      </c>
      <c r="J1887" s="2" t="s">
        <v>535</v>
      </c>
      <c r="K1887" s="2" t="s">
        <v>358</v>
      </c>
      <c r="L1887" s="2" t="s">
        <v>155</v>
      </c>
      <c r="M1887" s="2">
        <v>1</v>
      </c>
      <c r="N1887" s="10" t="s">
        <v>875</v>
      </c>
    </row>
    <row r="1888" spans="1:14" x14ac:dyDescent="0.2">
      <c r="A1888" s="2">
        <v>1696</v>
      </c>
      <c r="B1888" s="2" t="s">
        <v>481</v>
      </c>
      <c r="C1888" s="2" t="s">
        <v>482</v>
      </c>
      <c r="D1888" s="2" t="s">
        <v>67</v>
      </c>
      <c r="E1888" s="2" t="s">
        <v>483</v>
      </c>
      <c r="F1888" s="2" t="s">
        <v>484</v>
      </c>
      <c r="G1888" s="2" t="s">
        <v>485</v>
      </c>
      <c r="H1888" s="3" t="s">
        <v>8</v>
      </c>
      <c r="I1888" s="2" t="s">
        <v>71</v>
      </c>
      <c r="J1888" s="2" t="s">
        <v>535</v>
      </c>
      <c r="K1888" s="2" t="s">
        <v>358</v>
      </c>
      <c r="L1888" s="2" t="s">
        <v>155</v>
      </c>
      <c r="M1888" s="2">
        <v>1</v>
      </c>
      <c r="N1888" s="10" t="s">
        <v>875</v>
      </c>
    </row>
    <row r="1889" spans="1:14" x14ac:dyDescent="0.2">
      <c r="A1889" s="2">
        <v>1700</v>
      </c>
      <c r="B1889" s="2" t="s">
        <v>1369</v>
      </c>
      <c r="C1889" s="2" t="s">
        <v>1370</v>
      </c>
      <c r="D1889" s="2" t="s">
        <v>123</v>
      </c>
      <c r="E1889" s="2" t="s">
        <v>1371</v>
      </c>
      <c r="F1889" s="2" t="s">
        <v>325</v>
      </c>
      <c r="G1889" s="2" t="s">
        <v>1372</v>
      </c>
      <c r="H1889" s="3" t="s">
        <v>8</v>
      </c>
      <c r="I1889" s="2" t="s">
        <v>319</v>
      </c>
      <c r="J1889" s="2" t="s">
        <v>535</v>
      </c>
      <c r="K1889" s="2" t="s">
        <v>358</v>
      </c>
      <c r="L1889" s="2" t="s">
        <v>155</v>
      </c>
      <c r="M1889" s="2">
        <v>1</v>
      </c>
      <c r="N1889" s="10" t="s">
        <v>875</v>
      </c>
    </row>
    <row r="1890" spans="1:14" x14ac:dyDescent="0.2">
      <c r="A1890" s="2">
        <v>1716</v>
      </c>
      <c r="B1890" s="2" t="s">
        <v>434</v>
      </c>
      <c r="C1890" s="2" t="s">
        <v>435</v>
      </c>
      <c r="D1890" s="2" t="s">
        <v>81</v>
      </c>
      <c r="E1890" s="2" t="s">
        <v>436</v>
      </c>
      <c r="F1890" s="2" t="s">
        <v>424</v>
      </c>
      <c r="G1890" s="2" t="s">
        <v>437</v>
      </c>
      <c r="H1890" s="3" t="s">
        <v>8</v>
      </c>
      <c r="I1890" s="2" t="s">
        <v>319</v>
      </c>
      <c r="J1890" s="2" t="s">
        <v>535</v>
      </c>
      <c r="K1890" s="2" t="s">
        <v>358</v>
      </c>
      <c r="L1890" s="2" t="s">
        <v>155</v>
      </c>
      <c r="M1890" s="2">
        <v>1</v>
      </c>
      <c r="N1890" s="10" t="s">
        <v>875</v>
      </c>
    </row>
    <row r="1891" spans="1:14" x14ac:dyDescent="0.2">
      <c r="A1891" s="2">
        <v>1771</v>
      </c>
      <c r="B1891" s="2" t="s">
        <v>426</v>
      </c>
      <c r="C1891" s="2" t="s">
        <v>427</v>
      </c>
      <c r="D1891" s="2" t="s">
        <v>48</v>
      </c>
      <c r="E1891" s="2" t="s">
        <v>428</v>
      </c>
      <c r="F1891" s="2" t="s">
        <v>429</v>
      </c>
      <c r="G1891" s="2" t="s">
        <v>430</v>
      </c>
      <c r="H1891" s="3" t="s">
        <v>8</v>
      </c>
      <c r="I1891" s="2" t="s">
        <v>85</v>
      </c>
      <c r="J1891" s="2" t="s">
        <v>535</v>
      </c>
      <c r="K1891" s="2" t="s">
        <v>358</v>
      </c>
      <c r="L1891" s="2" t="s">
        <v>155</v>
      </c>
      <c r="M1891" s="2">
        <v>1</v>
      </c>
      <c r="N1891" s="10" t="s">
        <v>875</v>
      </c>
    </row>
    <row r="1892" spans="1:14" x14ac:dyDescent="0.2">
      <c r="A1892" s="2">
        <v>1779</v>
      </c>
      <c r="B1892" s="2" t="s">
        <v>1358</v>
      </c>
      <c r="C1892" s="2" t="s">
        <v>1359</v>
      </c>
      <c r="D1892" s="2" t="s">
        <v>48</v>
      </c>
      <c r="E1892" s="2" t="s">
        <v>1360</v>
      </c>
      <c r="F1892" s="2" t="s">
        <v>924</v>
      </c>
      <c r="G1892" s="2" t="s">
        <v>1361</v>
      </c>
      <c r="H1892" s="3" t="s">
        <v>8</v>
      </c>
      <c r="I1892" s="2" t="s">
        <v>85</v>
      </c>
      <c r="J1892" s="2" t="s">
        <v>535</v>
      </c>
      <c r="K1892" s="2" t="s">
        <v>358</v>
      </c>
      <c r="L1892" s="2" t="s">
        <v>155</v>
      </c>
      <c r="M1892" s="2">
        <v>1</v>
      </c>
      <c r="N1892" s="10" t="s">
        <v>875</v>
      </c>
    </row>
    <row r="1893" spans="1:14" x14ac:dyDescent="0.2">
      <c r="A1893" s="2">
        <v>1788</v>
      </c>
      <c r="B1893" s="2" t="s">
        <v>1354</v>
      </c>
      <c r="C1893" s="2" t="s">
        <v>1355</v>
      </c>
      <c r="D1893" s="2" t="s">
        <v>48</v>
      </c>
      <c r="E1893" s="2" t="s">
        <v>1356</v>
      </c>
      <c r="F1893" s="2" t="s">
        <v>924</v>
      </c>
      <c r="G1893" s="2" t="s">
        <v>1357</v>
      </c>
      <c r="H1893" s="3" t="s">
        <v>8</v>
      </c>
      <c r="I1893" s="2" t="s">
        <v>85</v>
      </c>
      <c r="J1893" s="2" t="s">
        <v>535</v>
      </c>
      <c r="K1893" s="2" t="s">
        <v>358</v>
      </c>
      <c r="L1893" s="2" t="s">
        <v>155</v>
      </c>
      <c r="M1893" s="2">
        <v>1</v>
      </c>
      <c r="N1893" s="10" t="s">
        <v>875</v>
      </c>
    </row>
    <row r="1894" spans="1:14" x14ac:dyDescent="0.2">
      <c r="A1894" s="2">
        <v>1794</v>
      </c>
      <c r="B1894" s="2" t="s">
        <v>1350</v>
      </c>
      <c r="C1894" s="2" t="s">
        <v>1351</v>
      </c>
      <c r="D1894" s="2" t="s">
        <v>48</v>
      </c>
      <c r="E1894" s="2" t="s">
        <v>1352</v>
      </c>
      <c r="F1894" s="2" t="s">
        <v>1114</v>
      </c>
      <c r="G1894" s="2" t="s">
        <v>1353</v>
      </c>
      <c r="H1894" s="3" t="s">
        <v>8</v>
      </c>
      <c r="I1894" s="2" t="s">
        <v>85</v>
      </c>
      <c r="J1894" s="2" t="s">
        <v>357</v>
      </c>
      <c r="K1894" s="2" t="s">
        <v>358</v>
      </c>
      <c r="L1894" s="2" t="s">
        <v>155</v>
      </c>
      <c r="M1894" s="2">
        <v>1</v>
      </c>
      <c r="N1894" s="10" t="s">
        <v>875</v>
      </c>
    </row>
    <row r="1895" spans="1:14" x14ac:dyDescent="0.2">
      <c r="A1895" s="2">
        <v>1805</v>
      </c>
      <c r="B1895" s="2" t="s">
        <v>1336</v>
      </c>
      <c r="C1895" s="2" t="s">
        <v>1337</v>
      </c>
      <c r="D1895" s="2" t="s">
        <v>123</v>
      </c>
      <c r="E1895" s="2" t="s">
        <v>1338</v>
      </c>
      <c r="F1895" s="2" t="s">
        <v>607</v>
      </c>
      <c r="G1895" s="2" t="s">
        <v>1339</v>
      </c>
      <c r="H1895" s="3" t="s">
        <v>8</v>
      </c>
      <c r="I1895" s="2" t="s">
        <v>319</v>
      </c>
      <c r="J1895" s="2" t="s">
        <v>535</v>
      </c>
      <c r="K1895" s="2" t="s">
        <v>358</v>
      </c>
      <c r="L1895" s="2" t="s">
        <v>155</v>
      </c>
      <c r="M1895" s="2">
        <v>1</v>
      </c>
      <c r="N1895" s="10" t="s">
        <v>875</v>
      </c>
    </row>
    <row r="1896" spans="1:14" x14ac:dyDescent="0.2">
      <c r="A1896" s="2">
        <v>1812</v>
      </c>
      <c r="B1896" s="2" t="s">
        <v>421</v>
      </c>
      <c r="C1896" s="2" t="s">
        <v>422</v>
      </c>
      <c r="D1896" s="2" t="s">
        <v>123</v>
      </c>
      <c r="E1896" s="2" t="s">
        <v>423</v>
      </c>
      <c r="F1896" s="2" t="s">
        <v>424</v>
      </c>
      <c r="G1896" s="2" t="s">
        <v>425</v>
      </c>
      <c r="H1896" s="3" t="s">
        <v>8</v>
      </c>
      <c r="I1896" s="2" t="s">
        <v>319</v>
      </c>
      <c r="J1896" s="2" t="s">
        <v>535</v>
      </c>
      <c r="K1896" s="2" t="s">
        <v>358</v>
      </c>
      <c r="L1896" s="2" t="s">
        <v>155</v>
      </c>
      <c r="M1896" s="2">
        <v>1</v>
      </c>
      <c r="N1896" s="10" t="s">
        <v>875</v>
      </c>
    </row>
    <row r="1897" spans="1:14" x14ac:dyDescent="0.2">
      <c r="A1897" s="2">
        <v>1843</v>
      </c>
      <c r="B1897" s="2" t="s">
        <v>410</v>
      </c>
      <c r="C1897" s="2" t="s">
        <v>411</v>
      </c>
      <c r="D1897" s="2" t="s">
        <v>123</v>
      </c>
      <c r="E1897" s="2" t="s">
        <v>412</v>
      </c>
      <c r="F1897" s="2" t="s">
        <v>325</v>
      </c>
      <c r="G1897" s="2" t="s">
        <v>413</v>
      </c>
      <c r="H1897" s="3" t="s">
        <v>8</v>
      </c>
      <c r="I1897" s="2" t="s">
        <v>319</v>
      </c>
      <c r="J1897" s="2" t="s">
        <v>535</v>
      </c>
      <c r="K1897" s="2" t="s">
        <v>358</v>
      </c>
      <c r="L1897" s="2" t="s">
        <v>155</v>
      </c>
      <c r="M1897" s="2">
        <v>2</v>
      </c>
      <c r="N1897" s="10" t="s">
        <v>875</v>
      </c>
    </row>
    <row r="1898" spans="1:14" x14ac:dyDescent="0.2">
      <c r="A1898" s="2">
        <v>1847</v>
      </c>
      <c r="B1898" s="2" t="s">
        <v>1324</v>
      </c>
      <c r="C1898" s="2" t="s">
        <v>1325</v>
      </c>
      <c r="D1898" s="2" t="s">
        <v>123</v>
      </c>
      <c r="E1898" s="2" t="s">
        <v>1326</v>
      </c>
      <c r="F1898" s="2" t="s">
        <v>325</v>
      </c>
      <c r="G1898" s="2" t="s">
        <v>1327</v>
      </c>
      <c r="H1898" s="3" t="s">
        <v>8</v>
      </c>
      <c r="I1898" s="2" t="s">
        <v>319</v>
      </c>
      <c r="J1898" s="2" t="s">
        <v>535</v>
      </c>
      <c r="K1898" s="2" t="s">
        <v>358</v>
      </c>
      <c r="L1898" s="2" t="s">
        <v>155</v>
      </c>
      <c r="M1898" s="2">
        <v>1</v>
      </c>
      <c r="N1898" s="10" t="s">
        <v>875</v>
      </c>
    </row>
    <row r="1899" spans="1:14" x14ac:dyDescent="0.2">
      <c r="A1899" s="2">
        <v>1860</v>
      </c>
      <c r="B1899" s="2" t="s">
        <v>1320</v>
      </c>
      <c r="C1899" s="2" t="s">
        <v>1321</v>
      </c>
      <c r="D1899" s="2" t="s">
        <v>123</v>
      </c>
      <c r="E1899" s="2" t="s">
        <v>1322</v>
      </c>
      <c r="F1899" s="2" t="s">
        <v>325</v>
      </c>
      <c r="G1899" s="2" t="s">
        <v>1323</v>
      </c>
      <c r="H1899" s="3" t="s">
        <v>8</v>
      </c>
      <c r="I1899" s="2" t="s">
        <v>319</v>
      </c>
      <c r="J1899" s="2" t="s">
        <v>535</v>
      </c>
      <c r="K1899" s="2" t="s">
        <v>358</v>
      </c>
      <c r="L1899" s="2" t="s">
        <v>155</v>
      </c>
      <c r="M1899" s="2">
        <v>1</v>
      </c>
      <c r="N1899" s="10" t="s">
        <v>875</v>
      </c>
    </row>
    <row r="1900" spans="1:14" x14ac:dyDescent="0.2">
      <c r="A1900" s="2">
        <v>1868</v>
      </c>
      <c r="B1900" s="2" t="s">
        <v>404</v>
      </c>
      <c r="C1900" s="2" t="s">
        <v>405</v>
      </c>
      <c r="D1900" s="2" t="s">
        <v>315</v>
      </c>
      <c r="E1900" s="2" t="s">
        <v>406</v>
      </c>
      <c r="F1900" s="2" t="s">
        <v>407</v>
      </c>
      <c r="G1900" s="2" t="s">
        <v>408</v>
      </c>
      <c r="H1900" s="3" t="s">
        <v>8</v>
      </c>
      <c r="I1900" s="2" t="s">
        <v>319</v>
      </c>
      <c r="J1900" s="2" t="s">
        <v>535</v>
      </c>
      <c r="K1900" s="2" t="s">
        <v>358</v>
      </c>
      <c r="L1900" s="2" t="s">
        <v>155</v>
      </c>
      <c r="M1900" s="2">
        <v>1</v>
      </c>
      <c r="N1900" s="10" t="s">
        <v>875</v>
      </c>
    </row>
    <row r="1901" spans="1:14" x14ac:dyDescent="0.2">
      <c r="A1901" s="2">
        <v>1884</v>
      </c>
      <c r="B1901" s="2" t="s">
        <v>1310</v>
      </c>
      <c r="C1901" s="2" t="s">
        <v>1311</v>
      </c>
      <c r="D1901" s="2" t="s">
        <v>123</v>
      </c>
      <c r="E1901" s="2" t="s">
        <v>1312</v>
      </c>
      <c r="F1901" s="2" t="s">
        <v>424</v>
      </c>
      <c r="G1901" s="2" t="s">
        <v>1313</v>
      </c>
      <c r="H1901" s="3" t="s">
        <v>8</v>
      </c>
      <c r="I1901" s="2" t="s">
        <v>319</v>
      </c>
      <c r="J1901" s="2" t="s">
        <v>535</v>
      </c>
      <c r="K1901" s="2" t="s">
        <v>358</v>
      </c>
      <c r="L1901" s="2" t="s">
        <v>155</v>
      </c>
      <c r="M1901" s="2">
        <v>1</v>
      </c>
      <c r="N1901" s="10" t="s">
        <v>875</v>
      </c>
    </row>
    <row r="1902" spans="1:14" x14ac:dyDescent="0.2">
      <c r="A1902" s="2">
        <v>1909</v>
      </c>
      <c r="B1902" s="2" t="s">
        <v>390</v>
      </c>
      <c r="C1902" s="2" t="s">
        <v>391</v>
      </c>
      <c r="D1902" s="2" t="s">
        <v>27</v>
      </c>
      <c r="E1902" s="2" t="s">
        <v>392</v>
      </c>
      <c r="F1902" s="2" t="s">
        <v>393</v>
      </c>
      <c r="G1902" s="2" t="s">
        <v>394</v>
      </c>
      <c r="H1902" s="3" t="s">
        <v>8</v>
      </c>
      <c r="I1902" s="2" t="s">
        <v>31</v>
      </c>
      <c r="J1902" s="2" t="s">
        <v>535</v>
      </c>
      <c r="K1902" s="2" t="s">
        <v>358</v>
      </c>
      <c r="L1902" s="2" t="s">
        <v>155</v>
      </c>
      <c r="M1902" s="2">
        <v>1</v>
      </c>
      <c r="N1902" s="10" t="s">
        <v>875</v>
      </c>
    </row>
    <row r="1903" spans="1:14" x14ac:dyDescent="0.2">
      <c r="A1903" s="2">
        <v>1944</v>
      </c>
      <c r="B1903" s="2" t="s">
        <v>1277</v>
      </c>
      <c r="C1903" s="2" t="s">
        <v>1278</v>
      </c>
      <c r="D1903" s="2" t="s">
        <v>48</v>
      </c>
      <c r="E1903" s="2" t="s">
        <v>1279</v>
      </c>
      <c r="F1903" s="2" t="s">
        <v>578</v>
      </c>
      <c r="G1903" s="2" t="s">
        <v>1280</v>
      </c>
      <c r="H1903" s="3" t="s">
        <v>8</v>
      </c>
      <c r="I1903" s="2" t="s">
        <v>367</v>
      </c>
      <c r="J1903" s="2" t="s">
        <v>535</v>
      </c>
      <c r="K1903" s="2" t="s">
        <v>358</v>
      </c>
      <c r="L1903" s="2" t="s">
        <v>155</v>
      </c>
      <c r="M1903" s="2">
        <v>1</v>
      </c>
      <c r="N1903" s="10" t="s">
        <v>875</v>
      </c>
    </row>
    <row r="1904" spans="1:14" x14ac:dyDescent="0.2">
      <c r="A1904" s="2">
        <v>1950</v>
      </c>
      <c r="B1904" s="2" t="s">
        <v>1281</v>
      </c>
      <c r="C1904" s="2" t="s">
        <v>1282</v>
      </c>
      <c r="D1904" s="2" t="s">
        <v>48</v>
      </c>
      <c r="E1904" s="2" t="s">
        <v>1283</v>
      </c>
      <c r="F1904" s="2" t="s">
        <v>578</v>
      </c>
      <c r="G1904" s="2" t="s">
        <v>1284</v>
      </c>
      <c r="H1904" s="3" t="s">
        <v>8</v>
      </c>
      <c r="I1904" s="2" t="s">
        <v>367</v>
      </c>
      <c r="J1904" s="2" t="s">
        <v>357</v>
      </c>
      <c r="K1904" s="2" t="s">
        <v>358</v>
      </c>
      <c r="L1904" s="2" t="s">
        <v>155</v>
      </c>
      <c r="M1904" s="2">
        <v>1</v>
      </c>
      <c r="N1904" s="10" t="s">
        <v>875</v>
      </c>
    </row>
    <row r="1905" spans="1:14" x14ac:dyDescent="0.2">
      <c r="A1905" s="2">
        <v>1958</v>
      </c>
      <c r="B1905" s="2" t="s">
        <v>1260</v>
      </c>
      <c r="C1905" s="2" t="s">
        <v>1261</v>
      </c>
      <c r="D1905" s="2" t="s">
        <v>123</v>
      </c>
      <c r="E1905" s="2" t="s">
        <v>1262</v>
      </c>
      <c r="F1905" s="2" t="s">
        <v>424</v>
      </c>
      <c r="G1905" s="2" t="s">
        <v>1263</v>
      </c>
      <c r="H1905" s="3" t="s">
        <v>8</v>
      </c>
      <c r="I1905" s="2" t="s">
        <v>319</v>
      </c>
      <c r="J1905" s="2" t="s">
        <v>535</v>
      </c>
      <c r="K1905" s="2" t="s">
        <v>358</v>
      </c>
      <c r="L1905" s="2" t="s">
        <v>155</v>
      </c>
      <c r="M1905" s="2">
        <v>1</v>
      </c>
      <c r="N1905" s="10" t="s">
        <v>875</v>
      </c>
    </row>
    <row r="1906" spans="1:14" x14ac:dyDescent="0.2">
      <c r="A1906" s="2">
        <v>1977</v>
      </c>
      <c r="B1906" s="2" t="s">
        <v>1250</v>
      </c>
      <c r="C1906" s="2" t="s">
        <v>1251</v>
      </c>
      <c r="D1906" s="2" t="s">
        <v>372</v>
      </c>
      <c r="E1906" s="2" t="s">
        <v>1252</v>
      </c>
      <c r="F1906" s="2" t="s">
        <v>1253</v>
      </c>
      <c r="G1906" s="2" t="s">
        <v>1254</v>
      </c>
      <c r="H1906" s="3" t="s">
        <v>8</v>
      </c>
      <c r="I1906" s="2" t="s">
        <v>713</v>
      </c>
      <c r="J1906" s="2" t="s">
        <v>535</v>
      </c>
      <c r="K1906" s="2" t="s">
        <v>358</v>
      </c>
      <c r="L1906" s="2" t="s">
        <v>155</v>
      </c>
      <c r="M1906" s="2">
        <v>1</v>
      </c>
      <c r="N1906" s="10" t="s">
        <v>875</v>
      </c>
    </row>
    <row r="1907" spans="1:14" x14ac:dyDescent="0.2">
      <c r="A1907" s="2">
        <v>1983</v>
      </c>
      <c r="B1907" s="2" t="s">
        <v>1255</v>
      </c>
      <c r="C1907" s="2" t="s">
        <v>1256</v>
      </c>
      <c r="D1907" s="2" t="s">
        <v>48</v>
      </c>
      <c r="E1907" s="2" t="s">
        <v>1257</v>
      </c>
      <c r="F1907" s="2" t="s">
        <v>1258</v>
      </c>
      <c r="G1907" s="2" t="s">
        <v>1259</v>
      </c>
      <c r="H1907" s="3" t="s">
        <v>8</v>
      </c>
      <c r="I1907" s="2" t="s">
        <v>367</v>
      </c>
      <c r="J1907" s="2" t="s">
        <v>535</v>
      </c>
      <c r="K1907" s="2" t="s">
        <v>358</v>
      </c>
      <c r="L1907" s="2" t="s">
        <v>155</v>
      </c>
      <c r="M1907" s="2">
        <v>1</v>
      </c>
      <c r="N1907" s="10" t="s">
        <v>875</v>
      </c>
    </row>
    <row r="1908" spans="1:14" x14ac:dyDescent="0.2">
      <c r="A1908" s="2">
        <v>1988</v>
      </c>
      <c r="B1908" s="2" t="s">
        <v>1244</v>
      </c>
      <c r="C1908" s="2" t="s">
        <v>1245</v>
      </c>
      <c r="D1908" s="2" t="s">
        <v>48</v>
      </c>
      <c r="E1908" s="2" t="s">
        <v>1246</v>
      </c>
      <c r="F1908" s="2" t="s">
        <v>1247</v>
      </c>
      <c r="G1908" s="2" t="s">
        <v>1248</v>
      </c>
      <c r="H1908" s="3" t="s">
        <v>8</v>
      </c>
      <c r="I1908" s="2" t="s">
        <v>367</v>
      </c>
      <c r="J1908" s="2" t="s">
        <v>357</v>
      </c>
      <c r="K1908" s="2" t="s">
        <v>358</v>
      </c>
      <c r="L1908" s="2" t="s">
        <v>155</v>
      </c>
      <c r="M1908" s="2">
        <v>1</v>
      </c>
      <c r="N1908" s="10" t="s">
        <v>875</v>
      </c>
    </row>
    <row r="1909" spans="1:14" x14ac:dyDescent="0.2">
      <c r="A1909" s="2">
        <v>1992</v>
      </c>
      <c r="B1909" s="2" t="s">
        <v>352</v>
      </c>
      <c r="C1909" s="2" t="s">
        <v>353</v>
      </c>
      <c r="D1909" s="2" t="s">
        <v>15</v>
      </c>
      <c r="E1909" s="2" t="s">
        <v>354</v>
      </c>
      <c r="F1909" s="2" t="s">
        <v>355</v>
      </c>
      <c r="G1909" s="2" t="s">
        <v>356</v>
      </c>
      <c r="H1909" s="3" t="s">
        <v>8</v>
      </c>
      <c r="I1909" s="2" t="s">
        <v>17</v>
      </c>
      <c r="J1909" s="2" t="s">
        <v>357</v>
      </c>
      <c r="K1909" s="2" t="s">
        <v>358</v>
      </c>
      <c r="L1909" s="2" t="s">
        <v>155</v>
      </c>
      <c r="M1909" s="2">
        <v>1</v>
      </c>
      <c r="N1909" s="2" t="s">
        <v>21</v>
      </c>
    </row>
    <row r="1910" spans="1:14" x14ac:dyDescent="0.2">
      <c r="A1910" s="2">
        <v>2034</v>
      </c>
      <c r="B1910" s="2" t="s">
        <v>313</v>
      </c>
      <c r="C1910" s="2" t="s">
        <v>314</v>
      </c>
      <c r="D1910" s="2" t="s">
        <v>315</v>
      </c>
      <c r="E1910" s="2" t="s">
        <v>316</v>
      </c>
      <c r="F1910" s="2" t="s">
        <v>317</v>
      </c>
      <c r="G1910" s="2" t="s">
        <v>318</v>
      </c>
      <c r="H1910" s="3" t="s">
        <v>8</v>
      </c>
      <c r="I1910" s="2" t="s">
        <v>319</v>
      </c>
      <c r="J1910" s="2" t="s">
        <v>535</v>
      </c>
      <c r="K1910" s="2" t="s">
        <v>358</v>
      </c>
      <c r="L1910" s="2" t="s">
        <v>155</v>
      </c>
      <c r="M1910" s="2">
        <v>1</v>
      </c>
      <c r="N1910" s="10" t="s">
        <v>875</v>
      </c>
    </row>
    <row r="1911" spans="1:14" x14ac:dyDescent="0.2">
      <c r="A1911" s="2">
        <v>2059</v>
      </c>
      <c r="B1911" s="2" t="s">
        <v>1230</v>
      </c>
      <c r="C1911" s="2" t="s">
        <v>1231</v>
      </c>
      <c r="D1911" s="2" t="s">
        <v>123</v>
      </c>
      <c r="E1911" s="2" t="s">
        <v>1232</v>
      </c>
      <c r="F1911" s="2" t="s">
        <v>424</v>
      </c>
      <c r="G1911" s="2" t="s">
        <v>1233</v>
      </c>
      <c r="H1911" s="3" t="s">
        <v>8</v>
      </c>
      <c r="I1911" s="2" t="s">
        <v>319</v>
      </c>
      <c r="J1911" s="2" t="s">
        <v>535</v>
      </c>
      <c r="K1911" s="2" t="s">
        <v>358</v>
      </c>
      <c r="L1911" s="2" t="s">
        <v>155</v>
      </c>
      <c r="M1911" s="2">
        <v>1</v>
      </c>
      <c r="N1911" s="10" t="s">
        <v>875</v>
      </c>
    </row>
    <row r="1912" spans="1:14" x14ac:dyDescent="0.2">
      <c r="A1912" s="2">
        <v>2064</v>
      </c>
      <c r="B1912" s="2" t="s">
        <v>1226</v>
      </c>
      <c r="C1912" s="2" t="s">
        <v>1227</v>
      </c>
      <c r="D1912" s="2" t="s">
        <v>48</v>
      </c>
      <c r="E1912" s="2" t="s">
        <v>1228</v>
      </c>
      <c r="F1912" s="2" t="s">
        <v>50</v>
      </c>
      <c r="G1912" s="2" t="s">
        <v>1229</v>
      </c>
      <c r="H1912" s="3" t="s">
        <v>8</v>
      </c>
      <c r="I1912" s="2" t="s">
        <v>52</v>
      </c>
      <c r="J1912" s="2" t="s">
        <v>535</v>
      </c>
      <c r="K1912" s="2" t="s">
        <v>358</v>
      </c>
      <c r="L1912" s="2" t="s">
        <v>155</v>
      </c>
      <c r="M1912" s="2">
        <v>1</v>
      </c>
      <c r="N1912" s="10" t="s">
        <v>875</v>
      </c>
    </row>
    <row r="1913" spans="1:14" x14ac:dyDescent="0.2">
      <c r="A1913" s="2">
        <v>2076</v>
      </c>
      <c r="B1913" s="2" t="s">
        <v>282</v>
      </c>
      <c r="C1913" s="2" t="s">
        <v>283</v>
      </c>
      <c r="D1913" s="2" t="s">
        <v>48</v>
      </c>
      <c r="E1913" s="2" t="s">
        <v>284</v>
      </c>
      <c r="F1913" s="2" t="s">
        <v>285</v>
      </c>
      <c r="G1913" s="2" t="s">
        <v>286</v>
      </c>
      <c r="H1913" s="3" t="s">
        <v>8</v>
      </c>
      <c r="I1913" s="2" t="s">
        <v>85</v>
      </c>
      <c r="J1913" s="2" t="s">
        <v>535</v>
      </c>
      <c r="K1913" s="2" t="s">
        <v>358</v>
      </c>
      <c r="L1913" s="2" t="s">
        <v>155</v>
      </c>
      <c r="M1913" s="2">
        <v>1</v>
      </c>
      <c r="N1913" s="10" t="s">
        <v>875</v>
      </c>
    </row>
    <row r="1914" spans="1:14" x14ac:dyDescent="0.2">
      <c r="A1914" s="2">
        <v>2087</v>
      </c>
      <c r="B1914" s="2" t="s">
        <v>1212</v>
      </c>
      <c r="C1914" s="2" t="s">
        <v>1213</v>
      </c>
      <c r="D1914" s="2" t="s">
        <v>48</v>
      </c>
      <c r="E1914" s="2" t="s">
        <v>1214</v>
      </c>
      <c r="F1914" s="2" t="s">
        <v>280</v>
      </c>
      <c r="G1914" s="2" t="s">
        <v>1215</v>
      </c>
      <c r="H1914" s="3" t="s">
        <v>8</v>
      </c>
      <c r="I1914" s="2" t="s">
        <v>85</v>
      </c>
      <c r="J1914" s="2" t="s">
        <v>535</v>
      </c>
      <c r="K1914" s="2" t="s">
        <v>358</v>
      </c>
      <c r="L1914" s="2" t="s">
        <v>155</v>
      </c>
      <c r="M1914" s="2">
        <v>1</v>
      </c>
      <c r="N1914" s="10" t="s">
        <v>875</v>
      </c>
    </row>
    <row r="1915" spans="1:14" x14ac:dyDescent="0.2">
      <c r="A1915" s="2">
        <v>2102</v>
      </c>
      <c r="B1915" s="2" t="s">
        <v>1192</v>
      </c>
      <c r="C1915" s="2" t="s">
        <v>1193</v>
      </c>
      <c r="D1915" s="2" t="s">
        <v>48</v>
      </c>
      <c r="E1915" s="2" t="s">
        <v>1194</v>
      </c>
      <c r="F1915" s="2" t="s">
        <v>280</v>
      </c>
      <c r="G1915" s="2" t="s">
        <v>1195</v>
      </c>
      <c r="H1915" s="3" t="s">
        <v>8</v>
      </c>
      <c r="I1915" s="2" t="s">
        <v>85</v>
      </c>
      <c r="J1915" s="2" t="s">
        <v>357</v>
      </c>
      <c r="K1915" s="2" t="s">
        <v>358</v>
      </c>
      <c r="L1915" s="2" t="s">
        <v>155</v>
      </c>
      <c r="M1915" s="2">
        <v>1</v>
      </c>
      <c r="N1915" s="10" t="s">
        <v>875</v>
      </c>
    </row>
    <row r="1916" spans="1:14" x14ac:dyDescent="0.2">
      <c r="A1916" s="2">
        <v>2122</v>
      </c>
      <c r="B1916" s="2" t="s">
        <v>1180</v>
      </c>
      <c r="C1916" s="2" t="s">
        <v>1181</v>
      </c>
      <c r="D1916" s="2" t="s">
        <v>123</v>
      </c>
      <c r="E1916" s="2" t="s">
        <v>1182</v>
      </c>
      <c r="F1916" s="2" t="s">
        <v>325</v>
      </c>
      <c r="G1916" s="2" t="s">
        <v>1183</v>
      </c>
      <c r="H1916" s="3" t="s">
        <v>8</v>
      </c>
      <c r="I1916" s="2" t="s">
        <v>319</v>
      </c>
      <c r="J1916" s="2" t="s">
        <v>535</v>
      </c>
      <c r="K1916" s="2" t="s">
        <v>358</v>
      </c>
      <c r="L1916" s="2" t="s">
        <v>155</v>
      </c>
      <c r="M1916" s="2">
        <v>1</v>
      </c>
      <c r="N1916" s="10" t="s">
        <v>875</v>
      </c>
    </row>
    <row r="1917" spans="1:14" x14ac:dyDescent="0.2">
      <c r="A1917" s="2">
        <v>2129</v>
      </c>
      <c r="B1917" s="2" t="s">
        <v>1167</v>
      </c>
      <c r="C1917" s="2" t="s">
        <v>1168</v>
      </c>
      <c r="D1917" s="2" t="s">
        <v>48</v>
      </c>
      <c r="E1917" s="2" t="s">
        <v>1169</v>
      </c>
      <c r="F1917" s="2" t="s">
        <v>866</v>
      </c>
      <c r="G1917" s="2" t="s">
        <v>1170</v>
      </c>
      <c r="H1917" s="3" t="s">
        <v>8</v>
      </c>
      <c r="I1917" s="2" t="s">
        <v>85</v>
      </c>
      <c r="J1917" s="2" t="s">
        <v>357</v>
      </c>
      <c r="K1917" s="2" t="s">
        <v>358</v>
      </c>
      <c r="L1917" s="2" t="s">
        <v>155</v>
      </c>
      <c r="M1917" s="2">
        <v>1</v>
      </c>
      <c r="N1917" s="10" t="s">
        <v>875</v>
      </c>
    </row>
    <row r="1918" spans="1:14" x14ac:dyDescent="0.2">
      <c r="A1918" s="2">
        <v>2164</v>
      </c>
      <c r="B1918" s="2" t="s">
        <v>1149</v>
      </c>
      <c r="C1918" s="2" t="s">
        <v>1150</v>
      </c>
      <c r="D1918" s="2" t="s">
        <v>123</v>
      </c>
      <c r="E1918" s="2" t="s">
        <v>1151</v>
      </c>
      <c r="F1918" s="2" t="s">
        <v>424</v>
      </c>
      <c r="G1918" s="2" t="s">
        <v>1152</v>
      </c>
      <c r="H1918" s="3" t="s">
        <v>8</v>
      </c>
      <c r="I1918" s="2" t="s">
        <v>319</v>
      </c>
      <c r="J1918" s="2" t="s">
        <v>535</v>
      </c>
      <c r="K1918" s="2" t="s">
        <v>358</v>
      </c>
      <c r="L1918" s="2" t="s">
        <v>155</v>
      </c>
      <c r="M1918" s="2">
        <v>1</v>
      </c>
      <c r="N1918" s="10" t="s">
        <v>875</v>
      </c>
    </row>
    <row r="1919" spans="1:14" x14ac:dyDescent="0.2">
      <c r="A1919" s="2">
        <v>2182</v>
      </c>
      <c r="B1919" s="2" t="s">
        <v>1175</v>
      </c>
      <c r="C1919" s="2" t="s">
        <v>1176</v>
      </c>
      <c r="D1919" s="2" t="s">
        <v>48</v>
      </c>
      <c r="E1919" s="2" t="s">
        <v>1177</v>
      </c>
      <c r="F1919" s="2" t="s">
        <v>529</v>
      </c>
      <c r="G1919" s="2" t="s">
        <v>1178</v>
      </c>
      <c r="H1919" s="3" t="s">
        <v>8</v>
      </c>
      <c r="I1919" s="2" t="s">
        <v>367</v>
      </c>
      <c r="J1919" s="2" t="s">
        <v>357</v>
      </c>
      <c r="K1919" s="2" t="s">
        <v>358</v>
      </c>
      <c r="L1919" s="2" t="s">
        <v>155</v>
      </c>
      <c r="M1919" s="2">
        <v>1</v>
      </c>
      <c r="N1919" s="10" t="s">
        <v>875</v>
      </c>
    </row>
    <row r="1920" spans="1:14" x14ac:dyDescent="0.2">
      <c r="A1920" s="2">
        <v>2200</v>
      </c>
      <c r="B1920" s="2" t="s">
        <v>1138</v>
      </c>
      <c r="C1920" s="2" t="s">
        <v>1139</v>
      </c>
      <c r="D1920" s="2" t="s">
        <v>48</v>
      </c>
      <c r="E1920" s="2" t="s">
        <v>1140</v>
      </c>
      <c r="F1920" s="2" t="s">
        <v>107</v>
      </c>
      <c r="G1920" s="2" t="s">
        <v>1141</v>
      </c>
      <c r="H1920" s="3" t="s">
        <v>8</v>
      </c>
      <c r="I1920" s="2" t="s">
        <v>713</v>
      </c>
      <c r="J1920" s="2" t="s">
        <v>535</v>
      </c>
      <c r="K1920" s="2" t="s">
        <v>358</v>
      </c>
      <c r="L1920" s="2" t="s">
        <v>155</v>
      </c>
      <c r="M1920" s="2">
        <v>1</v>
      </c>
      <c r="N1920" s="10" t="s">
        <v>875</v>
      </c>
    </row>
    <row r="1921" spans="1:14" x14ac:dyDescent="0.2">
      <c r="A1921" s="2">
        <v>2204</v>
      </c>
      <c r="B1921" s="2" t="s">
        <v>1133</v>
      </c>
      <c r="C1921" s="2" t="s">
        <v>1134</v>
      </c>
      <c r="D1921" s="2" t="s">
        <v>48</v>
      </c>
      <c r="E1921" s="2" t="s">
        <v>1135</v>
      </c>
      <c r="F1921" s="2" t="s">
        <v>995</v>
      </c>
      <c r="G1921" s="2" t="s">
        <v>1136</v>
      </c>
      <c r="H1921" s="3" t="s">
        <v>8</v>
      </c>
      <c r="I1921" s="2" t="s">
        <v>85</v>
      </c>
      <c r="J1921" s="2" t="s">
        <v>357</v>
      </c>
      <c r="K1921" s="2" t="s">
        <v>358</v>
      </c>
      <c r="L1921" s="2" t="s">
        <v>155</v>
      </c>
      <c r="M1921" s="2">
        <v>1</v>
      </c>
      <c r="N1921" s="10" t="s">
        <v>875</v>
      </c>
    </row>
    <row r="1922" spans="1:14" x14ac:dyDescent="0.2">
      <c r="A1922" s="2">
        <v>2211</v>
      </c>
      <c r="B1922" s="2" t="s">
        <v>216</v>
      </c>
      <c r="C1922" s="2" t="s">
        <v>217</v>
      </c>
      <c r="D1922" s="2" t="s">
        <v>67</v>
      </c>
      <c r="E1922" s="2" t="s">
        <v>218</v>
      </c>
      <c r="F1922" s="2" t="s">
        <v>219</v>
      </c>
      <c r="G1922" s="2" t="s">
        <v>220</v>
      </c>
      <c r="H1922" s="3" t="s">
        <v>8</v>
      </c>
      <c r="I1922" s="2" t="s">
        <v>71</v>
      </c>
      <c r="J1922" s="2" t="s">
        <v>535</v>
      </c>
      <c r="K1922" s="2" t="s">
        <v>358</v>
      </c>
      <c r="L1922" s="2" t="s">
        <v>155</v>
      </c>
      <c r="M1922" s="2">
        <v>1</v>
      </c>
      <c r="N1922" s="10" t="s">
        <v>875</v>
      </c>
    </row>
    <row r="1923" spans="1:14" x14ac:dyDescent="0.2">
      <c r="A1923" s="2">
        <v>2224</v>
      </c>
      <c r="B1923" s="2" t="s">
        <v>1127</v>
      </c>
      <c r="C1923" s="2" t="s">
        <v>1128</v>
      </c>
      <c r="D1923" s="2" t="s">
        <v>67</v>
      </c>
      <c r="E1923" s="2" t="s">
        <v>1129</v>
      </c>
      <c r="F1923" s="2" t="s">
        <v>219</v>
      </c>
      <c r="G1923" s="2" t="s">
        <v>1130</v>
      </c>
      <c r="H1923" s="3" t="s">
        <v>8</v>
      </c>
      <c r="I1923" s="2" t="s">
        <v>71</v>
      </c>
      <c r="J1923" s="2" t="s">
        <v>535</v>
      </c>
      <c r="K1923" s="2" t="s">
        <v>358</v>
      </c>
      <c r="L1923" s="2" t="s">
        <v>155</v>
      </c>
      <c r="M1923" s="2">
        <v>1</v>
      </c>
      <c r="N1923" s="10" t="s">
        <v>875</v>
      </c>
    </row>
    <row r="1924" spans="1:14" x14ac:dyDescent="0.2">
      <c r="A1924" s="2">
        <v>2227</v>
      </c>
      <c r="B1924" s="2" t="s">
        <v>1121</v>
      </c>
      <c r="C1924" s="2" t="s">
        <v>1122</v>
      </c>
      <c r="D1924" s="2" t="s">
        <v>48</v>
      </c>
      <c r="E1924" s="2" t="s">
        <v>1123</v>
      </c>
      <c r="F1924" s="2" t="s">
        <v>1114</v>
      </c>
      <c r="G1924" s="2" t="s">
        <v>1124</v>
      </c>
      <c r="H1924" s="3" t="s">
        <v>8</v>
      </c>
      <c r="I1924" s="2" t="s">
        <v>85</v>
      </c>
      <c r="J1924" s="2" t="s">
        <v>535</v>
      </c>
      <c r="K1924" s="2" t="s">
        <v>358</v>
      </c>
      <c r="L1924" s="2" t="s">
        <v>155</v>
      </c>
      <c r="M1924" s="2">
        <v>1</v>
      </c>
      <c r="N1924" s="10" t="s">
        <v>875</v>
      </c>
    </row>
    <row r="1925" spans="1:14" x14ac:dyDescent="0.2">
      <c r="A1925" s="2">
        <v>2231</v>
      </c>
      <c r="B1925" s="2" t="s">
        <v>1116</v>
      </c>
      <c r="C1925" s="2" t="s">
        <v>1117</v>
      </c>
      <c r="D1925" s="2" t="s">
        <v>372</v>
      </c>
      <c r="E1925" s="2" t="s">
        <v>1118</v>
      </c>
      <c r="F1925" s="2" t="s">
        <v>1119</v>
      </c>
      <c r="G1925" s="2" t="s">
        <v>1120</v>
      </c>
      <c r="H1925" s="3" t="s">
        <v>8</v>
      </c>
      <c r="I1925" s="2" t="s">
        <v>31</v>
      </c>
      <c r="J1925" s="2" t="s">
        <v>535</v>
      </c>
      <c r="K1925" s="2" t="s">
        <v>358</v>
      </c>
      <c r="L1925" s="2" t="s">
        <v>155</v>
      </c>
      <c r="M1925" s="2">
        <v>1</v>
      </c>
      <c r="N1925" s="10" t="s">
        <v>875</v>
      </c>
    </row>
    <row r="1926" spans="1:14" x14ac:dyDescent="0.2">
      <c r="A1926" s="2">
        <v>2233</v>
      </c>
      <c r="B1926" s="2" t="s">
        <v>1111</v>
      </c>
      <c r="C1926" s="2" t="s">
        <v>1112</v>
      </c>
      <c r="D1926" s="2" t="s">
        <v>48</v>
      </c>
      <c r="E1926" s="2" t="s">
        <v>1113</v>
      </c>
      <c r="F1926" s="2" t="s">
        <v>1114</v>
      </c>
      <c r="G1926" s="2" t="s">
        <v>1115</v>
      </c>
      <c r="H1926" s="3" t="s">
        <v>8</v>
      </c>
      <c r="I1926" s="2" t="s">
        <v>85</v>
      </c>
      <c r="J1926" s="2" t="s">
        <v>535</v>
      </c>
      <c r="K1926" s="2" t="s">
        <v>358</v>
      </c>
      <c r="L1926" s="2" t="s">
        <v>155</v>
      </c>
      <c r="M1926" s="2">
        <v>1</v>
      </c>
      <c r="N1926" s="10" t="s">
        <v>875</v>
      </c>
    </row>
    <row r="1927" spans="1:14" x14ac:dyDescent="0.2">
      <c r="A1927" s="2">
        <v>2263</v>
      </c>
      <c r="B1927" s="2" t="s">
        <v>1099</v>
      </c>
      <c r="C1927" s="2" t="s">
        <v>1100</v>
      </c>
      <c r="D1927" s="2" t="s">
        <v>67</v>
      </c>
      <c r="E1927" s="2" t="s">
        <v>1101</v>
      </c>
      <c r="F1927" s="2" t="s">
        <v>219</v>
      </c>
      <c r="G1927" s="2" t="s">
        <v>1102</v>
      </c>
      <c r="H1927" s="3" t="s">
        <v>8</v>
      </c>
      <c r="I1927" s="2" t="s">
        <v>71</v>
      </c>
      <c r="J1927" s="2" t="s">
        <v>535</v>
      </c>
      <c r="K1927" s="2" t="s">
        <v>358</v>
      </c>
      <c r="L1927" s="2" t="s">
        <v>155</v>
      </c>
      <c r="M1927" s="2">
        <v>1</v>
      </c>
      <c r="N1927" s="10" t="s">
        <v>875</v>
      </c>
    </row>
    <row r="1928" spans="1:14" x14ac:dyDescent="0.2">
      <c r="A1928" s="2">
        <v>2282</v>
      </c>
      <c r="B1928" s="2" t="s">
        <v>1084</v>
      </c>
      <c r="C1928" s="2" t="s">
        <v>1085</v>
      </c>
      <c r="D1928" s="2" t="s">
        <v>48</v>
      </c>
      <c r="E1928" s="2" t="s">
        <v>1086</v>
      </c>
      <c r="F1928" s="2" t="s">
        <v>933</v>
      </c>
      <c r="G1928" s="2" t="s">
        <v>1087</v>
      </c>
      <c r="H1928" s="3" t="s">
        <v>8</v>
      </c>
      <c r="I1928" s="2" t="s">
        <v>52</v>
      </c>
      <c r="J1928" s="2" t="s">
        <v>535</v>
      </c>
      <c r="K1928" s="2" t="s">
        <v>358</v>
      </c>
      <c r="L1928" s="2" t="s">
        <v>155</v>
      </c>
      <c r="M1928" s="2">
        <v>1</v>
      </c>
      <c r="N1928" s="10" t="s">
        <v>875</v>
      </c>
    </row>
    <row r="1929" spans="1:14" x14ac:dyDescent="0.2">
      <c r="A1929" s="2">
        <v>2311</v>
      </c>
      <c r="B1929" s="2" t="s">
        <v>1068</v>
      </c>
      <c r="C1929" s="2" t="s">
        <v>1069</v>
      </c>
      <c r="D1929" s="2" t="s">
        <v>48</v>
      </c>
      <c r="E1929" s="2" t="s">
        <v>503</v>
      </c>
      <c r="F1929" s="2" t="s">
        <v>132</v>
      </c>
      <c r="G1929" s="2" t="s">
        <v>1070</v>
      </c>
      <c r="H1929" s="3" t="s">
        <v>8</v>
      </c>
      <c r="I1929" s="2" t="s">
        <v>85</v>
      </c>
      <c r="J1929" s="2" t="s">
        <v>357</v>
      </c>
      <c r="K1929" s="2" t="s">
        <v>358</v>
      </c>
      <c r="L1929" s="2" t="s">
        <v>155</v>
      </c>
      <c r="M1929" s="2">
        <v>1</v>
      </c>
      <c r="N1929" s="10" t="s">
        <v>875</v>
      </c>
    </row>
    <row r="1930" spans="1:14" x14ac:dyDescent="0.2">
      <c r="A1930" s="2">
        <v>2315</v>
      </c>
      <c r="B1930" s="2" t="s">
        <v>1064</v>
      </c>
      <c r="C1930" s="2" t="s">
        <v>1065</v>
      </c>
      <c r="D1930" s="2" t="s">
        <v>48</v>
      </c>
      <c r="E1930" s="2" t="s">
        <v>1066</v>
      </c>
      <c r="F1930" s="2" t="s">
        <v>132</v>
      </c>
      <c r="G1930" s="2" t="s">
        <v>1067</v>
      </c>
      <c r="H1930" s="3" t="s">
        <v>8</v>
      </c>
      <c r="I1930" s="2" t="s">
        <v>85</v>
      </c>
      <c r="J1930" s="2" t="s">
        <v>535</v>
      </c>
      <c r="K1930" s="2" t="s">
        <v>358</v>
      </c>
      <c r="L1930" s="2" t="s">
        <v>155</v>
      </c>
      <c r="M1930" s="2">
        <v>2</v>
      </c>
      <c r="N1930" s="10" t="s">
        <v>875</v>
      </c>
    </row>
    <row r="1931" spans="1:14" x14ac:dyDescent="0.2">
      <c r="A1931" s="2">
        <v>2321</v>
      </c>
      <c r="B1931" s="2" t="s">
        <v>129</v>
      </c>
      <c r="C1931" s="2" t="s">
        <v>130</v>
      </c>
      <c r="D1931" s="2" t="s">
        <v>48</v>
      </c>
      <c r="E1931" s="2" t="s">
        <v>131</v>
      </c>
      <c r="F1931" s="2" t="s">
        <v>132</v>
      </c>
      <c r="G1931" s="2" t="s">
        <v>133</v>
      </c>
      <c r="H1931" s="3" t="s">
        <v>8</v>
      </c>
      <c r="I1931" s="2" t="s">
        <v>85</v>
      </c>
      <c r="J1931" s="2" t="s">
        <v>357</v>
      </c>
      <c r="K1931" s="2" t="s">
        <v>358</v>
      </c>
      <c r="L1931" s="2" t="s">
        <v>155</v>
      </c>
      <c r="M1931" s="2">
        <v>1</v>
      </c>
      <c r="N1931" s="10" t="s">
        <v>875</v>
      </c>
    </row>
    <row r="1932" spans="1:14" x14ac:dyDescent="0.2">
      <c r="A1932" s="2">
        <v>2332</v>
      </c>
      <c r="B1932" s="2" t="s">
        <v>1058</v>
      </c>
      <c r="C1932" s="2" t="s">
        <v>1059</v>
      </c>
      <c r="D1932" s="2" t="s">
        <v>27</v>
      </c>
      <c r="E1932" s="2" t="s">
        <v>1060</v>
      </c>
      <c r="F1932" s="2" t="s">
        <v>275</v>
      </c>
      <c r="G1932" s="2" t="s">
        <v>1061</v>
      </c>
      <c r="H1932" s="3" t="s">
        <v>8</v>
      </c>
      <c r="I1932" s="2" t="s">
        <v>31</v>
      </c>
      <c r="J1932" s="2" t="s">
        <v>535</v>
      </c>
      <c r="K1932" s="2" t="s">
        <v>358</v>
      </c>
      <c r="L1932" s="2" t="s">
        <v>155</v>
      </c>
      <c r="M1932" s="2">
        <v>1</v>
      </c>
      <c r="N1932" s="10" t="s">
        <v>875</v>
      </c>
    </row>
    <row r="1933" spans="1:14" x14ac:dyDescent="0.2">
      <c r="A1933" s="2">
        <v>2358</v>
      </c>
      <c r="B1933" s="2" t="s">
        <v>1033</v>
      </c>
      <c r="C1933" s="2" t="s">
        <v>1034</v>
      </c>
      <c r="D1933" s="2" t="s">
        <v>27</v>
      </c>
      <c r="E1933" s="2" t="s">
        <v>1035</v>
      </c>
      <c r="F1933" s="2" t="s">
        <v>1036</v>
      </c>
      <c r="G1933" s="2" t="s">
        <v>1037</v>
      </c>
      <c r="H1933" s="3" t="s">
        <v>8</v>
      </c>
      <c r="I1933" s="2" t="s">
        <v>31</v>
      </c>
      <c r="J1933" s="2" t="s">
        <v>535</v>
      </c>
      <c r="K1933" s="2" t="s">
        <v>358</v>
      </c>
      <c r="L1933" s="2" t="s">
        <v>155</v>
      </c>
      <c r="M1933" s="2">
        <v>1</v>
      </c>
      <c r="N1933" s="10" t="s">
        <v>875</v>
      </c>
    </row>
    <row r="1934" spans="1:14" x14ac:dyDescent="0.2">
      <c r="A1934" s="2">
        <v>2371</v>
      </c>
      <c r="B1934" s="2" t="s">
        <v>1019</v>
      </c>
      <c r="C1934" s="2" t="s">
        <v>1020</v>
      </c>
      <c r="D1934" s="2" t="s">
        <v>48</v>
      </c>
      <c r="E1934" s="2" t="s">
        <v>1021</v>
      </c>
      <c r="F1934" s="2" t="s">
        <v>1009</v>
      </c>
      <c r="G1934" s="2" t="s">
        <v>1022</v>
      </c>
      <c r="H1934" s="3" t="s">
        <v>8</v>
      </c>
      <c r="I1934" s="2" t="s">
        <v>85</v>
      </c>
      <c r="J1934" s="2" t="s">
        <v>535</v>
      </c>
      <c r="K1934" s="2" t="s">
        <v>358</v>
      </c>
      <c r="L1934" s="2" t="s">
        <v>155</v>
      </c>
      <c r="M1934" s="2">
        <v>1</v>
      </c>
      <c r="N1934" s="10" t="s">
        <v>875</v>
      </c>
    </row>
    <row r="1935" spans="1:14" x14ac:dyDescent="0.2">
      <c r="A1935" s="2">
        <v>2405</v>
      </c>
      <c r="B1935" s="2" t="s">
        <v>992</v>
      </c>
      <c r="C1935" s="2" t="s">
        <v>993</v>
      </c>
      <c r="D1935" s="2" t="s">
        <v>48</v>
      </c>
      <c r="E1935" s="2" t="s">
        <v>994</v>
      </c>
      <c r="F1935" s="2" t="s">
        <v>995</v>
      </c>
      <c r="G1935" s="2" t="s">
        <v>996</v>
      </c>
      <c r="H1935" s="3" t="s">
        <v>8</v>
      </c>
      <c r="I1935" s="2" t="s">
        <v>85</v>
      </c>
      <c r="J1935" s="2" t="s">
        <v>357</v>
      </c>
      <c r="K1935" s="2" t="s">
        <v>358</v>
      </c>
      <c r="L1935" s="2" t="s">
        <v>155</v>
      </c>
      <c r="M1935" s="2">
        <v>1</v>
      </c>
      <c r="N1935" s="10" t="s">
        <v>875</v>
      </c>
    </row>
    <row r="1936" spans="1:14" x14ac:dyDescent="0.2">
      <c r="A1936" s="2">
        <v>2408</v>
      </c>
      <c r="B1936" s="2" t="s">
        <v>988</v>
      </c>
      <c r="C1936" s="2" t="s">
        <v>989</v>
      </c>
      <c r="D1936" s="2" t="s">
        <v>48</v>
      </c>
      <c r="E1936" s="2" t="s">
        <v>990</v>
      </c>
      <c r="F1936" s="2" t="s">
        <v>132</v>
      </c>
      <c r="G1936" s="2" t="s">
        <v>991</v>
      </c>
      <c r="H1936" s="3" t="s">
        <v>8</v>
      </c>
      <c r="I1936" s="2" t="s">
        <v>85</v>
      </c>
      <c r="J1936" s="2" t="s">
        <v>357</v>
      </c>
      <c r="K1936" s="2" t="s">
        <v>358</v>
      </c>
      <c r="L1936" s="2" t="s">
        <v>155</v>
      </c>
      <c r="M1936" s="2">
        <v>1</v>
      </c>
      <c r="N1936" s="10" t="s">
        <v>875</v>
      </c>
    </row>
    <row r="1937" spans="1:14" x14ac:dyDescent="0.2">
      <c r="A1937" s="2">
        <v>2422</v>
      </c>
      <c r="B1937" s="2" t="s">
        <v>976</v>
      </c>
      <c r="C1937" s="2" t="s">
        <v>977</v>
      </c>
      <c r="D1937" s="2" t="s">
        <v>48</v>
      </c>
      <c r="E1937" s="2" t="s">
        <v>978</v>
      </c>
      <c r="F1937" s="2" t="s">
        <v>974</v>
      </c>
      <c r="G1937" s="2" t="s">
        <v>979</v>
      </c>
      <c r="H1937" s="3" t="s">
        <v>8</v>
      </c>
      <c r="I1937" s="2" t="s">
        <v>85</v>
      </c>
      <c r="J1937" s="2" t="s">
        <v>981</v>
      </c>
      <c r="K1937" s="2" t="s">
        <v>358</v>
      </c>
      <c r="L1937" s="2" t="s">
        <v>155</v>
      </c>
      <c r="M1937" s="2">
        <v>1</v>
      </c>
      <c r="N1937" s="10" t="s">
        <v>875</v>
      </c>
    </row>
    <row r="1938" spans="1:14" x14ac:dyDescent="0.2">
      <c r="A1938" s="2">
        <v>2425</v>
      </c>
      <c r="B1938" s="2" t="s">
        <v>971</v>
      </c>
      <c r="C1938" s="2" t="s">
        <v>972</v>
      </c>
      <c r="D1938" s="2" t="s">
        <v>48</v>
      </c>
      <c r="E1938" s="2" t="s">
        <v>973</v>
      </c>
      <c r="F1938" s="2" t="s">
        <v>974</v>
      </c>
      <c r="G1938" s="2" t="s">
        <v>975</v>
      </c>
      <c r="H1938" s="3" t="s">
        <v>8</v>
      </c>
      <c r="I1938" s="2" t="s">
        <v>85</v>
      </c>
      <c r="J1938" s="2" t="s">
        <v>535</v>
      </c>
      <c r="K1938" s="2" t="s">
        <v>358</v>
      </c>
      <c r="L1938" s="2" t="s">
        <v>155</v>
      </c>
      <c r="M1938" s="2">
        <v>1</v>
      </c>
      <c r="N1938" s="10" t="s">
        <v>875</v>
      </c>
    </row>
    <row r="1939" spans="1:14" x14ac:dyDescent="0.2">
      <c r="A1939" s="2">
        <v>2432</v>
      </c>
      <c r="B1939" s="2" t="s">
        <v>967</v>
      </c>
      <c r="C1939" s="2" t="s">
        <v>968</v>
      </c>
      <c r="D1939" s="2" t="s">
        <v>48</v>
      </c>
      <c r="E1939" s="2" t="s">
        <v>969</v>
      </c>
      <c r="F1939" s="2" t="s">
        <v>692</v>
      </c>
      <c r="G1939" s="2" t="s">
        <v>970</v>
      </c>
      <c r="H1939" s="3" t="s">
        <v>8</v>
      </c>
      <c r="I1939" s="2" t="s">
        <v>85</v>
      </c>
      <c r="J1939" s="2" t="s">
        <v>535</v>
      </c>
      <c r="K1939" s="2" t="s">
        <v>358</v>
      </c>
      <c r="L1939" s="2" t="s">
        <v>155</v>
      </c>
      <c r="M1939" s="2">
        <v>1</v>
      </c>
      <c r="N1939" s="10" t="s">
        <v>875</v>
      </c>
    </row>
    <row r="1940" spans="1:14" x14ac:dyDescent="0.2">
      <c r="A1940" s="2">
        <v>2452</v>
      </c>
      <c r="B1940" s="2" t="s">
        <v>65</v>
      </c>
      <c r="C1940" s="2" t="s">
        <v>66</v>
      </c>
      <c r="D1940" s="2" t="s">
        <v>67</v>
      </c>
      <c r="E1940" s="2" t="s">
        <v>68</v>
      </c>
      <c r="F1940" s="2" t="s">
        <v>69</v>
      </c>
      <c r="G1940" s="2" t="s">
        <v>70</v>
      </c>
      <c r="H1940" s="3" t="s">
        <v>8</v>
      </c>
      <c r="I1940" s="2" t="s">
        <v>71</v>
      </c>
      <c r="J1940" s="2" t="s">
        <v>535</v>
      </c>
      <c r="K1940" s="2" t="s">
        <v>358</v>
      </c>
      <c r="L1940" s="2" t="s">
        <v>155</v>
      </c>
      <c r="M1940" s="2">
        <v>1</v>
      </c>
      <c r="N1940" s="10" t="s">
        <v>875</v>
      </c>
    </row>
    <row r="1941" spans="1:14" x14ac:dyDescent="0.2">
      <c r="A1941" s="2">
        <v>2470</v>
      </c>
      <c r="B1941" s="2" t="s">
        <v>947</v>
      </c>
      <c r="C1941" s="2" t="s">
        <v>948</v>
      </c>
      <c r="D1941" s="2" t="s">
        <v>48</v>
      </c>
      <c r="E1941" s="2" t="s">
        <v>949</v>
      </c>
      <c r="F1941" s="2" t="s">
        <v>57</v>
      </c>
      <c r="G1941" s="2" t="s">
        <v>950</v>
      </c>
      <c r="H1941" s="3" t="s">
        <v>8</v>
      </c>
      <c r="I1941" s="2" t="s">
        <v>59</v>
      </c>
      <c r="J1941" s="2" t="s">
        <v>535</v>
      </c>
      <c r="K1941" s="2" t="s">
        <v>358</v>
      </c>
      <c r="L1941" s="2" t="s">
        <v>155</v>
      </c>
      <c r="M1941" s="2">
        <v>1</v>
      </c>
      <c r="N1941" s="10" t="s">
        <v>875</v>
      </c>
    </row>
    <row r="1942" spans="1:14" x14ac:dyDescent="0.2">
      <c r="A1942" s="2">
        <v>2471</v>
      </c>
      <c r="B1942" s="2" t="s">
        <v>942</v>
      </c>
      <c r="C1942" s="2" t="s">
        <v>943</v>
      </c>
      <c r="D1942" s="2" t="s">
        <v>372</v>
      </c>
      <c r="E1942" s="2" t="s">
        <v>944</v>
      </c>
      <c r="F1942" s="2" t="s">
        <v>945</v>
      </c>
      <c r="G1942" s="2" t="s">
        <v>946</v>
      </c>
      <c r="H1942" s="3" t="s">
        <v>8</v>
      </c>
      <c r="I1942" s="2" t="s">
        <v>31</v>
      </c>
      <c r="J1942" s="2" t="s">
        <v>535</v>
      </c>
      <c r="K1942" s="2" t="s">
        <v>358</v>
      </c>
      <c r="L1942" s="2" t="s">
        <v>155</v>
      </c>
      <c r="M1942" s="2">
        <v>1</v>
      </c>
      <c r="N1942" s="10" t="s">
        <v>875</v>
      </c>
    </row>
    <row r="1943" spans="1:14" x14ac:dyDescent="0.2">
      <c r="A1943" s="2">
        <v>2476</v>
      </c>
      <c r="B1943" s="2" t="s">
        <v>938</v>
      </c>
      <c r="C1943" s="2" t="s">
        <v>939</v>
      </c>
      <c r="D1943" s="2" t="s">
        <v>48</v>
      </c>
      <c r="E1943" s="2" t="s">
        <v>940</v>
      </c>
      <c r="F1943" s="2" t="s">
        <v>692</v>
      </c>
      <c r="G1943" s="2" t="s">
        <v>941</v>
      </c>
      <c r="H1943" s="3" t="s">
        <v>8</v>
      </c>
      <c r="I1943" s="2" t="s">
        <v>85</v>
      </c>
      <c r="J1943" s="2" t="s">
        <v>357</v>
      </c>
      <c r="K1943" s="2" t="s">
        <v>358</v>
      </c>
      <c r="L1943" s="2" t="s">
        <v>155</v>
      </c>
      <c r="M1943" s="2">
        <v>1</v>
      </c>
      <c r="N1943" s="10" t="s">
        <v>875</v>
      </c>
    </row>
    <row r="1944" spans="1:14" x14ac:dyDescent="0.2">
      <c r="A1944" s="2">
        <v>2507</v>
      </c>
      <c r="B1944" s="2" t="s">
        <v>46</v>
      </c>
      <c r="C1944" s="2" t="s">
        <v>47</v>
      </c>
      <c r="D1944" s="2" t="s">
        <v>48</v>
      </c>
      <c r="E1944" s="2" t="s">
        <v>49</v>
      </c>
      <c r="F1944" s="2" t="s">
        <v>50</v>
      </c>
      <c r="G1944" s="2" t="s">
        <v>51</v>
      </c>
      <c r="H1944" s="3" t="s">
        <v>8</v>
      </c>
      <c r="I1944" s="2" t="s">
        <v>52</v>
      </c>
      <c r="J1944" s="2" t="s">
        <v>535</v>
      </c>
      <c r="K1944" s="2" t="s">
        <v>358</v>
      </c>
      <c r="L1944" s="2" t="s">
        <v>155</v>
      </c>
      <c r="M1944" s="2">
        <v>1</v>
      </c>
      <c r="N1944" s="10" t="s">
        <v>875</v>
      </c>
    </row>
    <row r="1945" spans="1:14" x14ac:dyDescent="0.2">
      <c r="A1945" s="2">
        <v>2516</v>
      </c>
      <c r="B1945" s="2" t="s">
        <v>894</v>
      </c>
      <c r="C1945" s="2" t="s">
        <v>895</v>
      </c>
      <c r="D1945" s="2" t="s">
        <v>48</v>
      </c>
      <c r="E1945" s="2" t="s">
        <v>896</v>
      </c>
      <c r="F1945" s="2" t="s">
        <v>842</v>
      </c>
      <c r="G1945" s="2" t="s">
        <v>897</v>
      </c>
      <c r="H1945" s="3" t="s">
        <v>8</v>
      </c>
      <c r="I1945" s="2" t="s">
        <v>713</v>
      </c>
      <c r="J1945" s="2" t="s">
        <v>535</v>
      </c>
      <c r="K1945" s="2" t="s">
        <v>358</v>
      </c>
      <c r="L1945" s="2" t="s">
        <v>155</v>
      </c>
      <c r="M1945" s="2">
        <v>1</v>
      </c>
      <c r="N1945" s="10" t="s">
        <v>875</v>
      </c>
    </row>
    <row r="1946" spans="1:14" x14ac:dyDescent="0.2">
      <c r="A1946" s="2">
        <v>2521</v>
      </c>
      <c r="B1946" s="2" t="s">
        <v>881</v>
      </c>
      <c r="C1946" s="2" t="s">
        <v>882</v>
      </c>
      <c r="D1946" s="2" t="s">
        <v>48</v>
      </c>
      <c r="E1946" s="2" t="s">
        <v>883</v>
      </c>
      <c r="F1946" s="2" t="s">
        <v>884</v>
      </c>
      <c r="G1946" s="2" t="s">
        <v>885</v>
      </c>
      <c r="H1946" s="3" t="s">
        <v>8</v>
      </c>
      <c r="I1946" s="2" t="s">
        <v>713</v>
      </c>
      <c r="J1946" s="2" t="s">
        <v>535</v>
      </c>
      <c r="K1946" s="2" t="s">
        <v>358</v>
      </c>
      <c r="L1946" s="2" t="s">
        <v>155</v>
      </c>
      <c r="M1946" s="2">
        <v>1</v>
      </c>
      <c r="N1946" s="10" t="s">
        <v>875</v>
      </c>
    </row>
    <row r="1947" spans="1:14" x14ac:dyDescent="0.2">
      <c r="A1947" s="2">
        <v>3</v>
      </c>
      <c r="B1947" s="2" t="s">
        <v>1406</v>
      </c>
      <c r="C1947" s="2" t="s">
        <v>1407</v>
      </c>
      <c r="D1947" s="2" t="s">
        <v>27</v>
      </c>
      <c r="E1947" s="2" t="s">
        <v>1408</v>
      </c>
      <c r="F1947" s="2" t="s">
        <v>1409</v>
      </c>
      <c r="G1947" s="2" t="s">
        <v>6139</v>
      </c>
      <c r="H1947" s="3" t="s">
        <v>8</v>
      </c>
      <c r="I1947" s="2" t="s">
        <v>71</v>
      </c>
      <c r="J1947" s="2" t="s">
        <v>825</v>
      </c>
      <c r="K1947" s="2" t="s">
        <v>154</v>
      </c>
      <c r="L1947" s="2" t="s">
        <v>155</v>
      </c>
      <c r="M1947" s="2">
        <v>1</v>
      </c>
      <c r="N1947" s="9" t="s">
        <v>875</v>
      </c>
    </row>
    <row r="1948" spans="1:14" x14ac:dyDescent="0.2">
      <c r="A1948" s="2">
        <v>20</v>
      </c>
      <c r="B1948" s="2" t="s">
        <v>868</v>
      </c>
      <c r="C1948" s="2" t="s">
        <v>869</v>
      </c>
      <c r="D1948" s="2" t="s">
        <v>48</v>
      </c>
      <c r="E1948" s="2" t="s">
        <v>870</v>
      </c>
      <c r="F1948" s="2" t="s">
        <v>866</v>
      </c>
      <c r="G1948" s="2" t="s">
        <v>871</v>
      </c>
      <c r="H1948" s="3" t="s">
        <v>8</v>
      </c>
      <c r="I1948" s="2" t="s">
        <v>85</v>
      </c>
      <c r="J1948" s="2" t="s">
        <v>825</v>
      </c>
      <c r="K1948" s="2" t="s">
        <v>154</v>
      </c>
      <c r="L1948" s="2" t="s">
        <v>155</v>
      </c>
      <c r="M1948" s="2">
        <v>1</v>
      </c>
      <c r="N1948" s="9" t="s">
        <v>875</v>
      </c>
    </row>
    <row r="1949" spans="1:14" x14ac:dyDescent="0.2">
      <c r="A1949" s="2">
        <v>71</v>
      </c>
      <c r="B1949" s="2" t="s">
        <v>859</v>
      </c>
      <c r="C1949" s="2" t="s">
        <v>860</v>
      </c>
      <c r="D1949" s="2" t="s">
        <v>48</v>
      </c>
      <c r="E1949" s="2" t="s">
        <v>861</v>
      </c>
      <c r="F1949" s="2" t="s">
        <v>529</v>
      </c>
      <c r="G1949" s="2" t="s">
        <v>862</v>
      </c>
      <c r="H1949" s="3" t="s">
        <v>8</v>
      </c>
      <c r="I1949" s="2" t="s">
        <v>85</v>
      </c>
      <c r="J1949" s="2" t="s">
        <v>825</v>
      </c>
      <c r="K1949" s="2" t="s">
        <v>154</v>
      </c>
      <c r="L1949" s="2" t="s">
        <v>155</v>
      </c>
      <c r="M1949" s="2">
        <v>1</v>
      </c>
      <c r="N1949" s="9" t="s">
        <v>875</v>
      </c>
    </row>
    <row r="1950" spans="1:14" x14ac:dyDescent="0.2">
      <c r="A1950" s="2">
        <v>81</v>
      </c>
      <c r="B1950" s="2" t="s">
        <v>2237</v>
      </c>
      <c r="C1950" s="2" t="s">
        <v>2238</v>
      </c>
      <c r="D1950" s="2" t="s">
        <v>48</v>
      </c>
      <c r="E1950" s="2" t="s">
        <v>2239</v>
      </c>
      <c r="F1950" s="2" t="s">
        <v>529</v>
      </c>
      <c r="G1950" s="2" t="s">
        <v>2240</v>
      </c>
      <c r="H1950" s="3" t="s">
        <v>8</v>
      </c>
      <c r="I1950" s="2" t="s">
        <v>85</v>
      </c>
      <c r="J1950" s="2" t="s">
        <v>340</v>
      </c>
      <c r="K1950" s="2" t="s">
        <v>154</v>
      </c>
      <c r="L1950" s="2" t="s">
        <v>155</v>
      </c>
      <c r="M1950" s="2">
        <v>2</v>
      </c>
      <c r="N1950" s="10" t="s">
        <v>875</v>
      </c>
    </row>
    <row r="1951" spans="1:14" x14ac:dyDescent="0.2">
      <c r="A1951" s="2">
        <v>157</v>
      </c>
      <c r="B1951" s="2" t="s">
        <v>839</v>
      </c>
      <c r="C1951" s="2" t="s">
        <v>840</v>
      </c>
      <c r="D1951" s="2" t="s">
        <v>48</v>
      </c>
      <c r="E1951" s="2" t="s">
        <v>841</v>
      </c>
      <c r="F1951" s="2" t="s">
        <v>842</v>
      </c>
      <c r="G1951" s="2" t="s">
        <v>843</v>
      </c>
      <c r="H1951" s="3" t="s">
        <v>8</v>
      </c>
      <c r="I1951" s="2" t="s">
        <v>85</v>
      </c>
      <c r="J1951" s="2" t="s">
        <v>340</v>
      </c>
      <c r="K1951" s="2" t="s">
        <v>154</v>
      </c>
      <c r="L1951" s="2" t="s">
        <v>155</v>
      </c>
      <c r="M1951" s="2">
        <v>1</v>
      </c>
      <c r="N1951" s="10" t="s">
        <v>875</v>
      </c>
    </row>
    <row r="1952" spans="1:14" x14ac:dyDescent="0.2">
      <c r="A1952" s="2">
        <v>159</v>
      </c>
      <c r="B1952" s="2" t="s">
        <v>835</v>
      </c>
      <c r="C1952" s="2" t="s">
        <v>836</v>
      </c>
      <c r="D1952" s="2" t="s">
        <v>67</v>
      </c>
      <c r="E1952" s="2" t="s">
        <v>837</v>
      </c>
      <c r="F1952" s="2" t="s">
        <v>597</v>
      </c>
      <c r="G1952" s="2" t="s">
        <v>838</v>
      </c>
      <c r="H1952" s="3" t="s">
        <v>8</v>
      </c>
      <c r="I1952" s="2" t="s">
        <v>71</v>
      </c>
      <c r="J1952" s="2" t="s">
        <v>825</v>
      </c>
      <c r="K1952" s="2" t="s">
        <v>154</v>
      </c>
      <c r="L1952" s="2" t="s">
        <v>155</v>
      </c>
      <c r="M1952" s="2">
        <v>1</v>
      </c>
      <c r="N1952" s="9" t="s">
        <v>875</v>
      </c>
    </row>
    <row r="1953" spans="1:14" x14ac:dyDescent="0.2">
      <c r="A1953" s="2">
        <v>194</v>
      </c>
      <c r="B1953" s="2" t="s">
        <v>2160</v>
      </c>
      <c r="C1953" s="2" t="s">
        <v>2161</v>
      </c>
      <c r="D1953" s="2" t="s">
        <v>48</v>
      </c>
      <c r="E1953" s="2" t="s">
        <v>2162</v>
      </c>
      <c r="F1953" s="2" t="s">
        <v>285</v>
      </c>
      <c r="G1953" s="2" t="s">
        <v>2163</v>
      </c>
      <c r="H1953" s="3" t="s">
        <v>8</v>
      </c>
      <c r="I1953" s="2" t="s">
        <v>85</v>
      </c>
      <c r="J1953" s="2" t="s">
        <v>987</v>
      </c>
      <c r="K1953" s="2" t="s">
        <v>154</v>
      </c>
      <c r="L1953" s="2" t="s">
        <v>155</v>
      </c>
      <c r="M1953" s="2">
        <v>1</v>
      </c>
      <c r="N1953" s="10" t="s">
        <v>875</v>
      </c>
    </row>
    <row r="1954" spans="1:14" x14ac:dyDescent="0.2">
      <c r="A1954" s="2">
        <v>203</v>
      </c>
      <c r="B1954" s="2" t="s">
        <v>2160</v>
      </c>
      <c r="C1954" s="2" t="s">
        <v>2161</v>
      </c>
      <c r="D1954" s="2" t="s">
        <v>48</v>
      </c>
      <c r="E1954" s="2" t="s">
        <v>2162</v>
      </c>
      <c r="F1954" s="2" t="s">
        <v>285</v>
      </c>
      <c r="G1954" s="2" t="s">
        <v>2163</v>
      </c>
      <c r="H1954" s="3" t="s">
        <v>8</v>
      </c>
      <c r="I1954" s="2" t="s">
        <v>85</v>
      </c>
      <c r="J1954" s="2" t="s">
        <v>340</v>
      </c>
      <c r="K1954" s="2" t="s">
        <v>154</v>
      </c>
      <c r="L1954" s="2" t="s">
        <v>155</v>
      </c>
      <c r="M1954" s="2">
        <v>1</v>
      </c>
      <c r="N1954" s="10" t="s">
        <v>875</v>
      </c>
    </row>
    <row r="1955" spans="1:14" x14ac:dyDescent="0.2">
      <c r="A1955" s="2">
        <v>218</v>
      </c>
      <c r="B1955" s="2" t="s">
        <v>826</v>
      </c>
      <c r="C1955" s="2" t="s">
        <v>827</v>
      </c>
      <c r="D1955" s="2" t="s">
        <v>67</v>
      </c>
      <c r="E1955" s="2" t="s">
        <v>828</v>
      </c>
      <c r="F1955" s="2" t="s">
        <v>597</v>
      </c>
      <c r="G1955" s="2" t="s">
        <v>829</v>
      </c>
      <c r="H1955" s="3" t="s">
        <v>8</v>
      </c>
      <c r="I1955" s="2" t="s">
        <v>71</v>
      </c>
      <c r="J1955" s="2" t="s">
        <v>825</v>
      </c>
      <c r="K1955" s="2" t="s">
        <v>154</v>
      </c>
      <c r="L1955" s="2" t="s">
        <v>155</v>
      </c>
      <c r="M1955" s="2">
        <v>1</v>
      </c>
      <c r="N1955" s="9" t="s">
        <v>875</v>
      </c>
    </row>
    <row r="1956" spans="1:14" x14ac:dyDescent="0.2">
      <c r="A1956" s="2">
        <v>228</v>
      </c>
      <c r="B1956" s="2" t="s">
        <v>826</v>
      </c>
      <c r="C1956" s="2" t="s">
        <v>827</v>
      </c>
      <c r="D1956" s="2" t="s">
        <v>67</v>
      </c>
      <c r="E1956" s="2" t="s">
        <v>828</v>
      </c>
      <c r="F1956" s="2" t="s">
        <v>597</v>
      </c>
      <c r="G1956" s="2" t="s">
        <v>829</v>
      </c>
      <c r="H1956" s="3" t="s">
        <v>8</v>
      </c>
      <c r="I1956" s="2" t="s">
        <v>71</v>
      </c>
      <c r="J1956" s="2" t="s">
        <v>340</v>
      </c>
      <c r="K1956" s="2" t="s">
        <v>154</v>
      </c>
      <c r="L1956" s="2" t="s">
        <v>155</v>
      </c>
      <c r="M1956" s="2">
        <v>1</v>
      </c>
      <c r="N1956" s="10" t="s">
        <v>875</v>
      </c>
    </row>
    <row r="1957" spans="1:14" x14ac:dyDescent="0.2">
      <c r="A1957" s="2">
        <v>237</v>
      </c>
      <c r="B1957" s="2" t="s">
        <v>826</v>
      </c>
      <c r="C1957" s="2" t="s">
        <v>827</v>
      </c>
      <c r="D1957" s="2" t="s">
        <v>67</v>
      </c>
      <c r="E1957" s="2" t="s">
        <v>828</v>
      </c>
      <c r="F1957" s="2" t="s">
        <v>597</v>
      </c>
      <c r="G1957" s="2" t="s">
        <v>829</v>
      </c>
      <c r="H1957" s="3" t="s">
        <v>8</v>
      </c>
      <c r="I1957" s="2" t="s">
        <v>71</v>
      </c>
      <c r="J1957" s="2" t="s">
        <v>340</v>
      </c>
      <c r="K1957" s="2" t="s">
        <v>154</v>
      </c>
      <c r="L1957" s="2" t="s">
        <v>155</v>
      </c>
      <c r="M1957" s="2">
        <v>1</v>
      </c>
      <c r="N1957" s="10" t="s">
        <v>875</v>
      </c>
    </row>
    <row r="1958" spans="1:14" x14ac:dyDescent="0.2">
      <c r="A1958" s="2">
        <v>238</v>
      </c>
      <c r="B1958" s="2" t="s">
        <v>826</v>
      </c>
      <c r="C1958" s="2" t="s">
        <v>827</v>
      </c>
      <c r="D1958" s="2" t="s">
        <v>67</v>
      </c>
      <c r="E1958" s="2" t="s">
        <v>828</v>
      </c>
      <c r="F1958" s="2" t="s">
        <v>597</v>
      </c>
      <c r="G1958" s="2" t="s">
        <v>829</v>
      </c>
      <c r="H1958" s="3" t="s">
        <v>8</v>
      </c>
      <c r="I1958" s="2" t="s">
        <v>71</v>
      </c>
      <c r="J1958" s="2" t="s">
        <v>825</v>
      </c>
      <c r="K1958" s="2" t="s">
        <v>154</v>
      </c>
      <c r="L1958" s="2" t="s">
        <v>155</v>
      </c>
      <c r="M1958" s="2">
        <v>1</v>
      </c>
      <c r="N1958" s="9" t="s">
        <v>875</v>
      </c>
    </row>
    <row r="1959" spans="1:14" x14ac:dyDescent="0.2">
      <c r="A1959" s="2">
        <v>253</v>
      </c>
      <c r="B1959" s="2" t="s">
        <v>821</v>
      </c>
      <c r="C1959" s="2" t="s">
        <v>822</v>
      </c>
      <c r="D1959" s="2" t="s">
        <v>67</v>
      </c>
      <c r="E1959" s="2" t="s">
        <v>823</v>
      </c>
      <c r="F1959" s="2" t="s">
        <v>597</v>
      </c>
      <c r="G1959" s="2" t="s">
        <v>824</v>
      </c>
      <c r="H1959" s="3" t="s">
        <v>8</v>
      </c>
      <c r="I1959" s="2" t="s">
        <v>71</v>
      </c>
      <c r="J1959" s="2" t="s">
        <v>340</v>
      </c>
      <c r="K1959" s="2" t="s">
        <v>154</v>
      </c>
      <c r="L1959" s="2" t="s">
        <v>155</v>
      </c>
      <c r="M1959" s="2">
        <v>1</v>
      </c>
      <c r="N1959" s="10" t="s">
        <v>875</v>
      </c>
    </row>
    <row r="1960" spans="1:14" x14ac:dyDescent="0.2">
      <c r="A1960" s="2">
        <v>255</v>
      </c>
      <c r="B1960" s="2" t="s">
        <v>821</v>
      </c>
      <c r="C1960" s="2" t="s">
        <v>822</v>
      </c>
      <c r="D1960" s="2" t="s">
        <v>67</v>
      </c>
      <c r="E1960" s="2" t="s">
        <v>823</v>
      </c>
      <c r="F1960" s="2" t="s">
        <v>597</v>
      </c>
      <c r="G1960" s="2" t="s">
        <v>824</v>
      </c>
      <c r="H1960" s="3" t="s">
        <v>8</v>
      </c>
      <c r="I1960" s="2" t="s">
        <v>71</v>
      </c>
      <c r="J1960" s="2" t="s">
        <v>825</v>
      </c>
      <c r="K1960" s="2" t="s">
        <v>154</v>
      </c>
      <c r="L1960" s="2" t="s">
        <v>155</v>
      </c>
      <c r="M1960" s="2">
        <v>1</v>
      </c>
      <c r="N1960" s="9" t="s">
        <v>875</v>
      </c>
    </row>
    <row r="1961" spans="1:14" x14ac:dyDescent="0.2">
      <c r="A1961" s="2">
        <v>322</v>
      </c>
      <c r="B1961" s="2" t="s">
        <v>2132</v>
      </c>
      <c r="C1961" s="2" t="s">
        <v>2133</v>
      </c>
      <c r="D1961" s="2" t="s">
        <v>48</v>
      </c>
      <c r="E1961" s="2" t="s">
        <v>2134</v>
      </c>
      <c r="F1961" s="2" t="s">
        <v>924</v>
      </c>
      <c r="G1961" s="2" t="s">
        <v>2135</v>
      </c>
      <c r="H1961" s="3" t="s">
        <v>8</v>
      </c>
      <c r="I1961" s="2" t="s">
        <v>85</v>
      </c>
      <c r="J1961" s="2" t="s">
        <v>340</v>
      </c>
      <c r="K1961" s="2" t="s">
        <v>154</v>
      </c>
      <c r="L1961" s="2" t="s">
        <v>155</v>
      </c>
      <c r="M1961" s="2">
        <v>1</v>
      </c>
      <c r="N1961" s="10" t="s">
        <v>875</v>
      </c>
    </row>
    <row r="1962" spans="1:14" x14ac:dyDescent="0.2">
      <c r="A1962" s="2">
        <v>323</v>
      </c>
      <c r="B1962" s="2" t="s">
        <v>2132</v>
      </c>
      <c r="C1962" s="2" t="s">
        <v>2133</v>
      </c>
      <c r="D1962" s="2" t="s">
        <v>48</v>
      </c>
      <c r="E1962" s="2" t="s">
        <v>2134</v>
      </c>
      <c r="F1962" s="2" t="s">
        <v>924</v>
      </c>
      <c r="G1962" s="2" t="s">
        <v>2135</v>
      </c>
      <c r="H1962" s="3" t="s">
        <v>8</v>
      </c>
      <c r="I1962" s="2" t="s">
        <v>85</v>
      </c>
      <c r="J1962" s="2" t="s">
        <v>987</v>
      </c>
      <c r="K1962" s="2" t="s">
        <v>154</v>
      </c>
      <c r="L1962" s="2" t="s">
        <v>155</v>
      </c>
      <c r="M1962" s="2">
        <v>1</v>
      </c>
      <c r="N1962" s="10" t="s">
        <v>875</v>
      </c>
    </row>
    <row r="1963" spans="1:14" x14ac:dyDescent="0.2">
      <c r="A1963" s="2">
        <v>384</v>
      </c>
      <c r="B1963" s="2" t="s">
        <v>2082</v>
      </c>
      <c r="C1963" s="2" t="s">
        <v>2083</v>
      </c>
      <c r="D1963" s="2" t="s">
        <v>123</v>
      </c>
      <c r="E1963" s="2" t="s">
        <v>2084</v>
      </c>
      <c r="F1963" s="2" t="s">
        <v>125</v>
      </c>
      <c r="G1963" s="2" t="s">
        <v>2085</v>
      </c>
      <c r="H1963" s="3" t="s">
        <v>8</v>
      </c>
      <c r="I1963" s="2" t="s">
        <v>319</v>
      </c>
      <c r="J1963" s="2" t="s">
        <v>340</v>
      </c>
      <c r="K1963" s="2" t="s">
        <v>154</v>
      </c>
      <c r="L1963" s="2" t="s">
        <v>155</v>
      </c>
      <c r="M1963" s="2">
        <v>1</v>
      </c>
      <c r="N1963" s="10" t="s">
        <v>875</v>
      </c>
    </row>
    <row r="1964" spans="1:14" x14ac:dyDescent="0.2">
      <c r="A1964" s="2">
        <v>539</v>
      </c>
      <c r="B1964" s="2" t="s">
        <v>1981</v>
      </c>
      <c r="C1964" s="2" t="s">
        <v>1982</v>
      </c>
      <c r="D1964" s="2" t="s">
        <v>123</v>
      </c>
      <c r="E1964" s="2" t="s">
        <v>1983</v>
      </c>
      <c r="F1964" s="2" t="s">
        <v>325</v>
      </c>
      <c r="G1964" s="2" t="s">
        <v>1984</v>
      </c>
      <c r="H1964" s="3" t="s">
        <v>8</v>
      </c>
      <c r="I1964" s="2" t="s">
        <v>319</v>
      </c>
      <c r="J1964" s="2" t="s">
        <v>340</v>
      </c>
      <c r="K1964" s="2" t="s">
        <v>154</v>
      </c>
      <c r="L1964" s="2" t="s">
        <v>155</v>
      </c>
      <c r="M1964" s="2">
        <v>1</v>
      </c>
      <c r="N1964" s="10" t="s">
        <v>875</v>
      </c>
    </row>
    <row r="1965" spans="1:14" x14ac:dyDescent="0.2">
      <c r="A1965" s="2">
        <v>554</v>
      </c>
      <c r="B1965" s="2" t="s">
        <v>1973</v>
      </c>
      <c r="C1965" s="2" t="s">
        <v>1974</v>
      </c>
      <c r="D1965" s="2" t="s">
        <v>123</v>
      </c>
      <c r="E1965" s="2" t="s">
        <v>1975</v>
      </c>
      <c r="F1965" s="2" t="s">
        <v>325</v>
      </c>
      <c r="G1965" s="2" t="s">
        <v>1976</v>
      </c>
      <c r="H1965" s="3" t="s">
        <v>8</v>
      </c>
      <c r="I1965" s="2" t="s">
        <v>319</v>
      </c>
      <c r="J1965" s="2" t="s">
        <v>340</v>
      </c>
      <c r="K1965" s="2" t="s">
        <v>154</v>
      </c>
      <c r="L1965" s="2" t="s">
        <v>155</v>
      </c>
      <c r="M1965" s="2">
        <v>1</v>
      </c>
      <c r="N1965" s="10" t="s">
        <v>875</v>
      </c>
    </row>
    <row r="1966" spans="1:14" x14ac:dyDescent="0.2">
      <c r="A1966" s="2">
        <v>595</v>
      </c>
      <c r="B1966" s="2" t="s">
        <v>1942</v>
      </c>
      <c r="C1966" s="2" t="s">
        <v>1943</v>
      </c>
      <c r="D1966" s="2" t="s">
        <v>48</v>
      </c>
      <c r="E1966" s="2" t="s">
        <v>1944</v>
      </c>
      <c r="F1966" s="2" t="s">
        <v>50</v>
      </c>
      <c r="G1966" s="2" t="s">
        <v>1945</v>
      </c>
      <c r="H1966" s="3" t="s">
        <v>8</v>
      </c>
      <c r="I1966" s="2" t="s">
        <v>52</v>
      </c>
      <c r="J1966" s="2" t="s">
        <v>340</v>
      </c>
      <c r="K1966" s="2" t="s">
        <v>154</v>
      </c>
      <c r="L1966" s="2" t="s">
        <v>155</v>
      </c>
      <c r="M1966" s="2">
        <v>1</v>
      </c>
      <c r="N1966" s="10" t="s">
        <v>875</v>
      </c>
    </row>
    <row r="1967" spans="1:14" x14ac:dyDescent="0.2">
      <c r="A1967" s="2">
        <v>773</v>
      </c>
      <c r="B1967" s="2" t="s">
        <v>1823</v>
      </c>
      <c r="C1967" s="2" t="s">
        <v>1824</v>
      </c>
      <c r="D1967" s="2" t="s">
        <v>48</v>
      </c>
      <c r="E1967" s="2" t="s">
        <v>1825</v>
      </c>
      <c r="F1967" s="2" t="s">
        <v>924</v>
      </c>
      <c r="G1967" s="2" t="s">
        <v>1826</v>
      </c>
      <c r="H1967" s="3" t="s">
        <v>8</v>
      </c>
      <c r="I1967" s="2" t="s">
        <v>85</v>
      </c>
      <c r="J1967" s="2" t="s">
        <v>1132</v>
      </c>
      <c r="K1967" s="2" t="s">
        <v>154</v>
      </c>
      <c r="L1967" s="2" t="s">
        <v>155</v>
      </c>
      <c r="M1967" s="2">
        <v>1</v>
      </c>
      <c r="N1967" s="10" t="s">
        <v>875</v>
      </c>
    </row>
    <row r="1968" spans="1:14" x14ac:dyDescent="0.2">
      <c r="A1968" s="2">
        <v>775</v>
      </c>
      <c r="B1968" s="2" t="s">
        <v>1823</v>
      </c>
      <c r="C1968" s="2" t="s">
        <v>1824</v>
      </c>
      <c r="D1968" s="2" t="s">
        <v>48</v>
      </c>
      <c r="E1968" s="2" t="s">
        <v>1825</v>
      </c>
      <c r="F1968" s="2" t="s">
        <v>924</v>
      </c>
      <c r="G1968" s="2" t="s">
        <v>1826</v>
      </c>
      <c r="H1968" s="3" t="s">
        <v>8</v>
      </c>
      <c r="I1968" s="2" t="s">
        <v>85</v>
      </c>
      <c r="J1968" s="2" t="s">
        <v>340</v>
      </c>
      <c r="K1968" s="2" t="s">
        <v>154</v>
      </c>
      <c r="L1968" s="2" t="s">
        <v>155</v>
      </c>
      <c r="M1968" s="2">
        <v>1</v>
      </c>
      <c r="N1968" s="10" t="s">
        <v>875</v>
      </c>
    </row>
    <row r="1969" spans="1:14" x14ac:dyDescent="0.2">
      <c r="A1969" s="2">
        <v>799</v>
      </c>
      <c r="B1969" s="2" t="s">
        <v>1823</v>
      </c>
      <c r="C1969" s="2" t="s">
        <v>1824</v>
      </c>
      <c r="D1969" s="2" t="s">
        <v>48</v>
      </c>
      <c r="E1969" s="2" t="s">
        <v>1825</v>
      </c>
      <c r="F1969" s="2" t="s">
        <v>924</v>
      </c>
      <c r="G1969" s="2" t="s">
        <v>1826</v>
      </c>
      <c r="H1969" s="3" t="s">
        <v>8</v>
      </c>
      <c r="I1969" s="2" t="s">
        <v>85</v>
      </c>
      <c r="J1969" s="2" t="s">
        <v>1132</v>
      </c>
      <c r="K1969" s="2" t="s">
        <v>154</v>
      </c>
      <c r="L1969" s="2" t="s">
        <v>155</v>
      </c>
      <c r="M1969" s="2">
        <v>1</v>
      </c>
      <c r="N1969" s="10" t="s">
        <v>875</v>
      </c>
    </row>
    <row r="1970" spans="1:14" x14ac:dyDescent="0.2">
      <c r="A1970" s="2">
        <v>801</v>
      </c>
      <c r="B1970" s="2" t="s">
        <v>1823</v>
      </c>
      <c r="C1970" s="2" t="s">
        <v>1824</v>
      </c>
      <c r="D1970" s="2" t="s">
        <v>48</v>
      </c>
      <c r="E1970" s="2" t="s">
        <v>1825</v>
      </c>
      <c r="F1970" s="2" t="s">
        <v>924</v>
      </c>
      <c r="G1970" s="2" t="s">
        <v>1826</v>
      </c>
      <c r="H1970" s="3" t="s">
        <v>8</v>
      </c>
      <c r="I1970" s="2" t="s">
        <v>85</v>
      </c>
      <c r="J1970" s="2" t="s">
        <v>340</v>
      </c>
      <c r="K1970" s="2" t="s">
        <v>154</v>
      </c>
      <c r="L1970" s="2" t="s">
        <v>155</v>
      </c>
      <c r="M1970" s="2">
        <v>1</v>
      </c>
      <c r="N1970" s="10" t="s">
        <v>875</v>
      </c>
    </row>
    <row r="1971" spans="1:14" x14ac:dyDescent="0.2">
      <c r="A1971" s="2">
        <v>854</v>
      </c>
      <c r="B1971" s="2" t="s">
        <v>1784</v>
      </c>
      <c r="C1971" s="2" t="s">
        <v>1785</v>
      </c>
      <c r="D1971" s="2" t="s">
        <v>48</v>
      </c>
      <c r="E1971" s="2" t="s">
        <v>1786</v>
      </c>
      <c r="F1971" s="2" t="s">
        <v>529</v>
      </c>
      <c r="G1971" s="2" t="s">
        <v>1787</v>
      </c>
      <c r="H1971" s="3" t="s">
        <v>8</v>
      </c>
      <c r="I1971" s="2" t="s">
        <v>367</v>
      </c>
      <c r="J1971" s="2" t="s">
        <v>340</v>
      </c>
      <c r="K1971" s="2" t="s">
        <v>154</v>
      </c>
      <c r="L1971" s="2" t="s">
        <v>155</v>
      </c>
      <c r="M1971" s="2">
        <v>1</v>
      </c>
      <c r="N1971" s="10" t="s">
        <v>875</v>
      </c>
    </row>
    <row r="1972" spans="1:14" x14ac:dyDescent="0.2">
      <c r="A1972" s="2">
        <v>975</v>
      </c>
      <c r="B1972" s="2" t="s">
        <v>1743</v>
      </c>
      <c r="C1972" s="2" t="s">
        <v>1744</v>
      </c>
      <c r="D1972" s="2" t="s">
        <v>123</v>
      </c>
      <c r="E1972" s="2" t="s">
        <v>1745</v>
      </c>
      <c r="F1972" s="2" t="s">
        <v>1583</v>
      </c>
      <c r="G1972" s="2" t="s">
        <v>1746</v>
      </c>
      <c r="H1972" s="3" t="s">
        <v>8</v>
      </c>
      <c r="I1972" s="2" t="s">
        <v>319</v>
      </c>
      <c r="J1972" s="2" t="s">
        <v>340</v>
      </c>
      <c r="K1972" s="2" t="s">
        <v>154</v>
      </c>
      <c r="L1972" s="2" t="s">
        <v>155</v>
      </c>
      <c r="M1972" s="2">
        <v>1</v>
      </c>
      <c r="N1972" s="10" t="s">
        <v>875</v>
      </c>
    </row>
    <row r="1973" spans="1:14" x14ac:dyDescent="0.2">
      <c r="A1973" s="2">
        <v>1114</v>
      </c>
      <c r="B1973" s="2" t="s">
        <v>1678</v>
      </c>
      <c r="C1973" s="2" t="s">
        <v>1679</v>
      </c>
      <c r="D1973" s="2" t="s">
        <v>123</v>
      </c>
      <c r="E1973" s="2" t="s">
        <v>1680</v>
      </c>
      <c r="F1973" s="2" t="s">
        <v>424</v>
      </c>
      <c r="G1973" s="2" t="s">
        <v>1681</v>
      </c>
      <c r="H1973" s="3" t="s">
        <v>8</v>
      </c>
      <c r="I1973" s="2" t="s">
        <v>319</v>
      </c>
      <c r="J1973" s="2" t="s">
        <v>340</v>
      </c>
      <c r="K1973" s="2" t="s">
        <v>154</v>
      </c>
      <c r="L1973" s="2" t="s">
        <v>155</v>
      </c>
      <c r="M1973" s="2">
        <v>1</v>
      </c>
      <c r="N1973" s="10" t="s">
        <v>875</v>
      </c>
    </row>
    <row r="1974" spans="1:14" x14ac:dyDescent="0.2">
      <c r="A1974" s="2">
        <v>1148</v>
      </c>
      <c r="B1974" s="2" t="s">
        <v>558</v>
      </c>
      <c r="C1974" s="2" t="s">
        <v>559</v>
      </c>
      <c r="D1974" s="2" t="s">
        <v>123</v>
      </c>
      <c r="E1974" s="2" t="s">
        <v>560</v>
      </c>
      <c r="F1974" s="2" t="s">
        <v>561</v>
      </c>
      <c r="G1974" s="2" t="s">
        <v>562</v>
      </c>
      <c r="H1974" s="3" t="s">
        <v>8</v>
      </c>
      <c r="I1974" s="2" t="s">
        <v>319</v>
      </c>
      <c r="J1974" s="2" t="s">
        <v>1132</v>
      </c>
      <c r="K1974" s="2" t="s">
        <v>154</v>
      </c>
      <c r="L1974" s="2" t="s">
        <v>155</v>
      </c>
      <c r="M1974" s="2">
        <v>1</v>
      </c>
      <c r="N1974" s="10" t="s">
        <v>875</v>
      </c>
    </row>
    <row r="1975" spans="1:14" x14ac:dyDescent="0.2">
      <c r="A1975" s="2">
        <v>1317</v>
      </c>
      <c r="B1975" s="2" t="s">
        <v>1550</v>
      </c>
      <c r="C1975" s="2" t="s">
        <v>1551</v>
      </c>
      <c r="D1975" s="2" t="s">
        <v>48</v>
      </c>
      <c r="E1975" s="2" t="s">
        <v>1552</v>
      </c>
      <c r="F1975" s="2" t="s">
        <v>1479</v>
      </c>
      <c r="G1975" s="2" t="s">
        <v>1553</v>
      </c>
      <c r="H1975" s="3" t="s">
        <v>8</v>
      </c>
      <c r="I1975" s="2" t="s">
        <v>367</v>
      </c>
      <c r="J1975" s="2" t="s">
        <v>340</v>
      </c>
      <c r="K1975" s="2" t="s">
        <v>154</v>
      </c>
      <c r="L1975" s="2" t="s">
        <v>155</v>
      </c>
      <c r="M1975" s="2">
        <v>1</v>
      </c>
      <c r="N1975" s="10" t="s">
        <v>875</v>
      </c>
    </row>
    <row r="1976" spans="1:14" x14ac:dyDescent="0.2">
      <c r="A1976" s="2">
        <v>1318</v>
      </c>
      <c r="B1976" s="2" t="s">
        <v>1550</v>
      </c>
      <c r="C1976" s="2" t="s">
        <v>1551</v>
      </c>
      <c r="D1976" s="2" t="s">
        <v>48</v>
      </c>
      <c r="E1976" s="2" t="s">
        <v>1552</v>
      </c>
      <c r="F1976" s="2" t="s">
        <v>1479</v>
      </c>
      <c r="G1976" s="2" t="s">
        <v>1553</v>
      </c>
      <c r="H1976" s="3" t="s">
        <v>8</v>
      </c>
      <c r="I1976" s="2" t="s">
        <v>367</v>
      </c>
      <c r="J1976" s="2" t="s">
        <v>340</v>
      </c>
      <c r="K1976" s="2" t="s">
        <v>154</v>
      </c>
      <c r="L1976" s="2" t="s">
        <v>155</v>
      </c>
      <c r="M1976" s="2">
        <v>1</v>
      </c>
      <c r="N1976" s="10" t="s">
        <v>875</v>
      </c>
    </row>
    <row r="1977" spans="1:14" x14ac:dyDescent="0.2">
      <c r="A1977" s="2">
        <v>1459</v>
      </c>
      <c r="B1977" s="2" t="s">
        <v>522</v>
      </c>
      <c r="C1977" s="2" t="s">
        <v>523</v>
      </c>
      <c r="D1977" s="2" t="s">
        <v>123</v>
      </c>
      <c r="E1977" s="2" t="s">
        <v>524</v>
      </c>
      <c r="F1977" s="2" t="s">
        <v>325</v>
      </c>
      <c r="G1977" s="2" t="s">
        <v>525</v>
      </c>
      <c r="H1977" s="3" t="s">
        <v>8</v>
      </c>
      <c r="I1977" s="2" t="s">
        <v>319</v>
      </c>
      <c r="J1977" s="2" t="s">
        <v>1132</v>
      </c>
      <c r="K1977" s="2" t="s">
        <v>154</v>
      </c>
      <c r="L1977" s="2" t="s">
        <v>155</v>
      </c>
      <c r="M1977" s="2">
        <v>1</v>
      </c>
      <c r="N1977" s="10" t="s">
        <v>875</v>
      </c>
    </row>
    <row r="1978" spans="1:14" x14ac:dyDescent="0.2">
      <c r="A1978" s="2">
        <v>1500</v>
      </c>
      <c r="B1978" s="2" t="s">
        <v>510</v>
      </c>
      <c r="C1978" s="2" t="s">
        <v>511</v>
      </c>
      <c r="D1978" s="2" t="s">
        <v>48</v>
      </c>
      <c r="E1978" s="2" t="s">
        <v>503</v>
      </c>
      <c r="F1978" s="2" t="s">
        <v>132</v>
      </c>
      <c r="G1978" s="2" t="s">
        <v>512</v>
      </c>
      <c r="H1978" s="3" t="s">
        <v>8</v>
      </c>
      <c r="I1978" s="2" t="s">
        <v>85</v>
      </c>
      <c r="J1978" s="2" t="s">
        <v>1460</v>
      </c>
      <c r="K1978" s="2" t="s">
        <v>154</v>
      </c>
      <c r="L1978" s="2" t="s">
        <v>155</v>
      </c>
      <c r="M1978" s="2">
        <v>1</v>
      </c>
      <c r="N1978" s="10" t="s">
        <v>875</v>
      </c>
    </row>
    <row r="1979" spans="1:14" x14ac:dyDescent="0.2">
      <c r="A1979" s="2">
        <v>1555</v>
      </c>
      <c r="B1979" s="2" t="s">
        <v>1452</v>
      </c>
      <c r="C1979" s="2" t="s">
        <v>1453</v>
      </c>
      <c r="D1979" s="2" t="s">
        <v>48</v>
      </c>
      <c r="E1979" s="2" t="s">
        <v>503</v>
      </c>
      <c r="F1979" s="2" t="s">
        <v>132</v>
      </c>
      <c r="G1979" s="2" t="s">
        <v>1454</v>
      </c>
      <c r="H1979" s="3" t="s">
        <v>8</v>
      </c>
      <c r="I1979" s="2" t="s">
        <v>85</v>
      </c>
      <c r="J1979" s="2" t="s">
        <v>987</v>
      </c>
      <c r="K1979" s="2" t="s">
        <v>154</v>
      </c>
      <c r="L1979" s="2" t="s">
        <v>155</v>
      </c>
      <c r="M1979" s="2">
        <v>1</v>
      </c>
      <c r="N1979" s="10" t="s">
        <v>875</v>
      </c>
    </row>
    <row r="1980" spans="1:14" x14ac:dyDescent="0.2">
      <c r="A1980" s="2">
        <v>1556</v>
      </c>
      <c r="B1980" s="2" t="s">
        <v>1452</v>
      </c>
      <c r="C1980" s="2" t="s">
        <v>1453</v>
      </c>
      <c r="D1980" s="2" t="s">
        <v>48</v>
      </c>
      <c r="E1980" s="2" t="s">
        <v>503</v>
      </c>
      <c r="F1980" s="2" t="s">
        <v>132</v>
      </c>
      <c r="G1980" s="2" t="s">
        <v>1454</v>
      </c>
      <c r="H1980" s="3" t="s">
        <v>8</v>
      </c>
      <c r="I1980" s="2" t="s">
        <v>85</v>
      </c>
      <c r="J1980" s="2" t="s">
        <v>340</v>
      </c>
      <c r="K1980" s="2" t="s">
        <v>154</v>
      </c>
      <c r="L1980" s="2" t="s">
        <v>155</v>
      </c>
      <c r="M1980" s="2">
        <v>1</v>
      </c>
      <c r="N1980" s="10" t="s">
        <v>875</v>
      </c>
    </row>
    <row r="1981" spans="1:14" x14ac:dyDescent="0.2">
      <c r="A1981" s="2">
        <v>1594</v>
      </c>
      <c r="B1981" s="2" t="s">
        <v>501</v>
      </c>
      <c r="C1981" s="2" t="s">
        <v>502</v>
      </c>
      <c r="D1981" s="2" t="s">
        <v>48</v>
      </c>
      <c r="E1981" s="2" t="s">
        <v>503</v>
      </c>
      <c r="F1981" s="2" t="s">
        <v>132</v>
      </c>
      <c r="G1981" s="2" t="s">
        <v>504</v>
      </c>
      <c r="H1981" s="3" t="s">
        <v>8</v>
      </c>
      <c r="I1981" s="2" t="s">
        <v>85</v>
      </c>
      <c r="J1981" s="2" t="s">
        <v>340</v>
      </c>
      <c r="K1981" s="2" t="s">
        <v>154</v>
      </c>
      <c r="L1981" s="2" t="s">
        <v>155</v>
      </c>
      <c r="M1981" s="2">
        <v>1</v>
      </c>
      <c r="N1981" s="10" t="s">
        <v>875</v>
      </c>
    </row>
    <row r="1982" spans="1:14" x14ac:dyDescent="0.2">
      <c r="A1982" s="2">
        <v>1684</v>
      </c>
      <c r="B1982" s="2" t="s">
        <v>1381</v>
      </c>
      <c r="C1982" s="2" t="s">
        <v>1382</v>
      </c>
      <c r="D1982" s="2" t="s">
        <v>48</v>
      </c>
      <c r="E1982" s="2" t="s">
        <v>1383</v>
      </c>
      <c r="F1982" s="2" t="s">
        <v>621</v>
      </c>
      <c r="G1982" s="2" t="s">
        <v>1384</v>
      </c>
      <c r="H1982" s="3" t="s">
        <v>8</v>
      </c>
      <c r="I1982" s="2" t="s">
        <v>85</v>
      </c>
      <c r="J1982" s="2" t="s">
        <v>340</v>
      </c>
      <c r="K1982" s="2" t="s">
        <v>154</v>
      </c>
      <c r="L1982" s="2" t="s">
        <v>155</v>
      </c>
      <c r="M1982" s="2">
        <v>1</v>
      </c>
      <c r="N1982" s="10" t="s">
        <v>875</v>
      </c>
    </row>
    <row r="1983" spans="1:14" x14ac:dyDescent="0.2">
      <c r="A1983" s="2">
        <v>1715</v>
      </c>
      <c r="B1983" s="2" t="s">
        <v>434</v>
      </c>
      <c r="C1983" s="2" t="s">
        <v>435</v>
      </c>
      <c r="D1983" s="2" t="s">
        <v>81</v>
      </c>
      <c r="E1983" s="2" t="s">
        <v>436</v>
      </c>
      <c r="F1983" s="2" t="s">
        <v>424</v>
      </c>
      <c r="G1983" s="2" t="s">
        <v>437</v>
      </c>
      <c r="H1983" s="3" t="s">
        <v>8</v>
      </c>
      <c r="I1983" s="2" t="s">
        <v>319</v>
      </c>
      <c r="J1983" s="2" t="s">
        <v>340</v>
      </c>
      <c r="K1983" s="2" t="s">
        <v>154</v>
      </c>
      <c r="L1983" s="2" t="s">
        <v>155</v>
      </c>
      <c r="M1983" s="2">
        <v>1</v>
      </c>
      <c r="N1983" s="10" t="s">
        <v>875</v>
      </c>
    </row>
    <row r="1984" spans="1:14" x14ac:dyDescent="0.2">
      <c r="A1984" s="2">
        <v>1780</v>
      </c>
      <c r="B1984" s="2" t="s">
        <v>1358</v>
      </c>
      <c r="C1984" s="2" t="s">
        <v>1359</v>
      </c>
      <c r="D1984" s="2" t="s">
        <v>48</v>
      </c>
      <c r="E1984" s="2" t="s">
        <v>1360</v>
      </c>
      <c r="F1984" s="2" t="s">
        <v>924</v>
      </c>
      <c r="G1984" s="2" t="s">
        <v>1361</v>
      </c>
      <c r="H1984" s="3" t="s">
        <v>8</v>
      </c>
      <c r="I1984" s="2" t="s">
        <v>85</v>
      </c>
      <c r="J1984" s="2" t="s">
        <v>987</v>
      </c>
      <c r="K1984" s="2" t="s">
        <v>154</v>
      </c>
      <c r="L1984" s="2" t="s">
        <v>155</v>
      </c>
      <c r="M1984" s="2">
        <v>1</v>
      </c>
      <c r="N1984" s="10" t="s">
        <v>875</v>
      </c>
    </row>
    <row r="1985" spans="1:14" x14ac:dyDescent="0.2">
      <c r="A1985" s="2">
        <v>1819</v>
      </c>
      <c r="B1985" s="2" t="s">
        <v>414</v>
      </c>
      <c r="C1985" s="2" t="s">
        <v>415</v>
      </c>
      <c r="D1985" s="2" t="s">
        <v>123</v>
      </c>
      <c r="E1985" s="2" t="s">
        <v>416</v>
      </c>
      <c r="F1985" s="2" t="s">
        <v>325</v>
      </c>
      <c r="G1985" s="2" t="s">
        <v>417</v>
      </c>
      <c r="H1985" s="3" t="s">
        <v>8</v>
      </c>
      <c r="I1985" s="2" t="s">
        <v>319</v>
      </c>
      <c r="J1985" s="2" t="s">
        <v>340</v>
      </c>
      <c r="K1985" s="2" t="s">
        <v>154</v>
      </c>
      <c r="L1985" s="2" t="s">
        <v>155</v>
      </c>
      <c r="M1985" s="2">
        <v>1</v>
      </c>
      <c r="N1985" s="10" t="s">
        <v>875</v>
      </c>
    </row>
    <row r="1986" spans="1:14" x14ac:dyDescent="0.2">
      <c r="A1986" s="2">
        <v>1846</v>
      </c>
      <c r="B1986" s="2" t="s">
        <v>1324</v>
      </c>
      <c r="C1986" s="2" t="s">
        <v>1325</v>
      </c>
      <c r="D1986" s="2" t="s">
        <v>123</v>
      </c>
      <c r="E1986" s="2" t="s">
        <v>1326</v>
      </c>
      <c r="F1986" s="2" t="s">
        <v>325</v>
      </c>
      <c r="G1986" s="2" t="s">
        <v>1327</v>
      </c>
      <c r="H1986" s="3" t="s">
        <v>8</v>
      </c>
      <c r="I1986" s="2" t="s">
        <v>319</v>
      </c>
      <c r="J1986" s="2" t="s">
        <v>340</v>
      </c>
      <c r="K1986" s="2" t="s">
        <v>154</v>
      </c>
      <c r="L1986" s="2" t="s">
        <v>155</v>
      </c>
      <c r="M1986" s="2">
        <v>1</v>
      </c>
      <c r="N1986" s="10" t="s">
        <v>875</v>
      </c>
    </row>
    <row r="1987" spans="1:14" x14ac:dyDescent="0.2">
      <c r="A1987" s="2">
        <v>1848</v>
      </c>
      <c r="B1987" s="2" t="s">
        <v>1324</v>
      </c>
      <c r="C1987" s="2" t="s">
        <v>1325</v>
      </c>
      <c r="D1987" s="2" t="s">
        <v>123</v>
      </c>
      <c r="E1987" s="2" t="s">
        <v>1326</v>
      </c>
      <c r="F1987" s="2" t="s">
        <v>325</v>
      </c>
      <c r="G1987" s="2" t="s">
        <v>1327</v>
      </c>
      <c r="H1987" s="3" t="s">
        <v>8</v>
      </c>
      <c r="I1987" s="2" t="s">
        <v>319</v>
      </c>
      <c r="J1987" s="2" t="s">
        <v>1132</v>
      </c>
      <c r="K1987" s="2" t="s">
        <v>154</v>
      </c>
      <c r="L1987" s="2" t="s">
        <v>155</v>
      </c>
      <c r="M1987" s="2">
        <v>1</v>
      </c>
      <c r="N1987" s="10" t="s">
        <v>875</v>
      </c>
    </row>
    <row r="1988" spans="1:14" x14ac:dyDescent="0.2">
      <c r="A1988" s="2">
        <v>1896</v>
      </c>
      <c r="B1988" s="2" t="s">
        <v>1305</v>
      </c>
      <c r="C1988" s="2" t="s">
        <v>1306</v>
      </c>
      <c r="D1988" s="2" t="s">
        <v>315</v>
      </c>
      <c r="E1988" s="2" t="s">
        <v>1307</v>
      </c>
      <c r="F1988" s="2" t="s">
        <v>1308</v>
      </c>
      <c r="G1988" s="2" t="s">
        <v>1309</v>
      </c>
      <c r="H1988" s="3" t="s">
        <v>8</v>
      </c>
      <c r="I1988" s="2" t="s">
        <v>319</v>
      </c>
      <c r="J1988" s="2" t="s">
        <v>340</v>
      </c>
      <c r="K1988" s="2" t="s">
        <v>154</v>
      </c>
      <c r="L1988" s="2" t="s">
        <v>155</v>
      </c>
      <c r="M1988" s="2">
        <v>1</v>
      </c>
      <c r="N1988" s="10" t="s">
        <v>875</v>
      </c>
    </row>
    <row r="1989" spans="1:14" x14ac:dyDescent="0.2">
      <c r="A1989" s="2">
        <v>1935</v>
      </c>
      <c r="B1989" s="2" t="s">
        <v>1285</v>
      </c>
      <c r="C1989" s="2" t="s">
        <v>1286</v>
      </c>
      <c r="D1989" s="2" t="s">
        <v>48</v>
      </c>
      <c r="E1989" s="2" t="s">
        <v>1287</v>
      </c>
      <c r="F1989" s="2" t="s">
        <v>924</v>
      </c>
      <c r="G1989" s="2" t="s">
        <v>1288</v>
      </c>
      <c r="H1989" s="3" t="s">
        <v>8</v>
      </c>
      <c r="I1989" s="2" t="s">
        <v>853</v>
      </c>
      <c r="J1989" s="2" t="s">
        <v>340</v>
      </c>
      <c r="K1989" s="2" t="s">
        <v>154</v>
      </c>
      <c r="L1989" s="2" t="s">
        <v>155</v>
      </c>
      <c r="M1989" s="2">
        <v>1</v>
      </c>
      <c r="N1989" s="10" t="s">
        <v>875</v>
      </c>
    </row>
    <row r="1990" spans="1:14" x14ac:dyDescent="0.2">
      <c r="A1990" s="2">
        <v>2005</v>
      </c>
      <c r="B1990" s="2" t="s">
        <v>334</v>
      </c>
      <c r="C1990" s="2" t="s">
        <v>335</v>
      </c>
      <c r="D1990" s="2" t="s">
        <v>187</v>
      </c>
      <c r="E1990" s="2" t="s">
        <v>336</v>
      </c>
      <c r="F1990" s="2" t="s">
        <v>331</v>
      </c>
      <c r="G1990" s="2" t="s">
        <v>337</v>
      </c>
      <c r="H1990" s="3" t="s">
        <v>8</v>
      </c>
      <c r="I1990" s="2" t="s">
        <v>249</v>
      </c>
      <c r="J1990" s="2" t="s">
        <v>340</v>
      </c>
      <c r="K1990" s="2" t="s">
        <v>154</v>
      </c>
      <c r="L1990" s="2" t="s">
        <v>155</v>
      </c>
      <c r="M1990" s="2">
        <v>1</v>
      </c>
      <c r="N1990" s="2" t="s">
        <v>21</v>
      </c>
    </row>
    <row r="1991" spans="1:14" x14ac:dyDescent="0.2">
      <c r="A1991" s="2">
        <v>2035</v>
      </c>
      <c r="B1991" s="2" t="s">
        <v>313</v>
      </c>
      <c r="C1991" s="2" t="s">
        <v>314</v>
      </c>
      <c r="D1991" s="2" t="s">
        <v>315</v>
      </c>
      <c r="E1991" s="2" t="s">
        <v>316</v>
      </c>
      <c r="F1991" s="2" t="s">
        <v>317</v>
      </c>
      <c r="G1991" s="2" t="s">
        <v>318</v>
      </c>
      <c r="H1991" s="3" t="s">
        <v>8</v>
      </c>
      <c r="I1991" s="2" t="s">
        <v>319</v>
      </c>
      <c r="J1991" s="2" t="s">
        <v>1132</v>
      </c>
      <c r="K1991" s="2" t="s">
        <v>154</v>
      </c>
      <c r="L1991" s="2" t="s">
        <v>155</v>
      </c>
      <c r="M1991" s="2">
        <v>1</v>
      </c>
      <c r="N1991" s="10" t="s">
        <v>875</v>
      </c>
    </row>
    <row r="1992" spans="1:14" x14ac:dyDescent="0.2">
      <c r="A1992" s="2">
        <v>2149</v>
      </c>
      <c r="B1992" s="2" t="s">
        <v>1157</v>
      </c>
      <c r="C1992" s="2" t="s">
        <v>1158</v>
      </c>
      <c r="D1992" s="2" t="s">
        <v>48</v>
      </c>
      <c r="E1992" s="2" t="s">
        <v>1159</v>
      </c>
      <c r="F1992" s="2" t="s">
        <v>1160</v>
      </c>
      <c r="G1992" s="2" t="s">
        <v>1161</v>
      </c>
      <c r="H1992" s="3" t="s">
        <v>8</v>
      </c>
      <c r="I1992" s="2" t="s">
        <v>713</v>
      </c>
      <c r="J1992" s="2" t="s">
        <v>340</v>
      </c>
      <c r="K1992" s="2" t="s">
        <v>154</v>
      </c>
      <c r="L1992" s="2" t="s">
        <v>155</v>
      </c>
      <c r="M1992" s="2">
        <v>1</v>
      </c>
      <c r="N1992" s="10" t="s">
        <v>875</v>
      </c>
    </row>
    <row r="1993" spans="1:14" x14ac:dyDescent="0.2">
      <c r="A1993" s="2">
        <v>2178</v>
      </c>
      <c r="B1993" s="2" t="s">
        <v>1175</v>
      </c>
      <c r="C1993" s="2" t="s">
        <v>1176</v>
      </c>
      <c r="D1993" s="2" t="s">
        <v>48</v>
      </c>
      <c r="E1993" s="2" t="s">
        <v>1177</v>
      </c>
      <c r="F1993" s="2" t="s">
        <v>529</v>
      </c>
      <c r="G1993" s="2" t="s">
        <v>1178</v>
      </c>
      <c r="H1993" s="3" t="s">
        <v>8</v>
      </c>
      <c r="I1993" s="2" t="s">
        <v>367</v>
      </c>
      <c r="J1993" s="2" t="s">
        <v>340</v>
      </c>
      <c r="K1993" s="2" t="s">
        <v>154</v>
      </c>
      <c r="L1993" s="2" t="s">
        <v>155</v>
      </c>
      <c r="M1993" s="2">
        <v>1</v>
      </c>
      <c r="N1993" s="10" t="s">
        <v>875</v>
      </c>
    </row>
    <row r="1994" spans="1:14" x14ac:dyDescent="0.2">
      <c r="A1994" s="2">
        <v>2212</v>
      </c>
      <c r="B1994" s="2" t="s">
        <v>216</v>
      </c>
      <c r="C1994" s="2" t="s">
        <v>217</v>
      </c>
      <c r="D1994" s="2" t="s">
        <v>67</v>
      </c>
      <c r="E1994" s="2" t="s">
        <v>218</v>
      </c>
      <c r="F1994" s="2" t="s">
        <v>219</v>
      </c>
      <c r="G1994" s="2" t="s">
        <v>220</v>
      </c>
      <c r="H1994" s="3" t="s">
        <v>8</v>
      </c>
      <c r="I1994" s="2" t="s">
        <v>71</v>
      </c>
      <c r="J1994" s="2" t="s">
        <v>1132</v>
      </c>
      <c r="K1994" s="2" t="s">
        <v>154</v>
      </c>
      <c r="L1994" s="2" t="s">
        <v>155</v>
      </c>
      <c r="M1994" s="2">
        <v>1</v>
      </c>
      <c r="N1994" s="10" t="s">
        <v>875</v>
      </c>
    </row>
    <row r="1995" spans="1:14" x14ac:dyDescent="0.2">
      <c r="A1995" s="2">
        <v>2292</v>
      </c>
      <c r="B1995" s="2" t="s">
        <v>146</v>
      </c>
      <c r="C1995" s="2" t="s">
        <v>147</v>
      </c>
      <c r="D1995" s="2" t="s">
        <v>39</v>
      </c>
      <c r="E1995" s="2" t="s">
        <v>148</v>
      </c>
      <c r="F1995" s="2" t="s">
        <v>41</v>
      </c>
      <c r="G1995" s="2" t="s">
        <v>149</v>
      </c>
      <c r="H1995" s="3" t="s">
        <v>8</v>
      </c>
      <c r="I1995" s="2" t="s">
        <v>43</v>
      </c>
      <c r="J1995" s="2" t="s">
        <v>153</v>
      </c>
      <c r="K1995" s="2" t="s">
        <v>154</v>
      </c>
      <c r="L1995" s="2" t="s">
        <v>155</v>
      </c>
      <c r="M1995" s="2">
        <v>1</v>
      </c>
      <c r="N1995" s="2" t="s">
        <v>21</v>
      </c>
    </row>
    <row r="1996" spans="1:14" x14ac:dyDescent="0.2">
      <c r="A1996" s="2">
        <v>2412</v>
      </c>
      <c r="B1996" s="2" t="s">
        <v>988</v>
      </c>
      <c r="C1996" s="2" t="s">
        <v>989</v>
      </c>
      <c r="D1996" s="2" t="s">
        <v>48</v>
      </c>
      <c r="E1996" s="2" t="s">
        <v>990</v>
      </c>
      <c r="F1996" s="2" t="s">
        <v>132</v>
      </c>
      <c r="G1996" s="2" t="s">
        <v>991</v>
      </c>
      <c r="H1996" s="3" t="s">
        <v>8</v>
      </c>
      <c r="I1996" s="2" t="s">
        <v>85</v>
      </c>
      <c r="J1996" s="2" t="s">
        <v>987</v>
      </c>
      <c r="K1996" s="2" t="s">
        <v>154</v>
      </c>
      <c r="L1996" s="2" t="s">
        <v>155</v>
      </c>
      <c r="M1996" s="2">
        <v>1</v>
      </c>
      <c r="N1996" s="10" t="s">
        <v>875</v>
      </c>
    </row>
    <row r="1997" spans="1:14" x14ac:dyDescent="0.2">
      <c r="A1997" s="2">
        <v>2413</v>
      </c>
      <c r="B1997" s="2" t="s">
        <v>89</v>
      </c>
      <c r="C1997" s="2" t="s">
        <v>90</v>
      </c>
      <c r="D1997" s="2" t="s">
        <v>48</v>
      </c>
      <c r="E1997" s="2" t="s">
        <v>91</v>
      </c>
      <c r="F1997" s="2" t="s">
        <v>92</v>
      </c>
      <c r="G1997" s="2" t="s">
        <v>93</v>
      </c>
      <c r="H1997" s="3" t="s">
        <v>8</v>
      </c>
      <c r="I1997" s="2" t="s">
        <v>85</v>
      </c>
      <c r="J1997" s="2" t="s">
        <v>987</v>
      </c>
      <c r="K1997" s="2" t="s">
        <v>154</v>
      </c>
      <c r="L1997" s="2" t="s">
        <v>155</v>
      </c>
      <c r="M1997" s="2">
        <v>1</v>
      </c>
      <c r="N1997" s="10" t="s">
        <v>875</v>
      </c>
    </row>
    <row r="1998" spans="1:14" x14ac:dyDescent="0.2">
      <c r="A1998" s="2">
        <v>2489</v>
      </c>
      <c r="B1998" s="2" t="s">
        <v>926</v>
      </c>
      <c r="C1998" s="2" t="s">
        <v>927</v>
      </c>
      <c r="D1998" s="2" t="s">
        <v>123</v>
      </c>
      <c r="E1998" s="2" t="s">
        <v>928</v>
      </c>
      <c r="F1998" s="2" t="s">
        <v>374</v>
      </c>
      <c r="G1998" s="2" t="s">
        <v>929</v>
      </c>
      <c r="H1998" s="3" t="s">
        <v>8</v>
      </c>
      <c r="I1998" s="2" t="s">
        <v>713</v>
      </c>
      <c r="J1998" s="2" t="s">
        <v>340</v>
      </c>
      <c r="K1998" s="2" t="s">
        <v>154</v>
      </c>
      <c r="L1998" s="2" t="s">
        <v>155</v>
      </c>
      <c r="M1998" s="2">
        <v>1</v>
      </c>
      <c r="N1998" s="10" t="s">
        <v>875</v>
      </c>
    </row>
    <row r="1999" spans="1:14" x14ac:dyDescent="0.2">
      <c r="A1999" s="2">
        <v>65</v>
      </c>
      <c r="B1999" s="2" t="s">
        <v>2249</v>
      </c>
      <c r="C1999" s="2" t="s">
        <v>2250</v>
      </c>
      <c r="D1999" s="2" t="s">
        <v>81</v>
      </c>
      <c r="E1999" s="2" t="s">
        <v>2239</v>
      </c>
      <c r="F1999" s="2" t="s">
        <v>529</v>
      </c>
      <c r="G1999" s="2" t="s">
        <v>862</v>
      </c>
      <c r="H1999" s="3" t="s">
        <v>8</v>
      </c>
      <c r="I1999" s="2" t="s">
        <v>85</v>
      </c>
      <c r="J1999" s="2" t="s">
        <v>966</v>
      </c>
      <c r="K1999" s="2" t="s">
        <v>61</v>
      </c>
      <c r="L1999" s="2" t="s">
        <v>61</v>
      </c>
      <c r="M1999" s="2">
        <v>1</v>
      </c>
      <c r="N1999" s="10" t="s">
        <v>875</v>
      </c>
    </row>
    <row r="2000" spans="1:14" x14ac:dyDescent="0.2">
      <c r="A2000" s="2">
        <v>93</v>
      </c>
      <c r="B2000" s="2" t="s">
        <v>2223</v>
      </c>
      <c r="C2000" s="2" t="s">
        <v>2224</v>
      </c>
      <c r="D2000" s="2" t="s">
        <v>48</v>
      </c>
      <c r="E2000" s="2" t="s">
        <v>2225</v>
      </c>
      <c r="F2000" s="2" t="s">
        <v>529</v>
      </c>
      <c r="G2000" s="2" t="s">
        <v>2226</v>
      </c>
      <c r="H2000" s="3" t="s">
        <v>8</v>
      </c>
      <c r="I2000" s="2" t="s">
        <v>85</v>
      </c>
      <c r="J2000" s="2" t="s">
        <v>966</v>
      </c>
      <c r="K2000" s="2" t="s">
        <v>61</v>
      </c>
      <c r="L2000" s="2" t="s">
        <v>61</v>
      </c>
      <c r="M2000" s="2">
        <v>1</v>
      </c>
      <c r="N2000" s="10" t="s">
        <v>875</v>
      </c>
    </row>
    <row r="2001" spans="1:14" x14ac:dyDescent="0.2">
      <c r="A2001" s="2">
        <v>104</v>
      </c>
      <c r="B2001" s="2" t="s">
        <v>2211</v>
      </c>
      <c r="C2001" s="2" t="s">
        <v>2212</v>
      </c>
      <c r="D2001" s="2" t="s">
        <v>48</v>
      </c>
      <c r="E2001" s="2" t="s">
        <v>2213</v>
      </c>
      <c r="F2001" s="2" t="s">
        <v>57</v>
      </c>
      <c r="G2001" s="2" t="s">
        <v>2214</v>
      </c>
      <c r="H2001" s="3" t="s">
        <v>8</v>
      </c>
      <c r="I2001" s="2" t="s">
        <v>59</v>
      </c>
      <c r="J2001" s="2" t="s">
        <v>966</v>
      </c>
      <c r="K2001" s="2" t="s">
        <v>61</v>
      </c>
      <c r="L2001" s="2" t="s">
        <v>61</v>
      </c>
      <c r="M2001" s="2">
        <v>1</v>
      </c>
      <c r="N2001" s="10" t="s">
        <v>875</v>
      </c>
    </row>
    <row r="2002" spans="1:14" x14ac:dyDescent="0.2">
      <c r="A2002" s="2">
        <v>268</v>
      </c>
      <c r="B2002" s="2" t="s">
        <v>812</v>
      </c>
      <c r="C2002" s="2" t="s">
        <v>813</v>
      </c>
      <c r="D2002" s="2" t="s">
        <v>67</v>
      </c>
      <c r="E2002" s="2" t="s">
        <v>814</v>
      </c>
      <c r="F2002" s="2" t="s">
        <v>597</v>
      </c>
      <c r="G2002" s="2" t="s">
        <v>815</v>
      </c>
      <c r="H2002" s="3" t="s">
        <v>8</v>
      </c>
      <c r="I2002" s="2" t="s">
        <v>71</v>
      </c>
      <c r="J2002" s="2" t="s">
        <v>966</v>
      </c>
      <c r="K2002" s="2" t="s">
        <v>61</v>
      </c>
      <c r="L2002" s="2" t="s">
        <v>61</v>
      </c>
      <c r="M2002" s="2">
        <v>1</v>
      </c>
      <c r="N2002" s="9" t="s">
        <v>875</v>
      </c>
    </row>
    <row r="2003" spans="1:14" x14ac:dyDescent="0.2">
      <c r="A2003" s="2">
        <v>431</v>
      </c>
      <c r="B2003" s="2" t="s">
        <v>2047</v>
      </c>
      <c r="C2003" s="2" t="s">
        <v>2048</v>
      </c>
      <c r="D2003" s="2" t="s">
        <v>48</v>
      </c>
      <c r="E2003" s="2" t="s">
        <v>2049</v>
      </c>
      <c r="F2003" s="2" t="s">
        <v>777</v>
      </c>
      <c r="G2003" s="2" t="s">
        <v>2050</v>
      </c>
      <c r="H2003" s="3" t="s">
        <v>8</v>
      </c>
      <c r="I2003" s="2" t="s">
        <v>85</v>
      </c>
      <c r="J2003" s="2" t="s">
        <v>966</v>
      </c>
      <c r="K2003" s="2" t="s">
        <v>61</v>
      </c>
      <c r="L2003" s="2" t="s">
        <v>61</v>
      </c>
      <c r="M2003" s="2">
        <v>1</v>
      </c>
      <c r="N2003" s="10" t="s">
        <v>875</v>
      </c>
    </row>
    <row r="2004" spans="1:14" x14ac:dyDescent="0.2">
      <c r="A2004" s="2">
        <v>697</v>
      </c>
      <c r="B2004" s="2" t="s">
        <v>1874</v>
      </c>
      <c r="C2004" s="2" t="s">
        <v>1875</v>
      </c>
      <c r="D2004" s="2" t="s">
        <v>48</v>
      </c>
      <c r="E2004" s="2" t="s">
        <v>1876</v>
      </c>
      <c r="F2004" s="2" t="s">
        <v>1114</v>
      </c>
      <c r="G2004" s="2" t="s">
        <v>1877</v>
      </c>
      <c r="H2004" s="3" t="s">
        <v>8</v>
      </c>
      <c r="I2004" s="2" t="s">
        <v>85</v>
      </c>
      <c r="J2004" s="2" t="s">
        <v>966</v>
      </c>
      <c r="K2004" s="2" t="s">
        <v>61</v>
      </c>
      <c r="L2004" s="2" t="s">
        <v>61</v>
      </c>
      <c r="M2004" s="2">
        <v>1</v>
      </c>
      <c r="N2004" s="10" t="s">
        <v>875</v>
      </c>
    </row>
    <row r="2005" spans="1:14" x14ac:dyDescent="0.2">
      <c r="A2005" s="2">
        <v>1055</v>
      </c>
      <c r="B2005" s="2" t="s">
        <v>575</v>
      </c>
      <c r="C2005" s="2" t="s">
        <v>576</v>
      </c>
      <c r="D2005" s="2" t="s">
        <v>81</v>
      </c>
      <c r="E2005" s="2" t="s">
        <v>577</v>
      </c>
      <c r="F2005" s="2" t="s">
        <v>578</v>
      </c>
      <c r="G2005" s="2" t="s">
        <v>579</v>
      </c>
      <c r="H2005" s="3" t="s">
        <v>8</v>
      </c>
      <c r="I2005" s="2" t="s">
        <v>367</v>
      </c>
      <c r="J2005" s="2" t="s">
        <v>966</v>
      </c>
      <c r="K2005" s="2" t="s">
        <v>61</v>
      </c>
      <c r="L2005" s="2" t="s">
        <v>61</v>
      </c>
      <c r="M2005" s="2">
        <v>1</v>
      </c>
      <c r="N2005" s="10" t="s">
        <v>875</v>
      </c>
    </row>
    <row r="2006" spans="1:14" x14ac:dyDescent="0.2">
      <c r="A2006" s="2">
        <v>1098</v>
      </c>
      <c r="B2006" s="2" t="s">
        <v>1689</v>
      </c>
      <c r="C2006" s="2" t="s">
        <v>1690</v>
      </c>
      <c r="D2006" s="2" t="s">
        <v>123</v>
      </c>
      <c r="E2006" s="2" t="s">
        <v>1691</v>
      </c>
      <c r="F2006" s="2" t="s">
        <v>1583</v>
      </c>
      <c r="G2006" s="2" t="s">
        <v>1692</v>
      </c>
      <c r="H2006" s="3" t="s">
        <v>8</v>
      </c>
      <c r="I2006" s="2" t="s">
        <v>319</v>
      </c>
      <c r="J2006" s="2" t="s">
        <v>966</v>
      </c>
      <c r="K2006" s="2" t="s">
        <v>61</v>
      </c>
      <c r="L2006" s="2" t="s">
        <v>61</v>
      </c>
      <c r="M2006" s="2">
        <v>1</v>
      </c>
      <c r="N2006" s="10" t="s">
        <v>875</v>
      </c>
    </row>
    <row r="2007" spans="1:14" x14ac:dyDescent="0.2">
      <c r="A2007" s="2">
        <v>1113</v>
      </c>
      <c r="B2007" s="2" t="s">
        <v>1682</v>
      </c>
      <c r="C2007" s="2" t="s">
        <v>1683</v>
      </c>
      <c r="D2007" s="2" t="s">
        <v>123</v>
      </c>
      <c r="E2007" s="2" t="s">
        <v>1684</v>
      </c>
      <c r="F2007" s="2" t="s">
        <v>1583</v>
      </c>
      <c r="G2007" s="2" t="s">
        <v>1685</v>
      </c>
      <c r="H2007" s="3" t="s">
        <v>8</v>
      </c>
      <c r="I2007" s="2" t="s">
        <v>319</v>
      </c>
      <c r="J2007" s="2" t="s">
        <v>966</v>
      </c>
      <c r="K2007" s="2" t="s">
        <v>61</v>
      </c>
      <c r="L2007" s="2" t="s">
        <v>61</v>
      </c>
      <c r="M2007" s="2">
        <v>1</v>
      </c>
      <c r="N2007" s="10" t="s">
        <v>875</v>
      </c>
    </row>
    <row r="2008" spans="1:14" x14ac:dyDescent="0.2">
      <c r="A2008" s="2">
        <v>1206</v>
      </c>
      <c r="B2008" s="2" t="s">
        <v>1621</v>
      </c>
      <c r="C2008" s="2" t="s">
        <v>1622</v>
      </c>
      <c r="D2008" s="2" t="s">
        <v>123</v>
      </c>
      <c r="E2008" s="2" t="s">
        <v>1623</v>
      </c>
      <c r="F2008" s="2" t="s">
        <v>424</v>
      </c>
      <c r="G2008" s="2" t="s">
        <v>1624</v>
      </c>
      <c r="H2008" s="3" t="s">
        <v>8</v>
      </c>
      <c r="I2008" s="2" t="s">
        <v>319</v>
      </c>
      <c r="J2008" s="2" t="s">
        <v>966</v>
      </c>
      <c r="K2008" s="2" t="s">
        <v>61</v>
      </c>
      <c r="L2008" s="2" t="s">
        <v>61</v>
      </c>
      <c r="M2008" s="2">
        <v>1</v>
      </c>
      <c r="N2008" s="10" t="s">
        <v>875</v>
      </c>
    </row>
    <row r="2009" spans="1:14" x14ac:dyDescent="0.2">
      <c r="A2009" s="2">
        <v>1262</v>
      </c>
      <c r="B2009" s="2" t="s">
        <v>1585</v>
      </c>
      <c r="C2009" s="2" t="s">
        <v>1586</v>
      </c>
      <c r="D2009" s="2" t="s">
        <v>48</v>
      </c>
      <c r="E2009" s="2" t="s">
        <v>1587</v>
      </c>
      <c r="F2009" s="2" t="s">
        <v>1588</v>
      </c>
      <c r="G2009" s="2" t="s">
        <v>1589</v>
      </c>
      <c r="H2009" s="3" t="s">
        <v>8</v>
      </c>
      <c r="I2009" s="2" t="s">
        <v>367</v>
      </c>
      <c r="J2009" s="2" t="s">
        <v>966</v>
      </c>
      <c r="K2009" s="2" t="s">
        <v>61</v>
      </c>
      <c r="L2009" s="2" t="s">
        <v>61</v>
      </c>
      <c r="M2009" s="2">
        <v>1</v>
      </c>
      <c r="N2009" s="10" t="s">
        <v>875</v>
      </c>
    </row>
    <row r="2010" spans="1:14" x14ac:dyDescent="0.2">
      <c r="A2010" s="2">
        <v>1504</v>
      </c>
      <c r="B2010" s="2" t="s">
        <v>510</v>
      </c>
      <c r="C2010" s="2" t="s">
        <v>511</v>
      </c>
      <c r="D2010" s="2" t="s">
        <v>48</v>
      </c>
      <c r="E2010" s="2" t="s">
        <v>503</v>
      </c>
      <c r="F2010" s="2" t="s">
        <v>132</v>
      </c>
      <c r="G2010" s="2" t="s">
        <v>512</v>
      </c>
      <c r="H2010" s="3" t="s">
        <v>8</v>
      </c>
      <c r="I2010" s="2" t="s">
        <v>85</v>
      </c>
      <c r="J2010" s="2" t="s">
        <v>966</v>
      </c>
      <c r="K2010" s="2" t="s">
        <v>61</v>
      </c>
      <c r="L2010" s="2" t="s">
        <v>61</v>
      </c>
      <c r="M2010" s="2">
        <v>1</v>
      </c>
      <c r="N2010" s="10" t="s">
        <v>875</v>
      </c>
    </row>
    <row r="2011" spans="1:14" x14ac:dyDescent="0.2">
      <c r="A2011" s="2">
        <v>1585</v>
      </c>
      <c r="B2011" s="2" t="s">
        <v>501</v>
      </c>
      <c r="C2011" s="2" t="s">
        <v>502</v>
      </c>
      <c r="D2011" s="2" t="s">
        <v>48</v>
      </c>
      <c r="E2011" s="2" t="s">
        <v>503</v>
      </c>
      <c r="F2011" s="2" t="s">
        <v>132</v>
      </c>
      <c r="G2011" s="2" t="s">
        <v>504</v>
      </c>
      <c r="H2011" s="3" t="s">
        <v>8</v>
      </c>
      <c r="I2011" s="2" t="s">
        <v>85</v>
      </c>
      <c r="J2011" s="2" t="s">
        <v>966</v>
      </c>
      <c r="K2011" s="2" t="s">
        <v>61</v>
      </c>
      <c r="L2011" s="2" t="s">
        <v>61</v>
      </c>
      <c r="M2011" s="2">
        <v>1</v>
      </c>
      <c r="N2011" s="10" t="s">
        <v>875</v>
      </c>
    </row>
    <row r="2012" spans="1:14" x14ac:dyDescent="0.2">
      <c r="A2012" s="2">
        <v>1712</v>
      </c>
      <c r="B2012" s="2" t="s">
        <v>434</v>
      </c>
      <c r="C2012" s="2" t="s">
        <v>435</v>
      </c>
      <c r="D2012" s="2" t="s">
        <v>81</v>
      </c>
      <c r="E2012" s="2" t="s">
        <v>436</v>
      </c>
      <c r="F2012" s="2" t="s">
        <v>424</v>
      </c>
      <c r="G2012" s="2" t="s">
        <v>437</v>
      </c>
      <c r="H2012" s="3" t="s">
        <v>8</v>
      </c>
      <c r="I2012" s="2" t="s">
        <v>319</v>
      </c>
      <c r="J2012" s="2" t="s">
        <v>966</v>
      </c>
      <c r="K2012" s="2" t="s">
        <v>61</v>
      </c>
      <c r="L2012" s="2" t="s">
        <v>61</v>
      </c>
      <c r="M2012" s="2">
        <v>1</v>
      </c>
      <c r="N2012" s="10" t="s">
        <v>875</v>
      </c>
    </row>
    <row r="2013" spans="1:14" x14ac:dyDescent="0.2">
      <c r="A2013" s="2">
        <v>1985</v>
      </c>
      <c r="B2013" s="2" t="s">
        <v>1244</v>
      </c>
      <c r="C2013" s="2" t="s">
        <v>1245</v>
      </c>
      <c r="D2013" s="2" t="s">
        <v>48</v>
      </c>
      <c r="E2013" s="2" t="s">
        <v>1246</v>
      </c>
      <c r="F2013" s="2" t="s">
        <v>1247</v>
      </c>
      <c r="G2013" s="2" t="s">
        <v>1248</v>
      </c>
      <c r="H2013" s="3" t="s">
        <v>8</v>
      </c>
      <c r="I2013" s="2" t="s">
        <v>367</v>
      </c>
      <c r="J2013" s="2" t="s">
        <v>966</v>
      </c>
      <c r="K2013" s="2" t="s">
        <v>61</v>
      </c>
      <c r="L2013" s="2" t="s">
        <v>61</v>
      </c>
      <c r="M2013" s="2">
        <v>1</v>
      </c>
      <c r="N2013" s="10" t="s">
        <v>875</v>
      </c>
    </row>
    <row r="2014" spans="1:14" x14ac:dyDescent="0.2">
      <c r="A2014" s="2">
        <v>2020</v>
      </c>
      <c r="B2014" s="2" t="s">
        <v>1236</v>
      </c>
      <c r="C2014" s="2" t="s">
        <v>1237</v>
      </c>
      <c r="D2014" s="2" t="s">
        <v>39</v>
      </c>
      <c r="E2014" s="2" t="s">
        <v>1238</v>
      </c>
      <c r="F2014" s="2" t="s">
        <v>520</v>
      </c>
      <c r="G2014" s="2" t="s">
        <v>1239</v>
      </c>
      <c r="H2014" s="3" t="s">
        <v>8</v>
      </c>
      <c r="I2014" s="2" t="s">
        <v>249</v>
      </c>
      <c r="J2014" s="2" t="s">
        <v>966</v>
      </c>
      <c r="K2014" s="2" t="s">
        <v>61</v>
      </c>
      <c r="L2014" s="2" t="s">
        <v>61</v>
      </c>
      <c r="M2014" s="2">
        <v>1</v>
      </c>
      <c r="N2014" s="10" t="s">
        <v>875</v>
      </c>
    </row>
    <row r="2015" spans="1:14" x14ac:dyDescent="0.2">
      <c r="A2015" s="2">
        <v>2041</v>
      </c>
      <c r="B2015" s="2" t="s">
        <v>304</v>
      </c>
      <c r="C2015" s="2" t="s">
        <v>305</v>
      </c>
      <c r="D2015" s="2" t="s">
        <v>39</v>
      </c>
      <c r="E2015" s="2" t="s">
        <v>306</v>
      </c>
      <c r="F2015" s="2" t="s">
        <v>307</v>
      </c>
      <c r="G2015" s="2" t="s">
        <v>308</v>
      </c>
      <c r="H2015" s="3" t="s">
        <v>8</v>
      </c>
      <c r="I2015" s="2" t="s">
        <v>249</v>
      </c>
      <c r="J2015" s="2" t="s">
        <v>60</v>
      </c>
      <c r="K2015" s="2" t="s">
        <v>61</v>
      </c>
      <c r="L2015" s="2" t="s">
        <v>61</v>
      </c>
      <c r="M2015" s="2">
        <v>1</v>
      </c>
      <c r="N2015" s="9" t="s">
        <v>875</v>
      </c>
    </row>
    <row r="2016" spans="1:14" x14ac:dyDescent="0.2">
      <c r="A2016" s="2">
        <v>2047</v>
      </c>
      <c r="B2016" s="2" t="s">
        <v>296</v>
      </c>
      <c r="C2016" s="2" t="s">
        <v>297</v>
      </c>
      <c r="D2016" s="2" t="s">
        <v>187</v>
      </c>
      <c r="E2016" s="2" t="s">
        <v>298</v>
      </c>
      <c r="F2016" s="2" t="s">
        <v>292</v>
      </c>
      <c r="G2016" s="2" t="s">
        <v>299</v>
      </c>
      <c r="H2016" s="3" t="s">
        <v>8</v>
      </c>
      <c r="I2016" s="2" t="s">
        <v>197</v>
      </c>
      <c r="J2016" s="2" t="s">
        <v>60</v>
      </c>
      <c r="K2016" s="2" t="s">
        <v>61</v>
      </c>
      <c r="L2016" s="2" t="s">
        <v>61</v>
      </c>
      <c r="M2016" s="2">
        <v>1</v>
      </c>
      <c r="N2016" s="9" t="s">
        <v>875</v>
      </c>
    </row>
    <row r="2017" spans="1:14" x14ac:dyDescent="0.2">
      <c r="A2017" s="2">
        <v>2103</v>
      </c>
      <c r="B2017" s="2" t="s">
        <v>272</v>
      </c>
      <c r="C2017" s="2" t="s">
        <v>273</v>
      </c>
      <c r="D2017" s="2" t="s">
        <v>27</v>
      </c>
      <c r="E2017" s="2" t="s">
        <v>274</v>
      </c>
      <c r="F2017" s="2" t="s">
        <v>275</v>
      </c>
      <c r="G2017" s="2" t="s">
        <v>276</v>
      </c>
      <c r="H2017" s="3" t="s">
        <v>8</v>
      </c>
      <c r="I2017" s="2" t="s">
        <v>31</v>
      </c>
      <c r="J2017" s="2" t="s">
        <v>60</v>
      </c>
      <c r="K2017" s="2" t="s">
        <v>61</v>
      </c>
      <c r="L2017" s="2" t="s">
        <v>61</v>
      </c>
      <c r="M2017" s="2">
        <v>1</v>
      </c>
      <c r="N2017" s="9" t="s">
        <v>875</v>
      </c>
    </row>
    <row r="2018" spans="1:14" x14ac:dyDescent="0.2">
      <c r="A2018" s="2">
        <v>2105</v>
      </c>
      <c r="B2018" s="2" t="s">
        <v>1188</v>
      </c>
      <c r="C2018" s="2" t="s">
        <v>1189</v>
      </c>
      <c r="D2018" s="2" t="s">
        <v>123</v>
      </c>
      <c r="E2018" s="2" t="s">
        <v>1190</v>
      </c>
      <c r="F2018" s="2" t="s">
        <v>125</v>
      </c>
      <c r="G2018" s="2" t="s">
        <v>1191</v>
      </c>
      <c r="H2018" s="3" t="s">
        <v>8</v>
      </c>
      <c r="I2018" s="2" t="s">
        <v>319</v>
      </c>
      <c r="J2018" s="2" t="s">
        <v>966</v>
      </c>
      <c r="K2018" s="2" t="s">
        <v>61</v>
      </c>
      <c r="L2018" s="2" t="s">
        <v>61</v>
      </c>
      <c r="M2018" s="2">
        <v>1</v>
      </c>
      <c r="N2018" s="10" t="s">
        <v>875</v>
      </c>
    </row>
    <row r="2019" spans="1:14" x14ac:dyDescent="0.2">
      <c r="A2019" s="2">
        <v>2143</v>
      </c>
      <c r="B2019" s="2" t="s">
        <v>252</v>
      </c>
      <c r="C2019" s="2" t="s">
        <v>253</v>
      </c>
      <c r="D2019" s="2" t="s">
        <v>39</v>
      </c>
      <c r="E2019" s="2" t="s">
        <v>254</v>
      </c>
      <c r="F2019" s="2" t="s">
        <v>255</v>
      </c>
      <c r="G2019" s="2" t="s">
        <v>256</v>
      </c>
      <c r="H2019" s="3" t="s">
        <v>8</v>
      </c>
      <c r="I2019" s="2" t="s">
        <v>257</v>
      </c>
      <c r="J2019" s="2" t="s">
        <v>60</v>
      </c>
      <c r="K2019" s="2" t="s">
        <v>61</v>
      </c>
      <c r="L2019" s="2" t="s">
        <v>61</v>
      </c>
      <c r="M2019" s="2">
        <v>1</v>
      </c>
      <c r="N2019" s="9" t="s">
        <v>875</v>
      </c>
    </row>
    <row r="2020" spans="1:14" x14ac:dyDescent="0.2">
      <c r="A2020" s="2">
        <v>2247</v>
      </c>
      <c r="B2020" s="2" t="s">
        <v>203</v>
      </c>
      <c r="C2020" s="2" t="s">
        <v>204</v>
      </c>
      <c r="D2020" s="2" t="s">
        <v>176</v>
      </c>
      <c r="E2020" s="2" t="s">
        <v>205</v>
      </c>
      <c r="F2020" s="2" t="s">
        <v>206</v>
      </c>
      <c r="G2020" s="2" t="s">
        <v>207</v>
      </c>
      <c r="H2020" s="3" t="s">
        <v>8</v>
      </c>
      <c r="I2020" s="2" t="s">
        <v>180</v>
      </c>
      <c r="J2020" s="2" t="s">
        <v>60</v>
      </c>
      <c r="K2020" s="2" t="s">
        <v>61</v>
      </c>
      <c r="L2020" s="2" t="s">
        <v>61</v>
      </c>
      <c r="M2020" s="2">
        <v>1</v>
      </c>
      <c r="N2020" s="9" t="s">
        <v>875</v>
      </c>
    </row>
    <row r="2021" spans="1:14" x14ac:dyDescent="0.2">
      <c r="A2021" s="2">
        <v>2309</v>
      </c>
      <c r="B2021" s="2" t="s">
        <v>1068</v>
      </c>
      <c r="C2021" s="2" t="s">
        <v>1069</v>
      </c>
      <c r="D2021" s="2" t="s">
        <v>48</v>
      </c>
      <c r="E2021" s="2" t="s">
        <v>503</v>
      </c>
      <c r="F2021" s="2" t="s">
        <v>132</v>
      </c>
      <c r="G2021" s="2" t="s">
        <v>1070</v>
      </c>
      <c r="H2021" s="3" t="s">
        <v>8</v>
      </c>
      <c r="I2021" s="2" t="s">
        <v>85</v>
      </c>
      <c r="J2021" s="2" t="s">
        <v>966</v>
      </c>
      <c r="K2021" s="2" t="s">
        <v>61</v>
      </c>
      <c r="L2021" s="2" t="s">
        <v>61</v>
      </c>
      <c r="M2021" s="2">
        <v>2</v>
      </c>
      <c r="N2021" s="10" t="s">
        <v>875</v>
      </c>
    </row>
    <row r="2022" spans="1:14" x14ac:dyDescent="0.2">
      <c r="A2022" s="2">
        <v>2438</v>
      </c>
      <c r="B2022" s="2" t="s">
        <v>957</v>
      </c>
      <c r="C2022" s="2" t="s">
        <v>958</v>
      </c>
      <c r="D2022" s="2" t="s">
        <v>48</v>
      </c>
      <c r="E2022" s="2" t="s">
        <v>959</v>
      </c>
      <c r="F2022" s="2" t="s">
        <v>777</v>
      </c>
      <c r="G2022" s="2" t="s">
        <v>960</v>
      </c>
      <c r="H2022" s="3" t="s">
        <v>8</v>
      </c>
      <c r="I2022" s="2" t="s">
        <v>59</v>
      </c>
      <c r="J2022" s="2" t="s">
        <v>966</v>
      </c>
      <c r="K2022" s="2" t="s">
        <v>61</v>
      </c>
      <c r="L2022" s="2" t="s">
        <v>61</v>
      </c>
      <c r="M2022" s="2">
        <v>1</v>
      </c>
      <c r="N2022" s="10" t="s">
        <v>875</v>
      </c>
    </row>
    <row r="2023" spans="1:14" x14ac:dyDescent="0.2">
      <c r="A2023" s="2">
        <v>2461</v>
      </c>
      <c r="B2023" s="2" t="s">
        <v>54</v>
      </c>
      <c r="C2023" s="2" t="s">
        <v>55</v>
      </c>
      <c r="D2023" s="2" t="s">
        <v>48</v>
      </c>
      <c r="E2023" s="2" t="s">
        <v>56</v>
      </c>
      <c r="F2023" s="2" t="s">
        <v>57</v>
      </c>
      <c r="G2023" s="2" t="s">
        <v>58</v>
      </c>
      <c r="H2023" s="3" t="s">
        <v>8</v>
      </c>
      <c r="I2023" s="2" t="s">
        <v>59</v>
      </c>
      <c r="J2023" s="2" t="s">
        <v>60</v>
      </c>
      <c r="K2023" s="2" t="s">
        <v>61</v>
      </c>
      <c r="L2023" s="2" t="s">
        <v>61</v>
      </c>
      <c r="M2023" s="2">
        <v>1</v>
      </c>
      <c r="N2023" s="9" t="s">
        <v>875</v>
      </c>
    </row>
    <row r="2024" spans="1:14" x14ac:dyDescent="0.2">
      <c r="A2024" s="2">
        <v>1825</v>
      </c>
      <c r="B2024" s="2" t="s">
        <v>414</v>
      </c>
      <c r="C2024" s="2" t="s">
        <v>415</v>
      </c>
      <c r="D2024" s="2" t="s">
        <v>123</v>
      </c>
      <c r="E2024" s="2" t="s">
        <v>416</v>
      </c>
      <c r="F2024" s="2" t="s">
        <v>325</v>
      </c>
      <c r="G2024" s="2" t="s">
        <v>417</v>
      </c>
      <c r="H2024" s="3" t="s">
        <v>8</v>
      </c>
      <c r="I2024" s="2" t="s">
        <v>319</v>
      </c>
      <c r="J2024" s="2" t="s">
        <v>418</v>
      </c>
      <c r="K2024" s="2" t="s">
        <v>419</v>
      </c>
      <c r="L2024" s="2" t="s">
        <v>420</v>
      </c>
      <c r="M2024" s="2">
        <v>1</v>
      </c>
      <c r="N2024" s="9" t="s">
        <v>875</v>
      </c>
    </row>
    <row r="2025" spans="1:14" x14ac:dyDescent="0.2">
      <c r="A2025" s="2">
        <v>1545</v>
      </c>
      <c r="B2025" s="2" t="s">
        <v>510</v>
      </c>
      <c r="C2025" s="2" t="s">
        <v>511</v>
      </c>
      <c r="D2025" s="2" t="s">
        <v>48</v>
      </c>
      <c r="E2025" s="2" t="s">
        <v>503</v>
      </c>
      <c r="F2025" s="2" t="s">
        <v>132</v>
      </c>
      <c r="G2025" s="2" t="s">
        <v>512</v>
      </c>
      <c r="H2025" s="3" t="s">
        <v>8</v>
      </c>
      <c r="I2025" s="2" t="s">
        <v>85</v>
      </c>
      <c r="J2025" s="2" t="s">
        <v>455</v>
      </c>
      <c r="K2025" s="2" t="s">
        <v>456</v>
      </c>
      <c r="L2025" s="2" t="s">
        <v>433</v>
      </c>
      <c r="M2025" s="2">
        <v>1</v>
      </c>
      <c r="N2025" s="2" t="s">
        <v>875</v>
      </c>
    </row>
    <row r="2026" spans="1:14" x14ac:dyDescent="0.2">
      <c r="A2026" s="2">
        <v>1742</v>
      </c>
      <c r="B2026" s="2" t="s">
        <v>434</v>
      </c>
      <c r="C2026" s="2" t="s">
        <v>435</v>
      </c>
      <c r="D2026" s="2" t="s">
        <v>81</v>
      </c>
      <c r="E2026" s="2" t="s">
        <v>436</v>
      </c>
      <c r="F2026" s="2" t="s">
        <v>424</v>
      </c>
      <c r="G2026" s="2" t="s">
        <v>437</v>
      </c>
      <c r="H2026" s="3" t="s">
        <v>8</v>
      </c>
      <c r="I2026" s="2" t="s">
        <v>319</v>
      </c>
      <c r="J2026" s="2" t="s">
        <v>455</v>
      </c>
      <c r="K2026" s="2" t="s">
        <v>456</v>
      </c>
      <c r="L2026" s="2" t="s">
        <v>433</v>
      </c>
      <c r="M2026" s="2">
        <v>1</v>
      </c>
      <c r="N2026" s="2" t="s">
        <v>21</v>
      </c>
    </row>
    <row r="2027" spans="1:14" x14ac:dyDescent="0.2">
      <c r="A2027" s="2">
        <v>665</v>
      </c>
      <c r="B2027" s="2" t="s">
        <v>689</v>
      </c>
      <c r="C2027" s="2" t="s">
        <v>690</v>
      </c>
      <c r="D2027" s="2" t="s">
        <v>48</v>
      </c>
      <c r="E2027" s="2" t="s">
        <v>691</v>
      </c>
      <c r="F2027" s="2" t="s">
        <v>692</v>
      </c>
      <c r="G2027" s="2" t="s">
        <v>693</v>
      </c>
      <c r="H2027" s="3" t="s">
        <v>8</v>
      </c>
      <c r="I2027" s="2" t="s">
        <v>85</v>
      </c>
      <c r="J2027" s="2" t="s">
        <v>951</v>
      </c>
      <c r="K2027" s="2" t="s">
        <v>952</v>
      </c>
      <c r="L2027" s="2" t="s">
        <v>243</v>
      </c>
      <c r="M2027" s="2">
        <v>1</v>
      </c>
      <c r="N2027" s="10" t="s">
        <v>875</v>
      </c>
    </row>
    <row r="2028" spans="1:14" x14ac:dyDescent="0.2">
      <c r="A2028" s="2">
        <v>1463</v>
      </c>
      <c r="B2028" s="2" t="s">
        <v>522</v>
      </c>
      <c r="C2028" s="2" t="s">
        <v>523</v>
      </c>
      <c r="D2028" s="2" t="s">
        <v>123</v>
      </c>
      <c r="E2028" s="2" t="s">
        <v>524</v>
      </c>
      <c r="F2028" s="2" t="s">
        <v>325</v>
      </c>
      <c r="G2028" s="2" t="s">
        <v>525</v>
      </c>
      <c r="H2028" s="3" t="s">
        <v>8</v>
      </c>
      <c r="I2028" s="2" t="s">
        <v>319</v>
      </c>
      <c r="J2028" s="2" t="s">
        <v>951</v>
      </c>
      <c r="K2028" s="2" t="s">
        <v>952</v>
      </c>
      <c r="L2028" s="2" t="s">
        <v>243</v>
      </c>
      <c r="M2028" s="2">
        <v>1</v>
      </c>
      <c r="N2028" s="10" t="s">
        <v>875</v>
      </c>
    </row>
    <row r="2029" spans="1:14" x14ac:dyDescent="0.2">
      <c r="A2029" s="2">
        <v>2171</v>
      </c>
      <c r="B2029" s="2" t="s">
        <v>237</v>
      </c>
      <c r="C2029" s="2" t="s">
        <v>238</v>
      </c>
      <c r="D2029" s="2" t="s">
        <v>39</v>
      </c>
      <c r="E2029" s="2" t="s">
        <v>239</v>
      </c>
      <c r="F2029" s="2" t="s">
        <v>41</v>
      </c>
      <c r="G2029" s="2" t="s">
        <v>240</v>
      </c>
      <c r="H2029" s="3" t="s">
        <v>8</v>
      </c>
      <c r="I2029" s="2" t="s">
        <v>43</v>
      </c>
      <c r="J2029" s="2" t="s">
        <v>951</v>
      </c>
      <c r="K2029" s="2" t="s">
        <v>952</v>
      </c>
      <c r="L2029" s="2" t="s">
        <v>243</v>
      </c>
      <c r="M2029" s="2">
        <v>1</v>
      </c>
      <c r="N2029" s="10" t="s">
        <v>875</v>
      </c>
    </row>
    <row r="2030" spans="1:14" x14ac:dyDescent="0.2">
      <c r="A2030" s="2">
        <v>2382</v>
      </c>
      <c r="B2030" s="2" t="s">
        <v>1006</v>
      </c>
      <c r="C2030" s="2" t="s">
        <v>1007</v>
      </c>
      <c r="D2030" s="2" t="s">
        <v>48</v>
      </c>
      <c r="E2030" s="2" t="s">
        <v>1008</v>
      </c>
      <c r="F2030" s="2" t="s">
        <v>1009</v>
      </c>
      <c r="G2030" s="2" t="s">
        <v>1010</v>
      </c>
      <c r="H2030" s="3" t="s">
        <v>8</v>
      </c>
      <c r="I2030" s="2" t="s">
        <v>85</v>
      </c>
      <c r="J2030" s="2" t="s">
        <v>951</v>
      </c>
      <c r="K2030" s="2" t="s">
        <v>952</v>
      </c>
      <c r="L2030" s="2" t="s">
        <v>243</v>
      </c>
      <c r="M2030" s="2">
        <v>1</v>
      </c>
      <c r="N2030" s="10" t="s">
        <v>875</v>
      </c>
    </row>
    <row r="2031" spans="1:14" x14ac:dyDescent="0.2">
      <c r="A2031" s="2">
        <v>2440</v>
      </c>
      <c r="B2031" s="2" t="s">
        <v>957</v>
      </c>
      <c r="C2031" s="2" t="s">
        <v>958</v>
      </c>
      <c r="D2031" s="2" t="s">
        <v>48</v>
      </c>
      <c r="E2031" s="2" t="s">
        <v>959</v>
      </c>
      <c r="F2031" s="2" t="s">
        <v>777</v>
      </c>
      <c r="G2031" s="2" t="s">
        <v>960</v>
      </c>
      <c r="H2031" s="3" t="s">
        <v>8</v>
      </c>
      <c r="I2031" s="2" t="s">
        <v>59</v>
      </c>
      <c r="J2031" s="2" t="s">
        <v>951</v>
      </c>
      <c r="K2031" s="2" t="s">
        <v>952</v>
      </c>
      <c r="L2031" s="2" t="s">
        <v>243</v>
      </c>
      <c r="M2031" s="2">
        <v>1</v>
      </c>
      <c r="N2031" s="10" t="s">
        <v>875</v>
      </c>
    </row>
    <row r="2032" spans="1:14" x14ac:dyDescent="0.2">
      <c r="A2032" s="2">
        <v>2466</v>
      </c>
      <c r="B2032" s="2" t="s">
        <v>54</v>
      </c>
      <c r="C2032" s="2" t="s">
        <v>55</v>
      </c>
      <c r="D2032" s="2" t="s">
        <v>48</v>
      </c>
      <c r="E2032" s="2" t="s">
        <v>56</v>
      </c>
      <c r="F2032" s="2" t="s">
        <v>57</v>
      </c>
      <c r="G2032" s="2" t="s">
        <v>58</v>
      </c>
      <c r="H2032" s="3" t="s">
        <v>8</v>
      </c>
      <c r="I2032" s="2" t="s">
        <v>59</v>
      </c>
      <c r="J2032" s="2" t="s">
        <v>951</v>
      </c>
      <c r="K2032" s="2" t="s">
        <v>952</v>
      </c>
      <c r="L2032" s="2" t="s">
        <v>243</v>
      </c>
      <c r="M2032" s="2">
        <v>1</v>
      </c>
      <c r="N2032" s="10" t="s">
        <v>875</v>
      </c>
    </row>
    <row r="2033" spans="1:14" x14ac:dyDescent="0.2">
      <c r="A2033" s="2">
        <v>376</v>
      </c>
      <c r="B2033" s="2" t="s">
        <v>793</v>
      </c>
      <c r="C2033" s="2" t="s">
        <v>794</v>
      </c>
      <c r="D2033" s="2" t="s">
        <v>48</v>
      </c>
      <c r="E2033" s="2" t="s">
        <v>795</v>
      </c>
      <c r="F2033" s="2" t="s">
        <v>796</v>
      </c>
      <c r="G2033" s="2" t="s">
        <v>797</v>
      </c>
      <c r="H2033" s="3" t="s">
        <v>8</v>
      </c>
      <c r="I2033" s="2" t="s">
        <v>367</v>
      </c>
      <c r="J2033" s="2" t="s">
        <v>118</v>
      </c>
      <c r="K2033" s="2" t="s">
        <v>119</v>
      </c>
      <c r="L2033" s="2" t="s">
        <v>120</v>
      </c>
      <c r="M2033" s="2">
        <v>1</v>
      </c>
      <c r="N2033" s="2" t="s">
        <v>21</v>
      </c>
    </row>
    <row r="2034" spans="1:14" x14ac:dyDescent="0.2">
      <c r="A2034" s="2">
        <v>410</v>
      </c>
      <c r="B2034" s="2" t="s">
        <v>783</v>
      </c>
      <c r="C2034" s="2" t="s">
        <v>784</v>
      </c>
      <c r="D2034" s="2" t="s">
        <v>48</v>
      </c>
      <c r="E2034" s="2" t="s">
        <v>785</v>
      </c>
      <c r="F2034" s="2" t="s">
        <v>786</v>
      </c>
      <c r="G2034" s="2" t="s">
        <v>787</v>
      </c>
      <c r="H2034" s="3" t="s">
        <v>8</v>
      </c>
      <c r="I2034" s="2" t="s">
        <v>367</v>
      </c>
      <c r="J2034" s="2" t="s">
        <v>118</v>
      </c>
      <c r="K2034" s="2" t="s">
        <v>119</v>
      </c>
      <c r="L2034" s="2" t="s">
        <v>120</v>
      </c>
      <c r="M2034" s="2">
        <v>1</v>
      </c>
      <c r="N2034" s="2" t="s">
        <v>21</v>
      </c>
    </row>
    <row r="2035" spans="1:14" x14ac:dyDescent="0.2">
      <c r="A2035" s="2">
        <v>440</v>
      </c>
      <c r="B2035" s="2" t="s">
        <v>762</v>
      </c>
      <c r="C2035" s="2" t="s">
        <v>763</v>
      </c>
      <c r="D2035" s="2" t="s">
        <v>48</v>
      </c>
      <c r="E2035" s="2" t="s">
        <v>764</v>
      </c>
      <c r="F2035" s="2" t="s">
        <v>765</v>
      </c>
      <c r="G2035" s="2" t="s">
        <v>766</v>
      </c>
      <c r="H2035" s="3" t="s">
        <v>8</v>
      </c>
      <c r="I2035" s="2" t="s">
        <v>85</v>
      </c>
      <c r="J2035" s="2" t="s">
        <v>118</v>
      </c>
      <c r="K2035" s="2" t="s">
        <v>119</v>
      </c>
      <c r="L2035" s="2" t="s">
        <v>120</v>
      </c>
      <c r="M2035" s="2">
        <v>1</v>
      </c>
      <c r="N2035" s="2" t="s">
        <v>21</v>
      </c>
    </row>
    <row r="2036" spans="1:14" x14ac:dyDescent="0.2">
      <c r="A2036" s="2">
        <v>532</v>
      </c>
      <c r="B2036" s="2" t="s">
        <v>719</v>
      </c>
      <c r="C2036" s="2" t="s">
        <v>720</v>
      </c>
      <c r="D2036" s="2" t="s">
        <v>67</v>
      </c>
      <c r="E2036" s="2" t="s">
        <v>721</v>
      </c>
      <c r="F2036" s="2" t="s">
        <v>717</v>
      </c>
      <c r="G2036" s="2" t="s">
        <v>722</v>
      </c>
      <c r="H2036" s="3" t="s">
        <v>8</v>
      </c>
      <c r="I2036" s="2" t="s">
        <v>71</v>
      </c>
      <c r="J2036" s="2" t="s">
        <v>118</v>
      </c>
      <c r="K2036" s="2" t="s">
        <v>119</v>
      </c>
      <c r="L2036" s="2" t="s">
        <v>120</v>
      </c>
      <c r="M2036" s="2">
        <v>1</v>
      </c>
      <c r="N2036" s="2" t="s">
        <v>21</v>
      </c>
    </row>
    <row r="2037" spans="1:14" x14ac:dyDescent="0.2">
      <c r="A2037" s="2">
        <v>1394</v>
      </c>
      <c r="B2037" s="2" t="s">
        <v>537</v>
      </c>
      <c r="C2037" s="2" t="s">
        <v>538</v>
      </c>
      <c r="D2037" s="2" t="s">
        <v>123</v>
      </c>
      <c r="E2037" s="2" t="s">
        <v>539</v>
      </c>
      <c r="F2037" s="2" t="s">
        <v>424</v>
      </c>
      <c r="G2037" s="2" t="s">
        <v>540</v>
      </c>
      <c r="H2037" s="3" t="s">
        <v>8</v>
      </c>
      <c r="I2037" s="2" t="s">
        <v>319</v>
      </c>
      <c r="J2037" s="2" t="s">
        <v>118</v>
      </c>
      <c r="K2037" s="2" t="s">
        <v>119</v>
      </c>
      <c r="L2037" s="2" t="s">
        <v>120</v>
      </c>
      <c r="M2037" s="2">
        <v>1</v>
      </c>
      <c r="N2037" s="2" t="s">
        <v>21</v>
      </c>
    </row>
    <row r="2038" spans="1:14" x14ac:dyDescent="0.2">
      <c r="A2038" s="2">
        <v>2012</v>
      </c>
      <c r="B2038" s="2" t="s">
        <v>328</v>
      </c>
      <c r="C2038" s="2" t="s">
        <v>329</v>
      </c>
      <c r="D2038" s="2" t="s">
        <v>187</v>
      </c>
      <c r="E2038" s="2" t="s">
        <v>330</v>
      </c>
      <c r="F2038" s="2" t="s">
        <v>331</v>
      </c>
      <c r="G2038" s="2" t="s">
        <v>332</v>
      </c>
      <c r="H2038" s="3" t="s">
        <v>8</v>
      </c>
      <c r="I2038" s="2" t="s">
        <v>249</v>
      </c>
      <c r="J2038" s="2" t="s">
        <v>118</v>
      </c>
      <c r="K2038" s="2" t="s">
        <v>119</v>
      </c>
      <c r="L2038" s="2" t="s">
        <v>120</v>
      </c>
      <c r="M2038" s="2">
        <v>1</v>
      </c>
      <c r="N2038" s="2" t="s">
        <v>21</v>
      </c>
    </row>
    <row r="2039" spans="1:14" x14ac:dyDescent="0.2">
      <c r="A2039" s="2">
        <v>2355</v>
      </c>
      <c r="B2039" s="2" t="s">
        <v>114</v>
      </c>
      <c r="C2039" s="2" t="s">
        <v>115</v>
      </c>
      <c r="D2039" s="2" t="s">
        <v>48</v>
      </c>
      <c r="E2039" s="2" t="s">
        <v>116</v>
      </c>
      <c r="F2039" s="2" t="s">
        <v>50</v>
      </c>
      <c r="G2039" s="2" t="s">
        <v>117</v>
      </c>
      <c r="H2039" s="3" t="s">
        <v>8</v>
      </c>
      <c r="I2039" s="2" t="s">
        <v>52</v>
      </c>
      <c r="J2039" s="2" t="s">
        <v>118</v>
      </c>
      <c r="K2039" s="2" t="s">
        <v>119</v>
      </c>
      <c r="L2039" s="2" t="s">
        <v>120</v>
      </c>
      <c r="M2039" s="2">
        <v>1</v>
      </c>
      <c r="N2039" s="2" t="s">
        <v>21</v>
      </c>
    </row>
    <row r="2040" spans="1:14" x14ac:dyDescent="0.2">
      <c r="A2040" s="2">
        <v>352</v>
      </c>
      <c r="B2040" s="2" t="s">
        <v>2103</v>
      </c>
      <c r="C2040" s="2" t="s">
        <v>2104</v>
      </c>
      <c r="D2040" s="2" t="s">
        <v>123</v>
      </c>
      <c r="E2040" s="2" t="s">
        <v>2105</v>
      </c>
      <c r="F2040" s="2" t="s">
        <v>424</v>
      </c>
      <c r="G2040" s="2" t="s">
        <v>2106</v>
      </c>
      <c r="H2040" s="3" t="s">
        <v>8</v>
      </c>
      <c r="I2040" s="2" t="s">
        <v>319</v>
      </c>
      <c r="J2040" s="2" t="s">
        <v>33</v>
      </c>
      <c r="K2040" s="2" t="s">
        <v>33</v>
      </c>
      <c r="L2040" s="2" t="s">
        <v>34</v>
      </c>
      <c r="M2040" s="2">
        <v>1</v>
      </c>
      <c r="N2040" s="10" t="s">
        <v>875</v>
      </c>
    </row>
    <row r="2041" spans="1:14" x14ac:dyDescent="0.2">
      <c r="A2041" s="2">
        <v>573</v>
      </c>
      <c r="B2041" s="2" t="s">
        <v>1965</v>
      </c>
      <c r="C2041" s="2" t="s">
        <v>1966</v>
      </c>
      <c r="D2041" s="2" t="s">
        <v>48</v>
      </c>
      <c r="E2041" s="2" t="s">
        <v>1967</v>
      </c>
      <c r="F2041" s="2" t="s">
        <v>707</v>
      </c>
      <c r="G2041" s="2" t="s">
        <v>1968</v>
      </c>
      <c r="H2041" s="3" t="s">
        <v>8</v>
      </c>
      <c r="I2041" s="2" t="s">
        <v>367</v>
      </c>
      <c r="J2041" s="2" t="s">
        <v>33</v>
      </c>
      <c r="K2041" s="2" t="s">
        <v>33</v>
      </c>
      <c r="L2041" s="2" t="s">
        <v>34</v>
      </c>
      <c r="M2041" s="2">
        <v>1</v>
      </c>
      <c r="N2041" s="10" t="s">
        <v>875</v>
      </c>
    </row>
    <row r="2042" spans="1:14" x14ac:dyDescent="0.2">
      <c r="A2042" s="2">
        <v>585</v>
      </c>
      <c r="B2042" s="2" t="s">
        <v>1946</v>
      </c>
      <c r="C2042" s="2" t="s">
        <v>1947</v>
      </c>
      <c r="D2042" s="2" t="s">
        <v>123</v>
      </c>
      <c r="E2042" s="2" t="s">
        <v>1948</v>
      </c>
      <c r="F2042" s="2" t="s">
        <v>607</v>
      </c>
      <c r="G2042" s="2" t="s">
        <v>1949</v>
      </c>
      <c r="H2042" s="3" t="s">
        <v>8</v>
      </c>
      <c r="I2042" s="2" t="s">
        <v>319</v>
      </c>
      <c r="J2042" s="2" t="s">
        <v>33</v>
      </c>
      <c r="K2042" s="2" t="s">
        <v>33</v>
      </c>
      <c r="L2042" s="2" t="s">
        <v>34</v>
      </c>
      <c r="M2042" s="2">
        <v>1</v>
      </c>
      <c r="N2042" s="10" t="s">
        <v>875</v>
      </c>
    </row>
    <row r="2043" spans="1:14" x14ac:dyDescent="0.2">
      <c r="A2043" s="2">
        <v>640</v>
      </c>
      <c r="B2043" s="2" t="s">
        <v>694</v>
      </c>
      <c r="C2043" s="2" t="s">
        <v>695</v>
      </c>
      <c r="D2043" s="2" t="s">
        <v>372</v>
      </c>
      <c r="E2043" s="2" t="s">
        <v>696</v>
      </c>
      <c r="F2043" s="2" t="s">
        <v>697</v>
      </c>
      <c r="G2043" s="2" t="s">
        <v>698</v>
      </c>
      <c r="H2043" s="3" t="s">
        <v>8</v>
      </c>
      <c r="I2043" s="2" t="s">
        <v>319</v>
      </c>
      <c r="J2043" s="2" t="s">
        <v>33</v>
      </c>
      <c r="K2043" s="2" t="s">
        <v>33</v>
      </c>
      <c r="L2043" s="2" t="s">
        <v>34</v>
      </c>
      <c r="M2043" s="2">
        <v>1</v>
      </c>
      <c r="N2043" s="10" t="s">
        <v>875</v>
      </c>
    </row>
    <row r="2044" spans="1:14" x14ac:dyDescent="0.2">
      <c r="A2044" s="2">
        <v>1441</v>
      </c>
      <c r="B2044" s="2" t="s">
        <v>1498</v>
      </c>
      <c r="C2044" s="2" t="s">
        <v>1499</v>
      </c>
      <c r="D2044" s="2" t="s">
        <v>123</v>
      </c>
      <c r="E2044" s="2" t="s">
        <v>1500</v>
      </c>
      <c r="F2044" s="2" t="s">
        <v>1417</v>
      </c>
      <c r="G2044" s="2" t="s">
        <v>1501</v>
      </c>
      <c r="H2044" s="3" t="s">
        <v>8</v>
      </c>
      <c r="I2044" s="2" t="s">
        <v>319</v>
      </c>
      <c r="J2044" s="2" t="s">
        <v>33</v>
      </c>
      <c r="K2044" s="2" t="s">
        <v>33</v>
      </c>
      <c r="L2044" s="2" t="s">
        <v>34</v>
      </c>
      <c r="M2044" s="2">
        <v>1</v>
      </c>
      <c r="N2044" s="10" t="s">
        <v>875</v>
      </c>
    </row>
    <row r="2045" spans="1:14" x14ac:dyDescent="0.2">
      <c r="A2045" s="2">
        <v>1861</v>
      </c>
      <c r="B2045" s="2" t="s">
        <v>1320</v>
      </c>
      <c r="C2045" s="2" t="s">
        <v>1321</v>
      </c>
      <c r="D2045" s="2" t="s">
        <v>123</v>
      </c>
      <c r="E2045" s="2" t="s">
        <v>1322</v>
      </c>
      <c r="F2045" s="2" t="s">
        <v>325</v>
      </c>
      <c r="G2045" s="2" t="s">
        <v>1323</v>
      </c>
      <c r="H2045" s="3" t="s">
        <v>8</v>
      </c>
      <c r="I2045" s="2" t="s">
        <v>319</v>
      </c>
      <c r="J2045" s="2" t="s">
        <v>33</v>
      </c>
      <c r="K2045" s="2" t="s">
        <v>33</v>
      </c>
      <c r="L2045" s="2" t="s">
        <v>34</v>
      </c>
      <c r="M2045" s="2">
        <v>1</v>
      </c>
      <c r="N2045" s="10" t="s">
        <v>875</v>
      </c>
    </row>
    <row r="2046" spans="1:14" x14ac:dyDescent="0.2">
      <c r="A2046" s="2">
        <v>1989</v>
      </c>
      <c r="B2046" s="2" t="s">
        <v>1244</v>
      </c>
      <c r="C2046" s="2" t="s">
        <v>1245</v>
      </c>
      <c r="D2046" s="2" t="s">
        <v>48</v>
      </c>
      <c r="E2046" s="2" t="s">
        <v>1246</v>
      </c>
      <c r="F2046" s="2" t="s">
        <v>1247</v>
      </c>
      <c r="G2046" s="2" t="s">
        <v>1248</v>
      </c>
      <c r="H2046" s="3" t="s">
        <v>8</v>
      </c>
      <c r="I2046" s="2" t="s">
        <v>367</v>
      </c>
      <c r="J2046" s="2" t="s">
        <v>33</v>
      </c>
      <c r="K2046" s="2" t="s">
        <v>33</v>
      </c>
      <c r="L2046" s="2" t="s">
        <v>34</v>
      </c>
      <c r="M2046" s="2">
        <v>1</v>
      </c>
      <c r="N2046" s="10" t="s">
        <v>875</v>
      </c>
    </row>
    <row r="2047" spans="1:14" x14ac:dyDescent="0.2">
      <c r="A2047" s="2">
        <v>2037</v>
      </c>
      <c r="B2047" s="2" t="s">
        <v>309</v>
      </c>
      <c r="C2047" s="2" t="s">
        <v>310</v>
      </c>
      <c r="D2047" s="2" t="s">
        <v>39</v>
      </c>
      <c r="E2047" s="2" t="s">
        <v>311</v>
      </c>
      <c r="F2047" s="2" t="s">
        <v>307</v>
      </c>
      <c r="G2047" s="2" t="s">
        <v>312</v>
      </c>
      <c r="H2047" s="3" t="s">
        <v>8</v>
      </c>
      <c r="I2047" s="2" t="s">
        <v>249</v>
      </c>
      <c r="J2047" s="2" t="s">
        <v>33</v>
      </c>
      <c r="K2047" s="2" t="s">
        <v>33</v>
      </c>
      <c r="L2047" s="2" t="s">
        <v>34</v>
      </c>
      <c r="M2047" s="2">
        <v>1</v>
      </c>
      <c r="N2047" s="2" t="s">
        <v>21</v>
      </c>
    </row>
    <row r="2048" spans="1:14" x14ac:dyDescent="0.2">
      <c r="A2048" s="2">
        <v>2040</v>
      </c>
      <c r="B2048" s="2" t="s">
        <v>304</v>
      </c>
      <c r="C2048" s="2" t="s">
        <v>305</v>
      </c>
      <c r="D2048" s="2" t="s">
        <v>39</v>
      </c>
      <c r="E2048" s="2" t="s">
        <v>306</v>
      </c>
      <c r="F2048" s="2" t="s">
        <v>307</v>
      </c>
      <c r="G2048" s="2" t="s">
        <v>308</v>
      </c>
      <c r="H2048" s="3" t="s">
        <v>8</v>
      </c>
      <c r="I2048" s="2" t="s">
        <v>249</v>
      </c>
      <c r="J2048" s="2" t="s">
        <v>33</v>
      </c>
      <c r="K2048" s="2" t="s">
        <v>33</v>
      </c>
      <c r="L2048" s="2" t="s">
        <v>34</v>
      </c>
      <c r="M2048" s="2">
        <v>1</v>
      </c>
      <c r="N2048" s="2" t="s">
        <v>21</v>
      </c>
    </row>
    <row r="2049" spans="1:14" x14ac:dyDescent="0.2">
      <c r="A2049" s="2">
        <v>2113</v>
      </c>
      <c r="B2049" s="2" t="s">
        <v>268</v>
      </c>
      <c r="C2049" s="2" t="s">
        <v>269</v>
      </c>
      <c r="D2049" s="2" t="s">
        <v>187</v>
      </c>
      <c r="E2049" s="2" t="s">
        <v>270</v>
      </c>
      <c r="F2049" s="2" t="s">
        <v>224</v>
      </c>
      <c r="G2049" s="2" t="s">
        <v>271</v>
      </c>
      <c r="H2049" s="3" t="s">
        <v>8</v>
      </c>
      <c r="I2049" s="2" t="s">
        <v>249</v>
      </c>
      <c r="J2049" s="2" t="s">
        <v>33</v>
      </c>
      <c r="K2049" s="2" t="s">
        <v>33</v>
      </c>
      <c r="L2049" s="2" t="s">
        <v>34</v>
      </c>
      <c r="M2049" s="2">
        <v>1</v>
      </c>
      <c r="N2049" s="2" t="s">
        <v>21</v>
      </c>
    </row>
    <row r="2050" spans="1:14" x14ac:dyDescent="0.2">
      <c r="A2050" s="2">
        <v>2467</v>
      </c>
      <c r="B2050" s="2" t="s">
        <v>54</v>
      </c>
      <c r="C2050" s="2" t="s">
        <v>55</v>
      </c>
      <c r="D2050" s="2" t="s">
        <v>48</v>
      </c>
      <c r="E2050" s="2" t="s">
        <v>56</v>
      </c>
      <c r="F2050" s="2" t="s">
        <v>57</v>
      </c>
      <c r="G2050" s="2" t="s">
        <v>58</v>
      </c>
      <c r="H2050" s="3" t="s">
        <v>8</v>
      </c>
      <c r="I2050" s="2" t="s">
        <v>59</v>
      </c>
      <c r="J2050" s="2" t="s">
        <v>33</v>
      </c>
      <c r="K2050" s="2" t="s">
        <v>33</v>
      </c>
      <c r="L2050" s="2" t="s">
        <v>34</v>
      </c>
      <c r="M2050" s="2">
        <v>1</v>
      </c>
      <c r="N2050" s="10" t="s">
        <v>875</v>
      </c>
    </row>
    <row r="2051" spans="1:14" x14ac:dyDescent="0.2">
      <c r="A2051" s="2">
        <v>2482</v>
      </c>
      <c r="B2051" s="2" t="s">
        <v>930</v>
      </c>
      <c r="C2051" s="2" t="s">
        <v>931</v>
      </c>
      <c r="D2051" s="2" t="s">
        <v>48</v>
      </c>
      <c r="E2051" s="2" t="s">
        <v>932</v>
      </c>
      <c r="F2051" s="2" t="s">
        <v>933</v>
      </c>
      <c r="G2051" s="2" t="s">
        <v>934</v>
      </c>
      <c r="H2051" s="3" t="s">
        <v>8</v>
      </c>
      <c r="I2051" s="2" t="s">
        <v>52</v>
      </c>
      <c r="J2051" s="2" t="s">
        <v>33</v>
      </c>
      <c r="K2051" s="2" t="s">
        <v>33</v>
      </c>
      <c r="L2051" s="2" t="s">
        <v>34</v>
      </c>
      <c r="M2051" s="2">
        <v>1</v>
      </c>
      <c r="N2051" s="10" t="s">
        <v>875</v>
      </c>
    </row>
    <row r="2052" spans="1:14" x14ac:dyDescent="0.2">
      <c r="A2052" s="2">
        <v>2492</v>
      </c>
      <c r="B2052" s="2" t="s">
        <v>916</v>
      </c>
      <c r="C2052" s="2" t="s">
        <v>917</v>
      </c>
      <c r="D2052" s="2" t="s">
        <v>48</v>
      </c>
      <c r="E2052" s="2" t="s">
        <v>918</v>
      </c>
      <c r="F2052" s="2" t="s">
        <v>919</v>
      </c>
      <c r="G2052" s="2" t="s">
        <v>920</v>
      </c>
      <c r="H2052" s="3" t="s">
        <v>8</v>
      </c>
      <c r="I2052" s="2" t="s">
        <v>59</v>
      </c>
      <c r="J2052" s="2" t="s">
        <v>33</v>
      </c>
      <c r="K2052" s="2" t="s">
        <v>33</v>
      </c>
      <c r="L2052" s="2" t="s">
        <v>34</v>
      </c>
      <c r="M2052" s="2">
        <v>1</v>
      </c>
      <c r="N2052" s="10" t="s">
        <v>875</v>
      </c>
    </row>
    <row r="2053" spans="1:14" x14ac:dyDescent="0.2">
      <c r="A2053" s="2">
        <v>2513</v>
      </c>
      <c r="B2053" s="2" t="s">
        <v>898</v>
      </c>
      <c r="C2053" s="2" t="s">
        <v>899</v>
      </c>
      <c r="D2053" s="2" t="s">
        <v>48</v>
      </c>
      <c r="E2053" s="2" t="s">
        <v>900</v>
      </c>
      <c r="F2053" s="2" t="s">
        <v>842</v>
      </c>
      <c r="G2053" s="2" t="s">
        <v>901</v>
      </c>
      <c r="H2053" s="3" t="s">
        <v>8</v>
      </c>
      <c r="I2053" s="2" t="s">
        <v>713</v>
      </c>
      <c r="J2053" s="2" t="s">
        <v>33</v>
      </c>
      <c r="K2053" s="2" t="s">
        <v>33</v>
      </c>
      <c r="L2053" s="2" t="s">
        <v>34</v>
      </c>
      <c r="M2053" s="2">
        <v>1</v>
      </c>
      <c r="N2053" s="10" t="s">
        <v>875</v>
      </c>
    </row>
    <row r="2054" spans="1:14" x14ac:dyDescent="0.2">
      <c r="A2054" s="2">
        <v>2523</v>
      </c>
      <c r="B2054" s="2" t="s">
        <v>25</v>
      </c>
      <c r="C2054" s="2" t="s">
        <v>26</v>
      </c>
      <c r="D2054" s="2" t="s">
        <v>27</v>
      </c>
      <c r="E2054" s="2" t="s">
        <v>28</v>
      </c>
      <c r="F2054" s="2" t="s">
        <v>29</v>
      </c>
      <c r="G2054" s="2" t="s">
        <v>30</v>
      </c>
      <c r="H2054" s="3" t="s">
        <v>8</v>
      </c>
      <c r="I2054" s="2" t="s">
        <v>31</v>
      </c>
      <c r="J2054" s="2" t="s">
        <v>32</v>
      </c>
      <c r="K2054" s="2" t="s">
        <v>33</v>
      </c>
      <c r="L2054" s="2" t="s">
        <v>34</v>
      </c>
      <c r="M2054" s="2">
        <v>1</v>
      </c>
      <c r="N2054" s="9" t="s">
        <v>875</v>
      </c>
    </row>
    <row r="2055" spans="1:14" x14ac:dyDescent="0.2">
      <c r="A2055" s="2">
        <v>139</v>
      </c>
      <c r="B2055" s="2" t="s">
        <v>2187</v>
      </c>
      <c r="C2055" s="2" t="s">
        <v>2188</v>
      </c>
      <c r="D2055" s="2" t="s">
        <v>48</v>
      </c>
      <c r="E2055" s="2" t="s">
        <v>2189</v>
      </c>
      <c r="F2055" s="2" t="s">
        <v>842</v>
      </c>
      <c r="G2055" s="2" t="s">
        <v>2190</v>
      </c>
      <c r="H2055" s="3" t="s">
        <v>8</v>
      </c>
      <c r="I2055" s="2" t="s">
        <v>85</v>
      </c>
      <c r="J2055" s="2" t="s">
        <v>338</v>
      </c>
      <c r="K2055" s="2" t="s">
        <v>34</v>
      </c>
      <c r="L2055" s="2" t="s">
        <v>34</v>
      </c>
      <c r="M2055" s="2">
        <v>1</v>
      </c>
      <c r="N2055" s="10" t="s">
        <v>875</v>
      </c>
    </row>
    <row r="2056" spans="1:14" x14ac:dyDescent="0.2">
      <c r="A2056" s="2">
        <v>150</v>
      </c>
      <c r="B2056" s="2" t="s">
        <v>839</v>
      </c>
      <c r="C2056" s="2" t="s">
        <v>840</v>
      </c>
      <c r="D2056" s="2" t="s">
        <v>48</v>
      </c>
      <c r="E2056" s="2" t="s">
        <v>841</v>
      </c>
      <c r="F2056" s="2" t="s">
        <v>842</v>
      </c>
      <c r="G2056" s="2" t="s">
        <v>843</v>
      </c>
      <c r="H2056" s="3" t="s">
        <v>8</v>
      </c>
      <c r="I2056" s="2" t="s">
        <v>85</v>
      </c>
      <c r="J2056" s="2" t="s">
        <v>338</v>
      </c>
      <c r="K2056" s="2" t="s">
        <v>34</v>
      </c>
      <c r="L2056" s="2" t="s">
        <v>34</v>
      </c>
      <c r="M2056" s="2">
        <v>1</v>
      </c>
      <c r="N2056" s="10" t="s">
        <v>875</v>
      </c>
    </row>
    <row r="2057" spans="1:14" x14ac:dyDescent="0.2">
      <c r="A2057" s="2">
        <v>160</v>
      </c>
      <c r="B2057" s="2" t="s">
        <v>835</v>
      </c>
      <c r="C2057" s="2" t="s">
        <v>836</v>
      </c>
      <c r="D2057" s="2" t="s">
        <v>67</v>
      </c>
      <c r="E2057" s="2" t="s">
        <v>837</v>
      </c>
      <c r="F2057" s="2" t="s">
        <v>597</v>
      </c>
      <c r="G2057" s="2" t="s">
        <v>838</v>
      </c>
      <c r="H2057" s="3" t="s">
        <v>8</v>
      </c>
      <c r="I2057" s="2" t="s">
        <v>71</v>
      </c>
      <c r="J2057" s="2" t="s">
        <v>338</v>
      </c>
      <c r="K2057" s="2" t="s">
        <v>34</v>
      </c>
      <c r="L2057" s="2" t="s">
        <v>34</v>
      </c>
      <c r="M2057" s="2">
        <v>1</v>
      </c>
      <c r="N2057" s="10" t="s">
        <v>875</v>
      </c>
    </row>
    <row r="2058" spans="1:14" x14ac:dyDescent="0.2">
      <c r="A2058" s="2">
        <v>227</v>
      </c>
      <c r="B2058" s="2" t="s">
        <v>826</v>
      </c>
      <c r="C2058" s="2" t="s">
        <v>827</v>
      </c>
      <c r="D2058" s="2" t="s">
        <v>67</v>
      </c>
      <c r="E2058" s="2" t="s">
        <v>828</v>
      </c>
      <c r="F2058" s="2" t="s">
        <v>597</v>
      </c>
      <c r="G2058" s="2" t="s">
        <v>829</v>
      </c>
      <c r="H2058" s="3" t="s">
        <v>8</v>
      </c>
      <c r="I2058" s="2" t="s">
        <v>71</v>
      </c>
      <c r="J2058" s="2" t="s">
        <v>338</v>
      </c>
      <c r="K2058" s="2" t="s">
        <v>34</v>
      </c>
      <c r="L2058" s="2" t="s">
        <v>34</v>
      </c>
      <c r="M2058" s="2">
        <v>1</v>
      </c>
      <c r="N2058" s="10" t="s">
        <v>875</v>
      </c>
    </row>
    <row r="2059" spans="1:14" x14ac:dyDescent="0.2">
      <c r="A2059" s="2">
        <v>246</v>
      </c>
      <c r="B2059" s="2" t="s">
        <v>826</v>
      </c>
      <c r="C2059" s="2" t="s">
        <v>827</v>
      </c>
      <c r="D2059" s="2" t="s">
        <v>67</v>
      </c>
      <c r="E2059" s="2" t="s">
        <v>828</v>
      </c>
      <c r="F2059" s="2" t="s">
        <v>597</v>
      </c>
      <c r="G2059" s="2" t="s">
        <v>829</v>
      </c>
      <c r="H2059" s="3" t="s">
        <v>8</v>
      </c>
      <c r="I2059" s="2" t="s">
        <v>71</v>
      </c>
      <c r="J2059" s="2" t="s">
        <v>338</v>
      </c>
      <c r="K2059" s="2" t="s">
        <v>34</v>
      </c>
      <c r="L2059" s="2" t="s">
        <v>34</v>
      </c>
      <c r="M2059" s="2">
        <v>1</v>
      </c>
      <c r="N2059" s="10" t="s">
        <v>875</v>
      </c>
    </row>
    <row r="2060" spans="1:14" x14ac:dyDescent="0.2">
      <c r="A2060" s="2">
        <v>258</v>
      </c>
      <c r="B2060" s="2" t="s">
        <v>821</v>
      </c>
      <c r="C2060" s="2" t="s">
        <v>822</v>
      </c>
      <c r="D2060" s="2" t="s">
        <v>67</v>
      </c>
      <c r="E2060" s="2" t="s">
        <v>823</v>
      </c>
      <c r="F2060" s="2" t="s">
        <v>597</v>
      </c>
      <c r="G2060" s="2" t="s">
        <v>824</v>
      </c>
      <c r="H2060" s="3" t="s">
        <v>8</v>
      </c>
      <c r="I2060" s="2" t="s">
        <v>71</v>
      </c>
      <c r="J2060" s="2" t="s">
        <v>338</v>
      </c>
      <c r="K2060" s="2" t="s">
        <v>34</v>
      </c>
      <c r="L2060" s="2" t="s">
        <v>34</v>
      </c>
      <c r="M2060" s="2">
        <v>1</v>
      </c>
      <c r="N2060" s="10" t="s">
        <v>875</v>
      </c>
    </row>
    <row r="2061" spans="1:14" x14ac:dyDescent="0.2">
      <c r="A2061" s="2">
        <v>335</v>
      </c>
      <c r="B2061" s="2" t="s">
        <v>2115</v>
      </c>
      <c r="C2061" s="2" t="s">
        <v>2116</v>
      </c>
      <c r="D2061" s="2" t="s">
        <v>123</v>
      </c>
      <c r="E2061" s="2" t="s">
        <v>2117</v>
      </c>
      <c r="F2061" s="2" t="s">
        <v>607</v>
      </c>
      <c r="G2061" s="2" t="s">
        <v>2118</v>
      </c>
      <c r="H2061" s="3" t="s">
        <v>8</v>
      </c>
      <c r="I2061" s="2" t="s">
        <v>319</v>
      </c>
      <c r="J2061" s="2" t="s">
        <v>536</v>
      </c>
      <c r="K2061" s="2" t="s">
        <v>34</v>
      </c>
      <c r="L2061" s="2" t="s">
        <v>34</v>
      </c>
      <c r="M2061" s="2">
        <v>1</v>
      </c>
      <c r="N2061" s="10" t="s">
        <v>875</v>
      </c>
    </row>
    <row r="2062" spans="1:14" x14ac:dyDescent="0.2">
      <c r="A2062" s="2">
        <v>345</v>
      </c>
      <c r="B2062" s="2" t="s">
        <v>2107</v>
      </c>
      <c r="C2062" s="2" t="s">
        <v>2108</v>
      </c>
      <c r="D2062" s="2" t="s">
        <v>123</v>
      </c>
      <c r="E2062" s="2" t="s">
        <v>2109</v>
      </c>
      <c r="F2062" s="2" t="s">
        <v>1417</v>
      </c>
      <c r="G2062" s="2" t="s">
        <v>2110</v>
      </c>
      <c r="H2062" s="3" t="s">
        <v>8</v>
      </c>
      <c r="I2062" s="2" t="s">
        <v>319</v>
      </c>
      <c r="J2062" s="2" t="s">
        <v>338</v>
      </c>
      <c r="K2062" s="2" t="s">
        <v>34</v>
      </c>
      <c r="L2062" s="2" t="s">
        <v>34</v>
      </c>
      <c r="M2062" s="2">
        <v>1</v>
      </c>
      <c r="N2062" s="10" t="s">
        <v>875</v>
      </c>
    </row>
    <row r="2063" spans="1:14" x14ac:dyDescent="0.2">
      <c r="A2063" s="2">
        <v>360</v>
      </c>
      <c r="B2063" s="2" t="s">
        <v>799</v>
      </c>
      <c r="C2063" s="2" t="s">
        <v>800</v>
      </c>
      <c r="D2063" s="2" t="s">
        <v>123</v>
      </c>
      <c r="E2063" s="2" t="s">
        <v>801</v>
      </c>
      <c r="F2063" s="2" t="s">
        <v>424</v>
      </c>
      <c r="G2063" s="2" t="s">
        <v>802</v>
      </c>
      <c r="H2063" s="3" t="s">
        <v>8</v>
      </c>
      <c r="I2063" s="2" t="s">
        <v>319</v>
      </c>
      <c r="J2063" s="2" t="s">
        <v>338</v>
      </c>
      <c r="K2063" s="2" t="s">
        <v>34</v>
      </c>
      <c r="L2063" s="2" t="s">
        <v>34</v>
      </c>
      <c r="M2063" s="2">
        <v>1</v>
      </c>
      <c r="N2063" s="10" t="s">
        <v>875</v>
      </c>
    </row>
    <row r="2064" spans="1:14" x14ac:dyDescent="0.2">
      <c r="A2064" s="2">
        <v>423</v>
      </c>
      <c r="B2064" s="2" t="s">
        <v>779</v>
      </c>
      <c r="C2064" s="2" t="s">
        <v>780</v>
      </c>
      <c r="D2064" s="2" t="s">
        <v>48</v>
      </c>
      <c r="E2064" s="2" t="s">
        <v>781</v>
      </c>
      <c r="F2064" s="2" t="s">
        <v>777</v>
      </c>
      <c r="G2064" s="2" t="s">
        <v>782</v>
      </c>
      <c r="H2064" s="3" t="s">
        <v>8</v>
      </c>
      <c r="I2064" s="2" t="s">
        <v>85</v>
      </c>
      <c r="J2064" s="2" t="s">
        <v>2051</v>
      </c>
      <c r="K2064" s="2" t="s">
        <v>34</v>
      </c>
      <c r="L2064" s="2" t="s">
        <v>34</v>
      </c>
      <c r="M2064" s="2">
        <v>1</v>
      </c>
      <c r="N2064" s="10" t="s">
        <v>875</v>
      </c>
    </row>
    <row r="2065" spans="1:14" x14ac:dyDescent="0.2">
      <c r="A2065" s="2">
        <v>430</v>
      </c>
      <c r="B2065" s="2" t="s">
        <v>2047</v>
      </c>
      <c r="C2065" s="2" t="s">
        <v>2048</v>
      </c>
      <c r="D2065" s="2" t="s">
        <v>48</v>
      </c>
      <c r="E2065" s="2" t="s">
        <v>2049</v>
      </c>
      <c r="F2065" s="2" t="s">
        <v>777</v>
      </c>
      <c r="G2065" s="2" t="s">
        <v>2050</v>
      </c>
      <c r="H2065" s="3" t="s">
        <v>8</v>
      </c>
      <c r="I2065" s="2" t="s">
        <v>85</v>
      </c>
      <c r="J2065" s="2" t="s">
        <v>338</v>
      </c>
      <c r="K2065" s="2" t="s">
        <v>34</v>
      </c>
      <c r="L2065" s="2" t="s">
        <v>34</v>
      </c>
      <c r="M2065" s="2">
        <v>1</v>
      </c>
      <c r="N2065" s="10" t="s">
        <v>875</v>
      </c>
    </row>
    <row r="2066" spans="1:14" x14ac:dyDescent="0.2">
      <c r="A2066" s="2">
        <v>435</v>
      </c>
      <c r="B2066" s="2" t="s">
        <v>2043</v>
      </c>
      <c r="C2066" s="2" t="s">
        <v>2044</v>
      </c>
      <c r="D2066" s="2" t="s">
        <v>48</v>
      </c>
      <c r="E2066" s="2" t="s">
        <v>2045</v>
      </c>
      <c r="F2066" s="2" t="s">
        <v>765</v>
      </c>
      <c r="G2066" s="2" t="s">
        <v>2046</v>
      </c>
      <c r="H2066" s="3" t="s">
        <v>8</v>
      </c>
      <c r="I2066" s="2" t="s">
        <v>85</v>
      </c>
      <c r="J2066" s="2" t="s">
        <v>338</v>
      </c>
      <c r="K2066" s="2" t="s">
        <v>34</v>
      </c>
      <c r="L2066" s="2" t="s">
        <v>34</v>
      </c>
      <c r="M2066" s="2">
        <v>1</v>
      </c>
      <c r="N2066" s="10" t="s">
        <v>875</v>
      </c>
    </row>
    <row r="2067" spans="1:14" x14ac:dyDescent="0.2">
      <c r="A2067" s="2">
        <v>601</v>
      </c>
      <c r="B2067" s="2" t="s">
        <v>1942</v>
      </c>
      <c r="C2067" s="2" t="s">
        <v>1943</v>
      </c>
      <c r="D2067" s="2" t="s">
        <v>48</v>
      </c>
      <c r="E2067" s="2" t="s">
        <v>1944</v>
      </c>
      <c r="F2067" s="2" t="s">
        <v>50</v>
      </c>
      <c r="G2067" s="2" t="s">
        <v>1945</v>
      </c>
      <c r="H2067" s="3" t="s">
        <v>8</v>
      </c>
      <c r="I2067" s="2" t="s">
        <v>52</v>
      </c>
      <c r="J2067" s="2" t="s">
        <v>338</v>
      </c>
      <c r="K2067" s="2" t="s">
        <v>34</v>
      </c>
      <c r="L2067" s="2" t="s">
        <v>34</v>
      </c>
      <c r="M2067" s="2">
        <v>1</v>
      </c>
      <c r="N2067" s="10" t="s">
        <v>875</v>
      </c>
    </row>
    <row r="2068" spans="1:14" x14ac:dyDescent="0.2">
      <c r="A2068" s="2">
        <v>691</v>
      </c>
      <c r="B2068" s="2" t="s">
        <v>1874</v>
      </c>
      <c r="C2068" s="2" t="s">
        <v>1875</v>
      </c>
      <c r="D2068" s="2" t="s">
        <v>48</v>
      </c>
      <c r="E2068" s="2" t="s">
        <v>1876</v>
      </c>
      <c r="F2068" s="2" t="s">
        <v>1114</v>
      </c>
      <c r="G2068" s="2" t="s">
        <v>1877</v>
      </c>
      <c r="H2068" s="3" t="s">
        <v>8</v>
      </c>
      <c r="I2068" s="2" t="s">
        <v>85</v>
      </c>
      <c r="J2068" s="2" t="s">
        <v>338</v>
      </c>
      <c r="K2068" s="2" t="s">
        <v>34</v>
      </c>
      <c r="L2068" s="2" t="s">
        <v>34</v>
      </c>
      <c r="M2068" s="2">
        <v>1</v>
      </c>
      <c r="N2068" s="10" t="s">
        <v>875</v>
      </c>
    </row>
    <row r="2069" spans="1:14" x14ac:dyDescent="0.2">
      <c r="A2069" s="2">
        <v>717</v>
      </c>
      <c r="B2069" s="2" t="s">
        <v>1862</v>
      </c>
      <c r="C2069" s="2" t="s">
        <v>1863</v>
      </c>
      <c r="D2069" s="2" t="s">
        <v>27</v>
      </c>
      <c r="E2069" s="2" t="s">
        <v>1864</v>
      </c>
      <c r="F2069" s="2" t="s">
        <v>679</v>
      </c>
      <c r="G2069" s="2" t="s">
        <v>1865</v>
      </c>
      <c r="H2069" s="3" t="s">
        <v>8</v>
      </c>
      <c r="I2069" s="2" t="s">
        <v>71</v>
      </c>
      <c r="J2069" s="2" t="s">
        <v>338</v>
      </c>
      <c r="K2069" s="2" t="s">
        <v>34</v>
      </c>
      <c r="L2069" s="2" t="s">
        <v>34</v>
      </c>
      <c r="M2069" s="2">
        <v>1</v>
      </c>
      <c r="N2069" s="10" t="s">
        <v>875</v>
      </c>
    </row>
    <row r="2070" spans="1:14" x14ac:dyDescent="0.2">
      <c r="A2070" s="2">
        <v>732</v>
      </c>
      <c r="B2070" s="2" t="s">
        <v>1855</v>
      </c>
      <c r="C2070" s="2" t="s">
        <v>1856</v>
      </c>
      <c r="D2070" s="2" t="s">
        <v>81</v>
      </c>
      <c r="E2070" s="2" t="s">
        <v>1857</v>
      </c>
      <c r="F2070" s="2" t="s">
        <v>679</v>
      </c>
      <c r="G2070" s="2" t="s">
        <v>1858</v>
      </c>
      <c r="H2070" s="3" t="s">
        <v>8</v>
      </c>
      <c r="I2070" s="2" t="s">
        <v>71</v>
      </c>
      <c r="J2070" s="2" t="s">
        <v>338</v>
      </c>
      <c r="K2070" s="2" t="s">
        <v>34</v>
      </c>
      <c r="L2070" s="2" t="s">
        <v>34</v>
      </c>
      <c r="M2070" s="2">
        <v>1</v>
      </c>
      <c r="N2070" s="10" t="s">
        <v>875</v>
      </c>
    </row>
    <row r="2071" spans="1:14" x14ac:dyDescent="0.2">
      <c r="A2071" s="2">
        <v>767</v>
      </c>
      <c r="B2071" s="2" t="s">
        <v>1823</v>
      </c>
      <c r="C2071" s="2" t="s">
        <v>1824</v>
      </c>
      <c r="D2071" s="2" t="s">
        <v>48</v>
      </c>
      <c r="E2071" s="2" t="s">
        <v>1825</v>
      </c>
      <c r="F2071" s="2" t="s">
        <v>924</v>
      </c>
      <c r="G2071" s="2" t="s">
        <v>1826</v>
      </c>
      <c r="H2071" s="3" t="s">
        <v>8</v>
      </c>
      <c r="I2071" s="2" t="s">
        <v>85</v>
      </c>
      <c r="J2071" s="2" t="s">
        <v>338</v>
      </c>
      <c r="K2071" s="2" t="s">
        <v>34</v>
      </c>
      <c r="L2071" s="2" t="s">
        <v>34</v>
      </c>
      <c r="M2071" s="2">
        <v>1</v>
      </c>
      <c r="N2071" s="10" t="s">
        <v>875</v>
      </c>
    </row>
    <row r="2072" spans="1:14" x14ac:dyDescent="0.2">
      <c r="A2072" s="2">
        <v>792</v>
      </c>
      <c r="B2072" s="2" t="s">
        <v>1823</v>
      </c>
      <c r="C2072" s="2" t="s">
        <v>1824</v>
      </c>
      <c r="D2072" s="2" t="s">
        <v>48</v>
      </c>
      <c r="E2072" s="2" t="s">
        <v>1825</v>
      </c>
      <c r="F2072" s="2" t="s">
        <v>924</v>
      </c>
      <c r="G2072" s="2" t="s">
        <v>1826</v>
      </c>
      <c r="H2072" s="3" t="s">
        <v>8</v>
      </c>
      <c r="I2072" s="2" t="s">
        <v>85</v>
      </c>
      <c r="J2072" s="2" t="s">
        <v>338</v>
      </c>
      <c r="K2072" s="2" t="s">
        <v>34</v>
      </c>
      <c r="L2072" s="2" t="s">
        <v>34</v>
      </c>
      <c r="M2072" s="2">
        <v>1</v>
      </c>
      <c r="N2072" s="10" t="s">
        <v>875</v>
      </c>
    </row>
    <row r="2073" spans="1:14" x14ac:dyDescent="0.2">
      <c r="A2073" s="2">
        <v>839</v>
      </c>
      <c r="B2073" s="2" t="s">
        <v>662</v>
      </c>
      <c r="C2073" s="2" t="s">
        <v>663</v>
      </c>
      <c r="D2073" s="2" t="s">
        <v>27</v>
      </c>
      <c r="E2073" s="2" t="s">
        <v>664</v>
      </c>
      <c r="F2073" s="2" t="s">
        <v>112</v>
      </c>
      <c r="G2073" s="2" t="s">
        <v>665</v>
      </c>
      <c r="H2073" s="3" t="s">
        <v>8</v>
      </c>
      <c r="I2073" s="2" t="s">
        <v>71</v>
      </c>
      <c r="J2073" s="2" t="s">
        <v>338</v>
      </c>
      <c r="K2073" s="2" t="s">
        <v>34</v>
      </c>
      <c r="L2073" s="2" t="s">
        <v>34</v>
      </c>
      <c r="M2073" s="2">
        <v>1</v>
      </c>
      <c r="N2073" s="10" t="s">
        <v>875</v>
      </c>
    </row>
    <row r="2074" spans="1:14" x14ac:dyDescent="0.2">
      <c r="A2074" s="2">
        <v>853</v>
      </c>
      <c r="B2074" s="2" t="s">
        <v>1784</v>
      </c>
      <c r="C2074" s="2" t="s">
        <v>1785</v>
      </c>
      <c r="D2074" s="2" t="s">
        <v>48</v>
      </c>
      <c r="E2074" s="2" t="s">
        <v>1786</v>
      </c>
      <c r="F2074" s="2" t="s">
        <v>529</v>
      </c>
      <c r="G2074" s="2" t="s">
        <v>1787</v>
      </c>
      <c r="H2074" s="3" t="s">
        <v>8</v>
      </c>
      <c r="I2074" s="2" t="s">
        <v>367</v>
      </c>
      <c r="J2074" s="2" t="s">
        <v>338</v>
      </c>
      <c r="K2074" s="2" t="s">
        <v>34</v>
      </c>
      <c r="L2074" s="2" t="s">
        <v>34</v>
      </c>
      <c r="M2074" s="2">
        <v>1</v>
      </c>
      <c r="N2074" s="10" t="s">
        <v>875</v>
      </c>
    </row>
    <row r="2075" spans="1:14" x14ac:dyDescent="0.2">
      <c r="A2075" s="2">
        <v>864</v>
      </c>
      <c r="B2075" s="2" t="s">
        <v>652</v>
      </c>
      <c r="C2075" s="2" t="s">
        <v>653</v>
      </c>
      <c r="D2075" s="2" t="s">
        <v>67</v>
      </c>
      <c r="E2075" s="2" t="s">
        <v>654</v>
      </c>
      <c r="F2075" s="2" t="s">
        <v>597</v>
      </c>
      <c r="G2075" s="2" t="s">
        <v>655</v>
      </c>
      <c r="H2075" s="3" t="s">
        <v>8</v>
      </c>
      <c r="I2075" s="2" t="s">
        <v>71</v>
      </c>
      <c r="J2075" s="2" t="s">
        <v>338</v>
      </c>
      <c r="K2075" s="2" t="s">
        <v>34</v>
      </c>
      <c r="L2075" s="2" t="s">
        <v>34</v>
      </c>
      <c r="M2075" s="2">
        <v>1</v>
      </c>
      <c r="N2075" s="10" t="s">
        <v>875</v>
      </c>
    </row>
    <row r="2076" spans="1:14" x14ac:dyDescent="0.2">
      <c r="A2076" s="2">
        <v>881</v>
      </c>
      <c r="B2076" s="2" t="s">
        <v>657</v>
      </c>
      <c r="C2076" s="2" t="s">
        <v>658</v>
      </c>
      <c r="D2076" s="2" t="s">
        <v>67</v>
      </c>
      <c r="E2076" s="2" t="s">
        <v>659</v>
      </c>
      <c r="F2076" s="2" t="s">
        <v>660</v>
      </c>
      <c r="G2076" s="2" t="s">
        <v>661</v>
      </c>
      <c r="H2076" s="3" t="s">
        <v>8</v>
      </c>
      <c r="I2076" s="2" t="s">
        <v>71</v>
      </c>
      <c r="J2076" s="2" t="s">
        <v>338</v>
      </c>
      <c r="K2076" s="2" t="s">
        <v>34</v>
      </c>
      <c r="L2076" s="2" t="s">
        <v>34</v>
      </c>
      <c r="M2076" s="2">
        <v>1</v>
      </c>
      <c r="N2076" s="10" t="s">
        <v>875</v>
      </c>
    </row>
    <row r="2077" spans="1:14" x14ac:dyDescent="0.2">
      <c r="A2077" s="2">
        <v>918</v>
      </c>
      <c r="B2077" s="2" t="s">
        <v>1772</v>
      </c>
      <c r="C2077" s="2" t="s">
        <v>1773</v>
      </c>
      <c r="D2077" s="2" t="s">
        <v>67</v>
      </c>
      <c r="E2077" s="2" t="s">
        <v>1774</v>
      </c>
      <c r="F2077" s="2" t="s">
        <v>629</v>
      </c>
      <c r="G2077" s="2" t="s">
        <v>1775</v>
      </c>
      <c r="H2077" s="3" t="s">
        <v>8</v>
      </c>
      <c r="I2077" s="2" t="s">
        <v>71</v>
      </c>
      <c r="J2077" s="2" t="s">
        <v>338</v>
      </c>
      <c r="K2077" s="2" t="s">
        <v>34</v>
      </c>
      <c r="L2077" s="2" t="s">
        <v>34</v>
      </c>
      <c r="M2077" s="2">
        <v>1</v>
      </c>
      <c r="N2077" s="10" t="s">
        <v>875</v>
      </c>
    </row>
    <row r="2078" spans="1:14" x14ac:dyDescent="0.2">
      <c r="A2078" s="2">
        <v>937</v>
      </c>
      <c r="B2078" s="2" t="s">
        <v>611</v>
      </c>
      <c r="C2078" s="2" t="s">
        <v>612</v>
      </c>
      <c r="D2078" s="2" t="s">
        <v>27</v>
      </c>
      <c r="E2078" s="2" t="s">
        <v>613</v>
      </c>
      <c r="F2078" s="2" t="s">
        <v>614</v>
      </c>
      <c r="G2078" s="2" t="s">
        <v>615</v>
      </c>
      <c r="H2078" s="3" t="s">
        <v>8</v>
      </c>
      <c r="I2078" s="2" t="s">
        <v>71</v>
      </c>
      <c r="J2078" s="2" t="s">
        <v>338</v>
      </c>
      <c r="K2078" s="2" t="s">
        <v>34</v>
      </c>
      <c r="L2078" s="2" t="s">
        <v>34</v>
      </c>
      <c r="M2078" s="2">
        <v>1</v>
      </c>
      <c r="N2078" s="10" t="s">
        <v>875</v>
      </c>
    </row>
    <row r="2079" spans="1:14" x14ac:dyDescent="0.2">
      <c r="A2079" s="2">
        <v>967</v>
      </c>
      <c r="B2079" s="2" t="s">
        <v>599</v>
      </c>
      <c r="C2079" s="2" t="s">
        <v>600</v>
      </c>
      <c r="D2079" s="2" t="s">
        <v>123</v>
      </c>
      <c r="E2079" s="2" t="s">
        <v>601</v>
      </c>
      <c r="F2079" s="2" t="s">
        <v>561</v>
      </c>
      <c r="G2079" s="2" t="s">
        <v>602</v>
      </c>
      <c r="H2079" s="3" t="s">
        <v>8</v>
      </c>
      <c r="I2079" s="2" t="s">
        <v>319</v>
      </c>
      <c r="J2079" s="2" t="s">
        <v>338</v>
      </c>
      <c r="K2079" s="2" t="s">
        <v>34</v>
      </c>
      <c r="L2079" s="2" t="s">
        <v>34</v>
      </c>
      <c r="M2079" s="2">
        <v>1</v>
      </c>
      <c r="N2079" s="10" t="s">
        <v>875</v>
      </c>
    </row>
    <row r="2080" spans="1:14" x14ac:dyDescent="0.2">
      <c r="A2080" s="2">
        <v>976</v>
      </c>
      <c r="B2080" s="2" t="s">
        <v>1743</v>
      </c>
      <c r="C2080" s="2" t="s">
        <v>1744</v>
      </c>
      <c r="D2080" s="2" t="s">
        <v>123</v>
      </c>
      <c r="E2080" s="2" t="s">
        <v>1745</v>
      </c>
      <c r="F2080" s="2" t="s">
        <v>1583</v>
      </c>
      <c r="G2080" s="2" t="s">
        <v>1746</v>
      </c>
      <c r="H2080" s="3" t="s">
        <v>8</v>
      </c>
      <c r="I2080" s="2" t="s">
        <v>319</v>
      </c>
      <c r="J2080" s="2" t="s">
        <v>338</v>
      </c>
      <c r="K2080" s="2" t="s">
        <v>34</v>
      </c>
      <c r="L2080" s="2" t="s">
        <v>34</v>
      </c>
      <c r="M2080" s="2">
        <v>1</v>
      </c>
      <c r="N2080" s="10" t="s">
        <v>875</v>
      </c>
    </row>
    <row r="2081" spans="1:14" x14ac:dyDescent="0.2">
      <c r="A2081" s="2">
        <v>1017</v>
      </c>
      <c r="B2081" s="2" t="s">
        <v>580</v>
      </c>
      <c r="C2081" s="2" t="s">
        <v>581</v>
      </c>
      <c r="D2081" s="2" t="s">
        <v>123</v>
      </c>
      <c r="E2081" s="2" t="s">
        <v>582</v>
      </c>
      <c r="F2081" s="2" t="s">
        <v>424</v>
      </c>
      <c r="G2081" s="2" t="s">
        <v>583</v>
      </c>
      <c r="H2081" s="3" t="s">
        <v>8</v>
      </c>
      <c r="I2081" s="2" t="s">
        <v>319</v>
      </c>
      <c r="J2081" s="2" t="s">
        <v>338</v>
      </c>
      <c r="K2081" s="2" t="s">
        <v>34</v>
      </c>
      <c r="L2081" s="2" t="s">
        <v>34</v>
      </c>
      <c r="M2081" s="2">
        <v>1</v>
      </c>
      <c r="N2081" s="10" t="s">
        <v>875</v>
      </c>
    </row>
    <row r="2082" spans="1:14" x14ac:dyDescent="0.2">
      <c r="A2082" s="2">
        <v>1063</v>
      </c>
      <c r="B2082" s="2" t="s">
        <v>1711</v>
      </c>
      <c r="C2082" s="2" t="s">
        <v>1712</v>
      </c>
      <c r="D2082" s="2" t="s">
        <v>48</v>
      </c>
      <c r="E2082" s="2" t="s">
        <v>1713</v>
      </c>
      <c r="F2082" s="2" t="s">
        <v>578</v>
      </c>
      <c r="G2082" s="2" t="s">
        <v>1714</v>
      </c>
      <c r="H2082" s="3" t="s">
        <v>8</v>
      </c>
      <c r="I2082" s="2" t="s">
        <v>367</v>
      </c>
      <c r="J2082" s="2" t="s">
        <v>338</v>
      </c>
      <c r="K2082" s="2" t="s">
        <v>34</v>
      </c>
      <c r="L2082" s="2" t="s">
        <v>34</v>
      </c>
      <c r="M2082" s="2">
        <v>1</v>
      </c>
      <c r="N2082" s="10" t="s">
        <v>875</v>
      </c>
    </row>
    <row r="2083" spans="1:14" x14ac:dyDescent="0.2">
      <c r="A2083" s="2">
        <v>1074</v>
      </c>
      <c r="B2083" s="2" t="s">
        <v>1702</v>
      </c>
      <c r="C2083" s="2" t="s">
        <v>1703</v>
      </c>
      <c r="D2083" s="2" t="s">
        <v>315</v>
      </c>
      <c r="E2083" s="2" t="s">
        <v>1704</v>
      </c>
      <c r="F2083" s="2" t="s">
        <v>573</v>
      </c>
      <c r="G2083" s="2" t="s">
        <v>1705</v>
      </c>
      <c r="H2083" s="3" t="s">
        <v>8</v>
      </c>
      <c r="I2083" s="2" t="s">
        <v>319</v>
      </c>
      <c r="J2083" s="2" t="s">
        <v>338</v>
      </c>
      <c r="K2083" s="2" t="s">
        <v>34</v>
      </c>
      <c r="L2083" s="2" t="s">
        <v>34</v>
      </c>
      <c r="M2083" s="2">
        <v>1</v>
      </c>
      <c r="N2083" s="10" t="s">
        <v>875</v>
      </c>
    </row>
    <row r="2084" spans="1:14" x14ac:dyDescent="0.2">
      <c r="A2084" s="2">
        <v>1103</v>
      </c>
      <c r="B2084" s="2" t="s">
        <v>1689</v>
      </c>
      <c r="C2084" s="2" t="s">
        <v>1690</v>
      </c>
      <c r="D2084" s="2" t="s">
        <v>123</v>
      </c>
      <c r="E2084" s="2" t="s">
        <v>1691</v>
      </c>
      <c r="F2084" s="2" t="s">
        <v>1583</v>
      </c>
      <c r="G2084" s="2" t="s">
        <v>1692</v>
      </c>
      <c r="H2084" s="3" t="s">
        <v>8</v>
      </c>
      <c r="I2084" s="2" t="s">
        <v>319</v>
      </c>
      <c r="J2084" s="2" t="s">
        <v>536</v>
      </c>
      <c r="K2084" s="2" t="s">
        <v>34</v>
      </c>
      <c r="L2084" s="2" t="s">
        <v>34</v>
      </c>
      <c r="M2084" s="2">
        <v>1</v>
      </c>
      <c r="N2084" s="10" t="s">
        <v>875</v>
      </c>
    </row>
    <row r="2085" spans="1:14" x14ac:dyDescent="0.2">
      <c r="A2085" s="2">
        <v>1149</v>
      </c>
      <c r="B2085" s="2" t="s">
        <v>558</v>
      </c>
      <c r="C2085" s="2" t="s">
        <v>559</v>
      </c>
      <c r="D2085" s="2" t="s">
        <v>123</v>
      </c>
      <c r="E2085" s="2" t="s">
        <v>560</v>
      </c>
      <c r="F2085" s="2" t="s">
        <v>561</v>
      </c>
      <c r="G2085" s="2" t="s">
        <v>562</v>
      </c>
      <c r="H2085" s="3" t="s">
        <v>8</v>
      </c>
      <c r="I2085" s="2" t="s">
        <v>319</v>
      </c>
      <c r="J2085" s="2" t="s">
        <v>536</v>
      </c>
      <c r="K2085" s="2" t="s">
        <v>34</v>
      </c>
      <c r="L2085" s="2" t="s">
        <v>34</v>
      </c>
      <c r="M2085" s="2">
        <v>1</v>
      </c>
      <c r="N2085" s="10" t="s">
        <v>875</v>
      </c>
    </row>
    <row r="2086" spans="1:14" x14ac:dyDescent="0.2">
      <c r="A2086" s="2">
        <v>1164</v>
      </c>
      <c r="B2086" s="2" t="s">
        <v>1658</v>
      </c>
      <c r="C2086" s="2" t="s">
        <v>1659</v>
      </c>
      <c r="D2086" s="2" t="s">
        <v>48</v>
      </c>
      <c r="E2086" s="2" t="s">
        <v>1660</v>
      </c>
      <c r="F2086" s="2" t="s">
        <v>851</v>
      </c>
      <c r="G2086" s="2" t="s">
        <v>1661</v>
      </c>
      <c r="H2086" s="3" t="s">
        <v>8</v>
      </c>
      <c r="I2086" s="2" t="s">
        <v>367</v>
      </c>
      <c r="J2086" s="2" t="s">
        <v>338</v>
      </c>
      <c r="K2086" s="2" t="s">
        <v>34</v>
      </c>
      <c r="L2086" s="2" t="s">
        <v>34</v>
      </c>
      <c r="M2086" s="2">
        <v>1</v>
      </c>
      <c r="N2086" s="10" t="s">
        <v>875</v>
      </c>
    </row>
    <row r="2087" spans="1:14" x14ac:dyDescent="0.2">
      <c r="A2087" s="2">
        <v>1172</v>
      </c>
      <c r="B2087" s="2" t="s">
        <v>1654</v>
      </c>
      <c r="C2087" s="2" t="s">
        <v>1655</v>
      </c>
      <c r="D2087" s="2" t="s">
        <v>27</v>
      </c>
      <c r="E2087" s="2" t="s">
        <v>1656</v>
      </c>
      <c r="F2087" s="2" t="s">
        <v>1036</v>
      </c>
      <c r="G2087" s="2" t="s">
        <v>1657</v>
      </c>
      <c r="H2087" s="3" t="s">
        <v>8</v>
      </c>
      <c r="I2087" s="2" t="s">
        <v>31</v>
      </c>
      <c r="J2087" s="2" t="s">
        <v>338</v>
      </c>
      <c r="K2087" s="2" t="s">
        <v>34</v>
      </c>
      <c r="L2087" s="2" t="s">
        <v>34</v>
      </c>
      <c r="M2087" s="2">
        <v>1</v>
      </c>
      <c r="N2087" s="10" t="s">
        <v>875</v>
      </c>
    </row>
    <row r="2088" spans="1:14" x14ac:dyDescent="0.2">
      <c r="A2088" s="2">
        <v>1202</v>
      </c>
      <c r="B2088" s="2" t="s">
        <v>1625</v>
      </c>
      <c r="C2088" s="2" t="s">
        <v>1626</v>
      </c>
      <c r="D2088" s="2" t="s">
        <v>123</v>
      </c>
      <c r="E2088" s="2" t="s">
        <v>1627</v>
      </c>
      <c r="F2088" s="2" t="s">
        <v>607</v>
      </c>
      <c r="G2088" s="2" t="s">
        <v>1628</v>
      </c>
      <c r="H2088" s="3" t="s">
        <v>8</v>
      </c>
      <c r="I2088" s="2" t="s">
        <v>319</v>
      </c>
      <c r="J2088" s="2" t="s">
        <v>338</v>
      </c>
      <c r="K2088" s="2" t="s">
        <v>34</v>
      </c>
      <c r="L2088" s="2" t="s">
        <v>34</v>
      </c>
      <c r="M2088" s="2">
        <v>1</v>
      </c>
      <c r="N2088" s="10" t="s">
        <v>875</v>
      </c>
    </row>
    <row r="2089" spans="1:14" x14ac:dyDescent="0.2">
      <c r="A2089" s="2">
        <v>1211</v>
      </c>
      <c r="B2089" s="2" t="s">
        <v>1617</v>
      </c>
      <c r="C2089" s="2" t="s">
        <v>1618</v>
      </c>
      <c r="D2089" s="2" t="s">
        <v>123</v>
      </c>
      <c r="E2089" s="2" t="s">
        <v>1619</v>
      </c>
      <c r="F2089" s="2" t="s">
        <v>424</v>
      </c>
      <c r="G2089" s="2" t="s">
        <v>1620</v>
      </c>
      <c r="H2089" s="3" t="s">
        <v>8</v>
      </c>
      <c r="I2089" s="2" t="s">
        <v>319</v>
      </c>
      <c r="J2089" s="2" t="s">
        <v>338</v>
      </c>
      <c r="K2089" s="2" t="s">
        <v>34</v>
      </c>
      <c r="L2089" s="2" t="s">
        <v>34</v>
      </c>
      <c r="M2089" s="2">
        <v>1</v>
      </c>
      <c r="N2089" s="10" t="s">
        <v>875</v>
      </c>
    </row>
    <row r="2090" spans="1:14" x14ac:dyDescent="0.2">
      <c r="A2090" s="2">
        <v>1219</v>
      </c>
      <c r="B2090" s="2" t="s">
        <v>1613</v>
      </c>
      <c r="C2090" s="2" t="s">
        <v>1614</v>
      </c>
      <c r="D2090" s="2" t="s">
        <v>123</v>
      </c>
      <c r="E2090" s="2" t="s">
        <v>1615</v>
      </c>
      <c r="F2090" s="2" t="s">
        <v>424</v>
      </c>
      <c r="G2090" s="2" t="s">
        <v>1616</v>
      </c>
      <c r="H2090" s="3" t="s">
        <v>8</v>
      </c>
      <c r="I2090" s="2" t="s">
        <v>319</v>
      </c>
      <c r="J2090" s="2" t="s">
        <v>536</v>
      </c>
      <c r="K2090" s="2" t="s">
        <v>34</v>
      </c>
      <c r="L2090" s="2" t="s">
        <v>34</v>
      </c>
      <c r="M2090" s="2">
        <v>1</v>
      </c>
      <c r="N2090" s="10" t="s">
        <v>875</v>
      </c>
    </row>
    <row r="2091" spans="1:14" x14ac:dyDescent="0.2">
      <c r="A2091" s="2">
        <v>1285</v>
      </c>
      <c r="B2091" s="2" t="s">
        <v>1562</v>
      </c>
      <c r="C2091" s="2" t="s">
        <v>1563</v>
      </c>
      <c r="D2091" s="2" t="s">
        <v>123</v>
      </c>
      <c r="E2091" s="2" t="s">
        <v>1564</v>
      </c>
      <c r="F2091" s="2" t="s">
        <v>424</v>
      </c>
      <c r="G2091" s="2" t="s">
        <v>1565</v>
      </c>
      <c r="H2091" s="3" t="s">
        <v>8</v>
      </c>
      <c r="I2091" s="2" t="s">
        <v>319</v>
      </c>
      <c r="J2091" s="2" t="s">
        <v>536</v>
      </c>
      <c r="K2091" s="2" t="s">
        <v>34</v>
      </c>
      <c r="L2091" s="2" t="s">
        <v>34</v>
      </c>
      <c r="M2091" s="2">
        <v>1</v>
      </c>
      <c r="N2091" s="10" t="s">
        <v>875</v>
      </c>
    </row>
    <row r="2092" spans="1:14" x14ac:dyDescent="0.2">
      <c r="A2092" s="2">
        <v>1301</v>
      </c>
      <c r="B2092" s="2" t="s">
        <v>1554</v>
      </c>
      <c r="C2092" s="2" t="s">
        <v>1555</v>
      </c>
      <c r="D2092" s="2" t="s">
        <v>372</v>
      </c>
      <c r="E2092" s="2" t="s">
        <v>1556</v>
      </c>
      <c r="F2092" s="2" t="s">
        <v>374</v>
      </c>
      <c r="G2092" s="2" t="s">
        <v>1557</v>
      </c>
      <c r="H2092" s="3" t="s">
        <v>8</v>
      </c>
      <c r="I2092" s="2" t="s">
        <v>319</v>
      </c>
      <c r="J2092" s="2" t="s">
        <v>338</v>
      </c>
      <c r="K2092" s="2" t="s">
        <v>34</v>
      </c>
      <c r="L2092" s="2" t="s">
        <v>34</v>
      </c>
      <c r="M2092" s="2">
        <v>1</v>
      </c>
      <c r="N2092" s="10" t="s">
        <v>875</v>
      </c>
    </row>
    <row r="2093" spans="1:14" x14ac:dyDescent="0.2">
      <c r="A2093" s="2">
        <v>1308</v>
      </c>
      <c r="B2093" s="2" t="s">
        <v>1550</v>
      </c>
      <c r="C2093" s="2" t="s">
        <v>1551</v>
      </c>
      <c r="D2093" s="2" t="s">
        <v>48</v>
      </c>
      <c r="E2093" s="2" t="s">
        <v>1552</v>
      </c>
      <c r="F2093" s="2" t="s">
        <v>1479</v>
      </c>
      <c r="G2093" s="2" t="s">
        <v>1553</v>
      </c>
      <c r="H2093" s="3" t="s">
        <v>8</v>
      </c>
      <c r="I2093" s="2" t="s">
        <v>367</v>
      </c>
      <c r="J2093" s="2" t="s">
        <v>338</v>
      </c>
      <c r="K2093" s="2" t="s">
        <v>34</v>
      </c>
      <c r="L2093" s="2" t="s">
        <v>34</v>
      </c>
      <c r="M2093" s="2">
        <v>1</v>
      </c>
      <c r="N2093" s="10" t="s">
        <v>875</v>
      </c>
    </row>
    <row r="2094" spans="1:14" x14ac:dyDescent="0.2">
      <c r="A2094" s="2">
        <v>1324</v>
      </c>
      <c r="B2094" s="2" t="s">
        <v>1550</v>
      </c>
      <c r="C2094" s="2" t="s">
        <v>1551</v>
      </c>
      <c r="D2094" s="2" t="s">
        <v>48</v>
      </c>
      <c r="E2094" s="2" t="s">
        <v>1552</v>
      </c>
      <c r="F2094" s="2" t="s">
        <v>1479</v>
      </c>
      <c r="G2094" s="2" t="s">
        <v>1553</v>
      </c>
      <c r="H2094" s="3" t="s">
        <v>8</v>
      </c>
      <c r="I2094" s="2" t="s">
        <v>367</v>
      </c>
      <c r="J2094" s="2" t="s">
        <v>338</v>
      </c>
      <c r="K2094" s="2" t="s">
        <v>34</v>
      </c>
      <c r="L2094" s="2" t="s">
        <v>34</v>
      </c>
      <c r="M2094" s="2">
        <v>1</v>
      </c>
      <c r="N2094" s="10" t="s">
        <v>875</v>
      </c>
    </row>
    <row r="2095" spans="1:14" x14ac:dyDescent="0.2">
      <c r="A2095" s="2">
        <v>1343</v>
      </c>
      <c r="B2095" s="2" t="s">
        <v>1537</v>
      </c>
      <c r="C2095" s="2" t="s">
        <v>1538</v>
      </c>
      <c r="D2095" s="2" t="s">
        <v>27</v>
      </c>
      <c r="E2095" s="2" t="s">
        <v>1539</v>
      </c>
      <c r="F2095" s="2" t="s">
        <v>1540</v>
      </c>
      <c r="G2095" s="2" t="s">
        <v>1541</v>
      </c>
      <c r="H2095" s="3" t="s">
        <v>8</v>
      </c>
      <c r="I2095" s="2" t="s">
        <v>31</v>
      </c>
      <c r="J2095" s="2" t="s">
        <v>338</v>
      </c>
      <c r="K2095" s="2" t="s">
        <v>34</v>
      </c>
      <c r="L2095" s="2" t="s">
        <v>34</v>
      </c>
      <c r="M2095" s="2">
        <v>1</v>
      </c>
      <c r="N2095" s="10" t="s">
        <v>875</v>
      </c>
    </row>
    <row r="2096" spans="1:14" x14ac:dyDescent="0.2">
      <c r="A2096" s="2">
        <v>1367</v>
      </c>
      <c r="B2096" s="2" t="s">
        <v>1523</v>
      </c>
      <c r="C2096" s="2" t="s">
        <v>1524</v>
      </c>
      <c r="D2096" s="2" t="s">
        <v>48</v>
      </c>
      <c r="E2096" s="2" t="s">
        <v>1525</v>
      </c>
      <c r="F2096" s="2" t="s">
        <v>1267</v>
      </c>
      <c r="G2096" s="2" t="s">
        <v>1526</v>
      </c>
      <c r="H2096" s="3" t="s">
        <v>8</v>
      </c>
      <c r="I2096" s="2" t="s">
        <v>367</v>
      </c>
      <c r="J2096" s="2" t="s">
        <v>338</v>
      </c>
      <c r="K2096" s="2" t="s">
        <v>34</v>
      </c>
      <c r="L2096" s="2" t="s">
        <v>34</v>
      </c>
      <c r="M2096" s="2">
        <v>1</v>
      </c>
      <c r="N2096" s="10" t="s">
        <v>875</v>
      </c>
    </row>
    <row r="2097" spans="1:14" x14ac:dyDescent="0.2">
      <c r="A2097" s="2">
        <v>1376</v>
      </c>
      <c r="B2097" s="2" t="s">
        <v>1519</v>
      </c>
      <c r="C2097" s="2" t="s">
        <v>1520</v>
      </c>
      <c r="D2097" s="2" t="s">
        <v>48</v>
      </c>
      <c r="E2097" s="2" t="s">
        <v>1521</v>
      </c>
      <c r="F2097" s="2" t="s">
        <v>1160</v>
      </c>
      <c r="G2097" s="2" t="s">
        <v>1522</v>
      </c>
      <c r="H2097" s="3" t="s">
        <v>8</v>
      </c>
      <c r="I2097" s="2" t="s">
        <v>319</v>
      </c>
      <c r="J2097" s="2" t="s">
        <v>338</v>
      </c>
      <c r="K2097" s="2" t="s">
        <v>34</v>
      </c>
      <c r="L2097" s="2" t="s">
        <v>34</v>
      </c>
      <c r="M2097" s="2">
        <v>1</v>
      </c>
      <c r="N2097" s="10" t="s">
        <v>875</v>
      </c>
    </row>
    <row r="2098" spans="1:14" x14ac:dyDescent="0.2">
      <c r="A2098" s="2">
        <v>1406</v>
      </c>
      <c r="B2098" s="2" t="s">
        <v>537</v>
      </c>
      <c r="C2098" s="2" t="s">
        <v>538</v>
      </c>
      <c r="D2098" s="2" t="s">
        <v>123</v>
      </c>
      <c r="E2098" s="2" t="s">
        <v>539</v>
      </c>
      <c r="F2098" s="2" t="s">
        <v>424</v>
      </c>
      <c r="G2098" s="2" t="s">
        <v>540</v>
      </c>
      <c r="H2098" s="3" t="s">
        <v>8</v>
      </c>
      <c r="I2098" s="2" t="s">
        <v>319</v>
      </c>
      <c r="J2098" s="2" t="s">
        <v>536</v>
      </c>
      <c r="K2098" s="2" t="s">
        <v>34</v>
      </c>
      <c r="L2098" s="2" t="s">
        <v>34</v>
      </c>
      <c r="M2098" s="2">
        <v>1</v>
      </c>
      <c r="N2098" s="10" t="s">
        <v>875</v>
      </c>
    </row>
    <row r="2099" spans="1:14" x14ac:dyDescent="0.2">
      <c r="A2099" s="2">
        <v>1421</v>
      </c>
      <c r="B2099" s="2" t="s">
        <v>531</v>
      </c>
      <c r="C2099" s="2" t="s">
        <v>532</v>
      </c>
      <c r="D2099" s="2" t="s">
        <v>187</v>
      </c>
      <c r="E2099" s="2" t="s">
        <v>533</v>
      </c>
      <c r="F2099" s="2" t="s">
        <v>292</v>
      </c>
      <c r="G2099" s="2" t="s">
        <v>534</v>
      </c>
      <c r="H2099" s="3" t="s">
        <v>8</v>
      </c>
      <c r="I2099" s="2" t="s">
        <v>367</v>
      </c>
      <c r="J2099" s="2" t="s">
        <v>536</v>
      </c>
      <c r="K2099" s="2" t="s">
        <v>34</v>
      </c>
      <c r="L2099" s="2" t="s">
        <v>34</v>
      </c>
      <c r="M2099" s="2">
        <v>1</v>
      </c>
      <c r="N2099" s="2" t="s">
        <v>21</v>
      </c>
    </row>
    <row r="2100" spans="1:14" x14ac:dyDescent="0.2">
      <c r="A2100" s="2">
        <v>1460</v>
      </c>
      <c r="B2100" s="2" t="s">
        <v>522</v>
      </c>
      <c r="C2100" s="2" t="s">
        <v>523</v>
      </c>
      <c r="D2100" s="2" t="s">
        <v>123</v>
      </c>
      <c r="E2100" s="2" t="s">
        <v>524</v>
      </c>
      <c r="F2100" s="2" t="s">
        <v>325</v>
      </c>
      <c r="G2100" s="2" t="s">
        <v>525</v>
      </c>
      <c r="H2100" s="3" t="s">
        <v>8</v>
      </c>
      <c r="I2100" s="2" t="s">
        <v>319</v>
      </c>
      <c r="J2100" s="2" t="s">
        <v>536</v>
      </c>
      <c r="K2100" s="2" t="s">
        <v>34</v>
      </c>
      <c r="L2100" s="2" t="s">
        <v>34</v>
      </c>
      <c r="M2100" s="2">
        <v>1</v>
      </c>
      <c r="N2100" s="10" t="s">
        <v>875</v>
      </c>
    </row>
    <row r="2101" spans="1:14" x14ac:dyDescent="0.2">
      <c r="A2101" s="2">
        <v>1524</v>
      </c>
      <c r="B2101" s="2" t="s">
        <v>510</v>
      </c>
      <c r="C2101" s="2" t="s">
        <v>511</v>
      </c>
      <c r="D2101" s="2" t="s">
        <v>48</v>
      </c>
      <c r="E2101" s="2" t="s">
        <v>503</v>
      </c>
      <c r="F2101" s="2" t="s">
        <v>132</v>
      </c>
      <c r="G2101" s="2" t="s">
        <v>512</v>
      </c>
      <c r="H2101" s="3" t="s">
        <v>8</v>
      </c>
      <c r="I2101" s="2" t="s">
        <v>85</v>
      </c>
      <c r="J2101" s="2" t="s">
        <v>338</v>
      </c>
      <c r="K2101" s="2" t="s">
        <v>34</v>
      </c>
      <c r="L2101" s="2" t="s">
        <v>34</v>
      </c>
      <c r="M2101" s="2">
        <v>1</v>
      </c>
      <c r="N2101" s="10" t="s">
        <v>875</v>
      </c>
    </row>
    <row r="2102" spans="1:14" x14ac:dyDescent="0.2">
      <c r="A2102" s="2">
        <v>1559</v>
      </c>
      <c r="B2102" s="2" t="s">
        <v>1449</v>
      </c>
      <c r="C2102" s="2" t="s">
        <v>1450</v>
      </c>
      <c r="D2102" s="2" t="s">
        <v>48</v>
      </c>
      <c r="E2102" s="2" t="s">
        <v>503</v>
      </c>
      <c r="F2102" s="2" t="s">
        <v>132</v>
      </c>
      <c r="G2102" s="2" t="s">
        <v>1451</v>
      </c>
      <c r="H2102" s="3" t="s">
        <v>8</v>
      </c>
      <c r="I2102" s="2" t="s">
        <v>85</v>
      </c>
      <c r="J2102" s="2" t="s">
        <v>338</v>
      </c>
      <c r="K2102" s="2" t="s">
        <v>34</v>
      </c>
      <c r="L2102" s="2" t="s">
        <v>34</v>
      </c>
      <c r="M2102" s="2">
        <v>1</v>
      </c>
      <c r="N2102" s="10" t="s">
        <v>875</v>
      </c>
    </row>
    <row r="2103" spans="1:14" x14ac:dyDescent="0.2">
      <c r="A2103" s="2">
        <v>1568</v>
      </c>
      <c r="B2103" s="2" t="s">
        <v>1446</v>
      </c>
      <c r="C2103" s="2" t="s">
        <v>1447</v>
      </c>
      <c r="D2103" s="2" t="s">
        <v>48</v>
      </c>
      <c r="E2103" s="2" t="s">
        <v>503</v>
      </c>
      <c r="F2103" s="2" t="s">
        <v>132</v>
      </c>
      <c r="G2103" s="2" t="s">
        <v>1448</v>
      </c>
      <c r="H2103" s="3" t="s">
        <v>8</v>
      </c>
      <c r="I2103" s="2" t="s">
        <v>85</v>
      </c>
      <c r="J2103" s="2" t="s">
        <v>338</v>
      </c>
      <c r="K2103" s="2" t="s">
        <v>34</v>
      </c>
      <c r="L2103" s="2" t="s">
        <v>34</v>
      </c>
      <c r="M2103" s="2">
        <v>1</v>
      </c>
      <c r="N2103" s="10" t="s">
        <v>875</v>
      </c>
    </row>
    <row r="2104" spans="1:14" x14ac:dyDescent="0.2">
      <c r="A2104" s="2">
        <v>1622</v>
      </c>
      <c r="B2104" s="2" t="s">
        <v>1414</v>
      </c>
      <c r="C2104" s="2" t="s">
        <v>1415</v>
      </c>
      <c r="D2104" s="2" t="s">
        <v>123</v>
      </c>
      <c r="E2104" s="2" t="s">
        <v>1416</v>
      </c>
      <c r="F2104" s="2" t="s">
        <v>1417</v>
      </c>
      <c r="G2104" s="2" t="s">
        <v>1418</v>
      </c>
      <c r="H2104" s="3" t="s">
        <v>8</v>
      </c>
      <c r="I2104" s="2" t="s">
        <v>319</v>
      </c>
      <c r="J2104" s="2" t="s">
        <v>338</v>
      </c>
      <c r="K2104" s="2" t="s">
        <v>34</v>
      </c>
      <c r="L2104" s="2" t="s">
        <v>34</v>
      </c>
      <c r="M2104" s="2">
        <v>1</v>
      </c>
      <c r="N2104" s="10" t="s">
        <v>875</v>
      </c>
    </row>
    <row r="2105" spans="1:14" x14ac:dyDescent="0.2">
      <c r="A2105" s="2">
        <v>1669</v>
      </c>
      <c r="B2105" s="2" t="s">
        <v>1385</v>
      </c>
      <c r="C2105" s="2" t="s">
        <v>1386</v>
      </c>
      <c r="D2105" s="2" t="s">
        <v>48</v>
      </c>
      <c r="E2105" s="2" t="s">
        <v>1387</v>
      </c>
      <c r="F2105" s="2" t="s">
        <v>100</v>
      </c>
      <c r="G2105" s="2" t="s">
        <v>1388</v>
      </c>
      <c r="H2105" s="3" t="s">
        <v>8</v>
      </c>
      <c r="I2105" s="2" t="s">
        <v>85</v>
      </c>
      <c r="J2105" s="2" t="s">
        <v>338</v>
      </c>
      <c r="K2105" s="2" t="s">
        <v>34</v>
      </c>
      <c r="L2105" s="2" t="s">
        <v>34</v>
      </c>
      <c r="M2105" s="2">
        <v>1</v>
      </c>
      <c r="N2105" s="10" t="s">
        <v>875</v>
      </c>
    </row>
    <row r="2106" spans="1:14" x14ac:dyDescent="0.2">
      <c r="A2106" s="2">
        <v>1717</v>
      </c>
      <c r="B2106" s="2" t="s">
        <v>434</v>
      </c>
      <c r="C2106" s="2" t="s">
        <v>435</v>
      </c>
      <c r="D2106" s="2" t="s">
        <v>81</v>
      </c>
      <c r="E2106" s="2" t="s">
        <v>436</v>
      </c>
      <c r="F2106" s="2" t="s">
        <v>424</v>
      </c>
      <c r="G2106" s="2" t="s">
        <v>437</v>
      </c>
      <c r="H2106" s="3" t="s">
        <v>8</v>
      </c>
      <c r="I2106" s="2" t="s">
        <v>319</v>
      </c>
      <c r="J2106" s="2" t="s">
        <v>338</v>
      </c>
      <c r="K2106" s="2" t="s">
        <v>34</v>
      </c>
      <c r="L2106" s="2" t="s">
        <v>34</v>
      </c>
      <c r="M2106" s="2">
        <v>1</v>
      </c>
      <c r="N2106" s="10" t="s">
        <v>875</v>
      </c>
    </row>
    <row r="2107" spans="1:14" x14ac:dyDescent="0.2">
      <c r="A2107" s="2">
        <v>1807</v>
      </c>
      <c r="B2107" s="2" t="s">
        <v>1336</v>
      </c>
      <c r="C2107" s="2" t="s">
        <v>1337</v>
      </c>
      <c r="D2107" s="2" t="s">
        <v>123</v>
      </c>
      <c r="E2107" s="2" t="s">
        <v>1338</v>
      </c>
      <c r="F2107" s="2" t="s">
        <v>607</v>
      </c>
      <c r="G2107" s="2" t="s">
        <v>1339</v>
      </c>
      <c r="H2107" s="3" t="s">
        <v>8</v>
      </c>
      <c r="I2107" s="2" t="s">
        <v>319</v>
      </c>
      <c r="J2107" s="2" t="s">
        <v>536</v>
      </c>
      <c r="K2107" s="2" t="s">
        <v>34</v>
      </c>
      <c r="L2107" s="2" t="s">
        <v>34</v>
      </c>
      <c r="M2107" s="2">
        <v>1</v>
      </c>
      <c r="N2107" s="10" t="s">
        <v>875</v>
      </c>
    </row>
    <row r="2108" spans="1:14" x14ac:dyDescent="0.2">
      <c r="A2108" s="2">
        <v>1824</v>
      </c>
      <c r="B2108" s="2" t="s">
        <v>414</v>
      </c>
      <c r="C2108" s="2" t="s">
        <v>415</v>
      </c>
      <c r="D2108" s="2" t="s">
        <v>123</v>
      </c>
      <c r="E2108" s="2" t="s">
        <v>416</v>
      </c>
      <c r="F2108" s="2" t="s">
        <v>325</v>
      </c>
      <c r="G2108" s="2" t="s">
        <v>417</v>
      </c>
      <c r="H2108" s="3" t="s">
        <v>8</v>
      </c>
      <c r="I2108" s="2" t="s">
        <v>319</v>
      </c>
      <c r="J2108" s="2" t="s">
        <v>536</v>
      </c>
      <c r="K2108" s="2" t="s">
        <v>34</v>
      </c>
      <c r="L2108" s="2" t="s">
        <v>34</v>
      </c>
      <c r="M2108" s="2">
        <v>1</v>
      </c>
      <c r="N2108" s="10" t="s">
        <v>875</v>
      </c>
    </row>
    <row r="2109" spans="1:14" x14ac:dyDescent="0.2">
      <c r="A2109" s="2">
        <v>1849</v>
      </c>
      <c r="B2109" s="2" t="s">
        <v>1324</v>
      </c>
      <c r="C2109" s="2" t="s">
        <v>1325</v>
      </c>
      <c r="D2109" s="2" t="s">
        <v>123</v>
      </c>
      <c r="E2109" s="2" t="s">
        <v>1326</v>
      </c>
      <c r="F2109" s="2" t="s">
        <v>325</v>
      </c>
      <c r="G2109" s="2" t="s">
        <v>1327</v>
      </c>
      <c r="H2109" s="3" t="s">
        <v>8</v>
      </c>
      <c r="I2109" s="2" t="s">
        <v>319</v>
      </c>
      <c r="J2109" s="2" t="s">
        <v>338</v>
      </c>
      <c r="K2109" s="2" t="s">
        <v>34</v>
      </c>
      <c r="L2109" s="2" t="s">
        <v>34</v>
      </c>
      <c r="M2109" s="2">
        <v>1</v>
      </c>
      <c r="N2109" s="10" t="s">
        <v>875</v>
      </c>
    </row>
    <row r="2110" spans="1:14" x14ac:dyDescent="0.2">
      <c r="A2110" s="2">
        <v>1866</v>
      </c>
      <c r="B2110" s="2" t="s">
        <v>1320</v>
      </c>
      <c r="C2110" s="2" t="s">
        <v>1321</v>
      </c>
      <c r="D2110" s="2" t="s">
        <v>123</v>
      </c>
      <c r="E2110" s="2" t="s">
        <v>1322</v>
      </c>
      <c r="F2110" s="2" t="s">
        <v>325</v>
      </c>
      <c r="G2110" s="2" t="s">
        <v>1323</v>
      </c>
      <c r="H2110" s="3" t="s">
        <v>8</v>
      </c>
      <c r="I2110" s="2" t="s">
        <v>319</v>
      </c>
      <c r="J2110" s="2" t="s">
        <v>536</v>
      </c>
      <c r="K2110" s="2" t="s">
        <v>34</v>
      </c>
      <c r="L2110" s="2" t="s">
        <v>34</v>
      </c>
      <c r="M2110" s="2">
        <v>1</v>
      </c>
      <c r="N2110" s="10" t="s">
        <v>875</v>
      </c>
    </row>
    <row r="2111" spans="1:14" x14ac:dyDescent="0.2">
      <c r="A2111" s="2">
        <v>1885</v>
      </c>
      <c r="B2111" s="2" t="s">
        <v>1310</v>
      </c>
      <c r="C2111" s="2" t="s">
        <v>1311</v>
      </c>
      <c r="D2111" s="2" t="s">
        <v>123</v>
      </c>
      <c r="E2111" s="2" t="s">
        <v>1312</v>
      </c>
      <c r="F2111" s="2" t="s">
        <v>424</v>
      </c>
      <c r="G2111" s="2" t="s">
        <v>1313</v>
      </c>
      <c r="H2111" s="3" t="s">
        <v>8</v>
      </c>
      <c r="I2111" s="2" t="s">
        <v>319</v>
      </c>
      <c r="J2111" s="2" t="s">
        <v>536</v>
      </c>
      <c r="K2111" s="2" t="s">
        <v>34</v>
      </c>
      <c r="L2111" s="2" t="s">
        <v>34</v>
      </c>
      <c r="M2111" s="2">
        <v>1</v>
      </c>
      <c r="N2111" s="10" t="s">
        <v>875</v>
      </c>
    </row>
    <row r="2112" spans="1:14" x14ac:dyDescent="0.2">
      <c r="A2112" s="2">
        <v>1914</v>
      </c>
      <c r="B2112" s="2" t="s">
        <v>390</v>
      </c>
      <c r="C2112" s="2" t="s">
        <v>391</v>
      </c>
      <c r="D2112" s="2" t="s">
        <v>27</v>
      </c>
      <c r="E2112" s="2" t="s">
        <v>392</v>
      </c>
      <c r="F2112" s="2" t="s">
        <v>393</v>
      </c>
      <c r="G2112" s="2" t="s">
        <v>394</v>
      </c>
      <c r="H2112" s="3" t="s">
        <v>8</v>
      </c>
      <c r="I2112" s="2" t="s">
        <v>31</v>
      </c>
      <c r="J2112" s="2" t="s">
        <v>338</v>
      </c>
      <c r="K2112" s="2" t="s">
        <v>34</v>
      </c>
      <c r="L2112" s="2" t="s">
        <v>34</v>
      </c>
      <c r="M2112" s="2">
        <v>1</v>
      </c>
      <c r="N2112" s="10" t="s">
        <v>875</v>
      </c>
    </row>
    <row r="2113" spans="1:14" x14ac:dyDescent="0.2">
      <c r="A2113" s="2">
        <v>1928</v>
      </c>
      <c r="B2113" s="2" t="s">
        <v>385</v>
      </c>
      <c r="C2113" s="2" t="s">
        <v>386</v>
      </c>
      <c r="D2113" s="2" t="s">
        <v>39</v>
      </c>
      <c r="E2113" s="2" t="s">
        <v>387</v>
      </c>
      <c r="F2113" s="2" t="s">
        <v>388</v>
      </c>
      <c r="G2113" s="2" t="s">
        <v>389</v>
      </c>
      <c r="H2113" s="3" t="s">
        <v>8</v>
      </c>
      <c r="I2113" s="2" t="s">
        <v>43</v>
      </c>
      <c r="J2113" s="2" t="s">
        <v>338</v>
      </c>
      <c r="K2113" s="2" t="s">
        <v>34</v>
      </c>
      <c r="L2113" s="2" t="s">
        <v>34</v>
      </c>
      <c r="M2113" s="2">
        <v>1</v>
      </c>
      <c r="N2113" s="2" t="s">
        <v>21</v>
      </c>
    </row>
    <row r="2114" spans="1:14" x14ac:dyDescent="0.2">
      <c r="A2114" s="2">
        <v>1947</v>
      </c>
      <c r="B2114" s="2" t="s">
        <v>1277</v>
      </c>
      <c r="C2114" s="2" t="s">
        <v>1278</v>
      </c>
      <c r="D2114" s="2" t="s">
        <v>48</v>
      </c>
      <c r="E2114" s="2" t="s">
        <v>1279</v>
      </c>
      <c r="F2114" s="2" t="s">
        <v>578</v>
      </c>
      <c r="G2114" s="2" t="s">
        <v>1280</v>
      </c>
      <c r="H2114" s="3" t="s">
        <v>8</v>
      </c>
      <c r="I2114" s="2" t="s">
        <v>367</v>
      </c>
      <c r="J2114" s="2" t="s">
        <v>338</v>
      </c>
      <c r="K2114" s="2" t="s">
        <v>34</v>
      </c>
      <c r="L2114" s="2" t="s">
        <v>34</v>
      </c>
      <c r="M2114" s="2">
        <v>1</v>
      </c>
      <c r="N2114" s="10" t="s">
        <v>875</v>
      </c>
    </row>
    <row r="2115" spans="1:14" x14ac:dyDescent="0.2">
      <c r="A2115" s="2">
        <v>1970</v>
      </c>
      <c r="B2115" s="2" t="s">
        <v>1264</v>
      </c>
      <c r="C2115" s="2" t="s">
        <v>1265</v>
      </c>
      <c r="D2115" s="2" t="s">
        <v>48</v>
      </c>
      <c r="E2115" s="2" t="s">
        <v>1266</v>
      </c>
      <c r="F2115" s="2" t="s">
        <v>1267</v>
      </c>
      <c r="G2115" s="2" t="s">
        <v>1268</v>
      </c>
      <c r="H2115" s="3" t="s">
        <v>8</v>
      </c>
      <c r="I2115" s="2" t="s">
        <v>367</v>
      </c>
      <c r="J2115" s="2" t="s">
        <v>338</v>
      </c>
      <c r="K2115" s="2" t="s">
        <v>34</v>
      </c>
      <c r="L2115" s="2" t="s">
        <v>34</v>
      </c>
      <c r="M2115" s="2">
        <v>1</v>
      </c>
      <c r="N2115" s="10" t="s">
        <v>875</v>
      </c>
    </row>
    <row r="2116" spans="1:14" x14ac:dyDescent="0.2">
      <c r="A2116" s="2">
        <v>1997</v>
      </c>
      <c r="B2116" s="2" t="s">
        <v>334</v>
      </c>
      <c r="C2116" s="2" t="s">
        <v>335</v>
      </c>
      <c r="D2116" s="2" t="s">
        <v>187</v>
      </c>
      <c r="E2116" s="2" t="s">
        <v>336</v>
      </c>
      <c r="F2116" s="2" t="s">
        <v>331</v>
      </c>
      <c r="G2116" s="2" t="s">
        <v>337</v>
      </c>
      <c r="H2116" s="3" t="s">
        <v>8</v>
      </c>
      <c r="I2116" s="2" t="s">
        <v>249</v>
      </c>
      <c r="J2116" s="2" t="s">
        <v>338</v>
      </c>
      <c r="K2116" s="2" t="s">
        <v>34</v>
      </c>
      <c r="L2116" s="2" t="s">
        <v>34</v>
      </c>
      <c r="M2116" s="2">
        <v>1</v>
      </c>
      <c r="N2116" s="2" t="s">
        <v>21</v>
      </c>
    </row>
    <row r="2117" spans="1:14" x14ac:dyDescent="0.2">
      <c r="A2117" s="2">
        <v>2031</v>
      </c>
      <c r="B2117" s="2" t="s">
        <v>313</v>
      </c>
      <c r="C2117" s="2" t="s">
        <v>314</v>
      </c>
      <c r="D2117" s="2" t="s">
        <v>315</v>
      </c>
      <c r="E2117" s="2" t="s">
        <v>316</v>
      </c>
      <c r="F2117" s="2" t="s">
        <v>317</v>
      </c>
      <c r="G2117" s="2" t="s">
        <v>318</v>
      </c>
      <c r="H2117" s="3" t="s">
        <v>8</v>
      </c>
      <c r="I2117" s="2" t="s">
        <v>319</v>
      </c>
      <c r="J2117" s="2" t="s">
        <v>338</v>
      </c>
      <c r="K2117" s="2" t="s">
        <v>34</v>
      </c>
      <c r="L2117" s="2" t="s">
        <v>34</v>
      </c>
      <c r="M2117" s="2">
        <v>1</v>
      </c>
      <c r="N2117" s="10" t="s">
        <v>875</v>
      </c>
    </row>
    <row r="2118" spans="1:14" x14ac:dyDescent="0.2">
      <c r="A2118" s="2">
        <v>2058</v>
      </c>
      <c r="B2118" s="2" t="s">
        <v>1230</v>
      </c>
      <c r="C2118" s="2" t="s">
        <v>1231</v>
      </c>
      <c r="D2118" s="2" t="s">
        <v>123</v>
      </c>
      <c r="E2118" s="2" t="s">
        <v>1232</v>
      </c>
      <c r="F2118" s="2" t="s">
        <v>424</v>
      </c>
      <c r="G2118" s="2" t="s">
        <v>1233</v>
      </c>
      <c r="H2118" s="3" t="s">
        <v>8</v>
      </c>
      <c r="I2118" s="2" t="s">
        <v>319</v>
      </c>
      <c r="J2118" s="2" t="s">
        <v>338</v>
      </c>
      <c r="K2118" s="2" t="s">
        <v>34</v>
      </c>
      <c r="L2118" s="2" t="s">
        <v>34</v>
      </c>
      <c r="M2118" s="2">
        <v>1</v>
      </c>
      <c r="N2118" s="10" t="s">
        <v>875</v>
      </c>
    </row>
    <row r="2119" spans="1:14" x14ac:dyDescent="0.2">
      <c r="A2119" s="2">
        <v>2119</v>
      </c>
      <c r="B2119" s="2" t="s">
        <v>1180</v>
      </c>
      <c r="C2119" s="2" t="s">
        <v>1181</v>
      </c>
      <c r="D2119" s="2" t="s">
        <v>123</v>
      </c>
      <c r="E2119" s="2" t="s">
        <v>1182</v>
      </c>
      <c r="F2119" s="2" t="s">
        <v>325</v>
      </c>
      <c r="G2119" s="2" t="s">
        <v>1183</v>
      </c>
      <c r="H2119" s="3" t="s">
        <v>8</v>
      </c>
      <c r="I2119" s="2" t="s">
        <v>319</v>
      </c>
      <c r="J2119" s="2" t="s">
        <v>338</v>
      </c>
      <c r="K2119" s="2" t="s">
        <v>34</v>
      </c>
      <c r="L2119" s="2" t="s">
        <v>34</v>
      </c>
      <c r="M2119" s="2">
        <v>1</v>
      </c>
      <c r="N2119" s="10" t="s">
        <v>875</v>
      </c>
    </row>
    <row r="2120" spans="1:14" x14ac:dyDescent="0.2">
      <c r="A2120" s="2">
        <v>2213</v>
      </c>
      <c r="B2120" s="2" t="s">
        <v>216</v>
      </c>
      <c r="C2120" s="2" t="s">
        <v>217</v>
      </c>
      <c r="D2120" s="2" t="s">
        <v>67</v>
      </c>
      <c r="E2120" s="2" t="s">
        <v>218</v>
      </c>
      <c r="F2120" s="2" t="s">
        <v>219</v>
      </c>
      <c r="G2120" s="2" t="s">
        <v>220</v>
      </c>
      <c r="H2120" s="3" t="s">
        <v>8</v>
      </c>
      <c r="I2120" s="2" t="s">
        <v>71</v>
      </c>
      <c r="J2120" s="2" t="s">
        <v>338</v>
      </c>
      <c r="K2120" s="2" t="s">
        <v>34</v>
      </c>
      <c r="L2120" s="2" t="s">
        <v>34</v>
      </c>
      <c r="M2120" s="2">
        <v>1</v>
      </c>
      <c r="N2120" s="10" t="s">
        <v>875</v>
      </c>
    </row>
    <row r="2121" spans="1:14" x14ac:dyDescent="0.2">
      <c r="A2121" s="2">
        <v>2286</v>
      </c>
      <c r="B2121" s="2" t="s">
        <v>159</v>
      </c>
      <c r="C2121" s="2" t="s">
        <v>160</v>
      </c>
      <c r="D2121" s="2" t="s">
        <v>39</v>
      </c>
      <c r="E2121" s="2" t="s">
        <v>161</v>
      </c>
      <c r="F2121" s="2" t="s">
        <v>41</v>
      </c>
      <c r="G2121" s="2" t="s">
        <v>162</v>
      </c>
      <c r="H2121" s="3" t="s">
        <v>8</v>
      </c>
      <c r="I2121" s="2" t="s">
        <v>43</v>
      </c>
      <c r="J2121" s="2" t="s">
        <v>164</v>
      </c>
      <c r="K2121" s="2" t="s">
        <v>34</v>
      </c>
      <c r="L2121" s="2" t="s">
        <v>34</v>
      </c>
      <c r="M2121" s="2">
        <v>1</v>
      </c>
      <c r="N2121" s="2" t="s">
        <v>21</v>
      </c>
    </row>
    <row r="2122" spans="1:14" x14ac:dyDescent="0.2">
      <c r="A2122" s="2">
        <v>2320</v>
      </c>
      <c r="B2122" s="2" t="s">
        <v>129</v>
      </c>
      <c r="C2122" s="2" t="s">
        <v>130</v>
      </c>
      <c r="D2122" s="2" t="s">
        <v>48</v>
      </c>
      <c r="E2122" s="2" t="s">
        <v>131</v>
      </c>
      <c r="F2122" s="2" t="s">
        <v>132</v>
      </c>
      <c r="G2122" s="2" t="s">
        <v>133</v>
      </c>
      <c r="H2122" s="3" t="s">
        <v>8</v>
      </c>
      <c r="I2122" s="2" t="s">
        <v>85</v>
      </c>
      <c r="J2122" s="2" t="s">
        <v>338</v>
      </c>
      <c r="K2122" s="2" t="s">
        <v>34</v>
      </c>
      <c r="L2122" s="2" t="s">
        <v>34</v>
      </c>
      <c r="M2122" s="2">
        <v>1</v>
      </c>
      <c r="N2122" s="10" t="s">
        <v>875</v>
      </c>
    </row>
    <row r="2123" spans="1:14" x14ac:dyDescent="0.2">
      <c r="A2123" s="2">
        <v>2331</v>
      </c>
      <c r="B2123" s="2" t="s">
        <v>1058</v>
      </c>
      <c r="C2123" s="2" t="s">
        <v>1059</v>
      </c>
      <c r="D2123" s="2" t="s">
        <v>27</v>
      </c>
      <c r="E2123" s="2" t="s">
        <v>1060</v>
      </c>
      <c r="F2123" s="2" t="s">
        <v>275</v>
      </c>
      <c r="G2123" s="2" t="s">
        <v>1061</v>
      </c>
      <c r="H2123" s="3" t="s">
        <v>8</v>
      </c>
      <c r="I2123" s="2" t="s">
        <v>31</v>
      </c>
      <c r="J2123" s="2" t="s">
        <v>338</v>
      </c>
      <c r="K2123" s="2" t="s">
        <v>34</v>
      </c>
      <c r="L2123" s="2" t="s">
        <v>34</v>
      </c>
      <c r="M2123" s="2">
        <v>1</v>
      </c>
      <c r="N2123" s="10" t="s">
        <v>875</v>
      </c>
    </row>
    <row r="2124" spans="1:14" x14ac:dyDescent="0.2">
      <c r="A2124" s="2">
        <v>2339</v>
      </c>
      <c r="B2124" s="2" t="s">
        <v>121</v>
      </c>
      <c r="C2124" s="2" t="s">
        <v>122</v>
      </c>
      <c r="D2124" s="2" t="s">
        <v>123</v>
      </c>
      <c r="E2124" s="2" t="s">
        <v>124</v>
      </c>
      <c r="F2124" s="2" t="s">
        <v>125</v>
      </c>
      <c r="G2124" s="2" t="s">
        <v>126</v>
      </c>
      <c r="H2124" s="3" t="s">
        <v>8</v>
      </c>
      <c r="I2124" s="2" t="s">
        <v>85</v>
      </c>
      <c r="J2124" s="2" t="s">
        <v>1046</v>
      </c>
      <c r="K2124" s="2" t="s">
        <v>34</v>
      </c>
      <c r="L2124" s="2" t="s">
        <v>34</v>
      </c>
      <c r="M2124" s="2">
        <v>1</v>
      </c>
      <c r="N2124" s="10" t="s">
        <v>875</v>
      </c>
    </row>
    <row r="2125" spans="1:14" x14ac:dyDescent="0.2">
      <c r="A2125" s="2">
        <v>2357</v>
      </c>
      <c r="B2125" s="2" t="s">
        <v>1033</v>
      </c>
      <c r="C2125" s="2" t="s">
        <v>1034</v>
      </c>
      <c r="D2125" s="2" t="s">
        <v>27</v>
      </c>
      <c r="E2125" s="2" t="s">
        <v>1035</v>
      </c>
      <c r="F2125" s="2" t="s">
        <v>1036</v>
      </c>
      <c r="G2125" s="2" t="s">
        <v>1037</v>
      </c>
      <c r="H2125" s="3" t="s">
        <v>8</v>
      </c>
      <c r="I2125" s="2" t="s">
        <v>31</v>
      </c>
      <c r="J2125" s="2" t="s">
        <v>338</v>
      </c>
      <c r="K2125" s="2" t="s">
        <v>34</v>
      </c>
      <c r="L2125" s="2" t="s">
        <v>34</v>
      </c>
      <c r="M2125" s="2">
        <v>1</v>
      </c>
      <c r="N2125" s="10" t="s">
        <v>875</v>
      </c>
    </row>
    <row r="2126" spans="1:14" x14ac:dyDescent="0.2">
      <c r="A2126" s="2">
        <v>2392</v>
      </c>
      <c r="B2126" s="2" t="s">
        <v>104</v>
      </c>
      <c r="C2126" s="2" t="s">
        <v>105</v>
      </c>
      <c r="D2126" s="2" t="s">
        <v>48</v>
      </c>
      <c r="E2126" s="2" t="s">
        <v>106</v>
      </c>
      <c r="F2126" s="2" t="s">
        <v>107</v>
      </c>
      <c r="G2126" s="2" t="s">
        <v>108</v>
      </c>
      <c r="H2126" s="3" t="s">
        <v>8</v>
      </c>
      <c r="I2126" s="2" t="s">
        <v>85</v>
      </c>
      <c r="J2126" s="2" t="s">
        <v>338</v>
      </c>
      <c r="K2126" s="2" t="s">
        <v>34</v>
      </c>
      <c r="L2126" s="2" t="s">
        <v>34</v>
      </c>
      <c r="M2126" s="2">
        <v>1</v>
      </c>
      <c r="N2126" s="10" t="s">
        <v>875</v>
      </c>
    </row>
    <row r="2127" spans="1:14" x14ac:dyDescent="0.2">
      <c r="A2127" s="2">
        <v>2403</v>
      </c>
      <c r="B2127" s="2" t="s">
        <v>97</v>
      </c>
      <c r="C2127" s="2" t="s">
        <v>98</v>
      </c>
      <c r="D2127" s="2" t="s">
        <v>48</v>
      </c>
      <c r="E2127" s="2" t="s">
        <v>99</v>
      </c>
      <c r="F2127" s="2" t="s">
        <v>100</v>
      </c>
      <c r="G2127" s="2" t="s">
        <v>101</v>
      </c>
      <c r="H2127" s="3" t="s">
        <v>8</v>
      </c>
      <c r="I2127" s="2" t="s">
        <v>85</v>
      </c>
      <c r="J2127" s="2" t="s">
        <v>997</v>
      </c>
      <c r="K2127" s="2" t="s">
        <v>34</v>
      </c>
      <c r="L2127" s="2" t="s">
        <v>34</v>
      </c>
      <c r="M2127" s="2">
        <v>1</v>
      </c>
      <c r="N2127" s="10" t="s">
        <v>875</v>
      </c>
    </row>
    <row r="2128" spans="1:14" x14ac:dyDescent="0.2">
      <c r="A2128" s="2">
        <v>2447</v>
      </c>
      <c r="B2128" s="2" t="s">
        <v>74</v>
      </c>
      <c r="C2128" s="2" t="s">
        <v>75</v>
      </c>
      <c r="D2128" s="2" t="s">
        <v>67</v>
      </c>
      <c r="E2128" s="2" t="s">
        <v>76</v>
      </c>
      <c r="F2128" s="2" t="s">
        <v>69</v>
      </c>
      <c r="G2128" s="2" t="s">
        <v>77</v>
      </c>
      <c r="H2128" s="3" t="s">
        <v>8</v>
      </c>
      <c r="I2128" s="2" t="s">
        <v>71</v>
      </c>
      <c r="J2128" s="2" t="s">
        <v>338</v>
      </c>
      <c r="K2128" s="2" t="s">
        <v>34</v>
      </c>
      <c r="L2128" s="2" t="s">
        <v>34</v>
      </c>
      <c r="M2128" s="2">
        <v>1</v>
      </c>
      <c r="N2128" s="10" t="s">
        <v>875</v>
      </c>
    </row>
    <row r="2129" spans="1:14" x14ac:dyDescent="0.2">
      <c r="A2129" s="2">
        <v>2473</v>
      </c>
      <c r="B2129" s="2" t="s">
        <v>942</v>
      </c>
      <c r="C2129" s="2" t="s">
        <v>943</v>
      </c>
      <c r="D2129" s="2" t="s">
        <v>372</v>
      </c>
      <c r="E2129" s="2" t="s">
        <v>944</v>
      </c>
      <c r="F2129" s="2" t="s">
        <v>945</v>
      </c>
      <c r="G2129" s="2" t="s">
        <v>946</v>
      </c>
      <c r="H2129" s="3" t="s">
        <v>8</v>
      </c>
      <c r="I2129" s="2" t="s">
        <v>31</v>
      </c>
      <c r="J2129" s="2" t="s">
        <v>338</v>
      </c>
      <c r="K2129" s="2" t="s">
        <v>34</v>
      </c>
      <c r="L2129" s="2" t="s">
        <v>34</v>
      </c>
      <c r="M2129" s="2">
        <v>1</v>
      </c>
      <c r="N2129" s="10" t="s">
        <v>875</v>
      </c>
    </row>
    <row r="2130" spans="1:14" x14ac:dyDescent="0.2">
      <c r="A2130" s="2">
        <v>457</v>
      </c>
      <c r="B2130" s="2" t="s">
        <v>757</v>
      </c>
      <c r="C2130" s="2" t="s">
        <v>758</v>
      </c>
      <c r="D2130" s="2" t="s">
        <v>48</v>
      </c>
      <c r="E2130" s="2" t="s">
        <v>759</v>
      </c>
      <c r="F2130" s="2" t="s">
        <v>760</v>
      </c>
      <c r="G2130" s="2" t="s">
        <v>761</v>
      </c>
      <c r="H2130" s="3" t="s">
        <v>8</v>
      </c>
      <c r="I2130" s="2" t="s">
        <v>367</v>
      </c>
      <c r="J2130" s="2" t="s">
        <v>438</v>
      </c>
      <c r="K2130" s="2" t="s">
        <v>439</v>
      </c>
      <c r="L2130" s="2" t="s">
        <v>438</v>
      </c>
      <c r="M2130" s="2">
        <v>1</v>
      </c>
      <c r="N2130" s="10" t="s">
        <v>875</v>
      </c>
    </row>
    <row r="2131" spans="1:14" x14ac:dyDescent="0.2">
      <c r="A2131" s="2">
        <v>568</v>
      </c>
      <c r="B2131" s="2" t="s">
        <v>1965</v>
      </c>
      <c r="C2131" s="2" t="s">
        <v>1966</v>
      </c>
      <c r="D2131" s="2" t="s">
        <v>48</v>
      </c>
      <c r="E2131" s="2" t="s">
        <v>1967</v>
      </c>
      <c r="F2131" s="2" t="s">
        <v>707</v>
      </c>
      <c r="G2131" s="2" t="s">
        <v>1968</v>
      </c>
      <c r="H2131" s="3" t="s">
        <v>8</v>
      </c>
      <c r="I2131" s="2" t="s">
        <v>367</v>
      </c>
      <c r="J2131" s="2" t="s">
        <v>438</v>
      </c>
      <c r="K2131" s="2" t="s">
        <v>439</v>
      </c>
      <c r="L2131" s="2" t="s">
        <v>438</v>
      </c>
      <c r="M2131" s="2">
        <v>1</v>
      </c>
      <c r="N2131" s="10" t="s">
        <v>875</v>
      </c>
    </row>
    <row r="2132" spans="1:14" x14ac:dyDescent="0.2">
      <c r="A2132" s="2">
        <v>599</v>
      </c>
      <c r="B2132" s="2" t="s">
        <v>1942</v>
      </c>
      <c r="C2132" s="2" t="s">
        <v>1943</v>
      </c>
      <c r="D2132" s="2" t="s">
        <v>48</v>
      </c>
      <c r="E2132" s="2" t="s">
        <v>1944</v>
      </c>
      <c r="F2132" s="2" t="s">
        <v>50</v>
      </c>
      <c r="G2132" s="2" t="s">
        <v>1945</v>
      </c>
      <c r="H2132" s="3" t="s">
        <v>8</v>
      </c>
      <c r="I2132" s="2" t="s">
        <v>52</v>
      </c>
      <c r="J2132" s="2" t="s">
        <v>438</v>
      </c>
      <c r="K2132" s="2" t="s">
        <v>439</v>
      </c>
      <c r="L2132" s="2" t="s">
        <v>438</v>
      </c>
      <c r="M2132" s="2">
        <v>1</v>
      </c>
      <c r="N2132" s="10" t="s">
        <v>875</v>
      </c>
    </row>
    <row r="2133" spans="1:14" x14ac:dyDescent="0.2">
      <c r="A2133" s="2">
        <v>978</v>
      </c>
      <c r="B2133" s="2" t="s">
        <v>1739</v>
      </c>
      <c r="C2133" s="2" t="s">
        <v>1740</v>
      </c>
      <c r="D2133" s="2" t="s">
        <v>48</v>
      </c>
      <c r="E2133" s="2" t="s">
        <v>1741</v>
      </c>
      <c r="F2133" s="2" t="s">
        <v>760</v>
      </c>
      <c r="G2133" s="2" t="s">
        <v>1742</v>
      </c>
      <c r="H2133" s="3" t="s">
        <v>8</v>
      </c>
      <c r="I2133" s="2" t="s">
        <v>367</v>
      </c>
      <c r="J2133" s="2" t="s">
        <v>438</v>
      </c>
      <c r="K2133" s="2" t="s">
        <v>439</v>
      </c>
      <c r="L2133" s="2" t="s">
        <v>438</v>
      </c>
      <c r="M2133" s="2">
        <v>1</v>
      </c>
      <c r="N2133" s="10" t="s">
        <v>875</v>
      </c>
    </row>
    <row r="2134" spans="1:14" x14ac:dyDescent="0.2">
      <c r="A2134" s="2">
        <v>1275</v>
      </c>
      <c r="B2134" s="2" t="s">
        <v>1570</v>
      </c>
      <c r="C2134" s="2" t="s">
        <v>1571</v>
      </c>
      <c r="D2134" s="2" t="s">
        <v>48</v>
      </c>
      <c r="E2134" s="2" t="s">
        <v>1572</v>
      </c>
      <c r="F2134" s="2" t="s">
        <v>1573</v>
      </c>
      <c r="G2134" s="2" t="s">
        <v>1574</v>
      </c>
      <c r="H2134" s="3" t="s">
        <v>8</v>
      </c>
      <c r="I2134" s="2" t="s">
        <v>367</v>
      </c>
      <c r="J2134" s="2" t="s">
        <v>438</v>
      </c>
      <c r="K2134" s="2" t="s">
        <v>439</v>
      </c>
      <c r="L2134" s="2" t="s">
        <v>438</v>
      </c>
      <c r="M2134" s="2">
        <v>1</v>
      </c>
      <c r="N2134" s="10" t="s">
        <v>875</v>
      </c>
    </row>
    <row r="2135" spans="1:14" x14ac:dyDescent="0.2">
      <c r="A2135" s="2">
        <v>1416</v>
      </c>
      <c r="B2135" s="2" t="s">
        <v>531</v>
      </c>
      <c r="C2135" s="2" t="s">
        <v>532</v>
      </c>
      <c r="D2135" s="2" t="s">
        <v>187</v>
      </c>
      <c r="E2135" s="2" t="s">
        <v>533</v>
      </c>
      <c r="F2135" s="2" t="s">
        <v>292</v>
      </c>
      <c r="G2135" s="2" t="s">
        <v>534</v>
      </c>
      <c r="H2135" s="3" t="s">
        <v>8</v>
      </c>
      <c r="I2135" s="2" t="s">
        <v>367</v>
      </c>
      <c r="J2135" s="2" t="s">
        <v>438</v>
      </c>
      <c r="K2135" s="2" t="s">
        <v>439</v>
      </c>
      <c r="L2135" s="2" t="s">
        <v>438</v>
      </c>
      <c r="M2135" s="2">
        <v>1</v>
      </c>
      <c r="N2135" s="10" t="s">
        <v>875</v>
      </c>
    </row>
    <row r="2136" spans="1:14" x14ac:dyDescent="0.2">
      <c r="A2136" s="2">
        <v>1661</v>
      </c>
      <c r="B2136" s="2" t="s">
        <v>1389</v>
      </c>
      <c r="C2136" s="2" t="s">
        <v>1390</v>
      </c>
      <c r="D2136" s="2" t="s">
        <v>48</v>
      </c>
      <c r="E2136" s="2" t="s">
        <v>1391</v>
      </c>
      <c r="F2136" s="2" t="s">
        <v>132</v>
      </c>
      <c r="G2136" s="2" t="s">
        <v>1392</v>
      </c>
      <c r="H2136" s="3" t="s">
        <v>8</v>
      </c>
      <c r="I2136" s="2" t="s">
        <v>85</v>
      </c>
      <c r="J2136" s="2" t="s">
        <v>438</v>
      </c>
      <c r="K2136" s="2" t="s">
        <v>439</v>
      </c>
      <c r="L2136" s="2" t="s">
        <v>438</v>
      </c>
      <c r="M2136" s="2">
        <v>1</v>
      </c>
      <c r="N2136" s="10" t="s">
        <v>875</v>
      </c>
    </row>
    <row r="2137" spans="1:14" x14ac:dyDescent="0.2">
      <c r="A2137" s="2">
        <v>1722</v>
      </c>
      <c r="B2137" s="2" t="s">
        <v>434</v>
      </c>
      <c r="C2137" s="2" t="s">
        <v>435</v>
      </c>
      <c r="D2137" s="2" t="s">
        <v>81</v>
      </c>
      <c r="E2137" s="2" t="s">
        <v>436</v>
      </c>
      <c r="F2137" s="2" t="s">
        <v>424</v>
      </c>
      <c r="G2137" s="2" t="s">
        <v>437</v>
      </c>
      <c r="H2137" s="3" t="s">
        <v>8</v>
      </c>
      <c r="I2137" s="2" t="s">
        <v>319</v>
      </c>
      <c r="J2137" s="2" t="s">
        <v>438</v>
      </c>
      <c r="K2137" s="2" t="s">
        <v>439</v>
      </c>
      <c r="L2137" s="2" t="s">
        <v>438</v>
      </c>
      <c r="M2137" s="2">
        <v>1</v>
      </c>
      <c r="N2137" s="9" t="s">
        <v>875</v>
      </c>
    </row>
    <row r="2138" spans="1:14" x14ac:dyDescent="0.2">
      <c r="A2138" s="2">
        <v>1867</v>
      </c>
      <c r="B2138" s="2" t="s">
        <v>1316</v>
      </c>
      <c r="C2138" s="2" t="s">
        <v>1317</v>
      </c>
      <c r="D2138" s="2" t="s">
        <v>372</v>
      </c>
      <c r="E2138" s="2" t="s">
        <v>1318</v>
      </c>
      <c r="F2138" s="2" t="s">
        <v>697</v>
      </c>
      <c r="G2138" s="2" t="s">
        <v>1319</v>
      </c>
      <c r="H2138" s="3" t="s">
        <v>8</v>
      </c>
      <c r="I2138" s="2" t="s">
        <v>319</v>
      </c>
      <c r="J2138" s="2" t="s">
        <v>438</v>
      </c>
      <c r="K2138" s="2" t="s">
        <v>439</v>
      </c>
      <c r="L2138" s="2" t="s">
        <v>438</v>
      </c>
      <c r="M2138" s="2">
        <v>1</v>
      </c>
      <c r="N2138" s="10" t="s">
        <v>875</v>
      </c>
    </row>
    <row r="2139" spans="1:14" x14ac:dyDescent="0.2">
      <c r="A2139" s="2">
        <v>1955</v>
      </c>
      <c r="B2139" s="2" t="s">
        <v>370</v>
      </c>
      <c r="C2139" s="2" t="s">
        <v>371</v>
      </c>
      <c r="D2139" s="2" t="s">
        <v>372</v>
      </c>
      <c r="E2139" s="2" t="s">
        <v>373</v>
      </c>
      <c r="F2139" s="2" t="s">
        <v>374</v>
      </c>
      <c r="G2139" s="2" t="s">
        <v>375</v>
      </c>
      <c r="H2139" s="3" t="s">
        <v>8</v>
      </c>
      <c r="I2139" s="2" t="s">
        <v>319</v>
      </c>
      <c r="J2139" s="2" t="s">
        <v>438</v>
      </c>
      <c r="K2139" s="2" t="s">
        <v>439</v>
      </c>
      <c r="L2139" s="2" t="s">
        <v>438</v>
      </c>
      <c r="M2139" s="2">
        <v>1</v>
      </c>
      <c r="N2139" s="10" t="s">
        <v>875</v>
      </c>
    </row>
    <row r="2140" spans="1:14" x14ac:dyDescent="0.2">
      <c r="A2140" s="2">
        <v>2067</v>
      </c>
      <c r="B2140" s="2" t="s">
        <v>1222</v>
      </c>
      <c r="C2140" s="2" t="s">
        <v>1223</v>
      </c>
      <c r="D2140" s="2" t="s">
        <v>187</v>
      </c>
      <c r="E2140" s="2" t="s">
        <v>1224</v>
      </c>
      <c r="F2140" s="2" t="s">
        <v>224</v>
      </c>
      <c r="G2140" s="2" t="s">
        <v>1225</v>
      </c>
      <c r="H2140" s="3" t="s">
        <v>8</v>
      </c>
      <c r="I2140" s="2" t="s">
        <v>249</v>
      </c>
      <c r="J2140" s="2" t="s">
        <v>438</v>
      </c>
      <c r="K2140" s="2" t="s">
        <v>439</v>
      </c>
      <c r="L2140" s="2" t="s">
        <v>438</v>
      </c>
      <c r="M2140" s="2">
        <v>1</v>
      </c>
      <c r="N2140" s="10" t="s">
        <v>875</v>
      </c>
    </row>
    <row r="2141" spans="1:14" x14ac:dyDescent="0.2">
      <c r="A2141" s="2">
        <v>2154</v>
      </c>
      <c r="B2141" s="2" t="s">
        <v>244</v>
      </c>
      <c r="C2141" s="2" t="s">
        <v>245</v>
      </c>
      <c r="D2141" s="2" t="s">
        <v>39</v>
      </c>
      <c r="E2141" s="2" t="s">
        <v>246</v>
      </c>
      <c r="F2141" s="2" t="s">
        <v>247</v>
      </c>
      <c r="G2141" s="2" t="s">
        <v>248</v>
      </c>
      <c r="H2141" s="3" t="s">
        <v>8</v>
      </c>
      <c r="I2141" s="2" t="s">
        <v>249</v>
      </c>
      <c r="J2141" s="2" t="s">
        <v>438</v>
      </c>
      <c r="K2141" s="2" t="s">
        <v>439</v>
      </c>
      <c r="L2141" s="2" t="s">
        <v>438</v>
      </c>
      <c r="M2141" s="2">
        <v>1</v>
      </c>
      <c r="N2141" s="10" t="s">
        <v>875</v>
      </c>
    </row>
    <row r="2142" spans="1:14" x14ac:dyDescent="0.2">
      <c r="A2142" s="2">
        <v>1350</v>
      </c>
      <c r="B2142" s="2" t="s">
        <v>1527</v>
      </c>
      <c r="C2142" s="2" t="s">
        <v>1528</v>
      </c>
      <c r="D2142" s="2" t="s">
        <v>48</v>
      </c>
      <c r="E2142" s="2" t="s">
        <v>1529</v>
      </c>
      <c r="F2142" s="2" t="s">
        <v>1530</v>
      </c>
      <c r="G2142" s="2" t="s">
        <v>1531</v>
      </c>
      <c r="H2142" s="3" t="s">
        <v>8</v>
      </c>
      <c r="I2142" s="2" t="s">
        <v>367</v>
      </c>
      <c r="J2142" s="2" t="s">
        <v>1535</v>
      </c>
      <c r="K2142" s="2" t="s">
        <v>1536</v>
      </c>
      <c r="L2142" s="2" t="s">
        <v>88</v>
      </c>
      <c r="M2142" s="2">
        <v>1</v>
      </c>
      <c r="N2142" s="10" t="s">
        <v>875</v>
      </c>
    </row>
    <row r="2143" spans="1:14" x14ac:dyDescent="0.2">
      <c r="A2143" s="2">
        <v>232</v>
      </c>
      <c r="B2143" s="2" t="s">
        <v>826</v>
      </c>
      <c r="C2143" s="2" t="s">
        <v>827</v>
      </c>
      <c r="D2143" s="2" t="s">
        <v>67</v>
      </c>
      <c r="E2143" s="2" t="s">
        <v>828</v>
      </c>
      <c r="F2143" s="2" t="s">
        <v>597</v>
      </c>
      <c r="G2143" s="2" t="s">
        <v>829</v>
      </c>
      <c r="H2143" s="3" t="s">
        <v>8</v>
      </c>
      <c r="I2143" s="2" t="s">
        <v>71</v>
      </c>
      <c r="J2143" s="2" t="s">
        <v>830</v>
      </c>
      <c r="K2143" s="2" t="s">
        <v>87</v>
      </c>
      <c r="L2143" s="2" t="s">
        <v>88</v>
      </c>
      <c r="M2143" s="2">
        <v>1</v>
      </c>
      <c r="N2143" s="2" t="s">
        <v>21</v>
      </c>
    </row>
    <row r="2144" spans="1:14" x14ac:dyDescent="0.2">
      <c r="A2144" s="2">
        <v>1175</v>
      </c>
      <c r="B2144" s="2" t="s">
        <v>1647</v>
      </c>
      <c r="C2144" s="2" t="s">
        <v>1648</v>
      </c>
      <c r="D2144" s="2" t="s">
        <v>48</v>
      </c>
      <c r="E2144" s="2" t="s">
        <v>1649</v>
      </c>
      <c r="F2144" s="2" t="s">
        <v>884</v>
      </c>
      <c r="G2144" s="2" t="s">
        <v>1650</v>
      </c>
      <c r="H2144" s="3" t="s">
        <v>8</v>
      </c>
      <c r="I2144" s="2" t="s">
        <v>367</v>
      </c>
      <c r="J2144" s="2" t="s">
        <v>1653</v>
      </c>
      <c r="K2144" s="2" t="s">
        <v>87</v>
      </c>
      <c r="L2144" s="2" t="s">
        <v>88</v>
      </c>
      <c r="M2144" s="2">
        <v>1</v>
      </c>
      <c r="N2144" s="10" t="s">
        <v>875</v>
      </c>
    </row>
    <row r="2145" spans="1:14" x14ac:dyDescent="0.2">
      <c r="A2145" s="2">
        <v>1551</v>
      </c>
      <c r="B2145" s="2" t="s">
        <v>510</v>
      </c>
      <c r="C2145" s="2" t="s">
        <v>511</v>
      </c>
      <c r="D2145" s="2" t="s">
        <v>48</v>
      </c>
      <c r="E2145" s="2" t="s">
        <v>503</v>
      </c>
      <c r="F2145" s="2" t="s">
        <v>132</v>
      </c>
      <c r="G2145" s="2" t="s">
        <v>512</v>
      </c>
      <c r="H2145" s="3" t="s">
        <v>8</v>
      </c>
      <c r="I2145" s="2" t="s">
        <v>85</v>
      </c>
      <c r="J2145" s="2" t="s">
        <v>1365</v>
      </c>
      <c r="K2145" s="2" t="s">
        <v>87</v>
      </c>
      <c r="L2145" s="2" t="s">
        <v>88</v>
      </c>
      <c r="M2145" s="2">
        <v>1</v>
      </c>
      <c r="N2145" s="10" t="s">
        <v>875</v>
      </c>
    </row>
    <row r="2146" spans="1:14" x14ac:dyDescent="0.2">
      <c r="A2146" s="2">
        <v>1749</v>
      </c>
      <c r="B2146" s="2" t="s">
        <v>434</v>
      </c>
      <c r="C2146" s="2" t="s">
        <v>435</v>
      </c>
      <c r="D2146" s="2" t="s">
        <v>81</v>
      </c>
      <c r="E2146" s="2" t="s">
        <v>436</v>
      </c>
      <c r="F2146" s="2" t="s">
        <v>424</v>
      </c>
      <c r="G2146" s="2" t="s">
        <v>437</v>
      </c>
      <c r="H2146" s="3" t="s">
        <v>8</v>
      </c>
      <c r="I2146" s="2" t="s">
        <v>319</v>
      </c>
      <c r="J2146" s="2" t="s">
        <v>1365</v>
      </c>
      <c r="K2146" s="2" t="s">
        <v>87</v>
      </c>
      <c r="L2146" s="2" t="s">
        <v>88</v>
      </c>
      <c r="M2146" s="2">
        <v>1</v>
      </c>
      <c r="N2146" s="10" t="s">
        <v>875</v>
      </c>
    </row>
    <row r="2147" spans="1:14" x14ac:dyDescent="0.2">
      <c r="A2147" s="2">
        <v>2045</v>
      </c>
      <c r="B2147" s="2" t="s">
        <v>300</v>
      </c>
      <c r="C2147" s="2" t="s">
        <v>301</v>
      </c>
      <c r="D2147" s="2" t="s">
        <v>187</v>
      </c>
      <c r="E2147" s="2" t="s">
        <v>302</v>
      </c>
      <c r="F2147" s="2" t="s">
        <v>292</v>
      </c>
      <c r="G2147" s="2" t="s">
        <v>303</v>
      </c>
      <c r="H2147" s="3" t="s">
        <v>8</v>
      </c>
      <c r="I2147" s="2" t="s">
        <v>197</v>
      </c>
      <c r="J2147" s="2" t="s">
        <v>1108</v>
      </c>
      <c r="K2147" s="2" t="s">
        <v>87</v>
      </c>
      <c r="L2147" s="2" t="s">
        <v>88</v>
      </c>
      <c r="M2147" s="2">
        <v>1</v>
      </c>
      <c r="N2147" s="10" t="s">
        <v>875</v>
      </c>
    </row>
    <row r="2148" spans="1:14" x14ac:dyDescent="0.2">
      <c r="A2148" s="2">
        <v>2085</v>
      </c>
      <c r="B2148" s="2" t="s">
        <v>277</v>
      </c>
      <c r="C2148" s="2" t="s">
        <v>278</v>
      </c>
      <c r="D2148" s="2" t="s">
        <v>81</v>
      </c>
      <c r="E2148" s="2" t="s">
        <v>279</v>
      </c>
      <c r="F2148" s="2" t="s">
        <v>280</v>
      </c>
      <c r="G2148" s="2" t="s">
        <v>281</v>
      </c>
      <c r="H2148" s="3" t="s">
        <v>8</v>
      </c>
      <c r="I2148" s="2" t="s">
        <v>85</v>
      </c>
      <c r="J2148" s="2" t="s">
        <v>1108</v>
      </c>
      <c r="K2148" s="2" t="s">
        <v>87</v>
      </c>
      <c r="L2148" s="2" t="s">
        <v>88</v>
      </c>
      <c r="M2148" s="2">
        <v>1</v>
      </c>
      <c r="N2148" s="10" t="s">
        <v>875</v>
      </c>
    </row>
    <row r="2149" spans="1:14" x14ac:dyDescent="0.2">
      <c r="A2149" s="2">
        <v>2260</v>
      </c>
      <c r="B2149" s="2" t="s">
        <v>1103</v>
      </c>
      <c r="C2149" s="2" t="s">
        <v>1104</v>
      </c>
      <c r="D2149" s="2" t="s">
        <v>187</v>
      </c>
      <c r="E2149" s="2" t="s">
        <v>1105</v>
      </c>
      <c r="F2149" s="2" t="s">
        <v>1106</v>
      </c>
      <c r="G2149" s="2" t="s">
        <v>1107</v>
      </c>
      <c r="H2149" s="3" t="s">
        <v>8</v>
      </c>
      <c r="I2149" s="2" t="s">
        <v>197</v>
      </c>
      <c r="J2149" s="2" t="s">
        <v>1108</v>
      </c>
      <c r="K2149" s="2" t="s">
        <v>87</v>
      </c>
      <c r="L2149" s="2" t="s">
        <v>88</v>
      </c>
      <c r="M2149" s="2">
        <v>1</v>
      </c>
      <c r="N2149" s="10" t="s">
        <v>875</v>
      </c>
    </row>
    <row r="2150" spans="1:14" x14ac:dyDescent="0.2">
      <c r="A2150" s="2">
        <v>2390</v>
      </c>
      <c r="B2150" s="2" t="s">
        <v>104</v>
      </c>
      <c r="C2150" s="2" t="s">
        <v>105</v>
      </c>
      <c r="D2150" s="2" t="s">
        <v>48</v>
      </c>
      <c r="E2150" s="2" t="s">
        <v>106</v>
      </c>
      <c r="F2150" s="2" t="s">
        <v>107</v>
      </c>
      <c r="G2150" s="2" t="s">
        <v>108</v>
      </c>
      <c r="H2150" s="3" t="s">
        <v>8</v>
      </c>
      <c r="I2150" s="2" t="s">
        <v>85</v>
      </c>
      <c r="J2150" s="2" t="s">
        <v>86</v>
      </c>
      <c r="K2150" s="2" t="s">
        <v>87</v>
      </c>
      <c r="L2150" s="2" t="s">
        <v>88</v>
      </c>
      <c r="M2150" s="2">
        <v>1</v>
      </c>
      <c r="N2150" s="9" t="s">
        <v>875</v>
      </c>
    </row>
    <row r="2151" spans="1:14" x14ac:dyDescent="0.2">
      <c r="A2151" s="2">
        <v>2434</v>
      </c>
      <c r="B2151" s="2" t="s">
        <v>79</v>
      </c>
      <c r="C2151" s="2" t="s">
        <v>80</v>
      </c>
      <c r="D2151" s="2" t="s">
        <v>81</v>
      </c>
      <c r="E2151" s="2" t="s">
        <v>82</v>
      </c>
      <c r="F2151" s="2" t="s">
        <v>83</v>
      </c>
      <c r="G2151" s="2" t="s">
        <v>84</v>
      </c>
      <c r="H2151" s="3" t="s">
        <v>8</v>
      </c>
      <c r="I2151" s="2" t="s">
        <v>85</v>
      </c>
      <c r="J2151" s="2" t="s">
        <v>86</v>
      </c>
      <c r="K2151" s="2" t="s">
        <v>87</v>
      </c>
      <c r="L2151" s="2" t="s">
        <v>88</v>
      </c>
      <c r="M2151" s="2">
        <v>1</v>
      </c>
      <c r="N2151" s="9" t="s">
        <v>875</v>
      </c>
    </row>
    <row r="2152" spans="1:14" x14ac:dyDescent="0.2">
      <c r="A2152" s="2">
        <v>562</v>
      </c>
      <c r="B2152" s="2" t="s">
        <v>709</v>
      </c>
      <c r="C2152" s="2" t="s">
        <v>710</v>
      </c>
      <c r="D2152" s="2" t="s">
        <v>67</v>
      </c>
      <c r="E2152" s="2" t="s">
        <v>711</v>
      </c>
      <c r="F2152" s="2" t="s">
        <v>629</v>
      </c>
      <c r="G2152" s="2" t="s">
        <v>712</v>
      </c>
      <c r="H2152" s="3" t="s">
        <v>8</v>
      </c>
      <c r="I2152" s="2" t="s">
        <v>713</v>
      </c>
      <c r="J2152" s="2" t="s">
        <v>1575</v>
      </c>
      <c r="K2152" s="2" t="s">
        <v>1148</v>
      </c>
      <c r="L2152" s="2" t="s">
        <v>1148</v>
      </c>
      <c r="M2152" s="2">
        <v>1</v>
      </c>
      <c r="N2152" s="9" t="s">
        <v>875</v>
      </c>
    </row>
    <row r="2153" spans="1:14" x14ac:dyDescent="0.2">
      <c r="A2153" s="2">
        <v>602</v>
      </c>
      <c r="B2153" s="2" t="s">
        <v>1942</v>
      </c>
      <c r="C2153" s="2" t="s">
        <v>1943</v>
      </c>
      <c r="D2153" s="2" t="s">
        <v>48</v>
      </c>
      <c r="E2153" s="2" t="s">
        <v>1944</v>
      </c>
      <c r="F2153" s="2" t="s">
        <v>50</v>
      </c>
      <c r="G2153" s="2" t="s">
        <v>1945</v>
      </c>
      <c r="H2153" s="3" t="s">
        <v>8</v>
      </c>
      <c r="I2153" s="2" t="s">
        <v>52</v>
      </c>
      <c r="J2153" s="2" t="s">
        <v>1575</v>
      </c>
      <c r="K2153" s="2" t="s">
        <v>1148</v>
      </c>
      <c r="L2153" s="2" t="s">
        <v>1148</v>
      </c>
      <c r="M2153" s="2">
        <v>1</v>
      </c>
      <c r="N2153" s="10" t="s">
        <v>875</v>
      </c>
    </row>
    <row r="2154" spans="1:14" x14ac:dyDescent="0.2">
      <c r="A2154" s="2">
        <v>1277</v>
      </c>
      <c r="B2154" s="2" t="s">
        <v>1570</v>
      </c>
      <c r="C2154" s="2" t="s">
        <v>1571</v>
      </c>
      <c r="D2154" s="2" t="s">
        <v>48</v>
      </c>
      <c r="E2154" s="2" t="s">
        <v>1572</v>
      </c>
      <c r="F2154" s="2" t="s">
        <v>1573</v>
      </c>
      <c r="G2154" s="2" t="s">
        <v>1574</v>
      </c>
      <c r="H2154" s="3" t="s">
        <v>8</v>
      </c>
      <c r="I2154" s="2" t="s">
        <v>367</v>
      </c>
      <c r="J2154" s="2" t="s">
        <v>1575</v>
      </c>
      <c r="K2154" s="2" t="s">
        <v>1148</v>
      </c>
      <c r="L2154" s="2" t="s">
        <v>1148</v>
      </c>
      <c r="M2154" s="2">
        <v>1</v>
      </c>
      <c r="N2154" s="10" t="s">
        <v>875</v>
      </c>
    </row>
    <row r="2155" spans="1:14" x14ac:dyDescent="0.2">
      <c r="A2155" s="2">
        <v>2052</v>
      </c>
      <c r="B2155" s="2" t="s">
        <v>289</v>
      </c>
      <c r="C2155" s="2" t="s">
        <v>290</v>
      </c>
      <c r="D2155" s="2" t="s">
        <v>187</v>
      </c>
      <c r="E2155" s="2" t="s">
        <v>291</v>
      </c>
      <c r="F2155" s="2" t="s">
        <v>292</v>
      </c>
      <c r="G2155" s="2" t="s">
        <v>293</v>
      </c>
      <c r="H2155" s="3" t="s">
        <v>8</v>
      </c>
      <c r="I2155" s="2" t="s">
        <v>197</v>
      </c>
      <c r="J2155" s="2" t="s">
        <v>1234</v>
      </c>
      <c r="K2155" s="2" t="s">
        <v>1148</v>
      </c>
      <c r="L2155" s="2" t="s">
        <v>1148</v>
      </c>
      <c r="M2155" s="2">
        <v>1</v>
      </c>
      <c r="N2155" s="10" t="s">
        <v>875</v>
      </c>
    </row>
    <row r="2156" spans="1:14" x14ac:dyDescent="0.2">
      <c r="A2156" s="2">
        <v>2185</v>
      </c>
      <c r="B2156" s="2" t="s">
        <v>228</v>
      </c>
      <c r="C2156" s="2" t="s">
        <v>229</v>
      </c>
      <c r="D2156" s="2" t="s">
        <v>15</v>
      </c>
      <c r="E2156" s="2" t="s">
        <v>230</v>
      </c>
      <c r="F2156" s="2" t="s">
        <v>231</v>
      </c>
      <c r="G2156" s="2" t="s">
        <v>232</v>
      </c>
      <c r="H2156" s="3" t="s">
        <v>8</v>
      </c>
      <c r="I2156" s="2" t="s">
        <v>17</v>
      </c>
      <c r="J2156" s="2" t="s">
        <v>1147</v>
      </c>
      <c r="K2156" s="2" t="s">
        <v>1148</v>
      </c>
      <c r="L2156" s="2" t="s">
        <v>1148</v>
      </c>
      <c r="M2156" s="2">
        <v>1</v>
      </c>
      <c r="N2156" s="9" t="s">
        <v>875</v>
      </c>
    </row>
    <row r="2157" spans="1:14" x14ac:dyDescent="0.2">
      <c r="A2157" s="2">
        <v>1174</v>
      </c>
      <c r="B2157" s="2" t="s">
        <v>1647</v>
      </c>
      <c r="C2157" s="2" t="s">
        <v>1648</v>
      </c>
      <c r="D2157" s="2" t="s">
        <v>48</v>
      </c>
      <c r="E2157" s="2" t="s">
        <v>1649</v>
      </c>
      <c r="F2157" s="2" t="s">
        <v>884</v>
      </c>
      <c r="G2157" s="2" t="s">
        <v>1650</v>
      </c>
      <c r="H2157" s="3" t="s">
        <v>8</v>
      </c>
      <c r="I2157" s="2" t="s">
        <v>367</v>
      </c>
      <c r="J2157" s="2" t="s">
        <v>1651</v>
      </c>
      <c r="K2157" s="2" t="s">
        <v>1652</v>
      </c>
      <c r="L2157" s="2" t="s">
        <v>88</v>
      </c>
      <c r="M2157" s="2">
        <v>1</v>
      </c>
      <c r="N2157" s="10" t="s">
        <v>875</v>
      </c>
    </row>
    <row r="2158" spans="1:14" x14ac:dyDescent="0.2">
      <c r="A2158" s="2">
        <v>524</v>
      </c>
      <c r="B2158" s="2" t="s">
        <v>752</v>
      </c>
      <c r="C2158" s="2" t="s">
        <v>753</v>
      </c>
      <c r="D2158" s="2" t="s">
        <v>67</v>
      </c>
      <c r="E2158" s="2" t="s">
        <v>754</v>
      </c>
      <c r="F2158" s="2" t="s">
        <v>484</v>
      </c>
      <c r="G2158" s="2" t="s">
        <v>755</v>
      </c>
      <c r="H2158" s="3" t="s">
        <v>8</v>
      </c>
      <c r="I2158" s="2" t="s">
        <v>71</v>
      </c>
      <c r="J2158" s="2" t="s">
        <v>378</v>
      </c>
      <c r="K2158" s="2" t="s">
        <v>379</v>
      </c>
      <c r="L2158" s="2" t="s">
        <v>88</v>
      </c>
      <c r="M2158" s="2">
        <v>1</v>
      </c>
      <c r="N2158" s="2" t="s">
        <v>21</v>
      </c>
    </row>
    <row r="2159" spans="1:14" x14ac:dyDescent="0.2">
      <c r="A2159" s="2">
        <v>1957</v>
      </c>
      <c r="B2159" s="2" t="s">
        <v>370</v>
      </c>
      <c r="C2159" s="2" t="s">
        <v>371</v>
      </c>
      <c r="D2159" s="2" t="s">
        <v>372</v>
      </c>
      <c r="E2159" s="2" t="s">
        <v>373</v>
      </c>
      <c r="F2159" s="2" t="s">
        <v>374</v>
      </c>
      <c r="G2159" s="2" t="s">
        <v>375</v>
      </c>
      <c r="H2159" s="3" t="s">
        <v>8</v>
      </c>
      <c r="I2159" s="2" t="s">
        <v>319</v>
      </c>
      <c r="J2159" s="2" t="s">
        <v>378</v>
      </c>
      <c r="K2159" s="2" t="s">
        <v>379</v>
      </c>
      <c r="L2159" s="2" t="s">
        <v>88</v>
      </c>
      <c r="M2159" s="2">
        <v>1</v>
      </c>
      <c r="N2159" s="9" t="s">
        <v>875</v>
      </c>
    </row>
    <row r="2160" spans="1:14" x14ac:dyDescent="0.2">
      <c r="A2160" s="2">
        <v>1956</v>
      </c>
      <c r="B2160" s="2" t="s">
        <v>370</v>
      </c>
      <c r="C2160" s="2" t="s">
        <v>371</v>
      </c>
      <c r="D2160" s="2" t="s">
        <v>372</v>
      </c>
      <c r="E2160" s="2" t="s">
        <v>373</v>
      </c>
      <c r="F2160" s="2" t="s">
        <v>374</v>
      </c>
      <c r="G2160" s="2" t="s">
        <v>375</v>
      </c>
      <c r="H2160" s="3" t="s">
        <v>8</v>
      </c>
      <c r="I2160" s="2" t="s">
        <v>319</v>
      </c>
      <c r="J2160" s="2" t="s">
        <v>127</v>
      </c>
      <c r="K2160" s="2" t="s">
        <v>128</v>
      </c>
      <c r="L2160" s="2" t="s">
        <v>88</v>
      </c>
      <c r="M2160" s="2">
        <v>1</v>
      </c>
      <c r="N2160" s="9" t="s">
        <v>875</v>
      </c>
    </row>
    <row r="2161" spans="1:14" x14ac:dyDescent="0.2">
      <c r="A2161" s="2">
        <v>2345</v>
      </c>
      <c r="B2161" s="2" t="s">
        <v>121</v>
      </c>
      <c r="C2161" s="2" t="s">
        <v>122</v>
      </c>
      <c r="D2161" s="2" t="s">
        <v>123</v>
      </c>
      <c r="E2161" s="2" t="s">
        <v>124</v>
      </c>
      <c r="F2161" s="2" t="s">
        <v>125</v>
      </c>
      <c r="G2161" s="2" t="s">
        <v>126</v>
      </c>
      <c r="H2161" s="3" t="s">
        <v>8</v>
      </c>
      <c r="I2161" s="2" t="s">
        <v>85</v>
      </c>
      <c r="J2161" s="2" t="s">
        <v>127</v>
      </c>
      <c r="K2161" s="2" t="s">
        <v>128</v>
      </c>
      <c r="L2161" s="2" t="s">
        <v>88</v>
      </c>
      <c r="M2161" s="2">
        <v>1</v>
      </c>
      <c r="N2161" s="9" t="s">
        <v>875</v>
      </c>
    </row>
    <row r="2162" spans="1:14" x14ac:dyDescent="0.2">
      <c r="A2162" s="2">
        <v>1537</v>
      </c>
      <c r="B2162" s="2" t="s">
        <v>510</v>
      </c>
      <c r="C2162" s="2" t="s">
        <v>511</v>
      </c>
      <c r="D2162" s="2" t="s">
        <v>48</v>
      </c>
      <c r="E2162" s="2" t="s">
        <v>503</v>
      </c>
      <c r="F2162" s="2" t="s">
        <v>132</v>
      </c>
      <c r="G2162" s="2" t="s">
        <v>512</v>
      </c>
      <c r="H2162" s="3" t="s">
        <v>8</v>
      </c>
      <c r="I2162" s="2" t="s">
        <v>85</v>
      </c>
      <c r="J2162" s="2" t="s">
        <v>515</v>
      </c>
      <c r="K2162" s="2" t="s">
        <v>432</v>
      </c>
      <c r="L2162" s="2" t="s">
        <v>433</v>
      </c>
      <c r="M2162" s="2">
        <v>1</v>
      </c>
      <c r="N2162" s="10" t="s">
        <v>875</v>
      </c>
    </row>
    <row r="2163" spans="1:14" x14ac:dyDescent="0.2">
      <c r="A2163" s="2">
        <v>1741</v>
      </c>
      <c r="B2163" s="2" t="s">
        <v>434</v>
      </c>
      <c r="C2163" s="2" t="s">
        <v>435</v>
      </c>
      <c r="D2163" s="2" t="s">
        <v>81</v>
      </c>
      <c r="E2163" s="2" t="s">
        <v>436</v>
      </c>
      <c r="F2163" s="2" t="s">
        <v>424</v>
      </c>
      <c r="G2163" s="2" t="s">
        <v>437</v>
      </c>
      <c r="H2163" s="3" t="s">
        <v>8</v>
      </c>
      <c r="I2163" s="2" t="s">
        <v>319</v>
      </c>
      <c r="J2163" s="2" t="s">
        <v>1364</v>
      </c>
      <c r="K2163" s="2" t="s">
        <v>432</v>
      </c>
      <c r="L2163" s="2" t="s">
        <v>433</v>
      </c>
      <c r="M2163" s="2">
        <v>1</v>
      </c>
      <c r="N2163" s="10" t="s">
        <v>875</v>
      </c>
    </row>
    <row r="2164" spans="1:14" x14ac:dyDescent="0.2">
      <c r="A2164" s="2">
        <v>1766</v>
      </c>
      <c r="B2164" s="2" t="s">
        <v>426</v>
      </c>
      <c r="C2164" s="2" t="s">
        <v>427</v>
      </c>
      <c r="D2164" s="2" t="s">
        <v>48</v>
      </c>
      <c r="E2164" s="2" t="s">
        <v>428</v>
      </c>
      <c r="F2164" s="2" t="s">
        <v>429</v>
      </c>
      <c r="G2164" s="2" t="s">
        <v>430</v>
      </c>
      <c r="H2164" s="3" t="s">
        <v>8</v>
      </c>
      <c r="I2164" s="2" t="s">
        <v>85</v>
      </c>
      <c r="J2164" s="2" t="s">
        <v>431</v>
      </c>
      <c r="K2164" s="2" t="s">
        <v>432</v>
      </c>
      <c r="L2164" s="2" t="s">
        <v>433</v>
      </c>
      <c r="M2164" s="2">
        <v>1</v>
      </c>
      <c r="N2164" s="9" t="s">
        <v>875</v>
      </c>
    </row>
    <row r="2165" spans="1:14" x14ac:dyDescent="0.2">
      <c r="A2165" s="2">
        <v>226</v>
      </c>
      <c r="B2165" s="2" t="s">
        <v>826</v>
      </c>
      <c r="C2165" s="2" t="s">
        <v>827</v>
      </c>
      <c r="D2165" s="2" t="s">
        <v>67</v>
      </c>
      <c r="E2165" s="2" t="s">
        <v>828</v>
      </c>
      <c r="F2165" s="2" t="s">
        <v>597</v>
      </c>
      <c r="G2165" s="2" t="s">
        <v>829</v>
      </c>
      <c r="H2165" s="3" t="s">
        <v>8</v>
      </c>
      <c r="I2165" s="2" t="s">
        <v>71</v>
      </c>
      <c r="J2165" s="2" t="s">
        <v>656</v>
      </c>
      <c r="K2165" s="2" t="s">
        <v>369</v>
      </c>
      <c r="L2165" s="2" t="s">
        <v>61</v>
      </c>
      <c r="M2165" s="2">
        <v>1</v>
      </c>
      <c r="N2165" s="2" t="s">
        <v>21</v>
      </c>
    </row>
    <row r="2166" spans="1:14" x14ac:dyDescent="0.2">
      <c r="A2166" s="2">
        <v>458</v>
      </c>
      <c r="B2166" s="2" t="s">
        <v>757</v>
      </c>
      <c r="C2166" s="2" t="s">
        <v>758</v>
      </c>
      <c r="D2166" s="2" t="s">
        <v>48</v>
      </c>
      <c r="E2166" s="2" t="s">
        <v>759</v>
      </c>
      <c r="F2166" s="2" t="s">
        <v>760</v>
      </c>
      <c r="G2166" s="2" t="s">
        <v>761</v>
      </c>
      <c r="H2166" s="3" t="s">
        <v>8</v>
      </c>
      <c r="I2166" s="2" t="s">
        <v>367</v>
      </c>
      <c r="J2166" s="2" t="s">
        <v>368</v>
      </c>
      <c r="K2166" s="2" t="s">
        <v>369</v>
      </c>
      <c r="L2166" s="2" t="s">
        <v>61</v>
      </c>
      <c r="M2166" s="2">
        <v>1</v>
      </c>
      <c r="N2166" s="9" t="s">
        <v>875</v>
      </c>
    </row>
    <row r="2167" spans="1:14" x14ac:dyDescent="0.2">
      <c r="A2167" s="2">
        <v>492</v>
      </c>
      <c r="B2167" s="2" t="s">
        <v>748</v>
      </c>
      <c r="C2167" s="2" t="s">
        <v>749</v>
      </c>
      <c r="D2167" s="2" t="s">
        <v>67</v>
      </c>
      <c r="E2167" s="2" t="s">
        <v>750</v>
      </c>
      <c r="F2167" s="2" t="s">
        <v>742</v>
      </c>
      <c r="G2167" s="2" t="s">
        <v>751</v>
      </c>
      <c r="H2167" s="3" t="s">
        <v>8</v>
      </c>
      <c r="I2167" s="2" t="s">
        <v>71</v>
      </c>
      <c r="J2167" s="2" t="s">
        <v>656</v>
      </c>
      <c r="K2167" s="2" t="s">
        <v>369</v>
      </c>
      <c r="L2167" s="2" t="s">
        <v>61</v>
      </c>
      <c r="M2167" s="2">
        <v>1</v>
      </c>
      <c r="N2167" s="2" t="s">
        <v>21</v>
      </c>
    </row>
    <row r="2168" spans="1:14" x14ac:dyDescent="0.2">
      <c r="A2168" s="2">
        <v>517</v>
      </c>
      <c r="B2168" s="2" t="s">
        <v>734</v>
      </c>
      <c r="C2168" s="2" t="s">
        <v>735</v>
      </c>
      <c r="D2168" s="2" t="s">
        <v>67</v>
      </c>
      <c r="E2168" s="2" t="s">
        <v>736</v>
      </c>
      <c r="F2168" s="2" t="s">
        <v>732</v>
      </c>
      <c r="G2168" s="2" t="s">
        <v>737</v>
      </c>
      <c r="H2168" s="3" t="s">
        <v>8</v>
      </c>
      <c r="I2168" s="2" t="s">
        <v>71</v>
      </c>
      <c r="J2168" s="2" t="s">
        <v>738</v>
      </c>
      <c r="K2168" s="2" t="s">
        <v>369</v>
      </c>
      <c r="L2168" s="2" t="s">
        <v>61</v>
      </c>
      <c r="M2168" s="2">
        <v>1</v>
      </c>
      <c r="N2168" s="2" t="s">
        <v>21</v>
      </c>
    </row>
    <row r="2169" spans="1:14" x14ac:dyDescent="0.2">
      <c r="A2169" s="2">
        <v>526</v>
      </c>
      <c r="B2169" s="2" t="s">
        <v>752</v>
      </c>
      <c r="C2169" s="2" t="s">
        <v>753</v>
      </c>
      <c r="D2169" s="2" t="s">
        <v>67</v>
      </c>
      <c r="E2169" s="2" t="s">
        <v>754</v>
      </c>
      <c r="F2169" s="2" t="s">
        <v>484</v>
      </c>
      <c r="G2169" s="2" t="s">
        <v>755</v>
      </c>
      <c r="H2169" s="3" t="s">
        <v>8</v>
      </c>
      <c r="I2169" s="2" t="s">
        <v>71</v>
      </c>
      <c r="J2169" s="2" t="s">
        <v>368</v>
      </c>
      <c r="K2169" s="2" t="s">
        <v>369</v>
      </c>
      <c r="L2169" s="2" t="s">
        <v>61</v>
      </c>
      <c r="M2169" s="2">
        <v>1</v>
      </c>
      <c r="N2169" s="2" t="s">
        <v>21</v>
      </c>
    </row>
    <row r="2170" spans="1:14" x14ac:dyDescent="0.2">
      <c r="A2170" s="2">
        <v>533</v>
      </c>
      <c r="B2170" s="2" t="s">
        <v>719</v>
      </c>
      <c r="C2170" s="2" t="s">
        <v>720</v>
      </c>
      <c r="D2170" s="2" t="s">
        <v>67</v>
      </c>
      <c r="E2170" s="2" t="s">
        <v>721</v>
      </c>
      <c r="F2170" s="2" t="s">
        <v>717</v>
      </c>
      <c r="G2170" s="2" t="s">
        <v>722</v>
      </c>
      <c r="H2170" s="3" t="s">
        <v>8</v>
      </c>
      <c r="I2170" s="2" t="s">
        <v>71</v>
      </c>
      <c r="J2170" s="2" t="s">
        <v>656</v>
      </c>
      <c r="K2170" s="2" t="s">
        <v>369</v>
      </c>
      <c r="L2170" s="2" t="s">
        <v>61</v>
      </c>
      <c r="M2170" s="2">
        <v>1</v>
      </c>
      <c r="N2170" s="2" t="s">
        <v>21</v>
      </c>
    </row>
    <row r="2171" spans="1:14" x14ac:dyDescent="0.2">
      <c r="A2171" s="2">
        <v>867</v>
      </c>
      <c r="B2171" s="2" t="s">
        <v>652</v>
      </c>
      <c r="C2171" s="2" t="s">
        <v>653</v>
      </c>
      <c r="D2171" s="2" t="s">
        <v>67</v>
      </c>
      <c r="E2171" s="2" t="s">
        <v>654</v>
      </c>
      <c r="F2171" s="2" t="s">
        <v>597</v>
      </c>
      <c r="G2171" s="2" t="s">
        <v>655</v>
      </c>
      <c r="H2171" s="3" t="s">
        <v>8</v>
      </c>
      <c r="I2171" s="2" t="s">
        <v>71</v>
      </c>
      <c r="J2171" s="2" t="s">
        <v>656</v>
      </c>
      <c r="K2171" s="2" t="s">
        <v>369</v>
      </c>
      <c r="L2171" s="2" t="s">
        <v>61</v>
      </c>
      <c r="M2171" s="2">
        <v>1</v>
      </c>
      <c r="N2171" s="2" t="s">
        <v>21</v>
      </c>
    </row>
    <row r="2172" spans="1:14" x14ac:dyDescent="0.2">
      <c r="A2172" s="2">
        <v>1012</v>
      </c>
      <c r="B2172" s="2" t="s">
        <v>589</v>
      </c>
      <c r="C2172" s="2" t="s">
        <v>590</v>
      </c>
      <c r="D2172" s="2" t="s">
        <v>48</v>
      </c>
      <c r="E2172" s="2" t="s">
        <v>591</v>
      </c>
      <c r="F2172" s="2" t="s">
        <v>365</v>
      </c>
      <c r="G2172" s="2" t="s">
        <v>592</v>
      </c>
      <c r="H2172" s="3" t="s">
        <v>8</v>
      </c>
      <c r="I2172" s="2" t="s">
        <v>367</v>
      </c>
      <c r="J2172" s="2" t="s">
        <v>593</v>
      </c>
      <c r="K2172" s="2" t="s">
        <v>369</v>
      </c>
      <c r="L2172" s="2" t="s">
        <v>61</v>
      </c>
      <c r="M2172" s="2">
        <v>1</v>
      </c>
      <c r="N2172" s="9" t="s">
        <v>875</v>
      </c>
    </row>
    <row r="2173" spans="1:14" x14ac:dyDescent="0.2">
      <c r="A2173" s="2">
        <v>1015</v>
      </c>
      <c r="B2173" s="2" t="s">
        <v>584</v>
      </c>
      <c r="C2173" s="2" t="s">
        <v>585</v>
      </c>
      <c r="D2173" s="2" t="s">
        <v>48</v>
      </c>
      <c r="E2173" s="2" t="s">
        <v>586</v>
      </c>
      <c r="F2173" s="2" t="s">
        <v>587</v>
      </c>
      <c r="G2173" s="2" t="s">
        <v>588</v>
      </c>
      <c r="H2173" s="3" t="s">
        <v>8</v>
      </c>
      <c r="I2173" s="2" t="s">
        <v>367</v>
      </c>
      <c r="J2173" s="2" t="s">
        <v>368</v>
      </c>
      <c r="K2173" s="2" t="s">
        <v>369</v>
      </c>
      <c r="L2173" s="2" t="s">
        <v>61</v>
      </c>
      <c r="M2173" s="2">
        <v>1</v>
      </c>
      <c r="N2173" s="9" t="s">
        <v>875</v>
      </c>
    </row>
    <row r="2174" spans="1:14" x14ac:dyDescent="0.2">
      <c r="A2174" s="2">
        <v>1203</v>
      </c>
      <c r="B2174" s="2" t="s">
        <v>1625</v>
      </c>
      <c r="C2174" s="2" t="s">
        <v>1626</v>
      </c>
      <c r="D2174" s="2" t="s">
        <v>123</v>
      </c>
      <c r="E2174" s="2" t="s">
        <v>1627</v>
      </c>
      <c r="F2174" s="2" t="s">
        <v>607</v>
      </c>
      <c r="G2174" s="2" t="s">
        <v>1628</v>
      </c>
      <c r="H2174" s="3" t="s">
        <v>8</v>
      </c>
      <c r="I2174" s="2" t="s">
        <v>319</v>
      </c>
      <c r="J2174" s="2" t="s">
        <v>656</v>
      </c>
      <c r="K2174" s="2" t="s">
        <v>369</v>
      </c>
      <c r="L2174" s="2" t="s">
        <v>61</v>
      </c>
      <c r="M2174" s="2">
        <v>1</v>
      </c>
      <c r="N2174" s="10" t="s">
        <v>875</v>
      </c>
    </row>
    <row r="2175" spans="1:14" x14ac:dyDescent="0.2">
      <c r="A2175" s="2">
        <v>1207</v>
      </c>
      <c r="B2175" s="2" t="s">
        <v>1617</v>
      </c>
      <c r="C2175" s="2" t="s">
        <v>1618</v>
      </c>
      <c r="D2175" s="2" t="s">
        <v>123</v>
      </c>
      <c r="E2175" s="2" t="s">
        <v>1619</v>
      </c>
      <c r="F2175" s="2" t="s">
        <v>424</v>
      </c>
      <c r="G2175" s="2" t="s">
        <v>1620</v>
      </c>
      <c r="H2175" s="3" t="s">
        <v>8</v>
      </c>
      <c r="I2175" s="2" t="s">
        <v>319</v>
      </c>
      <c r="J2175" s="2" t="s">
        <v>656</v>
      </c>
      <c r="K2175" s="2" t="s">
        <v>369</v>
      </c>
      <c r="L2175" s="2" t="s">
        <v>61</v>
      </c>
      <c r="M2175" s="2">
        <v>1</v>
      </c>
      <c r="N2175" s="10" t="s">
        <v>875</v>
      </c>
    </row>
    <row r="2176" spans="1:14" x14ac:dyDescent="0.2">
      <c r="A2176" s="2">
        <v>1260</v>
      </c>
      <c r="B2176" s="2" t="s">
        <v>1585</v>
      </c>
      <c r="C2176" s="2" t="s">
        <v>1586</v>
      </c>
      <c r="D2176" s="2" t="s">
        <v>48</v>
      </c>
      <c r="E2176" s="2" t="s">
        <v>1587</v>
      </c>
      <c r="F2176" s="2" t="s">
        <v>1588</v>
      </c>
      <c r="G2176" s="2" t="s">
        <v>1589</v>
      </c>
      <c r="H2176" s="3" t="s">
        <v>8</v>
      </c>
      <c r="I2176" s="2" t="s">
        <v>367</v>
      </c>
      <c r="J2176" s="2" t="s">
        <v>656</v>
      </c>
      <c r="K2176" s="2" t="s">
        <v>369</v>
      </c>
      <c r="L2176" s="2" t="s">
        <v>61</v>
      </c>
      <c r="M2176" s="2">
        <v>1</v>
      </c>
      <c r="N2176" s="10" t="s">
        <v>875</v>
      </c>
    </row>
    <row r="2177" spans="1:14" x14ac:dyDescent="0.2">
      <c r="A2177" s="2">
        <v>1501</v>
      </c>
      <c r="B2177" s="2" t="s">
        <v>510</v>
      </c>
      <c r="C2177" s="2" t="s">
        <v>511</v>
      </c>
      <c r="D2177" s="2" t="s">
        <v>48</v>
      </c>
      <c r="E2177" s="2" t="s">
        <v>503</v>
      </c>
      <c r="F2177" s="2" t="s">
        <v>132</v>
      </c>
      <c r="G2177" s="2" t="s">
        <v>512</v>
      </c>
      <c r="H2177" s="3" t="s">
        <v>8</v>
      </c>
      <c r="I2177" s="2" t="s">
        <v>85</v>
      </c>
      <c r="J2177" s="2" t="s">
        <v>368</v>
      </c>
      <c r="K2177" s="2" t="s">
        <v>369</v>
      </c>
      <c r="L2177" s="2" t="s">
        <v>61</v>
      </c>
      <c r="M2177" s="2">
        <v>1</v>
      </c>
      <c r="N2177" s="10" t="s">
        <v>875</v>
      </c>
    </row>
    <row r="2178" spans="1:14" x14ac:dyDescent="0.2">
      <c r="A2178" s="2">
        <v>1509</v>
      </c>
      <c r="B2178" s="2" t="s">
        <v>510</v>
      </c>
      <c r="C2178" s="2" t="s">
        <v>511</v>
      </c>
      <c r="D2178" s="2" t="s">
        <v>48</v>
      </c>
      <c r="E2178" s="2" t="s">
        <v>503</v>
      </c>
      <c r="F2178" s="2" t="s">
        <v>132</v>
      </c>
      <c r="G2178" s="2" t="s">
        <v>512</v>
      </c>
      <c r="H2178" s="3" t="s">
        <v>8</v>
      </c>
      <c r="I2178" s="2" t="s">
        <v>85</v>
      </c>
      <c r="J2178" s="2" t="s">
        <v>1461</v>
      </c>
      <c r="K2178" s="2" t="s">
        <v>369</v>
      </c>
      <c r="L2178" s="2" t="s">
        <v>61</v>
      </c>
      <c r="M2178" s="2">
        <v>1</v>
      </c>
      <c r="N2178" s="10" t="s">
        <v>21</v>
      </c>
    </row>
    <row r="2179" spans="1:14" x14ac:dyDescent="0.2">
      <c r="A2179" s="2">
        <v>1543</v>
      </c>
      <c r="B2179" s="2" t="s">
        <v>510</v>
      </c>
      <c r="C2179" s="2" t="s">
        <v>511</v>
      </c>
      <c r="D2179" s="2" t="s">
        <v>48</v>
      </c>
      <c r="E2179" s="2" t="s">
        <v>503</v>
      </c>
      <c r="F2179" s="2" t="s">
        <v>132</v>
      </c>
      <c r="G2179" s="2" t="s">
        <v>512</v>
      </c>
      <c r="H2179" s="3" t="s">
        <v>8</v>
      </c>
      <c r="I2179" s="2" t="s">
        <v>85</v>
      </c>
      <c r="J2179" s="2" t="s">
        <v>1464</v>
      </c>
      <c r="K2179" s="2" t="s">
        <v>369</v>
      </c>
      <c r="L2179" s="2" t="s">
        <v>61</v>
      </c>
      <c r="M2179" s="2">
        <v>1</v>
      </c>
      <c r="N2179" s="10" t="s">
        <v>21</v>
      </c>
    </row>
    <row r="2180" spans="1:14" x14ac:dyDescent="0.2">
      <c r="A2180" s="2">
        <v>1730</v>
      </c>
      <c r="B2180" s="2" t="s">
        <v>434</v>
      </c>
      <c r="C2180" s="2" t="s">
        <v>435</v>
      </c>
      <c r="D2180" s="2" t="s">
        <v>81</v>
      </c>
      <c r="E2180" s="2" t="s">
        <v>436</v>
      </c>
      <c r="F2180" s="2" t="s">
        <v>424</v>
      </c>
      <c r="G2180" s="2" t="s">
        <v>437</v>
      </c>
      <c r="H2180" s="3" t="s">
        <v>8</v>
      </c>
      <c r="I2180" s="2" t="s">
        <v>319</v>
      </c>
      <c r="J2180" s="2" t="s">
        <v>443</v>
      </c>
      <c r="K2180" s="2" t="s">
        <v>369</v>
      </c>
      <c r="L2180" s="2" t="s">
        <v>61</v>
      </c>
      <c r="M2180" s="2">
        <v>1</v>
      </c>
      <c r="N2180" s="9" t="s">
        <v>875</v>
      </c>
    </row>
    <row r="2181" spans="1:14" x14ac:dyDescent="0.2">
      <c r="A2181" s="2">
        <v>1732</v>
      </c>
      <c r="B2181" s="2" t="s">
        <v>434</v>
      </c>
      <c r="C2181" s="2" t="s">
        <v>435</v>
      </c>
      <c r="D2181" s="2" t="s">
        <v>81</v>
      </c>
      <c r="E2181" s="2" t="s">
        <v>436</v>
      </c>
      <c r="F2181" s="2" t="s">
        <v>424</v>
      </c>
      <c r="G2181" s="2" t="s">
        <v>437</v>
      </c>
      <c r="H2181" s="3" t="s">
        <v>8</v>
      </c>
      <c r="I2181" s="2" t="s">
        <v>319</v>
      </c>
      <c r="J2181" s="2" t="s">
        <v>445</v>
      </c>
      <c r="K2181" s="2" t="s">
        <v>369</v>
      </c>
      <c r="L2181" s="2" t="s">
        <v>61</v>
      </c>
      <c r="M2181" s="2">
        <v>1</v>
      </c>
      <c r="N2181" s="9" t="s">
        <v>875</v>
      </c>
    </row>
    <row r="2182" spans="1:14" x14ac:dyDescent="0.2">
      <c r="A2182" s="2">
        <v>1733</v>
      </c>
      <c r="B2182" s="2" t="s">
        <v>434</v>
      </c>
      <c r="C2182" s="2" t="s">
        <v>435</v>
      </c>
      <c r="D2182" s="2" t="s">
        <v>81</v>
      </c>
      <c r="E2182" s="2" t="s">
        <v>436</v>
      </c>
      <c r="F2182" s="2" t="s">
        <v>424</v>
      </c>
      <c r="G2182" s="2" t="s">
        <v>437</v>
      </c>
      <c r="H2182" s="3" t="s">
        <v>8</v>
      </c>
      <c r="I2182" s="2" t="s">
        <v>319</v>
      </c>
      <c r="J2182" s="2" t="s">
        <v>656</v>
      </c>
      <c r="K2182" s="2" t="s">
        <v>369</v>
      </c>
      <c r="L2182" s="2" t="s">
        <v>61</v>
      </c>
      <c r="M2182" s="2">
        <v>1</v>
      </c>
      <c r="N2182" s="10" t="s">
        <v>875</v>
      </c>
    </row>
    <row r="2183" spans="1:14" x14ac:dyDescent="0.2">
      <c r="A2183" s="2">
        <v>1734</v>
      </c>
      <c r="B2183" s="2" t="s">
        <v>434</v>
      </c>
      <c r="C2183" s="2" t="s">
        <v>435</v>
      </c>
      <c r="D2183" s="2" t="s">
        <v>81</v>
      </c>
      <c r="E2183" s="2" t="s">
        <v>436</v>
      </c>
      <c r="F2183" s="2" t="s">
        <v>424</v>
      </c>
      <c r="G2183" s="2" t="s">
        <v>437</v>
      </c>
      <c r="H2183" s="3" t="s">
        <v>8</v>
      </c>
      <c r="I2183" s="2" t="s">
        <v>319</v>
      </c>
      <c r="J2183" s="2" t="s">
        <v>446</v>
      </c>
      <c r="K2183" s="2" t="s">
        <v>369</v>
      </c>
      <c r="L2183" s="2" t="s">
        <v>61</v>
      </c>
      <c r="M2183" s="2">
        <v>1</v>
      </c>
      <c r="N2183" s="9" t="s">
        <v>875</v>
      </c>
    </row>
    <row r="2184" spans="1:14" x14ac:dyDescent="0.2">
      <c r="A2184" s="2">
        <v>1737</v>
      </c>
      <c r="B2184" s="2" t="s">
        <v>434</v>
      </c>
      <c r="C2184" s="2" t="s">
        <v>435</v>
      </c>
      <c r="D2184" s="2" t="s">
        <v>81</v>
      </c>
      <c r="E2184" s="2" t="s">
        <v>436</v>
      </c>
      <c r="F2184" s="2" t="s">
        <v>424</v>
      </c>
      <c r="G2184" s="2" t="s">
        <v>437</v>
      </c>
      <c r="H2184" s="3" t="s">
        <v>8</v>
      </c>
      <c r="I2184" s="2" t="s">
        <v>319</v>
      </c>
      <c r="J2184" s="2" t="s">
        <v>448</v>
      </c>
      <c r="K2184" s="2" t="s">
        <v>369</v>
      </c>
      <c r="L2184" s="2" t="s">
        <v>61</v>
      </c>
      <c r="M2184" s="2">
        <v>1</v>
      </c>
      <c r="N2184" s="9" t="s">
        <v>875</v>
      </c>
    </row>
    <row r="2185" spans="1:14" x14ac:dyDescent="0.2">
      <c r="A2185" s="2">
        <v>1743</v>
      </c>
      <c r="B2185" s="2" t="s">
        <v>434</v>
      </c>
      <c r="C2185" s="2" t="s">
        <v>435</v>
      </c>
      <c r="D2185" s="2" t="s">
        <v>81</v>
      </c>
      <c r="E2185" s="2" t="s">
        <v>436</v>
      </c>
      <c r="F2185" s="2" t="s">
        <v>424</v>
      </c>
      <c r="G2185" s="2" t="s">
        <v>437</v>
      </c>
      <c r="H2185" s="3" t="s">
        <v>8</v>
      </c>
      <c r="I2185" s="2" t="s">
        <v>319</v>
      </c>
      <c r="J2185" s="2" t="s">
        <v>368</v>
      </c>
      <c r="K2185" s="2" t="s">
        <v>369</v>
      </c>
      <c r="L2185" s="2" t="s">
        <v>61</v>
      </c>
      <c r="M2185" s="2">
        <v>1</v>
      </c>
      <c r="N2185" s="9" t="s">
        <v>875</v>
      </c>
    </row>
    <row r="2186" spans="1:14" x14ac:dyDescent="0.2">
      <c r="A2186" s="2">
        <v>1773</v>
      </c>
      <c r="B2186" s="2" t="s">
        <v>1358</v>
      </c>
      <c r="C2186" s="2" t="s">
        <v>1359</v>
      </c>
      <c r="D2186" s="2" t="s">
        <v>48</v>
      </c>
      <c r="E2186" s="2" t="s">
        <v>1360</v>
      </c>
      <c r="F2186" s="2" t="s">
        <v>924</v>
      </c>
      <c r="G2186" s="2" t="s">
        <v>1361</v>
      </c>
      <c r="H2186" s="3" t="s">
        <v>8</v>
      </c>
      <c r="I2186" s="2" t="s">
        <v>85</v>
      </c>
      <c r="J2186" s="2" t="s">
        <v>1362</v>
      </c>
      <c r="K2186" s="2" t="s">
        <v>369</v>
      </c>
      <c r="L2186" s="2" t="s">
        <v>61</v>
      </c>
      <c r="M2186" s="2">
        <v>1</v>
      </c>
      <c r="N2186" s="10" t="s">
        <v>875</v>
      </c>
    </row>
    <row r="2187" spans="1:14" x14ac:dyDescent="0.2">
      <c r="A2187" s="2">
        <v>1827</v>
      </c>
      <c r="B2187" s="2" t="s">
        <v>414</v>
      </c>
      <c r="C2187" s="2" t="s">
        <v>415</v>
      </c>
      <c r="D2187" s="2" t="s">
        <v>123</v>
      </c>
      <c r="E2187" s="2" t="s">
        <v>416</v>
      </c>
      <c r="F2187" s="2" t="s">
        <v>325</v>
      </c>
      <c r="G2187" s="2" t="s">
        <v>417</v>
      </c>
      <c r="H2187" s="3" t="s">
        <v>8</v>
      </c>
      <c r="I2187" s="2" t="s">
        <v>319</v>
      </c>
      <c r="J2187" s="2" t="s">
        <v>656</v>
      </c>
      <c r="K2187" s="2" t="s">
        <v>369</v>
      </c>
      <c r="L2187" s="2" t="s">
        <v>61</v>
      </c>
      <c r="M2187" s="2">
        <v>1</v>
      </c>
      <c r="N2187" s="10" t="s">
        <v>875</v>
      </c>
    </row>
    <row r="2188" spans="1:14" x14ac:dyDescent="0.2">
      <c r="A2188" s="2">
        <v>1933</v>
      </c>
      <c r="B2188" s="2" t="s">
        <v>385</v>
      </c>
      <c r="C2188" s="2" t="s">
        <v>386</v>
      </c>
      <c r="D2188" s="2" t="s">
        <v>39</v>
      </c>
      <c r="E2188" s="2" t="s">
        <v>387</v>
      </c>
      <c r="F2188" s="2" t="s">
        <v>388</v>
      </c>
      <c r="G2188" s="2" t="s">
        <v>389</v>
      </c>
      <c r="H2188" s="3" t="s">
        <v>8</v>
      </c>
      <c r="I2188" s="2" t="s">
        <v>43</v>
      </c>
      <c r="J2188" s="2" t="s">
        <v>1291</v>
      </c>
      <c r="K2188" s="2" t="s">
        <v>369</v>
      </c>
      <c r="L2188" s="2" t="s">
        <v>61</v>
      </c>
      <c r="M2188" s="2">
        <v>1</v>
      </c>
      <c r="N2188" s="10" t="s">
        <v>875</v>
      </c>
    </row>
    <row r="2189" spans="1:14" x14ac:dyDescent="0.2">
      <c r="A2189" s="2">
        <v>1966</v>
      </c>
      <c r="B2189" s="2" t="s">
        <v>362</v>
      </c>
      <c r="C2189" s="2" t="s">
        <v>363</v>
      </c>
      <c r="D2189" s="2" t="s">
        <v>48</v>
      </c>
      <c r="E2189" s="2" t="s">
        <v>364</v>
      </c>
      <c r="F2189" s="2" t="s">
        <v>365</v>
      </c>
      <c r="G2189" s="2" t="s">
        <v>366</v>
      </c>
      <c r="H2189" s="3" t="s">
        <v>8</v>
      </c>
      <c r="I2189" s="2" t="s">
        <v>367</v>
      </c>
      <c r="J2189" s="2" t="s">
        <v>368</v>
      </c>
      <c r="K2189" s="2" t="s">
        <v>369</v>
      </c>
      <c r="L2189" s="2" t="s">
        <v>61</v>
      </c>
      <c r="M2189" s="2">
        <v>1</v>
      </c>
      <c r="N2189" s="9" t="s">
        <v>875</v>
      </c>
    </row>
    <row r="2190" spans="1:14" x14ac:dyDescent="0.2">
      <c r="A2190" s="2">
        <v>2256</v>
      </c>
      <c r="B2190" s="2" t="s">
        <v>1103</v>
      </c>
      <c r="C2190" s="2" t="s">
        <v>1104</v>
      </c>
      <c r="D2190" s="2" t="s">
        <v>187</v>
      </c>
      <c r="E2190" s="2" t="s">
        <v>1105</v>
      </c>
      <c r="F2190" s="2" t="s">
        <v>1106</v>
      </c>
      <c r="G2190" s="2" t="s">
        <v>1107</v>
      </c>
      <c r="H2190" s="3" t="s">
        <v>8</v>
      </c>
      <c r="I2190" s="2" t="s">
        <v>197</v>
      </c>
      <c r="J2190" s="2" t="s">
        <v>656</v>
      </c>
      <c r="K2190" s="2" t="s">
        <v>369</v>
      </c>
      <c r="L2190" s="2" t="s">
        <v>61</v>
      </c>
      <c r="M2190" s="2">
        <v>1</v>
      </c>
      <c r="N2190" s="10" t="s">
        <v>875</v>
      </c>
    </row>
    <row r="2191" spans="1:14" x14ac:dyDescent="0.2">
      <c r="A2191" s="2">
        <v>2317</v>
      </c>
      <c r="B2191" s="2" t="s">
        <v>129</v>
      </c>
      <c r="C2191" s="2" t="s">
        <v>130</v>
      </c>
      <c r="D2191" s="2" t="s">
        <v>48</v>
      </c>
      <c r="E2191" s="2" t="s">
        <v>131</v>
      </c>
      <c r="F2191" s="2" t="s">
        <v>132</v>
      </c>
      <c r="G2191" s="2" t="s">
        <v>133</v>
      </c>
      <c r="H2191" s="3" t="s">
        <v>8</v>
      </c>
      <c r="I2191" s="2" t="s">
        <v>85</v>
      </c>
      <c r="J2191" s="2" t="s">
        <v>656</v>
      </c>
      <c r="K2191" s="2" t="s">
        <v>369</v>
      </c>
      <c r="L2191" s="2" t="s">
        <v>61</v>
      </c>
      <c r="M2191" s="2">
        <v>1</v>
      </c>
      <c r="N2191" s="10" t="s">
        <v>875</v>
      </c>
    </row>
    <row r="2192" spans="1:14" x14ac:dyDescent="0.2">
      <c r="A2192" s="2">
        <v>1483</v>
      </c>
      <c r="B2192" s="2" t="s">
        <v>517</v>
      </c>
      <c r="C2192" s="2" t="s">
        <v>518</v>
      </c>
      <c r="D2192" s="2" t="s">
        <v>39</v>
      </c>
      <c r="E2192" s="2" t="s">
        <v>519</v>
      </c>
      <c r="F2192" s="2" t="s">
        <v>520</v>
      </c>
      <c r="G2192" s="2" t="s">
        <v>521</v>
      </c>
      <c r="H2192" s="3" t="s">
        <v>8</v>
      </c>
      <c r="I2192" s="2" t="s">
        <v>249</v>
      </c>
      <c r="J2192" s="2" t="s">
        <v>1473</v>
      </c>
      <c r="K2192" s="2" t="s">
        <v>1474</v>
      </c>
      <c r="L2192" s="2" t="s">
        <v>61</v>
      </c>
      <c r="M2192" s="2">
        <v>1</v>
      </c>
      <c r="N2192" s="10" t="s">
        <v>875</v>
      </c>
    </row>
    <row r="2193" spans="1:14" x14ac:dyDescent="0.2">
      <c r="A2193" s="2">
        <v>2093</v>
      </c>
      <c r="B2193" s="2" t="s">
        <v>1200</v>
      </c>
      <c r="C2193" s="2" t="s">
        <v>1201</v>
      </c>
      <c r="D2193" s="2" t="s">
        <v>48</v>
      </c>
      <c r="E2193" s="2" t="s">
        <v>1202</v>
      </c>
      <c r="F2193" s="2" t="s">
        <v>280</v>
      </c>
      <c r="G2193" s="2" t="s">
        <v>1203</v>
      </c>
      <c r="H2193" s="3" t="s">
        <v>8</v>
      </c>
      <c r="I2193" s="2" t="s">
        <v>85</v>
      </c>
      <c r="J2193" s="2" t="s">
        <v>1205</v>
      </c>
      <c r="K2193" s="2" t="s">
        <v>1206</v>
      </c>
      <c r="L2193" s="2" t="s">
        <v>61</v>
      </c>
      <c r="M2193" s="2">
        <v>1</v>
      </c>
      <c r="N2193" s="10" t="s">
        <v>875</v>
      </c>
    </row>
    <row r="2194" spans="1:14" x14ac:dyDescent="0.2">
      <c r="A2194" s="2">
        <v>1539</v>
      </c>
      <c r="B2194" s="2" t="s">
        <v>510</v>
      </c>
      <c r="C2194" s="2" t="s">
        <v>511</v>
      </c>
      <c r="D2194" s="2" t="s">
        <v>48</v>
      </c>
      <c r="E2194" s="2" t="s">
        <v>503</v>
      </c>
      <c r="F2194" s="2" t="s">
        <v>132</v>
      </c>
      <c r="G2194" s="2" t="s">
        <v>512</v>
      </c>
      <c r="H2194" s="3" t="s">
        <v>8</v>
      </c>
      <c r="I2194" s="2" t="s">
        <v>85</v>
      </c>
      <c r="J2194" s="2" t="s">
        <v>466</v>
      </c>
      <c r="K2194" s="2" t="s">
        <v>465</v>
      </c>
      <c r="L2194" s="2" t="s">
        <v>61</v>
      </c>
      <c r="M2194" s="2">
        <v>1</v>
      </c>
      <c r="N2194" s="10" t="s">
        <v>875</v>
      </c>
    </row>
    <row r="2195" spans="1:14" x14ac:dyDescent="0.2">
      <c r="A2195" s="2">
        <v>1540</v>
      </c>
      <c r="B2195" s="2" t="s">
        <v>510</v>
      </c>
      <c r="C2195" s="2" t="s">
        <v>511</v>
      </c>
      <c r="D2195" s="2" t="s">
        <v>48</v>
      </c>
      <c r="E2195" s="2" t="s">
        <v>503</v>
      </c>
      <c r="F2195" s="2" t="s">
        <v>132</v>
      </c>
      <c r="G2195" s="2" t="s">
        <v>512</v>
      </c>
      <c r="H2195" s="3" t="s">
        <v>8</v>
      </c>
      <c r="I2195" s="2" t="s">
        <v>85</v>
      </c>
      <c r="J2195" s="2" t="s">
        <v>464</v>
      </c>
      <c r="K2195" s="2" t="s">
        <v>465</v>
      </c>
      <c r="L2195" s="2" t="s">
        <v>61</v>
      </c>
      <c r="M2195" s="2">
        <v>1</v>
      </c>
      <c r="N2195" s="10" t="s">
        <v>21</v>
      </c>
    </row>
    <row r="2196" spans="1:14" x14ac:dyDescent="0.2">
      <c r="A2196" s="2">
        <v>1542</v>
      </c>
      <c r="B2196" s="2" t="s">
        <v>510</v>
      </c>
      <c r="C2196" s="2" t="s">
        <v>511</v>
      </c>
      <c r="D2196" s="2" t="s">
        <v>48</v>
      </c>
      <c r="E2196" s="2" t="s">
        <v>503</v>
      </c>
      <c r="F2196" s="2" t="s">
        <v>132</v>
      </c>
      <c r="G2196" s="2" t="s">
        <v>512</v>
      </c>
      <c r="H2196" s="3" t="s">
        <v>8</v>
      </c>
      <c r="I2196" s="2" t="s">
        <v>85</v>
      </c>
      <c r="J2196" s="2" t="s">
        <v>1463</v>
      </c>
      <c r="K2196" s="2" t="s">
        <v>465</v>
      </c>
      <c r="L2196" s="2" t="s">
        <v>61</v>
      </c>
      <c r="M2196" s="2">
        <v>1</v>
      </c>
      <c r="N2196" s="10" t="s">
        <v>21</v>
      </c>
    </row>
    <row r="2197" spans="1:14" x14ac:dyDescent="0.2">
      <c r="A2197" s="2">
        <v>1752</v>
      </c>
      <c r="B2197" s="2" t="s">
        <v>434</v>
      </c>
      <c r="C2197" s="2" t="s">
        <v>435</v>
      </c>
      <c r="D2197" s="2" t="s">
        <v>81</v>
      </c>
      <c r="E2197" s="2" t="s">
        <v>436</v>
      </c>
      <c r="F2197" s="2" t="s">
        <v>424</v>
      </c>
      <c r="G2197" s="2" t="s">
        <v>437</v>
      </c>
      <c r="H2197" s="3" t="s">
        <v>8</v>
      </c>
      <c r="I2197" s="2" t="s">
        <v>319</v>
      </c>
      <c r="J2197" s="2" t="s">
        <v>464</v>
      </c>
      <c r="K2197" s="2" t="s">
        <v>465</v>
      </c>
      <c r="L2197" s="2" t="s">
        <v>61</v>
      </c>
      <c r="M2197" s="2">
        <v>1</v>
      </c>
      <c r="N2197" s="9" t="s">
        <v>875</v>
      </c>
    </row>
    <row r="2198" spans="1:14" x14ac:dyDescent="0.2">
      <c r="A2198" s="2">
        <v>1753</v>
      </c>
      <c r="B2198" s="2" t="s">
        <v>434</v>
      </c>
      <c r="C2198" s="2" t="s">
        <v>435</v>
      </c>
      <c r="D2198" s="2" t="s">
        <v>81</v>
      </c>
      <c r="E2198" s="2" t="s">
        <v>436</v>
      </c>
      <c r="F2198" s="2" t="s">
        <v>424</v>
      </c>
      <c r="G2198" s="2" t="s">
        <v>437</v>
      </c>
      <c r="H2198" s="3" t="s">
        <v>8</v>
      </c>
      <c r="I2198" s="2" t="s">
        <v>319</v>
      </c>
      <c r="J2198" s="2" t="s">
        <v>466</v>
      </c>
      <c r="K2198" s="2" t="s">
        <v>465</v>
      </c>
      <c r="L2198" s="2" t="s">
        <v>61</v>
      </c>
      <c r="M2198" s="2">
        <v>1</v>
      </c>
      <c r="N2198" s="9" t="s">
        <v>875</v>
      </c>
    </row>
    <row r="2199" spans="1:14" x14ac:dyDescent="0.2">
      <c r="A2199" s="2">
        <v>1482</v>
      </c>
      <c r="B2199" s="2" t="s">
        <v>517</v>
      </c>
      <c r="C2199" s="2" t="s">
        <v>518</v>
      </c>
      <c r="D2199" s="2" t="s">
        <v>39</v>
      </c>
      <c r="E2199" s="2" t="s">
        <v>519</v>
      </c>
      <c r="F2199" s="2" t="s">
        <v>520</v>
      </c>
      <c r="G2199" s="2" t="s">
        <v>521</v>
      </c>
      <c r="H2199" s="3" t="s">
        <v>8</v>
      </c>
      <c r="I2199" s="2" t="s">
        <v>249</v>
      </c>
      <c r="J2199" s="2" t="s">
        <v>1472</v>
      </c>
      <c r="K2199" s="2" t="s">
        <v>937</v>
      </c>
      <c r="L2199" s="2" t="s">
        <v>433</v>
      </c>
      <c r="M2199" s="2">
        <v>1</v>
      </c>
      <c r="N2199" s="10" t="s">
        <v>875</v>
      </c>
    </row>
    <row r="2200" spans="1:14" x14ac:dyDescent="0.2">
      <c r="A2200" s="2">
        <v>1512</v>
      </c>
      <c r="B2200" s="2" t="s">
        <v>510</v>
      </c>
      <c r="C2200" s="2" t="s">
        <v>511</v>
      </c>
      <c r="D2200" s="2" t="s">
        <v>48</v>
      </c>
      <c r="E2200" s="2" t="s">
        <v>503</v>
      </c>
      <c r="F2200" s="2" t="s">
        <v>132</v>
      </c>
      <c r="G2200" s="2" t="s">
        <v>512</v>
      </c>
      <c r="H2200" s="3" t="s">
        <v>8</v>
      </c>
      <c r="I2200" s="2" t="s">
        <v>85</v>
      </c>
      <c r="J2200" s="2" t="s">
        <v>936</v>
      </c>
      <c r="K2200" s="2" t="s">
        <v>937</v>
      </c>
      <c r="L2200" s="2" t="s">
        <v>433</v>
      </c>
      <c r="M2200" s="2">
        <v>1</v>
      </c>
      <c r="N2200" s="10" t="s">
        <v>875</v>
      </c>
    </row>
    <row r="2201" spans="1:14" x14ac:dyDescent="0.2">
      <c r="A2201" s="2">
        <v>1761</v>
      </c>
      <c r="B2201" s="2" t="s">
        <v>434</v>
      </c>
      <c r="C2201" s="2" t="s">
        <v>435</v>
      </c>
      <c r="D2201" s="2" t="s">
        <v>81</v>
      </c>
      <c r="E2201" s="2" t="s">
        <v>436</v>
      </c>
      <c r="F2201" s="2" t="s">
        <v>424</v>
      </c>
      <c r="G2201" s="2" t="s">
        <v>437</v>
      </c>
      <c r="H2201" s="3" t="s">
        <v>8</v>
      </c>
      <c r="I2201" s="2" t="s">
        <v>319</v>
      </c>
      <c r="J2201" s="2" t="s">
        <v>936</v>
      </c>
      <c r="K2201" s="2" t="s">
        <v>937</v>
      </c>
      <c r="L2201" s="2" t="s">
        <v>433</v>
      </c>
      <c r="M2201" s="2">
        <v>1</v>
      </c>
      <c r="N2201" s="10" t="s">
        <v>875</v>
      </c>
    </row>
    <row r="2202" spans="1:14" x14ac:dyDescent="0.2">
      <c r="A2202" s="2">
        <v>2487</v>
      </c>
      <c r="B2202" s="2" t="s">
        <v>930</v>
      </c>
      <c r="C2202" s="2" t="s">
        <v>931</v>
      </c>
      <c r="D2202" s="2" t="s">
        <v>48</v>
      </c>
      <c r="E2202" s="2" t="s">
        <v>932</v>
      </c>
      <c r="F2202" s="2" t="s">
        <v>933</v>
      </c>
      <c r="G2202" s="2" t="s">
        <v>934</v>
      </c>
      <c r="H2202" s="3" t="s">
        <v>8</v>
      </c>
      <c r="I2202" s="2" t="s">
        <v>52</v>
      </c>
      <c r="J2202" s="2" t="s">
        <v>936</v>
      </c>
      <c r="K2202" s="2" t="s">
        <v>937</v>
      </c>
      <c r="L2202" s="2" t="s">
        <v>433</v>
      </c>
      <c r="M2202" s="2">
        <v>1</v>
      </c>
      <c r="N2202" s="10" t="s">
        <v>875</v>
      </c>
    </row>
    <row r="2203" spans="1:14" x14ac:dyDescent="0.2">
      <c r="A2203" s="2">
        <v>1184</v>
      </c>
      <c r="B2203" s="2" t="s">
        <v>549</v>
      </c>
      <c r="C2203" s="2" t="s">
        <v>550</v>
      </c>
      <c r="D2203" s="2" t="s">
        <v>48</v>
      </c>
      <c r="E2203" s="2" t="s">
        <v>551</v>
      </c>
      <c r="F2203" s="2" t="s">
        <v>552</v>
      </c>
      <c r="G2203" s="2" t="s">
        <v>553</v>
      </c>
      <c r="H2203" s="3" t="s">
        <v>8</v>
      </c>
      <c r="I2203" s="2" t="s">
        <v>367</v>
      </c>
      <c r="J2203" s="2" t="s">
        <v>94</v>
      </c>
      <c r="K2203" s="2" t="s">
        <v>95</v>
      </c>
      <c r="L2203" s="2" t="s">
        <v>96</v>
      </c>
      <c r="M2203" s="2">
        <v>1</v>
      </c>
      <c r="N2203" s="2" t="s">
        <v>21</v>
      </c>
    </row>
    <row r="2204" spans="1:14" x14ac:dyDescent="0.2">
      <c r="A2204" s="2">
        <v>1929</v>
      </c>
      <c r="B2204" s="2" t="s">
        <v>385</v>
      </c>
      <c r="C2204" s="2" t="s">
        <v>386</v>
      </c>
      <c r="D2204" s="2" t="s">
        <v>39</v>
      </c>
      <c r="E2204" s="2" t="s">
        <v>387</v>
      </c>
      <c r="F2204" s="2" t="s">
        <v>388</v>
      </c>
      <c r="G2204" s="2" t="s">
        <v>389</v>
      </c>
      <c r="H2204" s="3" t="s">
        <v>8</v>
      </c>
      <c r="I2204" s="2" t="s">
        <v>43</v>
      </c>
      <c r="J2204" s="2" t="s">
        <v>94</v>
      </c>
      <c r="K2204" s="2" t="s">
        <v>95</v>
      </c>
      <c r="L2204" s="2" t="s">
        <v>96</v>
      </c>
      <c r="M2204" s="2">
        <v>1</v>
      </c>
      <c r="N2204" s="2" t="s">
        <v>21</v>
      </c>
    </row>
    <row r="2205" spans="1:14" x14ac:dyDescent="0.2">
      <c r="A2205" s="2">
        <v>2024</v>
      </c>
      <c r="B2205" s="2" t="s">
        <v>322</v>
      </c>
      <c r="C2205" s="2" t="s">
        <v>323</v>
      </c>
      <c r="D2205" s="2" t="s">
        <v>123</v>
      </c>
      <c r="E2205" s="2" t="s">
        <v>324</v>
      </c>
      <c r="F2205" s="2" t="s">
        <v>325</v>
      </c>
      <c r="G2205" s="2" t="s">
        <v>326</v>
      </c>
      <c r="H2205" s="3" t="s">
        <v>8</v>
      </c>
      <c r="I2205" s="2" t="s">
        <v>327</v>
      </c>
      <c r="J2205" s="2" t="s">
        <v>94</v>
      </c>
      <c r="K2205" s="2" t="s">
        <v>95</v>
      </c>
      <c r="L2205" s="2" t="s">
        <v>96</v>
      </c>
      <c r="M2205" s="2">
        <v>1</v>
      </c>
      <c r="N2205" s="2" t="s">
        <v>21</v>
      </c>
    </row>
    <row r="2206" spans="1:14" x14ac:dyDescent="0.2">
      <c r="A2206" s="2">
        <v>2147</v>
      </c>
      <c r="B2206" s="2" t="s">
        <v>258</v>
      </c>
      <c r="C2206" s="2" t="s">
        <v>259</v>
      </c>
      <c r="D2206" s="2" t="s">
        <v>187</v>
      </c>
      <c r="E2206" s="2" t="s">
        <v>260</v>
      </c>
      <c r="F2206" s="2" t="s">
        <v>261</v>
      </c>
      <c r="G2206" s="2" t="s">
        <v>262</v>
      </c>
      <c r="H2206" s="3" t="s">
        <v>8</v>
      </c>
      <c r="I2206" s="2" t="s">
        <v>180</v>
      </c>
      <c r="J2206" s="2" t="s">
        <v>94</v>
      </c>
      <c r="K2206" s="2" t="s">
        <v>95</v>
      </c>
      <c r="L2206" s="2" t="s">
        <v>96</v>
      </c>
      <c r="M2206" s="2">
        <v>1</v>
      </c>
      <c r="N2206" s="2" t="s">
        <v>21</v>
      </c>
    </row>
    <row r="2207" spans="1:14" x14ac:dyDescent="0.2">
      <c r="A2207" s="2">
        <v>2157</v>
      </c>
      <c r="B2207" s="2" t="s">
        <v>244</v>
      </c>
      <c r="C2207" s="2" t="s">
        <v>245</v>
      </c>
      <c r="D2207" s="2" t="s">
        <v>39</v>
      </c>
      <c r="E2207" s="2" t="s">
        <v>246</v>
      </c>
      <c r="F2207" s="2" t="s">
        <v>247</v>
      </c>
      <c r="G2207" s="2" t="s">
        <v>248</v>
      </c>
      <c r="H2207" s="3" t="s">
        <v>8</v>
      </c>
      <c r="I2207" s="2" t="s">
        <v>249</v>
      </c>
      <c r="J2207" s="2" t="s">
        <v>94</v>
      </c>
      <c r="K2207" s="2" t="s">
        <v>95</v>
      </c>
      <c r="L2207" s="2" t="s">
        <v>96</v>
      </c>
      <c r="M2207" s="2">
        <v>1</v>
      </c>
      <c r="N2207" s="2" t="s">
        <v>21</v>
      </c>
    </row>
    <row r="2208" spans="1:14" x14ac:dyDescent="0.2">
      <c r="A2208" s="2">
        <v>2414</v>
      </c>
      <c r="B2208" s="2" t="s">
        <v>89</v>
      </c>
      <c r="C2208" s="2" t="s">
        <v>90</v>
      </c>
      <c r="D2208" s="2" t="s">
        <v>48</v>
      </c>
      <c r="E2208" s="2" t="s">
        <v>91</v>
      </c>
      <c r="F2208" s="2" t="s">
        <v>92</v>
      </c>
      <c r="G2208" s="2" t="s">
        <v>93</v>
      </c>
      <c r="H2208" s="3" t="s">
        <v>8</v>
      </c>
      <c r="I2208" s="2" t="s">
        <v>85</v>
      </c>
      <c r="J2208" s="2" t="s">
        <v>94</v>
      </c>
      <c r="K2208" s="2" t="s">
        <v>95</v>
      </c>
      <c r="L2208" s="2" t="s">
        <v>96</v>
      </c>
      <c r="M2208" s="2">
        <v>1</v>
      </c>
      <c r="N2208" s="2" t="s">
        <v>21</v>
      </c>
    </row>
    <row r="2209" spans="1:14" x14ac:dyDescent="0.2">
      <c r="A2209" s="2">
        <v>966</v>
      </c>
      <c r="B2209" s="2" t="s">
        <v>599</v>
      </c>
      <c r="C2209" s="2" t="s">
        <v>600</v>
      </c>
      <c r="D2209" s="2" t="s">
        <v>123</v>
      </c>
      <c r="E2209" s="2" t="s">
        <v>601</v>
      </c>
      <c r="F2209" s="2" t="s">
        <v>561</v>
      </c>
      <c r="G2209" s="2" t="s">
        <v>602</v>
      </c>
      <c r="H2209" s="3" t="s">
        <v>8</v>
      </c>
      <c r="I2209" s="2" t="s">
        <v>319</v>
      </c>
      <c r="J2209" s="2" t="s">
        <v>479</v>
      </c>
      <c r="K2209" s="2" t="s">
        <v>480</v>
      </c>
      <c r="L2209" s="2" t="s">
        <v>155</v>
      </c>
      <c r="M2209" s="2">
        <v>1</v>
      </c>
      <c r="N2209" s="9" t="s">
        <v>875</v>
      </c>
    </row>
    <row r="2210" spans="1:14" x14ac:dyDescent="0.2">
      <c r="A2210" s="2">
        <v>1154</v>
      </c>
      <c r="B2210" s="2" t="s">
        <v>558</v>
      </c>
      <c r="C2210" s="2" t="s">
        <v>559</v>
      </c>
      <c r="D2210" s="2" t="s">
        <v>123</v>
      </c>
      <c r="E2210" s="2" t="s">
        <v>560</v>
      </c>
      <c r="F2210" s="2" t="s">
        <v>561</v>
      </c>
      <c r="G2210" s="2" t="s">
        <v>562</v>
      </c>
      <c r="H2210" s="3" t="s">
        <v>8</v>
      </c>
      <c r="I2210" s="2" t="s">
        <v>319</v>
      </c>
      <c r="J2210" s="2" t="s">
        <v>479</v>
      </c>
      <c r="K2210" s="2" t="s">
        <v>480</v>
      </c>
      <c r="L2210" s="2" t="s">
        <v>155</v>
      </c>
      <c r="M2210" s="2">
        <v>1</v>
      </c>
      <c r="N2210" s="9" t="s">
        <v>875</v>
      </c>
    </row>
    <row r="2211" spans="1:14" x14ac:dyDescent="0.2">
      <c r="A2211" s="2">
        <v>1467</v>
      </c>
      <c r="B2211" s="2" t="s">
        <v>522</v>
      </c>
      <c r="C2211" s="2" t="s">
        <v>523</v>
      </c>
      <c r="D2211" s="2" t="s">
        <v>123</v>
      </c>
      <c r="E2211" s="2" t="s">
        <v>524</v>
      </c>
      <c r="F2211" s="2" t="s">
        <v>325</v>
      </c>
      <c r="G2211" s="2" t="s">
        <v>525</v>
      </c>
      <c r="H2211" s="3" t="s">
        <v>8</v>
      </c>
      <c r="I2211" s="2" t="s">
        <v>319</v>
      </c>
      <c r="J2211" s="2" t="s">
        <v>479</v>
      </c>
      <c r="K2211" s="2" t="s">
        <v>480</v>
      </c>
      <c r="L2211" s="2" t="s">
        <v>155</v>
      </c>
      <c r="M2211" s="2">
        <v>1</v>
      </c>
      <c r="N2211" s="9" t="s">
        <v>875</v>
      </c>
    </row>
    <row r="2212" spans="1:14" x14ac:dyDescent="0.2">
      <c r="A2212" s="2">
        <v>1530</v>
      </c>
      <c r="B2212" s="2" t="s">
        <v>510</v>
      </c>
      <c r="C2212" s="2" t="s">
        <v>511</v>
      </c>
      <c r="D2212" s="2" t="s">
        <v>48</v>
      </c>
      <c r="E2212" s="2" t="s">
        <v>503</v>
      </c>
      <c r="F2212" s="2" t="s">
        <v>132</v>
      </c>
      <c r="G2212" s="2" t="s">
        <v>512</v>
      </c>
      <c r="H2212" s="3" t="s">
        <v>8</v>
      </c>
      <c r="I2212" s="2" t="s">
        <v>85</v>
      </c>
      <c r="J2212" s="2" t="s">
        <v>1071</v>
      </c>
      <c r="K2212" s="2" t="s">
        <v>480</v>
      </c>
      <c r="L2212" s="2" t="s">
        <v>155</v>
      </c>
      <c r="M2212" s="2">
        <v>1</v>
      </c>
      <c r="N2212" s="10" t="s">
        <v>875</v>
      </c>
    </row>
    <row r="2213" spans="1:14" x14ac:dyDescent="0.2">
      <c r="A2213" s="2">
        <v>1599</v>
      </c>
      <c r="B2213" s="2" t="s">
        <v>501</v>
      </c>
      <c r="C2213" s="2" t="s">
        <v>502</v>
      </c>
      <c r="D2213" s="2" t="s">
        <v>48</v>
      </c>
      <c r="E2213" s="2" t="s">
        <v>503</v>
      </c>
      <c r="F2213" s="2" t="s">
        <v>132</v>
      </c>
      <c r="G2213" s="2" t="s">
        <v>504</v>
      </c>
      <c r="H2213" s="3" t="s">
        <v>8</v>
      </c>
      <c r="I2213" s="2" t="s">
        <v>85</v>
      </c>
      <c r="J2213" s="2" t="s">
        <v>1071</v>
      </c>
      <c r="K2213" s="2" t="s">
        <v>480</v>
      </c>
      <c r="L2213" s="2" t="s">
        <v>155</v>
      </c>
      <c r="M2213" s="2">
        <v>1</v>
      </c>
      <c r="N2213" s="10" t="s">
        <v>875</v>
      </c>
    </row>
    <row r="2214" spans="1:14" x14ac:dyDescent="0.2">
      <c r="A2214" s="2">
        <v>1765</v>
      </c>
      <c r="B2214" s="2" t="s">
        <v>434</v>
      </c>
      <c r="C2214" s="2" t="s">
        <v>435</v>
      </c>
      <c r="D2214" s="2" t="s">
        <v>81</v>
      </c>
      <c r="E2214" s="2" t="s">
        <v>436</v>
      </c>
      <c r="F2214" s="2" t="s">
        <v>424</v>
      </c>
      <c r="G2214" s="2" t="s">
        <v>437</v>
      </c>
      <c r="H2214" s="3" t="s">
        <v>8</v>
      </c>
      <c r="I2214" s="2" t="s">
        <v>319</v>
      </c>
      <c r="J2214" s="2" t="s">
        <v>479</v>
      </c>
      <c r="K2214" s="2" t="s">
        <v>480</v>
      </c>
      <c r="L2214" s="2" t="s">
        <v>155</v>
      </c>
      <c r="M2214" s="2">
        <v>1</v>
      </c>
      <c r="N2214" s="9" t="s">
        <v>875</v>
      </c>
    </row>
    <row r="2215" spans="1:14" x14ac:dyDescent="0.2">
      <c r="A2215" s="2">
        <v>2310</v>
      </c>
      <c r="B2215" s="2" t="s">
        <v>1068</v>
      </c>
      <c r="C2215" s="2" t="s">
        <v>1069</v>
      </c>
      <c r="D2215" s="2" t="s">
        <v>48</v>
      </c>
      <c r="E2215" s="2" t="s">
        <v>503</v>
      </c>
      <c r="F2215" s="2" t="s">
        <v>132</v>
      </c>
      <c r="G2215" s="2" t="s">
        <v>1070</v>
      </c>
      <c r="H2215" s="3" t="s">
        <v>8</v>
      </c>
      <c r="I2215" s="2" t="s">
        <v>85</v>
      </c>
      <c r="J2215" s="2" t="s">
        <v>1071</v>
      </c>
      <c r="K2215" s="2" t="s">
        <v>480</v>
      </c>
      <c r="L2215" s="2" t="s">
        <v>155</v>
      </c>
      <c r="M2215" s="2">
        <v>1</v>
      </c>
      <c r="N2215" s="10" t="s">
        <v>875</v>
      </c>
    </row>
    <row r="2216" spans="1:14" x14ac:dyDescent="0.2">
      <c r="A2216" s="2">
        <v>263</v>
      </c>
      <c r="B2216" s="2" t="s">
        <v>821</v>
      </c>
      <c r="C2216" s="2" t="s">
        <v>822</v>
      </c>
      <c r="D2216" s="2" t="s">
        <v>67</v>
      </c>
      <c r="E2216" s="2" t="s">
        <v>823</v>
      </c>
      <c r="F2216" s="2" t="s">
        <v>597</v>
      </c>
      <c r="G2216" s="2" t="s">
        <v>824</v>
      </c>
      <c r="H2216" s="3" t="s">
        <v>8</v>
      </c>
      <c r="I2216" s="2" t="s">
        <v>71</v>
      </c>
      <c r="J2216" s="2" t="s">
        <v>463</v>
      </c>
      <c r="K2216" s="2" t="s">
        <v>463</v>
      </c>
      <c r="L2216" s="2" t="s">
        <v>155</v>
      </c>
      <c r="M2216" s="2">
        <v>1</v>
      </c>
      <c r="N2216" s="10" t="s">
        <v>875</v>
      </c>
    </row>
    <row r="2217" spans="1:14" x14ac:dyDescent="0.2">
      <c r="A2217" s="2">
        <v>373</v>
      </c>
      <c r="B2217" s="2" t="s">
        <v>793</v>
      </c>
      <c r="C2217" s="2" t="s">
        <v>794</v>
      </c>
      <c r="D2217" s="2" t="s">
        <v>48</v>
      </c>
      <c r="E2217" s="2" t="s">
        <v>795</v>
      </c>
      <c r="F2217" s="2" t="s">
        <v>796</v>
      </c>
      <c r="G2217" s="2" t="s">
        <v>797</v>
      </c>
      <c r="H2217" s="3" t="s">
        <v>8</v>
      </c>
      <c r="I2217" s="2" t="s">
        <v>367</v>
      </c>
      <c r="J2217" s="2" t="s">
        <v>463</v>
      </c>
      <c r="K2217" s="2" t="s">
        <v>463</v>
      </c>
      <c r="L2217" s="2" t="s">
        <v>155</v>
      </c>
      <c r="M2217" s="2">
        <v>1</v>
      </c>
      <c r="N2217" s="10" t="s">
        <v>875</v>
      </c>
    </row>
    <row r="2218" spans="1:14" x14ac:dyDescent="0.2">
      <c r="A2218" s="2">
        <v>681</v>
      </c>
      <c r="B2218" s="2" t="s">
        <v>685</v>
      </c>
      <c r="C2218" s="2" t="s">
        <v>686</v>
      </c>
      <c r="D2218" s="2" t="s">
        <v>48</v>
      </c>
      <c r="E2218" s="2" t="s">
        <v>687</v>
      </c>
      <c r="F2218" s="2" t="s">
        <v>621</v>
      </c>
      <c r="G2218" s="2" t="s">
        <v>688</v>
      </c>
      <c r="H2218" s="3" t="s">
        <v>8</v>
      </c>
      <c r="I2218" s="2" t="s">
        <v>85</v>
      </c>
      <c r="J2218" s="2" t="s">
        <v>463</v>
      </c>
      <c r="K2218" s="2" t="s">
        <v>463</v>
      </c>
      <c r="L2218" s="2" t="s">
        <v>155</v>
      </c>
      <c r="M2218" s="2">
        <v>1</v>
      </c>
      <c r="N2218" s="10" t="s">
        <v>875</v>
      </c>
    </row>
    <row r="2219" spans="1:14" x14ac:dyDescent="0.2">
      <c r="A2219" s="2">
        <v>1231</v>
      </c>
      <c r="B2219" s="2" t="s">
        <v>1613</v>
      </c>
      <c r="C2219" s="2" t="s">
        <v>1614</v>
      </c>
      <c r="D2219" s="2" t="s">
        <v>123</v>
      </c>
      <c r="E2219" s="2" t="s">
        <v>1615</v>
      </c>
      <c r="F2219" s="2" t="s">
        <v>424</v>
      </c>
      <c r="G2219" s="2" t="s">
        <v>1616</v>
      </c>
      <c r="H2219" s="3" t="s">
        <v>8</v>
      </c>
      <c r="I2219" s="2" t="s">
        <v>319</v>
      </c>
      <c r="J2219" s="2" t="s">
        <v>463</v>
      </c>
      <c r="K2219" s="2" t="s">
        <v>463</v>
      </c>
      <c r="L2219" s="2" t="s">
        <v>155</v>
      </c>
      <c r="M2219" s="2">
        <v>1</v>
      </c>
      <c r="N2219" s="10" t="s">
        <v>875</v>
      </c>
    </row>
    <row r="2220" spans="1:14" x14ac:dyDescent="0.2">
      <c r="A2220" s="2">
        <v>1532</v>
      </c>
      <c r="B2220" s="2" t="s">
        <v>510</v>
      </c>
      <c r="C2220" s="2" t="s">
        <v>511</v>
      </c>
      <c r="D2220" s="2" t="s">
        <v>48</v>
      </c>
      <c r="E2220" s="2" t="s">
        <v>503</v>
      </c>
      <c r="F2220" s="2" t="s">
        <v>132</v>
      </c>
      <c r="G2220" s="2" t="s">
        <v>512</v>
      </c>
      <c r="H2220" s="3" t="s">
        <v>8</v>
      </c>
      <c r="I2220" s="2" t="s">
        <v>85</v>
      </c>
      <c r="J2220" s="2" t="s">
        <v>463</v>
      </c>
      <c r="K2220" s="2" t="s">
        <v>463</v>
      </c>
      <c r="L2220" s="2" t="s">
        <v>155</v>
      </c>
      <c r="M2220" s="2">
        <v>1</v>
      </c>
      <c r="N2220" s="9" t="s">
        <v>21</v>
      </c>
    </row>
    <row r="2221" spans="1:14" x14ac:dyDescent="0.2">
      <c r="A2221" s="2">
        <v>1654</v>
      </c>
      <c r="B2221" s="2" t="s">
        <v>1389</v>
      </c>
      <c r="C2221" s="2" t="s">
        <v>1390</v>
      </c>
      <c r="D2221" s="2" t="s">
        <v>48</v>
      </c>
      <c r="E2221" s="2" t="s">
        <v>1391</v>
      </c>
      <c r="F2221" s="2" t="s">
        <v>132</v>
      </c>
      <c r="G2221" s="2" t="s">
        <v>1392</v>
      </c>
      <c r="H2221" s="3" t="s">
        <v>8</v>
      </c>
      <c r="I2221" s="2" t="s">
        <v>85</v>
      </c>
      <c r="J2221" s="2" t="s">
        <v>463</v>
      </c>
      <c r="K2221" s="2" t="s">
        <v>463</v>
      </c>
      <c r="L2221" s="2" t="s">
        <v>155</v>
      </c>
      <c r="M2221" s="2">
        <v>1</v>
      </c>
      <c r="N2221" s="10" t="s">
        <v>875</v>
      </c>
    </row>
    <row r="2222" spans="1:14" x14ac:dyDescent="0.2">
      <c r="A2222" s="2">
        <v>1750</v>
      </c>
      <c r="B2222" s="2" t="s">
        <v>434</v>
      </c>
      <c r="C2222" s="2" t="s">
        <v>435</v>
      </c>
      <c r="D2222" s="2" t="s">
        <v>81</v>
      </c>
      <c r="E2222" s="2" t="s">
        <v>436</v>
      </c>
      <c r="F2222" s="2" t="s">
        <v>424</v>
      </c>
      <c r="G2222" s="2" t="s">
        <v>437</v>
      </c>
      <c r="H2222" s="3" t="s">
        <v>8</v>
      </c>
      <c r="I2222" s="2" t="s">
        <v>319</v>
      </c>
      <c r="J2222" s="2" t="s">
        <v>463</v>
      </c>
      <c r="K2222" s="2" t="s">
        <v>463</v>
      </c>
      <c r="L2222" s="2" t="s">
        <v>155</v>
      </c>
      <c r="M2222" s="2">
        <v>1</v>
      </c>
      <c r="N2222" s="9" t="s">
        <v>875</v>
      </c>
    </row>
    <row r="2223" spans="1:14" x14ac:dyDescent="0.2">
      <c r="A2223" s="2">
        <v>2219</v>
      </c>
      <c r="B2223" s="2" t="s">
        <v>216</v>
      </c>
      <c r="C2223" s="2" t="s">
        <v>217</v>
      </c>
      <c r="D2223" s="2" t="s">
        <v>67</v>
      </c>
      <c r="E2223" s="2" t="s">
        <v>218</v>
      </c>
      <c r="F2223" s="2" t="s">
        <v>219</v>
      </c>
      <c r="G2223" s="2" t="s">
        <v>220</v>
      </c>
      <c r="H2223" s="3" t="s">
        <v>8</v>
      </c>
      <c r="I2223" s="2" t="s">
        <v>71</v>
      </c>
      <c r="J2223" s="2" t="s">
        <v>463</v>
      </c>
      <c r="K2223" s="2" t="s">
        <v>463</v>
      </c>
      <c r="L2223" s="2" t="s">
        <v>155</v>
      </c>
      <c r="M2223" s="2">
        <v>1</v>
      </c>
      <c r="N2223" s="10" t="s">
        <v>875</v>
      </c>
    </row>
    <row r="2224" spans="1:14" x14ac:dyDescent="0.2">
      <c r="A2224" s="2">
        <v>2340</v>
      </c>
      <c r="B2224" s="2" t="s">
        <v>121</v>
      </c>
      <c r="C2224" s="2" t="s">
        <v>122</v>
      </c>
      <c r="D2224" s="2" t="s">
        <v>123</v>
      </c>
      <c r="E2224" s="2" t="s">
        <v>124</v>
      </c>
      <c r="F2224" s="2" t="s">
        <v>125</v>
      </c>
      <c r="G2224" s="2" t="s">
        <v>126</v>
      </c>
      <c r="H2224" s="3" t="s">
        <v>8</v>
      </c>
      <c r="I2224" s="2" t="s">
        <v>85</v>
      </c>
      <c r="J2224" s="2" t="s">
        <v>463</v>
      </c>
      <c r="K2224" s="2" t="s">
        <v>463</v>
      </c>
      <c r="L2224" s="2" t="s">
        <v>155</v>
      </c>
      <c r="M2224" s="2">
        <v>1</v>
      </c>
      <c r="N2224" s="10" t="s">
        <v>875</v>
      </c>
    </row>
    <row r="2225" spans="1:14" x14ac:dyDescent="0.2">
      <c r="A2225" s="2">
        <v>1544</v>
      </c>
      <c r="B2225" s="2" t="s">
        <v>510</v>
      </c>
      <c r="C2225" s="2" t="s">
        <v>511</v>
      </c>
      <c r="D2225" s="2" t="s">
        <v>48</v>
      </c>
      <c r="E2225" s="2" t="s">
        <v>503</v>
      </c>
      <c r="F2225" s="2" t="s">
        <v>132</v>
      </c>
      <c r="G2225" s="2" t="s">
        <v>512</v>
      </c>
      <c r="H2225" s="3" t="s">
        <v>8</v>
      </c>
      <c r="I2225" s="2" t="s">
        <v>85</v>
      </c>
      <c r="J2225" s="2" t="s">
        <v>1465</v>
      </c>
      <c r="K2225" s="2" t="s">
        <v>1466</v>
      </c>
      <c r="L2225" s="2" t="s">
        <v>433</v>
      </c>
      <c r="M2225" s="2">
        <v>1</v>
      </c>
      <c r="N2225" s="10" t="s">
        <v>875</v>
      </c>
    </row>
    <row r="2226" spans="1:14" x14ac:dyDescent="0.2">
      <c r="A2226" s="2">
        <v>1930</v>
      </c>
      <c r="B2226" s="2" t="s">
        <v>385</v>
      </c>
      <c r="C2226" s="2" t="s">
        <v>386</v>
      </c>
      <c r="D2226" s="2" t="s">
        <v>39</v>
      </c>
      <c r="E2226" s="2" t="s">
        <v>387</v>
      </c>
      <c r="F2226" s="2" t="s">
        <v>388</v>
      </c>
      <c r="G2226" s="2" t="s">
        <v>389</v>
      </c>
      <c r="H2226" s="3" t="s">
        <v>8</v>
      </c>
      <c r="I2226" s="2" t="s">
        <v>43</v>
      </c>
      <c r="J2226" s="2" t="s">
        <v>1289</v>
      </c>
      <c r="K2226" s="2" t="s">
        <v>1290</v>
      </c>
      <c r="L2226" s="2" t="s">
        <v>88</v>
      </c>
      <c r="M2226" s="2">
        <v>1</v>
      </c>
      <c r="N2226" s="10" t="s">
        <v>875</v>
      </c>
    </row>
    <row r="2227" spans="1:14" x14ac:dyDescent="0.2">
      <c r="A2227" s="2">
        <v>445</v>
      </c>
      <c r="B2227" s="2" t="s">
        <v>767</v>
      </c>
      <c r="C2227" s="2" t="s">
        <v>768</v>
      </c>
      <c r="D2227" s="2" t="s">
        <v>48</v>
      </c>
      <c r="E2227" s="2" t="s">
        <v>769</v>
      </c>
      <c r="F2227" s="2" t="s">
        <v>770</v>
      </c>
      <c r="G2227" s="2" t="s">
        <v>766</v>
      </c>
      <c r="H2227" s="3" t="s">
        <v>8</v>
      </c>
      <c r="I2227" s="2" t="s">
        <v>367</v>
      </c>
      <c r="J2227" s="2" t="s">
        <v>1275</v>
      </c>
      <c r="K2227" s="2" t="s">
        <v>1276</v>
      </c>
      <c r="L2227" s="2" t="s">
        <v>88</v>
      </c>
      <c r="M2227" s="2">
        <v>1</v>
      </c>
      <c r="N2227" s="10" t="s">
        <v>875</v>
      </c>
    </row>
    <row r="2228" spans="1:14" x14ac:dyDescent="0.2">
      <c r="A2228" s="2">
        <v>471</v>
      </c>
      <c r="B2228" s="2" t="s">
        <v>2031</v>
      </c>
      <c r="C2228" s="2" t="s">
        <v>2032</v>
      </c>
      <c r="D2228" s="2" t="s">
        <v>48</v>
      </c>
      <c r="E2228" s="2" t="s">
        <v>2033</v>
      </c>
      <c r="F2228" s="2" t="s">
        <v>765</v>
      </c>
      <c r="G2228" s="2" t="s">
        <v>2034</v>
      </c>
      <c r="H2228" s="3" t="s">
        <v>8</v>
      </c>
      <c r="I2228" s="2" t="s">
        <v>85</v>
      </c>
      <c r="J2228" s="2" t="s">
        <v>1275</v>
      </c>
      <c r="K2228" s="2" t="s">
        <v>1276</v>
      </c>
      <c r="L2228" s="2" t="s">
        <v>88</v>
      </c>
      <c r="M2228" s="2">
        <v>1</v>
      </c>
      <c r="N2228" s="10" t="s">
        <v>875</v>
      </c>
    </row>
    <row r="2229" spans="1:14" x14ac:dyDescent="0.2">
      <c r="A2229" s="2">
        <v>945</v>
      </c>
      <c r="B2229" s="2" t="s">
        <v>1751</v>
      </c>
      <c r="C2229" s="2" t="s">
        <v>1752</v>
      </c>
      <c r="D2229" s="2" t="s">
        <v>123</v>
      </c>
      <c r="E2229" s="2" t="s">
        <v>1753</v>
      </c>
      <c r="F2229" s="2" t="s">
        <v>374</v>
      </c>
      <c r="G2229" s="2" t="s">
        <v>1754</v>
      </c>
      <c r="H2229" s="3" t="s">
        <v>8</v>
      </c>
      <c r="I2229" s="2" t="s">
        <v>319</v>
      </c>
      <c r="J2229" s="2" t="s">
        <v>1434</v>
      </c>
      <c r="K2229" s="2" t="s">
        <v>1276</v>
      </c>
      <c r="L2229" s="2" t="s">
        <v>88</v>
      </c>
      <c r="M2229" s="2">
        <v>1</v>
      </c>
      <c r="N2229" s="10" t="s">
        <v>875</v>
      </c>
    </row>
    <row r="2230" spans="1:14" x14ac:dyDescent="0.2">
      <c r="A2230" s="2">
        <v>1153</v>
      </c>
      <c r="B2230" s="2" t="s">
        <v>558</v>
      </c>
      <c r="C2230" s="2" t="s">
        <v>559</v>
      </c>
      <c r="D2230" s="2" t="s">
        <v>123</v>
      </c>
      <c r="E2230" s="2" t="s">
        <v>560</v>
      </c>
      <c r="F2230" s="2" t="s">
        <v>561</v>
      </c>
      <c r="G2230" s="2" t="s">
        <v>562</v>
      </c>
      <c r="H2230" s="3" t="s">
        <v>8</v>
      </c>
      <c r="I2230" s="2" t="s">
        <v>319</v>
      </c>
      <c r="J2230" s="2" t="s">
        <v>1434</v>
      </c>
      <c r="K2230" s="2" t="s">
        <v>1276</v>
      </c>
      <c r="L2230" s="2" t="s">
        <v>88</v>
      </c>
      <c r="M2230" s="2">
        <v>1</v>
      </c>
      <c r="N2230" s="10" t="s">
        <v>875</v>
      </c>
    </row>
    <row r="2231" spans="1:14" x14ac:dyDescent="0.2">
      <c r="A2231" s="2">
        <v>1274</v>
      </c>
      <c r="B2231" s="2" t="s">
        <v>1570</v>
      </c>
      <c r="C2231" s="2" t="s">
        <v>1571</v>
      </c>
      <c r="D2231" s="2" t="s">
        <v>48</v>
      </c>
      <c r="E2231" s="2" t="s">
        <v>1572</v>
      </c>
      <c r="F2231" s="2" t="s">
        <v>1573</v>
      </c>
      <c r="G2231" s="2" t="s">
        <v>1574</v>
      </c>
      <c r="H2231" s="3" t="s">
        <v>8</v>
      </c>
      <c r="I2231" s="2" t="s">
        <v>367</v>
      </c>
      <c r="J2231" s="2" t="s">
        <v>1434</v>
      </c>
      <c r="K2231" s="2" t="s">
        <v>1276</v>
      </c>
      <c r="L2231" s="2" t="s">
        <v>88</v>
      </c>
      <c r="M2231" s="2">
        <v>1</v>
      </c>
      <c r="N2231" s="10" t="s">
        <v>875</v>
      </c>
    </row>
    <row r="2232" spans="1:14" x14ac:dyDescent="0.2">
      <c r="A2232" s="2">
        <v>1333</v>
      </c>
      <c r="B2232" s="2" t="s">
        <v>1542</v>
      </c>
      <c r="C2232" s="2" t="s">
        <v>1543</v>
      </c>
      <c r="D2232" s="2" t="s">
        <v>81</v>
      </c>
      <c r="E2232" s="2" t="s">
        <v>1544</v>
      </c>
      <c r="F2232" s="2" t="s">
        <v>1530</v>
      </c>
      <c r="G2232" s="2" t="s">
        <v>1545</v>
      </c>
      <c r="H2232" s="3" t="s">
        <v>8</v>
      </c>
      <c r="I2232" s="2" t="s">
        <v>367</v>
      </c>
      <c r="J2232" s="2" t="s">
        <v>1275</v>
      </c>
      <c r="K2232" s="2" t="s">
        <v>1276</v>
      </c>
      <c r="L2232" s="2" t="s">
        <v>88</v>
      </c>
      <c r="M2232" s="2">
        <v>1</v>
      </c>
      <c r="N2232" s="10" t="s">
        <v>875</v>
      </c>
    </row>
    <row r="2233" spans="1:14" x14ac:dyDescent="0.2">
      <c r="A2233" s="2">
        <v>1591</v>
      </c>
      <c r="B2233" s="2" t="s">
        <v>501</v>
      </c>
      <c r="C2233" s="2" t="s">
        <v>502</v>
      </c>
      <c r="D2233" s="2" t="s">
        <v>48</v>
      </c>
      <c r="E2233" s="2" t="s">
        <v>503</v>
      </c>
      <c r="F2233" s="2" t="s">
        <v>132</v>
      </c>
      <c r="G2233" s="2" t="s">
        <v>504</v>
      </c>
      <c r="H2233" s="3" t="s">
        <v>8</v>
      </c>
      <c r="I2233" s="2" t="s">
        <v>85</v>
      </c>
      <c r="J2233" s="2" t="s">
        <v>1434</v>
      </c>
      <c r="K2233" s="2" t="s">
        <v>1276</v>
      </c>
      <c r="L2233" s="2" t="s">
        <v>88</v>
      </c>
      <c r="M2233" s="2">
        <v>1</v>
      </c>
      <c r="N2233" s="10" t="s">
        <v>875</v>
      </c>
    </row>
    <row r="2234" spans="1:14" x14ac:dyDescent="0.2">
      <c r="A2234" s="2">
        <v>1974</v>
      </c>
      <c r="B2234" s="2" t="s">
        <v>1269</v>
      </c>
      <c r="C2234" s="2" t="s">
        <v>1270</v>
      </c>
      <c r="D2234" s="2" t="s">
        <v>48</v>
      </c>
      <c r="E2234" s="2" t="s">
        <v>1271</v>
      </c>
      <c r="F2234" s="2" t="s">
        <v>1267</v>
      </c>
      <c r="G2234" s="2" t="s">
        <v>1272</v>
      </c>
      <c r="H2234" s="3" t="s">
        <v>8</v>
      </c>
      <c r="I2234" s="2" t="s">
        <v>367</v>
      </c>
      <c r="J2234" s="2" t="s">
        <v>1275</v>
      </c>
      <c r="K2234" s="2" t="s">
        <v>1276</v>
      </c>
      <c r="L2234" s="2" t="s">
        <v>88</v>
      </c>
      <c r="M2234" s="2">
        <v>1</v>
      </c>
      <c r="N2234" s="10" t="s">
        <v>875</v>
      </c>
    </row>
    <row r="2235" spans="1:14" x14ac:dyDescent="0.2">
      <c r="A2235" s="2">
        <v>153</v>
      </c>
      <c r="B2235" s="2" t="s">
        <v>839</v>
      </c>
      <c r="C2235" s="2" t="s">
        <v>840</v>
      </c>
      <c r="D2235" s="2" t="s">
        <v>48</v>
      </c>
      <c r="E2235" s="2" t="s">
        <v>841</v>
      </c>
      <c r="F2235" s="2" t="s">
        <v>842</v>
      </c>
      <c r="G2235" s="2" t="s">
        <v>843</v>
      </c>
      <c r="H2235" s="3" t="s">
        <v>8</v>
      </c>
      <c r="I2235" s="2" t="s">
        <v>85</v>
      </c>
      <c r="J2235" s="2" t="s">
        <v>1137</v>
      </c>
      <c r="K2235" s="2" t="s">
        <v>212</v>
      </c>
      <c r="L2235" s="2" t="s">
        <v>88</v>
      </c>
      <c r="M2235" s="2">
        <v>1</v>
      </c>
      <c r="N2235" s="10" t="s">
        <v>875</v>
      </c>
    </row>
    <row r="2236" spans="1:14" x14ac:dyDescent="0.2">
      <c r="A2236" s="2">
        <v>225</v>
      </c>
      <c r="B2236" s="2" t="s">
        <v>826</v>
      </c>
      <c r="C2236" s="2" t="s">
        <v>827</v>
      </c>
      <c r="D2236" s="2" t="s">
        <v>67</v>
      </c>
      <c r="E2236" s="2" t="s">
        <v>828</v>
      </c>
      <c r="F2236" s="2" t="s">
        <v>597</v>
      </c>
      <c r="G2236" s="2" t="s">
        <v>829</v>
      </c>
      <c r="H2236" s="3" t="s">
        <v>8</v>
      </c>
      <c r="I2236" s="2" t="s">
        <v>71</v>
      </c>
      <c r="J2236" s="2" t="s">
        <v>211</v>
      </c>
      <c r="K2236" s="2" t="s">
        <v>212</v>
      </c>
      <c r="L2236" s="2" t="s">
        <v>88</v>
      </c>
      <c r="M2236" s="2">
        <v>1</v>
      </c>
      <c r="N2236" s="9" t="s">
        <v>21</v>
      </c>
    </row>
    <row r="2237" spans="1:14" x14ac:dyDescent="0.2">
      <c r="A2237" s="2">
        <v>372</v>
      </c>
      <c r="B2237" s="2" t="s">
        <v>793</v>
      </c>
      <c r="C2237" s="2" t="s">
        <v>794</v>
      </c>
      <c r="D2237" s="2" t="s">
        <v>48</v>
      </c>
      <c r="E2237" s="2" t="s">
        <v>795</v>
      </c>
      <c r="F2237" s="2" t="s">
        <v>796</v>
      </c>
      <c r="G2237" s="2" t="s">
        <v>797</v>
      </c>
      <c r="H2237" s="3" t="s">
        <v>8</v>
      </c>
      <c r="I2237" s="2" t="s">
        <v>367</v>
      </c>
      <c r="J2237" s="2" t="s">
        <v>1137</v>
      </c>
      <c r="K2237" s="2" t="s">
        <v>212</v>
      </c>
      <c r="L2237" s="2" t="s">
        <v>88</v>
      </c>
      <c r="M2237" s="2">
        <v>1</v>
      </c>
      <c r="N2237" s="10" t="s">
        <v>875</v>
      </c>
    </row>
    <row r="2238" spans="1:14" x14ac:dyDescent="0.2">
      <c r="A2238" s="2">
        <v>390</v>
      </c>
      <c r="B2238" s="2" t="s">
        <v>788</v>
      </c>
      <c r="C2238" s="2" t="s">
        <v>789</v>
      </c>
      <c r="D2238" s="2" t="s">
        <v>27</v>
      </c>
      <c r="E2238" s="2" t="s">
        <v>790</v>
      </c>
      <c r="F2238" s="2" t="s">
        <v>614</v>
      </c>
      <c r="G2238" s="2" t="s">
        <v>791</v>
      </c>
      <c r="H2238" s="3" t="s">
        <v>8</v>
      </c>
      <c r="I2238" s="2" t="s">
        <v>71</v>
      </c>
      <c r="J2238" s="2" t="s">
        <v>792</v>
      </c>
      <c r="K2238" s="2" t="s">
        <v>212</v>
      </c>
      <c r="L2238" s="2" t="s">
        <v>88</v>
      </c>
      <c r="M2238" s="2">
        <v>1</v>
      </c>
      <c r="N2238" s="2" t="s">
        <v>21</v>
      </c>
    </row>
    <row r="2239" spans="1:14" x14ac:dyDescent="0.2">
      <c r="A2239" s="2">
        <v>598</v>
      </c>
      <c r="B2239" s="2" t="s">
        <v>1942</v>
      </c>
      <c r="C2239" s="2" t="s">
        <v>1943</v>
      </c>
      <c r="D2239" s="2" t="s">
        <v>48</v>
      </c>
      <c r="E2239" s="2" t="s">
        <v>1944</v>
      </c>
      <c r="F2239" s="2" t="s">
        <v>50</v>
      </c>
      <c r="G2239" s="2" t="s">
        <v>1945</v>
      </c>
      <c r="H2239" s="3" t="s">
        <v>8</v>
      </c>
      <c r="I2239" s="2" t="s">
        <v>52</v>
      </c>
      <c r="J2239" s="2" t="s">
        <v>1137</v>
      </c>
      <c r="K2239" s="2" t="s">
        <v>212</v>
      </c>
      <c r="L2239" s="2" t="s">
        <v>88</v>
      </c>
      <c r="M2239" s="2">
        <v>1</v>
      </c>
      <c r="N2239" s="10" t="s">
        <v>875</v>
      </c>
    </row>
    <row r="2240" spans="1:14" x14ac:dyDescent="0.2">
      <c r="A2240" s="2">
        <v>776</v>
      </c>
      <c r="B2240" s="2" t="s">
        <v>1823</v>
      </c>
      <c r="C2240" s="2" t="s">
        <v>1824</v>
      </c>
      <c r="D2240" s="2" t="s">
        <v>48</v>
      </c>
      <c r="E2240" s="2" t="s">
        <v>1825</v>
      </c>
      <c r="F2240" s="2" t="s">
        <v>924</v>
      </c>
      <c r="G2240" s="2" t="s">
        <v>1826</v>
      </c>
      <c r="H2240" s="3" t="s">
        <v>8</v>
      </c>
      <c r="I2240" s="2" t="s">
        <v>85</v>
      </c>
      <c r="J2240" s="2" t="s">
        <v>1137</v>
      </c>
      <c r="K2240" s="2" t="s">
        <v>212</v>
      </c>
      <c r="L2240" s="2" t="s">
        <v>88</v>
      </c>
      <c r="M2240" s="2">
        <v>1</v>
      </c>
      <c r="N2240" s="10" t="s">
        <v>875</v>
      </c>
    </row>
    <row r="2241" spans="1:14" x14ac:dyDescent="0.2">
      <c r="A2241" s="2">
        <v>802</v>
      </c>
      <c r="B2241" s="2" t="s">
        <v>1823</v>
      </c>
      <c r="C2241" s="2" t="s">
        <v>1824</v>
      </c>
      <c r="D2241" s="2" t="s">
        <v>48</v>
      </c>
      <c r="E2241" s="2" t="s">
        <v>1825</v>
      </c>
      <c r="F2241" s="2" t="s">
        <v>924</v>
      </c>
      <c r="G2241" s="2" t="s">
        <v>1826</v>
      </c>
      <c r="H2241" s="3" t="s">
        <v>8</v>
      </c>
      <c r="I2241" s="2" t="s">
        <v>85</v>
      </c>
      <c r="J2241" s="2" t="s">
        <v>1137</v>
      </c>
      <c r="K2241" s="2" t="s">
        <v>212</v>
      </c>
      <c r="L2241" s="2" t="s">
        <v>88</v>
      </c>
      <c r="M2241" s="2">
        <v>1</v>
      </c>
      <c r="N2241" s="10" t="s">
        <v>875</v>
      </c>
    </row>
    <row r="2242" spans="1:14" x14ac:dyDescent="0.2">
      <c r="A2242" s="2">
        <v>1008</v>
      </c>
      <c r="B2242" s="2" t="s">
        <v>589</v>
      </c>
      <c r="C2242" s="2" t="s">
        <v>590</v>
      </c>
      <c r="D2242" s="2" t="s">
        <v>48</v>
      </c>
      <c r="E2242" s="2" t="s">
        <v>591</v>
      </c>
      <c r="F2242" s="2" t="s">
        <v>365</v>
      </c>
      <c r="G2242" s="2" t="s">
        <v>592</v>
      </c>
      <c r="H2242" s="3" t="s">
        <v>8</v>
      </c>
      <c r="I2242" s="2" t="s">
        <v>367</v>
      </c>
      <c r="J2242" s="2" t="s">
        <v>1137</v>
      </c>
      <c r="K2242" s="2" t="s">
        <v>212</v>
      </c>
      <c r="L2242" s="2" t="s">
        <v>88</v>
      </c>
      <c r="M2242" s="2">
        <v>1</v>
      </c>
      <c r="N2242" s="10" t="s">
        <v>875</v>
      </c>
    </row>
    <row r="2243" spans="1:14" x14ac:dyDescent="0.2">
      <c r="A2243" s="2">
        <v>1597</v>
      </c>
      <c r="B2243" s="2" t="s">
        <v>501</v>
      </c>
      <c r="C2243" s="2" t="s">
        <v>502</v>
      </c>
      <c r="D2243" s="2" t="s">
        <v>48</v>
      </c>
      <c r="E2243" s="2" t="s">
        <v>503</v>
      </c>
      <c r="F2243" s="2" t="s">
        <v>132</v>
      </c>
      <c r="G2243" s="2" t="s">
        <v>504</v>
      </c>
      <c r="H2243" s="3" t="s">
        <v>8</v>
      </c>
      <c r="I2243" s="2" t="s">
        <v>85</v>
      </c>
      <c r="J2243" s="2" t="s">
        <v>1436</v>
      </c>
      <c r="K2243" s="2" t="s">
        <v>212</v>
      </c>
      <c r="L2243" s="2" t="s">
        <v>88</v>
      </c>
      <c r="M2243" s="2">
        <v>1</v>
      </c>
      <c r="N2243" s="10" t="s">
        <v>875</v>
      </c>
    </row>
    <row r="2244" spans="1:14" x14ac:dyDescent="0.2">
      <c r="A2244" s="2">
        <v>1968</v>
      </c>
      <c r="B2244" s="2" t="s">
        <v>1264</v>
      </c>
      <c r="C2244" s="2" t="s">
        <v>1265</v>
      </c>
      <c r="D2244" s="2" t="s">
        <v>48</v>
      </c>
      <c r="E2244" s="2" t="s">
        <v>1266</v>
      </c>
      <c r="F2244" s="2" t="s">
        <v>1267</v>
      </c>
      <c r="G2244" s="2" t="s">
        <v>1268</v>
      </c>
      <c r="H2244" s="3" t="s">
        <v>8</v>
      </c>
      <c r="I2244" s="2" t="s">
        <v>367</v>
      </c>
      <c r="J2244" s="2" t="s">
        <v>1137</v>
      </c>
      <c r="K2244" s="2" t="s">
        <v>212</v>
      </c>
      <c r="L2244" s="2" t="s">
        <v>88</v>
      </c>
      <c r="M2244" s="2">
        <v>1</v>
      </c>
      <c r="N2244" s="10" t="s">
        <v>875</v>
      </c>
    </row>
    <row r="2245" spans="1:14" x14ac:dyDescent="0.2">
      <c r="A2245" s="2">
        <v>2068</v>
      </c>
      <c r="B2245" s="2" t="s">
        <v>1222</v>
      </c>
      <c r="C2245" s="2" t="s">
        <v>1223</v>
      </c>
      <c r="D2245" s="2" t="s">
        <v>187</v>
      </c>
      <c r="E2245" s="2" t="s">
        <v>1224</v>
      </c>
      <c r="F2245" s="2" t="s">
        <v>224</v>
      </c>
      <c r="G2245" s="2" t="s">
        <v>1225</v>
      </c>
      <c r="H2245" s="3" t="s">
        <v>8</v>
      </c>
      <c r="I2245" s="2" t="s">
        <v>249</v>
      </c>
      <c r="J2245" s="2" t="s">
        <v>1137</v>
      </c>
      <c r="K2245" s="2" t="s">
        <v>212</v>
      </c>
      <c r="L2245" s="2" t="s">
        <v>88</v>
      </c>
      <c r="M2245" s="2">
        <v>1</v>
      </c>
      <c r="N2245" s="10" t="s">
        <v>875</v>
      </c>
    </row>
    <row r="2246" spans="1:14" x14ac:dyDescent="0.2">
      <c r="A2246" s="2">
        <v>2075</v>
      </c>
      <c r="B2246" s="2" t="s">
        <v>282</v>
      </c>
      <c r="C2246" s="2" t="s">
        <v>283</v>
      </c>
      <c r="D2246" s="2" t="s">
        <v>48</v>
      </c>
      <c r="E2246" s="2" t="s">
        <v>284</v>
      </c>
      <c r="F2246" s="2" t="s">
        <v>285</v>
      </c>
      <c r="G2246" s="2" t="s">
        <v>286</v>
      </c>
      <c r="H2246" s="3" t="s">
        <v>8</v>
      </c>
      <c r="I2246" s="2" t="s">
        <v>85</v>
      </c>
      <c r="J2246" s="2" t="s">
        <v>1137</v>
      </c>
      <c r="K2246" s="2" t="s">
        <v>212</v>
      </c>
      <c r="L2246" s="2" t="s">
        <v>88</v>
      </c>
      <c r="M2246" s="2">
        <v>1</v>
      </c>
      <c r="N2246" s="10" t="s">
        <v>875</v>
      </c>
    </row>
    <row r="2247" spans="1:14" x14ac:dyDescent="0.2">
      <c r="A2247" s="2">
        <v>2187</v>
      </c>
      <c r="B2247" s="2" t="s">
        <v>228</v>
      </c>
      <c r="C2247" s="2" t="s">
        <v>229</v>
      </c>
      <c r="D2247" s="2" t="s">
        <v>15</v>
      </c>
      <c r="E2247" s="2" t="s">
        <v>230</v>
      </c>
      <c r="F2247" s="2" t="s">
        <v>231</v>
      </c>
      <c r="G2247" s="2" t="s">
        <v>232</v>
      </c>
      <c r="H2247" s="3" t="s">
        <v>8</v>
      </c>
      <c r="I2247" s="2" t="s">
        <v>17</v>
      </c>
      <c r="J2247" s="2" t="s">
        <v>211</v>
      </c>
      <c r="K2247" s="2" t="s">
        <v>212</v>
      </c>
      <c r="L2247" s="2" t="s">
        <v>88</v>
      </c>
      <c r="M2247" s="2">
        <v>1</v>
      </c>
      <c r="N2247" s="2" t="s">
        <v>21</v>
      </c>
    </row>
    <row r="2248" spans="1:14" x14ac:dyDescent="0.2">
      <c r="A2248" s="2">
        <v>2203</v>
      </c>
      <c r="B2248" s="2" t="s">
        <v>1133</v>
      </c>
      <c r="C2248" s="2" t="s">
        <v>1134</v>
      </c>
      <c r="D2248" s="2" t="s">
        <v>48</v>
      </c>
      <c r="E2248" s="2" t="s">
        <v>1135</v>
      </c>
      <c r="F2248" s="2" t="s">
        <v>995</v>
      </c>
      <c r="G2248" s="2" t="s">
        <v>1136</v>
      </c>
      <c r="H2248" s="3" t="s">
        <v>8</v>
      </c>
      <c r="I2248" s="2" t="s">
        <v>85</v>
      </c>
      <c r="J2248" s="2" t="s">
        <v>1137</v>
      </c>
      <c r="K2248" s="2" t="s">
        <v>212</v>
      </c>
      <c r="L2248" s="2" t="s">
        <v>88</v>
      </c>
      <c r="M2248" s="2">
        <v>1</v>
      </c>
      <c r="N2248" s="10" t="s">
        <v>875</v>
      </c>
    </row>
    <row r="2249" spans="1:14" x14ac:dyDescent="0.2">
      <c r="A2249" s="2">
        <v>2252</v>
      </c>
      <c r="B2249" s="2" t="s">
        <v>203</v>
      </c>
      <c r="C2249" s="2" t="s">
        <v>204</v>
      </c>
      <c r="D2249" s="2" t="s">
        <v>176</v>
      </c>
      <c r="E2249" s="2" t="s">
        <v>205</v>
      </c>
      <c r="F2249" s="2" t="s">
        <v>206</v>
      </c>
      <c r="G2249" s="2" t="s">
        <v>207</v>
      </c>
      <c r="H2249" s="3" t="s">
        <v>8</v>
      </c>
      <c r="I2249" s="2" t="s">
        <v>180</v>
      </c>
      <c r="J2249" s="2" t="s">
        <v>211</v>
      </c>
      <c r="K2249" s="2" t="s">
        <v>212</v>
      </c>
      <c r="L2249" s="2" t="s">
        <v>88</v>
      </c>
      <c r="M2249" s="2">
        <v>1</v>
      </c>
      <c r="N2249" s="2" t="s">
        <v>21</v>
      </c>
    </row>
    <row r="2250" spans="1:14" x14ac:dyDescent="0.2">
      <c r="A2250" s="2">
        <v>44</v>
      </c>
      <c r="B2250" s="2" t="s">
        <v>2263</v>
      </c>
      <c r="C2250" s="2" t="s">
        <v>2264</v>
      </c>
      <c r="D2250" s="2" t="s">
        <v>48</v>
      </c>
      <c r="E2250" s="2" t="s">
        <v>2265</v>
      </c>
      <c r="F2250" s="2" t="s">
        <v>2266</v>
      </c>
      <c r="G2250" s="2" t="s">
        <v>2267</v>
      </c>
      <c r="H2250" s="3" t="s">
        <v>8</v>
      </c>
      <c r="I2250" s="2" t="s">
        <v>85</v>
      </c>
      <c r="J2250" s="2" t="s">
        <v>1344</v>
      </c>
      <c r="K2250" s="2" t="s">
        <v>1345</v>
      </c>
      <c r="L2250" s="2" t="s">
        <v>88</v>
      </c>
      <c r="M2250" s="2">
        <v>1</v>
      </c>
      <c r="N2250" s="10" t="s">
        <v>875</v>
      </c>
    </row>
    <row r="2251" spans="1:14" x14ac:dyDescent="0.2">
      <c r="A2251" s="2">
        <v>1176</v>
      </c>
      <c r="B2251" s="2" t="s">
        <v>1647</v>
      </c>
      <c r="C2251" s="2" t="s">
        <v>1648</v>
      </c>
      <c r="D2251" s="2" t="s">
        <v>48</v>
      </c>
      <c r="E2251" s="2" t="s">
        <v>1649</v>
      </c>
      <c r="F2251" s="2" t="s">
        <v>884</v>
      </c>
      <c r="G2251" s="2" t="s">
        <v>1650</v>
      </c>
      <c r="H2251" s="3" t="s">
        <v>8</v>
      </c>
      <c r="I2251" s="2" t="s">
        <v>367</v>
      </c>
      <c r="J2251" s="2" t="s">
        <v>1344</v>
      </c>
      <c r="K2251" s="2" t="s">
        <v>1345</v>
      </c>
      <c r="L2251" s="2" t="s">
        <v>88</v>
      </c>
      <c r="M2251" s="2">
        <v>1</v>
      </c>
      <c r="N2251" s="10" t="s">
        <v>875</v>
      </c>
    </row>
    <row r="2252" spans="1:14" x14ac:dyDescent="0.2">
      <c r="A2252" s="2">
        <v>1287</v>
      </c>
      <c r="B2252" s="2" t="s">
        <v>1562</v>
      </c>
      <c r="C2252" s="2" t="s">
        <v>1563</v>
      </c>
      <c r="D2252" s="2" t="s">
        <v>123</v>
      </c>
      <c r="E2252" s="2" t="s">
        <v>1564</v>
      </c>
      <c r="F2252" s="2" t="s">
        <v>424</v>
      </c>
      <c r="G2252" s="2" t="s">
        <v>1565</v>
      </c>
      <c r="H2252" s="3" t="s">
        <v>8</v>
      </c>
      <c r="I2252" s="2" t="s">
        <v>319</v>
      </c>
      <c r="J2252" s="2" t="s">
        <v>1344</v>
      </c>
      <c r="K2252" s="2" t="s">
        <v>1345</v>
      </c>
      <c r="L2252" s="2" t="s">
        <v>88</v>
      </c>
      <c r="M2252" s="2">
        <v>1</v>
      </c>
      <c r="N2252" s="10" t="s">
        <v>875</v>
      </c>
    </row>
    <row r="2253" spans="1:14" x14ac:dyDescent="0.2">
      <c r="A2253" s="2">
        <v>1351</v>
      </c>
      <c r="B2253" s="2" t="s">
        <v>1527</v>
      </c>
      <c r="C2253" s="2" t="s">
        <v>1528</v>
      </c>
      <c r="D2253" s="2" t="s">
        <v>48</v>
      </c>
      <c r="E2253" s="2" t="s">
        <v>1529</v>
      </c>
      <c r="F2253" s="2" t="s">
        <v>1530</v>
      </c>
      <c r="G2253" s="2" t="s">
        <v>1531</v>
      </c>
      <c r="H2253" s="3" t="s">
        <v>8</v>
      </c>
      <c r="I2253" s="2" t="s">
        <v>367</v>
      </c>
      <c r="J2253" s="2" t="s">
        <v>1344</v>
      </c>
      <c r="K2253" s="2" t="s">
        <v>1345</v>
      </c>
      <c r="L2253" s="2" t="s">
        <v>88</v>
      </c>
      <c r="M2253" s="2">
        <v>1</v>
      </c>
      <c r="N2253" s="10" t="s">
        <v>875</v>
      </c>
    </row>
    <row r="2254" spans="1:14" x14ac:dyDescent="0.2">
      <c r="A2254" s="2">
        <v>1485</v>
      </c>
      <c r="B2254" s="2" t="s">
        <v>517</v>
      </c>
      <c r="C2254" s="2" t="s">
        <v>518</v>
      </c>
      <c r="D2254" s="2" t="s">
        <v>39</v>
      </c>
      <c r="E2254" s="2" t="s">
        <v>519</v>
      </c>
      <c r="F2254" s="2" t="s">
        <v>520</v>
      </c>
      <c r="G2254" s="2" t="s">
        <v>521</v>
      </c>
      <c r="H2254" s="3" t="s">
        <v>8</v>
      </c>
      <c r="I2254" s="2" t="s">
        <v>249</v>
      </c>
      <c r="J2254" s="2" t="s">
        <v>1344</v>
      </c>
      <c r="K2254" s="2" t="s">
        <v>1345</v>
      </c>
      <c r="L2254" s="2" t="s">
        <v>88</v>
      </c>
      <c r="M2254" s="2">
        <v>1</v>
      </c>
      <c r="N2254" s="10" t="s">
        <v>875</v>
      </c>
    </row>
    <row r="2255" spans="1:14" x14ac:dyDescent="0.2">
      <c r="A2255" s="2">
        <v>1598</v>
      </c>
      <c r="B2255" s="2" t="s">
        <v>501</v>
      </c>
      <c r="C2255" s="2" t="s">
        <v>502</v>
      </c>
      <c r="D2255" s="2" t="s">
        <v>48</v>
      </c>
      <c r="E2255" s="2" t="s">
        <v>503</v>
      </c>
      <c r="F2255" s="2" t="s">
        <v>132</v>
      </c>
      <c r="G2255" s="2" t="s">
        <v>504</v>
      </c>
      <c r="H2255" s="3" t="s">
        <v>8</v>
      </c>
      <c r="I2255" s="2" t="s">
        <v>85</v>
      </c>
      <c r="J2255" s="2" t="s">
        <v>1344</v>
      </c>
      <c r="K2255" s="2" t="s">
        <v>1345</v>
      </c>
      <c r="L2255" s="2" t="s">
        <v>88</v>
      </c>
      <c r="M2255" s="2">
        <v>1</v>
      </c>
      <c r="N2255" s="10" t="s">
        <v>875</v>
      </c>
    </row>
    <row r="2256" spans="1:14" x14ac:dyDescent="0.2">
      <c r="A2256" s="2">
        <v>1800</v>
      </c>
      <c r="B2256" s="2" t="s">
        <v>1340</v>
      </c>
      <c r="C2256" s="2" t="s">
        <v>1341</v>
      </c>
      <c r="D2256" s="2" t="s">
        <v>48</v>
      </c>
      <c r="E2256" s="2" t="s">
        <v>1342</v>
      </c>
      <c r="F2256" s="2" t="s">
        <v>924</v>
      </c>
      <c r="G2256" s="2" t="s">
        <v>1343</v>
      </c>
      <c r="H2256" s="3" t="s">
        <v>8</v>
      </c>
      <c r="I2256" s="2" t="s">
        <v>85</v>
      </c>
      <c r="J2256" s="2" t="s">
        <v>1344</v>
      </c>
      <c r="K2256" s="2" t="s">
        <v>1345</v>
      </c>
      <c r="L2256" s="2" t="s">
        <v>88</v>
      </c>
      <c r="M2256" s="2">
        <v>1</v>
      </c>
      <c r="N2256" s="10" t="s">
        <v>875</v>
      </c>
    </row>
    <row r="2257" spans="1:14" x14ac:dyDescent="0.2">
      <c r="A2257" s="2">
        <v>661</v>
      </c>
      <c r="B2257" s="2" t="s">
        <v>689</v>
      </c>
      <c r="C2257" s="2" t="s">
        <v>690</v>
      </c>
      <c r="D2257" s="2" t="s">
        <v>48</v>
      </c>
      <c r="E2257" s="2" t="s">
        <v>691</v>
      </c>
      <c r="F2257" s="2" t="s">
        <v>692</v>
      </c>
      <c r="G2257" s="2" t="s">
        <v>693</v>
      </c>
      <c r="H2257" s="3" t="s">
        <v>8</v>
      </c>
      <c r="I2257" s="2" t="s">
        <v>85</v>
      </c>
      <c r="J2257" s="2" t="s">
        <v>1063</v>
      </c>
      <c r="K2257" s="2" t="s">
        <v>1063</v>
      </c>
      <c r="L2257" s="2" t="s">
        <v>96</v>
      </c>
      <c r="M2257" s="2">
        <v>1</v>
      </c>
      <c r="N2257" s="10" t="s">
        <v>875</v>
      </c>
    </row>
    <row r="2258" spans="1:14" x14ac:dyDescent="0.2">
      <c r="A2258" s="2">
        <v>1248</v>
      </c>
      <c r="B2258" s="2" t="s">
        <v>1599</v>
      </c>
      <c r="C2258" s="2" t="s">
        <v>1600</v>
      </c>
      <c r="D2258" s="2" t="s">
        <v>48</v>
      </c>
      <c r="E2258" s="2" t="s">
        <v>1601</v>
      </c>
      <c r="F2258" s="2" t="s">
        <v>650</v>
      </c>
      <c r="G2258" s="2" t="s">
        <v>1598</v>
      </c>
      <c r="H2258" s="3" t="s">
        <v>8</v>
      </c>
      <c r="I2258" s="2" t="s">
        <v>367</v>
      </c>
      <c r="J2258" s="2" t="s">
        <v>1602</v>
      </c>
      <c r="K2258" s="2" t="s">
        <v>1063</v>
      </c>
      <c r="L2258" s="2" t="s">
        <v>96</v>
      </c>
      <c r="M2258" s="2">
        <v>1</v>
      </c>
      <c r="N2258" s="10" t="s">
        <v>875</v>
      </c>
    </row>
    <row r="2259" spans="1:14" x14ac:dyDescent="0.2">
      <c r="A2259" s="2">
        <v>1508</v>
      </c>
      <c r="B2259" s="2" t="s">
        <v>510</v>
      </c>
      <c r="C2259" s="2" t="s">
        <v>511</v>
      </c>
      <c r="D2259" s="2" t="s">
        <v>48</v>
      </c>
      <c r="E2259" s="2" t="s">
        <v>503</v>
      </c>
      <c r="F2259" s="2" t="s">
        <v>132</v>
      </c>
      <c r="G2259" s="2" t="s">
        <v>512</v>
      </c>
      <c r="H2259" s="3" t="s">
        <v>8</v>
      </c>
      <c r="I2259" s="2" t="s">
        <v>85</v>
      </c>
      <c r="J2259" s="2" t="s">
        <v>1063</v>
      </c>
      <c r="K2259" s="2" t="s">
        <v>1063</v>
      </c>
      <c r="L2259" s="2" t="s">
        <v>96</v>
      </c>
      <c r="M2259" s="2">
        <v>2</v>
      </c>
      <c r="N2259" s="9" t="s">
        <v>875</v>
      </c>
    </row>
    <row r="2260" spans="1:14" x14ac:dyDescent="0.2">
      <c r="A2260" s="2">
        <v>2044</v>
      </c>
      <c r="B2260" s="2" t="s">
        <v>300</v>
      </c>
      <c r="C2260" s="2" t="s">
        <v>301</v>
      </c>
      <c r="D2260" s="2" t="s">
        <v>187</v>
      </c>
      <c r="E2260" s="2" t="s">
        <v>302</v>
      </c>
      <c r="F2260" s="2" t="s">
        <v>292</v>
      </c>
      <c r="G2260" s="2" t="s">
        <v>303</v>
      </c>
      <c r="H2260" s="3" t="s">
        <v>8</v>
      </c>
      <c r="I2260" s="2" t="s">
        <v>197</v>
      </c>
      <c r="J2260" s="2" t="s">
        <v>1235</v>
      </c>
      <c r="K2260" s="2" t="s">
        <v>1063</v>
      </c>
      <c r="L2260" s="2" t="s">
        <v>96</v>
      </c>
      <c r="M2260" s="2">
        <v>1</v>
      </c>
      <c r="N2260" s="10" t="s">
        <v>875</v>
      </c>
    </row>
    <row r="2261" spans="1:14" x14ac:dyDescent="0.2">
      <c r="A2261" s="2">
        <v>2146</v>
      </c>
      <c r="B2261" s="2" t="s">
        <v>258</v>
      </c>
      <c r="C2261" s="2" t="s">
        <v>259</v>
      </c>
      <c r="D2261" s="2" t="s">
        <v>187</v>
      </c>
      <c r="E2261" s="2" t="s">
        <v>260</v>
      </c>
      <c r="F2261" s="2" t="s">
        <v>261</v>
      </c>
      <c r="G2261" s="2" t="s">
        <v>262</v>
      </c>
      <c r="H2261" s="3" t="s">
        <v>8</v>
      </c>
      <c r="I2261" s="2" t="s">
        <v>180</v>
      </c>
      <c r="J2261" s="2" t="s">
        <v>1063</v>
      </c>
      <c r="K2261" s="2" t="s">
        <v>1063</v>
      </c>
      <c r="L2261" s="2" t="s">
        <v>96</v>
      </c>
      <c r="M2261" s="2">
        <v>1</v>
      </c>
      <c r="N2261" s="10" t="s">
        <v>875</v>
      </c>
    </row>
    <row r="2262" spans="1:14" x14ac:dyDescent="0.2">
      <c r="A2262" s="2">
        <v>2172</v>
      </c>
      <c r="B2262" s="2" t="s">
        <v>237</v>
      </c>
      <c r="C2262" s="2" t="s">
        <v>238</v>
      </c>
      <c r="D2262" s="2" t="s">
        <v>39</v>
      </c>
      <c r="E2262" s="2" t="s">
        <v>239</v>
      </c>
      <c r="F2262" s="2" t="s">
        <v>41</v>
      </c>
      <c r="G2262" s="2" t="s">
        <v>240</v>
      </c>
      <c r="H2262" s="3" t="s">
        <v>8</v>
      </c>
      <c r="I2262" s="2" t="s">
        <v>43</v>
      </c>
      <c r="J2262" s="2" t="s">
        <v>1063</v>
      </c>
      <c r="K2262" s="2" t="s">
        <v>1063</v>
      </c>
      <c r="L2262" s="2" t="s">
        <v>96</v>
      </c>
      <c r="M2262" s="2">
        <v>1</v>
      </c>
      <c r="N2262" s="10" t="s">
        <v>875</v>
      </c>
    </row>
    <row r="2263" spans="1:14" x14ac:dyDescent="0.2">
      <c r="A2263" s="2">
        <v>2316</v>
      </c>
      <c r="B2263" s="2" t="s">
        <v>129</v>
      </c>
      <c r="C2263" s="2" t="s">
        <v>130</v>
      </c>
      <c r="D2263" s="2" t="s">
        <v>48</v>
      </c>
      <c r="E2263" s="2" t="s">
        <v>131</v>
      </c>
      <c r="F2263" s="2" t="s">
        <v>132</v>
      </c>
      <c r="G2263" s="2" t="s">
        <v>133</v>
      </c>
      <c r="H2263" s="3" t="s">
        <v>8</v>
      </c>
      <c r="I2263" s="2" t="s">
        <v>85</v>
      </c>
      <c r="J2263" s="2" t="s">
        <v>1063</v>
      </c>
      <c r="K2263" s="2" t="s">
        <v>1063</v>
      </c>
      <c r="L2263" s="2" t="s">
        <v>96</v>
      </c>
      <c r="M2263" s="2">
        <v>1</v>
      </c>
      <c r="N2263" s="10" t="s">
        <v>875</v>
      </c>
    </row>
    <row r="2264" spans="1:14" x14ac:dyDescent="0.2">
      <c r="A2264" s="2">
        <v>560</v>
      </c>
      <c r="B2264" s="2" t="s">
        <v>723</v>
      </c>
      <c r="C2264" s="2" t="s">
        <v>724</v>
      </c>
      <c r="D2264" s="2" t="s">
        <v>67</v>
      </c>
      <c r="E2264" s="2" t="s">
        <v>725</v>
      </c>
      <c r="F2264" s="2" t="s">
        <v>629</v>
      </c>
      <c r="G2264" s="2" t="s">
        <v>726</v>
      </c>
      <c r="H2264" s="3" t="s">
        <v>8</v>
      </c>
      <c r="I2264" s="2" t="s">
        <v>713</v>
      </c>
      <c r="J2264" s="2" t="s">
        <v>727</v>
      </c>
      <c r="K2264" s="2" t="s">
        <v>728</v>
      </c>
      <c r="L2264" s="2" t="s">
        <v>96</v>
      </c>
      <c r="M2264" s="2">
        <v>1</v>
      </c>
      <c r="N2264" s="2" t="s">
        <v>21</v>
      </c>
    </row>
    <row r="2265" spans="1:14" x14ac:dyDescent="0.2">
      <c r="A2265" s="2">
        <v>1754</v>
      </c>
      <c r="B2265" s="2" t="s">
        <v>434</v>
      </c>
      <c r="C2265" s="2" t="s">
        <v>435</v>
      </c>
      <c r="D2265" s="2" t="s">
        <v>81</v>
      </c>
      <c r="E2265" s="2" t="s">
        <v>436</v>
      </c>
      <c r="F2265" s="2" t="s">
        <v>424</v>
      </c>
      <c r="G2265" s="2" t="s">
        <v>437</v>
      </c>
      <c r="H2265" s="3" t="s">
        <v>8</v>
      </c>
      <c r="I2265" s="2" t="s">
        <v>319</v>
      </c>
      <c r="J2265" s="2" t="s">
        <v>961</v>
      </c>
      <c r="K2265" s="2" t="s">
        <v>728</v>
      </c>
      <c r="L2265" s="2" t="s">
        <v>96</v>
      </c>
      <c r="M2265" s="2">
        <v>1</v>
      </c>
      <c r="N2265" s="10" t="s">
        <v>875</v>
      </c>
    </row>
    <row r="2266" spans="1:14" x14ac:dyDescent="0.2">
      <c r="A2266" s="2">
        <v>2435</v>
      </c>
      <c r="B2266" s="2" t="s">
        <v>957</v>
      </c>
      <c r="C2266" s="2" t="s">
        <v>958</v>
      </c>
      <c r="D2266" s="2" t="s">
        <v>48</v>
      </c>
      <c r="E2266" s="2" t="s">
        <v>959</v>
      </c>
      <c r="F2266" s="2" t="s">
        <v>777</v>
      </c>
      <c r="G2266" s="2" t="s">
        <v>960</v>
      </c>
      <c r="H2266" s="3" t="s">
        <v>8</v>
      </c>
      <c r="I2266" s="2" t="s">
        <v>59</v>
      </c>
      <c r="J2266" s="2" t="s">
        <v>961</v>
      </c>
      <c r="K2266" s="2" t="s">
        <v>728</v>
      </c>
      <c r="L2266" s="2" t="s">
        <v>96</v>
      </c>
      <c r="M2266" s="2">
        <v>1</v>
      </c>
      <c r="N2266" s="10" t="s">
        <v>875</v>
      </c>
    </row>
    <row r="2267" spans="1:14" x14ac:dyDescent="0.2">
      <c r="A2267" s="2">
        <v>1518</v>
      </c>
      <c r="B2267" s="2" t="s">
        <v>510</v>
      </c>
      <c r="C2267" s="2" t="s">
        <v>511</v>
      </c>
      <c r="D2267" s="2" t="s">
        <v>48</v>
      </c>
      <c r="E2267" s="2" t="s">
        <v>503</v>
      </c>
      <c r="F2267" s="2" t="s">
        <v>132</v>
      </c>
      <c r="G2267" s="2" t="s">
        <v>512</v>
      </c>
      <c r="H2267" s="3" t="s">
        <v>8</v>
      </c>
      <c r="I2267" s="2" t="s">
        <v>85</v>
      </c>
      <c r="J2267" s="2" t="s">
        <v>475</v>
      </c>
      <c r="K2267" s="2" t="s">
        <v>509</v>
      </c>
      <c r="L2267" s="2" t="s">
        <v>152</v>
      </c>
      <c r="M2267" s="2">
        <v>1</v>
      </c>
      <c r="N2267" s="10" t="s">
        <v>875</v>
      </c>
    </row>
    <row r="2268" spans="1:14" x14ac:dyDescent="0.2">
      <c r="A2268" s="2">
        <v>1600</v>
      </c>
      <c r="B2268" s="2" t="s">
        <v>501</v>
      </c>
      <c r="C2268" s="2" t="s">
        <v>502</v>
      </c>
      <c r="D2268" s="2" t="s">
        <v>48</v>
      </c>
      <c r="E2268" s="2" t="s">
        <v>503</v>
      </c>
      <c r="F2268" s="2" t="s">
        <v>132</v>
      </c>
      <c r="G2268" s="2" t="s">
        <v>504</v>
      </c>
      <c r="H2268" s="3" t="s">
        <v>8</v>
      </c>
      <c r="I2268" s="2" t="s">
        <v>85</v>
      </c>
      <c r="J2268" s="2" t="s">
        <v>475</v>
      </c>
      <c r="K2268" s="2" t="s">
        <v>509</v>
      </c>
      <c r="L2268" s="2" t="s">
        <v>152</v>
      </c>
      <c r="M2268" s="2">
        <v>1</v>
      </c>
      <c r="N2268" s="9" t="s">
        <v>875</v>
      </c>
    </row>
    <row r="2269" spans="1:14" x14ac:dyDescent="0.2">
      <c r="A2269" s="2">
        <v>901</v>
      </c>
      <c r="B2269" s="2" t="s">
        <v>642</v>
      </c>
      <c r="C2269" s="2" t="s">
        <v>643</v>
      </c>
      <c r="D2269" s="2" t="s">
        <v>67</v>
      </c>
      <c r="E2269" s="2" t="s">
        <v>644</v>
      </c>
      <c r="F2269" s="2" t="s">
        <v>201</v>
      </c>
      <c r="G2269" s="2" t="s">
        <v>645</v>
      </c>
      <c r="H2269" s="3" t="s">
        <v>8</v>
      </c>
      <c r="I2269" s="2" t="s">
        <v>71</v>
      </c>
      <c r="J2269" s="2" t="s">
        <v>646</v>
      </c>
      <c r="K2269" s="2" t="s">
        <v>477</v>
      </c>
      <c r="L2269" s="2" t="s">
        <v>478</v>
      </c>
      <c r="M2269" s="2">
        <v>1</v>
      </c>
      <c r="N2269" s="9" t="s">
        <v>875</v>
      </c>
    </row>
    <row r="2270" spans="1:14" x14ac:dyDescent="0.2">
      <c r="A2270" s="2">
        <v>1535</v>
      </c>
      <c r="B2270" s="2" t="s">
        <v>510</v>
      </c>
      <c r="C2270" s="2" t="s">
        <v>511</v>
      </c>
      <c r="D2270" s="2" t="s">
        <v>48</v>
      </c>
      <c r="E2270" s="2" t="s">
        <v>503</v>
      </c>
      <c r="F2270" s="2" t="s">
        <v>132</v>
      </c>
      <c r="G2270" s="2" t="s">
        <v>512</v>
      </c>
      <c r="H2270" s="3" t="s">
        <v>8</v>
      </c>
      <c r="I2270" s="2" t="s">
        <v>85</v>
      </c>
      <c r="J2270" s="2" t="s">
        <v>476</v>
      </c>
      <c r="K2270" s="2" t="s">
        <v>477</v>
      </c>
      <c r="L2270" s="2" t="s">
        <v>478</v>
      </c>
      <c r="M2270" s="2">
        <v>1</v>
      </c>
      <c r="N2270" s="10" t="s">
        <v>21</v>
      </c>
    </row>
    <row r="2271" spans="1:14" x14ac:dyDescent="0.2">
      <c r="A2271" s="2">
        <v>1763</v>
      </c>
      <c r="B2271" s="2" t="s">
        <v>434</v>
      </c>
      <c r="C2271" s="2" t="s">
        <v>435</v>
      </c>
      <c r="D2271" s="2" t="s">
        <v>81</v>
      </c>
      <c r="E2271" s="2" t="s">
        <v>436</v>
      </c>
      <c r="F2271" s="2" t="s">
        <v>424</v>
      </c>
      <c r="G2271" s="2" t="s">
        <v>437</v>
      </c>
      <c r="H2271" s="3" t="s">
        <v>8</v>
      </c>
      <c r="I2271" s="2" t="s">
        <v>319</v>
      </c>
      <c r="J2271" s="2" t="s">
        <v>476</v>
      </c>
      <c r="K2271" s="2" t="s">
        <v>477</v>
      </c>
      <c r="L2271" s="2" t="s">
        <v>478</v>
      </c>
      <c r="M2271" s="2">
        <v>1</v>
      </c>
      <c r="N2271" s="9" t="s">
        <v>875</v>
      </c>
    </row>
    <row r="2272" spans="1:14" x14ac:dyDescent="0.2">
      <c r="A2272" s="2">
        <v>2</v>
      </c>
      <c r="B2272" s="2" t="s">
        <v>1406</v>
      </c>
      <c r="C2272" s="2" t="s">
        <v>1407</v>
      </c>
      <c r="D2272" s="2" t="s">
        <v>27</v>
      </c>
      <c r="E2272" s="2" t="s">
        <v>1408</v>
      </c>
      <c r="F2272" s="2" t="s">
        <v>1409</v>
      </c>
      <c r="G2272" s="2" t="s">
        <v>6139</v>
      </c>
      <c r="H2272" s="3" t="s">
        <v>8</v>
      </c>
      <c r="I2272" s="2" t="s">
        <v>71</v>
      </c>
      <c r="J2272" s="2" t="s">
        <v>44</v>
      </c>
      <c r="K2272" s="2" t="s">
        <v>44</v>
      </c>
      <c r="L2272" s="2" t="s">
        <v>45</v>
      </c>
      <c r="M2272" s="2">
        <v>1</v>
      </c>
      <c r="N2272" s="10" t="s">
        <v>875</v>
      </c>
    </row>
    <row r="2273" spans="1:14" x14ac:dyDescent="0.2">
      <c r="A2273" s="2">
        <v>9</v>
      </c>
      <c r="B2273" s="2" t="s">
        <v>1216</v>
      </c>
      <c r="C2273" s="2" t="s">
        <v>1217</v>
      </c>
      <c r="D2273" s="2" t="s">
        <v>48</v>
      </c>
      <c r="E2273" s="2" t="s">
        <v>1218</v>
      </c>
      <c r="F2273" s="2" t="s">
        <v>285</v>
      </c>
      <c r="G2273" s="2" t="s">
        <v>6134</v>
      </c>
      <c r="H2273" s="3" t="s">
        <v>8</v>
      </c>
      <c r="I2273" s="2" t="s">
        <v>85</v>
      </c>
      <c r="J2273" s="2" t="s">
        <v>44</v>
      </c>
      <c r="K2273" s="2" t="s">
        <v>44</v>
      </c>
      <c r="L2273" s="2" t="s">
        <v>45</v>
      </c>
      <c r="M2273" s="2">
        <v>2</v>
      </c>
      <c r="N2273" s="10" t="s">
        <v>875</v>
      </c>
    </row>
    <row r="2274" spans="1:14" x14ac:dyDescent="0.2">
      <c r="A2274" s="2">
        <v>12</v>
      </c>
      <c r="B2274" s="2" t="s">
        <v>1219</v>
      </c>
      <c r="C2274" s="2" t="s">
        <v>1220</v>
      </c>
      <c r="D2274" s="2" t="s">
        <v>48</v>
      </c>
      <c r="E2274" s="2" t="s">
        <v>1221</v>
      </c>
      <c r="F2274" s="2" t="s">
        <v>285</v>
      </c>
      <c r="G2274" s="2" t="s">
        <v>6133</v>
      </c>
      <c r="H2274" s="3" t="s">
        <v>8</v>
      </c>
      <c r="I2274" s="2" t="s">
        <v>85</v>
      </c>
      <c r="J2274" s="2" t="s">
        <v>44</v>
      </c>
      <c r="K2274" s="2" t="s">
        <v>44</v>
      </c>
      <c r="L2274" s="2" t="s">
        <v>45</v>
      </c>
      <c r="M2274" s="2">
        <v>1</v>
      </c>
      <c r="N2274" s="10" t="s">
        <v>875</v>
      </c>
    </row>
    <row r="2275" spans="1:14" x14ac:dyDescent="0.2">
      <c r="A2275" s="2">
        <v>16</v>
      </c>
      <c r="B2275" s="2" t="s">
        <v>1219</v>
      </c>
      <c r="C2275" s="2" t="s">
        <v>1220</v>
      </c>
      <c r="D2275" s="2" t="s">
        <v>48</v>
      </c>
      <c r="E2275" s="2" t="s">
        <v>1221</v>
      </c>
      <c r="F2275" s="2" t="s">
        <v>285</v>
      </c>
      <c r="G2275" s="2" t="s">
        <v>6133</v>
      </c>
      <c r="H2275" s="3" t="s">
        <v>8</v>
      </c>
      <c r="I2275" s="2" t="s">
        <v>85</v>
      </c>
      <c r="J2275" s="2" t="s">
        <v>44</v>
      </c>
      <c r="K2275" s="2" t="s">
        <v>44</v>
      </c>
      <c r="L2275" s="2" t="s">
        <v>45</v>
      </c>
      <c r="M2275" s="2">
        <v>1</v>
      </c>
      <c r="N2275" s="10" t="s">
        <v>875</v>
      </c>
    </row>
    <row r="2276" spans="1:14" x14ac:dyDescent="0.2">
      <c r="A2276" s="2">
        <v>19</v>
      </c>
      <c r="B2276" s="2" t="s">
        <v>868</v>
      </c>
      <c r="C2276" s="2" t="s">
        <v>869</v>
      </c>
      <c r="D2276" s="2" t="s">
        <v>48</v>
      </c>
      <c r="E2276" s="2" t="s">
        <v>870</v>
      </c>
      <c r="F2276" s="2" t="s">
        <v>866</v>
      </c>
      <c r="G2276" s="2" t="s">
        <v>871</v>
      </c>
      <c r="H2276" s="3" t="s">
        <v>8</v>
      </c>
      <c r="I2276" s="2" t="s">
        <v>85</v>
      </c>
      <c r="J2276" s="2" t="s">
        <v>44</v>
      </c>
      <c r="K2276" s="2" t="s">
        <v>44</v>
      </c>
      <c r="L2276" s="2" t="s">
        <v>45</v>
      </c>
      <c r="M2276" s="2">
        <v>1</v>
      </c>
      <c r="N2276" s="10" t="s">
        <v>875</v>
      </c>
    </row>
    <row r="2277" spans="1:14" x14ac:dyDescent="0.2">
      <c r="A2277" s="2">
        <v>24</v>
      </c>
      <c r="B2277" s="2" t="s">
        <v>2284</v>
      </c>
      <c r="C2277" s="2" t="s">
        <v>2285</v>
      </c>
      <c r="D2277" s="2" t="s">
        <v>48</v>
      </c>
      <c r="E2277" s="2" t="s">
        <v>2286</v>
      </c>
      <c r="F2277" s="2" t="s">
        <v>2266</v>
      </c>
      <c r="G2277" s="2" t="s">
        <v>2287</v>
      </c>
      <c r="H2277" s="3" t="s">
        <v>8</v>
      </c>
      <c r="I2277" s="2" t="s">
        <v>85</v>
      </c>
      <c r="J2277" s="2" t="s">
        <v>44</v>
      </c>
      <c r="K2277" s="2" t="s">
        <v>44</v>
      </c>
      <c r="L2277" s="2" t="s">
        <v>45</v>
      </c>
      <c r="M2277" s="2">
        <v>1</v>
      </c>
      <c r="N2277" s="10" t="s">
        <v>875</v>
      </c>
    </row>
    <row r="2278" spans="1:14" x14ac:dyDescent="0.2">
      <c r="A2278" s="2">
        <v>36</v>
      </c>
      <c r="B2278" s="2" t="s">
        <v>2272</v>
      </c>
      <c r="C2278" s="2" t="s">
        <v>2273</v>
      </c>
      <c r="D2278" s="2" t="s">
        <v>48</v>
      </c>
      <c r="E2278" s="2" t="s">
        <v>2274</v>
      </c>
      <c r="F2278" s="2" t="s">
        <v>2266</v>
      </c>
      <c r="G2278" s="2" t="s">
        <v>2275</v>
      </c>
      <c r="H2278" s="3" t="s">
        <v>8</v>
      </c>
      <c r="I2278" s="2" t="s">
        <v>85</v>
      </c>
      <c r="J2278" s="2" t="s">
        <v>44</v>
      </c>
      <c r="K2278" s="2" t="s">
        <v>44</v>
      </c>
      <c r="L2278" s="2" t="s">
        <v>45</v>
      </c>
      <c r="M2278" s="2">
        <v>1</v>
      </c>
      <c r="N2278" s="10" t="s">
        <v>875</v>
      </c>
    </row>
    <row r="2279" spans="1:14" x14ac:dyDescent="0.2">
      <c r="A2279" s="2">
        <v>41</v>
      </c>
      <c r="B2279" s="2" t="s">
        <v>2268</v>
      </c>
      <c r="C2279" s="2" t="s">
        <v>2269</v>
      </c>
      <c r="D2279" s="2" t="s">
        <v>123</v>
      </c>
      <c r="E2279" s="2" t="s">
        <v>2270</v>
      </c>
      <c r="F2279" s="2" t="s">
        <v>325</v>
      </c>
      <c r="G2279" s="2" t="s">
        <v>2271</v>
      </c>
      <c r="H2279" s="3" t="s">
        <v>8</v>
      </c>
      <c r="I2279" s="2" t="s">
        <v>319</v>
      </c>
      <c r="J2279" s="2" t="s">
        <v>44</v>
      </c>
      <c r="K2279" s="2" t="s">
        <v>44</v>
      </c>
      <c r="L2279" s="2" t="s">
        <v>45</v>
      </c>
      <c r="M2279" s="2">
        <v>1</v>
      </c>
      <c r="N2279" s="10" t="s">
        <v>875</v>
      </c>
    </row>
    <row r="2280" spans="1:14" x14ac:dyDescent="0.2">
      <c r="A2280" s="2">
        <v>55</v>
      </c>
      <c r="B2280" s="2" t="s">
        <v>863</v>
      </c>
      <c r="C2280" s="2" t="s">
        <v>864</v>
      </c>
      <c r="D2280" s="2" t="s">
        <v>48</v>
      </c>
      <c r="E2280" s="2" t="s">
        <v>865</v>
      </c>
      <c r="F2280" s="2" t="s">
        <v>866</v>
      </c>
      <c r="G2280" s="2" t="s">
        <v>867</v>
      </c>
      <c r="H2280" s="3" t="s">
        <v>8</v>
      </c>
      <c r="I2280" s="2" t="s">
        <v>85</v>
      </c>
      <c r="J2280" s="2" t="s">
        <v>44</v>
      </c>
      <c r="K2280" s="2" t="s">
        <v>44</v>
      </c>
      <c r="L2280" s="2" t="s">
        <v>45</v>
      </c>
      <c r="M2280" s="2">
        <v>1</v>
      </c>
      <c r="N2280" s="10" t="s">
        <v>875</v>
      </c>
    </row>
    <row r="2281" spans="1:14" x14ac:dyDescent="0.2">
      <c r="A2281" s="2">
        <v>63</v>
      </c>
      <c r="B2281" s="2" t="s">
        <v>2251</v>
      </c>
      <c r="C2281" s="2" t="s">
        <v>2252</v>
      </c>
      <c r="D2281" s="2" t="s">
        <v>123</v>
      </c>
      <c r="E2281" s="2" t="s">
        <v>2253</v>
      </c>
      <c r="F2281" s="2" t="s">
        <v>374</v>
      </c>
      <c r="G2281" s="2" t="s">
        <v>2254</v>
      </c>
      <c r="H2281" s="3" t="s">
        <v>8</v>
      </c>
      <c r="I2281" s="2" t="s">
        <v>319</v>
      </c>
      <c r="J2281" s="2" t="s">
        <v>44</v>
      </c>
      <c r="K2281" s="2" t="s">
        <v>44</v>
      </c>
      <c r="L2281" s="2" t="s">
        <v>45</v>
      </c>
      <c r="M2281" s="2">
        <v>1</v>
      </c>
      <c r="N2281" s="10" t="s">
        <v>875</v>
      </c>
    </row>
    <row r="2282" spans="1:14" x14ac:dyDescent="0.2">
      <c r="A2282" s="2">
        <v>69</v>
      </c>
      <c r="B2282" s="2" t="s">
        <v>859</v>
      </c>
      <c r="C2282" s="2" t="s">
        <v>860</v>
      </c>
      <c r="D2282" s="2" t="s">
        <v>48</v>
      </c>
      <c r="E2282" s="2" t="s">
        <v>861</v>
      </c>
      <c r="F2282" s="2" t="s">
        <v>529</v>
      </c>
      <c r="G2282" s="2" t="s">
        <v>862</v>
      </c>
      <c r="H2282" s="3" t="s">
        <v>8</v>
      </c>
      <c r="I2282" s="2" t="s">
        <v>85</v>
      </c>
      <c r="J2282" s="2" t="s">
        <v>44</v>
      </c>
      <c r="K2282" s="2" t="s">
        <v>44</v>
      </c>
      <c r="L2282" s="2" t="s">
        <v>45</v>
      </c>
      <c r="M2282" s="2">
        <v>1</v>
      </c>
      <c r="N2282" s="10" t="s">
        <v>875</v>
      </c>
    </row>
    <row r="2283" spans="1:14" x14ac:dyDescent="0.2">
      <c r="A2283" s="2">
        <v>77</v>
      </c>
      <c r="B2283" s="2" t="s">
        <v>2241</v>
      </c>
      <c r="C2283" s="2" t="s">
        <v>2242</v>
      </c>
      <c r="D2283" s="2" t="s">
        <v>48</v>
      </c>
      <c r="E2283" s="2" t="s">
        <v>2243</v>
      </c>
      <c r="F2283" s="2" t="s">
        <v>2231</v>
      </c>
      <c r="G2283" s="2" t="s">
        <v>2244</v>
      </c>
      <c r="H2283" s="3" t="s">
        <v>8</v>
      </c>
      <c r="I2283" s="2" t="s">
        <v>367</v>
      </c>
      <c r="J2283" s="2" t="s">
        <v>44</v>
      </c>
      <c r="K2283" s="2" t="s">
        <v>44</v>
      </c>
      <c r="L2283" s="2" t="s">
        <v>45</v>
      </c>
      <c r="M2283" s="2">
        <v>1</v>
      </c>
      <c r="N2283" s="10" t="s">
        <v>875</v>
      </c>
    </row>
    <row r="2284" spans="1:14" x14ac:dyDescent="0.2">
      <c r="A2284" s="2">
        <v>87</v>
      </c>
      <c r="B2284" s="2" t="s">
        <v>2228</v>
      </c>
      <c r="C2284" s="2" t="s">
        <v>2229</v>
      </c>
      <c r="D2284" s="2" t="s">
        <v>48</v>
      </c>
      <c r="E2284" s="2" t="s">
        <v>2230</v>
      </c>
      <c r="F2284" s="2" t="s">
        <v>2231</v>
      </c>
      <c r="G2284" s="2" t="s">
        <v>2232</v>
      </c>
      <c r="H2284" s="3" t="s">
        <v>8</v>
      </c>
      <c r="I2284" s="2" t="s">
        <v>367</v>
      </c>
      <c r="J2284" s="2" t="s">
        <v>44</v>
      </c>
      <c r="K2284" s="2" t="s">
        <v>44</v>
      </c>
      <c r="L2284" s="2" t="s">
        <v>45</v>
      </c>
      <c r="M2284" s="2">
        <v>1</v>
      </c>
      <c r="N2284" s="10" t="s">
        <v>875</v>
      </c>
    </row>
    <row r="2285" spans="1:14" x14ac:dyDescent="0.2">
      <c r="A2285" s="2">
        <v>116</v>
      </c>
      <c r="B2285" s="2" t="s">
        <v>2207</v>
      </c>
      <c r="C2285" s="2" t="s">
        <v>2208</v>
      </c>
      <c r="D2285" s="2" t="s">
        <v>48</v>
      </c>
      <c r="E2285" s="2" t="s">
        <v>2209</v>
      </c>
      <c r="F2285" s="2" t="s">
        <v>760</v>
      </c>
      <c r="G2285" s="2" t="s">
        <v>2210</v>
      </c>
      <c r="H2285" s="3" t="s">
        <v>8</v>
      </c>
      <c r="I2285" s="2" t="s">
        <v>367</v>
      </c>
      <c r="J2285" s="2" t="s">
        <v>44</v>
      </c>
      <c r="K2285" s="2" t="s">
        <v>44</v>
      </c>
      <c r="L2285" s="2" t="s">
        <v>45</v>
      </c>
      <c r="M2285" s="2">
        <v>1</v>
      </c>
      <c r="N2285" s="10" t="s">
        <v>875</v>
      </c>
    </row>
    <row r="2286" spans="1:14" x14ac:dyDescent="0.2">
      <c r="A2286" s="2">
        <v>128</v>
      </c>
      <c r="B2286" s="2" t="s">
        <v>844</v>
      </c>
      <c r="C2286" s="2" t="s">
        <v>845</v>
      </c>
      <c r="D2286" s="2" t="s">
        <v>48</v>
      </c>
      <c r="E2286" s="2" t="s">
        <v>846</v>
      </c>
      <c r="F2286" s="2" t="s">
        <v>285</v>
      </c>
      <c r="G2286" s="2" t="s">
        <v>847</v>
      </c>
      <c r="H2286" s="3" t="s">
        <v>8</v>
      </c>
      <c r="I2286" s="2" t="s">
        <v>85</v>
      </c>
      <c r="J2286" s="2" t="s">
        <v>44</v>
      </c>
      <c r="K2286" s="2" t="s">
        <v>44</v>
      </c>
      <c r="L2286" s="2" t="s">
        <v>45</v>
      </c>
      <c r="M2286" s="2">
        <v>1</v>
      </c>
      <c r="N2286" s="10" t="s">
        <v>875</v>
      </c>
    </row>
    <row r="2287" spans="1:14" x14ac:dyDescent="0.2">
      <c r="A2287" s="2">
        <v>141</v>
      </c>
      <c r="B2287" s="2" t="s">
        <v>2183</v>
      </c>
      <c r="C2287" s="2" t="s">
        <v>2184</v>
      </c>
      <c r="D2287" s="2" t="s">
        <v>48</v>
      </c>
      <c r="E2287" s="2" t="s">
        <v>2185</v>
      </c>
      <c r="F2287" s="2" t="s">
        <v>842</v>
      </c>
      <c r="G2287" s="2" t="s">
        <v>2186</v>
      </c>
      <c r="H2287" s="3" t="s">
        <v>8</v>
      </c>
      <c r="I2287" s="2" t="s">
        <v>85</v>
      </c>
      <c r="J2287" s="2" t="s">
        <v>44</v>
      </c>
      <c r="K2287" s="2" t="s">
        <v>44</v>
      </c>
      <c r="L2287" s="2" t="s">
        <v>45</v>
      </c>
      <c r="M2287" s="2">
        <v>1</v>
      </c>
      <c r="N2287" s="10" t="s">
        <v>875</v>
      </c>
    </row>
    <row r="2288" spans="1:14" x14ac:dyDescent="0.2">
      <c r="A2288" s="2">
        <v>146</v>
      </c>
      <c r="B2288" s="2" t="s">
        <v>839</v>
      </c>
      <c r="C2288" s="2" t="s">
        <v>840</v>
      </c>
      <c r="D2288" s="2" t="s">
        <v>48</v>
      </c>
      <c r="E2288" s="2" t="s">
        <v>841</v>
      </c>
      <c r="F2288" s="2" t="s">
        <v>842</v>
      </c>
      <c r="G2288" s="2" t="s">
        <v>843</v>
      </c>
      <c r="H2288" s="3" t="s">
        <v>8</v>
      </c>
      <c r="I2288" s="2" t="s">
        <v>85</v>
      </c>
      <c r="J2288" s="2" t="s">
        <v>44</v>
      </c>
      <c r="K2288" s="2" t="s">
        <v>44</v>
      </c>
      <c r="L2288" s="2" t="s">
        <v>45</v>
      </c>
      <c r="M2288" s="2">
        <v>1</v>
      </c>
      <c r="N2288" s="10" t="s">
        <v>875</v>
      </c>
    </row>
    <row r="2289" spans="1:14" x14ac:dyDescent="0.2">
      <c r="A2289" s="2">
        <v>163</v>
      </c>
      <c r="B2289" s="2" t="s">
        <v>835</v>
      </c>
      <c r="C2289" s="2" t="s">
        <v>836</v>
      </c>
      <c r="D2289" s="2" t="s">
        <v>67</v>
      </c>
      <c r="E2289" s="2" t="s">
        <v>837</v>
      </c>
      <c r="F2289" s="2" t="s">
        <v>597</v>
      </c>
      <c r="G2289" s="2" t="s">
        <v>838</v>
      </c>
      <c r="H2289" s="3" t="s">
        <v>8</v>
      </c>
      <c r="I2289" s="2" t="s">
        <v>71</v>
      </c>
      <c r="J2289" s="2" t="s">
        <v>44</v>
      </c>
      <c r="K2289" s="2" t="s">
        <v>44</v>
      </c>
      <c r="L2289" s="2" t="s">
        <v>45</v>
      </c>
      <c r="M2289" s="2">
        <v>1</v>
      </c>
      <c r="N2289" s="10" t="s">
        <v>875</v>
      </c>
    </row>
    <row r="2290" spans="1:14" x14ac:dyDescent="0.2">
      <c r="A2290" s="2">
        <v>169</v>
      </c>
      <c r="B2290" s="2" t="s">
        <v>2175</v>
      </c>
      <c r="C2290" s="2" t="s">
        <v>2176</v>
      </c>
      <c r="D2290" s="2" t="s">
        <v>48</v>
      </c>
      <c r="E2290" s="2" t="s">
        <v>2177</v>
      </c>
      <c r="F2290" s="2" t="s">
        <v>842</v>
      </c>
      <c r="G2290" s="2" t="s">
        <v>2178</v>
      </c>
      <c r="H2290" s="3" t="s">
        <v>8</v>
      </c>
      <c r="I2290" s="2" t="s">
        <v>85</v>
      </c>
      <c r="J2290" s="2" t="s">
        <v>44</v>
      </c>
      <c r="K2290" s="2" t="s">
        <v>44</v>
      </c>
      <c r="L2290" s="2" t="s">
        <v>45</v>
      </c>
      <c r="M2290" s="2">
        <v>1</v>
      </c>
      <c r="N2290" s="10" t="s">
        <v>875</v>
      </c>
    </row>
    <row r="2291" spans="1:14" x14ac:dyDescent="0.2">
      <c r="A2291" s="2">
        <v>174</v>
      </c>
      <c r="B2291" s="2" t="s">
        <v>2171</v>
      </c>
      <c r="C2291" s="2" t="s">
        <v>2172</v>
      </c>
      <c r="D2291" s="2" t="s">
        <v>48</v>
      </c>
      <c r="E2291" s="2" t="s">
        <v>2173</v>
      </c>
      <c r="F2291" s="2" t="s">
        <v>285</v>
      </c>
      <c r="G2291" s="2" t="s">
        <v>2174</v>
      </c>
      <c r="H2291" s="3" t="s">
        <v>8</v>
      </c>
      <c r="I2291" s="2" t="s">
        <v>85</v>
      </c>
      <c r="J2291" s="2" t="s">
        <v>44</v>
      </c>
      <c r="K2291" s="2" t="s">
        <v>44</v>
      </c>
      <c r="L2291" s="2" t="s">
        <v>45</v>
      </c>
      <c r="M2291" s="2">
        <v>1</v>
      </c>
      <c r="N2291" s="10" t="s">
        <v>875</v>
      </c>
    </row>
    <row r="2292" spans="1:14" x14ac:dyDescent="0.2">
      <c r="A2292" s="2">
        <v>177</v>
      </c>
      <c r="B2292" s="2" t="s">
        <v>831</v>
      </c>
      <c r="C2292" s="2" t="s">
        <v>832</v>
      </c>
      <c r="D2292" s="2" t="s">
        <v>48</v>
      </c>
      <c r="E2292" s="2" t="s">
        <v>833</v>
      </c>
      <c r="F2292" s="2" t="s">
        <v>285</v>
      </c>
      <c r="G2292" s="2" t="s">
        <v>834</v>
      </c>
      <c r="H2292" s="3" t="s">
        <v>8</v>
      </c>
      <c r="I2292" s="2" t="s">
        <v>85</v>
      </c>
      <c r="J2292" s="2" t="s">
        <v>44</v>
      </c>
      <c r="K2292" s="2" t="s">
        <v>44</v>
      </c>
      <c r="L2292" s="2" t="s">
        <v>45</v>
      </c>
      <c r="M2292" s="2">
        <v>1</v>
      </c>
      <c r="N2292" s="10" t="s">
        <v>875</v>
      </c>
    </row>
    <row r="2293" spans="1:14" x14ac:dyDescent="0.2">
      <c r="A2293" s="2">
        <v>193</v>
      </c>
      <c r="B2293" s="2" t="s">
        <v>2160</v>
      </c>
      <c r="C2293" s="2" t="s">
        <v>2161</v>
      </c>
      <c r="D2293" s="2" t="s">
        <v>48</v>
      </c>
      <c r="E2293" s="2" t="s">
        <v>2162</v>
      </c>
      <c r="F2293" s="2" t="s">
        <v>285</v>
      </c>
      <c r="G2293" s="2" t="s">
        <v>2163</v>
      </c>
      <c r="H2293" s="3" t="s">
        <v>8</v>
      </c>
      <c r="I2293" s="2" t="s">
        <v>85</v>
      </c>
      <c r="J2293" s="2" t="s">
        <v>44</v>
      </c>
      <c r="K2293" s="2" t="s">
        <v>44</v>
      </c>
      <c r="L2293" s="2" t="s">
        <v>45</v>
      </c>
      <c r="M2293" s="2">
        <v>1</v>
      </c>
      <c r="N2293" s="10" t="s">
        <v>875</v>
      </c>
    </row>
    <row r="2294" spans="1:14" x14ac:dyDescent="0.2">
      <c r="A2294" s="2">
        <v>207</v>
      </c>
      <c r="B2294" s="2" t="s">
        <v>2156</v>
      </c>
      <c r="C2294" s="2" t="s">
        <v>2157</v>
      </c>
      <c r="D2294" s="2" t="s">
        <v>123</v>
      </c>
      <c r="E2294" s="2" t="s">
        <v>2158</v>
      </c>
      <c r="F2294" s="2" t="s">
        <v>125</v>
      </c>
      <c r="G2294" s="2" t="s">
        <v>2159</v>
      </c>
      <c r="H2294" s="3" t="s">
        <v>8</v>
      </c>
      <c r="I2294" s="2" t="s">
        <v>319</v>
      </c>
      <c r="J2294" s="2" t="s">
        <v>44</v>
      </c>
      <c r="K2294" s="2" t="s">
        <v>44</v>
      </c>
      <c r="L2294" s="2" t="s">
        <v>45</v>
      </c>
      <c r="M2294" s="2">
        <v>1</v>
      </c>
      <c r="N2294" s="10" t="s">
        <v>875</v>
      </c>
    </row>
    <row r="2295" spans="1:14" x14ac:dyDescent="0.2">
      <c r="A2295" s="2">
        <v>214</v>
      </c>
      <c r="B2295" s="2" t="s">
        <v>826</v>
      </c>
      <c r="C2295" s="2" t="s">
        <v>827</v>
      </c>
      <c r="D2295" s="2" t="s">
        <v>67</v>
      </c>
      <c r="E2295" s="2" t="s">
        <v>828</v>
      </c>
      <c r="F2295" s="2" t="s">
        <v>597</v>
      </c>
      <c r="G2295" s="2" t="s">
        <v>829</v>
      </c>
      <c r="H2295" s="3" t="s">
        <v>8</v>
      </c>
      <c r="I2295" s="2" t="s">
        <v>71</v>
      </c>
      <c r="J2295" s="2" t="s">
        <v>44</v>
      </c>
      <c r="K2295" s="2" t="s">
        <v>44</v>
      </c>
      <c r="L2295" s="2" t="s">
        <v>45</v>
      </c>
      <c r="M2295" s="2">
        <v>1</v>
      </c>
      <c r="N2295" s="10" t="s">
        <v>875</v>
      </c>
    </row>
    <row r="2296" spans="1:14" x14ac:dyDescent="0.2">
      <c r="A2296" s="2">
        <v>240</v>
      </c>
      <c r="B2296" s="2" t="s">
        <v>826</v>
      </c>
      <c r="C2296" s="2" t="s">
        <v>827</v>
      </c>
      <c r="D2296" s="2" t="s">
        <v>67</v>
      </c>
      <c r="E2296" s="2" t="s">
        <v>828</v>
      </c>
      <c r="F2296" s="2" t="s">
        <v>597</v>
      </c>
      <c r="G2296" s="2" t="s">
        <v>829</v>
      </c>
      <c r="H2296" s="3" t="s">
        <v>8</v>
      </c>
      <c r="I2296" s="2" t="s">
        <v>71</v>
      </c>
      <c r="J2296" s="2" t="s">
        <v>44</v>
      </c>
      <c r="K2296" s="2" t="s">
        <v>44</v>
      </c>
      <c r="L2296" s="2" t="s">
        <v>45</v>
      </c>
      <c r="M2296" s="2">
        <v>1</v>
      </c>
      <c r="N2296" s="10" t="s">
        <v>875</v>
      </c>
    </row>
    <row r="2297" spans="1:14" x14ac:dyDescent="0.2">
      <c r="A2297" s="2">
        <v>249</v>
      </c>
      <c r="B2297" s="2" t="s">
        <v>821</v>
      </c>
      <c r="C2297" s="2" t="s">
        <v>822</v>
      </c>
      <c r="D2297" s="2" t="s">
        <v>67</v>
      </c>
      <c r="E2297" s="2" t="s">
        <v>823</v>
      </c>
      <c r="F2297" s="2" t="s">
        <v>597</v>
      </c>
      <c r="G2297" s="2" t="s">
        <v>824</v>
      </c>
      <c r="H2297" s="3" t="s">
        <v>8</v>
      </c>
      <c r="I2297" s="2" t="s">
        <v>71</v>
      </c>
      <c r="J2297" s="2" t="s">
        <v>44</v>
      </c>
      <c r="K2297" s="2" t="s">
        <v>44</v>
      </c>
      <c r="L2297" s="2" t="s">
        <v>45</v>
      </c>
      <c r="M2297" s="2">
        <v>1</v>
      </c>
      <c r="N2297" s="10" t="s">
        <v>875</v>
      </c>
    </row>
    <row r="2298" spans="1:14" x14ac:dyDescent="0.2">
      <c r="A2298" s="2">
        <v>275</v>
      </c>
      <c r="B2298" s="2" t="s">
        <v>2148</v>
      </c>
      <c r="C2298" s="2" t="s">
        <v>2149</v>
      </c>
      <c r="D2298" s="2" t="s">
        <v>48</v>
      </c>
      <c r="E2298" s="2" t="s">
        <v>2150</v>
      </c>
      <c r="F2298" s="2" t="s">
        <v>924</v>
      </c>
      <c r="G2298" s="2" t="s">
        <v>2151</v>
      </c>
      <c r="H2298" s="3" t="s">
        <v>8</v>
      </c>
      <c r="I2298" s="2" t="s">
        <v>85</v>
      </c>
      <c r="J2298" s="2" t="s">
        <v>44</v>
      </c>
      <c r="K2298" s="2" t="s">
        <v>44</v>
      </c>
      <c r="L2298" s="2" t="s">
        <v>45</v>
      </c>
      <c r="M2298" s="2">
        <v>1</v>
      </c>
      <c r="N2298" s="10" t="s">
        <v>875</v>
      </c>
    </row>
    <row r="2299" spans="1:14" x14ac:dyDescent="0.2">
      <c r="A2299" s="2">
        <v>281</v>
      </c>
      <c r="B2299" s="2" t="s">
        <v>2152</v>
      </c>
      <c r="C2299" s="2" t="s">
        <v>2153</v>
      </c>
      <c r="D2299" s="2" t="s">
        <v>123</v>
      </c>
      <c r="E2299" s="2" t="s">
        <v>2154</v>
      </c>
      <c r="F2299" s="2" t="s">
        <v>125</v>
      </c>
      <c r="G2299" s="2" t="s">
        <v>2155</v>
      </c>
      <c r="H2299" s="3" t="s">
        <v>8</v>
      </c>
      <c r="I2299" s="2" t="s">
        <v>319</v>
      </c>
      <c r="J2299" s="2" t="s">
        <v>44</v>
      </c>
      <c r="K2299" s="2" t="s">
        <v>44</v>
      </c>
      <c r="L2299" s="2" t="s">
        <v>45</v>
      </c>
      <c r="M2299" s="2">
        <v>1</v>
      </c>
      <c r="N2299" s="10" t="s">
        <v>875</v>
      </c>
    </row>
    <row r="2300" spans="1:14" x14ac:dyDescent="0.2">
      <c r="A2300" s="2">
        <v>289</v>
      </c>
      <c r="B2300" s="2" t="s">
        <v>2152</v>
      </c>
      <c r="C2300" s="2" t="s">
        <v>2153</v>
      </c>
      <c r="D2300" s="2" t="s">
        <v>123</v>
      </c>
      <c r="E2300" s="2" t="s">
        <v>2154</v>
      </c>
      <c r="F2300" s="2" t="s">
        <v>125</v>
      </c>
      <c r="G2300" s="2" t="s">
        <v>2155</v>
      </c>
      <c r="H2300" s="3" t="s">
        <v>8</v>
      </c>
      <c r="I2300" s="2" t="s">
        <v>319</v>
      </c>
      <c r="J2300" s="2" t="s">
        <v>44</v>
      </c>
      <c r="K2300" s="2" t="s">
        <v>44</v>
      </c>
      <c r="L2300" s="2" t="s">
        <v>45</v>
      </c>
      <c r="M2300" s="2">
        <v>1</v>
      </c>
      <c r="N2300" s="10" t="s">
        <v>875</v>
      </c>
    </row>
    <row r="2301" spans="1:14" x14ac:dyDescent="0.2">
      <c r="A2301" s="2">
        <v>295</v>
      </c>
      <c r="B2301" s="2" t="s">
        <v>808</v>
      </c>
      <c r="C2301" s="2" t="s">
        <v>809</v>
      </c>
      <c r="D2301" s="2" t="s">
        <v>67</v>
      </c>
      <c r="E2301" s="2" t="s">
        <v>810</v>
      </c>
      <c r="F2301" s="2" t="s">
        <v>597</v>
      </c>
      <c r="G2301" s="2" t="s">
        <v>811</v>
      </c>
      <c r="H2301" s="3" t="s">
        <v>8</v>
      </c>
      <c r="I2301" s="2" t="s">
        <v>71</v>
      </c>
      <c r="J2301" s="2" t="s">
        <v>44</v>
      </c>
      <c r="K2301" s="2" t="s">
        <v>44</v>
      </c>
      <c r="L2301" s="2" t="s">
        <v>45</v>
      </c>
      <c r="M2301" s="2">
        <v>1</v>
      </c>
      <c r="N2301" s="10" t="s">
        <v>875</v>
      </c>
    </row>
    <row r="2302" spans="1:14" x14ac:dyDescent="0.2">
      <c r="A2302" s="2">
        <v>305</v>
      </c>
      <c r="B2302" s="2" t="s">
        <v>2144</v>
      </c>
      <c r="C2302" s="2" t="s">
        <v>2145</v>
      </c>
      <c r="D2302" s="2" t="s">
        <v>48</v>
      </c>
      <c r="E2302" s="2" t="s">
        <v>2146</v>
      </c>
      <c r="F2302" s="2" t="s">
        <v>924</v>
      </c>
      <c r="G2302" s="2" t="s">
        <v>2147</v>
      </c>
      <c r="H2302" s="3" t="s">
        <v>8</v>
      </c>
      <c r="I2302" s="2" t="s">
        <v>85</v>
      </c>
      <c r="J2302" s="2" t="s">
        <v>44</v>
      </c>
      <c r="K2302" s="2" t="s">
        <v>44</v>
      </c>
      <c r="L2302" s="2" t="s">
        <v>45</v>
      </c>
      <c r="M2302" s="2">
        <v>1</v>
      </c>
      <c r="N2302" s="10" t="s">
        <v>875</v>
      </c>
    </row>
    <row r="2303" spans="1:14" x14ac:dyDescent="0.2">
      <c r="A2303" s="2">
        <v>315</v>
      </c>
      <c r="B2303" s="2" t="s">
        <v>2132</v>
      </c>
      <c r="C2303" s="2" t="s">
        <v>2133</v>
      </c>
      <c r="D2303" s="2" t="s">
        <v>48</v>
      </c>
      <c r="E2303" s="2" t="s">
        <v>2134</v>
      </c>
      <c r="F2303" s="2" t="s">
        <v>924</v>
      </c>
      <c r="G2303" s="2" t="s">
        <v>2135</v>
      </c>
      <c r="H2303" s="3" t="s">
        <v>8</v>
      </c>
      <c r="I2303" s="2" t="s">
        <v>85</v>
      </c>
      <c r="J2303" s="2" t="s">
        <v>44</v>
      </c>
      <c r="K2303" s="2" t="s">
        <v>44</v>
      </c>
      <c r="L2303" s="2" t="s">
        <v>45</v>
      </c>
      <c r="M2303" s="2">
        <v>1</v>
      </c>
      <c r="N2303" s="10" t="s">
        <v>875</v>
      </c>
    </row>
    <row r="2304" spans="1:14" x14ac:dyDescent="0.2">
      <c r="A2304" s="2">
        <v>342</v>
      </c>
      <c r="B2304" s="2" t="s">
        <v>2107</v>
      </c>
      <c r="C2304" s="2" t="s">
        <v>2108</v>
      </c>
      <c r="D2304" s="2" t="s">
        <v>123</v>
      </c>
      <c r="E2304" s="2" t="s">
        <v>2109</v>
      </c>
      <c r="F2304" s="2" t="s">
        <v>1417</v>
      </c>
      <c r="G2304" s="2" t="s">
        <v>2110</v>
      </c>
      <c r="H2304" s="3" t="s">
        <v>8</v>
      </c>
      <c r="I2304" s="2" t="s">
        <v>319</v>
      </c>
      <c r="J2304" s="2" t="s">
        <v>44</v>
      </c>
      <c r="K2304" s="2" t="s">
        <v>44</v>
      </c>
      <c r="L2304" s="2" t="s">
        <v>45</v>
      </c>
      <c r="M2304" s="2">
        <v>1</v>
      </c>
      <c r="N2304" s="10" t="s">
        <v>875</v>
      </c>
    </row>
    <row r="2305" spans="1:14" x14ac:dyDescent="0.2">
      <c r="A2305" s="2">
        <v>356</v>
      </c>
      <c r="B2305" s="2" t="s">
        <v>2103</v>
      </c>
      <c r="C2305" s="2" t="s">
        <v>2104</v>
      </c>
      <c r="D2305" s="2" t="s">
        <v>123</v>
      </c>
      <c r="E2305" s="2" t="s">
        <v>2105</v>
      </c>
      <c r="F2305" s="2" t="s">
        <v>424</v>
      </c>
      <c r="G2305" s="2" t="s">
        <v>2106</v>
      </c>
      <c r="H2305" s="3" t="s">
        <v>8</v>
      </c>
      <c r="I2305" s="2" t="s">
        <v>319</v>
      </c>
      <c r="J2305" s="2" t="s">
        <v>44</v>
      </c>
      <c r="K2305" s="2" t="s">
        <v>44</v>
      </c>
      <c r="L2305" s="2" t="s">
        <v>45</v>
      </c>
      <c r="M2305" s="2">
        <v>1</v>
      </c>
      <c r="N2305" s="10" t="s">
        <v>875</v>
      </c>
    </row>
    <row r="2306" spans="1:14" x14ac:dyDescent="0.2">
      <c r="A2306" s="2">
        <v>361</v>
      </c>
      <c r="B2306" s="2" t="s">
        <v>2099</v>
      </c>
      <c r="C2306" s="2" t="s">
        <v>2100</v>
      </c>
      <c r="D2306" s="2" t="s">
        <v>315</v>
      </c>
      <c r="E2306" s="2" t="s">
        <v>2101</v>
      </c>
      <c r="F2306" s="2" t="s">
        <v>1308</v>
      </c>
      <c r="G2306" s="2" t="s">
        <v>2102</v>
      </c>
      <c r="H2306" s="3" t="s">
        <v>8</v>
      </c>
      <c r="I2306" s="2" t="s">
        <v>319</v>
      </c>
      <c r="J2306" s="2" t="s">
        <v>44</v>
      </c>
      <c r="K2306" s="2" t="s">
        <v>44</v>
      </c>
      <c r="L2306" s="2" t="s">
        <v>45</v>
      </c>
      <c r="M2306" s="2">
        <v>1</v>
      </c>
      <c r="N2306" s="10" t="s">
        <v>875</v>
      </c>
    </row>
    <row r="2307" spans="1:14" x14ac:dyDescent="0.2">
      <c r="A2307" s="2">
        <v>368</v>
      </c>
      <c r="B2307" s="2" t="s">
        <v>2095</v>
      </c>
      <c r="C2307" s="2" t="s">
        <v>2096</v>
      </c>
      <c r="D2307" s="2" t="s">
        <v>315</v>
      </c>
      <c r="E2307" s="2" t="s">
        <v>2097</v>
      </c>
      <c r="F2307" s="2" t="s">
        <v>317</v>
      </c>
      <c r="G2307" s="2" t="s">
        <v>2098</v>
      </c>
      <c r="H2307" s="3" t="s">
        <v>8</v>
      </c>
      <c r="I2307" s="2" t="s">
        <v>319</v>
      </c>
      <c r="J2307" s="2" t="s">
        <v>44</v>
      </c>
      <c r="K2307" s="2" t="s">
        <v>44</v>
      </c>
      <c r="L2307" s="2" t="s">
        <v>45</v>
      </c>
      <c r="M2307" s="2">
        <v>1</v>
      </c>
      <c r="N2307" s="10" t="s">
        <v>875</v>
      </c>
    </row>
    <row r="2308" spans="1:14" x14ac:dyDescent="0.2">
      <c r="A2308" s="2">
        <v>379</v>
      </c>
      <c r="B2308" s="2" t="s">
        <v>2087</v>
      </c>
      <c r="C2308" s="2" t="s">
        <v>2088</v>
      </c>
      <c r="D2308" s="2" t="s">
        <v>123</v>
      </c>
      <c r="E2308" s="2" t="s">
        <v>2089</v>
      </c>
      <c r="F2308" s="2" t="s">
        <v>872</v>
      </c>
      <c r="G2308" s="2" t="s">
        <v>2090</v>
      </c>
      <c r="H2308" s="3" t="s">
        <v>8</v>
      </c>
      <c r="I2308" s="2" t="s">
        <v>319</v>
      </c>
      <c r="J2308" s="2" t="s">
        <v>44</v>
      </c>
      <c r="K2308" s="2" t="s">
        <v>44</v>
      </c>
      <c r="L2308" s="2" t="s">
        <v>45</v>
      </c>
      <c r="M2308" s="2">
        <v>1</v>
      </c>
      <c r="N2308" s="10" t="s">
        <v>875</v>
      </c>
    </row>
    <row r="2309" spans="1:14" x14ac:dyDescent="0.2">
      <c r="A2309" s="2">
        <v>388</v>
      </c>
      <c r="B2309" s="2" t="s">
        <v>788</v>
      </c>
      <c r="C2309" s="2" t="s">
        <v>789</v>
      </c>
      <c r="D2309" s="2" t="s">
        <v>27</v>
      </c>
      <c r="E2309" s="2" t="s">
        <v>790</v>
      </c>
      <c r="F2309" s="2" t="s">
        <v>614</v>
      </c>
      <c r="G2309" s="2" t="s">
        <v>791</v>
      </c>
      <c r="H2309" s="3" t="s">
        <v>8</v>
      </c>
      <c r="I2309" s="2" t="s">
        <v>71</v>
      </c>
      <c r="J2309" s="2" t="s">
        <v>44</v>
      </c>
      <c r="K2309" s="2" t="s">
        <v>44</v>
      </c>
      <c r="L2309" s="2" t="s">
        <v>45</v>
      </c>
      <c r="M2309" s="2">
        <v>1</v>
      </c>
      <c r="N2309" s="10" t="s">
        <v>875</v>
      </c>
    </row>
    <row r="2310" spans="1:14" x14ac:dyDescent="0.2">
      <c r="A2310" s="2">
        <v>400</v>
      </c>
      <c r="B2310" s="2" t="s">
        <v>2070</v>
      </c>
      <c r="C2310" s="2" t="s">
        <v>2071</v>
      </c>
      <c r="D2310" s="2" t="s">
        <v>48</v>
      </c>
      <c r="E2310" s="2" t="s">
        <v>2072</v>
      </c>
      <c r="F2310" s="2" t="s">
        <v>621</v>
      </c>
      <c r="G2310" s="2" t="s">
        <v>2073</v>
      </c>
      <c r="H2310" s="3" t="s">
        <v>8</v>
      </c>
      <c r="I2310" s="2" t="s">
        <v>85</v>
      </c>
      <c r="J2310" s="2" t="s">
        <v>44</v>
      </c>
      <c r="K2310" s="2" t="s">
        <v>44</v>
      </c>
      <c r="L2310" s="2" t="s">
        <v>45</v>
      </c>
      <c r="M2310" s="2">
        <v>1</v>
      </c>
      <c r="N2310" s="10" t="s">
        <v>875</v>
      </c>
    </row>
    <row r="2311" spans="1:14" x14ac:dyDescent="0.2">
      <c r="A2311" s="2">
        <v>414</v>
      </c>
      <c r="B2311" s="2" t="s">
        <v>783</v>
      </c>
      <c r="C2311" s="2" t="s">
        <v>784</v>
      </c>
      <c r="D2311" s="2" t="s">
        <v>48</v>
      </c>
      <c r="E2311" s="2" t="s">
        <v>785</v>
      </c>
      <c r="F2311" s="2" t="s">
        <v>786</v>
      </c>
      <c r="G2311" s="2" t="s">
        <v>787</v>
      </c>
      <c r="H2311" s="3" t="s">
        <v>8</v>
      </c>
      <c r="I2311" s="2" t="s">
        <v>367</v>
      </c>
      <c r="J2311" s="2" t="s">
        <v>44</v>
      </c>
      <c r="K2311" s="2" t="s">
        <v>44</v>
      </c>
      <c r="L2311" s="2" t="s">
        <v>45</v>
      </c>
      <c r="M2311" s="2">
        <v>1</v>
      </c>
      <c r="N2311" s="10" t="s">
        <v>875</v>
      </c>
    </row>
    <row r="2312" spans="1:14" x14ac:dyDescent="0.2">
      <c r="A2312" s="2">
        <v>420</v>
      </c>
      <c r="B2312" s="2" t="s">
        <v>2052</v>
      </c>
      <c r="C2312" s="2" t="s">
        <v>2053</v>
      </c>
      <c r="D2312" s="2" t="s">
        <v>48</v>
      </c>
      <c r="E2312" s="2" t="s">
        <v>2054</v>
      </c>
      <c r="F2312" s="2" t="s">
        <v>2055</v>
      </c>
      <c r="G2312" s="2" t="s">
        <v>2056</v>
      </c>
      <c r="H2312" s="3" t="s">
        <v>8</v>
      </c>
      <c r="I2312" s="2" t="s">
        <v>85</v>
      </c>
      <c r="J2312" s="2" t="s">
        <v>44</v>
      </c>
      <c r="K2312" s="2" t="s">
        <v>44</v>
      </c>
      <c r="L2312" s="2" t="s">
        <v>45</v>
      </c>
      <c r="M2312" s="2">
        <v>1</v>
      </c>
      <c r="N2312" s="10" t="s">
        <v>875</v>
      </c>
    </row>
    <row r="2313" spans="1:14" x14ac:dyDescent="0.2">
      <c r="A2313" s="2">
        <v>424</v>
      </c>
      <c r="B2313" s="2" t="s">
        <v>779</v>
      </c>
      <c r="C2313" s="2" t="s">
        <v>780</v>
      </c>
      <c r="D2313" s="2" t="s">
        <v>48</v>
      </c>
      <c r="E2313" s="2" t="s">
        <v>781</v>
      </c>
      <c r="F2313" s="2" t="s">
        <v>777</v>
      </c>
      <c r="G2313" s="2" t="s">
        <v>782</v>
      </c>
      <c r="H2313" s="3" t="s">
        <v>8</v>
      </c>
      <c r="I2313" s="2" t="s">
        <v>85</v>
      </c>
      <c r="J2313" s="2" t="s">
        <v>44</v>
      </c>
      <c r="K2313" s="2" t="s">
        <v>44</v>
      </c>
      <c r="L2313" s="2" t="s">
        <v>45</v>
      </c>
      <c r="M2313" s="2">
        <v>1</v>
      </c>
      <c r="N2313" s="10" t="s">
        <v>875</v>
      </c>
    </row>
    <row r="2314" spans="1:14" x14ac:dyDescent="0.2">
      <c r="A2314" s="2">
        <v>442</v>
      </c>
      <c r="B2314" s="2" t="s">
        <v>767</v>
      </c>
      <c r="C2314" s="2" t="s">
        <v>768</v>
      </c>
      <c r="D2314" s="2" t="s">
        <v>48</v>
      </c>
      <c r="E2314" s="2" t="s">
        <v>769</v>
      </c>
      <c r="F2314" s="2" t="s">
        <v>770</v>
      </c>
      <c r="G2314" s="2" t="s">
        <v>766</v>
      </c>
      <c r="H2314" s="3" t="s">
        <v>8</v>
      </c>
      <c r="I2314" s="2" t="s">
        <v>367</v>
      </c>
      <c r="J2314" s="2" t="s">
        <v>44</v>
      </c>
      <c r="K2314" s="2" t="s">
        <v>44</v>
      </c>
      <c r="L2314" s="2" t="s">
        <v>45</v>
      </c>
      <c r="M2314" s="2">
        <v>1</v>
      </c>
      <c r="N2314" s="10" t="s">
        <v>875</v>
      </c>
    </row>
    <row r="2315" spans="1:14" x14ac:dyDescent="0.2">
      <c r="A2315" s="2">
        <v>452</v>
      </c>
      <c r="B2315" s="2" t="s">
        <v>2039</v>
      </c>
      <c r="C2315" s="2" t="s">
        <v>2040</v>
      </c>
      <c r="D2315" s="2" t="s">
        <v>48</v>
      </c>
      <c r="E2315" s="2" t="s">
        <v>2041</v>
      </c>
      <c r="F2315" s="2" t="s">
        <v>765</v>
      </c>
      <c r="G2315" s="2" t="s">
        <v>2042</v>
      </c>
      <c r="H2315" s="3" t="s">
        <v>8</v>
      </c>
      <c r="I2315" s="2" t="s">
        <v>85</v>
      </c>
      <c r="J2315" s="2" t="s">
        <v>44</v>
      </c>
      <c r="K2315" s="2" t="s">
        <v>44</v>
      </c>
      <c r="L2315" s="2" t="s">
        <v>45</v>
      </c>
      <c r="M2315" s="2">
        <v>1</v>
      </c>
      <c r="N2315" s="10" t="s">
        <v>875</v>
      </c>
    </row>
    <row r="2316" spans="1:14" x14ac:dyDescent="0.2">
      <c r="A2316" s="2">
        <v>467</v>
      </c>
      <c r="B2316" s="2" t="s">
        <v>2035</v>
      </c>
      <c r="C2316" s="2" t="s">
        <v>2036</v>
      </c>
      <c r="D2316" s="2" t="s">
        <v>48</v>
      </c>
      <c r="E2316" s="2" t="s">
        <v>2037</v>
      </c>
      <c r="F2316" s="2" t="s">
        <v>765</v>
      </c>
      <c r="G2316" s="2" t="s">
        <v>2038</v>
      </c>
      <c r="H2316" s="3" t="s">
        <v>8</v>
      </c>
      <c r="I2316" s="2" t="s">
        <v>85</v>
      </c>
      <c r="J2316" s="2" t="s">
        <v>44</v>
      </c>
      <c r="K2316" s="2" t="s">
        <v>44</v>
      </c>
      <c r="L2316" s="2" t="s">
        <v>45</v>
      </c>
      <c r="M2316" s="2">
        <v>2</v>
      </c>
      <c r="N2316" s="10" t="s">
        <v>875</v>
      </c>
    </row>
    <row r="2317" spans="1:14" x14ac:dyDescent="0.2">
      <c r="A2317" s="2">
        <v>473</v>
      </c>
      <c r="B2317" s="2" t="s">
        <v>2031</v>
      </c>
      <c r="C2317" s="2" t="s">
        <v>2032</v>
      </c>
      <c r="D2317" s="2" t="s">
        <v>48</v>
      </c>
      <c r="E2317" s="2" t="s">
        <v>2033</v>
      </c>
      <c r="F2317" s="2" t="s">
        <v>765</v>
      </c>
      <c r="G2317" s="2" t="s">
        <v>2034</v>
      </c>
      <c r="H2317" s="3" t="s">
        <v>8</v>
      </c>
      <c r="I2317" s="2" t="s">
        <v>85</v>
      </c>
      <c r="J2317" s="2" t="s">
        <v>44</v>
      </c>
      <c r="K2317" s="2" t="s">
        <v>44</v>
      </c>
      <c r="L2317" s="2" t="s">
        <v>45</v>
      </c>
      <c r="M2317" s="2">
        <v>1</v>
      </c>
      <c r="N2317" s="10" t="s">
        <v>875</v>
      </c>
    </row>
    <row r="2318" spans="1:14" x14ac:dyDescent="0.2">
      <c r="A2318" s="2">
        <v>476</v>
      </c>
      <c r="B2318" s="2" t="s">
        <v>2026</v>
      </c>
      <c r="C2318" s="2" t="s">
        <v>2027</v>
      </c>
      <c r="D2318" s="2" t="s">
        <v>67</v>
      </c>
      <c r="E2318" s="2" t="s">
        <v>2028</v>
      </c>
      <c r="F2318" s="2" t="s">
        <v>2029</v>
      </c>
      <c r="G2318" s="2" t="s">
        <v>2030</v>
      </c>
      <c r="H2318" s="3" t="s">
        <v>8</v>
      </c>
      <c r="I2318" s="2" t="s">
        <v>71</v>
      </c>
      <c r="J2318" s="2" t="s">
        <v>44</v>
      </c>
      <c r="K2318" s="2" t="s">
        <v>44</v>
      </c>
      <c r="L2318" s="2" t="s">
        <v>45</v>
      </c>
      <c r="M2318" s="2">
        <v>1</v>
      </c>
      <c r="N2318" s="10" t="s">
        <v>875</v>
      </c>
    </row>
    <row r="2319" spans="1:14" x14ac:dyDescent="0.2">
      <c r="A2319" s="2">
        <v>482</v>
      </c>
      <c r="B2319" s="2" t="s">
        <v>2021</v>
      </c>
      <c r="C2319" s="2" t="s">
        <v>2022</v>
      </c>
      <c r="D2319" s="2" t="s">
        <v>67</v>
      </c>
      <c r="E2319" s="2" t="s">
        <v>2023</v>
      </c>
      <c r="F2319" s="2" t="s">
        <v>2024</v>
      </c>
      <c r="G2319" s="2" t="s">
        <v>2025</v>
      </c>
      <c r="H2319" s="3" t="s">
        <v>8</v>
      </c>
      <c r="I2319" s="2" t="s">
        <v>71</v>
      </c>
      <c r="J2319" s="2" t="s">
        <v>44</v>
      </c>
      <c r="K2319" s="2" t="s">
        <v>44</v>
      </c>
      <c r="L2319" s="2" t="s">
        <v>45</v>
      </c>
      <c r="M2319" s="2">
        <v>2</v>
      </c>
      <c r="N2319" s="10" t="s">
        <v>875</v>
      </c>
    </row>
    <row r="2320" spans="1:14" x14ac:dyDescent="0.2">
      <c r="A2320" s="2">
        <v>487</v>
      </c>
      <c r="B2320" s="2" t="s">
        <v>2017</v>
      </c>
      <c r="C2320" s="2" t="s">
        <v>2018</v>
      </c>
      <c r="D2320" s="2" t="s">
        <v>67</v>
      </c>
      <c r="E2320" s="2" t="s">
        <v>2019</v>
      </c>
      <c r="F2320" s="2" t="s">
        <v>69</v>
      </c>
      <c r="G2320" s="2" t="s">
        <v>2020</v>
      </c>
      <c r="H2320" s="3" t="s">
        <v>8</v>
      </c>
      <c r="I2320" s="2" t="s">
        <v>71</v>
      </c>
      <c r="J2320" s="2" t="s">
        <v>44</v>
      </c>
      <c r="K2320" s="2" t="s">
        <v>44</v>
      </c>
      <c r="L2320" s="2" t="s">
        <v>45</v>
      </c>
      <c r="M2320" s="2">
        <v>1</v>
      </c>
      <c r="N2320" s="10" t="s">
        <v>875</v>
      </c>
    </row>
    <row r="2321" spans="1:14" x14ac:dyDescent="0.2">
      <c r="A2321" s="2">
        <v>493</v>
      </c>
      <c r="B2321" s="2" t="s">
        <v>2012</v>
      </c>
      <c r="C2321" s="2" t="s">
        <v>2013</v>
      </c>
      <c r="D2321" s="2" t="s">
        <v>27</v>
      </c>
      <c r="E2321" s="2" t="s">
        <v>2014</v>
      </c>
      <c r="F2321" s="2" t="s">
        <v>2015</v>
      </c>
      <c r="G2321" s="2" t="s">
        <v>2016</v>
      </c>
      <c r="H2321" s="3" t="s">
        <v>8</v>
      </c>
      <c r="I2321" s="2" t="s">
        <v>71</v>
      </c>
      <c r="J2321" s="2" t="s">
        <v>44</v>
      </c>
      <c r="K2321" s="2" t="s">
        <v>44</v>
      </c>
      <c r="L2321" s="2" t="s">
        <v>45</v>
      </c>
      <c r="M2321" s="2">
        <v>1</v>
      </c>
      <c r="N2321" s="10" t="s">
        <v>875</v>
      </c>
    </row>
    <row r="2322" spans="1:14" x14ac:dyDescent="0.2">
      <c r="A2322" s="2">
        <v>500</v>
      </c>
      <c r="B2322" s="2" t="s">
        <v>2008</v>
      </c>
      <c r="C2322" s="2" t="s">
        <v>2009</v>
      </c>
      <c r="D2322" s="2" t="s">
        <v>123</v>
      </c>
      <c r="E2322" s="2" t="s">
        <v>2010</v>
      </c>
      <c r="F2322" s="2" t="s">
        <v>325</v>
      </c>
      <c r="G2322" s="2" t="s">
        <v>2011</v>
      </c>
      <c r="H2322" s="3" t="s">
        <v>8</v>
      </c>
      <c r="I2322" s="2" t="s">
        <v>319</v>
      </c>
      <c r="J2322" s="2" t="s">
        <v>44</v>
      </c>
      <c r="K2322" s="2" t="s">
        <v>44</v>
      </c>
      <c r="L2322" s="2" t="s">
        <v>45</v>
      </c>
      <c r="M2322" s="2">
        <v>1</v>
      </c>
      <c r="N2322" s="10" t="s">
        <v>875</v>
      </c>
    </row>
    <row r="2323" spans="1:14" x14ac:dyDescent="0.2">
      <c r="A2323" s="2">
        <v>507</v>
      </c>
      <c r="B2323" s="2" t="s">
        <v>739</v>
      </c>
      <c r="C2323" s="2" t="s">
        <v>740</v>
      </c>
      <c r="D2323" s="2" t="s">
        <v>27</v>
      </c>
      <c r="E2323" s="2" t="s">
        <v>741</v>
      </c>
      <c r="F2323" s="2" t="s">
        <v>742</v>
      </c>
      <c r="G2323" s="2" t="s">
        <v>743</v>
      </c>
      <c r="H2323" s="3" t="s">
        <v>8</v>
      </c>
      <c r="I2323" s="2" t="s">
        <v>71</v>
      </c>
      <c r="J2323" s="2" t="s">
        <v>44</v>
      </c>
      <c r="K2323" s="2" t="s">
        <v>44</v>
      </c>
      <c r="L2323" s="2" t="s">
        <v>45</v>
      </c>
      <c r="M2323" s="2">
        <v>1</v>
      </c>
      <c r="N2323" s="10" t="s">
        <v>875</v>
      </c>
    </row>
    <row r="2324" spans="1:14" x14ac:dyDescent="0.2">
      <c r="A2324" s="2">
        <v>509</v>
      </c>
      <c r="B2324" s="2" t="s">
        <v>2004</v>
      </c>
      <c r="C2324" s="2" t="s">
        <v>2005</v>
      </c>
      <c r="D2324" s="2" t="s">
        <v>27</v>
      </c>
      <c r="E2324" s="2" t="s">
        <v>2006</v>
      </c>
      <c r="F2324" s="2" t="s">
        <v>742</v>
      </c>
      <c r="G2324" s="2" t="s">
        <v>2007</v>
      </c>
      <c r="H2324" s="3" t="s">
        <v>8</v>
      </c>
      <c r="I2324" s="2" t="s">
        <v>71</v>
      </c>
      <c r="J2324" s="2" t="s">
        <v>44</v>
      </c>
      <c r="K2324" s="2" t="s">
        <v>44</v>
      </c>
      <c r="L2324" s="2" t="s">
        <v>45</v>
      </c>
      <c r="M2324" s="2">
        <v>1</v>
      </c>
      <c r="N2324" s="10" t="s">
        <v>875</v>
      </c>
    </row>
    <row r="2325" spans="1:14" x14ac:dyDescent="0.2">
      <c r="A2325" s="2">
        <v>519</v>
      </c>
      <c r="B2325" s="2" t="s">
        <v>729</v>
      </c>
      <c r="C2325" s="2" t="s">
        <v>730</v>
      </c>
      <c r="D2325" s="2" t="s">
        <v>67</v>
      </c>
      <c r="E2325" s="2" t="s">
        <v>731</v>
      </c>
      <c r="F2325" s="2" t="s">
        <v>732</v>
      </c>
      <c r="G2325" s="2" t="s">
        <v>733</v>
      </c>
      <c r="H2325" s="3" t="s">
        <v>8</v>
      </c>
      <c r="I2325" s="2" t="s">
        <v>71</v>
      </c>
      <c r="J2325" s="2" t="s">
        <v>44</v>
      </c>
      <c r="K2325" s="2" t="s">
        <v>44</v>
      </c>
      <c r="L2325" s="2" t="s">
        <v>45</v>
      </c>
      <c r="M2325" s="2">
        <v>1</v>
      </c>
      <c r="N2325" s="10" t="s">
        <v>875</v>
      </c>
    </row>
    <row r="2326" spans="1:14" x14ac:dyDescent="0.2">
      <c r="A2326" s="2">
        <v>529</v>
      </c>
      <c r="B2326" s="2" t="s">
        <v>1992</v>
      </c>
      <c r="C2326" s="2" t="s">
        <v>1993</v>
      </c>
      <c r="D2326" s="2" t="s">
        <v>315</v>
      </c>
      <c r="E2326" s="2" t="s">
        <v>1994</v>
      </c>
      <c r="F2326" s="2" t="s">
        <v>484</v>
      </c>
      <c r="G2326" s="2" t="s">
        <v>1995</v>
      </c>
      <c r="H2326" s="3" t="s">
        <v>8</v>
      </c>
      <c r="I2326" s="2" t="s">
        <v>713</v>
      </c>
      <c r="J2326" s="2" t="s">
        <v>44</v>
      </c>
      <c r="K2326" s="2" t="s">
        <v>44</v>
      </c>
      <c r="L2326" s="2" t="s">
        <v>45</v>
      </c>
      <c r="M2326" s="2">
        <v>1</v>
      </c>
      <c r="N2326" s="10" t="s">
        <v>875</v>
      </c>
    </row>
    <row r="2327" spans="1:14" x14ac:dyDescent="0.2">
      <c r="A2327" s="2">
        <v>542</v>
      </c>
      <c r="B2327" s="2" t="s">
        <v>714</v>
      </c>
      <c r="C2327" s="2" t="s">
        <v>715</v>
      </c>
      <c r="D2327" s="2" t="s">
        <v>67</v>
      </c>
      <c r="E2327" s="2" t="s">
        <v>716</v>
      </c>
      <c r="F2327" s="2" t="s">
        <v>717</v>
      </c>
      <c r="G2327" s="2" t="s">
        <v>718</v>
      </c>
      <c r="H2327" s="3" t="s">
        <v>8</v>
      </c>
      <c r="I2327" s="2" t="s">
        <v>71</v>
      </c>
      <c r="J2327" s="2" t="s">
        <v>44</v>
      </c>
      <c r="K2327" s="2" t="s">
        <v>44</v>
      </c>
      <c r="L2327" s="2" t="s">
        <v>45</v>
      </c>
      <c r="M2327" s="2">
        <v>1</v>
      </c>
      <c r="N2327" s="10" t="s">
        <v>875</v>
      </c>
    </row>
    <row r="2328" spans="1:14" x14ac:dyDescent="0.2">
      <c r="A2328" s="2">
        <v>550</v>
      </c>
      <c r="B2328" s="2" t="s">
        <v>1973</v>
      </c>
      <c r="C2328" s="2" t="s">
        <v>1974</v>
      </c>
      <c r="D2328" s="2" t="s">
        <v>123</v>
      </c>
      <c r="E2328" s="2" t="s">
        <v>1975</v>
      </c>
      <c r="F2328" s="2" t="s">
        <v>325</v>
      </c>
      <c r="G2328" s="2" t="s">
        <v>1976</v>
      </c>
      <c r="H2328" s="3" t="s">
        <v>8</v>
      </c>
      <c r="I2328" s="2" t="s">
        <v>319</v>
      </c>
      <c r="J2328" s="2" t="s">
        <v>44</v>
      </c>
      <c r="K2328" s="2" t="s">
        <v>44</v>
      </c>
      <c r="L2328" s="2" t="s">
        <v>45</v>
      </c>
      <c r="M2328" s="2">
        <v>1</v>
      </c>
      <c r="N2328" s="10" t="s">
        <v>875</v>
      </c>
    </row>
    <row r="2329" spans="1:14" x14ac:dyDescent="0.2">
      <c r="A2329" s="2">
        <v>561</v>
      </c>
      <c r="B2329" s="2" t="s">
        <v>1961</v>
      </c>
      <c r="C2329" s="2" t="s">
        <v>1962</v>
      </c>
      <c r="D2329" s="2" t="s">
        <v>67</v>
      </c>
      <c r="E2329" s="2" t="s">
        <v>1963</v>
      </c>
      <c r="F2329" s="2" t="s">
        <v>660</v>
      </c>
      <c r="G2329" s="2" t="s">
        <v>1964</v>
      </c>
      <c r="H2329" s="3" t="s">
        <v>8</v>
      </c>
      <c r="I2329" s="2" t="s">
        <v>71</v>
      </c>
      <c r="J2329" s="2" t="s">
        <v>44</v>
      </c>
      <c r="K2329" s="2" t="s">
        <v>44</v>
      </c>
      <c r="L2329" s="2" t="s">
        <v>45</v>
      </c>
      <c r="M2329" s="2">
        <v>1</v>
      </c>
      <c r="N2329" s="10" t="s">
        <v>875</v>
      </c>
    </row>
    <row r="2330" spans="1:14" x14ac:dyDescent="0.2">
      <c r="A2330" s="2">
        <v>569</v>
      </c>
      <c r="B2330" s="2" t="s">
        <v>1965</v>
      </c>
      <c r="C2330" s="2" t="s">
        <v>1966</v>
      </c>
      <c r="D2330" s="2" t="s">
        <v>48</v>
      </c>
      <c r="E2330" s="2" t="s">
        <v>1967</v>
      </c>
      <c r="F2330" s="2" t="s">
        <v>707</v>
      </c>
      <c r="G2330" s="2" t="s">
        <v>1968</v>
      </c>
      <c r="H2330" s="3" t="s">
        <v>8</v>
      </c>
      <c r="I2330" s="2" t="s">
        <v>367</v>
      </c>
      <c r="J2330" s="2" t="s">
        <v>44</v>
      </c>
      <c r="K2330" s="2" t="s">
        <v>44</v>
      </c>
      <c r="L2330" s="2" t="s">
        <v>45</v>
      </c>
      <c r="M2330" s="2">
        <v>1</v>
      </c>
      <c r="N2330" s="10" t="s">
        <v>875</v>
      </c>
    </row>
    <row r="2331" spans="1:14" x14ac:dyDescent="0.2">
      <c r="A2331" s="2">
        <v>576</v>
      </c>
      <c r="B2331" s="2" t="s">
        <v>1953</v>
      </c>
      <c r="C2331" s="2" t="s">
        <v>1954</v>
      </c>
      <c r="D2331" s="2" t="s">
        <v>67</v>
      </c>
      <c r="E2331" s="2" t="s">
        <v>1955</v>
      </c>
      <c r="F2331" s="2" t="s">
        <v>597</v>
      </c>
      <c r="G2331" s="2" t="s">
        <v>1956</v>
      </c>
      <c r="H2331" s="3" t="s">
        <v>8</v>
      </c>
      <c r="I2331" s="2" t="s">
        <v>713</v>
      </c>
      <c r="J2331" s="2" t="s">
        <v>44</v>
      </c>
      <c r="K2331" s="2" t="s">
        <v>44</v>
      </c>
      <c r="L2331" s="2" t="s">
        <v>45</v>
      </c>
      <c r="M2331" s="2">
        <v>1</v>
      </c>
      <c r="N2331" s="10" t="s">
        <v>875</v>
      </c>
    </row>
    <row r="2332" spans="1:14" x14ac:dyDescent="0.2">
      <c r="A2332" s="2">
        <v>578</v>
      </c>
      <c r="B2332" s="2" t="s">
        <v>1957</v>
      </c>
      <c r="C2332" s="2" t="s">
        <v>1958</v>
      </c>
      <c r="D2332" s="2" t="s">
        <v>67</v>
      </c>
      <c r="E2332" s="2" t="s">
        <v>1959</v>
      </c>
      <c r="F2332" s="2" t="s">
        <v>660</v>
      </c>
      <c r="G2332" s="2" t="s">
        <v>1960</v>
      </c>
      <c r="H2332" s="3" t="s">
        <v>8</v>
      </c>
      <c r="I2332" s="2" t="s">
        <v>71</v>
      </c>
      <c r="J2332" s="2" t="s">
        <v>44</v>
      </c>
      <c r="K2332" s="2" t="s">
        <v>44</v>
      </c>
      <c r="L2332" s="2" t="s">
        <v>45</v>
      </c>
      <c r="M2332" s="2">
        <v>1</v>
      </c>
      <c r="N2332" s="10" t="s">
        <v>875</v>
      </c>
    </row>
    <row r="2333" spans="1:14" x14ac:dyDescent="0.2">
      <c r="A2333" s="2">
        <v>580</v>
      </c>
      <c r="B2333" s="2" t="s">
        <v>1950</v>
      </c>
      <c r="C2333" s="2" t="s">
        <v>1951</v>
      </c>
      <c r="D2333" s="2" t="s">
        <v>48</v>
      </c>
      <c r="E2333" s="2" t="s">
        <v>706</v>
      </c>
      <c r="F2333" s="2" t="s">
        <v>707</v>
      </c>
      <c r="G2333" s="2" t="s">
        <v>1952</v>
      </c>
      <c r="H2333" s="3" t="s">
        <v>8</v>
      </c>
      <c r="I2333" s="2" t="s">
        <v>367</v>
      </c>
      <c r="J2333" s="2" t="s">
        <v>44</v>
      </c>
      <c r="K2333" s="2" t="s">
        <v>44</v>
      </c>
      <c r="L2333" s="2" t="s">
        <v>45</v>
      </c>
      <c r="M2333" s="2">
        <v>1</v>
      </c>
      <c r="N2333" s="10" t="s">
        <v>875</v>
      </c>
    </row>
    <row r="2334" spans="1:14" x14ac:dyDescent="0.2">
      <c r="A2334" s="2">
        <v>591</v>
      </c>
      <c r="B2334" s="2" t="s">
        <v>1946</v>
      </c>
      <c r="C2334" s="2" t="s">
        <v>1947</v>
      </c>
      <c r="D2334" s="2" t="s">
        <v>123</v>
      </c>
      <c r="E2334" s="2" t="s">
        <v>1948</v>
      </c>
      <c r="F2334" s="2" t="s">
        <v>607</v>
      </c>
      <c r="G2334" s="2" t="s">
        <v>1949</v>
      </c>
      <c r="H2334" s="3" t="s">
        <v>8</v>
      </c>
      <c r="I2334" s="2" t="s">
        <v>319</v>
      </c>
      <c r="J2334" s="2" t="s">
        <v>44</v>
      </c>
      <c r="K2334" s="2" t="s">
        <v>44</v>
      </c>
      <c r="L2334" s="2" t="s">
        <v>45</v>
      </c>
      <c r="M2334" s="2">
        <v>1</v>
      </c>
      <c r="N2334" s="10" t="s">
        <v>875</v>
      </c>
    </row>
    <row r="2335" spans="1:14" x14ac:dyDescent="0.2">
      <c r="A2335" s="2">
        <v>605</v>
      </c>
      <c r="B2335" s="2" t="s">
        <v>1942</v>
      </c>
      <c r="C2335" s="2" t="s">
        <v>1943</v>
      </c>
      <c r="D2335" s="2" t="s">
        <v>48</v>
      </c>
      <c r="E2335" s="2" t="s">
        <v>1944</v>
      </c>
      <c r="F2335" s="2" t="s">
        <v>50</v>
      </c>
      <c r="G2335" s="2" t="s">
        <v>1945</v>
      </c>
      <c r="H2335" s="3" t="s">
        <v>8</v>
      </c>
      <c r="I2335" s="2" t="s">
        <v>52</v>
      </c>
      <c r="J2335" s="2" t="s">
        <v>44</v>
      </c>
      <c r="K2335" s="2" t="s">
        <v>44</v>
      </c>
      <c r="L2335" s="2" t="s">
        <v>45</v>
      </c>
      <c r="M2335" s="2">
        <v>1</v>
      </c>
      <c r="N2335" s="10" t="s">
        <v>875</v>
      </c>
    </row>
    <row r="2336" spans="1:14" x14ac:dyDescent="0.2">
      <c r="A2336" s="2">
        <v>612</v>
      </c>
      <c r="B2336" s="2" t="s">
        <v>1938</v>
      </c>
      <c r="C2336" s="2" t="s">
        <v>1939</v>
      </c>
      <c r="D2336" s="2" t="s">
        <v>67</v>
      </c>
      <c r="E2336" s="2" t="s">
        <v>1940</v>
      </c>
      <c r="F2336" s="2" t="s">
        <v>1932</v>
      </c>
      <c r="G2336" s="2" t="s">
        <v>1941</v>
      </c>
      <c r="H2336" s="3" t="s">
        <v>8</v>
      </c>
      <c r="I2336" s="2" t="s">
        <v>31</v>
      </c>
      <c r="J2336" s="2" t="s">
        <v>44</v>
      </c>
      <c r="K2336" s="2" t="s">
        <v>44</v>
      </c>
      <c r="L2336" s="2" t="s">
        <v>45</v>
      </c>
      <c r="M2336" s="2">
        <v>1</v>
      </c>
      <c r="N2336" s="10" t="s">
        <v>875</v>
      </c>
    </row>
    <row r="2337" spans="1:14" x14ac:dyDescent="0.2">
      <c r="A2337" s="2">
        <v>613</v>
      </c>
      <c r="B2337" s="2" t="s">
        <v>1934</v>
      </c>
      <c r="C2337" s="2" t="s">
        <v>1935</v>
      </c>
      <c r="D2337" s="2" t="s">
        <v>67</v>
      </c>
      <c r="E2337" s="2" t="s">
        <v>1936</v>
      </c>
      <c r="F2337" s="2" t="s">
        <v>1932</v>
      </c>
      <c r="G2337" s="2" t="s">
        <v>1937</v>
      </c>
      <c r="H2337" s="3" t="s">
        <v>8</v>
      </c>
      <c r="I2337" s="2" t="s">
        <v>31</v>
      </c>
      <c r="J2337" s="2" t="s">
        <v>44</v>
      </c>
      <c r="K2337" s="2" t="s">
        <v>44</v>
      </c>
      <c r="L2337" s="2" t="s">
        <v>45</v>
      </c>
      <c r="M2337" s="2">
        <v>1</v>
      </c>
      <c r="N2337" s="10" t="s">
        <v>875</v>
      </c>
    </row>
    <row r="2338" spans="1:14" x14ac:dyDescent="0.2">
      <c r="A2338" s="2">
        <v>619</v>
      </c>
      <c r="B2338" s="2" t="s">
        <v>1929</v>
      </c>
      <c r="C2338" s="2" t="s">
        <v>1930</v>
      </c>
      <c r="D2338" s="2" t="s">
        <v>123</v>
      </c>
      <c r="E2338" s="2" t="s">
        <v>1931</v>
      </c>
      <c r="F2338" s="2" t="s">
        <v>1932</v>
      </c>
      <c r="G2338" s="2" t="s">
        <v>1933</v>
      </c>
      <c r="H2338" s="3" t="s">
        <v>8</v>
      </c>
      <c r="I2338" s="2" t="s">
        <v>31</v>
      </c>
      <c r="J2338" s="2" t="s">
        <v>44</v>
      </c>
      <c r="K2338" s="2" t="s">
        <v>44</v>
      </c>
      <c r="L2338" s="2" t="s">
        <v>45</v>
      </c>
      <c r="M2338" s="2">
        <v>1</v>
      </c>
      <c r="N2338" s="10" t="s">
        <v>875</v>
      </c>
    </row>
    <row r="2339" spans="1:14" x14ac:dyDescent="0.2">
      <c r="A2339" s="2">
        <v>624</v>
      </c>
      <c r="B2339" s="2" t="s">
        <v>1925</v>
      </c>
      <c r="C2339" s="2" t="s">
        <v>1926</v>
      </c>
      <c r="D2339" s="2" t="s">
        <v>123</v>
      </c>
      <c r="E2339" s="2" t="s">
        <v>1927</v>
      </c>
      <c r="F2339" s="2" t="s">
        <v>424</v>
      </c>
      <c r="G2339" s="2" t="s">
        <v>1928</v>
      </c>
      <c r="H2339" s="3" t="s">
        <v>8</v>
      </c>
      <c r="I2339" s="2" t="s">
        <v>319</v>
      </c>
      <c r="J2339" s="2" t="s">
        <v>44</v>
      </c>
      <c r="K2339" s="2" t="s">
        <v>44</v>
      </c>
      <c r="L2339" s="2" t="s">
        <v>45</v>
      </c>
      <c r="M2339" s="2">
        <v>1</v>
      </c>
      <c r="N2339" s="10" t="s">
        <v>875</v>
      </c>
    </row>
    <row r="2340" spans="1:14" x14ac:dyDescent="0.2">
      <c r="A2340" s="2">
        <v>636</v>
      </c>
      <c r="B2340" s="2" t="s">
        <v>694</v>
      </c>
      <c r="C2340" s="2" t="s">
        <v>695</v>
      </c>
      <c r="D2340" s="2" t="s">
        <v>372</v>
      </c>
      <c r="E2340" s="2" t="s">
        <v>696</v>
      </c>
      <c r="F2340" s="2" t="s">
        <v>697</v>
      </c>
      <c r="G2340" s="2" t="s">
        <v>698</v>
      </c>
      <c r="H2340" s="3" t="s">
        <v>8</v>
      </c>
      <c r="I2340" s="2" t="s">
        <v>319</v>
      </c>
      <c r="J2340" s="2" t="s">
        <v>44</v>
      </c>
      <c r="K2340" s="2" t="s">
        <v>44</v>
      </c>
      <c r="L2340" s="2" t="s">
        <v>45</v>
      </c>
      <c r="M2340" s="2">
        <v>1</v>
      </c>
      <c r="N2340" s="10" t="s">
        <v>875</v>
      </c>
    </row>
    <row r="2341" spans="1:14" x14ac:dyDescent="0.2">
      <c r="A2341" s="2">
        <v>653</v>
      </c>
      <c r="B2341" s="2" t="s">
        <v>1912</v>
      </c>
      <c r="C2341" s="2" t="s">
        <v>1913</v>
      </c>
      <c r="D2341" s="2" t="s">
        <v>27</v>
      </c>
      <c r="E2341" s="2" t="s">
        <v>1914</v>
      </c>
      <c r="F2341" s="2" t="s">
        <v>1915</v>
      </c>
      <c r="G2341" s="2" t="s">
        <v>1916</v>
      </c>
      <c r="H2341" s="3" t="s">
        <v>8</v>
      </c>
      <c r="I2341" s="2" t="s">
        <v>71</v>
      </c>
      <c r="J2341" s="2" t="s">
        <v>44</v>
      </c>
      <c r="K2341" s="2" t="s">
        <v>44</v>
      </c>
      <c r="L2341" s="2" t="s">
        <v>45</v>
      </c>
      <c r="M2341" s="2">
        <v>1</v>
      </c>
      <c r="N2341" s="10" t="s">
        <v>875</v>
      </c>
    </row>
    <row r="2342" spans="1:14" x14ac:dyDescent="0.2">
      <c r="A2342" s="2">
        <v>664</v>
      </c>
      <c r="B2342" s="2" t="s">
        <v>689</v>
      </c>
      <c r="C2342" s="2" t="s">
        <v>690</v>
      </c>
      <c r="D2342" s="2" t="s">
        <v>48</v>
      </c>
      <c r="E2342" s="2" t="s">
        <v>691</v>
      </c>
      <c r="F2342" s="2" t="s">
        <v>692</v>
      </c>
      <c r="G2342" s="2" t="s">
        <v>693</v>
      </c>
      <c r="H2342" s="3" t="s">
        <v>8</v>
      </c>
      <c r="I2342" s="2" t="s">
        <v>85</v>
      </c>
      <c r="J2342" s="2" t="s">
        <v>44</v>
      </c>
      <c r="K2342" s="2" t="s">
        <v>44</v>
      </c>
      <c r="L2342" s="2" t="s">
        <v>45</v>
      </c>
      <c r="M2342" s="2">
        <v>1</v>
      </c>
      <c r="N2342" s="10" t="s">
        <v>875</v>
      </c>
    </row>
    <row r="2343" spans="1:14" x14ac:dyDescent="0.2">
      <c r="A2343" s="2">
        <v>671</v>
      </c>
      <c r="B2343" s="2" t="s">
        <v>1890</v>
      </c>
      <c r="C2343" s="2" t="s">
        <v>1891</v>
      </c>
      <c r="D2343" s="2" t="s">
        <v>67</v>
      </c>
      <c r="E2343" s="2" t="s">
        <v>1892</v>
      </c>
      <c r="F2343" s="2" t="s">
        <v>69</v>
      </c>
      <c r="G2343" s="2" t="s">
        <v>1893</v>
      </c>
      <c r="H2343" s="3" t="s">
        <v>8</v>
      </c>
      <c r="I2343" s="2" t="s">
        <v>71</v>
      </c>
      <c r="J2343" s="2" t="s">
        <v>44</v>
      </c>
      <c r="K2343" s="2" t="s">
        <v>44</v>
      </c>
      <c r="L2343" s="2" t="s">
        <v>45</v>
      </c>
      <c r="M2343" s="2">
        <v>1</v>
      </c>
      <c r="N2343" s="10" t="s">
        <v>875</v>
      </c>
    </row>
    <row r="2344" spans="1:14" x14ac:dyDescent="0.2">
      <c r="A2344" s="2">
        <v>684</v>
      </c>
      <c r="B2344" s="2" t="s">
        <v>1882</v>
      </c>
      <c r="C2344" s="2" t="s">
        <v>1883</v>
      </c>
      <c r="D2344" s="2" t="s">
        <v>48</v>
      </c>
      <c r="E2344" s="2" t="s">
        <v>1884</v>
      </c>
      <c r="F2344" s="2" t="s">
        <v>621</v>
      </c>
      <c r="G2344" s="2" t="s">
        <v>1885</v>
      </c>
      <c r="H2344" s="3" t="s">
        <v>8</v>
      </c>
      <c r="I2344" s="2" t="s">
        <v>85</v>
      </c>
      <c r="J2344" s="2" t="s">
        <v>44</v>
      </c>
      <c r="K2344" s="2" t="s">
        <v>44</v>
      </c>
      <c r="L2344" s="2" t="s">
        <v>45</v>
      </c>
      <c r="M2344" s="2">
        <v>1</v>
      </c>
      <c r="N2344" s="10" t="s">
        <v>875</v>
      </c>
    </row>
    <row r="2345" spans="1:14" x14ac:dyDescent="0.2">
      <c r="A2345" s="2">
        <v>688</v>
      </c>
      <c r="B2345" s="2" t="s">
        <v>1878</v>
      </c>
      <c r="C2345" s="2" t="s">
        <v>1879</v>
      </c>
      <c r="D2345" s="2" t="s">
        <v>48</v>
      </c>
      <c r="E2345" s="2" t="s">
        <v>1880</v>
      </c>
      <c r="F2345" s="2" t="s">
        <v>621</v>
      </c>
      <c r="G2345" s="2" t="s">
        <v>1881</v>
      </c>
      <c r="H2345" s="3" t="s">
        <v>8</v>
      </c>
      <c r="I2345" s="2" t="s">
        <v>85</v>
      </c>
      <c r="J2345" s="2" t="s">
        <v>44</v>
      </c>
      <c r="K2345" s="2" t="s">
        <v>44</v>
      </c>
      <c r="L2345" s="2" t="s">
        <v>45</v>
      </c>
      <c r="M2345" s="2">
        <v>1</v>
      </c>
      <c r="N2345" s="10" t="s">
        <v>875</v>
      </c>
    </row>
    <row r="2346" spans="1:14" x14ac:dyDescent="0.2">
      <c r="A2346" s="2">
        <v>700</v>
      </c>
      <c r="B2346" s="2" t="s">
        <v>1870</v>
      </c>
      <c r="C2346" s="2" t="s">
        <v>1871</v>
      </c>
      <c r="D2346" s="2" t="s">
        <v>48</v>
      </c>
      <c r="E2346" s="2" t="s">
        <v>1872</v>
      </c>
      <c r="F2346" s="2" t="s">
        <v>974</v>
      </c>
      <c r="G2346" s="2" t="s">
        <v>1873</v>
      </c>
      <c r="H2346" s="3" t="s">
        <v>8</v>
      </c>
      <c r="I2346" s="2" t="s">
        <v>85</v>
      </c>
      <c r="J2346" s="2" t="s">
        <v>44</v>
      </c>
      <c r="K2346" s="2" t="s">
        <v>44</v>
      </c>
      <c r="L2346" s="2" t="s">
        <v>45</v>
      </c>
      <c r="M2346" s="2">
        <v>1</v>
      </c>
      <c r="N2346" s="10" t="s">
        <v>875</v>
      </c>
    </row>
    <row r="2347" spans="1:14" x14ac:dyDescent="0.2">
      <c r="A2347" s="2">
        <v>708</v>
      </c>
      <c r="B2347" s="2" t="s">
        <v>681</v>
      </c>
      <c r="C2347" s="2" t="s">
        <v>682</v>
      </c>
      <c r="D2347" s="2" t="s">
        <v>81</v>
      </c>
      <c r="E2347" s="2" t="s">
        <v>683</v>
      </c>
      <c r="F2347" s="2" t="s">
        <v>679</v>
      </c>
      <c r="G2347" s="2" t="s">
        <v>684</v>
      </c>
      <c r="H2347" s="3" t="s">
        <v>8</v>
      </c>
      <c r="I2347" s="2" t="s">
        <v>71</v>
      </c>
      <c r="J2347" s="2" t="s">
        <v>44</v>
      </c>
      <c r="K2347" s="2" t="s">
        <v>44</v>
      </c>
      <c r="L2347" s="2" t="s">
        <v>45</v>
      </c>
      <c r="M2347" s="2">
        <v>1</v>
      </c>
      <c r="N2347" s="9" t="s">
        <v>875</v>
      </c>
    </row>
    <row r="2348" spans="1:14" x14ac:dyDescent="0.2">
      <c r="A2348" s="2">
        <v>712</v>
      </c>
      <c r="B2348" s="2" t="s">
        <v>1862</v>
      </c>
      <c r="C2348" s="2" t="s">
        <v>1863</v>
      </c>
      <c r="D2348" s="2" t="s">
        <v>27</v>
      </c>
      <c r="E2348" s="2" t="s">
        <v>1864</v>
      </c>
      <c r="F2348" s="2" t="s">
        <v>679</v>
      </c>
      <c r="G2348" s="2" t="s">
        <v>1865</v>
      </c>
      <c r="H2348" s="3" t="s">
        <v>8</v>
      </c>
      <c r="I2348" s="2" t="s">
        <v>71</v>
      </c>
      <c r="J2348" s="2" t="s">
        <v>44</v>
      </c>
      <c r="K2348" s="2" t="s">
        <v>44</v>
      </c>
      <c r="L2348" s="2" t="s">
        <v>45</v>
      </c>
      <c r="M2348" s="2">
        <v>1</v>
      </c>
      <c r="N2348" s="10" t="s">
        <v>875</v>
      </c>
    </row>
    <row r="2349" spans="1:14" x14ac:dyDescent="0.2">
      <c r="A2349" s="2">
        <v>724</v>
      </c>
      <c r="B2349" s="2" t="s">
        <v>1859</v>
      </c>
      <c r="C2349" s="2" t="s">
        <v>1860</v>
      </c>
      <c r="D2349" s="2" t="s">
        <v>48</v>
      </c>
      <c r="E2349" s="2" t="s">
        <v>1861</v>
      </c>
      <c r="F2349" s="2" t="s">
        <v>974</v>
      </c>
      <c r="G2349" s="2" t="s">
        <v>680</v>
      </c>
      <c r="H2349" s="3" t="s">
        <v>8</v>
      </c>
      <c r="I2349" s="2" t="s">
        <v>85</v>
      </c>
      <c r="J2349" s="2" t="s">
        <v>44</v>
      </c>
      <c r="K2349" s="2" t="s">
        <v>44</v>
      </c>
      <c r="L2349" s="2" t="s">
        <v>45</v>
      </c>
      <c r="M2349" s="2">
        <v>1</v>
      </c>
      <c r="N2349" s="10" t="s">
        <v>875</v>
      </c>
    </row>
    <row r="2350" spans="1:14" x14ac:dyDescent="0.2">
      <c r="A2350" s="2">
        <v>737</v>
      </c>
      <c r="B2350" s="2" t="s">
        <v>672</v>
      </c>
      <c r="C2350" s="2" t="s">
        <v>673</v>
      </c>
      <c r="D2350" s="2" t="s">
        <v>81</v>
      </c>
      <c r="E2350" s="2" t="s">
        <v>674</v>
      </c>
      <c r="F2350" s="2" t="s">
        <v>92</v>
      </c>
      <c r="G2350" s="2" t="s">
        <v>675</v>
      </c>
      <c r="H2350" s="3" t="s">
        <v>8</v>
      </c>
      <c r="I2350" s="2" t="s">
        <v>85</v>
      </c>
      <c r="J2350" s="2" t="s">
        <v>44</v>
      </c>
      <c r="K2350" s="2" t="s">
        <v>44</v>
      </c>
      <c r="L2350" s="2" t="s">
        <v>45</v>
      </c>
      <c r="M2350" s="2">
        <v>1</v>
      </c>
      <c r="N2350" s="9" t="s">
        <v>875</v>
      </c>
    </row>
    <row r="2351" spans="1:14" x14ac:dyDescent="0.2">
      <c r="A2351" s="2">
        <v>753</v>
      </c>
      <c r="B2351" s="2" t="s">
        <v>1835</v>
      </c>
      <c r="C2351" s="2" t="s">
        <v>1836</v>
      </c>
      <c r="D2351" s="2" t="s">
        <v>48</v>
      </c>
      <c r="E2351" s="2" t="s">
        <v>1837</v>
      </c>
      <c r="F2351" s="2" t="s">
        <v>92</v>
      </c>
      <c r="G2351" s="2" t="s">
        <v>1838</v>
      </c>
      <c r="H2351" s="3" t="s">
        <v>8</v>
      </c>
      <c r="I2351" s="2" t="s">
        <v>85</v>
      </c>
      <c r="J2351" s="2" t="s">
        <v>44</v>
      </c>
      <c r="K2351" s="2" t="s">
        <v>44</v>
      </c>
      <c r="L2351" s="2" t="s">
        <v>45</v>
      </c>
      <c r="M2351" s="2">
        <v>1</v>
      </c>
      <c r="N2351" s="10" t="s">
        <v>875</v>
      </c>
    </row>
    <row r="2352" spans="1:14" x14ac:dyDescent="0.2">
      <c r="A2352" s="2">
        <v>755</v>
      </c>
      <c r="B2352" s="2" t="s">
        <v>1831</v>
      </c>
      <c r="C2352" s="2" t="s">
        <v>1832</v>
      </c>
      <c r="D2352" s="2" t="s">
        <v>48</v>
      </c>
      <c r="E2352" s="2" t="s">
        <v>1833</v>
      </c>
      <c r="F2352" s="2" t="s">
        <v>974</v>
      </c>
      <c r="G2352" s="2" t="s">
        <v>1834</v>
      </c>
      <c r="H2352" s="3" t="s">
        <v>8</v>
      </c>
      <c r="I2352" s="2" t="s">
        <v>85</v>
      </c>
      <c r="J2352" s="2" t="s">
        <v>44</v>
      </c>
      <c r="K2352" s="2" t="s">
        <v>44</v>
      </c>
      <c r="L2352" s="2" t="s">
        <v>45</v>
      </c>
      <c r="M2352" s="2">
        <v>1</v>
      </c>
      <c r="N2352" s="10" t="s">
        <v>875</v>
      </c>
    </row>
    <row r="2353" spans="1:14" x14ac:dyDescent="0.2">
      <c r="A2353" s="2">
        <v>781</v>
      </c>
      <c r="B2353" s="2" t="s">
        <v>1823</v>
      </c>
      <c r="C2353" s="2" t="s">
        <v>1824</v>
      </c>
      <c r="D2353" s="2" t="s">
        <v>48</v>
      </c>
      <c r="E2353" s="2" t="s">
        <v>1825</v>
      </c>
      <c r="F2353" s="2" t="s">
        <v>924</v>
      </c>
      <c r="G2353" s="2" t="s">
        <v>1826</v>
      </c>
      <c r="H2353" s="3" t="s">
        <v>8</v>
      </c>
      <c r="I2353" s="2" t="s">
        <v>85</v>
      </c>
      <c r="J2353" s="2" t="s">
        <v>44</v>
      </c>
      <c r="K2353" s="2" t="s">
        <v>44</v>
      </c>
      <c r="L2353" s="2" t="s">
        <v>45</v>
      </c>
      <c r="M2353" s="2">
        <v>1</v>
      </c>
      <c r="N2353" s="10" t="s">
        <v>875</v>
      </c>
    </row>
    <row r="2354" spans="1:14" x14ac:dyDescent="0.2">
      <c r="A2354" s="2">
        <v>806</v>
      </c>
      <c r="B2354" s="2" t="s">
        <v>1823</v>
      </c>
      <c r="C2354" s="2" t="s">
        <v>1824</v>
      </c>
      <c r="D2354" s="2" t="s">
        <v>48</v>
      </c>
      <c r="E2354" s="2" t="s">
        <v>1825</v>
      </c>
      <c r="F2354" s="2" t="s">
        <v>924</v>
      </c>
      <c r="G2354" s="2" t="s">
        <v>1826</v>
      </c>
      <c r="H2354" s="3" t="s">
        <v>8</v>
      </c>
      <c r="I2354" s="2" t="s">
        <v>85</v>
      </c>
      <c r="J2354" s="2" t="s">
        <v>44</v>
      </c>
      <c r="K2354" s="2" t="s">
        <v>44</v>
      </c>
      <c r="L2354" s="2" t="s">
        <v>45</v>
      </c>
      <c r="M2354" s="2">
        <v>1</v>
      </c>
      <c r="N2354" s="10" t="s">
        <v>875</v>
      </c>
    </row>
    <row r="2355" spans="1:14" x14ac:dyDescent="0.2">
      <c r="A2355" s="2">
        <v>808</v>
      </c>
      <c r="B2355" s="2" t="s">
        <v>666</v>
      </c>
      <c r="C2355" s="2" t="s">
        <v>667</v>
      </c>
      <c r="D2355" s="2" t="s">
        <v>27</v>
      </c>
      <c r="E2355" s="2" t="s">
        <v>668</v>
      </c>
      <c r="F2355" s="2" t="s">
        <v>669</v>
      </c>
      <c r="G2355" s="2" t="s">
        <v>670</v>
      </c>
      <c r="H2355" s="3" t="s">
        <v>8</v>
      </c>
      <c r="I2355" s="2" t="s">
        <v>71</v>
      </c>
      <c r="J2355" s="2" t="s">
        <v>44</v>
      </c>
      <c r="K2355" s="2" t="s">
        <v>44</v>
      </c>
      <c r="L2355" s="2" t="s">
        <v>45</v>
      </c>
      <c r="M2355" s="2">
        <v>1</v>
      </c>
      <c r="N2355" s="10" t="s">
        <v>875</v>
      </c>
    </row>
    <row r="2356" spans="1:14" x14ac:dyDescent="0.2">
      <c r="A2356" s="2">
        <v>815</v>
      </c>
      <c r="B2356" s="2" t="s">
        <v>1819</v>
      </c>
      <c r="C2356" s="2" t="s">
        <v>1820</v>
      </c>
      <c r="D2356" s="2" t="s">
        <v>48</v>
      </c>
      <c r="E2356" s="2" t="s">
        <v>1821</v>
      </c>
      <c r="F2356" s="2" t="s">
        <v>974</v>
      </c>
      <c r="G2356" s="2" t="s">
        <v>1822</v>
      </c>
      <c r="H2356" s="3" t="s">
        <v>8</v>
      </c>
      <c r="I2356" s="2" t="s">
        <v>367</v>
      </c>
      <c r="J2356" s="2" t="s">
        <v>44</v>
      </c>
      <c r="K2356" s="2" t="s">
        <v>44</v>
      </c>
      <c r="L2356" s="2" t="s">
        <v>45</v>
      </c>
      <c r="M2356" s="2">
        <v>3</v>
      </c>
      <c r="N2356" s="10" t="s">
        <v>875</v>
      </c>
    </row>
    <row r="2357" spans="1:14" x14ac:dyDescent="0.2">
      <c r="A2357" s="2">
        <v>823</v>
      </c>
      <c r="B2357" s="2" t="s">
        <v>1815</v>
      </c>
      <c r="C2357" s="2" t="s">
        <v>1816</v>
      </c>
      <c r="D2357" s="2" t="s">
        <v>48</v>
      </c>
      <c r="E2357" s="2" t="s">
        <v>1817</v>
      </c>
      <c r="F2357" s="2" t="s">
        <v>1396</v>
      </c>
      <c r="G2357" s="2" t="s">
        <v>1818</v>
      </c>
      <c r="H2357" s="3" t="s">
        <v>8</v>
      </c>
      <c r="I2357" s="2" t="s">
        <v>367</v>
      </c>
      <c r="J2357" s="2" t="s">
        <v>44</v>
      </c>
      <c r="K2357" s="2" t="s">
        <v>44</v>
      </c>
      <c r="L2357" s="2" t="s">
        <v>45</v>
      </c>
      <c r="M2357" s="2">
        <v>3</v>
      </c>
      <c r="N2357" s="10" t="s">
        <v>875</v>
      </c>
    </row>
    <row r="2358" spans="1:14" x14ac:dyDescent="0.2">
      <c r="A2358" s="2">
        <v>829</v>
      </c>
      <c r="B2358" s="2" t="s">
        <v>1811</v>
      </c>
      <c r="C2358" s="2" t="s">
        <v>1812</v>
      </c>
      <c r="D2358" s="2" t="s">
        <v>48</v>
      </c>
      <c r="E2358" s="2" t="s">
        <v>1813</v>
      </c>
      <c r="F2358" s="2" t="s">
        <v>884</v>
      </c>
      <c r="G2358" s="2" t="s">
        <v>1814</v>
      </c>
      <c r="H2358" s="3" t="s">
        <v>8</v>
      </c>
      <c r="I2358" s="2" t="s">
        <v>367</v>
      </c>
      <c r="J2358" s="2" t="s">
        <v>44</v>
      </c>
      <c r="K2358" s="2" t="s">
        <v>44</v>
      </c>
      <c r="L2358" s="2" t="s">
        <v>45</v>
      </c>
      <c r="M2358" s="2">
        <v>1</v>
      </c>
      <c r="N2358" s="10" t="s">
        <v>875</v>
      </c>
    </row>
    <row r="2359" spans="1:14" x14ac:dyDescent="0.2">
      <c r="A2359" s="2">
        <v>836</v>
      </c>
      <c r="B2359" s="2" t="s">
        <v>662</v>
      </c>
      <c r="C2359" s="2" t="s">
        <v>663</v>
      </c>
      <c r="D2359" s="2" t="s">
        <v>27</v>
      </c>
      <c r="E2359" s="2" t="s">
        <v>664</v>
      </c>
      <c r="F2359" s="2" t="s">
        <v>112</v>
      </c>
      <c r="G2359" s="2" t="s">
        <v>665</v>
      </c>
      <c r="H2359" s="3" t="s">
        <v>8</v>
      </c>
      <c r="I2359" s="2" t="s">
        <v>71</v>
      </c>
      <c r="J2359" s="2" t="s">
        <v>44</v>
      </c>
      <c r="K2359" s="2" t="s">
        <v>44</v>
      </c>
      <c r="L2359" s="2" t="s">
        <v>45</v>
      </c>
      <c r="M2359" s="2">
        <v>1</v>
      </c>
      <c r="N2359" s="10" t="s">
        <v>875</v>
      </c>
    </row>
    <row r="2360" spans="1:14" x14ac:dyDescent="0.2">
      <c r="A2360" s="2">
        <v>845</v>
      </c>
      <c r="B2360" s="2" t="s">
        <v>1788</v>
      </c>
      <c r="C2360" s="2" t="s">
        <v>1789</v>
      </c>
      <c r="D2360" s="2" t="s">
        <v>67</v>
      </c>
      <c r="E2360" s="2" t="s">
        <v>1790</v>
      </c>
      <c r="F2360" s="2" t="s">
        <v>69</v>
      </c>
      <c r="G2360" s="2" t="s">
        <v>1791</v>
      </c>
      <c r="H2360" s="3" t="s">
        <v>8</v>
      </c>
      <c r="I2360" s="2" t="s">
        <v>71</v>
      </c>
      <c r="J2360" s="2" t="s">
        <v>44</v>
      </c>
      <c r="K2360" s="2" t="s">
        <v>44</v>
      </c>
      <c r="L2360" s="2" t="s">
        <v>45</v>
      </c>
      <c r="M2360" s="2">
        <v>1</v>
      </c>
      <c r="N2360" s="10" t="s">
        <v>875</v>
      </c>
    </row>
    <row r="2361" spans="1:14" x14ac:dyDescent="0.2">
      <c r="A2361" s="2">
        <v>851</v>
      </c>
      <c r="B2361" s="2" t="s">
        <v>1784</v>
      </c>
      <c r="C2361" s="2" t="s">
        <v>1785</v>
      </c>
      <c r="D2361" s="2" t="s">
        <v>48</v>
      </c>
      <c r="E2361" s="2" t="s">
        <v>1786</v>
      </c>
      <c r="F2361" s="2" t="s">
        <v>529</v>
      </c>
      <c r="G2361" s="2" t="s">
        <v>1787</v>
      </c>
      <c r="H2361" s="3" t="s">
        <v>8</v>
      </c>
      <c r="I2361" s="2" t="s">
        <v>367</v>
      </c>
      <c r="J2361" s="2" t="s">
        <v>44</v>
      </c>
      <c r="K2361" s="2" t="s">
        <v>44</v>
      </c>
      <c r="L2361" s="2" t="s">
        <v>45</v>
      </c>
      <c r="M2361" s="2">
        <v>1</v>
      </c>
      <c r="N2361" s="10" t="s">
        <v>875</v>
      </c>
    </row>
    <row r="2362" spans="1:14" x14ac:dyDescent="0.2">
      <c r="A2362" s="2">
        <v>869</v>
      </c>
      <c r="B2362" s="2" t="s">
        <v>652</v>
      </c>
      <c r="C2362" s="2" t="s">
        <v>653</v>
      </c>
      <c r="D2362" s="2" t="s">
        <v>67</v>
      </c>
      <c r="E2362" s="2" t="s">
        <v>654</v>
      </c>
      <c r="F2362" s="2" t="s">
        <v>597</v>
      </c>
      <c r="G2362" s="2" t="s">
        <v>655</v>
      </c>
      <c r="H2362" s="3" t="s">
        <v>8</v>
      </c>
      <c r="I2362" s="2" t="s">
        <v>71</v>
      </c>
      <c r="J2362" s="2" t="s">
        <v>44</v>
      </c>
      <c r="K2362" s="2" t="s">
        <v>44</v>
      </c>
      <c r="L2362" s="2" t="s">
        <v>45</v>
      </c>
      <c r="M2362" s="2">
        <v>1</v>
      </c>
      <c r="N2362" s="10" t="s">
        <v>875</v>
      </c>
    </row>
    <row r="2363" spans="1:14" x14ac:dyDescent="0.2">
      <c r="A2363" s="2">
        <v>874</v>
      </c>
      <c r="B2363" s="2" t="s">
        <v>647</v>
      </c>
      <c r="C2363" s="2" t="s">
        <v>648</v>
      </c>
      <c r="D2363" s="2" t="s">
        <v>48</v>
      </c>
      <c r="E2363" s="2" t="s">
        <v>649</v>
      </c>
      <c r="F2363" s="2" t="s">
        <v>650</v>
      </c>
      <c r="G2363" s="2" t="s">
        <v>651</v>
      </c>
      <c r="H2363" s="3" t="s">
        <v>8</v>
      </c>
      <c r="I2363" s="2" t="s">
        <v>367</v>
      </c>
      <c r="J2363" s="2" t="s">
        <v>44</v>
      </c>
      <c r="K2363" s="2" t="s">
        <v>44</v>
      </c>
      <c r="L2363" s="2" t="s">
        <v>45</v>
      </c>
      <c r="M2363" s="2">
        <v>1</v>
      </c>
      <c r="N2363" s="10" t="s">
        <v>875</v>
      </c>
    </row>
    <row r="2364" spans="1:14" x14ac:dyDescent="0.2">
      <c r="A2364" s="2">
        <v>879</v>
      </c>
      <c r="B2364" s="2" t="s">
        <v>657</v>
      </c>
      <c r="C2364" s="2" t="s">
        <v>658</v>
      </c>
      <c r="D2364" s="2" t="s">
        <v>67</v>
      </c>
      <c r="E2364" s="2" t="s">
        <v>659</v>
      </c>
      <c r="F2364" s="2" t="s">
        <v>660</v>
      </c>
      <c r="G2364" s="2" t="s">
        <v>661</v>
      </c>
      <c r="H2364" s="3" t="s">
        <v>8</v>
      </c>
      <c r="I2364" s="2" t="s">
        <v>71</v>
      </c>
      <c r="J2364" s="2" t="s">
        <v>44</v>
      </c>
      <c r="K2364" s="2" t="s">
        <v>44</v>
      </c>
      <c r="L2364" s="2" t="s">
        <v>45</v>
      </c>
      <c r="M2364" s="2">
        <v>1</v>
      </c>
      <c r="N2364" s="10" t="s">
        <v>875</v>
      </c>
    </row>
    <row r="2365" spans="1:14" x14ac:dyDescent="0.2">
      <c r="A2365" s="2">
        <v>897</v>
      </c>
      <c r="B2365" s="2" t="s">
        <v>1793</v>
      </c>
      <c r="C2365" s="2" t="s">
        <v>1794</v>
      </c>
      <c r="D2365" s="2" t="s">
        <v>67</v>
      </c>
      <c r="E2365" s="2" t="s">
        <v>1795</v>
      </c>
      <c r="F2365" s="2" t="s">
        <v>1796</v>
      </c>
      <c r="G2365" s="2" t="s">
        <v>1797</v>
      </c>
      <c r="H2365" s="3" t="s">
        <v>8</v>
      </c>
      <c r="I2365" s="2" t="s">
        <v>71</v>
      </c>
      <c r="J2365" s="2" t="s">
        <v>44</v>
      </c>
      <c r="K2365" s="2" t="s">
        <v>44</v>
      </c>
      <c r="L2365" s="2" t="s">
        <v>45</v>
      </c>
      <c r="M2365" s="2">
        <v>1</v>
      </c>
      <c r="N2365" s="10" t="s">
        <v>875</v>
      </c>
    </row>
    <row r="2366" spans="1:14" x14ac:dyDescent="0.2">
      <c r="A2366" s="2">
        <v>898</v>
      </c>
      <c r="B2366" s="2" t="s">
        <v>642</v>
      </c>
      <c r="C2366" s="2" t="s">
        <v>643</v>
      </c>
      <c r="D2366" s="2" t="s">
        <v>67</v>
      </c>
      <c r="E2366" s="2" t="s">
        <v>644</v>
      </c>
      <c r="F2366" s="2" t="s">
        <v>201</v>
      </c>
      <c r="G2366" s="2" t="s">
        <v>645</v>
      </c>
      <c r="H2366" s="3" t="s">
        <v>8</v>
      </c>
      <c r="I2366" s="2" t="s">
        <v>71</v>
      </c>
      <c r="J2366" s="2" t="s">
        <v>44</v>
      </c>
      <c r="K2366" s="2" t="s">
        <v>44</v>
      </c>
      <c r="L2366" s="2" t="s">
        <v>45</v>
      </c>
      <c r="M2366" s="2">
        <v>1</v>
      </c>
      <c r="N2366" s="10" t="s">
        <v>875</v>
      </c>
    </row>
    <row r="2367" spans="1:14" x14ac:dyDescent="0.2">
      <c r="A2367" s="2">
        <v>917</v>
      </c>
      <c r="B2367" s="2" t="s">
        <v>1772</v>
      </c>
      <c r="C2367" s="2" t="s">
        <v>1773</v>
      </c>
      <c r="D2367" s="2" t="s">
        <v>67</v>
      </c>
      <c r="E2367" s="2" t="s">
        <v>1774</v>
      </c>
      <c r="F2367" s="2" t="s">
        <v>629</v>
      </c>
      <c r="G2367" s="2" t="s">
        <v>1775</v>
      </c>
      <c r="H2367" s="3" t="s">
        <v>8</v>
      </c>
      <c r="I2367" s="2" t="s">
        <v>71</v>
      </c>
      <c r="J2367" s="2" t="s">
        <v>44</v>
      </c>
      <c r="K2367" s="2" t="s">
        <v>44</v>
      </c>
      <c r="L2367" s="2" t="s">
        <v>45</v>
      </c>
      <c r="M2367" s="2">
        <v>1</v>
      </c>
      <c r="N2367" s="10" t="s">
        <v>875</v>
      </c>
    </row>
    <row r="2368" spans="1:14" x14ac:dyDescent="0.2">
      <c r="A2368" s="2">
        <v>919</v>
      </c>
      <c r="B2368" s="2" t="s">
        <v>626</v>
      </c>
      <c r="C2368" s="2" t="s">
        <v>627</v>
      </c>
      <c r="D2368" s="2" t="s">
        <v>67</v>
      </c>
      <c r="E2368" s="2" t="s">
        <v>628</v>
      </c>
      <c r="F2368" s="2" t="s">
        <v>629</v>
      </c>
      <c r="G2368" s="2" t="s">
        <v>630</v>
      </c>
      <c r="H2368" s="3" t="s">
        <v>8</v>
      </c>
      <c r="I2368" s="2" t="s">
        <v>71</v>
      </c>
      <c r="J2368" s="2" t="s">
        <v>44</v>
      </c>
      <c r="K2368" s="2" t="s">
        <v>44</v>
      </c>
      <c r="L2368" s="2" t="s">
        <v>45</v>
      </c>
      <c r="M2368" s="2">
        <v>1</v>
      </c>
      <c r="N2368" s="10" t="s">
        <v>875</v>
      </c>
    </row>
    <row r="2369" spans="1:14" x14ac:dyDescent="0.2">
      <c r="A2369" s="2">
        <v>924</v>
      </c>
      <c r="B2369" s="2" t="s">
        <v>1763</v>
      </c>
      <c r="C2369" s="2" t="s">
        <v>1764</v>
      </c>
      <c r="D2369" s="2" t="s">
        <v>67</v>
      </c>
      <c r="E2369" s="2" t="s">
        <v>1765</v>
      </c>
      <c r="F2369" s="2" t="s">
        <v>1766</v>
      </c>
      <c r="G2369" s="2" t="s">
        <v>1767</v>
      </c>
      <c r="H2369" s="3" t="s">
        <v>8</v>
      </c>
      <c r="I2369" s="2" t="s">
        <v>71</v>
      </c>
      <c r="J2369" s="2" t="s">
        <v>44</v>
      </c>
      <c r="K2369" s="2" t="s">
        <v>44</v>
      </c>
      <c r="L2369" s="2" t="s">
        <v>45</v>
      </c>
      <c r="M2369" s="2">
        <v>1</v>
      </c>
      <c r="N2369" s="10" t="s">
        <v>875</v>
      </c>
    </row>
    <row r="2370" spans="1:14" x14ac:dyDescent="0.2">
      <c r="A2370" s="2">
        <v>933</v>
      </c>
      <c r="B2370" s="2" t="s">
        <v>1759</v>
      </c>
      <c r="C2370" s="2" t="s">
        <v>1760</v>
      </c>
      <c r="D2370" s="2" t="s">
        <v>48</v>
      </c>
      <c r="E2370" s="2" t="s">
        <v>1761</v>
      </c>
      <c r="F2370" s="2" t="s">
        <v>529</v>
      </c>
      <c r="G2370" s="2" t="s">
        <v>1762</v>
      </c>
      <c r="H2370" s="3" t="s">
        <v>8</v>
      </c>
      <c r="I2370" s="2" t="s">
        <v>367</v>
      </c>
      <c r="J2370" s="2" t="s">
        <v>44</v>
      </c>
      <c r="K2370" s="2" t="s">
        <v>44</v>
      </c>
      <c r="L2370" s="2" t="s">
        <v>45</v>
      </c>
      <c r="M2370" s="2">
        <v>1</v>
      </c>
      <c r="N2370" s="10" t="s">
        <v>875</v>
      </c>
    </row>
    <row r="2371" spans="1:14" x14ac:dyDescent="0.2">
      <c r="A2371" s="2">
        <v>936</v>
      </c>
      <c r="B2371" s="2" t="s">
        <v>611</v>
      </c>
      <c r="C2371" s="2" t="s">
        <v>612</v>
      </c>
      <c r="D2371" s="2" t="s">
        <v>27</v>
      </c>
      <c r="E2371" s="2" t="s">
        <v>613</v>
      </c>
      <c r="F2371" s="2" t="s">
        <v>614</v>
      </c>
      <c r="G2371" s="2" t="s">
        <v>615</v>
      </c>
      <c r="H2371" s="3" t="s">
        <v>8</v>
      </c>
      <c r="I2371" s="2" t="s">
        <v>71</v>
      </c>
      <c r="J2371" s="2" t="s">
        <v>44</v>
      </c>
      <c r="K2371" s="2" t="s">
        <v>44</v>
      </c>
      <c r="L2371" s="2" t="s">
        <v>45</v>
      </c>
      <c r="M2371" s="2">
        <v>1</v>
      </c>
      <c r="N2371" s="10" t="s">
        <v>875</v>
      </c>
    </row>
    <row r="2372" spans="1:14" x14ac:dyDescent="0.2">
      <c r="A2372" s="2">
        <v>940</v>
      </c>
      <c r="B2372" s="2" t="s">
        <v>1755</v>
      </c>
      <c r="C2372" s="2" t="s">
        <v>1756</v>
      </c>
      <c r="D2372" s="2" t="s">
        <v>67</v>
      </c>
      <c r="E2372" s="2" t="s">
        <v>1757</v>
      </c>
      <c r="F2372" s="2" t="s">
        <v>69</v>
      </c>
      <c r="G2372" s="2" t="s">
        <v>1758</v>
      </c>
      <c r="H2372" s="3" t="s">
        <v>8</v>
      </c>
      <c r="I2372" s="2" t="s">
        <v>71</v>
      </c>
      <c r="J2372" s="2" t="s">
        <v>44</v>
      </c>
      <c r="K2372" s="2" t="s">
        <v>44</v>
      </c>
      <c r="L2372" s="2" t="s">
        <v>45</v>
      </c>
      <c r="M2372" s="2">
        <v>1</v>
      </c>
      <c r="N2372" s="10" t="s">
        <v>875</v>
      </c>
    </row>
    <row r="2373" spans="1:14" x14ac:dyDescent="0.2">
      <c r="A2373" s="2">
        <v>949</v>
      </c>
      <c r="B2373" s="2" t="s">
        <v>1751</v>
      </c>
      <c r="C2373" s="2" t="s">
        <v>1752</v>
      </c>
      <c r="D2373" s="2" t="s">
        <v>123</v>
      </c>
      <c r="E2373" s="2" t="s">
        <v>1753</v>
      </c>
      <c r="F2373" s="2" t="s">
        <v>374</v>
      </c>
      <c r="G2373" s="2" t="s">
        <v>1754</v>
      </c>
      <c r="H2373" s="3" t="s">
        <v>8</v>
      </c>
      <c r="I2373" s="2" t="s">
        <v>319</v>
      </c>
      <c r="J2373" s="2" t="s">
        <v>44</v>
      </c>
      <c r="K2373" s="2" t="s">
        <v>44</v>
      </c>
      <c r="L2373" s="2" t="s">
        <v>45</v>
      </c>
      <c r="M2373" s="2">
        <v>1</v>
      </c>
      <c r="N2373" s="10" t="s">
        <v>875</v>
      </c>
    </row>
    <row r="2374" spans="1:14" x14ac:dyDescent="0.2">
      <c r="A2374" s="2">
        <v>951</v>
      </c>
      <c r="B2374" s="2" t="s">
        <v>604</v>
      </c>
      <c r="C2374" s="2" t="s">
        <v>605</v>
      </c>
      <c r="D2374" s="2" t="s">
        <v>81</v>
      </c>
      <c r="E2374" s="2" t="s">
        <v>606</v>
      </c>
      <c r="F2374" s="2" t="s">
        <v>607</v>
      </c>
      <c r="G2374" s="2" t="s">
        <v>608</v>
      </c>
      <c r="H2374" s="3" t="s">
        <v>8</v>
      </c>
      <c r="I2374" s="2" t="s">
        <v>319</v>
      </c>
      <c r="J2374" s="2" t="s">
        <v>44</v>
      </c>
      <c r="K2374" s="2" t="s">
        <v>44</v>
      </c>
      <c r="L2374" s="2" t="s">
        <v>45</v>
      </c>
      <c r="M2374" s="2">
        <v>2</v>
      </c>
      <c r="N2374" s="9" t="s">
        <v>875</v>
      </c>
    </row>
    <row r="2375" spans="1:14" x14ac:dyDescent="0.2">
      <c r="A2375" s="2">
        <v>962</v>
      </c>
      <c r="B2375" s="2" t="s">
        <v>599</v>
      </c>
      <c r="C2375" s="2" t="s">
        <v>600</v>
      </c>
      <c r="D2375" s="2" t="s">
        <v>123</v>
      </c>
      <c r="E2375" s="2" t="s">
        <v>601</v>
      </c>
      <c r="F2375" s="2" t="s">
        <v>561</v>
      </c>
      <c r="G2375" s="2" t="s">
        <v>602</v>
      </c>
      <c r="H2375" s="3" t="s">
        <v>8</v>
      </c>
      <c r="I2375" s="2" t="s">
        <v>319</v>
      </c>
      <c r="J2375" s="2" t="s">
        <v>44</v>
      </c>
      <c r="K2375" s="2" t="s">
        <v>44</v>
      </c>
      <c r="L2375" s="2" t="s">
        <v>45</v>
      </c>
      <c r="M2375" s="2">
        <v>1</v>
      </c>
      <c r="N2375" s="10" t="s">
        <v>875</v>
      </c>
    </row>
    <row r="2376" spans="1:14" x14ac:dyDescent="0.2">
      <c r="A2376" s="2">
        <v>970</v>
      </c>
      <c r="B2376" s="2" t="s">
        <v>1747</v>
      </c>
      <c r="C2376" s="2" t="s">
        <v>1748</v>
      </c>
      <c r="D2376" s="2" t="s">
        <v>48</v>
      </c>
      <c r="E2376" s="2" t="s">
        <v>1749</v>
      </c>
      <c r="F2376" s="2" t="s">
        <v>1709</v>
      </c>
      <c r="G2376" s="2" t="s">
        <v>1750</v>
      </c>
      <c r="H2376" s="3" t="s">
        <v>8</v>
      </c>
      <c r="I2376" s="2" t="s">
        <v>367</v>
      </c>
      <c r="J2376" s="2" t="s">
        <v>44</v>
      </c>
      <c r="K2376" s="2" t="s">
        <v>44</v>
      </c>
      <c r="L2376" s="2" t="s">
        <v>45</v>
      </c>
      <c r="M2376" s="2">
        <v>1</v>
      </c>
      <c r="N2376" s="10" t="s">
        <v>875</v>
      </c>
    </row>
    <row r="2377" spans="1:14" x14ac:dyDescent="0.2">
      <c r="A2377" s="2">
        <v>972</v>
      </c>
      <c r="B2377" s="2" t="s">
        <v>1743</v>
      </c>
      <c r="C2377" s="2" t="s">
        <v>1744</v>
      </c>
      <c r="D2377" s="2" t="s">
        <v>123</v>
      </c>
      <c r="E2377" s="2" t="s">
        <v>1745</v>
      </c>
      <c r="F2377" s="2" t="s">
        <v>1583</v>
      </c>
      <c r="G2377" s="2" t="s">
        <v>1746</v>
      </c>
      <c r="H2377" s="3" t="s">
        <v>8</v>
      </c>
      <c r="I2377" s="2" t="s">
        <v>319</v>
      </c>
      <c r="J2377" s="2" t="s">
        <v>44</v>
      </c>
      <c r="K2377" s="2" t="s">
        <v>44</v>
      </c>
      <c r="L2377" s="2" t="s">
        <v>45</v>
      </c>
      <c r="M2377" s="2">
        <v>1</v>
      </c>
      <c r="N2377" s="10" t="s">
        <v>875</v>
      </c>
    </row>
    <row r="2378" spans="1:14" x14ac:dyDescent="0.2">
      <c r="A2378" s="2">
        <v>987</v>
      </c>
      <c r="B2378" s="2" t="s">
        <v>594</v>
      </c>
      <c r="C2378" s="2" t="s">
        <v>595</v>
      </c>
      <c r="D2378" s="2" t="s">
        <v>67</v>
      </c>
      <c r="E2378" s="2" t="s">
        <v>596</v>
      </c>
      <c r="F2378" s="2" t="s">
        <v>597</v>
      </c>
      <c r="G2378" s="2" t="s">
        <v>598</v>
      </c>
      <c r="H2378" s="3" t="s">
        <v>8</v>
      </c>
      <c r="I2378" s="2" t="s">
        <v>71</v>
      </c>
      <c r="J2378" s="2" t="s">
        <v>44</v>
      </c>
      <c r="K2378" s="2" t="s">
        <v>44</v>
      </c>
      <c r="L2378" s="2" t="s">
        <v>45</v>
      </c>
      <c r="M2378" s="2">
        <v>1</v>
      </c>
      <c r="N2378" s="10" t="s">
        <v>875</v>
      </c>
    </row>
    <row r="2379" spans="1:14" x14ac:dyDescent="0.2">
      <c r="A2379" s="2">
        <v>993</v>
      </c>
      <c r="B2379" s="2" t="s">
        <v>1735</v>
      </c>
      <c r="C2379" s="2" t="s">
        <v>1736</v>
      </c>
      <c r="D2379" s="2" t="s">
        <v>67</v>
      </c>
      <c r="E2379" s="2" t="s">
        <v>1737</v>
      </c>
      <c r="F2379" s="2" t="s">
        <v>597</v>
      </c>
      <c r="G2379" s="2" t="s">
        <v>1738</v>
      </c>
      <c r="H2379" s="3" t="s">
        <v>8</v>
      </c>
      <c r="I2379" s="2" t="s">
        <v>71</v>
      </c>
      <c r="J2379" s="2" t="s">
        <v>44</v>
      </c>
      <c r="K2379" s="2" t="s">
        <v>44</v>
      </c>
      <c r="L2379" s="2" t="s">
        <v>45</v>
      </c>
      <c r="M2379" s="2">
        <v>1</v>
      </c>
      <c r="N2379" s="10" t="s">
        <v>875</v>
      </c>
    </row>
    <row r="2380" spans="1:14" x14ac:dyDescent="0.2">
      <c r="A2380" s="2">
        <v>1011</v>
      </c>
      <c r="B2380" s="2" t="s">
        <v>589</v>
      </c>
      <c r="C2380" s="2" t="s">
        <v>590</v>
      </c>
      <c r="D2380" s="2" t="s">
        <v>48</v>
      </c>
      <c r="E2380" s="2" t="s">
        <v>591</v>
      </c>
      <c r="F2380" s="2" t="s">
        <v>365</v>
      </c>
      <c r="G2380" s="2" t="s">
        <v>592</v>
      </c>
      <c r="H2380" s="3" t="s">
        <v>8</v>
      </c>
      <c r="I2380" s="2" t="s">
        <v>367</v>
      </c>
      <c r="J2380" s="2" t="s">
        <v>44</v>
      </c>
      <c r="K2380" s="2" t="s">
        <v>44</v>
      </c>
      <c r="L2380" s="2" t="s">
        <v>45</v>
      </c>
      <c r="M2380" s="2">
        <v>1</v>
      </c>
      <c r="N2380" s="10" t="s">
        <v>875</v>
      </c>
    </row>
    <row r="2381" spans="1:14" x14ac:dyDescent="0.2">
      <c r="A2381" s="2">
        <v>1018</v>
      </c>
      <c r="B2381" s="2" t="s">
        <v>580</v>
      </c>
      <c r="C2381" s="2" t="s">
        <v>581</v>
      </c>
      <c r="D2381" s="2" t="s">
        <v>123</v>
      </c>
      <c r="E2381" s="2" t="s">
        <v>582</v>
      </c>
      <c r="F2381" s="2" t="s">
        <v>424</v>
      </c>
      <c r="G2381" s="2" t="s">
        <v>583</v>
      </c>
      <c r="H2381" s="3" t="s">
        <v>8</v>
      </c>
      <c r="I2381" s="2" t="s">
        <v>319</v>
      </c>
      <c r="J2381" s="2" t="s">
        <v>44</v>
      </c>
      <c r="K2381" s="2" t="s">
        <v>44</v>
      </c>
      <c r="L2381" s="2" t="s">
        <v>45</v>
      </c>
      <c r="M2381" s="2">
        <v>1</v>
      </c>
      <c r="N2381" s="10" t="s">
        <v>875</v>
      </c>
    </row>
    <row r="2382" spans="1:14" x14ac:dyDescent="0.2">
      <c r="A2382" s="2">
        <v>1026</v>
      </c>
      <c r="B2382" s="2" t="s">
        <v>1727</v>
      </c>
      <c r="C2382" s="2" t="s">
        <v>1728</v>
      </c>
      <c r="D2382" s="2" t="s">
        <v>48</v>
      </c>
      <c r="E2382" s="2" t="s">
        <v>1729</v>
      </c>
      <c r="F2382" s="2" t="s">
        <v>1295</v>
      </c>
      <c r="G2382" s="2" t="s">
        <v>1730</v>
      </c>
      <c r="H2382" s="3" t="s">
        <v>8</v>
      </c>
      <c r="I2382" s="2" t="s">
        <v>367</v>
      </c>
      <c r="J2382" s="2" t="s">
        <v>44</v>
      </c>
      <c r="K2382" s="2" t="s">
        <v>44</v>
      </c>
      <c r="L2382" s="2" t="s">
        <v>45</v>
      </c>
      <c r="M2382" s="2">
        <v>2</v>
      </c>
      <c r="N2382" s="10" t="s">
        <v>875</v>
      </c>
    </row>
    <row r="2383" spans="1:14" x14ac:dyDescent="0.2">
      <c r="A2383" s="2">
        <v>1035</v>
      </c>
      <c r="B2383" s="2" t="s">
        <v>1727</v>
      </c>
      <c r="C2383" s="2" t="s">
        <v>1728</v>
      </c>
      <c r="D2383" s="2" t="s">
        <v>48</v>
      </c>
      <c r="E2383" s="2" t="s">
        <v>1729</v>
      </c>
      <c r="F2383" s="2" t="s">
        <v>1295</v>
      </c>
      <c r="G2383" s="2" t="s">
        <v>1730</v>
      </c>
      <c r="H2383" s="3" t="s">
        <v>8</v>
      </c>
      <c r="I2383" s="2" t="s">
        <v>367</v>
      </c>
      <c r="J2383" s="2" t="s">
        <v>44</v>
      </c>
      <c r="K2383" s="2" t="s">
        <v>44</v>
      </c>
      <c r="L2383" s="2" t="s">
        <v>45</v>
      </c>
      <c r="M2383" s="2">
        <v>2</v>
      </c>
      <c r="N2383" s="10" t="s">
        <v>875</v>
      </c>
    </row>
    <row r="2384" spans="1:14" x14ac:dyDescent="0.2">
      <c r="A2384" s="2">
        <v>1038</v>
      </c>
      <c r="B2384" s="2" t="s">
        <v>1723</v>
      </c>
      <c r="C2384" s="2" t="s">
        <v>1724</v>
      </c>
      <c r="D2384" s="2" t="s">
        <v>123</v>
      </c>
      <c r="E2384" s="2" t="s">
        <v>1725</v>
      </c>
      <c r="F2384" s="2" t="s">
        <v>325</v>
      </c>
      <c r="G2384" s="2" t="s">
        <v>1726</v>
      </c>
      <c r="H2384" s="3" t="s">
        <v>8</v>
      </c>
      <c r="I2384" s="2" t="s">
        <v>319</v>
      </c>
      <c r="J2384" s="2" t="s">
        <v>44</v>
      </c>
      <c r="K2384" s="2" t="s">
        <v>44</v>
      </c>
      <c r="L2384" s="2" t="s">
        <v>45</v>
      </c>
      <c r="M2384" s="2">
        <v>1</v>
      </c>
      <c r="N2384" s="10" t="s">
        <v>875</v>
      </c>
    </row>
    <row r="2385" spans="1:14" x14ac:dyDescent="0.2">
      <c r="A2385" s="2">
        <v>1047</v>
      </c>
      <c r="B2385" s="2" t="s">
        <v>1719</v>
      </c>
      <c r="C2385" s="2" t="s">
        <v>1720</v>
      </c>
      <c r="D2385" s="2" t="s">
        <v>48</v>
      </c>
      <c r="E2385" s="2" t="s">
        <v>1721</v>
      </c>
      <c r="F2385" s="2" t="s">
        <v>650</v>
      </c>
      <c r="G2385" s="2" t="s">
        <v>1722</v>
      </c>
      <c r="H2385" s="3" t="s">
        <v>8</v>
      </c>
      <c r="I2385" s="2" t="s">
        <v>367</v>
      </c>
      <c r="J2385" s="2" t="s">
        <v>44</v>
      </c>
      <c r="K2385" s="2" t="s">
        <v>44</v>
      </c>
      <c r="L2385" s="2" t="s">
        <v>45</v>
      </c>
      <c r="M2385" s="2">
        <v>1</v>
      </c>
      <c r="N2385" s="10" t="s">
        <v>875</v>
      </c>
    </row>
    <row r="2386" spans="1:14" x14ac:dyDescent="0.2">
      <c r="A2386" s="2">
        <v>1054</v>
      </c>
      <c r="B2386" s="2" t="s">
        <v>575</v>
      </c>
      <c r="C2386" s="2" t="s">
        <v>576</v>
      </c>
      <c r="D2386" s="2" t="s">
        <v>81</v>
      </c>
      <c r="E2386" s="2" t="s">
        <v>577</v>
      </c>
      <c r="F2386" s="2" t="s">
        <v>578</v>
      </c>
      <c r="G2386" s="2" t="s">
        <v>579</v>
      </c>
      <c r="H2386" s="3" t="s">
        <v>8</v>
      </c>
      <c r="I2386" s="2" t="s">
        <v>367</v>
      </c>
      <c r="J2386" s="2" t="s">
        <v>44</v>
      </c>
      <c r="K2386" s="2" t="s">
        <v>44</v>
      </c>
      <c r="L2386" s="2" t="s">
        <v>45</v>
      </c>
      <c r="M2386" s="2">
        <v>1</v>
      </c>
      <c r="N2386" s="9" t="s">
        <v>875</v>
      </c>
    </row>
    <row r="2387" spans="1:14" x14ac:dyDescent="0.2">
      <c r="A2387" s="2">
        <v>1073</v>
      </c>
      <c r="B2387" s="2" t="s">
        <v>1702</v>
      </c>
      <c r="C2387" s="2" t="s">
        <v>1703</v>
      </c>
      <c r="D2387" s="2" t="s">
        <v>315</v>
      </c>
      <c r="E2387" s="2" t="s">
        <v>1704</v>
      </c>
      <c r="F2387" s="2" t="s">
        <v>573</v>
      </c>
      <c r="G2387" s="2" t="s">
        <v>1705</v>
      </c>
      <c r="H2387" s="3" t="s">
        <v>8</v>
      </c>
      <c r="I2387" s="2" t="s">
        <v>319</v>
      </c>
      <c r="J2387" s="2" t="s">
        <v>44</v>
      </c>
      <c r="K2387" s="2" t="s">
        <v>44</v>
      </c>
      <c r="L2387" s="2" t="s">
        <v>45</v>
      </c>
      <c r="M2387" s="2">
        <v>1</v>
      </c>
      <c r="N2387" s="10" t="s">
        <v>875</v>
      </c>
    </row>
    <row r="2388" spans="1:14" x14ac:dyDescent="0.2">
      <c r="A2388" s="2">
        <v>1082</v>
      </c>
      <c r="B2388" s="2" t="s">
        <v>570</v>
      </c>
      <c r="C2388" s="2" t="s">
        <v>571</v>
      </c>
      <c r="D2388" s="2" t="s">
        <v>315</v>
      </c>
      <c r="E2388" s="2" t="s">
        <v>572</v>
      </c>
      <c r="F2388" s="2" t="s">
        <v>573</v>
      </c>
      <c r="G2388" s="2" t="s">
        <v>574</v>
      </c>
      <c r="H2388" s="3" t="s">
        <v>8</v>
      </c>
      <c r="I2388" s="2" t="s">
        <v>319</v>
      </c>
      <c r="J2388" s="2" t="s">
        <v>44</v>
      </c>
      <c r="K2388" s="2" t="s">
        <v>44</v>
      </c>
      <c r="L2388" s="2" t="s">
        <v>45</v>
      </c>
      <c r="M2388" s="2">
        <v>1</v>
      </c>
      <c r="N2388" s="10" t="s">
        <v>875</v>
      </c>
    </row>
    <row r="2389" spans="1:14" x14ac:dyDescent="0.2">
      <c r="A2389" s="2">
        <v>1088</v>
      </c>
      <c r="B2389" s="2" t="s">
        <v>1698</v>
      </c>
      <c r="C2389" s="2" t="s">
        <v>1699</v>
      </c>
      <c r="D2389" s="2" t="s">
        <v>48</v>
      </c>
      <c r="E2389" s="2" t="s">
        <v>1700</v>
      </c>
      <c r="F2389" s="2" t="s">
        <v>552</v>
      </c>
      <c r="G2389" s="2" t="s">
        <v>1701</v>
      </c>
      <c r="H2389" s="3" t="s">
        <v>8</v>
      </c>
      <c r="I2389" s="2" t="s">
        <v>367</v>
      </c>
      <c r="J2389" s="2" t="s">
        <v>44</v>
      </c>
      <c r="K2389" s="2" t="s">
        <v>44</v>
      </c>
      <c r="L2389" s="2" t="s">
        <v>45</v>
      </c>
      <c r="M2389" s="2">
        <v>1</v>
      </c>
      <c r="N2389" s="10" t="s">
        <v>875</v>
      </c>
    </row>
    <row r="2390" spans="1:14" x14ac:dyDescent="0.2">
      <c r="A2390" s="2">
        <v>1112</v>
      </c>
      <c r="B2390" s="2" t="s">
        <v>1686</v>
      </c>
      <c r="C2390" s="2" t="s">
        <v>1687</v>
      </c>
      <c r="D2390" s="2" t="s">
        <v>123</v>
      </c>
      <c r="E2390" s="2" t="s">
        <v>1684</v>
      </c>
      <c r="F2390" s="2" t="s">
        <v>1583</v>
      </c>
      <c r="G2390" s="2" t="s">
        <v>1688</v>
      </c>
      <c r="H2390" s="3" t="s">
        <v>8</v>
      </c>
      <c r="I2390" s="2" t="s">
        <v>319</v>
      </c>
      <c r="J2390" s="2" t="s">
        <v>44</v>
      </c>
      <c r="K2390" s="2" t="s">
        <v>44</v>
      </c>
      <c r="L2390" s="2" t="s">
        <v>45</v>
      </c>
      <c r="M2390" s="2">
        <v>1</v>
      </c>
      <c r="N2390" s="10" t="s">
        <v>875</v>
      </c>
    </row>
    <row r="2391" spans="1:14" x14ac:dyDescent="0.2">
      <c r="A2391" s="2">
        <v>1121</v>
      </c>
      <c r="B2391" s="2" t="s">
        <v>1674</v>
      </c>
      <c r="C2391" s="2" t="s">
        <v>1675</v>
      </c>
      <c r="D2391" s="2" t="s">
        <v>123</v>
      </c>
      <c r="E2391" s="2" t="s">
        <v>1676</v>
      </c>
      <c r="F2391" s="2" t="s">
        <v>1417</v>
      </c>
      <c r="G2391" s="2" t="s">
        <v>1677</v>
      </c>
      <c r="H2391" s="3" t="s">
        <v>8</v>
      </c>
      <c r="I2391" s="2" t="s">
        <v>319</v>
      </c>
      <c r="J2391" s="2" t="s">
        <v>44</v>
      </c>
      <c r="K2391" s="2" t="s">
        <v>44</v>
      </c>
      <c r="L2391" s="2" t="s">
        <v>45</v>
      </c>
      <c r="M2391" s="2">
        <v>1</v>
      </c>
      <c r="N2391" s="10" t="s">
        <v>875</v>
      </c>
    </row>
    <row r="2392" spans="1:14" x14ac:dyDescent="0.2">
      <c r="A2392" s="2">
        <v>1125</v>
      </c>
      <c r="B2392" s="2" t="s">
        <v>1670</v>
      </c>
      <c r="C2392" s="2" t="s">
        <v>1671</v>
      </c>
      <c r="D2392" s="2" t="s">
        <v>123</v>
      </c>
      <c r="E2392" s="2" t="s">
        <v>1672</v>
      </c>
      <c r="F2392" s="2" t="s">
        <v>872</v>
      </c>
      <c r="G2392" s="2" t="s">
        <v>1673</v>
      </c>
      <c r="H2392" s="3" t="s">
        <v>8</v>
      </c>
      <c r="I2392" s="2" t="s">
        <v>319</v>
      </c>
      <c r="J2392" s="2" t="s">
        <v>44</v>
      </c>
      <c r="K2392" s="2" t="s">
        <v>44</v>
      </c>
      <c r="L2392" s="2" t="s">
        <v>45</v>
      </c>
      <c r="M2392" s="2">
        <v>1</v>
      </c>
      <c r="N2392" s="10" t="s">
        <v>875</v>
      </c>
    </row>
    <row r="2393" spans="1:14" x14ac:dyDescent="0.2">
      <c r="A2393" s="2">
        <v>1129</v>
      </c>
      <c r="B2393" s="2" t="s">
        <v>1666</v>
      </c>
      <c r="C2393" s="2" t="s">
        <v>1667</v>
      </c>
      <c r="D2393" s="2" t="s">
        <v>123</v>
      </c>
      <c r="E2393" s="2" t="s">
        <v>1668</v>
      </c>
      <c r="F2393" s="2" t="s">
        <v>1583</v>
      </c>
      <c r="G2393" s="2" t="s">
        <v>1669</v>
      </c>
      <c r="H2393" s="3" t="s">
        <v>8</v>
      </c>
      <c r="I2393" s="2" t="s">
        <v>319</v>
      </c>
      <c r="J2393" s="2" t="s">
        <v>44</v>
      </c>
      <c r="K2393" s="2" t="s">
        <v>44</v>
      </c>
      <c r="L2393" s="2" t="s">
        <v>45</v>
      </c>
      <c r="M2393" s="2">
        <v>1</v>
      </c>
      <c r="N2393" s="10" t="s">
        <v>875</v>
      </c>
    </row>
    <row r="2394" spans="1:14" x14ac:dyDescent="0.2">
      <c r="A2394" s="2">
        <v>1137</v>
      </c>
      <c r="B2394" s="2" t="s">
        <v>565</v>
      </c>
      <c r="C2394" s="2" t="s">
        <v>566</v>
      </c>
      <c r="D2394" s="2" t="s">
        <v>187</v>
      </c>
      <c r="E2394" s="2" t="s">
        <v>567</v>
      </c>
      <c r="F2394" s="2" t="s">
        <v>568</v>
      </c>
      <c r="G2394" s="2" t="s">
        <v>569</v>
      </c>
      <c r="H2394" s="3" t="s">
        <v>8</v>
      </c>
      <c r="I2394" s="2" t="s">
        <v>249</v>
      </c>
      <c r="J2394" s="2" t="s">
        <v>44</v>
      </c>
      <c r="K2394" s="2" t="s">
        <v>44</v>
      </c>
      <c r="L2394" s="2" t="s">
        <v>45</v>
      </c>
      <c r="M2394" s="2">
        <v>1</v>
      </c>
      <c r="N2394" s="2" t="s">
        <v>21</v>
      </c>
    </row>
    <row r="2395" spans="1:14" x14ac:dyDescent="0.2">
      <c r="A2395" s="2">
        <v>1143</v>
      </c>
      <c r="B2395" s="2" t="s">
        <v>558</v>
      </c>
      <c r="C2395" s="2" t="s">
        <v>559</v>
      </c>
      <c r="D2395" s="2" t="s">
        <v>123</v>
      </c>
      <c r="E2395" s="2" t="s">
        <v>560</v>
      </c>
      <c r="F2395" s="2" t="s">
        <v>561</v>
      </c>
      <c r="G2395" s="2" t="s">
        <v>562</v>
      </c>
      <c r="H2395" s="3" t="s">
        <v>8</v>
      </c>
      <c r="I2395" s="2" t="s">
        <v>319</v>
      </c>
      <c r="J2395" s="2" t="s">
        <v>44</v>
      </c>
      <c r="K2395" s="2" t="s">
        <v>44</v>
      </c>
      <c r="L2395" s="2" t="s">
        <v>45</v>
      </c>
      <c r="M2395" s="2">
        <v>1</v>
      </c>
      <c r="N2395" s="10" t="s">
        <v>875</v>
      </c>
    </row>
    <row r="2396" spans="1:14" x14ac:dyDescent="0.2">
      <c r="A2396" s="2">
        <v>1156</v>
      </c>
      <c r="B2396" s="2" t="s">
        <v>1662</v>
      </c>
      <c r="C2396" s="2" t="s">
        <v>1663</v>
      </c>
      <c r="D2396" s="2" t="s">
        <v>48</v>
      </c>
      <c r="E2396" s="2" t="s">
        <v>1664</v>
      </c>
      <c r="F2396" s="2" t="s">
        <v>851</v>
      </c>
      <c r="G2396" s="2" t="s">
        <v>1665</v>
      </c>
      <c r="H2396" s="3" t="s">
        <v>8</v>
      </c>
      <c r="I2396" s="2" t="s">
        <v>367</v>
      </c>
      <c r="J2396" s="2" t="s">
        <v>44</v>
      </c>
      <c r="K2396" s="2" t="s">
        <v>44</v>
      </c>
      <c r="L2396" s="2" t="s">
        <v>45</v>
      </c>
      <c r="M2396" s="2">
        <v>1</v>
      </c>
      <c r="N2396" s="10" t="s">
        <v>875</v>
      </c>
    </row>
    <row r="2397" spans="1:14" x14ac:dyDescent="0.2">
      <c r="A2397" s="2">
        <v>1169</v>
      </c>
      <c r="B2397" s="2" t="s">
        <v>1654</v>
      </c>
      <c r="C2397" s="2" t="s">
        <v>1655</v>
      </c>
      <c r="D2397" s="2" t="s">
        <v>27</v>
      </c>
      <c r="E2397" s="2" t="s">
        <v>1656</v>
      </c>
      <c r="F2397" s="2" t="s">
        <v>1036</v>
      </c>
      <c r="G2397" s="2" t="s">
        <v>1657</v>
      </c>
      <c r="H2397" s="3" t="s">
        <v>8</v>
      </c>
      <c r="I2397" s="2" t="s">
        <v>31</v>
      </c>
      <c r="J2397" s="2" t="s">
        <v>44</v>
      </c>
      <c r="K2397" s="2" t="s">
        <v>44</v>
      </c>
      <c r="L2397" s="2" t="s">
        <v>45</v>
      </c>
      <c r="M2397" s="2">
        <v>1</v>
      </c>
      <c r="N2397" s="10" t="s">
        <v>875</v>
      </c>
    </row>
    <row r="2398" spans="1:14" x14ac:dyDescent="0.2">
      <c r="A2398" s="2">
        <v>1178</v>
      </c>
      <c r="B2398" s="2" t="s">
        <v>554</v>
      </c>
      <c r="C2398" s="2" t="s">
        <v>555</v>
      </c>
      <c r="D2398" s="2" t="s">
        <v>81</v>
      </c>
      <c r="E2398" s="2" t="s">
        <v>556</v>
      </c>
      <c r="F2398" s="2" t="s">
        <v>552</v>
      </c>
      <c r="G2398" s="2" t="s">
        <v>557</v>
      </c>
      <c r="H2398" s="3" t="s">
        <v>8</v>
      </c>
      <c r="I2398" s="2" t="s">
        <v>367</v>
      </c>
      <c r="J2398" s="2" t="s">
        <v>44</v>
      </c>
      <c r="K2398" s="2" t="s">
        <v>44</v>
      </c>
      <c r="L2398" s="2" t="s">
        <v>45</v>
      </c>
      <c r="M2398" s="2">
        <v>1</v>
      </c>
      <c r="N2398" s="9" t="s">
        <v>875</v>
      </c>
    </row>
    <row r="2399" spans="1:14" x14ac:dyDescent="0.2">
      <c r="A2399" s="2">
        <v>1186</v>
      </c>
      <c r="B2399" s="2" t="s">
        <v>1642</v>
      </c>
      <c r="C2399" s="2" t="s">
        <v>1643</v>
      </c>
      <c r="D2399" s="2" t="s">
        <v>48</v>
      </c>
      <c r="E2399" s="2" t="s">
        <v>1644</v>
      </c>
      <c r="F2399" s="2" t="s">
        <v>1645</v>
      </c>
      <c r="G2399" s="2" t="s">
        <v>1646</v>
      </c>
      <c r="H2399" s="3" t="s">
        <v>8</v>
      </c>
      <c r="I2399" s="2" t="s">
        <v>367</v>
      </c>
      <c r="J2399" s="2" t="s">
        <v>44</v>
      </c>
      <c r="K2399" s="2" t="s">
        <v>44</v>
      </c>
      <c r="L2399" s="2" t="s">
        <v>45</v>
      </c>
      <c r="M2399" s="2">
        <v>1</v>
      </c>
      <c r="N2399" s="10" t="s">
        <v>875</v>
      </c>
    </row>
    <row r="2400" spans="1:14" x14ac:dyDescent="0.2">
      <c r="A2400" s="2">
        <v>1193</v>
      </c>
      <c r="B2400" s="2" t="s">
        <v>1633</v>
      </c>
      <c r="C2400" s="2" t="s">
        <v>1634</v>
      </c>
      <c r="D2400" s="2" t="s">
        <v>48</v>
      </c>
      <c r="E2400" s="2" t="s">
        <v>1635</v>
      </c>
      <c r="F2400" s="2" t="s">
        <v>1636</v>
      </c>
      <c r="G2400" s="2" t="s">
        <v>1637</v>
      </c>
      <c r="H2400" s="3" t="s">
        <v>8</v>
      </c>
      <c r="I2400" s="2" t="s">
        <v>367</v>
      </c>
      <c r="J2400" s="2" t="s">
        <v>44</v>
      </c>
      <c r="K2400" s="2" t="s">
        <v>44</v>
      </c>
      <c r="L2400" s="2" t="s">
        <v>45</v>
      </c>
      <c r="M2400" s="2">
        <v>1</v>
      </c>
      <c r="N2400" s="10" t="s">
        <v>875</v>
      </c>
    </row>
    <row r="2401" spans="1:14" x14ac:dyDescent="0.2">
      <c r="A2401" s="2">
        <v>1199</v>
      </c>
      <c r="B2401" s="2" t="s">
        <v>1625</v>
      </c>
      <c r="C2401" s="2" t="s">
        <v>1626</v>
      </c>
      <c r="D2401" s="2" t="s">
        <v>123</v>
      </c>
      <c r="E2401" s="2" t="s">
        <v>1627</v>
      </c>
      <c r="F2401" s="2" t="s">
        <v>607</v>
      </c>
      <c r="G2401" s="2" t="s">
        <v>1628</v>
      </c>
      <c r="H2401" s="3" t="s">
        <v>8</v>
      </c>
      <c r="I2401" s="2" t="s">
        <v>319</v>
      </c>
      <c r="J2401" s="2" t="s">
        <v>44</v>
      </c>
      <c r="K2401" s="2" t="s">
        <v>44</v>
      </c>
      <c r="L2401" s="2" t="s">
        <v>45</v>
      </c>
      <c r="M2401" s="2">
        <v>1</v>
      </c>
      <c r="N2401" s="10" t="s">
        <v>875</v>
      </c>
    </row>
    <row r="2402" spans="1:14" x14ac:dyDescent="0.2">
      <c r="A2402" s="2">
        <v>1209</v>
      </c>
      <c r="B2402" s="2" t="s">
        <v>1617</v>
      </c>
      <c r="C2402" s="2" t="s">
        <v>1618</v>
      </c>
      <c r="D2402" s="2" t="s">
        <v>123</v>
      </c>
      <c r="E2402" s="2" t="s">
        <v>1619</v>
      </c>
      <c r="F2402" s="2" t="s">
        <v>424</v>
      </c>
      <c r="G2402" s="2" t="s">
        <v>1620</v>
      </c>
      <c r="H2402" s="3" t="s">
        <v>8</v>
      </c>
      <c r="I2402" s="2" t="s">
        <v>319</v>
      </c>
      <c r="J2402" s="2" t="s">
        <v>44</v>
      </c>
      <c r="K2402" s="2" t="s">
        <v>44</v>
      </c>
      <c r="L2402" s="2" t="s">
        <v>45</v>
      </c>
      <c r="M2402" s="2">
        <v>1</v>
      </c>
      <c r="N2402" s="10" t="s">
        <v>875</v>
      </c>
    </row>
    <row r="2403" spans="1:14" x14ac:dyDescent="0.2">
      <c r="A2403" s="2">
        <v>1217</v>
      </c>
      <c r="B2403" s="2" t="s">
        <v>1613</v>
      </c>
      <c r="C2403" s="2" t="s">
        <v>1614</v>
      </c>
      <c r="D2403" s="2" t="s">
        <v>123</v>
      </c>
      <c r="E2403" s="2" t="s">
        <v>1615</v>
      </c>
      <c r="F2403" s="2" t="s">
        <v>424</v>
      </c>
      <c r="G2403" s="2" t="s">
        <v>1616</v>
      </c>
      <c r="H2403" s="3" t="s">
        <v>8</v>
      </c>
      <c r="I2403" s="2" t="s">
        <v>319</v>
      </c>
      <c r="J2403" s="2" t="s">
        <v>44</v>
      </c>
      <c r="K2403" s="2" t="s">
        <v>44</v>
      </c>
      <c r="L2403" s="2" t="s">
        <v>45</v>
      </c>
      <c r="M2403" s="2">
        <v>1</v>
      </c>
      <c r="N2403" s="10" t="s">
        <v>875</v>
      </c>
    </row>
    <row r="2404" spans="1:14" x14ac:dyDescent="0.2">
      <c r="A2404" s="2">
        <v>1235</v>
      </c>
      <c r="B2404" s="2" t="s">
        <v>1609</v>
      </c>
      <c r="C2404" s="2" t="s">
        <v>1610</v>
      </c>
      <c r="D2404" s="2" t="s">
        <v>123</v>
      </c>
      <c r="E2404" s="2" t="s">
        <v>1611</v>
      </c>
      <c r="F2404" s="2" t="s">
        <v>325</v>
      </c>
      <c r="G2404" s="2" t="s">
        <v>1612</v>
      </c>
      <c r="H2404" s="3" t="s">
        <v>8</v>
      </c>
      <c r="I2404" s="2" t="s">
        <v>319</v>
      </c>
      <c r="J2404" s="2" t="s">
        <v>44</v>
      </c>
      <c r="K2404" s="2" t="s">
        <v>44</v>
      </c>
      <c r="L2404" s="2" t="s">
        <v>45</v>
      </c>
      <c r="M2404" s="2">
        <v>1</v>
      </c>
      <c r="N2404" s="10" t="s">
        <v>875</v>
      </c>
    </row>
    <row r="2405" spans="1:14" x14ac:dyDescent="0.2">
      <c r="A2405" s="2">
        <v>1247</v>
      </c>
      <c r="B2405" s="2" t="s">
        <v>1595</v>
      </c>
      <c r="C2405" s="2" t="s">
        <v>1596</v>
      </c>
      <c r="D2405" s="2" t="s">
        <v>48</v>
      </c>
      <c r="E2405" s="2" t="s">
        <v>1597</v>
      </c>
      <c r="F2405" s="2" t="s">
        <v>578</v>
      </c>
      <c r="G2405" s="2" t="s">
        <v>1598</v>
      </c>
      <c r="H2405" s="3" t="s">
        <v>8</v>
      </c>
      <c r="I2405" s="2" t="s">
        <v>367</v>
      </c>
      <c r="J2405" s="2" t="s">
        <v>44</v>
      </c>
      <c r="K2405" s="2" t="s">
        <v>44</v>
      </c>
      <c r="L2405" s="2" t="s">
        <v>45</v>
      </c>
      <c r="M2405" s="2">
        <v>1</v>
      </c>
      <c r="N2405" s="10" t="s">
        <v>875</v>
      </c>
    </row>
    <row r="2406" spans="1:14" x14ac:dyDescent="0.2">
      <c r="A2406" s="2">
        <v>1257</v>
      </c>
      <c r="B2406" s="2" t="s">
        <v>1590</v>
      </c>
      <c r="C2406" s="2" t="s">
        <v>1591</v>
      </c>
      <c r="D2406" s="2" t="s">
        <v>27</v>
      </c>
      <c r="E2406" s="2" t="s">
        <v>1592</v>
      </c>
      <c r="F2406" s="2" t="s">
        <v>1593</v>
      </c>
      <c r="G2406" s="2" t="s">
        <v>1594</v>
      </c>
      <c r="H2406" s="3" t="s">
        <v>8</v>
      </c>
      <c r="I2406" s="2" t="s">
        <v>71</v>
      </c>
      <c r="J2406" s="2" t="s">
        <v>44</v>
      </c>
      <c r="K2406" s="2" t="s">
        <v>44</v>
      </c>
      <c r="L2406" s="2" t="s">
        <v>45</v>
      </c>
      <c r="M2406" s="2">
        <v>1</v>
      </c>
      <c r="N2406" s="10" t="s">
        <v>875</v>
      </c>
    </row>
    <row r="2407" spans="1:14" x14ac:dyDescent="0.2">
      <c r="A2407" s="2">
        <v>1267</v>
      </c>
      <c r="B2407" s="2" t="s">
        <v>1580</v>
      </c>
      <c r="C2407" s="2" t="s">
        <v>1581</v>
      </c>
      <c r="D2407" s="2" t="s">
        <v>123</v>
      </c>
      <c r="E2407" s="2" t="s">
        <v>1582</v>
      </c>
      <c r="F2407" s="2" t="s">
        <v>1583</v>
      </c>
      <c r="G2407" s="2" t="s">
        <v>1584</v>
      </c>
      <c r="H2407" s="3" t="s">
        <v>8</v>
      </c>
      <c r="I2407" s="2" t="s">
        <v>713</v>
      </c>
      <c r="J2407" s="2" t="s">
        <v>44</v>
      </c>
      <c r="K2407" s="2" t="s">
        <v>44</v>
      </c>
      <c r="L2407" s="2" t="s">
        <v>45</v>
      </c>
      <c r="M2407" s="2">
        <v>1</v>
      </c>
      <c r="N2407" s="10" t="s">
        <v>875</v>
      </c>
    </row>
    <row r="2408" spans="1:14" x14ac:dyDescent="0.2">
      <c r="A2408" s="2">
        <v>1299</v>
      </c>
      <c r="B2408" s="2" t="s">
        <v>1554</v>
      </c>
      <c r="C2408" s="2" t="s">
        <v>1555</v>
      </c>
      <c r="D2408" s="2" t="s">
        <v>372</v>
      </c>
      <c r="E2408" s="2" t="s">
        <v>1556</v>
      </c>
      <c r="F2408" s="2" t="s">
        <v>374</v>
      </c>
      <c r="G2408" s="2" t="s">
        <v>1557</v>
      </c>
      <c r="H2408" s="3" t="s">
        <v>8</v>
      </c>
      <c r="I2408" s="2" t="s">
        <v>319</v>
      </c>
      <c r="J2408" s="2" t="s">
        <v>44</v>
      </c>
      <c r="K2408" s="2" t="s">
        <v>44</v>
      </c>
      <c r="L2408" s="2" t="s">
        <v>45</v>
      </c>
      <c r="M2408" s="2">
        <v>1</v>
      </c>
      <c r="N2408" s="10" t="s">
        <v>875</v>
      </c>
    </row>
    <row r="2409" spans="1:14" x14ac:dyDescent="0.2">
      <c r="A2409" s="2">
        <v>1313</v>
      </c>
      <c r="B2409" s="2" t="s">
        <v>1550</v>
      </c>
      <c r="C2409" s="2" t="s">
        <v>1551</v>
      </c>
      <c r="D2409" s="2" t="s">
        <v>48</v>
      </c>
      <c r="E2409" s="2" t="s">
        <v>1552</v>
      </c>
      <c r="F2409" s="2" t="s">
        <v>1479</v>
      </c>
      <c r="G2409" s="2" t="s">
        <v>1553</v>
      </c>
      <c r="H2409" s="3" t="s">
        <v>8</v>
      </c>
      <c r="I2409" s="2" t="s">
        <v>367</v>
      </c>
      <c r="J2409" s="2" t="s">
        <v>44</v>
      </c>
      <c r="K2409" s="2" t="s">
        <v>44</v>
      </c>
      <c r="L2409" s="2" t="s">
        <v>45</v>
      </c>
      <c r="M2409" s="2">
        <v>1</v>
      </c>
      <c r="N2409" s="10" t="s">
        <v>875</v>
      </c>
    </row>
    <row r="2410" spans="1:14" x14ac:dyDescent="0.2">
      <c r="A2410" s="2">
        <v>1321</v>
      </c>
      <c r="B2410" s="2" t="s">
        <v>1550</v>
      </c>
      <c r="C2410" s="2" t="s">
        <v>1551</v>
      </c>
      <c r="D2410" s="2" t="s">
        <v>48</v>
      </c>
      <c r="E2410" s="2" t="s">
        <v>1552</v>
      </c>
      <c r="F2410" s="2" t="s">
        <v>1479</v>
      </c>
      <c r="G2410" s="2" t="s">
        <v>1553</v>
      </c>
      <c r="H2410" s="3" t="s">
        <v>8</v>
      </c>
      <c r="I2410" s="2" t="s">
        <v>367</v>
      </c>
      <c r="J2410" s="2" t="s">
        <v>44</v>
      </c>
      <c r="K2410" s="2" t="s">
        <v>44</v>
      </c>
      <c r="L2410" s="2" t="s">
        <v>45</v>
      </c>
      <c r="M2410" s="2">
        <v>1</v>
      </c>
      <c r="N2410" s="10" t="s">
        <v>875</v>
      </c>
    </row>
    <row r="2411" spans="1:14" x14ac:dyDescent="0.2">
      <c r="A2411" s="2">
        <v>1341</v>
      </c>
      <c r="B2411" s="2" t="s">
        <v>1537</v>
      </c>
      <c r="C2411" s="2" t="s">
        <v>1538</v>
      </c>
      <c r="D2411" s="2" t="s">
        <v>27</v>
      </c>
      <c r="E2411" s="2" t="s">
        <v>1539</v>
      </c>
      <c r="F2411" s="2" t="s">
        <v>1540</v>
      </c>
      <c r="G2411" s="2" t="s">
        <v>1541</v>
      </c>
      <c r="H2411" s="3" t="s">
        <v>8</v>
      </c>
      <c r="I2411" s="2" t="s">
        <v>31</v>
      </c>
      <c r="J2411" s="2" t="s">
        <v>44</v>
      </c>
      <c r="K2411" s="2" t="s">
        <v>44</v>
      </c>
      <c r="L2411" s="2" t="s">
        <v>45</v>
      </c>
      <c r="M2411" s="2">
        <v>1</v>
      </c>
      <c r="N2411" s="10" t="s">
        <v>875</v>
      </c>
    </row>
    <row r="2412" spans="1:14" x14ac:dyDescent="0.2">
      <c r="A2412" s="2">
        <v>1346</v>
      </c>
      <c r="B2412" s="2" t="s">
        <v>1527</v>
      </c>
      <c r="C2412" s="2" t="s">
        <v>1528</v>
      </c>
      <c r="D2412" s="2" t="s">
        <v>48</v>
      </c>
      <c r="E2412" s="2" t="s">
        <v>1529</v>
      </c>
      <c r="F2412" s="2" t="s">
        <v>1530</v>
      </c>
      <c r="G2412" s="2" t="s">
        <v>1531</v>
      </c>
      <c r="H2412" s="3" t="s">
        <v>8</v>
      </c>
      <c r="I2412" s="2" t="s">
        <v>367</v>
      </c>
      <c r="J2412" s="2" t="s">
        <v>44</v>
      </c>
      <c r="K2412" s="2" t="s">
        <v>44</v>
      </c>
      <c r="L2412" s="2" t="s">
        <v>45</v>
      </c>
      <c r="M2412" s="2">
        <v>1</v>
      </c>
      <c r="N2412" s="10" t="s">
        <v>875</v>
      </c>
    </row>
    <row r="2413" spans="1:14" x14ac:dyDescent="0.2">
      <c r="A2413" s="2">
        <v>1356</v>
      </c>
      <c r="B2413" s="2" t="s">
        <v>544</v>
      </c>
      <c r="C2413" s="2" t="s">
        <v>545</v>
      </c>
      <c r="D2413" s="2" t="s">
        <v>27</v>
      </c>
      <c r="E2413" s="2" t="s">
        <v>546</v>
      </c>
      <c r="F2413" s="2" t="s">
        <v>27</v>
      </c>
      <c r="G2413" s="2" t="s">
        <v>547</v>
      </c>
      <c r="H2413" s="3" t="s">
        <v>8</v>
      </c>
      <c r="I2413" s="2" t="s">
        <v>31</v>
      </c>
      <c r="J2413" s="2" t="s">
        <v>44</v>
      </c>
      <c r="K2413" s="2" t="s">
        <v>44</v>
      </c>
      <c r="L2413" s="2" t="s">
        <v>45</v>
      </c>
      <c r="M2413" s="2">
        <v>1</v>
      </c>
      <c r="N2413" s="10" t="s">
        <v>875</v>
      </c>
    </row>
    <row r="2414" spans="1:14" x14ac:dyDescent="0.2">
      <c r="A2414" s="2">
        <v>1372</v>
      </c>
      <c r="B2414" s="2" t="s">
        <v>1519</v>
      </c>
      <c r="C2414" s="2" t="s">
        <v>1520</v>
      </c>
      <c r="D2414" s="2" t="s">
        <v>48</v>
      </c>
      <c r="E2414" s="2" t="s">
        <v>1521</v>
      </c>
      <c r="F2414" s="2" t="s">
        <v>1160</v>
      </c>
      <c r="G2414" s="2" t="s">
        <v>1522</v>
      </c>
      <c r="H2414" s="3" t="s">
        <v>8</v>
      </c>
      <c r="I2414" s="2" t="s">
        <v>319</v>
      </c>
      <c r="J2414" s="2" t="s">
        <v>44</v>
      </c>
      <c r="K2414" s="2" t="s">
        <v>44</v>
      </c>
      <c r="L2414" s="2" t="s">
        <v>45</v>
      </c>
      <c r="M2414" s="2">
        <v>1</v>
      </c>
      <c r="N2414" s="10" t="s">
        <v>875</v>
      </c>
    </row>
    <row r="2415" spans="1:14" x14ac:dyDescent="0.2">
      <c r="A2415" s="2">
        <v>1378</v>
      </c>
      <c r="B2415" s="2" t="s">
        <v>1515</v>
      </c>
      <c r="C2415" s="2" t="s">
        <v>1516</v>
      </c>
      <c r="D2415" s="2" t="s">
        <v>67</v>
      </c>
      <c r="E2415" s="2" t="s">
        <v>1517</v>
      </c>
      <c r="F2415" s="2" t="s">
        <v>69</v>
      </c>
      <c r="G2415" s="2" t="s">
        <v>1518</v>
      </c>
      <c r="H2415" s="3" t="s">
        <v>8</v>
      </c>
      <c r="I2415" s="2" t="s">
        <v>71</v>
      </c>
      <c r="J2415" s="2" t="s">
        <v>44</v>
      </c>
      <c r="K2415" s="2" t="s">
        <v>44</v>
      </c>
      <c r="L2415" s="2" t="s">
        <v>45</v>
      </c>
      <c r="M2415" s="2">
        <v>1</v>
      </c>
      <c r="N2415" s="10" t="s">
        <v>875</v>
      </c>
    </row>
    <row r="2416" spans="1:14" x14ac:dyDescent="0.2">
      <c r="A2416" s="2">
        <v>1384</v>
      </c>
      <c r="B2416" s="2" t="s">
        <v>1511</v>
      </c>
      <c r="C2416" s="2" t="s">
        <v>1512</v>
      </c>
      <c r="D2416" s="2" t="s">
        <v>315</v>
      </c>
      <c r="E2416" s="2" t="s">
        <v>1513</v>
      </c>
      <c r="F2416" s="2" t="s">
        <v>573</v>
      </c>
      <c r="G2416" s="2" t="s">
        <v>1514</v>
      </c>
      <c r="H2416" s="3" t="s">
        <v>8</v>
      </c>
      <c r="I2416" s="2" t="s">
        <v>319</v>
      </c>
      <c r="J2416" s="2" t="s">
        <v>44</v>
      </c>
      <c r="K2416" s="2" t="s">
        <v>44</v>
      </c>
      <c r="L2416" s="2" t="s">
        <v>45</v>
      </c>
      <c r="M2416" s="2">
        <v>1</v>
      </c>
      <c r="N2416" s="10" t="s">
        <v>875</v>
      </c>
    </row>
    <row r="2417" spans="1:14" x14ac:dyDescent="0.2">
      <c r="A2417" s="2">
        <v>1389</v>
      </c>
      <c r="B2417" s="2" t="s">
        <v>1507</v>
      </c>
      <c r="C2417" s="2" t="s">
        <v>1508</v>
      </c>
      <c r="D2417" s="2" t="s">
        <v>123</v>
      </c>
      <c r="E2417" s="2" t="s">
        <v>1509</v>
      </c>
      <c r="F2417" s="2" t="s">
        <v>325</v>
      </c>
      <c r="G2417" s="2" t="s">
        <v>1510</v>
      </c>
      <c r="H2417" s="3" t="s">
        <v>8</v>
      </c>
      <c r="I2417" s="2" t="s">
        <v>319</v>
      </c>
      <c r="J2417" s="2" t="s">
        <v>44</v>
      </c>
      <c r="K2417" s="2" t="s">
        <v>44</v>
      </c>
      <c r="L2417" s="2" t="s">
        <v>45</v>
      </c>
      <c r="M2417" s="2">
        <v>1</v>
      </c>
      <c r="N2417" s="10" t="s">
        <v>875</v>
      </c>
    </row>
    <row r="2418" spans="1:14" x14ac:dyDescent="0.2">
      <c r="A2418" s="2">
        <v>1402</v>
      </c>
      <c r="B2418" s="2" t="s">
        <v>537</v>
      </c>
      <c r="C2418" s="2" t="s">
        <v>538</v>
      </c>
      <c r="D2418" s="2" t="s">
        <v>123</v>
      </c>
      <c r="E2418" s="2" t="s">
        <v>539</v>
      </c>
      <c r="F2418" s="2" t="s">
        <v>424</v>
      </c>
      <c r="G2418" s="2" t="s">
        <v>540</v>
      </c>
      <c r="H2418" s="3" t="s">
        <v>8</v>
      </c>
      <c r="I2418" s="2" t="s">
        <v>319</v>
      </c>
      <c r="J2418" s="2" t="s">
        <v>44</v>
      </c>
      <c r="K2418" s="2" t="s">
        <v>44</v>
      </c>
      <c r="L2418" s="2" t="s">
        <v>45</v>
      </c>
      <c r="M2418" s="2">
        <v>1</v>
      </c>
      <c r="N2418" s="10" t="s">
        <v>875</v>
      </c>
    </row>
    <row r="2419" spans="1:14" x14ac:dyDescent="0.2">
      <c r="A2419" s="2">
        <v>1413</v>
      </c>
      <c r="B2419" s="2" t="s">
        <v>531</v>
      </c>
      <c r="C2419" s="2" t="s">
        <v>532</v>
      </c>
      <c r="D2419" s="2" t="s">
        <v>187</v>
      </c>
      <c r="E2419" s="2" t="s">
        <v>533</v>
      </c>
      <c r="F2419" s="2" t="s">
        <v>292</v>
      </c>
      <c r="G2419" s="2" t="s">
        <v>534</v>
      </c>
      <c r="H2419" s="3" t="s">
        <v>8</v>
      </c>
      <c r="I2419" s="2" t="s">
        <v>367</v>
      </c>
      <c r="J2419" s="2" t="s">
        <v>44</v>
      </c>
      <c r="K2419" s="2" t="s">
        <v>44</v>
      </c>
      <c r="L2419" s="2" t="s">
        <v>45</v>
      </c>
      <c r="M2419" s="2">
        <v>1</v>
      </c>
      <c r="N2419" s="2" t="s">
        <v>21</v>
      </c>
    </row>
    <row r="2420" spans="1:14" x14ac:dyDescent="0.2">
      <c r="A2420" s="2">
        <v>1431</v>
      </c>
      <c r="B2420" s="2" t="s">
        <v>1503</v>
      </c>
      <c r="C2420" s="2" t="s">
        <v>1504</v>
      </c>
      <c r="D2420" s="2" t="s">
        <v>123</v>
      </c>
      <c r="E2420" s="2" t="s">
        <v>1505</v>
      </c>
      <c r="F2420" s="2" t="s">
        <v>424</v>
      </c>
      <c r="G2420" s="2" t="s">
        <v>1506</v>
      </c>
      <c r="H2420" s="3" t="s">
        <v>8</v>
      </c>
      <c r="I2420" s="2" t="s">
        <v>319</v>
      </c>
      <c r="J2420" s="2" t="s">
        <v>44</v>
      </c>
      <c r="K2420" s="2" t="s">
        <v>44</v>
      </c>
      <c r="L2420" s="2" t="s">
        <v>45</v>
      </c>
      <c r="M2420" s="2">
        <v>1</v>
      </c>
      <c r="N2420" s="10" t="s">
        <v>875</v>
      </c>
    </row>
    <row r="2421" spans="1:14" x14ac:dyDescent="0.2">
      <c r="A2421" s="2">
        <v>1432</v>
      </c>
      <c r="B2421" s="2" t="s">
        <v>526</v>
      </c>
      <c r="C2421" s="2" t="s">
        <v>527</v>
      </c>
      <c r="D2421" s="2" t="s">
        <v>81</v>
      </c>
      <c r="E2421" s="2" t="s">
        <v>528</v>
      </c>
      <c r="F2421" s="2" t="s">
        <v>529</v>
      </c>
      <c r="G2421" s="2" t="s">
        <v>530</v>
      </c>
      <c r="H2421" s="3" t="s">
        <v>8</v>
      </c>
      <c r="I2421" s="2" t="s">
        <v>367</v>
      </c>
      <c r="J2421" s="2" t="s">
        <v>44</v>
      </c>
      <c r="K2421" s="2" t="s">
        <v>44</v>
      </c>
      <c r="L2421" s="2" t="s">
        <v>45</v>
      </c>
      <c r="M2421" s="2">
        <v>1</v>
      </c>
      <c r="N2421" s="9" t="s">
        <v>875</v>
      </c>
    </row>
    <row r="2422" spans="1:14" x14ac:dyDescent="0.2">
      <c r="A2422" s="2">
        <v>1437</v>
      </c>
      <c r="B2422" s="2" t="s">
        <v>1498</v>
      </c>
      <c r="C2422" s="2" t="s">
        <v>1499</v>
      </c>
      <c r="D2422" s="2" t="s">
        <v>123</v>
      </c>
      <c r="E2422" s="2" t="s">
        <v>1500</v>
      </c>
      <c r="F2422" s="2" t="s">
        <v>1417</v>
      </c>
      <c r="G2422" s="2" t="s">
        <v>1501</v>
      </c>
      <c r="H2422" s="3" t="s">
        <v>8</v>
      </c>
      <c r="I2422" s="2" t="s">
        <v>319</v>
      </c>
      <c r="J2422" s="2" t="s">
        <v>44</v>
      </c>
      <c r="K2422" s="2" t="s">
        <v>44</v>
      </c>
      <c r="L2422" s="2" t="s">
        <v>45</v>
      </c>
      <c r="M2422" s="2">
        <v>1</v>
      </c>
      <c r="N2422" s="10" t="s">
        <v>875</v>
      </c>
    </row>
    <row r="2423" spans="1:14" x14ac:dyDescent="0.2">
      <c r="A2423" s="2">
        <v>1453</v>
      </c>
      <c r="B2423" s="2" t="s">
        <v>522</v>
      </c>
      <c r="C2423" s="2" t="s">
        <v>523</v>
      </c>
      <c r="D2423" s="2" t="s">
        <v>123</v>
      </c>
      <c r="E2423" s="2" t="s">
        <v>524</v>
      </c>
      <c r="F2423" s="2" t="s">
        <v>325</v>
      </c>
      <c r="G2423" s="2" t="s">
        <v>525</v>
      </c>
      <c r="H2423" s="3" t="s">
        <v>8</v>
      </c>
      <c r="I2423" s="2" t="s">
        <v>319</v>
      </c>
      <c r="J2423" s="2" t="s">
        <v>44</v>
      </c>
      <c r="K2423" s="2" t="s">
        <v>44</v>
      </c>
      <c r="L2423" s="2" t="s">
        <v>45</v>
      </c>
      <c r="M2423" s="2">
        <v>1</v>
      </c>
      <c r="N2423" s="10" t="s">
        <v>875</v>
      </c>
    </row>
    <row r="2424" spans="1:14" x14ac:dyDescent="0.2">
      <c r="A2424" s="2">
        <v>1477</v>
      </c>
      <c r="B2424" s="2" t="s">
        <v>1481</v>
      </c>
      <c r="C2424" s="2" t="s">
        <v>1482</v>
      </c>
      <c r="D2424" s="2" t="s">
        <v>48</v>
      </c>
      <c r="E2424" s="2" t="s">
        <v>1483</v>
      </c>
      <c r="F2424" s="2" t="s">
        <v>1484</v>
      </c>
      <c r="G2424" s="2" t="s">
        <v>1485</v>
      </c>
      <c r="H2424" s="3" t="s">
        <v>8</v>
      </c>
      <c r="I2424" s="2" t="s">
        <v>367</v>
      </c>
      <c r="J2424" s="2" t="s">
        <v>44</v>
      </c>
      <c r="K2424" s="2" t="s">
        <v>44</v>
      </c>
      <c r="L2424" s="2" t="s">
        <v>45</v>
      </c>
      <c r="M2424" s="2">
        <v>2</v>
      </c>
      <c r="N2424" s="10" t="s">
        <v>875</v>
      </c>
    </row>
    <row r="2425" spans="1:14" x14ac:dyDescent="0.2">
      <c r="A2425" s="2">
        <v>1478</v>
      </c>
      <c r="B2425" s="2" t="s">
        <v>1476</v>
      </c>
      <c r="C2425" s="2" t="s">
        <v>1477</v>
      </c>
      <c r="D2425" s="2" t="s">
        <v>48</v>
      </c>
      <c r="E2425" s="2" t="s">
        <v>1478</v>
      </c>
      <c r="F2425" s="2" t="s">
        <v>1479</v>
      </c>
      <c r="G2425" s="2" t="s">
        <v>1480</v>
      </c>
      <c r="H2425" s="3" t="s">
        <v>8</v>
      </c>
      <c r="I2425" s="2" t="s">
        <v>367</v>
      </c>
      <c r="J2425" s="2" t="s">
        <v>44</v>
      </c>
      <c r="K2425" s="2" t="s">
        <v>44</v>
      </c>
      <c r="L2425" s="2" t="s">
        <v>45</v>
      </c>
      <c r="M2425" s="2">
        <v>1</v>
      </c>
      <c r="N2425" s="10" t="s">
        <v>875</v>
      </c>
    </row>
    <row r="2426" spans="1:14" x14ac:dyDescent="0.2">
      <c r="A2426" s="2">
        <v>1487</v>
      </c>
      <c r="B2426" s="2" t="s">
        <v>517</v>
      </c>
      <c r="C2426" s="2" t="s">
        <v>518</v>
      </c>
      <c r="D2426" s="2" t="s">
        <v>39</v>
      </c>
      <c r="E2426" s="2" t="s">
        <v>519</v>
      </c>
      <c r="F2426" s="2" t="s">
        <v>520</v>
      </c>
      <c r="G2426" s="2" t="s">
        <v>521</v>
      </c>
      <c r="H2426" s="3" t="s">
        <v>8</v>
      </c>
      <c r="I2426" s="2" t="s">
        <v>249</v>
      </c>
      <c r="J2426" s="2" t="s">
        <v>44</v>
      </c>
      <c r="K2426" s="2" t="s">
        <v>44</v>
      </c>
      <c r="L2426" s="2" t="s">
        <v>45</v>
      </c>
      <c r="M2426" s="2">
        <v>1</v>
      </c>
      <c r="N2426" s="2" t="s">
        <v>21</v>
      </c>
    </row>
    <row r="2427" spans="1:14" x14ac:dyDescent="0.2">
      <c r="A2427" s="2">
        <v>1490</v>
      </c>
      <c r="B2427" s="2" t="s">
        <v>1467</v>
      </c>
      <c r="C2427" s="2" t="s">
        <v>1468</v>
      </c>
      <c r="D2427" s="2" t="s">
        <v>48</v>
      </c>
      <c r="E2427" s="2" t="s">
        <v>1469</v>
      </c>
      <c r="F2427" s="2" t="s">
        <v>1470</v>
      </c>
      <c r="G2427" s="2" t="s">
        <v>1471</v>
      </c>
      <c r="H2427" s="3" t="s">
        <v>8</v>
      </c>
      <c r="I2427" s="2" t="s">
        <v>713</v>
      </c>
      <c r="J2427" s="2" t="s">
        <v>44</v>
      </c>
      <c r="K2427" s="2" t="s">
        <v>44</v>
      </c>
      <c r="L2427" s="2" t="s">
        <v>45</v>
      </c>
      <c r="M2427" s="2">
        <v>1</v>
      </c>
      <c r="N2427" s="10" t="s">
        <v>875</v>
      </c>
    </row>
    <row r="2428" spans="1:14" x14ac:dyDescent="0.2">
      <c r="A2428" s="2">
        <v>1502</v>
      </c>
      <c r="B2428" s="2" t="s">
        <v>510</v>
      </c>
      <c r="C2428" s="2" t="s">
        <v>511</v>
      </c>
      <c r="D2428" s="2" t="s">
        <v>48</v>
      </c>
      <c r="E2428" s="2" t="s">
        <v>503</v>
      </c>
      <c r="F2428" s="2" t="s">
        <v>132</v>
      </c>
      <c r="G2428" s="2" t="s">
        <v>512</v>
      </c>
      <c r="H2428" s="3" t="s">
        <v>8</v>
      </c>
      <c r="I2428" s="2" t="s">
        <v>85</v>
      </c>
      <c r="J2428" s="2" t="s">
        <v>44</v>
      </c>
      <c r="K2428" s="2" t="s">
        <v>44</v>
      </c>
      <c r="L2428" s="2" t="s">
        <v>45</v>
      </c>
      <c r="M2428" s="2">
        <v>1</v>
      </c>
      <c r="N2428" s="10" t="s">
        <v>875</v>
      </c>
    </row>
    <row r="2429" spans="1:14" x14ac:dyDescent="0.2">
      <c r="A2429" s="2">
        <v>1567</v>
      </c>
      <c r="B2429" s="2" t="s">
        <v>1446</v>
      </c>
      <c r="C2429" s="2" t="s">
        <v>1447</v>
      </c>
      <c r="D2429" s="2" t="s">
        <v>48</v>
      </c>
      <c r="E2429" s="2" t="s">
        <v>503</v>
      </c>
      <c r="F2429" s="2" t="s">
        <v>132</v>
      </c>
      <c r="G2429" s="2" t="s">
        <v>1448</v>
      </c>
      <c r="H2429" s="3" t="s">
        <v>8</v>
      </c>
      <c r="I2429" s="2" t="s">
        <v>85</v>
      </c>
      <c r="J2429" s="2" t="s">
        <v>44</v>
      </c>
      <c r="K2429" s="2" t="s">
        <v>44</v>
      </c>
      <c r="L2429" s="2" t="s">
        <v>45</v>
      </c>
      <c r="M2429" s="2">
        <v>1</v>
      </c>
      <c r="N2429" s="10" t="s">
        <v>875</v>
      </c>
    </row>
    <row r="2430" spans="1:14" x14ac:dyDescent="0.2">
      <c r="A2430" s="2">
        <v>1574</v>
      </c>
      <c r="B2430" s="2" t="s">
        <v>1440</v>
      </c>
      <c r="C2430" s="2" t="s">
        <v>1441</v>
      </c>
      <c r="D2430" s="2" t="s">
        <v>48</v>
      </c>
      <c r="E2430" s="2" t="s">
        <v>503</v>
      </c>
      <c r="F2430" s="2" t="s">
        <v>132</v>
      </c>
      <c r="G2430" s="2" t="s">
        <v>1442</v>
      </c>
      <c r="H2430" s="3" t="s">
        <v>8</v>
      </c>
      <c r="I2430" s="2" t="s">
        <v>85</v>
      </c>
      <c r="J2430" s="2" t="s">
        <v>44</v>
      </c>
      <c r="K2430" s="2" t="s">
        <v>44</v>
      </c>
      <c r="L2430" s="2" t="s">
        <v>45</v>
      </c>
      <c r="M2430" s="2">
        <v>2</v>
      </c>
      <c r="N2430" s="10" t="s">
        <v>875</v>
      </c>
    </row>
    <row r="2431" spans="1:14" x14ac:dyDescent="0.2">
      <c r="A2431" s="2">
        <v>1615</v>
      </c>
      <c r="B2431" s="2" t="s">
        <v>1410</v>
      </c>
      <c r="C2431" s="2" t="s">
        <v>1411</v>
      </c>
      <c r="D2431" s="2" t="s">
        <v>27</v>
      </c>
      <c r="E2431" s="2" t="s">
        <v>1412</v>
      </c>
      <c r="F2431" s="2" t="s">
        <v>1026</v>
      </c>
      <c r="G2431" s="2" t="s">
        <v>1413</v>
      </c>
      <c r="H2431" s="3" t="s">
        <v>8</v>
      </c>
      <c r="I2431" s="2" t="s">
        <v>71</v>
      </c>
      <c r="J2431" s="2" t="s">
        <v>44</v>
      </c>
      <c r="K2431" s="2" t="s">
        <v>44</v>
      </c>
      <c r="L2431" s="2" t="s">
        <v>45</v>
      </c>
      <c r="M2431" s="2">
        <v>1</v>
      </c>
      <c r="N2431" s="10" t="s">
        <v>875</v>
      </c>
    </row>
    <row r="2432" spans="1:14" x14ac:dyDescent="0.2">
      <c r="A2432" s="2">
        <v>1623</v>
      </c>
      <c r="B2432" s="2" t="s">
        <v>1414</v>
      </c>
      <c r="C2432" s="2" t="s">
        <v>1415</v>
      </c>
      <c r="D2432" s="2" t="s">
        <v>123</v>
      </c>
      <c r="E2432" s="2" t="s">
        <v>1416</v>
      </c>
      <c r="F2432" s="2" t="s">
        <v>1417</v>
      </c>
      <c r="G2432" s="2" t="s">
        <v>1418</v>
      </c>
      <c r="H2432" s="3" t="s">
        <v>8</v>
      </c>
      <c r="I2432" s="2" t="s">
        <v>319</v>
      </c>
      <c r="J2432" s="2" t="s">
        <v>44</v>
      </c>
      <c r="K2432" s="2" t="s">
        <v>44</v>
      </c>
      <c r="L2432" s="2" t="s">
        <v>45</v>
      </c>
      <c r="M2432" s="2">
        <v>1</v>
      </c>
      <c r="N2432" s="10" t="s">
        <v>875</v>
      </c>
    </row>
    <row r="2433" spans="1:14" x14ac:dyDescent="0.2">
      <c r="A2433" s="2">
        <v>1630</v>
      </c>
      <c r="B2433" s="2" t="s">
        <v>1402</v>
      </c>
      <c r="C2433" s="2" t="s">
        <v>1403</v>
      </c>
      <c r="D2433" s="2" t="s">
        <v>48</v>
      </c>
      <c r="E2433" s="2" t="s">
        <v>1404</v>
      </c>
      <c r="F2433" s="2" t="s">
        <v>132</v>
      </c>
      <c r="G2433" s="2" t="s">
        <v>1405</v>
      </c>
      <c r="H2433" s="3" t="s">
        <v>8</v>
      </c>
      <c r="I2433" s="2" t="s">
        <v>85</v>
      </c>
      <c r="J2433" s="2" t="s">
        <v>44</v>
      </c>
      <c r="K2433" s="2" t="s">
        <v>44</v>
      </c>
      <c r="L2433" s="2" t="s">
        <v>45</v>
      </c>
      <c r="M2433" s="2">
        <v>1</v>
      </c>
      <c r="N2433" s="10" t="s">
        <v>875</v>
      </c>
    </row>
    <row r="2434" spans="1:14" x14ac:dyDescent="0.2">
      <c r="A2434" s="2">
        <v>1634</v>
      </c>
      <c r="B2434" s="2" t="s">
        <v>496</v>
      </c>
      <c r="C2434" s="2" t="s">
        <v>497</v>
      </c>
      <c r="D2434" s="2" t="s">
        <v>27</v>
      </c>
      <c r="E2434" s="2" t="s">
        <v>498</v>
      </c>
      <c r="F2434" s="2" t="s">
        <v>499</v>
      </c>
      <c r="G2434" s="2" t="s">
        <v>500</v>
      </c>
      <c r="H2434" s="3" t="s">
        <v>8</v>
      </c>
      <c r="I2434" s="2" t="s">
        <v>71</v>
      </c>
      <c r="J2434" s="2" t="s">
        <v>44</v>
      </c>
      <c r="K2434" s="2" t="s">
        <v>44</v>
      </c>
      <c r="L2434" s="2" t="s">
        <v>45</v>
      </c>
      <c r="M2434" s="2">
        <v>1</v>
      </c>
      <c r="N2434" s="10" t="s">
        <v>875</v>
      </c>
    </row>
    <row r="2435" spans="1:14" x14ac:dyDescent="0.2">
      <c r="A2435" s="2">
        <v>1639</v>
      </c>
      <c r="B2435" s="2" t="s">
        <v>1398</v>
      </c>
      <c r="C2435" s="2" t="s">
        <v>1399</v>
      </c>
      <c r="D2435" s="2" t="s">
        <v>48</v>
      </c>
      <c r="E2435" s="2" t="s">
        <v>1400</v>
      </c>
      <c r="F2435" s="2" t="s">
        <v>692</v>
      </c>
      <c r="G2435" s="2" t="s">
        <v>1401</v>
      </c>
      <c r="H2435" s="3" t="s">
        <v>8</v>
      </c>
      <c r="I2435" s="2" t="s">
        <v>85</v>
      </c>
      <c r="J2435" s="2" t="s">
        <v>44</v>
      </c>
      <c r="K2435" s="2" t="s">
        <v>44</v>
      </c>
      <c r="L2435" s="2" t="s">
        <v>45</v>
      </c>
      <c r="M2435" s="2">
        <v>1</v>
      </c>
      <c r="N2435" s="10" t="s">
        <v>875</v>
      </c>
    </row>
    <row r="2436" spans="1:14" x14ac:dyDescent="0.2">
      <c r="A2436" s="2">
        <v>1643</v>
      </c>
      <c r="B2436" s="2" t="s">
        <v>492</v>
      </c>
      <c r="C2436" s="2" t="s">
        <v>493</v>
      </c>
      <c r="D2436" s="2" t="s">
        <v>27</v>
      </c>
      <c r="E2436" s="2" t="s">
        <v>494</v>
      </c>
      <c r="F2436" s="2" t="s">
        <v>112</v>
      </c>
      <c r="G2436" s="2" t="s">
        <v>495</v>
      </c>
      <c r="H2436" s="3" t="s">
        <v>8</v>
      </c>
      <c r="I2436" s="2" t="s">
        <v>71</v>
      </c>
      <c r="J2436" s="2" t="s">
        <v>44</v>
      </c>
      <c r="K2436" s="2" t="s">
        <v>44</v>
      </c>
      <c r="L2436" s="2" t="s">
        <v>45</v>
      </c>
      <c r="M2436" s="2">
        <v>1</v>
      </c>
      <c r="N2436" s="10" t="s">
        <v>875</v>
      </c>
    </row>
    <row r="2437" spans="1:14" x14ac:dyDescent="0.2">
      <c r="A2437" s="2">
        <v>1658</v>
      </c>
      <c r="B2437" s="2" t="s">
        <v>1389</v>
      </c>
      <c r="C2437" s="2" t="s">
        <v>1390</v>
      </c>
      <c r="D2437" s="2" t="s">
        <v>48</v>
      </c>
      <c r="E2437" s="2" t="s">
        <v>1391</v>
      </c>
      <c r="F2437" s="2" t="s">
        <v>132</v>
      </c>
      <c r="G2437" s="2" t="s">
        <v>1392</v>
      </c>
      <c r="H2437" s="3" t="s">
        <v>8</v>
      </c>
      <c r="I2437" s="2" t="s">
        <v>85</v>
      </c>
      <c r="J2437" s="2" t="s">
        <v>44</v>
      </c>
      <c r="K2437" s="2" t="s">
        <v>44</v>
      </c>
      <c r="L2437" s="2" t="s">
        <v>45</v>
      </c>
      <c r="M2437" s="2">
        <v>1</v>
      </c>
      <c r="N2437" s="10" t="s">
        <v>875</v>
      </c>
    </row>
    <row r="2438" spans="1:14" x14ac:dyDescent="0.2">
      <c r="A2438" s="2">
        <v>1667</v>
      </c>
      <c r="B2438" s="2" t="s">
        <v>1385</v>
      </c>
      <c r="C2438" s="2" t="s">
        <v>1386</v>
      </c>
      <c r="D2438" s="2" t="s">
        <v>48</v>
      </c>
      <c r="E2438" s="2" t="s">
        <v>1387</v>
      </c>
      <c r="F2438" s="2" t="s">
        <v>100</v>
      </c>
      <c r="G2438" s="2" t="s">
        <v>1388</v>
      </c>
      <c r="H2438" s="3" t="s">
        <v>8</v>
      </c>
      <c r="I2438" s="2" t="s">
        <v>85</v>
      </c>
      <c r="J2438" s="2" t="s">
        <v>44</v>
      </c>
      <c r="K2438" s="2" t="s">
        <v>44</v>
      </c>
      <c r="L2438" s="2" t="s">
        <v>45</v>
      </c>
      <c r="M2438" s="2">
        <v>1</v>
      </c>
      <c r="N2438" s="10" t="s">
        <v>875</v>
      </c>
    </row>
    <row r="2439" spans="1:14" x14ac:dyDescent="0.2">
      <c r="A2439" s="2">
        <v>1678</v>
      </c>
      <c r="B2439" s="2" t="s">
        <v>488</v>
      </c>
      <c r="C2439" s="2" t="s">
        <v>489</v>
      </c>
      <c r="D2439" s="2" t="s">
        <v>27</v>
      </c>
      <c r="E2439" s="2" t="s">
        <v>490</v>
      </c>
      <c r="F2439" s="2" t="s">
        <v>112</v>
      </c>
      <c r="G2439" s="2" t="s">
        <v>491</v>
      </c>
      <c r="H2439" s="3" t="s">
        <v>8</v>
      </c>
      <c r="I2439" s="2" t="s">
        <v>71</v>
      </c>
      <c r="J2439" s="2" t="s">
        <v>44</v>
      </c>
      <c r="K2439" s="2" t="s">
        <v>44</v>
      </c>
      <c r="L2439" s="2" t="s">
        <v>45</v>
      </c>
      <c r="M2439" s="2">
        <v>1</v>
      </c>
      <c r="N2439" s="10" t="s">
        <v>875</v>
      </c>
    </row>
    <row r="2440" spans="1:14" x14ac:dyDescent="0.2">
      <c r="A2440" s="2">
        <v>1685</v>
      </c>
      <c r="B2440" s="2" t="s">
        <v>1381</v>
      </c>
      <c r="C2440" s="2" t="s">
        <v>1382</v>
      </c>
      <c r="D2440" s="2" t="s">
        <v>48</v>
      </c>
      <c r="E2440" s="2" t="s">
        <v>1383</v>
      </c>
      <c r="F2440" s="2" t="s">
        <v>621</v>
      </c>
      <c r="G2440" s="2" t="s">
        <v>1384</v>
      </c>
      <c r="H2440" s="3" t="s">
        <v>8</v>
      </c>
      <c r="I2440" s="2" t="s">
        <v>85</v>
      </c>
      <c r="J2440" s="2" t="s">
        <v>44</v>
      </c>
      <c r="K2440" s="2" t="s">
        <v>44</v>
      </c>
      <c r="L2440" s="2" t="s">
        <v>45</v>
      </c>
      <c r="M2440" s="2">
        <v>1</v>
      </c>
      <c r="N2440" s="10" t="s">
        <v>875</v>
      </c>
    </row>
    <row r="2441" spans="1:14" x14ac:dyDescent="0.2">
      <c r="A2441" s="2">
        <v>1693</v>
      </c>
      <c r="B2441" s="2" t="s">
        <v>481</v>
      </c>
      <c r="C2441" s="2" t="s">
        <v>482</v>
      </c>
      <c r="D2441" s="2" t="s">
        <v>67</v>
      </c>
      <c r="E2441" s="2" t="s">
        <v>483</v>
      </c>
      <c r="F2441" s="2" t="s">
        <v>484</v>
      </c>
      <c r="G2441" s="2" t="s">
        <v>485</v>
      </c>
      <c r="H2441" s="3" t="s">
        <v>8</v>
      </c>
      <c r="I2441" s="2" t="s">
        <v>71</v>
      </c>
      <c r="J2441" s="2" t="s">
        <v>44</v>
      </c>
      <c r="K2441" s="2" t="s">
        <v>44</v>
      </c>
      <c r="L2441" s="2" t="s">
        <v>45</v>
      </c>
      <c r="M2441" s="2">
        <v>1</v>
      </c>
      <c r="N2441" s="10" t="s">
        <v>875</v>
      </c>
    </row>
    <row r="2442" spans="1:14" x14ac:dyDescent="0.2">
      <c r="A2442" s="2">
        <v>1702</v>
      </c>
      <c r="B2442" s="2" t="s">
        <v>1369</v>
      </c>
      <c r="C2442" s="2" t="s">
        <v>1370</v>
      </c>
      <c r="D2442" s="2" t="s">
        <v>123</v>
      </c>
      <c r="E2442" s="2" t="s">
        <v>1371</v>
      </c>
      <c r="F2442" s="2" t="s">
        <v>325</v>
      </c>
      <c r="G2442" s="2" t="s">
        <v>1372</v>
      </c>
      <c r="H2442" s="3" t="s">
        <v>8</v>
      </c>
      <c r="I2442" s="2" t="s">
        <v>319</v>
      </c>
      <c r="J2442" s="2" t="s">
        <v>44</v>
      </c>
      <c r="K2442" s="2" t="s">
        <v>44</v>
      </c>
      <c r="L2442" s="2" t="s">
        <v>45</v>
      </c>
      <c r="M2442" s="2">
        <v>1</v>
      </c>
      <c r="N2442" s="10" t="s">
        <v>875</v>
      </c>
    </row>
    <row r="2443" spans="1:14" x14ac:dyDescent="0.2">
      <c r="A2443" s="2">
        <v>1705</v>
      </c>
      <c r="B2443" s="2" t="s">
        <v>434</v>
      </c>
      <c r="C2443" s="2" t="s">
        <v>435</v>
      </c>
      <c r="D2443" s="2" t="s">
        <v>81</v>
      </c>
      <c r="E2443" s="2" t="s">
        <v>436</v>
      </c>
      <c r="F2443" s="2" t="s">
        <v>424</v>
      </c>
      <c r="G2443" s="2" t="s">
        <v>437</v>
      </c>
      <c r="H2443" s="3" t="s">
        <v>8</v>
      </c>
      <c r="I2443" s="2" t="s">
        <v>319</v>
      </c>
      <c r="J2443" s="2" t="s">
        <v>44</v>
      </c>
      <c r="K2443" s="2" t="s">
        <v>44</v>
      </c>
      <c r="L2443" s="2" t="s">
        <v>45</v>
      </c>
      <c r="M2443" s="2">
        <v>1</v>
      </c>
      <c r="N2443" s="9" t="s">
        <v>875</v>
      </c>
    </row>
    <row r="2444" spans="1:14" x14ac:dyDescent="0.2">
      <c r="A2444" s="2">
        <v>1768</v>
      </c>
      <c r="B2444" s="2" t="s">
        <v>426</v>
      </c>
      <c r="C2444" s="2" t="s">
        <v>427</v>
      </c>
      <c r="D2444" s="2" t="s">
        <v>48</v>
      </c>
      <c r="E2444" s="2" t="s">
        <v>428</v>
      </c>
      <c r="F2444" s="2" t="s">
        <v>429</v>
      </c>
      <c r="G2444" s="2" t="s">
        <v>430</v>
      </c>
      <c r="H2444" s="3" t="s">
        <v>8</v>
      </c>
      <c r="I2444" s="2" t="s">
        <v>85</v>
      </c>
      <c r="J2444" s="2" t="s">
        <v>44</v>
      </c>
      <c r="K2444" s="2" t="s">
        <v>44</v>
      </c>
      <c r="L2444" s="2" t="s">
        <v>45</v>
      </c>
      <c r="M2444" s="2">
        <v>1</v>
      </c>
      <c r="N2444" s="10" t="s">
        <v>875</v>
      </c>
    </row>
    <row r="2445" spans="1:14" x14ac:dyDescent="0.2">
      <c r="A2445" s="2">
        <v>1785</v>
      </c>
      <c r="B2445" s="2" t="s">
        <v>1354</v>
      </c>
      <c r="C2445" s="2" t="s">
        <v>1355</v>
      </c>
      <c r="D2445" s="2" t="s">
        <v>48</v>
      </c>
      <c r="E2445" s="2" t="s">
        <v>1356</v>
      </c>
      <c r="F2445" s="2" t="s">
        <v>924</v>
      </c>
      <c r="G2445" s="2" t="s">
        <v>1357</v>
      </c>
      <c r="H2445" s="3" t="s">
        <v>8</v>
      </c>
      <c r="I2445" s="2" t="s">
        <v>85</v>
      </c>
      <c r="J2445" s="2" t="s">
        <v>44</v>
      </c>
      <c r="K2445" s="2" t="s">
        <v>44</v>
      </c>
      <c r="L2445" s="2" t="s">
        <v>45</v>
      </c>
      <c r="M2445" s="2">
        <v>1</v>
      </c>
      <c r="N2445" s="10" t="s">
        <v>875</v>
      </c>
    </row>
    <row r="2446" spans="1:14" x14ac:dyDescent="0.2">
      <c r="A2446" s="2">
        <v>1792</v>
      </c>
      <c r="B2446" s="2" t="s">
        <v>1350</v>
      </c>
      <c r="C2446" s="2" t="s">
        <v>1351</v>
      </c>
      <c r="D2446" s="2" t="s">
        <v>48</v>
      </c>
      <c r="E2446" s="2" t="s">
        <v>1352</v>
      </c>
      <c r="F2446" s="2" t="s">
        <v>1114</v>
      </c>
      <c r="G2446" s="2" t="s">
        <v>1353</v>
      </c>
      <c r="H2446" s="3" t="s">
        <v>8</v>
      </c>
      <c r="I2446" s="2" t="s">
        <v>85</v>
      </c>
      <c r="J2446" s="2" t="s">
        <v>44</v>
      </c>
      <c r="K2446" s="2" t="s">
        <v>44</v>
      </c>
      <c r="L2446" s="2" t="s">
        <v>45</v>
      </c>
      <c r="M2446" s="2">
        <v>1</v>
      </c>
      <c r="N2446" s="10" t="s">
        <v>875</v>
      </c>
    </row>
    <row r="2447" spans="1:14" x14ac:dyDescent="0.2">
      <c r="A2447" s="2">
        <v>1796</v>
      </c>
      <c r="B2447" s="2" t="s">
        <v>1346</v>
      </c>
      <c r="C2447" s="2" t="s">
        <v>1347</v>
      </c>
      <c r="D2447" s="2" t="s">
        <v>48</v>
      </c>
      <c r="E2447" s="2" t="s">
        <v>1348</v>
      </c>
      <c r="F2447" s="2" t="s">
        <v>924</v>
      </c>
      <c r="G2447" s="2" t="s">
        <v>1349</v>
      </c>
      <c r="H2447" s="3" t="s">
        <v>8</v>
      </c>
      <c r="I2447" s="2" t="s">
        <v>85</v>
      </c>
      <c r="J2447" s="2" t="s">
        <v>44</v>
      </c>
      <c r="K2447" s="2" t="s">
        <v>44</v>
      </c>
      <c r="L2447" s="2" t="s">
        <v>45</v>
      </c>
      <c r="M2447" s="2">
        <v>1</v>
      </c>
      <c r="N2447" s="10" t="s">
        <v>875</v>
      </c>
    </row>
    <row r="2448" spans="1:14" x14ac:dyDescent="0.2">
      <c r="A2448" s="2">
        <v>1798</v>
      </c>
      <c r="B2448" s="2" t="s">
        <v>1340</v>
      </c>
      <c r="C2448" s="2" t="s">
        <v>1341</v>
      </c>
      <c r="D2448" s="2" t="s">
        <v>48</v>
      </c>
      <c r="E2448" s="2" t="s">
        <v>1342</v>
      </c>
      <c r="F2448" s="2" t="s">
        <v>924</v>
      </c>
      <c r="G2448" s="2" t="s">
        <v>1343</v>
      </c>
      <c r="H2448" s="3" t="s">
        <v>8</v>
      </c>
      <c r="I2448" s="2" t="s">
        <v>85</v>
      </c>
      <c r="J2448" s="2" t="s">
        <v>44</v>
      </c>
      <c r="K2448" s="2" t="s">
        <v>44</v>
      </c>
      <c r="L2448" s="2" t="s">
        <v>45</v>
      </c>
      <c r="M2448" s="2">
        <v>1</v>
      </c>
      <c r="N2448" s="10" t="s">
        <v>875</v>
      </c>
    </row>
    <row r="2449" spans="1:14" x14ac:dyDescent="0.2">
      <c r="A2449" s="2">
        <v>1803</v>
      </c>
      <c r="B2449" s="2" t="s">
        <v>1336</v>
      </c>
      <c r="C2449" s="2" t="s">
        <v>1337</v>
      </c>
      <c r="D2449" s="2" t="s">
        <v>123</v>
      </c>
      <c r="E2449" s="2" t="s">
        <v>1338</v>
      </c>
      <c r="F2449" s="2" t="s">
        <v>607</v>
      </c>
      <c r="G2449" s="2" t="s">
        <v>1339</v>
      </c>
      <c r="H2449" s="3" t="s">
        <v>8</v>
      </c>
      <c r="I2449" s="2" t="s">
        <v>319</v>
      </c>
      <c r="J2449" s="2" t="s">
        <v>44</v>
      </c>
      <c r="K2449" s="2" t="s">
        <v>44</v>
      </c>
      <c r="L2449" s="2" t="s">
        <v>45</v>
      </c>
      <c r="M2449" s="2">
        <v>1</v>
      </c>
      <c r="N2449" s="10" t="s">
        <v>875</v>
      </c>
    </row>
    <row r="2450" spans="1:14" x14ac:dyDescent="0.2">
      <c r="A2450" s="2">
        <v>1810</v>
      </c>
      <c r="B2450" s="2" t="s">
        <v>421</v>
      </c>
      <c r="C2450" s="2" t="s">
        <v>422</v>
      </c>
      <c r="D2450" s="2" t="s">
        <v>123</v>
      </c>
      <c r="E2450" s="2" t="s">
        <v>423</v>
      </c>
      <c r="F2450" s="2" t="s">
        <v>424</v>
      </c>
      <c r="G2450" s="2" t="s">
        <v>425</v>
      </c>
      <c r="H2450" s="3" t="s">
        <v>8</v>
      </c>
      <c r="I2450" s="2" t="s">
        <v>319</v>
      </c>
      <c r="J2450" s="2" t="s">
        <v>44</v>
      </c>
      <c r="K2450" s="2" t="s">
        <v>44</v>
      </c>
      <c r="L2450" s="2" t="s">
        <v>45</v>
      </c>
      <c r="M2450" s="2">
        <v>1</v>
      </c>
      <c r="N2450" s="10" t="s">
        <v>875</v>
      </c>
    </row>
    <row r="2451" spans="1:14" x14ac:dyDescent="0.2">
      <c r="A2451" s="2">
        <v>1818</v>
      </c>
      <c r="B2451" s="2" t="s">
        <v>414</v>
      </c>
      <c r="C2451" s="2" t="s">
        <v>415</v>
      </c>
      <c r="D2451" s="2" t="s">
        <v>123</v>
      </c>
      <c r="E2451" s="2" t="s">
        <v>416</v>
      </c>
      <c r="F2451" s="2" t="s">
        <v>325</v>
      </c>
      <c r="G2451" s="2" t="s">
        <v>417</v>
      </c>
      <c r="H2451" s="3" t="s">
        <v>8</v>
      </c>
      <c r="I2451" s="2" t="s">
        <v>319</v>
      </c>
      <c r="J2451" s="2" t="s">
        <v>44</v>
      </c>
      <c r="K2451" s="2" t="s">
        <v>44</v>
      </c>
      <c r="L2451" s="2" t="s">
        <v>45</v>
      </c>
      <c r="M2451" s="2">
        <v>1</v>
      </c>
      <c r="N2451" s="10" t="s">
        <v>875</v>
      </c>
    </row>
    <row r="2452" spans="1:14" x14ac:dyDescent="0.2">
      <c r="A2452" s="2">
        <v>1829</v>
      </c>
      <c r="B2452" s="2" t="s">
        <v>1328</v>
      </c>
      <c r="C2452" s="2" t="s">
        <v>1329</v>
      </c>
      <c r="D2452" s="2" t="s">
        <v>123</v>
      </c>
      <c r="E2452" s="2" t="s">
        <v>1330</v>
      </c>
      <c r="F2452" s="2" t="s">
        <v>325</v>
      </c>
      <c r="G2452" s="2" t="s">
        <v>1331</v>
      </c>
      <c r="H2452" s="3" t="s">
        <v>8</v>
      </c>
      <c r="I2452" s="2" t="s">
        <v>319</v>
      </c>
      <c r="J2452" s="2" t="s">
        <v>44</v>
      </c>
      <c r="K2452" s="2" t="s">
        <v>44</v>
      </c>
      <c r="L2452" s="2" t="s">
        <v>45</v>
      </c>
      <c r="M2452" s="2">
        <v>1</v>
      </c>
      <c r="N2452" s="10" t="s">
        <v>875</v>
      </c>
    </row>
    <row r="2453" spans="1:14" x14ac:dyDescent="0.2">
      <c r="A2453" s="2">
        <v>1842</v>
      </c>
      <c r="B2453" s="2" t="s">
        <v>410</v>
      </c>
      <c r="C2453" s="2" t="s">
        <v>411</v>
      </c>
      <c r="D2453" s="2" t="s">
        <v>123</v>
      </c>
      <c r="E2453" s="2" t="s">
        <v>412</v>
      </c>
      <c r="F2453" s="2" t="s">
        <v>325</v>
      </c>
      <c r="G2453" s="2" t="s">
        <v>413</v>
      </c>
      <c r="H2453" s="3" t="s">
        <v>8</v>
      </c>
      <c r="I2453" s="2" t="s">
        <v>319</v>
      </c>
      <c r="J2453" s="2" t="s">
        <v>44</v>
      </c>
      <c r="K2453" s="2" t="s">
        <v>44</v>
      </c>
      <c r="L2453" s="2" t="s">
        <v>45</v>
      </c>
      <c r="M2453" s="2">
        <v>2</v>
      </c>
      <c r="N2453" s="10" t="s">
        <v>875</v>
      </c>
    </row>
    <row r="2454" spans="1:14" x14ac:dyDescent="0.2">
      <c r="A2454" s="2">
        <v>1856</v>
      </c>
      <c r="B2454" s="2" t="s">
        <v>1324</v>
      </c>
      <c r="C2454" s="2" t="s">
        <v>1325</v>
      </c>
      <c r="D2454" s="2" t="s">
        <v>123</v>
      </c>
      <c r="E2454" s="2" t="s">
        <v>1326</v>
      </c>
      <c r="F2454" s="2" t="s">
        <v>325</v>
      </c>
      <c r="G2454" s="2" t="s">
        <v>1327</v>
      </c>
      <c r="H2454" s="3" t="s">
        <v>8</v>
      </c>
      <c r="I2454" s="2" t="s">
        <v>319</v>
      </c>
      <c r="J2454" s="2" t="s">
        <v>44</v>
      </c>
      <c r="K2454" s="2" t="s">
        <v>44</v>
      </c>
      <c r="L2454" s="2" t="s">
        <v>45</v>
      </c>
      <c r="M2454" s="2">
        <v>1</v>
      </c>
      <c r="N2454" s="10" t="s">
        <v>875</v>
      </c>
    </row>
    <row r="2455" spans="1:14" x14ac:dyDescent="0.2">
      <c r="A2455" s="2">
        <v>1862</v>
      </c>
      <c r="B2455" s="2" t="s">
        <v>1320</v>
      </c>
      <c r="C2455" s="2" t="s">
        <v>1321</v>
      </c>
      <c r="D2455" s="2" t="s">
        <v>123</v>
      </c>
      <c r="E2455" s="2" t="s">
        <v>1322</v>
      </c>
      <c r="F2455" s="2" t="s">
        <v>325</v>
      </c>
      <c r="G2455" s="2" t="s">
        <v>1323</v>
      </c>
      <c r="H2455" s="3" t="s">
        <v>8</v>
      </c>
      <c r="I2455" s="2" t="s">
        <v>319</v>
      </c>
      <c r="J2455" s="2" t="s">
        <v>44</v>
      </c>
      <c r="K2455" s="2" t="s">
        <v>44</v>
      </c>
      <c r="L2455" s="2" t="s">
        <v>45</v>
      </c>
      <c r="M2455" s="2">
        <v>1</v>
      </c>
      <c r="N2455" s="10" t="s">
        <v>875</v>
      </c>
    </row>
    <row r="2456" spans="1:14" x14ac:dyDescent="0.2">
      <c r="A2456" s="2">
        <v>1869</v>
      </c>
      <c r="B2456" s="2" t="s">
        <v>404</v>
      </c>
      <c r="C2456" s="2" t="s">
        <v>405</v>
      </c>
      <c r="D2456" s="2" t="s">
        <v>315</v>
      </c>
      <c r="E2456" s="2" t="s">
        <v>406</v>
      </c>
      <c r="F2456" s="2" t="s">
        <v>407</v>
      </c>
      <c r="G2456" s="2" t="s">
        <v>408</v>
      </c>
      <c r="H2456" s="3" t="s">
        <v>8</v>
      </c>
      <c r="I2456" s="2" t="s">
        <v>319</v>
      </c>
      <c r="J2456" s="2" t="s">
        <v>44</v>
      </c>
      <c r="K2456" s="2" t="s">
        <v>44</v>
      </c>
      <c r="L2456" s="2" t="s">
        <v>45</v>
      </c>
      <c r="M2456" s="2">
        <v>1</v>
      </c>
      <c r="N2456" s="10" t="s">
        <v>875</v>
      </c>
    </row>
    <row r="2457" spans="1:14" x14ac:dyDescent="0.2">
      <c r="A2457" s="2">
        <v>1893</v>
      </c>
      <c r="B2457" s="2" t="s">
        <v>1310</v>
      </c>
      <c r="C2457" s="2" t="s">
        <v>1311</v>
      </c>
      <c r="D2457" s="2" t="s">
        <v>123</v>
      </c>
      <c r="E2457" s="2" t="s">
        <v>1312</v>
      </c>
      <c r="F2457" s="2" t="s">
        <v>424</v>
      </c>
      <c r="G2457" s="2" t="s">
        <v>1313</v>
      </c>
      <c r="H2457" s="3" t="s">
        <v>8</v>
      </c>
      <c r="I2457" s="2" t="s">
        <v>319</v>
      </c>
      <c r="J2457" s="2" t="s">
        <v>44</v>
      </c>
      <c r="K2457" s="2" t="s">
        <v>44</v>
      </c>
      <c r="L2457" s="2" t="s">
        <v>45</v>
      </c>
      <c r="M2457" s="2">
        <v>1</v>
      </c>
      <c r="N2457" s="10" t="s">
        <v>875</v>
      </c>
    </row>
    <row r="2458" spans="1:14" x14ac:dyDescent="0.2">
      <c r="A2458" s="2">
        <v>1897</v>
      </c>
      <c r="B2458" s="2" t="s">
        <v>1305</v>
      </c>
      <c r="C2458" s="2" t="s">
        <v>1306</v>
      </c>
      <c r="D2458" s="2" t="s">
        <v>315</v>
      </c>
      <c r="E2458" s="2" t="s">
        <v>1307</v>
      </c>
      <c r="F2458" s="2" t="s">
        <v>1308</v>
      </c>
      <c r="G2458" s="2" t="s">
        <v>1309</v>
      </c>
      <c r="H2458" s="3" t="s">
        <v>8</v>
      </c>
      <c r="I2458" s="2" t="s">
        <v>319</v>
      </c>
      <c r="J2458" s="2" t="s">
        <v>44</v>
      </c>
      <c r="K2458" s="2" t="s">
        <v>44</v>
      </c>
      <c r="L2458" s="2" t="s">
        <v>45</v>
      </c>
      <c r="M2458" s="2">
        <v>1</v>
      </c>
      <c r="N2458" s="10" t="s">
        <v>875</v>
      </c>
    </row>
    <row r="2459" spans="1:14" x14ac:dyDescent="0.2">
      <c r="A2459" s="2">
        <v>1901</v>
      </c>
      <c r="B2459" s="2" t="s">
        <v>1301</v>
      </c>
      <c r="C2459" s="2" t="s">
        <v>1302</v>
      </c>
      <c r="D2459" s="2" t="s">
        <v>48</v>
      </c>
      <c r="E2459" s="2" t="s">
        <v>1303</v>
      </c>
      <c r="F2459" s="2" t="s">
        <v>529</v>
      </c>
      <c r="G2459" s="2" t="s">
        <v>1304</v>
      </c>
      <c r="H2459" s="3" t="s">
        <v>8</v>
      </c>
      <c r="I2459" s="2" t="s">
        <v>367</v>
      </c>
      <c r="J2459" s="2" t="s">
        <v>44</v>
      </c>
      <c r="K2459" s="2" t="s">
        <v>44</v>
      </c>
      <c r="L2459" s="2" t="s">
        <v>45</v>
      </c>
      <c r="M2459" s="2">
        <v>1</v>
      </c>
      <c r="N2459" s="10" t="s">
        <v>875</v>
      </c>
    </row>
    <row r="2460" spans="1:14" x14ac:dyDescent="0.2">
      <c r="A2460" s="2">
        <v>1915</v>
      </c>
      <c r="B2460" s="2" t="s">
        <v>390</v>
      </c>
      <c r="C2460" s="2" t="s">
        <v>391</v>
      </c>
      <c r="D2460" s="2" t="s">
        <v>27</v>
      </c>
      <c r="E2460" s="2" t="s">
        <v>392</v>
      </c>
      <c r="F2460" s="2" t="s">
        <v>393</v>
      </c>
      <c r="G2460" s="2" t="s">
        <v>394</v>
      </c>
      <c r="H2460" s="3" t="s">
        <v>8</v>
      </c>
      <c r="I2460" s="2" t="s">
        <v>31</v>
      </c>
      <c r="J2460" s="2" t="s">
        <v>44</v>
      </c>
      <c r="K2460" s="2" t="s">
        <v>44</v>
      </c>
      <c r="L2460" s="2" t="s">
        <v>45</v>
      </c>
      <c r="M2460" s="2">
        <v>1</v>
      </c>
      <c r="N2460" s="10" t="s">
        <v>875</v>
      </c>
    </row>
    <row r="2461" spans="1:14" x14ac:dyDescent="0.2">
      <c r="A2461" s="2">
        <v>1962</v>
      </c>
      <c r="B2461" s="2" t="s">
        <v>1260</v>
      </c>
      <c r="C2461" s="2" t="s">
        <v>1261</v>
      </c>
      <c r="D2461" s="2" t="s">
        <v>123</v>
      </c>
      <c r="E2461" s="2" t="s">
        <v>1262</v>
      </c>
      <c r="F2461" s="2" t="s">
        <v>424</v>
      </c>
      <c r="G2461" s="2" t="s">
        <v>1263</v>
      </c>
      <c r="H2461" s="3" t="s">
        <v>8</v>
      </c>
      <c r="I2461" s="2" t="s">
        <v>319</v>
      </c>
      <c r="J2461" s="2" t="s">
        <v>44</v>
      </c>
      <c r="K2461" s="2" t="s">
        <v>44</v>
      </c>
      <c r="L2461" s="2" t="s">
        <v>45</v>
      </c>
      <c r="M2461" s="2">
        <v>1</v>
      </c>
      <c r="N2461" s="10" t="s">
        <v>875</v>
      </c>
    </row>
    <row r="2462" spans="1:14" x14ac:dyDescent="0.2">
      <c r="A2462" s="2">
        <v>1969</v>
      </c>
      <c r="B2462" s="2" t="s">
        <v>1264</v>
      </c>
      <c r="C2462" s="2" t="s">
        <v>1265</v>
      </c>
      <c r="D2462" s="2" t="s">
        <v>48</v>
      </c>
      <c r="E2462" s="2" t="s">
        <v>1266</v>
      </c>
      <c r="F2462" s="2" t="s">
        <v>1267</v>
      </c>
      <c r="G2462" s="2" t="s">
        <v>1268</v>
      </c>
      <c r="H2462" s="3" t="s">
        <v>8</v>
      </c>
      <c r="I2462" s="2" t="s">
        <v>367</v>
      </c>
      <c r="J2462" s="2" t="s">
        <v>44</v>
      </c>
      <c r="K2462" s="2" t="s">
        <v>44</v>
      </c>
      <c r="L2462" s="2" t="s">
        <v>45</v>
      </c>
      <c r="M2462" s="2">
        <v>1</v>
      </c>
      <c r="N2462" s="10" t="s">
        <v>875</v>
      </c>
    </row>
    <row r="2463" spans="1:14" x14ac:dyDescent="0.2">
      <c r="A2463" s="2">
        <v>1971</v>
      </c>
      <c r="B2463" s="2" t="s">
        <v>1269</v>
      </c>
      <c r="C2463" s="2" t="s">
        <v>1270</v>
      </c>
      <c r="D2463" s="2" t="s">
        <v>48</v>
      </c>
      <c r="E2463" s="2" t="s">
        <v>1271</v>
      </c>
      <c r="F2463" s="2" t="s">
        <v>1267</v>
      </c>
      <c r="G2463" s="2" t="s">
        <v>1272</v>
      </c>
      <c r="H2463" s="3" t="s">
        <v>8</v>
      </c>
      <c r="I2463" s="2" t="s">
        <v>367</v>
      </c>
      <c r="J2463" s="2" t="s">
        <v>44</v>
      </c>
      <c r="K2463" s="2" t="s">
        <v>44</v>
      </c>
      <c r="L2463" s="2" t="s">
        <v>45</v>
      </c>
      <c r="M2463" s="2">
        <v>1</v>
      </c>
      <c r="N2463" s="10" t="s">
        <v>875</v>
      </c>
    </row>
    <row r="2464" spans="1:14" x14ac:dyDescent="0.2">
      <c r="A2464" s="2">
        <v>1978</v>
      </c>
      <c r="B2464" s="2" t="s">
        <v>1250</v>
      </c>
      <c r="C2464" s="2" t="s">
        <v>1251</v>
      </c>
      <c r="D2464" s="2" t="s">
        <v>372</v>
      </c>
      <c r="E2464" s="2" t="s">
        <v>1252</v>
      </c>
      <c r="F2464" s="2" t="s">
        <v>1253</v>
      </c>
      <c r="G2464" s="2" t="s">
        <v>1254</v>
      </c>
      <c r="H2464" s="3" t="s">
        <v>8</v>
      </c>
      <c r="I2464" s="2" t="s">
        <v>713</v>
      </c>
      <c r="J2464" s="2" t="s">
        <v>44</v>
      </c>
      <c r="K2464" s="2" t="s">
        <v>44</v>
      </c>
      <c r="L2464" s="2" t="s">
        <v>45</v>
      </c>
      <c r="M2464" s="2">
        <v>1</v>
      </c>
      <c r="N2464" s="10" t="s">
        <v>875</v>
      </c>
    </row>
    <row r="2465" spans="1:14" x14ac:dyDescent="0.2">
      <c r="A2465" s="2">
        <v>1980</v>
      </c>
      <c r="B2465" s="2" t="s">
        <v>1255</v>
      </c>
      <c r="C2465" s="2" t="s">
        <v>1256</v>
      </c>
      <c r="D2465" s="2" t="s">
        <v>48</v>
      </c>
      <c r="E2465" s="2" t="s">
        <v>1257</v>
      </c>
      <c r="F2465" s="2" t="s">
        <v>1258</v>
      </c>
      <c r="G2465" s="2" t="s">
        <v>1259</v>
      </c>
      <c r="H2465" s="3" t="s">
        <v>8</v>
      </c>
      <c r="I2465" s="2" t="s">
        <v>367</v>
      </c>
      <c r="J2465" s="2" t="s">
        <v>44</v>
      </c>
      <c r="K2465" s="2" t="s">
        <v>44</v>
      </c>
      <c r="L2465" s="2" t="s">
        <v>45</v>
      </c>
      <c r="M2465" s="2">
        <v>1</v>
      </c>
      <c r="N2465" s="10" t="s">
        <v>875</v>
      </c>
    </row>
    <row r="2466" spans="1:14" x14ac:dyDescent="0.2">
      <c r="A2466" s="2">
        <v>1995</v>
      </c>
      <c r="B2466" s="2" t="s">
        <v>352</v>
      </c>
      <c r="C2466" s="2" t="s">
        <v>353</v>
      </c>
      <c r="D2466" s="2" t="s">
        <v>15</v>
      </c>
      <c r="E2466" s="2" t="s">
        <v>354</v>
      </c>
      <c r="F2466" s="2" t="s">
        <v>355</v>
      </c>
      <c r="G2466" s="2" t="s">
        <v>356</v>
      </c>
      <c r="H2466" s="3" t="s">
        <v>8</v>
      </c>
      <c r="I2466" s="2" t="s">
        <v>17</v>
      </c>
      <c r="J2466" s="2" t="s">
        <v>44</v>
      </c>
      <c r="K2466" s="2" t="s">
        <v>44</v>
      </c>
      <c r="L2466" s="2" t="s">
        <v>45</v>
      </c>
      <c r="M2466" s="2">
        <v>1</v>
      </c>
      <c r="N2466" s="2" t="s">
        <v>21</v>
      </c>
    </row>
    <row r="2467" spans="1:14" x14ac:dyDescent="0.2">
      <c r="A2467" s="2">
        <v>2002</v>
      </c>
      <c r="B2467" s="2" t="s">
        <v>334</v>
      </c>
      <c r="C2467" s="2" t="s">
        <v>335</v>
      </c>
      <c r="D2467" s="2" t="s">
        <v>187</v>
      </c>
      <c r="E2467" s="2" t="s">
        <v>336</v>
      </c>
      <c r="F2467" s="2" t="s">
        <v>331</v>
      </c>
      <c r="G2467" s="2" t="s">
        <v>337</v>
      </c>
      <c r="H2467" s="3" t="s">
        <v>8</v>
      </c>
      <c r="I2467" s="2" t="s">
        <v>249</v>
      </c>
      <c r="J2467" s="2" t="s">
        <v>44</v>
      </c>
      <c r="K2467" s="2" t="s">
        <v>44</v>
      </c>
      <c r="L2467" s="2" t="s">
        <v>45</v>
      </c>
      <c r="M2467" s="2">
        <v>1</v>
      </c>
      <c r="N2467" s="2" t="s">
        <v>21</v>
      </c>
    </row>
    <row r="2468" spans="1:14" x14ac:dyDescent="0.2">
      <c r="A2468" s="2">
        <v>2019</v>
      </c>
      <c r="B2468" s="2" t="s">
        <v>1240</v>
      </c>
      <c r="C2468" s="2" t="s">
        <v>1241</v>
      </c>
      <c r="D2468" s="2" t="s">
        <v>123</v>
      </c>
      <c r="E2468" s="2" t="s">
        <v>1242</v>
      </c>
      <c r="F2468" s="2" t="s">
        <v>325</v>
      </c>
      <c r="G2468" s="2" t="s">
        <v>1243</v>
      </c>
      <c r="H2468" s="3" t="s">
        <v>8</v>
      </c>
      <c r="I2468" s="2" t="s">
        <v>319</v>
      </c>
      <c r="J2468" s="2" t="s">
        <v>44</v>
      </c>
      <c r="K2468" s="2" t="s">
        <v>44</v>
      </c>
      <c r="L2468" s="2" t="s">
        <v>45</v>
      </c>
      <c r="M2468" s="2">
        <v>1</v>
      </c>
      <c r="N2468" s="10" t="s">
        <v>875</v>
      </c>
    </row>
    <row r="2469" spans="1:14" x14ac:dyDescent="0.2">
      <c r="A2469" s="2">
        <v>2049</v>
      </c>
      <c r="B2469" s="2" t="s">
        <v>289</v>
      </c>
      <c r="C2469" s="2" t="s">
        <v>290</v>
      </c>
      <c r="D2469" s="2" t="s">
        <v>187</v>
      </c>
      <c r="E2469" s="2" t="s">
        <v>291</v>
      </c>
      <c r="F2469" s="2" t="s">
        <v>292</v>
      </c>
      <c r="G2469" s="2" t="s">
        <v>293</v>
      </c>
      <c r="H2469" s="3" t="s">
        <v>8</v>
      </c>
      <c r="I2469" s="2" t="s">
        <v>197</v>
      </c>
      <c r="J2469" s="2" t="s">
        <v>44</v>
      </c>
      <c r="K2469" s="2" t="s">
        <v>44</v>
      </c>
      <c r="L2469" s="2" t="s">
        <v>45</v>
      </c>
      <c r="M2469" s="2">
        <v>1</v>
      </c>
      <c r="N2469" s="2" t="s">
        <v>21</v>
      </c>
    </row>
    <row r="2470" spans="1:14" x14ac:dyDescent="0.2">
      <c r="A2470" s="2">
        <v>2056</v>
      </c>
      <c r="B2470" s="2" t="s">
        <v>1230</v>
      </c>
      <c r="C2470" s="2" t="s">
        <v>1231</v>
      </c>
      <c r="D2470" s="2" t="s">
        <v>123</v>
      </c>
      <c r="E2470" s="2" t="s">
        <v>1232</v>
      </c>
      <c r="F2470" s="2" t="s">
        <v>424</v>
      </c>
      <c r="G2470" s="2" t="s">
        <v>1233</v>
      </c>
      <c r="H2470" s="3" t="s">
        <v>8</v>
      </c>
      <c r="I2470" s="2" t="s">
        <v>319</v>
      </c>
      <c r="J2470" s="2" t="s">
        <v>44</v>
      </c>
      <c r="K2470" s="2" t="s">
        <v>44</v>
      </c>
      <c r="L2470" s="2" t="s">
        <v>45</v>
      </c>
      <c r="M2470" s="2">
        <v>1</v>
      </c>
      <c r="N2470" s="10" t="s">
        <v>875</v>
      </c>
    </row>
    <row r="2471" spans="1:14" x14ac:dyDescent="0.2">
      <c r="A2471" s="2">
        <v>2060</v>
      </c>
      <c r="B2471" s="2" t="s">
        <v>1226</v>
      </c>
      <c r="C2471" s="2" t="s">
        <v>1227</v>
      </c>
      <c r="D2471" s="2" t="s">
        <v>48</v>
      </c>
      <c r="E2471" s="2" t="s">
        <v>1228</v>
      </c>
      <c r="F2471" s="2" t="s">
        <v>50</v>
      </c>
      <c r="G2471" s="2" t="s">
        <v>1229</v>
      </c>
      <c r="H2471" s="3" t="s">
        <v>8</v>
      </c>
      <c r="I2471" s="2" t="s">
        <v>52</v>
      </c>
      <c r="J2471" s="2" t="s">
        <v>44</v>
      </c>
      <c r="K2471" s="2" t="s">
        <v>44</v>
      </c>
      <c r="L2471" s="2" t="s">
        <v>45</v>
      </c>
      <c r="M2471" s="2">
        <v>1</v>
      </c>
      <c r="N2471" s="10" t="s">
        <v>875</v>
      </c>
    </row>
    <row r="2472" spans="1:14" x14ac:dyDescent="0.2">
      <c r="A2472" s="2">
        <v>2070</v>
      </c>
      <c r="B2472" s="2" t="s">
        <v>282</v>
      </c>
      <c r="C2472" s="2" t="s">
        <v>283</v>
      </c>
      <c r="D2472" s="2" t="s">
        <v>48</v>
      </c>
      <c r="E2472" s="2" t="s">
        <v>284</v>
      </c>
      <c r="F2472" s="2" t="s">
        <v>285</v>
      </c>
      <c r="G2472" s="2" t="s">
        <v>286</v>
      </c>
      <c r="H2472" s="3" t="s">
        <v>8</v>
      </c>
      <c r="I2472" s="2" t="s">
        <v>85</v>
      </c>
      <c r="J2472" s="2" t="s">
        <v>44</v>
      </c>
      <c r="K2472" s="2" t="s">
        <v>44</v>
      </c>
      <c r="L2472" s="2" t="s">
        <v>45</v>
      </c>
      <c r="M2472" s="2">
        <v>1</v>
      </c>
      <c r="N2472" s="10" t="s">
        <v>875</v>
      </c>
    </row>
    <row r="2473" spans="1:14" x14ac:dyDescent="0.2">
      <c r="A2473" s="2">
        <v>2083</v>
      </c>
      <c r="B2473" s="2" t="s">
        <v>277</v>
      </c>
      <c r="C2473" s="2" t="s">
        <v>278</v>
      </c>
      <c r="D2473" s="2" t="s">
        <v>81</v>
      </c>
      <c r="E2473" s="2" t="s">
        <v>279</v>
      </c>
      <c r="F2473" s="2" t="s">
        <v>280</v>
      </c>
      <c r="G2473" s="2" t="s">
        <v>281</v>
      </c>
      <c r="H2473" s="3" t="s">
        <v>8</v>
      </c>
      <c r="I2473" s="2" t="s">
        <v>85</v>
      </c>
      <c r="J2473" s="2" t="s">
        <v>44</v>
      </c>
      <c r="K2473" s="2" t="s">
        <v>44</v>
      </c>
      <c r="L2473" s="2" t="s">
        <v>45</v>
      </c>
      <c r="M2473" s="2">
        <v>1</v>
      </c>
      <c r="N2473" s="9" t="s">
        <v>875</v>
      </c>
    </row>
    <row r="2474" spans="1:14" x14ac:dyDescent="0.2">
      <c r="A2474" s="2">
        <v>2088</v>
      </c>
      <c r="B2474" s="2" t="s">
        <v>1207</v>
      </c>
      <c r="C2474" s="2" t="s">
        <v>1208</v>
      </c>
      <c r="D2474" s="2" t="s">
        <v>48</v>
      </c>
      <c r="E2474" s="2" t="s">
        <v>1209</v>
      </c>
      <c r="F2474" s="2" t="s">
        <v>280</v>
      </c>
      <c r="G2474" s="2" t="s">
        <v>1210</v>
      </c>
      <c r="H2474" s="3" t="s">
        <v>8</v>
      </c>
      <c r="I2474" s="2" t="s">
        <v>85</v>
      </c>
      <c r="J2474" s="2" t="s">
        <v>44</v>
      </c>
      <c r="K2474" s="2" t="s">
        <v>44</v>
      </c>
      <c r="L2474" s="2" t="s">
        <v>45</v>
      </c>
      <c r="M2474" s="2">
        <v>1</v>
      </c>
      <c r="N2474" s="10" t="s">
        <v>875</v>
      </c>
    </row>
    <row r="2475" spans="1:14" x14ac:dyDescent="0.2">
      <c r="A2475" s="2">
        <v>2094</v>
      </c>
      <c r="B2475" s="2" t="s">
        <v>1200</v>
      </c>
      <c r="C2475" s="2" t="s">
        <v>1201</v>
      </c>
      <c r="D2475" s="2" t="s">
        <v>48</v>
      </c>
      <c r="E2475" s="2" t="s">
        <v>1202</v>
      </c>
      <c r="F2475" s="2" t="s">
        <v>280</v>
      </c>
      <c r="G2475" s="2" t="s">
        <v>1203</v>
      </c>
      <c r="H2475" s="3" t="s">
        <v>8</v>
      </c>
      <c r="I2475" s="2" t="s">
        <v>85</v>
      </c>
      <c r="J2475" s="2" t="s">
        <v>44</v>
      </c>
      <c r="K2475" s="2" t="s">
        <v>44</v>
      </c>
      <c r="L2475" s="2" t="s">
        <v>45</v>
      </c>
      <c r="M2475" s="2">
        <v>1</v>
      </c>
      <c r="N2475" s="10" t="s">
        <v>875</v>
      </c>
    </row>
    <row r="2476" spans="1:14" x14ac:dyDescent="0.2">
      <c r="A2476" s="2">
        <v>2108</v>
      </c>
      <c r="B2476" s="2" t="s">
        <v>268</v>
      </c>
      <c r="C2476" s="2" t="s">
        <v>269</v>
      </c>
      <c r="D2476" s="2" t="s">
        <v>187</v>
      </c>
      <c r="E2476" s="2" t="s">
        <v>270</v>
      </c>
      <c r="F2476" s="2" t="s">
        <v>224</v>
      </c>
      <c r="G2476" s="2" t="s">
        <v>271</v>
      </c>
      <c r="H2476" s="3" t="s">
        <v>8</v>
      </c>
      <c r="I2476" s="2" t="s">
        <v>249</v>
      </c>
      <c r="J2476" s="2" t="s">
        <v>44</v>
      </c>
      <c r="K2476" s="2" t="s">
        <v>44</v>
      </c>
      <c r="L2476" s="2" t="s">
        <v>45</v>
      </c>
      <c r="M2476" s="2">
        <v>1</v>
      </c>
      <c r="N2476" s="2" t="s">
        <v>21</v>
      </c>
    </row>
    <row r="2477" spans="1:14" x14ac:dyDescent="0.2">
      <c r="A2477" s="2">
        <v>2115</v>
      </c>
      <c r="B2477" s="2" t="s">
        <v>1184</v>
      </c>
      <c r="C2477" s="2" t="s">
        <v>1185</v>
      </c>
      <c r="D2477" s="2" t="s">
        <v>123</v>
      </c>
      <c r="E2477" s="2" t="s">
        <v>1186</v>
      </c>
      <c r="F2477" s="2" t="s">
        <v>325</v>
      </c>
      <c r="G2477" s="2" t="s">
        <v>1187</v>
      </c>
      <c r="H2477" s="3" t="s">
        <v>8</v>
      </c>
      <c r="I2477" s="2" t="s">
        <v>713</v>
      </c>
      <c r="J2477" s="2" t="s">
        <v>44</v>
      </c>
      <c r="K2477" s="2" t="s">
        <v>44</v>
      </c>
      <c r="L2477" s="2" t="s">
        <v>45</v>
      </c>
      <c r="M2477" s="2">
        <v>1</v>
      </c>
      <c r="N2477" s="10" t="s">
        <v>875</v>
      </c>
    </row>
    <row r="2478" spans="1:14" x14ac:dyDescent="0.2">
      <c r="A2478" s="2">
        <v>2118</v>
      </c>
      <c r="B2478" s="2" t="s">
        <v>1180</v>
      </c>
      <c r="C2478" s="2" t="s">
        <v>1181</v>
      </c>
      <c r="D2478" s="2" t="s">
        <v>123</v>
      </c>
      <c r="E2478" s="2" t="s">
        <v>1182</v>
      </c>
      <c r="F2478" s="2" t="s">
        <v>325</v>
      </c>
      <c r="G2478" s="2" t="s">
        <v>1183</v>
      </c>
      <c r="H2478" s="3" t="s">
        <v>8</v>
      </c>
      <c r="I2478" s="2" t="s">
        <v>319</v>
      </c>
      <c r="J2478" s="2" t="s">
        <v>44</v>
      </c>
      <c r="K2478" s="2" t="s">
        <v>44</v>
      </c>
      <c r="L2478" s="2" t="s">
        <v>45</v>
      </c>
      <c r="M2478" s="2">
        <v>1</v>
      </c>
      <c r="N2478" s="10" t="s">
        <v>875</v>
      </c>
    </row>
    <row r="2479" spans="1:14" x14ac:dyDescent="0.2">
      <c r="A2479" s="2">
        <v>2125</v>
      </c>
      <c r="B2479" s="2" t="s">
        <v>1167</v>
      </c>
      <c r="C2479" s="2" t="s">
        <v>1168</v>
      </c>
      <c r="D2479" s="2" t="s">
        <v>48</v>
      </c>
      <c r="E2479" s="2" t="s">
        <v>1169</v>
      </c>
      <c r="F2479" s="2" t="s">
        <v>866</v>
      </c>
      <c r="G2479" s="2" t="s">
        <v>1170</v>
      </c>
      <c r="H2479" s="3" t="s">
        <v>8</v>
      </c>
      <c r="I2479" s="2" t="s">
        <v>85</v>
      </c>
      <c r="J2479" s="2" t="s">
        <v>44</v>
      </c>
      <c r="K2479" s="2" t="s">
        <v>44</v>
      </c>
      <c r="L2479" s="2" t="s">
        <v>45</v>
      </c>
      <c r="M2479" s="2">
        <v>1</v>
      </c>
      <c r="N2479" s="10" t="s">
        <v>875</v>
      </c>
    </row>
    <row r="2480" spans="1:14" x14ac:dyDescent="0.2">
      <c r="A2480" s="2">
        <v>2131</v>
      </c>
      <c r="B2480" s="2" t="s">
        <v>1171</v>
      </c>
      <c r="C2480" s="2" t="s">
        <v>1172</v>
      </c>
      <c r="D2480" s="2" t="s">
        <v>123</v>
      </c>
      <c r="E2480" s="2" t="s">
        <v>1173</v>
      </c>
      <c r="F2480" s="2" t="s">
        <v>325</v>
      </c>
      <c r="G2480" s="2" t="s">
        <v>1174</v>
      </c>
      <c r="H2480" s="3" t="s">
        <v>8</v>
      </c>
      <c r="I2480" s="2" t="s">
        <v>319</v>
      </c>
      <c r="J2480" s="2" t="s">
        <v>44</v>
      </c>
      <c r="K2480" s="2" t="s">
        <v>44</v>
      </c>
      <c r="L2480" s="2" t="s">
        <v>45</v>
      </c>
      <c r="M2480" s="2">
        <v>1</v>
      </c>
      <c r="N2480" s="10" t="s">
        <v>875</v>
      </c>
    </row>
    <row r="2481" spans="1:14" x14ac:dyDescent="0.2">
      <c r="A2481" s="2">
        <v>2139</v>
      </c>
      <c r="B2481" s="2" t="s">
        <v>263</v>
      </c>
      <c r="C2481" s="2" t="s">
        <v>264</v>
      </c>
      <c r="D2481" s="2" t="s">
        <v>39</v>
      </c>
      <c r="E2481" s="2" t="s">
        <v>265</v>
      </c>
      <c r="F2481" s="2" t="s">
        <v>255</v>
      </c>
      <c r="G2481" s="2" t="s">
        <v>266</v>
      </c>
      <c r="H2481" s="3" t="s">
        <v>8</v>
      </c>
      <c r="I2481" s="2" t="s">
        <v>43</v>
      </c>
      <c r="J2481" s="2" t="s">
        <v>44</v>
      </c>
      <c r="K2481" s="2" t="s">
        <v>44</v>
      </c>
      <c r="L2481" s="2" t="s">
        <v>45</v>
      </c>
      <c r="M2481" s="2">
        <v>1</v>
      </c>
      <c r="N2481" s="2" t="s">
        <v>21</v>
      </c>
    </row>
    <row r="2482" spans="1:14" x14ac:dyDescent="0.2">
      <c r="A2482" s="2">
        <v>2179</v>
      </c>
      <c r="B2482" s="2" t="s">
        <v>1175</v>
      </c>
      <c r="C2482" s="2" t="s">
        <v>1176</v>
      </c>
      <c r="D2482" s="2" t="s">
        <v>48</v>
      </c>
      <c r="E2482" s="2" t="s">
        <v>1177</v>
      </c>
      <c r="F2482" s="2" t="s">
        <v>529</v>
      </c>
      <c r="G2482" s="2" t="s">
        <v>1178</v>
      </c>
      <c r="H2482" s="3" t="s">
        <v>8</v>
      </c>
      <c r="I2482" s="2" t="s">
        <v>367</v>
      </c>
      <c r="J2482" s="2" t="s">
        <v>44</v>
      </c>
      <c r="K2482" s="2" t="s">
        <v>44</v>
      </c>
      <c r="L2482" s="2" t="s">
        <v>45</v>
      </c>
      <c r="M2482" s="2">
        <v>1</v>
      </c>
      <c r="N2482" s="10" t="s">
        <v>875</v>
      </c>
    </row>
    <row r="2483" spans="1:14" x14ac:dyDescent="0.2">
      <c r="A2483" s="2">
        <v>2198</v>
      </c>
      <c r="B2483" s="2" t="s">
        <v>1138</v>
      </c>
      <c r="C2483" s="2" t="s">
        <v>1139</v>
      </c>
      <c r="D2483" s="2" t="s">
        <v>48</v>
      </c>
      <c r="E2483" s="2" t="s">
        <v>1140</v>
      </c>
      <c r="F2483" s="2" t="s">
        <v>107</v>
      </c>
      <c r="G2483" s="2" t="s">
        <v>1141</v>
      </c>
      <c r="H2483" s="3" t="s">
        <v>8</v>
      </c>
      <c r="I2483" s="2" t="s">
        <v>713</v>
      </c>
      <c r="J2483" s="2" t="s">
        <v>44</v>
      </c>
      <c r="K2483" s="2" t="s">
        <v>44</v>
      </c>
      <c r="L2483" s="2" t="s">
        <v>45</v>
      </c>
      <c r="M2483" s="2">
        <v>1</v>
      </c>
      <c r="N2483" s="10" t="s">
        <v>875</v>
      </c>
    </row>
    <row r="2484" spans="1:14" x14ac:dyDescent="0.2">
      <c r="A2484" s="2">
        <v>2205</v>
      </c>
      <c r="B2484" s="2" t="s">
        <v>1133</v>
      </c>
      <c r="C2484" s="2" t="s">
        <v>1134</v>
      </c>
      <c r="D2484" s="2" t="s">
        <v>48</v>
      </c>
      <c r="E2484" s="2" t="s">
        <v>1135</v>
      </c>
      <c r="F2484" s="2" t="s">
        <v>995</v>
      </c>
      <c r="G2484" s="2" t="s">
        <v>1136</v>
      </c>
      <c r="H2484" s="3" t="s">
        <v>8</v>
      </c>
      <c r="I2484" s="2" t="s">
        <v>85</v>
      </c>
      <c r="J2484" s="2" t="s">
        <v>44</v>
      </c>
      <c r="K2484" s="2" t="s">
        <v>44</v>
      </c>
      <c r="L2484" s="2" t="s">
        <v>45</v>
      </c>
      <c r="M2484" s="2">
        <v>1</v>
      </c>
      <c r="N2484" s="10" t="s">
        <v>875</v>
      </c>
    </row>
    <row r="2485" spans="1:14" x14ac:dyDescent="0.2">
      <c r="A2485" s="2">
        <v>2208</v>
      </c>
      <c r="B2485" s="2" t="s">
        <v>216</v>
      </c>
      <c r="C2485" s="2" t="s">
        <v>217</v>
      </c>
      <c r="D2485" s="2" t="s">
        <v>67</v>
      </c>
      <c r="E2485" s="2" t="s">
        <v>218</v>
      </c>
      <c r="F2485" s="2" t="s">
        <v>219</v>
      </c>
      <c r="G2485" s="2" t="s">
        <v>220</v>
      </c>
      <c r="H2485" s="3" t="s">
        <v>8</v>
      </c>
      <c r="I2485" s="2" t="s">
        <v>71</v>
      </c>
      <c r="J2485" s="2" t="s">
        <v>44</v>
      </c>
      <c r="K2485" s="2" t="s">
        <v>44</v>
      </c>
      <c r="L2485" s="2" t="s">
        <v>45</v>
      </c>
      <c r="M2485" s="2">
        <v>1</v>
      </c>
      <c r="N2485" s="10" t="s">
        <v>875</v>
      </c>
    </row>
    <row r="2486" spans="1:14" x14ac:dyDescent="0.2">
      <c r="A2486" s="2">
        <v>2221</v>
      </c>
      <c r="B2486" s="2" t="s">
        <v>1127</v>
      </c>
      <c r="C2486" s="2" t="s">
        <v>1128</v>
      </c>
      <c r="D2486" s="2" t="s">
        <v>67</v>
      </c>
      <c r="E2486" s="2" t="s">
        <v>1129</v>
      </c>
      <c r="F2486" s="2" t="s">
        <v>219</v>
      </c>
      <c r="G2486" s="2" t="s">
        <v>1130</v>
      </c>
      <c r="H2486" s="3" t="s">
        <v>8</v>
      </c>
      <c r="I2486" s="2" t="s">
        <v>71</v>
      </c>
      <c r="J2486" s="2" t="s">
        <v>44</v>
      </c>
      <c r="K2486" s="2" t="s">
        <v>44</v>
      </c>
      <c r="L2486" s="2" t="s">
        <v>45</v>
      </c>
      <c r="M2486" s="2">
        <v>1</v>
      </c>
      <c r="N2486" s="10" t="s">
        <v>875</v>
      </c>
    </row>
    <row r="2487" spans="1:14" x14ac:dyDescent="0.2">
      <c r="A2487" s="2">
        <v>2236</v>
      </c>
      <c r="B2487" s="2" t="s">
        <v>1111</v>
      </c>
      <c r="C2487" s="2" t="s">
        <v>1112</v>
      </c>
      <c r="D2487" s="2" t="s">
        <v>48</v>
      </c>
      <c r="E2487" s="2" t="s">
        <v>1113</v>
      </c>
      <c r="F2487" s="2" t="s">
        <v>1114</v>
      </c>
      <c r="G2487" s="2" t="s">
        <v>1115</v>
      </c>
      <c r="H2487" s="3" t="s">
        <v>8</v>
      </c>
      <c r="I2487" s="2" t="s">
        <v>85</v>
      </c>
      <c r="J2487" s="2" t="s">
        <v>44</v>
      </c>
      <c r="K2487" s="2" t="s">
        <v>44</v>
      </c>
      <c r="L2487" s="2" t="s">
        <v>45</v>
      </c>
      <c r="M2487" s="2">
        <v>1</v>
      </c>
      <c r="N2487" s="10" t="s">
        <v>875</v>
      </c>
    </row>
    <row r="2488" spans="1:14" x14ac:dyDescent="0.2">
      <c r="A2488" s="2">
        <v>2240</v>
      </c>
      <c r="B2488" s="2" t="s">
        <v>198</v>
      </c>
      <c r="C2488" s="2" t="s">
        <v>199</v>
      </c>
      <c r="D2488" s="2" t="s">
        <v>67</v>
      </c>
      <c r="E2488" s="2" t="s">
        <v>200</v>
      </c>
      <c r="F2488" s="2" t="s">
        <v>201</v>
      </c>
      <c r="G2488" s="2" t="s">
        <v>202</v>
      </c>
      <c r="H2488" s="3" t="s">
        <v>8</v>
      </c>
      <c r="I2488" s="2" t="s">
        <v>71</v>
      </c>
      <c r="J2488" s="2" t="s">
        <v>44</v>
      </c>
      <c r="K2488" s="2" t="s">
        <v>44</v>
      </c>
      <c r="L2488" s="2" t="s">
        <v>45</v>
      </c>
      <c r="M2488" s="2">
        <v>1</v>
      </c>
      <c r="N2488" s="10" t="s">
        <v>875</v>
      </c>
    </row>
    <row r="2489" spans="1:14" x14ac:dyDescent="0.2">
      <c r="A2489" s="2">
        <v>2262</v>
      </c>
      <c r="B2489" s="2" t="s">
        <v>1099</v>
      </c>
      <c r="C2489" s="2" t="s">
        <v>1100</v>
      </c>
      <c r="D2489" s="2" t="s">
        <v>67</v>
      </c>
      <c r="E2489" s="2" t="s">
        <v>1101</v>
      </c>
      <c r="F2489" s="2" t="s">
        <v>219</v>
      </c>
      <c r="G2489" s="2" t="s">
        <v>1102</v>
      </c>
      <c r="H2489" s="3" t="s">
        <v>8</v>
      </c>
      <c r="I2489" s="2" t="s">
        <v>71</v>
      </c>
      <c r="J2489" s="2" t="s">
        <v>44</v>
      </c>
      <c r="K2489" s="2" t="s">
        <v>44</v>
      </c>
      <c r="L2489" s="2" t="s">
        <v>45</v>
      </c>
      <c r="M2489" s="2">
        <v>1</v>
      </c>
      <c r="N2489" s="10" t="s">
        <v>875</v>
      </c>
    </row>
    <row r="2490" spans="1:14" x14ac:dyDescent="0.2">
      <c r="A2490" s="2">
        <v>2301</v>
      </c>
      <c r="B2490" s="2" t="s">
        <v>136</v>
      </c>
      <c r="C2490" s="2" t="s">
        <v>137</v>
      </c>
      <c r="D2490" s="2" t="s">
        <v>39</v>
      </c>
      <c r="E2490" s="2" t="s">
        <v>138</v>
      </c>
      <c r="F2490" s="2" t="s">
        <v>41</v>
      </c>
      <c r="G2490" s="2" t="s">
        <v>139</v>
      </c>
      <c r="H2490" s="3" t="s">
        <v>8</v>
      </c>
      <c r="I2490" s="2" t="s">
        <v>43</v>
      </c>
      <c r="J2490" s="2" t="s">
        <v>44</v>
      </c>
      <c r="K2490" s="2" t="s">
        <v>44</v>
      </c>
      <c r="L2490" s="2" t="s">
        <v>45</v>
      </c>
      <c r="M2490" s="2">
        <v>1</v>
      </c>
      <c r="N2490" s="2" t="s">
        <v>21</v>
      </c>
    </row>
    <row r="2491" spans="1:14" x14ac:dyDescent="0.2">
      <c r="A2491" s="2">
        <v>2314</v>
      </c>
      <c r="B2491" s="2" t="s">
        <v>1064</v>
      </c>
      <c r="C2491" s="2" t="s">
        <v>1065</v>
      </c>
      <c r="D2491" s="2" t="s">
        <v>48</v>
      </c>
      <c r="E2491" s="2" t="s">
        <v>1066</v>
      </c>
      <c r="F2491" s="2" t="s">
        <v>132</v>
      </c>
      <c r="G2491" s="2" t="s">
        <v>1067</v>
      </c>
      <c r="H2491" s="3" t="s">
        <v>8</v>
      </c>
      <c r="I2491" s="2" t="s">
        <v>85</v>
      </c>
      <c r="J2491" s="2" t="s">
        <v>44</v>
      </c>
      <c r="K2491" s="2" t="s">
        <v>44</v>
      </c>
      <c r="L2491" s="2" t="s">
        <v>45</v>
      </c>
      <c r="M2491" s="2">
        <v>2</v>
      </c>
      <c r="N2491" s="10" t="s">
        <v>875</v>
      </c>
    </row>
    <row r="2492" spans="1:14" x14ac:dyDescent="0.2">
      <c r="A2492" s="2">
        <v>2324</v>
      </c>
      <c r="B2492" s="2" t="s">
        <v>129</v>
      </c>
      <c r="C2492" s="2" t="s">
        <v>130</v>
      </c>
      <c r="D2492" s="2" t="s">
        <v>48</v>
      </c>
      <c r="E2492" s="2" t="s">
        <v>131</v>
      </c>
      <c r="F2492" s="2" t="s">
        <v>132</v>
      </c>
      <c r="G2492" s="2" t="s">
        <v>133</v>
      </c>
      <c r="H2492" s="3" t="s">
        <v>8</v>
      </c>
      <c r="I2492" s="2" t="s">
        <v>85</v>
      </c>
      <c r="J2492" s="2" t="s">
        <v>44</v>
      </c>
      <c r="K2492" s="2" t="s">
        <v>44</v>
      </c>
      <c r="L2492" s="2" t="s">
        <v>45</v>
      </c>
      <c r="M2492" s="2">
        <v>1</v>
      </c>
      <c r="N2492" s="10" t="s">
        <v>875</v>
      </c>
    </row>
    <row r="2493" spans="1:14" x14ac:dyDescent="0.2">
      <c r="A2493" s="2">
        <v>2328</v>
      </c>
      <c r="B2493" s="2" t="s">
        <v>1058</v>
      </c>
      <c r="C2493" s="2" t="s">
        <v>1059</v>
      </c>
      <c r="D2493" s="2" t="s">
        <v>27</v>
      </c>
      <c r="E2493" s="2" t="s">
        <v>1060</v>
      </c>
      <c r="F2493" s="2" t="s">
        <v>275</v>
      </c>
      <c r="G2493" s="2" t="s">
        <v>1061</v>
      </c>
      <c r="H2493" s="3" t="s">
        <v>8</v>
      </c>
      <c r="I2493" s="2" t="s">
        <v>31</v>
      </c>
      <c r="J2493" s="2" t="s">
        <v>44</v>
      </c>
      <c r="K2493" s="2" t="s">
        <v>44</v>
      </c>
      <c r="L2493" s="2" t="s">
        <v>45</v>
      </c>
      <c r="M2493" s="2">
        <v>1</v>
      </c>
      <c r="N2493" s="10" t="s">
        <v>875</v>
      </c>
    </row>
    <row r="2494" spans="1:14" x14ac:dyDescent="0.2">
      <c r="A2494" s="2">
        <v>2354</v>
      </c>
      <c r="B2494" s="2" t="s">
        <v>114</v>
      </c>
      <c r="C2494" s="2" t="s">
        <v>115</v>
      </c>
      <c r="D2494" s="2" t="s">
        <v>48</v>
      </c>
      <c r="E2494" s="2" t="s">
        <v>116</v>
      </c>
      <c r="F2494" s="2" t="s">
        <v>50</v>
      </c>
      <c r="G2494" s="2" t="s">
        <v>117</v>
      </c>
      <c r="H2494" s="3" t="s">
        <v>8</v>
      </c>
      <c r="I2494" s="2" t="s">
        <v>52</v>
      </c>
      <c r="J2494" s="2" t="s">
        <v>44</v>
      </c>
      <c r="K2494" s="2" t="s">
        <v>44</v>
      </c>
      <c r="L2494" s="2" t="s">
        <v>45</v>
      </c>
      <c r="M2494" s="2">
        <v>1</v>
      </c>
      <c r="N2494" s="10" t="s">
        <v>875</v>
      </c>
    </row>
    <row r="2495" spans="1:14" x14ac:dyDescent="0.2">
      <c r="A2495" s="2">
        <v>2362</v>
      </c>
      <c r="B2495" s="2" t="s">
        <v>1028</v>
      </c>
      <c r="C2495" s="2" t="s">
        <v>1029</v>
      </c>
      <c r="D2495" s="2" t="s">
        <v>123</v>
      </c>
      <c r="E2495" s="2" t="s">
        <v>1030</v>
      </c>
      <c r="F2495" s="2" t="s">
        <v>424</v>
      </c>
      <c r="G2495" s="2" t="s">
        <v>1031</v>
      </c>
      <c r="H2495" s="3" t="s">
        <v>8</v>
      </c>
      <c r="I2495" s="2" t="s">
        <v>713</v>
      </c>
      <c r="J2495" s="2" t="s">
        <v>44</v>
      </c>
      <c r="K2495" s="2" t="s">
        <v>44</v>
      </c>
      <c r="L2495" s="2" t="s">
        <v>45</v>
      </c>
      <c r="M2495" s="2">
        <v>1</v>
      </c>
      <c r="N2495" s="10" t="s">
        <v>875</v>
      </c>
    </row>
    <row r="2496" spans="1:14" x14ac:dyDescent="0.2">
      <c r="A2496" s="2">
        <v>2366</v>
      </c>
      <c r="B2496" s="2" t="s">
        <v>1023</v>
      </c>
      <c r="C2496" s="2" t="s">
        <v>1024</v>
      </c>
      <c r="D2496" s="2" t="s">
        <v>27</v>
      </c>
      <c r="E2496" s="2" t="s">
        <v>1025</v>
      </c>
      <c r="F2496" s="2" t="s">
        <v>1026</v>
      </c>
      <c r="G2496" s="2" t="s">
        <v>1027</v>
      </c>
      <c r="H2496" s="3" t="s">
        <v>8</v>
      </c>
      <c r="I2496" s="2" t="s">
        <v>71</v>
      </c>
      <c r="J2496" s="2" t="s">
        <v>44</v>
      </c>
      <c r="K2496" s="2" t="s">
        <v>44</v>
      </c>
      <c r="L2496" s="2" t="s">
        <v>45</v>
      </c>
      <c r="M2496" s="2">
        <v>1</v>
      </c>
      <c r="N2496" s="10" t="s">
        <v>875</v>
      </c>
    </row>
    <row r="2497" spans="1:14" x14ac:dyDescent="0.2">
      <c r="A2497" s="2">
        <v>2378</v>
      </c>
      <c r="B2497" s="2" t="s">
        <v>1015</v>
      </c>
      <c r="C2497" s="2" t="s">
        <v>1016</v>
      </c>
      <c r="D2497" s="2" t="s">
        <v>27</v>
      </c>
      <c r="E2497" s="2" t="s">
        <v>1017</v>
      </c>
      <c r="F2497" s="2" t="s">
        <v>614</v>
      </c>
      <c r="G2497" s="2" t="s">
        <v>1018</v>
      </c>
      <c r="H2497" s="3" t="s">
        <v>8</v>
      </c>
      <c r="I2497" s="2" t="s">
        <v>71</v>
      </c>
      <c r="J2497" s="2" t="s">
        <v>44</v>
      </c>
      <c r="K2497" s="2" t="s">
        <v>44</v>
      </c>
      <c r="L2497" s="2" t="s">
        <v>45</v>
      </c>
      <c r="M2497" s="2">
        <v>1</v>
      </c>
      <c r="N2497" s="10" t="s">
        <v>875</v>
      </c>
    </row>
    <row r="2498" spans="1:14" x14ac:dyDescent="0.2">
      <c r="A2498" s="2">
        <v>2387</v>
      </c>
      <c r="B2498" s="2" t="s">
        <v>1006</v>
      </c>
      <c r="C2498" s="2" t="s">
        <v>1007</v>
      </c>
      <c r="D2498" s="2" t="s">
        <v>48</v>
      </c>
      <c r="E2498" s="2" t="s">
        <v>1008</v>
      </c>
      <c r="F2498" s="2" t="s">
        <v>1009</v>
      </c>
      <c r="G2498" s="2" t="s">
        <v>1010</v>
      </c>
      <c r="H2498" s="3" t="s">
        <v>8</v>
      </c>
      <c r="I2498" s="2" t="s">
        <v>85</v>
      </c>
      <c r="J2498" s="2" t="s">
        <v>44</v>
      </c>
      <c r="K2498" s="2" t="s">
        <v>44</v>
      </c>
      <c r="L2498" s="2" t="s">
        <v>45</v>
      </c>
      <c r="M2498" s="2">
        <v>1</v>
      </c>
      <c r="N2498" s="10" t="s">
        <v>875</v>
      </c>
    </row>
    <row r="2499" spans="1:14" x14ac:dyDescent="0.2">
      <c r="A2499" s="2">
        <v>2389</v>
      </c>
      <c r="B2499" s="2" t="s">
        <v>104</v>
      </c>
      <c r="C2499" s="2" t="s">
        <v>105</v>
      </c>
      <c r="D2499" s="2" t="s">
        <v>48</v>
      </c>
      <c r="E2499" s="2" t="s">
        <v>106</v>
      </c>
      <c r="F2499" s="2" t="s">
        <v>107</v>
      </c>
      <c r="G2499" s="2" t="s">
        <v>108</v>
      </c>
      <c r="H2499" s="3" t="s">
        <v>8</v>
      </c>
      <c r="I2499" s="2" t="s">
        <v>85</v>
      </c>
      <c r="J2499" s="2" t="s">
        <v>44</v>
      </c>
      <c r="K2499" s="2" t="s">
        <v>44</v>
      </c>
      <c r="L2499" s="2" t="s">
        <v>45</v>
      </c>
      <c r="M2499" s="2">
        <v>1</v>
      </c>
      <c r="N2499" s="10" t="s">
        <v>875</v>
      </c>
    </row>
    <row r="2500" spans="1:14" x14ac:dyDescent="0.2">
      <c r="A2500" s="2">
        <v>2401</v>
      </c>
      <c r="B2500" s="2" t="s">
        <v>998</v>
      </c>
      <c r="C2500" s="2" t="s">
        <v>999</v>
      </c>
      <c r="D2500" s="2" t="s">
        <v>48</v>
      </c>
      <c r="E2500" s="2" t="s">
        <v>1000</v>
      </c>
      <c r="F2500" s="2" t="s">
        <v>100</v>
      </c>
      <c r="G2500" s="2" t="s">
        <v>1001</v>
      </c>
      <c r="H2500" s="3" t="s">
        <v>8</v>
      </c>
      <c r="I2500" s="2" t="s">
        <v>85</v>
      </c>
      <c r="J2500" s="2" t="s">
        <v>44</v>
      </c>
      <c r="K2500" s="2" t="s">
        <v>44</v>
      </c>
      <c r="L2500" s="2" t="s">
        <v>45</v>
      </c>
      <c r="M2500" s="2">
        <v>1</v>
      </c>
      <c r="N2500" s="10" t="s">
        <v>875</v>
      </c>
    </row>
    <row r="2501" spans="1:14" x14ac:dyDescent="0.2">
      <c r="A2501" s="2">
        <v>2427</v>
      </c>
      <c r="B2501" s="2" t="s">
        <v>971</v>
      </c>
      <c r="C2501" s="2" t="s">
        <v>972</v>
      </c>
      <c r="D2501" s="2" t="s">
        <v>48</v>
      </c>
      <c r="E2501" s="2" t="s">
        <v>973</v>
      </c>
      <c r="F2501" s="2" t="s">
        <v>974</v>
      </c>
      <c r="G2501" s="2" t="s">
        <v>975</v>
      </c>
      <c r="H2501" s="3" t="s">
        <v>8</v>
      </c>
      <c r="I2501" s="2" t="s">
        <v>85</v>
      </c>
      <c r="J2501" s="2" t="s">
        <v>44</v>
      </c>
      <c r="K2501" s="2" t="s">
        <v>44</v>
      </c>
      <c r="L2501" s="2" t="s">
        <v>45</v>
      </c>
      <c r="M2501" s="2">
        <v>1</v>
      </c>
      <c r="N2501" s="10" t="s">
        <v>875</v>
      </c>
    </row>
    <row r="2502" spans="1:14" x14ac:dyDescent="0.2">
      <c r="A2502" s="2">
        <v>2451</v>
      </c>
      <c r="B2502" s="2" t="s">
        <v>65</v>
      </c>
      <c r="C2502" s="2" t="s">
        <v>66</v>
      </c>
      <c r="D2502" s="2" t="s">
        <v>67</v>
      </c>
      <c r="E2502" s="2" t="s">
        <v>68</v>
      </c>
      <c r="F2502" s="2" t="s">
        <v>69</v>
      </c>
      <c r="G2502" s="2" t="s">
        <v>70</v>
      </c>
      <c r="H2502" s="3" t="s">
        <v>8</v>
      </c>
      <c r="I2502" s="2" t="s">
        <v>71</v>
      </c>
      <c r="J2502" s="2" t="s">
        <v>44</v>
      </c>
      <c r="K2502" s="2" t="s">
        <v>44</v>
      </c>
      <c r="L2502" s="2" t="s">
        <v>45</v>
      </c>
      <c r="M2502" s="2">
        <v>1</v>
      </c>
      <c r="N2502" s="10" t="s">
        <v>875</v>
      </c>
    </row>
    <row r="2503" spans="1:14" x14ac:dyDescent="0.2">
      <c r="A2503" s="2">
        <v>2472</v>
      </c>
      <c r="B2503" s="2" t="s">
        <v>942</v>
      </c>
      <c r="C2503" s="2" t="s">
        <v>943</v>
      </c>
      <c r="D2503" s="2" t="s">
        <v>372</v>
      </c>
      <c r="E2503" s="2" t="s">
        <v>944</v>
      </c>
      <c r="F2503" s="2" t="s">
        <v>945</v>
      </c>
      <c r="G2503" s="2" t="s">
        <v>946</v>
      </c>
      <c r="H2503" s="3" t="s">
        <v>8</v>
      </c>
      <c r="I2503" s="2" t="s">
        <v>31</v>
      </c>
      <c r="J2503" s="2" t="s">
        <v>44</v>
      </c>
      <c r="K2503" s="2" t="s">
        <v>44</v>
      </c>
      <c r="L2503" s="2" t="s">
        <v>45</v>
      </c>
      <c r="M2503" s="2">
        <v>1</v>
      </c>
      <c r="N2503" s="10" t="s">
        <v>875</v>
      </c>
    </row>
    <row r="2504" spans="1:14" x14ac:dyDescent="0.2">
      <c r="A2504" s="2">
        <v>2479</v>
      </c>
      <c r="B2504" s="2" t="s">
        <v>938</v>
      </c>
      <c r="C2504" s="2" t="s">
        <v>939</v>
      </c>
      <c r="D2504" s="2" t="s">
        <v>48</v>
      </c>
      <c r="E2504" s="2" t="s">
        <v>940</v>
      </c>
      <c r="F2504" s="2" t="s">
        <v>692</v>
      </c>
      <c r="G2504" s="2" t="s">
        <v>941</v>
      </c>
      <c r="H2504" s="3" t="s">
        <v>8</v>
      </c>
      <c r="I2504" s="2" t="s">
        <v>85</v>
      </c>
      <c r="J2504" s="2" t="s">
        <v>44</v>
      </c>
      <c r="K2504" s="2" t="s">
        <v>44</v>
      </c>
      <c r="L2504" s="2" t="s">
        <v>45</v>
      </c>
      <c r="M2504" s="2">
        <v>1</v>
      </c>
      <c r="N2504" s="10" t="s">
        <v>875</v>
      </c>
    </row>
    <row r="2505" spans="1:14" x14ac:dyDescent="0.2">
      <c r="A2505" s="2">
        <v>2483</v>
      </c>
      <c r="B2505" s="2" t="s">
        <v>930</v>
      </c>
      <c r="C2505" s="2" t="s">
        <v>931</v>
      </c>
      <c r="D2505" s="2" t="s">
        <v>48</v>
      </c>
      <c r="E2505" s="2" t="s">
        <v>932</v>
      </c>
      <c r="F2505" s="2" t="s">
        <v>933</v>
      </c>
      <c r="G2505" s="2" t="s">
        <v>934</v>
      </c>
      <c r="H2505" s="3" t="s">
        <v>8</v>
      </c>
      <c r="I2505" s="2" t="s">
        <v>52</v>
      </c>
      <c r="J2505" s="2" t="s">
        <v>44</v>
      </c>
      <c r="K2505" s="2" t="s">
        <v>44</v>
      </c>
      <c r="L2505" s="2" t="s">
        <v>45</v>
      </c>
      <c r="M2505" s="2">
        <v>1</v>
      </c>
      <c r="N2505" s="10" t="s">
        <v>875</v>
      </c>
    </row>
    <row r="2506" spans="1:14" x14ac:dyDescent="0.2">
      <c r="A2506" s="2">
        <v>2500</v>
      </c>
      <c r="B2506" s="2" t="s">
        <v>907</v>
      </c>
      <c r="C2506" s="2" t="s">
        <v>908</v>
      </c>
      <c r="D2506" s="2" t="s">
        <v>48</v>
      </c>
      <c r="E2506" s="2" t="s">
        <v>909</v>
      </c>
      <c r="F2506" s="2" t="s">
        <v>884</v>
      </c>
      <c r="G2506" s="2" t="s">
        <v>910</v>
      </c>
      <c r="H2506" s="3" t="s">
        <v>8</v>
      </c>
      <c r="I2506" s="2" t="s">
        <v>853</v>
      </c>
      <c r="J2506" s="2" t="s">
        <v>44</v>
      </c>
      <c r="K2506" s="2" t="s">
        <v>44</v>
      </c>
      <c r="L2506" s="2" t="s">
        <v>45</v>
      </c>
      <c r="M2506" s="2">
        <v>1</v>
      </c>
      <c r="N2506" s="10" t="s">
        <v>875</v>
      </c>
    </row>
    <row r="2507" spans="1:14" x14ac:dyDescent="0.2">
      <c r="A2507" s="2">
        <v>2502</v>
      </c>
      <c r="B2507" s="2" t="s">
        <v>46</v>
      </c>
      <c r="C2507" s="2" t="s">
        <v>47</v>
      </c>
      <c r="D2507" s="2" t="s">
        <v>48</v>
      </c>
      <c r="E2507" s="2" t="s">
        <v>49</v>
      </c>
      <c r="F2507" s="2" t="s">
        <v>50</v>
      </c>
      <c r="G2507" s="2" t="s">
        <v>51</v>
      </c>
      <c r="H2507" s="3" t="s">
        <v>8</v>
      </c>
      <c r="I2507" s="2" t="s">
        <v>52</v>
      </c>
      <c r="J2507" s="2" t="s">
        <v>44</v>
      </c>
      <c r="K2507" s="2" t="s">
        <v>44</v>
      </c>
      <c r="L2507" s="2" t="s">
        <v>45</v>
      </c>
      <c r="M2507" s="2">
        <v>1</v>
      </c>
      <c r="N2507" s="10" t="s">
        <v>875</v>
      </c>
    </row>
    <row r="2508" spans="1:14" x14ac:dyDescent="0.2">
      <c r="A2508" s="2">
        <v>2518</v>
      </c>
      <c r="B2508" s="2" t="s">
        <v>37</v>
      </c>
      <c r="C2508" s="2" t="s">
        <v>38</v>
      </c>
      <c r="D2508" s="2" t="s">
        <v>39</v>
      </c>
      <c r="E2508" s="2" t="s">
        <v>40</v>
      </c>
      <c r="F2508" s="2" t="s">
        <v>41</v>
      </c>
      <c r="G2508" s="2" t="s">
        <v>42</v>
      </c>
      <c r="H2508" s="3" t="s">
        <v>8</v>
      </c>
      <c r="I2508" s="2" t="s">
        <v>43</v>
      </c>
      <c r="J2508" s="2" t="s">
        <v>44</v>
      </c>
      <c r="K2508" s="2" t="s">
        <v>44</v>
      </c>
      <c r="L2508" s="2" t="s">
        <v>45</v>
      </c>
      <c r="M2508" s="2">
        <v>1</v>
      </c>
      <c r="N2508" s="2" t="s">
        <v>21</v>
      </c>
    </row>
    <row r="2509" spans="1:14" x14ac:dyDescent="0.2">
      <c r="A2509" s="2">
        <v>2522</v>
      </c>
      <c r="B2509" s="2" t="s">
        <v>877</v>
      </c>
      <c r="C2509" s="2" t="s">
        <v>878</v>
      </c>
      <c r="D2509" s="2" t="s">
        <v>123</v>
      </c>
      <c r="E2509" s="2" t="s">
        <v>879</v>
      </c>
      <c r="F2509" s="2" t="s">
        <v>424</v>
      </c>
      <c r="G2509" s="2" t="s">
        <v>880</v>
      </c>
      <c r="H2509" s="3" t="s">
        <v>8</v>
      </c>
      <c r="I2509" s="2" t="s">
        <v>713</v>
      </c>
      <c r="J2509" s="2" t="s">
        <v>44</v>
      </c>
      <c r="K2509" s="2" t="s">
        <v>44</v>
      </c>
      <c r="L2509" s="2" t="s">
        <v>45</v>
      </c>
      <c r="M2509" s="2">
        <v>1</v>
      </c>
      <c r="N2509" s="10" t="s">
        <v>875</v>
      </c>
    </row>
    <row r="2510" spans="1:14" x14ac:dyDescent="0.2">
      <c r="A2510" s="2">
        <v>224</v>
      </c>
      <c r="B2510" s="2" t="s">
        <v>826</v>
      </c>
      <c r="C2510" s="2" t="s">
        <v>827</v>
      </c>
      <c r="D2510" s="2" t="s">
        <v>67</v>
      </c>
      <c r="E2510" s="2" t="s">
        <v>828</v>
      </c>
      <c r="F2510" s="2" t="s">
        <v>597</v>
      </c>
      <c r="G2510" s="2" t="s">
        <v>829</v>
      </c>
      <c r="H2510" s="3" t="s">
        <v>8</v>
      </c>
      <c r="I2510" s="2" t="s">
        <v>71</v>
      </c>
      <c r="J2510" s="2" t="s">
        <v>1249</v>
      </c>
      <c r="K2510" s="2" t="s">
        <v>45</v>
      </c>
      <c r="L2510" s="2" t="s">
        <v>45</v>
      </c>
      <c r="M2510" s="2">
        <v>1</v>
      </c>
      <c r="N2510" s="10" t="s">
        <v>875</v>
      </c>
    </row>
    <row r="2511" spans="1:14" x14ac:dyDescent="0.2">
      <c r="A2511" s="2">
        <v>772</v>
      </c>
      <c r="B2511" s="2" t="s">
        <v>1823</v>
      </c>
      <c r="C2511" s="2" t="s">
        <v>1824</v>
      </c>
      <c r="D2511" s="2" t="s">
        <v>48</v>
      </c>
      <c r="E2511" s="2" t="s">
        <v>1825</v>
      </c>
      <c r="F2511" s="2" t="s">
        <v>924</v>
      </c>
      <c r="G2511" s="2" t="s">
        <v>1826</v>
      </c>
      <c r="H2511" s="3" t="s">
        <v>8</v>
      </c>
      <c r="I2511" s="2" t="s">
        <v>85</v>
      </c>
      <c r="J2511" s="2" t="s">
        <v>1249</v>
      </c>
      <c r="K2511" s="2" t="s">
        <v>45</v>
      </c>
      <c r="L2511" s="2" t="s">
        <v>45</v>
      </c>
      <c r="M2511" s="2">
        <v>1</v>
      </c>
      <c r="N2511" s="10" t="s">
        <v>875</v>
      </c>
    </row>
    <row r="2512" spans="1:14" x14ac:dyDescent="0.2">
      <c r="A2512" s="2">
        <v>798</v>
      </c>
      <c r="B2512" s="2" t="s">
        <v>1823</v>
      </c>
      <c r="C2512" s="2" t="s">
        <v>1824</v>
      </c>
      <c r="D2512" s="2" t="s">
        <v>48</v>
      </c>
      <c r="E2512" s="2" t="s">
        <v>1825</v>
      </c>
      <c r="F2512" s="2" t="s">
        <v>924</v>
      </c>
      <c r="G2512" s="2" t="s">
        <v>1826</v>
      </c>
      <c r="H2512" s="3" t="s">
        <v>8</v>
      </c>
      <c r="I2512" s="2" t="s">
        <v>85</v>
      </c>
      <c r="J2512" s="2" t="s">
        <v>1249</v>
      </c>
      <c r="K2512" s="2" t="s">
        <v>45</v>
      </c>
      <c r="L2512" s="2" t="s">
        <v>45</v>
      </c>
      <c r="M2512" s="2">
        <v>1</v>
      </c>
      <c r="N2512" s="10" t="s">
        <v>875</v>
      </c>
    </row>
    <row r="2513" spans="1:14" x14ac:dyDescent="0.2">
      <c r="A2513" s="2">
        <v>1227</v>
      </c>
      <c r="B2513" s="2" t="s">
        <v>1613</v>
      </c>
      <c r="C2513" s="2" t="s">
        <v>1614</v>
      </c>
      <c r="D2513" s="2" t="s">
        <v>123</v>
      </c>
      <c r="E2513" s="2" t="s">
        <v>1615</v>
      </c>
      <c r="F2513" s="2" t="s">
        <v>424</v>
      </c>
      <c r="G2513" s="2" t="s">
        <v>1616</v>
      </c>
      <c r="H2513" s="3" t="s">
        <v>8</v>
      </c>
      <c r="I2513" s="2" t="s">
        <v>319</v>
      </c>
      <c r="J2513" s="2" t="s">
        <v>1249</v>
      </c>
      <c r="K2513" s="2" t="s">
        <v>45</v>
      </c>
      <c r="L2513" s="2" t="s">
        <v>45</v>
      </c>
      <c r="M2513" s="2">
        <v>1</v>
      </c>
      <c r="N2513" s="10" t="s">
        <v>875</v>
      </c>
    </row>
    <row r="2514" spans="1:14" x14ac:dyDescent="0.2">
      <c r="A2514" s="2">
        <v>1548</v>
      </c>
      <c r="B2514" s="2" t="s">
        <v>510</v>
      </c>
      <c r="C2514" s="2" t="s">
        <v>511</v>
      </c>
      <c r="D2514" s="2" t="s">
        <v>48</v>
      </c>
      <c r="E2514" s="2" t="s">
        <v>503</v>
      </c>
      <c r="F2514" s="2" t="s">
        <v>132</v>
      </c>
      <c r="G2514" s="2" t="s">
        <v>512</v>
      </c>
      <c r="H2514" s="3" t="s">
        <v>8</v>
      </c>
      <c r="I2514" s="2" t="s">
        <v>85</v>
      </c>
      <c r="J2514" s="2" t="s">
        <v>1249</v>
      </c>
      <c r="K2514" s="2" t="s">
        <v>45</v>
      </c>
      <c r="L2514" s="2" t="s">
        <v>45</v>
      </c>
      <c r="M2514" s="2">
        <v>1</v>
      </c>
      <c r="N2514" s="10" t="s">
        <v>21</v>
      </c>
    </row>
    <row r="2515" spans="1:14" x14ac:dyDescent="0.2">
      <c r="A2515" s="2">
        <v>1586</v>
      </c>
      <c r="B2515" s="2" t="s">
        <v>501</v>
      </c>
      <c r="C2515" s="2" t="s">
        <v>502</v>
      </c>
      <c r="D2515" s="2" t="s">
        <v>48</v>
      </c>
      <c r="E2515" s="2" t="s">
        <v>503</v>
      </c>
      <c r="F2515" s="2" t="s">
        <v>132</v>
      </c>
      <c r="G2515" s="2" t="s">
        <v>504</v>
      </c>
      <c r="H2515" s="3" t="s">
        <v>8</v>
      </c>
      <c r="I2515" s="2" t="s">
        <v>85</v>
      </c>
      <c r="J2515" s="2" t="s">
        <v>1249</v>
      </c>
      <c r="K2515" s="2" t="s">
        <v>45</v>
      </c>
      <c r="L2515" s="2" t="s">
        <v>45</v>
      </c>
      <c r="M2515" s="2">
        <v>1</v>
      </c>
      <c r="N2515" s="10" t="s">
        <v>875</v>
      </c>
    </row>
    <row r="2516" spans="1:14" x14ac:dyDescent="0.2">
      <c r="A2516" s="2">
        <v>1748</v>
      </c>
      <c r="B2516" s="2" t="s">
        <v>434</v>
      </c>
      <c r="C2516" s="2" t="s">
        <v>435</v>
      </c>
      <c r="D2516" s="2" t="s">
        <v>81</v>
      </c>
      <c r="E2516" s="2" t="s">
        <v>436</v>
      </c>
      <c r="F2516" s="2" t="s">
        <v>424</v>
      </c>
      <c r="G2516" s="2" t="s">
        <v>437</v>
      </c>
      <c r="H2516" s="3" t="s">
        <v>8</v>
      </c>
      <c r="I2516" s="2" t="s">
        <v>319</v>
      </c>
      <c r="J2516" s="2" t="s">
        <v>1249</v>
      </c>
      <c r="K2516" s="2" t="s">
        <v>45</v>
      </c>
      <c r="L2516" s="2" t="s">
        <v>45</v>
      </c>
      <c r="M2516" s="2">
        <v>1</v>
      </c>
      <c r="N2516" s="10" t="s">
        <v>875</v>
      </c>
    </row>
    <row r="2517" spans="1:14" x14ac:dyDescent="0.2">
      <c r="A2517" s="2">
        <v>1940</v>
      </c>
      <c r="B2517" s="2" t="s">
        <v>380</v>
      </c>
      <c r="C2517" s="2" t="s">
        <v>381</v>
      </c>
      <c r="D2517" s="2" t="s">
        <v>187</v>
      </c>
      <c r="E2517" s="2" t="s">
        <v>382</v>
      </c>
      <c r="F2517" s="2" t="s">
        <v>383</v>
      </c>
      <c r="G2517" s="2" t="s">
        <v>384</v>
      </c>
      <c r="H2517" s="3" t="s">
        <v>8</v>
      </c>
      <c r="I2517" s="2" t="s">
        <v>197</v>
      </c>
      <c r="J2517" s="2" t="s">
        <v>183</v>
      </c>
      <c r="K2517" s="2" t="s">
        <v>45</v>
      </c>
      <c r="L2517" s="2" t="s">
        <v>45</v>
      </c>
      <c r="M2517" s="2">
        <v>1</v>
      </c>
      <c r="N2517" s="2" t="s">
        <v>21</v>
      </c>
    </row>
    <row r="2518" spans="1:14" x14ac:dyDescent="0.2">
      <c r="A2518" s="2">
        <v>1984</v>
      </c>
      <c r="B2518" s="2" t="s">
        <v>1244</v>
      </c>
      <c r="C2518" s="2" t="s">
        <v>1245</v>
      </c>
      <c r="D2518" s="2" t="s">
        <v>48</v>
      </c>
      <c r="E2518" s="2" t="s">
        <v>1246</v>
      </c>
      <c r="F2518" s="2" t="s">
        <v>1247</v>
      </c>
      <c r="G2518" s="2" t="s">
        <v>1248</v>
      </c>
      <c r="H2518" s="3" t="s">
        <v>8</v>
      </c>
      <c r="I2518" s="2" t="s">
        <v>367</v>
      </c>
      <c r="J2518" s="2" t="s">
        <v>1249</v>
      </c>
      <c r="K2518" s="2" t="s">
        <v>45</v>
      </c>
      <c r="L2518" s="2" t="s">
        <v>45</v>
      </c>
      <c r="M2518" s="2">
        <v>1</v>
      </c>
      <c r="N2518" s="10" t="s">
        <v>875</v>
      </c>
    </row>
    <row r="2519" spans="1:14" x14ac:dyDescent="0.2">
      <c r="A2519" s="2">
        <v>2249</v>
      </c>
      <c r="B2519" s="2" t="s">
        <v>203</v>
      </c>
      <c r="C2519" s="2" t="s">
        <v>204</v>
      </c>
      <c r="D2519" s="2" t="s">
        <v>176</v>
      </c>
      <c r="E2519" s="2" t="s">
        <v>205</v>
      </c>
      <c r="F2519" s="2" t="s">
        <v>206</v>
      </c>
      <c r="G2519" s="2" t="s">
        <v>207</v>
      </c>
      <c r="H2519" s="3" t="s">
        <v>8</v>
      </c>
      <c r="I2519" s="2" t="s">
        <v>180</v>
      </c>
      <c r="J2519" s="2" t="s">
        <v>183</v>
      </c>
      <c r="K2519" s="2" t="s">
        <v>45</v>
      </c>
      <c r="L2519" s="2" t="s">
        <v>45</v>
      </c>
      <c r="M2519" s="2">
        <v>1</v>
      </c>
      <c r="N2519" s="2" t="s">
        <v>21</v>
      </c>
    </row>
    <row r="2520" spans="1:14" x14ac:dyDescent="0.2">
      <c r="A2520" s="2">
        <v>2271</v>
      </c>
      <c r="B2520" s="2" t="s">
        <v>174</v>
      </c>
      <c r="C2520" s="2" t="s">
        <v>175</v>
      </c>
      <c r="D2520" s="2" t="s">
        <v>176</v>
      </c>
      <c r="E2520" s="2" t="s">
        <v>177</v>
      </c>
      <c r="F2520" s="2" t="s">
        <v>178</v>
      </c>
      <c r="G2520" s="2" t="s">
        <v>179</v>
      </c>
      <c r="H2520" s="3" t="s">
        <v>8</v>
      </c>
      <c r="I2520" s="2" t="s">
        <v>180</v>
      </c>
      <c r="J2520" s="2" t="s">
        <v>183</v>
      </c>
      <c r="K2520" s="2" t="s">
        <v>45</v>
      </c>
      <c r="L2520" s="2" t="s">
        <v>45</v>
      </c>
      <c r="M2520" s="2">
        <v>1</v>
      </c>
      <c r="N2520" s="2" t="s">
        <v>21</v>
      </c>
    </row>
    <row r="2521" spans="1:14" x14ac:dyDescent="0.2">
      <c r="A2521" s="2">
        <v>2363</v>
      </c>
      <c r="B2521" s="2" t="s">
        <v>1028</v>
      </c>
      <c r="C2521" s="2" t="s">
        <v>1029</v>
      </c>
      <c r="D2521" s="2" t="s">
        <v>123</v>
      </c>
      <c r="E2521" s="2" t="s">
        <v>1030</v>
      </c>
      <c r="F2521" s="2" t="s">
        <v>424</v>
      </c>
      <c r="G2521" s="2" t="s">
        <v>1031</v>
      </c>
      <c r="H2521" s="3" t="s">
        <v>8</v>
      </c>
      <c r="I2521" s="2" t="s">
        <v>713</v>
      </c>
      <c r="J2521" s="2" t="s">
        <v>1032</v>
      </c>
      <c r="K2521" s="2" t="s">
        <v>45</v>
      </c>
      <c r="L2521" s="2" t="s">
        <v>45</v>
      </c>
      <c r="M2521" s="2">
        <v>1</v>
      </c>
      <c r="N2521" s="10" t="s">
        <v>875</v>
      </c>
    </row>
    <row r="2522" spans="1:14" x14ac:dyDescent="0.2">
      <c r="A2522" s="2">
        <v>2456</v>
      </c>
      <c r="B2522" s="2" t="s">
        <v>953</v>
      </c>
      <c r="C2522" s="2" t="s">
        <v>954</v>
      </c>
      <c r="D2522" s="2" t="s">
        <v>67</v>
      </c>
      <c r="E2522" s="2" t="s">
        <v>955</v>
      </c>
      <c r="F2522" s="2" t="s">
        <v>69</v>
      </c>
      <c r="G2522" s="2" t="s">
        <v>956</v>
      </c>
      <c r="H2522" s="3" t="s">
        <v>8</v>
      </c>
      <c r="I2522" s="2" t="s">
        <v>71</v>
      </c>
      <c r="J2522" s="2" t="s">
        <v>183</v>
      </c>
      <c r="K2522" s="2" t="s">
        <v>45</v>
      </c>
      <c r="L2522" s="2" t="s">
        <v>45</v>
      </c>
      <c r="M2522" s="2">
        <v>1</v>
      </c>
      <c r="N2522" s="10" t="s">
        <v>875</v>
      </c>
    </row>
    <row r="2523" spans="1:14" x14ac:dyDescent="0.2">
      <c r="A2523" s="2">
        <v>634</v>
      </c>
      <c r="B2523" s="2" t="s">
        <v>694</v>
      </c>
      <c r="C2523" s="2" t="s">
        <v>695</v>
      </c>
      <c r="D2523" s="2" t="s">
        <v>372</v>
      </c>
      <c r="E2523" s="2" t="s">
        <v>696</v>
      </c>
      <c r="F2523" s="2" t="s">
        <v>697</v>
      </c>
      <c r="G2523" s="2" t="s">
        <v>698</v>
      </c>
      <c r="H2523" s="3" t="s">
        <v>8</v>
      </c>
      <c r="I2523" s="2" t="s">
        <v>319</v>
      </c>
      <c r="J2523" s="2" t="s">
        <v>699</v>
      </c>
      <c r="K2523" s="2"/>
      <c r="L2523" s="2" t="s">
        <v>468</v>
      </c>
      <c r="M2523" s="2">
        <v>1</v>
      </c>
      <c r="N2523" s="9" t="s">
        <v>875</v>
      </c>
    </row>
    <row r="2524" spans="1:14" x14ac:dyDescent="0.2">
      <c r="A2524" s="2">
        <v>1546</v>
      </c>
      <c r="B2524" s="2" t="s">
        <v>510</v>
      </c>
      <c r="C2524" s="2" t="s">
        <v>511</v>
      </c>
      <c r="D2524" s="2" t="s">
        <v>48</v>
      </c>
      <c r="E2524" s="2" t="s">
        <v>503</v>
      </c>
      <c r="F2524" s="2" t="s">
        <v>132</v>
      </c>
      <c r="G2524" s="2" t="s">
        <v>512</v>
      </c>
      <c r="H2524" s="3" t="s">
        <v>8</v>
      </c>
      <c r="I2524" s="2" t="s">
        <v>85</v>
      </c>
      <c r="J2524" s="2" t="s">
        <v>516</v>
      </c>
      <c r="K2524" s="2"/>
      <c r="L2524" s="2" t="s">
        <v>433</v>
      </c>
      <c r="M2524" s="2">
        <v>1</v>
      </c>
      <c r="N2524" s="9" t="s">
        <v>875</v>
      </c>
    </row>
    <row r="2525" spans="1:14" x14ac:dyDescent="0.2">
      <c r="A2525" s="2">
        <v>1547</v>
      </c>
      <c r="B2525" s="2" t="s">
        <v>510</v>
      </c>
      <c r="C2525" s="2" t="s">
        <v>511</v>
      </c>
      <c r="D2525" s="2" t="s">
        <v>48</v>
      </c>
      <c r="E2525" s="2" t="s">
        <v>503</v>
      </c>
      <c r="F2525" s="2" t="s">
        <v>132</v>
      </c>
      <c r="G2525" s="2" t="s">
        <v>512</v>
      </c>
      <c r="H2525" s="3" t="s">
        <v>8</v>
      </c>
      <c r="I2525" s="2" t="s">
        <v>85</v>
      </c>
      <c r="J2525" s="2" t="s">
        <v>447</v>
      </c>
      <c r="K2525" s="2"/>
      <c r="L2525" s="2" t="s">
        <v>433</v>
      </c>
      <c r="M2525" s="2">
        <v>1</v>
      </c>
      <c r="N2525" s="2" t="s">
        <v>875</v>
      </c>
    </row>
    <row r="2526" spans="1:14" x14ac:dyDescent="0.2">
      <c r="A2526" s="2">
        <v>1736</v>
      </c>
      <c r="B2526" s="2" t="s">
        <v>434</v>
      </c>
      <c r="C2526" s="2" t="s">
        <v>435</v>
      </c>
      <c r="D2526" s="2" t="s">
        <v>81</v>
      </c>
      <c r="E2526" s="2" t="s">
        <v>436</v>
      </c>
      <c r="F2526" s="2" t="s">
        <v>424</v>
      </c>
      <c r="G2526" s="2" t="s">
        <v>437</v>
      </c>
      <c r="H2526" s="3" t="s">
        <v>8</v>
      </c>
      <c r="I2526" s="2" t="s">
        <v>319</v>
      </c>
      <c r="J2526" s="2" t="s">
        <v>447</v>
      </c>
      <c r="K2526" s="2"/>
      <c r="L2526" s="2" t="s">
        <v>433</v>
      </c>
      <c r="M2526" s="2">
        <v>1</v>
      </c>
      <c r="N2526" s="2" t="s">
        <v>21</v>
      </c>
    </row>
    <row r="2527" spans="1:14" x14ac:dyDescent="0.2">
      <c r="A2527" s="2">
        <v>1762</v>
      </c>
      <c r="B2527" s="2" t="s">
        <v>434</v>
      </c>
      <c r="C2527" s="2" t="s">
        <v>435</v>
      </c>
      <c r="D2527" s="2" t="s">
        <v>81</v>
      </c>
      <c r="E2527" s="2" t="s">
        <v>436</v>
      </c>
      <c r="F2527" s="2" t="s">
        <v>424</v>
      </c>
      <c r="G2527" s="2" t="s">
        <v>437</v>
      </c>
      <c r="H2527" s="3" t="s">
        <v>8</v>
      </c>
      <c r="I2527" s="2" t="s">
        <v>319</v>
      </c>
      <c r="J2527" s="2" t="s">
        <v>475</v>
      </c>
      <c r="K2527" s="2"/>
      <c r="L2527" s="2" t="s">
        <v>152</v>
      </c>
      <c r="M2527" s="2">
        <v>1</v>
      </c>
      <c r="N2527" s="9" t="s">
        <v>875</v>
      </c>
    </row>
    <row r="2528" spans="1:14" x14ac:dyDescent="0.2">
      <c r="A2528" s="2">
        <v>2050</v>
      </c>
      <c r="B2528" s="2" t="s">
        <v>289</v>
      </c>
      <c r="C2528" s="2" t="s">
        <v>290</v>
      </c>
      <c r="D2528" s="2" t="s">
        <v>187</v>
      </c>
      <c r="E2528" s="2" t="s">
        <v>291</v>
      </c>
      <c r="F2528" s="2" t="s">
        <v>292</v>
      </c>
      <c r="G2528" s="2" t="s">
        <v>293</v>
      </c>
      <c r="H2528" s="3" t="s">
        <v>8</v>
      </c>
      <c r="I2528" s="2" t="s">
        <v>197</v>
      </c>
      <c r="J2528" s="2" t="s">
        <v>210</v>
      </c>
      <c r="K2528" s="2"/>
      <c r="L2528" s="2" t="s">
        <v>210</v>
      </c>
      <c r="M2528" s="2">
        <v>1</v>
      </c>
      <c r="N2528" s="2" t="s">
        <v>21</v>
      </c>
    </row>
  </sheetData>
  <autoFilter ref="A1:N2528" xr:uid="{998CE9EC-AA89-47EB-84AE-209629404B54}">
    <sortState xmlns:xlrd2="http://schemas.microsoft.com/office/spreadsheetml/2017/richdata2" ref="A2:N2528">
      <sortCondition ref="K1:K2528"/>
    </sortState>
  </autoFilter>
  <hyperlinks>
    <hyperlink ref="H1036" r:id="rId1" xr:uid="{8F935E7F-11ED-4D7E-8FAA-B32947D7EC59}"/>
    <hyperlink ref="H2272" r:id="rId2" xr:uid="{66963292-C3F2-4F2D-BAA0-98CF0917142B}"/>
    <hyperlink ref="H1947" r:id="rId3" xr:uid="{AF55367A-7EAF-46E1-90BE-843663C18FE3}"/>
    <hyperlink ref="H957" r:id="rId4" xr:uid="{B082F822-C428-44EF-9074-FB5562BADF47}"/>
    <hyperlink ref="H918" r:id="rId5" xr:uid="{6BED8B70-F22B-4BD7-8250-5530F4D9D67C}"/>
    <hyperlink ref="H74" r:id="rId6" xr:uid="{7C4694EE-AEC5-44BA-AD20-47E722CE979E}"/>
    <hyperlink ref="H1740" r:id="rId7" xr:uid="{DBD9E976-C634-452F-8FB3-F90216BF4624}"/>
    <hyperlink ref="H458" r:id="rId8" xr:uid="{CAFC8125-21C6-4AA3-B0F4-6121D507AB61}"/>
    <hyperlink ref="H2273" r:id="rId9" xr:uid="{3C9E723A-8353-4BB9-8D02-32E68ABFAD23}"/>
    <hyperlink ref="H368" r:id="rId10" xr:uid="{5A7B744A-8139-4EC0-BA72-7862A3D1B723}"/>
    <hyperlink ref="H1037" r:id="rId11" xr:uid="{7C1A821A-3E5F-4DCD-8FF3-CF7911FA2A77}"/>
    <hyperlink ref="H2274" r:id="rId12" xr:uid="{2A1882F0-BB3A-4B46-8993-26E01AB1A868}"/>
    <hyperlink ref="H1741" r:id="rId13" xr:uid="{3A75234C-603F-4982-ADF7-38995866FE5B}"/>
    <hyperlink ref="H75" r:id="rId14" xr:uid="{C3453839-25FB-4C88-9D42-A900E114701E}"/>
    <hyperlink ref="H1038" r:id="rId15" xr:uid="{8CBD0B6E-E1CE-4AEB-8CAD-18004084454D}"/>
    <hyperlink ref="H2275" r:id="rId16" xr:uid="{7A39AAD5-FF2B-424B-B3BF-1D09D4B18BC6}"/>
    <hyperlink ref="H76" r:id="rId17" xr:uid="{C04EB408-20AD-43F5-8546-333CDB215145}"/>
    <hyperlink ref="H1742" r:id="rId18" xr:uid="{D45866C9-5765-417F-AA58-99E309B484C7}"/>
    <hyperlink ref="H2276" r:id="rId19" xr:uid="{DDE37927-B82F-4158-A9C0-B60D3E1EFC60}"/>
    <hyperlink ref="H1948" r:id="rId20" xr:uid="{48BFDEAC-EB3F-4A50-9CE1-C04BB3A85CEB}"/>
    <hyperlink ref="H1743" r:id="rId21" xr:uid="{39173312-6AD3-4D2C-9074-197B5A2088F7}"/>
    <hyperlink ref="H1641" r:id="rId22" xr:uid="{7CA98C91-2745-4E8C-A739-1A1E923AC716}"/>
    <hyperlink ref="H77" r:id="rId23" xr:uid="{9BAF74CA-FE8A-431B-9632-696D2E8C06AE}"/>
    <hyperlink ref="H2277" r:id="rId24" xr:uid="{08201B47-7B2F-4BE7-8FE5-94D6B63720E1}"/>
    <hyperlink ref="H78" r:id="rId25" xr:uid="{24BD0309-5DFF-49D4-8D92-A687EE602D6F}"/>
    <hyperlink ref="H1744" r:id="rId26" xr:uid="{0EB4AD90-53C4-425F-AFF1-61968BF0A754}"/>
    <hyperlink ref="H652" r:id="rId27" xr:uid="{E8D3BC9A-B46B-4077-AF8B-7940B0FD665F}"/>
    <hyperlink ref="H1642" r:id="rId28" xr:uid="{1EEEE60F-8695-48C8-8ADD-4866E74A22DB}"/>
    <hyperlink ref="H1039" r:id="rId29" xr:uid="{7E9529DF-891F-4BE3-B8E7-FC470EF8B92B}"/>
    <hyperlink ref="H1643" r:id="rId30" xr:uid="{F56906E9-3AFA-4FE9-A05A-4C5577C7615A}"/>
    <hyperlink ref="H79" r:id="rId31" xr:uid="{76CD8E45-B75A-4F73-9B17-0A3A0ED06F10}"/>
    <hyperlink ref="H1197" r:id="rId32" xr:uid="{20B1C851-86F6-4C0E-993D-B441A0FF3176}"/>
    <hyperlink ref="H459" r:id="rId33" xr:uid="{EE2C6E45-6F5C-4FDE-96BC-ABE1A5BA7D33}"/>
    <hyperlink ref="H80" r:id="rId34" xr:uid="{19DFEBD6-01ED-4E61-9B2C-A3C7B4168FE9}"/>
    <hyperlink ref="H1446" r:id="rId35" xr:uid="{1A02B728-D21B-430A-9A80-62EF514F19D1}"/>
    <hyperlink ref="H2278" r:id="rId36" xr:uid="{A565D5C9-BE14-4418-8C8B-F3497CC6722F}"/>
    <hyperlink ref="H1745" r:id="rId37" xr:uid="{AEEEB952-37B2-46EE-88F5-0114B5819C74}"/>
    <hyperlink ref="H81" r:id="rId38" xr:uid="{DFAC70AB-FFB9-4330-9F31-459332795D5D}"/>
    <hyperlink ref="H1644" r:id="rId39" xr:uid="{2FC665EC-5303-45B7-A50F-3FB3FAC9F05C}"/>
    <hyperlink ref="H460" r:id="rId40" xr:uid="{C145FB95-10A6-4B1E-BA35-2DE109E2327F}"/>
    <hyperlink ref="H2279" r:id="rId41" xr:uid="{67E8C027-3792-416E-BB71-49FD8367D62E}"/>
    <hyperlink ref="H82" r:id="rId42" xr:uid="{1951753F-1A34-4C4C-AEDD-2947F4893EAB}"/>
    <hyperlink ref="H1746" r:id="rId43" xr:uid="{792BB466-9AD7-469A-A39F-D9CFBB2AF00B}"/>
    <hyperlink ref="H2250" r:id="rId44" xr:uid="{0BDEBE78-A34E-4AA4-AB1A-694F38779149}"/>
    <hyperlink ref="H56" r:id="rId45" xr:uid="{8680F288-45E2-423C-BCE5-199B857862D8}"/>
    <hyperlink ref="H855" r:id="rId46" xr:uid="{A2796C60-4A9D-4170-9D9A-540BF45EE6C5}"/>
    <hyperlink ref="H1198" r:id="rId47" xr:uid="{4632778C-F90B-4C38-8987-B121FDEFB4CD}"/>
    <hyperlink ref="H1645" r:id="rId48" xr:uid="{F32040F2-4425-45F2-9BF2-81159B13445B}"/>
    <hyperlink ref="H1747" r:id="rId49" xr:uid="{E5E9B101-30A9-493E-A919-0E8408453366}"/>
    <hyperlink ref="H1382" r:id="rId50" xr:uid="{BC2C05FB-DBAE-4341-A534-9EE75530230E}"/>
    <hyperlink ref="H83" r:id="rId51" xr:uid="{6368338E-9630-4BBE-921E-1DDABB4C7038}"/>
    <hyperlink ref="H461" r:id="rId52" xr:uid="{4ACA815A-8ED8-4CA0-8525-B188FF90A701}"/>
    <hyperlink ref="H84" r:id="rId53" xr:uid="{10BA9D00-FB7E-46CC-8219-32AF1BFC9AA0}"/>
    <hyperlink ref="H1748" r:id="rId54" xr:uid="{37691A5C-B530-4478-AB73-FBD0EA381B77}"/>
    <hyperlink ref="H2280" r:id="rId55" xr:uid="{37BA7C2F-43A8-4951-9263-78F74B8388CE}"/>
    <hyperlink ref="H653" r:id="rId56" xr:uid="{897F1552-3CC2-477B-AF58-FC4440CB2C20}"/>
    <hyperlink ref="H1040" r:id="rId57" xr:uid="{CBFFE353-EA10-4F28-9523-F16789B1C8FC}"/>
    <hyperlink ref="H71" r:id="rId58" xr:uid="{17FE7D2B-7CE8-459B-A114-60006D639C39}"/>
    <hyperlink ref="H615" r:id="rId59" xr:uid="{17CDC03C-E18A-4152-BE8D-E674545093F7}"/>
    <hyperlink ref="H462" r:id="rId60" xr:uid="{8D907E3E-722E-4A2C-BBD1-F646BDD9BE76}"/>
    <hyperlink ref="H369" r:id="rId61" xr:uid="{CB8E0E05-564A-432B-8902-EE14C3FF5160}"/>
    <hyperlink ref="H1493" r:id="rId62" xr:uid="{9BEC701F-A9AD-4C13-B463-F0F76F2CFF00}"/>
    <hyperlink ref="H2281" r:id="rId63" xr:uid="{D9CAF710-2E25-421E-B117-DB8A7401580B}"/>
    <hyperlink ref="H85" r:id="rId64" xr:uid="{E2AA41D3-4865-4828-A0E6-C3615EF1173D}"/>
    <hyperlink ref="H1999" r:id="rId65" xr:uid="{0F54EAC9-E78B-4E6D-A3DD-F8A382F1135C}"/>
    <hyperlink ref="H86" r:id="rId66" xr:uid="{F344BDF7-E83E-4A41-8120-E099622F16F7}"/>
    <hyperlink ref="H463" r:id="rId67" xr:uid="{2B711024-9730-49AA-9721-15263AB20BCA}"/>
    <hyperlink ref="H1041" r:id="rId68" xr:uid="{BF4B8FE0-3C05-4700-B8A2-56FB3B00B0E1}"/>
    <hyperlink ref="H2282" r:id="rId69" xr:uid="{B61D1F4B-20E9-474E-AEE0-7BEB0FDDD2F7}"/>
    <hyperlink ref="H873" r:id="rId70" xr:uid="{3C3559A8-C1EF-4196-8D6E-5AD78839DA85}"/>
    <hyperlink ref="H1949" r:id="rId71" xr:uid="{F7487F7B-8860-49AB-8F8C-293C3FB8052C}"/>
    <hyperlink ref="H464" r:id="rId72" xr:uid="{A46EAB60-A6EE-41CC-8CCB-ED695DBF1720}"/>
    <hyperlink ref="H1199" r:id="rId73" xr:uid="{0BE40810-2855-40B0-9A64-EDE79850204E}"/>
    <hyperlink ref="H1749" r:id="rId74" xr:uid="{C1B27289-7AC9-4366-B25C-15368C275AB0}"/>
    <hyperlink ref="H87" r:id="rId75" xr:uid="{A1C3E858-AEB0-4353-82BB-1D0FF002ECC2}"/>
    <hyperlink ref="H1750" r:id="rId76" xr:uid="{EB4697DA-7CFE-489F-9B2B-F770C9686A8F}"/>
    <hyperlink ref="H2283" r:id="rId77" xr:uid="{BBE10F7B-A95B-4E73-AD95-3997F2397D95}"/>
    <hyperlink ref="H88" r:id="rId78" xr:uid="{248B1B0C-710C-4AFE-94AD-7894EE10A996}"/>
    <hyperlink ref="H89" r:id="rId79" xr:uid="{AC693A4C-F72F-4C0A-808F-1A802E16804A}"/>
    <hyperlink ref="H1494" r:id="rId80" xr:uid="{E9849F8A-44F1-47FC-B9F8-FEFD7254719B}"/>
    <hyperlink ref="H1950" r:id="rId81" xr:uid="{D88B0CB8-59C6-4A6F-B92D-65607F24758E}"/>
    <hyperlink ref="H919" r:id="rId82" xr:uid="{378227D8-21A4-4350-B9FD-0FA73BD3C8FC}"/>
    <hyperlink ref="H1200" r:id="rId83" xr:uid="{6F50D9E4-0852-4E4F-B11A-94121E6459F2}"/>
    <hyperlink ref="H347" r:id="rId84" xr:uid="{67DAEEF3-5113-451F-B674-23B599429499}"/>
    <hyperlink ref="H920" r:id="rId85" xr:uid="{264E28B2-6997-42E8-ACD9-10A4743A715D}"/>
    <hyperlink ref="H1042" r:id="rId86" xr:uid="{D722BFD1-2236-4A24-A450-D8985E8C5A2B}"/>
    <hyperlink ref="H2284" r:id="rId87" xr:uid="{24E0385B-F2E2-4708-B95B-19F0EBAF69D7}"/>
    <hyperlink ref="H1201" r:id="rId88" xr:uid="{BAAE1453-AE00-46F4-9F6E-F9C454162A9E}"/>
    <hyperlink ref="H1646" r:id="rId89" xr:uid="{E3423DC9-0287-4622-9A20-860E47133F01}"/>
    <hyperlink ref="H654" r:id="rId90" xr:uid="{134ABD46-2AA5-4F1F-A87F-A992E21F340F}"/>
    <hyperlink ref="H1751" r:id="rId91" xr:uid="{7F40377A-1DF6-4F5B-B244-C3A1A44742CA}"/>
    <hyperlink ref="H1447" r:id="rId92" xr:uid="{F0165183-054F-4A4B-95A6-1F518E119FE6}"/>
    <hyperlink ref="H2000" r:id="rId93" xr:uid="{2AE1279A-2E7F-4841-B2F0-CCC816664E68}"/>
    <hyperlink ref="H1495" r:id="rId94" xr:uid="{98B8F299-9D68-4EF1-BF5A-F65D2EAB011E}"/>
    <hyperlink ref="H1202" r:id="rId95" xr:uid="{1BEA2EC1-0D28-4E1A-9AF4-C501839CA05D}"/>
    <hyperlink ref="H1598" r:id="rId96" xr:uid="{60D713C3-99B7-4B22-8A93-B651EC5381F7}"/>
    <hyperlink ref="H90" r:id="rId97" xr:uid="{D40595E1-D37B-4CA9-BD26-1A6FE3A50CAA}"/>
    <hyperlink ref="H1496" r:id="rId98" xr:uid="{3C92489E-1071-4187-86BD-0B1E851C89C3}"/>
    <hyperlink ref="H91" r:id="rId99" xr:uid="{FF1CCC6D-FBAC-4752-B5C6-EF3F516127CD}"/>
    <hyperlink ref="H1203" r:id="rId100" xr:uid="{D84F72DA-52F7-400A-87A1-819E1CD7958C}"/>
    <hyperlink ref="H1599" r:id="rId101" xr:uid="{1282C161-0A8E-43FD-9566-E045E86A6929}"/>
    <hyperlink ref="H1497" r:id="rId102" xr:uid="{F2C7050C-8184-49FA-B37E-FDEAF06ABFBE}"/>
    <hyperlink ref="H1204" r:id="rId103" xr:uid="{1149C67C-FBED-42EB-90A0-DFBDB4113909}"/>
    <hyperlink ref="H2001" r:id="rId104" xr:uid="{75DE9C2A-4DF1-4CA9-9CE6-EDAC6B051AB5}"/>
    <hyperlink ref="H1647" r:id="rId105" xr:uid="{EB8CD279-10C1-4A5B-940A-F249A34C6EF2}"/>
    <hyperlink ref="H1600" r:id="rId106" xr:uid="{6B977AA0-D9A1-4B36-98AB-681D396C966A}"/>
    <hyperlink ref="H1720" r:id="rId107" xr:uid="{72E38963-D43E-48E9-8216-53F1D8C7FE88}"/>
    <hyperlink ref="H860" r:id="rId108" xr:uid="{26EA735C-0BBC-42B9-8DC0-AE9C8C101A97}"/>
    <hyperlink ref="H370" r:id="rId109" xr:uid="{B5E85AC4-795E-4F0A-A6A7-3CAFF07FA122}"/>
    <hyperlink ref="H958" r:id="rId110" xr:uid="{8C1FBDC0-6B33-45D6-9559-8B5074BD136E}"/>
    <hyperlink ref="H1752" r:id="rId111" xr:uid="{D437B1B6-7733-443D-8332-129C3DA85F46}"/>
    <hyperlink ref="H921" r:id="rId112" xr:uid="{07955AF0-8A4D-44A1-BBDA-00AE9893A435}"/>
    <hyperlink ref="H92" r:id="rId113" xr:uid="{E92A4063-3C13-44D8-8CD3-98AF0C6ADF96}"/>
    <hyperlink ref="H465" r:id="rId114" xr:uid="{D94D0C73-0A0E-41AB-814F-D871F77C591A}"/>
    <hyperlink ref="H1043" r:id="rId115" xr:uid="{4CBED3E0-8341-4029-9DF8-3390228B061B}"/>
    <hyperlink ref="H2285" r:id="rId116" xr:uid="{5A40F12B-2D18-437D-A15C-28DF610D8DAB}"/>
    <hyperlink ref="H1648" r:id="rId117" xr:uid="{EF913CB6-F874-4180-97F7-4026A6943248}"/>
    <hyperlink ref="H1205" r:id="rId118" xr:uid="{BD81D8E6-2FE8-417F-984F-C9AD0E33D821}"/>
    <hyperlink ref="H1003" r:id="rId119" xr:uid="{AC3CF96B-AD10-49B7-B912-3D7D3BB272F4}"/>
    <hyperlink ref="H93" r:id="rId120" xr:uid="{F1FC0865-AC68-49AE-A7AF-2B5C86B1ADC6}"/>
    <hyperlink ref="H1649" r:id="rId121" xr:uid="{FDA956B5-E830-4495-BEAF-0D41DF96A530}"/>
    <hyperlink ref="H1044" r:id="rId122" xr:uid="{7CE079F1-1974-4493-ACC9-2E38E9B539ED}"/>
    <hyperlink ref="H1383" r:id="rId123" xr:uid="{EED8376D-B64F-40E1-BC7A-FDB0CF364712}"/>
    <hyperlink ref="H826" r:id="rId124" xr:uid="{AD35EC4F-5290-467F-B1F7-ADCFF1420B71}"/>
    <hyperlink ref="H466" r:id="rId125" xr:uid="{D0D7B4A0-18D8-4602-A00D-FDF227D9B330}"/>
    <hyperlink ref="H1753" r:id="rId126" xr:uid="{3B4CB36F-2D70-4FA2-95D5-A58696D054F4}"/>
    <hyperlink ref="H645" r:id="rId127" xr:uid="{EB47FA72-172C-4088-9867-27D698C97B4C}"/>
    <hyperlink ref="H2286" r:id="rId128" xr:uid="{D08B129E-6272-43B0-98D4-F3AAC800848C}"/>
    <hyperlink ref="H447" r:id="rId129" xr:uid="{061A493C-AEEB-467F-A8D0-D07CFF1D869E}"/>
    <hyperlink ref="H655" r:id="rId130" xr:uid="{BDA3D1F1-8733-4DDF-813A-565857FB638C}"/>
    <hyperlink ref="H94" r:id="rId131" xr:uid="{F96F9BCF-E245-4FD2-AE28-60E98CDE26B8}"/>
    <hyperlink ref="H1384" r:id="rId132" xr:uid="{7C2147F5-CA7B-4E54-B4BC-148F7D079EC8}"/>
    <hyperlink ref="H874" r:id="rId133" xr:uid="{526F4F80-1F94-4495-AAEB-6C7F4763A3CC}"/>
    <hyperlink ref="H467" r:id="rId134" xr:uid="{07C87380-9188-4079-97F9-52E2979B883F}"/>
    <hyperlink ref="H1754" r:id="rId135" xr:uid="{37F37626-891A-4645-8F63-8A874F26A5D4}"/>
    <hyperlink ref="H1650" r:id="rId136" xr:uid="{7ABB53B4-24A8-43E8-AC3C-66C9620DD20C}"/>
    <hyperlink ref="H1601" r:id="rId137" xr:uid="{2066E1D7-26C2-4F60-841D-D91ACB6A213A}"/>
    <hyperlink ref="H1755" r:id="rId138" xr:uid="{D18A71AB-C400-4F2A-B6DB-C8B95D1A94D6}"/>
    <hyperlink ref="H2055" r:id="rId139" xr:uid="{6B8758BD-1B23-43B8-B52A-1389E367D9D8}"/>
    <hyperlink ref="H1561" r:id="rId140" xr:uid="{BC7FAC87-9FEF-4E0E-9802-467E55957A1E}"/>
    <hyperlink ref="H2287" r:id="rId141" xr:uid="{E8668B1B-2450-4FA7-9251-EF3F0F1892E8}"/>
    <hyperlink ref="H95" r:id="rId142" xr:uid="{BF5A7C4E-3842-4E3E-A507-A6CE5685211E}"/>
    <hyperlink ref="H1756" r:id="rId143" xr:uid="{C0524E89-745B-44C9-8FC5-87DCDAD5673F}"/>
    <hyperlink ref="H96" r:id="rId144" xr:uid="{78C4A33E-915C-4C87-AE8C-C014C4B7581D}"/>
    <hyperlink ref="H1757" r:id="rId145" xr:uid="{5A707D7D-00B9-407D-BE74-E7DD541D5C8A}"/>
    <hyperlink ref="H2288" r:id="rId146" xr:uid="{537AA648-B92F-4B69-9F16-46B8FEECE40F}"/>
    <hyperlink ref="H371" r:id="rId147" xr:uid="{DB3E4D04-AB55-48FD-B378-CB88CC2D9413}"/>
    <hyperlink ref="H1758" r:id="rId148" xr:uid="{721288D9-5215-4A31-8096-5D82448F6EA3}"/>
    <hyperlink ref="H97" r:id="rId149" xr:uid="{7E4F4BF3-2155-4908-88D3-0A2A45C19D16}"/>
    <hyperlink ref="H2056" r:id="rId150" xr:uid="{3DB7E593-C98B-4A80-8429-602B7E279FBD}"/>
    <hyperlink ref="H1206" r:id="rId151" xr:uid="{8770FD0C-1B3F-4825-8E89-399AEDBBC65C}"/>
    <hyperlink ref="H1566" r:id="rId152" xr:uid="{83824A86-23AA-41C1-812E-013638489E7C}"/>
    <hyperlink ref="H2235" r:id="rId153" xr:uid="{7FA67D95-695F-450D-8BEB-16FC1579225C}"/>
    <hyperlink ref="H646" r:id="rId154" xr:uid="{DCF74FF9-E158-420B-8E50-D7B20B6F3828}"/>
    <hyperlink ref="H1385" r:id="rId155" xr:uid="{E4C6B5D7-CF7E-4DB1-B58F-6BCE567ECC8B}"/>
    <hyperlink ref="H1045" r:id="rId156" xr:uid="{E5177120-AD10-49FF-BF0A-AAD201822309}"/>
    <hyperlink ref="H1951" r:id="rId157" xr:uid="{4BE7F81F-1FD7-4334-95A6-56EC788E6123}"/>
    <hyperlink ref="H98" r:id="rId158" xr:uid="{B65043BE-13BE-460C-9DB3-71785B08A8D2}"/>
    <hyperlink ref="H1952" r:id="rId159" xr:uid="{BA97E1CD-F4AC-49B0-8E62-C345DD5A5787}"/>
    <hyperlink ref="H2057" r:id="rId160" xr:uid="{5CAB4E22-D3C7-4445-8743-8689D2441CA1}"/>
    <hyperlink ref="H372" r:id="rId161" xr:uid="{B550154C-17BA-407B-81FC-7D8E3F552863}"/>
    <hyperlink ref="H1046" r:id="rId162" xr:uid="{4C898FC4-62DC-43C3-B1FE-E90C56BB3980}"/>
    <hyperlink ref="H2289" r:id="rId163" xr:uid="{7E585954-FC09-4855-9BF4-AFF609061851}"/>
    <hyperlink ref="H1448" r:id="rId164" xr:uid="{BAB76D29-88C7-4800-8410-7309F27D4EA0}"/>
    <hyperlink ref="H468" r:id="rId165" xr:uid="{D6AF2DE3-3939-46A3-81EE-5F4D1A12F5B1}"/>
    <hyperlink ref="H1759" r:id="rId166" xr:uid="{440C55B0-2ABA-4CBB-A35A-7263997FA7DC}"/>
    <hyperlink ref="H700" r:id="rId167" xr:uid="{B5120E28-C5CD-4074-A893-6A1A610679C2}"/>
    <hyperlink ref="H1567" r:id="rId168" xr:uid="{1F619935-2CDA-4526-87C8-85BD02FF1719}"/>
    <hyperlink ref="H2290" r:id="rId169" xr:uid="{E8B13663-627B-4D60-BFFB-C5BAD5C7D59D}"/>
    <hyperlink ref="H99" r:id="rId170" xr:uid="{C96ADCEF-D738-4B9F-9760-3F04DEC9599F}"/>
    <hyperlink ref="H1651" r:id="rId171" xr:uid="{90F40185-3756-4E79-82D4-BFAA8C9C2C56}"/>
    <hyperlink ref="H469" r:id="rId172" xr:uid="{9EA5D97A-4AC3-45F9-B038-4ADDAE8879E5}"/>
    <hyperlink ref="H1760" r:id="rId173" xr:uid="{F6606080-9A73-44BF-B033-713814173844}"/>
    <hyperlink ref="H2291" r:id="rId174" xr:uid="{E1746BC7-E1ED-4DA3-B2D8-1E1DB94F02E7}"/>
    <hyperlink ref="H100" r:id="rId175" xr:uid="{E1B63A8F-A119-4235-86E6-33A8282CC5AF}"/>
    <hyperlink ref="H436" r:id="rId176" xr:uid="{E742F02A-EA71-4202-AC49-D7FAA9F32CD5}"/>
    <hyperlink ref="H2292" r:id="rId177" xr:uid="{7DF5040C-686A-4C13-888F-12C994803339}"/>
    <hyperlink ref="H656" r:id="rId178" xr:uid="{8EF69E24-EC6B-4D91-B71D-F8FA85599D11}"/>
    <hyperlink ref="H1568" r:id="rId179" xr:uid="{75BAFDA8-3F3A-4AE2-BE0C-7EDB1677C963}"/>
    <hyperlink ref="H647" r:id="rId180" xr:uid="{7AE3EA9C-0499-437B-9665-F34B149C1FBC}"/>
    <hyperlink ref="H1761" r:id="rId181" xr:uid="{C7D11745-CFA7-4A95-8690-5DA95F995509}"/>
    <hyperlink ref="H1562" r:id="rId182" xr:uid="{EB47F7BE-FCEB-40BF-938E-A1A67D284255}"/>
    <hyperlink ref="H922" r:id="rId183" xr:uid="{E56629E8-A494-4162-BFE2-F655A47DCB73}"/>
    <hyperlink ref="H1498" r:id="rId184" xr:uid="{C7F52CB0-6082-47A3-A329-FEB6F2E98C29}"/>
    <hyperlink ref="H1762" r:id="rId185" xr:uid="{0E719EC5-E489-49B7-9608-DD0CF492D7DB}"/>
    <hyperlink ref="H101" r:id="rId186" xr:uid="{21B60576-FA11-4C13-9D75-AADF962D6494}"/>
    <hyperlink ref="H470" r:id="rId187" xr:uid="{4D5FAD63-15DD-4909-9083-B59709A892FE}"/>
    <hyperlink ref="H1047" r:id="rId188" xr:uid="{1226D2BE-E5A2-40E5-8B90-906C964DA616}"/>
    <hyperlink ref="H1207" r:id="rId189" xr:uid="{58EE78D2-ED6C-4099-B1BC-BE906E8C042B}"/>
    <hyperlink ref="H1364" r:id="rId190" xr:uid="{2AC5CEB2-3D1C-4A57-A535-40D2E910E524}"/>
    <hyperlink ref="H1208" r:id="rId191" xr:uid="{4F87ECC9-8767-4226-8D8E-13A5AE0BF45D}"/>
    <hyperlink ref="H1048" r:id="rId192" xr:uid="{5F54B7ED-53CC-4B29-93B1-ADB0056DBEE3}"/>
    <hyperlink ref="H2293" r:id="rId193" xr:uid="{8709D0F2-E9D9-4636-AEA9-D01272F5AA06}"/>
    <hyperlink ref="H1953" r:id="rId194" xr:uid="{6C663F17-7972-49C9-80C0-9B4DD4C98441}"/>
    <hyperlink ref="H923" r:id="rId195" xr:uid="{7ABD9D39-CB31-4BB2-9E77-3F5A577EA832}"/>
    <hyperlink ref="H1209" r:id="rId196" xr:uid="{60A016F1-56CF-49A6-A08B-7771615964A2}"/>
    <hyperlink ref="H102" r:id="rId197" xr:uid="{25F11EE0-9E02-4F93-9DDC-C159F6BC65AF}"/>
    <hyperlink ref="H6" r:id="rId198" xr:uid="{B6E1E3BF-9E4B-4EE4-B671-1E276587F33C}"/>
    <hyperlink ref="H471" r:id="rId199" xr:uid="{7E5DA460-7B83-44D3-91E8-923436650828}"/>
    <hyperlink ref="H373" r:id="rId200" xr:uid="{9D5DECFE-594D-4A5F-9BD4-E0D9584476A5}"/>
    <hyperlink ref="H701" r:id="rId201" xr:uid="{6CD297EC-B73A-4318-86E1-03E3AB59D3DD}"/>
    <hyperlink ref="H1386" r:id="rId202" xr:uid="{5F34189A-C6A2-416B-9172-7E25DCF39CD5}"/>
    <hyperlink ref="H1954" r:id="rId203" xr:uid="{4655C40C-752E-4E61-A4F6-028A079189C5}"/>
    <hyperlink ref="H1763" r:id="rId204" xr:uid="{A0BA3D98-24A1-42FD-96C9-06413C19C11E}"/>
    <hyperlink ref="H472" r:id="rId205" xr:uid="{E840BE9E-E96C-4B93-B1CD-3A7A28086B10}"/>
    <hyperlink ref="H1049" r:id="rId206" xr:uid="{3D6EF45D-E2ED-4A02-A3FA-80D4F0BA3419}"/>
    <hyperlink ref="H2294" r:id="rId207" xr:uid="{79BBFC71-9E2F-41EA-BD83-B210E4C276FF}"/>
    <hyperlink ref="H1004" r:id="rId208" xr:uid="{9484D129-4B40-43FE-AE48-4BBFBA175690}"/>
    <hyperlink ref="H103" r:id="rId209" xr:uid="{5FB746BE-A3FD-49B2-A7BC-39AC90D20DEE}"/>
    <hyperlink ref="H374" r:id="rId210" xr:uid="{04A2D87B-5849-4B93-A735-29E469A592BB}"/>
    <hyperlink ref="H1764" r:id="rId211" xr:uid="{A9E5E255-7685-43AF-B458-351AFE54B15C}"/>
    <hyperlink ref="H473" r:id="rId212" xr:uid="{B1BCC456-AB0A-42F3-B3E0-983D6F654700}"/>
    <hyperlink ref="H1050" r:id="rId213" xr:uid="{B6975122-06BE-4F78-813F-8B14CD2A2E95}"/>
    <hyperlink ref="H2295" r:id="rId214" xr:uid="{81B55354-82C5-4DEE-BBDF-7A12959475A9}"/>
    <hyperlink ref="H1210" r:id="rId215" xr:uid="{C5333FE6-F277-4A29-A341-CBCDE3A54771}"/>
    <hyperlink ref="H875" r:id="rId216" xr:uid="{EEECDDED-EA6F-4AD5-8274-9388BAD2D247}"/>
    <hyperlink ref="H104" r:id="rId217" xr:uid="{2FE203BB-1943-4D82-AE75-8695055D7527}"/>
    <hyperlink ref="H1955" r:id="rId218" xr:uid="{AB44778F-CE97-49E0-8B40-691496126D47}"/>
    <hyperlink ref="H959" r:id="rId219" xr:uid="{C85911D8-F8EE-4791-9C06-C2B435206286}"/>
    <hyperlink ref="H702" r:id="rId220" xr:uid="{5C28BA8E-6993-4AC4-963C-6FA9C38DF758}"/>
    <hyperlink ref="H1602" r:id="rId221" xr:uid="{3E7EB9F4-1889-4399-ACCE-FFE84582F039}"/>
    <hyperlink ref="H761" r:id="rId222" xr:uid="{596235FD-5E6E-4F0E-9F52-95282F48B22C}"/>
    <hyperlink ref="H448" r:id="rId223" xr:uid="{F9270D3F-1E87-494E-B8E7-F5DFE299064E}"/>
    <hyperlink ref="H2510" r:id="rId224" xr:uid="{89F20DCB-3A95-4D59-91B9-E2399E05AD6E}"/>
    <hyperlink ref="H2236" r:id="rId225" xr:uid="{F3141C2E-7D96-4EF4-B8B3-209F3597E027}"/>
    <hyperlink ref="H2165" r:id="rId226" xr:uid="{13C5C079-0AB0-4B70-B883-100693964FB9}"/>
    <hyperlink ref="H2058" r:id="rId227" xr:uid="{A934A4D8-9EB3-4CEF-BE5E-C9414DA8C8A0}"/>
    <hyperlink ref="H1956" r:id="rId228" xr:uid="{F9D71C93-AD6D-44AF-8899-BFB5062F3AFC}"/>
    <hyperlink ref="H1499" r:id="rId229" xr:uid="{D871CDBD-4CB9-4FA8-987D-DB45444B1DB3}"/>
    <hyperlink ref="H348" r:id="rId230" xr:uid="{9DB5692A-57B4-4240-B958-A0F7D9D70D25}"/>
    <hyperlink ref="H939" r:id="rId231" xr:uid="{4C351771-0DB3-4AF9-A24B-FF5DF3F14E91}"/>
    <hyperlink ref="H2143" r:id="rId232" xr:uid="{680C533C-AA0B-4634-8534-3F01764C9FFB}"/>
    <hyperlink ref="H61" r:id="rId233" xr:uid="{E057DE95-24A7-42D0-B1F3-303F6D7F3936}"/>
    <hyperlink ref="H1449" r:id="rId234" xr:uid="{CF608609-C4F2-4A2F-A878-04AB3DC3B4D7}"/>
    <hyperlink ref="H7" r:id="rId235" xr:uid="{7DFA9F60-B60A-4BA9-A95D-300C89B75F28}"/>
    <hyperlink ref="H1500" r:id="rId236" xr:uid="{450DD4A7-7DAC-4D12-96BB-8EAC019D7BE4}"/>
    <hyperlink ref="H1957" r:id="rId237" xr:uid="{DA018F24-4ADF-4DC0-9A07-FF41A85DEB43}"/>
    <hyperlink ref="H1958" r:id="rId238" xr:uid="{CCF9D6E1-B472-4846-AFD0-6A0EFE3102F7}"/>
    <hyperlink ref="H1450" r:id="rId239" xr:uid="{E47214F6-3C20-4BDA-B22F-2035C3C8C3C9}"/>
    <hyperlink ref="H2296" r:id="rId240" xr:uid="{8F904FD4-35DB-4901-9CAB-E4F53E65A7ED}"/>
    <hyperlink ref="H474" r:id="rId241" xr:uid="{38269D88-77ED-40F0-85A7-21E42EDD3671}"/>
    <hyperlink ref="H105" r:id="rId242" xr:uid="{E36B59DF-7967-4C86-B18E-C706660E8D87}"/>
    <hyperlink ref="H8" r:id="rId243" xr:uid="{BF3AE64B-C2B1-49A9-957C-885AA1AA4B04}"/>
    <hyperlink ref="H1501" r:id="rId244" xr:uid="{2FA99BF5-ABD3-4730-B383-24839B738706}"/>
    <hyperlink ref="H924" r:id="rId245" xr:uid="{3353B602-CD7E-4404-90C2-F63940718195}"/>
    <hyperlink ref="H2059" r:id="rId246" xr:uid="{E372AD04-EA02-460F-8C48-26A63F785C20}"/>
    <hyperlink ref="H1051" r:id="rId247" xr:uid="{042E8C14-EFAC-41B2-9A2A-4B375CA1DBEB}"/>
    <hyperlink ref="H475" r:id="rId248" xr:uid="{D8A670CC-EDD0-4579-B5A7-B417E7968643}"/>
    <hyperlink ref="H2297" r:id="rId249" xr:uid="{05BBDEB8-0558-45E2-932B-BC1E98FBF782}"/>
    <hyperlink ref="H876" r:id="rId250" xr:uid="{55678CBD-117B-4B49-BE93-7F42FE571851}"/>
    <hyperlink ref="H762" r:id="rId251" xr:uid="{64D50AFF-2404-4551-8F0C-4182C1CCF432}"/>
    <hyperlink ref="H106" r:id="rId252" xr:uid="{45AEFE5F-2C09-4714-9A55-A211E2F05D50}"/>
    <hyperlink ref="H1959" r:id="rId253" xr:uid="{8C32372E-5B0C-469A-9C17-AE4265DB4A0F}"/>
    <hyperlink ref="H960" r:id="rId254" xr:uid="{4C772D8F-5711-4EE3-AF1A-3C6E1DA43B04}"/>
    <hyperlink ref="H1960" r:id="rId255" xr:uid="{E12C4DBD-9BAC-460C-AB3E-EA3101B7250C}"/>
    <hyperlink ref="H1502" r:id="rId256" xr:uid="{9C19928B-B219-4BA8-B626-6AF148606E8E}"/>
    <hyperlink ref="H703" r:id="rId257" xr:uid="{55EC6EE7-210C-4F0A-A7AC-783327D46C8E}"/>
    <hyperlink ref="H2060" r:id="rId258" xr:uid="{A1CBA770-03CA-46D8-B139-13A1ABDA517D}"/>
    <hyperlink ref="H704" r:id="rId259" xr:uid="{C630B12B-4CA5-428B-8C55-A162F74D08A9}"/>
    <hyperlink ref="H9" r:id="rId260" xr:uid="{AF6443AE-735B-4172-83F7-CE7A48C9B355}"/>
    <hyperlink ref="H940" r:id="rId261" xr:uid="{E4692DDC-01A8-43B1-A25D-74A1E811006D}"/>
    <hyperlink ref="H1211" r:id="rId262" xr:uid="{962B44B7-3521-4B24-B3B5-CE749936ECC3}"/>
    <hyperlink ref="H2216" r:id="rId263" xr:uid="{8128F300-6DFA-400A-86D4-FB0172A632A6}"/>
    <hyperlink ref="H107" r:id="rId264" xr:uid="{D3691C54-9211-4133-AD01-AD7B9C9728F1}"/>
    <hyperlink ref="H1765" r:id="rId265" xr:uid="{F9E7FB93-724B-493F-A952-DEC35B0456A0}"/>
    <hyperlink ref="H375" r:id="rId266" xr:uid="{829CEA96-8111-4C68-9F1C-B410FF593001}"/>
    <hyperlink ref="H827" r:id="rId267" xr:uid="{D6FEA04A-2B15-4CE4-9C1B-8E254B63C7E4}"/>
    <hyperlink ref="H2002" r:id="rId268" xr:uid="{B3A52484-BA3E-4EBE-9D56-9895F78D824E}"/>
    <hyperlink ref="H1503" r:id="rId269" xr:uid="{15FFD31C-9112-4631-B410-E4223FB2531A}"/>
    <hyperlink ref="H1451" r:id="rId270" xr:uid="{D3FD59EB-9EC2-44EA-A836-8A6E8002C2D5}"/>
    <hyperlink ref="H376" r:id="rId271" xr:uid="{8138906F-5CCF-4D61-8531-2A15438C816A}"/>
    <hyperlink ref="H1052" r:id="rId272" xr:uid="{852C83F3-DBE8-4E41-A482-5DE867AA1195}"/>
    <hyperlink ref="H1212" r:id="rId273" xr:uid="{DF84490A-28E2-4B59-9711-AA16F6AF7289}"/>
    <hyperlink ref="H1766" r:id="rId274" xr:uid="{93571376-F7C3-4D28-A0A0-DC99E98D35C1}"/>
    <hyperlink ref="H2298" r:id="rId275" xr:uid="{2BEFAFD0-44AC-46F0-B127-EEE12045B38C}"/>
    <hyperlink ref="H705" r:id="rId276" xr:uid="{1EF998F4-9906-4CE6-8932-26DD237B17D7}"/>
    <hyperlink ref="H476" r:id="rId277" xr:uid="{017756A9-A60B-4E76-8A82-E119A12A1EA9}"/>
    <hyperlink ref="H108" r:id="rId278" xr:uid="{010A6758-6AFC-4BF9-A92B-DD65D32A6594}"/>
    <hyperlink ref="H477" r:id="rId279" xr:uid="{71DED80F-D4B6-4763-8EB7-475ECF2C85CD}"/>
    <hyperlink ref="H1053" r:id="rId280" xr:uid="{40DF532D-430B-4E24-8E24-EA93B268EB87}"/>
    <hyperlink ref="H2299" r:id="rId281" xr:uid="{21E9ADC2-35F4-4252-8B55-F1E0C4D07F31}"/>
    <hyperlink ref="H1213" r:id="rId282" xr:uid="{E6A284FA-06A2-4F26-BFD5-687F4FF7EAFF}"/>
    <hyperlink ref="H616" r:id="rId283" xr:uid="{7D063CEC-ED9E-4EE3-93EC-2199C65869B0}"/>
    <hyperlink ref="H109" r:id="rId284" xr:uid="{5D654016-51EB-4700-8BFF-D22F9C8E4C2A}"/>
    <hyperlink ref="H1767" r:id="rId285" xr:uid="{B4395B13-CFCE-4D95-82AC-FB39DD54D626}"/>
    <hyperlink ref="H377" r:id="rId286" xr:uid="{3D577B62-DE7A-42AA-9F59-E870F8E4B00C}"/>
    <hyperlink ref="H478" r:id="rId287" xr:uid="{A116FD5F-6EDD-498A-A8BB-A9D5F408F4BD}"/>
    <hyperlink ref="H1054" r:id="rId288" xr:uid="{6AED6DCE-A7ED-41DC-AB0F-94ECB6091A04}"/>
    <hyperlink ref="H2300" r:id="rId289" xr:uid="{618D61A5-5290-4F81-99AF-3516D65D3B30}"/>
    <hyperlink ref="H1214" r:id="rId290" xr:uid="{EEBE15BB-3FF8-4A88-8A66-743A70789D99}"/>
    <hyperlink ref="H617" r:id="rId291" xr:uid="{44EF5F73-A95E-4B79-BB99-89D3494324FE}"/>
    <hyperlink ref="H110" r:id="rId292" xr:uid="{4F72011C-8E93-4E76-8838-C69A0FF3EAE6}"/>
    <hyperlink ref="H1768" r:id="rId293" xr:uid="{8F57E65F-A50C-42E8-B55F-A3FA770C3936}"/>
    <hyperlink ref="H378" r:id="rId294" xr:uid="{D06D7388-D527-481E-80E3-D844211945BA}"/>
    <hyperlink ref="H2301" r:id="rId295" xr:uid="{F220A9AE-79AB-4242-8975-859FAF180CB2}"/>
    <hyperlink ref="H1055" r:id="rId296" xr:uid="{020612DC-6B92-4C87-A6A6-D6BDBBEFCF84}"/>
    <hyperlink ref="H479" r:id="rId297" xr:uid="{8BCFEC59-557E-4C14-84B0-E12FFE8C4E0E}"/>
    <hyperlink ref="H648" r:id="rId298" xr:uid="{971C0EFE-30DD-42DD-A2CE-8F3EC437B9AC}"/>
    <hyperlink ref="H1769" r:id="rId299" xr:uid="{59C3C374-946B-4CB3-827B-A6BB7075B48F}"/>
    <hyperlink ref="H111" r:id="rId300" xr:uid="{BC9A5A61-D94D-4ECD-81CC-AA0D02426A6C}"/>
    <hyperlink ref="H1215" r:id="rId301" xr:uid="{7BF731D2-2641-4C20-91EF-8AD51D668F0C}"/>
    <hyperlink ref="H112" r:id="rId302" xr:uid="{CCE13588-CAD1-45EE-ABE9-0EF2831AC8E5}"/>
    <hyperlink ref="H1770" r:id="rId303" xr:uid="{1513535D-2AF3-4077-B8D4-DF17C4061CC6}"/>
    <hyperlink ref="H480" r:id="rId304" xr:uid="{363BB3B3-B890-452C-B8E6-2410F8210EC0}"/>
    <hyperlink ref="H2302" r:id="rId305" xr:uid="{24F16E27-63D5-4D29-8AB4-3DFD22FD62E5}"/>
    <hyperlink ref="H113" r:id="rId306" xr:uid="{FC75B906-A430-4BDD-B456-95B48EB361D5}"/>
    <hyperlink ref="H877" r:id="rId307" xr:uid="{6EAAFE7E-CCFB-4EDB-93D9-A99987C9B2FB}"/>
    <hyperlink ref="H1771" r:id="rId308" xr:uid="{872F24EF-5A91-43E3-AEC9-B1A51AD688B6}"/>
    <hyperlink ref="H1056" r:id="rId309" xr:uid="{9393A525-3A67-4F03-9EF6-F6BDFECBA5BC}"/>
    <hyperlink ref="H10" r:id="rId310" xr:uid="{D84FA85F-D79E-4151-8DC2-BE9B2EEAFBBD}"/>
    <hyperlink ref="H657" r:id="rId311" xr:uid="{3B749E33-175F-45EF-A33D-67239265DF61}"/>
    <hyperlink ref="H114" r:id="rId312" xr:uid="{24BC7D6B-8F8C-4864-BC62-BEA6934A5AD8}"/>
    <hyperlink ref="H1772" r:id="rId313" xr:uid="{ECF5C58D-4F0A-4C65-91A9-A60F2CAB1571}"/>
    <hyperlink ref="H481" r:id="rId314" xr:uid="{B57F5B57-6129-48F2-B55C-AB8C348D8127}"/>
    <hyperlink ref="H2303" r:id="rId315" xr:uid="{D1749CE9-42B1-4606-8DBC-F4F72E0BBA8A}"/>
    <hyperlink ref="H1773" r:id="rId316" xr:uid="{57473CAA-B74E-4FEF-9761-C92D7CD29EA3}"/>
    <hyperlink ref="H115" r:id="rId317" xr:uid="{AE2A6E91-2F98-4301-A3E3-EA3634D544A8}"/>
    <hyperlink ref="H11" r:id="rId318" xr:uid="{E16489BB-7226-4367-81D0-35297E87FD4F}"/>
    <hyperlink ref="H1216" r:id="rId319" xr:uid="{0E9D1767-183D-4866-8EB5-B4F2D1273631}"/>
    <hyperlink ref="H1057" r:id="rId320" xr:uid="{C92F4F21-8919-4167-820F-D32BCD17CC6C}"/>
    <hyperlink ref="H379" r:id="rId321" xr:uid="{301828A4-A0BC-4FD4-80D5-387B8E36AA10}"/>
    <hyperlink ref="H1961" r:id="rId322" xr:uid="{AA16FE16-1398-4717-998D-A77DE43925B9}"/>
    <hyperlink ref="H1962" r:id="rId323" xr:uid="{C378FDB8-B6C1-472B-AF86-75307A56A054}"/>
    <hyperlink ref="H706" r:id="rId324" xr:uid="{06753303-2DF8-464C-B737-ED75AE63667F}"/>
    <hyperlink ref="H925" r:id="rId325" xr:uid="{2310B49C-7137-484A-97B9-699D424311F3}"/>
    <hyperlink ref="H1217" r:id="rId326" xr:uid="{6FA6FA8A-E2A4-4E95-8F51-38B743E16B85}"/>
    <hyperlink ref="H116" r:id="rId327" xr:uid="{A3EA9FBF-A697-497E-9E89-A8FA09F89F7B}"/>
    <hyperlink ref="H658" r:id="rId328" xr:uid="{4486E20E-2E7C-4EE2-BB2C-7D68E41A71BF}"/>
    <hyperlink ref="H1452" r:id="rId329" xr:uid="{B215FCB1-F669-4318-8E22-AE60296B0C18}"/>
    <hyperlink ref="H1731" r:id="rId330" xr:uid="{35FEECE7-9984-4432-BB8B-90B780691B89}"/>
    <hyperlink ref="H1652" r:id="rId331" xr:uid="{08582412-147F-4D6C-AE3D-FF7F468AF532}"/>
    <hyperlink ref="H1218" r:id="rId332" xr:uid="{6819B52A-4CF1-456B-8728-8CE3D4DF8CC5}"/>
    <hyperlink ref="H1774" r:id="rId333" xr:uid="{29A5FF6D-1753-452D-9FE1-689115AAAC9F}"/>
    <hyperlink ref="H659" r:id="rId334" xr:uid="{D79A9456-E7EE-4BB9-AAE1-484DBCDA673A}"/>
    <hyperlink ref="H2061" r:id="rId335" xr:uid="{AA0DC324-7D58-4873-B3F4-75ACA9CF07F3}"/>
    <hyperlink ref="H117" r:id="rId336" xr:uid="{5070268A-CB8E-426A-B19C-18E8B7472518}"/>
    <hyperlink ref="H118" r:id="rId337" xr:uid="{0D859027-BAE9-46DA-BA50-705CC26B47C6}"/>
    <hyperlink ref="H1058" r:id="rId338" xr:uid="{3114BFC3-1A61-460C-B0AC-5540578B51CA}"/>
    <hyperlink ref="H618" r:id="rId339" xr:uid="{BF74E5E8-A2D3-4548-82B7-C37A5771A23B}"/>
    <hyperlink ref="H119" r:id="rId340" xr:uid="{A88D4F99-450D-4D0A-AE9C-6C04DEC2D198}"/>
    <hyperlink ref="H482" r:id="rId341" xr:uid="{C173C366-9584-44FB-BDA3-59B2D5ADA281}"/>
    <hyperlink ref="H2304" r:id="rId342" xr:uid="{58699C75-69DC-4E77-898D-75A65E6A94DB}"/>
    <hyperlink ref="H1219" r:id="rId343" xr:uid="{8DCA7B68-F095-4975-9773-9B8FAFF3ECB3}"/>
    <hyperlink ref="H1775" r:id="rId344" xr:uid="{56085CED-CA65-490B-8F87-1FB729E068E0}"/>
    <hyperlink ref="H2062" r:id="rId345" xr:uid="{EBEE4B66-E5D3-4872-9B5F-41CE50DD3A14}"/>
    <hyperlink ref="H380" r:id="rId346" xr:uid="{623F0916-4C8C-4A24-BF08-430E4F3CB4C6}"/>
    <hyperlink ref="H660" r:id="rId347" xr:uid="{9AFEAE49-F76B-4CB4-A1E2-97637BEF4E56}"/>
    <hyperlink ref="H12" r:id="rId348" xr:uid="{75691796-9369-44C4-894B-890B8E881AF5}"/>
    <hyperlink ref="H1220" r:id="rId349" xr:uid="{2B88AD64-2A11-4E1E-8F35-5622E17A7610}"/>
    <hyperlink ref="H1653" r:id="rId350" xr:uid="{14311703-E403-41A3-A39E-6B835E06C27E}"/>
    <hyperlink ref="H1776" r:id="rId351" xr:uid="{830C3E95-3E6C-4867-AD91-0328C2E31CCF}"/>
    <hyperlink ref="H2040" r:id="rId352" xr:uid="{C955FE33-EB27-4AA9-B072-869BDAABFD6B}"/>
    <hyperlink ref="H381" r:id="rId353" xr:uid="{2AC90A3A-F877-426D-A414-17B23B1A06C1}"/>
    <hyperlink ref="H483" r:id="rId354" xr:uid="{3111DF97-95B7-4659-B267-8687821D03A0}"/>
    <hyperlink ref="H1059" r:id="rId355" xr:uid="{FBE86754-B0D4-4F96-8295-650630513CF4}"/>
    <hyperlink ref="H2305" r:id="rId356" xr:uid="{68123B66-305D-4044-A6D9-CF6D16964FBE}"/>
    <hyperlink ref="H120" r:id="rId357" xr:uid="{9DBB20FB-30DA-4F99-8E9F-3E546DADB122}"/>
    <hyperlink ref="H707" r:id="rId358" xr:uid="{0242296F-9FC3-41D8-B1C4-2BDBB36817CE}"/>
    <hyperlink ref="H1387" r:id="rId359" xr:uid="{0A68A97F-79D7-4F5D-9D16-5EB84ADAAE59}"/>
    <hyperlink ref="H2063" r:id="rId360" xr:uid="{9C1D5257-5AC8-49AA-B195-4758B27EB3DC}"/>
    <hyperlink ref="H2306" r:id="rId361" xr:uid="{7A845026-C0A6-42B8-8518-794A83FFA6AA}"/>
    <hyperlink ref="H484" r:id="rId362" xr:uid="{21593F8B-5AA5-4F5F-B663-83D82E6427E9}"/>
    <hyperlink ref="H1022" r:id="rId363" xr:uid="{4ABDEF9F-3791-4BF1-95C7-87A36F39B831}"/>
    <hyperlink ref="H121" r:id="rId364" xr:uid="{98812294-A0A4-4DCB-8E36-CDCC39CC999C}"/>
    <hyperlink ref="H122" r:id="rId365" xr:uid="{873A22DE-8104-42FB-912A-0B5FE0C0E342}"/>
    <hyperlink ref="H485" r:id="rId366" xr:uid="{B699DA80-1C17-4338-BAAC-AA7F0FE2EFB5}"/>
    <hyperlink ref="H1060" r:id="rId367" xr:uid="{AC20533F-8904-4344-9034-0F461F233CF4}"/>
    <hyperlink ref="H2307" r:id="rId368" xr:uid="{EE918512-156F-4012-84B7-8534E949A463}"/>
    <hyperlink ref="H1569" r:id="rId369" xr:uid="{1D4FC64F-8975-4094-B30E-B872DF6228C9}"/>
    <hyperlink ref="H1777" r:id="rId370" xr:uid="{9FE0458E-CFF4-4205-816E-098E874642CF}"/>
    <hyperlink ref="H961" r:id="rId371" xr:uid="{B25BF1AB-83FE-4C35-AEEB-34F9C3762BA1}"/>
    <hyperlink ref="H2237" r:id="rId372" xr:uid="{725E4A1D-967E-42A5-BAE2-64FEF7F32BA2}"/>
    <hyperlink ref="H2217" r:id="rId373" xr:uid="{9C9572EB-9390-49EA-9409-6171ADBE6E2F}"/>
    <hyperlink ref="H349" r:id="rId374" xr:uid="{347F4025-2AA6-4E03-A93D-B6596D2B8347}"/>
    <hyperlink ref="H1654" r:id="rId375" xr:uid="{29BECCE5-0D3D-408B-951F-41D4EC3E34B6}"/>
    <hyperlink ref="H2033" r:id="rId376" xr:uid="{6A0F2918-6C98-4B2A-B3CD-08B956EDE9F4}"/>
    <hyperlink ref="H486" r:id="rId377" xr:uid="{0E10F832-C44A-4A75-84A7-84D5FABE8E9E}"/>
    <hyperlink ref="H123" r:id="rId378" xr:uid="{7280ACC6-E54F-4831-98F5-D4CD98771BB2}"/>
    <hyperlink ref="H2308" r:id="rId379" xr:uid="{2241F855-CEC5-4A2D-9D59-8B7C15C42B35}"/>
    <hyperlink ref="H1221" r:id="rId380" xr:uid="{EC07A7B1-B356-451E-B08E-7493CF97AD51}"/>
    <hyperlink ref="H708" r:id="rId381" xr:uid="{616EC5E2-AEBF-473F-A2F6-5F3CA9959F09}"/>
    <hyperlink ref="H124" r:id="rId382" xr:uid="{53BE3DD2-B3F8-4469-946F-9609592EA44E}"/>
    <hyperlink ref="H1222" r:id="rId383" xr:uid="{78FD3932-7A3C-43E9-8C86-85632A942180}"/>
    <hyperlink ref="H1963" r:id="rId384" xr:uid="{638B8531-7658-4586-A9AE-FAF77552B149}"/>
    <hyperlink ref="H1655" r:id="rId385" xr:uid="{0A5535EA-775A-40E0-8CC5-92FC00FF0723}"/>
    <hyperlink ref="H125" r:id="rId386" xr:uid="{5B156F7D-D108-4FC6-9D33-FCC2C3AE92D1}"/>
    <hyperlink ref="H1061" r:id="rId387" xr:uid="{1C35D08A-3935-49A0-BE31-61F23A41ED75}"/>
    <hyperlink ref="H2309" r:id="rId388" xr:uid="{952CB57C-D350-41F7-A261-1924437DA7BB}"/>
    <hyperlink ref="H382" r:id="rId389" xr:uid="{C2B6C728-E510-48C9-8008-72B27CEFEF8A}"/>
    <hyperlink ref="H2238" r:id="rId390" xr:uid="{31A0EA19-D59D-4A69-B520-2898F83A1DE4}"/>
    <hyperlink ref="H1223" r:id="rId391" xr:uid="{49F7D359-F95F-459B-8105-A510758A1480}"/>
    <hyperlink ref="H126" r:id="rId392" xr:uid="{C9301C5A-D48E-4FCF-8770-8B92571D397C}"/>
    <hyperlink ref="H127" r:id="rId393" xr:uid="{5AC79FA8-A17B-4209-9AF2-3C806A775856}"/>
    <hyperlink ref="H1224" r:id="rId394" xr:uid="{987F180A-58BD-4A42-9CD3-5E359F1861A2}"/>
    <hyperlink ref="H1365" r:id="rId395" xr:uid="{F6F7080C-E7F8-4A0B-9884-0290AC383F0C}"/>
    <hyperlink ref="H487" r:id="rId396" xr:uid="{C23ABDE7-0AA1-48FD-8AD9-B6AB043021F9}"/>
    <hyperlink ref="H878" r:id="rId397" xr:uid="{8264789D-D89D-4AD1-A0C2-F926BF5A1DBA}"/>
    <hyperlink ref="H488" r:id="rId398" xr:uid="{E6444AF2-F7A7-4098-8B37-55256AE0E66C}"/>
    <hyperlink ref="H1062" r:id="rId399" xr:uid="{2191EB41-96C1-4A1B-BC1D-E018A122D389}"/>
    <hyperlink ref="H2310" r:id="rId400" xr:uid="{CA38DC7A-626B-4FA4-9415-221A2F65F5C0}"/>
    <hyperlink ref="H128" r:id="rId401" xr:uid="{715D1CA4-EAEE-4033-9BCF-C4E4E4E63E73}"/>
    <hyperlink ref="H13" r:id="rId402" xr:uid="{362C5B3C-E431-4F4E-8FD6-DAA3C74357B5}"/>
    <hyperlink ref="H1778" r:id="rId403" xr:uid="{39D24A1E-3108-4370-AECA-F92E45EF1E6A}"/>
    <hyperlink ref="H383" r:id="rId404" xr:uid="{1DB986CF-8085-46E2-BB07-8CAFBC6D74D7}"/>
    <hyperlink ref="H1063" r:id="rId405" xr:uid="{BF9C6A1A-B758-49A0-BEB2-AE1546C04210}"/>
    <hyperlink ref="H129" r:id="rId406" xr:uid="{627E0D99-EA55-4BF9-8AB2-B4E5DEE077F3}"/>
    <hyperlink ref="H1225" r:id="rId407" xr:uid="{1CEB4244-4643-4CE8-9825-79BEF2A32DB8}"/>
    <hyperlink ref="H661" r:id="rId408" xr:uid="{A8DC24E1-59BF-48A6-8D05-798547061CAB}"/>
    <hyperlink ref="H1779" r:id="rId409" xr:uid="{A5CC755D-0EBE-485B-AD23-A3F24B59D350}"/>
    <hyperlink ref="H2034" r:id="rId410" xr:uid="{69FE35ED-C199-4169-89AF-EC1A0BFAEA05}"/>
    <hyperlink ref="H1603" r:id="rId411" xr:uid="{A24B1BF3-E6D8-4529-B4D7-B7CB5045B794}"/>
    <hyperlink ref="H1226" r:id="rId412" xr:uid="{8176C7F8-513D-4E37-8907-ACA4D6EE574C}"/>
    <hyperlink ref="H1064" r:id="rId413" xr:uid="{D5BD1848-E138-4CFC-A1FC-EF123BCE2359}"/>
    <hyperlink ref="H2311" r:id="rId414" xr:uid="{A134F92C-99DF-4F6B-8548-47D8C1FCD714}"/>
    <hyperlink ref="H1504" r:id="rId415" xr:uid="{6FB3245D-5BCC-4186-891F-47A3A17AA701}"/>
    <hyperlink ref="H384" r:id="rId416" xr:uid="{63BCAD51-6ACE-4EA4-9514-580473236DC7}"/>
    <hyperlink ref="H1023" r:id="rId417" xr:uid="{93309159-66CC-4A1F-8F76-EE472530B65C}"/>
    <hyperlink ref="H1227" r:id="rId418" xr:uid="{EE610BC0-C846-4A1F-8BB3-D2D163065184}"/>
    <hyperlink ref="H709" r:id="rId419" xr:uid="{5B640BCD-C9E7-4B4A-B90E-5ED9612B940C}"/>
    <hyperlink ref="H2312" r:id="rId420" xr:uid="{AD23A302-5D33-42AD-8F9A-F9680D7C5A34}"/>
    <hyperlink ref="H350" r:id="rId421" xr:uid="{B90B796E-4588-4E2B-8C2E-CF78CD057DD3}"/>
    <hyperlink ref="H130" r:id="rId422" xr:uid="{6E892D00-7D2D-4910-BF8D-C1A485309E6E}"/>
    <hyperlink ref="H2064" r:id="rId423" xr:uid="{8C32EC50-9A04-42FA-8226-3A72756C9C6E}"/>
    <hyperlink ref="H2313" r:id="rId424" xr:uid="{9E6C3A76-D0F0-4133-B709-1E11C2EC8C21}"/>
    <hyperlink ref="H1024" r:id="rId425" xr:uid="{D3797C74-B247-41E5-AD8D-F23863C26D51}"/>
    <hyperlink ref="H72" r:id="rId426" xr:uid="{9B128C06-9E38-4E7F-BD56-A19DD83733EE}"/>
    <hyperlink ref="H1228" r:id="rId427" xr:uid="{B079A7B1-6B14-4F47-B9CD-FA2341176CDD}"/>
    <hyperlink ref="H1780" r:id="rId428" xr:uid="{2F8CF10C-9015-4B5D-9383-F5DEC351EA93}"/>
    <hyperlink ref="H619" r:id="rId429" xr:uid="{020D1FF4-ADA2-41AF-9CCF-64A201B06FF3}"/>
    <hyperlink ref="H2065" r:id="rId430" xr:uid="{3713E772-63B9-4B83-A1F4-E80F32CCB2E7}"/>
    <hyperlink ref="H2003" r:id="rId431" xr:uid="{98C03B5C-761C-4FF7-852D-4122B73BA939}"/>
    <hyperlink ref="H879" r:id="rId432" xr:uid="{DA2111DB-0C0C-4292-BC2C-F08E49BB2530}"/>
    <hyperlink ref="H1656" r:id="rId433" xr:uid="{08A4CFDA-DE09-471A-9F98-716DF4062BCB}"/>
    <hyperlink ref="H131" r:id="rId434" xr:uid="{8807FAD7-E5EF-43EC-9032-7D99C2A214CD}"/>
    <hyperlink ref="H2066" r:id="rId435" xr:uid="{6757CA71-4E5D-4A42-B512-60D41B2E842C}"/>
    <hyperlink ref="H1388" r:id="rId436" xr:uid="{CC1EA84D-4A3E-4C75-88BB-CF7BA929B2B9}"/>
    <hyperlink ref="H1781" r:id="rId437" xr:uid="{76B7D328-455F-4274-800D-30346773C1C4}"/>
    <hyperlink ref="H1657" r:id="rId438" xr:uid="{72736F7D-3150-4DF5-BD41-E757C339FB85}"/>
    <hyperlink ref="H1453" r:id="rId439" xr:uid="{C850348C-027C-4A89-A3BE-F3FEC2D85862}"/>
    <hyperlink ref="H2035" r:id="rId440" xr:uid="{14A188CC-A1D1-4B16-B103-5FD6170DC8AB}"/>
    <hyperlink ref="H132" r:id="rId441" xr:uid="{96956ED1-CBF1-4AB7-AB9D-E638DBBEF308}"/>
    <hyperlink ref="H2314" r:id="rId442" xr:uid="{592C72B7-EB6C-4C04-A1CD-BFA0F298362A}"/>
    <hyperlink ref="H1454" r:id="rId443" xr:uid="{9470D3A6-064F-4CD6-9C3C-9C9A52FE3FFF}"/>
    <hyperlink ref="H14" r:id="rId444" xr:uid="{56EB5AF1-9C9E-4976-B1B0-5A6F27F3B127}"/>
    <hyperlink ref="H2227" r:id="rId445" xr:uid="{8961A2CB-06F8-4A64-92B8-30C9D62DB401}"/>
    <hyperlink ref="H854" r:id="rId446" xr:uid="{A3FB81E5-03E8-461E-A3D7-525A965367DC}"/>
    <hyperlink ref="H1782" r:id="rId447" xr:uid="{41E0E793-291C-4EFA-8A00-C629DC3E7929}"/>
    <hyperlink ref="H133" r:id="rId448" xr:uid="{37B342B6-FFD7-4E99-A5D2-629AAA065DFA}"/>
    <hyperlink ref="H1563" r:id="rId449" xr:uid="{21FB7DBB-73BF-41A7-B760-25BD718377D1}"/>
    <hyperlink ref="H489" r:id="rId450" xr:uid="{80EE0367-29FD-498E-B8F2-F0254BB6372C}"/>
    <hyperlink ref="H1783" r:id="rId451" xr:uid="{EC613004-AE68-4319-910C-5722ADF3BDF4}"/>
    <hyperlink ref="H2315" r:id="rId452" xr:uid="{1AD6F50D-8413-4F7E-8DC2-157BC8429F83}"/>
    <hyperlink ref="H710" r:id="rId453" xr:uid="{7C008C8D-B932-40BF-8D22-5419532ABF18}"/>
    <hyperlink ref="H843" r:id="rId454" xr:uid="{3C7AA281-FA5F-4E2B-BA78-B94475DF2DB7}"/>
    <hyperlink ref="H134" r:id="rId455" xr:uid="{7ADF53BF-AC82-431D-A493-9576BD7D1871}"/>
    <hyperlink ref="H1784" r:id="rId456" xr:uid="{B1F750A4-67D6-48DA-AF37-F27E1FD16A4A}"/>
    <hyperlink ref="H2130" r:id="rId457" xr:uid="{0C741D4A-F3B6-4371-A602-B60166249939}"/>
    <hyperlink ref="H2166" r:id="rId458" xr:uid="{28B1AF9D-0281-4CB3-B06D-9E5F6F2A2287}"/>
    <hyperlink ref="H763" r:id="rId459" xr:uid="{E3D88CBF-22F6-4153-A64C-2DF3B201E1F0}"/>
    <hyperlink ref="H1229" r:id="rId460" xr:uid="{264A23A4-0419-4886-99FB-63F6DDD82E98}"/>
    <hyperlink ref="H914" r:id="rId461" xr:uid="{F23474A3-E5D1-4CE1-A41D-3940EEFF92B1}"/>
    <hyperlink ref="H662" r:id="rId462" xr:uid="{AC93962F-C3DE-4DC3-8E99-85D52AA249C1}"/>
    <hyperlink ref="H1785" r:id="rId463" xr:uid="{A7CB3460-1A08-4851-8C7A-6DF8D39C3F4C}"/>
    <hyperlink ref="H135" r:id="rId464" xr:uid="{821E93F9-3F52-4687-90D8-A0E2AD8C2AAB}"/>
    <hyperlink ref="H490" r:id="rId465" xr:uid="{21613763-BC38-4409-99F4-DE117F187858}"/>
    <hyperlink ref="H1065" r:id="rId466" xr:uid="{4C838774-A3A2-4DD9-BADF-3DA42F5DCFCC}"/>
    <hyperlink ref="H2316" r:id="rId467" xr:uid="{9473231A-D563-4EE8-AF6A-DE0150079046}"/>
    <hyperlink ref="H1505" r:id="rId468" xr:uid="{D23F2FF3-2675-4D47-B8B9-8BC97FE4DF5E}"/>
    <hyperlink ref="H962" r:id="rId469" xr:uid="{890A6BC6-B7C6-49D1-899A-829397693320}"/>
    <hyperlink ref="H1604" r:id="rId470" xr:uid="{111E29DB-2CBF-4509-920B-DE83E6579330}"/>
    <hyperlink ref="H2228" r:id="rId471" xr:uid="{E915FCE8-5838-4142-92A6-F04A17C46FA5}"/>
    <hyperlink ref="H136" r:id="rId472" xr:uid="{14D2CCEE-5F0B-43B8-8C29-CE7197EEA0FA}"/>
    <hyperlink ref="H2317" r:id="rId473" xr:uid="{63FA440B-8617-4F32-875C-B614E58D374D}"/>
    <hyperlink ref="H1455" r:id="rId474" xr:uid="{F8E3AEAA-E033-4DAC-BCF5-B9E789ABF1C3}"/>
    <hyperlink ref="H1066" r:id="rId475" xr:uid="{7BB56204-79F2-4364-BBEE-F9CC5833AB41}"/>
    <hyperlink ref="H2318" r:id="rId476" xr:uid="{08B011CB-00DD-4938-9BB7-534E881D0FDF}"/>
    <hyperlink ref="H137" r:id="rId477" xr:uid="{CC45BD74-C885-4105-BE98-6F219ADEC95B}"/>
    <hyperlink ref="H1786" r:id="rId478" xr:uid="{8AD60E58-4F54-49FF-B240-E0E6AF2E635F}"/>
    <hyperlink ref="H963" r:id="rId479" xr:uid="{95C9E634-E0DC-4473-A24D-2683456509C8}"/>
    <hyperlink ref="H385" r:id="rId480" xr:uid="{A1FF69C3-3C7F-42D9-B240-44EBA6430ECD}"/>
    <hyperlink ref="H1230" r:id="rId481" xr:uid="{D9CB5E27-5963-4893-B9FD-D7131791BE4B}"/>
    <hyperlink ref="H2319" r:id="rId482" xr:uid="{5B2F9B3B-814D-4EEC-8C22-3D839D5AC377}"/>
    <hyperlink ref="H1067" r:id="rId483" xr:uid="{99D4BAE5-E065-47B4-9B01-5FF48A38EB62}"/>
    <hyperlink ref="H1787" r:id="rId484" xr:uid="{404366D6-CAD8-43DF-B168-3C6A4A86B583}"/>
    <hyperlink ref="H1389" r:id="rId485" xr:uid="{E7B7941F-BA58-4076-92A4-B08A81141878}"/>
    <hyperlink ref="H1068" r:id="rId486" xr:uid="{A2C36478-9482-47FF-B69D-BC71BDCC9D80}"/>
    <hyperlink ref="H2320" r:id="rId487" xr:uid="{3EC6ACD3-C5E0-473F-A519-1F5003F5D0E8}"/>
    <hyperlink ref="H1788" r:id="rId488" xr:uid="{ECCACBDC-DC70-4DB8-A345-D99E988AD14B}"/>
    <hyperlink ref="H964" r:id="rId489" xr:uid="{E0A54ADB-F493-4939-9278-AAF7431580F3}"/>
    <hyperlink ref="H138" r:id="rId490" xr:uid="{0F4F5F75-08A9-4A21-966C-073C3BB875A7}"/>
    <hyperlink ref="H965" r:id="rId491" xr:uid="{EBFB9778-6D35-406E-8D0C-D23FED317541}"/>
    <hyperlink ref="H2167" r:id="rId492" xr:uid="{230871D7-4852-4A0B-B7D0-316F70D1E55E}"/>
    <hyperlink ref="H2321" r:id="rId493" xr:uid="{5631B4AB-F36E-4B34-873C-972B586607EC}"/>
    <hyperlink ref="H139" r:id="rId494" xr:uid="{E1C91415-1FF9-4AF2-A46F-B4EDB5FFCE1B}"/>
    <hyperlink ref="H1069" r:id="rId495" xr:uid="{A1B8D158-2319-47BB-8368-E91343D3AE28}"/>
    <hyperlink ref="H1789" r:id="rId496" xr:uid="{532D9654-4876-498A-AB60-4E8076FFBC82}"/>
    <hyperlink ref="H867" r:id="rId497" xr:uid="{2E53E644-B820-4541-9EC0-D46E92F1C8B7}"/>
    <hyperlink ref="H1070" r:id="rId498" xr:uid="{BB5DAC8E-0087-4AB5-9CD8-37576AF736CB}"/>
    <hyperlink ref="H491" r:id="rId499" xr:uid="{1E2DEC7A-1CE9-46A5-805A-1F91854BE79D}"/>
    <hyperlink ref="H2322" r:id="rId500" xr:uid="{15E2BFAA-8C2F-4B1E-A6F9-CE5231CED3A1}"/>
    <hyperlink ref="H1231" r:id="rId501" xr:uid="{4CE2864B-5155-4FE5-8688-DCB7D819B052}"/>
    <hyperlink ref="H140" r:id="rId502" xr:uid="{2C0BB78E-791C-4048-9F4B-50DB6A4C3A98}"/>
    <hyperlink ref="H1506" r:id="rId503" xr:uid="{C4ED67D3-7056-4272-B8C1-5A702AEE16BD}"/>
    <hyperlink ref="H966" r:id="rId504" xr:uid="{9ED55CA6-D7F2-4CF8-99F3-FAFE96D2544B}"/>
    <hyperlink ref="H926" r:id="rId505" xr:uid="{6E5A4BEB-D2DE-4CDE-B199-080E2ABB02D9}"/>
    <hyperlink ref="H1071" r:id="rId506" xr:uid="{175CAD29-3AC2-4D63-BDA7-1EA5946D4D36}"/>
    <hyperlink ref="H2323" r:id="rId507" xr:uid="{1BF8D37A-A318-458E-8B1B-5427F30D42A4}"/>
    <hyperlink ref="H828" r:id="rId508" xr:uid="{CD09D660-542A-44E5-8F92-301F44DCBE48}"/>
    <hyperlink ref="H2324" r:id="rId509" xr:uid="{BF95F692-AAA5-4F7E-A37B-8CB10060FD7C}"/>
    <hyperlink ref="H141" r:id="rId510" xr:uid="{42970570-FFB3-47CF-8E73-B84C515B2FD4}"/>
    <hyperlink ref="H1790" r:id="rId511" xr:uid="{73EAD9E6-CE7D-4CB3-BC53-14121B617EFF}"/>
    <hyperlink ref="H1791" r:id="rId512" xr:uid="{26801B3D-59CA-48B8-A3A6-D295F800BF9B}"/>
    <hyperlink ref="H620" r:id="rId513" xr:uid="{0782BD35-8FBE-4CA4-B21E-53AAEA8C8FE9}"/>
    <hyperlink ref="H1232" r:id="rId514" xr:uid="{C72AB22F-1CCF-4506-A183-2AF62002CF1E}"/>
    <hyperlink ref="H1366" r:id="rId515" xr:uid="{F0D9926D-B3B2-4D0F-8210-530FD095C139}"/>
    <hyperlink ref="H1605" r:id="rId516" xr:uid="{B0C4FFE7-B844-4EAF-AF98-7863421DCA5A}"/>
    <hyperlink ref="H2168" r:id="rId517" xr:uid="{4026669D-DB3A-4131-8E89-16F50E22F160}"/>
    <hyperlink ref="H1233" r:id="rId518" xr:uid="{4E44EE69-97D0-4D13-8AF2-8B4DEBDEE846}"/>
    <hyperlink ref="H2325" r:id="rId519" xr:uid="{BA5BD79C-A55C-46E0-9BA4-571CCF252B3A}"/>
    <hyperlink ref="H1019" r:id="rId520" xr:uid="{D93879A6-BB97-4DA6-8F4D-34DE3D37BDBE}"/>
    <hyperlink ref="H764" r:id="rId521" xr:uid="{77D3015F-163D-410B-90E6-D4DE640710B3}"/>
    <hyperlink ref="H142" r:id="rId522" xr:uid="{54586FF3-7C5A-425C-8364-FD6303B628BD}"/>
    <hyperlink ref="H1606" r:id="rId523" xr:uid="{C920C3B4-EF2E-44CA-8B32-84246B807F23}"/>
    <hyperlink ref="H2158" r:id="rId524" xr:uid="{B75DAE28-2B85-4E0E-BCFF-F486DAB586B0}"/>
    <hyperlink ref="H1234" r:id="rId525" xr:uid="{4C175853-8FE5-4B74-A9AD-CCC251F5CC4E}"/>
    <hyperlink ref="H2169" r:id="rId526" xr:uid="{C9BF8BF0-835E-41D7-A1ED-60F59FB62107}"/>
    <hyperlink ref="H941" r:id="rId527" xr:uid="{2BE706F7-B5B6-4D10-813E-B70F0ADA0939}"/>
    <hyperlink ref="H143" r:id="rId528" xr:uid="{E50A9011-AD4E-4BD0-AF96-0F201ADA6207}"/>
    <hyperlink ref="H2326" r:id="rId529" xr:uid="{EC7356CB-A3F8-417A-AEF2-6078E07C5718}"/>
    <hyperlink ref="H663" r:id="rId530" xr:uid="{AA552326-AD8C-4D49-9756-D104EC5E78F9}"/>
    <hyperlink ref="H492" r:id="rId531" xr:uid="{61A9709F-90F2-46DE-8DB8-6B7F4AA15D1E}"/>
    <hyperlink ref="H2036" r:id="rId532" xr:uid="{C696AE38-8861-4D1B-AE34-929B430E053E}"/>
    <hyperlink ref="H2170" r:id="rId533" xr:uid="{FB59D91A-05F5-4FDE-B5EF-1A28803E8486}"/>
    <hyperlink ref="H1072" r:id="rId534" xr:uid="{182246CF-340A-4506-80D0-036C133BDDEB}"/>
    <hyperlink ref="H493" r:id="rId535" xr:uid="{90D2AE71-6036-430E-B320-DE4A0EB6CC23}"/>
    <hyperlink ref="H1073" r:id="rId536" xr:uid="{7C348FDD-B5D2-4BE5-B09C-34C6A3E3B6AE}"/>
    <hyperlink ref="H1235" r:id="rId537" xr:uid="{46746482-199A-465A-B2AA-496B05EB79C4}"/>
    <hyperlink ref="H144" r:id="rId538" xr:uid="{C01A20D6-DD5D-4F91-9956-EB216D065DCD}"/>
    <hyperlink ref="H1964" r:id="rId539" xr:uid="{93A641EB-459D-4F94-8D21-6FB3719F9A36}"/>
    <hyperlink ref="H1792" r:id="rId540" xr:uid="{FF5D91A4-AFE9-46EF-B027-DF4C973821AA}"/>
    <hyperlink ref="H1793" r:id="rId541" xr:uid="{4A66613F-C21E-482C-831D-5A16642FF95D}"/>
    <hyperlink ref="H2327" r:id="rId542" xr:uid="{1AE71A28-EFA0-4B02-8FFF-F8079EEF74F6}"/>
    <hyperlink ref="H1074" r:id="rId543" xr:uid="{EDE42909-9D65-4BC4-A8FE-BC0D14F17B21}"/>
    <hyperlink ref="H145" r:id="rId544" xr:uid="{5D4697A1-40C4-49BC-A45F-9491EDCEA12D}"/>
    <hyperlink ref="H1794" r:id="rId545" xr:uid="{404484CF-C163-4DD8-8F0A-EE1152515B94}"/>
    <hyperlink ref="H967" r:id="rId546" xr:uid="{0F0B7C6D-DB7F-48AF-B281-7F75D982DF62}"/>
    <hyperlink ref="H360" r:id="rId547" xr:uid="{647AB5FD-80E6-4885-BEAB-F77A2136DF32}"/>
    <hyperlink ref="H386" r:id="rId548" xr:uid="{75EFD0EB-3BD7-4DA3-BF32-5B202222CC41}"/>
    <hyperlink ref="H494" r:id="rId549" xr:uid="{4C559002-5342-496A-9875-B7A9EC1A5F56}"/>
    <hyperlink ref="H2328" r:id="rId550" xr:uid="{E07D3FF7-5DE2-4ADA-8FB8-039756FF224D}"/>
    <hyperlink ref="H880" r:id="rId551" xr:uid="{979EF015-7EA9-4DA8-B1E1-57A17EAAF013}"/>
    <hyperlink ref="H1236" r:id="rId552" xr:uid="{9A1C911D-2586-412A-B694-17EAFAE65301}"/>
    <hyperlink ref="H765" r:id="rId553" xr:uid="{160ABC48-6E0F-48A2-A27A-8C1C3627E4D4}"/>
    <hyperlink ref="H1965" r:id="rId554" xr:uid="{4A3B2DF1-D152-4031-8F89-876B50CEC12D}"/>
    <hyperlink ref="H146" r:id="rId555" xr:uid="{07121244-D69C-4A43-BAE7-FF6B1BE7EAA9}"/>
    <hyperlink ref="H1075" r:id="rId556" xr:uid="{B9084F1E-3632-4557-96B8-C2561E24CE49}"/>
    <hyperlink ref="H1237" r:id="rId557" xr:uid="{2BC15E96-B2E4-46F4-B5F9-8BFF1CC495B7}"/>
    <hyperlink ref="H1795" r:id="rId558" xr:uid="{AA3CF4E8-5EAF-4350-B3FC-B858FA5E6824}"/>
    <hyperlink ref="H495" r:id="rId559" xr:uid="{006BEC4A-0795-403F-951B-4702AB7DF82A}"/>
    <hyperlink ref="H2264" r:id="rId560" xr:uid="{98D9D3DD-23E9-4BEA-A9CE-D87947EC21EA}"/>
    <hyperlink ref="H2329" r:id="rId561" xr:uid="{FC22A53E-93BE-4B94-88C9-4D731E70CFE7}"/>
    <hyperlink ref="H2152" r:id="rId562" xr:uid="{1C25528D-2599-4BFB-A99E-BB070D5A17E7}"/>
    <hyperlink ref="H1796" r:id="rId563" xr:uid="{1DD3F249-5E23-4E6D-996E-D79E8BCBB028}"/>
    <hyperlink ref="H766" r:id="rId564" xr:uid="{AED5F39A-25E9-4E42-BCA3-8326CB3E2A23}"/>
    <hyperlink ref="H1658" r:id="rId565" xr:uid="{2B010DE3-F85A-4FE2-8067-96A06A7DA2CE}"/>
    <hyperlink ref="H387" r:id="rId566" xr:uid="{5B99206B-5147-4CC4-B81F-8DDC6745D42B}"/>
    <hyperlink ref="H711" r:id="rId567" xr:uid="{ADF4DE54-0B14-4853-AF7C-BE1203A05746}"/>
    <hyperlink ref="H2131" r:id="rId568" xr:uid="{CEAD54B4-D0DD-47FB-A830-BD8449FE1B95}"/>
    <hyperlink ref="H2330" r:id="rId569" xr:uid="{A1A388E1-A48C-4EC8-9379-FF2D5BCE0A44}"/>
    <hyperlink ref="H1797" r:id="rId570" xr:uid="{5616DC54-68FF-47C0-98F1-43E1674FDA4F}"/>
    <hyperlink ref="H1238" r:id="rId571" xr:uid="{B46E9531-D9A4-4E8E-8772-D7617255AC25}"/>
    <hyperlink ref="H147" r:id="rId572" xr:uid="{4867F496-C9D1-4409-8239-DF9C52584A69}"/>
    <hyperlink ref="H2041" r:id="rId573" xr:uid="{5BA1B23E-FDA4-4F56-BF04-FFD361C75208}"/>
    <hyperlink ref="H15" r:id="rId574" xr:uid="{F4A90EF8-43A5-4D5A-99D3-CBF3EC537404}"/>
    <hyperlink ref="H1798" r:id="rId575" xr:uid="{52C879F1-73FD-4A58-A4F7-5C0A549402A9}"/>
    <hyperlink ref="H2331" r:id="rId576" xr:uid="{D2D0F05A-BAFF-49A0-B013-85316DC1E0AF}"/>
    <hyperlink ref="H496" r:id="rId577" xr:uid="{874C00F2-B586-4AAD-BFF2-8AA2AD5E957F}"/>
    <hyperlink ref="H2332" r:id="rId578" xr:uid="{1AE500B0-734D-4F65-8B64-0936DB59903B}"/>
    <hyperlink ref="H1239" r:id="rId579" xr:uid="{2FF084AB-4B22-4797-8B1B-3E5DC33B9C69}"/>
    <hyperlink ref="H2333" r:id="rId580" xr:uid="{2D1B926E-4946-4648-B22A-92491C1CD312}"/>
    <hyperlink ref="H1390" r:id="rId581" xr:uid="{429A3D1C-BEC8-4233-872E-94D5A5963C26}"/>
    <hyperlink ref="H1240" r:id="rId582" xr:uid="{63D5A1FB-85E3-4070-B1C9-B32E30AC4F62}"/>
    <hyperlink ref="H1659" r:id="rId583" xr:uid="{65CA9706-9AD7-4D67-9911-17677FCD4B7A}"/>
    <hyperlink ref="H1799" r:id="rId584" xr:uid="{38CC87EC-C140-4627-9E3E-A4197105C8EB}"/>
    <hyperlink ref="H2042" r:id="rId585" xr:uid="{D13BC9ED-FE05-4F96-B15C-F3AAA801B4EF}"/>
    <hyperlink ref="H388" r:id="rId586" xr:uid="{B7AA6EAE-DE53-4728-8241-B286F766198A}"/>
    <hyperlink ref="H664" r:id="rId587" xr:uid="{024085E3-077B-43FB-B44F-2CC03C92A85D}"/>
    <hyperlink ref="H1507" r:id="rId588" xr:uid="{F8C220ED-9757-4B6E-B9E1-3AB9393CE72B}"/>
    <hyperlink ref="H497" r:id="rId589" xr:uid="{5B25F79D-5DDA-4EA1-A286-23B1EBF6A11E}"/>
    <hyperlink ref="H1076" r:id="rId590" xr:uid="{E0BEEDDE-9794-472F-A0CC-0AE9955F649C}"/>
    <hyperlink ref="H2334" r:id="rId591" xr:uid="{4C9831A9-1F09-4B52-8B2F-C72A62B066E5}"/>
    <hyperlink ref="H16" r:id="rId592" xr:uid="{119C45A5-42AF-4521-A720-329B80C1ECA3}"/>
    <hyperlink ref="H1367" r:id="rId593" xr:uid="{6A1D4832-9B71-40D5-8FB6-115447939AA6}"/>
    <hyperlink ref="H148" r:id="rId594" xr:uid="{EC8FD376-D740-4A51-9A89-BB660FEF2787}"/>
    <hyperlink ref="H1966" r:id="rId595" xr:uid="{1C85D017-BF68-420B-9C9C-D4474B5A8502}"/>
    <hyperlink ref="H1800" r:id="rId596" xr:uid="{7F6AB165-83AA-4DFB-A4D7-81D5AEDBCAD8}"/>
    <hyperlink ref="H149" r:id="rId597" xr:uid="{B9A2BA2F-BE1A-4D3C-B220-5B33EC69519A}"/>
    <hyperlink ref="H2239" r:id="rId598" xr:uid="{C443F6E7-B508-4F57-82DD-7F3A2CFD98CA}"/>
    <hyperlink ref="H2132" r:id="rId599" xr:uid="{C06237DA-6CCC-4CFA-9C32-088BD76855B5}"/>
    <hyperlink ref="H389" r:id="rId600" xr:uid="{CCC0239F-9E12-4C10-8DEF-8F6EAF11F3D9}"/>
    <hyperlink ref="H2067" r:id="rId601" xr:uid="{751123D1-61BC-4526-A07B-6F9A9609AA07}"/>
    <hyperlink ref="H2153" r:id="rId602" xr:uid="{A2DF5AEA-ED86-4B4E-9869-0156FFDD5793}"/>
    <hyperlink ref="H1660" r:id="rId603" xr:uid="{86F56595-EBC1-41A5-8076-FDFFA8A67A9A}"/>
    <hyperlink ref="H498" r:id="rId604" xr:uid="{4C9DE341-5BC4-4FA3-B5D4-65F38A9F7016}"/>
    <hyperlink ref="H2335" r:id="rId605" xr:uid="{18FB0452-ECD4-4EE2-A1F1-700867123411}"/>
    <hyperlink ref="H1801" r:id="rId606" xr:uid="{F529358B-6224-44F4-9F8B-737FB2F46974}"/>
    <hyperlink ref="H17" r:id="rId607" xr:uid="{C4FA510A-3E5C-4E9C-B6B4-E67DDB2513D6}"/>
    <hyperlink ref="H712" r:id="rId608" xr:uid="{80385205-15DA-4012-A701-E66E4506D16C}"/>
    <hyperlink ref="H150" r:id="rId609" xr:uid="{726C4946-E7D2-4A3B-9E23-5BBBE48085B8}"/>
    <hyperlink ref="H805" r:id="rId610" xr:uid="{ACA897B9-6E9C-451D-A430-2D320AD91F69}"/>
    <hyperlink ref="H1025" r:id="rId611" xr:uid="{DF80C956-2E7C-4FD3-A3B7-712A331A953E}"/>
    <hyperlink ref="H2336" r:id="rId612" xr:uid="{61519539-20C1-442C-B488-4D7EC63EDCAE}"/>
    <hyperlink ref="H2337" r:id="rId613" xr:uid="{21FD6A25-3803-4C4E-86AE-F58AA86F60BB}"/>
    <hyperlink ref="H449" r:id="rId614" xr:uid="{92340FB7-F399-467B-BAC9-F99F84686284}"/>
    <hyperlink ref="H151" r:id="rId615" xr:uid="{5968DF3D-1E6B-417D-90D9-C186BBC61A1C}"/>
    <hyperlink ref="H1241" r:id="rId616" xr:uid="{E162A40A-C109-46A4-9228-5DAF166067DA}"/>
    <hyperlink ref="H968" r:id="rId617" xr:uid="{FF4F071B-D4D9-435E-A40B-8DD1483238C7}"/>
    <hyperlink ref="H499" r:id="rId618" xr:uid="{8E10E1DF-5A2B-416C-8715-6187BF35CBC4}"/>
    <hyperlink ref="H2338" r:id="rId619" xr:uid="{B5C4FA23-4A05-4DE8-871F-85CD63750F8D}"/>
    <hyperlink ref="H713" r:id="rId620" xr:uid="{160E42E9-E3FF-444E-AC6F-00080DA68B3C}"/>
    <hyperlink ref="H1456" r:id="rId621" xr:uid="{3A284703-064C-40E8-BDC3-3E07F7A22A17}"/>
    <hyperlink ref="H152" r:id="rId622" xr:uid="{4361696F-DB30-4834-8F1F-BB39496BBF50}"/>
    <hyperlink ref="H500" r:id="rId623" xr:uid="{C7CA61B0-0FA6-4ADB-AA8D-67AA6C93705F}"/>
    <hyperlink ref="H2339" r:id="rId624" xr:uid="{8159A745-DCB4-4CC3-8CAC-58F8670C3859}"/>
    <hyperlink ref="H1242" r:id="rId625" xr:uid="{945EC201-BFD5-41D8-AF2B-C521EA05D5DC}"/>
    <hyperlink ref="H1661" r:id="rId626" xr:uid="{5ED9345A-CBF1-4432-8410-6014DE2A970C}"/>
    <hyperlink ref="H153" r:id="rId627" xr:uid="{24AA747E-85AD-4506-ACB6-515CAE475421}"/>
    <hyperlink ref="H1802" r:id="rId628" xr:uid="{FF5795EF-C11F-435A-9460-1A71FE1132B9}"/>
    <hyperlink ref="H1508" r:id="rId629" xr:uid="{CC6516BD-A632-4EDA-B22C-24A0E411BD22}"/>
    <hyperlink ref="H1391" r:id="rId630" xr:uid="{3967C6C2-01BD-4C62-B1F5-38A115684CE1}"/>
    <hyperlink ref="H1077" r:id="rId631" xr:uid="{456C1AD7-BADC-4F60-8FDA-10DA9E7AA566}"/>
    <hyperlink ref="H1662" r:id="rId632" xr:uid="{4610E780-82D1-464A-BA1E-A41104151FC3}"/>
    <hyperlink ref="H912" r:id="rId633" xr:uid="{E0CB8772-3F1E-4C14-8912-8D599CB9AAFF}"/>
    <hyperlink ref="H2523" r:id="rId634" xr:uid="{E7466B4C-3970-4949-88FC-8057BAE34F1D}"/>
    <hyperlink ref="H1078" r:id="rId635" xr:uid="{08E3C769-BB39-41D1-B608-97B9AE026436}"/>
    <hyperlink ref="H2340" r:id="rId636" xr:uid="{55A4ED61-12BF-48D9-9067-98FE841CADC4}"/>
    <hyperlink ref="H714" r:id="rId637" xr:uid="{F141229E-F2A8-48EB-B278-13D0BE0A27C4}"/>
    <hyperlink ref="H154" r:id="rId638" xr:uid="{33EF0119-104B-4979-9826-62FBC5D99BDC}"/>
    <hyperlink ref="H1732" r:id="rId639" xr:uid="{91ED0EAE-9DBA-45CE-B79B-EC1BCA420A28}"/>
    <hyperlink ref="H2043" r:id="rId640" xr:uid="{6617F5C2-358C-4125-B20D-F73BFB9630AA}"/>
    <hyperlink ref="H1733" r:id="rId641" xr:uid="{CC506357-72C0-4FEE-B273-65B2DB98BF50}"/>
    <hyperlink ref="H621" r:id="rId642" xr:uid="{80273DB6-557C-4B29-BE3E-99A83A222051}"/>
    <hyperlink ref="H1243" r:id="rId643" xr:uid="{C349D23B-C0F8-4F44-B27C-95D41A5E7592}"/>
    <hyperlink ref="H155" r:id="rId644" xr:uid="{A49608C8-4E17-4839-96ED-F38EBC1AE2AA}"/>
    <hyperlink ref="H665" r:id="rId645" xr:uid="{3D1E6836-7ED6-4E9D-8D63-4B3B28283BE3}"/>
    <hyperlink ref="H501" r:id="rId646" xr:uid="{44B35686-4A1A-4125-AF0F-DE6A869A8E86}"/>
    <hyperlink ref="H1244" r:id="rId647" xr:uid="{8C16AB35-484D-468F-A8E8-3C50AA164575}"/>
    <hyperlink ref="H1368" r:id="rId648" xr:uid="{0E5A4094-2C7E-4928-93B0-C964E5096B41}"/>
    <hyperlink ref="H881" r:id="rId649" xr:uid="{ADC0A0E8-3F06-4CCE-8A60-293170ED22E6}"/>
    <hyperlink ref="H1663" r:id="rId650" xr:uid="{52C8B614-9C5E-4659-AB64-10F3275327CB}"/>
    <hyperlink ref="H1803" r:id="rId651" xr:uid="{F480A784-139B-4156-9575-04A6907AB25D}"/>
    <hyperlink ref="H1079" r:id="rId652" xr:uid="{0416FE49-CC14-46AB-8858-07AB5F3F1EB5}"/>
    <hyperlink ref="H2341" r:id="rId653" xr:uid="{5ED8DBAA-D63B-47C2-B7CC-B78B1B14093A}"/>
    <hyperlink ref="H904" r:id="rId654" xr:uid="{93A24E92-AEFE-4AAA-9D36-BC56347DCA69}"/>
    <hyperlink ref="H905" r:id="rId655" xr:uid="{4F46E2F0-DD0B-475B-94BE-4A94ACBCA956}"/>
    <hyperlink ref="H1728" r:id="rId656" xr:uid="{AEB38276-80EE-4708-85A5-BFD6C1424C5F}"/>
    <hyperlink ref="H1245" r:id="rId657" xr:uid="{BAA12DD5-C802-4E05-90AC-3281F941ACB8}"/>
    <hyperlink ref="H1080" r:id="rId658" xr:uid="{5B46FBE0-CCA9-4CD6-AFF2-C78443E4249F}"/>
    <hyperlink ref="H1804" r:id="rId659" xr:uid="{997DE41E-E31C-4877-9095-C8057DE45056}"/>
    <hyperlink ref="H68" r:id="rId660" xr:uid="{E52F8EB4-3D67-4E1C-8A39-89AB380E4592}"/>
    <hyperlink ref="H2257" r:id="rId661" xr:uid="{20DF5477-5837-496A-BF54-BA694B5E10AA}"/>
    <hyperlink ref="H1246" r:id="rId662" xr:uid="{833A6ECE-38B2-43D2-BC2C-1BFB5BA57E89}"/>
    <hyperlink ref="H502" r:id="rId663" xr:uid="{3396A7FF-E99E-4C63-AB5A-46351E5190AD}"/>
    <hyperlink ref="H2342" r:id="rId664" xr:uid="{EF57C8CD-B21E-4093-B59F-4D050F59A9B7}"/>
    <hyperlink ref="H2027" r:id="rId665" xr:uid="{A58DD9C8-4FAA-43C7-B2DC-2447D8D06E87}"/>
    <hyperlink ref="H643" r:id="rId666" xr:uid="{61F163A0-CC13-4006-A054-2D48D32964DE}"/>
    <hyperlink ref="H1570" r:id="rId667" xr:uid="{F2D8ACF7-3718-4A2F-9F40-863028A5B7D3}"/>
    <hyperlink ref="H503" r:id="rId668" xr:uid="{B3FA3D7F-16AF-4DD9-9800-C3FE15C5E6A1}"/>
    <hyperlink ref="H1081" r:id="rId669" xr:uid="{71A8CBE5-2249-483A-AE0A-01034A59DEA8}"/>
    <hyperlink ref="H1805" r:id="rId670" xr:uid="{F7571AE1-6DB6-4EAF-9300-559F41A9CE90}"/>
    <hyperlink ref="H2343" r:id="rId671" xr:uid="{AFE1576F-8C35-467B-B663-F47B729F6842}"/>
    <hyperlink ref="H1806" r:id="rId672" xr:uid="{0CBE2499-BB74-4C1D-BC4F-B655B70F686E}"/>
    <hyperlink ref="H666" r:id="rId673" xr:uid="{A0DC0918-3530-477B-89BB-E6056B478408}"/>
    <hyperlink ref="H390" r:id="rId674" xr:uid="{AEC8BFCD-B453-4AF7-9ED0-077D51B9FC1E}"/>
    <hyperlink ref="H1571" r:id="rId675" xr:uid="{8ADAEBF3-AE53-4EB9-8D3E-E742597FE6A4}"/>
    <hyperlink ref="H156" r:id="rId676" xr:uid="{D6F0DE0A-DDBB-4273-AA1E-4488995F8D77}"/>
    <hyperlink ref="H437" r:id="rId677" xr:uid="{394F2754-50F2-4C12-8129-189EA865F9A7}"/>
    <hyperlink ref="H391" r:id="rId678" xr:uid="{1A906CC2-9E45-47C2-83D9-5EFCA06AD9DA}"/>
    <hyperlink ref="H504" r:id="rId679" xr:uid="{EAB54ADC-EA9D-4B0E-AE74-E6B65FB42AC3}"/>
    <hyperlink ref="H18" r:id="rId680" xr:uid="{939E8404-8EB9-4D33-A15B-80092DEBA541}"/>
    <hyperlink ref="H2218" r:id="rId681" xr:uid="{7F719158-1628-4832-BEED-82B830D92C7F}"/>
    <hyperlink ref="H505" r:id="rId682" xr:uid="{2F6C3AC0-A8AD-4587-A3C6-3AD189D20974}"/>
    <hyperlink ref="H1807" r:id="rId683" xr:uid="{281D9FAF-02D1-4B7F-A0F9-8F1536735AA1}"/>
    <hyperlink ref="H2344" r:id="rId684" xr:uid="{34302B4C-44FE-4C67-94FD-61ECCDA83C1E}"/>
    <hyperlink ref="H157" r:id="rId685" xr:uid="{7C0F42FC-A12A-49A0-86C0-ED6C82B38385}"/>
    <hyperlink ref="H506" r:id="rId686" xr:uid="{0AEF954B-F611-4306-95D4-77824076FBFD}"/>
    <hyperlink ref="H158" r:id="rId687" xr:uid="{91B9AA6D-A830-43D8-9E39-940C3727AC8C}"/>
    <hyperlink ref="H2345" r:id="rId688" xr:uid="{97E2B2BB-93C1-4886-97F8-FDC6EE5C12A2}"/>
    <hyperlink ref="H1509" r:id="rId689" xr:uid="{9F678CFC-D336-4C3B-AC83-917894B9D3E7}"/>
    <hyperlink ref="H797" r:id="rId690" xr:uid="{26632076-ADC0-4477-A4DF-879F147E9F8F}"/>
    <hyperlink ref="H2068" r:id="rId691" xr:uid="{0A427F70-B71C-4510-9F87-A184543943A5}"/>
    <hyperlink ref="H507" r:id="rId692" xr:uid="{0976532A-2F6B-4151-85EA-76A1AEE3709D}"/>
    <hyperlink ref="H159" r:id="rId693" xr:uid="{40A0B4BE-679F-4682-923B-735169E7E83E}"/>
    <hyperlink ref="H767" r:id="rId694" xr:uid="{54E3FC84-6C2C-4F7E-802F-41E003408EE7}"/>
    <hyperlink ref="H1247" r:id="rId695" xr:uid="{0BEF0B0C-0F8B-42AB-92B0-B4016DDFF2C5}"/>
    <hyperlink ref="H1369" r:id="rId696" xr:uid="{65AAD432-AF11-4066-AFA9-CE917DED2DAF}"/>
    <hyperlink ref="H2004" r:id="rId697" xr:uid="{16186AA8-88B7-4BB4-AA69-D6D91731BE0F}"/>
    <hyperlink ref="H1607" r:id="rId698" xr:uid="{514F9256-F688-4388-89E5-4FAC6389292C}"/>
    <hyperlink ref="H508" r:id="rId699" xr:uid="{FFB53AEC-4E7B-4986-B639-DEFA82E2EA06}"/>
    <hyperlink ref="H2346" r:id="rId700" xr:uid="{715F3AB2-4BCE-4F28-8531-FB4585881411}"/>
    <hyperlink ref="H622" r:id="rId701" xr:uid="{C30F056B-45AB-41CE-829C-D64A9F3D779C}"/>
    <hyperlink ref="H1664" r:id="rId702" xr:uid="{EFB30392-3BCC-4C12-80B2-15927974F46D}"/>
    <hyperlink ref="H1082" r:id="rId703" xr:uid="{927360EE-6F50-409B-A90B-2DDCE1AAC2CC}"/>
    <hyperlink ref="H160" r:id="rId704" xr:uid="{3C12A1B2-77EA-41E4-82D8-717C1244C619}"/>
    <hyperlink ref="H1808" r:id="rId705" xr:uid="{E711C773-501D-49CF-A171-7416A14F87C2}"/>
    <hyperlink ref="H1510" r:id="rId706" xr:uid="{BC95704D-951A-447C-B473-BDDDB19072C8}"/>
    <hyperlink ref="H1083" r:id="rId707" xr:uid="{4D419D63-C227-4000-8A70-B7F858E5C912}"/>
    <hyperlink ref="H2347" r:id="rId708" xr:uid="{4273A06C-0452-475E-AD84-A07B99BAB1D0}"/>
    <hyperlink ref="H1572" r:id="rId709" xr:uid="{309E61B4-9144-4457-A949-084348D18D8C}"/>
    <hyperlink ref="H509" r:id="rId710" xr:uid="{7418057C-5E1B-478E-8950-8A4D7A2EA1B9}"/>
    <hyperlink ref="H1084" r:id="rId711" xr:uid="{51A4F9AC-32E9-4AC9-84FE-8330E3ACD707}"/>
    <hyperlink ref="H2348" r:id="rId712" xr:uid="{39D19216-ABE3-4A3F-9F20-B54CFA80AB31}"/>
    <hyperlink ref="H1248" r:id="rId713" xr:uid="{1828F442-7EBA-41F4-B826-F673F4A94B0C}"/>
    <hyperlink ref="H161" r:id="rId714" xr:uid="{23626F2E-D215-4098-A11C-293A5A09EF5A}"/>
    <hyperlink ref="H1809" r:id="rId715" xr:uid="{5EAFAD56-742C-419D-B1A4-54F9323A902E}"/>
    <hyperlink ref="H969" r:id="rId716" xr:uid="{21809922-470A-4C1B-A4C7-542F9071F893}"/>
    <hyperlink ref="H2069" r:id="rId717" xr:uid="{6110017C-BA39-47B0-A0FD-FB6A361F15AA}"/>
    <hyperlink ref="H715" r:id="rId718" xr:uid="{43D7D2AC-65CC-4A8B-B8C9-52192049818B}"/>
    <hyperlink ref="H1511" r:id="rId719" xr:uid="{284C6AA3-603A-47A2-B812-D48B42E7D147}"/>
    <hyperlink ref="H1017" r:id="rId720" xr:uid="{DF57C9D9-E22F-4428-964B-3A45E5467B0A}"/>
    <hyperlink ref="H649" r:id="rId721" xr:uid="{5E677408-26C3-4011-8D92-523AA21CDE5A}"/>
    <hyperlink ref="H1085" r:id="rId722" xr:uid="{AE3F9106-AF8A-426B-94D4-F67D9AF16E13}"/>
    <hyperlink ref="H970" r:id="rId723" xr:uid="{BCAA8470-49A0-4D3F-8545-0B9B0D5DE417}"/>
    <hyperlink ref="H2349" r:id="rId724" xr:uid="{F7B3845E-B2F5-45A4-B96E-832EDAA20895}"/>
    <hyperlink ref="H510" r:id="rId725" xr:uid="{B4460249-208A-4F70-B33E-316151C66E72}"/>
    <hyperlink ref="H162" r:id="rId726" xr:uid="{A59E6449-2F24-4A3B-BDFE-5C817C2B9B1D}"/>
    <hyperlink ref="H768" r:id="rId727" xr:uid="{F984EF9D-8D30-4257-B272-A66B23A162BD}"/>
    <hyperlink ref="H1249" r:id="rId728" xr:uid="{8483D9A5-5D94-419D-8F00-B7E35A5333D2}"/>
    <hyperlink ref="H1370" r:id="rId729" xr:uid="{340CB937-BC66-48C6-8923-57654838F770}"/>
    <hyperlink ref="H1608" r:id="rId730" xr:uid="{E0C1C0F1-9176-4ED5-B20B-06B972E07334}"/>
    <hyperlink ref="H163" r:id="rId731" xr:uid="{6BE5531C-C50D-441B-9289-10ADE3D90815}"/>
    <hyperlink ref="H2070" r:id="rId732" xr:uid="{88F70FD1-4081-4C95-8A0B-4A0AECEC8AD2}"/>
    <hyperlink ref="H1250" r:id="rId733" xr:uid="{BBE90090-EDB7-49DB-AB13-FD79A8BADF66}"/>
    <hyperlink ref="H511" r:id="rId734" xr:uid="{89265CE8-8B6A-476F-9B29-C864190C667B}"/>
    <hyperlink ref="H164" r:id="rId735" xr:uid="{8881D713-F5D5-4E65-BFCF-81F85EC8A0DE}"/>
    <hyperlink ref="H19" r:id="rId736" xr:uid="{6E03E60B-3491-48EC-8DCD-775BB8E9EE07}"/>
    <hyperlink ref="H2350" r:id="rId737" xr:uid="{65130E7A-E302-4826-9D71-9C4B12F4773F}"/>
    <hyperlink ref="H1810" r:id="rId738" xr:uid="{BFD49E8D-536E-4BB8-B9A6-74F013D67D92}"/>
    <hyperlink ref="H1609" r:id="rId739" xr:uid="{9E8FC0DF-EA8F-4585-8C6A-2B65F3128AF9}"/>
    <hyperlink ref="H1251" r:id="rId740" xr:uid="{A2199B99-0864-4C8A-A662-1D2F29E4401D}"/>
    <hyperlink ref="H623" r:id="rId741" xr:uid="{E0BC408F-5CC8-4A33-BD47-33FE07DED328}"/>
    <hyperlink ref="H165" r:id="rId742" xr:uid="{8478D853-10E9-4C7D-ACF0-816E2D47DE24}"/>
    <hyperlink ref="H716" r:id="rId743" xr:uid="{A777368E-FA89-4621-A839-EBC99E0B47B4}"/>
    <hyperlink ref="H166" r:id="rId744" xr:uid="{10DC14E3-41EF-492E-BBC4-EF0BE6B05C1B}"/>
    <hyperlink ref="H1811" r:id="rId745" xr:uid="{744DFBB8-9280-4469-B384-5153085ACD45}"/>
    <hyperlink ref="H512" r:id="rId746" xr:uid="{40E06EC4-7F49-4AF9-8982-2CE3047ABCF7}"/>
    <hyperlink ref="H1086" r:id="rId747" xr:uid="{845201BF-4239-4BCF-A244-09B5959C8393}"/>
    <hyperlink ref="H798" r:id="rId748" xr:uid="{B3B0570E-81E2-4B0E-A17A-3E93EA7DE16A}"/>
    <hyperlink ref="H513" r:id="rId749" xr:uid="{7FD5B363-6C96-4BF3-8A5E-692A3788F2A4}"/>
    <hyperlink ref="H1665" r:id="rId750" xr:uid="{B1433CEF-F544-4FBA-BB40-025AF47361F9}"/>
    <hyperlink ref="H167" r:id="rId751" xr:uid="{20CEF0C5-904B-4C2F-B670-1298777ADF6A}"/>
    <hyperlink ref="H1812" r:id="rId752" xr:uid="{BDA33464-9184-47EE-9A17-1FDD1D57678C}"/>
    <hyperlink ref="H2351" r:id="rId753" xr:uid="{F4AECA82-FDC6-4C74-B8C2-151D33C70EC6}"/>
    <hyperlink ref="H1087" r:id="rId754" xr:uid="{9A6F08C9-7D41-47FE-A992-F36C5DEC4215}"/>
    <hyperlink ref="H2352" r:id="rId755" xr:uid="{3CFC41A7-9B40-42DE-A831-F4872B6AAA3B}"/>
    <hyperlink ref="H1005" r:id="rId756" xr:uid="{B52FFFB5-9F2A-48DB-96AB-18C47F05BF44}"/>
    <hyperlink ref="H1666" r:id="rId757" xr:uid="{4AA74D15-DC02-434E-892A-1A8CC052D416}"/>
    <hyperlink ref="H1813" r:id="rId758" xr:uid="{5A9F5E48-F866-4D05-B42A-288027233B9E}"/>
    <hyperlink ref="H168" r:id="rId759" xr:uid="{D68C5878-DF2B-455F-9E46-F78C8B882A62}"/>
    <hyperlink ref="H514" r:id="rId760" xr:uid="{275C06DE-332B-4E73-86C5-2C905904B074}"/>
    <hyperlink ref="H927" r:id="rId761" xr:uid="{87CAA672-20CB-4E45-8442-B4061AE13848}"/>
    <hyperlink ref="H1252" r:id="rId762" xr:uid="{0843CB2D-3919-45BE-8C69-A57B8E1C7C1E}"/>
    <hyperlink ref="H169" r:id="rId763" xr:uid="{927BF868-2224-49AD-80A0-085BD39E3E39}"/>
    <hyperlink ref="H20" r:id="rId764" xr:uid="{29B57F7A-B6A6-4846-ACAA-E200720F47B3}"/>
    <hyperlink ref="H62" r:id="rId765" xr:uid="{D1CB5F15-06E6-4741-96B9-F7022682F918}"/>
    <hyperlink ref="H667" r:id="rId766" xr:uid="{0FB54689-66E4-4385-A0E1-29635D6DD27C}"/>
    <hyperlink ref="H2071" r:id="rId767" xr:uid="{890ADCFC-D464-446C-A91F-6904673ACAC0}"/>
    <hyperlink ref="H450" r:id="rId768" xr:uid="{700B66B1-94C4-451C-BED9-093B164C1F93}"/>
    <hyperlink ref="H971" r:id="rId769" xr:uid="{57FCDCC3-A50A-47F1-8ADD-F5F7541CFCE6}"/>
    <hyperlink ref="H769" r:id="rId770" xr:uid="{24ED65E8-6400-4C24-9D9B-D9A151611CC2}"/>
    <hyperlink ref="H1667" r:id="rId771" xr:uid="{B528C9C7-3092-4E1E-B0E9-D38E1B9494BD}"/>
    <hyperlink ref="H2511" r:id="rId772" xr:uid="{D37536E4-DE08-4212-BF09-BFD1A104EC7D}"/>
    <hyperlink ref="H1967" r:id="rId773" xr:uid="{971B5F8E-C959-42BA-9197-0F8E2C04D677}"/>
    <hyperlink ref="H1814" r:id="rId774" xr:uid="{5F89B64A-88AF-4B35-B756-4F802113AA05}"/>
    <hyperlink ref="H1968" r:id="rId775" xr:uid="{25F9B962-4CC3-43DF-933D-AFEDCC165C65}"/>
    <hyperlink ref="H2240" r:id="rId776" xr:uid="{48F5F326-7623-4CE2-88ED-B19981A8EEC6}"/>
    <hyperlink ref="H1457" r:id="rId777" xr:uid="{6F11F722-E1CB-44EB-A32E-6E9AB06FE652}"/>
    <hyperlink ref="H882" r:id="rId778" xr:uid="{B0E1DFCD-DCF0-4EDD-9412-72ECAA503893}"/>
    <hyperlink ref="H1088" r:id="rId779" xr:uid="{38D5FF49-E7F4-40ED-BF15-FCAE9ECCE2C7}"/>
    <hyperlink ref="H770" r:id="rId780" xr:uid="{4C6BF88C-D89E-4835-ABFC-7BAAFC1F8118}"/>
    <hyperlink ref="H2353" r:id="rId781" xr:uid="{9B828267-7CC4-4F36-ADC9-3777A2DA9F6C}"/>
    <hyperlink ref="H624" r:id="rId782" xr:uid="{004E7254-6393-4041-A7C8-B351DF4B51AD}"/>
    <hyperlink ref="H1512" r:id="rId783" xr:uid="{94B5FAA5-D1A4-4409-99ED-00DD99BB775A}"/>
    <hyperlink ref="H1513" r:id="rId784" xr:uid="{88A4DE5D-EDE5-432C-841F-1D580DAF5160}"/>
    <hyperlink ref="H515" r:id="rId785" xr:uid="{87554368-ACF9-4342-B43A-F17E093E1EF2}"/>
    <hyperlink ref="H928" r:id="rId786" xr:uid="{8F44CB47-03AC-43AB-BF95-6623780B063E}"/>
    <hyperlink ref="H1253" r:id="rId787" xr:uid="{D668F1AC-1DF1-4FC7-91C5-7D78EF023E86}"/>
    <hyperlink ref="H170" r:id="rId788" xr:uid="{873BFEA0-F9B0-4081-9546-387F99F1CB2B}"/>
    <hyperlink ref="H21" r:id="rId789" xr:uid="{91B56947-2ADF-4EE7-B042-FCBC58513963}"/>
    <hyperlink ref="H63" r:id="rId790" xr:uid="{756497E9-D3B9-4995-A397-49AFBD8DBCA1}"/>
    <hyperlink ref="H668" r:id="rId791" xr:uid="{97D7394F-9026-4FBA-A530-18CDE71E5B49}"/>
    <hyperlink ref="H2072" r:id="rId792" xr:uid="{4950E7ED-3387-4C15-8DD3-BB2EF64738CB}"/>
    <hyperlink ref="H972" r:id="rId793" xr:uid="{E3D86419-E160-4FF1-A26D-ADC6B65EFAE2}"/>
    <hyperlink ref="H451" r:id="rId794" xr:uid="{FD170698-4E1F-40D3-A264-10F603D1DBA4}"/>
    <hyperlink ref="H771" r:id="rId795" xr:uid="{1AD481D2-BBE3-4854-AF9D-5025A57275F7}"/>
    <hyperlink ref="H1610" r:id="rId796" xr:uid="{246826AC-9A03-43E2-949C-B7AEFE43AFAE}"/>
    <hyperlink ref="H1668" r:id="rId797" xr:uid="{2A29D1B0-5E62-4ACA-8BFC-3CD5A73B1AFA}"/>
    <hyperlink ref="H2512" r:id="rId798" xr:uid="{51B21289-7073-4EE9-A47A-63C7CFDDD58B}"/>
    <hyperlink ref="H1969" r:id="rId799" xr:uid="{E31FF327-B325-4883-BE6E-ACEA4C13FFFF}"/>
    <hyperlink ref="H1815" r:id="rId800" xr:uid="{97333041-7395-4B51-B70E-263F75633120}"/>
    <hyperlink ref="H1970" r:id="rId801" xr:uid="{F905CF7D-007D-454E-A045-F5A9232936DD}"/>
    <hyperlink ref="H2241" r:id="rId802" xr:uid="{8C8E37C2-6103-4692-9A8A-E1C0FB4D8108}"/>
    <hyperlink ref="H1458" r:id="rId803" xr:uid="{CFD1DC9C-F7DB-4BA8-AF96-EED79FC1972F}"/>
    <hyperlink ref="H883" r:id="rId804" xr:uid="{D1C31BDB-2CB4-484E-9AE7-27C09729BD71}"/>
    <hyperlink ref="H1089" r:id="rId805" xr:uid="{31857A17-F053-4E7B-BDAC-53C37D15CC48}"/>
    <hyperlink ref="H2354" r:id="rId806" xr:uid="{B7FDEAB9-0E4E-4980-8344-9D6CDB6A69B0}"/>
    <hyperlink ref="H772" r:id="rId807" xr:uid="{7F539D75-A9CD-4CA2-852B-38C4231E962F}"/>
    <hyperlink ref="H2355" r:id="rId808" xr:uid="{C5667662-E7C3-40B5-8E51-C47C79DB3D84}"/>
    <hyperlink ref="H1090" r:id="rId809" xr:uid="{3ED4135E-E2BC-498E-B72D-B4BE6A7D50D2}"/>
    <hyperlink ref="H171" r:id="rId810" xr:uid="{F64E3CD0-7E59-4002-B31F-AB411EA3B4E6}"/>
    <hyperlink ref="H1020" r:id="rId811" xr:uid="{E7C18C11-CEB5-43A9-976A-ED69A47B5BA5}"/>
    <hyperlink ref="H717" r:id="rId812" xr:uid="{BAFDEE8C-AEDA-4CE2-82B9-7CAF097F482C}"/>
    <hyperlink ref="H1254" r:id="rId813" xr:uid="{3D9D6EB5-4B74-4E4F-832C-A02A8201C066}"/>
    <hyperlink ref="H516" r:id="rId814" xr:uid="{D215B44D-6EB1-41B1-8275-84EDADFF1140}"/>
    <hyperlink ref="H2356" r:id="rId815" xr:uid="{7C06FBAF-E386-4D23-8237-E0308BD6F321}"/>
    <hyperlink ref="H1816" r:id="rId816" xr:uid="{B3413DC4-9D88-4B10-8606-36E34C0E865D}"/>
    <hyperlink ref="H1573" r:id="rId817" xr:uid="{58F99E3B-AE68-430A-91F8-2B543B28D9B8}"/>
    <hyperlink ref="H517" r:id="rId818" xr:uid="{25A9A1F4-033A-4DC8-BACD-A9C5DCBABEDB}"/>
    <hyperlink ref="H1255" r:id="rId819" xr:uid="{2BEB6946-5E1F-4CBB-A014-E67FE744A05C}"/>
    <hyperlink ref="H172" r:id="rId820" xr:uid="{3E7E7820-7223-4AC2-AE74-85D64C4D8E4D}"/>
    <hyperlink ref="H1514" r:id="rId821" xr:uid="{8CEE334B-3BE3-497B-AA86-219141651323}"/>
    <hyperlink ref="H1817" r:id="rId822" xr:uid="{172BC5E3-E53F-4FD0-B7EC-EAC5D459EBA6}"/>
    <hyperlink ref="H2357" r:id="rId823" xr:uid="{F450E318-42AC-4D49-8962-7A3078144DF0}"/>
    <hyperlink ref="H718" r:id="rId824" xr:uid="{470CBE1C-F51B-4592-87ED-328C361A8EF0}"/>
    <hyperlink ref="H973" r:id="rId825" xr:uid="{D5883F67-120F-42BD-A12F-A56DA4639215}"/>
    <hyperlink ref="H1818" r:id="rId826" xr:uid="{7E52EB91-0496-4577-88DA-AF44C96BD493}"/>
    <hyperlink ref="H173" r:id="rId827" xr:uid="{142AABF5-8900-43FD-97C1-F534CE6A82B4}"/>
    <hyperlink ref="H1256" r:id="rId828" xr:uid="{DFD584FD-D82C-4CB8-8A84-176065912DBA}"/>
    <hyperlink ref="H2358" r:id="rId829" xr:uid="{0AFA2752-4921-48E2-B07B-D009C91EF89A}"/>
    <hyperlink ref="H1091" r:id="rId830" xr:uid="{876925BF-0666-45A8-96AF-24ADF3F76A3E}"/>
    <hyperlink ref="H452" r:id="rId831" xr:uid="{E0CE71D7-8FC0-46CC-9D3C-3C47B6C8DB0B}"/>
    <hyperlink ref="H1459" r:id="rId832" xr:uid="{89F24859-134D-4527-B0BA-DFC806331F1F}"/>
    <hyperlink ref="H1092" r:id="rId833" xr:uid="{C7B40AE0-1B9F-4769-9C83-AAF7E6A925C2}"/>
    <hyperlink ref="H1669" r:id="rId834" xr:uid="{BF15609F-693D-4896-87EC-E274D4F11C19}"/>
    <hyperlink ref="H1093" r:id="rId835" xr:uid="{3164D897-3A8B-46A6-8502-C292DB26B8AD}"/>
    <hyperlink ref="H2359" r:id="rId836" xr:uid="{1EAAFF14-79A5-4400-8CED-5DF40E6DDEDC}"/>
    <hyperlink ref="H174" r:id="rId837" xr:uid="{CAA60384-9206-45A4-8986-DB79E46DDBD9}"/>
    <hyperlink ref="H942" r:id="rId838" xr:uid="{8B28BA63-3091-4CBC-B246-08E7CA6951BA}"/>
    <hyperlink ref="H2073" r:id="rId839" xr:uid="{C7D80DA6-3C26-4F5B-A417-0B613A6894E6}"/>
    <hyperlink ref="H175" r:id="rId840" xr:uid="{EEB6BFB8-D26A-408F-B3EE-DD8702A54A4E}"/>
    <hyperlink ref="H1670" r:id="rId841" xr:uid="{0317640E-1755-45EC-AF8A-763BEF5D21E4}"/>
    <hyperlink ref="H1636" r:id="rId842" xr:uid="{F543E81B-76FE-49F2-AD96-33A4A4A43050}"/>
    <hyperlink ref="H518" r:id="rId843" xr:uid="{EF210B4C-FD64-470C-B417-DD494B28FE52}"/>
    <hyperlink ref="H1094" r:id="rId844" xr:uid="{B6428501-E774-4B86-85EC-D8EE69664E46}"/>
    <hyperlink ref="H2360" r:id="rId845" xr:uid="{3429DD98-CA99-41A5-92BE-4D05D4D46095}"/>
    <hyperlink ref="H974" r:id="rId846" xr:uid="{2CB4A04A-719F-4C2F-8D57-15AB9976F893}"/>
    <hyperlink ref="H1819" r:id="rId847" xr:uid="{6939B390-1776-4C87-A302-1362F955BA77}"/>
    <hyperlink ref="H719" r:id="rId848" xr:uid="{2BF9CA12-B545-486C-954D-A0775531D9B2}"/>
    <hyperlink ref="H884" r:id="rId849" xr:uid="{B0535D8D-AD87-406D-B40D-36A93C94A800}"/>
    <hyperlink ref="H1671" r:id="rId850" xr:uid="{DEB2F444-C00A-4B12-BA3C-494D42A9AB63}"/>
    <hyperlink ref="H2361" r:id="rId851" xr:uid="{33B132A6-E2E1-49C9-A2F2-5AC3EFCA2793}"/>
    <hyperlink ref="H519" r:id="rId852" xr:uid="{3310AA23-1A20-409E-B7EE-FE8FEC1A9737}"/>
    <hyperlink ref="H2074" r:id="rId853" xr:uid="{05A7F961-7888-43BF-8BCF-DCBFD07FA051}"/>
    <hyperlink ref="H1971" r:id="rId854" xr:uid="{F2357C91-FC01-458E-AEC8-82D053CBBB91}"/>
    <hyperlink ref="H392" r:id="rId855" xr:uid="{876F4807-226E-45FC-A41A-A6147E4A9E93}"/>
    <hyperlink ref="H625" r:id="rId856" xr:uid="{0FE5EABA-FA64-4963-984E-3DBD282A7E2A}"/>
    <hyperlink ref="H943" r:id="rId857" xr:uid="{DBC36FD9-6727-4980-9579-59007DC8E17B}"/>
    <hyperlink ref="H806" r:id="rId858" xr:uid="{6AEFBA30-966D-4671-A48D-0710BAB62BC1}"/>
    <hyperlink ref="H720" r:id="rId859" xr:uid="{EEDAD593-6AB9-4BC8-BEEF-A950397E3AB0}"/>
    <hyperlink ref="H1392" r:id="rId860" xr:uid="{A4347C70-2778-4AF7-AA23-E9F94F072984}"/>
    <hyperlink ref="H721" r:id="rId861" xr:uid="{DD438D30-39F6-4AF5-AB04-ED6F096B06B2}"/>
    <hyperlink ref="H393" r:id="rId862" xr:uid="{29BD1EE7-77BB-4226-A8CC-CA1266F84FF8}"/>
    <hyperlink ref="H975" r:id="rId863" xr:uid="{B63194D9-E8D7-466A-8611-AC9895881298}"/>
    <hyperlink ref="H2075" r:id="rId864" xr:uid="{C0516219-8DDB-464F-9E2D-2C38E2ED18C7}"/>
    <hyperlink ref="H1820" r:id="rId865" xr:uid="{D286354E-D294-44D9-BA91-DA505D4AAB5D}"/>
    <hyperlink ref="H176" r:id="rId866" xr:uid="{EF41ECCD-3B7D-46CC-B646-4D7C354DB730}"/>
    <hyperlink ref="H2171" r:id="rId867" xr:uid="{E2388C8D-0E8C-41F1-9632-84022387E878}"/>
    <hyperlink ref="H1095" r:id="rId868" xr:uid="{117D9D01-19E5-423C-91A8-B2B906AE4DB7}"/>
    <hyperlink ref="H2362" r:id="rId869" xr:uid="{278B8B1F-C954-4B63-9910-EF5EB876EF23}"/>
    <hyperlink ref="H520" r:id="rId870" xr:uid="{B033DB8E-B669-47E2-A86A-C1DF17DD90A1}"/>
    <hyperlink ref="H1574" r:id="rId871" xr:uid="{EB9D8D2C-3D6E-4932-816A-F59923D5DBD1}"/>
    <hyperlink ref="H3" r:id="rId872" xr:uid="{8B3F75BB-5291-4F40-92CC-0148FEF97C39}"/>
    <hyperlink ref="H1257" r:id="rId873" xr:uid="{C9589359-3B0B-41BA-8729-D7E5BF45590D}"/>
    <hyperlink ref="H2363" r:id="rId874" xr:uid="{C64CC2F9-A307-4C75-B26D-1AD0558FF684}"/>
    <hyperlink ref="H177" r:id="rId875" xr:uid="{C1F7F5ED-88F7-4841-B07A-996735A34D72}"/>
    <hyperlink ref="H1460" r:id="rId876" xr:uid="{D8FC6426-46DD-4496-9183-1833BBC90AAA}"/>
    <hyperlink ref="H521" r:id="rId877" xr:uid="{6ED94C7C-48CA-49B8-B9D9-B064EADED0B6}"/>
    <hyperlink ref="H1096" r:id="rId878" xr:uid="{E4579FCF-C2C8-43ED-A1DF-C45C326CA13A}"/>
    <hyperlink ref="H2364" r:id="rId879" xr:uid="{21320E94-97A6-41A9-AC36-A00BB71148AC}"/>
    <hyperlink ref="H807" r:id="rId880" xr:uid="{2CA99B13-36C5-4517-A365-3C7356D284B9}"/>
    <hyperlink ref="H2076" r:id="rId881" xr:uid="{7AE07599-D06A-499B-9744-6E14AC977295}"/>
    <hyperlink ref="H178" r:id="rId882" xr:uid="{F37B6AC4-5B23-428E-97D6-4C01C9E54030}"/>
    <hyperlink ref="H1821" r:id="rId883" xr:uid="{10F86D5F-E8E0-4904-8C29-4D40BB6A013B}"/>
    <hyperlink ref="H976" r:id="rId884" xr:uid="{76098A69-2404-4298-B4CD-29818472AD0F}"/>
    <hyperlink ref="H22" r:id="rId885" xr:uid="{6F71B02D-859E-4A8E-937C-3A918EC2361F}"/>
    <hyperlink ref="H1258" r:id="rId886" xr:uid="{7E420F9D-2287-4D50-B20D-00E0369787DA}"/>
    <hyperlink ref="H1018" r:id="rId887" xr:uid="{24A380F4-B920-42B3-B02F-3CB3148BAF36}"/>
    <hyperlink ref="H851" r:id="rId888" xr:uid="{CCF39E1E-4C0D-47DB-B5EE-C49BDFCF83AB}"/>
    <hyperlink ref="H722" r:id="rId889" xr:uid="{D59C6F1E-6BCB-4A4E-AAFB-9C0B7EDA0B00}"/>
    <hyperlink ref="H1515" r:id="rId890" xr:uid="{AD32811D-C3BC-4FD1-B2C1-62DBF8C07CEA}"/>
    <hyperlink ref="H650" r:id="rId891" xr:uid="{90A20CD8-E3C2-4B95-9451-EAC562718ED3}"/>
    <hyperlink ref="H1672" r:id="rId892" xr:uid="{2BA9E236-6916-4DE2-9111-43294856FF2B}"/>
    <hyperlink ref="H1393" r:id="rId893" xr:uid="{F30B5EE4-63E9-4947-BA2C-E24051DFEC8D}"/>
    <hyperlink ref="H1259" r:id="rId894" xr:uid="{809970DC-81CB-4206-A3C0-328F030CA8BC}"/>
    <hyperlink ref="H1371" r:id="rId895" xr:uid="{B7A2F042-039A-4DBB-AF01-2902CC968CD4}"/>
    <hyperlink ref="H1611" r:id="rId896" xr:uid="{A8CA6BD4-ABE1-4B6C-A3A0-A37622F36C07}"/>
    <hyperlink ref="H2365" r:id="rId897" xr:uid="{186E0239-0E1F-4CCB-8992-0BC9D248CA92}"/>
    <hyperlink ref="H2366" r:id="rId898" xr:uid="{C2F8F2C0-043A-406E-B556-74B28D52850D}"/>
    <hyperlink ref="H1097" r:id="rId899" xr:uid="{3764300C-9885-4D7A-A0EB-92A2115AF058}"/>
    <hyperlink ref="H394" r:id="rId900" xr:uid="{CC19EACD-7F75-44C8-B958-3E276C3A3403}"/>
    <hyperlink ref="H2269" r:id="rId901" xr:uid="{E2C662A5-E604-4043-99C7-5253FBB6B9C4}"/>
    <hyperlink ref="H179" r:id="rId902" xr:uid="{9ECFF4ED-28DC-48BA-9426-2DE2068EA89B}"/>
    <hyperlink ref="H444" r:id="rId903" xr:uid="{700C1731-83CC-426F-95CC-7BA4CA786A4D}"/>
    <hyperlink ref="H1461" r:id="rId904" xr:uid="{DBD773D1-69BB-4D2E-8A45-5D5A1887CF54}"/>
    <hyperlink ref="H1822" r:id="rId905" xr:uid="{08C09821-E044-4FC2-8035-E720A4C098A8}"/>
    <hyperlink ref="H1394" r:id="rId906" xr:uid="{4480D556-1A77-4256-B268-77E8B4CA7D9F}"/>
    <hyperlink ref="H1823" r:id="rId907" xr:uid="{C70B1BF0-ECEB-4B3E-A6E1-6B46A6763E2D}"/>
    <hyperlink ref="H1516" r:id="rId908" xr:uid="{C57FE42C-A42F-40B0-96A9-C0E549477B44}"/>
    <hyperlink ref="H351" r:id="rId909" xr:uid="{547B2BDF-41A0-48EC-9DBB-D6831E1F2C63}"/>
    <hyperlink ref="H1824" r:id="rId910" xr:uid="{35A4D397-F12A-4BCF-95CC-A83F8550A2C1}"/>
    <hyperlink ref="H352" r:id="rId911" xr:uid="{B53A7621-8CCD-4110-8FB1-514C9FCD83E9}"/>
    <hyperlink ref="H1517" r:id="rId912" xr:uid="{0FDA9EBD-F91A-41F1-9339-F2475DFA74B3}"/>
    <hyperlink ref="H1260" r:id="rId913" xr:uid="{6227D6A9-B87F-40C5-A40E-C375D614B823}"/>
    <hyperlink ref="H808" r:id="rId914" xr:uid="{C4CD6F39-00A9-4716-A2E8-CBB331464A42}"/>
    <hyperlink ref="H522" r:id="rId915" xr:uid="{55B88352-EBA8-43A6-B9C2-C8010DF5D267}"/>
    <hyperlink ref="H1098" r:id="rId916" xr:uid="{D7822C99-95E5-4A86-A1C5-7C3ECADFD22E}"/>
    <hyperlink ref="H2367" r:id="rId917" xr:uid="{2926751C-4F59-4E9A-91D9-25A9B12B681C}"/>
    <hyperlink ref="H2077" r:id="rId918" xr:uid="{23625197-E91C-4FDA-96BD-E6CEF31CE566}"/>
    <hyperlink ref="H2368" r:id="rId919" xr:uid="{34FE2785-DE79-4A18-8661-8D4620850780}"/>
    <hyperlink ref="H829" r:id="rId920" xr:uid="{EB3D6932-6A56-4353-BAEB-77A9C6D2A1E5}"/>
    <hyperlink ref="H73" r:id="rId921" xr:uid="{12B757EB-7B76-419D-8633-D1A4DE57B803}"/>
    <hyperlink ref="H523" r:id="rId922" xr:uid="{01C6E7F9-E16C-4195-B58F-759F5D59FB46}"/>
    <hyperlink ref="H723" r:id="rId923" xr:uid="{D5D87FC7-4B3F-4DE2-808A-5B818B904FDB}"/>
    <hyperlink ref="H2369" r:id="rId924" xr:uid="{E382EA23-4C46-4656-8170-D13562F40819}"/>
    <hyperlink ref="H1261" r:id="rId925" xr:uid="{3049EB06-AE6A-4727-8A3C-6517B20C2B36}"/>
    <hyperlink ref="H180" r:id="rId926" xr:uid="{052D946C-7A17-4052-AE19-182827227DF1}"/>
    <hyperlink ref="H1825" r:id="rId927" xr:uid="{B89CDF8B-FF8D-46AF-A6A5-BD7A0CC001C9}"/>
    <hyperlink ref="H1262" r:id="rId928" xr:uid="{4662E67E-7072-4C26-9398-82ACCD63F9C3}"/>
    <hyperlink ref="H1826" r:id="rId929" xr:uid="{65F1337E-93B5-48D5-841F-0DDC696D859C}"/>
    <hyperlink ref="H181" r:id="rId930" xr:uid="{83C727E0-0B78-4F60-8BEB-B2E8E3F27023}"/>
    <hyperlink ref="H977" r:id="rId931" xr:uid="{42EE67B0-38BA-4945-B378-806AB862A168}"/>
    <hyperlink ref="H524" r:id="rId932" xr:uid="{E6638388-8DAC-435A-9400-87E6EF8C1540}"/>
    <hyperlink ref="H2370" r:id="rId933" xr:uid="{5CB9471B-0911-4514-BFCF-C7199E4A3ABC}"/>
    <hyperlink ref="H669" r:id="rId934" xr:uid="{D8BF2E44-B299-4686-A818-E7189031D87F}"/>
    <hyperlink ref="H1099" r:id="rId935" xr:uid="{DA4B98A4-F5B6-4C06-B2B3-246B446C96EC}"/>
    <hyperlink ref="H2371" r:id="rId936" xr:uid="{4B7E18FB-A0DD-4E46-8E56-EAF12B9878DF}"/>
    <hyperlink ref="H2078" r:id="rId937" xr:uid="{8CD23A87-475A-4779-832E-33DAE5AF37EB}"/>
    <hyperlink ref="H1021" r:id="rId938" xr:uid="{DFEBABF0-7A56-4A0E-BFE6-2AC1238BCB64}"/>
    <hyperlink ref="H1100" r:id="rId939" xr:uid="{1225BC52-1E65-418C-8453-CE8D4AAC0F46}"/>
    <hyperlink ref="H2372" r:id="rId940" xr:uid="{41091D34-CA1F-4E1F-8CFF-DB28321D96FB}"/>
    <hyperlink ref="H182" r:id="rId941" xr:uid="{C929899F-1FEA-4382-BB80-3E880AD32E37}"/>
    <hyperlink ref="H1827" r:id="rId942" xr:uid="{AE2782A1-D169-41D7-A4F4-E67205A24FF7}"/>
    <hyperlink ref="H978" r:id="rId943" xr:uid="{47727FB1-AEC2-42B8-AE7B-D182065F9BF1}"/>
    <hyperlink ref="H395" r:id="rId944" xr:uid="{2796F944-E032-4EBD-A4C5-300AA5F67646}"/>
    <hyperlink ref="H2229" r:id="rId945" xr:uid="{256219CB-B352-461C-B672-723D72ACF84D}"/>
    <hyperlink ref="H23" r:id="rId946" xr:uid="{F3B264C1-818C-425C-A3AA-054CB2E23329}"/>
    <hyperlink ref="H670" r:id="rId947" xr:uid="{C450CE82-93BD-4465-B81A-8C94FA7CFCEC}"/>
    <hyperlink ref="H1263" r:id="rId948" xr:uid="{43FA6ACA-9234-4A9E-9550-31C10F814E26}"/>
    <hyperlink ref="H2373" r:id="rId949" xr:uid="{CE8AEC89-93DC-49EA-872C-B07F624DDEF7}"/>
    <hyperlink ref="H1518" r:id="rId950" xr:uid="{E1A699E5-344F-4131-B0A2-17CB4FDA0B07}"/>
    <hyperlink ref="H2374" r:id="rId951" xr:uid="{151EEA20-7D6E-42D6-9BCB-C1267290659D}"/>
    <hyperlink ref="H1575" r:id="rId952" xr:uid="{ED32AC78-9F0D-4F1B-9653-1E1F8E0D2197}"/>
    <hyperlink ref="H1264" r:id="rId953" xr:uid="{AB0689E9-EBAE-4C7B-AF9A-AC5F94992EAD}"/>
    <hyperlink ref="H1828" r:id="rId954" xr:uid="{049AF4F5-B05D-4CF9-82F7-6AD548B9B499}"/>
    <hyperlink ref="H525" r:id="rId955" xr:uid="{6E2FE3AB-AD06-419C-97FC-3E81A32C2E4A}"/>
    <hyperlink ref="H1101" r:id="rId956" xr:uid="{4ACB943D-61CD-4181-A95C-6F6662A36712}"/>
    <hyperlink ref="H183" r:id="rId957" xr:uid="{9EF947E3-0E9E-4870-AB84-67EAD4EC5154}"/>
    <hyperlink ref="H671" r:id="rId958" xr:uid="{EF122871-FECD-406D-A662-D88BF8600EC9}"/>
    <hyperlink ref="H885" r:id="rId959" xr:uid="{69794751-DF78-4081-8872-1CE56857A59B}"/>
    <hyperlink ref="H184" r:id="rId960" xr:uid="{6056AC20-B789-4CEB-9669-D9290108A5F5}"/>
    <hyperlink ref="H1102" r:id="rId961" xr:uid="{EA9D3DB8-F6F9-45FF-9EAD-89B682E87CC2}"/>
    <hyperlink ref="H2375" r:id="rId962" xr:uid="{1A7FC7A1-0F3E-4FA2-BB71-AB4C99299E7B}"/>
    <hyperlink ref="H1265" r:id="rId963" xr:uid="{E4407F5E-D71A-48D6-9175-8835EE04A9A3}"/>
    <hyperlink ref="H626" r:id="rId964" xr:uid="{3F13CB51-EFB3-4EB8-AD95-E90D44E5A2BC}"/>
    <hyperlink ref="H1829" r:id="rId965" xr:uid="{73D93C06-B15D-4AC9-8884-0DDFC00B4746}"/>
    <hyperlink ref="H2209" r:id="rId966" xr:uid="{28565E8A-83BB-4CA9-A614-DC46922F7F82}"/>
    <hyperlink ref="H2079" r:id="rId967" xr:uid="{3E9DE62B-6A70-4EEF-95BF-E02A39288ED1}"/>
    <hyperlink ref="H979" r:id="rId968" xr:uid="{86BE7149-2D9B-4178-A875-BE452DAE72D0}"/>
    <hyperlink ref="H396" r:id="rId969" xr:uid="{7AFA478C-1722-4D7B-B45A-FF1757A91B1D}"/>
    <hyperlink ref="H2376" r:id="rId970" xr:uid="{4776D338-3808-424E-AFCF-F39A9C0262B4}"/>
    <hyperlink ref="H526" r:id="rId971" xr:uid="{439EDC3D-4980-4D93-9FB7-2BED6E22D0BE}"/>
    <hyperlink ref="H2377" r:id="rId972" xr:uid="{CBC753DA-89A7-4138-9D08-7A0BB45B85B7}"/>
    <hyperlink ref="H185" r:id="rId973" xr:uid="{6FE40208-7ACB-49A5-90B9-2A1A96A26FF4}"/>
    <hyperlink ref="H1830" r:id="rId974" xr:uid="{BCD9B0E2-6D85-4170-BCA1-6B9F60E5F603}"/>
    <hyperlink ref="H1972" r:id="rId975" xr:uid="{374FB86D-C9F3-419A-9DEB-FCB70DEC704D}"/>
    <hyperlink ref="H2080" r:id="rId976" xr:uid="{897B59FE-1FC2-4C51-8B53-A5006A798889}"/>
    <hyperlink ref="H836" r:id="rId977" xr:uid="{27DC7F68-65E4-4241-B8EC-7ACAC09972AE}"/>
    <hyperlink ref="H2133" r:id="rId978" xr:uid="{F9C2E066-BEA9-4412-8FA9-324040641C42}"/>
    <hyperlink ref="H1462" r:id="rId979" xr:uid="{FC4DA42F-99DA-4FC9-A7B5-E29F6ED25ABD}"/>
    <hyperlink ref="H186" r:id="rId980" xr:uid="{E4A578DB-1F31-4EE8-9A52-6273936CD602}"/>
    <hyperlink ref="H724" r:id="rId981" xr:uid="{EE8348A0-041E-4F24-9B33-6CB31B09C1FA}"/>
    <hyperlink ref="H1673" r:id="rId982" xr:uid="{A337AF30-F638-4BE9-B170-C6F7503156CD}"/>
    <hyperlink ref="H1831" r:id="rId983" xr:uid="{D3B02E86-0DA7-449D-A7E3-48C018341BB6}"/>
    <hyperlink ref="H1006" r:id="rId984" xr:uid="{B6937346-5E0C-42FB-8C85-B9E2FC06F13B}"/>
    <hyperlink ref="H1440" r:id="rId985" xr:uid="{5D3912A4-2FDA-4512-BC4F-EBAD317709AF}"/>
    <hyperlink ref="H1266" r:id="rId986" xr:uid="{DBFEF5A4-AB72-4D50-9F96-A9F23360E656}"/>
    <hyperlink ref="H2378" r:id="rId987" xr:uid="{A0B7BC09-F481-4A29-9756-F880B6403F1E}"/>
    <hyperlink ref="H1103" r:id="rId988" xr:uid="{D22CFFD8-E11A-4FDE-A33D-3A2D2BD04420}"/>
    <hyperlink ref="H1267" r:id="rId989" xr:uid="{93C0B023-0260-43E7-BF64-AD6737B3618B}"/>
    <hyperlink ref="H944" r:id="rId990" xr:uid="{8B88D516-899E-4560-8C2E-8AB6F9DBA30F}"/>
    <hyperlink ref="H527" r:id="rId991" xr:uid="{9657F904-6970-4D4A-97B6-682EED431B6E}"/>
    <hyperlink ref="H1104" r:id="rId992" xr:uid="{3C64456E-E011-45AB-B5B1-D85B902D2B34}"/>
    <hyperlink ref="H2379" r:id="rId993" xr:uid="{505544CB-B77D-4088-ADBE-6789F1FCB599}"/>
    <hyperlink ref="H627" r:id="rId994" xr:uid="{0BC5B832-CFD0-45E8-942C-FDE2988884FC}"/>
    <hyperlink ref="H1674" r:id="rId995" xr:uid="{4447FDFA-F0C0-46F1-9B9B-CE21982D8712}"/>
    <hyperlink ref="H980" r:id="rId996" xr:uid="{ABF29515-B159-466C-9402-88E9D58FA6AE}"/>
    <hyperlink ref="H187" r:id="rId997" xr:uid="{474E15E9-27FA-431C-9CF1-4C1F9AC3E0A2}"/>
    <hyperlink ref="H1832" r:id="rId998" xr:uid="{5E01E7CB-E3EB-462E-BE29-A973FF4AFD3B}"/>
    <hyperlink ref="H725" r:id="rId999" xr:uid="{84C9257A-84B6-4721-BF78-87021295D580}"/>
    <hyperlink ref="H1395" r:id="rId1000" xr:uid="{04EE7FF5-1CA5-420C-9B1C-1573E543C7C3}"/>
    <hyperlink ref="H1833" r:id="rId1001" xr:uid="{80349EC0-4545-4BB7-9D53-F99BCB266656}"/>
    <hyperlink ref="H188" r:id="rId1002" xr:uid="{441F71C2-C596-416E-8C3E-C1E7BC865F03}"/>
    <hyperlink ref="H1396" r:id="rId1003" xr:uid="{10E0EAF6-8DC4-4A26-B33C-54672C256098}"/>
    <hyperlink ref="H397" r:id="rId1004" xr:uid="{AE142583-F540-4487-B01D-53170589CD9B}"/>
    <hyperlink ref="H1675" r:id="rId1005" xr:uid="{9E3D4372-6A9C-4BDF-81B9-0575B62B1F90}"/>
    <hyperlink ref="H1612" r:id="rId1006" xr:uid="{C521E9D8-4A87-4302-89FB-F6A1776CC800}"/>
    <hyperlink ref="H1519" r:id="rId1007" xr:uid="{78098B9D-02A2-4F7B-ADAD-CD26E714C44A}"/>
    <hyperlink ref="H2242" r:id="rId1008" xr:uid="{9ACDF927-DD61-4597-A338-BDCDDEA3FFA9}"/>
    <hyperlink ref="H24" r:id="rId1009" xr:uid="{201F1276-CF44-4939-9991-2D509DDDF0A8}"/>
    <hyperlink ref="H453" r:id="rId1010" xr:uid="{6B80BAB0-1EC7-452A-890D-C4809C93D242}"/>
    <hyperlink ref="H2380" r:id="rId1011" xr:uid="{390A8745-BD4D-4EA0-926B-F1C8BFCBD7A0}"/>
    <hyperlink ref="H2172" r:id="rId1012" xr:uid="{6DB78E47-3E27-4E61-8B59-66A6D89342E3}"/>
    <hyperlink ref="H1441" r:id="rId1013" xr:uid="{DEA82222-0050-436D-812A-59A50F4EB251}"/>
    <hyperlink ref="H1834" r:id="rId1014" xr:uid="{EBFCD1CE-E928-49B1-A9A9-856C02CD5CD1}"/>
    <hyperlink ref="H2173" r:id="rId1015" xr:uid="{51AC5AFE-DB61-470B-A88D-D89128478D9B}"/>
    <hyperlink ref="H1463" r:id="rId1016" xr:uid="{5C817091-DC05-4B9B-8B80-883CDB8302E2}"/>
    <hyperlink ref="H2081" r:id="rId1017" xr:uid="{7EF346EA-000F-4173-BEFF-C56254C07597}"/>
    <hyperlink ref="H2381" r:id="rId1018" xr:uid="{F81EEE03-6B96-441E-9BEF-7929B0E269CF}"/>
    <hyperlink ref="H1268" r:id="rId1019" xr:uid="{2B823F57-2467-4840-A3A1-0DE18AFACBD4}"/>
    <hyperlink ref="H189" r:id="rId1020" xr:uid="{5AE9F83B-BAB5-4081-943D-6E305C2E8BDD}"/>
    <hyperlink ref="H981" r:id="rId1021" xr:uid="{930D39C8-F2AA-45ED-AE5B-4398415C911F}"/>
    <hyperlink ref="H361" r:id="rId1022" xr:uid="{239ED3EC-36CA-46AF-B7F8-468415CBA5FB}"/>
    <hyperlink ref="H398" r:id="rId1023" xr:uid="{97A9F0CF-59EF-4966-927B-675B267E145F}"/>
    <hyperlink ref="H1397" r:id="rId1024" xr:uid="{07C82248-D0A2-48B0-A75B-051CC5369C14}"/>
    <hyperlink ref="H190" r:id="rId1025" xr:uid="{9E22D2AB-813D-4AAF-9B2A-043D85A2DF94}"/>
    <hyperlink ref="H2382" r:id="rId1026" xr:uid="{94034F84-BA94-4E59-AF9D-018BD6FE19BF}"/>
    <hyperlink ref="H1007" r:id="rId1027" xr:uid="{0B5BBC5B-E155-435E-962C-BDBBBF1D0FA9}"/>
    <hyperlink ref="H672" r:id="rId1028" xr:uid="{39273CF0-844F-4F59-A4F7-E6B492929C81}"/>
    <hyperlink ref="H1398" r:id="rId1029" xr:uid="{74A955BF-A815-4BBC-91F0-218F0C3291D3}"/>
    <hyperlink ref="H886" r:id="rId1030" xr:uid="{F0DD4B23-8287-4DB6-B716-91B8526EA72D}"/>
    <hyperlink ref="H528" r:id="rId1031" xr:uid="{DD734A84-A122-4D8B-A377-979C9AE4BE38}"/>
    <hyperlink ref="H982" r:id="rId1032" xr:uid="{3D53E64C-0AB7-43CB-BF53-2761E11248C3}"/>
    <hyperlink ref="H1835" r:id="rId1033" xr:uid="{C15009C6-D5A2-496B-A654-DA6EAD43BF24}"/>
    <hyperlink ref="H191" r:id="rId1034" xr:uid="{2AF2D344-2ED2-4496-B3C5-CD1C7070A622}"/>
    <hyperlink ref="H2383" r:id="rId1035" xr:uid="{86D4C3BD-F940-4E09-9F66-ABC473115926}"/>
    <hyperlink ref="H454" r:id="rId1036" xr:uid="{8CB873F2-D40B-44A3-A921-68AC447BB6D4}"/>
    <hyperlink ref="H529" r:id="rId1037" xr:uid="{800FE79E-85C2-4440-9E8E-34999F344F21}"/>
    <hyperlink ref="H2384" r:id="rId1038" xr:uid="{3B320D4A-176A-4E57-9545-19A0C3FD73E9}"/>
    <hyperlink ref="H1026" r:id="rId1039" xr:uid="{5633F7DE-7A42-43D4-A04D-88B167F7D77B}"/>
    <hyperlink ref="H1595" r:id="rId1040" xr:uid="{02778453-E581-47C5-9625-E914CD03BDC0}"/>
    <hyperlink ref="H192" r:id="rId1041" xr:uid="{486E68BC-054E-4410-B3B0-49E74C9A955D}"/>
    <hyperlink ref="H1269" r:id="rId1042" xr:uid="{56191D88-E320-4DB9-AD79-A780042C8508}"/>
    <hyperlink ref="H530" r:id="rId1043" xr:uid="{F2984D5F-5AE0-478D-AED7-12C26633A6D2}"/>
    <hyperlink ref="H1105" r:id="rId1044" xr:uid="{30A4CF77-CA1F-485A-B012-E649D7DC5E2F}"/>
    <hyperlink ref="H193" r:id="rId1045" xr:uid="{BC28B40D-BBC7-42C0-9BD4-903CBE98EABA}"/>
    <hyperlink ref="H1836" r:id="rId1046" xr:uid="{E16B56BF-DD7E-4AA9-B58F-B60D88E043AD}"/>
    <hyperlink ref="H2385" r:id="rId1047" xr:uid="{F5CED631-5B50-4734-B8DB-EE5574C16434}"/>
    <hyperlink ref="H773" r:id="rId1048" xr:uid="{14471310-D45F-4F14-9091-9CA1896DDEE8}"/>
    <hyperlink ref="H1270" r:id="rId1049" xr:uid="{09F01F69-DAC7-4FBC-9256-D5E8FC045C30}"/>
    <hyperlink ref="H1372" r:id="rId1050" xr:uid="{7BD15C35-40DB-4822-A6AF-CDB5FC6F20E1}"/>
    <hyperlink ref="H399" r:id="rId1051" xr:uid="{102B8216-755D-4177-A367-8BC96C538104}"/>
    <hyperlink ref="H1613" r:id="rId1052" xr:uid="{BEEF8EEB-DADA-4C13-A3F6-815D70ECEF31}"/>
    <hyperlink ref="H531" r:id="rId1053" xr:uid="{79C21908-FBE1-4BEF-9833-45ACEF5D0C6C}"/>
    <hyperlink ref="H2386" r:id="rId1054" xr:uid="{05CA2F5F-34F2-46DC-8B7D-FD94EE1ED125}"/>
    <hyperlink ref="H2005" r:id="rId1055" xr:uid="{014B5381-FEFA-4D07-9FA1-18E22B3EBDEE}"/>
    <hyperlink ref="H1271" r:id="rId1056" xr:uid="{EA589D2E-3166-477B-970A-012548C28B34}"/>
    <hyperlink ref="H194" r:id="rId1057" xr:uid="{3EDF85AB-BB2F-4D93-8F1B-8A7C31E5CE55}"/>
    <hyperlink ref="H1837" r:id="rId1058" xr:uid="{A3F244AB-BB51-41DE-9D55-DD0DE0947250}"/>
    <hyperlink ref="H1272" r:id="rId1059" xr:uid="{C5EA38B6-5B0D-454C-ADBF-46C1886B24AA}"/>
    <hyperlink ref="H1614" r:id="rId1060" xr:uid="{F124B198-7034-4A00-BDDE-741AFD5FD03B}"/>
    <hyperlink ref="H195" r:id="rId1061" xr:uid="{69D8203E-819B-4AC7-A804-9AEC0C41FF27}"/>
    <hyperlink ref="H673" r:id="rId1062" xr:uid="{32FEF55E-6B4A-4DEF-B1BE-0EE9B4C81BFE}"/>
    <hyperlink ref="H2082" r:id="rId1063" xr:uid="{5EB9A078-F4D2-4956-81FF-6355B1B2EFE0}"/>
    <hyperlink ref="H1615" r:id="rId1064" xr:uid="{6A72EE36-9AF4-4CDC-B5A8-0D936660D4A8}"/>
    <hyperlink ref="H1273" r:id="rId1065" xr:uid="{CFCE1325-0013-49B8-8C71-294765E3C17B}"/>
    <hyperlink ref="H1373" r:id="rId1066" xr:uid="{591F913B-B78E-4072-8B3C-79A47A818695}"/>
    <hyperlink ref="H774" r:id="rId1067" xr:uid="{9263C72F-8375-413E-B8E6-87830A8EE006}"/>
    <hyperlink ref="H196" r:id="rId1068" xr:uid="{521BC4FA-40F2-4834-8DA5-6952B316B92F}"/>
    <hyperlink ref="H400" r:id="rId1069" xr:uid="{FA50E723-41B0-49D2-823F-082AB781B67F}"/>
    <hyperlink ref="H1008" r:id="rId1070" xr:uid="{6D5FB0D5-384A-441C-BC95-70B9CF40BD1F}"/>
    <hyperlink ref="H532" r:id="rId1071" xr:uid="{926955C6-87E1-40E5-B932-4D40016FB89C}"/>
    <hyperlink ref="H1106" r:id="rId1072" xr:uid="{FE94EC6F-DB1F-4C40-9593-8F8290F8D17D}"/>
    <hyperlink ref="H2387" r:id="rId1073" xr:uid="{F01C702B-2389-42D4-A3EB-8B26E0D44B7F}"/>
    <hyperlink ref="H2083" r:id="rId1074" xr:uid="{A7CF9CAC-9A4E-44CE-92DB-355C02A853E3}"/>
    <hyperlink ref="H1520" r:id="rId1075" xr:uid="{40F2DAD2-57AE-4175-9EA6-7E4630664807}"/>
    <hyperlink ref="H197" r:id="rId1076" xr:uid="{42745A2B-518F-486D-BB98-B18930221022}"/>
    <hyperlink ref="H1576" r:id="rId1077" xr:uid="{E2BCCA27-941F-4208-98FF-A5728862DAE2}"/>
    <hyperlink ref="H1274" r:id="rId1078" xr:uid="{05E99674-0EB2-4163-8091-D8FA09124D18}"/>
    <hyperlink ref="H887" r:id="rId1079" xr:uid="{4D9D4230-64C1-445A-8EE1-AEB2CEF610AC}"/>
    <hyperlink ref="H775" r:id="rId1080" xr:uid="{66A14206-BDF3-4976-B2EC-23C1C0BB3EDF}"/>
    <hyperlink ref="H1275" r:id="rId1081" xr:uid="{1ADCE89A-DA49-4880-B58F-8E3F3E697999}"/>
    <hyperlink ref="H2388" r:id="rId1082" xr:uid="{91E18528-122D-4BDB-921B-AF0A373FC7F5}"/>
    <hyperlink ref="H198" r:id="rId1083" xr:uid="{92EFAFD0-EA07-4BEB-8550-624BE88705CB}"/>
    <hyperlink ref="H1838" r:id="rId1084" xr:uid="{0D547CD1-D725-4C65-B681-AB8E4F45AF39}"/>
    <hyperlink ref="H533" r:id="rId1085" xr:uid="{517359AF-7011-4BFC-AE05-F77E91423F1A}"/>
    <hyperlink ref="H1107" r:id="rId1086" xr:uid="{C3360A09-896B-40B5-8B7A-1468E0CF3A98}"/>
    <hyperlink ref="H534" r:id="rId1087" xr:uid="{021A47AB-258A-44B0-9846-1826BB5F033E}"/>
    <hyperlink ref="H2389" r:id="rId1088" xr:uid="{B390C7A0-0D52-41E0-A9A5-210F4C6CCCE4}"/>
    <hyperlink ref="H535" r:id="rId1089" xr:uid="{A04E4E43-BDF0-4E63-BA10-7C26E7317775}"/>
    <hyperlink ref="H1108" r:id="rId1090" xr:uid="{8DD32B39-8211-4401-A4ED-EBAFB669F16C}"/>
    <hyperlink ref="H1577" r:id="rId1091" xr:uid="{30568F05-EA0C-4304-9584-0390F2219699}"/>
    <hyperlink ref="H1276" r:id="rId1092" xr:uid="{C0F5BFE4-D809-4CDA-AB0A-BB8F4BEFC671}"/>
    <hyperlink ref="H199" r:id="rId1093" xr:uid="{AEDA97AF-638D-449C-839F-CC1EA880291F}"/>
    <hyperlink ref="H983" r:id="rId1094" xr:uid="{BEF70FAD-1565-4A79-8E56-107DBF11E783}"/>
    <hyperlink ref="H929" r:id="rId1095" xr:uid="{1F338F0A-A3CF-4F2D-B56C-A227F6A46E4E}"/>
    <hyperlink ref="H1839" r:id="rId1096" xr:uid="{ADB5D153-955C-4056-9435-06924E6C6582}"/>
    <hyperlink ref="H871" r:id="rId1097" xr:uid="{6E06C766-01C1-489D-9B60-511940921433}"/>
    <hyperlink ref="H2006" r:id="rId1098" xr:uid="{7B01F7C7-1BBE-4B0A-9891-776348778074}"/>
    <hyperlink ref="H1277" r:id="rId1099" xr:uid="{2F79485A-E227-4BF4-9D1C-AB4AAC8AF32E}"/>
    <hyperlink ref="H915" r:id="rId1100" xr:uid="{1C5BA0C4-0A0D-42BF-BC35-CBE570A0D110}"/>
    <hyperlink ref="H1676" r:id="rId1101" xr:uid="{87B369A9-CB6E-4DF3-B6C2-4DC65CB489A4}"/>
    <hyperlink ref="H200" r:id="rId1102" xr:uid="{AF4A4AC2-A2BD-4A12-A3FC-BB06362ECA61}"/>
    <hyperlink ref="H2084" r:id="rId1103" xr:uid="{CCF1D192-E930-4075-80F2-C1CD37861A0E}"/>
    <hyperlink ref="H536" r:id="rId1104" xr:uid="{CFBE0110-8FB7-460C-8C90-FAE2CE5856F0}"/>
    <hyperlink ref="H1109" r:id="rId1105" xr:uid="{D54B9E05-4C48-4727-BE7B-242E50608C50}"/>
    <hyperlink ref="H888" r:id="rId1106" xr:uid="{209EB34A-BA0B-4543-9F24-9C81A32AF2EA}"/>
    <hyperlink ref="H776" r:id="rId1107" xr:uid="{76C9F477-2EBF-467C-BF46-F956DBE63F50}"/>
    <hyperlink ref="H201" r:id="rId1108" xr:uid="{DB27B628-544D-4E6C-B047-4BF9E6FC28D7}"/>
    <hyperlink ref="H674" r:id="rId1109" xr:uid="{233F7428-BD44-4360-9743-2D5B6A680B3E}"/>
    <hyperlink ref="H25" r:id="rId1110" xr:uid="{8949CA04-FB37-4A7B-960F-6E2E8550D69E}"/>
    <hyperlink ref="H1464" r:id="rId1111" xr:uid="{42562E7D-0D8A-462C-8BAB-7B5E7FBA5930}"/>
    <hyperlink ref="H2390" r:id="rId1112" xr:uid="{18C8300D-AC2A-4B1F-90A4-40922896637A}"/>
    <hyperlink ref="H2007" r:id="rId1113" xr:uid="{EA3C07A4-F655-4574-A144-2834B7E3D0F2}"/>
    <hyperlink ref="H1973" r:id="rId1114" xr:uid="{2937D22C-CFB8-4655-9797-00D893890451}"/>
    <hyperlink ref="H1840" r:id="rId1115" xr:uid="{E134173D-4C8C-4C1C-BA8F-98CD232350FB}"/>
    <hyperlink ref="H1278" r:id="rId1116" xr:uid="{DE9A00F6-E0DE-4C7F-BAB6-BD834A43C351}"/>
    <hyperlink ref="H202" r:id="rId1117" xr:uid="{EFD81C2C-8F47-43C1-891E-B785515B7E8E}"/>
    <hyperlink ref="H675" r:id="rId1118" xr:uid="{20CA71F1-6B10-4C9D-B7D8-21739D15EC83}"/>
    <hyperlink ref="H1279" r:id="rId1119" xr:uid="{A72A769E-AEA4-44DC-8ACA-C4820B3D4BBC}"/>
    <hyperlink ref="H1110" r:id="rId1120" xr:uid="{A9FB5781-B280-405B-A1CA-7C900561626B}"/>
    <hyperlink ref="H2391" r:id="rId1121" xr:uid="{E877C3A8-24A9-424D-B01F-52EB5AF45030}"/>
    <hyperlink ref="H809" r:id="rId1122" xr:uid="{77390B0A-F384-4C5D-8ECD-8F46EF4FD6C1}"/>
    <hyperlink ref="H203" r:id="rId1123" xr:uid="{5AA19C40-4414-47D8-AB4B-D8CE4D2EAA65}"/>
    <hyperlink ref="H777" r:id="rId1124" xr:uid="{37F5ABD0-6858-4E44-B7F3-22D062906D97}"/>
    <hyperlink ref="H2392" r:id="rId1125" xr:uid="{A1414B37-839E-41FA-816B-F7129CFCB1C9}"/>
    <hyperlink ref="H1280" r:id="rId1126" xr:uid="{30E1C482-37FC-4002-8581-76BFFB4E4AA1}"/>
    <hyperlink ref="H204" r:id="rId1127" xr:uid="{0AC4BB5C-4125-49CA-96D6-65B85E2E4802}"/>
    <hyperlink ref="H1111" r:id="rId1128" xr:uid="{45E2F60C-35F4-41E6-A07B-F236F5AABDB2}"/>
    <hyperlink ref="H2393" r:id="rId1129" xr:uid="{945D6A8A-9977-47CC-A2B5-C3F4D9E16001}"/>
    <hyperlink ref="H1578" r:id="rId1130" xr:uid="{8DE51553-7F7A-45CD-90E7-A8A8E313E2B0}"/>
    <hyperlink ref="H455" r:id="rId1131" xr:uid="{46ED5387-C2BE-45F7-A0B6-29459231451B}"/>
    <hyperlink ref="H1281" r:id="rId1132" xr:uid="{5C7030A6-C9F2-4DC7-8523-71427E852D33}"/>
    <hyperlink ref="H1677" r:id="rId1133" xr:uid="{DDEB4E49-A1B9-4098-AB8D-B84E71C1583E}"/>
    <hyperlink ref="H205" r:id="rId1134" xr:uid="{EFDD9B20-3393-4EDE-A594-2EF255E4B9DF}"/>
    <hyperlink ref="H1841" r:id="rId1135" xr:uid="{8E5936DC-08E3-414D-9FB5-98CA87D9D34E}"/>
    <hyperlink ref="H206" r:id="rId1136" xr:uid="{1021B70E-48B9-4896-B602-A9E0B602E8DA}"/>
    <hyperlink ref="H2394" r:id="rId1137" xr:uid="{464B2F5A-C1A4-4091-AF3D-679F46CDB694}"/>
    <hyperlink ref="H537" r:id="rId1138" xr:uid="{30D780E9-38F1-466D-AB1D-E51F332BC75C}"/>
    <hyperlink ref="H1399" r:id="rId1139" xr:uid="{6D27AD46-1EC4-48F7-A472-5DC0C5559A08}"/>
    <hyperlink ref="H1842" r:id="rId1140" xr:uid="{17C1A03E-E949-4A88-81C2-0689A96A4247}"/>
    <hyperlink ref="H538" r:id="rId1141" xr:uid="{D7150ADF-7B86-435E-8365-9116398D7094}"/>
    <hyperlink ref="H1027" r:id="rId1142" xr:uid="{7DEC0095-7324-4050-9C3E-88CCEA94F406}"/>
    <hyperlink ref="H2395" r:id="rId1143" xr:uid="{E01E95B1-E5B2-4A51-9C70-C5B9B8285BC7}"/>
    <hyperlink ref="H1282" r:id="rId1144" xr:uid="{80E9CD18-3536-4936-851C-7CB39825CE8D}"/>
    <hyperlink ref="H1678" r:id="rId1145" xr:uid="{4F6ED628-A274-47EC-80DB-69F9B998DBC8}"/>
    <hyperlink ref="H207" r:id="rId1146" xr:uid="{BCBAC80A-EEC0-44FE-8EF1-1364A3A25D9B}"/>
    <hyperlink ref="H1843" r:id="rId1147" xr:uid="{4BB942D5-F1D5-4BD3-8AE7-38E50F7A3874}"/>
    <hyperlink ref="H1974" r:id="rId1148" xr:uid="{7E48EBF6-7183-447A-8011-419323CE778C}"/>
    <hyperlink ref="H2085" r:id="rId1149" xr:uid="{B5F1F9E1-DF71-4AC1-82E8-D560EBFC6470}"/>
    <hyperlink ref="H726" r:id="rId1150" xr:uid="{B3C833CB-C75C-47A2-AC86-0F8E42A37656}"/>
    <hyperlink ref="H1521" r:id="rId1151" xr:uid="{510FC8BF-35DC-4903-BCEE-EA499223AEDE}"/>
    <hyperlink ref="H1465" r:id="rId1152" xr:uid="{84A1592F-FAAD-4962-A40A-FFBB15C5B506}"/>
    <hyperlink ref="H2230" r:id="rId1153" xr:uid="{16BACB0F-D1A6-4D20-B1AE-5C89F1EABF6E}"/>
    <hyperlink ref="H2210" r:id="rId1154" xr:uid="{C61FE48C-08DE-4553-9819-CB3EBCFA5FC5}"/>
    <hyperlink ref="H53" r:id="rId1155" xr:uid="{0BB84254-29CE-4F09-BBC6-974FE8D810B1}"/>
    <hyperlink ref="H2396" r:id="rId1156" xr:uid="{D2C9B7CF-F8F7-4DF2-93CC-6163BC2524B0}"/>
    <hyperlink ref="H1112" r:id="rId1157" xr:uid="{D6F13A65-A73D-4FCE-A9C8-8501C127ED47}"/>
    <hyperlink ref="H1283" r:id="rId1158" xr:uid="{E4360C4D-C890-4D19-A32A-23278DBC248F}"/>
    <hyperlink ref="H208" r:id="rId1159" xr:uid="{C9E0688A-C20E-4832-A2E4-BF347240B723}"/>
    <hyperlink ref="H1522" r:id="rId1160" xr:uid="{6B627DFA-8A72-4E69-B490-58732221E8CC}"/>
    <hyperlink ref="H209" r:id="rId1161" xr:uid="{92A6BD11-3869-41C2-9822-00BFD18F8356}"/>
    <hyperlink ref="H676" r:id="rId1162" xr:uid="{CEB7A9F4-2EF0-46D4-BDCB-4509AA8ED0BE}"/>
    <hyperlink ref="H1113" r:id="rId1163" xr:uid="{2DECEE21-4B62-4153-A86C-6E5A62095113}"/>
    <hyperlink ref="H2086" r:id="rId1164" xr:uid="{0FC2A8B7-FA91-4C07-9293-24060C0EA7C1}"/>
    <hyperlink ref="H1679" r:id="rId1165" xr:uid="{8B1056D0-0DF5-47D5-9203-235329A21F2A}"/>
    <hyperlink ref="H1844" r:id="rId1166" xr:uid="{AE5B8AB8-29DD-4370-A52E-D956FC0ED566}"/>
    <hyperlink ref="H1523" r:id="rId1167" xr:uid="{8C4BF28E-DBC4-440E-B9EE-F53EC5B3A68A}"/>
    <hyperlink ref="H1114" r:id="rId1168" xr:uid="{71E070A7-1B16-4CFB-8708-1E1C4BFCC476}"/>
    <hyperlink ref="H2397" r:id="rId1169" xr:uid="{44479977-3D1B-4FD6-8EDE-629544697F15}"/>
    <hyperlink ref="H210" r:id="rId1170" xr:uid="{8FB36906-AC21-42E7-8950-6C9602CD35D1}"/>
    <hyperlink ref="H1845" r:id="rId1171" xr:uid="{C89F44EC-8A4C-4341-A204-3EB84DAE1C0D}"/>
    <hyperlink ref="H2087" r:id="rId1172" xr:uid="{34A0543A-E77C-4853-AECD-CF8714ED730A}"/>
    <hyperlink ref="H677" r:id="rId1173" xr:uid="{38E1BBA7-EE2B-4E41-9A42-7BCB267650B3}"/>
    <hyperlink ref="H2157" r:id="rId1174" xr:uid="{6233B789-B1F9-44EF-9BB2-685DBADC653C}"/>
    <hyperlink ref="H2144" r:id="rId1175" xr:uid="{B2385641-E302-4AEB-ADC9-F4809688B485}"/>
    <hyperlink ref="H2251" r:id="rId1176" xr:uid="{2E79C970-4C66-4066-8EB3-536E54EABFE2}"/>
    <hyperlink ref="H1115" r:id="rId1177" xr:uid="{B0666818-F3CA-40C9-9A29-0F0F1D23554D}"/>
    <hyperlink ref="H2398" r:id="rId1178" xr:uid="{0092DCF7-C690-4BC7-8BE9-728F05FCD032}"/>
    <hyperlink ref="H211" r:id="rId1179" xr:uid="{56BC7EFC-C27C-4AF7-B61B-A4C57B60C603}"/>
    <hyperlink ref="H1284" r:id="rId1180" xr:uid="{EEAB65CC-85C4-47ED-B0B1-EAA4FC428BC0}"/>
    <hyperlink ref="H401" r:id="rId1181" xr:uid="{35D805FD-1B4A-465A-97F3-8394E09D49E5}"/>
    <hyperlink ref="H778" r:id="rId1182" xr:uid="{E5F3128A-08DB-4278-9A0E-C693633D454D}"/>
    <hyperlink ref="H212" r:id="rId1183" xr:uid="{CC4FB771-5A4C-424E-BBC5-417E4D0153ED}"/>
    <hyperlink ref="H2203" r:id="rId1184" xr:uid="{753BD607-65DB-4724-B4AF-49D16568E5D2}"/>
    <hyperlink ref="H1616" r:id="rId1185" xr:uid="{1B444B40-228D-4640-910F-3D0CC046CF47}"/>
    <hyperlink ref="H2399" r:id="rId1186" xr:uid="{A3E805A2-94BD-40DB-B774-7C8AD6E695C7}"/>
    <hyperlink ref="H213" r:id="rId1187" xr:uid="{F80C145B-414E-440C-8197-F9F6654C049C}"/>
    <hyperlink ref="H1846" r:id="rId1188" xr:uid="{178B0315-4566-456F-8CB3-5CBEB16F2CEC}"/>
    <hyperlink ref="H1400" r:id="rId1189" xr:uid="{3CC62424-DD77-45E1-93C9-DF57AE0508CA}"/>
    <hyperlink ref="H1116" r:id="rId1190" xr:uid="{7E83FDD8-892E-43BC-96C7-13498C9FD1BC}"/>
    <hyperlink ref="H1680" r:id="rId1191" xr:uid="{8803DC57-D156-461F-9202-382895983439}"/>
    <hyperlink ref="H539" r:id="rId1192" xr:uid="{54DDDAFC-0D37-4F5D-92E1-7620180A8E65}"/>
    <hyperlink ref="H2400" r:id="rId1193" xr:uid="{BECA7C82-9951-4643-8463-460DF2F4CF16}"/>
    <hyperlink ref="H214" r:id="rId1194" xr:uid="{DC2B2DD1-1B07-4233-B2E5-4B5A7DD92F9D}"/>
    <hyperlink ref="H215" r:id="rId1195" xr:uid="{A92B0269-D9E3-499C-91F7-A67A4FE98583}"/>
    <hyperlink ref="H678" r:id="rId1196" xr:uid="{A06EF5E2-AEA9-4C51-A688-A77BCC6FDB09}"/>
    <hyperlink ref="H1847" r:id="rId1197" xr:uid="{F74598D1-0E24-42FD-96A3-EA8A6BC8AC0E}"/>
    <hyperlink ref="H1028" r:id="rId1198" xr:uid="{18E80592-D435-41D7-A1A4-A20F1B3D5494}"/>
    <hyperlink ref="H2401" r:id="rId1199" xr:uid="{2782E56F-CEFE-4054-B2A3-6A7B338137F4}"/>
    <hyperlink ref="H1285" r:id="rId1200" xr:uid="{D19DEBBD-C8CA-4B50-9E52-EB4910BDFAE9}"/>
    <hyperlink ref="H216" r:id="rId1201" xr:uid="{8552E5BC-AB6F-4B10-ABA5-3006351A470B}"/>
    <hyperlink ref="H2088" r:id="rId1202" xr:uid="{A1A53FB4-90DE-467E-8031-2AC64AA7FA59}"/>
    <hyperlink ref="H2174" r:id="rId1203" xr:uid="{C3665F6D-76C9-4D81-8A2A-BA9C9379CD8C}"/>
    <hyperlink ref="H1286" r:id="rId1204" xr:uid="{68E85495-E937-4FDC-8349-96B6D589E453}"/>
    <hyperlink ref="H1524" r:id="rId1205" xr:uid="{C067C73C-70F2-4AA2-A5A4-7D7F6F5A5420}"/>
    <hyperlink ref="H2008" r:id="rId1206" xr:uid="{383FB244-654E-44B0-83AF-DF3EF185AD04}"/>
    <hyperlink ref="H2175" r:id="rId1207" xr:uid="{C9AE7716-6827-4F60-91AD-CDB2F25CA248}"/>
    <hyperlink ref="H540" r:id="rId1208" xr:uid="{E89007E5-9BEA-4458-AB90-5C442661F5CC}"/>
    <hyperlink ref="H2402" r:id="rId1209" xr:uid="{56FF9F8F-1A80-4060-BBAA-21133C8F1B3D}"/>
    <hyperlink ref="H1287" r:id="rId1210" xr:uid="{D22484D9-BE75-42D1-8C79-EA134AC012B3}"/>
    <hyperlink ref="H2089" r:id="rId1211" xr:uid="{EC3D5EB7-8DB0-48ED-B809-06A44B736EF7}"/>
    <hyperlink ref="H930" r:id="rId1212" xr:uid="{640747E2-DAB8-494F-BB8B-FF1D64764843}"/>
    <hyperlink ref="H1848" r:id="rId1213" xr:uid="{816F808D-9EE0-482C-A398-FC181F2C3677}"/>
    <hyperlink ref="H217" r:id="rId1214" xr:uid="{88380B53-74F8-420E-99A2-B33157FB44DC}"/>
    <hyperlink ref="H541" r:id="rId1215" xr:uid="{D5136EAC-E0FE-4DE9-A493-5437B386427C}"/>
    <hyperlink ref="H1117" r:id="rId1216" xr:uid="{41394143-E694-4886-A60B-81278E2A7FF1}"/>
    <hyperlink ref="H2403" r:id="rId1217" xr:uid="{221783E1-C927-408D-91E9-60573CECF8D1}"/>
    <hyperlink ref="H218" r:id="rId1218" xr:uid="{3466B7EF-7E3F-4F1C-9A27-676BB61EEF2F}"/>
    <hyperlink ref="H2090" r:id="rId1219" xr:uid="{BA5C29D8-83CB-4AD5-9CEA-C9E611936FB2}"/>
    <hyperlink ref="H727" r:id="rId1220" xr:uid="{BC2B0AF9-327D-4C86-825C-EE821B5C6D57}"/>
    <hyperlink ref="H1288" r:id="rId1221" xr:uid="{A42823BA-0919-4EDD-A9FD-0C37F1F84D04}"/>
    <hyperlink ref="H1681" r:id="rId1222" xr:uid="{64BBC519-FABD-4E67-B6BC-03CA1B5DF64D}"/>
    <hyperlink ref="H1849" r:id="rId1223" xr:uid="{D95769DB-6A58-4240-AFC9-3960590080C5}"/>
    <hyperlink ref="H402" r:id="rId1224" xr:uid="{898102B1-E0E1-4771-B2CD-4CC9C6568909}"/>
    <hyperlink ref="H679" r:id="rId1225" xr:uid="{EB787038-40A9-4F9F-AEB3-BBA16C4ADBDD}"/>
    <hyperlink ref="H889" r:id="rId1226" xr:uid="{E6100277-E46F-47E1-B805-88FE84ECB96B}"/>
    <hyperlink ref="H2513" r:id="rId1227" xr:uid="{4E38B877-119A-49D9-9E1C-240FEEE258CB}"/>
    <hyperlink ref="H1525" r:id="rId1228" xr:uid="{168867D7-D417-4145-B198-AA02F677B82C}"/>
    <hyperlink ref="H779" r:id="rId1229" xr:uid="{2CA5B7B6-DB95-4B24-84A0-2A024FF0EFE0}"/>
    <hyperlink ref="H26" r:id="rId1230" xr:uid="{50C3CBDE-BFF4-4B73-9FDB-C7C88772EDCB}"/>
    <hyperlink ref="H2219" r:id="rId1231" xr:uid="{01DEBEAB-377B-43D0-AA86-BEC625D8FCC8}"/>
    <hyperlink ref="H1617" r:id="rId1232" xr:uid="{6A16090B-2450-4114-AC67-A504BE209ED9}"/>
    <hyperlink ref="H542" r:id="rId1233" xr:uid="{BA105503-566B-4502-B336-511BDC16400F}"/>
    <hyperlink ref="H1118" r:id="rId1234" xr:uid="{C3DD9549-F51C-439D-A835-2E8915075597}"/>
    <hyperlink ref="H2404" r:id="rId1235" xr:uid="{84843399-1A2D-423D-A94A-B7F3BAFB8390}"/>
    <hyperlink ref="H1289" r:id="rId1236" xr:uid="{5FBAD469-8E9B-43C8-88CD-FD4A36E004D1}"/>
    <hyperlink ref="H890" r:id="rId1237" xr:uid="{23876142-7E97-4CDF-ACBB-2255C9A83343}"/>
    <hyperlink ref="H1682" r:id="rId1238" xr:uid="{14702C60-24BF-47C3-9021-4AE802C1BA26}"/>
    <hyperlink ref="H1618" r:id="rId1239" xr:uid="{91CD45B3-31BB-4EE0-967C-CFFAB38DE73F}"/>
    <hyperlink ref="H219" r:id="rId1240" xr:uid="{D7680AAD-509F-47BF-A354-60884B1BDCA4}"/>
    <hyperlink ref="H1850" r:id="rId1241" xr:uid="{843CDD9A-0844-4C4F-AFF3-D255C7FE1AAE}"/>
    <hyperlink ref="H403" r:id="rId1242" xr:uid="{99D26F67-C93D-425A-B206-3BF0CFDD369A}"/>
    <hyperlink ref="H728" r:id="rId1243" xr:uid="{86174F36-9D37-49E2-B1D0-512BC6CE1A4C}"/>
    <hyperlink ref="H1526" r:id="rId1244" xr:uid="{85A7283D-93D9-4C81-996D-0A2D5A16905A}"/>
    <hyperlink ref="H1851" r:id="rId1245" xr:uid="{F139976E-4073-4789-8BF6-F472DAFDE043}"/>
    <hyperlink ref="H220" r:id="rId1246" xr:uid="{D64383C3-B168-471C-BC02-E7EBCA348FF8}"/>
    <hyperlink ref="H2405" r:id="rId1247" xr:uid="{2686CA31-1774-45F7-BDEB-7CE7D40493FD}"/>
    <hyperlink ref="H2258" r:id="rId1248" xr:uid="{3EF7DFE0-37D3-4A6E-9365-862272298E09}"/>
    <hyperlink ref="H404" r:id="rId1249" xr:uid="{259E6331-3D95-44D8-ABC6-F298D4B73A17}"/>
    <hyperlink ref="H367" r:id="rId1250" xr:uid="{BE17B61E-09A7-4BB1-B82D-5D122060CFA4}"/>
    <hyperlink ref="H405" r:id="rId1251" xr:uid="{4E9DD6DF-BF22-4A9F-88E0-7A8E9A4C7343}"/>
    <hyperlink ref="H406" r:id="rId1252" xr:uid="{096AAC69-04A7-48A8-8FD6-4AE0F25DA486}"/>
    <hyperlink ref="H407" r:id="rId1253" xr:uid="{229629FE-08B2-4AD1-9E52-83C9CFAF98E6}"/>
    <hyperlink ref="H408" r:id="rId1254" xr:uid="{6ECECBA4-BF28-4090-ABCA-EB6272FA49E9}"/>
    <hyperlink ref="H409" r:id="rId1255" xr:uid="{7319A733-3B67-43B9-A260-2B8A46F60869}"/>
    <hyperlink ref="H1119" r:id="rId1256" xr:uid="{FC6B7C9E-C3A7-4CB3-9868-90FEB69CEEA1}"/>
    <hyperlink ref="H2406" r:id="rId1257" xr:uid="{8AA5FCDE-A070-45A2-A51B-700F982AF00C}"/>
    <hyperlink ref="H221" r:id="rId1258" xr:uid="{B057C5C8-000F-45D6-B494-69E497ADF739}"/>
    <hyperlink ref="H1852" r:id="rId1259" xr:uid="{D91F06DA-355D-4B6B-8F25-2CC94E02A728}"/>
    <hyperlink ref="H2176" r:id="rId1260" xr:uid="{E8B4C3FB-5EDF-4A71-877C-DCABBB902427}"/>
    <hyperlink ref="H1527" r:id="rId1261" xr:uid="{58579E15-D458-43C7-9EB7-97C777FA6501}"/>
    <hyperlink ref="H2009" r:id="rId1262" xr:uid="{9325C7BF-090D-4776-9499-591F41CCB2EF}"/>
    <hyperlink ref="H1466" r:id="rId1263" xr:uid="{9A87C9A1-1F8C-44D2-84FC-DB77040E755C}"/>
    <hyperlink ref="H1683" r:id="rId1264" xr:uid="{4337E910-49CE-48AA-A7F3-BD79C331A3FE}"/>
    <hyperlink ref="H1120" r:id="rId1265" xr:uid="{3F320DE3-21A6-4A9F-8A89-8B5E6A58281C}"/>
    <hyperlink ref="H891" r:id="rId1266" xr:uid="{4E88DA7E-8FA0-4E9E-A3AB-B7EE18D1EE31}"/>
    <hyperlink ref="H2407" r:id="rId1267" xr:uid="{FDD85469-CF68-44B7-BDF2-AE7FF82BF360}"/>
    <hyperlink ref="H543" r:id="rId1268" xr:uid="{0C1AA106-28ED-475D-BF5D-AE365331047B}"/>
    <hyperlink ref="H1853" r:id="rId1269" xr:uid="{6E1CB1A8-E33D-42EC-8565-7FAF0732DA2D}"/>
    <hyperlink ref="H222" r:id="rId1270" xr:uid="{6C9F12C0-E818-466E-B518-29EA1AB0B1A2}"/>
    <hyperlink ref="H410" r:id="rId1271" xr:uid="{1C7884DD-91D3-4A5F-A40E-EC8A8756FC13}"/>
    <hyperlink ref="H1401" r:id="rId1272" xr:uid="{11BC8DAD-404B-4CAA-9A37-4BEFCCA37CCE}"/>
    <hyperlink ref="H1684" r:id="rId1273" xr:uid="{49DB1B17-C54D-48BB-8F01-678F79AB7ADD}"/>
    <hyperlink ref="H2231" r:id="rId1274" xr:uid="{9418812E-84A1-4537-B650-7F52810691CE}"/>
    <hyperlink ref="H2134" r:id="rId1275" xr:uid="{279C35F8-87A8-4A69-8901-801661F51E4E}"/>
    <hyperlink ref="H1121" r:id="rId1276" xr:uid="{E7155F48-3F81-4835-BC51-7B6527D0871F}"/>
    <hyperlink ref="H2154" r:id="rId1277" xr:uid="{6D5ABBE0-069B-4B76-B803-888E79E11F4F}"/>
    <hyperlink ref="H1467" r:id="rId1278" xr:uid="{3DDBDBF5-F479-4284-B378-AA26CEE3664F}"/>
    <hyperlink ref="H223" r:id="rId1279" xr:uid="{A59247BD-299F-44E8-87FF-B85B71CD85A1}"/>
    <hyperlink ref="H1528" r:id="rId1280" xr:uid="{1D43CAF1-7A38-4F52-92E7-CD6D4B8A23C6}"/>
    <hyperlink ref="H544" r:id="rId1281" xr:uid="{F99CD70C-7011-40E4-A7E8-1F2A9D84061A}"/>
    <hyperlink ref="H1122" r:id="rId1282" xr:uid="{73538582-D8B6-46B8-9DD7-99FD2C28BD89}"/>
    <hyperlink ref="H1290" r:id="rId1283" xr:uid="{5316334C-149A-46B5-9684-E5B5B1156204}"/>
    <hyperlink ref="H1854" r:id="rId1284" xr:uid="{A8F26873-6AB2-4DBD-AA33-0C0372580C5C}"/>
    <hyperlink ref="H2091" r:id="rId1285" xr:uid="{F4F3D6DC-B349-4E8F-BF61-3C11880E165C}"/>
    <hyperlink ref="H1529" r:id="rId1286" xr:uid="{9A8F42BC-21A2-4064-8E34-16B57E6AD512}"/>
    <hyperlink ref="H2252" r:id="rId1287" xr:uid="{99CEBC37-3504-4445-9D9B-51BF2AD0BA80}"/>
    <hyperlink ref="H224" r:id="rId1288" xr:uid="{50D80BB9-6069-46FA-A1DE-196EE6EAA848}"/>
    <hyperlink ref="H830" r:id="rId1289" xr:uid="{F6503B1D-FE08-494F-8433-69552386488C}"/>
    <hyperlink ref="H780" r:id="rId1290" xr:uid="{02BD23F3-63CC-4CEE-9DCC-76B0EACB2FF2}"/>
    <hyperlink ref="H781" r:id="rId1291" xr:uid="{B9AD4F43-207F-494F-AEB1-E9B72D2544A9}"/>
    <hyperlink ref="H1291" r:id="rId1292" xr:uid="{F11F31C3-04CA-4A82-B417-B813026F2E05}"/>
    <hyperlink ref="H628" r:id="rId1293" xr:uid="{4BD71D44-8D1E-4116-A24C-B33221225ECC}"/>
    <hyperlink ref="H1123" r:id="rId1294" xr:uid="{67F2A5FE-6212-47B9-B6CD-977664EEA29B}"/>
    <hyperlink ref="H1009" r:id="rId1295" xr:uid="{DFF29247-9876-40D8-A4DD-A200C887CA8A}"/>
    <hyperlink ref="H1855" r:id="rId1296" xr:uid="{E983A107-1789-433D-9A1D-86B5BCEEC27B}"/>
    <hyperlink ref="H545" r:id="rId1297" xr:uid="{C5EC7B02-60A9-4017-8BF9-54A43B29AED1}"/>
    <hyperlink ref="H1124" r:id="rId1298" xr:uid="{472A1026-4917-424B-B047-4AEDF370FCB0}"/>
    <hyperlink ref="H2408" r:id="rId1299" xr:uid="{99255181-9816-4683-A07D-BADCC511330E}"/>
    <hyperlink ref="H984" r:id="rId1300" xr:uid="{1CE76C41-BDF6-438E-9B81-F5124D1089FC}"/>
    <hyperlink ref="H2092" r:id="rId1301" xr:uid="{795A4D6A-37CF-406D-93CD-55C5363CE155}"/>
    <hyperlink ref="H1402" r:id="rId1302" xr:uid="{329DD01C-759F-4BA3-8F73-9586C705DC12}"/>
    <hyperlink ref="H810" r:id="rId1303" xr:uid="{D39400FB-61FD-4565-B41B-7B9AA54DF609}"/>
    <hyperlink ref="H225" r:id="rId1304" xr:uid="{A9FAEE36-589A-4457-8669-374361AD9283}"/>
    <hyperlink ref="H411" r:id="rId1305" xr:uid="{0C98D7A8-E2FB-4B58-BFAB-9533F1A02C31}"/>
    <hyperlink ref="H1468" r:id="rId1306" xr:uid="{D5588369-01D6-48CD-B94F-9F41D43CE002}"/>
    <hyperlink ref="H1530" r:id="rId1307" xr:uid="{7C57896D-E398-4E57-B8C0-D69EE116BA43}"/>
    <hyperlink ref="H2093" r:id="rId1308" xr:uid="{4A138FE5-AFD7-4B9B-8869-C428DFB22D6A}"/>
    <hyperlink ref="H27" r:id="rId1309" xr:uid="{5364C240-3D5F-42E1-BAE6-F9309E394BEF}"/>
    <hyperlink ref="H226" r:id="rId1310" xr:uid="{9EAFAE5F-6894-47D5-B11D-B26AA90C09F2}"/>
    <hyperlink ref="H546" r:id="rId1311" xr:uid="{23AFF022-504F-4A90-ADC1-7CC04AC96C4B}"/>
    <hyperlink ref="H1685" r:id="rId1312" xr:uid="{F2BEA9BF-950C-46A6-9C47-184A6FE3A2DF}"/>
    <hyperlink ref="H2409" r:id="rId1313" xr:uid="{0D7E4D4F-0FA6-4D2B-A865-734912350B2A}"/>
    <hyperlink ref="H1292" r:id="rId1314" xr:uid="{A82876BD-1895-4E01-A13B-70ECCAF78B24}"/>
    <hyperlink ref="H1856" r:id="rId1315" xr:uid="{254643CE-F6E4-4A94-888A-363D7E405835}"/>
    <hyperlink ref="H1125" r:id="rId1316" xr:uid="{5597590F-F660-47DD-84C9-E00FF6F45E20}"/>
    <hyperlink ref="H1975" r:id="rId1317" xr:uid="{B533D6F6-DFFB-4126-9F5F-5A7674CD407B}"/>
    <hyperlink ref="H1976" r:id="rId1318" xr:uid="{68B41E17-1F8D-4D24-B0D8-4BB6A951085B}"/>
    <hyperlink ref="H1126" r:id="rId1319" xr:uid="{432FCDF8-ABBD-45BA-9DE5-4FCF05F73A33}"/>
    <hyperlink ref="H547" r:id="rId1320" xr:uid="{28FBBD4F-B530-4815-8945-97A6967F319C}"/>
    <hyperlink ref="H2410" r:id="rId1321" xr:uid="{6CCE4563-63E5-4E57-90E2-4CEF253632BE}"/>
    <hyperlink ref="H1403" r:id="rId1322" xr:uid="{E0FCD547-622B-4275-AA81-4AAEF70C3615}"/>
    <hyperlink ref="H28" r:id="rId1323" xr:uid="{9BFA4C6E-2BE4-4E85-B184-FEDFC1EC353A}"/>
    <hyperlink ref="H2094" r:id="rId1324" xr:uid="{D77403CD-9ADE-4505-B4C1-35484B188C49}"/>
    <hyperlink ref="H1531" r:id="rId1325" xr:uid="{E3A734C9-5740-4860-BD08-973CD2C5B6DF}"/>
    <hyperlink ref="H1469" r:id="rId1326" xr:uid="{13E5DE5A-806B-459A-B2F8-41FA08BB2D5A}"/>
    <hyperlink ref="H412" r:id="rId1327" xr:uid="{1A299E2C-0D01-432C-BC38-8AA92D5FF44C}"/>
    <hyperlink ref="H1293" r:id="rId1328" xr:uid="{BE2DF8DA-5D85-4B0D-911D-CCC7E20CFE21}"/>
    <hyperlink ref="H1857" r:id="rId1329" xr:uid="{A5B0A662-74C8-47CA-91EA-A0596E571EFE}"/>
    <hyperlink ref="H227" r:id="rId1330" xr:uid="{688BBE70-84B8-49E3-8EAA-A30F088C70B4}"/>
    <hyperlink ref="H729" r:id="rId1331" xr:uid="{159216E1-5B52-417E-A0ED-AF9CFD7BF2F0}"/>
    <hyperlink ref="H1294" r:id="rId1332" xr:uid="{82EB8925-EB36-4972-9343-708988C9D693}"/>
    <hyperlink ref="H2232" r:id="rId1333" xr:uid="{1ECC81C9-35BB-43CE-B549-4D0405A78C4C}"/>
    <hyperlink ref="H548" r:id="rId1334" xr:uid="{9483A6F0-6984-49FA-AA92-25A67A7C2D47}"/>
    <hyperlink ref="H1127" r:id="rId1335" xr:uid="{AAEBF90B-53A2-4E05-8DDF-E44A5589759D}"/>
    <hyperlink ref="H1295" r:id="rId1336" xr:uid="{8548F0CE-F002-43AB-A77F-FCD5775D31D6}"/>
    <hyperlink ref="H1858" r:id="rId1337" xr:uid="{8F93580C-9FF2-4810-AF8E-72EA3D8C4F34}"/>
    <hyperlink ref="H228" r:id="rId1338" xr:uid="{CDD00E63-F910-4E00-A1A3-07997513F7A0}"/>
    <hyperlink ref="H1532" r:id="rId1339" xr:uid="{358BB756-50F5-4B45-B805-F8127882F81A}"/>
    <hyperlink ref="H1128" r:id="rId1340" xr:uid="{DA4AC591-35D6-4D66-BC50-597EF33633DA}"/>
    <hyperlink ref="H2411" r:id="rId1341" xr:uid="{AAE7473F-BA9C-419E-88B3-4A49F6020E4F}"/>
    <hyperlink ref="H1859" r:id="rId1342" xr:uid="{47E81009-54AA-46C0-8D4E-950DFA2B2973}"/>
    <hyperlink ref="H2095" r:id="rId1343" xr:uid="{DF6D95D4-9345-4B40-BA26-6D886256AA40}"/>
    <hyperlink ref="H229" r:id="rId1344" xr:uid="{29AE3855-A532-4DA2-9A48-4BF00A8F1345}"/>
    <hyperlink ref="H1860" r:id="rId1345" xr:uid="{83C20FA7-97B0-46CD-8A0E-093F339ADD86}"/>
    <hyperlink ref="H2412" r:id="rId1346" xr:uid="{7F0C14D6-8442-4276-8308-904AE991079E}"/>
    <hyperlink ref="H549" r:id="rId1347" xr:uid="{3D5EE5C3-AEE0-47EB-B7C4-EDFF650E2A2C}"/>
    <hyperlink ref="H913" r:id="rId1348" xr:uid="{A4490A6B-792B-4DAF-8E1D-90E025C6E5E8}"/>
    <hyperlink ref="H931" r:id="rId1349" xr:uid="{57B981B5-7144-4F91-A034-E341AE4C1431}"/>
    <hyperlink ref="H2142" r:id="rId1350" xr:uid="{A4D6CBBA-C328-44F2-AC78-8E0148A48376}"/>
    <hyperlink ref="H2253" r:id="rId1351" xr:uid="{3E49BA5C-FA66-4760-A618-002C8046B823}"/>
    <hyperlink ref="H1686" r:id="rId1352" xr:uid="{84A1AD53-4A27-4493-BB0A-E911D42C12B1}"/>
    <hyperlink ref="H550" r:id="rId1353" xr:uid="{DE10C30D-FA1D-4D28-A6F5-9A13C3788F13}"/>
    <hyperlink ref="H1129" r:id="rId1354" xr:uid="{9708FF28-063B-418B-8871-151AA79758EA}"/>
    <hyperlink ref="H1029" r:id="rId1355" xr:uid="{E5170E00-3805-421F-A10D-57686B09BD26}"/>
    <hyperlink ref="H2413" r:id="rId1356" xr:uid="{91CBEAC1-F30E-4A35-A92A-7903B2A9BB1D}"/>
    <hyperlink ref="H1579" r:id="rId1357" xr:uid="{96C39E78-0C7C-43C6-877A-81AA98DDDEBE}"/>
    <hyperlink ref="H230" r:id="rId1358" xr:uid="{4A4B3101-0883-49E0-AE11-51EBBAC92825}"/>
    <hyperlink ref="H1861" r:id="rId1359" xr:uid="{FE99CDA1-926F-4B88-B846-82F0CC62F5D6}"/>
    <hyperlink ref="H985" r:id="rId1360" xr:uid="{17C8639B-3E1C-4D83-893C-7A3D64366515}"/>
    <hyperlink ref="H413" r:id="rId1361" xr:uid="{227E71EE-EC25-4FFF-A044-B9DF98F5A705}"/>
    <hyperlink ref="H1442" r:id="rId1362" xr:uid="{FBD97213-7EAA-4D00-9F92-109B942E4F4C}"/>
    <hyperlink ref="H730" r:id="rId1363" xr:uid="{B18EE78C-B428-4976-9029-C6A9CD23DC86}"/>
    <hyperlink ref="H1687" r:id="rId1364" xr:uid="{7CF8FE86-AF85-43D1-9E1B-93D8A1E70E3E}"/>
    <hyperlink ref="H1862" r:id="rId1365" xr:uid="{6365FF15-13E3-4D88-9AA9-403F1DD2F225}"/>
    <hyperlink ref="H1470" r:id="rId1366" xr:uid="{290C1D4A-580C-4E55-AF47-6676E5D5B7A7}"/>
    <hyperlink ref="H2096" r:id="rId1367" xr:uid="{196F9E2D-9DEC-46E1-8D4C-FBE251A7E2B7}"/>
    <hyperlink ref="H1404" r:id="rId1368" xr:uid="{351E9177-3C58-4430-9081-1E5A31EE455A}"/>
    <hyperlink ref="H1533" r:id="rId1369" xr:uid="{844C2110-B1E8-4734-B88D-18B0525F6861}"/>
    <hyperlink ref="H414" r:id="rId1370" xr:uid="{1693DEE6-0C19-4A9F-9DFD-DDEA66525542}"/>
    <hyperlink ref="H1130" r:id="rId1371" xr:uid="{05D6741F-C76E-4EA8-A3E0-481F0958B660}"/>
    <hyperlink ref="H2414" r:id="rId1372" xr:uid="{C53C7C03-45ED-4708-9D01-0F9F5692056E}"/>
    <hyperlink ref="H1296" r:id="rId1373" xr:uid="{E1ED0268-93A6-4535-917F-A788AF3F3B1C}"/>
    <hyperlink ref="H892" r:id="rId1374" xr:uid="{FD6AA00A-77C7-4397-B985-C2942D8B5304}"/>
    <hyperlink ref="H231" r:id="rId1375" xr:uid="{43B2E0B4-C149-4EE0-8255-83A7B786FF7F}"/>
    <hyperlink ref="H2097" r:id="rId1376" xr:uid="{02C3680D-8A25-4F4B-AE3D-13A6DF4E88C9}"/>
    <hyperlink ref="H1131" r:id="rId1377" xr:uid="{65511724-418C-4CB9-A389-74BC8A9DF5C9}"/>
    <hyperlink ref="H2415" r:id="rId1378" xr:uid="{8C5196E2-843E-4385-9098-5B4A0F91B147}"/>
    <hyperlink ref="H1297" r:id="rId1379" xr:uid="{627BE7B0-C7FA-48CD-8300-A578598C73BD}"/>
    <hyperlink ref="H232" r:id="rId1380" xr:uid="{4078B3BE-E593-4673-B813-99E3E5650290}"/>
    <hyperlink ref="H1863" r:id="rId1381" xr:uid="{2654D142-FB80-42E1-8252-4E39E436003D}"/>
    <hyperlink ref="H986" r:id="rId1382" xr:uid="{49A0CA17-E8C0-4ED2-A3CD-BB4AF82CBA10}"/>
    <hyperlink ref="H837" r:id="rId1383" xr:uid="{060B7A1D-9159-4151-8E99-C49835468401}"/>
    <hyperlink ref="H2416" r:id="rId1384" xr:uid="{EFEC4873-955A-476A-BF1F-C7E6C7E5CAF5}"/>
    <hyperlink ref="H680" r:id="rId1385" xr:uid="{05C23AAE-0D59-48D4-A427-C3E61808417E}"/>
    <hyperlink ref="H233" r:id="rId1386" xr:uid="{9BDBCFCB-B5D3-4476-BF94-3E030B0F5B0A}"/>
    <hyperlink ref="H1864" r:id="rId1387" xr:uid="{AAC82436-5C70-49E3-AB4A-1FB92D0C322C}"/>
    <hyperlink ref="H551" r:id="rId1388" xr:uid="{7719AD1A-25BE-4F26-9856-2FAEA265488B}"/>
    <hyperlink ref="H2417" r:id="rId1389" xr:uid="{F693439F-36CE-49BD-A883-CAAC3B15231A}"/>
    <hyperlink ref="H234" r:id="rId1390" xr:uid="{40B0CF61-9ECF-4A6B-A849-4CC1BD4E4379}"/>
    <hyperlink ref="H1865" r:id="rId1391" xr:uid="{B44B56ED-624D-4CC3-9F54-596E7DF688AB}"/>
    <hyperlink ref="H731" r:id="rId1392" xr:uid="{8F70A0AA-67DF-43F0-BA95-5B988CB58D9D}"/>
    <hyperlink ref="H1471" r:id="rId1393" xr:uid="{EC45FE04-E6CD-4B59-8F84-515E27866CE5}"/>
    <hyperlink ref="H2037" r:id="rId1394" xr:uid="{44F4BE72-5335-46A2-AD82-3109C9F49708}"/>
    <hyperlink ref="H1619" r:id="rId1395" xr:uid="{C2231874-5CA4-45E8-B736-9266D305D3B6}"/>
    <hyperlink ref="H1298" r:id="rId1396" xr:uid="{72A3AE1A-4952-475C-8A0F-37FCAAE277A6}"/>
    <hyperlink ref="H1688" r:id="rId1397" xr:uid="{B64CA09F-608D-432A-BBD9-DD0EC989D58F}"/>
    <hyperlink ref="H29" r:id="rId1398" xr:uid="{2BDC3159-0BAE-4176-A2A3-794A4C4C2266}"/>
    <hyperlink ref="H552" r:id="rId1399" xr:uid="{202EE32A-805B-4DD2-8DF7-93102A03A41B}"/>
    <hyperlink ref="H1132" r:id="rId1400" xr:uid="{F78A4CFF-306B-492C-8276-52D755AAF94F}"/>
    <hyperlink ref="H1030" r:id="rId1401" xr:uid="{59A0A5D4-45D7-4901-9F34-57B0700E4013}"/>
    <hyperlink ref="H2418" r:id="rId1402" xr:uid="{5F04C6FC-B562-4A24-97D1-A4B354389090}"/>
    <hyperlink ref="H1031" r:id="rId1403" xr:uid="{088B6ECA-BDA8-4543-8EF2-6B249C31B22F}"/>
    <hyperlink ref="H235" r:id="rId1404" xr:uid="{630DD4B4-F1B6-4F2B-AD45-146DB749055A}"/>
    <hyperlink ref="H1866" r:id="rId1405" xr:uid="{3FB87DDC-11B4-4C17-9BF5-002CF9CED11C}"/>
    <hyperlink ref="H2098" r:id="rId1406" xr:uid="{833D5D9A-8F6C-48F1-A475-0250EE457662}"/>
    <hyperlink ref="H362" r:id="rId1407" xr:uid="{D15F6B40-EE78-43F6-B9A5-107ACA28DF82}"/>
    <hyperlink ref="H732" r:id="rId1408" xr:uid="{CA2EE8CE-0557-4051-B62E-4D69C41ADDFC}"/>
    <hyperlink ref="H64" r:id="rId1409" xr:uid="{12A68BC0-658E-47AF-82C6-BF635B51FF2C}"/>
    <hyperlink ref="H1534" r:id="rId1410" xr:uid="{813D7270-AB32-4E18-9600-6F9A5D8DDA3E}"/>
    <hyperlink ref="H1564" r:id="rId1411" xr:uid="{038B7105-BC45-497E-A70B-6DAB9DEB35F6}"/>
    <hyperlink ref="H1133" r:id="rId1412" xr:uid="{93DF6A8B-BF89-40BB-A9F1-410183A33D7B}"/>
    <hyperlink ref="H2419" r:id="rId1413" xr:uid="{49E96CA7-A6C5-49D5-A89E-615E5FC1342B}"/>
    <hyperlink ref="H932" r:id="rId1414" xr:uid="{D5D9024E-20CE-4C30-9D4D-925D60F400F1}"/>
    <hyperlink ref="H681" r:id="rId1415" xr:uid="{E4F03465-C3EE-47CA-B545-7D2FDB55CE51}"/>
    <hyperlink ref="H2135" r:id="rId1416" xr:uid="{FC0EFBB0-CBB4-45FD-9B16-1A361B390308}"/>
    <hyperlink ref="H1299" r:id="rId1417" xr:uid="{7E9E0DA5-FF46-4632-B6D0-1EAD0375B2DC}"/>
    <hyperlink ref="H1867" r:id="rId1418" xr:uid="{2C6FE16A-4D45-425B-BAB5-8CB1A3BE6562}"/>
    <hyperlink ref="H1405" r:id="rId1419" xr:uid="{3543B543-D832-4068-BDB0-7776F32FC27E}"/>
    <hyperlink ref="H236" r:id="rId1420" xr:uid="{E3A03850-FE93-4E57-A1F2-0BB6E6535EDA}"/>
    <hyperlink ref="H2099" r:id="rId1421" xr:uid="{37498294-D1A7-4ACB-94DE-2CB6F8F57B35}"/>
    <hyperlink ref="H1689" r:id="rId1422" xr:uid="{FEEC1262-7DDD-4A31-875D-618138A96084}"/>
    <hyperlink ref="H1620" r:id="rId1423" xr:uid="{55B608A1-E002-4A3D-9C6B-84975395A4AD}"/>
    <hyperlink ref="H553" r:id="rId1424" xr:uid="{43E883DC-7833-4429-96AB-B334F4DA2CF4}"/>
    <hyperlink ref="H1134" r:id="rId1425" xr:uid="{73BED7F7-E241-4220-BE8D-5CDD261EFD1E}"/>
    <hyperlink ref="H1300" r:id="rId1426" xr:uid="{B0240B08-5BD6-4FEE-AC60-841FFF96985C}"/>
    <hyperlink ref="H1374" r:id="rId1427" xr:uid="{71F08591-0BCA-439D-9187-FB2E8CA2B8E4}"/>
    <hyperlink ref="H237" r:id="rId1428" xr:uid="{38B8C5E0-01DE-4172-BB18-D5815B0C83A9}"/>
    <hyperlink ref="H1868" r:id="rId1429" xr:uid="{015CB5E5-8A02-48A6-83CC-79EF9F0C85F4}"/>
    <hyperlink ref="H415" r:id="rId1430" xr:uid="{9F522FF8-79D1-4DEE-8C9C-931F0E8309FB}"/>
    <hyperlink ref="H2420" r:id="rId1431" xr:uid="{BBA7741E-C072-4EC0-AEBA-1F2AA39EE57C}"/>
    <hyperlink ref="H2421" r:id="rId1432" xr:uid="{1C4625FD-D4DA-43F6-BC88-2D188C52D3C8}"/>
    <hyperlink ref="H554" r:id="rId1433" xr:uid="{CEA69CE1-FA90-4A3D-BC29-7947E1C38D84}"/>
    <hyperlink ref="H1135" r:id="rId1434" xr:uid="{5425E0FB-A537-40BB-9942-72D8CC099E48}"/>
    <hyperlink ref="H238" r:id="rId1435" xr:uid="{8BB2369E-6314-4457-BC19-941D6E7CC13D}"/>
    <hyperlink ref="H629" r:id="rId1436" xr:uid="{4862770E-C19B-44DB-8BDE-E320D0E687E5}"/>
    <hyperlink ref="H2422" r:id="rId1437" xr:uid="{3D6D85AB-14F0-4DA7-901C-2819C75B798E}"/>
    <hyperlink ref="H30" r:id="rId1438" xr:uid="{5181A992-82C0-429B-8654-B101FEFDB380}"/>
    <hyperlink ref="H1690" r:id="rId1439" xr:uid="{6AC5DC1B-C4A7-4E15-94D2-44ED228FDF3B}"/>
    <hyperlink ref="H1535" r:id="rId1440" xr:uid="{2E11C66A-2C6B-46EC-9AFD-4E1E81744E7A}"/>
    <hyperlink ref="H2044" r:id="rId1441" xr:uid="{1EB4C44D-B172-4D64-A8E4-372BB15FB5A7}"/>
    <hyperlink ref="H630" r:id="rId1442" xr:uid="{55698D65-1CB0-4310-9EBD-EA43398D3E2C}"/>
    <hyperlink ref="H1301" r:id="rId1443" xr:uid="{320B672A-005D-4FC3-AA33-13F8AD8495FF}"/>
    <hyperlink ref="H1136" r:id="rId1444" xr:uid="{3FFC75AA-895D-41B9-8389-6F907D0AAAE8}"/>
    <hyperlink ref="H1302" r:id="rId1445" xr:uid="{EC2ACDF7-9A73-4D96-BF70-6B84B8CD25FB}"/>
    <hyperlink ref="H239" r:id="rId1446" xr:uid="{30BBBC9D-4201-47C5-8AA7-B6FB5305F9A1}"/>
    <hyperlink ref="H1869" r:id="rId1447" xr:uid="{E05DD0F6-6F38-48D5-B565-5C5614909ACA}"/>
    <hyperlink ref="H733" r:id="rId1448" xr:uid="{001042ED-20FD-4088-AA6A-451DF11231A1}"/>
    <hyperlink ref="H1870" r:id="rId1449" xr:uid="{A2F9BCFF-9AB7-4A68-A65C-454DEC48C98A}"/>
    <hyperlink ref="H1303" r:id="rId1450" xr:uid="{42B88C63-29A1-4E18-9B36-469A844BB7D0}"/>
    <hyperlink ref="H555" r:id="rId1451" xr:uid="{01C479DF-7E3B-434E-9981-FC8F88E0BAF2}"/>
    <hyperlink ref="H1137" r:id="rId1452" xr:uid="{B05CA475-9F81-466F-9829-AD1F61291DF9}"/>
    <hyperlink ref="H2423" r:id="rId1453" xr:uid="{87F12470-CA38-48F3-B884-5674EE043061}"/>
    <hyperlink ref="H1304" r:id="rId1454" xr:uid="{B2354EFE-CC20-4031-8AF1-C16A8BB95175}"/>
    <hyperlink ref="H631" r:id="rId1455" xr:uid="{20CD62F8-E4AC-4B94-BE3A-F0BC4B000DAB}"/>
    <hyperlink ref="H1691" r:id="rId1456" xr:uid="{05322ED1-0D7E-410C-9D7E-C0B92C838398}"/>
    <hyperlink ref="H240" r:id="rId1457" xr:uid="{41987E90-77A7-4AB0-A73B-83310D54D7BC}"/>
    <hyperlink ref="H1871" r:id="rId1458" xr:uid="{DC6E7D35-B4A6-4601-B8A3-A799BA6AA96F}"/>
    <hyperlink ref="H1977" r:id="rId1459" xr:uid="{5638781E-CA6E-4147-A2CF-C43EE7AC70E2}"/>
    <hyperlink ref="H2100" r:id="rId1460" xr:uid="{2C84B6EC-DB56-4796-BFCA-56EF2C4AAD15}"/>
    <hyperlink ref="H734" r:id="rId1461" xr:uid="{5707B9DB-544C-4E55-8B9D-37F0C63A6625}"/>
    <hyperlink ref="H1472" r:id="rId1462" xr:uid="{F453CDCC-29A5-44A3-97A8-6F55BE85A121}"/>
    <hyperlink ref="H2028" r:id="rId1463" xr:uid="{EB64AEE2-3B6A-424C-B564-F2B80C6FBC22}"/>
    <hyperlink ref="H682" r:id="rId1464" xr:uid="{EF3FDFC7-6104-4B7F-907F-1675AAB82719}"/>
    <hyperlink ref="H456" r:id="rId1465" xr:uid="{23BB8BA9-D791-479C-B40B-C7553C8A6273}"/>
    <hyperlink ref="H31" r:id="rId1466" xr:uid="{187B617A-0619-4ABE-82F7-3164CA4B5550}"/>
    <hyperlink ref="H2211" r:id="rId1467" xr:uid="{28E3A901-5369-4D16-8865-DB0CB8DE3217}"/>
    <hyperlink ref="H1138" r:id="rId1468" xr:uid="{6117D007-7580-469B-A2B1-C10ACDBCE3BA}"/>
    <hyperlink ref="H1872" r:id="rId1469" xr:uid="{21EF1345-A9F4-4EFE-B4B6-377CD6E7E1AB}"/>
    <hyperlink ref="H1406" r:id="rId1470" xr:uid="{4DB2D38A-F0CA-48E2-860F-0F8F8DE93976}"/>
    <hyperlink ref="H241" r:id="rId1471" xr:uid="{677BBF28-50F5-4EF3-8244-E018C6DDCF0A}"/>
    <hyperlink ref="H1692" r:id="rId1472" xr:uid="{5D93F657-C8CF-4E6F-87EF-A148521A6DBC}"/>
    <hyperlink ref="H242" r:id="rId1473" xr:uid="{9207388B-51F6-42FB-BFEF-AA640217AAF2}"/>
    <hyperlink ref="H1873" r:id="rId1474" xr:uid="{837D8057-3BAA-4AEC-958D-03432A805B51}"/>
    <hyperlink ref="H1536" r:id="rId1475" xr:uid="{59776E39-7D62-4E6E-9866-F2BB7F0D4BC1}"/>
    <hyperlink ref="H1693" r:id="rId1476" xr:uid="{C2F351D0-68C0-42C4-9C06-B7BE7E0FB71D}"/>
    <hyperlink ref="H2424" r:id="rId1477" xr:uid="{1BC827A4-0E41-4DDB-B9ED-FAA545F5A74C}"/>
    <hyperlink ref="H2425" r:id="rId1478" xr:uid="{1DF06524-EEEF-4166-800D-CF58CC6299CF}"/>
    <hyperlink ref="H1305" r:id="rId1479" xr:uid="{C0796D5A-DF23-411B-A845-228EE3C05A57}"/>
    <hyperlink ref="H1621" r:id="rId1480" xr:uid="{85F91DA6-844B-4C46-9008-624B34A19743}"/>
    <hyperlink ref="H1407" r:id="rId1481" xr:uid="{9FEDEF9D-F900-4384-B5A6-1000418718AD}"/>
    <hyperlink ref="H2199" r:id="rId1482" xr:uid="{B2194575-C6CD-4DDC-80C7-340BF8EA742E}"/>
    <hyperlink ref="H2192" r:id="rId1483" xr:uid="{B0497C3C-8153-470F-9E59-116DB4AA88DC}"/>
    <hyperlink ref="H906" r:id="rId1484" xr:uid="{14784413-44B3-4012-AE38-E555C27A5F7A}"/>
    <hyperlink ref="H2254" r:id="rId1485" xr:uid="{B2768629-196D-44E2-A50B-EC9F721B5F0B}"/>
    <hyperlink ref="H1408" r:id="rId1486" xr:uid="{084A7FB9-CD42-46AB-AD8A-C967E4EB61BC}"/>
    <hyperlink ref="H2426" r:id="rId1487" xr:uid="{9C8F507E-AEB1-4CB0-95F0-DDE79B7E6B6F}"/>
    <hyperlink ref="H243" r:id="rId1488" xr:uid="{719F30CF-0F8B-4D06-8579-91100D92AED2}"/>
    <hyperlink ref="H1306" r:id="rId1489" xr:uid="{5B9A7D3A-DB5B-4848-BA3E-2C0B15035D16}"/>
    <hyperlink ref="H2427" r:id="rId1490" xr:uid="{5D223EAA-B7ED-4B0D-BA7B-BDA8261D0016}"/>
    <hyperlink ref="H1622" r:id="rId1491" xr:uid="{9194042B-9F16-48E0-86A3-D6E9A4A53AE7}"/>
    <hyperlink ref="H735" r:id="rId1492" xr:uid="{E8F545C6-A3A9-432D-8D10-8E5CEC4B4771}"/>
    <hyperlink ref="H683" r:id="rId1493" xr:uid="{EF7B826C-1698-4B6E-99A8-02149E89005A}"/>
    <hyperlink ref="H1874" r:id="rId1494" xr:uid="{0EFE587E-D7D2-4D0D-B046-092EB5ED1513}"/>
    <hyperlink ref="H1719" r:id="rId1495" xr:uid="{0271B6E7-4D0D-414C-8DC7-5998E1A0B820}"/>
    <hyperlink ref="H365" r:id="rId1496" xr:uid="{8FB8F357-5706-40D7-A0DD-F0099457690D}"/>
    <hyperlink ref="H1139" r:id="rId1497" xr:uid="{60BE9996-CD13-4B07-9AF4-290723C23F95}"/>
    <hyperlink ref="H556" r:id="rId1498" xr:uid="{1518A7D3-19DB-4DA7-A9CE-DEA5D80FD8CA}"/>
    <hyperlink ref="H244" r:id="rId1499" xr:uid="{ED10F4B8-788A-4CC2-8B44-2AE1CC39E04C}"/>
    <hyperlink ref="H1978" r:id="rId1500" xr:uid="{59802060-A7DA-41E5-96AE-D82FA184231F}"/>
    <hyperlink ref="H2177" r:id="rId1501" xr:uid="{116B708E-BDEC-47FA-935E-380109B21E56}"/>
    <hyperlink ref="H2428" r:id="rId1502" xr:uid="{B27EC404-F370-4A58-B5FB-BE3E3092D83C}"/>
    <hyperlink ref="H846" r:id="rId1503" xr:uid="{9CF21E54-07B8-48E0-9220-2F3ACB6D7412}"/>
    <hyperlink ref="H2010" r:id="rId1504" xr:uid="{82D1373B-348E-4C67-8889-CB2A317CAE14}"/>
    <hyperlink ref="H65" r:id="rId1505" xr:uid="{3F59DB4B-2A50-4B64-984F-51607EBD453F}"/>
    <hyperlink ref="H945" r:id="rId1506" xr:uid="{CDF0E341-3A9A-4449-9588-266111783541}"/>
    <hyperlink ref="H736" r:id="rId1507" xr:uid="{CB80CE6B-288C-4290-8A17-1C993D5D64C3}"/>
    <hyperlink ref="H2259" r:id="rId1508" xr:uid="{E203D617-7EB9-4887-9391-983F6A5019F4}"/>
    <hyperlink ref="H2178" r:id="rId1509" xr:uid="{677F510C-B018-4969-8A0C-1FF9288E6851}"/>
    <hyperlink ref="H865" r:id="rId1510" xr:uid="{2CA599E8-20C5-4121-BFC9-2E6682FACC14}"/>
    <hyperlink ref="H1726" r:id="rId1511" xr:uid="{0C654622-87C2-483E-A9BF-4C1ABA875650}"/>
    <hyperlink ref="H2200" r:id="rId1512" xr:uid="{0015AC86-D658-4B79-9AD4-912137172DE9}"/>
    <hyperlink ref="H845" r:id="rId1513" xr:uid="{49F78424-461F-477B-8236-E174E076A018}"/>
    <hyperlink ref="H1637" r:id="rId1514" xr:uid="{2B1DE6DB-308A-44E7-91D6-C1C0651508E8}"/>
    <hyperlink ref="H1559" r:id="rId1515" xr:uid="{E23D9E7F-B67A-4D52-859C-EEE952404265}"/>
    <hyperlink ref="H363" r:id="rId1516" xr:uid="{08A27919-FDBD-4D56-876C-37CCF811E167}"/>
    <hyperlink ref="H355" r:id="rId1517" xr:uid="{56504F88-F506-469A-BF98-F5945BDB8B50}"/>
    <hyperlink ref="H2267" r:id="rId1518" xr:uid="{36752936-E116-4ABA-94DB-D0BDE9AD2A71}"/>
    <hyperlink ref="H946" r:id="rId1519" xr:uid="{033D8B8D-DF12-43D7-8AC1-651933B39609}"/>
    <hyperlink ref="H632" r:id="rId1520" xr:uid="{E56D1263-78EC-4A94-BDB9-6C02F4ADABDB}"/>
    <hyperlink ref="H1307" r:id="rId1521" xr:uid="{9A9E6E54-039C-4975-A946-70DF45E9A6EC}"/>
    <hyperlink ref="H1537" r:id="rId1522" xr:uid="{9A371A9E-F661-4920-81F1-4B506D109A40}"/>
    <hyperlink ref="H893" r:id="rId1523" xr:uid="{FE516C49-7A66-4DD8-8CEE-F2935A0325F9}"/>
    <hyperlink ref="H2101" r:id="rId1524" xr:uid="{B83BC722-3F0C-4612-AB4B-A4EE83DE8645}"/>
    <hyperlink ref="H1538" r:id="rId1525" xr:uid="{42E569D6-D65F-4029-AE35-08A6DEF916F0}"/>
    <hyperlink ref="H737" r:id="rId1526" xr:uid="{9658EA0B-CD3E-4E0C-BD28-2CC6380375BF}"/>
    <hyperlink ref="H416" r:id="rId1527" xr:uid="{DB360ADF-596C-4D2D-8F77-19192E250FBE}"/>
    <hyperlink ref="H1694" r:id="rId1528" xr:uid="{DD9FCB96-A9E8-4923-928C-2A65B20B2F46}"/>
    <hyperlink ref="H868" r:id="rId1529" xr:uid="{D2A818C8-1610-43D4-A53B-9A5E1F3FFEC9}"/>
    <hyperlink ref="H2212" r:id="rId1530" xr:uid="{FB65C7A9-3783-455D-A467-9AB285402D5B}"/>
    <hyperlink ref="H32" r:id="rId1531" xr:uid="{F924DF3D-E129-4D69-A19F-958364C36A54}"/>
    <hyperlink ref="H2220" r:id="rId1532" xr:uid="{00197092-FC0A-4C79-888D-CBC9C4A6EA96}"/>
    <hyperlink ref="H1875" r:id="rId1533" xr:uid="{03CE6ADB-FFE9-4383-9883-A59DACDED265}"/>
    <hyperlink ref="H1473" r:id="rId1534" xr:uid="{56FC3A8C-C52A-4B59-8A65-4EC0A499B3B8}"/>
    <hyperlink ref="H2270" r:id="rId1535" xr:uid="{69982BE7-D5D1-4957-AC4D-113BCD00A594}"/>
    <hyperlink ref="H1623" r:id="rId1536" xr:uid="{AF84A16B-99B0-46D5-8400-B4143C0BB087}"/>
    <hyperlink ref="H2162" r:id="rId1537" xr:uid="{6BFD9A2C-F584-43FE-9317-1B77DB599C53}"/>
    <hyperlink ref="H356" r:id="rId1538" xr:uid="{1E513C9C-47DE-4CC6-920E-B603899CD37E}"/>
    <hyperlink ref="H2194" r:id="rId1539" xr:uid="{69DB161A-6D7D-4EFC-BA54-83B8231AF83B}"/>
    <hyperlink ref="H2195" r:id="rId1540" xr:uid="{128F2859-659C-4475-A2A7-592F3760DF91}"/>
    <hyperlink ref="H357" r:id="rId1541" xr:uid="{3B738DD6-D6BD-447B-83E7-6321E1416357}"/>
    <hyperlink ref="H2196" r:id="rId1542" xr:uid="{4384E4F7-332A-4558-903A-3E656BA37399}"/>
    <hyperlink ref="H2179" r:id="rId1543" xr:uid="{7925E4A8-960A-4E4C-A2DA-E59820F70CD7}"/>
    <hyperlink ref="H2225" r:id="rId1544" xr:uid="{DA1D1465-2B1A-472E-B2D5-FC11D37E1139}"/>
    <hyperlink ref="H2025" r:id="rId1545" xr:uid="{5D1079DD-2C05-44D8-9CDC-4B3588C3D69F}"/>
    <hyperlink ref="H2524" r:id="rId1546" xr:uid="{9C6B0CA6-D120-4687-8554-716347C318B9}"/>
    <hyperlink ref="H2525" r:id="rId1547" xr:uid="{6E1939A2-2017-4456-97EB-AD21E1F402EC}"/>
    <hyperlink ref="H2514" r:id="rId1548" xr:uid="{9B38A17C-9DFA-40E5-8387-7A671AA8A4FB}"/>
    <hyperlink ref="H445" r:id="rId1549" xr:uid="{9382D172-5500-41C7-9B26-1BBCD86646B8}"/>
    <hyperlink ref="H54" r:id="rId1550" xr:uid="{063099C3-AECE-4DF3-818D-FA568802776F}"/>
    <hyperlink ref="H2145" r:id="rId1551" xr:uid="{E532D68A-0A3A-4C3B-AE2D-870B5D9BA63F}"/>
    <hyperlink ref="H1140" r:id="rId1552" xr:uid="{CF065691-5210-4929-8FA2-C2AFE24D8035}"/>
    <hyperlink ref="H738" r:id="rId1553" xr:uid="{C9B5A21A-27DE-4FA0-8EBA-4429A3CC3EA0}"/>
    <hyperlink ref="H1876" r:id="rId1554" xr:uid="{72B2B638-18F3-44F0-9A49-2D8AD904070B}"/>
    <hyperlink ref="H1979" r:id="rId1555" xr:uid="{DDC17F2D-9205-4A4F-8634-96661BDC140D}"/>
    <hyperlink ref="H1980" r:id="rId1556" xr:uid="{BB54219E-3163-427C-A780-09D9273CBF94}"/>
    <hyperlink ref="H894" r:id="rId1557" xr:uid="{5BE1F6B4-CF17-4DC9-843F-80D6563BFAFD}"/>
    <hyperlink ref="H1877" r:id="rId1558" xr:uid="{B811AB63-4542-4F57-9680-D65F822B2C9D}"/>
    <hyperlink ref="H2102" r:id="rId1559" xr:uid="{7182D4F1-4882-4307-8527-C9640DE16E1C}"/>
    <hyperlink ref="H245" r:id="rId1560" xr:uid="{CEA85274-0946-4D45-A0A8-0594401E29D7}"/>
    <hyperlink ref="H1409" r:id="rId1561" xr:uid="{930AD993-25C0-4A79-B678-60D0DC87B56E}"/>
    <hyperlink ref="H246" r:id="rId1562" xr:uid="{B3A84207-69D8-48EB-BAA0-AF950546588F}"/>
    <hyperlink ref="H1308" r:id="rId1563" xr:uid="{64A8B165-6CDA-4AB2-B8DA-6B61E69FC419}"/>
    <hyperlink ref="H1141" r:id="rId1564" xr:uid="{39F0956F-8845-4E1A-829D-F533459FEA20}"/>
    <hyperlink ref="H33" r:id="rId1565" xr:uid="{A96DBC2D-478D-4657-B513-F7BA58AF7F0E}"/>
    <hyperlink ref="H1878" r:id="rId1566" xr:uid="{B7D09B25-CE0A-4E79-BC37-7E3D074A39BA}"/>
    <hyperlink ref="H2429" r:id="rId1567" xr:uid="{DF3A367F-1243-4645-B635-9F9BBAB7E440}"/>
    <hyperlink ref="H2103" r:id="rId1568" xr:uid="{B93336CD-EB91-4CE5-82D0-7E60BD4ADF04}"/>
    <hyperlink ref="H417" r:id="rId1569" xr:uid="{1AD18692-E1A9-4CB5-998C-167F3871D938}"/>
    <hyperlink ref="H247" r:id="rId1570" xr:uid="{10ED770D-E4A2-4B67-B858-8DDC5FCBCE9B}"/>
    <hyperlink ref="H557" r:id="rId1571" xr:uid="{B4F89CB6-9BCF-4DC3-BFFF-5537C1D75C49}"/>
    <hyperlink ref="H987" r:id="rId1572" xr:uid="{95F308B6-ADB3-44E8-89BC-6EFB7F4ACB33}"/>
    <hyperlink ref="H1142" r:id="rId1573" xr:uid="{B68CDD17-491A-47BB-801E-A823295A2511}"/>
    <hyperlink ref="H2430" r:id="rId1574" xr:uid="{E09DC2E1-8804-491F-B884-6549C1B7DEF6}"/>
    <hyperlink ref="H1309" r:id="rId1575" xr:uid="{CC36F5AE-2C42-4384-827B-009CBA4E7673}"/>
    <hyperlink ref="H947" r:id="rId1576" xr:uid="{A3E036CC-2207-4FC3-9FE5-9017AF0D23A4}"/>
    <hyperlink ref="H811" r:id="rId1577" xr:uid="{3F8240E2-8B05-4CAC-9804-97A25BF50D34}"/>
    <hyperlink ref="H248" r:id="rId1578" xr:uid="{A0751D49-8569-4D05-94F4-71DD429F7FC0}"/>
    <hyperlink ref="H739" r:id="rId1579" xr:uid="{9722A1AA-FD77-4633-9DE0-6C342E74C345}"/>
    <hyperlink ref="H34" r:id="rId1580" xr:uid="{316E4D95-2518-40A9-8255-1875FAD6A88F}"/>
    <hyperlink ref="H1580" r:id="rId1581" xr:uid="{D8FD3DB1-049C-4760-B675-D821C5D91EB5}"/>
    <hyperlink ref="H1879" r:id="rId1582" xr:uid="{47D54F87-AB67-44DB-885B-731891E6AB60}"/>
    <hyperlink ref="H740" r:id="rId1583" xr:uid="{7CFE9172-0DB8-4BBE-9D4A-041E8E26A8F2}"/>
    <hyperlink ref="H838" r:id="rId1584" xr:uid="{193694F7-6F17-417B-93D5-DB327F9EB9F2}"/>
    <hyperlink ref="H2011" r:id="rId1585" xr:uid="{2306AEE3-2215-4FEE-8A3E-613051FA16D2}"/>
    <hyperlink ref="H2515" r:id="rId1586" xr:uid="{8DCC8DED-120E-48CF-BA2A-EC8F826D12DE}"/>
    <hyperlink ref="H760" r:id="rId1587" xr:uid="{8E8CA69E-85FD-4336-AD18-3837DF15058A}"/>
    <hyperlink ref="H907" r:id="rId1588" xr:uid="{2466CC35-411C-4CB0-866E-35F128AD713C}"/>
    <hyperlink ref="H249" r:id="rId1589" xr:uid="{54C45666-B073-4228-8DD8-6D53A1F96762}"/>
    <hyperlink ref="H917" r:id="rId1590" xr:uid="{1BE6E940-DDF5-45E7-A83E-8647E81E8E00}"/>
    <hyperlink ref="H2233" r:id="rId1591" xr:uid="{D273ED92-8DCC-4070-82AE-23920FE8EE06}"/>
    <hyperlink ref="H916" r:id="rId1592" xr:uid="{C3614C37-8D14-4C67-BBF8-442F389106D8}"/>
    <hyperlink ref="H1624" r:id="rId1593" xr:uid="{F784F7A2-365C-4B18-AF00-AF0F8B44C376}"/>
    <hyperlink ref="H1981" r:id="rId1594" xr:uid="{693F658F-EABF-4C9E-ABF8-108345317223}"/>
    <hyperlink ref="H1638" r:id="rId1595" xr:uid="{08B5A9AE-21A2-41D5-87C9-E9CC771B59CC}"/>
    <hyperlink ref="H895" r:id="rId1596" xr:uid="{532FC99D-81A0-469A-A9C3-8C601D78661B}"/>
    <hyperlink ref="H2243" r:id="rId1597" xr:uid="{CFBD724A-1687-402A-933A-4109963B1A87}"/>
    <hyperlink ref="H2255" r:id="rId1598" xr:uid="{69F39F72-2C4A-4FEF-B9E5-24DF794D3C2E}"/>
    <hyperlink ref="H2213" r:id="rId1599" xr:uid="{091044CB-534C-465C-BE5B-E2DBB99A18BF}"/>
    <hyperlink ref="H2268" r:id="rId1600" xr:uid="{4BDE6BCB-7523-4649-BC0C-AAB0160A8EEA}"/>
    <hyperlink ref="H633" r:id="rId1601" xr:uid="{6E54F608-11B7-49CD-9A2E-0EDA5AC24993}"/>
    <hyperlink ref="H1474" r:id="rId1602" xr:uid="{3FCD894E-BACE-4DA9-8DB7-4616E1D210AD}"/>
    <hyperlink ref="H1695" r:id="rId1603" xr:uid="{E9D29DA6-4ECF-4417-998C-43EA7622CEBD}"/>
    <hyperlink ref="H558" r:id="rId1604" xr:uid="{DA2AFD64-B610-45C8-B8A1-471EF855B0C5}"/>
    <hyperlink ref="H1539" r:id="rId1605" xr:uid="{6E4A42E5-62B2-42F6-8CF7-650BF0123BDC}"/>
    <hyperlink ref="H988" r:id="rId1606" xr:uid="{92C18629-541E-4CFB-A999-9321680F0ED6}"/>
    <hyperlink ref="H1696" r:id="rId1607" xr:uid="{C4221C6F-23BB-4889-8246-F671C8791EFC}"/>
    <hyperlink ref="H250" r:id="rId1608" xr:uid="{BD8775FD-7E51-4E23-AFB1-0D1C500FEDB1}"/>
    <hyperlink ref="H559" r:id="rId1609" xr:uid="{83EB09FC-F917-4F02-9516-849A7BE34A56}"/>
    <hyperlink ref="H1310" r:id="rId1610" xr:uid="{62D16869-49D1-453E-BC7A-C025C767C441}"/>
    <hyperlink ref="H1475" r:id="rId1611" xr:uid="{73679907-4A52-4BD5-8ACE-74CE6E4837CD}"/>
    <hyperlink ref="H251" r:id="rId1612" xr:uid="{6DD8E268-AE39-4480-8863-5146D6EE501D}"/>
    <hyperlink ref="H1880" r:id="rId1613" xr:uid="{E22C1B93-98C2-43C1-86D0-9D541707A845}"/>
    <hyperlink ref="H1143" r:id="rId1614" xr:uid="{3F049618-3EB6-46E8-9399-C41A3CC52CBF}"/>
    <hyperlink ref="H2431" r:id="rId1615" xr:uid="{4F5A2E45-4498-4872-85F7-3C526D6D3752}"/>
    <hyperlink ref="H1881" r:id="rId1616" xr:uid="{68E0A3AE-7C22-4E98-9F2C-0D1AB844295F}"/>
    <hyperlink ref="H252" r:id="rId1617" xr:uid="{2BD9D1E2-F83D-4367-9489-6EC19051E018}"/>
    <hyperlink ref="H253" r:id="rId1618" xr:uid="{7C228A88-855C-4622-AB52-4A69DEE58294}"/>
    <hyperlink ref="H35" r:id="rId1619" xr:uid="{70A924FE-0F43-43CC-B54C-0C9902F42850}"/>
    <hyperlink ref="H1540" r:id="rId1620" xr:uid="{F4EA1179-C7B4-4D67-A82F-498875D949E1}"/>
    <hyperlink ref="H684" r:id="rId1621" xr:uid="{2E8636EB-6B98-4518-B4FB-D1DC9409ED05}"/>
    <hyperlink ref="H2104" r:id="rId1622" xr:uid="{68278673-6D68-4003-9A8D-071282697471}"/>
    <hyperlink ref="H2432" r:id="rId1623" xr:uid="{4BCA24D4-2952-4438-876E-323EC9BB178A}"/>
    <hyperlink ref="H1476" r:id="rId1624" xr:uid="{2F3E423C-0431-42C2-AF25-7F00C5C0667C}"/>
    <hyperlink ref="H1311" r:id="rId1625" xr:uid="{A2E8BE85-A888-4378-AD1D-E4D7812E499D}"/>
    <hyperlink ref="H1375" r:id="rId1626" xr:uid="{E6AE602A-FBEF-44DC-952A-BC0DE02E086E}"/>
    <hyperlink ref="H782" r:id="rId1627" xr:uid="{DECF2908-43BB-4145-B981-7F9179534895}"/>
    <hyperlink ref="H896" r:id="rId1628" xr:uid="{BCC78C66-911A-4E37-B76B-CD4919A9C1BF}"/>
    <hyperlink ref="H254" r:id="rId1629" xr:uid="{39AD6E79-9BBA-46EF-ACDA-B894BF5E565D}"/>
    <hyperlink ref="H2433" r:id="rId1630" xr:uid="{D34FF371-F0FA-4006-BE75-F01066F40487}"/>
    <hyperlink ref="H560" r:id="rId1631" xr:uid="{4075357A-81C9-4D40-8C00-9C3B53069AA5}"/>
    <hyperlink ref="H1882" r:id="rId1632" xr:uid="{3FA2E546-1D4C-4877-92F8-5F8271A740D0}"/>
    <hyperlink ref="H1144" r:id="rId1633" xr:uid="{A88D8609-CE71-4969-8D06-C79CFE9DBB3D}"/>
    <hyperlink ref="H2434" r:id="rId1634" xr:uid="{B763AF92-4201-41D0-A759-53B4627993B7}"/>
    <hyperlink ref="H255" r:id="rId1635" xr:uid="{D1EB2760-B7DE-485B-8DC9-957556353C3B}"/>
    <hyperlink ref="H1883" r:id="rId1636" xr:uid="{8F5B3AC3-0339-4A47-990D-B14F7527A48E}"/>
    <hyperlink ref="H933" r:id="rId1637" xr:uid="{7D15F9D1-8A22-4728-888A-60D56D159944}"/>
    <hyperlink ref="H812" r:id="rId1638" xr:uid="{3213C085-FA5C-4AA3-8F9A-1EFFAB337CDC}"/>
    <hyperlink ref="H2435" r:id="rId1639" xr:uid="{9608380F-2981-4F68-AF38-9BE60653E8A2}"/>
    <hyperlink ref="H1581" r:id="rId1640" xr:uid="{C58D835E-440E-436E-B034-44D4E9018E62}"/>
    <hyperlink ref="H1884" r:id="rId1641" xr:uid="{2A0C3636-B8E7-443D-B4CF-1642C22F1329}"/>
    <hyperlink ref="H1145" r:id="rId1642" xr:uid="{57966C3C-4F63-479A-BA21-DB528C92C8E0}"/>
    <hyperlink ref="H2436" r:id="rId1643" xr:uid="{B19BD902-BFB0-4C1B-B2FF-9FFD5E6ED6D3}"/>
    <hyperlink ref="H256" r:id="rId1644" xr:uid="{807D7020-5310-4CED-BFD2-E7262F30713A}"/>
    <hyperlink ref="H1885" r:id="rId1645" xr:uid="{F22872F8-821A-4824-B4C8-102957966635}"/>
    <hyperlink ref="H989" r:id="rId1646" xr:uid="{E8CF87B9-7C78-4939-9F0D-75F7D1A79915}"/>
    <hyperlink ref="H813" r:id="rId1647" xr:uid="{A20756E5-DAF2-4ECC-9D9B-4392F291B1EB}"/>
    <hyperlink ref="H948" r:id="rId1648" xr:uid="{4C54066E-19A9-4AB3-9C4B-80F5C2319B86}"/>
    <hyperlink ref="H634" r:id="rId1649" xr:uid="{B4910912-B6CE-4261-97AC-97A402AE8167}"/>
    <hyperlink ref="H1312" r:id="rId1650" xr:uid="{06D76B15-5626-4F0D-BE31-45D5D1433251}"/>
    <hyperlink ref="H257" r:id="rId1651" xr:uid="{587738EF-A58A-4340-AFC2-34DC89B61DBC}"/>
    <hyperlink ref="H1582" r:id="rId1652" xr:uid="{044C68CA-AB3C-493A-8523-899F14368445}"/>
    <hyperlink ref="H36" r:id="rId1653" xr:uid="{ADB53C03-98BE-4ED5-9A23-4AB69AF0E3EC}"/>
    <hyperlink ref="H2221" r:id="rId1654" xr:uid="{A14C0BD2-4D41-41C3-98A9-B0C06E2B9FD9}"/>
    <hyperlink ref="H1477" r:id="rId1655" xr:uid="{0391A8E2-4B41-4421-AFA1-EF18E54B16BF}"/>
    <hyperlink ref="H561" r:id="rId1656" xr:uid="{9D33BDAB-3E41-44B0-B88A-91137BAE186F}"/>
    <hyperlink ref="H1146" r:id="rId1657" xr:uid="{EFE9DD00-3784-4E5F-B962-70893A0365F7}"/>
    <hyperlink ref="H2437" r:id="rId1658" xr:uid="{5F04F578-47EF-4009-B3B9-AAE166ED2509}"/>
    <hyperlink ref="H1697" r:id="rId1659" xr:uid="{6D82EB21-AF8F-4B15-BB83-356D78784718}"/>
    <hyperlink ref="H1886" r:id="rId1660" xr:uid="{29F0D117-5B9E-4471-8439-D53ED265F00D}"/>
    <hyperlink ref="H2136" r:id="rId1661" xr:uid="{E57C4578-7A82-484C-BD94-45C1C855F289}"/>
    <hyperlink ref="H1625" r:id="rId1662" xr:uid="{78E5738B-1587-4CB3-99DB-F8EAB006061F}"/>
    <hyperlink ref="H783" r:id="rId1663" xr:uid="{994ACE49-4793-4401-B773-221DE87C3D6C}"/>
    <hyperlink ref="H1410" r:id="rId1664" xr:uid="{1258CDB4-71DE-4287-9E8F-B750D004D955}"/>
    <hyperlink ref="H562" r:id="rId1665" xr:uid="{999122F2-F878-4BA8-8C20-36AEC156EEC5}"/>
    <hyperlink ref="H1583" r:id="rId1666" xr:uid="{6BFD6062-B242-4085-9322-655C5863DED9}"/>
    <hyperlink ref="H2438" r:id="rId1667" xr:uid="{F8BED700-0CB8-4D54-97BC-628E0BA77B1D}"/>
    <hyperlink ref="H37" r:id="rId1668" xr:uid="{A7155719-539A-44D6-9FA9-50B5D9060168}"/>
    <hyperlink ref="H2105" r:id="rId1669" xr:uid="{70C5E3DB-058B-42BC-8712-D7682845B7DE}"/>
    <hyperlink ref="H814" r:id="rId1670" xr:uid="{BA8A9E15-9C21-44C4-B332-C11E564B0774}"/>
    <hyperlink ref="H1313" r:id="rId1671" xr:uid="{F2ED6154-0B10-4C6E-A348-B2BB5C74D073}"/>
    <hyperlink ref="H258" r:id="rId1672" xr:uid="{C1B57251-4193-437D-B1DC-309EEF00DA1D}"/>
    <hyperlink ref="H1887" r:id="rId1673" xr:uid="{038E9D91-79FC-447E-8BC9-F08EAD567643}"/>
    <hyperlink ref="H1698" r:id="rId1674" xr:uid="{BA900880-149F-4079-B05C-B3C12BE5557C}"/>
    <hyperlink ref="H990" r:id="rId1675" xr:uid="{3C0D0D3F-8D7B-4D27-89D8-EF47A96C6AF5}"/>
    <hyperlink ref="H563" r:id="rId1676" xr:uid="{86477A14-A64D-453A-A985-92E8DDB02E53}"/>
    <hyperlink ref="H1147" r:id="rId1677" xr:uid="{AEF92EA2-7767-4E44-B21B-6673E982243E}"/>
    <hyperlink ref="H2439" r:id="rId1678" xr:uid="{FC4CB716-3160-4972-B748-AA999DA4DF3C}"/>
    <hyperlink ref="H353" r:id="rId1679" xr:uid="{1011D506-E3B8-4857-B4B8-1347ED2E2F66}"/>
    <hyperlink ref="H564" r:id="rId1680" xr:uid="{6A99C5C3-0E8F-439D-9A30-BCA7B35C5A9E}"/>
    <hyperlink ref="H259" r:id="rId1681" xr:uid="{1C852FE2-1892-4944-B667-0F78C42551DA}"/>
    <hyperlink ref="H897" r:id="rId1682" xr:uid="{594B8A38-BE05-4803-B12D-E0168A6EC8AF}"/>
    <hyperlink ref="H1148" r:id="rId1683" xr:uid="{403DC728-9C91-4860-9FBA-7D0467D2B6E4}"/>
    <hyperlink ref="H1982" r:id="rId1684" xr:uid="{E6929B47-CA53-4EAD-BDC4-17A6C1E693B1}"/>
    <hyperlink ref="H2440" r:id="rId1685" xr:uid="{C8C69F91-5C97-4B66-ADF9-77ED949B0846}"/>
    <hyperlink ref="H784" r:id="rId1686" xr:uid="{4A7958DA-C0C4-4F97-935D-9199F5888554}"/>
    <hyperlink ref="H741" r:id="rId1687" xr:uid="{BD34BA98-8652-426B-9C9D-C02A2EF54D86}"/>
    <hyperlink ref="H565" r:id="rId1688" xr:uid="{11D481FA-1D40-4621-A088-FAF407F31ED5}"/>
    <hyperlink ref="H1314" r:id="rId1689" xr:uid="{06A86172-32E6-4F6A-A6B8-ED1420697CB4}"/>
    <hyperlink ref="H839" r:id="rId1690" xr:uid="{D9A15AAE-8016-41F2-9399-09E588983522}"/>
    <hyperlink ref="H260" r:id="rId1691" xr:uid="{225A5F4D-D15F-458A-A038-2FCFF4DE73FF}"/>
    <hyperlink ref="H1149" r:id="rId1692" xr:uid="{24A68159-F7A2-4FDA-AB24-FE15542B0D7B}"/>
    <hyperlink ref="H2441" r:id="rId1693" xr:uid="{225A9174-6F3A-4959-8015-1D36FBE175D1}"/>
    <hyperlink ref="H1315" r:id="rId1694" xr:uid="{13493567-5608-4297-8FF5-B02BD08FDD39}"/>
    <hyperlink ref="H261" r:id="rId1695" xr:uid="{B953D767-921A-44F2-8AA7-AEA8799284BE}"/>
    <hyperlink ref="H1888" r:id="rId1696" xr:uid="{CC693761-3719-466B-83DE-C80FC144ECF6}"/>
    <hyperlink ref="H354" r:id="rId1697" xr:uid="{72D22FCE-50E6-4F73-AD45-56A4374D5E9D}"/>
    <hyperlink ref="H1316" r:id="rId1698" xr:uid="{E03A6F51-1415-42C0-A1C1-FC4D3A22F9C9}"/>
    <hyperlink ref="H262" r:id="rId1699" xr:uid="{DDC513A9-836C-4CC3-AE7F-D0CD2BE9004D}"/>
    <hyperlink ref="H1889" r:id="rId1700" xr:uid="{A0242BD2-4F7F-4B48-9520-E1CC6E0E2B15}"/>
    <hyperlink ref="H1541" r:id="rId1701" xr:uid="{E2FA7376-1CEA-457E-A558-D1AD70ED78EF}"/>
    <hyperlink ref="H2442" r:id="rId1702" xr:uid="{8C6405AA-5583-4D2B-A2DD-7C257CCA039B}"/>
    <hyperlink ref="H566" r:id="rId1703" xr:uid="{3D5274F9-C44B-4CB0-9D34-50C29F13AADD}"/>
    <hyperlink ref="H1150" r:id="rId1704" xr:uid="{EEB03711-C480-4722-BE57-16F44907F384}"/>
    <hyperlink ref="H2443" r:id="rId1705" xr:uid="{0AC6D66E-1B37-4CAA-87FE-F3084B9B629E}"/>
    <hyperlink ref="H1317" r:id="rId1706" xr:uid="{2E69241D-0C52-413D-81CC-1587EAB13934}"/>
    <hyperlink ref="H635" r:id="rId1707" xr:uid="{CC7800D3-A1C2-4D5D-A857-E9E2AE4F3DC5}"/>
    <hyperlink ref="H785" r:id="rId1708" xr:uid="{B3DB96EB-06A7-4F8F-932B-646F7A541130}"/>
    <hyperlink ref="H1626" r:id="rId1709" xr:uid="{83962714-D90E-4724-99AC-94EF5CC7FD42}"/>
    <hyperlink ref="H898" r:id="rId1710" xr:uid="{58894D15-F797-4A9A-978B-657B2B78ED15}"/>
    <hyperlink ref="H1699" r:id="rId1711" xr:uid="{770B74B5-92D0-4DCD-B881-627E4183386A}"/>
    <hyperlink ref="H2012" r:id="rId1712" xr:uid="{1EE7E07D-9555-47F2-B49A-A8A08E3164A3}"/>
    <hyperlink ref="H263" r:id="rId1713" xr:uid="{70CA83A8-D16C-4B0F-9632-1DC1C6ACB8A2}"/>
    <hyperlink ref="H991" r:id="rId1714" xr:uid="{73A4BE08-A243-4665-82B8-30BC7815D5BB}"/>
    <hyperlink ref="H1983" r:id="rId1715" xr:uid="{A1C90881-5946-4142-B70D-AAEE9C240F3D}"/>
    <hyperlink ref="H1890" r:id="rId1716" xr:uid="{FD93D6F4-B613-4B1F-B389-40698772A7F1}"/>
    <hyperlink ref="H2106" r:id="rId1717" xr:uid="{5BA6EDDB-1B6C-44C5-90D6-99F7009539A6}"/>
    <hyperlink ref="H418" r:id="rId1718" xr:uid="{FA296597-8373-4A28-9D52-8C1D59E355F8}"/>
    <hyperlink ref="H685" r:id="rId1719" xr:uid="{2D9A663F-AADF-4EC6-B019-723F4648E53C}"/>
    <hyperlink ref="H66" r:id="rId1720" xr:uid="{B70B08C2-3A7A-4B4A-8613-4D632DF2C36B}"/>
    <hyperlink ref="H934" r:id="rId1721" xr:uid="{8A4AAD8C-C87C-4CE1-81FC-C6E01F6B0068}"/>
    <hyperlink ref="H2137" r:id="rId1722" xr:uid="{780E22EE-0249-4A89-94C8-A99411CC42A7}"/>
    <hyperlink ref="H1542" r:id="rId1723" xr:uid="{B6B824BE-ABD5-4BC5-95E2-83F52C57A766}"/>
    <hyperlink ref="H1543" r:id="rId1724" xr:uid="{F28C556E-55EC-43DB-AEB4-95B9C6296D84}"/>
    <hyperlink ref="H1478" r:id="rId1725" xr:uid="{7CD07E47-D182-45D9-9EE7-88154EAE90A7}"/>
    <hyperlink ref="H815" r:id="rId1726" xr:uid="{996EA449-A211-4ED5-9C5B-CD9DCA894634}"/>
    <hyperlink ref="H816" r:id="rId1727" xr:uid="{6C81324C-1D65-43BE-A5D5-016482942CC3}"/>
    <hyperlink ref="H1411" r:id="rId1728" xr:uid="{FA69893B-9DEE-405C-A288-0C444B1ED36C}"/>
    <hyperlink ref="H861" r:id="rId1729" xr:uid="{506C8A12-C7CF-4727-B518-87B94578CA3D}"/>
    <hyperlink ref="H2180" r:id="rId1730" xr:uid="{A293F58E-F980-45AC-B219-5C6471D83CF5}"/>
    <hyperlink ref="H1479" r:id="rId1731" xr:uid="{C0E56E31-A01D-44FD-AAF7-77F0961EA8DC}"/>
    <hyperlink ref="H2181" r:id="rId1732" xr:uid="{E412F0FC-8878-4CE1-8B65-2479D6CE4822}"/>
    <hyperlink ref="H2182" r:id="rId1733" xr:uid="{5293B07E-7FF0-446E-8669-07019838787D}"/>
    <hyperlink ref="H2183" r:id="rId1734" xr:uid="{C65755F9-5735-415C-8724-762EDA611B81}"/>
    <hyperlink ref="H1480" r:id="rId1735" xr:uid="{8EE29901-D0BA-44B9-B180-9CC62CD03073}"/>
    <hyperlink ref="H2526" r:id="rId1736" xr:uid="{718FB203-398F-4EF7-A3EB-DE06A7814C2F}"/>
    <hyperlink ref="H2184" r:id="rId1737" xr:uid="{473CC712-74AF-4265-BB2C-E3B316AAC7A0}"/>
    <hyperlink ref="H759" r:id="rId1738" xr:uid="{694D7D50-F61F-478B-8D94-1312F85428F5}"/>
    <hyperlink ref="H358" r:id="rId1739" xr:uid="{C117FD67-E018-42D0-B984-624B1EA67766}"/>
    <hyperlink ref="H366" r:id="rId1740" xr:uid="{FC71995B-E24B-4EDB-9283-E1EB796A086E}"/>
    <hyperlink ref="H2163" r:id="rId1741" xr:uid="{C49711E9-E309-4DF5-8917-91AC158F0131}"/>
    <hyperlink ref="H2026" r:id="rId1742" xr:uid="{B6915565-97FF-420A-B834-C213C5B27445}"/>
    <hyperlink ref="H2185" r:id="rId1743" xr:uid="{C0FCC3D1-E0EC-4EC5-98D9-5AAA80CDA9BA}"/>
    <hyperlink ref="H364" r:id="rId1744" xr:uid="{79599B75-3DEE-4937-8113-2CF67A364848}"/>
    <hyperlink ref="H1639" r:id="rId1745" xr:uid="{376B27E9-409E-4427-9DCA-1218C3B8BDD9}"/>
    <hyperlink ref="H847" r:id="rId1746" xr:uid="{086DC992-9EDC-4F31-8035-68BB4D5C8E0F}"/>
    <hyperlink ref="H1734" r:id="rId1747" xr:uid="{911CBB0D-BA0C-426C-A805-E65D67AA98B1}"/>
    <hyperlink ref="H2516" r:id="rId1748" xr:uid="{6EAF3E3A-561F-4259-BF8C-BDA99F23BCE7}"/>
    <hyperlink ref="H2146" r:id="rId1749" xr:uid="{97E3DF2A-ED3A-4C08-8A27-2376DB6053DB}"/>
    <hyperlink ref="H2222" r:id="rId1750" xr:uid="{1A8C2606-9445-4E35-A8BE-D8B54159021D}"/>
    <hyperlink ref="H55" r:id="rId1751" xr:uid="{AB8DB1A8-6F88-4885-824A-E7FEE9B33001}"/>
    <hyperlink ref="H2197" r:id="rId1752" xr:uid="{DCC62301-85DD-4E2D-8AE0-183D965BC17B}"/>
    <hyperlink ref="H2198" r:id="rId1753" xr:uid="{A6E7128E-CEC9-496A-B009-215702A2AF69}"/>
    <hyperlink ref="H2265" r:id="rId1754" xr:uid="{012A09E9-BC3F-466A-9280-C4B540820DEA}"/>
    <hyperlink ref="H1560" r:id="rId1755" xr:uid="{CE145ECC-349F-4A1D-8E37-4EA8DDB33A56}"/>
    <hyperlink ref="H1727" r:id="rId1756" xr:uid="{FFF73D67-5E7F-46A5-BF91-CF1BF672E458}"/>
    <hyperlink ref="H359" r:id="rId1757" xr:uid="{2781BC7C-E168-4CF8-86C0-17A513FF5B29}"/>
    <hyperlink ref="H446" r:id="rId1758" xr:uid="{31FC5EBB-1C8A-4A91-A08F-6002E142779B}"/>
    <hyperlink ref="H866" r:id="rId1759" xr:uid="{ABE6E8D8-35A9-4043-A176-7C5C512F391C}"/>
    <hyperlink ref="H869" r:id="rId1760" xr:uid="{8F31D052-F21C-4704-8CDA-B0C9FC9AA456}"/>
    <hyperlink ref="H2201" r:id="rId1761" xr:uid="{B49FA27B-E72A-43FF-BED2-53DB19B42A0E}"/>
    <hyperlink ref="H2527" r:id="rId1762" xr:uid="{A10282C9-B431-4AA6-9FD5-B75AE925F5F4}"/>
    <hyperlink ref="H2271" r:id="rId1763" xr:uid="{D4C195C1-E796-44C0-B1EF-1791FC03C635}"/>
    <hyperlink ref="H38" r:id="rId1764" xr:uid="{994210DC-8BCA-4748-9F20-72998631C3A1}"/>
    <hyperlink ref="H2214" r:id="rId1765" xr:uid="{E115CC63-C519-4376-B28B-4F3C035CA84C}"/>
    <hyperlink ref="H2164" r:id="rId1766" xr:uid="{7B7BDF21-81C6-4021-8CE2-87187EB3CB73}"/>
    <hyperlink ref="H1151" r:id="rId1767" xr:uid="{BADF5652-0A8A-4F41-BCED-46640D8ADD0B}"/>
    <hyperlink ref="H2444" r:id="rId1768" xr:uid="{0F032F2D-36C8-4798-BDBE-248F64865D3B}"/>
    <hyperlink ref="H1584" r:id="rId1769" xr:uid="{8C353417-E4B4-4CFB-8EE8-F98AF7EAC1CA}"/>
    <hyperlink ref="H264" r:id="rId1770" xr:uid="{58D87857-706B-407A-B6AE-4CDA86E4F14B}"/>
    <hyperlink ref="H1891" r:id="rId1771" xr:uid="{353CB582-D189-4BE3-8961-A108A601ED9D}"/>
    <hyperlink ref="H69" r:id="rId1772" xr:uid="{A3AF8E82-534B-4FC6-A029-25EE67B51D7F}"/>
    <hyperlink ref="H2186" r:id="rId1773" xr:uid="{1D9C8917-2D25-4712-8552-80375EEDB67D}"/>
    <hyperlink ref="H567" r:id="rId1774" xr:uid="{1F8383F4-1DD5-4B16-A3F5-31C087A68F2B}"/>
    <hyperlink ref="H1152" r:id="rId1775" xr:uid="{B7FBCBF4-359B-431D-8104-F0644A1DEC76}"/>
    <hyperlink ref="H1318" r:id="rId1776" xr:uid="{5DB097C1-50FD-4B71-8D59-4E1A79C6D24F}"/>
    <hyperlink ref="H786" r:id="rId1777" xr:uid="{A2E05F8D-DEA8-4440-9B26-C18AB6FB763F}"/>
    <hyperlink ref="H39" r:id="rId1778" xr:uid="{483E63D2-D3F5-4ED6-8B2E-DE630955DE51}"/>
    <hyperlink ref="H1892" r:id="rId1779" xr:uid="{785A3F0C-2122-4DBE-B272-202870BF8A81}"/>
    <hyperlink ref="H1984" r:id="rId1780" xr:uid="{05947DBF-5D94-4096-A5A9-EC49F9CA2C3E}"/>
    <hyperlink ref="H265" r:id="rId1781" xr:uid="{E5E18120-F92C-4274-9B36-BF00E6F9CA8C}"/>
    <hyperlink ref="H799" r:id="rId1782" xr:uid="{323FB397-93AB-4FBD-8B96-9A139F805985}"/>
    <hyperlink ref="H949" r:id="rId1783" xr:uid="{20DB0E8A-F203-42AB-8C5D-71F94AE76F24}"/>
    <hyperlink ref="H1153" r:id="rId1784" xr:uid="{607B646F-FB2B-4F4F-BD6D-884D266A5453}"/>
    <hyperlink ref="H2445" r:id="rId1785" xr:uid="{F6E36774-AA87-48F9-A826-3E1EAD9D9C0E}"/>
    <hyperlink ref="H266" r:id="rId1786" xr:uid="{780C2983-4781-4BAB-B947-846915D8F9EA}"/>
    <hyperlink ref="H1319" r:id="rId1787" xr:uid="{975A1A45-D30F-48DB-9F5B-8D272E136D41}"/>
    <hyperlink ref="H1893" r:id="rId1788" xr:uid="{CEDF1EC3-67E5-4D00-A003-8FE7D701E0C8}"/>
    <hyperlink ref="H1544" r:id="rId1789" xr:uid="{DE9B33D1-11FC-4F9E-802D-AB872AB224FC}"/>
    <hyperlink ref="H742" r:id="rId1790" xr:uid="{AC4651EE-A872-4880-BA9E-F33918054CB5}"/>
    <hyperlink ref="H1154" r:id="rId1791" xr:uid="{D77EA8E5-2D2C-4066-AFA1-495B57510B52}"/>
    <hyperlink ref="H2446" r:id="rId1792" xr:uid="{B48D0297-E00A-4E23-9752-DB8D835A79DF}"/>
    <hyperlink ref="H267" r:id="rId1793" xr:uid="{37CADE67-8B35-4E5F-B20C-44CF70523BEE}"/>
    <hyperlink ref="H1894" r:id="rId1794" xr:uid="{482D5753-9EE6-43DD-965F-895955405646}"/>
    <hyperlink ref="H268" r:id="rId1795" xr:uid="{6BE29B22-A4C2-45D5-A683-ECB8478AE919}"/>
    <hyperlink ref="H2447" r:id="rId1796" xr:uid="{AF2168BB-9BBF-4EBE-A830-3428FD1EB329}"/>
    <hyperlink ref="H1155" r:id="rId1797" xr:uid="{8CA0DA73-D8CA-4EDA-994A-1C2996E110DB}"/>
    <hyperlink ref="H2448" r:id="rId1798" xr:uid="{513098DC-119A-4A4D-986B-FF5CC06F549D}"/>
    <hyperlink ref="H269" r:id="rId1799" xr:uid="{EA4D9488-DF37-45E2-AE47-8D57CAB8DFBB}"/>
    <hyperlink ref="H2256" r:id="rId1800" xr:uid="{03CBBA7C-4312-4602-A72B-955AAE1DF2A0}"/>
    <hyperlink ref="H686" r:id="rId1801" xr:uid="{88D6301D-1D78-4041-AD00-2F05F91F2A64}"/>
    <hyperlink ref="H568" r:id="rId1802" xr:uid="{0CBF1BD2-6176-4681-8616-D383A37E86C8}"/>
    <hyperlink ref="H2449" r:id="rId1803" xr:uid="{508AF520-821E-4FD8-A815-54C14C312F79}"/>
    <hyperlink ref="H270" r:id="rId1804" xr:uid="{31152645-11A5-48A0-B4D6-05D26118CE45}"/>
    <hyperlink ref="H1895" r:id="rId1805" xr:uid="{6FCD7702-D8D7-42D3-B70E-3AD94523F00B}"/>
    <hyperlink ref="H992" r:id="rId1806" xr:uid="{59EE32C5-CD7C-45D4-91EA-3B23052AF2B8}"/>
    <hyperlink ref="H2107" r:id="rId1807" xr:uid="{0A37F63D-28FE-4138-B794-FE56B8B90B9A}"/>
    <hyperlink ref="H687" r:id="rId1808" xr:uid="{BF24D485-7C69-4C1B-A925-D00CD964B37E}"/>
    <hyperlink ref="H1156" r:id="rId1809" xr:uid="{0A21D1AC-2FED-4CB7-8B66-424427B9DD3B}"/>
    <hyperlink ref="H2450" r:id="rId1810" xr:uid="{DF48B900-82CA-4E41-BE44-A6B96A1A6E70}"/>
    <hyperlink ref="H271" r:id="rId1811" xr:uid="{B6A4359A-D0E5-4503-B82F-ECE7379D6909}"/>
    <hyperlink ref="H1896" r:id="rId1812" xr:uid="{CD999AE7-33DB-4CFB-B488-BFDC9B4F56BF}"/>
    <hyperlink ref="H1320" r:id="rId1813" xr:uid="{6E73FC84-BD9A-4ABB-86A4-4647EBF99AD5}"/>
    <hyperlink ref="H1700" r:id="rId1814" xr:uid="{FFD3982D-588E-42E7-883D-DB25A41A3AE8}"/>
    <hyperlink ref="H438" r:id="rId1815" xr:uid="{E50B532D-2983-4196-A35C-F88444B36555}"/>
    <hyperlink ref="H1585" r:id="rId1816" xr:uid="{AB6D24A9-FD83-4CAC-B3E4-02E3BC72596F}"/>
    <hyperlink ref="H569" r:id="rId1817" xr:uid="{3669D737-6EFF-4A22-855B-C2A1D67618EA}"/>
    <hyperlink ref="H2451" r:id="rId1818" xr:uid="{97A8A38A-6D40-42E1-8675-8BBAE7CB5AFE}"/>
    <hyperlink ref="H1985" r:id="rId1819" xr:uid="{DBB7A4F1-C3DF-423A-B3A9-049C7694167C}"/>
    <hyperlink ref="H1545" r:id="rId1820" xr:uid="{C7BA9D3C-E294-4E8E-B1AC-C961BBE0A950}"/>
    <hyperlink ref="H743" r:id="rId1821" xr:uid="{422E0667-2CD9-4901-BD61-5D732D7F192C}"/>
    <hyperlink ref="H40" r:id="rId1822" xr:uid="{145DD292-9623-4B67-83FE-3F9E9E07CE11}"/>
    <hyperlink ref="H419" r:id="rId1823" xr:uid="{5E4720AF-A2B9-4A78-B3D3-BD2E060063C8}"/>
    <hyperlink ref="H2108" r:id="rId1824" xr:uid="{1A6E9444-7376-4164-A146-BCBE110DFD2E}"/>
    <hyperlink ref="H2024" r:id="rId1825" xr:uid="{40CDB36D-ABF0-4B6B-B6C7-A57B1AA8E708}"/>
    <hyperlink ref="H862" r:id="rId1826" xr:uid="{D3E2E734-22E7-4121-9826-AF5106BD9ACA}"/>
    <hyperlink ref="H2187" r:id="rId1827" xr:uid="{0469BAB3-C0B6-4A9B-B704-7F662FFD7208}"/>
    <hyperlink ref="H570" r:id="rId1828" xr:uid="{EDA76BE0-861C-4D41-89FE-7AC29FDE64F6}"/>
    <hyperlink ref="H2452" r:id="rId1829" xr:uid="{529B3746-7113-4922-9DF6-51D5A4E570A3}"/>
    <hyperlink ref="H272" r:id="rId1830" xr:uid="{1CFB8E53-005F-470D-87B7-196E11C6D456}"/>
    <hyperlink ref="H1321" r:id="rId1831" xr:uid="{DB55FF44-03C3-4E08-88DA-2ADC39EEAF66}"/>
    <hyperlink ref="H787" r:id="rId1832" xr:uid="{EBA7CC07-5E23-4210-B765-61EBAAD937B8}"/>
    <hyperlink ref="H636" r:id="rId1833" xr:uid="{00C75403-BC4A-4837-A111-F3008CE9F8EC}"/>
    <hyperlink ref="H800" r:id="rId1834" xr:uid="{E764BE03-6E53-45D4-B8CC-516D16CE4890}"/>
    <hyperlink ref="H439" r:id="rId1835" xr:uid="{11725BE9-82EA-4916-BCAB-4AC5EBBAB395}"/>
    <hyperlink ref="H58" r:id="rId1836" xr:uid="{F543E577-A526-4BD4-98D1-956B7AECD3F8}"/>
    <hyperlink ref="H273" r:id="rId1837" xr:uid="{3DD989E5-5808-4099-BCEB-641E63592E6B}"/>
    <hyperlink ref="H1010" r:id="rId1838" xr:uid="{10AA34E4-0D3C-432E-847B-4FB784AAD5B5}"/>
    <hyperlink ref="H41" r:id="rId1839" xr:uid="{0A2D4303-EE2A-47BE-9526-004110AAE5C7}"/>
    <hyperlink ref="H571" r:id="rId1840" xr:uid="{72304F7E-56A2-4B50-B828-2ADD581F004E}"/>
    <hyperlink ref="H1157" r:id="rId1841" xr:uid="{3753EA6E-441A-4C94-9369-526601092699}"/>
    <hyperlink ref="H2453" r:id="rId1842" xr:uid="{5CCFCCDB-2CF9-4AC7-B6FA-C22E231D1A57}"/>
    <hyperlink ref="H1897" r:id="rId1843" xr:uid="{B306238D-93BA-460F-ABF8-0E89814C0E6C}"/>
    <hyperlink ref="H688" r:id="rId1844" xr:uid="{4CB2D0DD-982A-4884-8561-DCCFF4D7E476}"/>
    <hyperlink ref="H42" r:id="rId1845" xr:uid="{D9B26B6A-C011-42A2-92BC-E5FCB286164B}"/>
    <hyperlink ref="H1986" r:id="rId1846" xr:uid="{22512909-193D-4D35-B656-DCB46D5CC312}"/>
    <hyperlink ref="H1898" r:id="rId1847" xr:uid="{6E234E22-79D8-4A25-81D2-76BEE4B33054}"/>
    <hyperlink ref="H1987" r:id="rId1848" xr:uid="{FBCA5500-0AF8-4BFA-A668-98864B55B2C0}"/>
    <hyperlink ref="H2109" r:id="rId1849" xr:uid="{35DA35E4-D5F6-4D03-84E0-1407A7F5A298}"/>
    <hyperlink ref="H1546" r:id="rId1850" xr:uid="{4D7A5C21-DDCC-4617-946E-CCFC2060983F}"/>
    <hyperlink ref="H1481" r:id="rId1851" xr:uid="{41AD3E7B-3274-42B1-BA26-B771024630BB}"/>
    <hyperlink ref="H1627" r:id="rId1852" xr:uid="{089F6BEB-C715-495E-8346-6A1A4C72AC1A}"/>
    <hyperlink ref="H1701" r:id="rId1853" xr:uid="{12A4B754-6E0D-48FA-BA80-137647B2BC55}"/>
    <hyperlink ref="H572" r:id="rId1854" xr:uid="{43F404AE-3E43-4B63-AD93-5CD056AE8594}"/>
    <hyperlink ref="H1158" r:id="rId1855" xr:uid="{8E6E6D51-5AF1-4B86-A503-FF919F6D87B2}"/>
    <hyperlink ref="H2454" r:id="rId1856" xr:uid="{6EE32973-9A86-4142-9D2D-8E70C71B5577}"/>
    <hyperlink ref="H1322" r:id="rId1857" xr:uid="{EBAB5925-EC81-4946-B302-FB9C07AC4ACD}"/>
    <hyperlink ref="H274" r:id="rId1858" xr:uid="{AB0C53B4-5F30-4D7F-8F48-89EDBF27FC2E}"/>
    <hyperlink ref="H993" r:id="rId1859" xr:uid="{1A77D047-15D4-455C-984A-FD4E60DAB539}"/>
    <hyperlink ref="H1899" r:id="rId1860" xr:uid="{8251CB44-3DD8-4F97-AEFF-DD2594ED6CC1}"/>
    <hyperlink ref="H2045" r:id="rId1861" xr:uid="{F137D8E6-CC8C-459F-8434-148086BD66ED}"/>
    <hyperlink ref="H2455" r:id="rId1862" xr:uid="{D04FFF10-8813-49D8-93E0-9ED15AA65710}"/>
    <hyperlink ref="H1159" r:id="rId1863" xr:uid="{C86F1EB8-0144-4FCD-A9D4-1FD774023CDB}"/>
    <hyperlink ref="H573" r:id="rId1864" xr:uid="{71DD9E24-E8EC-48CC-B54E-03A4892BF575}"/>
    <hyperlink ref="H275" r:id="rId1865" xr:uid="{2BECDA63-CA3A-4C1E-902A-F8454682FE5E}"/>
    <hyperlink ref="H2110" r:id="rId1866" xr:uid="{8187945F-DE7F-4B2D-B28C-423E6B8EA250}"/>
    <hyperlink ref="H2138" r:id="rId1867" xr:uid="{85A702E5-C7AB-49B8-950F-B6A8A0031691}"/>
    <hyperlink ref="H1900" r:id="rId1868" xr:uid="{B1182DA4-DF9C-458C-A612-505244292F63}"/>
    <hyperlink ref="H2456" r:id="rId1869" xr:uid="{7A40A053-822B-4A17-A60E-85AE8A134E80}"/>
    <hyperlink ref="H1160" r:id="rId1870" xr:uid="{D492DD2E-9BF8-4256-951D-B53F4661EC44}"/>
    <hyperlink ref="H574" r:id="rId1871" xr:uid="{214D338F-65F8-4A89-B37A-095146773479}"/>
    <hyperlink ref="H1323" r:id="rId1872" xr:uid="{DFA1ECFD-D6AB-499E-BD31-FE3919D93363}"/>
    <hyperlink ref="H637" r:id="rId1873" xr:uid="{3D1F3AD2-6B8D-4E27-BEBA-98B6AEC705EB}"/>
    <hyperlink ref="H638" r:id="rId1874" xr:uid="{EF622856-742A-4447-9543-FA6FA8E7F4A7}"/>
    <hyperlink ref="H689" r:id="rId1875" xr:uid="{94A869F5-CC90-40CE-8AA0-AB1F3D50BCBB}"/>
    <hyperlink ref="H420" r:id="rId1876" xr:uid="{D8788D22-7A90-4B9E-A9AD-DD7A0AA58BC1}"/>
    <hyperlink ref="H1482" r:id="rId1877" xr:uid="{6FFF819C-EFCD-4EA9-A530-34B23C1DA3DA}"/>
    <hyperlink ref="H831" r:id="rId1878" xr:uid="{A8B649C3-E050-4649-A031-502A2AF5C1E1}"/>
    <hyperlink ref="H421" r:id="rId1879" xr:uid="{C9EBC0CA-CD29-41C2-B8B6-52AC9CB90400}"/>
    <hyperlink ref="H276" r:id="rId1880" xr:uid="{A5E688AB-E23E-4813-9A72-067BF8556239}"/>
    <hyperlink ref="H1412" r:id="rId1881" xr:uid="{E83707F3-9A23-448E-BBE4-1FA43AE91847}"/>
    <hyperlink ref="H43" r:id="rId1882" xr:uid="{A39FF2C6-BB2D-43B5-955D-5D7175EBC8F8}"/>
    <hyperlink ref="H994" r:id="rId1883" xr:uid="{8328A5BE-FF58-423E-BC9F-014C2822CC7A}"/>
    <hyperlink ref="H1901" r:id="rId1884" xr:uid="{EAFCA2F2-4F6C-48F9-9B76-7243E3A586A8}"/>
    <hyperlink ref="H2111" r:id="rId1885" xr:uid="{B344B571-668D-4695-81A4-20442DFC1634}"/>
    <hyperlink ref="H422" r:id="rId1886" xr:uid="{C588AC42-8214-4AF5-83DE-B8AC5D5B23A7}"/>
    <hyperlink ref="H690" r:id="rId1887" xr:uid="{0DC16871-025D-4BBC-A4DC-77F9C10B09FC}"/>
    <hyperlink ref="H1324" r:id="rId1888" xr:uid="{24D14F90-DE21-4F66-B927-897DDD158E28}"/>
    <hyperlink ref="H872" r:id="rId1889" xr:uid="{BF179F42-C129-45F5-A5F1-1532917C038B}"/>
    <hyperlink ref="H575" r:id="rId1890" xr:uid="{250F7193-AD59-4A71-8EAC-8A645936C8ED}"/>
    <hyperlink ref="H1161" r:id="rId1891" xr:uid="{A4471D59-3231-4A94-A8FF-D4731A5728EE}"/>
    <hyperlink ref="H1586" r:id="rId1892" xr:uid="{2F3114B6-C965-4BE4-9F24-F615BEC74280}"/>
    <hyperlink ref="H2457" r:id="rId1893" xr:uid="{2EA426CF-8BC1-4835-ABB6-DB9BDB4EDAE6}"/>
    <hyperlink ref="H935" r:id="rId1894" xr:uid="{6252AA10-8354-4C41-8FA4-2F96C868F6B4}"/>
    <hyperlink ref="H277" r:id="rId1895" xr:uid="{AF606999-4EB2-47DE-9D8C-F81638F52AC7}"/>
    <hyperlink ref="H1988" r:id="rId1896" xr:uid="{49F24535-62ED-44FB-9931-F0D479545310}"/>
    <hyperlink ref="H2458" r:id="rId1897" xr:uid="{D45838CE-B3F4-4D07-986B-07D11FA2532F}"/>
    <hyperlink ref="H576" r:id="rId1898" xr:uid="{6B76166D-E3D9-4BEE-83E9-85577975B3ED}"/>
    <hyperlink ref="H1325" r:id="rId1899" xr:uid="{A7395CD1-F05E-4E7B-86F6-FC03FC11C79C}"/>
    <hyperlink ref="H1587" r:id="rId1900" xr:uid="{8C9E33D0-E8C5-4C0E-9813-3EA2D47720DF}"/>
    <hyperlink ref="H2459" r:id="rId1901" xr:uid="{421E5A15-8FA5-4A63-94A1-08BA8CF91B7A}"/>
    <hyperlink ref="H1032" r:id="rId1902" xr:uid="{7AE9A6B2-2735-44DC-9DEB-B89E30F0F8CE}"/>
    <hyperlink ref="H1162" r:id="rId1903" xr:uid="{AFC418E8-7EB0-49A7-81F4-F4A844C7927A}"/>
    <hyperlink ref="H1628" r:id="rId1904" xr:uid="{459875C1-2E5E-417A-8F79-98C4D1233890}"/>
    <hyperlink ref="H1326" r:id="rId1905" xr:uid="{16233426-CC6A-4741-8F7E-FB3665AC51E0}"/>
    <hyperlink ref="H278" r:id="rId1906" xr:uid="{93CB32FC-6E12-4453-B882-78404438A2EA}"/>
    <hyperlink ref="H1413" r:id="rId1907" xr:uid="{23956117-9921-4F83-84DF-D52739976457}"/>
    <hyperlink ref="H1327" r:id="rId1908" xr:uid="{911C5A83-2782-4451-9D67-AC39B1E6585F}"/>
    <hyperlink ref="H1902" r:id="rId1909" xr:uid="{59971C61-0FD2-4631-BCE2-15492974EC62}"/>
    <hyperlink ref="H279" r:id="rId1910" xr:uid="{8ACD8430-4FF9-4C4F-96A7-06DF0E3B4C23}"/>
    <hyperlink ref="H1163" r:id="rId1911" xr:uid="{590B0B37-FF83-4F04-814E-49479FA9C3DC}"/>
    <hyperlink ref="H1328" r:id="rId1912" xr:uid="{D608BCF3-8A99-47F4-A305-7CE6527C5ABD}"/>
    <hyperlink ref="H691" r:id="rId1913" xr:uid="{D5ACEA95-BD81-4DCC-8AB1-6B488B34D92D}"/>
    <hyperlink ref="H2112" r:id="rId1914" xr:uid="{B8F5A9F5-7343-4401-A200-BD221AE7B6F4}"/>
    <hyperlink ref="H2460" r:id="rId1915" xr:uid="{A7ACE0B4-F4E7-4DC9-BB25-B95596D76E44}"/>
    <hyperlink ref="H1702" r:id="rId1916" xr:uid="{68EAECEF-7EED-4A37-BAAA-88835692A5A4}"/>
    <hyperlink ref="H1414" r:id="rId1917" xr:uid="{31686771-2FAB-4B6D-A79F-2A3B9CE99473}"/>
    <hyperlink ref="H651" r:id="rId1918" xr:uid="{91819912-F310-40CA-8CC8-FB3C0473A510}"/>
    <hyperlink ref="H840" r:id="rId1919" xr:uid="{E59256CF-746E-45D4-A629-319E627C025E}"/>
    <hyperlink ref="H577" r:id="rId1920" xr:uid="{69BC721C-8880-4B7E-A878-C492FE16CD0E}"/>
    <hyperlink ref="H1735" r:id="rId1921" xr:uid="{D367255E-CFBF-4015-A858-9CECDA1CF8E1}"/>
    <hyperlink ref="H744" r:id="rId1922" xr:uid="{BFE326AB-9C47-4B18-BEBE-CCE2DBB89A58}"/>
    <hyperlink ref="H578" r:id="rId1923" xr:uid="{08700B71-21C5-4D3A-B400-A937A8EC8817}"/>
    <hyperlink ref="H280" r:id="rId1924" xr:uid="{BDA31137-D276-407C-B034-BD21D1D4625A}"/>
    <hyperlink ref="H579" r:id="rId1925" xr:uid="{DD762289-D921-43A1-B114-638E2CDECD01}"/>
    <hyperlink ref="H281" r:id="rId1926" xr:uid="{01D45A15-BBDA-4C93-95B7-0FD1F3002334}"/>
    <hyperlink ref="H1415" r:id="rId1927" xr:uid="{52307164-43E9-4E19-A1F2-DA72B068BB58}"/>
    <hyperlink ref="H2113" r:id="rId1928" xr:uid="{99F2A394-CC51-4A19-8FAA-883088563A89}"/>
    <hyperlink ref="H2204" r:id="rId1929" xr:uid="{7A0BA51B-BBA6-4018-8532-8FF97D108BAA}"/>
    <hyperlink ref="H2226" r:id="rId1930" xr:uid="{8839FA22-E3A8-4C0C-85BF-32C0C90001FF}"/>
    <hyperlink ref="H794" r:id="rId1931" xr:uid="{08C5C76C-FBC8-4506-9311-1C7172C7A3A8}"/>
    <hyperlink ref="H1329" r:id="rId1932" xr:uid="{3E2F4783-CDC3-4F30-BF1C-21D2B5E5CA8B}"/>
    <hyperlink ref="H2188" r:id="rId1933" xr:uid="{18D13898-9087-43E0-B1E5-CFF87BB299B7}"/>
    <hyperlink ref="H282" r:id="rId1934" xr:uid="{2D45D55E-3255-43FE-87E4-E638300293E1}"/>
    <hyperlink ref="H1989" r:id="rId1935" xr:uid="{300E7E4E-F197-4DFE-8C04-98DD8084A763}"/>
    <hyperlink ref="H995" r:id="rId1936" xr:uid="{D32FA929-4240-434E-909F-CA2C59A0965E}"/>
    <hyperlink ref="H440" r:id="rId1937" xr:uid="{2BB639C8-8CC6-4843-9903-8EA39184D031}"/>
    <hyperlink ref="H1416" r:id="rId1938" xr:uid="{8D957217-6581-45E3-8E15-92386BF14BDB}"/>
    <hyperlink ref="H4" r:id="rId1939" xr:uid="{FA45A54C-B7FE-404B-A8B6-C76BECE99E13}"/>
    <hyperlink ref="H2517" r:id="rId1940" xr:uid="{BB890A3C-DB98-4C73-B74C-48D1ED753E8B}"/>
    <hyperlink ref="H817" r:id="rId1941" xr:uid="{F5594E6E-EA5E-4C4F-B330-EEEC45057408}"/>
    <hyperlink ref="H692" r:id="rId1942" xr:uid="{12DFF1D3-A145-44FF-B97E-0AB7D26048D7}"/>
    <hyperlink ref="H283" r:id="rId1943" xr:uid="{CAE009A3-B749-43C2-9529-67B9F5FA6E81}"/>
    <hyperlink ref="H1903" r:id="rId1944" xr:uid="{3D0BCA8E-E60D-4EA9-8CF5-82551AF5586E}"/>
    <hyperlink ref="H1164" r:id="rId1945" xr:uid="{0C6B39DA-AF54-4F95-8A56-CB27B97043A5}"/>
    <hyperlink ref="H1703" r:id="rId1946" xr:uid="{34D9D0F1-5630-42B5-8900-D45251BDBAA4}"/>
    <hyperlink ref="H2114" r:id="rId1947" xr:uid="{895DE185-1485-46A1-A762-A5DF98CA3885}"/>
    <hyperlink ref="H284" r:id="rId1948" xr:uid="{C82A1192-F644-48EE-93DF-C0E9256CCCE0}"/>
    <hyperlink ref="H1165" r:id="rId1949" xr:uid="{06AE89CF-1C57-4650-9F82-92FC489E4B1A}"/>
    <hyperlink ref="H1904" r:id="rId1950" xr:uid="{A6B1B3C3-E8FC-41A4-B11E-659DAB584D8C}"/>
    <hyperlink ref="H1166" r:id="rId1951" xr:uid="{30C1F086-6094-4208-B515-859E4C47A06E}"/>
    <hyperlink ref="H1033" r:id="rId1952" xr:uid="{830E0CC0-D0BD-4949-A75A-7CC2CE732B7C}"/>
    <hyperlink ref="H5" r:id="rId1953" xr:uid="{4E45C011-34FE-43AB-85FD-BBCAAF751723}"/>
    <hyperlink ref="H1721" r:id="rId1954" xr:uid="{E85DC7F9-D4E1-4652-9588-BD8E3F8F8D61}"/>
    <hyperlink ref="H2139" r:id="rId1955" xr:uid="{2662BDFE-B696-4509-8717-9641037A833C}"/>
    <hyperlink ref="H2160" r:id="rId1956" xr:uid="{3DFF9969-62ED-4D8F-8155-808BEC1E25D5}"/>
    <hyperlink ref="H2159" r:id="rId1957" xr:uid="{D415838D-813A-4391-A4BA-C7A2CDDD1E2C}"/>
    <hyperlink ref="H1905" r:id="rId1958" xr:uid="{154E967D-FE6F-4D03-894A-A6FA40F838BC}"/>
    <hyperlink ref="H1547" r:id="rId1959" xr:uid="{7F194921-931E-42A3-90A8-6F4C12B20070}"/>
    <hyperlink ref="H580" r:id="rId1960" xr:uid="{3A294A2D-780E-4DD5-AE50-CA42FD946116}"/>
    <hyperlink ref="H1167" r:id="rId1961" xr:uid="{251FD477-9E19-4424-83FA-D262057B1548}"/>
    <hyperlink ref="H2461" r:id="rId1962" xr:uid="{215FA18F-0537-4A7B-BFBC-2B5181780791}"/>
    <hyperlink ref="H1330" r:id="rId1963" xr:uid="{79FBBDDB-98A7-4F31-ABB4-B71B4E557263}"/>
    <hyperlink ref="H285" r:id="rId1964" xr:uid="{FFAD6AE3-DF34-4CD2-9517-CCCE7AE64B8F}"/>
    <hyperlink ref="H423" r:id="rId1965" xr:uid="{556A9430-C344-45E8-82B3-403AEA3036E2}"/>
    <hyperlink ref="H2189" r:id="rId1966" xr:uid="{B61AFA09-94C2-4117-8B20-24B3CD92CB0D}"/>
    <hyperlink ref="H286" r:id="rId1967" xr:uid="{D80A5986-0806-4B92-A4A6-FF4ED0A79ADC}"/>
    <hyperlink ref="H2244" r:id="rId1968" xr:uid="{A852DC07-349D-4464-BC01-679E58F9096E}"/>
    <hyperlink ref="H2462" r:id="rId1969" xr:uid="{BE94485B-92AE-42B3-A92D-B27A41C0A5B8}"/>
    <hyperlink ref="H2115" r:id="rId1970" xr:uid="{16B75107-5F1F-46DC-BFB7-74ECF7506F0D}"/>
    <hyperlink ref="H2463" r:id="rId1971" xr:uid="{F2CD18CE-538A-4989-9969-1D2D679EA1EF}"/>
    <hyperlink ref="H1483" r:id="rId1972" xr:uid="{BB4B7EA5-3BA7-4A51-99C4-F460691A5885}"/>
    <hyperlink ref="H1565" r:id="rId1973" xr:uid="{7C3E034A-99AA-45FD-ADE4-8FBE6FCEA647}"/>
    <hyperlink ref="H2234" r:id="rId1974" xr:uid="{4E9C4CB6-FF46-4D3C-9D6D-EFAF944FBB82}"/>
    <hyperlink ref="H287" r:id="rId1975" xr:uid="{0F852652-05C1-46C9-917F-DCDCA686E6FF}"/>
    <hyperlink ref="H1168" r:id="rId1976" xr:uid="{B4D439E5-7ADB-4CDB-A498-AE86693C5EAE}"/>
    <hyperlink ref="H1906" r:id="rId1977" xr:uid="{7FE0B183-B00D-4E50-B2C8-8F5C2BD7AC77}"/>
    <hyperlink ref="H2464" r:id="rId1978" xr:uid="{ACC0A090-BCC4-4176-BAB1-1AA453A450A1}"/>
    <hyperlink ref="H1331" r:id="rId1979" xr:uid="{792D0FD1-015A-4976-A9C4-9FFF7C630711}"/>
    <hyperlink ref="H2465" r:id="rId1980" xr:uid="{B02B2905-3556-4C91-8B66-F117A670C704}"/>
    <hyperlink ref="H581" r:id="rId1981" xr:uid="{058A8782-735A-4510-8236-A822674DCCFA}"/>
    <hyperlink ref="H288" r:id="rId1982" xr:uid="{B3C501E2-B741-4EEB-B7CF-8002E396183F}"/>
    <hyperlink ref="H1907" r:id="rId1983" xr:uid="{290D07D2-6B9A-4BE5-915F-1387C2E130E5}"/>
    <hyperlink ref="H2518" r:id="rId1984" xr:uid="{7947C0CA-2E77-4950-88A3-4CFE8298C116}"/>
    <hyperlink ref="H2013" r:id="rId1985" xr:uid="{217BD631-2ABC-4483-8F78-CDA55CE465A4}"/>
    <hyperlink ref="H1417" r:id="rId1986" xr:uid="{6A8B1F09-80D9-4C5F-955D-1BFCC5964BF0}"/>
    <hyperlink ref="H1722" r:id="rId1987" xr:uid="{CC1087D5-9F2A-4AAE-9647-06B2938EA33C}"/>
    <hyperlink ref="H1908" r:id="rId1988" xr:uid="{2797DEEC-2E67-4D39-9EA2-DA9767722A0A}"/>
    <hyperlink ref="H2046" r:id="rId1989" xr:uid="{A9E2183B-ACF3-4E36-B8AE-AA3C8E8789BD}"/>
    <hyperlink ref="H801" r:id="rId1990" xr:uid="{95F74166-29BC-4809-A6B7-FDF1807BDB2B}"/>
    <hyperlink ref="H289" r:id="rId1991" xr:uid="{2917775D-BE96-4889-94DA-DC296B65A1C8}"/>
    <hyperlink ref="H1909" r:id="rId1992" xr:uid="{0F45C04C-B45B-40CA-BCF3-239FC4EEDAA9}"/>
    <hyperlink ref="H1169" r:id="rId1993" xr:uid="{4DB5CBEA-60EA-47F3-811B-35FF536346F8}"/>
    <hyperlink ref="H870" r:id="rId1994" xr:uid="{6C6C2C67-3CF4-47C3-B662-A0995B18911A}"/>
    <hyperlink ref="H2466" r:id="rId1995" xr:uid="{7FFC4EA2-AAC7-48A0-9578-ADC24B797C89}"/>
    <hyperlink ref="H70" r:id="rId1996" xr:uid="{A8B0E5C5-E480-4F86-9B58-1E112119D905}"/>
    <hyperlink ref="H2116" r:id="rId1997" xr:uid="{F619C47A-9729-4D4B-8485-C9FA653CB401}"/>
    <hyperlink ref="H1548" r:id="rId1998" xr:uid="{ECFECA69-50A8-44A7-A483-FBBE9B320EF1}"/>
    <hyperlink ref="H1170" r:id="rId1999" xr:uid="{9FC05A21-D105-4A2D-8BD0-F8EA192A26A5}"/>
    <hyperlink ref="H996" r:id="rId2000" xr:uid="{153178FF-7B8C-442C-8DC0-E0F3B73A1F2D}"/>
    <hyperlink ref="H582" r:id="rId2001" xr:uid="{D3659C32-3B32-4D06-AEAC-099CAEDA603D}"/>
    <hyperlink ref="H2467" r:id="rId2002" xr:uid="{408AE750-F527-4CE7-B8DE-0A2066EAE716}"/>
    <hyperlink ref="H950" r:id="rId2003" xr:uid="{3923ED69-5742-49A2-9714-9F7BE978F9CA}"/>
    <hyperlink ref="H1704" r:id="rId2004" xr:uid="{437BC110-4427-40AF-A330-4B623A4B5178}"/>
    <hyperlink ref="H1990" r:id="rId2005" xr:uid="{5AB5BB06-745D-42FC-9389-78FD9D1AB1A3}"/>
    <hyperlink ref="H290" r:id="rId2006" xr:uid="{32EA5295-BCED-4CB9-B6E2-68A3AEE1AAB6}"/>
    <hyperlink ref="H1549" r:id="rId2007" xr:uid="{DC5E7748-F84A-4A0E-91A1-17A5D1C6BC60}"/>
    <hyperlink ref="H44" r:id="rId2008" xr:uid="{EA56F019-DA2F-4D05-B4FB-1C1CE4313216}"/>
    <hyperlink ref="H1332" r:id="rId2009" xr:uid="{0A5B3B76-9AE9-4875-A1F6-218BBC952174}"/>
    <hyperlink ref="H745" r:id="rId2010" xr:uid="{8B65CC70-3252-427C-B234-E5757B1A4545}"/>
    <hyperlink ref="H424" r:id="rId2011" xr:uid="{752D87A6-F21D-41DE-83AB-FD2D57A864EF}"/>
    <hyperlink ref="H2038" r:id="rId2012" xr:uid="{8FAF0A53-333F-4025-B55D-616E91F928A0}"/>
    <hyperlink ref="H1333" r:id="rId2013" xr:uid="{3B16901F-F26C-4D1A-8029-02A821A02CFE}"/>
    <hyperlink ref="H899" r:id="rId2014" xr:uid="{853E9597-CD9F-4DB9-B7C9-89F1009D17D9}"/>
    <hyperlink ref="H1376" r:id="rId2015" xr:uid="{90B23BE9-AFB7-4134-9252-5A487921EF29}"/>
    <hyperlink ref="H583" r:id="rId2016" xr:uid="{964DC2E2-39C7-439A-B7C0-479D32F7CC97}"/>
    <hyperlink ref="H1588" r:id="rId2017" xr:uid="{B24FF23E-9DAA-4B43-84A2-1082DE0FC759}"/>
    <hyperlink ref="H584" r:id="rId2018" xr:uid="{4C9A0D60-D562-4751-9B36-0DD6723725F3}"/>
    <hyperlink ref="H2468" r:id="rId2019" xr:uid="{F4FDCDD4-97B5-4C29-BEF2-5EFEAF609EB9}"/>
    <hyperlink ref="H2014" r:id="rId2020" xr:uid="{DCE115DE-1DBB-457F-842F-6E4E1ABE3E7B}"/>
    <hyperlink ref="H291" r:id="rId2021" xr:uid="{72065CE1-E7BA-4A63-BAC2-9C18ED689FE2}"/>
    <hyperlink ref="H585" r:id="rId2022" xr:uid="{880DFE7A-BE0A-46AF-ACDC-50423E5646E1}"/>
    <hyperlink ref="H1334" r:id="rId2023" xr:uid="{232909AF-F947-4313-B044-2ACFC85A9F6C}"/>
    <hyperlink ref="H2205" r:id="rId2024" xr:uid="{B7644488-2A09-4DAB-9D1E-CD1120891F79}"/>
    <hyperlink ref="H841" r:id="rId2025" xr:uid="{43A69D7A-6686-4CC7-8AB6-1D61532F1C24}"/>
    <hyperlink ref="H1705" r:id="rId2026" xr:uid="{7EC559BD-B87F-41B5-B5C0-5FD61552BE59}"/>
    <hyperlink ref="H1550" r:id="rId2027" xr:uid="{DF483D15-AADA-4B03-A355-16743BC7A516}"/>
    <hyperlink ref="H60" r:id="rId2028" xr:uid="{2CB3DAA8-4E7D-4422-9F4C-160C36EF7934}"/>
    <hyperlink ref="H746" r:id="rId2029" xr:uid="{1A327EB0-682F-43BB-B509-E17933805390}"/>
    <hyperlink ref="H1335" r:id="rId2030" xr:uid="{60647379-4BF4-4B6E-8C62-362DC18E62C9}"/>
    <hyperlink ref="H2117" r:id="rId2031" xr:uid="{D4400DCB-D272-4432-A2E3-7F3C3C12BDD6}"/>
    <hyperlink ref="H292" r:id="rId2032" xr:uid="{3093419A-2CA2-4167-87E8-A68455B854FD}"/>
    <hyperlink ref="H45" r:id="rId2033" xr:uid="{5AB83347-C38E-4BFE-B21D-498756908B71}"/>
    <hyperlink ref="H1910" r:id="rId2034" xr:uid="{6A6F53B5-4FEC-4FCF-922E-3861487EF539}"/>
    <hyperlink ref="H1991" r:id="rId2035" xr:uid="{D817A0BA-7CEB-42FA-AD8D-4AFE8D6D750E}"/>
    <hyperlink ref="H1418" r:id="rId2036" xr:uid="{443C5F63-CD6C-4DC5-8C79-264F6F412DFC}"/>
    <hyperlink ref="H2047" r:id="rId2037" xr:uid="{B6D13C6A-8B6C-4C80-B8DC-6AE35BB7B0B1}"/>
    <hyperlink ref="H1336" r:id="rId2038" xr:uid="{8E01B813-8EB8-4C1B-8D25-AD5D28ECA183}"/>
    <hyperlink ref="H293" r:id="rId2039" xr:uid="{D88F2CC7-A7B7-4150-845D-B29D0BA4B8BA}"/>
    <hyperlink ref="H2048" r:id="rId2040" xr:uid="{A8259033-7BC2-45D2-8757-928BB6BC4DAB}"/>
    <hyperlink ref="H2015" r:id="rId2041" xr:uid="{CEF82AB0-DEE1-4B60-8B09-2E1F8A1A0920}"/>
    <hyperlink ref="H294" r:id="rId2042" xr:uid="{7945DDDE-A148-4D5D-8FF4-C0B328611DE2}"/>
    <hyperlink ref="H1337" r:id="rId2043" xr:uid="{86D565CA-8650-43D0-8219-1555D2D4BD4F}"/>
    <hyperlink ref="H2260" r:id="rId2044" xr:uid="{A651544D-DC5E-47CB-AD3A-7BAFEDF48A93}"/>
    <hyperlink ref="H2147" r:id="rId2045" xr:uid="{F82E1684-0E41-4851-B721-00CCE04E213B}"/>
    <hyperlink ref="H1443" r:id="rId2046" xr:uid="{7CC2990B-1390-4A33-9AB0-73A323E791C4}"/>
    <hyperlink ref="H2016" r:id="rId2047" xr:uid="{5BB50DE5-75DE-4180-AC2F-A725B76DD8CD}"/>
    <hyperlink ref="H1484" r:id="rId2048" xr:uid="{818141A9-EEFB-481C-97C4-E06777AB57C4}"/>
    <hyperlink ref="H2469" r:id="rId2049" xr:uid="{06BF4C78-E326-48FF-AE5D-BA9EE9E2C86F}"/>
    <hyperlink ref="H2528" r:id="rId2050" xr:uid="{079C8E4E-4688-40BC-8AC7-C93082BEEA93}"/>
    <hyperlink ref="H1551" r:id="rId2051" xr:uid="{D99FE712-5654-49D9-82DA-3EF1D3FD46B3}"/>
    <hyperlink ref="H2155" r:id="rId2052" xr:uid="{18CCFEEE-3E2D-48F1-9910-B5DA0D4DCE48}"/>
    <hyperlink ref="H951" r:id="rId2053" xr:uid="{A8D2A4DC-41BC-44B2-8D59-308C75AD04DC}"/>
    <hyperlink ref="H747" r:id="rId2054" xr:uid="{CAA735A6-3CA4-42D3-97F9-FBA927D0C2C9}"/>
    <hyperlink ref="H1171" r:id="rId2055" xr:uid="{F8EE4374-EC46-4EB7-8EA6-0C4973C5D299}"/>
    <hyperlink ref="H2470" r:id="rId2056" xr:uid="{F8FAF72C-408D-4B4E-A5F3-F60238512B95}"/>
    <hyperlink ref="H1338" r:id="rId2057" xr:uid="{BB47AAC2-41CC-43E9-95C8-62DA2FDA8180}"/>
    <hyperlink ref="H2118" r:id="rId2058" xr:uid="{C2765891-40D9-41D3-BF40-5AC4AC6958CA}"/>
    <hyperlink ref="H1911" r:id="rId2059" xr:uid="{2A340C8C-375E-4A70-83BC-B51EE2912822}"/>
    <hyperlink ref="H2471" r:id="rId2060" xr:uid="{AED3C8B6-90C3-4449-BEA8-88E678BF6860}"/>
    <hyperlink ref="H295" r:id="rId2061" xr:uid="{BC8D4AA5-8E53-46C4-A797-A614BAC4432E}"/>
    <hyperlink ref="H997" r:id="rId2062" xr:uid="{C2A88CF3-59F6-48C3-8273-1C398F81AA60}"/>
    <hyperlink ref="H693" r:id="rId2063" xr:uid="{DF4EA522-4B57-44DD-9F7D-DFA7111E3618}"/>
    <hyperlink ref="H1912" r:id="rId2064" xr:uid="{793E6DE1-0955-4584-AD94-8604F911D73B}"/>
    <hyperlink ref="H46" r:id="rId2065" xr:uid="{7E49B253-2F2F-4402-8D67-EE1DD49F1F80}"/>
    <hyperlink ref="H1485" r:id="rId2066" xr:uid="{6E0BA950-B2A2-48AC-AB73-DB26508F8582}"/>
    <hyperlink ref="H2140" r:id="rId2067" xr:uid="{A93AC646-911E-4E72-9451-FDAFB10B6FA5}"/>
    <hyperlink ref="H2245" r:id="rId2068" xr:uid="{B8E0F35C-60F0-45F3-BE64-43CE04877957}"/>
    <hyperlink ref="H1419" r:id="rId2069" xr:uid="{D2D12541-CDDA-46BB-853A-796A1B9EBF8E}"/>
    <hyperlink ref="H2472" r:id="rId2070" xr:uid="{5375C25A-2D13-4F0D-8427-73FB41D1D95A}"/>
    <hyperlink ref="H586" r:id="rId2071" xr:uid="{79F73C5A-2099-4C8A-A183-7BD3A298154D}"/>
    <hyperlink ref="H441" r:id="rId2072" xr:uid="{30B65BC2-9BB8-4DA5-8587-8104F4EB284F}"/>
    <hyperlink ref="H296" r:id="rId2073" xr:uid="{511E7FB5-EE6E-4025-A79A-91D213B9A4EA}"/>
    <hyperlink ref="H59" r:id="rId2074" xr:uid="{61CA71EA-FA80-4D2C-893E-DEBCDB8364E1}"/>
    <hyperlink ref="H2246" r:id="rId2075" xr:uid="{70D47238-7A8C-40EE-9FBA-96B40689BFCF}"/>
    <hyperlink ref="H1913" r:id="rId2076" xr:uid="{DB96E0E5-E2EB-4BB1-9A3A-EDE1F3FB1A03}"/>
    <hyperlink ref="H1011" r:id="rId2077" xr:uid="{0F744527-6284-4B1A-A945-16B4C5762943}"/>
    <hyperlink ref="H297" r:id="rId2078" xr:uid="{1B1EE813-4FE0-4AAC-BC67-D6E2C796744B}"/>
    <hyperlink ref="H748" r:id="rId2079" xr:uid="{21BAA141-3BF4-4041-B449-A39D91CD5F88}"/>
    <hyperlink ref="H749" r:id="rId2080" xr:uid="{1CF19FF7-C738-4ED2-9EB5-9AA337849DD6}"/>
    <hyperlink ref="H587" r:id="rId2081" xr:uid="{A23E3260-8190-45F5-AC9D-9A24AE7D938D}"/>
    <hyperlink ref="H298" r:id="rId2082" xr:uid="{B3B95326-DF08-41F3-9E39-ED2D8FE2FCFC}"/>
    <hyperlink ref="H2473" r:id="rId2083" xr:uid="{4A771D54-E177-424A-BF63-4C831EF6F4EB}"/>
    <hyperlink ref="H639" r:id="rId2084" xr:uid="{DD897D89-D63A-46D3-ABDC-3F8C235E5DAE}"/>
    <hyperlink ref="H2148" r:id="rId2085" xr:uid="{BD9491C7-D3A2-430C-B2E5-C4B01B8F06A3}"/>
    <hyperlink ref="H1420" r:id="rId2086" xr:uid="{E3C23006-7DD0-40D4-BC08-7167F8D34016}"/>
    <hyperlink ref="H1914" r:id="rId2087" xr:uid="{6F0DDA78-DBDE-4976-B24E-8EBFE320F7E3}"/>
    <hyperlink ref="H2474" r:id="rId2088" xr:uid="{666E6854-A9B1-481F-B7EE-A9C92796213E}"/>
    <hyperlink ref="H425" r:id="rId2089" xr:uid="{9C9E879C-2409-44B9-A6B4-35B591391875}"/>
    <hyperlink ref="H1421" r:id="rId2090" xr:uid="{9D20F3BD-10C3-488C-9575-F1DFECFDD6D0}"/>
    <hyperlink ref="H857" r:id="rId2091" xr:uid="{6FE29733-AD1A-462F-BE5B-5CA8BECE38F2}"/>
    <hyperlink ref="H858" r:id="rId2092" xr:uid="{6E890B20-B824-491A-81DB-21D2F39F283C}"/>
    <hyperlink ref="H2193" r:id="rId2093" xr:uid="{375232E5-A77A-4025-8A38-A6FCC27092F1}"/>
    <hyperlink ref="H2475" r:id="rId2094" xr:uid="{DB872C43-2C6F-49BC-A04F-BDB369D208CA}"/>
    <hyperlink ref="H852" r:id="rId2095" xr:uid="{6806C6FE-981D-409D-82FD-3E278E20AB55}"/>
    <hyperlink ref="H1339" r:id="rId2096" xr:uid="{DAE92E91-F8F7-4129-8209-6B739C3E40BA}"/>
    <hyperlink ref="H952" r:id="rId2097" xr:uid="{DBA38082-4E47-4B9B-B32E-B330D1EEE695}"/>
    <hyperlink ref="H1706" r:id="rId2098" xr:uid="{DBF653A1-A2BA-4D2D-A500-EE2AF7E9B4C8}"/>
    <hyperlink ref="H863" r:id="rId2099" xr:uid="{6EB09749-23B7-42AB-AD1C-9DB0135920CB}"/>
    <hyperlink ref="H1172" r:id="rId2100" xr:uid="{15DB830C-ABE9-46FC-A7E6-76388E096C4B}"/>
    <hyperlink ref="H299" r:id="rId2101" xr:uid="{53E9B21A-DFE1-419D-A819-3E2C0DE0B530}"/>
    <hyperlink ref="H1915" r:id="rId2102" xr:uid="{12638CC3-9987-4188-9E60-2F7F1B4CE9D0}"/>
    <hyperlink ref="H2017" r:id="rId2103" xr:uid="{31091CDC-CFBB-4ACB-8648-7676F15F7C71}"/>
    <hyperlink ref="H588" r:id="rId2104" xr:uid="{86E9A4EE-8F7E-41CE-BD2E-44A6CAEB70C0}"/>
    <hyperlink ref="H2018" r:id="rId2105" xr:uid="{AAA375B7-9192-419E-B0C2-A130F9AFE19F}"/>
    <hyperlink ref="H1173" r:id="rId2106" xr:uid="{575DA081-DEA9-4FD1-9992-4DC4BC391AE9}"/>
    <hyperlink ref="H1340" r:id="rId2107" xr:uid="{08DBCF2C-1F03-4B1F-AFFD-8E9CD099EC33}"/>
    <hyperlink ref="H2476" r:id="rId2108" xr:uid="{16842FF7-1DCB-4A28-8AA6-CEA6DA3BE41B}"/>
    <hyperlink ref="H589" r:id="rId2109" xr:uid="{C5BDCBA5-A822-4B78-BF10-D07276CE21F6}"/>
    <hyperlink ref="H750" r:id="rId2110" xr:uid="{DC20C4ED-21C3-4F2D-9F69-AC3DF4DF06F8}"/>
    <hyperlink ref="H1640" r:id="rId2111" xr:uid="{CA4F4D8E-94A6-4F62-8CEA-B76764DAA64B}"/>
    <hyperlink ref="H1589" r:id="rId2112" xr:uid="{E58DE6A6-7834-4B23-AEEF-F29619869821}"/>
    <hyperlink ref="H2049" r:id="rId2113" xr:uid="{BC2BCC54-CA25-4892-A348-C7176446C411}"/>
    <hyperlink ref="H590" r:id="rId2114" xr:uid="{9FCB0388-9FDD-4F00-8850-2792D5CADD61}"/>
    <hyperlink ref="H2477" r:id="rId2115" xr:uid="{2382E531-6F7A-4ACD-8C33-BAE1FFC7EAB6}"/>
    <hyperlink ref="H1486" r:id="rId2116" xr:uid="{E61CE37F-213A-4B04-A6D4-67066B7BDF78}"/>
    <hyperlink ref="H591" r:id="rId2117" xr:uid="{D0AC5AAA-D93D-4AAB-9841-FEFE819F05A5}"/>
    <hyperlink ref="H2478" r:id="rId2118" xr:uid="{A18BCD0B-EFEF-4BE8-8215-3060794AB34E}"/>
    <hyperlink ref="H2119" r:id="rId2119" xr:uid="{B5EF3280-F520-4691-9522-487CA47C6119}"/>
    <hyperlink ref="H1552" r:id="rId2120" xr:uid="{14339B70-174F-4664-AA49-32B859833497}"/>
    <hyperlink ref="H694" r:id="rId2121" xr:uid="{2781EFEF-933F-4689-976E-C66BC8FF1E5E}"/>
    <hyperlink ref="H1916" r:id="rId2122" xr:uid="{C1F32927-7AEB-4C8B-8FDA-6C6B63B9A66D}"/>
    <hyperlink ref="H300" r:id="rId2123" xr:uid="{4BE5E164-641C-4F84-938C-4F4D13B9E1AF}"/>
    <hyperlink ref="H592" r:id="rId2124" xr:uid="{995A3B69-9639-47E7-B3A3-86DB755197AD}"/>
    <hyperlink ref="H2479" r:id="rId2125" xr:uid="{9E292F9B-B34C-42D0-AD67-2E9741FF63F0}"/>
    <hyperlink ref="H1707" r:id="rId2126" xr:uid="{D6B2EB8C-F36C-4FAA-B63A-6E7D40BFEFE8}"/>
    <hyperlink ref="H1341" r:id="rId2127" xr:uid="{75EA1E5B-9EAD-423A-B8E0-F37120C834F6}"/>
    <hyperlink ref="H301" r:id="rId2128" xr:uid="{AD512F13-436E-4A8F-8365-2525614F07C7}"/>
    <hyperlink ref="H1917" r:id="rId2129" xr:uid="{9C4894F6-BAE6-4F07-A2FC-6C6F7A69B7D9}"/>
    <hyperlink ref="H1342" r:id="rId2130" xr:uid="{2DAF7FEA-EA73-4475-8E9F-83870B6E44AE}"/>
    <hyperlink ref="H2480" r:id="rId2131" xr:uid="{5B47A4E7-8BC0-41A0-917A-EADB8220F5E9}"/>
    <hyperlink ref="H1174" r:id="rId2132" xr:uid="{01AEC0B6-73BC-4544-805C-6A2E9F81D000}"/>
    <hyperlink ref="H1590" r:id="rId2133" xr:uid="{4F5E6230-8084-41FF-8C7E-1BF886631503}"/>
    <hyperlink ref="H900" r:id="rId2134" xr:uid="{56050626-A01F-4582-A7B5-BFEAF14BC9BD}"/>
    <hyperlink ref="H640" r:id="rId2135" xr:uid="{3BE41E25-41B1-43A9-8070-14DF7B37A631}"/>
    <hyperlink ref="H302" r:id="rId2136" xr:uid="{E9FED8A5-A62F-4929-B16A-5979AB3213AE}"/>
    <hyperlink ref="H1175" r:id="rId2137" xr:uid="{CA13ED27-C28B-429A-8ED8-6A0F73DF8309}"/>
    <hyperlink ref="H1708" r:id="rId2138" xr:uid="{2DF4844A-D779-4525-AED5-49BDFD1FCA02}"/>
    <hyperlink ref="H2481" r:id="rId2139" xr:uid="{7DCE1EC5-F87D-44FF-8542-3B6174019A4A}"/>
    <hyperlink ref="H1629" r:id="rId2140" xr:uid="{FB180D84-EED2-4E4E-B506-B4F6052465F7}"/>
    <hyperlink ref="H593" r:id="rId2141" xr:uid="{3CB92CB8-FB72-4BA3-A0AB-43508C0B4008}"/>
    <hyperlink ref="H1343" r:id="rId2142" xr:uid="{B1C47504-608B-40C6-A8B3-B04DF914979E}"/>
    <hyperlink ref="H2019" r:id="rId2143" xr:uid="{128D79BC-A558-4144-B696-A3BB2DEC11E2}"/>
    <hyperlink ref="H818" r:id="rId2144" xr:uid="{43671A79-6AB2-4606-AABF-D5F8299D5747}"/>
    <hyperlink ref="H1422" r:id="rId2145" xr:uid="{735FB2A1-101C-4512-ACE5-59DD24C1506F}"/>
    <hyperlink ref="H2261" r:id="rId2146" xr:uid="{3A0392CC-903C-46A3-A62B-A2BCE1172280}"/>
    <hyperlink ref="H2206" r:id="rId2147" xr:uid="{BD994A2A-ECA5-49DA-9555-9BAE0B888842}"/>
    <hyperlink ref="H1630" r:id="rId2148" xr:uid="{78FF42F0-EBA2-4569-AF6F-4C22BAD6BF6E}"/>
    <hyperlink ref="H1992" r:id="rId2149" xr:uid="{416B02DF-99A9-4D9D-9141-5709C01BCE1D}"/>
    <hyperlink ref="H303" r:id="rId2150" xr:uid="{7D34E300-20FC-4738-9FEC-1DE5260CEBB4}"/>
    <hyperlink ref="H1553" r:id="rId2151" xr:uid="{5B3C0619-93A5-4D41-907B-98BEB88A29B1}"/>
    <hyperlink ref="H819" r:id="rId2152" xr:uid="{124E11D4-A088-49E8-9C6F-6CF06651EB70}"/>
    <hyperlink ref="H1487" r:id="rId2153" xr:uid="{4AADE24A-3D52-4206-997F-F7366651926B}"/>
    <hyperlink ref="H2141" r:id="rId2154" xr:uid="{8EB753F9-11CD-43AA-AA3C-811DC56D81C4}"/>
    <hyperlink ref="H1423" r:id="rId2155" xr:uid="{F9F8D93E-D6AE-4DB8-8443-F770D16E0B4A}"/>
    <hyperlink ref="H426" r:id="rId2156" xr:uid="{FAACD67D-ADB7-439C-87E1-ADDCC5FF8700}"/>
    <hyperlink ref="H2207" r:id="rId2157" xr:uid="{89918468-787B-49CE-9375-6C1DC24ABA30}"/>
    <hyperlink ref="H901" r:id="rId2158" xr:uid="{C6FACC07-9153-47E3-B045-36892C66CA9F}"/>
    <hyperlink ref="H802" r:id="rId2159" xr:uid="{03100ECE-FE34-48AD-A200-18FF957F990D}"/>
    <hyperlink ref="H304" r:id="rId2160" xr:uid="{581BAEE5-82D4-4CAC-9F67-8A754ECC91C4}"/>
    <hyperlink ref="H751" r:id="rId2161" xr:uid="{E0CBE6EA-E219-4B9D-8D75-95D74D4BDC70}"/>
    <hyperlink ref="H305" r:id="rId2162" xr:uid="{E24E2267-331B-42D4-8751-3B93B870888D}"/>
    <hyperlink ref="H594" r:id="rId2163" xr:uid="{7E8DEF99-307E-44A9-9248-243B8E66DD7B}"/>
    <hyperlink ref="H1918" r:id="rId2164" xr:uid="{A91F9171-E598-445C-B1E8-6E8A72DC8444}"/>
    <hyperlink ref="H695" r:id="rId2165" xr:uid="{3EE98201-5745-454E-8CA1-F71786185CFB}"/>
    <hyperlink ref="H908" r:id="rId2166" xr:uid="{32EED8A8-85A1-4D6D-A083-3D1A693C8B73}"/>
    <hyperlink ref="H909" r:id="rId2167" xr:uid="{25A584F4-8E63-4913-9153-19F1F3F23E04}"/>
    <hyperlink ref="H1729" r:id="rId2168" xr:uid="{C4EA4CC8-2010-4988-B884-9D161A8BE492}"/>
    <hyperlink ref="H644" r:id="rId2169" xr:uid="{430127E8-7E64-4DC1-89CE-ACB94A96E098}"/>
    <hyperlink ref="H1723" r:id="rId2170" xr:uid="{05A54DC7-7C9E-4C88-98F1-12E651A25AE2}"/>
    <hyperlink ref="H2029" r:id="rId2171" xr:uid="{4F28CD9A-A0EF-4631-9698-C57121C14D48}"/>
    <hyperlink ref="H2262" r:id="rId2172" xr:uid="{18503757-FB1A-437F-9F3E-B81734CE4C6C}"/>
    <hyperlink ref="H47" r:id="rId2173" xr:uid="{C698D893-E04F-4676-94A4-0FEEBA1C37FF}"/>
    <hyperlink ref="H306" r:id="rId2174" xr:uid="{5A524A66-8347-401A-BAD6-0D273F271228}"/>
    <hyperlink ref="H595" r:id="rId2175" xr:uid="{EAF5F5CA-D61F-49A0-9BB7-C1869FECA3F7}"/>
    <hyperlink ref="H936" r:id="rId2176" xr:uid="{6FA1B4D7-FD2F-4191-9926-9720417900D5}"/>
    <hyperlink ref="H1344" r:id="rId2177" xr:uid="{1F2C6A4E-EF14-4DB9-9DA7-BD2E51006411}"/>
    <hyperlink ref="H1993" r:id="rId2178" xr:uid="{0D3A170A-6714-4F1D-9103-47AC499B6B4A}"/>
    <hyperlink ref="H2482" r:id="rId2179" xr:uid="{FAE082DF-695B-4974-AE62-DBE3400A0968}"/>
    <hyperlink ref="H1034" r:id="rId2180" xr:uid="{7BE92CC7-82A0-4147-9A1A-4F1CCB999C03}"/>
    <hyperlink ref="H1554" r:id="rId2181" xr:uid="{9D52C251-3AF8-4EB8-A60C-E1B137980178}"/>
    <hyperlink ref="H1919" r:id="rId2182" xr:uid="{BFCC7C68-084F-48FA-A4ED-FB772321F5C1}"/>
    <hyperlink ref="H803" r:id="rId2183" xr:uid="{A8531BA0-315E-43AE-9605-A05BFA6E87DA}"/>
    <hyperlink ref="H427" r:id="rId2184" xr:uid="{C6AC702F-1FE8-4A64-B58C-23B3F473D814}"/>
    <hyperlink ref="H2156" r:id="rId2185" xr:uid="{585FBF34-73AD-4E89-8643-D1E8D684FE60}"/>
    <hyperlink ref="H832" r:id="rId2186" xr:uid="{32894FB2-5CB2-4391-A5C0-A59CC5A249D9}"/>
    <hyperlink ref="H2247" r:id="rId2187" xr:uid="{5C3F869B-68FD-4CCB-8C1D-942D6FFBA1A8}"/>
    <hyperlink ref="H998" r:id="rId2188" xr:uid="{B75F5BFD-7530-45CC-AA19-CFCE992AD40D}"/>
    <hyperlink ref="H953" r:id="rId2189" xr:uid="{E420C6A3-655A-4723-92AE-3AE142DA1BD5}"/>
    <hyperlink ref="H848" r:id="rId2190" xr:uid="{2DD9A027-6681-450A-9534-2BB0A459030D}"/>
    <hyperlink ref="H1012" r:id="rId2191" xr:uid="{0808467F-4685-4734-ADF7-4AB0374DD9A0}"/>
    <hyperlink ref="H428" r:id="rId2192" xr:uid="{56CF3689-ABE6-484C-AB70-436DB3E39475}"/>
    <hyperlink ref="H307" r:id="rId2193" xr:uid="{9EA809C4-8C29-4038-97A9-EFA3B647DD7E}"/>
    <hyperlink ref="H1709" r:id="rId2194" xr:uid="{CCF94DD2-8110-4BD9-8374-12FE0DE4A68B}"/>
    <hyperlink ref="H641" r:id="rId2195" xr:uid="{A5156731-8AD4-446F-ABD6-F9D6F1321F82}"/>
    <hyperlink ref="H1631" r:id="rId2196" xr:uid="{920063D8-570A-4587-8616-4C1E96A773E3}"/>
    <hyperlink ref="H1176" r:id="rId2197" xr:uid="{D6F2D530-FF08-43AB-9046-5B8DB49F0898}"/>
    <hyperlink ref="H2483" r:id="rId2198" xr:uid="{71B0D7E7-C448-44DA-96B5-B63EF9430554}"/>
    <hyperlink ref="H308" r:id="rId2199" xr:uid="{33DF8445-6CF7-4563-81B2-5D0BC72FF9BC}"/>
    <hyperlink ref="H1920" r:id="rId2200" xr:uid="{FE80B677-4BD2-429D-8412-236C2E47F428}"/>
    <hyperlink ref="H596" r:id="rId2201" xr:uid="{B93C2B48-2354-482C-B881-D968C9177969}"/>
    <hyperlink ref="H1424" r:id="rId2202" xr:uid="{C63AF387-8F4F-4502-8369-193416B3B14F}"/>
    <hyperlink ref="H2248" r:id="rId2203" xr:uid="{2055533A-59BC-4E8B-A2C2-65E14EF08FBC}"/>
    <hyperlink ref="H1921" r:id="rId2204" xr:uid="{79E340BB-DA9E-47FD-9F36-604DC093DE09}"/>
    <hyperlink ref="H2484" r:id="rId2205" xr:uid="{A9F7F3CA-C62A-4E6D-82CD-EA99C3851345}"/>
    <hyperlink ref="H597" r:id="rId2206" xr:uid="{44B91E3D-4441-4BA3-B143-B1AD72138AFA}"/>
    <hyperlink ref="H1177" r:id="rId2207" xr:uid="{8E44A56B-F222-4612-B380-A5840637C0EF}"/>
    <hyperlink ref="H2485" r:id="rId2208" xr:uid="{D02963D8-24CF-4339-B69B-37B072542EBF}"/>
    <hyperlink ref="H1345" r:id="rId2209" xr:uid="{41775576-397E-4F84-8E6D-4691A308F6E9}"/>
    <hyperlink ref="H309" r:id="rId2210" xr:uid="{A327AE40-0D69-4003-ABFC-356AB5FA59A9}"/>
    <hyperlink ref="H1922" r:id="rId2211" xr:uid="{F19F3878-C0CC-4747-AEDF-A022CEF952A5}"/>
    <hyperlink ref="H1994" r:id="rId2212" xr:uid="{97A475A9-9908-40CC-B91E-1289B587DD80}"/>
    <hyperlink ref="H2120" r:id="rId2213" xr:uid="{E9630F6F-DB72-4847-B052-FB79C2CC4E49}"/>
    <hyperlink ref="H1425" r:id="rId2214" xr:uid="{3FD42DAF-13BA-4E9C-826E-4FD8AD4BCB34}"/>
    <hyperlink ref="H1555" r:id="rId2215" xr:uid="{BD9C5D1B-0FAF-4DFF-AACD-19360482C89F}"/>
    <hyperlink ref="H1488" r:id="rId2216" xr:uid="{6EBC0785-6475-4EBB-B562-01A97273C22E}"/>
    <hyperlink ref="H937" r:id="rId2217" xr:uid="{ADA7FAFE-6DF1-457D-899A-1FEFA9FD13D5}"/>
    <hyperlink ref="H820" r:id="rId2218" xr:uid="{9124ADF0-4B28-43D3-8D83-95DC9537E7F1}"/>
    <hyperlink ref="H2223" r:id="rId2219" xr:uid="{83EDE655-23C0-4968-B778-65A7BF6E75E3}"/>
    <hyperlink ref="H752" r:id="rId2220" xr:uid="{80AB8A96-0288-467B-B139-08A5DAD53717}"/>
    <hyperlink ref="H2486" r:id="rId2221" xr:uid="{AE6179F6-C5F0-4723-9422-BF91FD606C57}"/>
    <hyperlink ref="H1178" r:id="rId2222" xr:uid="{0328C2D7-4F10-447E-A2D9-185766E771A1}"/>
    <hyperlink ref="H598" r:id="rId2223" xr:uid="{6F9ED704-8C1C-43A8-9094-0E2421C7F9E9}"/>
    <hyperlink ref="H1923" r:id="rId2224" xr:uid="{AC31E38B-B616-4B91-9EA7-F85B3CC7D9AA}"/>
    <hyperlink ref="H753" r:id="rId2225" xr:uid="{28229AE0-CFA1-4315-BA3D-37011803F848}"/>
    <hyperlink ref="H844" r:id="rId2226" xr:uid="{833683B3-E6FB-4A7B-A2FF-C8079109ED7C}"/>
    <hyperlink ref="H1924" r:id="rId2227" xr:uid="{AC1C59F5-0FF4-4E37-938B-1592AECD18B4}"/>
    <hyperlink ref="H310" r:id="rId2228" xr:uid="{ABA9E535-C73F-40D2-80E1-0875C57EC62A}"/>
    <hyperlink ref="H1179" r:id="rId2229" xr:uid="{528075A5-5FAF-4521-B7B6-869CF0670892}"/>
    <hyperlink ref="H311" r:id="rId2230" xr:uid="{284776D2-E698-4151-9A50-EBC8F6AB2A98}"/>
    <hyperlink ref="H1925" r:id="rId2231" xr:uid="{8F7A24F9-98FC-4BB0-A9C6-1E82F10DBC67}"/>
    <hyperlink ref="H312" r:id="rId2232" xr:uid="{52CBDA97-3EA8-4B18-81B4-5D4F5FAA32DB}"/>
    <hyperlink ref="H1926" r:id="rId2233" xr:uid="{DC77A465-5B6E-49BC-96C3-58734F6644D1}"/>
    <hyperlink ref="H429" r:id="rId2234" xr:uid="{775E2319-6B7A-4833-8567-1B92608A27E0}"/>
    <hyperlink ref="H1180" r:id="rId2235" xr:uid="{528AA8B8-66B2-4A4E-BFB0-5959D5E61180}"/>
    <hyperlink ref="H2487" r:id="rId2236" xr:uid="{9EF0FF9D-BD16-4584-89F4-52C64D433AFA}"/>
    <hyperlink ref="H442" r:id="rId2237" xr:uid="{EC3C2240-9DCA-4C97-8143-D3C2B491789B}"/>
    <hyperlink ref="H599" r:id="rId2238" xr:uid="{64470CB6-BC05-456A-8930-44F5B1680641}"/>
    <hyperlink ref="H1181" r:id="rId2239" xr:uid="{8A40E515-368F-48EF-B7E4-56433F9A764E}"/>
    <hyperlink ref="H2488" r:id="rId2240" xr:uid="{CCD371FB-2A5F-49DF-AAED-5FBF26465743}"/>
    <hyperlink ref="H313" r:id="rId2241" xr:uid="{692887E8-1F9B-4BC7-A4DC-83B37DEB76EB}"/>
    <hyperlink ref="H999" r:id="rId2242" xr:uid="{FCD90D5C-D10D-4C32-94D7-731FEA8A8B7A}"/>
    <hyperlink ref="H1596" r:id="rId2243" xr:uid="{97ED2612-0781-443F-A310-75823BBD0D71}"/>
    <hyperlink ref="H1426" r:id="rId2244" xr:uid="{E8092E4F-6C18-4901-AC0C-7CEECE532483}"/>
    <hyperlink ref="H1013" r:id="rId2245" xr:uid="{AB9A7FA5-8E27-4F8E-8763-B1D0F87109E5}"/>
    <hyperlink ref="H821" r:id="rId2246" xr:uid="{B5087812-7FD8-4806-8DE7-36F1ADD95306}"/>
    <hyperlink ref="H2020" r:id="rId2247" xr:uid="{274389F9-1A4C-4BF5-970E-D9E1802F1611}"/>
    <hyperlink ref="H1427" r:id="rId2248" xr:uid="{B8D1CE44-60D0-4E13-B751-9E95AD47C132}"/>
    <hyperlink ref="H2519" r:id="rId2249" xr:uid="{29C7EA94-E815-4457-A242-B4D38E597C45}"/>
    <hyperlink ref="H430" r:id="rId2250" xr:uid="{A030F292-F16C-4D08-8780-F881DFAF2A5E}"/>
    <hyperlink ref="H754" r:id="rId2251" xr:uid="{36433D0C-C2B4-47F0-BBDF-A1699D162FC9}"/>
    <hyperlink ref="H2249" r:id="rId2252" xr:uid="{3283E5FB-AC06-4736-B235-8002B55C7D63}"/>
    <hyperlink ref="H314" r:id="rId2253" xr:uid="{5C0E7EBB-C9F9-4BEB-B6D9-E21874B321C9}"/>
    <hyperlink ref="H1489" r:id="rId2254" xr:uid="{C5C10682-A3AC-4298-B7A8-E23349E1D1B9}"/>
    <hyperlink ref="H1730" r:id="rId2255" xr:uid="{ED2B412E-B94E-479A-92CE-A9FC3C361675}"/>
    <hyperlink ref="H2190" r:id="rId2256" xr:uid="{8335795E-8167-4122-AB97-4D2811799075}"/>
    <hyperlink ref="H1428" r:id="rId2257" xr:uid="{C2255E6A-89D3-4042-B753-2F41A247BECD}"/>
    <hyperlink ref="H822" r:id="rId2258" xr:uid="{084D3674-1C88-42BE-B79A-E4E54DBDF39C}"/>
    <hyperlink ref="H833" r:id="rId2259" xr:uid="{D9F0EEED-F255-4753-B672-6EEFE64302B0}"/>
    <hyperlink ref="H2149" r:id="rId2260" xr:uid="{DCDB23FF-AA84-4277-8270-3982B5A2ADB9}"/>
    <hyperlink ref="H1597" r:id="rId2261" xr:uid="{117EC88E-E872-498B-AD63-FECF1D34C665}"/>
    <hyperlink ref="H2489" r:id="rId2262" xr:uid="{512887F0-463C-4B1C-A1DF-A132D570CBC7}"/>
    <hyperlink ref="H1927" r:id="rId2263" xr:uid="{9AB5845B-5565-4B12-8685-80B7D4AC7765}"/>
    <hyperlink ref="H696" r:id="rId2264" xr:uid="{59F4F6F6-B597-44A9-9CC1-D2FBE1826949}"/>
    <hyperlink ref="H1429" r:id="rId2265" xr:uid="{CC4118FF-7559-4A4E-8E11-B2D8182A66AD}"/>
    <hyperlink ref="H1430" r:id="rId2266" xr:uid="{17A9E86F-A618-4E3A-B04B-AD6F28142D7B}"/>
    <hyperlink ref="H834" r:id="rId2267" xr:uid="{A94CE10B-E463-4839-9F73-084F0F976CE0}"/>
    <hyperlink ref="H57" r:id="rId2268" xr:uid="{41116A42-5E36-444D-A719-FA20D0FD87C9}"/>
    <hyperlink ref="H1346" r:id="rId2269" xr:uid="{D1A5024C-771B-4D48-BDD0-ABD231DCAAB9}"/>
    <hyperlink ref="H910" r:id="rId2270" xr:uid="{4AA7E60E-C707-4904-8889-46DDA9767119}"/>
    <hyperlink ref="H2520" r:id="rId2271" xr:uid="{0048C5B3-CC73-411F-A609-1E6A44D238E2}"/>
    <hyperlink ref="H315" r:id="rId2272" xr:uid="{6CC30577-DB0F-4F55-81A2-7439C1967C7D}"/>
    <hyperlink ref="H1724" r:id="rId2273" xr:uid="{ACF2452A-2D5C-43D7-B4EA-7A15F5003232}"/>
    <hyperlink ref="H1591" r:id="rId2274" xr:uid="{7D6A2E91-9E50-4BB2-B29A-33A3D5B5A04A}"/>
    <hyperlink ref="H1014" r:id="rId2275" xr:uid="{D13BE834-B709-418E-9657-42F04D3590C2}"/>
    <hyperlink ref="H795" r:id="rId2276" xr:uid="{692F1251-E4BF-4A67-B0F9-E9CA42910821}"/>
    <hyperlink ref="H823" r:id="rId2277" xr:uid="{618DD7D7-A5CE-41E7-8E3C-39DEAAE2A39F}"/>
    <hyperlink ref="H864" r:id="rId2278" xr:uid="{3E0F33C2-704B-4F5C-A92D-1B80B2D2CA2C}"/>
    <hyperlink ref="H1347" r:id="rId2279" xr:uid="{E36A966E-D603-4EF6-827D-43A7F096310D}"/>
    <hyperlink ref="H788" r:id="rId2280" xr:uid="{BD2417C3-6456-48B3-A785-01A4A36450BA}"/>
    <hyperlink ref="H1632" r:id="rId2281" xr:uid="{C3142724-16FC-467C-A3B1-D5B555D815CA}"/>
    <hyperlink ref="H1928" r:id="rId2282" xr:uid="{DE6590AA-3B18-4200-B7A0-0C4AB4C3B9D9}"/>
    <hyperlink ref="H1377" r:id="rId2283" xr:uid="{432271BF-78BC-4662-8F6E-3295886EFD7E}"/>
    <hyperlink ref="H954" r:id="rId2284" xr:uid="{15E545D4-ADFF-4335-ADAC-34491D25F3A7}"/>
    <hyperlink ref="H1182" r:id="rId2285" xr:uid="{6D50C241-38C5-472C-9C62-A7FB73D5D9DF}"/>
    <hyperlink ref="H2121" r:id="rId2286" xr:uid="{B923BBF3-7D5D-4D8A-A18D-174FB0C78D41}"/>
    <hyperlink ref="H316" r:id="rId2287" xr:uid="{93986993-B890-44FA-955F-6AA93A07FB98}"/>
    <hyperlink ref="H1736" r:id="rId2288" xr:uid="{5824751F-530C-488F-BF53-841A422C83DA}"/>
    <hyperlink ref="H1378" r:id="rId2289" xr:uid="{601EC207-EAA8-443C-B38D-E84D4FBDC304}"/>
    <hyperlink ref="H755" r:id="rId2290" xr:uid="{B567185D-E140-4093-9955-4F8B4A9794B1}"/>
    <hyperlink ref="H1015" r:id="rId2291" xr:uid="{9199E31A-AB45-4841-9934-11BD2727925A}"/>
    <hyperlink ref="H1995" r:id="rId2292" xr:uid="{4974E79B-1A5B-4794-89AF-8DBD51AF8F63}"/>
    <hyperlink ref="H1431" r:id="rId2293" xr:uid="{071CF752-25D5-4B9E-9943-0304ECBCC3DC}"/>
    <hyperlink ref="H1633" r:id="rId2294" xr:uid="{2171C250-29A6-4198-9A20-6C58D35BA86E}"/>
    <hyperlink ref="H756" r:id="rId2295" xr:uid="{A2DF2051-1021-4581-9B8D-37D11BCC9AE9}"/>
    <hyperlink ref="H1710" r:id="rId2296" xr:uid="{F91C96A0-9AC0-44A7-9FCF-54D23BDFF92E}"/>
    <hyperlink ref="H1711" r:id="rId2297" xr:uid="{84B2C289-1EC9-4F21-9757-8B888B75D113}"/>
    <hyperlink ref="H1183" r:id="rId2298" xr:uid="{E97C0515-587E-48E7-BF92-487203BC153F}"/>
    <hyperlink ref="H1432" r:id="rId2299" xr:uid="{5D3DA7F1-7E35-49DD-BF82-E97A6ABF5340}"/>
    <hyperlink ref="H600" r:id="rId2300" xr:uid="{C771D354-C000-4F10-A1F0-6F28729B72D2}"/>
    <hyperlink ref="H2490" r:id="rId2301" xr:uid="{ADCAC310-4EDD-40E7-BD5C-B8A3F85C66BD}"/>
    <hyperlink ref="H849" r:id="rId2302" xr:uid="{3A4B4C73-DE76-4AB3-BDC1-8CF825FB345B}"/>
    <hyperlink ref="H824" r:id="rId2303" xr:uid="{D5F0AC12-5FC6-4157-9C82-EC6C58BCD237}"/>
    <hyperlink ref="H850" r:id="rId2304" xr:uid="{33AB19D9-AED6-4AB0-AE9D-308EB2BB3125}"/>
    <hyperlink ref="H796" r:id="rId2305" xr:uid="{0B306AE6-22AC-4BC8-BAD8-6522F31F31D3}"/>
    <hyperlink ref="H1433" r:id="rId2306" xr:uid="{04966664-71B3-4C4D-9791-145C6340F41A}"/>
    <hyperlink ref="H859" r:id="rId2307" xr:uid="{2D13A5C0-34F1-4AD3-BD09-1C12FE8594DE}"/>
    <hyperlink ref="H856" r:id="rId2308" xr:uid="{124AFF02-2A66-42B8-B216-81E5A46B170A}"/>
    <hyperlink ref="H2021" r:id="rId2309" xr:uid="{1A30F07F-9963-434B-8F02-E16D0E45B670}"/>
    <hyperlink ref="H2215" r:id="rId2310" xr:uid="{B8703409-C0C9-4F4F-B5F2-0804429ED591}"/>
    <hyperlink ref="H1929" r:id="rId2311" xr:uid="{4988107C-BD84-451B-9649-26E9BF302C90}"/>
    <hyperlink ref="H757" r:id="rId2312" xr:uid="{BE0E7C27-B454-45D8-8276-610F5139FC92}"/>
    <hyperlink ref="H1348" r:id="rId2313" xr:uid="{921BC78B-2513-45F4-BDFD-CF0BB24F7AF1}"/>
    <hyperlink ref="H2491" r:id="rId2314" xr:uid="{BEE51BD9-66E4-458D-8B99-BF34A64C454B}"/>
    <hyperlink ref="H1930" r:id="rId2315" xr:uid="{CA7EBE57-744A-4EDD-BDD2-E883D805A09C}"/>
    <hyperlink ref="H2263" r:id="rId2316" xr:uid="{7810CF3C-E2E4-4CFD-845C-24787983C67C}"/>
    <hyperlink ref="H2191" r:id="rId2317" xr:uid="{73D6B075-65E0-4500-9B54-A36823F87D0C}"/>
    <hyperlink ref="H1016" r:id="rId2318" xr:uid="{960B3B22-D09D-41F3-83E8-89A08A81719F}"/>
    <hyperlink ref="H443" r:id="rId2319" xr:uid="{4DF7897B-761E-42F4-B05A-6C757317B792}"/>
    <hyperlink ref="H2122" r:id="rId2320" xr:uid="{F080B710-1AED-4ED9-A4B1-B84F1432CBE3}"/>
    <hyperlink ref="H1931" r:id="rId2321" xr:uid="{A1B7CE79-1BBA-49EB-A864-D2517A7010AC}"/>
    <hyperlink ref="H431" r:id="rId2322" xr:uid="{8609F2B0-168C-4176-8291-D025D1374839}"/>
    <hyperlink ref="H1184" r:id="rId2323" xr:uid="{0164FEB5-06F1-4472-BCCA-7E482B2EE5AD}"/>
    <hyperlink ref="H2492" r:id="rId2324" xr:uid="{2F5FF902-92A2-4D91-B2AE-F1C92E623453}"/>
    <hyperlink ref="H317" r:id="rId2325" xr:uid="{FF9F0B50-CD52-42CE-8BB8-DA2A1F2BC4F2}"/>
    <hyperlink ref="H1185" r:id="rId2326" xr:uid="{236F3988-1DF1-4526-A02A-DC92499A62B7}"/>
    <hyperlink ref="H601" r:id="rId2327" xr:uid="{B10CF19A-CD5E-45D0-A3D9-C4ED36117E96}"/>
    <hyperlink ref="H2493" r:id="rId2328" xr:uid="{A96590A4-A1C3-4F11-9DD5-2B60E72E301D}"/>
    <hyperlink ref="H318" r:id="rId2329" xr:uid="{F5063BCC-EFA7-42E2-8227-FB6392E33E5C}"/>
    <hyperlink ref="H1000" r:id="rId2330" xr:uid="{2B95346E-3FE2-4008-A3ED-DBD270E0EF25}"/>
    <hyperlink ref="H2123" r:id="rId2331" xr:uid="{1860FC2F-24FD-44C5-8A91-A49EE574A569}"/>
    <hyperlink ref="H1932" r:id="rId2332" xr:uid="{41EDAC83-B5DC-4B2D-BA2C-3D18F7778227}"/>
    <hyperlink ref="H1444" r:id="rId2333" xr:uid="{23B45C78-5419-4E72-99A1-142D6664C63E}"/>
    <hyperlink ref="H602" r:id="rId2334" xr:uid="{3632DFAC-1723-4584-8080-89ED12AED1D7}"/>
    <hyperlink ref="H1035" r:id="rId2335" xr:uid="{DA6490FE-0569-4B78-A7A5-A205EF6A65DA}"/>
    <hyperlink ref="H319" r:id="rId2336" xr:uid="{E02B0245-38CB-4579-B07C-6F01B619C0F4}"/>
    <hyperlink ref="H835" r:id="rId2337" xr:uid="{5F04ACD1-0783-41E9-8E4A-8C6E58C84FE4}"/>
    <hyperlink ref="H1490" r:id="rId2338" xr:uid="{F11BBBB5-3681-4785-AD8F-12B3F81E676C}"/>
    <hyperlink ref="H2124" r:id="rId2339" xr:uid="{D21463AC-1241-4CCB-9BA6-9BC05240F590}"/>
    <hyperlink ref="H2224" r:id="rId2340" xr:uid="{F241BE31-5105-48CC-9BE4-5D09D400266C}"/>
    <hyperlink ref="H1434" r:id="rId2341" xr:uid="{1276425E-47C0-421E-990C-C78686247166}"/>
    <hyperlink ref="H1556" r:id="rId2342" xr:uid="{3F63866F-329B-4613-96F1-D85C75DF8416}"/>
    <hyperlink ref="H804" r:id="rId2343" xr:uid="{1B6288FB-9994-4BC0-9E59-E492C2954421}"/>
    <hyperlink ref="H1379" r:id="rId2344" xr:uid="{BDA382D7-910A-49D2-919C-13E968273F8A}"/>
    <hyperlink ref="H2161" r:id="rId2345" xr:uid="{5333F0DE-272B-4E96-B09D-C2BF45A24345}"/>
    <hyperlink ref="H432" r:id="rId2346" xr:uid="{96769406-9E46-4BFB-A396-AA6F977F50FA}"/>
    <hyperlink ref="H1186" r:id="rId2347" xr:uid="{ADD6FD94-03D7-4A2D-8BB8-A8F2B5596129}"/>
    <hyperlink ref="H1349" r:id="rId2348" xr:uid="{23901C3C-F2D3-4671-8874-5CDABBE049AF}"/>
    <hyperlink ref="H902" r:id="rId2349" xr:uid="{7652D1CA-AF30-4930-BA6C-E3ED39860AA6}"/>
    <hyperlink ref="H1491" r:id="rId2350" xr:uid="{4C9977A7-F2F4-41A8-A653-6B31B6408269}"/>
    <hyperlink ref="H320" r:id="rId2351" xr:uid="{D9135C25-27FA-4510-A910-4F623E9222E2}"/>
    <hyperlink ref="H1350" r:id="rId2352" xr:uid="{2ED24682-7843-4D12-B0F7-E475C8284FE6}"/>
    <hyperlink ref="H1187" r:id="rId2353" xr:uid="{341C0493-0B61-4D51-B90C-BD5EF28ABE1B}"/>
    <hyperlink ref="H2494" r:id="rId2354" xr:uid="{210BDAC5-AFE5-4E2C-9FDF-C8AD67053129}"/>
    <hyperlink ref="H2039" r:id="rId2355" xr:uid="{9B9B44FD-4D20-4457-8D33-5AF01577BA9E}"/>
    <hyperlink ref="H1351" r:id="rId2356" xr:uid="{0493F32A-EE04-473F-986D-0896B373A21B}"/>
    <hyperlink ref="H2125" r:id="rId2357" xr:uid="{4D16DA7F-758D-4209-9B8E-3613A316CF15}"/>
    <hyperlink ref="H1933" r:id="rId2358" xr:uid="{80658A90-1B3E-41E6-8651-4E0D204829ED}"/>
    <hyperlink ref="H433" r:id="rId2359" xr:uid="{7A132059-96E5-4C17-B2BA-933A8C68712F}"/>
    <hyperlink ref="H1712" r:id="rId2360" xr:uid="{FD20DA93-ACBF-4970-AE01-0281C8B22042}"/>
    <hyperlink ref="H1188" r:id="rId2361" xr:uid="{EC5BEB46-9A3C-4140-A0BB-2264DAA4513C}"/>
    <hyperlink ref="H2495" r:id="rId2362" xr:uid="{E72F09C6-2347-4B4E-AE12-7ECE1AF8559F}"/>
    <hyperlink ref="H2521" r:id="rId2363" xr:uid="{40A1D11B-5862-41B4-A729-0DCC87DDB885}"/>
    <hyperlink ref="H603" r:id="rId2364" xr:uid="{05D199B9-F186-44BA-A4DA-F68CF888EB64}"/>
    <hyperlink ref="H604" r:id="rId2365" xr:uid="{88995D4B-5502-48D5-8173-BA8D0888458C}"/>
    <hyperlink ref="H2496" r:id="rId2366" xr:uid="{4754AEDC-AFEA-4F89-AE69-6F4108947639}"/>
    <hyperlink ref="H321" r:id="rId2367" xr:uid="{ADFA1458-6395-425A-958E-758B7C1B6224}"/>
    <hyperlink ref="H1189" r:id="rId2368" xr:uid="{430DCCEE-FF7B-4F0B-B85B-5DD1A6F079B7}"/>
    <hyperlink ref="H1352" r:id="rId2369" xr:uid="{00FCE243-019E-427A-9978-FED74B518D9A}"/>
    <hyperlink ref="H322" r:id="rId2370" xr:uid="{F20956CC-BCC5-4605-9CB4-1EFD7AC498C5}"/>
    <hyperlink ref="H1934" r:id="rId2371" xr:uid="{3B108939-4213-4BCC-BDC3-1B0DD16D593D}"/>
    <hyperlink ref="H1353" r:id="rId2372" xr:uid="{C3D25B3A-776F-4316-8F4C-E967F68231AE}"/>
    <hyperlink ref="H789" r:id="rId2373" xr:uid="{84046AEA-5E24-49AF-A24D-38477EBE4613}"/>
    <hyperlink ref="H790" r:id="rId2374" xr:uid="{1D0E4BCF-5338-4CC8-84B5-B3722C612C93}"/>
    <hyperlink ref="H1380" r:id="rId2375" xr:uid="{3C8ACB47-C897-4ED1-8C12-29BFFD49CB29}"/>
    <hyperlink ref="H1190" r:id="rId2376" xr:uid="{82934EB3-3E2A-427C-9448-C030BED4DFC4}"/>
    <hyperlink ref="H1592" r:id="rId2377" xr:uid="{2E7304EC-7012-4397-9D07-A1F9DE6310D0}"/>
    <hyperlink ref="H2497" r:id="rId2378" xr:uid="{8AA5BA79-0DAC-4B28-84A8-742DA6467BB9}"/>
    <hyperlink ref="H323" r:id="rId2379" xr:uid="{6A67E400-916F-4F86-B811-FD415085728B}"/>
    <hyperlink ref="H1354" r:id="rId2380" xr:uid="{1071A9A6-61E5-4413-BE92-36D18BD63D40}"/>
    <hyperlink ref="H324" r:id="rId2381" xr:uid="{323AD888-B9E1-4EB9-807C-E677BA082264}"/>
    <hyperlink ref="H2030" r:id="rId2382" xr:uid="{F7E087BD-65CA-44C9-BD0D-71AF117D9BC0}"/>
    <hyperlink ref="H697" r:id="rId2383" xr:uid="{1EBBA18E-1E5A-46D8-8E09-5E9C8CCDF574}"/>
    <hyperlink ref="H325" r:id="rId2384" xr:uid="{3BF3D580-E6F4-4159-B23E-C373E7EB2AFA}"/>
    <hyperlink ref="H1355" r:id="rId2385" xr:uid="{98BEB607-16E5-438C-B023-47B22999FCBE}"/>
    <hyperlink ref="H605" r:id="rId2386" xr:uid="{DD78B975-E7A9-46CF-BD7A-D72EB0889319}"/>
    <hyperlink ref="H2498" r:id="rId2387" xr:uid="{ABAEF66D-1F1E-4385-A6BB-FAECCE6B71C7}"/>
    <hyperlink ref="H1356" r:id="rId2388" xr:uid="{908B5FF3-92E2-46A5-9347-7233B7A47D3A}"/>
    <hyperlink ref="H2499" r:id="rId2389" xr:uid="{E50058F0-F72C-4846-BB39-1E58AA14BE27}"/>
    <hyperlink ref="H2150" r:id="rId2390" xr:uid="{547D54CF-0C5C-481D-8858-F283D374C2A0}"/>
    <hyperlink ref="H606" r:id="rId2391" xr:uid="{C9E20A86-71F7-4591-93C8-76FB5522A26B}"/>
    <hyperlink ref="H2126" r:id="rId2392" xr:uid="{0A450E35-4842-4E87-85B2-3A27A6BFF0EE}"/>
    <hyperlink ref="H326" r:id="rId2393" xr:uid="{F1117150-AC6F-40E9-A1B6-F316CE409E97}"/>
    <hyperlink ref="H48" r:id="rId2394" xr:uid="{E02C5378-8185-4044-B99D-AFCA687BD92E}"/>
    <hyperlink ref="H327" r:id="rId2395" xr:uid="{6077BF1C-D539-4183-8285-9DFA4BCFB84A}"/>
    <hyperlink ref="H1634" r:id="rId2396" xr:uid="{9AEB9EE3-C138-4EE4-8870-302E6B8EFCBC}"/>
    <hyperlink ref="H1713" r:id="rId2397" xr:uid="{E16FAD12-BA40-4247-BA1B-154321B96AB6}"/>
    <hyperlink ref="H1357" r:id="rId2398" xr:uid="{ED847FD2-3FC1-4405-8D36-3DAF83BA07F5}"/>
    <hyperlink ref="H328" r:id="rId2399" xr:uid="{E236F3F1-F1FA-4133-8CED-E19AD09FA5A8}"/>
    <hyperlink ref="H607" r:id="rId2400" xr:uid="{437B157A-89F9-4F83-9963-7FEA4579606A}"/>
    <hyperlink ref="H2500" r:id="rId2401" xr:uid="{F86B4BAC-6AE6-4ADD-8693-2D6D7D1EDD0F}"/>
    <hyperlink ref="H2" r:id="rId2402" xr:uid="{4A60F724-43D7-4E30-9FA1-2FF5BCF670EF}"/>
    <hyperlink ref="H2127" r:id="rId2403" xr:uid="{B4588F82-7C0B-488C-892C-245335F7FE0F}"/>
    <hyperlink ref="H1001" r:id="rId2404" xr:uid="{39CE0B13-B309-4C45-87BC-C07F176F7C7D}"/>
    <hyperlink ref="H1935" r:id="rId2405" xr:uid="{85C54212-74FF-418E-BA3F-4BA741061622}"/>
    <hyperlink ref="H1358" r:id="rId2406" xr:uid="{E6882001-EB06-44BF-B210-B0CA786CECDE}"/>
    <hyperlink ref="H329" r:id="rId2407" xr:uid="{4167B21C-95C5-4101-A9A3-633993435304}"/>
    <hyperlink ref="H1936" r:id="rId2408" xr:uid="{CB39775A-496D-43AD-95D8-ECE9311C9F39}"/>
    <hyperlink ref="H791" r:id="rId2409" xr:uid="{A1533A87-F03E-4B80-A920-DDD9314BB455}"/>
    <hyperlink ref="H608" r:id="rId2410" xr:uid="{2F293708-BBB6-4D58-A8DA-6866C9C4EF87}"/>
    <hyperlink ref="H1191" r:id="rId2411" xr:uid="{4950DC19-FDD1-4A5E-B767-8AECC97B8348}"/>
    <hyperlink ref="H1996" r:id="rId2412" xr:uid="{9900E73F-7DA1-47AE-9262-0A7F542176D5}"/>
    <hyperlink ref="H1997" r:id="rId2413" xr:uid="{7A3937E9-5818-4E15-A36F-2173A6664110}"/>
    <hyperlink ref="H2208" r:id="rId2414" xr:uid="{587FBB6A-7880-4AF8-A0BB-91E71D258426}"/>
    <hyperlink ref="H330" r:id="rId2415" xr:uid="{4CE1CFF1-03D0-40FD-BA85-6175ED3AB31E}"/>
    <hyperlink ref="H758" r:id="rId2416" xr:uid="{43E00AA9-AEEB-4E80-AAAE-A506B2EDC2E3}"/>
    <hyperlink ref="H49" r:id="rId2417" xr:uid="{ADA39AA4-F2C7-4A84-9C09-4F574C3F36AC}"/>
    <hyperlink ref="H434" r:id="rId2418" xr:uid="{516A04C1-2FD7-426F-B39B-0BCB1B72BE31}"/>
    <hyperlink ref="H331" r:id="rId2419" xr:uid="{E909DD1C-79B6-4D11-B818-F8794E0F84C3}"/>
    <hyperlink ref="H332" r:id="rId2420" xr:uid="{9F1CE193-DE22-4C45-974D-C279570DEC06}"/>
    <hyperlink ref="H435" r:id="rId2421" xr:uid="{052AE1CB-E9B5-42DA-8E7A-40CCAD7FAE59}"/>
    <hyperlink ref="H1937" r:id="rId2422" xr:uid="{BD67E0B4-D9A9-4338-ABE3-7D306804F34D}"/>
    <hyperlink ref="H1359" r:id="rId2423" xr:uid="{2883D074-2BE4-4376-8DBF-AF7AF4BC4201}"/>
    <hyperlink ref="H333" r:id="rId2424" xr:uid="{C1A5EBDA-7302-4DB8-A881-C0EEF304A772}"/>
    <hyperlink ref="H1938" r:id="rId2425" xr:uid="{139E25E6-DCB5-4C96-91C2-04D1391C8398}"/>
    <hyperlink ref="H1593" r:id="rId2426" xr:uid="{2279B37B-C514-4854-9C1F-4DFC2A398988}"/>
    <hyperlink ref="H2501" r:id="rId2427" xr:uid="{641AD1A6-7D8B-4DDB-A529-9FA86268330C}"/>
    <hyperlink ref="H1192" r:id="rId2428" xr:uid="{3FEE4D71-E7ED-487A-ADC9-173A8BCD093B}"/>
    <hyperlink ref="H457" r:id="rId2429" xr:uid="{54AD1F0A-0C70-48C4-9626-D6FFA2348880}"/>
    <hyperlink ref="H1002" r:id="rId2430" xr:uid="{36DFEB63-8EA5-4BA6-9E1D-DAFB9FD89737}"/>
    <hyperlink ref="H50" r:id="rId2431" xr:uid="{73424A43-E783-4E13-B3EC-1353CE24814C}"/>
    <hyperlink ref="H1939" r:id="rId2432" xr:uid="{8115D333-C92C-441A-9869-FB4DC3C1E9DF}"/>
    <hyperlink ref="H1435" r:id="rId2433" xr:uid="{8D78C7CC-1D36-4FB0-AD41-41CCE17D66C8}"/>
    <hyperlink ref="H2151" r:id="rId2434" xr:uid="{069593CC-F121-468A-B0BA-96C6D8E8BE29}"/>
    <hyperlink ref="H2266" r:id="rId2435" xr:uid="{717DDFCC-7EA6-4AFC-ABF1-72091A2D17FA}"/>
    <hyperlink ref="H853" r:id="rId2436" xr:uid="{957E0445-58C2-4C71-ACDF-1232AD244F27}"/>
    <hyperlink ref="H67" r:id="rId2437" xr:uid="{DBBC8B44-0078-4400-9536-5F4C47DD2002}"/>
    <hyperlink ref="H2022" r:id="rId2438" xr:uid="{06BE3484-17AF-49F9-B1CF-F57B8D74CE78}"/>
    <hyperlink ref="H609" r:id="rId2439" xr:uid="{8F77AA4A-5EA0-4361-ACA8-07789FAD5410}"/>
    <hyperlink ref="H2031" r:id="rId2440" xr:uid="{AC9135D7-B294-4D9D-B458-4D70DAF2A244}"/>
    <hyperlink ref="H1360" r:id="rId2441" xr:uid="{984743F6-1993-4622-98B0-E378F752F2C1}"/>
    <hyperlink ref="H642" r:id="rId2442" xr:uid="{E1CF00DC-FBF9-4922-9CF6-9C6338194191}"/>
    <hyperlink ref="H792" r:id="rId2443" xr:uid="{737D3D44-8AEC-457B-BB17-BAA4C927C85E}"/>
    <hyperlink ref="H793" r:id="rId2444" xr:uid="{91FE9075-9013-474E-B357-C85FC3613854}"/>
    <hyperlink ref="H1635" r:id="rId2445" xr:uid="{E0BB216E-AC4F-4CE4-B341-728C357A35FE}"/>
    <hyperlink ref="H334" r:id="rId2446" xr:uid="{92EBBEFF-4772-4D44-90AA-325CF1A31712}"/>
    <hyperlink ref="H2128" r:id="rId2447" xr:uid="{04659DFA-F3A6-44DD-B953-AA705FEE3888}"/>
    <hyperlink ref="H1381" r:id="rId2448" xr:uid="{5747B61D-8BF5-4FB4-B375-6E365F6B6D07}"/>
    <hyperlink ref="H610" r:id="rId2449" xr:uid="{8C880E08-2A5A-4C04-B372-C30B1E658A5F}"/>
    <hyperlink ref="H1594" r:id="rId2450" xr:uid="{1EAEDDD6-61FC-44E5-AD5E-CDA8FBAE7C36}"/>
    <hyperlink ref="H2502" r:id="rId2451" xr:uid="{4A8D2930-6878-4D9C-8FF2-D25046185280}"/>
    <hyperlink ref="H1940" r:id="rId2452" xr:uid="{37AD6859-9E5C-45B6-88E7-6BE91519A7D3}"/>
    <hyperlink ref="H938" r:id="rId2453" xr:uid="{02F393C0-9EAC-4088-9F7F-E27DF17C068B}"/>
    <hyperlink ref="H51" r:id="rId2454" xr:uid="{03C32D81-08A2-4E56-B97C-E764FE7F4332}"/>
    <hyperlink ref="H1193" r:id="rId2455" xr:uid="{8F6A9FCC-4176-46EB-9D10-363CD139AB8D}"/>
    <hyperlink ref="H2522" r:id="rId2456" xr:uid="{055C432C-7A29-4A25-A029-4632072DF282}"/>
    <hyperlink ref="H1361" r:id="rId2457" xr:uid="{904EBD6B-E963-4F2D-8C53-B2259EBD47E2}"/>
    <hyperlink ref="H1737" r:id="rId2458" xr:uid="{8DD0831A-4C64-4B5C-9448-435F11B7FCB1}"/>
    <hyperlink ref="H335" r:id="rId2459" xr:uid="{4EDFA9FC-6FC7-47A8-8C63-1C64D42A7270}"/>
    <hyperlink ref="H1714" r:id="rId2460" xr:uid="{72BBF6CB-697C-4152-AEB4-928E344FF2C9}"/>
    <hyperlink ref="H2023" r:id="rId2461" xr:uid="{67D58518-EC42-4CC8-9FD2-D82B47F8FB80}"/>
    <hyperlink ref="H1445" r:id="rId2462" xr:uid="{0980A3EB-C101-42A3-970D-C074875B1256}"/>
    <hyperlink ref="H1492" r:id="rId2463" xr:uid="{C607B22D-2EDD-4CBE-BD76-97EE61305788}"/>
    <hyperlink ref="H1436" r:id="rId2464" xr:uid="{9614213B-4FB3-4A51-A345-DD4A987F40F8}"/>
    <hyperlink ref="H52" r:id="rId2465" xr:uid="{F5C5FE5F-4143-470F-9CB5-079346C6BC61}"/>
    <hyperlink ref="H2032" r:id="rId2466" xr:uid="{A81A1487-0464-4551-A7ED-AD26107F3C57}"/>
    <hyperlink ref="H2050" r:id="rId2467" xr:uid="{F4313098-1724-4627-A654-21BB76223895}"/>
    <hyperlink ref="H336" r:id="rId2468" xr:uid="{30AB2C64-61E8-4E51-BDCC-BCB93A23C254}"/>
    <hyperlink ref="H1557" r:id="rId2469" xr:uid="{AEB15597-D3B7-4B25-AAB3-EA0DBEB66247}"/>
    <hyperlink ref="H1941" r:id="rId2470" xr:uid="{FC13313F-5149-4AD5-AEDC-7B9A44AEA686}"/>
    <hyperlink ref="H1942" r:id="rId2471" xr:uid="{9D0D4EC2-5AC5-4EEC-B19D-674B1015DEBE}"/>
    <hyperlink ref="H2503" r:id="rId2472" xr:uid="{56F1CEE4-6AE6-458D-B7BE-859C80FE648C}"/>
    <hyperlink ref="H2129" r:id="rId2473" xr:uid="{3A9E7DB3-67AC-4B61-9E77-8EF62DF17C82}"/>
    <hyperlink ref="H1558" r:id="rId2474" xr:uid="{DDC6D0FF-447C-4682-B6FB-C6E9584037EC}"/>
    <hyperlink ref="H337" r:id="rId2475" xr:uid="{AF22C710-7F65-44A0-A021-F53566D95F00}"/>
    <hyperlink ref="H1943" r:id="rId2476" xr:uid="{FF8F61C2-2C8D-473A-B9E2-A1F571947178}"/>
    <hyperlink ref="H611" r:id="rId2477" xr:uid="{A93923A6-34AE-4151-81A8-6CBBA907BD8C}"/>
    <hyperlink ref="H1194" r:id="rId2478" xr:uid="{DDDF3373-AD43-4211-A92F-78A670873A88}"/>
    <hyperlink ref="H2504" r:id="rId2479" xr:uid="{4A576CAF-324F-442A-A34B-752ACB72C240}"/>
    <hyperlink ref="H903" r:id="rId2480" xr:uid="{440D133A-116B-4C4A-BADF-E713EE0132BB}"/>
    <hyperlink ref="H338" r:id="rId2481" xr:uid="{83A5EC41-5225-43CF-91B3-37F051C8F960}"/>
    <hyperlink ref="H2051" r:id="rId2482" xr:uid="{39B6CFD6-A846-4AF7-B42D-42CB28E56192}"/>
    <hyperlink ref="H2505" r:id="rId2483" xr:uid="{6FF24786-1581-49F6-83E6-7E757C85736E}"/>
    <hyperlink ref="H698" r:id="rId2484" xr:uid="{76F29B60-4EBD-4CA6-B603-354258BD0F13}"/>
    <hyperlink ref="H1437" r:id="rId2485" xr:uid="{1EF82168-A125-4B0D-AA78-0293E52C170F}"/>
    <hyperlink ref="H842" r:id="rId2486" xr:uid="{87A6863E-BABA-4DAD-8983-54C1C1B5294B}"/>
    <hyperlink ref="H2202" r:id="rId2487" xr:uid="{0E859196-BDD9-4108-A215-811E0D4316D3}"/>
    <hyperlink ref="H339" r:id="rId2488" xr:uid="{8E6889BE-AE57-40C0-A807-7E251F3FDBE4}"/>
    <hyperlink ref="H1998" r:id="rId2489" xr:uid="{C099DDDC-1FEB-4189-B01E-7FAF97D847DA}"/>
    <hyperlink ref="H1715" r:id="rId2490" xr:uid="{0C6E7569-DDE2-4556-A267-C60A22FBAB18}"/>
    <hyperlink ref="H1438" r:id="rId2491" xr:uid="{0B28B351-F2F5-49D9-8C24-8F6AFAC205A7}"/>
    <hyperlink ref="H2052" r:id="rId2492" xr:uid="{9073A74E-1A07-48B4-8B07-AC079A22C29D}"/>
    <hyperlink ref="H612" r:id="rId2493" xr:uid="{1F51DFC0-41B4-4A5A-8538-C5A0FF45C479}"/>
    <hyperlink ref="H340" r:id="rId2494" xr:uid="{8864DB1F-3D57-4679-ABA1-35A861D89B43}"/>
    <hyperlink ref="H1716" r:id="rId2495" xr:uid="{0EDF7711-79F1-40B8-9EC3-D397245B95A2}"/>
    <hyperlink ref="H1362" r:id="rId2496" xr:uid="{A7198799-3B47-4BC6-B430-3E2D13C91CD1}"/>
    <hyperlink ref="H825" r:id="rId2497" xr:uid="{63BF5BA7-E73C-42EA-93BE-7DA621E6DB6E}"/>
    <hyperlink ref="H341" r:id="rId2498" xr:uid="{8D2D1E96-D36D-4EC2-8D97-6EA4E708AE3B}"/>
    <hyperlink ref="H1717" r:id="rId2499" xr:uid="{51FA427B-AE22-40E6-8EB6-1EC8A6903B4C}"/>
    <hyperlink ref="H2506" r:id="rId2500" xr:uid="{2EF6A34F-F5B9-4C6C-AB78-F0C4F6442104}"/>
    <hyperlink ref="H613" r:id="rId2501" xr:uid="{30F0B25F-C679-4FD4-9AC9-9944902A2F01}"/>
    <hyperlink ref="H2507" r:id="rId2502" xr:uid="{0E59F353-D8A3-4A85-AC8F-2666F1E15792}"/>
    <hyperlink ref="H911" r:id="rId2503" xr:uid="{0F42EF9C-D597-44DA-9108-F92E4BFA0218}"/>
    <hyperlink ref="H342" r:id="rId2504" xr:uid="{4D7583EA-07F3-4081-885D-16C88B603470}"/>
    <hyperlink ref="H1725" r:id="rId2505" xr:uid="{898647D9-8F7D-4749-BE9F-58F0601F683A}"/>
    <hyperlink ref="H955" r:id="rId2506" xr:uid="{9A998145-B315-47D9-9EBE-50485596D1D2}"/>
    <hyperlink ref="H1944" r:id="rId2507" xr:uid="{18F8DC31-36F7-4CAC-9EA1-CDB20FFB22BF}"/>
    <hyperlink ref="H1738" r:id="rId2508" xr:uid="{FABF8683-BDDC-44FF-BB03-D882C4DD182B}"/>
    <hyperlink ref="H343" r:id="rId2509" xr:uid="{A154FB0B-41BA-491B-998D-A6A42AC7DC13}"/>
    <hyperlink ref="H1439" r:id="rId2510" xr:uid="{678BB907-0209-4D22-8CDA-5A966FE70B96}"/>
    <hyperlink ref="H1718" r:id="rId2511" xr:uid="{6ED046E3-9DC0-4BF9-96CD-9546CA9FFECA}"/>
    <hyperlink ref="H1363" r:id="rId2512" xr:uid="{0D4967BC-FD70-4379-A145-EBAE7B68A894}"/>
    <hyperlink ref="H2053" r:id="rId2513" xr:uid="{6BFCD90A-9F39-49DF-8DE0-0C18F18BD797}"/>
    <hyperlink ref="H699" r:id="rId2514" xr:uid="{2560C8F2-E655-4E2D-BB15-2F6EE6CEEC57}"/>
    <hyperlink ref="H344" r:id="rId2515" xr:uid="{A7607871-7CD0-4624-85B1-94B6BA0B9BCF}"/>
    <hyperlink ref="H1945" r:id="rId2516" xr:uid="{71368D72-3EBD-45CC-B242-F2D4FBB09232}"/>
    <hyperlink ref="H614" r:id="rId2517" xr:uid="{6ECBA980-0AE8-4F4A-A433-8E2E1621D12D}"/>
    <hyperlink ref="H2508" r:id="rId2518" xr:uid="{8F6E6718-D667-465D-A01A-9D226D40291B}"/>
    <hyperlink ref="H1195" r:id="rId2519" xr:uid="{833333BC-C2B5-478B-8012-3422E8D41FB0}"/>
    <hyperlink ref="H345" r:id="rId2520" xr:uid="{C3C8E424-9D88-4944-946B-27434F868E19}"/>
    <hyperlink ref="H1946" r:id="rId2521" xr:uid="{2A54956D-651C-42E9-980E-0F24E0BA2D28}"/>
    <hyperlink ref="H2509" r:id="rId2522" xr:uid="{07937F62-4E12-4878-8C45-0D6911DAA8C6}"/>
    <hyperlink ref="H2054" r:id="rId2523" xr:uid="{8608AAF2-27FB-4D47-83F9-38CAC9C5C4A3}"/>
    <hyperlink ref="H956" r:id="rId2524" xr:uid="{A1115BC6-7F8B-400D-856D-236508E869D6}"/>
    <hyperlink ref="H346" r:id="rId2525" xr:uid="{2D486CD4-3290-4D5A-8DB0-FF5DDE03E51C}"/>
    <hyperlink ref="H1739" r:id="rId2526" xr:uid="{9A95301A-5F3C-4995-A04E-80519CA1331E}"/>
    <hyperlink ref="H1196" r:id="rId2527" xr:uid="{B12A2CC9-2291-4F8A-9062-5EEAF272E352}"/>
  </hyperlinks>
  <pageMargins left="0.7" right="0.7" top="0.75" bottom="0.75" header="0.3" footer="0.3"/>
  <legacyDrawing r:id="rId2528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6D5E7C-F053-4756-AE11-11107E7D49AA}">
  <sheetPr filterMode="1"/>
  <dimension ref="A1:G2961"/>
  <sheetViews>
    <sheetView workbookViewId="0">
      <selection activeCell="G2756" sqref="G2756"/>
    </sheetView>
  </sheetViews>
  <sheetFormatPr defaultRowHeight="12.75" x14ac:dyDescent="0.2"/>
  <cols>
    <col min="1" max="1" width="34.42578125" bestFit="1" customWidth="1"/>
    <col min="2" max="2" width="12" bestFit="1" customWidth="1"/>
    <col min="3" max="3" width="27.42578125" bestFit="1" customWidth="1"/>
    <col min="4" max="4" width="12.140625" bestFit="1" customWidth="1"/>
    <col min="5" max="5" width="14.85546875" bestFit="1" customWidth="1"/>
    <col min="6" max="6" width="19.28515625" bestFit="1" customWidth="1"/>
    <col min="7" max="7" width="46.28515625" bestFit="1" customWidth="1"/>
  </cols>
  <sheetData>
    <row r="1" spans="1:7" x14ac:dyDescent="0.2">
      <c r="A1" s="6" t="s">
        <v>11</v>
      </c>
      <c r="B1" s="6" t="s">
        <v>6117</v>
      </c>
      <c r="C1" s="6" t="s">
        <v>6126</v>
      </c>
      <c r="D1" s="6" t="s">
        <v>6127</v>
      </c>
      <c r="E1" s="6" t="s">
        <v>2706</v>
      </c>
      <c r="F1" s="6" t="s">
        <v>6128</v>
      </c>
      <c r="G1" s="6" t="s">
        <v>6129</v>
      </c>
    </row>
    <row r="2" spans="1:7" hidden="1" x14ac:dyDescent="0.2">
      <c r="A2" t="str" cm="1">
        <f t="array" ref="A2">INDEX('Brand Family Territory (Enc)'!$A$2:$A$296,INT((ROW()-2)/10)+1)</f>
        <v>Angry Orchard</v>
      </c>
      <c r="B2" t="str" cm="1">
        <f t="array" ref="B2">INDEX('Whitelist (Blackout Reverse)'!$B$1:$K$1,MOD(ROW()-2,10)+1)</f>
        <v>BERGEN</v>
      </c>
      <c r="C2" t="str">
        <f>VLOOKUP(A2,'Brand Family Territory (Enc)'!$A$2:$B$296,2,FALSE)</f>
        <v>Core Market</v>
      </c>
      <c r="D2">
        <f>IF(COUNTIFS('Brand Family Territories (Enc)'!$B$2:$B$62,C2,'Brand Family Territories (Enc)'!$C$2:$C$62,B2)&gt;0,1,IF(AND(LEFT(B2,6)="MORRIS",COUNTIFS('Brand Family Territories (Enc)'!$B$2:$B$62,C2,'Brand Family Territories (Enc)'!$C$2:$C$62,"Morri")&gt;0),"Unk",0))</f>
        <v>1</v>
      </c>
      <c r="E2" t="str">
        <f>IFERROR(INDEX('Brand Family Areas (Enc)'!$D$6:$D$998,MATCH(UPPER(A2)&amp;"|"&amp;UPPER(B2),'Brand Family Areas (Enc)'!$G$6:$G$998,0)),"No Match")</f>
        <v>No Match</v>
      </c>
      <c r="F2" t="str">
        <f>IF(D2="Unk","Ambiguous (Source Truncated)",IF(E2="Inactive","THEM",IF(D2=1,"US",IF(D2="N/A","No Territory Data","THEM"))))</f>
        <v>US</v>
      </c>
      <c r="G2" t="str">
        <f>A2&amp;"|"&amp;B2</f>
        <v>Angry Orchard|BERGEN</v>
      </c>
    </row>
    <row r="3" spans="1:7" hidden="1" x14ac:dyDescent="0.2">
      <c r="A3" t="str" cm="1">
        <f t="array" ref="A3">INDEX('Brand Family Territory (Enc)'!$A$2:$A$296,INT((ROW()-2)/10)+1)</f>
        <v>Angry Orchard</v>
      </c>
      <c r="B3" t="str" cm="1">
        <f t="array" ref="B3">INDEX('Whitelist (Blackout Reverse)'!$B$1:$K$1,MOD(ROW()-2,10)+1)</f>
        <v>PASSAIC</v>
      </c>
      <c r="C3" t="str">
        <f>VLOOKUP(A3,'Brand Family Territory (Enc)'!$A$2:$B$296,2,FALSE)</f>
        <v>Core Market</v>
      </c>
      <c r="D3">
        <f>IF(COUNTIFS('Brand Family Territories (Enc)'!$B$2:$B$62,C3,'Brand Family Territories (Enc)'!$C$2:$C$62,B3)&gt;0,1,IF(AND(LEFT(B3,6)="MORRIS",COUNTIFS('Brand Family Territories (Enc)'!$B$2:$B$62,C3,'Brand Family Territories (Enc)'!$C$2:$C$62,"Morri")&gt;0),"Unk",0))</f>
        <v>1</v>
      </c>
      <c r="E3" t="str">
        <f>IFERROR(INDEX('Brand Family Areas (Enc)'!$D$6:$D$998,MATCH(UPPER(A3)&amp;"|"&amp;UPPER(B3),'Brand Family Areas (Enc)'!$G$6:$G$998,0)),"No Match")</f>
        <v>No Match</v>
      </c>
      <c r="F3" t="str">
        <f t="shared" ref="F3:F66" si="0">IF(D3="Unk","Ambiguous (Source Truncated)",IF(E3="Inactive","THEM",IF(D3=1,"US",IF(D3="N/A","No Territory Data","THEM"))))</f>
        <v>US</v>
      </c>
      <c r="G3" t="str">
        <f t="shared" ref="G3:G66" si="1">A3&amp;"|"&amp;B3</f>
        <v>Angry Orchard|PASSAIC</v>
      </c>
    </row>
    <row r="4" spans="1:7" hidden="1" x14ac:dyDescent="0.2">
      <c r="A4" t="str" cm="1">
        <f t="array" ref="A4">INDEX('Brand Family Territory (Enc)'!$A$2:$A$296,INT((ROW()-2)/10)+1)</f>
        <v>Angry Orchard</v>
      </c>
      <c r="B4" t="str" cm="1">
        <f t="array" ref="B4">INDEX('Whitelist (Blackout Reverse)'!$B$1:$K$1,MOD(ROW()-2,10)+1)</f>
        <v>PASSAIC-FF</v>
      </c>
      <c r="C4" t="str">
        <f>VLOOKUP(A4,'Brand Family Territory (Enc)'!$A$2:$B$296,2,FALSE)</f>
        <v>Core Market</v>
      </c>
      <c r="D4">
        <f>IF(COUNTIFS('Brand Family Territories (Enc)'!$B$2:$B$62,C4,'Brand Family Territories (Enc)'!$C$2:$C$62,B4)&gt;0,1,IF(AND(LEFT(B4,6)="MORRIS",COUNTIFS('Brand Family Territories (Enc)'!$B$2:$B$62,C4,'Brand Family Territories (Enc)'!$C$2:$C$62,"Morri")&gt;0),"Unk",0))</f>
        <v>1</v>
      </c>
      <c r="E4" t="str">
        <f>IFERROR(INDEX('Brand Family Areas (Enc)'!$D$6:$D$998,MATCH(UPPER(A4)&amp;"|"&amp;UPPER(B4),'Brand Family Areas (Enc)'!$G$6:$G$998,0)),"No Match")</f>
        <v>No Match</v>
      </c>
      <c r="F4" t="str">
        <f t="shared" si="0"/>
        <v>US</v>
      </c>
      <c r="G4" t="str">
        <f t="shared" si="1"/>
        <v>Angry Orchard|PASSAIC-FF</v>
      </c>
    </row>
    <row r="5" spans="1:7" hidden="1" x14ac:dyDescent="0.2">
      <c r="A5" t="str" cm="1">
        <f t="array" ref="A5">INDEX('Brand Family Territory (Enc)'!$A$2:$A$296,INT((ROW()-2)/10)+1)</f>
        <v>Angry Orchard</v>
      </c>
      <c r="B5" t="str" cm="1">
        <f t="array" ref="B5">INDEX('Whitelist (Blackout Reverse)'!$B$1:$K$1,MOD(ROW()-2,10)+1)</f>
        <v>ESSEX</v>
      </c>
      <c r="C5" t="str">
        <f>VLOOKUP(A5,'Brand Family Territory (Enc)'!$A$2:$B$296,2,FALSE)</f>
        <v>Core Market</v>
      </c>
      <c r="D5">
        <f>IF(COUNTIFS('Brand Family Territories (Enc)'!$B$2:$B$62,C5,'Brand Family Territories (Enc)'!$C$2:$C$62,B5)&gt;0,1,IF(AND(LEFT(B5,6)="MORRIS",COUNTIFS('Brand Family Territories (Enc)'!$B$2:$B$62,C5,'Brand Family Territories (Enc)'!$C$2:$C$62,"Morri")&gt;0),"Unk",0))</f>
        <v>0</v>
      </c>
      <c r="E5" t="str">
        <f>IFERROR(INDEX('Brand Family Areas (Enc)'!$D$6:$D$998,MATCH(UPPER(A5)&amp;"|"&amp;UPPER(B5),'Brand Family Areas (Enc)'!$G$6:$G$998,0)),"No Match")</f>
        <v>Inactive</v>
      </c>
      <c r="F5" t="str">
        <f t="shared" si="0"/>
        <v>THEM</v>
      </c>
      <c r="G5" t="str">
        <f t="shared" si="1"/>
        <v>Angry Orchard|ESSEX</v>
      </c>
    </row>
    <row r="6" spans="1:7" hidden="1" x14ac:dyDescent="0.2">
      <c r="A6" t="str" cm="1">
        <f t="array" ref="A6">INDEX('Brand Family Territory (Enc)'!$A$2:$A$296,INT((ROW()-2)/10)+1)</f>
        <v>Angry Orchard</v>
      </c>
      <c r="B6" t="str" cm="1">
        <f t="array" ref="B6">INDEX('Whitelist (Blackout Reverse)'!$B$1:$K$1,MOD(ROW()-2,10)+1)</f>
        <v>HUDSON</v>
      </c>
      <c r="C6" t="str">
        <f>VLOOKUP(A6,'Brand Family Territory (Enc)'!$A$2:$B$296,2,FALSE)</f>
        <v>Core Market</v>
      </c>
      <c r="D6">
        <f>IF(COUNTIFS('Brand Family Territories (Enc)'!$B$2:$B$62,C6,'Brand Family Territories (Enc)'!$C$2:$C$62,B6)&gt;0,1,IF(AND(LEFT(B6,6)="MORRIS",COUNTIFS('Brand Family Territories (Enc)'!$B$2:$B$62,C6,'Brand Family Territories (Enc)'!$C$2:$C$62,"Morri")&gt;0),"Unk",0))</f>
        <v>0</v>
      </c>
      <c r="E6" t="str">
        <f>IFERROR(INDEX('Brand Family Areas (Enc)'!$D$6:$D$998,MATCH(UPPER(A6)&amp;"|"&amp;UPPER(B6),'Brand Family Areas (Enc)'!$G$6:$G$998,0)),"No Match")</f>
        <v>Inactive</v>
      </c>
      <c r="F6" t="str">
        <f t="shared" si="0"/>
        <v>THEM</v>
      </c>
      <c r="G6" t="str">
        <f t="shared" si="1"/>
        <v>Angry Orchard|HUDSON</v>
      </c>
    </row>
    <row r="7" spans="1:7" hidden="1" x14ac:dyDescent="0.2">
      <c r="A7" t="str" cm="1">
        <f t="array" ref="A7">INDEX('Brand Family Territory (Enc)'!$A$2:$A$296,INT((ROW()-2)/10)+1)</f>
        <v>Angry Orchard</v>
      </c>
      <c r="B7" t="str" cm="1">
        <f t="array" ref="B7">INDEX('Whitelist (Blackout Reverse)'!$B$1:$K$1,MOD(ROW()-2,10)+1)</f>
        <v>UNION</v>
      </c>
      <c r="C7" t="str">
        <f>VLOOKUP(A7,'Brand Family Territory (Enc)'!$A$2:$B$296,2,FALSE)</f>
        <v>Core Market</v>
      </c>
      <c r="D7">
        <f>IF(COUNTIFS('Brand Family Territories (Enc)'!$B$2:$B$62,C7,'Brand Family Territories (Enc)'!$C$2:$C$62,B7)&gt;0,1,IF(AND(LEFT(B7,6)="MORRIS",COUNTIFS('Brand Family Territories (Enc)'!$B$2:$B$62,C7,'Brand Family Territories (Enc)'!$C$2:$C$62,"Morri")&gt;0),"Unk",0))</f>
        <v>0</v>
      </c>
      <c r="E7" t="str">
        <f>IFERROR(INDEX('Brand Family Areas (Enc)'!$D$6:$D$998,MATCH(UPPER(A7)&amp;"|"&amp;UPPER(B7),'Brand Family Areas (Enc)'!$G$6:$G$998,0)),"No Match")</f>
        <v>Inactive</v>
      </c>
      <c r="F7" t="str">
        <f t="shared" si="0"/>
        <v>THEM</v>
      </c>
      <c r="G7" t="str">
        <f t="shared" si="1"/>
        <v>Angry Orchard|UNION</v>
      </c>
    </row>
    <row r="8" spans="1:7" hidden="1" x14ac:dyDescent="0.2">
      <c r="A8" t="str" cm="1">
        <f t="array" ref="A8">INDEX('Brand Family Territory (Enc)'!$A$2:$A$296,INT((ROW()-2)/10)+1)</f>
        <v>Angry Orchard</v>
      </c>
      <c r="B8" t="str" cm="1">
        <f t="array" ref="B8">INDEX('Whitelist (Blackout Reverse)'!$B$1:$K$1,MOD(ROW()-2,10)+1)</f>
        <v>SUSSEX</v>
      </c>
      <c r="C8" t="str">
        <f>VLOOKUP(A8,'Brand Family Territory (Enc)'!$A$2:$B$296,2,FALSE)</f>
        <v>Core Market</v>
      </c>
      <c r="D8">
        <f>IF(COUNTIFS('Brand Family Territories (Enc)'!$B$2:$B$62,C8,'Brand Family Territories (Enc)'!$C$2:$C$62,B8)&gt;0,1,IF(AND(LEFT(B8,6)="MORRIS",COUNTIFS('Brand Family Territories (Enc)'!$B$2:$B$62,C8,'Brand Family Territories (Enc)'!$C$2:$C$62,"Morri")&gt;0),"Unk",0))</f>
        <v>1</v>
      </c>
      <c r="E8" t="str">
        <f>IFERROR(INDEX('Brand Family Areas (Enc)'!$D$6:$D$998,MATCH(UPPER(A8)&amp;"|"&amp;UPPER(B8),'Brand Family Areas (Enc)'!$G$6:$G$998,0)),"No Match")</f>
        <v>No Match</v>
      </c>
      <c r="F8" t="str">
        <f t="shared" si="0"/>
        <v>US</v>
      </c>
      <c r="G8" t="str">
        <f t="shared" si="1"/>
        <v>Angry Orchard|SUSSEX</v>
      </c>
    </row>
    <row r="9" spans="1:7" hidden="1" x14ac:dyDescent="0.2">
      <c r="A9" t="str" cm="1">
        <f t="array" ref="A9">INDEX('Brand Family Territory (Enc)'!$A$2:$A$296,INT((ROW()-2)/10)+1)</f>
        <v>Angry Orchard</v>
      </c>
      <c r="B9" t="str" cm="1">
        <f t="array" ref="B9">INDEX('Whitelist (Blackout Reverse)'!$B$1:$K$1,MOD(ROW()-2,10)+1)</f>
        <v>MORRIS 1</v>
      </c>
      <c r="C9" t="str">
        <f>VLOOKUP(A9,'Brand Family Territory (Enc)'!$A$2:$B$296,2,FALSE)</f>
        <v>Core Market</v>
      </c>
      <c r="D9">
        <f>IF(COUNTIFS('Brand Family Territories (Enc)'!$B$2:$B$62,C9,'Brand Family Territories (Enc)'!$C$2:$C$62,B9)&gt;0,1,IF(AND(LEFT(B9,6)="MORRIS",COUNTIFS('Brand Family Territories (Enc)'!$B$2:$B$62,C9,'Brand Family Territories (Enc)'!$C$2:$C$62,"Morri")&gt;0),"Unk",0))</f>
        <v>1</v>
      </c>
      <c r="E9" t="str">
        <f>IFERROR(INDEX('Brand Family Areas (Enc)'!$D$6:$D$998,MATCH(UPPER(A9)&amp;"|"&amp;UPPER(B9),'Brand Family Areas (Enc)'!$G$6:$G$998,0)),"No Match")</f>
        <v>No Match</v>
      </c>
      <c r="F9" t="str">
        <f t="shared" si="0"/>
        <v>US</v>
      </c>
      <c r="G9" t="str">
        <f t="shared" si="1"/>
        <v>Angry Orchard|MORRIS 1</v>
      </c>
    </row>
    <row r="10" spans="1:7" hidden="1" x14ac:dyDescent="0.2">
      <c r="A10" t="str" cm="1">
        <f t="array" ref="A10">INDEX('Brand Family Territory (Enc)'!$A$2:$A$296,INT((ROW()-2)/10)+1)</f>
        <v>Angry Orchard</v>
      </c>
      <c r="B10" t="str" cm="1">
        <f t="array" ref="B10">INDEX('Whitelist (Blackout Reverse)'!$B$1:$K$1,MOD(ROW()-2,10)+1)</f>
        <v>MORRIS 2</v>
      </c>
      <c r="C10" t="str">
        <f>VLOOKUP(A10,'Brand Family Territory (Enc)'!$A$2:$B$296,2,FALSE)</f>
        <v>Core Market</v>
      </c>
      <c r="D10">
        <f>IF(COUNTIFS('Brand Family Territories (Enc)'!$B$2:$B$62,C10,'Brand Family Territories (Enc)'!$C$2:$C$62,B10)&gt;0,1,IF(AND(LEFT(B10,6)="MORRIS",COUNTIFS('Brand Family Territories (Enc)'!$B$2:$B$62,C10,'Brand Family Territories (Enc)'!$C$2:$C$62,"Morri")&gt;0),"Unk",0))</f>
        <v>0</v>
      </c>
      <c r="E10" t="str">
        <f>IFERROR(INDEX('Brand Family Areas (Enc)'!$D$6:$D$998,MATCH(UPPER(A10)&amp;"|"&amp;UPPER(B10),'Brand Family Areas (Enc)'!$G$6:$G$998,0)),"No Match")</f>
        <v>Inactive</v>
      </c>
      <c r="F10" t="str">
        <f t="shared" si="0"/>
        <v>THEM</v>
      </c>
      <c r="G10" t="str">
        <f t="shared" si="1"/>
        <v>Angry Orchard|MORRIS 2</v>
      </c>
    </row>
    <row r="11" spans="1:7" hidden="1" x14ac:dyDescent="0.2">
      <c r="A11" t="str" cm="1">
        <f t="array" ref="A11">INDEX('Brand Family Territory (Enc)'!$A$2:$A$296,INT((ROW()-2)/10)+1)</f>
        <v>Angry Orchard</v>
      </c>
      <c r="B11" t="str" cm="1">
        <f t="array" ref="B11">INDEX('Whitelist (Blackout Reverse)'!$B$1:$K$1,MOD(ROW()-2,10)+1)</f>
        <v>MORRIS 3</v>
      </c>
      <c r="C11" t="str">
        <f>VLOOKUP(A11,'Brand Family Territory (Enc)'!$A$2:$B$296,2,FALSE)</f>
        <v>Core Market</v>
      </c>
      <c r="D11">
        <f>IF(COUNTIFS('Brand Family Territories (Enc)'!$B$2:$B$62,C11,'Brand Family Territories (Enc)'!$C$2:$C$62,B11)&gt;0,1,IF(AND(LEFT(B11,6)="MORRIS",COUNTIFS('Brand Family Territories (Enc)'!$B$2:$B$62,C11,'Brand Family Territories (Enc)'!$C$2:$C$62,"Morri")&gt;0),"Unk",0))</f>
        <v>1</v>
      </c>
      <c r="E11" t="str">
        <f>IFERROR(INDEX('Brand Family Areas (Enc)'!$D$6:$D$998,MATCH(UPPER(A11)&amp;"|"&amp;UPPER(B11),'Brand Family Areas (Enc)'!$G$6:$G$998,0)),"No Match")</f>
        <v>No Match</v>
      </c>
      <c r="F11" t="str">
        <f t="shared" si="0"/>
        <v>US</v>
      </c>
      <c r="G11" t="str">
        <f t="shared" si="1"/>
        <v>Angry Orchard|MORRIS 3</v>
      </c>
    </row>
    <row r="12" spans="1:7" hidden="1" x14ac:dyDescent="0.2">
      <c r="A12" t="str" cm="1">
        <f t="array" ref="A12">INDEX('Brand Family Territory (Enc)'!$A$2:$A$296,INT((ROW()-2)/10)+1)</f>
        <v>Aguila</v>
      </c>
      <c r="B12" t="str" cm="1">
        <f t="array" ref="B12">INDEX('Whitelist (Blackout Reverse)'!$B$1:$K$1,MOD(ROW()-2,10)+1)</f>
        <v>BERGEN</v>
      </c>
      <c r="C12" t="str">
        <f>VLOOKUP(A12,'Brand Family Territory (Enc)'!$A$2:$B$296,2,FALSE)</f>
        <v>Core Market</v>
      </c>
      <c r="D12">
        <f>IF(COUNTIFS('Brand Family Territories (Enc)'!$B$2:$B$62,C12,'Brand Family Territories (Enc)'!$C$2:$C$62,B12)&gt;0,1,IF(AND(LEFT(B12,6)="MORRIS",COUNTIFS('Brand Family Territories (Enc)'!$B$2:$B$62,C12,'Brand Family Territories (Enc)'!$C$2:$C$62,"Morri")&gt;0),"Unk",0))</f>
        <v>1</v>
      </c>
      <c r="E12" t="str">
        <f>IFERROR(INDEX('Brand Family Areas (Enc)'!$D$6:$D$998,MATCH(UPPER(A12)&amp;"|"&amp;UPPER(B12),'Brand Family Areas (Enc)'!$G$6:$G$998,0)),"No Match")</f>
        <v>No Match</v>
      </c>
      <c r="F12" t="str">
        <f t="shared" si="0"/>
        <v>US</v>
      </c>
      <c r="G12" t="str">
        <f t="shared" si="1"/>
        <v>Aguila|BERGEN</v>
      </c>
    </row>
    <row r="13" spans="1:7" hidden="1" x14ac:dyDescent="0.2">
      <c r="A13" t="str" cm="1">
        <f t="array" ref="A13">INDEX('Brand Family Territory (Enc)'!$A$2:$A$296,INT((ROW()-2)/10)+1)</f>
        <v>Aguila</v>
      </c>
      <c r="B13" t="str" cm="1">
        <f t="array" ref="B13">INDEX('Whitelist (Blackout Reverse)'!$B$1:$K$1,MOD(ROW()-2,10)+1)</f>
        <v>PASSAIC</v>
      </c>
      <c r="C13" t="str">
        <f>VLOOKUP(A13,'Brand Family Territory (Enc)'!$A$2:$B$296,2,FALSE)</f>
        <v>Core Market</v>
      </c>
      <c r="D13">
        <f>IF(COUNTIFS('Brand Family Territories (Enc)'!$B$2:$B$62,C13,'Brand Family Territories (Enc)'!$C$2:$C$62,B13)&gt;0,1,IF(AND(LEFT(B13,6)="MORRIS",COUNTIFS('Brand Family Territories (Enc)'!$B$2:$B$62,C13,'Brand Family Territories (Enc)'!$C$2:$C$62,"Morri")&gt;0),"Unk",0))</f>
        <v>1</v>
      </c>
      <c r="E13" t="str">
        <f>IFERROR(INDEX('Brand Family Areas (Enc)'!$D$6:$D$998,MATCH(UPPER(A13)&amp;"|"&amp;UPPER(B13),'Brand Family Areas (Enc)'!$G$6:$G$998,0)),"No Match")</f>
        <v>No Match</v>
      </c>
      <c r="F13" t="str">
        <f t="shared" si="0"/>
        <v>US</v>
      </c>
      <c r="G13" t="str">
        <f t="shared" si="1"/>
        <v>Aguila|PASSAIC</v>
      </c>
    </row>
    <row r="14" spans="1:7" hidden="1" x14ac:dyDescent="0.2">
      <c r="A14" t="str" cm="1">
        <f t="array" ref="A14">INDEX('Brand Family Territory (Enc)'!$A$2:$A$296,INT((ROW()-2)/10)+1)</f>
        <v>Aguila</v>
      </c>
      <c r="B14" t="str" cm="1">
        <f t="array" ref="B14">INDEX('Whitelist (Blackout Reverse)'!$B$1:$K$1,MOD(ROW()-2,10)+1)</f>
        <v>PASSAIC-FF</v>
      </c>
      <c r="C14" t="str">
        <f>VLOOKUP(A14,'Brand Family Territory (Enc)'!$A$2:$B$296,2,FALSE)</f>
        <v>Core Market</v>
      </c>
      <c r="D14">
        <f>IF(COUNTIFS('Brand Family Territories (Enc)'!$B$2:$B$62,C14,'Brand Family Territories (Enc)'!$C$2:$C$62,B14)&gt;0,1,IF(AND(LEFT(B14,6)="MORRIS",COUNTIFS('Brand Family Territories (Enc)'!$B$2:$B$62,C14,'Brand Family Territories (Enc)'!$C$2:$C$62,"Morri")&gt;0),"Unk",0))</f>
        <v>1</v>
      </c>
      <c r="E14" t="str">
        <f>IFERROR(INDEX('Brand Family Areas (Enc)'!$D$6:$D$998,MATCH(UPPER(A14)&amp;"|"&amp;UPPER(B14),'Brand Family Areas (Enc)'!$G$6:$G$998,0)),"No Match")</f>
        <v>No Match</v>
      </c>
      <c r="F14" t="str">
        <f t="shared" si="0"/>
        <v>US</v>
      </c>
      <c r="G14" t="str">
        <f t="shared" si="1"/>
        <v>Aguila|PASSAIC-FF</v>
      </c>
    </row>
    <row r="15" spans="1:7" hidden="1" x14ac:dyDescent="0.2">
      <c r="A15" t="str" cm="1">
        <f t="array" ref="A15">INDEX('Brand Family Territory (Enc)'!$A$2:$A$296,INT((ROW()-2)/10)+1)</f>
        <v>Aguila</v>
      </c>
      <c r="B15" t="str" cm="1">
        <f t="array" ref="B15">INDEX('Whitelist (Blackout Reverse)'!$B$1:$K$1,MOD(ROW()-2,10)+1)</f>
        <v>ESSEX</v>
      </c>
      <c r="C15" t="str">
        <f>VLOOKUP(A15,'Brand Family Territory (Enc)'!$A$2:$B$296,2,FALSE)</f>
        <v>Core Market</v>
      </c>
      <c r="D15">
        <f>IF(COUNTIFS('Brand Family Territories (Enc)'!$B$2:$B$62,C15,'Brand Family Territories (Enc)'!$C$2:$C$62,B15)&gt;0,1,IF(AND(LEFT(B15,6)="MORRIS",COUNTIFS('Brand Family Territories (Enc)'!$B$2:$B$62,C15,'Brand Family Territories (Enc)'!$C$2:$C$62,"Morri")&gt;0),"Unk",0))</f>
        <v>0</v>
      </c>
      <c r="E15" t="str">
        <f>IFERROR(INDEX('Brand Family Areas (Enc)'!$D$6:$D$998,MATCH(UPPER(A15)&amp;"|"&amp;UPPER(B15),'Brand Family Areas (Enc)'!$G$6:$G$998,0)),"No Match")</f>
        <v>Inactive</v>
      </c>
      <c r="F15" t="str">
        <f t="shared" si="0"/>
        <v>THEM</v>
      </c>
      <c r="G15" t="str">
        <f t="shared" si="1"/>
        <v>Aguila|ESSEX</v>
      </c>
    </row>
    <row r="16" spans="1:7" hidden="1" x14ac:dyDescent="0.2">
      <c r="A16" t="str" cm="1">
        <f t="array" ref="A16">INDEX('Brand Family Territory (Enc)'!$A$2:$A$296,INT((ROW()-2)/10)+1)</f>
        <v>Aguila</v>
      </c>
      <c r="B16" t="str" cm="1">
        <f t="array" ref="B16">INDEX('Whitelist (Blackout Reverse)'!$B$1:$K$1,MOD(ROW()-2,10)+1)</f>
        <v>HUDSON</v>
      </c>
      <c r="C16" t="str">
        <f>VLOOKUP(A16,'Brand Family Territory (Enc)'!$A$2:$B$296,2,FALSE)</f>
        <v>Core Market</v>
      </c>
      <c r="D16">
        <f>IF(COUNTIFS('Brand Family Territories (Enc)'!$B$2:$B$62,C16,'Brand Family Territories (Enc)'!$C$2:$C$62,B16)&gt;0,1,IF(AND(LEFT(B16,6)="MORRIS",COUNTIFS('Brand Family Territories (Enc)'!$B$2:$B$62,C16,'Brand Family Territories (Enc)'!$C$2:$C$62,"Morri")&gt;0),"Unk",0))</f>
        <v>0</v>
      </c>
      <c r="E16" t="str">
        <f>IFERROR(INDEX('Brand Family Areas (Enc)'!$D$6:$D$998,MATCH(UPPER(A16)&amp;"|"&amp;UPPER(B16),'Brand Family Areas (Enc)'!$G$6:$G$998,0)),"No Match")</f>
        <v>Inactive</v>
      </c>
      <c r="F16" t="str">
        <f t="shared" si="0"/>
        <v>THEM</v>
      </c>
      <c r="G16" t="str">
        <f t="shared" si="1"/>
        <v>Aguila|HUDSON</v>
      </c>
    </row>
    <row r="17" spans="1:7" hidden="1" x14ac:dyDescent="0.2">
      <c r="A17" t="str" cm="1">
        <f t="array" ref="A17">INDEX('Brand Family Territory (Enc)'!$A$2:$A$296,INT((ROW()-2)/10)+1)</f>
        <v>Aguila</v>
      </c>
      <c r="B17" t="str" cm="1">
        <f t="array" ref="B17">INDEX('Whitelist (Blackout Reverse)'!$B$1:$K$1,MOD(ROW()-2,10)+1)</f>
        <v>UNION</v>
      </c>
      <c r="C17" t="str">
        <f>VLOOKUP(A17,'Brand Family Territory (Enc)'!$A$2:$B$296,2,FALSE)</f>
        <v>Core Market</v>
      </c>
      <c r="D17">
        <f>IF(COUNTIFS('Brand Family Territories (Enc)'!$B$2:$B$62,C17,'Brand Family Territories (Enc)'!$C$2:$C$62,B17)&gt;0,1,IF(AND(LEFT(B17,6)="MORRIS",COUNTIFS('Brand Family Territories (Enc)'!$B$2:$B$62,C17,'Brand Family Territories (Enc)'!$C$2:$C$62,"Morri")&gt;0),"Unk",0))</f>
        <v>0</v>
      </c>
      <c r="E17" t="str">
        <f>IFERROR(INDEX('Brand Family Areas (Enc)'!$D$6:$D$998,MATCH(UPPER(A17)&amp;"|"&amp;UPPER(B17),'Brand Family Areas (Enc)'!$G$6:$G$998,0)),"No Match")</f>
        <v>Inactive</v>
      </c>
      <c r="F17" t="str">
        <f t="shared" si="0"/>
        <v>THEM</v>
      </c>
      <c r="G17" t="str">
        <f t="shared" si="1"/>
        <v>Aguila|UNION</v>
      </c>
    </row>
    <row r="18" spans="1:7" hidden="1" x14ac:dyDescent="0.2">
      <c r="A18" t="str" cm="1">
        <f t="array" ref="A18">INDEX('Brand Family Territory (Enc)'!$A$2:$A$296,INT((ROW()-2)/10)+1)</f>
        <v>Aguila</v>
      </c>
      <c r="B18" t="str" cm="1">
        <f t="array" ref="B18">INDEX('Whitelist (Blackout Reverse)'!$B$1:$K$1,MOD(ROW()-2,10)+1)</f>
        <v>SUSSEX</v>
      </c>
      <c r="C18" t="str">
        <f>VLOOKUP(A18,'Brand Family Territory (Enc)'!$A$2:$B$296,2,FALSE)</f>
        <v>Core Market</v>
      </c>
      <c r="D18">
        <f>IF(COUNTIFS('Brand Family Territories (Enc)'!$B$2:$B$62,C18,'Brand Family Territories (Enc)'!$C$2:$C$62,B18)&gt;0,1,IF(AND(LEFT(B18,6)="MORRIS",COUNTIFS('Brand Family Territories (Enc)'!$B$2:$B$62,C18,'Brand Family Territories (Enc)'!$C$2:$C$62,"Morri")&gt;0),"Unk",0))</f>
        <v>1</v>
      </c>
      <c r="E18" t="str">
        <f>IFERROR(INDEX('Brand Family Areas (Enc)'!$D$6:$D$998,MATCH(UPPER(A18)&amp;"|"&amp;UPPER(B18),'Brand Family Areas (Enc)'!$G$6:$G$998,0)),"No Match")</f>
        <v>No Match</v>
      </c>
      <c r="F18" t="str">
        <f t="shared" si="0"/>
        <v>US</v>
      </c>
      <c r="G18" t="str">
        <f t="shared" si="1"/>
        <v>Aguila|SUSSEX</v>
      </c>
    </row>
    <row r="19" spans="1:7" hidden="1" x14ac:dyDescent="0.2">
      <c r="A19" t="str" cm="1">
        <f t="array" ref="A19">INDEX('Brand Family Territory (Enc)'!$A$2:$A$296,INT((ROW()-2)/10)+1)</f>
        <v>Aguila</v>
      </c>
      <c r="B19" t="str" cm="1">
        <f t="array" ref="B19">INDEX('Whitelist (Blackout Reverse)'!$B$1:$K$1,MOD(ROW()-2,10)+1)</f>
        <v>MORRIS 1</v>
      </c>
      <c r="C19" t="str">
        <f>VLOOKUP(A19,'Brand Family Territory (Enc)'!$A$2:$B$296,2,FALSE)</f>
        <v>Core Market</v>
      </c>
      <c r="D19">
        <f>IF(COUNTIFS('Brand Family Territories (Enc)'!$B$2:$B$62,C19,'Brand Family Territories (Enc)'!$C$2:$C$62,B19)&gt;0,1,IF(AND(LEFT(B19,6)="MORRIS",COUNTIFS('Brand Family Territories (Enc)'!$B$2:$B$62,C19,'Brand Family Territories (Enc)'!$C$2:$C$62,"Morri")&gt;0),"Unk",0))</f>
        <v>1</v>
      </c>
      <c r="E19" t="str">
        <f>IFERROR(INDEX('Brand Family Areas (Enc)'!$D$6:$D$998,MATCH(UPPER(A19)&amp;"|"&amp;UPPER(B19),'Brand Family Areas (Enc)'!$G$6:$G$998,0)),"No Match")</f>
        <v>No Match</v>
      </c>
      <c r="F19" t="str">
        <f t="shared" si="0"/>
        <v>US</v>
      </c>
      <c r="G19" t="str">
        <f t="shared" si="1"/>
        <v>Aguila|MORRIS 1</v>
      </c>
    </row>
    <row r="20" spans="1:7" hidden="1" x14ac:dyDescent="0.2">
      <c r="A20" t="str" cm="1">
        <f t="array" ref="A20">INDEX('Brand Family Territory (Enc)'!$A$2:$A$296,INT((ROW()-2)/10)+1)</f>
        <v>Aguila</v>
      </c>
      <c r="B20" t="str" cm="1">
        <f t="array" ref="B20">INDEX('Whitelist (Blackout Reverse)'!$B$1:$K$1,MOD(ROW()-2,10)+1)</f>
        <v>MORRIS 2</v>
      </c>
      <c r="C20" t="str">
        <f>VLOOKUP(A20,'Brand Family Territory (Enc)'!$A$2:$B$296,2,FALSE)</f>
        <v>Core Market</v>
      </c>
      <c r="D20">
        <f>IF(COUNTIFS('Brand Family Territories (Enc)'!$B$2:$B$62,C20,'Brand Family Territories (Enc)'!$C$2:$C$62,B20)&gt;0,1,IF(AND(LEFT(B20,6)="MORRIS",COUNTIFS('Brand Family Territories (Enc)'!$B$2:$B$62,C20,'Brand Family Territories (Enc)'!$C$2:$C$62,"Morri")&gt;0),"Unk",0))</f>
        <v>0</v>
      </c>
      <c r="E20" t="str">
        <f>IFERROR(INDEX('Brand Family Areas (Enc)'!$D$6:$D$998,MATCH(UPPER(A20)&amp;"|"&amp;UPPER(B20),'Brand Family Areas (Enc)'!$G$6:$G$998,0)),"No Match")</f>
        <v>Inactive</v>
      </c>
      <c r="F20" t="str">
        <f t="shared" si="0"/>
        <v>THEM</v>
      </c>
      <c r="G20" t="str">
        <f t="shared" si="1"/>
        <v>Aguila|MORRIS 2</v>
      </c>
    </row>
    <row r="21" spans="1:7" hidden="1" x14ac:dyDescent="0.2">
      <c r="A21" t="str" cm="1">
        <f t="array" ref="A21">INDEX('Brand Family Territory (Enc)'!$A$2:$A$296,INT((ROW()-2)/10)+1)</f>
        <v>Aguila</v>
      </c>
      <c r="B21" t="str" cm="1">
        <f t="array" ref="B21">INDEX('Whitelist (Blackout Reverse)'!$B$1:$K$1,MOD(ROW()-2,10)+1)</f>
        <v>MORRIS 3</v>
      </c>
      <c r="C21" t="str">
        <f>VLOOKUP(A21,'Brand Family Territory (Enc)'!$A$2:$B$296,2,FALSE)</f>
        <v>Core Market</v>
      </c>
      <c r="D21">
        <f>IF(COUNTIFS('Brand Family Territories (Enc)'!$B$2:$B$62,C21,'Brand Family Territories (Enc)'!$C$2:$C$62,B21)&gt;0,1,IF(AND(LEFT(B21,6)="MORRIS",COUNTIFS('Brand Family Territories (Enc)'!$B$2:$B$62,C21,'Brand Family Territories (Enc)'!$C$2:$C$62,"Morri")&gt;0),"Unk",0))</f>
        <v>1</v>
      </c>
      <c r="E21" t="str">
        <f>IFERROR(INDEX('Brand Family Areas (Enc)'!$D$6:$D$998,MATCH(UPPER(A21)&amp;"|"&amp;UPPER(B21),'Brand Family Areas (Enc)'!$G$6:$G$998,0)),"No Match")</f>
        <v>No Match</v>
      </c>
      <c r="F21" t="str">
        <f t="shared" si="0"/>
        <v>US</v>
      </c>
      <c r="G21" t="str">
        <f t="shared" si="1"/>
        <v>Aguila|MORRIS 3</v>
      </c>
    </row>
    <row r="22" spans="1:7" hidden="1" x14ac:dyDescent="0.2">
      <c r="A22" t="str" cm="1">
        <f t="array" ref="A22">INDEX('Brand Family Territory (Enc)'!$A$2:$A$296,INT((ROW()-2)/10)+1)</f>
        <v>Arnold Palmer</v>
      </c>
      <c r="B22" t="str" cm="1">
        <f t="array" ref="B22">INDEX('Whitelist (Blackout Reverse)'!$B$1:$K$1,MOD(ROW()-2,10)+1)</f>
        <v>BERGEN</v>
      </c>
      <c r="C22" t="str">
        <f>VLOOKUP(A22,'Brand Family Territory (Enc)'!$A$2:$B$296,2,FALSE)</f>
        <v>Core Market</v>
      </c>
      <c r="D22">
        <f>IF(COUNTIFS('Brand Family Territories (Enc)'!$B$2:$B$62,C22,'Brand Family Territories (Enc)'!$C$2:$C$62,B22)&gt;0,1,IF(AND(LEFT(B22,6)="MORRIS",COUNTIFS('Brand Family Territories (Enc)'!$B$2:$B$62,C22,'Brand Family Territories (Enc)'!$C$2:$C$62,"Morri")&gt;0),"Unk",0))</f>
        <v>1</v>
      </c>
      <c r="E22" t="str">
        <f>IFERROR(INDEX('Brand Family Areas (Enc)'!$D$6:$D$998,MATCH(UPPER(A22)&amp;"|"&amp;UPPER(B22),'Brand Family Areas (Enc)'!$G$6:$G$998,0)),"No Match")</f>
        <v>No Match</v>
      </c>
      <c r="F22" t="str">
        <f t="shared" si="0"/>
        <v>US</v>
      </c>
      <c r="G22" t="str">
        <f t="shared" si="1"/>
        <v>Arnold Palmer|BERGEN</v>
      </c>
    </row>
    <row r="23" spans="1:7" hidden="1" x14ac:dyDescent="0.2">
      <c r="A23" t="str" cm="1">
        <f t="array" ref="A23">INDEX('Brand Family Territory (Enc)'!$A$2:$A$296,INT((ROW()-2)/10)+1)</f>
        <v>Arnold Palmer</v>
      </c>
      <c r="B23" t="str" cm="1">
        <f t="array" ref="B23">INDEX('Whitelist (Blackout Reverse)'!$B$1:$K$1,MOD(ROW()-2,10)+1)</f>
        <v>PASSAIC</v>
      </c>
      <c r="C23" t="str">
        <f>VLOOKUP(A23,'Brand Family Territory (Enc)'!$A$2:$B$296,2,FALSE)</f>
        <v>Core Market</v>
      </c>
      <c r="D23">
        <f>IF(COUNTIFS('Brand Family Territories (Enc)'!$B$2:$B$62,C23,'Brand Family Territories (Enc)'!$C$2:$C$62,B23)&gt;0,1,IF(AND(LEFT(B23,6)="MORRIS",COUNTIFS('Brand Family Territories (Enc)'!$B$2:$B$62,C23,'Brand Family Territories (Enc)'!$C$2:$C$62,"Morri")&gt;0),"Unk",0))</f>
        <v>1</v>
      </c>
      <c r="E23" t="str">
        <f>IFERROR(INDEX('Brand Family Areas (Enc)'!$D$6:$D$998,MATCH(UPPER(A23)&amp;"|"&amp;UPPER(B23),'Brand Family Areas (Enc)'!$G$6:$G$998,0)),"No Match")</f>
        <v>No Match</v>
      </c>
      <c r="F23" t="str">
        <f t="shared" si="0"/>
        <v>US</v>
      </c>
      <c r="G23" t="str">
        <f t="shared" si="1"/>
        <v>Arnold Palmer|PASSAIC</v>
      </c>
    </row>
    <row r="24" spans="1:7" hidden="1" x14ac:dyDescent="0.2">
      <c r="A24" t="str" cm="1">
        <f t="array" ref="A24">INDEX('Brand Family Territory (Enc)'!$A$2:$A$296,INT((ROW()-2)/10)+1)</f>
        <v>Arnold Palmer</v>
      </c>
      <c r="B24" t="str" cm="1">
        <f t="array" ref="B24">INDEX('Whitelist (Blackout Reverse)'!$B$1:$K$1,MOD(ROW()-2,10)+1)</f>
        <v>PASSAIC-FF</v>
      </c>
      <c r="C24" t="str">
        <f>VLOOKUP(A24,'Brand Family Territory (Enc)'!$A$2:$B$296,2,FALSE)</f>
        <v>Core Market</v>
      </c>
      <c r="D24">
        <f>IF(COUNTIFS('Brand Family Territories (Enc)'!$B$2:$B$62,C24,'Brand Family Territories (Enc)'!$C$2:$C$62,B24)&gt;0,1,IF(AND(LEFT(B24,6)="MORRIS",COUNTIFS('Brand Family Territories (Enc)'!$B$2:$B$62,C24,'Brand Family Territories (Enc)'!$C$2:$C$62,"Morri")&gt;0),"Unk",0))</f>
        <v>1</v>
      </c>
      <c r="E24" t="str">
        <f>IFERROR(INDEX('Brand Family Areas (Enc)'!$D$6:$D$998,MATCH(UPPER(A24)&amp;"|"&amp;UPPER(B24),'Brand Family Areas (Enc)'!$G$6:$G$998,0)),"No Match")</f>
        <v>No Match</v>
      </c>
      <c r="F24" t="str">
        <f t="shared" si="0"/>
        <v>US</v>
      </c>
      <c r="G24" t="str">
        <f t="shared" si="1"/>
        <v>Arnold Palmer|PASSAIC-FF</v>
      </c>
    </row>
    <row r="25" spans="1:7" hidden="1" x14ac:dyDescent="0.2">
      <c r="A25" t="str" cm="1">
        <f t="array" ref="A25">INDEX('Brand Family Territory (Enc)'!$A$2:$A$296,INT((ROW()-2)/10)+1)</f>
        <v>Arnold Palmer</v>
      </c>
      <c r="B25" t="str" cm="1">
        <f t="array" ref="B25">INDEX('Whitelist (Blackout Reverse)'!$B$1:$K$1,MOD(ROW()-2,10)+1)</f>
        <v>ESSEX</v>
      </c>
      <c r="C25" t="str">
        <f>VLOOKUP(A25,'Brand Family Territory (Enc)'!$A$2:$B$296,2,FALSE)</f>
        <v>Core Market</v>
      </c>
      <c r="D25">
        <f>IF(COUNTIFS('Brand Family Territories (Enc)'!$B$2:$B$62,C25,'Brand Family Territories (Enc)'!$C$2:$C$62,B25)&gt;0,1,IF(AND(LEFT(B25,6)="MORRIS",COUNTIFS('Brand Family Territories (Enc)'!$B$2:$B$62,C25,'Brand Family Territories (Enc)'!$C$2:$C$62,"Morri")&gt;0),"Unk",0))</f>
        <v>0</v>
      </c>
      <c r="E25" t="str">
        <f>IFERROR(INDEX('Brand Family Areas (Enc)'!$D$6:$D$998,MATCH(UPPER(A25)&amp;"|"&amp;UPPER(B25),'Brand Family Areas (Enc)'!$G$6:$G$998,0)),"No Match")</f>
        <v>Inactive</v>
      </c>
      <c r="F25" t="str">
        <f t="shared" si="0"/>
        <v>THEM</v>
      </c>
      <c r="G25" t="str">
        <f t="shared" si="1"/>
        <v>Arnold Palmer|ESSEX</v>
      </c>
    </row>
    <row r="26" spans="1:7" hidden="1" x14ac:dyDescent="0.2">
      <c r="A26" t="str" cm="1">
        <f t="array" ref="A26">INDEX('Brand Family Territory (Enc)'!$A$2:$A$296,INT((ROW()-2)/10)+1)</f>
        <v>Arnold Palmer</v>
      </c>
      <c r="B26" t="str" cm="1">
        <f t="array" ref="B26">INDEX('Whitelist (Blackout Reverse)'!$B$1:$K$1,MOD(ROW()-2,10)+1)</f>
        <v>HUDSON</v>
      </c>
      <c r="C26" t="str">
        <f>VLOOKUP(A26,'Brand Family Territory (Enc)'!$A$2:$B$296,2,FALSE)</f>
        <v>Core Market</v>
      </c>
      <c r="D26">
        <f>IF(COUNTIFS('Brand Family Territories (Enc)'!$B$2:$B$62,C26,'Brand Family Territories (Enc)'!$C$2:$C$62,B26)&gt;0,1,IF(AND(LEFT(B26,6)="MORRIS",COUNTIFS('Brand Family Territories (Enc)'!$B$2:$B$62,C26,'Brand Family Territories (Enc)'!$C$2:$C$62,"Morri")&gt;0),"Unk",0))</f>
        <v>0</v>
      </c>
      <c r="E26" t="str">
        <f>IFERROR(INDEX('Brand Family Areas (Enc)'!$D$6:$D$998,MATCH(UPPER(A26)&amp;"|"&amp;UPPER(B26),'Brand Family Areas (Enc)'!$G$6:$G$998,0)),"No Match")</f>
        <v>Inactive</v>
      </c>
      <c r="F26" t="str">
        <f t="shared" si="0"/>
        <v>THEM</v>
      </c>
      <c r="G26" t="str">
        <f t="shared" si="1"/>
        <v>Arnold Palmer|HUDSON</v>
      </c>
    </row>
    <row r="27" spans="1:7" hidden="1" x14ac:dyDescent="0.2">
      <c r="A27" t="str" cm="1">
        <f t="array" ref="A27">INDEX('Brand Family Territory (Enc)'!$A$2:$A$296,INT((ROW()-2)/10)+1)</f>
        <v>Arnold Palmer</v>
      </c>
      <c r="B27" t="str" cm="1">
        <f t="array" ref="B27">INDEX('Whitelist (Blackout Reverse)'!$B$1:$K$1,MOD(ROW()-2,10)+1)</f>
        <v>UNION</v>
      </c>
      <c r="C27" t="str">
        <f>VLOOKUP(A27,'Brand Family Territory (Enc)'!$A$2:$B$296,2,FALSE)</f>
        <v>Core Market</v>
      </c>
      <c r="D27">
        <f>IF(COUNTIFS('Brand Family Territories (Enc)'!$B$2:$B$62,C27,'Brand Family Territories (Enc)'!$C$2:$C$62,B27)&gt;0,1,IF(AND(LEFT(B27,6)="MORRIS",COUNTIFS('Brand Family Territories (Enc)'!$B$2:$B$62,C27,'Brand Family Territories (Enc)'!$C$2:$C$62,"Morri")&gt;0),"Unk",0))</f>
        <v>0</v>
      </c>
      <c r="E27" t="str">
        <f>IFERROR(INDEX('Brand Family Areas (Enc)'!$D$6:$D$998,MATCH(UPPER(A27)&amp;"|"&amp;UPPER(B27),'Brand Family Areas (Enc)'!$G$6:$G$998,0)),"No Match")</f>
        <v>Inactive</v>
      </c>
      <c r="F27" t="str">
        <f t="shared" si="0"/>
        <v>THEM</v>
      </c>
      <c r="G27" t="str">
        <f t="shared" si="1"/>
        <v>Arnold Palmer|UNION</v>
      </c>
    </row>
    <row r="28" spans="1:7" hidden="1" x14ac:dyDescent="0.2">
      <c r="A28" t="str" cm="1">
        <f t="array" ref="A28">INDEX('Brand Family Territory (Enc)'!$A$2:$A$296,INT((ROW()-2)/10)+1)</f>
        <v>Arnold Palmer</v>
      </c>
      <c r="B28" t="str" cm="1">
        <f t="array" ref="B28">INDEX('Whitelist (Blackout Reverse)'!$B$1:$K$1,MOD(ROW()-2,10)+1)</f>
        <v>SUSSEX</v>
      </c>
      <c r="C28" t="str">
        <f>VLOOKUP(A28,'Brand Family Territory (Enc)'!$A$2:$B$296,2,FALSE)</f>
        <v>Core Market</v>
      </c>
      <c r="D28">
        <f>IF(COUNTIFS('Brand Family Territories (Enc)'!$B$2:$B$62,C28,'Brand Family Territories (Enc)'!$C$2:$C$62,B28)&gt;0,1,IF(AND(LEFT(B28,6)="MORRIS",COUNTIFS('Brand Family Territories (Enc)'!$B$2:$B$62,C28,'Brand Family Territories (Enc)'!$C$2:$C$62,"Morri")&gt;0),"Unk",0))</f>
        <v>1</v>
      </c>
      <c r="E28" t="str">
        <f>IFERROR(INDEX('Brand Family Areas (Enc)'!$D$6:$D$998,MATCH(UPPER(A28)&amp;"|"&amp;UPPER(B28),'Brand Family Areas (Enc)'!$G$6:$G$998,0)),"No Match")</f>
        <v>No Match</v>
      </c>
      <c r="F28" t="str">
        <f t="shared" si="0"/>
        <v>US</v>
      </c>
      <c r="G28" t="str">
        <f t="shared" si="1"/>
        <v>Arnold Palmer|SUSSEX</v>
      </c>
    </row>
    <row r="29" spans="1:7" hidden="1" x14ac:dyDescent="0.2">
      <c r="A29" t="str" cm="1">
        <f t="array" ref="A29">INDEX('Brand Family Territory (Enc)'!$A$2:$A$296,INT((ROW()-2)/10)+1)</f>
        <v>Arnold Palmer</v>
      </c>
      <c r="B29" t="str" cm="1">
        <f t="array" ref="B29">INDEX('Whitelist (Blackout Reverse)'!$B$1:$K$1,MOD(ROW()-2,10)+1)</f>
        <v>MORRIS 1</v>
      </c>
      <c r="C29" t="str">
        <f>VLOOKUP(A29,'Brand Family Territory (Enc)'!$A$2:$B$296,2,FALSE)</f>
        <v>Core Market</v>
      </c>
      <c r="D29">
        <f>IF(COUNTIFS('Brand Family Territories (Enc)'!$B$2:$B$62,C29,'Brand Family Territories (Enc)'!$C$2:$C$62,B29)&gt;0,1,IF(AND(LEFT(B29,6)="MORRIS",COUNTIFS('Brand Family Territories (Enc)'!$B$2:$B$62,C29,'Brand Family Territories (Enc)'!$C$2:$C$62,"Morri")&gt;0),"Unk",0))</f>
        <v>1</v>
      </c>
      <c r="E29" t="str">
        <f>IFERROR(INDEX('Brand Family Areas (Enc)'!$D$6:$D$998,MATCH(UPPER(A29)&amp;"|"&amp;UPPER(B29),'Brand Family Areas (Enc)'!$G$6:$G$998,0)),"No Match")</f>
        <v>No Match</v>
      </c>
      <c r="F29" t="str">
        <f t="shared" si="0"/>
        <v>US</v>
      </c>
      <c r="G29" t="str">
        <f t="shared" si="1"/>
        <v>Arnold Palmer|MORRIS 1</v>
      </c>
    </row>
    <row r="30" spans="1:7" hidden="1" x14ac:dyDescent="0.2">
      <c r="A30" t="str" cm="1">
        <f t="array" ref="A30">INDEX('Brand Family Territory (Enc)'!$A$2:$A$296,INT((ROW()-2)/10)+1)</f>
        <v>Arnold Palmer</v>
      </c>
      <c r="B30" t="str" cm="1">
        <f t="array" ref="B30">INDEX('Whitelist (Blackout Reverse)'!$B$1:$K$1,MOD(ROW()-2,10)+1)</f>
        <v>MORRIS 2</v>
      </c>
      <c r="C30" t="str">
        <f>VLOOKUP(A30,'Brand Family Territory (Enc)'!$A$2:$B$296,2,FALSE)</f>
        <v>Core Market</v>
      </c>
      <c r="D30">
        <f>IF(COUNTIFS('Brand Family Territories (Enc)'!$B$2:$B$62,C30,'Brand Family Territories (Enc)'!$C$2:$C$62,B30)&gt;0,1,IF(AND(LEFT(B30,6)="MORRIS",COUNTIFS('Brand Family Territories (Enc)'!$B$2:$B$62,C30,'Brand Family Territories (Enc)'!$C$2:$C$62,"Morri")&gt;0),"Unk",0))</f>
        <v>0</v>
      </c>
      <c r="E30" t="str">
        <f>IFERROR(INDEX('Brand Family Areas (Enc)'!$D$6:$D$998,MATCH(UPPER(A30)&amp;"|"&amp;UPPER(B30),'Brand Family Areas (Enc)'!$G$6:$G$998,0)),"No Match")</f>
        <v>Inactive</v>
      </c>
      <c r="F30" t="str">
        <f t="shared" si="0"/>
        <v>THEM</v>
      </c>
      <c r="G30" t="str">
        <f t="shared" si="1"/>
        <v>Arnold Palmer|MORRIS 2</v>
      </c>
    </row>
    <row r="31" spans="1:7" hidden="1" x14ac:dyDescent="0.2">
      <c r="A31" t="str" cm="1">
        <f t="array" ref="A31">INDEX('Brand Family Territory (Enc)'!$A$2:$A$296,INT((ROW()-2)/10)+1)</f>
        <v>Arnold Palmer</v>
      </c>
      <c r="B31" t="str" cm="1">
        <f t="array" ref="B31">INDEX('Whitelist (Blackout Reverse)'!$B$1:$K$1,MOD(ROW()-2,10)+1)</f>
        <v>MORRIS 3</v>
      </c>
      <c r="C31" t="str">
        <f>VLOOKUP(A31,'Brand Family Territory (Enc)'!$A$2:$B$296,2,FALSE)</f>
        <v>Core Market</v>
      </c>
      <c r="D31">
        <f>IF(COUNTIFS('Brand Family Territories (Enc)'!$B$2:$B$62,C31,'Brand Family Territories (Enc)'!$C$2:$C$62,B31)&gt;0,1,IF(AND(LEFT(B31,6)="MORRIS",COUNTIFS('Brand Family Territories (Enc)'!$B$2:$B$62,C31,'Brand Family Territories (Enc)'!$C$2:$C$62,"Morri")&gt;0),"Unk",0))</f>
        <v>1</v>
      </c>
      <c r="E31" t="str">
        <f>IFERROR(INDEX('Brand Family Areas (Enc)'!$D$6:$D$998,MATCH(UPPER(A31)&amp;"|"&amp;UPPER(B31),'Brand Family Areas (Enc)'!$G$6:$G$998,0)),"No Match")</f>
        <v>No Match</v>
      </c>
      <c r="F31" t="str">
        <f t="shared" si="0"/>
        <v>US</v>
      </c>
      <c r="G31" t="str">
        <f t="shared" si="1"/>
        <v>Arnold Palmer|MORRIS 3</v>
      </c>
    </row>
    <row r="32" spans="1:7" hidden="1" x14ac:dyDescent="0.2">
      <c r="A32" t="str" cm="1">
        <f t="array" ref="A32">INDEX('Brand Family Territory (Enc)'!$A$2:$A$296,INT((ROW()-2)/10)+1)</f>
        <v>Athletic</v>
      </c>
      <c r="B32" t="str" cm="1">
        <f t="array" ref="B32">INDEX('Whitelist (Blackout Reverse)'!$B$1:$K$1,MOD(ROW()-2,10)+1)</f>
        <v>BERGEN</v>
      </c>
      <c r="C32" t="str">
        <f>VLOOKUP(A32,'Brand Family Territory (Enc)'!$A$2:$B$296,2,FALSE)</f>
        <v>Core Market</v>
      </c>
      <c r="D32">
        <f>IF(COUNTIFS('Brand Family Territories (Enc)'!$B$2:$B$62,C32,'Brand Family Territories (Enc)'!$C$2:$C$62,B32)&gt;0,1,IF(AND(LEFT(B32,6)="MORRIS",COUNTIFS('Brand Family Territories (Enc)'!$B$2:$B$62,C32,'Brand Family Territories (Enc)'!$C$2:$C$62,"Morri")&gt;0),"Unk",0))</f>
        <v>1</v>
      </c>
      <c r="E32" t="str">
        <f>IFERROR(INDEX('Brand Family Areas (Enc)'!$D$6:$D$998,MATCH(UPPER(A32)&amp;"|"&amp;UPPER(B32),'Brand Family Areas (Enc)'!$G$6:$G$998,0)),"No Match")</f>
        <v>No Match</v>
      </c>
      <c r="F32" t="str">
        <f t="shared" si="0"/>
        <v>US</v>
      </c>
      <c r="G32" t="str">
        <f t="shared" si="1"/>
        <v>Athletic|BERGEN</v>
      </c>
    </row>
    <row r="33" spans="1:7" hidden="1" x14ac:dyDescent="0.2">
      <c r="A33" t="str" cm="1">
        <f t="array" ref="A33">INDEX('Brand Family Territory (Enc)'!$A$2:$A$296,INT((ROW()-2)/10)+1)</f>
        <v>Athletic</v>
      </c>
      <c r="B33" t="str" cm="1">
        <f t="array" ref="B33">INDEX('Whitelist (Blackout Reverse)'!$B$1:$K$1,MOD(ROW()-2,10)+1)</f>
        <v>PASSAIC</v>
      </c>
      <c r="C33" t="str">
        <f>VLOOKUP(A33,'Brand Family Territory (Enc)'!$A$2:$B$296,2,FALSE)</f>
        <v>Core Market</v>
      </c>
      <c r="D33">
        <f>IF(COUNTIFS('Brand Family Territories (Enc)'!$B$2:$B$62,C33,'Brand Family Territories (Enc)'!$C$2:$C$62,B33)&gt;0,1,IF(AND(LEFT(B33,6)="MORRIS",COUNTIFS('Brand Family Territories (Enc)'!$B$2:$B$62,C33,'Brand Family Territories (Enc)'!$C$2:$C$62,"Morri")&gt;0),"Unk",0))</f>
        <v>1</v>
      </c>
      <c r="E33" t="str">
        <f>IFERROR(INDEX('Brand Family Areas (Enc)'!$D$6:$D$998,MATCH(UPPER(A33)&amp;"|"&amp;UPPER(B33),'Brand Family Areas (Enc)'!$G$6:$G$998,0)),"No Match")</f>
        <v>No Match</v>
      </c>
      <c r="F33" t="str">
        <f t="shared" si="0"/>
        <v>US</v>
      </c>
      <c r="G33" t="str">
        <f t="shared" si="1"/>
        <v>Athletic|PASSAIC</v>
      </c>
    </row>
    <row r="34" spans="1:7" hidden="1" x14ac:dyDescent="0.2">
      <c r="A34" t="str" cm="1">
        <f t="array" ref="A34">INDEX('Brand Family Territory (Enc)'!$A$2:$A$296,INT((ROW()-2)/10)+1)</f>
        <v>Athletic</v>
      </c>
      <c r="B34" t="str" cm="1">
        <f t="array" ref="B34">INDEX('Whitelist (Blackout Reverse)'!$B$1:$K$1,MOD(ROW()-2,10)+1)</f>
        <v>PASSAIC-FF</v>
      </c>
      <c r="C34" t="str">
        <f>VLOOKUP(A34,'Brand Family Territory (Enc)'!$A$2:$B$296,2,FALSE)</f>
        <v>Core Market</v>
      </c>
      <c r="D34">
        <f>IF(COUNTIFS('Brand Family Territories (Enc)'!$B$2:$B$62,C34,'Brand Family Territories (Enc)'!$C$2:$C$62,B34)&gt;0,1,IF(AND(LEFT(B34,6)="MORRIS",COUNTIFS('Brand Family Territories (Enc)'!$B$2:$B$62,C34,'Brand Family Territories (Enc)'!$C$2:$C$62,"Morri")&gt;0),"Unk",0))</f>
        <v>1</v>
      </c>
      <c r="E34" t="str">
        <f>IFERROR(INDEX('Brand Family Areas (Enc)'!$D$6:$D$998,MATCH(UPPER(A34)&amp;"|"&amp;UPPER(B34),'Brand Family Areas (Enc)'!$G$6:$G$998,0)),"No Match")</f>
        <v>No Match</v>
      </c>
      <c r="F34" t="str">
        <f t="shared" si="0"/>
        <v>US</v>
      </c>
      <c r="G34" t="str">
        <f t="shared" si="1"/>
        <v>Athletic|PASSAIC-FF</v>
      </c>
    </row>
    <row r="35" spans="1:7" hidden="1" x14ac:dyDescent="0.2">
      <c r="A35" t="str" cm="1">
        <f t="array" ref="A35">INDEX('Brand Family Territory (Enc)'!$A$2:$A$296,INT((ROW()-2)/10)+1)</f>
        <v>Athletic</v>
      </c>
      <c r="B35" t="str" cm="1">
        <f t="array" ref="B35">INDEX('Whitelist (Blackout Reverse)'!$B$1:$K$1,MOD(ROW()-2,10)+1)</f>
        <v>ESSEX</v>
      </c>
      <c r="C35" t="str">
        <f>VLOOKUP(A35,'Brand Family Territory (Enc)'!$A$2:$B$296,2,FALSE)</f>
        <v>Core Market</v>
      </c>
      <c r="D35">
        <f>IF(COUNTIFS('Brand Family Territories (Enc)'!$B$2:$B$62,C35,'Brand Family Territories (Enc)'!$C$2:$C$62,B35)&gt;0,1,IF(AND(LEFT(B35,6)="MORRIS",COUNTIFS('Brand Family Territories (Enc)'!$B$2:$B$62,C35,'Brand Family Territories (Enc)'!$C$2:$C$62,"Morri")&gt;0),"Unk",0))</f>
        <v>0</v>
      </c>
      <c r="E35" t="str">
        <f>IFERROR(INDEX('Brand Family Areas (Enc)'!$D$6:$D$998,MATCH(UPPER(A35)&amp;"|"&amp;UPPER(B35),'Brand Family Areas (Enc)'!$G$6:$G$998,0)),"No Match")</f>
        <v>Inactive</v>
      </c>
      <c r="F35" t="str">
        <f t="shared" si="0"/>
        <v>THEM</v>
      </c>
      <c r="G35" t="str">
        <f t="shared" si="1"/>
        <v>Athletic|ESSEX</v>
      </c>
    </row>
    <row r="36" spans="1:7" hidden="1" x14ac:dyDescent="0.2">
      <c r="A36" t="str" cm="1">
        <f t="array" ref="A36">INDEX('Brand Family Territory (Enc)'!$A$2:$A$296,INT((ROW()-2)/10)+1)</f>
        <v>Athletic</v>
      </c>
      <c r="B36" t="str" cm="1">
        <f t="array" ref="B36">INDEX('Whitelist (Blackout Reverse)'!$B$1:$K$1,MOD(ROW()-2,10)+1)</f>
        <v>HUDSON</v>
      </c>
      <c r="C36" t="str">
        <f>VLOOKUP(A36,'Brand Family Territory (Enc)'!$A$2:$B$296,2,FALSE)</f>
        <v>Core Market</v>
      </c>
      <c r="D36">
        <f>IF(COUNTIFS('Brand Family Territories (Enc)'!$B$2:$B$62,C36,'Brand Family Territories (Enc)'!$C$2:$C$62,B36)&gt;0,1,IF(AND(LEFT(B36,6)="MORRIS",COUNTIFS('Brand Family Territories (Enc)'!$B$2:$B$62,C36,'Brand Family Territories (Enc)'!$C$2:$C$62,"Morri")&gt;0),"Unk",0))</f>
        <v>0</v>
      </c>
      <c r="E36" t="str">
        <f>IFERROR(INDEX('Brand Family Areas (Enc)'!$D$6:$D$998,MATCH(UPPER(A36)&amp;"|"&amp;UPPER(B36),'Brand Family Areas (Enc)'!$G$6:$G$998,0)),"No Match")</f>
        <v>Inactive</v>
      </c>
      <c r="F36" t="str">
        <f t="shared" si="0"/>
        <v>THEM</v>
      </c>
      <c r="G36" t="str">
        <f t="shared" si="1"/>
        <v>Athletic|HUDSON</v>
      </c>
    </row>
    <row r="37" spans="1:7" hidden="1" x14ac:dyDescent="0.2">
      <c r="A37" t="str" cm="1">
        <f t="array" ref="A37">INDEX('Brand Family Territory (Enc)'!$A$2:$A$296,INT((ROW()-2)/10)+1)</f>
        <v>Athletic</v>
      </c>
      <c r="B37" t="str" cm="1">
        <f t="array" ref="B37">INDEX('Whitelist (Blackout Reverse)'!$B$1:$K$1,MOD(ROW()-2,10)+1)</f>
        <v>UNION</v>
      </c>
      <c r="C37" t="str">
        <f>VLOOKUP(A37,'Brand Family Territory (Enc)'!$A$2:$B$296,2,FALSE)</f>
        <v>Core Market</v>
      </c>
      <c r="D37">
        <f>IF(COUNTIFS('Brand Family Territories (Enc)'!$B$2:$B$62,C37,'Brand Family Territories (Enc)'!$C$2:$C$62,B37)&gt;0,1,IF(AND(LEFT(B37,6)="MORRIS",COUNTIFS('Brand Family Territories (Enc)'!$B$2:$B$62,C37,'Brand Family Territories (Enc)'!$C$2:$C$62,"Morri")&gt;0),"Unk",0))</f>
        <v>0</v>
      </c>
      <c r="E37" t="str">
        <f>IFERROR(INDEX('Brand Family Areas (Enc)'!$D$6:$D$998,MATCH(UPPER(A37)&amp;"|"&amp;UPPER(B37),'Brand Family Areas (Enc)'!$G$6:$G$998,0)),"No Match")</f>
        <v>Inactive</v>
      </c>
      <c r="F37" t="str">
        <f t="shared" si="0"/>
        <v>THEM</v>
      </c>
      <c r="G37" t="str">
        <f t="shared" si="1"/>
        <v>Athletic|UNION</v>
      </c>
    </row>
    <row r="38" spans="1:7" hidden="1" x14ac:dyDescent="0.2">
      <c r="A38" t="str" cm="1">
        <f t="array" ref="A38">INDEX('Brand Family Territory (Enc)'!$A$2:$A$296,INT((ROW()-2)/10)+1)</f>
        <v>Athletic</v>
      </c>
      <c r="B38" t="str" cm="1">
        <f t="array" ref="B38">INDEX('Whitelist (Blackout Reverse)'!$B$1:$K$1,MOD(ROW()-2,10)+1)</f>
        <v>SUSSEX</v>
      </c>
      <c r="C38" t="str">
        <f>VLOOKUP(A38,'Brand Family Territory (Enc)'!$A$2:$B$296,2,FALSE)</f>
        <v>Core Market</v>
      </c>
      <c r="D38">
        <f>IF(COUNTIFS('Brand Family Territories (Enc)'!$B$2:$B$62,C38,'Brand Family Territories (Enc)'!$C$2:$C$62,B38)&gt;0,1,IF(AND(LEFT(B38,6)="MORRIS",COUNTIFS('Brand Family Territories (Enc)'!$B$2:$B$62,C38,'Brand Family Territories (Enc)'!$C$2:$C$62,"Morri")&gt;0),"Unk",0))</f>
        <v>1</v>
      </c>
      <c r="E38" t="str">
        <f>IFERROR(INDEX('Brand Family Areas (Enc)'!$D$6:$D$998,MATCH(UPPER(A38)&amp;"|"&amp;UPPER(B38),'Brand Family Areas (Enc)'!$G$6:$G$998,0)),"No Match")</f>
        <v>No Match</v>
      </c>
      <c r="F38" t="str">
        <f t="shared" si="0"/>
        <v>US</v>
      </c>
      <c r="G38" t="str">
        <f t="shared" si="1"/>
        <v>Athletic|SUSSEX</v>
      </c>
    </row>
    <row r="39" spans="1:7" hidden="1" x14ac:dyDescent="0.2">
      <c r="A39" t="str" cm="1">
        <f t="array" ref="A39">INDEX('Brand Family Territory (Enc)'!$A$2:$A$296,INT((ROW()-2)/10)+1)</f>
        <v>Athletic</v>
      </c>
      <c r="B39" t="str" cm="1">
        <f t="array" ref="B39">INDEX('Whitelist (Blackout Reverse)'!$B$1:$K$1,MOD(ROW()-2,10)+1)</f>
        <v>MORRIS 1</v>
      </c>
      <c r="C39" t="str">
        <f>VLOOKUP(A39,'Brand Family Territory (Enc)'!$A$2:$B$296,2,FALSE)</f>
        <v>Core Market</v>
      </c>
      <c r="D39">
        <f>IF(COUNTIFS('Brand Family Territories (Enc)'!$B$2:$B$62,C39,'Brand Family Territories (Enc)'!$C$2:$C$62,B39)&gt;0,1,IF(AND(LEFT(B39,6)="MORRIS",COUNTIFS('Brand Family Territories (Enc)'!$B$2:$B$62,C39,'Brand Family Territories (Enc)'!$C$2:$C$62,"Morri")&gt;0),"Unk",0))</f>
        <v>1</v>
      </c>
      <c r="E39" t="str">
        <f>IFERROR(INDEX('Brand Family Areas (Enc)'!$D$6:$D$998,MATCH(UPPER(A39)&amp;"|"&amp;UPPER(B39),'Brand Family Areas (Enc)'!$G$6:$G$998,0)),"No Match")</f>
        <v>No Match</v>
      </c>
      <c r="F39" t="str">
        <f t="shared" si="0"/>
        <v>US</v>
      </c>
      <c r="G39" t="str">
        <f t="shared" si="1"/>
        <v>Athletic|MORRIS 1</v>
      </c>
    </row>
    <row r="40" spans="1:7" hidden="1" x14ac:dyDescent="0.2">
      <c r="A40" t="str" cm="1">
        <f t="array" ref="A40">INDEX('Brand Family Territory (Enc)'!$A$2:$A$296,INT((ROW()-2)/10)+1)</f>
        <v>Athletic</v>
      </c>
      <c r="B40" t="str" cm="1">
        <f t="array" ref="B40">INDEX('Whitelist (Blackout Reverse)'!$B$1:$K$1,MOD(ROW()-2,10)+1)</f>
        <v>MORRIS 2</v>
      </c>
      <c r="C40" t="str">
        <f>VLOOKUP(A40,'Brand Family Territory (Enc)'!$A$2:$B$296,2,FALSE)</f>
        <v>Core Market</v>
      </c>
      <c r="D40">
        <f>IF(COUNTIFS('Brand Family Territories (Enc)'!$B$2:$B$62,C40,'Brand Family Territories (Enc)'!$C$2:$C$62,B40)&gt;0,1,IF(AND(LEFT(B40,6)="MORRIS",COUNTIFS('Brand Family Territories (Enc)'!$B$2:$B$62,C40,'Brand Family Territories (Enc)'!$C$2:$C$62,"Morri")&gt;0),"Unk",0))</f>
        <v>0</v>
      </c>
      <c r="E40" t="str">
        <f>IFERROR(INDEX('Brand Family Areas (Enc)'!$D$6:$D$998,MATCH(UPPER(A40)&amp;"|"&amp;UPPER(B40),'Brand Family Areas (Enc)'!$G$6:$G$998,0)),"No Match")</f>
        <v>Inactive</v>
      </c>
      <c r="F40" t="str">
        <f t="shared" si="0"/>
        <v>THEM</v>
      </c>
      <c r="G40" t="str">
        <f t="shared" si="1"/>
        <v>Athletic|MORRIS 2</v>
      </c>
    </row>
    <row r="41" spans="1:7" hidden="1" x14ac:dyDescent="0.2">
      <c r="A41" t="str" cm="1">
        <f t="array" ref="A41">INDEX('Brand Family Territory (Enc)'!$A$2:$A$296,INT((ROW()-2)/10)+1)</f>
        <v>Athletic</v>
      </c>
      <c r="B41" t="str" cm="1">
        <f t="array" ref="B41">INDEX('Whitelist (Blackout Reverse)'!$B$1:$K$1,MOD(ROW()-2,10)+1)</f>
        <v>MORRIS 3</v>
      </c>
      <c r="C41" t="str">
        <f>VLOOKUP(A41,'Brand Family Territory (Enc)'!$A$2:$B$296,2,FALSE)</f>
        <v>Core Market</v>
      </c>
      <c r="D41">
        <f>IF(COUNTIFS('Brand Family Territories (Enc)'!$B$2:$B$62,C41,'Brand Family Territories (Enc)'!$C$2:$C$62,B41)&gt;0,1,IF(AND(LEFT(B41,6)="MORRIS",COUNTIFS('Brand Family Territories (Enc)'!$B$2:$B$62,C41,'Brand Family Territories (Enc)'!$C$2:$C$62,"Morri")&gt;0),"Unk",0))</f>
        <v>1</v>
      </c>
      <c r="E41" t="str">
        <f>IFERROR(INDEX('Brand Family Areas (Enc)'!$D$6:$D$998,MATCH(UPPER(A41)&amp;"|"&amp;UPPER(B41),'Brand Family Areas (Enc)'!$G$6:$G$998,0)),"No Match")</f>
        <v>No Match</v>
      </c>
      <c r="F41" t="str">
        <f t="shared" si="0"/>
        <v>US</v>
      </c>
      <c r="G41" t="str">
        <f t="shared" si="1"/>
        <v>Athletic|MORRIS 3</v>
      </c>
    </row>
    <row r="42" spans="1:7" hidden="1" x14ac:dyDescent="0.2">
      <c r="A42" t="str" cm="1">
        <f t="array" ref="A42">INDEX('Brand Family Territory (Enc)'!$A$2:$A$296,INT((ROW()-2)/10)+1)</f>
        <v>Bardstown Bourbon</v>
      </c>
      <c r="B42" t="str" cm="1">
        <f t="array" ref="B42">INDEX('Whitelist (Blackout Reverse)'!$B$1:$K$1,MOD(ROW()-2,10)+1)</f>
        <v>BERGEN</v>
      </c>
      <c r="C42" t="str">
        <f>VLOOKUP(A42,'Brand Family Territory (Enc)'!$A$2:$B$296,2,FALSE)</f>
        <v>Core Market</v>
      </c>
      <c r="D42">
        <f>IF(COUNTIFS('Brand Family Territories (Enc)'!$B$2:$B$62,C42,'Brand Family Territories (Enc)'!$C$2:$C$62,B42)&gt;0,1,IF(AND(LEFT(B42,6)="MORRIS",COUNTIFS('Brand Family Territories (Enc)'!$B$2:$B$62,C42,'Brand Family Territories (Enc)'!$C$2:$C$62,"Morri")&gt;0),"Unk",0))</f>
        <v>1</v>
      </c>
      <c r="E42" t="str">
        <f>IFERROR(INDEX('Brand Family Areas (Enc)'!$D$6:$D$998,MATCH(UPPER(A42)&amp;"|"&amp;UPPER(B42),'Brand Family Areas (Enc)'!$G$6:$G$998,0)),"No Match")</f>
        <v>No Match</v>
      </c>
      <c r="F42" t="str">
        <f t="shared" si="0"/>
        <v>US</v>
      </c>
      <c r="G42" t="str">
        <f t="shared" si="1"/>
        <v>Bardstown Bourbon|BERGEN</v>
      </c>
    </row>
    <row r="43" spans="1:7" hidden="1" x14ac:dyDescent="0.2">
      <c r="A43" t="str" cm="1">
        <f t="array" ref="A43">INDEX('Brand Family Territory (Enc)'!$A$2:$A$296,INT((ROW()-2)/10)+1)</f>
        <v>Bardstown Bourbon</v>
      </c>
      <c r="B43" t="str" cm="1">
        <f t="array" ref="B43">INDEX('Whitelist (Blackout Reverse)'!$B$1:$K$1,MOD(ROW()-2,10)+1)</f>
        <v>PASSAIC</v>
      </c>
      <c r="C43" t="str">
        <f>VLOOKUP(A43,'Brand Family Territory (Enc)'!$A$2:$B$296,2,FALSE)</f>
        <v>Core Market</v>
      </c>
      <c r="D43">
        <f>IF(COUNTIFS('Brand Family Territories (Enc)'!$B$2:$B$62,C43,'Brand Family Territories (Enc)'!$C$2:$C$62,B43)&gt;0,1,IF(AND(LEFT(B43,6)="MORRIS",COUNTIFS('Brand Family Territories (Enc)'!$B$2:$B$62,C43,'Brand Family Territories (Enc)'!$C$2:$C$62,"Morri")&gt;0),"Unk",0))</f>
        <v>1</v>
      </c>
      <c r="E43" t="str">
        <f>IFERROR(INDEX('Brand Family Areas (Enc)'!$D$6:$D$998,MATCH(UPPER(A43)&amp;"|"&amp;UPPER(B43),'Brand Family Areas (Enc)'!$G$6:$G$998,0)),"No Match")</f>
        <v>No Match</v>
      </c>
      <c r="F43" t="str">
        <f t="shared" si="0"/>
        <v>US</v>
      </c>
      <c r="G43" t="str">
        <f t="shared" si="1"/>
        <v>Bardstown Bourbon|PASSAIC</v>
      </c>
    </row>
    <row r="44" spans="1:7" hidden="1" x14ac:dyDescent="0.2">
      <c r="A44" t="str" cm="1">
        <f t="array" ref="A44">INDEX('Brand Family Territory (Enc)'!$A$2:$A$296,INT((ROW()-2)/10)+1)</f>
        <v>Bardstown Bourbon</v>
      </c>
      <c r="B44" t="str" cm="1">
        <f t="array" ref="B44">INDEX('Whitelist (Blackout Reverse)'!$B$1:$K$1,MOD(ROW()-2,10)+1)</f>
        <v>PASSAIC-FF</v>
      </c>
      <c r="C44" t="str">
        <f>VLOOKUP(A44,'Brand Family Territory (Enc)'!$A$2:$B$296,2,FALSE)</f>
        <v>Core Market</v>
      </c>
      <c r="D44">
        <f>IF(COUNTIFS('Brand Family Territories (Enc)'!$B$2:$B$62,C44,'Brand Family Territories (Enc)'!$C$2:$C$62,B44)&gt;0,1,IF(AND(LEFT(B44,6)="MORRIS",COUNTIFS('Brand Family Territories (Enc)'!$B$2:$B$62,C44,'Brand Family Territories (Enc)'!$C$2:$C$62,"Morri")&gt;0),"Unk",0))</f>
        <v>1</v>
      </c>
      <c r="E44" t="str">
        <f>IFERROR(INDEX('Brand Family Areas (Enc)'!$D$6:$D$998,MATCH(UPPER(A44)&amp;"|"&amp;UPPER(B44),'Brand Family Areas (Enc)'!$G$6:$G$998,0)),"No Match")</f>
        <v>No Match</v>
      </c>
      <c r="F44" t="str">
        <f t="shared" si="0"/>
        <v>US</v>
      </c>
      <c r="G44" t="str">
        <f t="shared" si="1"/>
        <v>Bardstown Bourbon|PASSAIC-FF</v>
      </c>
    </row>
    <row r="45" spans="1:7" hidden="1" x14ac:dyDescent="0.2">
      <c r="A45" t="str" cm="1">
        <f t="array" ref="A45">INDEX('Brand Family Territory (Enc)'!$A$2:$A$296,INT((ROW()-2)/10)+1)</f>
        <v>Bardstown Bourbon</v>
      </c>
      <c r="B45" t="str" cm="1">
        <f t="array" ref="B45">INDEX('Whitelist (Blackout Reverse)'!$B$1:$K$1,MOD(ROW()-2,10)+1)</f>
        <v>ESSEX</v>
      </c>
      <c r="C45" t="str">
        <f>VLOOKUP(A45,'Brand Family Territory (Enc)'!$A$2:$B$296,2,FALSE)</f>
        <v>Core Market</v>
      </c>
      <c r="D45">
        <f>IF(COUNTIFS('Brand Family Territories (Enc)'!$B$2:$B$62,C45,'Brand Family Territories (Enc)'!$C$2:$C$62,B45)&gt;0,1,IF(AND(LEFT(B45,6)="MORRIS",COUNTIFS('Brand Family Territories (Enc)'!$B$2:$B$62,C45,'Brand Family Territories (Enc)'!$C$2:$C$62,"Morri")&gt;0),"Unk",0))</f>
        <v>0</v>
      </c>
      <c r="E45" t="str">
        <f>IFERROR(INDEX('Brand Family Areas (Enc)'!$D$6:$D$998,MATCH(UPPER(A45)&amp;"|"&amp;UPPER(B45),'Brand Family Areas (Enc)'!$G$6:$G$998,0)),"No Match")</f>
        <v>Inactive</v>
      </c>
      <c r="F45" t="str">
        <f t="shared" si="0"/>
        <v>THEM</v>
      </c>
      <c r="G45" t="str">
        <f t="shared" si="1"/>
        <v>Bardstown Bourbon|ESSEX</v>
      </c>
    </row>
    <row r="46" spans="1:7" hidden="1" x14ac:dyDescent="0.2">
      <c r="A46" t="str" cm="1">
        <f t="array" ref="A46">INDEX('Brand Family Territory (Enc)'!$A$2:$A$296,INT((ROW()-2)/10)+1)</f>
        <v>Bardstown Bourbon</v>
      </c>
      <c r="B46" t="str" cm="1">
        <f t="array" ref="B46">INDEX('Whitelist (Blackout Reverse)'!$B$1:$K$1,MOD(ROW()-2,10)+1)</f>
        <v>HUDSON</v>
      </c>
      <c r="C46" t="str">
        <f>VLOOKUP(A46,'Brand Family Territory (Enc)'!$A$2:$B$296,2,FALSE)</f>
        <v>Core Market</v>
      </c>
      <c r="D46">
        <f>IF(COUNTIFS('Brand Family Territories (Enc)'!$B$2:$B$62,C46,'Brand Family Territories (Enc)'!$C$2:$C$62,B46)&gt;0,1,IF(AND(LEFT(B46,6)="MORRIS",COUNTIFS('Brand Family Territories (Enc)'!$B$2:$B$62,C46,'Brand Family Territories (Enc)'!$C$2:$C$62,"Morri")&gt;0),"Unk",0))</f>
        <v>0</v>
      </c>
      <c r="E46" t="str">
        <f>IFERROR(INDEX('Brand Family Areas (Enc)'!$D$6:$D$998,MATCH(UPPER(A46)&amp;"|"&amp;UPPER(B46),'Brand Family Areas (Enc)'!$G$6:$G$998,0)),"No Match")</f>
        <v>Inactive</v>
      </c>
      <c r="F46" t="str">
        <f t="shared" si="0"/>
        <v>THEM</v>
      </c>
      <c r="G46" t="str">
        <f t="shared" si="1"/>
        <v>Bardstown Bourbon|HUDSON</v>
      </c>
    </row>
    <row r="47" spans="1:7" hidden="1" x14ac:dyDescent="0.2">
      <c r="A47" t="str" cm="1">
        <f t="array" ref="A47">INDEX('Brand Family Territory (Enc)'!$A$2:$A$296,INT((ROW()-2)/10)+1)</f>
        <v>Bardstown Bourbon</v>
      </c>
      <c r="B47" t="str" cm="1">
        <f t="array" ref="B47">INDEX('Whitelist (Blackout Reverse)'!$B$1:$K$1,MOD(ROW()-2,10)+1)</f>
        <v>UNION</v>
      </c>
      <c r="C47" t="str">
        <f>VLOOKUP(A47,'Brand Family Territory (Enc)'!$A$2:$B$296,2,FALSE)</f>
        <v>Core Market</v>
      </c>
      <c r="D47">
        <f>IF(COUNTIFS('Brand Family Territories (Enc)'!$B$2:$B$62,C47,'Brand Family Territories (Enc)'!$C$2:$C$62,B47)&gt;0,1,IF(AND(LEFT(B47,6)="MORRIS",COUNTIFS('Brand Family Territories (Enc)'!$B$2:$B$62,C47,'Brand Family Territories (Enc)'!$C$2:$C$62,"Morri")&gt;0),"Unk",0))</f>
        <v>0</v>
      </c>
      <c r="E47" t="str">
        <f>IFERROR(INDEX('Brand Family Areas (Enc)'!$D$6:$D$998,MATCH(UPPER(A47)&amp;"|"&amp;UPPER(B47),'Brand Family Areas (Enc)'!$G$6:$G$998,0)),"No Match")</f>
        <v>Inactive</v>
      </c>
      <c r="F47" t="str">
        <f t="shared" si="0"/>
        <v>THEM</v>
      </c>
      <c r="G47" t="str">
        <f t="shared" si="1"/>
        <v>Bardstown Bourbon|UNION</v>
      </c>
    </row>
    <row r="48" spans="1:7" hidden="1" x14ac:dyDescent="0.2">
      <c r="A48" t="str" cm="1">
        <f t="array" ref="A48">INDEX('Brand Family Territory (Enc)'!$A$2:$A$296,INT((ROW()-2)/10)+1)</f>
        <v>Bardstown Bourbon</v>
      </c>
      <c r="B48" t="str" cm="1">
        <f t="array" ref="B48">INDEX('Whitelist (Blackout Reverse)'!$B$1:$K$1,MOD(ROW()-2,10)+1)</f>
        <v>SUSSEX</v>
      </c>
      <c r="C48" t="str">
        <f>VLOOKUP(A48,'Brand Family Territory (Enc)'!$A$2:$B$296,2,FALSE)</f>
        <v>Core Market</v>
      </c>
      <c r="D48">
        <f>IF(COUNTIFS('Brand Family Territories (Enc)'!$B$2:$B$62,C48,'Brand Family Territories (Enc)'!$C$2:$C$62,B48)&gt;0,1,IF(AND(LEFT(B48,6)="MORRIS",COUNTIFS('Brand Family Territories (Enc)'!$B$2:$B$62,C48,'Brand Family Territories (Enc)'!$C$2:$C$62,"Morri")&gt;0),"Unk",0))</f>
        <v>1</v>
      </c>
      <c r="E48" t="str">
        <f>IFERROR(INDEX('Brand Family Areas (Enc)'!$D$6:$D$998,MATCH(UPPER(A48)&amp;"|"&amp;UPPER(B48),'Brand Family Areas (Enc)'!$G$6:$G$998,0)),"No Match")</f>
        <v>No Match</v>
      </c>
      <c r="F48" t="str">
        <f t="shared" si="0"/>
        <v>US</v>
      </c>
      <c r="G48" t="str">
        <f t="shared" si="1"/>
        <v>Bardstown Bourbon|SUSSEX</v>
      </c>
    </row>
    <row r="49" spans="1:7" hidden="1" x14ac:dyDescent="0.2">
      <c r="A49" t="str" cm="1">
        <f t="array" ref="A49">INDEX('Brand Family Territory (Enc)'!$A$2:$A$296,INT((ROW()-2)/10)+1)</f>
        <v>Bardstown Bourbon</v>
      </c>
      <c r="B49" t="str" cm="1">
        <f t="array" ref="B49">INDEX('Whitelist (Blackout Reverse)'!$B$1:$K$1,MOD(ROW()-2,10)+1)</f>
        <v>MORRIS 1</v>
      </c>
      <c r="C49" t="str">
        <f>VLOOKUP(A49,'Brand Family Territory (Enc)'!$A$2:$B$296,2,FALSE)</f>
        <v>Core Market</v>
      </c>
      <c r="D49">
        <f>IF(COUNTIFS('Brand Family Territories (Enc)'!$B$2:$B$62,C49,'Brand Family Territories (Enc)'!$C$2:$C$62,B49)&gt;0,1,IF(AND(LEFT(B49,6)="MORRIS",COUNTIFS('Brand Family Territories (Enc)'!$B$2:$B$62,C49,'Brand Family Territories (Enc)'!$C$2:$C$62,"Morri")&gt;0),"Unk",0))</f>
        <v>1</v>
      </c>
      <c r="E49" t="str">
        <f>IFERROR(INDEX('Brand Family Areas (Enc)'!$D$6:$D$998,MATCH(UPPER(A49)&amp;"|"&amp;UPPER(B49),'Brand Family Areas (Enc)'!$G$6:$G$998,0)),"No Match")</f>
        <v>No Match</v>
      </c>
      <c r="F49" t="str">
        <f t="shared" si="0"/>
        <v>US</v>
      </c>
      <c r="G49" t="str">
        <f t="shared" si="1"/>
        <v>Bardstown Bourbon|MORRIS 1</v>
      </c>
    </row>
    <row r="50" spans="1:7" hidden="1" x14ac:dyDescent="0.2">
      <c r="A50" t="str" cm="1">
        <f t="array" ref="A50">INDEX('Brand Family Territory (Enc)'!$A$2:$A$296,INT((ROW()-2)/10)+1)</f>
        <v>Bardstown Bourbon</v>
      </c>
      <c r="B50" t="str" cm="1">
        <f t="array" ref="B50">INDEX('Whitelist (Blackout Reverse)'!$B$1:$K$1,MOD(ROW()-2,10)+1)</f>
        <v>MORRIS 2</v>
      </c>
      <c r="C50" t="str">
        <f>VLOOKUP(A50,'Brand Family Territory (Enc)'!$A$2:$B$296,2,FALSE)</f>
        <v>Core Market</v>
      </c>
      <c r="D50">
        <f>IF(COUNTIFS('Brand Family Territories (Enc)'!$B$2:$B$62,C50,'Brand Family Territories (Enc)'!$C$2:$C$62,B50)&gt;0,1,IF(AND(LEFT(B50,6)="MORRIS",COUNTIFS('Brand Family Territories (Enc)'!$B$2:$B$62,C50,'Brand Family Territories (Enc)'!$C$2:$C$62,"Morri")&gt;0),"Unk",0))</f>
        <v>0</v>
      </c>
      <c r="E50" t="str">
        <f>IFERROR(INDEX('Brand Family Areas (Enc)'!$D$6:$D$998,MATCH(UPPER(A50)&amp;"|"&amp;UPPER(B50),'Brand Family Areas (Enc)'!$G$6:$G$998,0)),"No Match")</f>
        <v>Inactive</v>
      </c>
      <c r="F50" t="str">
        <f t="shared" si="0"/>
        <v>THEM</v>
      </c>
      <c r="G50" t="str">
        <f t="shared" si="1"/>
        <v>Bardstown Bourbon|MORRIS 2</v>
      </c>
    </row>
    <row r="51" spans="1:7" hidden="1" x14ac:dyDescent="0.2">
      <c r="A51" t="str" cm="1">
        <f t="array" ref="A51">INDEX('Brand Family Territory (Enc)'!$A$2:$A$296,INT((ROW()-2)/10)+1)</f>
        <v>Bardstown Bourbon</v>
      </c>
      <c r="B51" t="str" cm="1">
        <f t="array" ref="B51">INDEX('Whitelist (Blackout Reverse)'!$B$1:$K$1,MOD(ROW()-2,10)+1)</f>
        <v>MORRIS 3</v>
      </c>
      <c r="C51" t="str">
        <f>VLOOKUP(A51,'Brand Family Territory (Enc)'!$A$2:$B$296,2,FALSE)</f>
        <v>Core Market</v>
      </c>
      <c r="D51">
        <f>IF(COUNTIFS('Brand Family Territories (Enc)'!$B$2:$B$62,C51,'Brand Family Territories (Enc)'!$C$2:$C$62,B51)&gt;0,1,IF(AND(LEFT(B51,6)="MORRIS",COUNTIFS('Brand Family Territories (Enc)'!$B$2:$B$62,C51,'Brand Family Territories (Enc)'!$C$2:$C$62,"Morri")&gt;0),"Unk",0))</f>
        <v>1</v>
      </c>
      <c r="E51" t="str">
        <f>IFERROR(INDEX('Brand Family Areas (Enc)'!$D$6:$D$998,MATCH(UPPER(A51)&amp;"|"&amp;UPPER(B51),'Brand Family Areas (Enc)'!$G$6:$G$998,0)),"No Match")</f>
        <v>No Match</v>
      </c>
      <c r="F51" t="str">
        <f t="shared" si="0"/>
        <v>US</v>
      </c>
      <c r="G51" t="str">
        <f t="shared" si="1"/>
        <v>Bardstown Bourbon|MORRIS 3</v>
      </c>
    </row>
    <row r="52" spans="1:7" hidden="1" x14ac:dyDescent="0.2">
      <c r="A52" t="str" cm="1">
        <f t="array" ref="A52">INDEX('Brand Family Territory (Enc)'!$A$2:$A$296,INT((ROW()-2)/10)+1)</f>
        <v>Bell's</v>
      </c>
      <c r="B52" t="str" cm="1">
        <f t="array" ref="B52">INDEX('Whitelist (Blackout Reverse)'!$B$1:$K$1,MOD(ROW()-2,10)+1)</f>
        <v>BERGEN</v>
      </c>
      <c r="C52" t="str">
        <f>VLOOKUP(A52,'Brand Family Territory (Enc)'!$A$2:$B$296,2,FALSE)</f>
        <v>Core Market</v>
      </c>
      <c r="D52">
        <f>IF(COUNTIFS('Brand Family Territories (Enc)'!$B$2:$B$62,C52,'Brand Family Territories (Enc)'!$C$2:$C$62,B52)&gt;0,1,IF(AND(LEFT(B52,6)="MORRIS",COUNTIFS('Brand Family Territories (Enc)'!$B$2:$B$62,C52,'Brand Family Territories (Enc)'!$C$2:$C$62,"Morri")&gt;0),"Unk",0))</f>
        <v>1</v>
      </c>
      <c r="E52" t="str">
        <f>IFERROR(INDEX('Brand Family Areas (Enc)'!$D$6:$D$998,MATCH(UPPER(A52)&amp;"|"&amp;UPPER(B52),'Brand Family Areas (Enc)'!$G$6:$G$998,0)),"No Match")</f>
        <v>No Match</v>
      </c>
      <c r="F52" t="str">
        <f t="shared" si="0"/>
        <v>US</v>
      </c>
      <c r="G52" t="str">
        <f t="shared" si="1"/>
        <v>Bell's|BERGEN</v>
      </c>
    </row>
    <row r="53" spans="1:7" hidden="1" x14ac:dyDescent="0.2">
      <c r="A53" t="str" cm="1">
        <f t="array" ref="A53">INDEX('Brand Family Territory (Enc)'!$A$2:$A$296,INT((ROW()-2)/10)+1)</f>
        <v>Bell's</v>
      </c>
      <c r="B53" t="str" cm="1">
        <f t="array" ref="B53">INDEX('Whitelist (Blackout Reverse)'!$B$1:$K$1,MOD(ROW()-2,10)+1)</f>
        <v>PASSAIC</v>
      </c>
      <c r="C53" t="str">
        <f>VLOOKUP(A53,'Brand Family Territory (Enc)'!$A$2:$B$296,2,FALSE)</f>
        <v>Core Market</v>
      </c>
      <c r="D53">
        <f>IF(COUNTIFS('Brand Family Territories (Enc)'!$B$2:$B$62,C53,'Brand Family Territories (Enc)'!$C$2:$C$62,B53)&gt;0,1,IF(AND(LEFT(B53,6)="MORRIS",COUNTIFS('Brand Family Territories (Enc)'!$B$2:$B$62,C53,'Brand Family Territories (Enc)'!$C$2:$C$62,"Morri")&gt;0),"Unk",0))</f>
        <v>1</v>
      </c>
      <c r="E53" t="str">
        <f>IFERROR(INDEX('Brand Family Areas (Enc)'!$D$6:$D$998,MATCH(UPPER(A53)&amp;"|"&amp;UPPER(B53),'Brand Family Areas (Enc)'!$G$6:$G$998,0)),"No Match")</f>
        <v>No Match</v>
      </c>
      <c r="F53" t="str">
        <f t="shared" si="0"/>
        <v>US</v>
      </c>
      <c r="G53" t="str">
        <f t="shared" si="1"/>
        <v>Bell's|PASSAIC</v>
      </c>
    </row>
    <row r="54" spans="1:7" hidden="1" x14ac:dyDescent="0.2">
      <c r="A54" t="str" cm="1">
        <f t="array" ref="A54">INDEX('Brand Family Territory (Enc)'!$A$2:$A$296,INT((ROW()-2)/10)+1)</f>
        <v>Bell's</v>
      </c>
      <c r="B54" t="str" cm="1">
        <f t="array" ref="B54">INDEX('Whitelist (Blackout Reverse)'!$B$1:$K$1,MOD(ROW()-2,10)+1)</f>
        <v>PASSAIC-FF</v>
      </c>
      <c r="C54" t="str">
        <f>VLOOKUP(A54,'Brand Family Territory (Enc)'!$A$2:$B$296,2,FALSE)</f>
        <v>Core Market</v>
      </c>
      <c r="D54">
        <f>IF(COUNTIFS('Brand Family Territories (Enc)'!$B$2:$B$62,C54,'Brand Family Territories (Enc)'!$C$2:$C$62,B54)&gt;0,1,IF(AND(LEFT(B54,6)="MORRIS",COUNTIFS('Brand Family Territories (Enc)'!$B$2:$B$62,C54,'Brand Family Territories (Enc)'!$C$2:$C$62,"Morri")&gt;0),"Unk",0))</f>
        <v>1</v>
      </c>
      <c r="E54" t="str">
        <f>IFERROR(INDEX('Brand Family Areas (Enc)'!$D$6:$D$998,MATCH(UPPER(A54)&amp;"|"&amp;UPPER(B54),'Brand Family Areas (Enc)'!$G$6:$G$998,0)),"No Match")</f>
        <v>No Match</v>
      </c>
      <c r="F54" t="str">
        <f t="shared" si="0"/>
        <v>US</v>
      </c>
      <c r="G54" t="str">
        <f t="shared" si="1"/>
        <v>Bell's|PASSAIC-FF</v>
      </c>
    </row>
    <row r="55" spans="1:7" hidden="1" x14ac:dyDescent="0.2">
      <c r="A55" t="str" cm="1">
        <f t="array" ref="A55">INDEX('Brand Family Territory (Enc)'!$A$2:$A$296,INT((ROW()-2)/10)+1)</f>
        <v>Bell's</v>
      </c>
      <c r="B55" t="str" cm="1">
        <f t="array" ref="B55">INDEX('Whitelist (Blackout Reverse)'!$B$1:$K$1,MOD(ROW()-2,10)+1)</f>
        <v>ESSEX</v>
      </c>
      <c r="C55" t="str">
        <f>VLOOKUP(A55,'Brand Family Territory (Enc)'!$A$2:$B$296,2,FALSE)</f>
        <v>Core Market</v>
      </c>
      <c r="D55">
        <f>IF(COUNTIFS('Brand Family Territories (Enc)'!$B$2:$B$62,C55,'Brand Family Territories (Enc)'!$C$2:$C$62,B55)&gt;0,1,IF(AND(LEFT(B55,6)="MORRIS",COUNTIFS('Brand Family Territories (Enc)'!$B$2:$B$62,C55,'Brand Family Territories (Enc)'!$C$2:$C$62,"Morri")&gt;0),"Unk",0))</f>
        <v>0</v>
      </c>
      <c r="E55" t="str">
        <f>IFERROR(INDEX('Brand Family Areas (Enc)'!$D$6:$D$998,MATCH(UPPER(A55)&amp;"|"&amp;UPPER(B55),'Brand Family Areas (Enc)'!$G$6:$G$998,0)),"No Match")</f>
        <v>Inactive</v>
      </c>
      <c r="F55" t="str">
        <f t="shared" si="0"/>
        <v>THEM</v>
      </c>
      <c r="G55" t="str">
        <f t="shared" si="1"/>
        <v>Bell's|ESSEX</v>
      </c>
    </row>
    <row r="56" spans="1:7" hidden="1" x14ac:dyDescent="0.2">
      <c r="A56" t="str" cm="1">
        <f t="array" ref="A56">INDEX('Brand Family Territory (Enc)'!$A$2:$A$296,INT((ROW()-2)/10)+1)</f>
        <v>Bell's</v>
      </c>
      <c r="B56" t="str" cm="1">
        <f t="array" ref="B56">INDEX('Whitelist (Blackout Reverse)'!$B$1:$K$1,MOD(ROW()-2,10)+1)</f>
        <v>HUDSON</v>
      </c>
      <c r="C56" t="str">
        <f>VLOOKUP(A56,'Brand Family Territory (Enc)'!$A$2:$B$296,2,FALSE)</f>
        <v>Core Market</v>
      </c>
      <c r="D56">
        <f>IF(COUNTIFS('Brand Family Territories (Enc)'!$B$2:$B$62,C56,'Brand Family Territories (Enc)'!$C$2:$C$62,B56)&gt;0,1,IF(AND(LEFT(B56,6)="MORRIS",COUNTIFS('Brand Family Territories (Enc)'!$B$2:$B$62,C56,'Brand Family Territories (Enc)'!$C$2:$C$62,"Morri")&gt;0),"Unk",0))</f>
        <v>0</v>
      </c>
      <c r="E56" t="str">
        <f>IFERROR(INDEX('Brand Family Areas (Enc)'!$D$6:$D$998,MATCH(UPPER(A56)&amp;"|"&amp;UPPER(B56),'Brand Family Areas (Enc)'!$G$6:$G$998,0)),"No Match")</f>
        <v>Inactive</v>
      </c>
      <c r="F56" t="str">
        <f t="shared" si="0"/>
        <v>THEM</v>
      </c>
      <c r="G56" t="str">
        <f t="shared" si="1"/>
        <v>Bell's|HUDSON</v>
      </c>
    </row>
    <row r="57" spans="1:7" hidden="1" x14ac:dyDescent="0.2">
      <c r="A57" t="str" cm="1">
        <f t="array" ref="A57">INDEX('Brand Family Territory (Enc)'!$A$2:$A$296,INT((ROW()-2)/10)+1)</f>
        <v>Bell's</v>
      </c>
      <c r="B57" t="str" cm="1">
        <f t="array" ref="B57">INDEX('Whitelist (Blackout Reverse)'!$B$1:$K$1,MOD(ROW()-2,10)+1)</f>
        <v>UNION</v>
      </c>
      <c r="C57" t="str">
        <f>VLOOKUP(A57,'Brand Family Territory (Enc)'!$A$2:$B$296,2,FALSE)</f>
        <v>Core Market</v>
      </c>
      <c r="D57">
        <f>IF(COUNTIFS('Brand Family Territories (Enc)'!$B$2:$B$62,C57,'Brand Family Territories (Enc)'!$C$2:$C$62,B57)&gt;0,1,IF(AND(LEFT(B57,6)="MORRIS",COUNTIFS('Brand Family Territories (Enc)'!$B$2:$B$62,C57,'Brand Family Territories (Enc)'!$C$2:$C$62,"Morri")&gt;0),"Unk",0))</f>
        <v>0</v>
      </c>
      <c r="E57" t="str">
        <f>IFERROR(INDEX('Brand Family Areas (Enc)'!$D$6:$D$998,MATCH(UPPER(A57)&amp;"|"&amp;UPPER(B57),'Brand Family Areas (Enc)'!$G$6:$G$998,0)),"No Match")</f>
        <v>Inactive</v>
      </c>
      <c r="F57" t="str">
        <f t="shared" si="0"/>
        <v>THEM</v>
      </c>
      <c r="G57" t="str">
        <f t="shared" si="1"/>
        <v>Bell's|UNION</v>
      </c>
    </row>
    <row r="58" spans="1:7" hidden="1" x14ac:dyDescent="0.2">
      <c r="A58" t="str" cm="1">
        <f t="array" ref="A58">INDEX('Brand Family Territory (Enc)'!$A$2:$A$296,INT((ROW()-2)/10)+1)</f>
        <v>Bell's</v>
      </c>
      <c r="B58" t="str" cm="1">
        <f t="array" ref="B58">INDEX('Whitelist (Blackout Reverse)'!$B$1:$K$1,MOD(ROW()-2,10)+1)</f>
        <v>SUSSEX</v>
      </c>
      <c r="C58" t="str">
        <f>VLOOKUP(A58,'Brand Family Territory (Enc)'!$A$2:$B$296,2,FALSE)</f>
        <v>Core Market</v>
      </c>
      <c r="D58">
        <f>IF(COUNTIFS('Brand Family Territories (Enc)'!$B$2:$B$62,C58,'Brand Family Territories (Enc)'!$C$2:$C$62,B58)&gt;0,1,IF(AND(LEFT(B58,6)="MORRIS",COUNTIFS('Brand Family Territories (Enc)'!$B$2:$B$62,C58,'Brand Family Territories (Enc)'!$C$2:$C$62,"Morri")&gt;0),"Unk",0))</f>
        <v>1</v>
      </c>
      <c r="E58" t="str">
        <f>IFERROR(INDEX('Brand Family Areas (Enc)'!$D$6:$D$998,MATCH(UPPER(A58)&amp;"|"&amp;UPPER(B58),'Brand Family Areas (Enc)'!$G$6:$G$998,0)),"No Match")</f>
        <v>No Match</v>
      </c>
      <c r="F58" t="str">
        <f t="shared" si="0"/>
        <v>US</v>
      </c>
      <c r="G58" t="str">
        <f t="shared" si="1"/>
        <v>Bell's|SUSSEX</v>
      </c>
    </row>
    <row r="59" spans="1:7" hidden="1" x14ac:dyDescent="0.2">
      <c r="A59" t="str" cm="1">
        <f t="array" ref="A59">INDEX('Brand Family Territory (Enc)'!$A$2:$A$296,INT((ROW()-2)/10)+1)</f>
        <v>Bell's</v>
      </c>
      <c r="B59" t="str" cm="1">
        <f t="array" ref="B59">INDEX('Whitelist (Blackout Reverse)'!$B$1:$K$1,MOD(ROW()-2,10)+1)</f>
        <v>MORRIS 1</v>
      </c>
      <c r="C59" t="str">
        <f>VLOOKUP(A59,'Brand Family Territory (Enc)'!$A$2:$B$296,2,FALSE)</f>
        <v>Core Market</v>
      </c>
      <c r="D59">
        <f>IF(COUNTIFS('Brand Family Territories (Enc)'!$B$2:$B$62,C59,'Brand Family Territories (Enc)'!$C$2:$C$62,B59)&gt;0,1,IF(AND(LEFT(B59,6)="MORRIS",COUNTIFS('Brand Family Territories (Enc)'!$B$2:$B$62,C59,'Brand Family Territories (Enc)'!$C$2:$C$62,"Morri")&gt;0),"Unk",0))</f>
        <v>1</v>
      </c>
      <c r="E59" t="str">
        <f>IFERROR(INDEX('Brand Family Areas (Enc)'!$D$6:$D$998,MATCH(UPPER(A59)&amp;"|"&amp;UPPER(B59),'Brand Family Areas (Enc)'!$G$6:$G$998,0)),"No Match")</f>
        <v>No Match</v>
      </c>
      <c r="F59" t="str">
        <f t="shared" si="0"/>
        <v>US</v>
      </c>
      <c r="G59" t="str">
        <f t="shared" si="1"/>
        <v>Bell's|MORRIS 1</v>
      </c>
    </row>
    <row r="60" spans="1:7" hidden="1" x14ac:dyDescent="0.2">
      <c r="A60" t="str" cm="1">
        <f t="array" ref="A60">INDEX('Brand Family Territory (Enc)'!$A$2:$A$296,INT((ROW()-2)/10)+1)</f>
        <v>Bell's</v>
      </c>
      <c r="B60" t="str" cm="1">
        <f t="array" ref="B60">INDEX('Whitelist (Blackout Reverse)'!$B$1:$K$1,MOD(ROW()-2,10)+1)</f>
        <v>MORRIS 2</v>
      </c>
      <c r="C60" t="str">
        <f>VLOOKUP(A60,'Brand Family Territory (Enc)'!$A$2:$B$296,2,FALSE)</f>
        <v>Core Market</v>
      </c>
      <c r="D60">
        <f>IF(COUNTIFS('Brand Family Territories (Enc)'!$B$2:$B$62,C60,'Brand Family Territories (Enc)'!$C$2:$C$62,B60)&gt;0,1,IF(AND(LEFT(B60,6)="MORRIS",COUNTIFS('Brand Family Territories (Enc)'!$B$2:$B$62,C60,'Brand Family Territories (Enc)'!$C$2:$C$62,"Morri")&gt;0),"Unk",0))</f>
        <v>0</v>
      </c>
      <c r="E60" t="str">
        <f>IFERROR(INDEX('Brand Family Areas (Enc)'!$D$6:$D$998,MATCH(UPPER(A60)&amp;"|"&amp;UPPER(B60),'Brand Family Areas (Enc)'!$G$6:$G$998,0)),"No Match")</f>
        <v>Inactive</v>
      </c>
      <c r="F60" t="str">
        <f t="shared" si="0"/>
        <v>THEM</v>
      </c>
      <c r="G60" t="str">
        <f t="shared" si="1"/>
        <v>Bell's|MORRIS 2</v>
      </c>
    </row>
    <row r="61" spans="1:7" hidden="1" x14ac:dyDescent="0.2">
      <c r="A61" t="str" cm="1">
        <f t="array" ref="A61">INDEX('Brand Family Territory (Enc)'!$A$2:$A$296,INT((ROW()-2)/10)+1)</f>
        <v>Bell's</v>
      </c>
      <c r="B61" t="str" cm="1">
        <f t="array" ref="B61">INDEX('Whitelist (Blackout Reverse)'!$B$1:$K$1,MOD(ROW()-2,10)+1)</f>
        <v>MORRIS 3</v>
      </c>
      <c r="C61" t="str">
        <f>VLOOKUP(A61,'Brand Family Territory (Enc)'!$A$2:$B$296,2,FALSE)</f>
        <v>Core Market</v>
      </c>
      <c r="D61">
        <f>IF(COUNTIFS('Brand Family Territories (Enc)'!$B$2:$B$62,C61,'Brand Family Territories (Enc)'!$C$2:$C$62,B61)&gt;0,1,IF(AND(LEFT(B61,6)="MORRIS",COUNTIFS('Brand Family Territories (Enc)'!$B$2:$B$62,C61,'Brand Family Territories (Enc)'!$C$2:$C$62,"Morri")&gt;0),"Unk",0))</f>
        <v>1</v>
      </c>
      <c r="E61" t="str">
        <f>IFERROR(INDEX('Brand Family Areas (Enc)'!$D$6:$D$998,MATCH(UPPER(A61)&amp;"|"&amp;UPPER(B61),'Brand Family Areas (Enc)'!$G$6:$G$998,0)),"No Match")</f>
        <v>No Match</v>
      </c>
      <c r="F61" t="str">
        <f t="shared" si="0"/>
        <v>US</v>
      </c>
      <c r="G61" t="str">
        <f t="shared" si="1"/>
        <v>Bell's|MORRIS 3</v>
      </c>
    </row>
    <row r="62" spans="1:7" hidden="1" x14ac:dyDescent="0.2">
      <c r="A62" t="str" cm="1">
        <f t="array" ref="A62">INDEX('Brand Family Territory (Enc)'!$A$2:$A$296,INT((ROW()-2)/10)+1)</f>
        <v>Bell's Hearted Family</v>
      </c>
      <c r="B62" t="str" cm="1">
        <f t="array" ref="B62">INDEX('Whitelist (Blackout Reverse)'!$B$1:$K$1,MOD(ROW()-2,10)+1)</f>
        <v>BERGEN</v>
      </c>
      <c r="C62" t="str">
        <f>VLOOKUP(A62,'Brand Family Territory (Enc)'!$A$2:$B$296,2,FALSE)</f>
        <v>Core Market</v>
      </c>
      <c r="D62">
        <f>IF(COUNTIFS('Brand Family Territories (Enc)'!$B$2:$B$62,C62,'Brand Family Territories (Enc)'!$C$2:$C$62,B62)&gt;0,1,IF(AND(LEFT(B62,6)="MORRIS",COUNTIFS('Brand Family Territories (Enc)'!$B$2:$B$62,C62,'Brand Family Territories (Enc)'!$C$2:$C$62,"Morri")&gt;0),"Unk",0))</f>
        <v>1</v>
      </c>
      <c r="E62" t="str">
        <f>IFERROR(INDEX('Brand Family Areas (Enc)'!$D$6:$D$998,MATCH(UPPER(A62)&amp;"|"&amp;UPPER(B62),'Brand Family Areas (Enc)'!$G$6:$G$998,0)),"No Match")</f>
        <v>No Match</v>
      </c>
      <c r="F62" t="str">
        <f t="shared" si="0"/>
        <v>US</v>
      </c>
      <c r="G62" t="str">
        <f t="shared" si="1"/>
        <v>Bell's Hearted Family|BERGEN</v>
      </c>
    </row>
    <row r="63" spans="1:7" hidden="1" x14ac:dyDescent="0.2">
      <c r="A63" t="str" cm="1">
        <f t="array" ref="A63">INDEX('Brand Family Territory (Enc)'!$A$2:$A$296,INT((ROW()-2)/10)+1)</f>
        <v>Bell's Hearted Family</v>
      </c>
      <c r="B63" t="str" cm="1">
        <f t="array" ref="B63">INDEX('Whitelist (Blackout Reverse)'!$B$1:$K$1,MOD(ROW()-2,10)+1)</f>
        <v>PASSAIC</v>
      </c>
      <c r="C63" t="str">
        <f>VLOOKUP(A63,'Brand Family Territory (Enc)'!$A$2:$B$296,2,FALSE)</f>
        <v>Core Market</v>
      </c>
      <c r="D63">
        <f>IF(COUNTIFS('Brand Family Territories (Enc)'!$B$2:$B$62,C63,'Brand Family Territories (Enc)'!$C$2:$C$62,B63)&gt;0,1,IF(AND(LEFT(B63,6)="MORRIS",COUNTIFS('Brand Family Territories (Enc)'!$B$2:$B$62,C63,'Brand Family Territories (Enc)'!$C$2:$C$62,"Morri")&gt;0),"Unk",0))</f>
        <v>1</v>
      </c>
      <c r="E63" t="str">
        <f>IFERROR(INDEX('Brand Family Areas (Enc)'!$D$6:$D$998,MATCH(UPPER(A63)&amp;"|"&amp;UPPER(B63),'Brand Family Areas (Enc)'!$G$6:$G$998,0)),"No Match")</f>
        <v>No Match</v>
      </c>
      <c r="F63" t="str">
        <f t="shared" si="0"/>
        <v>US</v>
      </c>
      <c r="G63" t="str">
        <f t="shared" si="1"/>
        <v>Bell's Hearted Family|PASSAIC</v>
      </c>
    </row>
    <row r="64" spans="1:7" hidden="1" x14ac:dyDescent="0.2">
      <c r="A64" t="str" cm="1">
        <f t="array" ref="A64">INDEX('Brand Family Territory (Enc)'!$A$2:$A$296,INT((ROW()-2)/10)+1)</f>
        <v>Bell's Hearted Family</v>
      </c>
      <c r="B64" t="str" cm="1">
        <f t="array" ref="B64">INDEX('Whitelist (Blackout Reverse)'!$B$1:$K$1,MOD(ROW()-2,10)+1)</f>
        <v>PASSAIC-FF</v>
      </c>
      <c r="C64" t="str">
        <f>VLOOKUP(A64,'Brand Family Territory (Enc)'!$A$2:$B$296,2,FALSE)</f>
        <v>Core Market</v>
      </c>
      <c r="D64">
        <f>IF(COUNTIFS('Brand Family Territories (Enc)'!$B$2:$B$62,C64,'Brand Family Territories (Enc)'!$C$2:$C$62,B64)&gt;0,1,IF(AND(LEFT(B64,6)="MORRIS",COUNTIFS('Brand Family Territories (Enc)'!$B$2:$B$62,C64,'Brand Family Territories (Enc)'!$C$2:$C$62,"Morri")&gt;0),"Unk",0))</f>
        <v>1</v>
      </c>
      <c r="E64" t="str">
        <f>IFERROR(INDEX('Brand Family Areas (Enc)'!$D$6:$D$998,MATCH(UPPER(A64)&amp;"|"&amp;UPPER(B64),'Brand Family Areas (Enc)'!$G$6:$G$998,0)),"No Match")</f>
        <v>No Match</v>
      </c>
      <c r="F64" t="str">
        <f t="shared" si="0"/>
        <v>US</v>
      </c>
      <c r="G64" t="str">
        <f t="shared" si="1"/>
        <v>Bell's Hearted Family|PASSAIC-FF</v>
      </c>
    </row>
    <row r="65" spans="1:7" hidden="1" x14ac:dyDescent="0.2">
      <c r="A65" t="str" cm="1">
        <f t="array" ref="A65">INDEX('Brand Family Territory (Enc)'!$A$2:$A$296,INT((ROW()-2)/10)+1)</f>
        <v>Bell's Hearted Family</v>
      </c>
      <c r="B65" t="str" cm="1">
        <f t="array" ref="B65">INDEX('Whitelist (Blackout Reverse)'!$B$1:$K$1,MOD(ROW()-2,10)+1)</f>
        <v>ESSEX</v>
      </c>
      <c r="C65" t="str">
        <f>VLOOKUP(A65,'Brand Family Territory (Enc)'!$A$2:$B$296,2,FALSE)</f>
        <v>Core Market</v>
      </c>
      <c r="D65">
        <f>IF(COUNTIFS('Brand Family Territories (Enc)'!$B$2:$B$62,C65,'Brand Family Territories (Enc)'!$C$2:$C$62,B65)&gt;0,1,IF(AND(LEFT(B65,6)="MORRIS",COUNTIFS('Brand Family Territories (Enc)'!$B$2:$B$62,C65,'Brand Family Territories (Enc)'!$C$2:$C$62,"Morri")&gt;0),"Unk",0))</f>
        <v>0</v>
      </c>
      <c r="E65" t="str">
        <f>IFERROR(INDEX('Brand Family Areas (Enc)'!$D$6:$D$998,MATCH(UPPER(A65)&amp;"|"&amp;UPPER(B65),'Brand Family Areas (Enc)'!$G$6:$G$998,0)),"No Match")</f>
        <v>Inactive</v>
      </c>
      <c r="F65" t="str">
        <f t="shared" si="0"/>
        <v>THEM</v>
      </c>
      <c r="G65" t="str">
        <f t="shared" si="1"/>
        <v>Bell's Hearted Family|ESSEX</v>
      </c>
    </row>
    <row r="66" spans="1:7" hidden="1" x14ac:dyDescent="0.2">
      <c r="A66" t="str" cm="1">
        <f t="array" ref="A66">INDEX('Brand Family Territory (Enc)'!$A$2:$A$296,INT((ROW()-2)/10)+1)</f>
        <v>Bell's Hearted Family</v>
      </c>
      <c r="B66" t="str" cm="1">
        <f t="array" ref="B66">INDEX('Whitelist (Blackout Reverse)'!$B$1:$K$1,MOD(ROW()-2,10)+1)</f>
        <v>HUDSON</v>
      </c>
      <c r="C66" t="str">
        <f>VLOOKUP(A66,'Brand Family Territory (Enc)'!$A$2:$B$296,2,FALSE)</f>
        <v>Core Market</v>
      </c>
      <c r="D66">
        <f>IF(COUNTIFS('Brand Family Territories (Enc)'!$B$2:$B$62,C66,'Brand Family Territories (Enc)'!$C$2:$C$62,B66)&gt;0,1,IF(AND(LEFT(B66,6)="MORRIS",COUNTIFS('Brand Family Territories (Enc)'!$B$2:$B$62,C66,'Brand Family Territories (Enc)'!$C$2:$C$62,"Morri")&gt;0),"Unk",0))</f>
        <v>0</v>
      </c>
      <c r="E66" t="str">
        <f>IFERROR(INDEX('Brand Family Areas (Enc)'!$D$6:$D$998,MATCH(UPPER(A66)&amp;"|"&amp;UPPER(B66),'Brand Family Areas (Enc)'!$G$6:$G$998,0)),"No Match")</f>
        <v>Inactive</v>
      </c>
      <c r="F66" t="str">
        <f t="shared" si="0"/>
        <v>THEM</v>
      </c>
      <c r="G66" t="str">
        <f t="shared" si="1"/>
        <v>Bell's Hearted Family|HUDSON</v>
      </c>
    </row>
    <row r="67" spans="1:7" hidden="1" x14ac:dyDescent="0.2">
      <c r="A67" t="str" cm="1">
        <f t="array" ref="A67">INDEX('Brand Family Territory (Enc)'!$A$2:$A$296,INT((ROW()-2)/10)+1)</f>
        <v>Bell's Hearted Family</v>
      </c>
      <c r="B67" t="str" cm="1">
        <f t="array" ref="B67">INDEX('Whitelist (Blackout Reverse)'!$B$1:$K$1,MOD(ROW()-2,10)+1)</f>
        <v>UNION</v>
      </c>
      <c r="C67" t="str">
        <f>VLOOKUP(A67,'Brand Family Territory (Enc)'!$A$2:$B$296,2,FALSE)</f>
        <v>Core Market</v>
      </c>
      <c r="D67">
        <f>IF(COUNTIFS('Brand Family Territories (Enc)'!$B$2:$B$62,C67,'Brand Family Territories (Enc)'!$C$2:$C$62,B67)&gt;0,1,IF(AND(LEFT(B67,6)="MORRIS",COUNTIFS('Brand Family Territories (Enc)'!$B$2:$B$62,C67,'Brand Family Territories (Enc)'!$C$2:$C$62,"Morri")&gt;0),"Unk",0))</f>
        <v>0</v>
      </c>
      <c r="E67" t="str">
        <f>IFERROR(INDEX('Brand Family Areas (Enc)'!$D$6:$D$998,MATCH(UPPER(A67)&amp;"|"&amp;UPPER(B67),'Brand Family Areas (Enc)'!$G$6:$G$998,0)),"No Match")</f>
        <v>Inactive</v>
      </c>
      <c r="F67" t="str">
        <f t="shared" ref="F67:F130" si="2">IF(D67="Unk","Ambiguous (Source Truncated)",IF(E67="Inactive","THEM",IF(D67=1,"US",IF(D67="N/A","No Territory Data","THEM"))))</f>
        <v>THEM</v>
      </c>
      <c r="G67" t="str">
        <f t="shared" ref="G67:G130" si="3">A67&amp;"|"&amp;B67</f>
        <v>Bell's Hearted Family|UNION</v>
      </c>
    </row>
    <row r="68" spans="1:7" hidden="1" x14ac:dyDescent="0.2">
      <c r="A68" t="str" cm="1">
        <f t="array" ref="A68">INDEX('Brand Family Territory (Enc)'!$A$2:$A$296,INT((ROW()-2)/10)+1)</f>
        <v>Bell's Hearted Family</v>
      </c>
      <c r="B68" t="str" cm="1">
        <f t="array" ref="B68">INDEX('Whitelist (Blackout Reverse)'!$B$1:$K$1,MOD(ROW()-2,10)+1)</f>
        <v>SUSSEX</v>
      </c>
      <c r="C68" t="str">
        <f>VLOOKUP(A68,'Brand Family Territory (Enc)'!$A$2:$B$296,2,FALSE)</f>
        <v>Core Market</v>
      </c>
      <c r="D68">
        <f>IF(COUNTIFS('Brand Family Territories (Enc)'!$B$2:$B$62,C68,'Brand Family Territories (Enc)'!$C$2:$C$62,B68)&gt;0,1,IF(AND(LEFT(B68,6)="MORRIS",COUNTIFS('Brand Family Territories (Enc)'!$B$2:$B$62,C68,'Brand Family Territories (Enc)'!$C$2:$C$62,"Morri")&gt;0),"Unk",0))</f>
        <v>1</v>
      </c>
      <c r="E68" t="str">
        <f>IFERROR(INDEX('Brand Family Areas (Enc)'!$D$6:$D$998,MATCH(UPPER(A68)&amp;"|"&amp;UPPER(B68),'Brand Family Areas (Enc)'!$G$6:$G$998,0)),"No Match")</f>
        <v>No Match</v>
      </c>
      <c r="F68" t="str">
        <f t="shared" si="2"/>
        <v>US</v>
      </c>
      <c r="G68" t="str">
        <f t="shared" si="3"/>
        <v>Bell's Hearted Family|SUSSEX</v>
      </c>
    </row>
    <row r="69" spans="1:7" hidden="1" x14ac:dyDescent="0.2">
      <c r="A69" t="str" cm="1">
        <f t="array" ref="A69">INDEX('Brand Family Territory (Enc)'!$A$2:$A$296,INT((ROW()-2)/10)+1)</f>
        <v>Bell's Hearted Family</v>
      </c>
      <c r="B69" t="str" cm="1">
        <f t="array" ref="B69">INDEX('Whitelist (Blackout Reverse)'!$B$1:$K$1,MOD(ROW()-2,10)+1)</f>
        <v>MORRIS 1</v>
      </c>
      <c r="C69" t="str">
        <f>VLOOKUP(A69,'Brand Family Territory (Enc)'!$A$2:$B$296,2,FALSE)</f>
        <v>Core Market</v>
      </c>
      <c r="D69">
        <f>IF(COUNTIFS('Brand Family Territories (Enc)'!$B$2:$B$62,C69,'Brand Family Territories (Enc)'!$C$2:$C$62,B69)&gt;0,1,IF(AND(LEFT(B69,6)="MORRIS",COUNTIFS('Brand Family Territories (Enc)'!$B$2:$B$62,C69,'Brand Family Territories (Enc)'!$C$2:$C$62,"Morri")&gt;0),"Unk",0))</f>
        <v>1</v>
      </c>
      <c r="E69" t="str">
        <f>IFERROR(INDEX('Brand Family Areas (Enc)'!$D$6:$D$998,MATCH(UPPER(A69)&amp;"|"&amp;UPPER(B69),'Brand Family Areas (Enc)'!$G$6:$G$998,0)),"No Match")</f>
        <v>No Match</v>
      </c>
      <c r="F69" t="str">
        <f t="shared" si="2"/>
        <v>US</v>
      </c>
      <c r="G69" t="str">
        <f t="shared" si="3"/>
        <v>Bell's Hearted Family|MORRIS 1</v>
      </c>
    </row>
    <row r="70" spans="1:7" hidden="1" x14ac:dyDescent="0.2">
      <c r="A70" t="str" cm="1">
        <f t="array" ref="A70">INDEX('Brand Family Territory (Enc)'!$A$2:$A$296,INT((ROW()-2)/10)+1)</f>
        <v>Bell's Hearted Family</v>
      </c>
      <c r="B70" t="str" cm="1">
        <f t="array" ref="B70">INDEX('Whitelist (Blackout Reverse)'!$B$1:$K$1,MOD(ROW()-2,10)+1)</f>
        <v>MORRIS 2</v>
      </c>
      <c r="C70" t="str">
        <f>VLOOKUP(A70,'Brand Family Territory (Enc)'!$A$2:$B$296,2,FALSE)</f>
        <v>Core Market</v>
      </c>
      <c r="D70">
        <f>IF(COUNTIFS('Brand Family Territories (Enc)'!$B$2:$B$62,C70,'Brand Family Territories (Enc)'!$C$2:$C$62,B70)&gt;0,1,IF(AND(LEFT(B70,6)="MORRIS",COUNTIFS('Brand Family Territories (Enc)'!$B$2:$B$62,C70,'Brand Family Territories (Enc)'!$C$2:$C$62,"Morri")&gt;0),"Unk",0))</f>
        <v>0</v>
      </c>
      <c r="E70" t="str">
        <f>IFERROR(INDEX('Brand Family Areas (Enc)'!$D$6:$D$998,MATCH(UPPER(A70)&amp;"|"&amp;UPPER(B70),'Brand Family Areas (Enc)'!$G$6:$G$998,0)),"No Match")</f>
        <v>Inactive</v>
      </c>
      <c r="F70" t="str">
        <f t="shared" si="2"/>
        <v>THEM</v>
      </c>
      <c r="G70" t="str">
        <f t="shared" si="3"/>
        <v>Bell's Hearted Family|MORRIS 2</v>
      </c>
    </row>
    <row r="71" spans="1:7" hidden="1" x14ac:dyDescent="0.2">
      <c r="A71" t="str" cm="1">
        <f t="array" ref="A71">INDEX('Brand Family Territory (Enc)'!$A$2:$A$296,INT((ROW()-2)/10)+1)</f>
        <v>Bell's Hearted Family</v>
      </c>
      <c r="B71" t="str" cm="1">
        <f t="array" ref="B71">INDEX('Whitelist (Blackout Reverse)'!$B$1:$K$1,MOD(ROW()-2,10)+1)</f>
        <v>MORRIS 3</v>
      </c>
      <c r="C71" t="str">
        <f>VLOOKUP(A71,'Brand Family Territory (Enc)'!$A$2:$B$296,2,FALSE)</f>
        <v>Core Market</v>
      </c>
      <c r="D71">
        <f>IF(COUNTIFS('Brand Family Territories (Enc)'!$B$2:$B$62,C71,'Brand Family Territories (Enc)'!$C$2:$C$62,B71)&gt;0,1,IF(AND(LEFT(B71,6)="MORRIS",COUNTIFS('Brand Family Territories (Enc)'!$B$2:$B$62,C71,'Brand Family Territories (Enc)'!$C$2:$C$62,"Morri")&gt;0),"Unk",0))</f>
        <v>1</v>
      </c>
      <c r="E71" t="str">
        <f>IFERROR(INDEX('Brand Family Areas (Enc)'!$D$6:$D$998,MATCH(UPPER(A71)&amp;"|"&amp;UPPER(B71),'Brand Family Areas (Enc)'!$G$6:$G$998,0)),"No Match")</f>
        <v>No Match</v>
      </c>
      <c r="F71" t="str">
        <f t="shared" si="2"/>
        <v>US</v>
      </c>
      <c r="G71" t="str">
        <f t="shared" si="3"/>
        <v>Bell's Hearted Family|MORRIS 3</v>
      </c>
    </row>
    <row r="72" spans="1:7" hidden="1" x14ac:dyDescent="0.2">
      <c r="A72" t="str" cm="1">
        <f t="array" ref="A72">INDEX('Brand Family Territory (Enc)'!$A$2:$A$296,INT((ROW()-2)/10)+1)</f>
        <v>Blue Moon</v>
      </c>
      <c r="B72" t="str" cm="1">
        <f t="array" ref="B72">INDEX('Whitelist (Blackout Reverse)'!$B$1:$K$1,MOD(ROW()-2,10)+1)</f>
        <v>BERGEN</v>
      </c>
      <c r="C72" t="str">
        <f>VLOOKUP(A72,'Brand Family Territory (Enc)'!$A$2:$B$296,2,FALSE)</f>
        <v>Core Market</v>
      </c>
      <c r="D72">
        <f>IF(COUNTIFS('Brand Family Territories (Enc)'!$B$2:$B$62,C72,'Brand Family Territories (Enc)'!$C$2:$C$62,B72)&gt;0,1,IF(AND(LEFT(B72,6)="MORRIS",COUNTIFS('Brand Family Territories (Enc)'!$B$2:$B$62,C72,'Brand Family Territories (Enc)'!$C$2:$C$62,"Morri")&gt;0),"Unk",0))</f>
        <v>1</v>
      </c>
      <c r="E72" t="str">
        <f>IFERROR(INDEX('Brand Family Areas (Enc)'!$D$6:$D$998,MATCH(UPPER(A72)&amp;"|"&amp;UPPER(B72),'Brand Family Areas (Enc)'!$G$6:$G$998,0)),"No Match")</f>
        <v>No Match</v>
      </c>
      <c r="F72" t="str">
        <f t="shared" si="2"/>
        <v>US</v>
      </c>
      <c r="G72" t="str">
        <f t="shared" si="3"/>
        <v>Blue Moon|BERGEN</v>
      </c>
    </row>
    <row r="73" spans="1:7" hidden="1" x14ac:dyDescent="0.2">
      <c r="A73" t="str" cm="1">
        <f t="array" ref="A73">INDEX('Brand Family Territory (Enc)'!$A$2:$A$296,INT((ROW()-2)/10)+1)</f>
        <v>Blue Moon</v>
      </c>
      <c r="B73" t="str" cm="1">
        <f t="array" ref="B73">INDEX('Whitelist (Blackout Reverse)'!$B$1:$K$1,MOD(ROW()-2,10)+1)</f>
        <v>PASSAIC</v>
      </c>
      <c r="C73" t="str">
        <f>VLOOKUP(A73,'Brand Family Territory (Enc)'!$A$2:$B$296,2,FALSE)</f>
        <v>Core Market</v>
      </c>
      <c r="D73">
        <f>IF(COUNTIFS('Brand Family Territories (Enc)'!$B$2:$B$62,C73,'Brand Family Territories (Enc)'!$C$2:$C$62,B73)&gt;0,1,IF(AND(LEFT(B73,6)="MORRIS",COUNTIFS('Brand Family Territories (Enc)'!$B$2:$B$62,C73,'Brand Family Territories (Enc)'!$C$2:$C$62,"Morri")&gt;0),"Unk",0))</f>
        <v>1</v>
      </c>
      <c r="E73" t="str">
        <f>IFERROR(INDEX('Brand Family Areas (Enc)'!$D$6:$D$998,MATCH(UPPER(A73)&amp;"|"&amp;UPPER(B73),'Brand Family Areas (Enc)'!$G$6:$G$998,0)),"No Match")</f>
        <v>No Match</v>
      </c>
      <c r="F73" t="str">
        <f t="shared" si="2"/>
        <v>US</v>
      </c>
      <c r="G73" t="str">
        <f t="shared" si="3"/>
        <v>Blue Moon|PASSAIC</v>
      </c>
    </row>
    <row r="74" spans="1:7" hidden="1" x14ac:dyDescent="0.2">
      <c r="A74" t="str" cm="1">
        <f t="array" ref="A74">INDEX('Brand Family Territory (Enc)'!$A$2:$A$296,INT((ROW()-2)/10)+1)</f>
        <v>Blue Moon</v>
      </c>
      <c r="B74" t="str" cm="1">
        <f t="array" ref="B74">INDEX('Whitelist (Blackout Reverse)'!$B$1:$K$1,MOD(ROW()-2,10)+1)</f>
        <v>PASSAIC-FF</v>
      </c>
      <c r="C74" t="str">
        <f>VLOOKUP(A74,'Brand Family Territory (Enc)'!$A$2:$B$296,2,FALSE)</f>
        <v>Core Market</v>
      </c>
      <c r="D74">
        <f>IF(COUNTIFS('Brand Family Territories (Enc)'!$B$2:$B$62,C74,'Brand Family Territories (Enc)'!$C$2:$C$62,B74)&gt;0,1,IF(AND(LEFT(B74,6)="MORRIS",COUNTIFS('Brand Family Territories (Enc)'!$B$2:$B$62,C74,'Brand Family Territories (Enc)'!$C$2:$C$62,"Morri")&gt;0),"Unk",0))</f>
        <v>1</v>
      </c>
      <c r="E74" t="str">
        <f>IFERROR(INDEX('Brand Family Areas (Enc)'!$D$6:$D$998,MATCH(UPPER(A74)&amp;"|"&amp;UPPER(B74),'Brand Family Areas (Enc)'!$G$6:$G$998,0)),"No Match")</f>
        <v>No Match</v>
      </c>
      <c r="F74" t="str">
        <f t="shared" si="2"/>
        <v>US</v>
      </c>
      <c r="G74" t="str">
        <f t="shared" si="3"/>
        <v>Blue Moon|PASSAIC-FF</v>
      </c>
    </row>
    <row r="75" spans="1:7" hidden="1" x14ac:dyDescent="0.2">
      <c r="A75" t="str" cm="1">
        <f t="array" ref="A75">INDEX('Brand Family Territory (Enc)'!$A$2:$A$296,INT((ROW()-2)/10)+1)</f>
        <v>Blue Moon</v>
      </c>
      <c r="B75" t="str" cm="1">
        <f t="array" ref="B75">INDEX('Whitelist (Blackout Reverse)'!$B$1:$K$1,MOD(ROW()-2,10)+1)</f>
        <v>ESSEX</v>
      </c>
      <c r="C75" t="str">
        <f>VLOOKUP(A75,'Brand Family Territory (Enc)'!$A$2:$B$296,2,FALSE)</f>
        <v>Core Market</v>
      </c>
      <c r="D75">
        <f>IF(COUNTIFS('Brand Family Territories (Enc)'!$B$2:$B$62,C75,'Brand Family Territories (Enc)'!$C$2:$C$62,B75)&gt;0,1,IF(AND(LEFT(B75,6)="MORRIS",COUNTIFS('Brand Family Territories (Enc)'!$B$2:$B$62,C75,'Brand Family Territories (Enc)'!$C$2:$C$62,"Morri")&gt;0),"Unk",0))</f>
        <v>0</v>
      </c>
      <c r="E75" t="str">
        <f>IFERROR(INDEX('Brand Family Areas (Enc)'!$D$6:$D$998,MATCH(UPPER(A75)&amp;"|"&amp;UPPER(B75),'Brand Family Areas (Enc)'!$G$6:$G$998,0)),"No Match")</f>
        <v>Inactive</v>
      </c>
      <c r="F75" t="str">
        <f t="shared" si="2"/>
        <v>THEM</v>
      </c>
      <c r="G75" t="str">
        <f t="shared" si="3"/>
        <v>Blue Moon|ESSEX</v>
      </c>
    </row>
    <row r="76" spans="1:7" hidden="1" x14ac:dyDescent="0.2">
      <c r="A76" t="str" cm="1">
        <f t="array" ref="A76">INDEX('Brand Family Territory (Enc)'!$A$2:$A$296,INT((ROW()-2)/10)+1)</f>
        <v>Blue Moon</v>
      </c>
      <c r="B76" t="str" cm="1">
        <f t="array" ref="B76">INDEX('Whitelist (Blackout Reverse)'!$B$1:$K$1,MOD(ROW()-2,10)+1)</f>
        <v>HUDSON</v>
      </c>
      <c r="C76" t="str">
        <f>VLOOKUP(A76,'Brand Family Territory (Enc)'!$A$2:$B$296,2,FALSE)</f>
        <v>Core Market</v>
      </c>
      <c r="D76">
        <f>IF(COUNTIFS('Brand Family Territories (Enc)'!$B$2:$B$62,C76,'Brand Family Territories (Enc)'!$C$2:$C$62,B76)&gt;0,1,IF(AND(LEFT(B76,6)="MORRIS",COUNTIFS('Brand Family Territories (Enc)'!$B$2:$B$62,C76,'Brand Family Territories (Enc)'!$C$2:$C$62,"Morri")&gt;0),"Unk",0))</f>
        <v>0</v>
      </c>
      <c r="E76" t="str">
        <f>IFERROR(INDEX('Brand Family Areas (Enc)'!$D$6:$D$998,MATCH(UPPER(A76)&amp;"|"&amp;UPPER(B76),'Brand Family Areas (Enc)'!$G$6:$G$998,0)),"No Match")</f>
        <v>Inactive</v>
      </c>
      <c r="F76" t="str">
        <f t="shared" si="2"/>
        <v>THEM</v>
      </c>
      <c r="G76" t="str">
        <f t="shared" si="3"/>
        <v>Blue Moon|HUDSON</v>
      </c>
    </row>
    <row r="77" spans="1:7" hidden="1" x14ac:dyDescent="0.2">
      <c r="A77" t="str" cm="1">
        <f t="array" ref="A77">INDEX('Brand Family Territory (Enc)'!$A$2:$A$296,INT((ROW()-2)/10)+1)</f>
        <v>Blue Moon</v>
      </c>
      <c r="B77" t="str" cm="1">
        <f t="array" ref="B77">INDEX('Whitelist (Blackout Reverse)'!$B$1:$K$1,MOD(ROW()-2,10)+1)</f>
        <v>UNION</v>
      </c>
      <c r="C77" t="str">
        <f>VLOOKUP(A77,'Brand Family Territory (Enc)'!$A$2:$B$296,2,FALSE)</f>
        <v>Core Market</v>
      </c>
      <c r="D77">
        <f>IF(COUNTIFS('Brand Family Territories (Enc)'!$B$2:$B$62,C77,'Brand Family Territories (Enc)'!$C$2:$C$62,B77)&gt;0,1,IF(AND(LEFT(B77,6)="MORRIS",COUNTIFS('Brand Family Territories (Enc)'!$B$2:$B$62,C77,'Brand Family Territories (Enc)'!$C$2:$C$62,"Morri")&gt;0),"Unk",0))</f>
        <v>0</v>
      </c>
      <c r="E77" t="str">
        <f>IFERROR(INDEX('Brand Family Areas (Enc)'!$D$6:$D$998,MATCH(UPPER(A77)&amp;"|"&amp;UPPER(B77),'Brand Family Areas (Enc)'!$G$6:$G$998,0)),"No Match")</f>
        <v>Inactive</v>
      </c>
      <c r="F77" t="str">
        <f t="shared" si="2"/>
        <v>THEM</v>
      </c>
      <c r="G77" t="str">
        <f t="shared" si="3"/>
        <v>Blue Moon|UNION</v>
      </c>
    </row>
    <row r="78" spans="1:7" hidden="1" x14ac:dyDescent="0.2">
      <c r="A78" t="str" cm="1">
        <f t="array" ref="A78">INDEX('Brand Family Territory (Enc)'!$A$2:$A$296,INT((ROW()-2)/10)+1)</f>
        <v>Blue Moon</v>
      </c>
      <c r="B78" t="str" cm="1">
        <f t="array" ref="B78">INDEX('Whitelist (Blackout Reverse)'!$B$1:$K$1,MOD(ROW()-2,10)+1)</f>
        <v>SUSSEX</v>
      </c>
      <c r="C78" t="str">
        <f>VLOOKUP(A78,'Brand Family Territory (Enc)'!$A$2:$B$296,2,FALSE)</f>
        <v>Core Market</v>
      </c>
      <c r="D78">
        <f>IF(COUNTIFS('Brand Family Territories (Enc)'!$B$2:$B$62,C78,'Brand Family Territories (Enc)'!$C$2:$C$62,B78)&gt;0,1,IF(AND(LEFT(B78,6)="MORRIS",COUNTIFS('Brand Family Territories (Enc)'!$B$2:$B$62,C78,'Brand Family Territories (Enc)'!$C$2:$C$62,"Morri")&gt;0),"Unk",0))</f>
        <v>1</v>
      </c>
      <c r="E78" t="str">
        <f>IFERROR(INDEX('Brand Family Areas (Enc)'!$D$6:$D$998,MATCH(UPPER(A78)&amp;"|"&amp;UPPER(B78),'Brand Family Areas (Enc)'!$G$6:$G$998,0)),"No Match")</f>
        <v>No Match</v>
      </c>
      <c r="F78" t="str">
        <f t="shared" si="2"/>
        <v>US</v>
      </c>
      <c r="G78" t="str">
        <f t="shared" si="3"/>
        <v>Blue Moon|SUSSEX</v>
      </c>
    </row>
    <row r="79" spans="1:7" hidden="1" x14ac:dyDescent="0.2">
      <c r="A79" t="str" cm="1">
        <f t="array" ref="A79">INDEX('Brand Family Territory (Enc)'!$A$2:$A$296,INT((ROW()-2)/10)+1)</f>
        <v>Blue Moon</v>
      </c>
      <c r="B79" t="str" cm="1">
        <f t="array" ref="B79">INDEX('Whitelist (Blackout Reverse)'!$B$1:$K$1,MOD(ROW()-2,10)+1)</f>
        <v>MORRIS 1</v>
      </c>
      <c r="C79" t="str">
        <f>VLOOKUP(A79,'Brand Family Territory (Enc)'!$A$2:$B$296,2,FALSE)</f>
        <v>Core Market</v>
      </c>
      <c r="D79">
        <f>IF(COUNTIFS('Brand Family Territories (Enc)'!$B$2:$B$62,C79,'Brand Family Territories (Enc)'!$C$2:$C$62,B79)&gt;0,1,IF(AND(LEFT(B79,6)="MORRIS",COUNTIFS('Brand Family Territories (Enc)'!$B$2:$B$62,C79,'Brand Family Territories (Enc)'!$C$2:$C$62,"Morri")&gt;0),"Unk",0))</f>
        <v>1</v>
      </c>
      <c r="E79" t="str">
        <f>IFERROR(INDEX('Brand Family Areas (Enc)'!$D$6:$D$998,MATCH(UPPER(A79)&amp;"|"&amp;UPPER(B79),'Brand Family Areas (Enc)'!$G$6:$G$998,0)),"No Match")</f>
        <v>No Match</v>
      </c>
      <c r="F79" t="str">
        <f t="shared" si="2"/>
        <v>US</v>
      </c>
      <c r="G79" t="str">
        <f t="shared" si="3"/>
        <v>Blue Moon|MORRIS 1</v>
      </c>
    </row>
    <row r="80" spans="1:7" hidden="1" x14ac:dyDescent="0.2">
      <c r="A80" t="str" cm="1">
        <f t="array" ref="A80">INDEX('Brand Family Territory (Enc)'!$A$2:$A$296,INT((ROW()-2)/10)+1)</f>
        <v>Blue Moon</v>
      </c>
      <c r="B80" t="str" cm="1">
        <f t="array" ref="B80">INDEX('Whitelist (Blackout Reverse)'!$B$1:$K$1,MOD(ROW()-2,10)+1)</f>
        <v>MORRIS 2</v>
      </c>
      <c r="C80" t="str">
        <f>VLOOKUP(A80,'Brand Family Territory (Enc)'!$A$2:$B$296,2,FALSE)</f>
        <v>Core Market</v>
      </c>
      <c r="D80">
        <f>IF(COUNTIFS('Brand Family Territories (Enc)'!$B$2:$B$62,C80,'Brand Family Territories (Enc)'!$C$2:$C$62,B80)&gt;0,1,IF(AND(LEFT(B80,6)="MORRIS",COUNTIFS('Brand Family Territories (Enc)'!$B$2:$B$62,C80,'Brand Family Territories (Enc)'!$C$2:$C$62,"Morri")&gt;0),"Unk",0))</f>
        <v>0</v>
      </c>
      <c r="E80" t="str">
        <f>IFERROR(INDEX('Brand Family Areas (Enc)'!$D$6:$D$998,MATCH(UPPER(A80)&amp;"|"&amp;UPPER(B80),'Brand Family Areas (Enc)'!$G$6:$G$998,0)),"No Match")</f>
        <v>Inactive</v>
      </c>
      <c r="F80" t="str">
        <f t="shared" si="2"/>
        <v>THEM</v>
      </c>
      <c r="G80" t="str">
        <f t="shared" si="3"/>
        <v>Blue Moon|MORRIS 2</v>
      </c>
    </row>
    <row r="81" spans="1:7" hidden="1" x14ac:dyDescent="0.2">
      <c r="A81" t="str" cm="1">
        <f t="array" ref="A81">INDEX('Brand Family Territory (Enc)'!$A$2:$A$296,INT((ROW()-2)/10)+1)</f>
        <v>Blue Moon</v>
      </c>
      <c r="B81" t="str" cm="1">
        <f t="array" ref="B81">INDEX('Whitelist (Blackout Reverse)'!$B$1:$K$1,MOD(ROW()-2,10)+1)</f>
        <v>MORRIS 3</v>
      </c>
      <c r="C81" t="str">
        <f>VLOOKUP(A81,'Brand Family Territory (Enc)'!$A$2:$B$296,2,FALSE)</f>
        <v>Core Market</v>
      </c>
      <c r="D81">
        <f>IF(COUNTIFS('Brand Family Territories (Enc)'!$B$2:$B$62,C81,'Brand Family Territories (Enc)'!$C$2:$C$62,B81)&gt;0,1,IF(AND(LEFT(B81,6)="MORRIS",COUNTIFS('Brand Family Territories (Enc)'!$B$2:$B$62,C81,'Brand Family Territories (Enc)'!$C$2:$C$62,"Morri")&gt;0),"Unk",0))</f>
        <v>1</v>
      </c>
      <c r="E81" t="str">
        <f>IFERROR(INDEX('Brand Family Areas (Enc)'!$D$6:$D$998,MATCH(UPPER(A81)&amp;"|"&amp;UPPER(B81),'Brand Family Areas (Enc)'!$G$6:$G$998,0)),"No Match")</f>
        <v>No Match</v>
      </c>
      <c r="F81" t="str">
        <f t="shared" si="2"/>
        <v>US</v>
      </c>
      <c r="G81" t="str">
        <f t="shared" si="3"/>
        <v>Blue Moon|MORRIS 3</v>
      </c>
    </row>
    <row r="82" spans="1:7" hidden="1" x14ac:dyDescent="0.2">
      <c r="A82" t="str" cm="1">
        <f t="array" ref="A82">INDEX('Brand Family Territory (Enc)'!$A$2:$A$296,INT((ROW()-2)/10)+1)</f>
        <v>Cape May</v>
      </c>
      <c r="B82" t="str" cm="1">
        <f t="array" ref="B82">INDEX('Whitelist (Blackout Reverse)'!$B$1:$K$1,MOD(ROW()-2,10)+1)</f>
        <v>BERGEN</v>
      </c>
      <c r="C82" t="str">
        <f>VLOOKUP(A82,'Brand Family Territory (Enc)'!$A$2:$B$296,2,FALSE)</f>
        <v>Core Market</v>
      </c>
      <c r="D82">
        <f>IF(COUNTIFS('Brand Family Territories (Enc)'!$B$2:$B$62,C82,'Brand Family Territories (Enc)'!$C$2:$C$62,B82)&gt;0,1,IF(AND(LEFT(B82,6)="MORRIS",COUNTIFS('Brand Family Territories (Enc)'!$B$2:$B$62,C82,'Brand Family Territories (Enc)'!$C$2:$C$62,"Morri")&gt;0),"Unk",0))</f>
        <v>1</v>
      </c>
      <c r="E82" t="str">
        <f>IFERROR(INDEX('Brand Family Areas (Enc)'!$D$6:$D$998,MATCH(UPPER(A82)&amp;"|"&amp;UPPER(B82),'Brand Family Areas (Enc)'!$G$6:$G$998,0)),"No Match")</f>
        <v>No Match</v>
      </c>
      <c r="F82" t="str">
        <f t="shared" si="2"/>
        <v>US</v>
      </c>
      <c r="G82" t="str">
        <f t="shared" si="3"/>
        <v>Cape May|BERGEN</v>
      </c>
    </row>
    <row r="83" spans="1:7" hidden="1" x14ac:dyDescent="0.2">
      <c r="A83" t="str" cm="1">
        <f t="array" ref="A83">INDEX('Brand Family Territory (Enc)'!$A$2:$A$296,INT((ROW()-2)/10)+1)</f>
        <v>Cape May</v>
      </c>
      <c r="B83" t="str" cm="1">
        <f t="array" ref="B83">INDEX('Whitelist (Blackout Reverse)'!$B$1:$K$1,MOD(ROW()-2,10)+1)</f>
        <v>PASSAIC</v>
      </c>
      <c r="C83" t="str">
        <f>VLOOKUP(A83,'Brand Family Territory (Enc)'!$A$2:$B$296,2,FALSE)</f>
        <v>Core Market</v>
      </c>
      <c r="D83">
        <f>IF(COUNTIFS('Brand Family Territories (Enc)'!$B$2:$B$62,C83,'Brand Family Territories (Enc)'!$C$2:$C$62,B83)&gt;0,1,IF(AND(LEFT(B83,6)="MORRIS",COUNTIFS('Brand Family Territories (Enc)'!$B$2:$B$62,C83,'Brand Family Territories (Enc)'!$C$2:$C$62,"Morri")&gt;0),"Unk",0))</f>
        <v>1</v>
      </c>
      <c r="E83" t="str">
        <f>IFERROR(INDEX('Brand Family Areas (Enc)'!$D$6:$D$998,MATCH(UPPER(A83)&amp;"|"&amp;UPPER(B83),'Brand Family Areas (Enc)'!$G$6:$G$998,0)),"No Match")</f>
        <v>No Match</v>
      </c>
      <c r="F83" t="str">
        <f t="shared" si="2"/>
        <v>US</v>
      </c>
      <c r="G83" t="str">
        <f t="shared" si="3"/>
        <v>Cape May|PASSAIC</v>
      </c>
    </row>
    <row r="84" spans="1:7" hidden="1" x14ac:dyDescent="0.2">
      <c r="A84" t="str" cm="1">
        <f t="array" ref="A84">INDEX('Brand Family Territory (Enc)'!$A$2:$A$296,INT((ROW()-2)/10)+1)</f>
        <v>Cape May</v>
      </c>
      <c r="B84" t="str" cm="1">
        <f t="array" ref="B84">INDEX('Whitelist (Blackout Reverse)'!$B$1:$K$1,MOD(ROW()-2,10)+1)</f>
        <v>PASSAIC-FF</v>
      </c>
      <c r="C84" t="str">
        <f>VLOOKUP(A84,'Brand Family Territory (Enc)'!$A$2:$B$296,2,FALSE)</f>
        <v>Core Market</v>
      </c>
      <c r="D84">
        <f>IF(COUNTIFS('Brand Family Territories (Enc)'!$B$2:$B$62,C84,'Brand Family Territories (Enc)'!$C$2:$C$62,B84)&gt;0,1,IF(AND(LEFT(B84,6)="MORRIS",COUNTIFS('Brand Family Territories (Enc)'!$B$2:$B$62,C84,'Brand Family Territories (Enc)'!$C$2:$C$62,"Morri")&gt;0),"Unk",0))</f>
        <v>1</v>
      </c>
      <c r="E84" t="str">
        <f>IFERROR(INDEX('Brand Family Areas (Enc)'!$D$6:$D$998,MATCH(UPPER(A84)&amp;"|"&amp;UPPER(B84),'Brand Family Areas (Enc)'!$G$6:$G$998,0)),"No Match")</f>
        <v>No Match</v>
      </c>
      <c r="F84" t="str">
        <f t="shared" si="2"/>
        <v>US</v>
      </c>
      <c r="G84" t="str">
        <f t="shared" si="3"/>
        <v>Cape May|PASSAIC-FF</v>
      </c>
    </row>
    <row r="85" spans="1:7" hidden="1" x14ac:dyDescent="0.2">
      <c r="A85" t="str" cm="1">
        <f t="array" ref="A85">INDEX('Brand Family Territory (Enc)'!$A$2:$A$296,INT((ROW()-2)/10)+1)</f>
        <v>Cape May</v>
      </c>
      <c r="B85" t="str" cm="1">
        <f t="array" ref="B85">INDEX('Whitelist (Blackout Reverse)'!$B$1:$K$1,MOD(ROW()-2,10)+1)</f>
        <v>ESSEX</v>
      </c>
      <c r="C85" t="str">
        <f>VLOOKUP(A85,'Brand Family Territory (Enc)'!$A$2:$B$296,2,FALSE)</f>
        <v>Core Market</v>
      </c>
      <c r="D85">
        <f>IF(COUNTIFS('Brand Family Territories (Enc)'!$B$2:$B$62,C85,'Brand Family Territories (Enc)'!$C$2:$C$62,B85)&gt;0,1,IF(AND(LEFT(B85,6)="MORRIS",COUNTIFS('Brand Family Territories (Enc)'!$B$2:$B$62,C85,'Brand Family Territories (Enc)'!$C$2:$C$62,"Morri")&gt;0),"Unk",0))</f>
        <v>0</v>
      </c>
      <c r="E85" t="str">
        <f>IFERROR(INDEX('Brand Family Areas (Enc)'!$D$6:$D$998,MATCH(UPPER(A85)&amp;"|"&amp;UPPER(B85),'Brand Family Areas (Enc)'!$G$6:$G$998,0)),"No Match")</f>
        <v>Inactive</v>
      </c>
      <c r="F85" t="str">
        <f t="shared" si="2"/>
        <v>THEM</v>
      </c>
      <c r="G85" t="str">
        <f t="shared" si="3"/>
        <v>Cape May|ESSEX</v>
      </c>
    </row>
    <row r="86" spans="1:7" hidden="1" x14ac:dyDescent="0.2">
      <c r="A86" t="str" cm="1">
        <f t="array" ref="A86">INDEX('Brand Family Territory (Enc)'!$A$2:$A$296,INT((ROW()-2)/10)+1)</f>
        <v>Cape May</v>
      </c>
      <c r="B86" t="str" cm="1">
        <f t="array" ref="B86">INDEX('Whitelist (Blackout Reverse)'!$B$1:$K$1,MOD(ROW()-2,10)+1)</f>
        <v>HUDSON</v>
      </c>
      <c r="C86" t="str">
        <f>VLOOKUP(A86,'Brand Family Territory (Enc)'!$A$2:$B$296,2,FALSE)</f>
        <v>Core Market</v>
      </c>
      <c r="D86">
        <f>IF(COUNTIFS('Brand Family Territories (Enc)'!$B$2:$B$62,C86,'Brand Family Territories (Enc)'!$C$2:$C$62,B86)&gt;0,1,IF(AND(LEFT(B86,6)="MORRIS",COUNTIFS('Brand Family Territories (Enc)'!$B$2:$B$62,C86,'Brand Family Territories (Enc)'!$C$2:$C$62,"Morri")&gt;0),"Unk",0))</f>
        <v>0</v>
      </c>
      <c r="E86" t="str">
        <f>IFERROR(INDEX('Brand Family Areas (Enc)'!$D$6:$D$998,MATCH(UPPER(A86)&amp;"|"&amp;UPPER(B86),'Brand Family Areas (Enc)'!$G$6:$G$998,0)),"No Match")</f>
        <v>Inactive</v>
      </c>
      <c r="F86" t="str">
        <f t="shared" si="2"/>
        <v>THEM</v>
      </c>
      <c r="G86" t="str">
        <f t="shared" si="3"/>
        <v>Cape May|HUDSON</v>
      </c>
    </row>
    <row r="87" spans="1:7" hidden="1" x14ac:dyDescent="0.2">
      <c r="A87" t="str" cm="1">
        <f t="array" ref="A87">INDEX('Brand Family Territory (Enc)'!$A$2:$A$296,INT((ROW()-2)/10)+1)</f>
        <v>Cape May</v>
      </c>
      <c r="B87" t="str" cm="1">
        <f t="array" ref="B87">INDEX('Whitelist (Blackout Reverse)'!$B$1:$K$1,MOD(ROW()-2,10)+1)</f>
        <v>UNION</v>
      </c>
      <c r="C87" t="str">
        <f>VLOOKUP(A87,'Brand Family Territory (Enc)'!$A$2:$B$296,2,FALSE)</f>
        <v>Core Market</v>
      </c>
      <c r="D87">
        <f>IF(COUNTIFS('Brand Family Territories (Enc)'!$B$2:$B$62,C87,'Brand Family Territories (Enc)'!$C$2:$C$62,B87)&gt;0,1,IF(AND(LEFT(B87,6)="MORRIS",COUNTIFS('Brand Family Territories (Enc)'!$B$2:$B$62,C87,'Brand Family Territories (Enc)'!$C$2:$C$62,"Morri")&gt;0),"Unk",0))</f>
        <v>0</v>
      </c>
      <c r="E87" t="str">
        <f>IFERROR(INDEX('Brand Family Areas (Enc)'!$D$6:$D$998,MATCH(UPPER(A87)&amp;"|"&amp;UPPER(B87),'Brand Family Areas (Enc)'!$G$6:$G$998,0)),"No Match")</f>
        <v>Inactive</v>
      </c>
      <c r="F87" t="str">
        <f t="shared" si="2"/>
        <v>THEM</v>
      </c>
      <c r="G87" t="str">
        <f t="shared" si="3"/>
        <v>Cape May|UNION</v>
      </c>
    </row>
    <row r="88" spans="1:7" hidden="1" x14ac:dyDescent="0.2">
      <c r="A88" t="str" cm="1">
        <f t="array" ref="A88">INDEX('Brand Family Territory (Enc)'!$A$2:$A$296,INT((ROW()-2)/10)+1)</f>
        <v>Cape May</v>
      </c>
      <c r="B88" t="str" cm="1">
        <f t="array" ref="B88">INDEX('Whitelist (Blackout Reverse)'!$B$1:$K$1,MOD(ROW()-2,10)+1)</f>
        <v>SUSSEX</v>
      </c>
      <c r="C88" t="str">
        <f>VLOOKUP(A88,'Brand Family Territory (Enc)'!$A$2:$B$296,2,FALSE)</f>
        <v>Core Market</v>
      </c>
      <c r="D88">
        <f>IF(COUNTIFS('Brand Family Territories (Enc)'!$B$2:$B$62,C88,'Brand Family Territories (Enc)'!$C$2:$C$62,B88)&gt;0,1,IF(AND(LEFT(B88,6)="MORRIS",COUNTIFS('Brand Family Territories (Enc)'!$B$2:$B$62,C88,'Brand Family Territories (Enc)'!$C$2:$C$62,"Morri")&gt;0),"Unk",0))</f>
        <v>1</v>
      </c>
      <c r="E88" t="str">
        <f>IFERROR(INDEX('Brand Family Areas (Enc)'!$D$6:$D$998,MATCH(UPPER(A88)&amp;"|"&amp;UPPER(B88),'Brand Family Areas (Enc)'!$G$6:$G$998,0)),"No Match")</f>
        <v>No Match</v>
      </c>
      <c r="F88" t="str">
        <f t="shared" si="2"/>
        <v>US</v>
      </c>
      <c r="G88" t="str">
        <f t="shared" si="3"/>
        <v>Cape May|SUSSEX</v>
      </c>
    </row>
    <row r="89" spans="1:7" hidden="1" x14ac:dyDescent="0.2">
      <c r="A89" t="str" cm="1">
        <f t="array" ref="A89">INDEX('Brand Family Territory (Enc)'!$A$2:$A$296,INT((ROW()-2)/10)+1)</f>
        <v>Cape May</v>
      </c>
      <c r="B89" t="str" cm="1">
        <f t="array" ref="B89">INDEX('Whitelist (Blackout Reverse)'!$B$1:$K$1,MOD(ROW()-2,10)+1)</f>
        <v>MORRIS 1</v>
      </c>
      <c r="C89" t="str">
        <f>VLOOKUP(A89,'Brand Family Territory (Enc)'!$A$2:$B$296,2,FALSE)</f>
        <v>Core Market</v>
      </c>
      <c r="D89">
        <f>IF(COUNTIFS('Brand Family Territories (Enc)'!$B$2:$B$62,C89,'Brand Family Territories (Enc)'!$C$2:$C$62,B89)&gt;0,1,IF(AND(LEFT(B89,6)="MORRIS",COUNTIFS('Brand Family Territories (Enc)'!$B$2:$B$62,C89,'Brand Family Territories (Enc)'!$C$2:$C$62,"Morri")&gt;0),"Unk",0))</f>
        <v>1</v>
      </c>
      <c r="E89" t="str">
        <f>IFERROR(INDEX('Brand Family Areas (Enc)'!$D$6:$D$998,MATCH(UPPER(A89)&amp;"|"&amp;UPPER(B89),'Brand Family Areas (Enc)'!$G$6:$G$998,0)),"No Match")</f>
        <v>No Match</v>
      </c>
      <c r="F89" t="str">
        <f t="shared" si="2"/>
        <v>US</v>
      </c>
      <c r="G89" t="str">
        <f t="shared" si="3"/>
        <v>Cape May|MORRIS 1</v>
      </c>
    </row>
    <row r="90" spans="1:7" hidden="1" x14ac:dyDescent="0.2">
      <c r="A90" t="str" cm="1">
        <f t="array" ref="A90">INDEX('Brand Family Territory (Enc)'!$A$2:$A$296,INT((ROW()-2)/10)+1)</f>
        <v>Cape May</v>
      </c>
      <c r="B90" t="str" cm="1">
        <f t="array" ref="B90">INDEX('Whitelist (Blackout Reverse)'!$B$1:$K$1,MOD(ROW()-2,10)+1)</f>
        <v>MORRIS 2</v>
      </c>
      <c r="C90" t="str">
        <f>VLOOKUP(A90,'Brand Family Territory (Enc)'!$A$2:$B$296,2,FALSE)</f>
        <v>Core Market</v>
      </c>
      <c r="D90">
        <f>IF(COUNTIFS('Brand Family Territories (Enc)'!$B$2:$B$62,C90,'Brand Family Territories (Enc)'!$C$2:$C$62,B90)&gt;0,1,IF(AND(LEFT(B90,6)="MORRIS",COUNTIFS('Brand Family Territories (Enc)'!$B$2:$B$62,C90,'Brand Family Territories (Enc)'!$C$2:$C$62,"Morri")&gt;0),"Unk",0))</f>
        <v>0</v>
      </c>
      <c r="E90" t="str">
        <f>IFERROR(INDEX('Brand Family Areas (Enc)'!$D$6:$D$998,MATCH(UPPER(A90)&amp;"|"&amp;UPPER(B90),'Brand Family Areas (Enc)'!$G$6:$G$998,0)),"No Match")</f>
        <v>Inactive</v>
      </c>
      <c r="F90" t="str">
        <f t="shared" si="2"/>
        <v>THEM</v>
      </c>
      <c r="G90" t="str">
        <f t="shared" si="3"/>
        <v>Cape May|MORRIS 2</v>
      </c>
    </row>
    <row r="91" spans="1:7" hidden="1" x14ac:dyDescent="0.2">
      <c r="A91" t="str" cm="1">
        <f t="array" ref="A91">INDEX('Brand Family Territory (Enc)'!$A$2:$A$296,INT((ROW()-2)/10)+1)</f>
        <v>Cape May</v>
      </c>
      <c r="B91" t="str" cm="1">
        <f t="array" ref="B91">INDEX('Whitelist (Blackout Reverse)'!$B$1:$K$1,MOD(ROW()-2,10)+1)</f>
        <v>MORRIS 3</v>
      </c>
      <c r="C91" t="str">
        <f>VLOOKUP(A91,'Brand Family Territory (Enc)'!$A$2:$B$296,2,FALSE)</f>
        <v>Core Market</v>
      </c>
      <c r="D91">
        <f>IF(COUNTIFS('Brand Family Territories (Enc)'!$B$2:$B$62,C91,'Brand Family Territories (Enc)'!$C$2:$C$62,B91)&gt;0,1,IF(AND(LEFT(B91,6)="MORRIS",COUNTIFS('Brand Family Territories (Enc)'!$B$2:$B$62,C91,'Brand Family Territories (Enc)'!$C$2:$C$62,"Morri")&gt;0),"Unk",0))</f>
        <v>1</v>
      </c>
      <c r="E91" t="str">
        <f>IFERROR(INDEX('Brand Family Areas (Enc)'!$D$6:$D$998,MATCH(UPPER(A91)&amp;"|"&amp;UPPER(B91),'Brand Family Areas (Enc)'!$G$6:$G$998,0)),"No Match")</f>
        <v>No Match</v>
      </c>
      <c r="F91" t="str">
        <f t="shared" si="2"/>
        <v>US</v>
      </c>
      <c r="G91" t="str">
        <f t="shared" si="3"/>
        <v>Cape May|MORRIS 3</v>
      </c>
    </row>
    <row r="92" spans="1:7" hidden="1" x14ac:dyDescent="0.2">
      <c r="A92" t="str" cm="1">
        <f t="array" ref="A92">INDEX('Brand Family Territory (Enc)'!$A$2:$A$296,INT((ROW()-2)/10)+1)</f>
        <v>Cayman Jack</v>
      </c>
      <c r="B92" t="str" cm="1">
        <f t="array" ref="B92">INDEX('Whitelist (Blackout Reverse)'!$B$1:$K$1,MOD(ROW()-2,10)+1)</f>
        <v>BERGEN</v>
      </c>
      <c r="C92" t="str">
        <f>VLOOKUP(A92,'Brand Family Territory (Enc)'!$A$2:$B$296,2,FALSE)</f>
        <v>Core Market</v>
      </c>
      <c r="D92">
        <f>IF(COUNTIFS('Brand Family Territories (Enc)'!$B$2:$B$62,C92,'Brand Family Territories (Enc)'!$C$2:$C$62,B92)&gt;0,1,IF(AND(LEFT(B92,6)="MORRIS",COUNTIFS('Brand Family Territories (Enc)'!$B$2:$B$62,C92,'Brand Family Territories (Enc)'!$C$2:$C$62,"Morri")&gt;0),"Unk",0))</f>
        <v>1</v>
      </c>
      <c r="E92" t="str">
        <f>IFERROR(INDEX('Brand Family Areas (Enc)'!$D$6:$D$998,MATCH(UPPER(A92)&amp;"|"&amp;UPPER(B92),'Brand Family Areas (Enc)'!$G$6:$G$998,0)),"No Match")</f>
        <v>No Match</v>
      </c>
      <c r="F92" t="str">
        <f t="shared" si="2"/>
        <v>US</v>
      </c>
      <c r="G92" t="str">
        <f t="shared" si="3"/>
        <v>Cayman Jack|BERGEN</v>
      </c>
    </row>
    <row r="93" spans="1:7" hidden="1" x14ac:dyDescent="0.2">
      <c r="A93" t="str" cm="1">
        <f t="array" ref="A93">INDEX('Brand Family Territory (Enc)'!$A$2:$A$296,INT((ROW()-2)/10)+1)</f>
        <v>Cayman Jack</v>
      </c>
      <c r="B93" t="str" cm="1">
        <f t="array" ref="B93">INDEX('Whitelist (Blackout Reverse)'!$B$1:$K$1,MOD(ROW()-2,10)+1)</f>
        <v>PASSAIC</v>
      </c>
      <c r="C93" t="str">
        <f>VLOOKUP(A93,'Brand Family Territory (Enc)'!$A$2:$B$296,2,FALSE)</f>
        <v>Core Market</v>
      </c>
      <c r="D93">
        <f>IF(COUNTIFS('Brand Family Territories (Enc)'!$B$2:$B$62,C93,'Brand Family Territories (Enc)'!$C$2:$C$62,B93)&gt;0,1,IF(AND(LEFT(B93,6)="MORRIS",COUNTIFS('Brand Family Territories (Enc)'!$B$2:$B$62,C93,'Brand Family Territories (Enc)'!$C$2:$C$62,"Morri")&gt;0),"Unk",0))</f>
        <v>1</v>
      </c>
      <c r="E93" t="str">
        <f>IFERROR(INDEX('Brand Family Areas (Enc)'!$D$6:$D$998,MATCH(UPPER(A93)&amp;"|"&amp;UPPER(B93),'Brand Family Areas (Enc)'!$G$6:$G$998,0)),"No Match")</f>
        <v>No Match</v>
      </c>
      <c r="F93" t="str">
        <f t="shared" si="2"/>
        <v>US</v>
      </c>
      <c r="G93" t="str">
        <f t="shared" si="3"/>
        <v>Cayman Jack|PASSAIC</v>
      </c>
    </row>
    <row r="94" spans="1:7" hidden="1" x14ac:dyDescent="0.2">
      <c r="A94" t="str" cm="1">
        <f t="array" ref="A94">INDEX('Brand Family Territory (Enc)'!$A$2:$A$296,INT((ROW()-2)/10)+1)</f>
        <v>Cayman Jack</v>
      </c>
      <c r="B94" t="str" cm="1">
        <f t="array" ref="B94">INDEX('Whitelist (Blackout Reverse)'!$B$1:$K$1,MOD(ROW()-2,10)+1)</f>
        <v>PASSAIC-FF</v>
      </c>
      <c r="C94" t="str">
        <f>VLOOKUP(A94,'Brand Family Territory (Enc)'!$A$2:$B$296,2,FALSE)</f>
        <v>Core Market</v>
      </c>
      <c r="D94">
        <f>IF(COUNTIFS('Brand Family Territories (Enc)'!$B$2:$B$62,C94,'Brand Family Territories (Enc)'!$C$2:$C$62,B94)&gt;0,1,IF(AND(LEFT(B94,6)="MORRIS",COUNTIFS('Brand Family Territories (Enc)'!$B$2:$B$62,C94,'Brand Family Territories (Enc)'!$C$2:$C$62,"Morri")&gt;0),"Unk",0))</f>
        <v>1</v>
      </c>
      <c r="E94" t="str">
        <f>IFERROR(INDEX('Brand Family Areas (Enc)'!$D$6:$D$998,MATCH(UPPER(A94)&amp;"|"&amp;UPPER(B94),'Brand Family Areas (Enc)'!$G$6:$G$998,0)),"No Match")</f>
        <v>No Match</v>
      </c>
      <c r="F94" t="str">
        <f t="shared" si="2"/>
        <v>US</v>
      </c>
      <c r="G94" t="str">
        <f t="shared" si="3"/>
        <v>Cayman Jack|PASSAIC-FF</v>
      </c>
    </row>
    <row r="95" spans="1:7" hidden="1" x14ac:dyDescent="0.2">
      <c r="A95" t="str" cm="1">
        <f t="array" ref="A95">INDEX('Brand Family Territory (Enc)'!$A$2:$A$296,INT((ROW()-2)/10)+1)</f>
        <v>Cayman Jack</v>
      </c>
      <c r="B95" t="str" cm="1">
        <f t="array" ref="B95">INDEX('Whitelist (Blackout Reverse)'!$B$1:$K$1,MOD(ROW()-2,10)+1)</f>
        <v>ESSEX</v>
      </c>
      <c r="C95" t="str">
        <f>VLOOKUP(A95,'Brand Family Territory (Enc)'!$A$2:$B$296,2,FALSE)</f>
        <v>Core Market</v>
      </c>
      <c r="D95">
        <f>IF(COUNTIFS('Brand Family Territories (Enc)'!$B$2:$B$62,C95,'Brand Family Territories (Enc)'!$C$2:$C$62,B95)&gt;0,1,IF(AND(LEFT(B95,6)="MORRIS",COUNTIFS('Brand Family Territories (Enc)'!$B$2:$B$62,C95,'Brand Family Territories (Enc)'!$C$2:$C$62,"Morri")&gt;0),"Unk",0))</f>
        <v>0</v>
      </c>
      <c r="E95" t="str">
        <f>IFERROR(INDEX('Brand Family Areas (Enc)'!$D$6:$D$998,MATCH(UPPER(A95)&amp;"|"&amp;UPPER(B95),'Brand Family Areas (Enc)'!$G$6:$G$998,0)),"No Match")</f>
        <v>Inactive</v>
      </c>
      <c r="F95" t="str">
        <f t="shared" si="2"/>
        <v>THEM</v>
      </c>
      <c r="G95" t="str">
        <f t="shared" si="3"/>
        <v>Cayman Jack|ESSEX</v>
      </c>
    </row>
    <row r="96" spans="1:7" hidden="1" x14ac:dyDescent="0.2">
      <c r="A96" t="str" cm="1">
        <f t="array" ref="A96">INDEX('Brand Family Territory (Enc)'!$A$2:$A$296,INT((ROW()-2)/10)+1)</f>
        <v>Cayman Jack</v>
      </c>
      <c r="B96" t="str" cm="1">
        <f t="array" ref="B96">INDEX('Whitelist (Blackout Reverse)'!$B$1:$K$1,MOD(ROW()-2,10)+1)</f>
        <v>HUDSON</v>
      </c>
      <c r="C96" t="str">
        <f>VLOOKUP(A96,'Brand Family Territory (Enc)'!$A$2:$B$296,2,FALSE)</f>
        <v>Core Market</v>
      </c>
      <c r="D96">
        <f>IF(COUNTIFS('Brand Family Territories (Enc)'!$B$2:$B$62,C96,'Brand Family Territories (Enc)'!$C$2:$C$62,B96)&gt;0,1,IF(AND(LEFT(B96,6)="MORRIS",COUNTIFS('Brand Family Territories (Enc)'!$B$2:$B$62,C96,'Brand Family Territories (Enc)'!$C$2:$C$62,"Morri")&gt;0),"Unk",0))</f>
        <v>0</v>
      </c>
      <c r="E96" t="str">
        <f>IFERROR(INDEX('Brand Family Areas (Enc)'!$D$6:$D$998,MATCH(UPPER(A96)&amp;"|"&amp;UPPER(B96),'Brand Family Areas (Enc)'!$G$6:$G$998,0)),"No Match")</f>
        <v>Inactive</v>
      </c>
      <c r="F96" t="str">
        <f t="shared" si="2"/>
        <v>THEM</v>
      </c>
      <c r="G96" t="str">
        <f t="shared" si="3"/>
        <v>Cayman Jack|HUDSON</v>
      </c>
    </row>
    <row r="97" spans="1:7" hidden="1" x14ac:dyDescent="0.2">
      <c r="A97" t="str" cm="1">
        <f t="array" ref="A97">INDEX('Brand Family Territory (Enc)'!$A$2:$A$296,INT((ROW()-2)/10)+1)</f>
        <v>Cayman Jack</v>
      </c>
      <c r="B97" t="str" cm="1">
        <f t="array" ref="B97">INDEX('Whitelist (Blackout Reverse)'!$B$1:$K$1,MOD(ROW()-2,10)+1)</f>
        <v>UNION</v>
      </c>
      <c r="C97" t="str">
        <f>VLOOKUP(A97,'Brand Family Territory (Enc)'!$A$2:$B$296,2,FALSE)</f>
        <v>Core Market</v>
      </c>
      <c r="D97">
        <f>IF(COUNTIFS('Brand Family Territories (Enc)'!$B$2:$B$62,C97,'Brand Family Territories (Enc)'!$C$2:$C$62,B97)&gt;0,1,IF(AND(LEFT(B97,6)="MORRIS",COUNTIFS('Brand Family Territories (Enc)'!$B$2:$B$62,C97,'Brand Family Territories (Enc)'!$C$2:$C$62,"Morri")&gt;0),"Unk",0))</f>
        <v>0</v>
      </c>
      <c r="E97" t="str">
        <f>IFERROR(INDEX('Brand Family Areas (Enc)'!$D$6:$D$998,MATCH(UPPER(A97)&amp;"|"&amp;UPPER(B97),'Brand Family Areas (Enc)'!$G$6:$G$998,0)),"No Match")</f>
        <v>Inactive</v>
      </c>
      <c r="F97" t="str">
        <f t="shared" si="2"/>
        <v>THEM</v>
      </c>
      <c r="G97" t="str">
        <f t="shared" si="3"/>
        <v>Cayman Jack|UNION</v>
      </c>
    </row>
    <row r="98" spans="1:7" hidden="1" x14ac:dyDescent="0.2">
      <c r="A98" t="str" cm="1">
        <f t="array" ref="A98">INDEX('Brand Family Territory (Enc)'!$A$2:$A$296,INT((ROW()-2)/10)+1)</f>
        <v>Cayman Jack</v>
      </c>
      <c r="B98" t="str" cm="1">
        <f t="array" ref="B98">INDEX('Whitelist (Blackout Reverse)'!$B$1:$K$1,MOD(ROW()-2,10)+1)</f>
        <v>SUSSEX</v>
      </c>
      <c r="C98" t="str">
        <f>VLOOKUP(A98,'Brand Family Territory (Enc)'!$A$2:$B$296,2,FALSE)</f>
        <v>Core Market</v>
      </c>
      <c r="D98">
        <f>IF(COUNTIFS('Brand Family Territories (Enc)'!$B$2:$B$62,C98,'Brand Family Territories (Enc)'!$C$2:$C$62,B98)&gt;0,1,IF(AND(LEFT(B98,6)="MORRIS",COUNTIFS('Brand Family Territories (Enc)'!$B$2:$B$62,C98,'Brand Family Territories (Enc)'!$C$2:$C$62,"Morri")&gt;0),"Unk",0))</f>
        <v>1</v>
      </c>
      <c r="E98" t="str">
        <f>IFERROR(INDEX('Brand Family Areas (Enc)'!$D$6:$D$998,MATCH(UPPER(A98)&amp;"|"&amp;UPPER(B98),'Brand Family Areas (Enc)'!$G$6:$G$998,0)),"No Match")</f>
        <v>No Match</v>
      </c>
      <c r="F98" t="str">
        <f t="shared" si="2"/>
        <v>US</v>
      </c>
      <c r="G98" t="str">
        <f t="shared" si="3"/>
        <v>Cayman Jack|SUSSEX</v>
      </c>
    </row>
    <row r="99" spans="1:7" hidden="1" x14ac:dyDescent="0.2">
      <c r="A99" t="str" cm="1">
        <f t="array" ref="A99">INDEX('Brand Family Territory (Enc)'!$A$2:$A$296,INT((ROW()-2)/10)+1)</f>
        <v>Cayman Jack</v>
      </c>
      <c r="B99" t="str" cm="1">
        <f t="array" ref="B99">INDEX('Whitelist (Blackout Reverse)'!$B$1:$K$1,MOD(ROW()-2,10)+1)</f>
        <v>MORRIS 1</v>
      </c>
      <c r="C99" t="str">
        <f>VLOOKUP(A99,'Brand Family Territory (Enc)'!$A$2:$B$296,2,FALSE)</f>
        <v>Core Market</v>
      </c>
      <c r="D99">
        <f>IF(COUNTIFS('Brand Family Territories (Enc)'!$B$2:$B$62,C99,'Brand Family Territories (Enc)'!$C$2:$C$62,B99)&gt;0,1,IF(AND(LEFT(B99,6)="MORRIS",COUNTIFS('Brand Family Territories (Enc)'!$B$2:$B$62,C99,'Brand Family Territories (Enc)'!$C$2:$C$62,"Morri")&gt;0),"Unk",0))</f>
        <v>1</v>
      </c>
      <c r="E99" t="str">
        <f>IFERROR(INDEX('Brand Family Areas (Enc)'!$D$6:$D$998,MATCH(UPPER(A99)&amp;"|"&amp;UPPER(B99),'Brand Family Areas (Enc)'!$G$6:$G$998,0)),"No Match")</f>
        <v>No Match</v>
      </c>
      <c r="F99" t="str">
        <f t="shared" si="2"/>
        <v>US</v>
      </c>
      <c r="G99" t="str">
        <f t="shared" si="3"/>
        <v>Cayman Jack|MORRIS 1</v>
      </c>
    </row>
    <row r="100" spans="1:7" hidden="1" x14ac:dyDescent="0.2">
      <c r="A100" t="str" cm="1">
        <f t="array" ref="A100">INDEX('Brand Family Territory (Enc)'!$A$2:$A$296,INT((ROW()-2)/10)+1)</f>
        <v>Cayman Jack</v>
      </c>
      <c r="B100" t="str" cm="1">
        <f t="array" ref="B100">INDEX('Whitelist (Blackout Reverse)'!$B$1:$K$1,MOD(ROW()-2,10)+1)</f>
        <v>MORRIS 2</v>
      </c>
      <c r="C100" t="str">
        <f>VLOOKUP(A100,'Brand Family Territory (Enc)'!$A$2:$B$296,2,FALSE)</f>
        <v>Core Market</v>
      </c>
      <c r="D100">
        <f>IF(COUNTIFS('Brand Family Territories (Enc)'!$B$2:$B$62,C100,'Brand Family Territories (Enc)'!$C$2:$C$62,B100)&gt;0,1,IF(AND(LEFT(B100,6)="MORRIS",COUNTIFS('Brand Family Territories (Enc)'!$B$2:$B$62,C100,'Brand Family Territories (Enc)'!$C$2:$C$62,"Morri")&gt;0),"Unk",0))</f>
        <v>0</v>
      </c>
      <c r="E100" t="str">
        <f>IFERROR(INDEX('Brand Family Areas (Enc)'!$D$6:$D$998,MATCH(UPPER(A100)&amp;"|"&amp;UPPER(B100),'Brand Family Areas (Enc)'!$G$6:$G$998,0)),"No Match")</f>
        <v>Inactive</v>
      </c>
      <c r="F100" t="str">
        <f t="shared" si="2"/>
        <v>THEM</v>
      </c>
      <c r="G100" t="str">
        <f t="shared" si="3"/>
        <v>Cayman Jack|MORRIS 2</v>
      </c>
    </row>
    <row r="101" spans="1:7" hidden="1" x14ac:dyDescent="0.2">
      <c r="A101" t="str" cm="1">
        <f t="array" ref="A101">INDEX('Brand Family Territory (Enc)'!$A$2:$A$296,INT((ROW()-2)/10)+1)</f>
        <v>Cayman Jack</v>
      </c>
      <c r="B101" t="str" cm="1">
        <f t="array" ref="B101">INDEX('Whitelist (Blackout Reverse)'!$B$1:$K$1,MOD(ROW()-2,10)+1)</f>
        <v>MORRIS 3</v>
      </c>
      <c r="C101" t="str">
        <f>VLOOKUP(A101,'Brand Family Territory (Enc)'!$A$2:$B$296,2,FALSE)</f>
        <v>Core Market</v>
      </c>
      <c r="D101">
        <f>IF(COUNTIFS('Brand Family Territories (Enc)'!$B$2:$B$62,C101,'Brand Family Territories (Enc)'!$C$2:$C$62,B101)&gt;0,1,IF(AND(LEFT(B101,6)="MORRIS",COUNTIFS('Brand Family Territories (Enc)'!$B$2:$B$62,C101,'Brand Family Territories (Enc)'!$C$2:$C$62,"Morri")&gt;0),"Unk",0))</f>
        <v>1</v>
      </c>
      <c r="E101" t="str">
        <f>IFERROR(INDEX('Brand Family Areas (Enc)'!$D$6:$D$998,MATCH(UPPER(A101)&amp;"|"&amp;UPPER(B101),'Brand Family Areas (Enc)'!$G$6:$G$998,0)),"No Match")</f>
        <v>No Match</v>
      </c>
      <c r="F101" t="str">
        <f t="shared" si="2"/>
        <v>US</v>
      </c>
      <c r="G101" t="str">
        <f t="shared" si="3"/>
        <v>Cayman Jack|MORRIS 3</v>
      </c>
    </row>
    <row r="102" spans="1:7" hidden="1" x14ac:dyDescent="0.2">
      <c r="A102" t="str" cm="1">
        <f t="array" ref="A102">INDEX('Brand Family Territory (Enc)'!$A$2:$A$296,INT((ROW()-2)/10)+1)</f>
        <v>Coors</v>
      </c>
      <c r="B102" t="str" cm="1">
        <f t="array" ref="B102">INDEX('Whitelist (Blackout Reverse)'!$B$1:$K$1,MOD(ROW()-2,10)+1)</f>
        <v>BERGEN</v>
      </c>
      <c r="C102" t="str">
        <f>VLOOKUP(A102,'Brand Family Territory (Enc)'!$A$2:$B$296,2,FALSE)</f>
        <v>Core Market</v>
      </c>
      <c r="D102">
        <f>IF(COUNTIFS('Brand Family Territories (Enc)'!$B$2:$B$62,C102,'Brand Family Territories (Enc)'!$C$2:$C$62,B102)&gt;0,1,IF(AND(LEFT(B102,6)="MORRIS",COUNTIFS('Brand Family Territories (Enc)'!$B$2:$B$62,C102,'Brand Family Territories (Enc)'!$C$2:$C$62,"Morri")&gt;0),"Unk",0))</f>
        <v>1</v>
      </c>
      <c r="E102" t="str">
        <f>IFERROR(INDEX('Brand Family Areas (Enc)'!$D$6:$D$998,MATCH(UPPER(A102)&amp;"|"&amp;UPPER(B102),'Brand Family Areas (Enc)'!$G$6:$G$998,0)),"No Match")</f>
        <v>No Match</v>
      </c>
      <c r="F102" t="str">
        <f t="shared" si="2"/>
        <v>US</v>
      </c>
      <c r="G102" t="str">
        <f t="shared" si="3"/>
        <v>Coors|BERGEN</v>
      </c>
    </row>
    <row r="103" spans="1:7" hidden="1" x14ac:dyDescent="0.2">
      <c r="A103" t="str" cm="1">
        <f t="array" ref="A103">INDEX('Brand Family Territory (Enc)'!$A$2:$A$296,INT((ROW()-2)/10)+1)</f>
        <v>Coors</v>
      </c>
      <c r="B103" t="str" cm="1">
        <f t="array" ref="B103">INDEX('Whitelist (Blackout Reverse)'!$B$1:$K$1,MOD(ROW()-2,10)+1)</f>
        <v>PASSAIC</v>
      </c>
      <c r="C103" t="str">
        <f>VLOOKUP(A103,'Brand Family Territory (Enc)'!$A$2:$B$296,2,FALSE)</f>
        <v>Core Market</v>
      </c>
      <c r="D103">
        <f>IF(COUNTIFS('Brand Family Territories (Enc)'!$B$2:$B$62,C103,'Brand Family Territories (Enc)'!$C$2:$C$62,B103)&gt;0,1,IF(AND(LEFT(B103,6)="MORRIS",COUNTIFS('Brand Family Territories (Enc)'!$B$2:$B$62,C103,'Brand Family Territories (Enc)'!$C$2:$C$62,"Morri")&gt;0),"Unk",0))</f>
        <v>1</v>
      </c>
      <c r="E103" t="str">
        <f>IFERROR(INDEX('Brand Family Areas (Enc)'!$D$6:$D$998,MATCH(UPPER(A103)&amp;"|"&amp;UPPER(B103),'Brand Family Areas (Enc)'!$G$6:$G$998,0)),"No Match")</f>
        <v>No Match</v>
      </c>
      <c r="F103" t="str">
        <f t="shared" si="2"/>
        <v>US</v>
      </c>
      <c r="G103" t="str">
        <f t="shared" si="3"/>
        <v>Coors|PASSAIC</v>
      </c>
    </row>
    <row r="104" spans="1:7" hidden="1" x14ac:dyDescent="0.2">
      <c r="A104" t="str" cm="1">
        <f t="array" ref="A104">INDEX('Brand Family Territory (Enc)'!$A$2:$A$296,INT((ROW()-2)/10)+1)</f>
        <v>Coors</v>
      </c>
      <c r="B104" t="str" cm="1">
        <f t="array" ref="B104">INDEX('Whitelist (Blackout Reverse)'!$B$1:$K$1,MOD(ROW()-2,10)+1)</f>
        <v>PASSAIC-FF</v>
      </c>
      <c r="C104" t="str">
        <f>VLOOKUP(A104,'Brand Family Territory (Enc)'!$A$2:$B$296,2,FALSE)</f>
        <v>Core Market</v>
      </c>
      <c r="D104">
        <f>IF(COUNTIFS('Brand Family Territories (Enc)'!$B$2:$B$62,C104,'Brand Family Territories (Enc)'!$C$2:$C$62,B104)&gt;0,1,IF(AND(LEFT(B104,6)="MORRIS",COUNTIFS('Brand Family Territories (Enc)'!$B$2:$B$62,C104,'Brand Family Territories (Enc)'!$C$2:$C$62,"Morri")&gt;0),"Unk",0))</f>
        <v>1</v>
      </c>
      <c r="E104" t="str">
        <f>IFERROR(INDEX('Brand Family Areas (Enc)'!$D$6:$D$998,MATCH(UPPER(A104)&amp;"|"&amp;UPPER(B104),'Brand Family Areas (Enc)'!$G$6:$G$998,0)),"No Match")</f>
        <v>No Match</v>
      </c>
      <c r="F104" t="str">
        <f t="shared" si="2"/>
        <v>US</v>
      </c>
      <c r="G104" t="str">
        <f t="shared" si="3"/>
        <v>Coors|PASSAIC-FF</v>
      </c>
    </row>
    <row r="105" spans="1:7" hidden="1" x14ac:dyDescent="0.2">
      <c r="A105" t="str" cm="1">
        <f t="array" ref="A105">INDEX('Brand Family Territory (Enc)'!$A$2:$A$296,INT((ROW()-2)/10)+1)</f>
        <v>Coors</v>
      </c>
      <c r="B105" t="str" cm="1">
        <f t="array" ref="B105">INDEX('Whitelist (Blackout Reverse)'!$B$1:$K$1,MOD(ROW()-2,10)+1)</f>
        <v>ESSEX</v>
      </c>
      <c r="C105" t="str">
        <f>VLOOKUP(A105,'Brand Family Territory (Enc)'!$A$2:$B$296,2,FALSE)</f>
        <v>Core Market</v>
      </c>
      <c r="D105">
        <f>IF(COUNTIFS('Brand Family Territories (Enc)'!$B$2:$B$62,C105,'Brand Family Territories (Enc)'!$C$2:$C$62,B105)&gt;0,1,IF(AND(LEFT(B105,6)="MORRIS",COUNTIFS('Brand Family Territories (Enc)'!$B$2:$B$62,C105,'Brand Family Territories (Enc)'!$C$2:$C$62,"Morri")&gt;0),"Unk",0))</f>
        <v>0</v>
      </c>
      <c r="E105" t="str">
        <f>IFERROR(INDEX('Brand Family Areas (Enc)'!$D$6:$D$998,MATCH(UPPER(A105)&amp;"|"&amp;UPPER(B105),'Brand Family Areas (Enc)'!$G$6:$G$998,0)),"No Match")</f>
        <v>Inactive</v>
      </c>
      <c r="F105" t="str">
        <f t="shared" si="2"/>
        <v>THEM</v>
      </c>
      <c r="G105" t="str">
        <f t="shared" si="3"/>
        <v>Coors|ESSEX</v>
      </c>
    </row>
    <row r="106" spans="1:7" hidden="1" x14ac:dyDescent="0.2">
      <c r="A106" t="str" cm="1">
        <f t="array" ref="A106">INDEX('Brand Family Territory (Enc)'!$A$2:$A$296,INT((ROW()-2)/10)+1)</f>
        <v>Coors</v>
      </c>
      <c r="B106" t="str" cm="1">
        <f t="array" ref="B106">INDEX('Whitelist (Blackout Reverse)'!$B$1:$K$1,MOD(ROW()-2,10)+1)</f>
        <v>HUDSON</v>
      </c>
      <c r="C106" t="str">
        <f>VLOOKUP(A106,'Brand Family Territory (Enc)'!$A$2:$B$296,2,FALSE)</f>
        <v>Core Market</v>
      </c>
      <c r="D106">
        <f>IF(COUNTIFS('Brand Family Territories (Enc)'!$B$2:$B$62,C106,'Brand Family Territories (Enc)'!$C$2:$C$62,B106)&gt;0,1,IF(AND(LEFT(B106,6)="MORRIS",COUNTIFS('Brand Family Territories (Enc)'!$B$2:$B$62,C106,'Brand Family Territories (Enc)'!$C$2:$C$62,"Morri")&gt;0),"Unk",0))</f>
        <v>0</v>
      </c>
      <c r="E106" t="str">
        <f>IFERROR(INDEX('Brand Family Areas (Enc)'!$D$6:$D$998,MATCH(UPPER(A106)&amp;"|"&amp;UPPER(B106),'Brand Family Areas (Enc)'!$G$6:$G$998,0)),"No Match")</f>
        <v>Inactive</v>
      </c>
      <c r="F106" t="str">
        <f t="shared" si="2"/>
        <v>THEM</v>
      </c>
      <c r="G106" t="str">
        <f t="shared" si="3"/>
        <v>Coors|HUDSON</v>
      </c>
    </row>
    <row r="107" spans="1:7" hidden="1" x14ac:dyDescent="0.2">
      <c r="A107" t="str" cm="1">
        <f t="array" ref="A107">INDEX('Brand Family Territory (Enc)'!$A$2:$A$296,INT((ROW()-2)/10)+1)</f>
        <v>Coors</v>
      </c>
      <c r="B107" t="str" cm="1">
        <f t="array" ref="B107">INDEX('Whitelist (Blackout Reverse)'!$B$1:$K$1,MOD(ROW()-2,10)+1)</f>
        <v>UNION</v>
      </c>
      <c r="C107" t="str">
        <f>VLOOKUP(A107,'Brand Family Territory (Enc)'!$A$2:$B$296,2,FALSE)</f>
        <v>Core Market</v>
      </c>
      <c r="D107">
        <f>IF(COUNTIFS('Brand Family Territories (Enc)'!$B$2:$B$62,C107,'Brand Family Territories (Enc)'!$C$2:$C$62,B107)&gt;0,1,IF(AND(LEFT(B107,6)="MORRIS",COUNTIFS('Brand Family Territories (Enc)'!$B$2:$B$62,C107,'Brand Family Territories (Enc)'!$C$2:$C$62,"Morri")&gt;0),"Unk",0))</f>
        <v>0</v>
      </c>
      <c r="E107" t="str">
        <f>IFERROR(INDEX('Brand Family Areas (Enc)'!$D$6:$D$998,MATCH(UPPER(A107)&amp;"|"&amp;UPPER(B107),'Brand Family Areas (Enc)'!$G$6:$G$998,0)),"No Match")</f>
        <v>Inactive</v>
      </c>
      <c r="F107" t="str">
        <f t="shared" si="2"/>
        <v>THEM</v>
      </c>
      <c r="G107" t="str">
        <f t="shared" si="3"/>
        <v>Coors|UNION</v>
      </c>
    </row>
    <row r="108" spans="1:7" hidden="1" x14ac:dyDescent="0.2">
      <c r="A108" t="str" cm="1">
        <f t="array" ref="A108">INDEX('Brand Family Territory (Enc)'!$A$2:$A$296,INT((ROW()-2)/10)+1)</f>
        <v>Coors</v>
      </c>
      <c r="B108" t="str" cm="1">
        <f t="array" ref="B108">INDEX('Whitelist (Blackout Reverse)'!$B$1:$K$1,MOD(ROW()-2,10)+1)</f>
        <v>SUSSEX</v>
      </c>
      <c r="C108" t="str">
        <f>VLOOKUP(A108,'Brand Family Territory (Enc)'!$A$2:$B$296,2,FALSE)</f>
        <v>Core Market</v>
      </c>
      <c r="D108">
        <f>IF(COUNTIFS('Brand Family Territories (Enc)'!$B$2:$B$62,C108,'Brand Family Territories (Enc)'!$C$2:$C$62,B108)&gt;0,1,IF(AND(LEFT(B108,6)="MORRIS",COUNTIFS('Brand Family Territories (Enc)'!$B$2:$B$62,C108,'Brand Family Territories (Enc)'!$C$2:$C$62,"Morri")&gt;0),"Unk",0))</f>
        <v>1</v>
      </c>
      <c r="E108" t="str">
        <f>IFERROR(INDEX('Brand Family Areas (Enc)'!$D$6:$D$998,MATCH(UPPER(A108)&amp;"|"&amp;UPPER(B108),'Brand Family Areas (Enc)'!$G$6:$G$998,0)),"No Match")</f>
        <v>No Match</v>
      </c>
      <c r="F108" t="str">
        <f t="shared" si="2"/>
        <v>US</v>
      </c>
      <c r="G108" t="str">
        <f t="shared" si="3"/>
        <v>Coors|SUSSEX</v>
      </c>
    </row>
    <row r="109" spans="1:7" hidden="1" x14ac:dyDescent="0.2">
      <c r="A109" t="str" cm="1">
        <f t="array" ref="A109">INDEX('Brand Family Territory (Enc)'!$A$2:$A$296,INT((ROW()-2)/10)+1)</f>
        <v>Coors</v>
      </c>
      <c r="B109" t="str" cm="1">
        <f t="array" ref="B109">INDEX('Whitelist (Blackout Reverse)'!$B$1:$K$1,MOD(ROW()-2,10)+1)</f>
        <v>MORRIS 1</v>
      </c>
      <c r="C109" t="str">
        <f>VLOOKUP(A109,'Brand Family Territory (Enc)'!$A$2:$B$296,2,FALSE)</f>
        <v>Core Market</v>
      </c>
      <c r="D109">
        <f>IF(COUNTIFS('Brand Family Territories (Enc)'!$B$2:$B$62,C109,'Brand Family Territories (Enc)'!$C$2:$C$62,B109)&gt;0,1,IF(AND(LEFT(B109,6)="MORRIS",COUNTIFS('Brand Family Territories (Enc)'!$B$2:$B$62,C109,'Brand Family Territories (Enc)'!$C$2:$C$62,"Morri")&gt;0),"Unk",0))</f>
        <v>1</v>
      </c>
      <c r="E109" t="str">
        <f>IFERROR(INDEX('Brand Family Areas (Enc)'!$D$6:$D$998,MATCH(UPPER(A109)&amp;"|"&amp;UPPER(B109),'Brand Family Areas (Enc)'!$G$6:$G$998,0)),"No Match")</f>
        <v>No Match</v>
      </c>
      <c r="F109" t="str">
        <f t="shared" si="2"/>
        <v>US</v>
      </c>
      <c r="G109" t="str">
        <f t="shared" si="3"/>
        <v>Coors|MORRIS 1</v>
      </c>
    </row>
    <row r="110" spans="1:7" hidden="1" x14ac:dyDescent="0.2">
      <c r="A110" t="str" cm="1">
        <f t="array" ref="A110">INDEX('Brand Family Territory (Enc)'!$A$2:$A$296,INT((ROW()-2)/10)+1)</f>
        <v>Coors</v>
      </c>
      <c r="B110" t="str" cm="1">
        <f t="array" ref="B110">INDEX('Whitelist (Blackout Reverse)'!$B$1:$K$1,MOD(ROW()-2,10)+1)</f>
        <v>MORRIS 2</v>
      </c>
      <c r="C110" t="str">
        <f>VLOOKUP(A110,'Brand Family Territory (Enc)'!$A$2:$B$296,2,FALSE)</f>
        <v>Core Market</v>
      </c>
      <c r="D110">
        <f>IF(COUNTIFS('Brand Family Territories (Enc)'!$B$2:$B$62,C110,'Brand Family Territories (Enc)'!$C$2:$C$62,B110)&gt;0,1,IF(AND(LEFT(B110,6)="MORRIS",COUNTIFS('Brand Family Territories (Enc)'!$B$2:$B$62,C110,'Brand Family Territories (Enc)'!$C$2:$C$62,"Morri")&gt;0),"Unk",0))</f>
        <v>0</v>
      </c>
      <c r="E110" t="str">
        <f>IFERROR(INDEX('Brand Family Areas (Enc)'!$D$6:$D$998,MATCH(UPPER(A110)&amp;"|"&amp;UPPER(B110),'Brand Family Areas (Enc)'!$G$6:$G$998,0)),"No Match")</f>
        <v>Inactive</v>
      </c>
      <c r="F110" t="str">
        <f t="shared" si="2"/>
        <v>THEM</v>
      </c>
      <c r="G110" t="str">
        <f t="shared" si="3"/>
        <v>Coors|MORRIS 2</v>
      </c>
    </row>
    <row r="111" spans="1:7" hidden="1" x14ac:dyDescent="0.2">
      <c r="A111" t="str" cm="1">
        <f t="array" ref="A111">INDEX('Brand Family Territory (Enc)'!$A$2:$A$296,INT((ROW()-2)/10)+1)</f>
        <v>Coors</v>
      </c>
      <c r="B111" t="str" cm="1">
        <f t="array" ref="B111">INDEX('Whitelist (Blackout Reverse)'!$B$1:$K$1,MOD(ROW()-2,10)+1)</f>
        <v>MORRIS 3</v>
      </c>
      <c r="C111" t="str">
        <f>VLOOKUP(A111,'Brand Family Territory (Enc)'!$A$2:$B$296,2,FALSE)</f>
        <v>Core Market</v>
      </c>
      <c r="D111">
        <f>IF(COUNTIFS('Brand Family Territories (Enc)'!$B$2:$B$62,C111,'Brand Family Territories (Enc)'!$C$2:$C$62,B111)&gt;0,1,IF(AND(LEFT(B111,6)="MORRIS",COUNTIFS('Brand Family Territories (Enc)'!$B$2:$B$62,C111,'Brand Family Territories (Enc)'!$C$2:$C$62,"Morri")&gt;0),"Unk",0))</f>
        <v>1</v>
      </c>
      <c r="E111" t="str">
        <f>IFERROR(INDEX('Brand Family Areas (Enc)'!$D$6:$D$998,MATCH(UPPER(A111)&amp;"|"&amp;UPPER(B111),'Brand Family Areas (Enc)'!$G$6:$G$998,0)),"No Match")</f>
        <v>No Match</v>
      </c>
      <c r="F111" t="str">
        <f t="shared" si="2"/>
        <v>US</v>
      </c>
      <c r="G111" t="str">
        <f t="shared" si="3"/>
        <v>Coors|MORRIS 3</v>
      </c>
    </row>
    <row r="112" spans="1:7" hidden="1" x14ac:dyDescent="0.2">
      <c r="A112" t="str" cm="1">
        <f t="array" ref="A112">INDEX('Brand Family Territory (Enc)'!$A$2:$A$296,INT((ROW()-2)/10)+1)</f>
        <v>Coors Edge</v>
      </c>
      <c r="B112" t="str" cm="1">
        <f t="array" ref="B112">INDEX('Whitelist (Blackout Reverse)'!$B$1:$K$1,MOD(ROW()-2,10)+1)</f>
        <v>BERGEN</v>
      </c>
      <c r="C112" t="str">
        <f>VLOOKUP(A112,'Brand Family Territory (Enc)'!$A$2:$B$296,2,FALSE)</f>
        <v>Core Market</v>
      </c>
      <c r="D112">
        <f>IF(COUNTIFS('Brand Family Territories (Enc)'!$B$2:$B$62,C112,'Brand Family Territories (Enc)'!$C$2:$C$62,B112)&gt;0,1,IF(AND(LEFT(B112,6)="MORRIS",COUNTIFS('Brand Family Territories (Enc)'!$B$2:$B$62,C112,'Brand Family Territories (Enc)'!$C$2:$C$62,"Morri")&gt;0),"Unk",0))</f>
        <v>1</v>
      </c>
      <c r="E112" t="str">
        <f>IFERROR(INDEX('Brand Family Areas (Enc)'!$D$6:$D$998,MATCH(UPPER(A112)&amp;"|"&amp;UPPER(B112),'Brand Family Areas (Enc)'!$G$6:$G$998,0)),"No Match")</f>
        <v>No Match</v>
      </c>
      <c r="F112" t="str">
        <f t="shared" si="2"/>
        <v>US</v>
      </c>
      <c r="G112" t="str">
        <f t="shared" si="3"/>
        <v>Coors Edge|BERGEN</v>
      </c>
    </row>
    <row r="113" spans="1:7" hidden="1" x14ac:dyDescent="0.2">
      <c r="A113" t="str" cm="1">
        <f t="array" ref="A113">INDEX('Brand Family Territory (Enc)'!$A$2:$A$296,INT((ROW()-2)/10)+1)</f>
        <v>Coors Edge</v>
      </c>
      <c r="B113" t="str" cm="1">
        <f t="array" ref="B113">INDEX('Whitelist (Blackout Reverse)'!$B$1:$K$1,MOD(ROW()-2,10)+1)</f>
        <v>PASSAIC</v>
      </c>
      <c r="C113" t="str">
        <f>VLOOKUP(A113,'Brand Family Territory (Enc)'!$A$2:$B$296,2,FALSE)</f>
        <v>Core Market</v>
      </c>
      <c r="D113">
        <f>IF(COUNTIFS('Brand Family Territories (Enc)'!$B$2:$B$62,C113,'Brand Family Territories (Enc)'!$C$2:$C$62,B113)&gt;0,1,IF(AND(LEFT(B113,6)="MORRIS",COUNTIFS('Brand Family Territories (Enc)'!$B$2:$B$62,C113,'Brand Family Territories (Enc)'!$C$2:$C$62,"Morri")&gt;0),"Unk",0))</f>
        <v>1</v>
      </c>
      <c r="E113" t="str">
        <f>IFERROR(INDEX('Brand Family Areas (Enc)'!$D$6:$D$998,MATCH(UPPER(A113)&amp;"|"&amp;UPPER(B113),'Brand Family Areas (Enc)'!$G$6:$G$998,0)),"No Match")</f>
        <v>No Match</v>
      </c>
      <c r="F113" t="str">
        <f t="shared" si="2"/>
        <v>US</v>
      </c>
      <c r="G113" t="str">
        <f t="shared" si="3"/>
        <v>Coors Edge|PASSAIC</v>
      </c>
    </row>
    <row r="114" spans="1:7" hidden="1" x14ac:dyDescent="0.2">
      <c r="A114" t="str" cm="1">
        <f t="array" ref="A114">INDEX('Brand Family Territory (Enc)'!$A$2:$A$296,INT((ROW()-2)/10)+1)</f>
        <v>Coors Edge</v>
      </c>
      <c r="B114" t="str" cm="1">
        <f t="array" ref="B114">INDEX('Whitelist (Blackout Reverse)'!$B$1:$K$1,MOD(ROW()-2,10)+1)</f>
        <v>PASSAIC-FF</v>
      </c>
      <c r="C114" t="str">
        <f>VLOOKUP(A114,'Brand Family Territory (Enc)'!$A$2:$B$296,2,FALSE)</f>
        <v>Core Market</v>
      </c>
      <c r="D114">
        <f>IF(COUNTIFS('Brand Family Territories (Enc)'!$B$2:$B$62,C114,'Brand Family Territories (Enc)'!$C$2:$C$62,B114)&gt;0,1,IF(AND(LEFT(B114,6)="MORRIS",COUNTIFS('Brand Family Territories (Enc)'!$B$2:$B$62,C114,'Brand Family Territories (Enc)'!$C$2:$C$62,"Morri")&gt;0),"Unk",0))</f>
        <v>1</v>
      </c>
      <c r="E114" t="str">
        <f>IFERROR(INDEX('Brand Family Areas (Enc)'!$D$6:$D$998,MATCH(UPPER(A114)&amp;"|"&amp;UPPER(B114),'Brand Family Areas (Enc)'!$G$6:$G$998,0)),"No Match")</f>
        <v>No Match</v>
      </c>
      <c r="F114" t="str">
        <f t="shared" si="2"/>
        <v>US</v>
      </c>
      <c r="G114" t="str">
        <f t="shared" si="3"/>
        <v>Coors Edge|PASSAIC-FF</v>
      </c>
    </row>
    <row r="115" spans="1:7" hidden="1" x14ac:dyDescent="0.2">
      <c r="A115" t="str" cm="1">
        <f t="array" ref="A115">INDEX('Brand Family Territory (Enc)'!$A$2:$A$296,INT((ROW()-2)/10)+1)</f>
        <v>Coors Edge</v>
      </c>
      <c r="B115" t="str" cm="1">
        <f t="array" ref="B115">INDEX('Whitelist (Blackout Reverse)'!$B$1:$K$1,MOD(ROW()-2,10)+1)</f>
        <v>ESSEX</v>
      </c>
      <c r="C115" t="str">
        <f>VLOOKUP(A115,'Brand Family Territory (Enc)'!$A$2:$B$296,2,FALSE)</f>
        <v>Core Market</v>
      </c>
      <c r="D115">
        <f>IF(COUNTIFS('Brand Family Territories (Enc)'!$B$2:$B$62,C115,'Brand Family Territories (Enc)'!$C$2:$C$62,B115)&gt;0,1,IF(AND(LEFT(B115,6)="MORRIS",COUNTIFS('Brand Family Territories (Enc)'!$B$2:$B$62,C115,'Brand Family Territories (Enc)'!$C$2:$C$62,"Morri")&gt;0),"Unk",0))</f>
        <v>0</v>
      </c>
      <c r="E115" t="str">
        <f>IFERROR(INDEX('Brand Family Areas (Enc)'!$D$6:$D$998,MATCH(UPPER(A115)&amp;"|"&amp;UPPER(B115),'Brand Family Areas (Enc)'!$G$6:$G$998,0)),"No Match")</f>
        <v>Inactive</v>
      </c>
      <c r="F115" t="str">
        <f t="shared" si="2"/>
        <v>THEM</v>
      </c>
      <c r="G115" t="str">
        <f t="shared" si="3"/>
        <v>Coors Edge|ESSEX</v>
      </c>
    </row>
    <row r="116" spans="1:7" hidden="1" x14ac:dyDescent="0.2">
      <c r="A116" t="str" cm="1">
        <f t="array" ref="A116">INDEX('Brand Family Territory (Enc)'!$A$2:$A$296,INT((ROW()-2)/10)+1)</f>
        <v>Coors Edge</v>
      </c>
      <c r="B116" t="str" cm="1">
        <f t="array" ref="B116">INDEX('Whitelist (Blackout Reverse)'!$B$1:$K$1,MOD(ROW()-2,10)+1)</f>
        <v>HUDSON</v>
      </c>
      <c r="C116" t="str">
        <f>VLOOKUP(A116,'Brand Family Territory (Enc)'!$A$2:$B$296,2,FALSE)</f>
        <v>Core Market</v>
      </c>
      <c r="D116">
        <f>IF(COUNTIFS('Brand Family Territories (Enc)'!$B$2:$B$62,C116,'Brand Family Territories (Enc)'!$C$2:$C$62,B116)&gt;0,1,IF(AND(LEFT(B116,6)="MORRIS",COUNTIFS('Brand Family Territories (Enc)'!$B$2:$B$62,C116,'Brand Family Territories (Enc)'!$C$2:$C$62,"Morri")&gt;0),"Unk",0))</f>
        <v>0</v>
      </c>
      <c r="E116" t="str">
        <f>IFERROR(INDEX('Brand Family Areas (Enc)'!$D$6:$D$998,MATCH(UPPER(A116)&amp;"|"&amp;UPPER(B116),'Brand Family Areas (Enc)'!$G$6:$G$998,0)),"No Match")</f>
        <v>Inactive</v>
      </c>
      <c r="F116" t="str">
        <f t="shared" si="2"/>
        <v>THEM</v>
      </c>
      <c r="G116" t="str">
        <f t="shared" si="3"/>
        <v>Coors Edge|HUDSON</v>
      </c>
    </row>
    <row r="117" spans="1:7" hidden="1" x14ac:dyDescent="0.2">
      <c r="A117" t="str" cm="1">
        <f t="array" ref="A117">INDEX('Brand Family Territory (Enc)'!$A$2:$A$296,INT((ROW()-2)/10)+1)</f>
        <v>Coors Edge</v>
      </c>
      <c r="B117" t="str" cm="1">
        <f t="array" ref="B117">INDEX('Whitelist (Blackout Reverse)'!$B$1:$K$1,MOD(ROW()-2,10)+1)</f>
        <v>UNION</v>
      </c>
      <c r="C117" t="str">
        <f>VLOOKUP(A117,'Brand Family Territory (Enc)'!$A$2:$B$296,2,FALSE)</f>
        <v>Core Market</v>
      </c>
      <c r="D117">
        <f>IF(COUNTIFS('Brand Family Territories (Enc)'!$B$2:$B$62,C117,'Brand Family Territories (Enc)'!$C$2:$C$62,B117)&gt;0,1,IF(AND(LEFT(B117,6)="MORRIS",COUNTIFS('Brand Family Territories (Enc)'!$B$2:$B$62,C117,'Brand Family Territories (Enc)'!$C$2:$C$62,"Morri")&gt;0),"Unk",0))</f>
        <v>0</v>
      </c>
      <c r="E117" t="str">
        <f>IFERROR(INDEX('Brand Family Areas (Enc)'!$D$6:$D$998,MATCH(UPPER(A117)&amp;"|"&amp;UPPER(B117),'Brand Family Areas (Enc)'!$G$6:$G$998,0)),"No Match")</f>
        <v>Inactive</v>
      </c>
      <c r="F117" t="str">
        <f t="shared" si="2"/>
        <v>THEM</v>
      </c>
      <c r="G117" t="str">
        <f t="shared" si="3"/>
        <v>Coors Edge|UNION</v>
      </c>
    </row>
    <row r="118" spans="1:7" hidden="1" x14ac:dyDescent="0.2">
      <c r="A118" t="str" cm="1">
        <f t="array" ref="A118">INDEX('Brand Family Territory (Enc)'!$A$2:$A$296,INT((ROW()-2)/10)+1)</f>
        <v>Coors Edge</v>
      </c>
      <c r="B118" t="str" cm="1">
        <f t="array" ref="B118">INDEX('Whitelist (Blackout Reverse)'!$B$1:$K$1,MOD(ROW()-2,10)+1)</f>
        <v>SUSSEX</v>
      </c>
      <c r="C118" t="str">
        <f>VLOOKUP(A118,'Brand Family Territory (Enc)'!$A$2:$B$296,2,FALSE)</f>
        <v>Core Market</v>
      </c>
      <c r="D118">
        <f>IF(COUNTIFS('Brand Family Territories (Enc)'!$B$2:$B$62,C118,'Brand Family Territories (Enc)'!$C$2:$C$62,B118)&gt;0,1,IF(AND(LEFT(B118,6)="MORRIS",COUNTIFS('Brand Family Territories (Enc)'!$B$2:$B$62,C118,'Brand Family Territories (Enc)'!$C$2:$C$62,"Morri")&gt;0),"Unk",0))</f>
        <v>1</v>
      </c>
      <c r="E118" t="str">
        <f>IFERROR(INDEX('Brand Family Areas (Enc)'!$D$6:$D$998,MATCH(UPPER(A118)&amp;"|"&amp;UPPER(B118),'Brand Family Areas (Enc)'!$G$6:$G$998,0)),"No Match")</f>
        <v>No Match</v>
      </c>
      <c r="F118" t="str">
        <f t="shared" si="2"/>
        <v>US</v>
      </c>
      <c r="G118" t="str">
        <f t="shared" si="3"/>
        <v>Coors Edge|SUSSEX</v>
      </c>
    </row>
    <row r="119" spans="1:7" hidden="1" x14ac:dyDescent="0.2">
      <c r="A119" t="str" cm="1">
        <f t="array" ref="A119">INDEX('Brand Family Territory (Enc)'!$A$2:$A$296,INT((ROW()-2)/10)+1)</f>
        <v>Coors Edge</v>
      </c>
      <c r="B119" t="str" cm="1">
        <f t="array" ref="B119">INDEX('Whitelist (Blackout Reverse)'!$B$1:$K$1,MOD(ROW()-2,10)+1)</f>
        <v>MORRIS 1</v>
      </c>
      <c r="C119" t="str">
        <f>VLOOKUP(A119,'Brand Family Territory (Enc)'!$A$2:$B$296,2,FALSE)</f>
        <v>Core Market</v>
      </c>
      <c r="D119">
        <f>IF(COUNTIFS('Brand Family Territories (Enc)'!$B$2:$B$62,C119,'Brand Family Territories (Enc)'!$C$2:$C$62,B119)&gt;0,1,IF(AND(LEFT(B119,6)="MORRIS",COUNTIFS('Brand Family Territories (Enc)'!$B$2:$B$62,C119,'Brand Family Territories (Enc)'!$C$2:$C$62,"Morri")&gt;0),"Unk",0))</f>
        <v>1</v>
      </c>
      <c r="E119" t="str">
        <f>IFERROR(INDEX('Brand Family Areas (Enc)'!$D$6:$D$998,MATCH(UPPER(A119)&amp;"|"&amp;UPPER(B119),'Brand Family Areas (Enc)'!$G$6:$G$998,0)),"No Match")</f>
        <v>No Match</v>
      </c>
      <c r="F119" t="str">
        <f t="shared" si="2"/>
        <v>US</v>
      </c>
      <c r="G119" t="str">
        <f t="shared" si="3"/>
        <v>Coors Edge|MORRIS 1</v>
      </c>
    </row>
    <row r="120" spans="1:7" hidden="1" x14ac:dyDescent="0.2">
      <c r="A120" t="str" cm="1">
        <f t="array" ref="A120">INDEX('Brand Family Territory (Enc)'!$A$2:$A$296,INT((ROW()-2)/10)+1)</f>
        <v>Coors Edge</v>
      </c>
      <c r="B120" t="str" cm="1">
        <f t="array" ref="B120">INDEX('Whitelist (Blackout Reverse)'!$B$1:$K$1,MOD(ROW()-2,10)+1)</f>
        <v>MORRIS 2</v>
      </c>
      <c r="C120" t="str">
        <f>VLOOKUP(A120,'Brand Family Territory (Enc)'!$A$2:$B$296,2,FALSE)</f>
        <v>Core Market</v>
      </c>
      <c r="D120">
        <f>IF(COUNTIFS('Brand Family Territories (Enc)'!$B$2:$B$62,C120,'Brand Family Territories (Enc)'!$C$2:$C$62,B120)&gt;0,1,IF(AND(LEFT(B120,6)="MORRIS",COUNTIFS('Brand Family Territories (Enc)'!$B$2:$B$62,C120,'Brand Family Territories (Enc)'!$C$2:$C$62,"Morri")&gt;0),"Unk",0))</f>
        <v>0</v>
      </c>
      <c r="E120" t="str">
        <f>IFERROR(INDEX('Brand Family Areas (Enc)'!$D$6:$D$998,MATCH(UPPER(A120)&amp;"|"&amp;UPPER(B120),'Brand Family Areas (Enc)'!$G$6:$G$998,0)),"No Match")</f>
        <v>Inactive</v>
      </c>
      <c r="F120" t="str">
        <f t="shared" si="2"/>
        <v>THEM</v>
      </c>
      <c r="G120" t="str">
        <f t="shared" si="3"/>
        <v>Coors Edge|MORRIS 2</v>
      </c>
    </row>
    <row r="121" spans="1:7" hidden="1" x14ac:dyDescent="0.2">
      <c r="A121" t="str" cm="1">
        <f t="array" ref="A121">INDEX('Brand Family Territory (Enc)'!$A$2:$A$296,INT((ROW()-2)/10)+1)</f>
        <v>Coors Edge</v>
      </c>
      <c r="B121" t="str" cm="1">
        <f t="array" ref="B121">INDEX('Whitelist (Blackout Reverse)'!$B$1:$K$1,MOD(ROW()-2,10)+1)</f>
        <v>MORRIS 3</v>
      </c>
      <c r="C121" t="str">
        <f>VLOOKUP(A121,'Brand Family Territory (Enc)'!$A$2:$B$296,2,FALSE)</f>
        <v>Core Market</v>
      </c>
      <c r="D121">
        <f>IF(COUNTIFS('Brand Family Territories (Enc)'!$B$2:$B$62,C121,'Brand Family Territories (Enc)'!$C$2:$C$62,B121)&gt;0,1,IF(AND(LEFT(B121,6)="MORRIS",COUNTIFS('Brand Family Territories (Enc)'!$B$2:$B$62,C121,'Brand Family Territories (Enc)'!$C$2:$C$62,"Morri")&gt;0),"Unk",0))</f>
        <v>1</v>
      </c>
      <c r="E121" t="str">
        <f>IFERROR(INDEX('Brand Family Areas (Enc)'!$D$6:$D$998,MATCH(UPPER(A121)&amp;"|"&amp;UPPER(B121),'Brand Family Areas (Enc)'!$G$6:$G$998,0)),"No Match")</f>
        <v>No Match</v>
      </c>
      <c r="F121" t="str">
        <f t="shared" si="2"/>
        <v>US</v>
      </c>
      <c r="G121" t="str">
        <f t="shared" si="3"/>
        <v>Coors Edge|MORRIS 3</v>
      </c>
    </row>
    <row r="122" spans="1:7" hidden="1" x14ac:dyDescent="0.2">
      <c r="A122" t="str" cm="1">
        <f t="array" ref="A122">INDEX('Brand Family Territory (Enc)'!$A$2:$A$296,INT((ROW()-2)/10)+1)</f>
        <v>Coors Light</v>
      </c>
      <c r="B122" t="str" cm="1">
        <f t="array" ref="B122">INDEX('Whitelist (Blackout Reverse)'!$B$1:$K$1,MOD(ROW()-2,10)+1)</f>
        <v>BERGEN</v>
      </c>
      <c r="C122" t="str">
        <f>VLOOKUP(A122,'Brand Family Territory (Enc)'!$A$2:$B$296,2,FALSE)</f>
        <v>Core Market</v>
      </c>
      <c r="D122">
        <f>IF(COUNTIFS('Brand Family Territories (Enc)'!$B$2:$B$62,C122,'Brand Family Territories (Enc)'!$C$2:$C$62,B122)&gt;0,1,IF(AND(LEFT(B122,6)="MORRIS",COUNTIFS('Brand Family Territories (Enc)'!$B$2:$B$62,C122,'Brand Family Territories (Enc)'!$C$2:$C$62,"Morri")&gt;0),"Unk",0))</f>
        <v>1</v>
      </c>
      <c r="E122" t="str">
        <f>IFERROR(INDEX('Brand Family Areas (Enc)'!$D$6:$D$998,MATCH(UPPER(A122)&amp;"|"&amp;UPPER(B122),'Brand Family Areas (Enc)'!$G$6:$G$998,0)),"No Match")</f>
        <v>No Match</v>
      </c>
      <c r="F122" t="str">
        <f t="shared" si="2"/>
        <v>US</v>
      </c>
      <c r="G122" t="str">
        <f t="shared" si="3"/>
        <v>Coors Light|BERGEN</v>
      </c>
    </row>
    <row r="123" spans="1:7" hidden="1" x14ac:dyDescent="0.2">
      <c r="A123" t="str" cm="1">
        <f t="array" ref="A123">INDEX('Brand Family Territory (Enc)'!$A$2:$A$296,INT((ROW()-2)/10)+1)</f>
        <v>Coors Light</v>
      </c>
      <c r="B123" t="str" cm="1">
        <f t="array" ref="B123">INDEX('Whitelist (Blackout Reverse)'!$B$1:$K$1,MOD(ROW()-2,10)+1)</f>
        <v>PASSAIC</v>
      </c>
      <c r="C123" t="str">
        <f>VLOOKUP(A123,'Brand Family Territory (Enc)'!$A$2:$B$296,2,FALSE)</f>
        <v>Core Market</v>
      </c>
      <c r="D123">
        <f>IF(COUNTIFS('Brand Family Territories (Enc)'!$B$2:$B$62,C123,'Brand Family Territories (Enc)'!$C$2:$C$62,B123)&gt;0,1,IF(AND(LEFT(B123,6)="MORRIS",COUNTIFS('Brand Family Territories (Enc)'!$B$2:$B$62,C123,'Brand Family Territories (Enc)'!$C$2:$C$62,"Morri")&gt;0),"Unk",0))</f>
        <v>1</v>
      </c>
      <c r="E123" t="str">
        <f>IFERROR(INDEX('Brand Family Areas (Enc)'!$D$6:$D$998,MATCH(UPPER(A123)&amp;"|"&amp;UPPER(B123),'Brand Family Areas (Enc)'!$G$6:$G$998,0)),"No Match")</f>
        <v>No Match</v>
      </c>
      <c r="F123" t="str">
        <f t="shared" si="2"/>
        <v>US</v>
      </c>
      <c r="G123" t="str">
        <f t="shared" si="3"/>
        <v>Coors Light|PASSAIC</v>
      </c>
    </row>
    <row r="124" spans="1:7" hidden="1" x14ac:dyDescent="0.2">
      <c r="A124" t="str" cm="1">
        <f t="array" ref="A124">INDEX('Brand Family Territory (Enc)'!$A$2:$A$296,INT((ROW()-2)/10)+1)</f>
        <v>Coors Light</v>
      </c>
      <c r="B124" t="str" cm="1">
        <f t="array" ref="B124">INDEX('Whitelist (Blackout Reverse)'!$B$1:$K$1,MOD(ROW()-2,10)+1)</f>
        <v>PASSAIC-FF</v>
      </c>
      <c r="C124" t="str">
        <f>VLOOKUP(A124,'Brand Family Territory (Enc)'!$A$2:$B$296,2,FALSE)</f>
        <v>Core Market</v>
      </c>
      <c r="D124">
        <f>IF(COUNTIFS('Brand Family Territories (Enc)'!$B$2:$B$62,C124,'Brand Family Territories (Enc)'!$C$2:$C$62,B124)&gt;0,1,IF(AND(LEFT(B124,6)="MORRIS",COUNTIFS('Brand Family Territories (Enc)'!$B$2:$B$62,C124,'Brand Family Territories (Enc)'!$C$2:$C$62,"Morri")&gt;0),"Unk",0))</f>
        <v>1</v>
      </c>
      <c r="E124" t="str">
        <f>IFERROR(INDEX('Brand Family Areas (Enc)'!$D$6:$D$998,MATCH(UPPER(A124)&amp;"|"&amp;UPPER(B124),'Brand Family Areas (Enc)'!$G$6:$G$998,0)),"No Match")</f>
        <v>No Match</v>
      </c>
      <c r="F124" t="str">
        <f t="shared" si="2"/>
        <v>US</v>
      </c>
      <c r="G124" t="str">
        <f t="shared" si="3"/>
        <v>Coors Light|PASSAIC-FF</v>
      </c>
    </row>
    <row r="125" spans="1:7" hidden="1" x14ac:dyDescent="0.2">
      <c r="A125" t="str" cm="1">
        <f t="array" ref="A125">INDEX('Brand Family Territory (Enc)'!$A$2:$A$296,INT((ROW()-2)/10)+1)</f>
        <v>Coors Light</v>
      </c>
      <c r="B125" t="str" cm="1">
        <f t="array" ref="B125">INDEX('Whitelist (Blackout Reverse)'!$B$1:$K$1,MOD(ROW()-2,10)+1)</f>
        <v>ESSEX</v>
      </c>
      <c r="C125" t="str">
        <f>VLOOKUP(A125,'Brand Family Territory (Enc)'!$A$2:$B$296,2,FALSE)</f>
        <v>Core Market</v>
      </c>
      <c r="D125">
        <f>IF(COUNTIFS('Brand Family Territories (Enc)'!$B$2:$B$62,C125,'Brand Family Territories (Enc)'!$C$2:$C$62,B125)&gt;0,1,IF(AND(LEFT(B125,6)="MORRIS",COUNTIFS('Brand Family Territories (Enc)'!$B$2:$B$62,C125,'Brand Family Territories (Enc)'!$C$2:$C$62,"Morri")&gt;0),"Unk",0))</f>
        <v>0</v>
      </c>
      <c r="E125" t="str">
        <f>IFERROR(INDEX('Brand Family Areas (Enc)'!$D$6:$D$998,MATCH(UPPER(A125)&amp;"|"&amp;UPPER(B125),'Brand Family Areas (Enc)'!$G$6:$G$998,0)),"No Match")</f>
        <v>Inactive</v>
      </c>
      <c r="F125" t="str">
        <f t="shared" si="2"/>
        <v>THEM</v>
      </c>
      <c r="G125" t="str">
        <f t="shared" si="3"/>
        <v>Coors Light|ESSEX</v>
      </c>
    </row>
    <row r="126" spans="1:7" hidden="1" x14ac:dyDescent="0.2">
      <c r="A126" t="str" cm="1">
        <f t="array" ref="A126">INDEX('Brand Family Territory (Enc)'!$A$2:$A$296,INT((ROW()-2)/10)+1)</f>
        <v>Coors Light</v>
      </c>
      <c r="B126" t="str" cm="1">
        <f t="array" ref="B126">INDEX('Whitelist (Blackout Reverse)'!$B$1:$K$1,MOD(ROW()-2,10)+1)</f>
        <v>HUDSON</v>
      </c>
      <c r="C126" t="str">
        <f>VLOOKUP(A126,'Brand Family Territory (Enc)'!$A$2:$B$296,2,FALSE)</f>
        <v>Core Market</v>
      </c>
      <c r="D126">
        <f>IF(COUNTIFS('Brand Family Territories (Enc)'!$B$2:$B$62,C126,'Brand Family Territories (Enc)'!$C$2:$C$62,B126)&gt;0,1,IF(AND(LEFT(B126,6)="MORRIS",COUNTIFS('Brand Family Territories (Enc)'!$B$2:$B$62,C126,'Brand Family Territories (Enc)'!$C$2:$C$62,"Morri")&gt;0),"Unk",0))</f>
        <v>0</v>
      </c>
      <c r="E126" t="str">
        <f>IFERROR(INDEX('Brand Family Areas (Enc)'!$D$6:$D$998,MATCH(UPPER(A126)&amp;"|"&amp;UPPER(B126),'Brand Family Areas (Enc)'!$G$6:$G$998,0)),"No Match")</f>
        <v>Inactive</v>
      </c>
      <c r="F126" t="str">
        <f t="shared" si="2"/>
        <v>THEM</v>
      </c>
      <c r="G126" t="str">
        <f t="shared" si="3"/>
        <v>Coors Light|HUDSON</v>
      </c>
    </row>
    <row r="127" spans="1:7" hidden="1" x14ac:dyDescent="0.2">
      <c r="A127" t="str" cm="1">
        <f t="array" ref="A127">INDEX('Brand Family Territory (Enc)'!$A$2:$A$296,INT((ROW()-2)/10)+1)</f>
        <v>Coors Light</v>
      </c>
      <c r="B127" t="str" cm="1">
        <f t="array" ref="B127">INDEX('Whitelist (Blackout Reverse)'!$B$1:$K$1,MOD(ROW()-2,10)+1)</f>
        <v>UNION</v>
      </c>
      <c r="C127" t="str">
        <f>VLOOKUP(A127,'Brand Family Territory (Enc)'!$A$2:$B$296,2,FALSE)</f>
        <v>Core Market</v>
      </c>
      <c r="D127">
        <f>IF(COUNTIFS('Brand Family Territories (Enc)'!$B$2:$B$62,C127,'Brand Family Territories (Enc)'!$C$2:$C$62,B127)&gt;0,1,IF(AND(LEFT(B127,6)="MORRIS",COUNTIFS('Brand Family Territories (Enc)'!$B$2:$B$62,C127,'Brand Family Territories (Enc)'!$C$2:$C$62,"Morri")&gt;0),"Unk",0))</f>
        <v>0</v>
      </c>
      <c r="E127" t="str">
        <f>IFERROR(INDEX('Brand Family Areas (Enc)'!$D$6:$D$998,MATCH(UPPER(A127)&amp;"|"&amp;UPPER(B127),'Brand Family Areas (Enc)'!$G$6:$G$998,0)),"No Match")</f>
        <v>Inactive</v>
      </c>
      <c r="F127" t="str">
        <f t="shared" si="2"/>
        <v>THEM</v>
      </c>
      <c r="G127" t="str">
        <f t="shared" si="3"/>
        <v>Coors Light|UNION</v>
      </c>
    </row>
    <row r="128" spans="1:7" hidden="1" x14ac:dyDescent="0.2">
      <c r="A128" t="str" cm="1">
        <f t="array" ref="A128">INDEX('Brand Family Territory (Enc)'!$A$2:$A$296,INT((ROW()-2)/10)+1)</f>
        <v>Coors Light</v>
      </c>
      <c r="B128" t="str" cm="1">
        <f t="array" ref="B128">INDEX('Whitelist (Blackout Reverse)'!$B$1:$K$1,MOD(ROW()-2,10)+1)</f>
        <v>SUSSEX</v>
      </c>
      <c r="C128" t="str">
        <f>VLOOKUP(A128,'Brand Family Territory (Enc)'!$A$2:$B$296,2,FALSE)</f>
        <v>Core Market</v>
      </c>
      <c r="D128">
        <f>IF(COUNTIFS('Brand Family Territories (Enc)'!$B$2:$B$62,C128,'Brand Family Territories (Enc)'!$C$2:$C$62,B128)&gt;0,1,IF(AND(LEFT(B128,6)="MORRIS",COUNTIFS('Brand Family Territories (Enc)'!$B$2:$B$62,C128,'Brand Family Territories (Enc)'!$C$2:$C$62,"Morri")&gt;0),"Unk",0))</f>
        <v>1</v>
      </c>
      <c r="E128" t="str">
        <f>IFERROR(INDEX('Brand Family Areas (Enc)'!$D$6:$D$998,MATCH(UPPER(A128)&amp;"|"&amp;UPPER(B128),'Brand Family Areas (Enc)'!$G$6:$G$998,0)),"No Match")</f>
        <v>No Match</v>
      </c>
      <c r="F128" t="str">
        <f t="shared" si="2"/>
        <v>US</v>
      </c>
      <c r="G128" t="str">
        <f t="shared" si="3"/>
        <v>Coors Light|SUSSEX</v>
      </c>
    </row>
    <row r="129" spans="1:7" hidden="1" x14ac:dyDescent="0.2">
      <c r="A129" t="str" cm="1">
        <f t="array" ref="A129">INDEX('Brand Family Territory (Enc)'!$A$2:$A$296,INT((ROW()-2)/10)+1)</f>
        <v>Coors Light</v>
      </c>
      <c r="B129" t="str" cm="1">
        <f t="array" ref="B129">INDEX('Whitelist (Blackout Reverse)'!$B$1:$K$1,MOD(ROW()-2,10)+1)</f>
        <v>MORRIS 1</v>
      </c>
      <c r="C129" t="str">
        <f>VLOOKUP(A129,'Brand Family Territory (Enc)'!$A$2:$B$296,2,FALSE)</f>
        <v>Core Market</v>
      </c>
      <c r="D129">
        <f>IF(COUNTIFS('Brand Family Territories (Enc)'!$B$2:$B$62,C129,'Brand Family Territories (Enc)'!$C$2:$C$62,B129)&gt;0,1,IF(AND(LEFT(B129,6)="MORRIS",COUNTIFS('Brand Family Territories (Enc)'!$B$2:$B$62,C129,'Brand Family Territories (Enc)'!$C$2:$C$62,"Morri")&gt;0),"Unk",0))</f>
        <v>1</v>
      </c>
      <c r="E129" t="str">
        <f>IFERROR(INDEX('Brand Family Areas (Enc)'!$D$6:$D$998,MATCH(UPPER(A129)&amp;"|"&amp;UPPER(B129),'Brand Family Areas (Enc)'!$G$6:$G$998,0)),"No Match")</f>
        <v>No Match</v>
      </c>
      <c r="F129" t="str">
        <f t="shared" si="2"/>
        <v>US</v>
      </c>
      <c r="G129" t="str">
        <f t="shared" si="3"/>
        <v>Coors Light|MORRIS 1</v>
      </c>
    </row>
    <row r="130" spans="1:7" hidden="1" x14ac:dyDescent="0.2">
      <c r="A130" t="str" cm="1">
        <f t="array" ref="A130">INDEX('Brand Family Territory (Enc)'!$A$2:$A$296,INT((ROW()-2)/10)+1)</f>
        <v>Coors Light</v>
      </c>
      <c r="B130" t="str" cm="1">
        <f t="array" ref="B130">INDEX('Whitelist (Blackout Reverse)'!$B$1:$K$1,MOD(ROW()-2,10)+1)</f>
        <v>MORRIS 2</v>
      </c>
      <c r="C130" t="str">
        <f>VLOOKUP(A130,'Brand Family Territory (Enc)'!$A$2:$B$296,2,FALSE)</f>
        <v>Core Market</v>
      </c>
      <c r="D130">
        <f>IF(COUNTIFS('Brand Family Territories (Enc)'!$B$2:$B$62,C130,'Brand Family Territories (Enc)'!$C$2:$C$62,B130)&gt;0,1,IF(AND(LEFT(B130,6)="MORRIS",COUNTIFS('Brand Family Territories (Enc)'!$B$2:$B$62,C130,'Brand Family Territories (Enc)'!$C$2:$C$62,"Morri")&gt;0),"Unk",0))</f>
        <v>0</v>
      </c>
      <c r="E130" t="str">
        <f>IFERROR(INDEX('Brand Family Areas (Enc)'!$D$6:$D$998,MATCH(UPPER(A130)&amp;"|"&amp;UPPER(B130),'Brand Family Areas (Enc)'!$G$6:$G$998,0)),"No Match")</f>
        <v>Inactive</v>
      </c>
      <c r="F130" t="str">
        <f t="shared" si="2"/>
        <v>THEM</v>
      </c>
      <c r="G130" t="str">
        <f t="shared" si="3"/>
        <v>Coors Light|MORRIS 2</v>
      </c>
    </row>
    <row r="131" spans="1:7" hidden="1" x14ac:dyDescent="0.2">
      <c r="A131" t="str" cm="1">
        <f t="array" ref="A131">INDEX('Brand Family Territory (Enc)'!$A$2:$A$296,INT((ROW()-2)/10)+1)</f>
        <v>Coors Light</v>
      </c>
      <c r="B131" t="str" cm="1">
        <f t="array" ref="B131">INDEX('Whitelist (Blackout Reverse)'!$B$1:$K$1,MOD(ROW()-2,10)+1)</f>
        <v>MORRIS 3</v>
      </c>
      <c r="C131" t="str">
        <f>VLOOKUP(A131,'Brand Family Territory (Enc)'!$A$2:$B$296,2,FALSE)</f>
        <v>Core Market</v>
      </c>
      <c r="D131">
        <f>IF(COUNTIFS('Brand Family Territories (Enc)'!$B$2:$B$62,C131,'Brand Family Territories (Enc)'!$C$2:$C$62,B131)&gt;0,1,IF(AND(LEFT(B131,6)="MORRIS",COUNTIFS('Brand Family Territories (Enc)'!$B$2:$B$62,C131,'Brand Family Territories (Enc)'!$C$2:$C$62,"Morri")&gt;0),"Unk",0))</f>
        <v>1</v>
      </c>
      <c r="E131" t="str">
        <f>IFERROR(INDEX('Brand Family Areas (Enc)'!$D$6:$D$998,MATCH(UPPER(A131)&amp;"|"&amp;UPPER(B131),'Brand Family Areas (Enc)'!$G$6:$G$998,0)),"No Match")</f>
        <v>No Match</v>
      </c>
      <c r="F131" t="str">
        <f t="shared" ref="F131:F194" si="4">IF(D131="Unk","Ambiguous (Source Truncated)",IF(E131="Inactive","THEM",IF(D131=1,"US",IF(D131="N/A","No Territory Data","THEM"))))</f>
        <v>US</v>
      </c>
      <c r="G131" t="str">
        <f t="shared" ref="G131:G194" si="5">A131&amp;"|"&amp;B131</f>
        <v>Coors Light|MORRIS 3</v>
      </c>
    </row>
    <row r="132" spans="1:7" hidden="1" x14ac:dyDescent="0.2">
      <c r="A132" t="str" cm="1">
        <f t="array" ref="A132">INDEX('Brand Family Territory (Enc)'!$A$2:$A$296,INT((ROW()-2)/10)+1)</f>
        <v>Corona Extra</v>
      </c>
      <c r="B132" t="str" cm="1">
        <f t="array" ref="B132">INDEX('Whitelist (Blackout Reverse)'!$B$1:$K$1,MOD(ROW()-2,10)+1)</f>
        <v>BERGEN</v>
      </c>
      <c r="C132" t="str">
        <f>VLOOKUP(A132,'Brand Family Territory (Enc)'!$A$2:$B$296,2,FALSE)</f>
        <v>Core Market</v>
      </c>
      <c r="D132">
        <f>IF(COUNTIFS('Brand Family Territories (Enc)'!$B$2:$B$62,C132,'Brand Family Territories (Enc)'!$C$2:$C$62,B132)&gt;0,1,IF(AND(LEFT(B132,6)="MORRIS",COUNTIFS('Brand Family Territories (Enc)'!$B$2:$B$62,C132,'Brand Family Territories (Enc)'!$C$2:$C$62,"Morri")&gt;0),"Unk",0))</f>
        <v>1</v>
      </c>
      <c r="E132" t="str">
        <f>IFERROR(INDEX('Brand Family Areas (Enc)'!$D$6:$D$998,MATCH(UPPER(A132)&amp;"|"&amp;UPPER(B132),'Brand Family Areas (Enc)'!$G$6:$G$998,0)),"No Match")</f>
        <v>No Match</v>
      </c>
      <c r="F132" t="str">
        <f t="shared" si="4"/>
        <v>US</v>
      </c>
      <c r="G132" t="str">
        <f t="shared" si="5"/>
        <v>Corona Extra|BERGEN</v>
      </c>
    </row>
    <row r="133" spans="1:7" hidden="1" x14ac:dyDescent="0.2">
      <c r="A133" t="str" cm="1">
        <f t="array" ref="A133">INDEX('Brand Family Territory (Enc)'!$A$2:$A$296,INT((ROW()-2)/10)+1)</f>
        <v>Corona Extra</v>
      </c>
      <c r="B133" t="str" cm="1">
        <f t="array" ref="B133">INDEX('Whitelist (Blackout Reverse)'!$B$1:$K$1,MOD(ROW()-2,10)+1)</f>
        <v>PASSAIC</v>
      </c>
      <c r="C133" t="str">
        <f>VLOOKUP(A133,'Brand Family Territory (Enc)'!$A$2:$B$296,2,FALSE)</f>
        <v>Core Market</v>
      </c>
      <c r="D133">
        <f>IF(COUNTIFS('Brand Family Territories (Enc)'!$B$2:$B$62,C133,'Brand Family Territories (Enc)'!$C$2:$C$62,B133)&gt;0,1,IF(AND(LEFT(B133,6)="MORRIS",COUNTIFS('Brand Family Territories (Enc)'!$B$2:$B$62,C133,'Brand Family Territories (Enc)'!$C$2:$C$62,"Morri")&gt;0),"Unk",0))</f>
        <v>1</v>
      </c>
      <c r="E133" t="str">
        <f>IFERROR(INDEX('Brand Family Areas (Enc)'!$D$6:$D$998,MATCH(UPPER(A133)&amp;"|"&amp;UPPER(B133),'Brand Family Areas (Enc)'!$G$6:$G$998,0)),"No Match")</f>
        <v>No Match</v>
      </c>
      <c r="F133" t="str">
        <f t="shared" si="4"/>
        <v>US</v>
      </c>
      <c r="G133" t="str">
        <f t="shared" si="5"/>
        <v>Corona Extra|PASSAIC</v>
      </c>
    </row>
    <row r="134" spans="1:7" hidden="1" x14ac:dyDescent="0.2">
      <c r="A134" t="str" cm="1">
        <f t="array" ref="A134">INDEX('Brand Family Territory (Enc)'!$A$2:$A$296,INT((ROW()-2)/10)+1)</f>
        <v>Corona Extra</v>
      </c>
      <c r="B134" t="str" cm="1">
        <f t="array" ref="B134">INDEX('Whitelist (Blackout Reverse)'!$B$1:$K$1,MOD(ROW()-2,10)+1)</f>
        <v>PASSAIC-FF</v>
      </c>
      <c r="C134" t="str">
        <f>VLOOKUP(A134,'Brand Family Territory (Enc)'!$A$2:$B$296,2,FALSE)</f>
        <v>Core Market</v>
      </c>
      <c r="D134">
        <f>IF(COUNTIFS('Brand Family Territories (Enc)'!$B$2:$B$62,C134,'Brand Family Territories (Enc)'!$C$2:$C$62,B134)&gt;0,1,IF(AND(LEFT(B134,6)="MORRIS",COUNTIFS('Brand Family Territories (Enc)'!$B$2:$B$62,C134,'Brand Family Territories (Enc)'!$C$2:$C$62,"Morri")&gt;0),"Unk",0))</f>
        <v>1</v>
      </c>
      <c r="E134" t="str">
        <f>IFERROR(INDEX('Brand Family Areas (Enc)'!$D$6:$D$998,MATCH(UPPER(A134)&amp;"|"&amp;UPPER(B134),'Brand Family Areas (Enc)'!$G$6:$G$998,0)),"No Match")</f>
        <v>No Match</v>
      </c>
      <c r="F134" t="str">
        <f t="shared" si="4"/>
        <v>US</v>
      </c>
      <c r="G134" t="str">
        <f t="shared" si="5"/>
        <v>Corona Extra|PASSAIC-FF</v>
      </c>
    </row>
    <row r="135" spans="1:7" hidden="1" x14ac:dyDescent="0.2">
      <c r="A135" t="str" cm="1">
        <f t="array" ref="A135">INDEX('Brand Family Territory (Enc)'!$A$2:$A$296,INT((ROW()-2)/10)+1)</f>
        <v>Corona Extra</v>
      </c>
      <c r="B135" t="str" cm="1">
        <f t="array" ref="B135">INDEX('Whitelist (Blackout Reverse)'!$B$1:$K$1,MOD(ROW()-2,10)+1)</f>
        <v>ESSEX</v>
      </c>
      <c r="C135" t="str">
        <f>VLOOKUP(A135,'Brand Family Territory (Enc)'!$A$2:$B$296,2,FALSE)</f>
        <v>Core Market</v>
      </c>
      <c r="D135">
        <f>IF(COUNTIFS('Brand Family Territories (Enc)'!$B$2:$B$62,C135,'Brand Family Territories (Enc)'!$C$2:$C$62,B135)&gt;0,1,IF(AND(LEFT(B135,6)="MORRIS",COUNTIFS('Brand Family Territories (Enc)'!$B$2:$B$62,C135,'Brand Family Territories (Enc)'!$C$2:$C$62,"Morri")&gt;0),"Unk",0))</f>
        <v>0</v>
      </c>
      <c r="E135" t="str">
        <f>IFERROR(INDEX('Brand Family Areas (Enc)'!$D$6:$D$998,MATCH(UPPER(A135)&amp;"|"&amp;UPPER(B135),'Brand Family Areas (Enc)'!$G$6:$G$998,0)),"No Match")</f>
        <v>Inactive</v>
      </c>
      <c r="F135" t="str">
        <f t="shared" si="4"/>
        <v>THEM</v>
      </c>
      <c r="G135" t="str">
        <f t="shared" si="5"/>
        <v>Corona Extra|ESSEX</v>
      </c>
    </row>
    <row r="136" spans="1:7" hidden="1" x14ac:dyDescent="0.2">
      <c r="A136" t="str" cm="1">
        <f t="array" ref="A136">INDEX('Brand Family Territory (Enc)'!$A$2:$A$296,INT((ROW()-2)/10)+1)</f>
        <v>Corona Extra</v>
      </c>
      <c r="B136" t="str" cm="1">
        <f t="array" ref="B136">INDEX('Whitelist (Blackout Reverse)'!$B$1:$K$1,MOD(ROW()-2,10)+1)</f>
        <v>HUDSON</v>
      </c>
      <c r="C136" t="str">
        <f>VLOOKUP(A136,'Brand Family Territory (Enc)'!$A$2:$B$296,2,FALSE)</f>
        <v>Core Market</v>
      </c>
      <c r="D136">
        <f>IF(COUNTIFS('Brand Family Territories (Enc)'!$B$2:$B$62,C136,'Brand Family Territories (Enc)'!$C$2:$C$62,B136)&gt;0,1,IF(AND(LEFT(B136,6)="MORRIS",COUNTIFS('Brand Family Territories (Enc)'!$B$2:$B$62,C136,'Brand Family Territories (Enc)'!$C$2:$C$62,"Morri")&gt;0),"Unk",0))</f>
        <v>0</v>
      </c>
      <c r="E136" t="str">
        <f>IFERROR(INDEX('Brand Family Areas (Enc)'!$D$6:$D$998,MATCH(UPPER(A136)&amp;"|"&amp;UPPER(B136),'Brand Family Areas (Enc)'!$G$6:$G$998,0)),"No Match")</f>
        <v>Inactive</v>
      </c>
      <c r="F136" t="str">
        <f t="shared" si="4"/>
        <v>THEM</v>
      </c>
      <c r="G136" t="str">
        <f t="shared" si="5"/>
        <v>Corona Extra|HUDSON</v>
      </c>
    </row>
    <row r="137" spans="1:7" hidden="1" x14ac:dyDescent="0.2">
      <c r="A137" t="str" cm="1">
        <f t="array" ref="A137">INDEX('Brand Family Territory (Enc)'!$A$2:$A$296,INT((ROW()-2)/10)+1)</f>
        <v>Corona Extra</v>
      </c>
      <c r="B137" t="str" cm="1">
        <f t="array" ref="B137">INDEX('Whitelist (Blackout Reverse)'!$B$1:$K$1,MOD(ROW()-2,10)+1)</f>
        <v>UNION</v>
      </c>
      <c r="C137" t="str">
        <f>VLOOKUP(A137,'Brand Family Territory (Enc)'!$A$2:$B$296,2,FALSE)</f>
        <v>Core Market</v>
      </c>
      <c r="D137">
        <f>IF(COUNTIFS('Brand Family Territories (Enc)'!$B$2:$B$62,C137,'Brand Family Territories (Enc)'!$C$2:$C$62,B137)&gt;0,1,IF(AND(LEFT(B137,6)="MORRIS",COUNTIFS('Brand Family Territories (Enc)'!$B$2:$B$62,C137,'Brand Family Territories (Enc)'!$C$2:$C$62,"Morri")&gt;0),"Unk",0))</f>
        <v>0</v>
      </c>
      <c r="E137" t="str">
        <f>IFERROR(INDEX('Brand Family Areas (Enc)'!$D$6:$D$998,MATCH(UPPER(A137)&amp;"|"&amp;UPPER(B137),'Brand Family Areas (Enc)'!$G$6:$G$998,0)),"No Match")</f>
        <v>Inactive</v>
      </c>
      <c r="F137" t="str">
        <f t="shared" si="4"/>
        <v>THEM</v>
      </c>
      <c r="G137" t="str">
        <f t="shared" si="5"/>
        <v>Corona Extra|UNION</v>
      </c>
    </row>
    <row r="138" spans="1:7" hidden="1" x14ac:dyDescent="0.2">
      <c r="A138" t="str" cm="1">
        <f t="array" ref="A138">INDEX('Brand Family Territory (Enc)'!$A$2:$A$296,INT((ROW()-2)/10)+1)</f>
        <v>Corona Extra</v>
      </c>
      <c r="B138" t="str" cm="1">
        <f t="array" ref="B138">INDEX('Whitelist (Blackout Reverse)'!$B$1:$K$1,MOD(ROW()-2,10)+1)</f>
        <v>SUSSEX</v>
      </c>
      <c r="C138" t="str">
        <f>VLOOKUP(A138,'Brand Family Territory (Enc)'!$A$2:$B$296,2,FALSE)</f>
        <v>Core Market</v>
      </c>
      <c r="D138">
        <f>IF(COUNTIFS('Brand Family Territories (Enc)'!$B$2:$B$62,C138,'Brand Family Territories (Enc)'!$C$2:$C$62,B138)&gt;0,1,IF(AND(LEFT(B138,6)="MORRIS",COUNTIFS('Brand Family Territories (Enc)'!$B$2:$B$62,C138,'Brand Family Territories (Enc)'!$C$2:$C$62,"Morri")&gt;0),"Unk",0))</f>
        <v>1</v>
      </c>
      <c r="E138" t="str">
        <f>IFERROR(INDEX('Brand Family Areas (Enc)'!$D$6:$D$998,MATCH(UPPER(A138)&amp;"|"&amp;UPPER(B138),'Brand Family Areas (Enc)'!$G$6:$G$998,0)),"No Match")</f>
        <v>No Match</v>
      </c>
      <c r="F138" t="str">
        <f t="shared" si="4"/>
        <v>US</v>
      </c>
      <c r="G138" t="str">
        <f t="shared" si="5"/>
        <v>Corona Extra|SUSSEX</v>
      </c>
    </row>
    <row r="139" spans="1:7" hidden="1" x14ac:dyDescent="0.2">
      <c r="A139" t="str" cm="1">
        <f t="array" ref="A139">INDEX('Brand Family Territory (Enc)'!$A$2:$A$296,INT((ROW()-2)/10)+1)</f>
        <v>Corona Extra</v>
      </c>
      <c r="B139" t="str" cm="1">
        <f t="array" ref="B139">INDEX('Whitelist (Blackout Reverse)'!$B$1:$K$1,MOD(ROW()-2,10)+1)</f>
        <v>MORRIS 1</v>
      </c>
      <c r="C139" t="str">
        <f>VLOOKUP(A139,'Brand Family Territory (Enc)'!$A$2:$B$296,2,FALSE)</f>
        <v>Core Market</v>
      </c>
      <c r="D139">
        <f>IF(COUNTIFS('Brand Family Territories (Enc)'!$B$2:$B$62,C139,'Brand Family Territories (Enc)'!$C$2:$C$62,B139)&gt;0,1,IF(AND(LEFT(B139,6)="MORRIS",COUNTIFS('Brand Family Territories (Enc)'!$B$2:$B$62,C139,'Brand Family Territories (Enc)'!$C$2:$C$62,"Morri")&gt;0),"Unk",0))</f>
        <v>1</v>
      </c>
      <c r="E139" t="str">
        <f>IFERROR(INDEX('Brand Family Areas (Enc)'!$D$6:$D$998,MATCH(UPPER(A139)&amp;"|"&amp;UPPER(B139),'Brand Family Areas (Enc)'!$G$6:$G$998,0)),"No Match")</f>
        <v>No Match</v>
      </c>
      <c r="F139" t="str">
        <f t="shared" si="4"/>
        <v>US</v>
      </c>
      <c r="G139" t="str">
        <f t="shared" si="5"/>
        <v>Corona Extra|MORRIS 1</v>
      </c>
    </row>
    <row r="140" spans="1:7" hidden="1" x14ac:dyDescent="0.2">
      <c r="A140" t="str" cm="1">
        <f t="array" ref="A140">INDEX('Brand Family Territory (Enc)'!$A$2:$A$296,INT((ROW()-2)/10)+1)</f>
        <v>Corona Extra</v>
      </c>
      <c r="B140" t="str" cm="1">
        <f t="array" ref="B140">INDEX('Whitelist (Blackout Reverse)'!$B$1:$K$1,MOD(ROW()-2,10)+1)</f>
        <v>MORRIS 2</v>
      </c>
      <c r="C140" t="str">
        <f>VLOOKUP(A140,'Brand Family Territory (Enc)'!$A$2:$B$296,2,FALSE)</f>
        <v>Core Market</v>
      </c>
      <c r="D140">
        <f>IF(COUNTIFS('Brand Family Territories (Enc)'!$B$2:$B$62,C140,'Brand Family Territories (Enc)'!$C$2:$C$62,B140)&gt;0,1,IF(AND(LEFT(B140,6)="MORRIS",COUNTIFS('Brand Family Territories (Enc)'!$B$2:$B$62,C140,'Brand Family Territories (Enc)'!$C$2:$C$62,"Morri")&gt;0),"Unk",0))</f>
        <v>0</v>
      </c>
      <c r="E140" t="str">
        <f>IFERROR(INDEX('Brand Family Areas (Enc)'!$D$6:$D$998,MATCH(UPPER(A140)&amp;"|"&amp;UPPER(B140),'Brand Family Areas (Enc)'!$G$6:$G$998,0)),"No Match")</f>
        <v>Inactive</v>
      </c>
      <c r="F140" t="str">
        <f t="shared" si="4"/>
        <v>THEM</v>
      </c>
      <c r="G140" t="str">
        <f t="shared" si="5"/>
        <v>Corona Extra|MORRIS 2</v>
      </c>
    </row>
    <row r="141" spans="1:7" hidden="1" x14ac:dyDescent="0.2">
      <c r="A141" t="str" cm="1">
        <f t="array" ref="A141">INDEX('Brand Family Territory (Enc)'!$A$2:$A$296,INT((ROW()-2)/10)+1)</f>
        <v>Corona Extra</v>
      </c>
      <c r="B141" t="str" cm="1">
        <f t="array" ref="B141">INDEX('Whitelist (Blackout Reverse)'!$B$1:$K$1,MOD(ROW()-2,10)+1)</f>
        <v>MORRIS 3</v>
      </c>
      <c r="C141" t="str">
        <f>VLOOKUP(A141,'Brand Family Territory (Enc)'!$A$2:$B$296,2,FALSE)</f>
        <v>Core Market</v>
      </c>
      <c r="D141">
        <f>IF(COUNTIFS('Brand Family Territories (Enc)'!$B$2:$B$62,C141,'Brand Family Territories (Enc)'!$C$2:$C$62,B141)&gt;0,1,IF(AND(LEFT(B141,6)="MORRIS",COUNTIFS('Brand Family Territories (Enc)'!$B$2:$B$62,C141,'Brand Family Territories (Enc)'!$C$2:$C$62,"Morri")&gt;0),"Unk",0))</f>
        <v>1</v>
      </c>
      <c r="E141" t="str">
        <f>IFERROR(INDEX('Brand Family Areas (Enc)'!$D$6:$D$998,MATCH(UPPER(A141)&amp;"|"&amp;UPPER(B141),'Brand Family Areas (Enc)'!$G$6:$G$998,0)),"No Match")</f>
        <v>No Match</v>
      </c>
      <c r="F141" t="str">
        <f t="shared" si="4"/>
        <v>US</v>
      </c>
      <c r="G141" t="str">
        <f t="shared" si="5"/>
        <v>Corona Extra|MORRIS 3</v>
      </c>
    </row>
    <row r="142" spans="1:7" hidden="1" x14ac:dyDescent="0.2">
      <c r="A142" t="str" cm="1">
        <f t="array" ref="A142">INDEX('Brand Family Territory (Enc)'!$A$2:$A$296,INT((ROW()-2)/10)+1)</f>
        <v>Corona Familiar</v>
      </c>
      <c r="B142" t="str" cm="1">
        <f t="array" ref="B142">INDEX('Whitelist (Blackout Reverse)'!$B$1:$K$1,MOD(ROW()-2,10)+1)</f>
        <v>BERGEN</v>
      </c>
      <c r="C142" t="str">
        <f>VLOOKUP(A142,'Brand Family Territory (Enc)'!$A$2:$B$296,2,FALSE)</f>
        <v>Core Market</v>
      </c>
      <c r="D142">
        <f>IF(COUNTIFS('Brand Family Territories (Enc)'!$B$2:$B$62,C142,'Brand Family Territories (Enc)'!$C$2:$C$62,B142)&gt;0,1,IF(AND(LEFT(B142,6)="MORRIS",COUNTIFS('Brand Family Territories (Enc)'!$B$2:$B$62,C142,'Brand Family Territories (Enc)'!$C$2:$C$62,"Morri")&gt;0),"Unk",0))</f>
        <v>1</v>
      </c>
      <c r="E142" t="str">
        <f>IFERROR(INDEX('Brand Family Areas (Enc)'!$D$6:$D$998,MATCH(UPPER(A142)&amp;"|"&amp;UPPER(B142),'Brand Family Areas (Enc)'!$G$6:$G$998,0)),"No Match")</f>
        <v>No Match</v>
      </c>
      <c r="F142" t="str">
        <f t="shared" si="4"/>
        <v>US</v>
      </c>
      <c r="G142" t="str">
        <f t="shared" si="5"/>
        <v>Corona Familiar|BERGEN</v>
      </c>
    </row>
    <row r="143" spans="1:7" hidden="1" x14ac:dyDescent="0.2">
      <c r="A143" t="str" cm="1">
        <f t="array" ref="A143">INDEX('Brand Family Territory (Enc)'!$A$2:$A$296,INT((ROW()-2)/10)+1)</f>
        <v>Corona Familiar</v>
      </c>
      <c r="B143" t="str" cm="1">
        <f t="array" ref="B143">INDEX('Whitelist (Blackout Reverse)'!$B$1:$K$1,MOD(ROW()-2,10)+1)</f>
        <v>PASSAIC</v>
      </c>
      <c r="C143" t="str">
        <f>VLOOKUP(A143,'Brand Family Territory (Enc)'!$A$2:$B$296,2,FALSE)</f>
        <v>Core Market</v>
      </c>
      <c r="D143">
        <f>IF(COUNTIFS('Brand Family Territories (Enc)'!$B$2:$B$62,C143,'Brand Family Territories (Enc)'!$C$2:$C$62,B143)&gt;0,1,IF(AND(LEFT(B143,6)="MORRIS",COUNTIFS('Brand Family Territories (Enc)'!$B$2:$B$62,C143,'Brand Family Territories (Enc)'!$C$2:$C$62,"Morri")&gt;0),"Unk",0))</f>
        <v>1</v>
      </c>
      <c r="E143" t="str">
        <f>IFERROR(INDEX('Brand Family Areas (Enc)'!$D$6:$D$998,MATCH(UPPER(A143)&amp;"|"&amp;UPPER(B143),'Brand Family Areas (Enc)'!$G$6:$G$998,0)),"No Match")</f>
        <v>No Match</v>
      </c>
      <c r="F143" t="str">
        <f t="shared" si="4"/>
        <v>US</v>
      </c>
      <c r="G143" t="str">
        <f t="shared" si="5"/>
        <v>Corona Familiar|PASSAIC</v>
      </c>
    </row>
    <row r="144" spans="1:7" hidden="1" x14ac:dyDescent="0.2">
      <c r="A144" t="str" cm="1">
        <f t="array" ref="A144">INDEX('Brand Family Territory (Enc)'!$A$2:$A$296,INT((ROW()-2)/10)+1)</f>
        <v>Corona Familiar</v>
      </c>
      <c r="B144" t="str" cm="1">
        <f t="array" ref="B144">INDEX('Whitelist (Blackout Reverse)'!$B$1:$K$1,MOD(ROW()-2,10)+1)</f>
        <v>PASSAIC-FF</v>
      </c>
      <c r="C144" t="str">
        <f>VLOOKUP(A144,'Brand Family Territory (Enc)'!$A$2:$B$296,2,FALSE)</f>
        <v>Core Market</v>
      </c>
      <c r="D144">
        <f>IF(COUNTIFS('Brand Family Territories (Enc)'!$B$2:$B$62,C144,'Brand Family Territories (Enc)'!$C$2:$C$62,B144)&gt;0,1,IF(AND(LEFT(B144,6)="MORRIS",COUNTIFS('Brand Family Territories (Enc)'!$B$2:$B$62,C144,'Brand Family Territories (Enc)'!$C$2:$C$62,"Morri")&gt;0),"Unk",0))</f>
        <v>1</v>
      </c>
      <c r="E144" t="str">
        <f>IFERROR(INDEX('Brand Family Areas (Enc)'!$D$6:$D$998,MATCH(UPPER(A144)&amp;"|"&amp;UPPER(B144),'Brand Family Areas (Enc)'!$G$6:$G$998,0)),"No Match")</f>
        <v>No Match</v>
      </c>
      <c r="F144" t="str">
        <f t="shared" si="4"/>
        <v>US</v>
      </c>
      <c r="G144" t="str">
        <f t="shared" si="5"/>
        <v>Corona Familiar|PASSAIC-FF</v>
      </c>
    </row>
    <row r="145" spans="1:7" hidden="1" x14ac:dyDescent="0.2">
      <c r="A145" t="str" cm="1">
        <f t="array" ref="A145">INDEX('Brand Family Territory (Enc)'!$A$2:$A$296,INT((ROW()-2)/10)+1)</f>
        <v>Corona Familiar</v>
      </c>
      <c r="B145" t="str" cm="1">
        <f t="array" ref="B145">INDEX('Whitelist (Blackout Reverse)'!$B$1:$K$1,MOD(ROW()-2,10)+1)</f>
        <v>ESSEX</v>
      </c>
      <c r="C145" t="str">
        <f>VLOOKUP(A145,'Brand Family Territory (Enc)'!$A$2:$B$296,2,FALSE)</f>
        <v>Core Market</v>
      </c>
      <c r="D145">
        <f>IF(COUNTIFS('Brand Family Territories (Enc)'!$B$2:$B$62,C145,'Brand Family Territories (Enc)'!$C$2:$C$62,B145)&gt;0,1,IF(AND(LEFT(B145,6)="MORRIS",COUNTIFS('Brand Family Territories (Enc)'!$B$2:$B$62,C145,'Brand Family Territories (Enc)'!$C$2:$C$62,"Morri")&gt;0),"Unk",0))</f>
        <v>0</v>
      </c>
      <c r="E145" t="str">
        <f>IFERROR(INDEX('Brand Family Areas (Enc)'!$D$6:$D$998,MATCH(UPPER(A145)&amp;"|"&amp;UPPER(B145),'Brand Family Areas (Enc)'!$G$6:$G$998,0)),"No Match")</f>
        <v>Inactive</v>
      </c>
      <c r="F145" t="str">
        <f t="shared" si="4"/>
        <v>THEM</v>
      </c>
      <c r="G145" t="str">
        <f t="shared" si="5"/>
        <v>Corona Familiar|ESSEX</v>
      </c>
    </row>
    <row r="146" spans="1:7" hidden="1" x14ac:dyDescent="0.2">
      <c r="A146" t="str" cm="1">
        <f t="array" ref="A146">INDEX('Brand Family Territory (Enc)'!$A$2:$A$296,INT((ROW()-2)/10)+1)</f>
        <v>Corona Familiar</v>
      </c>
      <c r="B146" t="str" cm="1">
        <f t="array" ref="B146">INDEX('Whitelist (Blackout Reverse)'!$B$1:$K$1,MOD(ROW()-2,10)+1)</f>
        <v>HUDSON</v>
      </c>
      <c r="C146" t="str">
        <f>VLOOKUP(A146,'Brand Family Territory (Enc)'!$A$2:$B$296,2,FALSE)</f>
        <v>Core Market</v>
      </c>
      <c r="D146">
        <f>IF(COUNTIFS('Brand Family Territories (Enc)'!$B$2:$B$62,C146,'Brand Family Territories (Enc)'!$C$2:$C$62,B146)&gt;0,1,IF(AND(LEFT(B146,6)="MORRIS",COUNTIFS('Brand Family Territories (Enc)'!$B$2:$B$62,C146,'Brand Family Territories (Enc)'!$C$2:$C$62,"Morri")&gt;0),"Unk",0))</f>
        <v>0</v>
      </c>
      <c r="E146" t="str">
        <f>IFERROR(INDEX('Brand Family Areas (Enc)'!$D$6:$D$998,MATCH(UPPER(A146)&amp;"|"&amp;UPPER(B146),'Brand Family Areas (Enc)'!$G$6:$G$998,0)),"No Match")</f>
        <v>Inactive</v>
      </c>
      <c r="F146" t="str">
        <f t="shared" si="4"/>
        <v>THEM</v>
      </c>
      <c r="G146" t="str">
        <f t="shared" si="5"/>
        <v>Corona Familiar|HUDSON</v>
      </c>
    </row>
    <row r="147" spans="1:7" hidden="1" x14ac:dyDescent="0.2">
      <c r="A147" t="str" cm="1">
        <f t="array" ref="A147">INDEX('Brand Family Territory (Enc)'!$A$2:$A$296,INT((ROW()-2)/10)+1)</f>
        <v>Corona Familiar</v>
      </c>
      <c r="B147" t="str" cm="1">
        <f t="array" ref="B147">INDEX('Whitelist (Blackout Reverse)'!$B$1:$K$1,MOD(ROW()-2,10)+1)</f>
        <v>UNION</v>
      </c>
      <c r="C147" t="str">
        <f>VLOOKUP(A147,'Brand Family Territory (Enc)'!$A$2:$B$296,2,FALSE)</f>
        <v>Core Market</v>
      </c>
      <c r="D147">
        <f>IF(COUNTIFS('Brand Family Territories (Enc)'!$B$2:$B$62,C147,'Brand Family Territories (Enc)'!$C$2:$C$62,B147)&gt;0,1,IF(AND(LEFT(B147,6)="MORRIS",COUNTIFS('Brand Family Territories (Enc)'!$B$2:$B$62,C147,'Brand Family Territories (Enc)'!$C$2:$C$62,"Morri")&gt;0),"Unk",0))</f>
        <v>0</v>
      </c>
      <c r="E147" t="str">
        <f>IFERROR(INDEX('Brand Family Areas (Enc)'!$D$6:$D$998,MATCH(UPPER(A147)&amp;"|"&amp;UPPER(B147),'Brand Family Areas (Enc)'!$G$6:$G$998,0)),"No Match")</f>
        <v>Inactive</v>
      </c>
      <c r="F147" t="str">
        <f t="shared" si="4"/>
        <v>THEM</v>
      </c>
      <c r="G147" t="str">
        <f t="shared" si="5"/>
        <v>Corona Familiar|UNION</v>
      </c>
    </row>
    <row r="148" spans="1:7" hidden="1" x14ac:dyDescent="0.2">
      <c r="A148" t="str" cm="1">
        <f t="array" ref="A148">INDEX('Brand Family Territory (Enc)'!$A$2:$A$296,INT((ROW()-2)/10)+1)</f>
        <v>Corona Familiar</v>
      </c>
      <c r="B148" t="str" cm="1">
        <f t="array" ref="B148">INDEX('Whitelist (Blackout Reverse)'!$B$1:$K$1,MOD(ROW()-2,10)+1)</f>
        <v>SUSSEX</v>
      </c>
      <c r="C148" t="str">
        <f>VLOOKUP(A148,'Brand Family Territory (Enc)'!$A$2:$B$296,2,FALSE)</f>
        <v>Core Market</v>
      </c>
      <c r="D148">
        <f>IF(COUNTIFS('Brand Family Territories (Enc)'!$B$2:$B$62,C148,'Brand Family Territories (Enc)'!$C$2:$C$62,B148)&gt;0,1,IF(AND(LEFT(B148,6)="MORRIS",COUNTIFS('Brand Family Territories (Enc)'!$B$2:$B$62,C148,'Brand Family Territories (Enc)'!$C$2:$C$62,"Morri")&gt;0),"Unk",0))</f>
        <v>1</v>
      </c>
      <c r="E148" t="str">
        <f>IFERROR(INDEX('Brand Family Areas (Enc)'!$D$6:$D$998,MATCH(UPPER(A148)&amp;"|"&amp;UPPER(B148),'Brand Family Areas (Enc)'!$G$6:$G$998,0)),"No Match")</f>
        <v>No Match</v>
      </c>
      <c r="F148" t="str">
        <f t="shared" si="4"/>
        <v>US</v>
      </c>
      <c r="G148" t="str">
        <f t="shared" si="5"/>
        <v>Corona Familiar|SUSSEX</v>
      </c>
    </row>
    <row r="149" spans="1:7" hidden="1" x14ac:dyDescent="0.2">
      <c r="A149" t="str" cm="1">
        <f t="array" ref="A149">INDEX('Brand Family Territory (Enc)'!$A$2:$A$296,INT((ROW()-2)/10)+1)</f>
        <v>Corona Familiar</v>
      </c>
      <c r="B149" t="str" cm="1">
        <f t="array" ref="B149">INDEX('Whitelist (Blackout Reverse)'!$B$1:$K$1,MOD(ROW()-2,10)+1)</f>
        <v>MORRIS 1</v>
      </c>
      <c r="C149" t="str">
        <f>VLOOKUP(A149,'Brand Family Territory (Enc)'!$A$2:$B$296,2,FALSE)</f>
        <v>Core Market</v>
      </c>
      <c r="D149">
        <f>IF(COUNTIFS('Brand Family Territories (Enc)'!$B$2:$B$62,C149,'Brand Family Territories (Enc)'!$C$2:$C$62,B149)&gt;0,1,IF(AND(LEFT(B149,6)="MORRIS",COUNTIFS('Brand Family Territories (Enc)'!$B$2:$B$62,C149,'Brand Family Territories (Enc)'!$C$2:$C$62,"Morri")&gt;0),"Unk",0))</f>
        <v>1</v>
      </c>
      <c r="E149" t="str">
        <f>IFERROR(INDEX('Brand Family Areas (Enc)'!$D$6:$D$998,MATCH(UPPER(A149)&amp;"|"&amp;UPPER(B149),'Brand Family Areas (Enc)'!$G$6:$G$998,0)),"No Match")</f>
        <v>No Match</v>
      </c>
      <c r="F149" t="str">
        <f t="shared" si="4"/>
        <v>US</v>
      </c>
      <c r="G149" t="str">
        <f t="shared" si="5"/>
        <v>Corona Familiar|MORRIS 1</v>
      </c>
    </row>
    <row r="150" spans="1:7" hidden="1" x14ac:dyDescent="0.2">
      <c r="A150" t="str" cm="1">
        <f t="array" ref="A150">INDEX('Brand Family Territory (Enc)'!$A$2:$A$296,INT((ROW()-2)/10)+1)</f>
        <v>Corona Familiar</v>
      </c>
      <c r="B150" t="str" cm="1">
        <f t="array" ref="B150">INDEX('Whitelist (Blackout Reverse)'!$B$1:$K$1,MOD(ROW()-2,10)+1)</f>
        <v>MORRIS 2</v>
      </c>
      <c r="C150" t="str">
        <f>VLOOKUP(A150,'Brand Family Territory (Enc)'!$A$2:$B$296,2,FALSE)</f>
        <v>Core Market</v>
      </c>
      <c r="D150">
        <f>IF(COUNTIFS('Brand Family Territories (Enc)'!$B$2:$B$62,C150,'Brand Family Territories (Enc)'!$C$2:$C$62,B150)&gt;0,1,IF(AND(LEFT(B150,6)="MORRIS",COUNTIFS('Brand Family Territories (Enc)'!$B$2:$B$62,C150,'Brand Family Territories (Enc)'!$C$2:$C$62,"Morri")&gt;0),"Unk",0))</f>
        <v>0</v>
      </c>
      <c r="E150" t="str">
        <f>IFERROR(INDEX('Brand Family Areas (Enc)'!$D$6:$D$998,MATCH(UPPER(A150)&amp;"|"&amp;UPPER(B150),'Brand Family Areas (Enc)'!$G$6:$G$998,0)),"No Match")</f>
        <v>Inactive</v>
      </c>
      <c r="F150" t="str">
        <f t="shared" si="4"/>
        <v>THEM</v>
      </c>
      <c r="G150" t="str">
        <f t="shared" si="5"/>
        <v>Corona Familiar|MORRIS 2</v>
      </c>
    </row>
    <row r="151" spans="1:7" hidden="1" x14ac:dyDescent="0.2">
      <c r="A151" t="str" cm="1">
        <f t="array" ref="A151">INDEX('Brand Family Territory (Enc)'!$A$2:$A$296,INT((ROW()-2)/10)+1)</f>
        <v>Corona Familiar</v>
      </c>
      <c r="B151" t="str" cm="1">
        <f t="array" ref="B151">INDEX('Whitelist (Blackout Reverse)'!$B$1:$K$1,MOD(ROW()-2,10)+1)</f>
        <v>MORRIS 3</v>
      </c>
      <c r="C151" t="str">
        <f>VLOOKUP(A151,'Brand Family Territory (Enc)'!$A$2:$B$296,2,FALSE)</f>
        <v>Core Market</v>
      </c>
      <c r="D151">
        <f>IF(COUNTIFS('Brand Family Territories (Enc)'!$B$2:$B$62,C151,'Brand Family Territories (Enc)'!$C$2:$C$62,B151)&gt;0,1,IF(AND(LEFT(B151,6)="MORRIS",COUNTIFS('Brand Family Territories (Enc)'!$B$2:$B$62,C151,'Brand Family Territories (Enc)'!$C$2:$C$62,"Morri")&gt;0),"Unk",0))</f>
        <v>1</v>
      </c>
      <c r="E151" t="str">
        <f>IFERROR(INDEX('Brand Family Areas (Enc)'!$D$6:$D$998,MATCH(UPPER(A151)&amp;"|"&amp;UPPER(B151),'Brand Family Areas (Enc)'!$G$6:$G$998,0)),"No Match")</f>
        <v>No Match</v>
      </c>
      <c r="F151" t="str">
        <f t="shared" si="4"/>
        <v>US</v>
      </c>
      <c r="G151" t="str">
        <f t="shared" si="5"/>
        <v>Corona Familiar|MORRIS 3</v>
      </c>
    </row>
    <row r="152" spans="1:7" hidden="1" x14ac:dyDescent="0.2">
      <c r="A152" t="str" cm="1">
        <f t="array" ref="A152">INDEX('Brand Family Territory (Enc)'!$A$2:$A$296,INT((ROW()-2)/10)+1)</f>
        <v>Corona Light</v>
      </c>
      <c r="B152" t="str" cm="1">
        <f t="array" ref="B152">INDEX('Whitelist (Blackout Reverse)'!$B$1:$K$1,MOD(ROW()-2,10)+1)</f>
        <v>BERGEN</v>
      </c>
      <c r="C152" t="str">
        <f>VLOOKUP(A152,'Brand Family Territory (Enc)'!$A$2:$B$296,2,FALSE)</f>
        <v>Core Market</v>
      </c>
      <c r="D152">
        <f>IF(COUNTIFS('Brand Family Territories (Enc)'!$B$2:$B$62,C152,'Brand Family Territories (Enc)'!$C$2:$C$62,B152)&gt;0,1,IF(AND(LEFT(B152,6)="MORRIS",COUNTIFS('Brand Family Territories (Enc)'!$B$2:$B$62,C152,'Brand Family Territories (Enc)'!$C$2:$C$62,"Morri")&gt;0),"Unk",0))</f>
        <v>1</v>
      </c>
      <c r="E152" t="str">
        <f>IFERROR(INDEX('Brand Family Areas (Enc)'!$D$6:$D$998,MATCH(UPPER(A152)&amp;"|"&amp;UPPER(B152),'Brand Family Areas (Enc)'!$G$6:$G$998,0)),"No Match")</f>
        <v>No Match</v>
      </c>
      <c r="F152" t="str">
        <f t="shared" si="4"/>
        <v>US</v>
      </c>
      <c r="G152" t="str">
        <f t="shared" si="5"/>
        <v>Corona Light|BERGEN</v>
      </c>
    </row>
    <row r="153" spans="1:7" hidden="1" x14ac:dyDescent="0.2">
      <c r="A153" t="str" cm="1">
        <f t="array" ref="A153">INDEX('Brand Family Territory (Enc)'!$A$2:$A$296,INT((ROW()-2)/10)+1)</f>
        <v>Corona Light</v>
      </c>
      <c r="B153" t="str" cm="1">
        <f t="array" ref="B153">INDEX('Whitelist (Blackout Reverse)'!$B$1:$K$1,MOD(ROW()-2,10)+1)</f>
        <v>PASSAIC</v>
      </c>
      <c r="C153" t="str">
        <f>VLOOKUP(A153,'Brand Family Territory (Enc)'!$A$2:$B$296,2,FALSE)</f>
        <v>Core Market</v>
      </c>
      <c r="D153">
        <f>IF(COUNTIFS('Brand Family Territories (Enc)'!$B$2:$B$62,C153,'Brand Family Territories (Enc)'!$C$2:$C$62,B153)&gt;0,1,IF(AND(LEFT(B153,6)="MORRIS",COUNTIFS('Brand Family Territories (Enc)'!$B$2:$B$62,C153,'Brand Family Territories (Enc)'!$C$2:$C$62,"Morri")&gt;0),"Unk",0))</f>
        <v>1</v>
      </c>
      <c r="E153" t="str">
        <f>IFERROR(INDEX('Brand Family Areas (Enc)'!$D$6:$D$998,MATCH(UPPER(A153)&amp;"|"&amp;UPPER(B153),'Brand Family Areas (Enc)'!$G$6:$G$998,0)),"No Match")</f>
        <v>No Match</v>
      </c>
      <c r="F153" t="str">
        <f t="shared" si="4"/>
        <v>US</v>
      </c>
      <c r="G153" t="str">
        <f t="shared" si="5"/>
        <v>Corona Light|PASSAIC</v>
      </c>
    </row>
    <row r="154" spans="1:7" hidden="1" x14ac:dyDescent="0.2">
      <c r="A154" t="str" cm="1">
        <f t="array" ref="A154">INDEX('Brand Family Territory (Enc)'!$A$2:$A$296,INT((ROW()-2)/10)+1)</f>
        <v>Corona Light</v>
      </c>
      <c r="B154" t="str" cm="1">
        <f t="array" ref="B154">INDEX('Whitelist (Blackout Reverse)'!$B$1:$K$1,MOD(ROW()-2,10)+1)</f>
        <v>PASSAIC-FF</v>
      </c>
      <c r="C154" t="str">
        <f>VLOOKUP(A154,'Brand Family Territory (Enc)'!$A$2:$B$296,2,FALSE)</f>
        <v>Core Market</v>
      </c>
      <c r="D154">
        <f>IF(COUNTIFS('Brand Family Territories (Enc)'!$B$2:$B$62,C154,'Brand Family Territories (Enc)'!$C$2:$C$62,B154)&gt;0,1,IF(AND(LEFT(B154,6)="MORRIS",COUNTIFS('Brand Family Territories (Enc)'!$B$2:$B$62,C154,'Brand Family Territories (Enc)'!$C$2:$C$62,"Morri")&gt;0),"Unk",0))</f>
        <v>1</v>
      </c>
      <c r="E154" t="str">
        <f>IFERROR(INDEX('Brand Family Areas (Enc)'!$D$6:$D$998,MATCH(UPPER(A154)&amp;"|"&amp;UPPER(B154),'Brand Family Areas (Enc)'!$G$6:$G$998,0)),"No Match")</f>
        <v>No Match</v>
      </c>
      <c r="F154" t="str">
        <f t="shared" si="4"/>
        <v>US</v>
      </c>
      <c r="G154" t="str">
        <f t="shared" si="5"/>
        <v>Corona Light|PASSAIC-FF</v>
      </c>
    </row>
    <row r="155" spans="1:7" hidden="1" x14ac:dyDescent="0.2">
      <c r="A155" t="str" cm="1">
        <f t="array" ref="A155">INDEX('Brand Family Territory (Enc)'!$A$2:$A$296,INT((ROW()-2)/10)+1)</f>
        <v>Corona Light</v>
      </c>
      <c r="B155" t="str" cm="1">
        <f t="array" ref="B155">INDEX('Whitelist (Blackout Reverse)'!$B$1:$K$1,MOD(ROW()-2,10)+1)</f>
        <v>ESSEX</v>
      </c>
      <c r="C155" t="str">
        <f>VLOOKUP(A155,'Brand Family Territory (Enc)'!$A$2:$B$296,2,FALSE)</f>
        <v>Core Market</v>
      </c>
      <c r="D155">
        <f>IF(COUNTIFS('Brand Family Territories (Enc)'!$B$2:$B$62,C155,'Brand Family Territories (Enc)'!$C$2:$C$62,B155)&gt;0,1,IF(AND(LEFT(B155,6)="MORRIS",COUNTIFS('Brand Family Territories (Enc)'!$B$2:$B$62,C155,'Brand Family Territories (Enc)'!$C$2:$C$62,"Morri")&gt;0),"Unk",0))</f>
        <v>0</v>
      </c>
      <c r="E155" t="str">
        <f>IFERROR(INDEX('Brand Family Areas (Enc)'!$D$6:$D$998,MATCH(UPPER(A155)&amp;"|"&amp;UPPER(B155),'Brand Family Areas (Enc)'!$G$6:$G$998,0)),"No Match")</f>
        <v>Inactive</v>
      </c>
      <c r="F155" t="str">
        <f t="shared" si="4"/>
        <v>THEM</v>
      </c>
      <c r="G155" t="str">
        <f t="shared" si="5"/>
        <v>Corona Light|ESSEX</v>
      </c>
    </row>
    <row r="156" spans="1:7" hidden="1" x14ac:dyDescent="0.2">
      <c r="A156" t="str" cm="1">
        <f t="array" ref="A156">INDEX('Brand Family Territory (Enc)'!$A$2:$A$296,INT((ROW()-2)/10)+1)</f>
        <v>Corona Light</v>
      </c>
      <c r="B156" t="str" cm="1">
        <f t="array" ref="B156">INDEX('Whitelist (Blackout Reverse)'!$B$1:$K$1,MOD(ROW()-2,10)+1)</f>
        <v>HUDSON</v>
      </c>
      <c r="C156" t="str">
        <f>VLOOKUP(A156,'Brand Family Territory (Enc)'!$A$2:$B$296,2,FALSE)</f>
        <v>Core Market</v>
      </c>
      <c r="D156">
        <f>IF(COUNTIFS('Brand Family Territories (Enc)'!$B$2:$B$62,C156,'Brand Family Territories (Enc)'!$C$2:$C$62,B156)&gt;0,1,IF(AND(LEFT(B156,6)="MORRIS",COUNTIFS('Brand Family Territories (Enc)'!$B$2:$B$62,C156,'Brand Family Territories (Enc)'!$C$2:$C$62,"Morri")&gt;0),"Unk",0))</f>
        <v>0</v>
      </c>
      <c r="E156" t="str">
        <f>IFERROR(INDEX('Brand Family Areas (Enc)'!$D$6:$D$998,MATCH(UPPER(A156)&amp;"|"&amp;UPPER(B156),'Brand Family Areas (Enc)'!$G$6:$G$998,0)),"No Match")</f>
        <v>Inactive</v>
      </c>
      <c r="F156" t="str">
        <f t="shared" si="4"/>
        <v>THEM</v>
      </c>
      <c r="G156" t="str">
        <f t="shared" si="5"/>
        <v>Corona Light|HUDSON</v>
      </c>
    </row>
    <row r="157" spans="1:7" hidden="1" x14ac:dyDescent="0.2">
      <c r="A157" t="str" cm="1">
        <f t="array" ref="A157">INDEX('Brand Family Territory (Enc)'!$A$2:$A$296,INT((ROW()-2)/10)+1)</f>
        <v>Corona Light</v>
      </c>
      <c r="B157" t="str" cm="1">
        <f t="array" ref="B157">INDEX('Whitelist (Blackout Reverse)'!$B$1:$K$1,MOD(ROW()-2,10)+1)</f>
        <v>UNION</v>
      </c>
      <c r="C157" t="str">
        <f>VLOOKUP(A157,'Brand Family Territory (Enc)'!$A$2:$B$296,2,FALSE)</f>
        <v>Core Market</v>
      </c>
      <c r="D157">
        <f>IF(COUNTIFS('Brand Family Territories (Enc)'!$B$2:$B$62,C157,'Brand Family Territories (Enc)'!$C$2:$C$62,B157)&gt;0,1,IF(AND(LEFT(B157,6)="MORRIS",COUNTIFS('Brand Family Territories (Enc)'!$B$2:$B$62,C157,'Brand Family Territories (Enc)'!$C$2:$C$62,"Morri")&gt;0),"Unk",0))</f>
        <v>0</v>
      </c>
      <c r="E157" t="str">
        <f>IFERROR(INDEX('Brand Family Areas (Enc)'!$D$6:$D$998,MATCH(UPPER(A157)&amp;"|"&amp;UPPER(B157),'Brand Family Areas (Enc)'!$G$6:$G$998,0)),"No Match")</f>
        <v>Inactive</v>
      </c>
      <c r="F157" t="str">
        <f t="shared" si="4"/>
        <v>THEM</v>
      </c>
      <c r="G157" t="str">
        <f t="shared" si="5"/>
        <v>Corona Light|UNION</v>
      </c>
    </row>
    <row r="158" spans="1:7" hidden="1" x14ac:dyDescent="0.2">
      <c r="A158" t="str" cm="1">
        <f t="array" ref="A158">INDEX('Brand Family Territory (Enc)'!$A$2:$A$296,INT((ROW()-2)/10)+1)</f>
        <v>Corona Light</v>
      </c>
      <c r="B158" t="str" cm="1">
        <f t="array" ref="B158">INDEX('Whitelist (Blackout Reverse)'!$B$1:$K$1,MOD(ROW()-2,10)+1)</f>
        <v>SUSSEX</v>
      </c>
      <c r="C158" t="str">
        <f>VLOOKUP(A158,'Brand Family Territory (Enc)'!$A$2:$B$296,2,FALSE)</f>
        <v>Core Market</v>
      </c>
      <c r="D158">
        <f>IF(COUNTIFS('Brand Family Territories (Enc)'!$B$2:$B$62,C158,'Brand Family Territories (Enc)'!$C$2:$C$62,B158)&gt;0,1,IF(AND(LEFT(B158,6)="MORRIS",COUNTIFS('Brand Family Territories (Enc)'!$B$2:$B$62,C158,'Brand Family Territories (Enc)'!$C$2:$C$62,"Morri")&gt;0),"Unk",0))</f>
        <v>1</v>
      </c>
      <c r="E158" t="str">
        <f>IFERROR(INDEX('Brand Family Areas (Enc)'!$D$6:$D$998,MATCH(UPPER(A158)&amp;"|"&amp;UPPER(B158),'Brand Family Areas (Enc)'!$G$6:$G$998,0)),"No Match")</f>
        <v>No Match</v>
      </c>
      <c r="F158" t="str">
        <f t="shared" si="4"/>
        <v>US</v>
      </c>
      <c r="G158" t="str">
        <f t="shared" si="5"/>
        <v>Corona Light|SUSSEX</v>
      </c>
    </row>
    <row r="159" spans="1:7" hidden="1" x14ac:dyDescent="0.2">
      <c r="A159" t="str" cm="1">
        <f t="array" ref="A159">INDEX('Brand Family Territory (Enc)'!$A$2:$A$296,INT((ROW()-2)/10)+1)</f>
        <v>Corona Light</v>
      </c>
      <c r="B159" t="str" cm="1">
        <f t="array" ref="B159">INDEX('Whitelist (Blackout Reverse)'!$B$1:$K$1,MOD(ROW()-2,10)+1)</f>
        <v>MORRIS 1</v>
      </c>
      <c r="C159" t="str">
        <f>VLOOKUP(A159,'Brand Family Territory (Enc)'!$A$2:$B$296,2,FALSE)</f>
        <v>Core Market</v>
      </c>
      <c r="D159">
        <f>IF(COUNTIFS('Brand Family Territories (Enc)'!$B$2:$B$62,C159,'Brand Family Territories (Enc)'!$C$2:$C$62,B159)&gt;0,1,IF(AND(LEFT(B159,6)="MORRIS",COUNTIFS('Brand Family Territories (Enc)'!$B$2:$B$62,C159,'Brand Family Territories (Enc)'!$C$2:$C$62,"Morri")&gt;0),"Unk",0))</f>
        <v>1</v>
      </c>
      <c r="E159" t="str">
        <f>IFERROR(INDEX('Brand Family Areas (Enc)'!$D$6:$D$998,MATCH(UPPER(A159)&amp;"|"&amp;UPPER(B159),'Brand Family Areas (Enc)'!$G$6:$G$998,0)),"No Match")</f>
        <v>No Match</v>
      </c>
      <c r="F159" t="str">
        <f t="shared" si="4"/>
        <v>US</v>
      </c>
      <c r="G159" t="str">
        <f t="shared" si="5"/>
        <v>Corona Light|MORRIS 1</v>
      </c>
    </row>
    <row r="160" spans="1:7" hidden="1" x14ac:dyDescent="0.2">
      <c r="A160" t="str" cm="1">
        <f t="array" ref="A160">INDEX('Brand Family Territory (Enc)'!$A$2:$A$296,INT((ROW()-2)/10)+1)</f>
        <v>Corona Light</v>
      </c>
      <c r="B160" t="str" cm="1">
        <f t="array" ref="B160">INDEX('Whitelist (Blackout Reverse)'!$B$1:$K$1,MOD(ROW()-2,10)+1)</f>
        <v>MORRIS 2</v>
      </c>
      <c r="C160" t="str">
        <f>VLOOKUP(A160,'Brand Family Territory (Enc)'!$A$2:$B$296,2,FALSE)</f>
        <v>Core Market</v>
      </c>
      <c r="D160">
        <f>IF(COUNTIFS('Brand Family Territories (Enc)'!$B$2:$B$62,C160,'Brand Family Territories (Enc)'!$C$2:$C$62,B160)&gt;0,1,IF(AND(LEFT(B160,6)="MORRIS",COUNTIFS('Brand Family Territories (Enc)'!$B$2:$B$62,C160,'Brand Family Territories (Enc)'!$C$2:$C$62,"Morri")&gt;0),"Unk",0))</f>
        <v>0</v>
      </c>
      <c r="E160" t="str">
        <f>IFERROR(INDEX('Brand Family Areas (Enc)'!$D$6:$D$998,MATCH(UPPER(A160)&amp;"|"&amp;UPPER(B160),'Brand Family Areas (Enc)'!$G$6:$G$998,0)),"No Match")</f>
        <v>Inactive</v>
      </c>
      <c r="F160" t="str">
        <f t="shared" si="4"/>
        <v>THEM</v>
      </c>
      <c r="G160" t="str">
        <f t="shared" si="5"/>
        <v>Corona Light|MORRIS 2</v>
      </c>
    </row>
    <row r="161" spans="1:7" hidden="1" x14ac:dyDescent="0.2">
      <c r="A161" t="str" cm="1">
        <f t="array" ref="A161">INDEX('Brand Family Territory (Enc)'!$A$2:$A$296,INT((ROW()-2)/10)+1)</f>
        <v>Corona Light</v>
      </c>
      <c r="B161" t="str" cm="1">
        <f t="array" ref="B161">INDEX('Whitelist (Blackout Reverse)'!$B$1:$K$1,MOD(ROW()-2,10)+1)</f>
        <v>MORRIS 3</v>
      </c>
      <c r="C161" t="str">
        <f>VLOOKUP(A161,'Brand Family Territory (Enc)'!$A$2:$B$296,2,FALSE)</f>
        <v>Core Market</v>
      </c>
      <c r="D161">
        <f>IF(COUNTIFS('Brand Family Territories (Enc)'!$B$2:$B$62,C161,'Brand Family Territories (Enc)'!$C$2:$C$62,B161)&gt;0,1,IF(AND(LEFT(B161,6)="MORRIS",COUNTIFS('Brand Family Territories (Enc)'!$B$2:$B$62,C161,'Brand Family Territories (Enc)'!$C$2:$C$62,"Morri")&gt;0),"Unk",0))</f>
        <v>1</v>
      </c>
      <c r="E161" t="str">
        <f>IFERROR(INDEX('Brand Family Areas (Enc)'!$D$6:$D$998,MATCH(UPPER(A161)&amp;"|"&amp;UPPER(B161),'Brand Family Areas (Enc)'!$G$6:$G$998,0)),"No Match")</f>
        <v>No Match</v>
      </c>
      <c r="F161" t="str">
        <f t="shared" si="4"/>
        <v>US</v>
      </c>
      <c r="G161" t="str">
        <f t="shared" si="5"/>
        <v>Corona Light|MORRIS 3</v>
      </c>
    </row>
    <row r="162" spans="1:7" hidden="1" x14ac:dyDescent="0.2">
      <c r="A162" t="str" cm="1">
        <f t="array" ref="A162">INDEX('Brand Family Territory (Enc)'!$A$2:$A$296,INT((ROW()-2)/10)+1)</f>
        <v>Corona NA</v>
      </c>
      <c r="B162" t="str" cm="1">
        <f t="array" ref="B162">INDEX('Whitelist (Blackout Reverse)'!$B$1:$K$1,MOD(ROW()-2,10)+1)</f>
        <v>BERGEN</v>
      </c>
      <c r="C162" t="str">
        <f>VLOOKUP(A162,'Brand Family Territory (Enc)'!$A$2:$B$296,2,FALSE)</f>
        <v>Core Market</v>
      </c>
      <c r="D162">
        <f>IF(COUNTIFS('Brand Family Territories (Enc)'!$B$2:$B$62,C162,'Brand Family Territories (Enc)'!$C$2:$C$62,B162)&gt;0,1,IF(AND(LEFT(B162,6)="MORRIS",COUNTIFS('Brand Family Territories (Enc)'!$B$2:$B$62,C162,'Brand Family Territories (Enc)'!$C$2:$C$62,"Morri")&gt;0),"Unk",0))</f>
        <v>1</v>
      </c>
      <c r="E162" t="str">
        <f>IFERROR(INDEX('Brand Family Areas (Enc)'!$D$6:$D$998,MATCH(UPPER(A162)&amp;"|"&amp;UPPER(B162),'Brand Family Areas (Enc)'!$G$6:$G$998,0)),"No Match")</f>
        <v>No Match</v>
      </c>
      <c r="F162" t="str">
        <f t="shared" si="4"/>
        <v>US</v>
      </c>
      <c r="G162" t="str">
        <f t="shared" si="5"/>
        <v>Corona NA|BERGEN</v>
      </c>
    </row>
    <row r="163" spans="1:7" hidden="1" x14ac:dyDescent="0.2">
      <c r="A163" t="str" cm="1">
        <f t="array" ref="A163">INDEX('Brand Family Territory (Enc)'!$A$2:$A$296,INT((ROW()-2)/10)+1)</f>
        <v>Corona NA</v>
      </c>
      <c r="B163" t="str" cm="1">
        <f t="array" ref="B163">INDEX('Whitelist (Blackout Reverse)'!$B$1:$K$1,MOD(ROW()-2,10)+1)</f>
        <v>PASSAIC</v>
      </c>
      <c r="C163" t="str">
        <f>VLOOKUP(A163,'Brand Family Territory (Enc)'!$A$2:$B$296,2,FALSE)</f>
        <v>Core Market</v>
      </c>
      <c r="D163">
        <f>IF(COUNTIFS('Brand Family Territories (Enc)'!$B$2:$B$62,C163,'Brand Family Territories (Enc)'!$C$2:$C$62,B163)&gt;0,1,IF(AND(LEFT(B163,6)="MORRIS",COUNTIFS('Brand Family Territories (Enc)'!$B$2:$B$62,C163,'Brand Family Territories (Enc)'!$C$2:$C$62,"Morri")&gt;0),"Unk",0))</f>
        <v>1</v>
      </c>
      <c r="E163" t="str">
        <f>IFERROR(INDEX('Brand Family Areas (Enc)'!$D$6:$D$998,MATCH(UPPER(A163)&amp;"|"&amp;UPPER(B163),'Brand Family Areas (Enc)'!$G$6:$G$998,0)),"No Match")</f>
        <v>No Match</v>
      </c>
      <c r="F163" t="str">
        <f t="shared" si="4"/>
        <v>US</v>
      </c>
      <c r="G163" t="str">
        <f t="shared" si="5"/>
        <v>Corona NA|PASSAIC</v>
      </c>
    </row>
    <row r="164" spans="1:7" hidden="1" x14ac:dyDescent="0.2">
      <c r="A164" t="str" cm="1">
        <f t="array" ref="A164">INDEX('Brand Family Territory (Enc)'!$A$2:$A$296,INT((ROW()-2)/10)+1)</f>
        <v>Corona NA</v>
      </c>
      <c r="B164" t="str" cm="1">
        <f t="array" ref="B164">INDEX('Whitelist (Blackout Reverse)'!$B$1:$K$1,MOD(ROW()-2,10)+1)</f>
        <v>PASSAIC-FF</v>
      </c>
      <c r="C164" t="str">
        <f>VLOOKUP(A164,'Brand Family Territory (Enc)'!$A$2:$B$296,2,FALSE)</f>
        <v>Core Market</v>
      </c>
      <c r="D164">
        <f>IF(COUNTIFS('Brand Family Territories (Enc)'!$B$2:$B$62,C164,'Brand Family Territories (Enc)'!$C$2:$C$62,B164)&gt;0,1,IF(AND(LEFT(B164,6)="MORRIS",COUNTIFS('Brand Family Territories (Enc)'!$B$2:$B$62,C164,'Brand Family Territories (Enc)'!$C$2:$C$62,"Morri")&gt;0),"Unk",0))</f>
        <v>1</v>
      </c>
      <c r="E164" t="str">
        <f>IFERROR(INDEX('Brand Family Areas (Enc)'!$D$6:$D$998,MATCH(UPPER(A164)&amp;"|"&amp;UPPER(B164),'Brand Family Areas (Enc)'!$G$6:$G$998,0)),"No Match")</f>
        <v>No Match</v>
      </c>
      <c r="F164" t="str">
        <f t="shared" si="4"/>
        <v>US</v>
      </c>
      <c r="G164" t="str">
        <f t="shared" si="5"/>
        <v>Corona NA|PASSAIC-FF</v>
      </c>
    </row>
    <row r="165" spans="1:7" hidden="1" x14ac:dyDescent="0.2">
      <c r="A165" t="str" cm="1">
        <f t="array" ref="A165">INDEX('Brand Family Territory (Enc)'!$A$2:$A$296,INT((ROW()-2)/10)+1)</f>
        <v>Corona NA</v>
      </c>
      <c r="B165" t="str" cm="1">
        <f t="array" ref="B165">INDEX('Whitelist (Blackout Reverse)'!$B$1:$K$1,MOD(ROW()-2,10)+1)</f>
        <v>ESSEX</v>
      </c>
      <c r="C165" t="str">
        <f>VLOOKUP(A165,'Brand Family Territory (Enc)'!$A$2:$B$296,2,FALSE)</f>
        <v>Core Market</v>
      </c>
      <c r="D165">
        <f>IF(COUNTIFS('Brand Family Territories (Enc)'!$B$2:$B$62,C165,'Brand Family Territories (Enc)'!$C$2:$C$62,B165)&gt;0,1,IF(AND(LEFT(B165,6)="MORRIS",COUNTIFS('Brand Family Territories (Enc)'!$B$2:$B$62,C165,'Brand Family Territories (Enc)'!$C$2:$C$62,"Morri")&gt;0),"Unk",0))</f>
        <v>0</v>
      </c>
      <c r="E165" t="str">
        <f>IFERROR(INDEX('Brand Family Areas (Enc)'!$D$6:$D$998,MATCH(UPPER(A165)&amp;"|"&amp;UPPER(B165),'Brand Family Areas (Enc)'!$G$6:$G$998,0)),"No Match")</f>
        <v>Inactive</v>
      </c>
      <c r="F165" t="str">
        <f t="shared" si="4"/>
        <v>THEM</v>
      </c>
      <c r="G165" t="str">
        <f t="shared" si="5"/>
        <v>Corona NA|ESSEX</v>
      </c>
    </row>
    <row r="166" spans="1:7" hidden="1" x14ac:dyDescent="0.2">
      <c r="A166" t="str" cm="1">
        <f t="array" ref="A166">INDEX('Brand Family Territory (Enc)'!$A$2:$A$296,INT((ROW()-2)/10)+1)</f>
        <v>Corona NA</v>
      </c>
      <c r="B166" t="str" cm="1">
        <f t="array" ref="B166">INDEX('Whitelist (Blackout Reverse)'!$B$1:$K$1,MOD(ROW()-2,10)+1)</f>
        <v>HUDSON</v>
      </c>
      <c r="C166" t="str">
        <f>VLOOKUP(A166,'Brand Family Territory (Enc)'!$A$2:$B$296,2,FALSE)</f>
        <v>Core Market</v>
      </c>
      <c r="D166">
        <f>IF(COUNTIFS('Brand Family Territories (Enc)'!$B$2:$B$62,C166,'Brand Family Territories (Enc)'!$C$2:$C$62,B166)&gt;0,1,IF(AND(LEFT(B166,6)="MORRIS",COUNTIFS('Brand Family Territories (Enc)'!$B$2:$B$62,C166,'Brand Family Territories (Enc)'!$C$2:$C$62,"Morri")&gt;0),"Unk",0))</f>
        <v>0</v>
      </c>
      <c r="E166" t="str">
        <f>IFERROR(INDEX('Brand Family Areas (Enc)'!$D$6:$D$998,MATCH(UPPER(A166)&amp;"|"&amp;UPPER(B166),'Brand Family Areas (Enc)'!$G$6:$G$998,0)),"No Match")</f>
        <v>Inactive</v>
      </c>
      <c r="F166" t="str">
        <f t="shared" si="4"/>
        <v>THEM</v>
      </c>
      <c r="G166" t="str">
        <f t="shared" si="5"/>
        <v>Corona NA|HUDSON</v>
      </c>
    </row>
    <row r="167" spans="1:7" hidden="1" x14ac:dyDescent="0.2">
      <c r="A167" t="str" cm="1">
        <f t="array" ref="A167">INDEX('Brand Family Territory (Enc)'!$A$2:$A$296,INT((ROW()-2)/10)+1)</f>
        <v>Corona NA</v>
      </c>
      <c r="B167" t="str" cm="1">
        <f t="array" ref="B167">INDEX('Whitelist (Blackout Reverse)'!$B$1:$K$1,MOD(ROW()-2,10)+1)</f>
        <v>UNION</v>
      </c>
      <c r="C167" t="str">
        <f>VLOOKUP(A167,'Brand Family Territory (Enc)'!$A$2:$B$296,2,FALSE)</f>
        <v>Core Market</v>
      </c>
      <c r="D167">
        <f>IF(COUNTIFS('Brand Family Territories (Enc)'!$B$2:$B$62,C167,'Brand Family Territories (Enc)'!$C$2:$C$62,B167)&gt;0,1,IF(AND(LEFT(B167,6)="MORRIS",COUNTIFS('Brand Family Territories (Enc)'!$B$2:$B$62,C167,'Brand Family Territories (Enc)'!$C$2:$C$62,"Morri")&gt;0),"Unk",0))</f>
        <v>0</v>
      </c>
      <c r="E167" t="str">
        <f>IFERROR(INDEX('Brand Family Areas (Enc)'!$D$6:$D$998,MATCH(UPPER(A167)&amp;"|"&amp;UPPER(B167),'Brand Family Areas (Enc)'!$G$6:$G$998,0)),"No Match")</f>
        <v>Inactive</v>
      </c>
      <c r="F167" t="str">
        <f t="shared" si="4"/>
        <v>THEM</v>
      </c>
      <c r="G167" t="str">
        <f t="shared" si="5"/>
        <v>Corona NA|UNION</v>
      </c>
    </row>
    <row r="168" spans="1:7" hidden="1" x14ac:dyDescent="0.2">
      <c r="A168" t="str" cm="1">
        <f t="array" ref="A168">INDEX('Brand Family Territory (Enc)'!$A$2:$A$296,INT((ROW()-2)/10)+1)</f>
        <v>Corona NA</v>
      </c>
      <c r="B168" t="str" cm="1">
        <f t="array" ref="B168">INDEX('Whitelist (Blackout Reverse)'!$B$1:$K$1,MOD(ROW()-2,10)+1)</f>
        <v>SUSSEX</v>
      </c>
      <c r="C168" t="str">
        <f>VLOOKUP(A168,'Brand Family Territory (Enc)'!$A$2:$B$296,2,FALSE)</f>
        <v>Core Market</v>
      </c>
      <c r="D168">
        <f>IF(COUNTIFS('Brand Family Territories (Enc)'!$B$2:$B$62,C168,'Brand Family Territories (Enc)'!$C$2:$C$62,B168)&gt;0,1,IF(AND(LEFT(B168,6)="MORRIS",COUNTIFS('Brand Family Territories (Enc)'!$B$2:$B$62,C168,'Brand Family Territories (Enc)'!$C$2:$C$62,"Morri")&gt;0),"Unk",0))</f>
        <v>1</v>
      </c>
      <c r="E168" t="str">
        <f>IFERROR(INDEX('Brand Family Areas (Enc)'!$D$6:$D$998,MATCH(UPPER(A168)&amp;"|"&amp;UPPER(B168),'Brand Family Areas (Enc)'!$G$6:$G$998,0)),"No Match")</f>
        <v>No Match</v>
      </c>
      <c r="F168" t="str">
        <f t="shared" si="4"/>
        <v>US</v>
      </c>
      <c r="G168" t="str">
        <f t="shared" si="5"/>
        <v>Corona NA|SUSSEX</v>
      </c>
    </row>
    <row r="169" spans="1:7" hidden="1" x14ac:dyDescent="0.2">
      <c r="A169" t="str" cm="1">
        <f t="array" ref="A169">INDEX('Brand Family Territory (Enc)'!$A$2:$A$296,INT((ROW()-2)/10)+1)</f>
        <v>Corona NA</v>
      </c>
      <c r="B169" t="str" cm="1">
        <f t="array" ref="B169">INDEX('Whitelist (Blackout Reverse)'!$B$1:$K$1,MOD(ROW()-2,10)+1)</f>
        <v>MORRIS 1</v>
      </c>
      <c r="C169" t="str">
        <f>VLOOKUP(A169,'Brand Family Territory (Enc)'!$A$2:$B$296,2,FALSE)</f>
        <v>Core Market</v>
      </c>
      <c r="D169">
        <f>IF(COUNTIFS('Brand Family Territories (Enc)'!$B$2:$B$62,C169,'Brand Family Territories (Enc)'!$C$2:$C$62,B169)&gt;0,1,IF(AND(LEFT(B169,6)="MORRIS",COUNTIFS('Brand Family Territories (Enc)'!$B$2:$B$62,C169,'Brand Family Territories (Enc)'!$C$2:$C$62,"Morri")&gt;0),"Unk",0))</f>
        <v>1</v>
      </c>
      <c r="E169" t="str">
        <f>IFERROR(INDEX('Brand Family Areas (Enc)'!$D$6:$D$998,MATCH(UPPER(A169)&amp;"|"&amp;UPPER(B169),'Brand Family Areas (Enc)'!$G$6:$G$998,0)),"No Match")</f>
        <v>No Match</v>
      </c>
      <c r="F169" t="str">
        <f t="shared" si="4"/>
        <v>US</v>
      </c>
      <c r="G169" t="str">
        <f t="shared" si="5"/>
        <v>Corona NA|MORRIS 1</v>
      </c>
    </row>
    <row r="170" spans="1:7" hidden="1" x14ac:dyDescent="0.2">
      <c r="A170" t="str" cm="1">
        <f t="array" ref="A170">INDEX('Brand Family Territory (Enc)'!$A$2:$A$296,INT((ROW()-2)/10)+1)</f>
        <v>Corona NA</v>
      </c>
      <c r="B170" t="str" cm="1">
        <f t="array" ref="B170">INDEX('Whitelist (Blackout Reverse)'!$B$1:$K$1,MOD(ROW()-2,10)+1)</f>
        <v>MORRIS 2</v>
      </c>
      <c r="C170" t="str">
        <f>VLOOKUP(A170,'Brand Family Territory (Enc)'!$A$2:$B$296,2,FALSE)</f>
        <v>Core Market</v>
      </c>
      <c r="D170">
        <f>IF(COUNTIFS('Brand Family Territories (Enc)'!$B$2:$B$62,C170,'Brand Family Territories (Enc)'!$C$2:$C$62,B170)&gt;0,1,IF(AND(LEFT(B170,6)="MORRIS",COUNTIFS('Brand Family Territories (Enc)'!$B$2:$B$62,C170,'Brand Family Territories (Enc)'!$C$2:$C$62,"Morri")&gt;0),"Unk",0))</f>
        <v>0</v>
      </c>
      <c r="E170" t="str">
        <f>IFERROR(INDEX('Brand Family Areas (Enc)'!$D$6:$D$998,MATCH(UPPER(A170)&amp;"|"&amp;UPPER(B170),'Brand Family Areas (Enc)'!$G$6:$G$998,0)),"No Match")</f>
        <v>Inactive</v>
      </c>
      <c r="F170" t="str">
        <f t="shared" si="4"/>
        <v>THEM</v>
      </c>
      <c r="G170" t="str">
        <f t="shared" si="5"/>
        <v>Corona NA|MORRIS 2</v>
      </c>
    </row>
    <row r="171" spans="1:7" hidden="1" x14ac:dyDescent="0.2">
      <c r="A171" t="str" cm="1">
        <f t="array" ref="A171">INDEX('Brand Family Territory (Enc)'!$A$2:$A$296,INT((ROW()-2)/10)+1)</f>
        <v>Corona NA</v>
      </c>
      <c r="B171" t="str" cm="1">
        <f t="array" ref="B171">INDEX('Whitelist (Blackout Reverse)'!$B$1:$K$1,MOD(ROW()-2,10)+1)</f>
        <v>MORRIS 3</v>
      </c>
      <c r="C171" t="str">
        <f>VLOOKUP(A171,'Brand Family Territory (Enc)'!$A$2:$B$296,2,FALSE)</f>
        <v>Core Market</v>
      </c>
      <c r="D171">
        <f>IF(COUNTIFS('Brand Family Territories (Enc)'!$B$2:$B$62,C171,'Brand Family Territories (Enc)'!$C$2:$C$62,B171)&gt;0,1,IF(AND(LEFT(B171,6)="MORRIS",COUNTIFS('Brand Family Territories (Enc)'!$B$2:$B$62,C171,'Brand Family Territories (Enc)'!$C$2:$C$62,"Morri")&gt;0),"Unk",0))</f>
        <v>1</v>
      </c>
      <c r="E171" t="str">
        <f>IFERROR(INDEX('Brand Family Areas (Enc)'!$D$6:$D$998,MATCH(UPPER(A171)&amp;"|"&amp;UPPER(B171),'Brand Family Areas (Enc)'!$G$6:$G$998,0)),"No Match")</f>
        <v>No Match</v>
      </c>
      <c r="F171" t="str">
        <f t="shared" si="4"/>
        <v>US</v>
      </c>
      <c r="G171" t="str">
        <f t="shared" si="5"/>
        <v>Corona NA|MORRIS 3</v>
      </c>
    </row>
    <row r="172" spans="1:7" hidden="1" x14ac:dyDescent="0.2">
      <c r="A172" t="str" cm="1">
        <f t="array" ref="A172">INDEX('Brand Family Territory (Enc)'!$A$2:$A$296,INT((ROW()-2)/10)+1)</f>
        <v>Corona Premier</v>
      </c>
      <c r="B172" t="str" cm="1">
        <f t="array" ref="B172">INDEX('Whitelist (Blackout Reverse)'!$B$1:$K$1,MOD(ROW()-2,10)+1)</f>
        <v>BERGEN</v>
      </c>
      <c r="C172" t="str">
        <f>VLOOKUP(A172,'Brand Family Territory (Enc)'!$A$2:$B$296,2,FALSE)</f>
        <v>Core Market</v>
      </c>
      <c r="D172">
        <f>IF(COUNTIFS('Brand Family Territories (Enc)'!$B$2:$B$62,C172,'Brand Family Territories (Enc)'!$C$2:$C$62,B172)&gt;0,1,IF(AND(LEFT(B172,6)="MORRIS",COUNTIFS('Brand Family Territories (Enc)'!$B$2:$B$62,C172,'Brand Family Territories (Enc)'!$C$2:$C$62,"Morri")&gt;0),"Unk",0))</f>
        <v>1</v>
      </c>
      <c r="E172" t="str">
        <f>IFERROR(INDEX('Brand Family Areas (Enc)'!$D$6:$D$998,MATCH(UPPER(A172)&amp;"|"&amp;UPPER(B172),'Brand Family Areas (Enc)'!$G$6:$G$998,0)),"No Match")</f>
        <v>No Match</v>
      </c>
      <c r="F172" t="str">
        <f t="shared" si="4"/>
        <v>US</v>
      </c>
      <c r="G172" t="str">
        <f t="shared" si="5"/>
        <v>Corona Premier|BERGEN</v>
      </c>
    </row>
    <row r="173" spans="1:7" hidden="1" x14ac:dyDescent="0.2">
      <c r="A173" t="str" cm="1">
        <f t="array" ref="A173">INDEX('Brand Family Territory (Enc)'!$A$2:$A$296,INT((ROW()-2)/10)+1)</f>
        <v>Corona Premier</v>
      </c>
      <c r="B173" t="str" cm="1">
        <f t="array" ref="B173">INDEX('Whitelist (Blackout Reverse)'!$B$1:$K$1,MOD(ROW()-2,10)+1)</f>
        <v>PASSAIC</v>
      </c>
      <c r="C173" t="str">
        <f>VLOOKUP(A173,'Brand Family Territory (Enc)'!$A$2:$B$296,2,FALSE)</f>
        <v>Core Market</v>
      </c>
      <c r="D173">
        <f>IF(COUNTIFS('Brand Family Territories (Enc)'!$B$2:$B$62,C173,'Brand Family Territories (Enc)'!$C$2:$C$62,B173)&gt;0,1,IF(AND(LEFT(B173,6)="MORRIS",COUNTIFS('Brand Family Territories (Enc)'!$B$2:$B$62,C173,'Brand Family Territories (Enc)'!$C$2:$C$62,"Morri")&gt;0),"Unk",0))</f>
        <v>1</v>
      </c>
      <c r="E173" t="str">
        <f>IFERROR(INDEX('Brand Family Areas (Enc)'!$D$6:$D$998,MATCH(UPPER(A173)&amp;"|"&amp;UPPER(B173),'Brand Family Areas (Enc)'!$G$6:$G$998,0)),"No Match")</f>
        <v>No Match</v>
      </c>
      <c r="F173" t="str">
        <f t="shared" si="4"/>
        <v>US</v>
      </c>
      <c r="G173" t="str">
        <f t="shared" si="5"/>
        <v>Corona Premier|PASSAIC</v>
      </c>
    </row>
    <row r="174" spans="1:7" hidden="1" x14ac:dyDescent="0.2">
      <c r="A174" t="str" cm="1">
        <f t="array" ref="A174">INDEX('Brand Family Territory (Enc)'!$A$2:$A$296,INT((ROW()-2)/10)+1)</f>
        <v>Corona Premier</v>
      </c>
      <c r="B174" t="str" cm="1">
        <f t="array" ref="B174">INDEX('Whitelist (Blackout Reverse)'!$B$1:$K$1,MOD(ROW()-2,10)+1)</f>
        <v>PASSAIC-FF</v>
      </c>
      <c r="C174" t="str">
        <f>VLOOKUP(A174,'Brand Family Territory (Enc)'!$A$2:$B$296,2,FALSE)</f>
        <v>Core Market</v>
      </c>
      <c r="D174">
        <f>IF(COUNTIFS('Brand Family Territories (Enc)'!$B$2:$B$62,C174,'Brand Family Territories (Enc)'!$C$2:$C$62,B174)&gt;0,1,IF(AND(LEFT(B174,6)="MORRIS",COUNTIFS('Brand Family Territories (Enc)'!$B$2:$B$62,C174,'Brand Family Territories (Enc)'!$C$2:$C$62,"Morri")&gt;0),"Unk",0))</f>
        <v>1</v>
      </c>
      <c r="E174" t="str">
        <f>IFERROR(INDEX('Brand Family Areas (Enc)'!$D$6:$D$998,MATCH(UPPER(A174)&amp;"|"&amp;UPPER(B174),'Brand Family Areas (Enc)'!$G$6:$G$998,0)),"No Match")</f>
        <v>No Match</v>
      </c>
      <c r="F174" t="str">
        <f t="shared" si="4"/>
        <v>US</v>
      </c>
      <c r="G174" t="str">
        <f t="shared" si="5"/>
        <v>Corona Premier|PASSAIC-FF</v>
      </c>
    </row>
    <row r="175" spans="1:7" hidden="1" x14ac:dyDescent="0.2">
      <c r="A175" t="str" cm="1">
        <f t="array" ref="A175">INDEX('Brand Family Territory (Enc)'!$A$2:$A$296,INT((ROW()-2)/10)+1)</f>
        <v>Corona Premier</v>
      </c>
      <c r="B175" t="str" cm="1">
        <f t="array" ref="B175">INDEX('Whitelist (Blackout Reverse)'!$B$1:$K$1,MOD(ROW()-2,10)+1)</f>
        <v>ESSEX</v>
      </c>
      <c r="C175" t="str">
        <f>VLOOKUP(A175,'Brand Family Territory (Enc)'!$A$2:$B$296,2,FALSE)</f>
        <v>Core Market</v>
      </c>
      <c r="D175">
        <f>IF(COUNTIFS('Brand Family Territories (Enc)'!$B$2:$B$62,C175,'Brand Family Territories (Enc)'!$C$2:$C$62,B175)&gt;0,1,IF(AND(LEFT(B175,6)="MORRIS",COUNTIFS('Brand Family Territories (Enc)'!$B$2:$B$62,C175,'Brand Family Territories (Enc)'!$C$2:$C$62,"Morri")&gt;0),"Unk",0))</f>
        <v>0</v>
      </c>
      <c r="E175" t="str">
        <f>IFERROR(INDEX('Brand Family Areas (Enc)'!$D$6:$D$998,MATCH(UPPER(A175)&amp;"|"&amp;UPPER(B175),'Brand Family Areas (Enc)'!$G$6:$G$998,0)),"No Match")</f>
        <v>Inactive</v>
      </c>
      <c r="F175" t="str">
        <f t="shared" si="4"/>
        <v>THEM</v>
      </c>
      <c r="G175" t="str">
        <f t="shared" si="5"/>
        <v>Corona Premier|ESSEX</v>
      </c>
    </row>
    <row r="176" spans="1:7" hidden="1" x14ac:dyDescent="0.2">
      <c r="A176" t="str" cm="1">
        <f t="array" ref="A176">INDEX('Brand Family Territory (Enc)'!$A$2:$A$296,INT((ROW()-2)/10)+1)</f>
        <v>Corona Premier</v>
      </c>
      <c r="B176" t="str" cm="1">
        <f t="array" ref="B176">INDEX('Whitelist (Blackout Reverse)'!$B$1:$K$1,MOD(ROW()-2,10)+1)</f>
        <v>HUDSON</v>
      </c>
      <c r="C176" t="str">
        <f>VLOOKUP(A176,'Brand Family Territory (Enc)'!$A$2:$B$296,2,FALSE)</f>
        <v>Core Market</v>
      </c>
      <c r="D176">
        <f>IF(COUNTIFS('Brand Family Territories (Enc)'!$B$2:$B$62,C176,'Brand Family Territories (Enc)'!$C$2:$C$62,B176)&gt;0,1,IF(AND(LEFT(B176,6)="MORRIS",COUNTIFS('Brand Family Territories (Enc)'!$B$2:$B$62,C176,'Brand Family Territories (Enc)'!$C$2:$C$62,"Morri")&gt;0),"Unk",0))</f>
        <v>0</v>
      </c>
      <c r="E176" t="str">
        <f>IFERROR(INDEX('Brand Family Areas (Enc)'!$D$6:$D$998,MATCH(UPPER(A176)&amp;"|"&amp;UPPER(B176),'Brand Family Areas (Enc)'!$G$6:$G$998,0)),"No Match")</f>
        <v>Inactive</v>
      </c>
      <c r="F176" t="str">
        <f t="shared" si="4"/>
        <v>THEM</v>
      </c>
      <c r="G176" t="str">
        <f t="shared" si="5"/>
        <v>Corona Premier|HUDSON</v>
      </c>
    </row>
    <row r="177" spans="1:7" hidden="1" x14ac:dyDescent="0.2">
      <c r="A177" t="str" cm="1">
        <f t="array" ref="A177">INDEX('Brand Family Territory (Enc)'!$A$2:$A$296,INT((ROW()-2)/10)+1)</f>
        <v>Corona Premier</v>
      </c>
      <c r="B177" t="str" cm="1">
        <f t="array" ref="B177">INDEX('Whitelist (Blackout Reverse)'!$B$1:$K$1,MOD(ROW()-2,10)+1)</f>
        <v>UNION</v>
      </c>
      <c r="C177" t="str">
        <f>VLOOKUP(A177,'Brand Family Territory (Enc)'!$A$2:$B$296,2,FALSE)</f>
        <v>Core Market</v>
      </c>
      <c r="D177">
        <f>IF(COUNTIFS('Brand Family Territories (Enc)'!$B$2:$B$62,C177,'Brand Family Territories (Enc)'!$C$2:$C$62,B177)&gt;0,1,IF(AND(LEFT(B177,6)="MORRIS",COUNTIFS('Brand Family Territories (Enc)'!$B$2:$B$62,C177,'Brand Family Territories (Enc)'!$C$2:$C$62,"Morri")&gt;0),"Unk",0))</f>
        <v>0</v>
      </c>
      <c r="E177" t="str">
        <f>IFERROR(INDEX('Brand Family Areas (Enc)'!$D$6:$D$998,MATCH(UPPER(A177)&amp;"|"&amp;UPPER(B177),'Brand Family Areas (Enc)'!$G$6:$G$998,0)),"No Match")</f>
        <v>Inactive</v>
      </c>
      <c r="F177" t="str">
        <f t="shared" si="4"/>
        <v>THEM</v>
      </c>
      <c r="G177" t="str">
        <f t="shared" si="5"/>
        <v>Corona Premier|UNION</v>
      </c>
    </row>
    <row r="178" spans="1:7" hidden="1" x14ac:dyDescent="0.2">
      <c r="A178" t="str" cm="1">
        <f t="array" ref="A178">INDEX('Brand Family Territory (Enc)'!$A$2:$A$296,INT((ROW()-2)/10)+1)</f>
        <v>Corona Premier</v>
      </c>
      <c r="B178" t="str" cm="1">
        <f t="array" ref="B178">INDEX('Whitelist (Blackout Reverse)'!$B$1:$K$1,MOD(ROW()-2,10)+1)</f>
        <v>SUSSEX</v>
      </c>
      <c r="C178" t="str">
        <f>VLOOKUP(A178,'Brand Family Territory (Enc)'!$A$2:$B$296,2,FALSE)</f>
        <v>Core Market</v>
      </c>
      <c r="D178">
        <f>IF(COUNTIFS('Brand Family Territories (Enc)'!$B$2:$B$62,C178,'Brand Family Territories (Enc)'!$C$2:$C$62,B178)&gt;0,1,IF(AND(LEFT(B178,6)="MORRIS",COUNTIFS('Brand Family Territories (Enc)'!$B$2:$B$62,C178,'Brand Family Territories (Enc)'!$C$2:$C$62,"Morri")&gt;0),"Unk",0))</f>
        <v>1</v>
      </c>
      <c r="E178" t="str">
        <f>IFERROR(INDEX('Brand Family Areas (Enc)'!$D$6:$D$998,MATCH(UPPER(A178)&amp;"|"&amp;UPPER(B178),'Brand Family Areas (Enc)'!$G$6:$G$998,0)),"No Match")</f>
        <v>No Match</v>
      </c>
      <c r="F178" t="str">
        <f t="shared" si="4"/>
        <v>US</v>
      </c>
      <c r="G178" t="str">
        <f t="shared" si="5"/>
        <v>Corona Premier|SUSSEX</v>
      </c>
    </row>
    <row r="179" spans="1:7" hidden="1" x14ac:dyDescent="0.2">
      <c r="A179" t="str" cm="1">
        <f t="array" ref="A179">INDEX('Brand Family Territory (Enc)'!$A$2:$A$296,INT((ROW()-2)/10)+1)</f>
        <v>Corona Premier</v>
      </c>
      <c r="B179" t="str" cm="1">
        <f t="array" ref="B179">INDEX('Whitelist (Blackout Reverse)'!$B$1:$K$1,MOD(ROW()-2,10)+1)</f>
        <v>MORRIS 1</v>
      </c>
      <c r="C179" t="str">
        <f>VLOOKUP(A179,'Brand Family Territory (Enc)'!$A$2:$B$296,2,FALSE)</f>
        <v>Core Market</v>
      </c>
      <c r="D179">
        <f>IF(COUNTIFS('Brand Family Territories (Enc)'!$B$2:$B$62,C179,'Brand Family Territories (Enc)'!$C$2:$C$62,B179)&gt;0,1,IF(AND(LEFT(B179,6)="MORRIS",COUNTIFS('Brand Family Territories (Enc)'!$B$2:$B$62,C179,'Brand Family Territories (Enc)'!$C$2:$C$62,"Morri")&gt;0),"Unk",0))</f>
        <v>1</v>
      </c>
      <c r="E179" t="str">
        <f>IFERROR(INDEX('Brand Family Areas (Enc)'!$D$6:$D$998,MATCH(UPPER(A179)&amp;"|"&amp;UPPER(B179),'Brand Family Areas (Enc)'!$G$6:$G$998,0)),"No Match")</f>
        <v>No Match</v>
      </c>
      <c r="F179" t="str">
        <f t="shared" si="4"/>
        <v>US</v>
      </c>
      <c r="G179" t="str">
        <f t="shared" si="5"/>
        <v>Corona Premier|MORRIS 1</v>
      </c>
    </row>
    <row r="180" spans="1:7" hidden="1" x14ac:dyDescent="0.2">
      <c r="A180" t="str" cm="1">
        <f t="array" ref="A180">INDEX('Brand Family Territory (Enc)'!$A$2:$A$296,INT((ROW()-2)/10)+1)</f>
        <v>Corona Premier</v>
      </c>
      <c r="B180" t="str" cm="1">
        <f t="array" ref="B180">INDEX('Whitelist (Blackout Reverse)'!$B$1:$K$1,MOD(ROW()-2,10)+1)</f>
        <v>MORRIS 2</v>
      </c>
      <c r="C180" t="str">
        <f>VLOOKUP(A180,'Brand Family Territory (Enc)'!$A$2:$B$296,2,FALSE)</f>
        <v>Core Market</v>
      </c>
      <c r="D180">
        <f>IF(COUNTIFS('Brand Family Territories (Enc)'!$B$2:$B$62,C180,'Brand Family Territories (Enc)'!$C$2:$C$62,B180)&gt;0,1,IF(AND(LEFT(B180,6)="MORRIS",COUNTIFS('Brand Family Territories (Enc)'!$B$2:$B$62,C180,'Brand Family Territories (Enc)'!$C$2:$C$62,"Morri")&gt;0),"Unk",0))</f>
        <v>0</v>
      </c>
      <c r="E180" t="str">
        <f>IFERROR(INDEX('Brand Family Areas (Enc)'!$D$6:$D$998,MATCH(UPPER(A180)&amp;"|"&amp;UPPER(B180),'Brand Family Areas (Enc)'!$G$6:$G$998,0)),"No Match")</f>
        <v>Inactive</v>
      </c>
      <c r="F180" t="str">
        <f t="shared" si="4"/>
        <v>THEM</v>
      </c>
      <c r="G180" t="str">
        <f t="shared" si="5"/>
        <v>Corona Premier|MORRIS 2</v>
      </c>
    </row>
    <row r="181" spans="1:7" hidden="1" x14ac:dyDescent="0.2">
      <c r="A181" t="str" cm="1">
        <f t="array" ref="A181">INDEX('Brand Family Territory (Enc)'!$A$2:$A$296,INT((ROW()-2)/10)+1)</f>
        <v>Corona Premier</v>
      </c>
      <c r="B181" t="str" cm="1">
        <f t="array" ref="B181">INDEX('Whitelist (Blackout Reverse)'!$B$1:$K$1,MOD(ROW()-2,10)+1)</f>
        <v>MORRIS 3</v>
      </c>
      <c r="C181" t="str">
        <f>VLOOKUP(A181,'Brand Family Territory (Enc)'!$A$2:$B$296,2,FALSE)</f>
        <v>Core Market</v>
      </c>
      <c r="D181">
        <f>IF(COUNTIFS('Brand Family Territories (Enc)'!$B$2:$B$62,C181,'Brand Family Territories (Enc)'!$C$2:$C$62,B181)&gt;0,1,IF(AND(LEFT(B181,6)="MORRIS",COUNTIFS('Brand Family Territories (Enc)'!$B$2:$B$62,C181,'Brand Family Territories (Enc)'!$C$2:$C$62,"Morri")&gt;0),"Unk",0))</f>
        <v>1</v>
      </c>
      <c r="E181" t="str">
        <f>IFERROR(INDEX('Brand Family Areas (Enc)'!$D$6:$D$998,MATCH(UPPER(A181)&amp;"|"&amp;UPPER(B181),'Brand Family Areas (Enc)'!$G$6:$G$998,0)),"No Match")</f>
        <v>No Match</v>
      </c>
      <c r="F181" t="str">
        <f t="shared" si="4"/>
        <v>US</v>
      </c>
      <c r="G181" t="str">
        <f t="shared" si="5"/>
        <v>Corona Premier|MORRIS 3</v>
      </c>
    </row>
    <row r="182" spans="1:7" hidden="1" x14ac:dyDescent="0.2">
      <c r="A182" t="str" cm="1">
        <f t="array" ref="A182">INDEX('Brand Family Territory (Enc)'!$A$2:$A$296,INT((ROW()-2)/10)+1)</f>
        <v>Corona Refresca</v>
      </c>
      <c r="B182" t="str" cm="1">
        <f t="array" ref="B182">INDEX('Whitelist (Blackout Reverse)'!$B$1:$K$1,MOD(ROW()-2,10)+1)</f>
        <v>BERGEN</v>
      </c>
      <c r="C182" t="str">
        <f>VLOOKUP(A182,'Brand Family Territory (Enc)'!$A$2:$B$296,2,FALSE)</f>
        <v>Core Market</v>
      </c>
      <c r="D182">
        <f>IF(COUNTIFS('Brand Family Territories (Enc)'!$B$2:$B$62,C182,'Brand Family Territories (Enc)'!$C$2:$C$62,B182)&gt;0,1,IF(AND(LEFT(B182,6)="MORRIS",COUNTIFS('Brand Family Territories (Enc)'!$B$2:$B$62,C182,'Brand Family Territories (Enc)'!$C$2:$C$62,"Morri")&gt;0),"Unk",0))</f>
        <v>1</v>
      </c>
      <c r="E182" t="str">
        <f>IFERROR(INDEX('Brand Family Areas (Enc)'!$D$6:$D$998,MATCH(UPPER(A182)&amp;"|"&amp;UPPER(B182),'Brand Family Areas (Enc)'!$G$6:$G$998,0)),"No Match")</f>
        <v>No Match</v>
      </c>
      <c r="F182" t="str">
        <f t="shared" si="4"/>
        <v>US</v>
      </c>
      <c r="G182" t="str">
        <f t="shared" si="5"/>
        <v>Corona Refresca|BERGEN</v>
      </c>
    </row>
    <row r="183" spans="1:7" hidden="1" x14ac:dyDescent="0.2">
      <c r="A183" t="str" cm="1">
        <f t="array" ref="A183">INDEX('Brand Family Territory (Enc)'!$A$2:$A$296,INT((ROW()-2)/10)+1)</f>
        <v>Corona Refresca</v>
      </c>
      <c r="B183" t="str" cm="1">
        <f t="array" ref="B183">INDEX('Whitelist (Blackout Reverse)'!$B$1:$K$1,MOD(ROW()-2,10)+1)</f>
        <v>PASSAIC</v>
      </c>
      <c r="C183" t="str">
        <f>VLOOKUP(A183,'Brand Family Territory (Enc)'!$A$2:$B$296,2,FALSE)</f>
        <v>Core Market</v>
      </c>
      <c r="D183">
        <f>IF(COUNTIFS('Brand Family Territories (Enc)'!$B$2:$B$62,C183,'Brand Family Territories (Enc)'!$C$2:$C$62,B183)&gt;0,1,IF(AND(LEFT(B183,6)="MORRIS",COUNTIFS('Brand Family Territories (Enc)'!$B$2:$B$62,C183,'Brand Family Territories (Enc)'!$C$2:$C$62,"Morri")&gt;0),"Unk",0))</f>
        <v>1</v>
      </c>
      <c r="E183" t="str">
        <f>IFERROR(INDEX('Brand Family Areas (Enc)'!$D$6:$D$998,MATCH(UPPER(A183)&amp;"|"&amp;UPPER(B183),'Brand Family Areas (Enc)'!$G$6:$G$998,0)),"No Match")</f>
        <v>No Match</v>
      </c>
      <c r="F183" t="str">
        <f t="shared" si="4"/>
        <v>US</v>
      </c>
      <c r="G183" t="str">
        <f t="shared" si="5"/>
        <v>Corona Refresca|PASSAIC</v>
      </c>
    </row>
    <row r="184" spans="1:7" hidden="1" x14ac:dyDescent="0.2">
      <c r="A184" t="str" cm="1">
        <f t="array" ref="A184">INDEX('Brand Family Territory (Enc)'!$A$2:$A$296,INT((ROW()-2)/10)+1)</f>
        <v>Corona Refresca</v>
      </c>
      <c r="B184" t="str" cm="1">
        <f t="array" ref="B184">INDEX('Whitelist (Blackout Reverse)'!$B$1:$K$1,MOD(ROW()-2,10)+1)</f>
        <v>PASSAIC-FF</v>
      </c>
      <c r="C184" t="str">
        <f>VLOOKUP(A184,'Brand Family Territory (Enc)'!$A$2:$B$296,2,FALSE)</f>
        <v>Core Market</v>
      </c>
      <c r="D184">
        <f>IF(COUNTIFS('Brand Family Territories (Enc)'!$B$2:$B$62,C184,'Brand Family Territories (Enc)'!$C$2:$C$62,B184)&gt;0,1,IF(AND(LEFT(B184,6)="MORRIS",COUNTIFS('Brand Family Territories (Enc)'!$B$2:$B$62,C184,'Brand Family Territories (Enc)'!$C$2:$C$62,"Morri")&gt;0),"Unk",0))</f>
        <v>1</v>
      </c>
      <c r="E184" t="str">
        <f>IFERROR(INDEX('Brand Family Areas (Enc)'!$D$6:$D$998,MATCH(UPPER(A184)&amp;"|"&amp;UPPER(B184),'Brand Family Areas (Enc)'!$G$6:$G$998,0)),"No Match")</f>
        <v>No Match</v>
      </c>
      <c r="F184" t="str">
        <f t="shared" si="4"/>
        <v>US</v>
      </c>
      <c r="G184" t="str">
        <f t="shared" si="5"/>
        <v>Corona Refresca|PASSAIC-FF</v>
      </c>
    </row>
    <row r="185" spans="1:7" hidden="1" x14ac:dyDescent="0.2">
      <c r="A185" t="str" cm="1">
        <f t="array" ref="A185">INDEX('Brand Family Territory (Enc)'!$A$2:$A$296,INT((ROW()-2)/10)+1)</f>
        <v>Corona Refresca</v>
      </c>
      <c r="B185" t="str" cm="1">
        <f t="array" ref="B185">INDEX('Whitelist (Blackout Reverse)'!$B$1:$K$1,MOD(ROW()-2,10)+1)</f>
        <v>ESSEX</v>
      </c>
      <c r="C185" t="str">
        <f>VLOOKUP(A185,'Brand Family Territory (Enc)'!$A$2:$B$296,2,FALSE)</f>
        <v>Core Market</v>
      </c>
      <c r="D185">
        <f>IF(COUNTIFS('Brand Family Territories (Enc)'!$B$2:$B$62,C185,'Brand Family Territories (Enc)'!$C$2:$C$62,B185)&gt;0,1,IF(AND(LEFT(B185,6)="MORRIS",COUNTIFS('Brand Family Territories (Enc)'!$B$2:$B$62,C185,'Brand Family Territories (Enc)'!$C$2:$C$62,"Morri")&gt;0),"Unk",0))</f>
        <v>0</v>
      </c>
      <c r="E185" t="str">
        <f>IFERROR(INDEX('Brand Family Areas (Enc)'!$D$6:$D$998,MATCH(UPPER(A185)&amp;"|"&amp;UPPER(B185),'Brand Family Areas (Enc)'!$G$6:$G$998,0)),"No Match")</f>
        <v>Inactive</v>
      </c>
      <c r="F185" t="str">
        <f t="shared" si="4"/>
        <v>THEM</v>
      </c>
      <c r="G185" t="str">
        <f t="shared" si="5"/>
        <v>Corona Refresca|ESSEX</v>
      </c>
    </row>
    <row r="186" spans="1:7" hidden="1" x14ac:dyDescent="0.2">
      <c r="A186" t="str" cm="1">
        <f t="array" ref="A186">INDEX('Brand Family Territory (Enc)'!$A$2:$A$296,INT((ROW()-2)/10)+1)</f>
        <v>Corona Refresca</v>
      </c>
      <c r="B186" t="str" cm="1">
        <f t="array" ref="B186">INDEX('Whitelist (Blackout Reverse)'!$B$1:$K$1,MOD(ROW()-2,10)+1)</f>
        <v>HUDSON</v>
      </c>
      <c r="C186" t="str">
        <f>VLOOKUP(A186,'Brand Family Territory (Enc)'!$A$2:$B$296,2,FALSE)</f>
        <v>Core Market</v>
      </c>
      <c r="D186">
        <f>IF(COUNTIFS('Brand Family Territories (Enc)'!$B$2:$B$62,C186,'Brand Family Territories (Enc)'!$C$2:$C$62,B186)&gt;0,1,IF(AND(LEFT(B186,6)="MORRIS",COUNTIFS('Brand Family Territories (Enc)'!$B$2:$B$62,C186,'Brand Family Territories (Enc)'!$C$2:$C$62,"Morri")&gt;0),"Unk",0))</f>
        <v>0</v>
      </c>
      <c r="E186" t="str">
        <f>IFERROR(INDEX('Brand Family Areas (Enc)'!$D$6:$D$998,MATCH(UPPER(A186)&amp;"|"&amp;UPPER(B186),'Brand Family Areas (Enc)'!$G$6:$G$998,0)),"No Match")</f>
        <v>Inactive</v>
      </c>
      <c r="F186" t="str">
        <f t="shared" si="4"/>
        <v>THEM</v>
      </c>
      <c r="G186" t="str">
        <f t="shared" si="5"/>
        <v>Corona Refresca|HUDSON</v>
      </c>
    </row>
    <row r="187" spans="1:7" hidden="1" x14ac:dyDescent="0.2">
      <c r="A187" t="str" cm="1">
        <f t="array" ref="A187">INDEX('Brand Family Territory (Enc)'!$A$2:$A$296,INT((ROW()-2)/10)+1)</f>
        <v>Corona Refresca</v>
      </c>
      <c r="B187" t="str" cm="1">
        <f t="array" ref="B187">INDEX('Whitelist (Blackout Reverse)'!$B$1:$K$1,MOD(ROW()-2,10)+1)</f>
        <v>UNION</v>
      </c>
      <c r="C187" t="str">
        <f>VLOOKUP(A187,'Brand Family Territory (Enc)'!$A$2:$B$296,2,FALSE)</f>
        <v>Core Market</v>
      </c>
      <c r="D187">
        <f>IF(COUNTIFS('Brand Family Territories (Enc)'!$B$2:$B$62,C187,'Brand Family Territories (Enc)'!$C$2:$C$62,B187)&gt;0,1,IF(AND(LEFT(B187,6)="MORRIS",COUNTIFS('Brand Family Territories (Enc)'!$B$2:$B$62,C187,'Brand Family Territories (Enc)'!$C$2:$C$62,"Morri")&gt;0),"Unk",0))</f>
        <v>0</v>
      </c>
      <c r="E187" t="str">
        <f>IFERROR(INDEX('Brand Family Areas (Enc)'!$D$6:$D$998,MATCH(UPPER(A187)&amp;"|"&amp;UPPER(B187),'Brand Family Areas (Enc)'!$G$6:$G$998,0)),"No Match")</f>
        <v>Inactive</v>
      </c>
      <c r="F187" t="str">
        <f t="shared" si="4"/>
        <v>THEM</v>
      </c>
      <c r="G187" t="str">
        <f t="shared" si="5"/>
        <v>Corona Refresca|UNION</v>
      </c>
    </row>
    <row r="188" spans="1:7" hidden="1" x14ac:dyDescent="0.2">
      <c r="A188" t="str" cm="1">
        <f t="array" ref="A188">INDEX('Brand Family Territory (Enc)'!$A$2:$A$296,INT((ROW()-2)/10)+1)</f>
        <v>Corona Refresca</v>
      </c>
      <c r="B188" t="str" cm="1">
        <f t="array" ref="B188">INDEX('Whitelist (Blackout Reverse)'!$B$1:$K$1,MOD(ROW()-2,10)+1)</f>
        <v>SUSSEX</v>
      </c>
      <c r="C188" t="str">
        <f>VLOOKUP(A188,'Brand Family Territory (Enc)'!$A$2:$B$296,2,FALSE)</f>
        <v>Core Market</v>
      </c>
      <c r="D188">
        <f>IF(COUNTIFS('Brand Family Territories (Enc)'!$B$2:$B$62,C188,'Brand Family Territories (Enc)'!$C$2:$C$62,B188)&gt;0,1,IF(AND(LEFT(B188,6)="MORRIS",COUNTIFS('Brand Family Territories (Enc)'!$B$2:$B$62,C188,'Brand Family Territories (Enc)'!$C$2:$C$62,"Morri")&gt;0),"Unk",0))</f>
        <v>1</v>
      </c>
      <c r="E188" t="str">
        <f>IFERROR(INDEX('Brand Family Areas (Enc)'!$D$6:$D$998,MATCH(UPPER(A188)&amp;"|"&amp;UPPER(B188),'Brand Family Areas (Enc)'!$G$6:$G$998,0)),"No Match")</f>
        <v>No Match</v>
      </c>
      <c r="F188" t="str">
        <f t="shared" si="4"/>
        <v>US</v>
      </c>
      <c r="G188" t="str">
        <f t="shared" si="5"/>
        <v>Corona Refresca|SUSSEX</v>
      </c>
    </row>
    <row r="189" spans="1:7" hidden="1" x14ac:dyDescent="0.2">
      <c r="A189" t="str" cm="1">
        <f t="array" ref="A189">INDEX('Brand Family Territory (Enc)'!$A$2:$A$296,INT((ROW()-2)/10)+1)</f>
        <v>Corona Refresca</v>
      </c>
      <c r="B189" t="str" cm="1">
        <f t="array" ref="B189">INDEX('Whitelist (Blackout Reverse)'!$B$1:$K$1,MOD(ROW()-2,10)+1)</f>
        <v>MORRIS 1</v>
      </c>
      <c r="C189" t="str">
        <f>VLOOKUP(A189,'Brand Family Territory (Enc)'!$A$2:$B$296,2,FALSE)</f>
        <v>Core Market</v>
      </c>
      <c r="D189">
        <f>IF(COUNTIFS('Brand Family Territories (Enc)'!$B$2:$B$62,C189,'Brand Family Territories (Enc)'!$C$2:$C$62,B189)&gt;0,1,IF(AND(LEFT(B189,6)="MORRIS",COUNTIFS('Brand Family Territories (Enc)'!$B$2:$B$62,C189,'Brand Family Territories (Enc)'!$C$2:$C$62,"Morri")&gt;0),"Unk",0))</f>
        <v>1</v>
      </c>
      <c r="E189" t="str">
        <f>IFERROR(INDEX('Brand Family Areas (Enc)'!$D$6:$D$998,MATCH(UPPER(A189)&amp;"|"&amp;UPPER(B189),'Brand Family Areas (Enc)'!$G$6:$G$998,0)),"No Match")</f>
        <v>No Match</v>
      </c>
      <c r="F189" t="str">
        <f t="shared" si="4"/>
        <v>US</v>
      </c>
      <c r="G189" t="str">
        <f t="shared" si="5"/>
        <v>Corona Refresca|MORRIS 1</v>
      </c>
    </row>
    <row r="190" spans="1:7" hidden="1" x14ac:dyDescent="0.2">
      <c r="A190" t="str" cm="1">
        <f t="array" ref="A190">INDEX('Brand Family Territory (Enc)'!$A$2:$A$296,INT((ROW()-2)/10)+1)</f>
        <v>Corona Refresca</v>
      </c>
      <c r="B190" t="str" cm="1">
        <f t="array" ref="B190">INDEX('Whitelist (Blackout Reverse)'!$B$1:$K$1,MOD(ROW()-2,10)+1)</f>
        <v>MORRIS 2</v>
      </c>
      <c r="C190" t="str">
        <f>VLOOKUP(A190,'Brand Family Territory (Enc)'!$A$2:$B$296,2,FALSE)</f>
        <v>Core Market</v>
      </c>
      <c r="D190">
        <f>IF(COUNTIFS('Brand Family Territories (Enc)'!$B$2:$B$62,C190,'Brand Family Territories (Enc)'!$C$2:$C$62,B190)&gt;0,1,IF(AND(LEFT(B190,6)="MORRIS",COUNTIFS('Brand Family Territories (Enc)'!$B$2:$B$62,C190,'Brand Family Territories (Enc)'!$C$2:$C$62,"Morri")&gt;0),"Unk",0))</f>
        <v>0</v>
      </c>
      <c r="E190" t="str">
        <f>IFERROR(INDEX('Brand Family Areas (Enc)'!$D$6:$D$998,MATCH(UPPER(A190)&amp;"|"&amp;UPPER(B190),'Brand Family Areas (Enc)'!$G$6:$G$998,0)),"No Match")</f>
        <v>Inactive</v>
      </c>
      <c r="F190" t="str">
        <f t="shared" si="4"/>
        <v>THEM</v>
      </c>
      <c r="G190" t="str">
        <f t="shared" si="5"/>
        <v>Corona Refresca|MORRIS 2</v>
      </c>
    </row>
    <row r="191" spans="1:7" hidden="1" x14ac:dyDescent="0.2">
      <c r="A191" t="str" cm="1">
        <f t="array" ref="A191">INDEX('Brand Family Territory (Enc)'!$A$2:$A$296,INT((ROW()-2)/10)+1)</f>
        <v>Corona Refresca</v>
      </c>
      <c r="B191" t="str" cm="1">
        <f t="array" ref="B191">INDEX('Whitelist (Blackout Reverse)'!$B$1:$K$1,MOD(ROW()-2,10)+1)</f>
        <v>MORRIS 3</v>
      </c>
      <c r="C191" t="str">
        <f>VLOOKUP(A191,'Brand Family Territory (Enc)'!$A$2:$B$296,2,FALSE)</f>
        <v>Core Market</v>
      </c>
      <c r="D191">
        <f>IF(COUNTIFS('Brand Family Territories (Enc)'!$B$2:$B$62,C191,'Brand Family Territories (Enc)'!$C$2:$C$62,B191)&gt;0,1,IF(AND(LEFT(B191,6)="MORRIS",COUNTIFS('Brand Family Territories (Enc)'!$B$2:$B$62,C191,'Brand Family Territories (Enc)'!$C$2:$C$62,"Morri")&gt;0),"Unk",0))</f>
        <v>1</v>
      </c>
      <c r="E191" t="str">
        <f>IFERROR(INDEX('Brand Family Areas (Enc)'!$D$6:$D$998,MATCH(UPPER(A191)&amp;"|"&amp;UPPER(B191),'Brand Family Areas (Enc)'!$G$6:$G$998,0)),"No Match")</f>
        <v>No Match</v>
      </c>
      <c r="F191" t="str">
        <f t="shared" si="4"/>
        <v>US</v>
      </c>
      <c r="G191" t="str">
        <f t="shared" si="5"/>
        <v>Corona Refresca|MORRIS 3</v>
      </c>
    </row>
    <row r="192" spans="1:7" hidden="1" x14ac:dyDescent="0.2">
      <c r="A192" t="str" cm="1">
        <f t="array" ref="A192">INDEX('Brand Family Territory (Enc)'!$A$2:$A$296,INT((ROW()-2)/10)+1)</f>
        <v>Corona Sunbrew</v>
      </c>
      <c r="B192" t="str" cm="1">
        <f t="array" ref="B192">INDEX('Whitelist (Blackout Reverse)'!$B$1:$K$1,MOD(ROW()-2,10)+1)</f>
        <v>BERGEN</v>
      </c>
      <c r="C192" t="str">
        <f>VLOOKUP(A192,'Brand Family Territory (Enc)'!$A$2:$B$296,2,FALSE)</f>
        <v>Core Market</v>
      </c>
      <c r="D192">
        <f>IF(COUNTIFS('Brand Family Territories (Enc)'!$B$2:$B$62,C192,'Brand Family Territories (Enc)'!$C$2:$C$62,B192)&gt;0,1,IF(AND(LEFT(B192,6)="MORRIS",COUNTIFS('Brand Family Territories (Enc)'!$B$2:$B$62,C192,'Brand Family Territories (Enc)'!$C$2:$C$62,"Morri")&gt;0),"Unk",0))</f>
        <v>1</v>
      </c>
      <c r="E192" t="str">
        <f>IFERROR(INDEX('Brand Family Areas (Enc)'!$D$6:$D$998,MATCH(UPPER(A192)&amp;"|"&amp;UPPER(B192),'Brand Family Areas (Enc)'!$G$6:$G$998,0)),"No Match")</f>
        <v>No Match</v>
      </c>
      <c r="F192" t="str">
        <f t="shared" si="4"/>
        <v>US</v>
      </c>
      <c r="G192" t="str">
        <f t="shared" si="5"/>
        <v>Corona Sunbrew|BERGEN</v>
      </c>
    </row>
    <row r="193" spans="1:7" hidden="1" x14ac:dyDescent="0.2">
      <c r="A193" t="str" cm="1">
        <f t="array" ref="A193">INDEX('Brand Family Territory (Enc)'!$A$2:$A$296,INT((ROW()-2)/10)+1)</f>
        <v>Corona Sunbrew</v>
      </c>
      <c r="B193" t="str" cm="1">
        <f t="array" ref="B193">INDEX('Whitelist (Blackout Reverse)'!$B$1:$K$1,MOD(ROW()-2,10)+1)</f>
        <v>PASSAIC</v>
      </c>
      <c r="C193" t="str">
        <f>VLOOKUP(A193,'Brand Family Territory (Enc)'!$A$2:$B$296,2,FALSE)</f>
        <v>Core Market</v>
      </c>
      <c r="D193">
        <f>IF(COUNTIFS('Brand Family Territories (Enc)'!$B$2:$B$62,C193,'Brand Family Territories (Enc)'!$C$2:$C$62,B193)&gt;0,1,IF(AND(LEFT(B193,6)="MORRIS",COUNTIFS('Brand Family Territories (Enc)'!$B$2:$B$62,C193,'Brand Family Territories (Enc)'!$C$2:$C$62,"Morri")&gt;0),"Unk",0))</f>
        <v>1</v>
      </c>
      <c r="E193" t="str">
        <f>IFERROR(INDEX('Brand Family Areas (Enc)'!$D$6:$D$998,MATCH(UPPER(A193)&amp;"|"&amp;UPPER(B193),'Brand Family Areas (Enc)'!$G$6:$G$998,0)),"No Match")</f>
        <v>No Match</v>
      </c>
      <c r="F193" t="str">
        <f t="shared" si="4"/>
        <v>US</v>
      </c>
      <c r="G193" t="str">
        <f t="shared" si="5"/>
        <v>Corona Sunbrew|PASSAIC</v>
      </c>
    </row>
    <row r="194" spans="1:7" hidden="1" x14ac:dyDescent="0.2">
      <c r="A194" t="str" cm="1">
        <f t="array" ref="A194">INDEX('Brand Family Territory (Enc)'!$A$2:$A$296,INT((ROW()-2)/10)+1)</f>
        <v>Corona Sunbrew</v>
      </c>
      <c r="B194" t="str" cm="1">
        <f t="array" ref="B194">INDEX('Whitelist (Blackout Reverse)'!$B$1:$K$1,MOD(ROW()-2,10)+1)</f>
        <v>PASSAIC-FF</v>
      </c>
      <c r="C194" t="str">
        <f>VLOOKUP(A194,'Brand Family Territory (Enc)'!$A$2:$B$296,2,FALSE)</f>
        <v>Core Market</v>
      </c>
      <c r="D194">
        <f>IF(COUNTIFS('Brand Family Territories (Enc)'!$B$2:$B$62,C194,'Brand Family Territories (Enc)'!$C$2:$C$62,B194)&gt;0,1,IF(AND(LEFT(B194,6)="MORRIS",COUNTIFS('Brand Family Territories (Enc)'!$B$2:$B$62,C194,'Brand Family Territories (Enc)'!$C$2:$C$62,"Morri")&gt;0),"Unk",0))</f>
        <v>1</v>
      </c>
      <c r="E194" t="str">
        <f>IFERROR(INDEX('Brand Family Areas (Enc)'!$D$6:$D$998,MATCH(UPPER(A194)&amp;"|"&amp;UPPER(B194),'Brand Family Areas (Enc)'!$G$6:$G$998,0)),"No Match")</f>
        <v>No Match</v>
      </c>
      <c r="F194" t="str">
        <f t="shared" si="4"/>
        <v>US</v>
      </c>
      <c r="G194" t="str">
        <f t="shared" si="5"/>
        <v>Corona Sunbrew|PASSAIC-FF</v>
      </c>
    </row>
    <row r="195" spans="1:7" hidden="1" x14ac:dyDescent="0.2">
      <c r="A195" t="str" cm="1">
        <f t="array" ref="A195">INDEX('Brand Family Territory (Enc)'!$A$2:$A$296,INT((ROW()-2)/10)+1)</f>
        <v>Corona Sunbrew</v>
      </c>
      <c r="B195" t="str" cm="1">
        <f t="array" ref="B195">INDEX('Whitelist (Blackout Reverse)'!$B$1:$K$1,MOD(ROW()-2,10)+1)</f>
        <v>ESSEX</v>
      </c>
      <c r="C195" t="str">
        <f>VLOOKUP(A195,'Brand Family Territory (Enc)'!$A$2:$B$296,2,FALSE)</f>
        <v>Core Market</v>
      </c>
      <c r="D195">
        <f>IF(COUNTIFS('Brand Family Territories (Enc)'!$B$2:$B$62,C195,'Brand Family Territories (Enc)'!$C$2:$C$62,B195)&gt;0,1,IF(AND(LEFT(B195,6)="MORRIS",COUNTIFS('Brand Family Territories (Enc)'!$B$2:$B$62,C195,'Brand Family Territories (Enc)'!$C$2:$C$62,"Morri")&gt;0),"Unk",0))</f>
        <v>0</v>
      </c>
      <c r="E195" t="str">
        <f>IFERROR(INDEX('Brand Family Areas (Enc)'!$D$6:$D$998,MATCH(UPPER(A195)&amp;"|"&amp;UPPER(B195),'Brand Family Areas (Enc)'!$G$6:$G$998,0)),"No Match")</f>
        <v>Inactive</v>
      </c>
      <c r="F195" t="str">
        <f t="shared" ref="F195:F258" si="6">IF(D195="Unk","Ambiguous (Source Truncated)",IF(E195="Inactive","THEM",IF(D195=1,"US",IF(D195="N/A","No Territory Data","THEM"))))</f>
        <v>THEM</v>
      </c>
      <c r="G195" t="str">
        <f t="shared" ref="G195:G258" si="7">A195&amp;"|"&amp;B195</f>
        <v>Corona Sunbrew|ESSEX</v>
      </c>
    </row>
    <row r="196" spans="1:7" hidden="1" x14ac:dyDescent="0.2">
      <c r="A196" t="str" cm="1">
        <f t="array" ref="A196">INDEX('Brand Family Territory (Enc)'!$A$2:$A$296,INT((ROW()-2)/10)+1)</f>
        <v>Corona Sunbrew</v>
      </c>
      <c r="B196" t="str" cm="1">
        <f t="array" ref="B196">INDEX('Whitelist (Blackout Reverse)'!$B$1:$K$1,MOD(ROW()-2,10)+1)</f>
        <v>HUDSON</v>
      </c>
      <c r="C196" t="str">
        <f>VLOOKUP(A196,'Brand Family Territory (Enc)'!$A$2:$B$296,2,FALSE)</f>
        <v>Core Market</v>
      </c>
      <c r="D196">
        <f>IF(COUNTIFS('Brand Family Territories (Enc)'!$B$2:$B$62,C196,'Brand Family Territories (Enc)'!$C$2:$C$62,B196)&gt;0,1,IF(AND(LEFT(B196,6)="MORRIS",COUNTIFS('Brand Family Territories (Enc)'!$B$2:$B$62,C196,'Brand Family Territories (Enc)'!$C$2:$C$62,"Morri")&gt;0),"Unk",0))</f>
        <v>0</v>
      </c>
      <c r="E196" t="str">
        <f>IFERROR(INDEX('Brand Family Areas (Enc)'!$D$6:$D$998,MATCH(UPPER(A196)&amp;"|"&amp;UPPER(B196),'Brand Family Areas (Enc)'!$G$6:$G$998,0)),"No Match")</f>
        <v>Inactive</v>
      </c>
      <c r="F196" t="str">
        <f t="shared" si="6"/>
        <v>THEM</v>
      </c>
      <c r="G196" t="str">
        <f t="shared" si="7"/>
        <v>Corona Sunbrew|HUDSON</v>
      </c>
    </row>
    <row r="197" spans="1:7" hidden="1" x14ac:dyDescent="0.2">
      <c r="A197" t="str" cm="1">
        <f t="array" ref="A197">INDEX('Brand Family Territory (Enc)'!$A$2:$A$296,INT((ROW()-2)/10)+1)</f>
        <v>Corona Sunbrew</v>
      </c>
      <c r="B197" t="str" cm="1">
        <f t="array" ref="B197">INDEX('Whitelist (Blackout Reverse)'!$B$1:$K$1,MOD(ROW()-2,10)+1)</f>
        <v>UNION</v>
      </c>
      <c r="C197" t="str">
        <f>VLOOKUP(A197,'Brand Family Territory (Enc)'!$A$2:$B$296,2,FALSE)</f>
        <v>Core Market</v>
      </c>
      <c r="D197">
        <f>IF(COUNTIFS('Brand Family Territories (Enc)'!$B$2:$B$62,C197,'Brand Family Territories (Enc)'!$C$2:$C$62,B197)&gt;0,1,IF(AND(LEFT(B197,6)="MORRIS",COUNTIFS('Brand Family Territories (Enc)'!$B$2:$B$62,C197,'Brand Family Territories (Enc)'!$C$2:$C$62,"Morri")&gt;0),"Unk",0))</f>
        <v>0</v>
      </c>
      <c r="E197" t="str">
        <f>IFERROR(INDEX('Brand Family Areas (Enc)'!$D$6:$D$998,MATCH(UPPER(A197)&amp;"|"&amp;UPPER(B197),'Brand Family Areas (Enc)'!$G$6:$G$998,0)),"No Match")</f>
        <v>Inactive</v>
      </c>
      <c r="F197" t="str">
        <f t="shared" si="6"/>
        <v>THEM</v>
      </c>
      <c r="G197" t="str">
        <f t="shared" si="7"/>
        <v>Corona Sunbrew|UNION</v>
      </c>
    </row>
    <row r="198" spans="1:7" hidden="1" x14ac:dyDescent="0.2">
      <c r="A198" t="str" cm="1">
        <f t="array" ref="A198">INDEX('Brand Family Territory (Enc)'!$A$2:$A$296,INT((ROW()-2)/10)+1)</f>
        <v>Corona Sunbrew</v>
      </c>
      <c r="B198" t="str" cm="1">
        <f t="array" ref="B198">INDEX('Whitelist (Blackout Reverse)'!$B$1:$K$1,MOD(ROW()-2,10)+1)</f>
        <v>SUSSEX</v>
      </c>
      <c r="C198" t="str">
        <f>VLOOKUP(A198,'Brand Family Territory (Enc)'!$A$2:$B$296,2,FALSE)</f>
        <v>Core Market</v>
      </c>
      <c r="D198">
        <f>IF(COUNTIFS('Brand Family Territories (Enc)'!$B$2:$B$62,C198,'Brand Family Territories (Enc)'!$C$2:$C$62,B198)&gt;0,1,IF(AND(LEFT(B198,6)="MORRIS",COUNTIFS('Brand Family Territories (Enc)'!$B$2:$B$62,C198,'Brand Family Territories (Enc)'!$C$2:$C$62,"Morri")&gt;0),"Unk",0))</f>
        <v>1</v>
      </c>
      <c r="E198" t="str">
        <f>IFERROR(INDEX('Brand Family Areas (Enc)'!$D$6:$D$998,MATCH(UPPER(A198)&amp;"|"&amp;UPPER(B198),'Brand Family Areas (Enc)'!$G$6:$G$998,0)),"No Match")</f>
        <v>No Match</v>
      </c>
      <c r="F198" t="str">
        <f t="shared" si="6"/>
        <v>US</v>
      </c>
      <c r="G198" t="str">
        <f t="shared" si="7"/>
        <v>Corona Sunbrew|SUSSEX</v>
      </c>
    </row>
    <row r="199" spans="1:7" hidden="1" x14ac:dyDescent="0.2">
      <c r="A199" t="str" cm="1">
        <f t="array" ref="A199">INDEX('Brand Family Territory (Enc)'!$A$2:$A$296,INT((ROW()-2)/10)+1)</f>
        <v>Corona Sunbrew</v>
      </c>
      <c r="B199" t="str" cm="1">
        <f t="array" ref="B199">INDEX('Whitelist (Blackout Reverse)'!$B$1:$K$1,MOD(ROW()-2,10)+1)</f>
        <v>MORRIS 1</v>
      </c>
      <c r="C199" t="str">
        <f>VLOOKUP(A199,'Brand Family Territory (Enc)'!$A$2:$B$296,2,FALSE)</f>
        <v>Core Market</v>
      </c>
      <c r="D199">
        <f>IF(COUNTIFS('Brand Family Territories (Enc)'!$B$2:$B$62,C199,'Brand Family Territories (Enc)'!$C$2:$C$62,B199)&gt;0,1,IF(AND(LEFT(B199,6)="MORRIS",COUNTIFS('Brand Family Territories (Enc)'!$B$2:$B$62,C199,'Brand Family Territories (Enc)'!$C$2:$C$62,"Morri")&gt;0),"Unk",0))</f>
        <v>1</v>
      </c>
      <c r="E199" t="str">
        <f>IFERROR(INDEX('Brand Family Areas (Enc)'!$D$6:$D$998,MATCH(UPPER(A199)&amp;"|"&amp;UPPER(B199),'Brand Family Areas (Enc)'!$G$6:$G$998,0)),"No Match")</f>
        <v>No Match</v>
      </c>
      <c r="F199" t="str">
        <f t="shared" si="6"/>
        <v>US</v>
      </c>
      <c r="G199" t="str">
        <f t="shared" si="7"/>
        <v>Corona Sunbrew|MORRIS 1</v>
      </c>
    </row>
    <row r="200" spans="1:7" hidden="1" x14ac:dyDescent="0.2">
      <c r="A200" t="str" cm="1">
        <f t="array" ref="A200">INDEX('Brand Family Territory (Enc)'!$A$2:$A$296,INT((ROW()-2)/10)+1)</f>
        <v>Corona Sunbrew</v>
      </c>
      <c r="B200" t="str" cm="1">
        <f t="array" ref="B200">INDEX('Whitelist (Blackout Reverse)'!$B$1:$K$1,MOD(ROW()-2,10)+1)</f>
        <v>MORRIS 2</v>
      </c>
      <c r="C200" t="str">
        <f>VLOOKUP(A200,'Brand Family Territory (Enc)'!$A$2:$B$296,2,FALSE)</f>
        <v>Core Market</v>
      </c>
      <c r="D200">
        <f>IF(COUNTIFS('Brand Family Territories (Enc)'!$B$2:$B$62,C200,'Brand Family Territories (Enc)'!$C$2:$C$62,B200)&gt;0,1,IF(AND(LEFT(B200,6)="MORRIS",COUNTIFS('Brand Family Territories (Enc)'!$B$2:$B$62,C200,'Brand Family Territories (Enc)'!$C$2:$C$62,"Morri")&gt;0),"Unk",0))</f>
        <v>0</v>
      </c>
      <c r="E200" t="str">
        <f>IFERROR(INDEX('Brand Family Areas (Enc)'!$D$6:$D$998,MATCH(UPPER(A200)&amp;"|"&amp;UPPER(B200),'Brand Family Areas (Enc)'!$G$6:$G$998,0)),"No Match")</f>
        <v>Inactive</v>
      </c>
      <c r="F200" t="str">
        <f t="shared" si="6"/>
        <v>THEM</v>
      </c>
      <c r="G200" t="str">
        <f t="shared" si="7"/>
        <v>Corona Sunbrew|MORRIS 2</v>
      </c>
    </row>
    <row r="201" spans="1:7" hidden="1" x14ac:dyDescent="0.2">
      <c r="A201" t="str" cm="1">
        <f t="array" ref="A201">INDEX('Brand Family Territory (Enc)'!$A$2:$A$296,INT((ROW()-2)/10)+1)</f>
        <v>Corona Sunbrew</v>
      </c>
      <c r="B201" t="str" cm="1">
        <f t="array" ref="B201">INDEX('Whitelist (Blackout Reverse)'!$B$1:$K$1,MOD(ROW()-2,10)+1)</f>
        <v>MORRIS 3</v>
      </c>
      <c r="C201" t="str">
        <f>VLOOKUP(A201,'Brand Family Territory (Enc)'!$A$2:$B$296,2,FALSE)</f>
        <v>Core Market</v>
      </c>
      <c r="D201">
        <f>IF(COUNTIFS('Brand Family Territories (Enc)'!$B$2:$B$62,C201,'Brand Family Territories (Enc)'!$C$2:$C$62,B201)&gt;0,1,IF(AND(LEFT(B201,6)="MORRIS",COUNTIFS('Brand Family Territories (Enc)'!$B$2:$B$62,C201,'Brand Family Territories (Enc)'!$C$2:$C$62,"Morri")&gt;0),"Unk",0))</f>
        <v>1</v>
      </c>
      <c r="E201" t="str">
        <f>IFERROR(INDEX('Brand Family Areas (Enc)'!$D$6:$D$998,MATCH(UPPER(A201)&amp;"|"&amp;UPPER(B201),'Brand Family Areas (Enc)'!$G$6:$G$998,0)),"No Match")</f>
        <v>No Match</v>
      </c>
      <c r="F201" t="str">
        <f t="shared" si="6"/>
        <v>US</v>
      </c>
      <c r="G201" t="str">
        <f t="shared" si="7"/>
        <v>Corona Sunbrew|MORRIS 3</v>
      </c>
    </row>
    <row r="202" spans="1:7" hidden="1" x14ac:dyDescent="0.2">
      <c r="A202" t="str" cm="1">
        <f t="array" ref="A202">INDEX('Brand Family Territory (Enc)'!$A$2:$A$296,INT((ROW()-2)/10)+1)</f>
        <v>Craftwell</v>
      </c>
      <c r="B202" t="str" cm="1">
        <f t="array" ref="B202">INDEX('Whitelist (Blackout Reverse)'!$B$1:$K$1,MOD(ROW()-2,10)+1)</f>
        <v>BERGEN</v>
      </c>
      <c r="C202" t="str">
        <f>VLOOKUP(A202,'Brand Family Territory (Enc)'!$A$2:$B$296,2,FALSE)</f>
        <v>Core Market</v>
      </c>
      <c r="D202">
        <f>IF(COUNTIFS('Brand Family Territories (Enc)'!$B$2:$B$62,C202,'Brand Family Territories (Enc)'!$C$2:$C$62,B202)&gt;0,1,IF(AND(LEFT(B202,6)="MORRIS",COUNTIFS('Brand Family Territories (Enc)'!$B$2:$B$62,C202,'Brand Family Territories (Enc)'!$C$2:$C$62,"Morri")&gt;0),"Unk",0))</f>
        <v>1</v>
      </c>
      <c r="E202" t="str">
        <f>IFERROR(INDEX('Brand Family Areas (Enc)'!$D$6:$D$998,MATCH(UPPER(A202)&amp;"|"&amp;UPPER(B202),'Brand Family Areas (Enc)'!$G$6:$G$998,0)),"No Match")</f>
        <v>No Match</v>
      </c>
      <c r="F202" t="str">
        <f t="shared" si="6"/>
        <v>US</v>
      </c>
      <c r="G202" t="str">
        <f t="shared" si="7"/>
        <v>Craftwell|BERGEN</v>
      </c>
    </row>
    <row r="203" spans="1:7" hidden="1" x14ac:dyDescent="0.2">
      <c r="A203" t="str" cm="1">
        <f t="array" ref="A203">INDEX('Brand Family Territory (Enc)'!$A$2:$A$296,INT((ROW()-2)/10)+1)</f>
        <v>Craftwell</v>
      </c>
      <c r="B203" t="str" cm="1">
        <f t="array" ref="B203">INDEX('Whitelist (Blackout Reverse)'!$B$1:$K$1,MOD(ROW()-2,10)+1)</f>
        <v>PASSAIC</v>
      </c>
      <c r="C203" t="str">
        <f>VLOOKUP(A203,'Brand Family Territory (Enc)'!$A$2:$B$296,2,FALSE)</f>
        <v>Core Market</v>
      </c>
      <c r="D203">
        <f>IF(COUNTIFS('Brand Family Territories (Enc)'!$B$2:$B$62,C203,'Brand Family Territories (Enc)'!$C$2:$C$62,B203)&gt;0,1,IF(AND(LEFT(B203,6)="MORRIS",COUNTIFS('Brand Family Territories (Enc)'!$B$2:$B$62,C203,'Brand Family Territories (Enc)'!$C$2:$C$62,"Morri")&gt;0),"Unk",0))</f>
        <v>1</v>
      </c>
      <c r="E203" t="str">
        <f>IFERROR(INDEX('Brand Family Areas (Enc)'!$D$6:$D$998,MATCH(UPPER(A203)&amp;"|"&amp;UPPER(B203),'Brand Family Areas (Enc)'!$G$6:$G$998,0)),"No Match")</f>
        <v>No Match</v>
      </c>
      <c r="F203" t="str">
        <f t="shared" si="6"/>
        <v>US</v>
      </c>
      <c r="G203" t="str">
        <f t="shared" si="7"/>
        <v>Craftwell|PASSAIC</v>
      </c>
    </row>
    <row r="204" spans="1:7" hidden="1" x14ac:dyDescent="0.2">
      <c r="A204" t="str" cm="1">
        <f t="array" ref="A204">INDEX('Brand Family Territory (Enc)'!$A$2:$A$296,INT((ROW()-2)/10)+1)</f>
        <v>Craftwell</v>
      </c>
      <c r="B204" t="str" cm="1">
        <f t="array" ref="B204">INDEX('Whitelist (Blackout Reverse)'!$B$1:$K$1,MOD(ROW()-2,10)+1)</f>
        <v>PASSAIC-FF</v>
      </c>
      <c r="C204" t="str">
        <f>VLOOKUP(A204,'Brand Family Territory (Enc)'!$A$2:$B$296,2,FALSE)</f>
        <v>Core Market</v>
      </c>
      <c r="D204">
        <f>IF(COUNTIFS('Brand Family Territories (Enc)'!$B$2:$B$62,C204,'Brand Family Territories (Enc)'!$C$2:$C$62,B204)&gt;0,1,IF(AND(LEFT(B204,6)="MORRIS",COUNTIFS('Brand Family Territories (Enc)'!$B$2:$B$62,C204,'Brand Family Territories (Enc)'!$C$2:$C$62,"Morri")&gt;0),"Unk",0))</f>
        <v>1</v>
      </c>
      <c r="E204" t="str">
        <f>IFERROR(INDEX('Brand Family Areas (Enc)'!$D$6:$D$998,MATCH(UPPER(A204)&amp;"|"&amp;UPPER(B204),'Brand Family Areas (Enc)'!$G$6:$G$998,0)),"No Match")</f>
        <v>No Match</v>
      </c>
      <c r="F204" t="str">
        <f t="shared" si="6"/>
        <v>US</v>
      </c>
      <c r="G204" t="str">
        <f t="shared" si="7"/>
        <v>Craftwell|PASSAIC-FF</v>
      </c>
    </row>
    <row r="205" spans="1:7" hidden="1" x14ac:dyDescent="0.2">
      <c r="A205" t="str" cm="1">
        <f t="array" ref="A205">INDEX('Brand Family Territory (Enc)'!$A$2:$A$296,INT((ROW()-2)/10)+1)</f>
        <v>Craftwell</v>
      </c>
      <c r="B205" t="str" cm="1">
        <f t="array" ref="B205">INDEX('Whitelist (Blackout Reverse)'!$B$1:$K$1,MOD(ROW()-2,10)+1)</f>
        <v>ESSEX</v>
      </c>
      <c r="C205" t="str">
        <f>VLOOKUP(A205,'Brand Family Territory (Enc)'!$A$2:$B$296,2,FALSE)</f>
        <v>Core Market</v>
      </c>
      <c r="D205">
        <f>IF(COUNTIFS('Brand Family Territories (Enc)'!$B$2:$B$62,C205,'Brand Family Territories (Enc)'!$C$2:$C$62,B205)&gt;0,1,IF(AND(LEFT(B205,6)="MORRIS",COUNTIFS('Brand Family Territories (Enc)'!$B$2:$B$62,C205,'Brand Family Territories (Enc)'!$C$2:$C$62,"Morri")&gt;0),"Unk",0))</f>
        <v>0</v>
      </c>
      <c r="E205" t="str">
        <f>IFERROR(INDEX('Brand Family Areas (Enc)'!$D$6:$D$998,MATCH(UPPER(A205)&amp;"|"&amp;UPPER(B205),'Brand Family Areas (Enc)'!$G$6:$G$998,0)),"No Match")</f>
        <v>No Match</v>
      </c>
      <c r="F205" t="str">
        <f t="shared" si="6"/>
        <v>THEM</v>
      </c>
      <c r="G205" t="str">
        <f t="shared" si="7"/>
        <v>Craftwell|ESSEX</v>
      </c>
    </row>
    <row r="206" spans="1:7" hidden="1" x14ac:dyDescent="0.2">
      <c r="A206" t="str" cm="1">
        <f t="array" ref="A206">INDEX('Brand Family Territory (Enc)'!$A$2:$A$296,INT((ROW()-2)/10)+1)</f>
        <v>Craftwell</v>
      </c>
      <c r="B206" t="str" cm="1">
        <f t="array" ref="B206">INDEX('Whitelist (Blackout Reverse)'!$B$1:$K$1,MOD(ROW()-2,10)+1)</f>
        <v>HUDSON</v>
      </c>
      <c r="C206" t="str">
        <f>VLOOKUP(A206,'Brand Family Territory (Enc)'!$A$2:$B$296,2,FALSE)</f>
        <v>Core Market</v>
      </c>
      <c r="D206">
        <f>IF(COUNTIFS('Brand Family Territories (Enc)'!$B$2:$B$62,C206,'Brand Family Territories (Enc)'!$C$2:$C$62,B206)&gt;0,1,IF(AND(LEFT(B206,6)="MORRIS",COUNTIFS('Brand Family Territories (Enc)'!$B$2:$B$62,C206,'Brand Family Territories (Enc)'!$C$2:$C$62,"Morri")&gt;0),"Unk",0))</f>
        <v>0</v>
      </c>
      <c r="E206" t="str">
        <f>IFERROR(INDEX('Brand Family Areas (Enc)'!$D$6:$D$998,MATCH(UPPER(A206)&amp;"|"&amp;UPPER(B206),'Brand Family Areas (Enc)'!$G$6:$G$998,0)),"No Match")</f>
        <v>No Match</v>
      </c>
      <c r="F206" t="str">
        <f t="shared" si="6"/>
        <v>THEM</v>
      </c>
      <c r="G206" t="str">
        <f t="shared" si="7"/>
        <v>Craftwell|HUDSON</v>
      </c>
    </row>
    <row r="207" spans="1:7" hidden="1" x14ac:dyDescent="0.2">
      <c r="A207" t="str" cm="1">
        <f t="array" ref="A207">INDEX('Brand Family Territory (Enc)'!$A$2:$A$296,INT((ROW()-2)/10)+1)</f>
        <v>Craftwell</v>
      </c>
      <c r="B207" t="str" cm="1">
        <f t="array" ref="B207">INDEX('Whitelist (Blackout Reverse)'!$B$1:$K$1,MOD(ROW()-2,10)+1)</f>
        <v>UNION</v>
      </c>
      <c r="C207" t="str">
        <f>VLOOKUP(A207,'Brand Family Territory (Enc)'!$A$2:$B$296,2,FALSE)</f>
        <v>Core Market</v>
      </c>
      <c r="D207">
        <f>IF(COUNTIFS('Brand Family Territories (Enc)'!$B$2:$B$62,C207,'Brand Family Territories (Enc)'!$C$2:$C$62,B207)&gt;0,1,IF(AND(LEFT(B207,6)="MORRIS",COUNTIFS('Brand Family Territories (Enc)'!$B$2:$B$62,C207,'Brand Family Territories (Enc)'!$C$2:$C$62,"Morri")&gt;0),"Unk",0))</f>
        <v>0</v>
      </c>
      <c r="E207" t="str">
        <f>IFERROR(INDEX('Brand Family Areas (Enc)'!$D$6:$D$998,MATCH(UPPER(A207)&amp;"|"&amp;UPPER(B207),'Brand Family Areas (Enc)'!$G$6:$G$998,0)),"No Match")</f>
        <v>No Match</v>
      </c>
      <c r="F207" t="str">
        <f t="shared" si="6"/>
        <v>THEM</v>
      </c>
      <c r="G207" t="str">
        <f t="shared" si="7"/>
        <v>Craftwell|UNION</v>
      </c>
    </row>
    <row r="208" spans="1:7" hidden="1" x14ac:dyDescent="0.2">
      <c r="A208" t="str" cm="1">
        <f t="array" ref="A208">INDEX('Brand Family Territory (Enc)'!$A$2:$A$296,INT((ROW()-2)/10)+1)</f>
        <v>Craftwell</v>
      </c>
      <c r="B208" t="str" cm="1">
        <f t="array" ref="B208">INDEX('Whitelist (Blackout Reverse)'!$B$1:$K$1,MOD(ROW()-2,10)+1)</f>
        <v>SUSSEX</v>
      </c>
      <c r="C208" t="str">
        <f>VLOOKUP(A208,'Brand Family Territory (Enc)'!$A$2:$B$296,2,FALSE)</f>
        <v>Core Market</v>
      </c>
      <c r="D208">
        <f>IF(COUNTIFS('Brand Family Territories (Enc)'!$B$2:$B$62,C208,'Brand Family Territories (Enc)'!$C$2:$C$62,B208)&gt;0,1,IF(AND(LEFT(B208,6)="MORRIS",COUNTIFS('Brand Family Territories (Enc)'!$B$2:$B$62,C208,'Brand Family Territories (Enc)'!$C$2:$C$62,"Morri")&gt;0),"Unk",0))</f>
        <v>1</v>
      </c>
      <c r="E208" t="str">
        <f>IFERROR(INDEX('Brand Family Areas (Enc)'!$D$6:$D$998,MATCH(UPPER(A208)&amp;"|"&amp;UPPER(B208),'Brand Family Areas (Enc)'!$G$6:$G$998,0)),"No Match")</f>
        <v>No Match</v>
      </c>
      <c r="F208" t="str">
        <f t="shared" si="6"/>
        <v>US</v>
      </c>
      <c r="G208" t="str">
        <f t="shared" si="7"/>
        <v>Craftwell|SUSSEX</v>
      </c>
    </row>
    <row r="209" spans="1:7" hidden="1" x14ac:dyDescent="0.2">
      <c r="A209" t="str" cm="1">
        <f t="array" ref="A209">INDEX('Brand Family Territory (Enc)'!$A$2:$A$296,INT((ROW()-2)/10)+1)</f>
        <v>Craftwell</v>
      </c>
      <c r="B209" t="str" cm="1">
        <f t="array" ref="B209">INDEX('Whitelist (Blackout Reverse)'!$B$1:$K$1,MOD(ROW()-2,10)+1)</f>
        <v>MORRIS 1</v>
      </c>
      <c r="C209" t="str">
        <f>VLOOKUP(A209,'Brand Family Territory (Enc)'!$A$2:$B$296,2,FALSE)</f>
        <v>Core Market</v>
      </c>
      <c r="D209">
        <f>IF(COUNTIFS('Brand Family Territories (Enc)'!$B$2:$B$62,C209,'Brand Family Territories (Enc)'!$C$2:$C$62,B209)&gt;0,1,IF(AND(LEFT(B209,6)="MORRIS",COUNTIFS('Brand Family Territories (Enc)'!$B$2:$B$62,C209,'Brand Family Territories (Enc)'!$C$2:$C$62,"Morri")&gt;0),"Unk",0))</f>
        <v>1</v>
      </c>
      <c r="E209" t="str">
        <f>IFERROR(INDEX('Brand Family Areas (Enc)'!$D$6:$D$998,MATCH(UPPER(A209)&amp;"|"&amp;UPPER(B209),'Brand Family Areas (Enc)'!$G$6:$G$998,0)),"No Match")</f>
        <v>No Match</v>
      </c>
      <c r="F209" t="str">
        <f t="shared" si="6"/>
        <v>US</v>
      </c>
      <c r="G209" t="str">
        <f t="shared" si="7"/>
        <v>Craftwell|MORRIS 1</v>
      </c>
    </row>
    <row r="210" spans="1:7" hidden="1" x14ac:dyDescent="0.2">
      <c r="A210" t="str" cm="1">
        <f t="array" ref="A210">INDEX('Brand Family Territory (Enc)'!$A$2:$A$296,INT((ROW()-2)/10)+1)</f>
        <v>Craftwell</v>
      </c>
      <c r="B210" t="str" cm="1">
        <f t="array" ref="B210">INDEX('Whitelist (Blackout Reverse)'!$B$1:$K$1,MOD(ROW()-2,10)+1)</f>
        <v>MORRIS 2</v>
      </c>
      <c r="C210" t="str">
        <f>VLOOKUP(A210,'Brand Family Territory (Enc)'!$A$2:$B$296,2,FALSE)</f>
        <v>Core Market</v>
      </c>
      <c r="D210">
        <f>IF(COUNTIFS('Brand Family Territories (Enc)'!$B$2:$B$62,C210,'Brand Family Territories (Enc)'!$C$2:$C$62,B210)&gt;0,1,IF(AND(LEFT(B210,6)="MORRIS",COUNTIFS('Brand Family Territories (Enc)'!$B$2:$B$62,C210,'Brand Family Territories (Enc)'!$C$2:$C$62,"Morri")&gt;0),"Unk",0))</f>
        <v>0</v>
      </c>
      <c r="E210" t="str">
        <f>IFERROR(INDEX('Brand Family Areas (Enc)'!$D$6:$D$998,MATCH(UPPER(A210)&amp;"|"&amp;UPPER(B210),'Brand Family Areas (Enc)'!$G$6:$G$998,0)),"No Match")</f>
        <v>No Match</v>
      </c>
      <c r="F210" t="str">
        <f t="shared" si="6"/>
        <v>THEM</v>
      </c>
      <c r="G210" t="str">
        <f t="shared" si="7"/>
        <v>Craftwell|MORRIS 2</v>
      </c>
    </row>
    <row r="211" spans="1:7" hidden="1" x14ac:dyDescent="0.2">
      <c r="A211" t="str" cm="1">
        <f t="array" ref="A211">INDEX('Brand Family Territory (Enc)'!$A$2:$A$296,INT((ROW()-2)/10)+1)</f>
        <v>Craftwell</v>
      </c>
      <c r="B211" t="str" cm="1">
        <f t="array" ref="B211">INDEX('Whitelist (Blackout Reverse)'!$B$1:$K$1,MOD(ROW()-2,10)+1)</f>
        <v>MORRIS 3</v>
      </c>
      <c r="C211" t="str">
        <f>VLOOKUP(A211,'Brand Family Territory (Enc)'!$A$2:$B$296,2,FALSE)</f>
        <v>Core Market</v>
      </c>
      <c r="D211">
        <f>IF(COUNTIFS('Brand Family Territories (Enc)'!$B$2:$B$62,C211,'Brand Family Territories (Enc)'!$C$2:$C$62,B211)&gt;0,1,IF(AND(LEFT(B211,6)="MORRIS",COUNTIFS('Brand Family Territories (Enc)'!$B$2:$B$62,C211,'Brand Family Territories (Enc)'!$C$2:$C$62,"Morri")&gt;0),"Unk",0))</f>
        <v>1</v>
      </c>
      <c r="E211" t="str">
        <f>IFERROR(INDEX('Brand Family Areas (Enc)'!$D$6:$D$998,MATCH(UPPER(A211)&amp;"|"&amp;UPPER(B211),'Brand Family Areas (Enc)'!$G$6:$G$998,0)),"No Match")</f>
        <v>No Match</v>
      </c>
      <c r="F211" t="str">
        <f t="shared" si="6"/>
        <v>US</v>
      </c>
      <c r="G211" t="str">
        <f t="shared" si="7"/>
        <v>Craftwell|MORRIS 3</v>
      </c>
    </row>
    <row r="212" spans="1:7" hidden="1" x14ac:dyDescent="0.2">
      <c r="A212" t="str" cm="1">
        <f t="array" ref="A212">INDEX('Brand Family Territory (Enc)'!$A$2:$A$296,INT((ROW()-2)/10)+1)</f>
        <v>Cusquena</v>
      </c>
      <c r="B212" t="str" cm="1">
        <f t="array" ref="B212">INDEX('Whitelist (Blackout Reverse)'!$B$1:$K$1,MOD(ROW()-2,10)+1)</f>
        <v>BERGEN</v>
      </c>
      <c r="C212" t="str">
        <f>VLOOKUP(A212,'Brand Family Territory (Enc)'!$A$2:$B$296,2,FALSE)</f>
        <v>Core Market</v>
      </c>
      <c r="D212">
        <f>IF(COUNTIFS('Brand Family Territories (Enc)'!$B$2:$B$62,C212,'Brand Family Territories (Enc)'!$C$2:$C$62,B212)&gt;0,1,IF(AND(LEFT(B212,6)="MORRIS",COUNTIFS('Brand Family Territories (Enc)'!$B$2:$B$62,C212,'Brand Family Territories (Enc)'!$C$2:$C$62,"Morri")&gt;0),"Unk",0))</f>
        <v>1</v>
      </c>
      <c r="E212" t="str">
        <f>IFERROR(INDEX('Brand Family Areas (Enc)'!$D$6:$D$998,MATCH(UPPER(A212)&amp;"|"&amp;UPPER(B212),'Brand Family Areas (Enc)'!$G$6:$G$998,0)),"No Match")</f>
        <v>No Match</v>
      </c>
      <c r="F212" t="str">
        <f t="shared" si="6"/>
        <v>US</v>
      </c>
      <c r="G212" t="str">
        <f t="shared" si="7"/>
        <v>Cusquena|BERGEN</v>
      </c>
    </row>
    <row r="213" spans="1:7" hidden="1" x14ac:dyDescent="0.2">
      <c r="A213" t="str" cm="1">
        <f t="array" ref="A213">INDEX('Brand Family Territory (Enc)'!$A$2:$A$296,INT((ROW()-2)/10)+1)</f>
        <v>Cusquena</v>
      </c>
      <c r="B213" t="str" cm="1">
        <f t="array" ref="B213">INDEX('Whitelist (Blackout Reverse)'!$B$1:$K$1,MOD(ROW()-2,10)+1)</f>
        <v>PASSAIC</v>
      </c>
      <c r="C213" t="str">
        <f>VLOOKUP(A213,'Brand Family Territory (Enc)'!$A$2:$B$296,2,FALSE)</f>
        <v>Core Market</v>
      </c>
      <c r="D213">
        <f>IF(COUNTIFS('Brand Family Territories (Enc)'!$B$2:$B$62,C213,'Brand Family Territories (Enc)'!$C$2:$C$62,B213)&gt;0,1,IF(AND(LEFT(B213,6)="MORRIS",COUNTIFS('Brand Family Territories (Enc)'!$B$2:$B$62,C213,'Brand Family Territories (Enc)'!$C$2:$C$62,"Morri")&gt;0),"Unk",0))</f>
        <v>1</v>
      </c>
      <c r="E213" t="str">
        <f>IFERROR(INDEX('Brand Family Areas (Enc)'!$D$6:$D$998,MATCH(UPPER(A213)&amp;"|"&amp;UPPER(B213),'Brand Family Areas (Enc)'!$G$6:$G$998,0)),"No Match")</f>
        <v>No Match</v>
      </c>
      <c r="F213" t="str">
        <f t="shared" si="6"/>
        <v>US</v>
      </c>
      <c r="G213" t="str">
        <f t="shared" si="7"/>
        <v>Cusquena|PASSAIC</v>
      </c>
    </row>
    <row r="214" spans="1:7" hidden="1" x14ac:dyDescent="0.2">
      <c r="A214" t="str" cm="1">
        <f t="array" ref="A214">INDEX('Brand Family Territory (Enc)'!$A$2:$A$296,INT((ROW()-2)/10)+1)</f>
        <v>Cusquena</v>
      </c>
      <c r="B214" t="str" cm="1">
        <f t="array" ref="B214">INDEX('Whitelist (Blackout Reverse)'!$B$1:$K$1,MOD(ROW()-2,10)+1)</f>
        <v>PASSAIC-FF</v>
      </c>
      <c r="C214" t="str">
        <f>VLOOKUP(A214,'Brand Family Territory (Enc)'!$A$2:$B$296,2,FALSE)</f>
        <v>Core Market</v>
      </c>
      <c r="D214">
        <f>IF(COUNTIFS('Brand Family Territories (Enc)'!$B$2:$B$62,C214,'Brand Family Territories (Enc)'!$C$2:$C$62,B214)&gt;0,1,IF(AND(LEFT(B214,6)="MORRIS",COUNTIFS('Brand Family Territories (Enc)'!$B$2:$B$62,C214,'Brand Family Territories (Enc)'!$C$2:$C$62,"Morri")&gt;0),"Unk",0))</f>
        <v>1</v>
      </c>
      <c r="E214" t="str">
        <f>IFERROR(INDEX('Brand Family Areas (Enc)'!$D$6:$D$998,MATCH(UPPER(A214)&amp;"|"&amp;UPPER(B214),'Brand Family Areas (Enc)'!$G$6:$G$998,0)),"No Match")</f>
        <v>No Match</v>
      </c>
      <c r="F214" t="str">
        <f t="shared" si="6"/>
        <v>US</v>
      </c>
      <c r="G214" t="str">
        <f t="shared" si="7"/>
        <v>Cusquena|PASSAIC-FF</v>
      </c>
    </row>
    <row r="215" spans="1:7" hidden="1" x14ac:dyDescent="0.2">
      <c r="A215" t="str" cm="1">
        <f t="array" ref="A215">INDEX('Brand Family Territory (Enc)'!$A$2:$A$296,INT((ROW()-2)/10)+1)</f>
        <v>Cusquena</v>
      </c>
      <c r="B215" t="str" cm="1">
        <f t="array" ref="B215">INDEX('Whitelist (Blackout Reverse)'!$B$1:$K$1,MOD(ROW()-2,10)+1)</f>
        <v>ESSEX</v>
      </c>
      <c r="C215" t="str">
        <f>VLOOKUP(A215,'Brand Family Territory (Enc)'!$A$2:$B$296,2,FALSE)</f>
        <v>Core Market</v>
      </c>
      <c r="D215">
        <f>IF(COUNTIFS('Brand Family Territories (Enc)'!$B$2:$B$62,C215,'Brand Family Territories (Enc)'!$C$2:$C$62,B215)&gt;0,1,IF(AND(LEFT(B215,6)="MORRIS",COUNTIFS('Brand Family Territories (Enc)'!$B$2:$B$62,C215,'Brand Family Territories (Enc)'!$C$2:$C$62,"Morri")&gt;0),"Unk",0))</f>
        <v>0</v>
      </c>
      <c r="E215" t="str">
        <f>IFERROR(INDEX('Brand Family Areas (Enc)'!$D$6:$D$998,MATCH(UPPER(A215)&amp;"|"&amp;UPPER(B215),'Brand Family Areas (Enc)'!$G$6:$G$998,0)),"No Match")</f>
        <v>Inactive</v>
      </c>
      <c r="F215" t="str">
        <f t="shared" si="6"/>
        <v>THEM</v>
      </c>
      <c r="G215" t="str">
        <f t="shared" si="7"/>
        <v>Cusquena|ESSEX</v>
      </c>
    </row>
    <row r="216" spans="1:7" hidden="1" x14ac:dyDescent="0.2">
      <c r="A216" t="str" cm="1">
        <f t="array" ref="A216">INDEX('Brand Family Territory (Enc)'!$A$2:$A$296,INT((ROW()-2)/10)+1)</f>
        <v>Cusquena</v>
      </c>
      <c r="B216" t="str" cm="1">
        <f t="array" ref="B216">INDEX('Whitelist (Blackout Reverse)'!$B$1:$K$1,MOD(ROW()-2,10)+1)</f>
        <v>HUDSON</v>
      </c>
      <c r="C216" t="str">
        <f>VLOOKUP(A216,'Brand Family Territory (Enc)'!$A$2:$B$296,2,FALSE)</f>
        <v>Core Market</v>
      </c>
      <c r="D216">
        <f>IF(COUNTIFS('Brand Family Territories (Enc)'!$B$2:$B$62,C216,'Brand Family Territories (Enc)'!$C$2:$C$62,B216)&gt;0,1,IF(AND(LEFT(B216,6)="MORRIS",COUNTIFS('Brand Family Territories (Enc)'!$B$2:$B$62,C216,'Brand Family Territories (Enc)'!$C$2:$C$62,"Morri")&gt;0),"Unk",0))</f>
        <v>0</v>
      </c>
      <c r="E216" t="str">
        <f>IFERROR(INDEX('Brand Family Areas (Enc)'!$D$6:$D$998,MATCH(UPPER(A216)&amp;"|"&amp;UPPER(B216),'Brand Family Areas (Enc)'!$G$6:$G$998,0)),"No Match")</f>
        <v>Inactive</v>
      </c>
      <c r="F216" t="str">
        <f t="shared" si="6"/>
        <v>THEM</v>
      </c>
      <c r="G216" t="str">
        <f t="shared" si="7"/>
        <v>Cusquena|HUDSON</v>
      </c>
    </row>
    <row r="217" spans="1:7" hidden="1" x14ac:dyDescent="0.2">
      <c r="A217" t="str" cm="1">
        <f t="array" ref="A217">INDEX('Brand Family Territory (Enc)'!$A$2:$A$296,INT((ROW()-2)/10)+1)</f>
        <v>Cusquena</v>
      </c>
      <c r="B217" t="str" cm="1">
        <f t="array" ref="B217">INDEX('Whitelist (Blackout Reverse)'!$B$1:$K$1,MOD(ROW()-2,10)+1)</f>
        <v>UNION</v>
      </c>
      <c r="C217" t="str">
        <f>VLOOKUP(A217,'Brand Family Territory (Enc)'!$A$2:$B$296,2,FALSE)</f>
        <v>Core Market</v>
      </c>
      <c r="D217">
        <f>IF(COUNTIFS('Brand Family Territories (Enc)'!$B$2:$B$62,C217,'Brand Family Territories (Enc)'!$C$2:$C$62,B217)&gt;0,1,IF(AND(LEFT(B217,6)="MORRIS",COUNTIFS('Brand Family Territories (Enc)'!$B$2:$B$62,C217,'Brand Family Territories (Enc)'!$C$2:$C$62,"Morri")&gt;0),"Unk",0))</f>
        <v>0</v>
      </c>
      <c r="E217" t="str">
        <f>IFERROR(INDEX('Brand Family Areas (Enc)'!$D$6:$D$998,MATCH(UPPER(A217)&amp;"|"&amp;UPPER(B217),'Brand Family Areas (Enc)'!$G$6:$G$998,0)),"No Match")</f>
        <v>Inactive</v>
      </c>
      <c r="F217" t="str">
        <f t="shared" si="6"/>
        <v>THEM</v>
      </c>
      <c r="G217" t="str">
        <f t="shared" si="7"/>
        <v>Cusquena|UNION</v>
      </c>
    </row>
    <row r="218" spans="1:7" hidden="1" x14ac:dyDescent="0.2">
      <c r="A218" t="str" cm="1">
        <f t="array" ref="A218">INDEX('Brand Family Territory (Enc)'!$A$2:$A$296,INT((ROW()-2)/10)+1)</f>
        <v>Cusquena</v>
      </c>
      <c r="B218" t="str" cm="1">
        <f t="array" ref="B218">INDEX('Whitelist (Blackout Reverse)'!$B$1:$K$1,MOD(ROW()-2,10)+1)</f>
        <v>SUSSEX</v>
      </c>
      <c r="C218" t="str">
        <f>VLOOKUP(A218,'Brand Family Territory (Enc)'!$A$2:$B$296,2,FALSE)</f>
        <v>Core Market</v>
      </c>
      <c r="D218">
        <f>IF(COUNTIFS('Brand Family Territories (Enc)'!$B$2:$B$62,C218,'Brand Family Territories (Enc)'!$C$2:$C$62,B218)&gt;0,1,IF(AND(LEFT(B218,6)="MORRIS",COUNTIFS('Brand Family Territories (Enc)'!$B$2:$B$62,C218,'Brand Family Territories (Enc)'!$C$2:$C$62,"Morri")&gt;0),"Unk",0))</f>
        <v>1</v>
      </c>
      <c r="E218" t="str">
        <f>IFERROR(INDEX('Brand Family Areas (Enc)'!$D$6:$D$998,MATCH(UPPER(A218)&amp;"|"&amp;UPPER(B218),'Brand Family Areas (Enc)'!$G$6:$G$998,0)),"No Match")</f>
        <v>No Match</v>
      </c>
      <c r="F218" t="str">
        <f t="shared" si="6"/>
        <v>US</v>
      </c>
      <c r="G218" t="str">
        <f t="shared" si="7"/>
        <v>Cusquena|SUSSEX</v>
      </c>
    </row>
    <row r="219" spans="1:7" hidden="1" x14ac:dyDescent="0.2">
      <c r="A219" t="str" cm="1">
        <f t="array" ref="A219">INDEX('Brand Family Territory (Enc)'!$A$2:$A$296,INT((ROW()-2)/10)+1)</f>
        <v>Cusquena</v>
      </c>
      <c r="B219" t="str" cm="1">
        <f t="array" ref="B219">INDEX('Whitelist (Blackout Reverse)'!$B$1:$K$1,MOD(ROW()-2,10)+1)</f>
        <v>MORRIS 1</v>
      </c>
      <c r="C219" t="str">
        <f>VLOOKUP(A219,'Brand Family Territory (Enc)'!$A$2:$B$296,2,FALSE)</f>
        <v>Core Market</v>
      </c>
      <c r="D219">
        <f>IF(COUNTIFS('Brand Family Territories (Enc)'!$B$2:$B$62,C219,'Brand Family Territories (Enc)'!$C$2:$C$62,B219)&gt;0,1,IF(AND(LEFT(B219,6)="MORRIS",COUNTIFS('Brand Family Territories (Enc)'!$B$2:$B$62,C219,'Brand Family Territories (Enc)'!$C$2:$C$62,"Morri")&gt;0),"Unk",0))</f>
        <v>1</v>
      </c>
      <c r="E219" t="str">
        <f>IFERROR(INDEX('Brand Family Areas (Enc)'!$D$6:$D$998,MATCH(UPPER(A219)&amp;"|"&amp;UPPER(B219),'Brand Family Areas (Enc)'!$G$6:$G$998,0)),"No Match")</f>
        <v>No Match</v>
      </c>
      <c r="F219" t="str">
        <f t="shared" si="6"/>
        <v>US</v>
      </c>
      <c r="G219" t="str">
        <f t="shared" si="7"/>
        <v>Cusquena|MORRIS 1</v>
      </c>
    </row>
    <row r="220" spans="1:7" hidden="1" x14ac:dyDescent="0.2">
      <c r="A220" t="str" cm="1">
        <f t="array" ref="A220">INDEX('Brand Family Territory (Enc)'!$A$2:$A$296,INT((ROW()-2)/10)+1)</f>
        <v>Cusquena</v>
      </c>
      <c r="B220" t="str" cm="1">
        <f t="array" ref="B220">INDEX('Whitelist (Blackout Reverse)'!$B$1:$K$1,MOD(ROW()-2,10)+1)</f>
        <v>MORRIS 2</v>
      </c>
      <c r="C220" t="str">
        <f>VLOOKUP(A220,'Brand Family Territory (Enc)'!$A$2:$B$296,2,FALSE)</f>
        <v>Core Market</v>
      </c>
      <c r="D220">
        <f>IF(COUNTIFS('Brand Family Territories (Enc)'!$B$2:$B$62,C220,'Brand Family Territories (Enc)'!$C$2:$C$62,B220)&gt;0,1,IF(AND(LEFT(B220,6)="MORRIS",COUNTIFS('Brand Family Territories (Enc)'!$B$2:$B$62,C220,'Brand Family Territories (Enc)'!$C$2:$C$62,"Morri")&gt;0),"Unk",0))</f>
        <v>0</v>
      </c>
      <c r="E220" t="str">
        <f>IFERROR(INDEX('Brand Family Areas (Enc)'!$D$6:$D$998,MATCH(UPPER(A220)&amp;"|"&amp;UPPER(B220),'Brand Family Areas (Enc)'!$G$6:$G$998,0)),"No Match")</f>
        <v>Inactive</v>
      </c>
      <c r="F220" t="str">
        <f t="shared" si="6"/>
        <v>THEM</v>
      </c>
      <c r="G220" t="str">
        <f t="shared" si="7"/>
        <v>Cusquena|MORRIS 2</v>
      </c>
    </row>
    <row r="221" spans="1:7" hidden="1" x14ac:dyDescent="0.2">
      <c r="A221" t="str" cm="1">
        <f t="array" ref="A221">INDEX('Brand Family Territory (Enc)'!$A$2:$A$296,INT((ROW()-2)/10)+1)</f>
        <v>Cusquena</v>
      </c>
      <c r="B221" t="str" cm="1">
        <f t="array" ref="B221">INDEX('Whitelist (Blackout Reverse)'!$B$1:$K$1,MOD(ROW()-2,10)+1)</f>
        <v>MORRIS 3</v>
      </c>
      <c r="C221" t="str">
        <f>VLOOKUP(A221,'Brand Family Territory (Enc)'!$A$2:$B$296,2,FALSE)</f>
        <v>Core Market</v>
      </c>
      <c r="D221">
        <f>IF(COUNTIFS('Brand Family Territories (Enc)'!$B$2:$B$62,C221,'Brand Family Territories (Enc)'!$C$2:$C$62,B221)&gt;0,1,IF(AND(LEFT(B221,6)="MORRIS",COUNTIFS('Brand Family Territories (Enc)'!$B$2:$B$62,C221,'Brand Family Territories (Enc)'!$C$2:$C$62,"Morri")&gt;0),"Unk",0))</f>
        <v>1</v>
      </c>
      <c r="E221" t="str">
        <f>IFERROR(INDEX('Brand Family Areas (Enc)'!$D$6:$D$998,MATCH(UPPER(A221)&amp;"|"&amp;UPPER(B221),'Brand Family Areas (Enc)'!$G$6:$G$998,0)),"No Match")</f>
        <v>No Match</v>
      </c>
      <c r="F221" t="str">
        <f t="shared" si="6"/>
        <v>US</v>
      </c>
      <c r="G221" t="str">
        <f t="shared" si="7"/>
        <v>Cusquena|MORRIS 3</v>
      </c>
    </row>
    <row r="222" spans="1:7" hidden="1" x14ac:dyDescent="0.2">
      <c r="A222" t="str" cm="1">
        <f t="array" ref="A222">INDEX('Brand Family Territory (Enc)'!$A$2:$A$296,INT((ROW()-2)/10)+1)</f>
        <v>Dad Grass</v>
      </c>
      <c r="B222" t="str" cm="1">
        <f t="array" ref="B222">INDEX('Whitelist (Blackout Reverse)'!$B$1:$K$1,MOD(ROW()-2,10)+1)</f>
        <v>BERGEN</v>
      </c>
      <c r="C222" t="str">
        <f>VLOOKUP(A222,'Brand Family Territory (Enc)'!$A$2:$B$296,2,FALSE)</f>
        <v>Core Market</v>
      </c>
      <c r="D222">
        <f>IF(COUNTIFS('Brand Family Territories (Enc)'!$B$2:$B$62,C222,'Brand Family Territories (Enc)'!$C$2:$C$62,B222)&gt;0,1,IF(AND(LEFT(B222,6)="MORRIS",COUNTIFS('Brand Family Territories (Enc)'!$B$2:$B$62,C222,'Brand Family Territories (Enc)'!$C$2:$C$62,"Morri")&gt;0),"Unk",0))</f>
        <v>1</v>
      </c>
      <c r="E222" t="str">
        <f>IFERROR(INDEX('Brand Family Areas (Enc)'!$D$6:$D$998,MATCH(UPPER(A222)&amp;"|"&amp;UPPER(B222),'Brand Family Areas (Enc)'!$G$6:$G$998,0)),"No Match")</f>
        <v>No Match</v>
      </c>
      <c r="F222" t="str">
        <f t="shared" si="6"/>
        <v>US</v>
      </c>
      <c r="G222" t="str">
        <f t="shared" si="7"/>
        <v>Dad Grass|BERGEN</v>
      </c>
    </row>
    <row r="223" spans="1:7" hidden="1" x14ac:dyDescent="0.2">
      <c r="A223" t="str" cm="1">
        <f t="array" ref="A223">INDEX('Brand Family Territory (Enc)'!$A$2:$A$296,INT((ROW()-2)/10)+1)</f>
        <v>Dad Grass</v>
      </c>
      <c r="B223" t="str" cm="1">
        <f t="array" ref="B223">INDEX('Whitelist (Blackout Reverse)'!$B$1:$K$1,MOD(ROW()-2,10)+1)</f>
        <v>PASSAIC</v>
      </c>
      <c r="C223" t="str">
        <f>VLOOKUP(A223,'Brand Family Territory (Enc)'!$A$2:$B$296,2,FALSE)</f>
        <v>Core Market</v>
      </c>
      <c r="D223">
        <f>IF(COUNTIFS('Brand Family Territories (Enc)'!$B$2:$B$62,C223,'Brand Family Territories (Enc)'!$C$2:$C$62,B223)&gt;0,1,IF(AND(LEFT(B223,6)="MORRIS",COUNTIFS('Brand Family Territories (Enc)'!$B$2:$B$62,C223,'Brand Family Territories (Enc)'!$C$2:$C$62,"Morri")&gt;0),"Unk",0))</f>
        <v>1</v>
      </c>
      <c r="E223" t="str">
        <f>IFERROR(INDEX('Brand Family Areas (Enc)'!$D$6:$D$998,MATCH(UPPER(A223)&amp;"|"&amp;UPPER(B223),'Brand Family Areas (Enc)'!$G$6:$G$998,0)),"No Match")</f>
        <v>No Match</v>
      </c>
      <c r="F223" t="str">
        <f t="shared" si="6"/>
        <v>US</v>
      </c>
      <c r="G223" t="str">
        <f t="shared" si="7"/>
        <v>Dad Grass|PASSAIC</v>
      </c>
    </row>
    <row r="224" spans="1:7" hidden="1" x14ac:dyDescent="0.2">
      <c r="A224" t="str" cm="1">
        <f t="array" ref="A224">INDEX('Brand Family Territory (Enc)'!$A$2:$A$296,INT((ROW()-2)/10)+1)</f>
        <v>Dad Grass</v>
      </c>
      <c r="B224" t="str" cm="1">
        <f t="array" ref="B224">INDEX('Whitelist (Blackout Reverse)'!$B$1:$K$1,MOD(ROW()-2,10)+1)</f>
        <v>PASSAIC-FF</v>
      </c>
      <c r="C224" t="str">
        <f>VLOOKUP(A224,'Brand Family Territory (Enc)'!$A$2:$B$296,2,FALSE)</f>
        <v>Core Market</v>
      </c>
      <c r="D224">
        <f>IF(COUNTIFS('Brand Family Territories (Enc)'!$B$2:$B$62,C224,'Brand Family Territories (Enc)'!$C$2:$C$62,B224)&gt;0,1,IF(AND(LEFT(B224,6)="MORRIS",COUNTIFS('Brand Family Territories (Enc)'!$B$2:$B$62,C224,'Brand Family Territories (Enc)'!$C$2:$C$62,"Morri")&gt;0),"Unk",0))</f>
        <v>1</v>
      </c>
      <c r="E224" t="str">
        <f>IFERROR(INDEX('Brand Family Areas (Enc)'!$D$6:$D$998,MATCH(UPPER(A224)&amp;"|"&amp;UPPER(B224),'Brand Family Areas (Enc)'!$G$6:$G$998,0)),"No Match")</f>
        <v>No Match</v>
      </c>
      <c r="F224" t="str">
        <f t="shared" si="6"/>
        <v>US</v>
      </c>
      <c r="G224" t="str">
        <f t="shared" si="7"/>
        <v>Dad Grass|PASSAIC-FF</v>
      </c>
    </row>
    <row r="225" spans="1:7" hidden="1" x14ac:dyDescent="0.2">
      <c r="A225" t="str" cm="1">
        <f t="array" ref="A225">INDEX('Brand Family Territory (Enc)'!$A$2:$A$296,INT((ROW()-2)/10)+1)</f>
        <v>Dad Grass</v>
      </c>
      <c r="B225" t="str" cm="1">
        <f t="array" ref="B225">INDEX('Whitelist (Blackout Reverse)'!$B$1:$K$1,MOD(ROW()-2,10)+1)</f>
        <v>ESSEX</v>
      </c>
      <c r="C225" t="str">
        <f>VLOOKUP(A225,'Brand Family Territory (Enc)'!$A$2:$B$296,2,FALSE)</f>
        <v>Core Market</v>
      </c>
      <c r="D225">
        <f>IF(COUNTIFS('Brand Family Territories (Enc)'!$B$2:$B$62,C225,'Brand Family Territories (Enc)'!$C$2:$C$62,B225)&gt;0,1,IF(AND(LEFT(B225,6)="MORRIS",COUNTIFS('Brand Family Territories (Enc)'!$B$2:$B$62,C225,'Brand Family Territories (Enc)'!$C$2:$C$62,"Morri")&gt;0),"Unk",0))</f>
        <v>0</v>
      </c>
      <c r="E225" t="str">
        <f>IFERROR(INDEX('Brand Family Areas (Enc)'!$D$6:$D$998,MATCH(UPPER(A225)&amp;"|"&amp;UPPER(B225),'Brand Family Areas (Enc)'!$G$6:$G$998,0)),"No Match")</f>
        <v>Inactive</v>
      </c>
      <c r="F225" t="str">
        <f t="shared" si="6"/>
        <v>THEM</v>
      </c>
      <c r="G225" t="str">
        <f t="shared" si="7"/>
        <v>Dad Grass|ESSEX</v>
      </c>
    </row>
    <row r="226" spans="1:7" hidden="1" x14ac:dyDescent="0.2">
      <c r="A226" t="str" cm="1">
        <f t="array" ref="A226">INDEX('Brand Family Territory (Enc)'!$A$2:$A$296,INT((ROW()-2)/10)+1)</f>
        <v>Dad Grass</v>
      </c>
      <c r="B226" t="str" cm="1">
        <f t="array" ref="B226">INDEX('Whitelist (Blackout Reverse)'!$B$1:$K$1,MOD(ROW()-2,10)+1)</f>
        <v>HUDSON</v>
      </c>
      <c r="C226" t="str">
        <f>VLOOKUP(A226,'Brand Family Territory (Enc)'!$A$2:$B$296,2,FALSE)</f>
        <v>Core Market</v>
      </c>
      <c r="D226">
        <f>IF(COUNTIFS('Brand Family Territories (Enc)'!$B$2:$B$62,C226,'Brand Family Territories (Enc)'!$C$2:$C$62,B226)&gt;0,1,IF(AND(LEFT(B226,6)="MORRIS",COUNTIFS('Brand Family Territories (Enc)'!$B$2:$B$62,C226,'Brand Family Territories (Enc)'!$C$2:$C$62,"Morri")&gt;0),"Unk",0))</f>
        <v>0</v>
      </c>
      <c r="E226" t="str">
        <f>IFERROR(INDEX('Brand Family Areas (Enc)'!$D$6:$D$998,MATCH(UPPER(A226)&amp;"|"&amp;UPPER(B226),'Brand Family Areas (Enc)'!$G$6:$G$998,0)),"No Match")</f>
        <v>Inactive</v>
      </c>
      <c r="F226" t="str">
        <f t="shared" si="6"/>
        <v>THEM</v>
      </c>
      <c r="G226" t="str">
        <f t="shared" si="7"/>
        <v>Dad Grass|HUDSON</v>
      </c>
    </row>
    <row r="227" spans="1:7" hidden="1" x14ac:dyDescent="0.2">
      <c r="A227" t="str" cm="1">
        <f t="array" ref="A227">INDEX('Brand Family Territory (Enc)'!$A$2:$A$296,INT((ROW()-2)/10)+1)</f>
        <v>Dad Grass</v>
      </c>
      <c r="B227" t="str" cm="1">
        <f t="array" ref="B227">INDEX('Whitelist (Blackout Reverse)'!$B$1:$K$1,MOD(ROW()-2,10)+1)</f>
        <v>UNION</v>
      </c>
      <c r="C227" t="str">
        <f>VLOOKUP(A227,'Brand Family Territory (Enc)'!$A$2:$B$296,2,FALSE)</f>
        <v>Core Market</v>
      </c>
      <c r="D227">
        <f>IF(COUNTIFS('Brand Family Territories (Enc)'!$B$2:$B$62,C227,'Brand Family Territories (Enc)'!$C$2:$C$62,B227)&gt;0,1,IF(AND(LEFT(B227,6)="MORRIS",COUNTIFS('Brand Family Territories (Enc)'!$B$2:$B$62,C227,'Brand Family Territories (Enc)'!$C$2:$C$62,"Morri")&gt;0),"Unk",0))</f>
        <v>0</v>
      </c>
      <c r="E227" t="str">
        <f>IFERROR(INDEX('Brand Family Areas (Enc)'!$D$6:$D$998,MATCH(UPPER(A227)&amp;"|"&amp;UPPER(B227),'Brand Family Areas (Enc)'!$G$6:$G$998,0)),"No Match")</f>
        <v>Inactive</v>
      </c>
      <c r="F227" t="str">
        <f t="shared" si="6"/>
        <v>THEM</v>
      </c>
      <c r="G227" t="str">
        <f t="shared" si="7"/>
        <v>Dad Grass|UNION</v>
      </c>
    </row>
    <row r="228" spans="1:7" hidden="1" x14ac:dyDescent="0.2">
      <c r="A228" t="str" cm="1">
        <f t="array" ref="A228">INDEX('Brand Family Territory (Enc)'!$A$2:$A$296,INT((ROW()-2)/10)+1)</f>
        <v>Dad Grass</v>
      </c>
      <c r="B228" t="str" cm="1">
        <f t="array" ref="B228">INDEX('Whitelist (Blackout Reverse)'!$B$1:$K$1,MOD(ROW()-2,10)+1)</f>
        <v>SUSSEX</v>
      </c>
      <c r="C228" t="str">
        <f>VLOOKUP(A228,'Brand Family Territory (Enc)'!$A$2:$B$296,2,FALSE)</f>
        <v>Core Market</v>
      </c>
      <c r="D228">
        <f>IF(COUNTIFS('Brand Family Territories (Enc)'!$B$2:$B$62,C228,'Brand Family Territories (Enc)'!$C$2:$C$62,B228)&gt;0,1,IF(AND(LEFT(B228,6)="MORRIS",COUNTIFS('Brand Family Territories (Enc)'!$B$2:$B$62,C228,'Brand Family Territories (Enc)'!$C$2:$C$62,"Morri")&gt;0),"Unk",0))</f>
        <v>1</v>
      </c>
      <c r="E228" t="str">
        <f>IFERROR(INDEX('Brand Family Areas (Enc)'!$D$6:$D$998,MATCH(UPPER(A228)&amp;"|"&amp;UPPER(B228),'Brand Family Areas (Enc)'!$G$6:$G$998,0)),"No Match")</f>
        <v>No Match</v>
      </c>
      <c r="F228" t="str">
        <f t="shared" si="6"/>
        <v>US</v>
      </c>
      <c r="G228" t="str">
        <f t="shared" si="7"/>
        <v>Dad Grass|SUSSEX</v>
      </c>
    </row>
    <row r="229" spans="1:7" hidden="1" x14ac:dyDescent="0.2">
      <c r="A229" t="str" cm="1">
        <f t="array" ref="A229">INDEX('Brand Family Territory (Enc)'!$A$2:$A$296,INT((ROW()-2)/10)+1)</f>
        <v>Dad Grass</v>
      </c>
      <c r="B229" t="str" cm="1">
        <f t="array" ref="B229">INDEX('Whitelist (Blackout Reverse)'!$B$1:$K$1,MOD(ROW()-2,10)+1)</f>
        <v>MORRIS 1</v>
      </c>
      <c r="C229" t="str">
        <f>VLOOKUP(A229,'Brand Family Territory (Enc)'!$A$2:$B$296,2,FALSE)</f>
        <v>Core Market</v>
      </c>
      <c r="D229">
        <f>IF(COUNTIFS('Brand Family Territories (Enc)'!$B$2:$B$62,C229,'Brand Family Territories (Enc)'!$C$2:$C$62,B229)&gt;0,1,IF(AND(LEFT(B229,6)="MORRIS",COUNTIFS('Brand Family Territories (Enc)'!$B$2:$B$62,C229,'Brand Family Territories (Enc)'!$C$2:$C$62,"Morri")&gt;0),"Unk",0))</f>
        <v>1</v>
      </c>
      <c r="E229" t="str">
        <f>IFERROR(INDEX('Brand Family Areas (Enc)'!$D$6:$D$998,MATCH(UPPER(A229)&amp;"|"&amp;UPPER(B229),'Brand Family Areas (Enc)'!$G$6:$G$998,0)),"No Match")</f>
        <v>No Match</v>
      </c>
      <c r="F229" t="str">
        <f t="shared" si="6"/>
        <v>US</v>
      </c>
      <c r="G229" t="str">
        <f t="shared" si="7"/>
        <v>Dad Grass|MORRIS 1</v>
      </c>
    </row>
    <row r="230" spans="1:7" hidden="1" x14ac:dyDescent="0.2">
      <c r="A230" t="str" cm="1">
        <f t="array" ref="A230">INDEX('Brand Family Territory (Enc)'!$A$2:$A$296,INT((ROW()-2)/10)+1)</f>
        <v>Dad Grass</v>
      </c>
      <c r="B230" t="str" cm="1">
        <f t="array" ref="B230">INDEX('Whitelist (Blackout Reverse)'!$B$1:$K$1,MOD(ROW()-2,10)+1)</f>
        <v>MORRIS 2</v>
      </c>
      <c r="C230" t="str">
        <f>VLOOKUP(A230,'Brand Family Territory (Enc)'!$A$2:$B$296,2,FALSE)</f>
        <v>Core Market</v>
      </c>
      <c r="D230">
        <f>IF(COUNTIFS('Brand Family Territories (Enc)'!$B$2:$B$62,C230,'Brand Family Territories (Enc)'!$C$2:$C$62,B230)&gt;0,1,IF(AND(LEFT(B230,6)="MORRIS",COUNTIFS('Brand Family Territories (Enc)'!$B$2:$B$62,C230,'Brand Family Territories (Enc)'!$C$2:$C$62,"Morri")&gt;0),"Unk",0))</f>
        <v>0</v>
      </c>
      <c r="E230" t="str">
        <f>IFERROR(INDEX('Brand Family Areas (Enc)'!$D$6:$D$998,MATCH(UPPER(A230)&amp;"|"&amp;UPPER(B230),'Brand Family Areas (Enc)'!$G$6:$G$998,0)),"No Match")</f>
        <v>Inactive</v>
      </c>
      <c r="F230" t="str">
        <f t="shared" si="6"/>
        <v>THEM</v>
      </c>
      <c r="G230" t="str">
        <f t="shared" si="7"/>
        <v>Dad Grass|MORRIS 2</v>
      </c>
    </row>
    <row r="231" spans="1:7" hidden="1" x14ac:dyDescent="0.2">
      <c r="A231" t="str" cm="1">
        <f t="array" ref="A231">INDEX('Brand Family Territory (Enc)'!$A$2:$A$296,INT((ROW()-2)/10)+1)</f>
        <v>Dad Grass</v>
      </c>
      <c r="B231" t="str" cm="1">
        <f t="array" ref="B231">INDEX('Whitelist (Blackout Reverse)'!$B$1:$K$1,MOD(ROW()-2,10)+1)</f>
        <v>MORRIS 3</v>
      </c>
      <c r="C231" t="str">
        <f>VLOOKUP(A231,'Brand Family Territory (Enc)'!$A$2:$B$296,2,FALSE)</f>
        <v>Core Market</v>
      </c>
      <c r="D231">
        <f>IF(COUNTIFS('Brand Family Territories (Enc)'!$B$2:$B$62,C231,'Brand Family Territories (Enc)'!$C$2:$C$62,B231)&gt;0,1,IF(AND(LEFT(B231,6)="MORRIS",COUNTIFS('Brand Family Territories (Enc)'!$B$2:$B$62,C231,'Brand Family Territories (Enc)'!$C$2:$C$62,"Morri")&gt;0),"Unk",0))</f>
        <v>1</v>
      </c>
      <c r="E231" t="str">
        <f>IFERROR(INDEX('Brand Family Areas (Enc)'!$D$6:$D$998,MATCH(UPPER(A231)&amp;"|"&amp;UPPER(B231),'Brand Family Areas (Enc)'!$G$6:$G$998,0)),"No Match")</f>
        <v>No Match</v>
      </c>
      <c r="F231" t="str">
        <f t="shared" si="6"/>
        <v>US</v>
      </c>
      <c r="G231" t="str">
        <f t="shared" si="7"/>
        <v>Dad Grass|MORRIS 3</v>
      </c>
    </row>
    <row r="232" spans="1:7" hidden="1" x14ac:dyDescent="0.2">
      <c r="A232" t="str" cm="1">
        <f t="array" ref="A232">INDEX('Brand Family Territory (Enc)'!$A$2:$A$296,INT((ROW()-2)/10)+1)</f>
        <v>Dillon's Cocktails</v>
      </c>
      <c r="B232" t="str" cm="1">
        <f t="array" ref="B232">INDEX('Whitelist (Blackout Reverse)'!$B$1:$K$1,MOD(ROW()-2,10)+1)</f>
        <v>BERGEN</v>
      </c>
      <c r="C232" t="str">
        <f>VLOOKUP(A232,'Brand Family Territory (Enc)'!$A$2:$B$296,2,FALSE)</f>
        <v>Core Market</v>
      </c>
      <c r="D232">
        <f>IF(COUNTIFS('Brand Family Territories (Enc)'!$B$2:$B$62,C232,'Brand Family Territories (Enc)'!$C$2:$C$62,B232)&gt;0,1,IF(AND(LEFT(B232,6)="MORRIS",COUNTIFS('Brand Family Territories (Enc)'!$B$2:$B$62,C232,'Brand Family Territories (Enc)'!$C$2:$C$62,"Morri")&gt;0),"Unk",0))</f>
        <v>1</v>
      </c>
      <c r="E232" t="str">
        <f>IFERROR(INDEX('Brand Family Areas (Enc)'!$D$6:$D$998,MATCH(UPPER(A232)&amp;"|"&amp;UPPER(B232),'Brand Family Areas (Enc)'!$G$6:$G$998,0)),"No Match")</f>
        <v>No Match</v>
      </c>
      <c r="F232" t="str">
        <f t="shared" si="6"/>
        <v>US</v>
      </c>
      <c r="G232" t="str">
        <f t="shared" si="7"/>
        <v>Dillon's Cocktails|BERGEN</v>
      </c>
    </row>
    <row r="233" spans="1:7" hidden="1" x14ac:dyDescent="0.2">
      <c r="A233" t="str" cm="1">
        <f t="array" ref="A233">INDEX('Brand Family Territory (Enc)'!$A$2:$A$296,INT((ROW()-2)/10)+1)</f>
        <v>Dillon's Cocktails</v>
      </c>
      <c r="B233" t="str" cm="1">
        <f t="array" ref="B233">INDEX('Whitelist (Blackout Reverse)'!$B$1:$K$1,MOD(ROW()-2,10)+1)</f>
        <v>PASSAIC</v>
      </c>
      <c r="C233" t="str">
        <f>VLOOKUP(A233,'Brand Family Territory (Enc)'!$A$2:$B$296,2,FALSE)</f>
        <v>Core Market</v>
      </c>
      <c r="D233">
        <f>IF(COUNTIFS('Brand Family Territories (Enc)'!$B$2:$B$62,C233,'Brand Family Territories (Enc)'!$C$2:$C$62,B233)&gt;0,1,IF(AND(LEFT(B233,6)="MORRIS",COUNTIFS('Brand Family Territories (Enc)'!$B$2:$B$62,C233,'Brand Family Territories (Enc)'!$C$2:$C$62,"Morri")&gt;0),"Unk",0))</f>
        <v>1</v>
      </c>
      <c r="E233" t="str">
        <f>IFERROR(INDEX('Brand Family Areas (Enc)'!$D$6:$D$998,MATCH(UPPER(A233)&amp;"|"&amp;UPPER(B233),'Brand Family Areas (Enc)'!$G$6:$G$998,0)),"No Match")</f>
        <v>No Match</v>
      </c>
      <c r="F233" t="str">
        <f t="shared" si="6"/>
        <v>US</v>
      </c>
      <c r="G233" t="str">
        <f t="shared" si="7"/>
        <v>Dillon's Cocktails|PASSAIC</v>
      </c>
    </row>
    <row r="234" spans="1:7" hidden="1" x14ac:dyDescent="0.2">
      <c r="A234" t="str" cm="1">
        <f t="array" ref="A234">INDEX('Brand Family Territory (Enc)'!$A$2:$A$296,INT((ROW()-2)/10)+1)</f>
        <v>Dillon's Cocktails</v>
      </c>
      <c r="B234" t="str" cm="1">
        <f t="array" ref="B234">INDEX('Whitelist (Blackout Reverse)'!$B$1:$K$1,MOD(ROW()-2,10)+1)</f>
        <v>PASSAIC-FF</v>
      </c>
      <c r="C234" t="str">
        <f>VLOOKUP(A234,'Brand Family Territory (Enc)'!$A$2:$B$296,2,FALSE)</f>
        <v>Core Market</v>
      </c>
      <c r="D234">
        <f>IF(COUNTIFS('Brand Family Territories (Enc)'!$B$2:$B$62,C234,'Brand Family Territories (Enc)'!$C$2:$C$62,B234)&gt;0,1,IF(AND(LEFT(B234,6)="MORRIS",COUNTIFS('Brand Family Territories (Enc)'!$B$2:$B$62,C234,'Brand Family Territories (Enc)'!$C$2:$C$62,"Morri")&gt;0),"Unk",0))</f>
        <v>1</v>
      </c>
      <c r="E234" t="str">
        <f>IFERROR(INDEX('Brand Family Areas (Enc)'!$D$6:$D$998,MATCH(UPPER(A234)&amp;"|"&amp;UPPER(B234),'Brand Family Areas (Enc)'!$G$6:$G$998,0)),"No Match")</f>
        <v>No Match</v>
      </c>
      <c r="F234" t="str">
        <f t="shared" si="6"/>
        <v>US</v>
      </c>
      <c r="G234" t="str">
        <f t="shared" si="7"/>
        <v>Dillon's Cocktails|PASSAIC-FF</v>
      </c>
    </row>
    <row r="235" spans="1:7" hidden="1" x14ac:dyDescent="0.2">
      <c r="A235" t="str" cm="1">
        <f t="array" ref="A235">INDEX('Brand Family Territory (Enc)'!$A$2:$A$296,INT((ROW()-2)/10)+1)</f>
        <v>Dillon's Cocktails</v>
      </c>
      <c r="B235" t="str" cm="1">
        <f t="array" ref="B235">INDEX('Whitelist (Blackout Reverse)'!$B$1:$K$1,MOD(ROW()-2,10)+1)</f>
        <v>ESSEX</v>
      </c>
      <c r="C235" t="str">
        <f>VLOOKUP(A235,'Brand Family Territory (Enc)'!$A$2:$B$296,2,FALSE)</f>
        <v>Core Market</v>
      </c>
      <c r="D235">
        <f>IF(COUNTIFS('Brand Family Territories (Enc)'!$B$2:$B$62,C235,'Brand Family Territories (Enc)'!$C$2:$C$62,B235)&gt;0,1,IF(AND(LEFT(B235,6)="MORRIS",COUNTIFS('Brand Family Territories (Enc)'!$B$2:$B$62,C235,'Brand Family Territories (Enc)'!$C$2:$C$62,"Morri")&gt;0),"Unk",0))</f>
        <v>0</v>
      </c>
      <c r="E235" t="str">
        <f>IFERROR(INDEX('Brand Family Areas (Enc)'!$D$6:$D$998,MATCH(UPPER(A235)&amp;"|"&amp;UPPER(B235),'Brand Family Areas (Enc)'!$G$6:$G$998,0)),"No Match")</f>
        <v>Inactive</v>
      </c>
      <c r="F235" t="str">
        <f t="shared" si="6"/>
        <v>THEM</v>
      </c>
      <c r="G235" t="str">
        <f t="shared" si="7"/>
        <v>Dillon's Cocktails|ESSEX</v>
      </c>
    </row>
    <row r="236" spans="1:7" hidden="1" x14ac:dyDescent="0.2">
      <c r="A236" t="str" cm="1">
        <f t="array" ref="A236">INDEX('Brand Family Territory (Enc)'!$A$2:$A$296,INT((ROW()-2)/10)+1)</f>
        <v>Dillon's Cocktails</v>
      </c>
      <c r="B236" t="str" cm="1">
        <f t="array" ref="B236">INDEX('Whitelist (Blackout Reverse)'!$B$1:$K$1,MOD(ROW()-2,10)+1)</f>
        <v>HUDSON</v>
      </c>
      <c r="C236" t="str">
        <f>VLOOKUP(A236,'Brand Family Territory (Enc)'!$A$2:$B$296,2,FALSE)</f>
        <v>Core Market</v>
      </c>
      <c r="D236">
        <f>IF(COUNTIFS('Brand Family Territories (Enc)'!$B$2:$B$62,C236,'Brand Family Territories (Enc)'!$C$2:$C$62,B236)&gt;0,1,IF(AND(LEFT(B236,6)="MORRIS",COUNTIFS('Brand Family Territories (Enc)'!$B$2:$B$62,C236,'Brand Family Territories (Enc)'!$C$2:$C$62,"Morri")&gt;0),"Unk",0))</f>
        <v>0</v>
      </c>
      <c r="E236" t="str">
        <f>IFERROR(INDEX('Brand Family Areas (Enc)'!$D$6:$D$998,MATCH(UPPER(A236)&amp;"|"&amp;UPPER(B236),'Brand Family Areas (Enc)'!$G$6:$G$998,0)),"No Match")</f>
        <v>Inactive</v>
      </c>
      <c r="F236" t="str">
        <f t="shared" si="6"/>
        <v>THEM</v>
      </c>
      <c r="G236" t="str">
        <f t="shared" si="7"/>
        <v>Dillon's Cocktails|HUDSON</v>
      </c>
    </row>
    <row r="237" spans="1:7" hidden="1" x14ac:dyDescent="0.2">
      <c r="A237" t="str" cm="1">
        <f t="array" ref="A237">INDEX('Brand Family Territory (Enc)'!$A$2:$A$296,INT((ROW()-2)/10)+1)</f>
        <v>Dillon's Cocktails</v>
      </c>
      <c r="B237" t="str" cm="1">
        <f t="array" ref="B237">INDEX('Whitelist (Blackout Reverse)'!$B$1:$K$1,MOD(ROW()-2,10)+1)</f>
        <v>UNION</v>
      </c>
      <c r="C237" t="str">
        <f>VLOOKUP(A237,'Brand Family Territory (Enc)'!$A$2:$B$296,2,FALSE)</f>
        <v>Core Market</v>
      </c>
      <c r="D237">
        <f>IF(COUNTIFS('Brand Family Territories (Enc)'!$B$2:$B$62,C237,'Brand Family Territories (Enc)'!$C$2:$C$62,B237)&gt;0,1,IF(AND(LEFT(B237,6)="MORRIS",COUNTIFS('Brand Family Territories (Enc)'!$B$2:$B$62,C237,'Brand Family Territories (Enc)'!$C$2:$C$62,"Morri")&gt;0),"Unk",0))</f>
        <v>0</v>
      </c>
      <c r="E237" t="str">
        <f>IFERROR(INDEX('Brand Family Areas (Enc)'!$D$6:$D$998,MATCH(UPPER(A237)&amp;"|"&amp;UPPER(B237),'Brand Family Areas (Enc)'!$G$6:$G$998,0)),"No Match")</f>
        <v>Inactive</v>
      </c>
      <c r="F237" t="str">
        <f t="shared" si="6"/>
        <v>THEM</v>
      </c>
      <c r="G237" t="str">
        <f t="shared" si="7"/>
        <v>Dillon's Cocktails|UNION</v>
      </c>
    </row>
    <row r="238" spans="1:7" hidden="1" x14ac:dyDescent="0.2">
      <c r="A238" t="str" cm="1">
        <f t="array" ref="A238">INDEX('Brand Family Territory (Enc)'!$A$2:$A$296,INT((ROW()-2)/10)+1)</f>
        <v>Dillon's Cocktails</v>
      </c>
      <c r="B238" t="str" cm="1">
        <f t="array" ref="B238">INDEX('Whitelist (Blackout Reverse)'!$B$1:$K$1,MOD(ROW()-2,10)+1)</f>
        <v>SUSSEX</v>
      </c>
      <c r="C238" t="str">
        <f>VLOOKUP(A238,'Brand Family Territory (Enc)'!$A$2:$B$296,2,FALSE)</f>
        <v>Core Market</v>
      </c>
      <c r="D238">
        <f>IF(COUNTIFS('Brand Family Territories (Enc)'!$B$2:$B$62,C238,'Brand Family Territories (Enc)'!$C$2:$C$62,B238)&gt;0,1,IF(AND(LEFT(B238,6)="MORRIS",COUNTIFS('Brand Family Territories (Enc)'!$B$2:$B$62,C238,'Brand Family Territories (Enc)'!$C$2:$C$62,"Morri")&gt;0),"Unk",0))</f>
        <v>1</v>
      </c>
      <c r="E238" t="str">
        <f>IFERROR(INDEX('Brand Family Areas (Enc)'!$D$6:$D$998,MATCH(UPPER(A238)&amp;"|"&amp;UPPER(B238),'Brand Family Areas (Enc)'!$G$6:$G$998,0)),"No Match")</f>
        <v>No Match</v>
      </c>
      <c r="F238" t="str">
        <f t="shared" si="6"/>
        <v>US</v>
      </c>
      <c r="G238" t="str">
        <f t="shared" si="7"/>
        <v>Dillon's Cocktails|SUSSEX</v>
      </c>
    </row>
    <row r="239" spans="1:7" hidden="1" x14ac:dyDescent="0.2">
      <c r="A239" t="str" cm="1">
        <f t="array" ref="A239">INDEX('Brand Family Territory (Enc)'!$A$2:$A$296,INT((ROW()-2)/10)+1)</f>
        <v>Dillon's Cocktails</v>
      </c>
      <c r="B239" t="str" cm="1">
        <f t="array" ref="B239">INDEX('Whitelist (Blackout Reverse)'!$B$1:$K$1,MOD(ROW()-2,10)+1)</f>
        <v>MORRIS 1</v>
      </c>
      <c r="C239" t="str">
        <f>VLOOKUP(A239,'Brand Family Territory (Enc)'!$A$2:$B$296,2,FALSE)</f>
        <v>Core Market</v>
      </c>
      <c r="D239">
        <f>IF(COUNTIFS('Brand Family Territories (Enc)'!$B$2:$B$62,C239,'Brand Family Territories (Enc)'!$C$2:$C$62,B239)&gt;0,1,IF(AND(LEFT(B239,6)="MORRIS",COUNTIFS('Brand Family Territories (Enc)'!$B$2:$B$62,C239,'Brand Family Territories (Enc)'!$C$2:$C$62,"Morri")&gt;0),"Unk",0))</f>
        <v>1</v>
      </c>
      <c r="E239" t="str">
        <f>IFERROR(INDEX('Brand Family Areas (Enc)'!$D$6:$D$998,MATCH(UPPER(A239)&amp;"|"&amp;UPPER(B239),'Brand Family Areas (Enc)'!$G$6:$G$998,0)),"No Match")</f>
        <v>No Match</v>
      </c>
      <c r="F239" t="str">
        <f t="shared" si="6"/>
        <v>US</v>
      </c>
      <c r="G239" t="str">
        <f t="shared" si="7"/>
        <v>Dillon's Cocktails|MORRIS 1</v>
      </c>
    </row>
    <row r="240" spans="1:7" hidden="1" x14ac:dyDescent="0.2">
      <c r="A240" t="str" cm="1">
        <f t="array" ref="A240">INDEX('Brand Family Territory (Enc)'!$A$2:$A$296,INT((ROW()-2)/10)+1)</f>
        <v>Dillon's Cocktails</v>
      </c>
      <c r="B240" t="str" cm="1">
        <f t="array" ref="B240">INDEX('Whitelist (Blackout Reverse)'!$B$1:$K$1,MOD(ROW()-2,10)+1)</f>
        <v>MORRIS 2</v>
      </c>
      <c r="C240" t="str">
        <f>VLOOKUP(A240,'Brand Family Territory (Enc)'!$A$2:$B$296,2,FALSE)</f>
        <v>Core Market</v>
      </c>
      <c r="D240">
        <f>IF(COUNTIFS('Brand Family Territories (Enc)'!$B$2:$B$62,C240,'Brand Family Territories (Enc)'!$C$2:$C$62,B240)&gt;0,1,IF(AND(LEFT(B240,6)="MORRIS",COUNTIFS('Brand Family Territories (Enc)'!$B$2:$B$62,C240,'Brand Family Territories (Enc)'!$C$2:$C$62,"Morri")&gt;0),"Unk",0))</f>
        <v>0</v>
      </c>
      <c r="E240" t="str">
        <f>IFERROR(INDEX('Brand Family Areas (Enc)'!$D$6:$D$998,MATCH(UPPER(A240)&amp;"|"&amp;UPPER(B240),'Brand Family Areas (Enc)'!$G$6:$G$998,0)),"No Match")</f>
        <v>Inactive</v>
      </c>
      <c r="F240" t="str">
        <f t="shared" si="6"/>
        <v>THEM</v>
      </c>
      <c r="G240" t="str">
        <f t="shared" si="7"/>
        <v>Dillon's Cocktails|MORRIS 2</v>
      </c>
    </row>
    <row r="241" spans="1:7" hidden="1" x14ac:dyDescent="0.2">
      <c r="A241" t="str" cm="1">
        <f t="array" ref="A241">INDEX('Brand Family Territory (Enc)'!$A$2:$A$296,INT((ROW()-2)/10)+1)</f>
        <v>Dillon's Cocktails</v>
      </c>
      <c r="B241" t="str" cm="1">
        <f t="array" ref="B241">INDEX('Whitelist (Blackout Reverse)'!$B$1:$K$1,MOD(ROW()-2,10)+1)</f>
        <v>MORRIS 3</v>
      </c>
      <c r="C241" t="str">
        <f>VLOOKUP(A241,'Brand Family Territory (Enc)'!$A$2:$B$296,2,FALSE)</f>
        <v>Core Market</v>
      </c>
      <c r="D241">
        <f>IF(COUNTIFS('Brand Family Territories (Enc)'!$B$2:$B$62,C241,'Brand Family Territories (Enc)'!$C$2:$C$62,B241)&gt;0,1,IF(AND(LEFT(B241,6)="MORRIS",COUNTIFS('Brand Family Territories (Enc)'!$B$2:$B$62,C241,'Brand Family Territories (Enc)'!$C$2:$C$62,"Morri")&gt;0),"Unk",0))</f>
        <v>1</v>
      </c>
      <c r="E241" t="str">
        <f>IFERROR(INDEX('Brand Family Areas (Enc)'!$D$6:$D$998,MATCH(UPPER(A241)&amp;"|"&amp;UPPER(B241),'Brand Family Areas (Enc)'!$G$6:$G$998,0)),"No Match")</f>
        <v>No Match</v>
      </c>
      <c r="F241" t="str">
        <f t="shared" si="6"/>
        <v>US</v>
      </c>
      <c r="G241" t="str">
        <f t="shared" si="7"/>
        <v>Dillon's Cocktails|MORRIS 3</v>
      </c>
    </row>
    <row r="242" spans="1:7" hidden="1" x14ac:dyDescent="0.2">
      <c r="A242" t="str" cm="1">
        <f t="array" ref="A242">INDEX('Brand Family Territory (Enc)'!$A$2:$A$296,INT((ROW()-2)/10)+1)</f>
        <v>Dogfish Head Beer</v>
      </c>
      <c r="B242" t="str" cm="1">
        <f t="array" ref="B242">INDEX('Whitelist (Blackout Reverse)'!$B$1:$K$1,MOD(ROW()-2,10)+1)</f>
        <v>BERGEN</v>
      </c>
      <c r="C242" t="str">
        <f>VLOOKUP(A242,'Brand Family Territory (Enc)'!$A$2:$B$296,2,FALSE)</f>
        <v>Core Market</v>
      </c>
      <c r="D242">
        <f>IF(COUNTIFS('Brand Family Territories (Enc)'!$B$2:$B$62,C242,'Brand Family Territories (Enc)'!$C$2:$C$62,B242)&gt;0,1,IF(AND(LEFT(B242,6)="MORRIS",COUNTIFS('Brand Family Territories (Enc)'!$B$2:$B$62,C242,'Brand Family Territories (Enc)'!$C$2:$C$62,"Morri")&gt;0),"Unk",0))</f>
        <v>1</v>
      </c>
      <c r="E242" t="str">
        <f>IFERROR(INDEX('Brand Family Areas (Enc)'!$D$6:$D$998,MATCH(UPPER(A242)&amp;"|"&amp;UPPER(B242),'Brand Family Areas (Enc)'!$G$6:$G$998,0)),"No Match")</f>
        <v>No Match</v>
      </c>
      <c r="F242" t="str">
        <f t="shared" si="6"/>
        <v>US</v>
      </c>
      <c r="G242" t="str">
        <f t="shared" si="7"/>
        <v>Dogfish Head Beer|BERGEN</v>
      </c>
    </row>
    <row r="243" spans="1:7" hidden="1" x14ac:dyDescent="0.2">
      <c r="A243" t="str" cm="1">
        <f t="array" ref="A243">INDEX('Brand Family Territory (Enc)'!$A$2:$A$296,INT((ROW()-2)/10)+1)</f>
        <v>Dogfish Head Beer</v>
      </c>
      <c r="B243" t="str" cm="1">
        <f t="array" ref="B243">INDEX('Whitelist (Blackout Reverse)'!$B$1:$K$1,MOD(ROW()-2,10)+1)</f>
        <v>PASSAIC</v>
      </c>
      <c r="C243" t="str">
        <f>VLOOKUP(A243,'Brand Family Territory (Enc)'!$A$2:$B$296,2,FALSE)</f>
        <v>Core Market</v>
      </c>
      <c r="D243">
        <f>IF(COUNTIFS('Brand Family Territories (Enc)'!$B$2:$B$62,C243,'Brand Family Territories (Enc)'!$C$2:$C$62,B243)&gt;0,1,IF(AND(LEFT(B243,6)="MORRIS",COUNTIFS('Brand Family Territories (Enc)'!$B$2:$B$62,C243,'Brand Family Territories (Enc)'!$C$2:$C$62,"Morri")&gt;0),"Unk",0))</f>
        <v>1</v>
      </c>
      <c r="E243" t="str">
        <f>IFERROR(INDEX('Brand Family Areas (Enc)'!$D$6:$D$998,MATCH(UPPER(A243)&amp;"|"&amp;UPPER(B243),'Brand Family Areas (Enc)'!$G$6:$G$998,0)),"No Match")</f>
        <v>No Match</v>
      </c>
      <c r="F243" t="str">
        <f t="shared" si="6"/>
        <v>US</v>
      </c>
      <c r="G243" t="str">
        <f t="shared" si="7"/>
        <v>Dogfish Head Beer|PASSAIC</v>
      </c>
    </row>
    <row r="244" spans="1:7" hidden="1" x14ac:dyDescent="0.2">
      <c r="A244" t="str" cm="1">
        <f t="array" ref="A244">INDEX('Brand Family Territory (Enc)'!$A$2:$A$296,INT((ROW()-2)/10)+1)</f>
        <v>Dogfish Head Beer</v>
      </c>
      <c r="B244" t="str" cm="1">
        <f t="array" ref="B244">INDEX('Whitelist (Blackout Reverse)'!$B$1:$K$1,MOD(ROW()-2,10)+1)</f>
        <v>PASSAIC-FF</v>
      </c>
      <c r="C244" t="str">
        <f>VLOOKUP(A244,'Brand Family Territory (Enc)'!$A$2:$B$296,2,FALSE)</f>
        <v>Core Market</v>
      </c>
      <c r="D244">
        <f>IF(COUNTIFS('Brand Family Territories (Enc)'!$B$2:$B$62,C244,'Brand Family Territories (Enc)'!$C$2:$C$62,B244)&gt;0,1,IF(AND(LEFT(B244,6)="MORRIS",COUNTIFS('Brand Family Territories (Enc)'!$B$2:$B$62,C244,'Brand Family Territories (Enc)'!$C$2:$C$62,"Morri")&gt;0),"Unk",0))</f>
        <v>1</v>
      </c>
      <c r="E244" t="str">
        <f>IFERROR(INDEX('Brand Family Areas (Enc)'!$D$6:$D$998,MATCH(UPPER(A244)&amp;"|"&amp;UPPER(B244),'Brand Family Areas (Enc)'!$G$6:$G$998,0)),"No Match")</f>
        <v>No Match</v>
      </c>
      <c r="F244" t="str">
        <f t="shared" si="6"/>
        <v>US</v>
      </c>
      <c r="G244" t="str">
        <f t="shared" si="7"/>
        <v>Dogfish Head Beer|PASSAIC-FF</v>
      </c>
    </row>
    <row r="245" spans="1:7" hidden="1" x14ac:dyDescent="0.2">
      <c r="A245" t="str" cm="1">
        <f t="array" ref="A245">INDEX('Brand Family Territory (Enc)'!$A$2:$A$296,INT((ROW()-2)/10)+1)</f>
        <v>Dogfish Head Beer</v>
      </c>
      <c r="B245" t="str" cm="1">
        <f t="array" ref="B245">INDEX('Whitelist (Blackout Reverse)'!$B$1:$K$1,MOD(ROW()-2,10)+1)</f>
        <v>ESSEX</v>
      </c>
      <c r="C245" t="str">
        <f>VLOOKUP(A245,'Brand Family Territory (Enc)'!$A$2:$B$296,2,FALSE)</f>
        <v>Core Market</v>
      </c>
      <c r="D245">
        <f>IF(COUNTIFS('Brand Family Territories (Enc)'!$B$2:$B$62,C245,'Brand Family Territories (Enc)'!$C$2:$C$62,B245)&gt;0,1,IF(AND(LEFT(B245,6)="MORRIS",COUNTIFS('Brand Family Territories (Enc)'!$B$2:$B$62,C245,'Brand Family Territories (Enc)'!$C$2:$C$62,"Morri")&gt;0),"Unk",0))</f>
        <v>0</v>
      </c>
      <c r="E245" t="str">
        <f>IFERROR(INDEX('Brand Family Areas (Enc)'!$D$6:$D$998,MATCH(UPPER(A245)&amp;"|"&amp;UPPER(B245),'Brand Family Areas (Enc)'!$G$6:$G$998,0)),"No Match")</f>
        <v>Inactive</v>
      </c>
      <c r="F245" t="str">
        <f t="shared" si="6"/>
        <v>THEM</v>
      </c>
      <c r="G245" t="str">
        <f t="shared" si="7"/>
        <v>Dogfish Head Beer|ESSEX</v>
      </c>
    </row>
    <row r="246" spans="1:7" hidden="1" x14ac:dyDescent="0.2">
      <c r="A246" t="str" cm="1">
        <f t="array" ref="A246">INDEX('Brand Family Territory (Enc)'!$A$2:$A$296,INT((ROW()-2)/10)+1)</f>
        <v>Dogfish Head Beer</v>
      </c>
      <c r="B246" t="str" cm="1">
        <f t="array" ref="B246">INDEX('Whitelist (Blackout Reverse)'!$B$1:$K$1,MOD(ROW()-2,10)+1)</f>
        <v>HUDSON</v>
      </c>
      <c r="C246" t="str">
        <f>VLOOKUP(A246,'Brand Family Territory (Enc)'!$A$2:$B$296,2,FALSE)</f>
        <v>Core Market</v>
      </c>
      <c r="D246">
        <f>IF(COUNTIFS('Brand Family Territories (Enc)'!$B$2:$B$62,C246,'Brand Family Territories (Enc)'!$C$2:$C$62,B246)&gt;0,1,IF(AND(LEFT(B246,6)="MORRIS",COUNTIFS('Brand Family Territories (Enc)'!$B$2:$B$62,C246,'Brand Family Territories (Enc)'!$C$2:$C$62,"Morri")&gt;0),"Unk",0))</f>
        <v>0</v>
      </c>
      <c r="E246" t="str">
        <f>IFERROR(INDEX('Brand Family Areas (Enc)'!$D$6:$D$998,MATCH(UPPER(A246)&amp;"|"&amp;UPPER(B246),'Brand Family Areas (Enc)'!$G$6:$G$998,0)),"No Match")</f>
        <v>Inactive</v>
      </c>
      <c r="F246" t="str">
        <f t="shared" si="6"/>
        <v>THEM</v>
      </c>
      <c r="G246" t="str">
        <f t="shared" si="7"/>
        <v>Dogfish Head Beer|HUDSON</v>
      </c>
    </row>
    <row r="247" spans="1:7" hidden="1" x14ac:dyDescent="0.2">
      <c r="A247" t="str" cm="1">
        <f t="array" ref="A247">INDEX('Brand Family Territory (Enc)'!$A$2:$A$296,INT((ROW()-2)/10)+1)</f>
        <v>Dogfish Head Beer</v>
      </c>
      <c r="B247" t="str" cm="1">
        <f t="array" ref="B247">INDEX('Whitelist (Blackout Reverse)'!$B$1:$K$1,MOD(ROW()-2,10)+1)</f>
        <v>UNION</v>
      </c>
      <c r="C247" t="str">
        <f>VLOOKUP(A247,'Brand Family Territory (Enc)'!$A$2:$B$296,2,FALSE)</f>
        <v>Core Market</v>
      </c>
      <c r="D247">
        <f>IF(COUNTIFS('Brand Family Territories (Enc)'!$B$2:$B$62,C247,'Brand Family Territories (Enc)'!$C$2:$C$62,B247)&gt;0,1,IF(AND(LEFT(B247,6)="MORRIS",COUNTIFS('Brand Family Territories (Enc)'!$B$2:$B$62,C247,'Brand Family Territories (Enc)'!$C$2:$C$62,"Morri")&gt;0),"Unk",0))</f>
        <v>0</v>
      </c>
      <c r="E247" t="str">
        <f>IFERROR(INDEX('Brand Family Areas (Enc)'!$D$6:$D$998,MATCH(UPPER(A247)&amp;"|"&amp;UPPER(B247),'Brand Family Areas (Enc)'!$G$6:$G$998,0)),"No Match")</f>
        <v>Inactive</v>
      </c>
      <c r="F247" t="str">
        <f t="shared" si="6"/>
        <v>THEM</v>
      </c>
      <c r="G247" t="str">
        <f t="shared" si="7"/>
        <v>Dogfish Head Beer|UNION</v>
      </c>
    </row>
    <row r="248" spans="1:7" hidden="1" x14ac:dyDescent="0.2">
      <c r="A248" t="str" cm="1">
        <f t="array" ref="A248">INDEX('Brand Family Territory (Enc)'!$A$2:$A$296,INT((ROW()-2)/10)+1)</f>
        <v>Dogfish Head Beer</v>
      </c>
      <c r="B248" t="str" cm="1">
        <f t="array" ref="B248">INDEX('Whitelist (Blackout Reverse)'!$B$1:$K$1,MOD(ROW()-2,10)+1)</f>
        <v>SUSSEX</v>
      </c>
      <c r="C248" t="str">
        <f>VLOOKUP(A248,'Brand Family Territory (Enc)'!$A$2:$B$296,2,FALSE)</f>
        <v>Core Market</v>
      </c>
      <c r="D248">
        <f>IF(COUNTIFS('Brand Family Territories (Enc)'!$B$2:$B$62,C248,'Brand Family Territories (Enc)'!$C$2:$C$62,B248)&gt;0,1,IF(AND(LEFT(B248,6)="MORRIS",COUNTIFS('Brand Family Territories (Enc)'!$B$2:$B$62,C248,'Brand Family Territories (Enc)'!$C$2:$C$62,"Morri")&gt;0),"Unk",0))</f>
        <v>1</v>
      </c>
      <c r="E248" t="str">
        <f>IFERROR(INDEX('Brand Family Areas (Enc)'!$D$6:$D$998,MATCH(UPPER(A248)&amp;"|"&amp;UPPER(B248),'Brand Family Areas (Enc)'!$G$6:$G$998,0)),"No Match")</f>
        <v>No Match</v>
      </c>
      <c r="F248" t="str">
        <f t="shared" si="6"/>
        <v>US</v>
      </c>
      <c r="G248" t="str">
        <f t="shared" si="7"/>
        <v>Dogfish Head Beer|SUSSEX</v>
      </c>
    </row>
    <row r="249" spans="1:7" hidden="1" x14ac:dyDescent="0.2">
      <c r="A249" t="str" cm="1">
        <f t="array" ref="A249">INDEX('Brand Family Territory (Enc)'!$A$2:$A$296,INT((ROW()-2)/10)+1)</f>
        <v>Dogfish Head Beer</v>
      </c>
      <c r="B249" t="str" cm="1">
        <f t="array" ref="B249">INDEX('Whitelist (Blackout Reverse)'!$B$1:$K$1,MOD(ROW()-2,10)+1)</f>
        <v>MORRIS 1</v>
      </c>
      <c r="C249" t="str">
        <f>VLOOKUP(A249,'Brand Family Territory (Enc)'!$A$2:$B$296,2,FALSE)</f>
        <v>Core Market</v>
      </c>
      <c r="D249">
        <f>IF(COUNTIFS('Brand Family Territories (Enc)'!$B$2:$B$62,C249,'Brand Family Territories (Enc)'!$C$2:$C$62,B249)&gt;0,1,IF(AND(LEFT(B249,6)="MORRIS",COUNTIFS('Brand Family Territories (Enc)'!$B$2:$B$62,C249,'Brand Family Territories (Enc)'!$C$2:$C$62,"Morri")&gt;0),"Unk",0))</f>
        <v>1</v>
      </c>
      <c r="E249" t="str">
        <f>IFERROR(INDEX('Brand Family Areas (Enc)'!$D$6:$D$998,MATCH(UPPER(A249)&amp;"|"&amp;UPPER(B249),'Brand Family Areas (Enc)'!$G$6:$G$998,0)),"No Match")</f>
        <v>No Match</v>
      </c>
      <c r="F249" t="str">
        <f t="shared" si="6"/>
        <v>US</v>
      </c>
      <c r="G249" t="str">
        <f t="shared" si="7"/>
        <v>Dogfish Head Beer|MORRIS 1</v>
      </c>
    </row>
    <row r="250" spans="1:7" hidden="1" x14ac:dyDescent="0.2">
      <c r="A250" t="str" cm="1">
        <f t="array" ref="A250">INDEX('Brand Family Territory (Enc)'!$A$2:$A$296,INT((ROW()-2)/10)+1)</f>
        <v>Dogfish Head Beer</v>
      </c>
      <c r="B250" t="str" cm="1">
        <f t="array" ref="B250">INDEX('Whitelist (Blackout Reverse)'!$B$1:$K$1,MOD(ROW()-2,10)+1)</f>
        <v>MORRIS 2</v>
      </c>
      <c r="C250" t="str">
        <f>VLOOKUP(A250,'Brand Family Territory (Enc)'!$A$2:$B$296,2,FALSE)</f>
        <v>Core Market</v>
      </c>
      <c r="D250">
        <f>IF(COUNTIFS('Brand Family Territories (Enc)'!$B$2:$B$62,C250,'Brand Family Territories (Enc)'!$C$2:$C$62,B250)&gt;0,1,IF(AND(LEFT(B250,6)="MORRIS",COUNTIFS('Brand Family Territories (Enc)'!$B$2:$B$62,C250,'Brand Family Territories (Enc)'!$C$2:$C$62,"Morri")&gt;0),"Unk",0))</f>
        <v>0</v>
      </c>
      <c r="E250" t="str">
        <f>IFERROR(INDEX('Brand Family Areas (Enc)'!$D$6:$D$998,MATCH(UPPER(A250)&amp;"|"&amp;UPPER(B250),'Brand Family Areas (Enc)'!$G$6:$G$998,0)),"No Match")</f>
        <v>Inactive</v>
      </c>
      <c r="F250" t="str">
        <f t="shared" si="6"/>
        <v>THEM</v>
      </c>
      <c r="G250" t="str">
        <f t="shared" si="7"/>
        <v>Dogfish Head Beer|MORRIS 2</v>
      </c>
    </row>
    <row r="251" spans="1:7" hidden="1" x14ac:dyDescent="0.2">
      <c r="A251" t="str" cm="1">
        <f t="array" ref="A251">INDEX('Brand Family Territory (Enc)'!$A$2:$A$296,INT((ROW()-2)/10)+1)</f>
        <v>Dogfish Head Beer</v>
      </c>
      <c r="B251" t="str" cm="1">
        <f t="array" ref="B251">INDEX('Whitelist (Blackout Reverse)'!$B$1:$K$1,MOD(ROW()-2,10)+1)</f>
        <v>MORRIS 3</v>
      </c>
      <c r="C251" t="str">
        <f>VLOOKUP(A251,'Brand Family Territory (Enc)'!$A$2:$B$296,2,FALSE)</f>
        <v>Core Market</v>
      </c>
      <c r="D251">
        <f>IF(COUNTIFS('Brand Family Territories (Enc)'!$B$2:$B$62,C251,'Brand Family Territories (Enc)'!$C$2:$C$62,B251)&gt;0,1,IF(AND(LEFT(B251,6)="MORRIS",COUNTIFS('Brand Family Territories (Enc)'!$B$2:$B$62,C251,'Brand Family Territories (Enc)'!$C$2:$C$62,"Morri")&gt;0),"Unk",0))</f>
        <v>1</v>
      </c>
      <c r="E251" t="str">
        <f>IFERROR(INDEX('Brand Family Areas (Enc)'!$D$6:$D$998,MATCH(UPPER(A251)&amp;"|"&amp;UPPER(B251),'Brand Family Areas (Enc)'!$G$6:$G$998,0)),"No Match")</f>
        <v>No Match</v>
      </c>
      <c r="F251" t="str">
        <f t="shared" si="6"/>
        <v>US</v>
      </c>
      <c r="G251" t="str">
        <f t="shared" si="7"/>
        <v>Dogfish Head Beer|MORRIS 3</v>
      </c>
    </row>
    <row r="252" spans="1:7" hidden="1" x14ac:dyDescent="0.2">
      <c r="A252" t="str" cm="1">
        <f t="array" ref="A252">INDEX('Brand Family Territory (Enc)'!$A$2:$A$296,INT((ROW()-2)/10)+1)</f>
        <v>Dogfish Head Spirits</v>
      </c>
      <c r="B252" t="str" cm="1">
        <f t="array" ref="B252">INDEX('Whitelist (Blackout Reverse)'!$B$1:$K$1,MOD(ROW()-2,10)+1)</f>
        <v>BERGEN</v>
      </c>
      <c r="C252" t="str">
        <f>VLOOKUP(A252,'Brand Family Territory (Enc)'!$A$2:$B$296,2,FALSE)</f>
        <v>Core Market</v>
      </c>
      <c r="D252">
        <f>IF(COUNTIFS('Brand Family Territories (Enc)'!$B$2:$B$62,C252,'Brand Family Territories (Enc)'!$C$2:$C$62,B252)&gt;0,1,IF(AND(LEFT(B252,6)="MORRIS",COUNTIFS('Brand Family Territories (Enc)'!$B$2:$B$62,C252,'Brand Family Territories (Enc)'!$C$2:$C$62,"Morri")&gt;0),"Unk",0))</f>
        <v>1</v>
      </c>
      <c r="E252" t="str">
        <f>IFERROR(INDEX('Brand Family Areas (Enc)'!$D$6:$D$998,MATCH(UPPER(A252)&amp;"|"&amp;UPPER(B252),'Brand Family Areas (Enc)'!$G$6:$G$998,0)),"No Match")</f>
        <v>No Match</v>
      </c>
      <c r="F252" t="str">
        <f t="shared" si="6"/>
        <v>US</v>
      </c>
      <c r="G252" t="str">
        <f t="shared" si="7"/>
        <v>Dogfish Head Spirits|BERGEN</v>
      </c>
    </row>
    <row r="253" spans="1:7" hidden="1" x14ac:dyDescent="0.2">
      <c r="A253" t="str" cm="1">
        <f t="array" ref="A253">INDEX('Brand Family Territory (Enc)'!$A$2:$A$296,INT((ROW()-2)/10)+1)</f>
        <v>Dogfish Head Spirits</v>
      </c>
      <c r="B253" t="str" cm="1">
        <f t="array" ref="B253">INDEX('Whitelist (Blackout Reverse)'!$B$1:$K$1,MOD(ROW()-2,10)+1)</f>
        <v>PASSAIC</v>
      </c>
      <c r="C253" t="str">
        <f>VLOOKUP(A253,'Brand Family Territory (Enc)'!$A$2:$B$296,2,FALSE)</f>
        <v>Core Market</v>
      </c>
      <c r="D253">
        <f>IF(COUNTIFS('Brand Family Territories (Enc)'!$B$2:$B$62,C253,'Brand Family Territories (Enc)'!$C$2:$C$62,B253)&gt;0,1,IF(AND(LEFT(B253,6)="MORRIS",COUNTIFS('Brand Family Territories (Enc)'!$B$2:$B$62,C253,'Brand Family Territories (Enc)'!$C$2:$C$62,"Morri")&gt;0),"Unk",0))</f>
        <v>1</v>
      </c>
      <c r="E253" t="str">
        <f>IFERROR(INDEX('Brand Family Areas (Enc)'!$D$6:$D$998,MATCH(UPPER(A253)&amp;"|"&amp;UPPER(B253),'Brand Family Areas (Enc)'!$G$6:$G$998,0)),"No Match")</f>
        <v>No Match</v>
      </c>
      <c r="F253" t="str">
        <f t="shared" si="6"/>
        <v>US</v>
      </c>
      <c r="G253" t="str">
        <f t="shared" si="7"/>
        <v>Dogfish Head Spirits|PASSAIC</v>
      </c>
    </row>
    <row r="254" spans="1:7" hidden="1" x14ac:dyDescent="0.2">
      <c r="A254" t="str" cm="1">
        <f t="array" ref="A254">INDEX('Brand Family Territory (Enc)'!$A$2:$A$296,INT((ROW()-2)/10)+1)</f>
        <v>Dogfish Head Spirits</v>
      </c>
      <c r="B254" t="str" cm="1">
        <f t="array" ref="B254">INDEX('Whitelist (Blackout Reverse)'!$B$1:$K$1,MOD(ROW()-2,10)+1)</f>
        <v>PASSAIC-FF</v>
      </c>
      <c r="C254" t="str">
        <f>VLOOKUP(A254,'Brand Family Territory (Enc)'!$A$2:$B$296,2,FALSE)</f>
        <v>Core Market</v>
      </c>
      <c r="D254">
        <f>IF(COUNTIFS('Brand Family Territories (Enc)'!$B$2:$B$62,C254,'Brand Family Territories (Enc)'!$C$2:$C$62,B254)&gt;0,1,IF(AND(LEFT(B254,6)="MORRIS",COUNTIFS('Brand Family Territories (Enc)'!$B$2:$B$62,C254,'Brand Family Territories (Enc)'!$C$2:$C$62,"Morri")&gt;0),"Unk",0))</f>
        <v>1</v>
      </c>
      <c r="E254" t="str">
        <f>IFERROR(INDEX('Brand Family Areas (Enc)'!$D$6:$D$998,MATCH(UPPER(A254)&amp;"|"&amp;UPPER(B254),'Brand Family Areas (Enc)'!$G$6:$G$998,0)),"No Match")</f>
        <v>No Match</v>
      </c>
      <c r="F254" t="str">
        <f t="shared" si="6"/>
        <v>US</v>
      </c>
      <c r="G254" t="str">
        <f t="shared" si="7"/>
        <v>Dogfish Head Spirits|PASSAIC-FF</v>
      </c>
    </row>
    <row r="255" spans="1:7" hidden="1" x14ac:dyDescent="0.2">
      <c r="A255" t="str" cm="1">
        <f t="array" ref="A255">INDEX('Brand Family Territory (Enc)'!$A$2:$A$296,INT((ROW()-2)/10)+1)</f>
        <v>Dogfish Head Spirits</v>
      </c>
      <c r="B255" t="str" cm="1">
        <f t="array" ref="B255">INDEX('Whitelist (Blackout Reverse)'!$B$1:$K$1,MOD(ROW()-2,10)+1)</f>
        <v>ESSEX</v>
      </c>
      <c r="C255" t="str">
        <f>VLOOKUP(A255,'Brand Family Territory (Enc)'!$A$2:$B$296,2,FALSE)</f>
        <v>Core Market</v>
      </c>
      <c r="D255">
        <f>IF(COUNTIFS('Brand Family Territories (Enc)'!$B$2:$B$62,C255,'Brand Family Territories (Enc)'!$C$2:$C$62,B255)&gt;0,1,IF(AND(LEFT(B255,6)="MORRIS",COUNTIFS('Brand Family Territories (Enc)'!$B$2:$B$62,C255,'Brand Family Territories (Enc)'!$C$2:$C$62,"Morri")&gt;0),"Unk",0))</f>
        <v>0</v>
      </c>
      <c r="E255" t="str">
        <f>IFERROR(INDEX('Brand Family Areas (Enc)'!$D$6:$D$998,MATCH(UPPER(A255)&amp;"|"&amp;UPPER(B255),'Brand Family Areas (Enc)'!$G$6:$G$998,0)),"No Match")</f>
        <v>Inactive</v>
      </c>
      <c r="F255" t="str">
        <f t="shared" si="6"/>
        <v>THEM</v>
      </c>
      <c r="G255" t="str">
        <f t="shared" si="7"/>
        <v>Dogfish Head Spirits|ESSEX</v>
      </c>
    </row>
    <row r="256" spans="1:7" hidden="1" x14ac:dyDescent="0.2">
      <c r="A256" t="str" cm="1">
        <f t="array" ref="A256">INDEX('Brand Family Territory (Enc)'!$A$2:$A$296,INT((ROW()-2)/10)+1)</f>
        <v>Dogfish Head Spirits</v>
      </c>
      <c r="B256" t="str" cm="1">
        <f t="array" ref="B256">INDEX('Whitelist (Blackout Reverse)'!$B$1:$K$1,MOD(ROW()-2,10)+1)</f>
        <v>HUDSON</v>
      </c>
      <c r="C256" t="str">
        <f>VLOOKUP(A256,'Brand Family Territory (Enc)'!$A$2:$B$296,2,FALSE)</f>
        <v>Core Market</v>
      </c>
      <c r="D256">
        <f>IF(COUNTIFS('Brand Family Territories (Enc)'!$B$2:$B$62,C256,'Brand Family Territories (Enc)'!$C$2:$C$62,B256)&gt;0,1,IF(AND(LEFT(B256,6)="MORRIS",COUNTIFS('Brand Family Territories (Enc)'!$B$2:$B$62,C256,'Brand Family Territories (Enc)'!$C$2:$C$62,"Morri")&gt;0),"Unk",0))</f>
        <v>0</v>
      </c>
      <c r="E256" t="str">
        <f>IFERROR(INDEX('Brand Family Areas (Enc)'!$D$6:$D$998,MATCH(UPPER(A256)&amp;"|"&amp;UPPER(B256),'Brand Family Areas (Enc)'!$G$6:$G$998,0)),"No Match")</f>
        <v>Inactive</v>
      </c>
      <c r="F256" t="str">
        <f t="shared" si="6"/>
        <v>THEM</v>
      </c>
      <c r="G256" t="str">
        <f t="shared" si="7"/>
        <v>Dogfish Head Spirits|HUDSON</v>
      </c>
    </row>
    <row r="257" spans="1:7" hidden="1" x14ac:dyDescent="0.2">
      <c r="A257" t="str" cm="1">
        <f t="array" ref="A257">INDEX('Brand Family Territory (Enc)'!$A$2:$A$296,INT((ROW()-2)/10)+1)</f>
        <v>Dogfish Head Spirits</v>
      </c>
      <c r="B257" t="str" cm="1">
        <f t="array" ref="B257">INDEX('Whitelist (Blackout Reverse)'!$B$1:$K$1,MOD(ROW()-2,10)+1)</f>
        <v>UNION</v>
      </c>
      <c r="C257" t="str">
        <f>VLOOKUP(A257,'Brand Family Territory (Enc)'!$A$2:$B$296,2,FALSE)</f>
        <v>Core Market</v>
      </c>
      <c r="D257">
        <f>IF(COUNTIFS('Brand Family Territories (Enc)'!$B$2:$B$62,C257,'Brand Family Territories (Enc)'!$C$2:$C$62,B257)&gt;0,1,IF(AND(LEFT(B257,6)="MORRIS",COUNTIFS('Brand Family Territories (Enc)'!$B$2:$B$62,C257,'Brand Family Territories (Enc)'!$C$2:$C$62,"Morri")&gt;0),"Unk",0))</f>
        <v>0</v>
      </c>
      <c r="E257" t="str">
        <f>IFERROR(INDEX('Brand Family Areas (Enc)'!$D$6:$D$998,MATCH(UPPER(A257)&amp;"|"&amp;UPPER(B257),'Brand Family Areas (Enc)'!$G$6:$G$998,0)),"No Match")</f>
        <v>Inactive</v>
      </c>
      <c r="F257" t="str">
        <f t="shared" si="6"/>
        <v>THEM</v>
      </c>
      <c r="G257" t="str">
        <f t="shared" si="7"/>
        <v>Dogfish Head Spirits|UNION</v>
      </c>
    </row>
    <row r="258" spans="1:7" hidden="1" x14ac:dyDescent="0.2">
      <c r="A258" t="str" cm="1">
        <f t="array" ref="A258">INDEX('Brand Family Territory (Enc)'!$A$2:$A$296,INT((ROW()-2)/10)+1)</f>
        <v>Dogfish Head Spirits</v>
      </c>
      <c r="B258" t="str" cm="1">
        <f t="array" ref="B258">INDEX('Whitelist (Blackout Reverse)'!$B$1:$K$1,MOD(ROW()-2,10)+1)</f>
        <v>SUSSEX</v>
      </c>
      <c r="C258" t="str">
        <f>VLOOKUP(A258,'Brand Family Territory (Enc)'!$A$2:$B$296,2,FALSE)</f>
        <v>Core Market</v>
      </c>
      <c r="D258">
        <f>IF(COUNTIFS('Brand Family Territories (Enc)'!$B$2:$B$62,C258,'Brand Family Territories (Enc)'!$C$2:$C$62,B258)&gt;0,1,IF(AND(LEFT(B258,6)="MORRIS",COUNTIFS('Brand Family Territories (Enc)'!$B$2:$B$62,C258,'Brand Family Territories (Enc)'!$C$2:$C$62,"Morri")&gt;0),"Unk",0))</f>
        <v>1</v>
      </c>
      <c r="E258" t="str">
        <f>IFERROR(INDEX('Brand Family Areas (Enc)'!$D$6:$D$998,MATCH(UPPER(A258)&amp;"|"&amp;UPPER(B258),'Brand Family Areas (Enc)'!$G$6:$G$998,0)),"No Match")</f>
        <v>No Match</v>
      </c>
      <c r="F258" t="str">
        <f t="shared" si="6"/>
        <v>US</v>
      </c>
      <c r="G258" t="str">
        <f t="shared" si="7"/>
        <v>Dogfish Head Spirits|SUSSEX</v>
      </c>
    </row>
    <row r="259" spans="1:7" hidden="1" x14ac:dyDescent="0.2">
      <c r="A259" t="str" cm="1">
        <f t="array" ref="A259">INDEX('Brand Family Territory (Enc)'!$A$2:$A$296,INT((ROW()-2)/10)+1)</f>
        <v>Dogfish Head Spirits</v>
      </c>
      <c r="B259" t="str" cm="1">
        <f t="array" ref="B259">INDEX('Whitelist (Blackout Reverse)'!$B$1:$K$1,MOD(ROW()-2,10)+1)</f>
        <v>MORRIS 1</v>
      </c>
      <c r="C259" t="str">
        <f>VLOOKUP(A259,'Brand Family Territory (Enc)'!$A$2:$B$296,2,FALSE)</f>
        <v>Core Market</v>
      </c>
      <c r="D259">
        <f>IF(COUNTIFS('Brand Family Territories (Enc)'!$B$2:$B$62,C259,'Brand Family Territories (Enc)'!$C$2:$C$62,B259)&gt;0,1,IF(AND(LEFT(B259,6)="MORRIS",COUNTIFS('Brand Family Territories (Enc)'!$B$2:$B$62,C259,'Brand Family Territories (Enc)'!$C$2:$C$62,"Morri")&gt;0),"Unk",0))</f>
        <v>1</v>
      </c>
      <c r="E259" t="str">
        <f>IFERROR(INDEX('Brand Family Areas (Enc)'!$D$6:$D$998,MATCH(UPPER(A259)&amp;"|"&amp;UPPER(B259),'Brand Family Areas (Enc)'!$G$6:$G$998,0)),"No Match")</f>
        <v>No Match</v>
      </c>
      <c r="F259" t="str">
        <f t="shared" ref="F259:F322" si="8">IF(D259="Unk","Ambiguous (Source Truncated)",IF(E259="Inactive","THEM",IF(D259=1,"US",IF(D259="N/A","No Territory Data","THEM"))))</f>
        <v>US</v>
      </c>
      <c r="G259" t="str">
        <f t="shared" ref="G259:G322" si="9">A259&amp;"|"&amp;B259</f>
        <v>Dogfish Head Spirits|MORRIS 1</v>
      </c>
    </row>
    <row r="260" spans="1:7" hidden="1" x14ac:dyDescent="0.2">
      <c r="A260" t="str" cm="1">
        <f t="array" ref="A260">INDEX('Brand Family Territory (Enc)'!$A$2:$A$296,INT((ROW()-2)/10)+1)</f>
        <v>Dogfish Head Spirits</v>
      </c>
      <c r="B260" t="str" cm="1">
        <f t="array" ref="B260">INDEX('Whitelist (Blackout Reverse)'!$B$1:$K$1,MOD(ROW()-2,10)+1)</f>
        <v>MORRIS 2</v>
      </c>
      <c r="C260" t="str">
        <f>VLOOKUP(A260,'Brand Family Territory (Enc)'!$A$2:$B$296,2,FALSE)</f>
        <v>Core Market</v>
      </c>
      <c r="D260">
        <f>IF(COUNTIFS('Brand Family Territories (Enc)'!$B$2:$B$62,C260,'Brand Family Territories (Enc)'!$C$2:$C$62,B260)&gt;0,1,IF(AND(LEFT(B260,6)="MORRIS",COUNTIFS('Brand Family Territories (Enc)'!$B$2:$B$62,C260,'Brand Family Territories (Enc)'!$C$2:$C$62,"Morri")&gt;0),"Unk",0))</f>
        <v>0</v>
      </c>
      <c r="E260" t="str">
        <f>IFERROR(INDEX('Brand Family Areas (Enc)'!$D$6:$D$998,MATCH(UPPER(A260)&amp;"|"&amp;UPPER(B260),'Brand Family Areas (Enc)'!$G$6:$G$998,0)),"No Match")</f>
        <v>Inactive</v>
      </c>
      <c r="F260" t="str">
        <f t="shared" si="8"/>
        <v>THEM</v>
      </c>
      <c r="G260" t="str">
        <f t="shared" si="9"/>
        <v>Dogfish Head Spirits|MORRIS 2</v>
      </c>
    </row>
    <row r="261" spans="1:7" hidden="1" x14ac:dyDescent="0.2">
      <c r="A261" t="str" cm="1">
        <f t="array" ref="A261">INDEX('Brand Family Territory (Enc)'!$A$2:$A$296,INT((ROW()-2)/10)+1)</f>
        <v>Dogfish Head Spirits</v>
      </c>
      <c r="B261" t="str" cm="1">
        <f t="array" ref="B261">INDEX('Whitelist (Blackout Reverse)'!$B$1:$K$1,MOD(ROW()-2,10)+1)</f>
        <v>MORRIS 3</v>
      </c>
      <c r="C261" t="str">
        <f>VLOOKUP(A261,'Brand Family Territory (Enc)'!$A$2:$B$296,2,FALSE)</f>
        <v>Core Market</v>
      </c>
      <c r="D261">
        <f>IF(COUNTIFS('Brand Family Territories (Enc)'!$B$2:$B$62,C261,'Brand Family Territories (Enc)'!$C$2:$C$62,B261)&gt;0,1,IF(AND(LEFT(B261,6)="MORRIS",COUNTIFS('Brand Family Territories (Enc)'!$B$2:$B$62,C261,'Brand Family Territories (Enc)'!$C$2:$C$62,"Morri")&gt;0),"Unk",0))</f>
        <v>1</v>
      </c>
      <c r="E261" t="str">
        <f>IFERROR(INDEX('Brand Family Areas (Enc)'!$D$6:$D$998,MATCH(UPPER(A261)&amp;"|"&amp;UPPER(B261),'Brand Family Areas (Enc)'!$G$6:$G$998,0)),"No Match")</f>
        <v>No Match</v>
      </c>
      <c r="F261" t="str">
        <f t="shared" si="8"/>
        <v>US</v>
      </c>
      <c r="G261" t="str">
        <f t="shared" si="9"/>
        <v>Dogfish Head Spirits|MORRIS 3</v>
      </c>
    </row>
    <row r="262" spans="1:7" hidden="1" x14ac:dyDescent="0.2">
      <c r="A262" t="str" cm="1">
        <f t="array" ref="A262">INDEX('Brand Family Territory (Enc)'!$A$2:$A$296,INT((ROW()-2)/10)+1)</f>
        <v>Fever Tree</v>
      </c>
      <c r="B262" t="str" cm="1">
        <f t="array" ref="B262">INDEX('Whitelist (Blackout Reverse)'!$B$1:$K$1,MOD(ROW()-2,10)+1)</f>
        <v>BERGEN</v>
      </c>
      <c r="C262" t="str">
        <f>VLOOKUP(A262,'Brand Family Territory (Enc)'!$A$2:$B$296,2,FALSE)</f>
        <v>Core Market</v>
      </c>
      <c r="D262">
        <f>IF(COUNTIFS('Brand Family Territories (Enc)'!$B$2:$B$62,C262,'Brand Family Territories (Enc)'!$C$2:$C$62,B262)&gt;0,1,IF(AND(LEFT(B262,6)="MORRIS",COUNTIFS('Brand Family Territories (Enc)'!$B$2:$B$62,C262,'Brand Family Territories (Enc)'!$C$2:$C$62,"Morri")&gt;0),"Unk",0))</f>
        <v>1</v>
      </c>
      <c r="E262" t="str">
        <f>IFERROR(INDEX('Brand Family Areas (Enc)'!$D$6:$D$998,MATCH(UPPER(A262)&amp;"|"&amp;UPPER(B262),'Brand Family Areas (Enc)'!$G$6:$G$998,0)),"No Match")</f>
        <v>No Match</v>
      </c>
      <c r="F262" t="str">
        <f t="shared" si="8"/>
        <v>US</v>
      </c>
      <c r="G262" t="str">
        <f t="shared" si="9"/>
        <v>Fever Tree|BERGEN</v>
      </c>
    </row>
    <row r="263" spans="1:7" hidden="1" x14ac:dyDescent="0.2">
      <c r="A263" t="str" cm="1">
        <f t="array" ref="A263">INDEX('Brand Family Territory (Enc)'!$A$2:$A$296,INT((ROW()-2)/10)+1)</f>
        <v>Fever Tree</v>
      </c>
      <c r="B263" t="str" cm="1">
        <f t="array" ref="B263">INDEX('Whitelist (Blackout Reverse)'!$B$1:$K$1,MOD(ROW()-2,10)+1)</f>
        <v>PASSAIC</v>
      </c>
      <c r="C263" t="str">
        <f>VLOOKUP(A263,'Brand Family Territory (Enc)'!$A$2:$B$296,2,FALSE)</f>
        <v>Core Market</v>
      </c>
      <c r="D263">
        <f>IF(COUNTIFS('Brand Family Territories (Enc)'!$B$2:$B$62,C263,'Brand Family Territories (Enc)'!$C$2:$C$62,B263)&gt;0,1,IF(AND(LEFT(B263,6)="MORRIS",COUNTIFS('Brand Family Territories (Enc)'!$B$2:$B$62,C263,'Brand Family Territories (Enc)'!$C$2:$C$62,"Morri")&gt;0),"Unk",0))</f>
        <v>1</v>
      </c>
      <c r="E263" t="str">
        <f>IFERROR(INDEX('Brand Family Areas (Enc)'!$D$6:$D$998,MATCH(UPPER(A263)&amp;"|"&amp;UPPER(B263),'Brand Family Areas (Enc)'!$G$6:$G$998,0)),"No Match")</f>
        <v>No Match</v>
      </c>
      <c r="F263" t="str">
        <f t="shared" si="8"/>
        <v>US</v>
      </c>
      <c r="G263" t="str">
        <f t="shared" si="9"/>
        <v>Fever Tree|PASSAIC</v>
      </c>
    </row>
    <row r="264" spans="1:7" hidden="1" x14ac:dyDescent="0.2">
      <c r="A264" t="str" cm="1">
        <f t="array" ref="A264">INDEX('Brand Family Territory (Enc)'!$A$2:$A$296,INT((ROW()-2)/10)+1)</f>
        <v>Fever Tree</v>
      </c>
      <c r="B264" t="str" cm="1">
        <f t="array" ref="B264">INDEX('Whitelist (Blackout Reverse)'!$B$1:$K$1,MOD(ROW()-2,10)+1)</f>
        <v>PASSAIC-FF</v>
      </c>
      <c r="C264" t="str">
        <f>VLOOKUP(A264,'Brand Family Territory (Enc)'!$A$2:$B$296,2,FALSE)</f>
        <v>Core Market</v>
      </c>
      <c r="D264">
        <f>IF(COUNTIFS('Brand Family Territories (Enc)'!$B$2:$B$62,C264,'Brand Family Territories (Enc)'!$C$2:$C$62,B264)&gt;0,1,IF(AND(LEFT(B264,6)="MORRIS",COUNTIFS('Brand Family Territories (Enc)'!$B$2:$B$62,C264,'Brand Family Territories (Enc)'!$C$2:$C$62,"Morri")&gt;0),"Unk",0))</f>
        <v>1</v>
      </c>
      <c r="E264" t="str">
        <f>IFERROR(INDEX('Brand Family Areas (Enc)'!$D$6:$D$998,MATCH(UPPER(A264)&amp;"|"&amp;UPPER(B264),'Brand Family Areas (Enc)'!$G$6:$G$998,0)),"No Match")</f>
        <v>No Match</v>
      </c>
      <c r="F264" t="str">
        <f t="shared" si="8"/>
        <v>US</v>
      </c>
      <c r="G264" t="str">
        <f t="shared" si="9"/>
        <v>Fever Tree|PASSAIC-FF</v>
      </c>
    </row>
    <row r="265" spans="1:7" hidden="1" x14ac:dyDescent="0.2">
      <c r="A265" t="str" cm="1">
        <f t="array" ref="A265">INDEX('Brand Family Territory (Enc)'!$A$2:$A$296,INT((ROW()-2)/10)+1)</f>
        <v>Fever Tree</v>
      </c>
      <c r="B265" t="str" cm="1">
        <f t="array" ref="B265">INDEX('Whitelist (Blackout Reverse)'!$B$1:$K$1,MOD(ROW()-2,10)+1)</f>
        <v>ESSEX</v>
      </c>
      <c r="C265" t="str">
        <f>VLOOKUP(A265,'Brand Family Territory (Enc)'!$A$2:$B$296,2,FALSE)</f>
        <v>Core Market</v>
      </c>
      <c r="D265">
        <f>IF(COUNTIFS('Brand Family Territories (Enc)'!$B$2:$B$62,C265,'Brand Family Territories (Enc)'!$C$2:$C$62,B265)&gt;0,1,IF(AND(LEFT(B265,6)="MORRIS",COUNTIFS('Brand Family Territories (Enc)'!$B$2:$B$62,C265,'Brand Family Territories (Enc)'!$C$2:$C$62,"Morri")&gt;0),"Unk",0))</f>
        <v>0</v>
      </c>
      <c r="E265" t="str">
        <f>IFERROR(INDEX('Brand Family Areas (Enc)'!$D$6:$D$998,MATCH(UPPER(A265)&amp;"|"&amp;UPPER(B265),'Brand Family Areas (Enc)'!$G$6:$G$998,0)),"No Match")</f>
        <v>Inactive</v>
      </c>
      <c r="F265" t="str">
        <f t="shared" si="8"/>
        <v>THEM</v>
      </c>
      <c r="G265" t="str">
        <f t="shared" si="9"/>
        <v>Fever Tree|ESSEX</v>
      </c>
    </row>
    <row r="266" spans="1:7" hidden="1" x14ac:dyDescent="0.2">
      <c r="A266" t="str" cm="1">
        <f t="array" ref="A266">INDEX('Brand Family Territory (Enc)'!$A$2:$A$296,INT((ROW()-2)/10)+1)</f>
        <v>Fever Tree</v>
      </c>
      <c r="B266" t="str" cm="1">
        <f t="array" ref="B266">INDEX('Whitelist (Blackout Reverse)'!$B$1:$K$1,MOD(ROW()-2,10)+1)</f>
        <v>HUDSON</v>
      </c>
      <c r="C266" t="str">
        <f>VLOOKUP(A266,'Brand Family Territory (Enc)'!$A$2:$B$296,2,FALSE)</f>
        <v>Core Market</v>
      </c>
      <c r="D266">
        <f>IF(COUNTIFS('Brand Family Territories (Enc)'!$B$2:$B$62,C266,'Brand Family Territories (Enc)'!$C$2:$C$62,B266)&gt;0,1,IF(AND(LEFT(B266,6)="MORRIS",COUNTIFS('Brand Family Territories (Enc)'!$B$2:$B$62,C266,'Brand Family Territories (Enc)'!$C$2:$C$62,"Morri")&gt;0),"Unk",0))</f>
        <v>0</v>
      </c>
      <c r="E266" t="str">
        <f>IFERROR(INDEX('Brand Family Areas (Enc)'!$D$6:$D$998,MATCH(UPPER(A266)&amp;"|"&amp;UPPER(B266),'Brand Family Areas (Enc)'!$G$6:$G$998,0)),"No Match")</f>
        <v>Inactive</v>
      </c>
      <c r="F266" t="str">
        <f t="shared" si="8"/>
        <v>THEM</v>
      </c>
      <c r="G266" t="str">
        <f t="shared" si="9"/>
        <v>Fever Tree|HUDSON</v>
      </c>
    </row>
    <row r="267" spans="1:7" hidden="1" x14ac:dyDescent="0.2">
      <c r="A267" t="str" cm="1">
        <f t="array" ref="A267">INDEX('Brand Family Territory (Enc)'!$A$2:$A$296,INT((ROW()-2)/10)+1)</f>
        <v>Fever Tree</v>
      </c>
      <c r="B267" t="str" cm="1">
        <f t="array" ref="B267">INDEX('Whitelist (Blackout Reverse)'!$B$1:$K$1,MOD(ROW()-2,10)+1)</f>
        <v>UNION</v>
      </c>
      <c r="C267" t="str">
        <f>VLOOKUP(A267,'Brand Family Territory (Enc)'!$A$2:$B$296,2,FALSE)</f>
        <v>Core Market</v>
      </c>
      <c r="D267">
        <f>IF(COUNTIFS('Brand Family Territories (Enc)'!$B$2:$B$62,C267,'Brand Family Territories (Enc)'!$C$2:$C$62,B267)&gt;0,1,IF(AND(LEFT(B267,6)="MORRIS",COUNTIFS('Brand Family Territories (Enc)'!$B$2:$B$62,C267,'Brand Family Territories (Enc)'!$C$2:$C$62,"Morri")&gt;0),"Unk",0))</f>
        <v>0</v>
      </c>
      <c r="E267" t="str">
        <f>IFERROR(INDEX('Brand Family Areas (Enc)'!$D$6:$D$998,MATCH(UPPER(A267)&amp;"|"&amp;UPPER(B267),'Brand Family Areas (Enc)'!$G$6:$G$998,0)),"No Match")</f>
        <v>Inactive</v>
      </c>
      <c r="F267" t="str">
        <f t="shared" si="8"/>
        <v>THEM</v>
      </c>
      <c r="G267" t="str">
        <f t="shared" si="9"/>
        <v>Fever Tree|UNION</v>
      </c>
    </row>
    <row r="268" spans="1:7" hidden="1" x14ac:dyDescent="0.2">
      <c r="A268" t="str" cm="1">
        <f t="array" ref="A268">INDEX('Brand Family Territory (Enc)'!$A$2:$A$296,INT((ROW()-2)/10)+1)</f>
        <v>Fever Tree</v>
      </c>
      <c r="B268" t="str" cm="1">
        <f t="array" ref="B268">INDEX('Whitelist (Blackout Reverse)'!$B$1:$K$1,MOD(ROW()-2,10)+1)</f>
        <v>SUSSEX</v>
      </c>
      <c r="C268" t="str">
        <f>VLOOKUP(A268,'Brand Family Territory (Enc)'!$A$2:$B$296,2,FALSE)</f>
        <v>Core Market</v>
      </c>
      <c r="D268">
        <f>IF(COUNTIFS('Brand Family Territories (Enc)'!$B$2:$B$62,C268,'Brand Family Territories (Enc)'!$C$2:$C$62,B268)&gt;0,1,IF(AND(LEFT(B268,6)="MORRIS",COUNTIFS('Brand Family Territories (Enc)'!$B$2:$B$62,C268,'Brand Family Territories (Enc)'!$C$2:$C$62,"Morri")&gt;0),"Unk",0))</f>
        <v>1</v>
      </c>
      <c r="E268" t="str">
        <f>IFERROR(INDEX('Brand Family Areas (Enc)'!$D$6:$D$998,MATCH(UPPER(A268)&amp;"|"&amp;UPPER(B268),'Brand Family Areas (Enc)'!$G$6:$G$998,0)),"No Match")</f>
        <v>No Match</v>
      </c>
      <c r="F268" t="str">
        <f t="shared" si="8"/>
        <v>US</v>
      </c>
      <c r="G268" t="str">
        <f t="shared" si="9"/>
        <v>Fever Tree|SUSSEX</v>
      </c>
    </row>
    <row r="269" spans="1:7" hidden="1" x14ac:dyDescent="0.2">
      <c r="A269" t="str" cm="1">
        <f t="array" ref="A269">INDEX('Brand Family Territory (Enc)'!$A$2:$A$296,INT((ROW()-2)/10)+1)</f>
        <v>Fever Tree</v>
      </c>
      <c r="B269" t="str" cm="1">
        <f t="array" ref="B269">INDEX('Whitelist (Blackout Reverse)'!$B$1:$K$1,MOD(ROW()-2,10)+1)</f>
        <v>MORRIS 1</v>
      </c>
      <c r="C269" t="str">
        <f>VLOOKUP(A269,'Brand Family Territory (Enc)'!$A$2:$B$296,2,FALSE)</f>
        <v>Core Market</v>
      </c>
      <c r="D269">
        <f>IF(COUNTIFS('Brand Family Territories (Enc)'!$B$2:$B$62,C269,'Brand Family Territories (Enc)'!$C$2:$C$62,B269)&gt;0,1,IF(AND(LEFT(B269,6)="MORRIS",COUNTIFS('Brand Family Territories (Enc)'!$B$2:$B$62,C269,'Brand Family Territories (Enc)'!$C$2:$C$62,"Morri")&gt;0),"Unk",0))</f>
        <v>1</v>
      </c>
      <c r="E269" t="str">
        <f>IFERROR(INDEX('Brand Family Areas (Enc)'!$D$6:$D$998,MATCH(UPPER(A269)&amp;"|"&amp;UPPER(B269),'Brand Family Areas (Enc)'!$G$6:$G$998,0)),"No Match")</f>
        <v>No Match</v>
      </c>
      <c r="F269" t="str">
        <f t="shared" si="8"/>
        <v>US</v>
      </c>
      <c r="G269" t="str">
        <f t="shared" si="9"/>
        <v>Fever Tree|MORRIS 1</v>
      </c>
    </row>
    <row r="270" spans="1:7" hidden="1" x14ac:dyDescent="0.2">
      <c r="A270" t="str" cm="1">
        <f t="array" ref="A270">INDEX('Brand Family Territory (Enc)'!$A$2:$A$296,INT((ROW()-2)/10)+1)</f>
        <v>Fever Tree</v>
      </c>
      <c r="B270" t="str" cm="1">
        <f t="array" ref="B270">INDEX('Whitelist (Blackout Reverse)'!$B$1:$K$1,MOD(ROW()-2,10)+1)</f>
        <v>MORRIS 2</v>
      </c>
      <c r="C270" t="str">
        <f>VLOOKUP(A270,'Brand Family Territory (Enc)'!$A$2:$B$296,2,FALSE)</f>
        <v>Core Market</v>
      </c>
      <c r="D270">
        <f>IF(COUNTIFS('Brand Family Territories (Enc)'!$B$2:$B$62,C270,'Brand Family Territories (Enc)'!$C$2:$C$62,B270)&gt;0,1,IF(AND(LEFT(B270,6)="MORRIS",COUNTIFS('Brand Family Territories (Enc)'!$B$2:$B$62,C270,'Brand Family Territories (Enc)'!$C$2:$C$62,"Morri")&gt;0),"Unk",0))</f>
        <v>0</v>
      </c>
      <c r="E270" t="str">
        <f>IFERROR(INDEX('Brand Family Areas (Enc)'!$D$6:$D$998,MATCH(UPPER(A270)&amp;"|"&amp;UPPER(B270),'Brand Family Areas (Enc)'!$G$6:$G$998,0)),"No Match")</f>
        <v>Inactive</v>
      </c>
      <c r="F270" t="str">
        <f t="shared" si="8"/>
        <v>THEM</v>
      </c>
      <c r="G270" t="str">
        <f t="shared" si="9"/>
        <v>Fever Tree|MORRIS 2</v>
      </c>
    </row>
    <row r="271" spans="1:7" hidden="1" x14ac:dyDescent="0.2">
      <c r="A271" t="str" cm="1">
        <f t="array" ref="A271">INDEX('Brand Family Territory (Enc)'!$A$2:$A$296,INT((ROW()-2)/10)+1)</f>
        <v>Fever Tree</v>
      </c>
      <c r="B271" t="str" cm="1">
        <f t="array" ref="B271">INDEX('Whitelist (Blackout Reverse)'!$B$1:$K$1,MOD(ROW()-2,10)+1)</f>
        <v>MORRIS 3</v>
      </c>
      <c r="C271" t="str">
        <f>VLOOKUP(A271,'Brand Family Territory (Enc)'!$A$2:$B$296,2,FALSE)</f>
        <v>Core Market</v>
      </c>
      <c r="D271">
        <f>IF(COUNTIFS('Brand Family Territories (Enc)'!$B$2:$B$62,C271,'Brand Family Territories (Enc)'!$C$2:$C$62,B271)&gt;0,1,IF(AND(LEFT(B271,6)="MORRIS",COUNTIFS('Brand Family Territories (Enc)'!$B$2:$B$62,C271,'Brand Family Territories (Enc)'!$C$2:$C$62,"Morri")&gt;0),"Unk",0))</f>
        <v>1</v>
      </c>
      <c r="E271" t="str">
        <f>IFERROR(INDEX('Brand Family Areas (Enc)'!$D$6:$D$998,MATCH(UPPER(A271)&amp;"|"&amp;UPPER(B271),'Brand Family Areas (Enc)'!$G$6:$G$998,0)),"No Match")</f>
        <v>No Match</v>
      </c>
      <c r="F271" t="str">
        <f t="shared" si="8"/>
        <v>US</v>
      </c>
      <c r="G271" t="str">
        <f t="shared" si="9"/>
        <v>Fever Tree|MORRIS 3</v>
      </c>
    </row>
    <row r="272" spans="1:7" hidden="1" x14ac:dyDescent="0.2">
      <c r="A272" t="str" cm="1">
        <f t="array" ref="A272">INDEX('Brand Family Territory (Enc)'!$A$2:$A$296,INT((ROW()-2)/10)+1)</f>
        <v>Fiveislands</v>
      </c>
      <c r="B272" t="str" cm="1">
        <f t="array" ref="B272">INDEX('Whitelist (Blackout Reverse)'!$B$1:$K$1,MOD(ROW()-2,10)+1)</f>
        <v>BERGEN</v>
      </c>
      <c r="C272" t="str">
        <f>VLOOKUP(A272,'Brand Family Territory (Enc)'!$A$2:$B$296,2,FALSE)</f>
        <v>Core Market</v>
      </c>
      <c r="D272">
        <f>IF(COUNTIFS('Brand Family Territories (Enc)'!$B$2:$B$62,C272,'Brand Family Territories (Enc)'!$C$2:$C$62,B272)&gt;0,1,IF(AND(LEFT(B272,6)="MORRIS",COUNTIFS('Brand Family Territories (Enc)'!$B$2:$B$62,C272,'Brand Family Territories (Enc)'!$C$2:$C$62,"Morri")&gt;0),"Unk",0))</f>
        <v>1</v>
      </c>
      <c r="E272" t="str">
        <f>IFERROR(INDEX('Brand Family Areas (Enc)'!$D$6:$D$998,MATCH(UPPER(A272)&amp;"|"&amp;UPPER(B272),'Brand Family Areas (Enc)'!$G$6:$G$998,0)),"No Match")</f>
        <v>No Match</v>
      </c>
      <c r="F272" t="str">
        <f t="shared" si="8"/>
        <v>US</v>
      </c>
      <c r="G272" t="str">
        <f t="shared" si="9"/>
        <v>Fiveislands|BERGEN</v>
      </c>
    </row>
    <row r="273" spans="1:7" hidden="1" x14ac:dyDescent="0.2">
      <c r="A273" t="str" cm="1">
        <f t="array" ref="A273">INDEX('Brand Family Territory (Enc)'!$A$2:$A$296,INT((ROW()-2)/10)+1)</f>
        <v>Fiveislands</v>
      </c>
      <c r="B273" t="str" cm="1">
        <f t="array" ref="B273">INDEX('Whitelist (Blackout Reverse)'!$B$1:$K$1,MOD(ROW()-2,10)+1)</f>
        <v>PASSAIC</v>
      </c>
      <c r="C273" t="str">
        <f>VLOOKUP(A273,'Brand Family Territory (Enc)'!$A$2:$B$296,2,FALSE)</f>
        <v>Core Market</v>
      </c>
      <c r="D273">
        <f>IF(COUNTIFS('Brand Family Territories (Enc)'!$B$2:$B$62,C273,'Brand Family Territories (Enc)'!$C$2:$C$62,B273)&gt;0,1,IF(AND(LEFT(B273,6)="MORRIS",COUNTIFS('Brand Family Territories (Enc)'!$B$2:$B$62,C273,'Brand Family Territories (Enc)'!$C$2:$C$62,"Morri")&gt;0),"Unk",0))</f>
        <v>1</v>
      </c>
      <c r="E273" t="str">
        <f>IFERROR(INDEX('Brand Family Areas (Enc)'!$D$6:$D$998,MATCH(UPPER(A273)&amp;"|"&amp;UPPER(B273),'Brand Family Areas (Enc)'!$G$6:$G$998,0)),"No Match")</f>
        <v>No Match</v>
      </c>
      <c r="F273" t="str">
        <f t="shared" si="8"/>
        <v>US</v>
      </c>
      <c r="G273" t="str">
        <f t="shared" si="9"/>
        <v>Fiveislands|PASSAIC</v>
      </c>
    </row>
    <row r="274" spans="1:7" hidden="1" x14ac:dyDescent="0.2">
      <c r="A274" t="str" cm="1">
        <f t="array" ref="A274">INDEX('Brand Family Territory (Enc)'!$A$2:$A$296,INT((ROW()-2)/10)+1)</f>
        <v>Fiveislands</v>
      </c>
      <c r="B274" t="str" cm="1">
        <f t="array" ref="B274">INDEX('Whitelist (Blackout Reverse)'!$B$1:$K$1,MOD(ROW()-2,10)+1)</f>
        <v>PASSAIC-FF</v>
      </c>
      <c r="C274" t="str">
        <f>VLOOKUP(A274,'Brand Family Territory (Enc)'!$A$2:$B$296,2,FALSE)</f>
        <v>Core Market</v>
      </c>
      <c r="D274">
        <f>IF(COUNTIFS('Brand Family Territories (Enc)'!$B$2:$B$62,C274,'Brand Family Territories (Enc)'!$C$2:$C$62,B274)&gt;0,1,IF(AND(LEFT(B274,6)="MORRIS",COUNTIFS('Brand Family Territories (Enc)'!$B$2:$B$62,C274,'Brand Family Territories (Enc)'!$C$2:$C$62,"Morri")&gt;0),"Unk",0))</f>
        <v>1</v>
      </c>
      <c r="E274" t="str">
        <f>IFERROR(INDEX('Brand Family Areas (Enc)'!$D$6:$D$998,MATCH(UPPER(A274)&amp;"|"&amp;UPPER(B274),'Brand Family Areas (Enc)'!$G$6:$G$998,0)),"No Match")</f>
        <v>No Match</v>
      </c>
      <c r="F274" t="str">
        <f t="shared" si="8"/>
        <v>US</v>
      </c>
      <c r="G274" t="str">
        <f t="shared" si="9"/>
        <v>Fiveislands|PASSAIC-FF</v>
      </c>
    </row>
    <row r="275" spans="1:7" hidden="1" x14ac:dyDescent="0.2">
      <c r="A275" t="str" cm="1">
        <f t="array" ref="A275">INDEX('Brand Family Territory (Enc)'!$A$2:$A$296,INT((ROW()-2)/10)+1)</f>
        <v>Fiveislands</v>
      </c>
      <c r="B275" t="str" cm="1">
        <f t="array" ref="B275">INDEX('Whitelist (Blackout Reverse)'!$B$1:$K$1,MOD(ROW()-2,10)+1)</f>
        <v>ESSEX</v>
      </c>
      <c r="C275" t="str">
        <f>VLOOKUP(A275,'Brand Family Territory (Enc)'!$A$2:$B$296,2,FALSE)</f>
        <v>Core Market</v>
      </c>
      <c r="D275">
        <f>IF(COUNTIFS('Brand Family Territories (Enc)'!$B$2:$B$62,C275,'Brand Family Territories (Enc)'!$C$2:$C$62,B275)&gt;0,1,IF(AND(LEFT(B275,6)="MORRIS",COUNTIFS('Brand Family Territories (Enc)'!$B$2:$B$62,C275,'Brand Family Territories (Enc)'!$C$2:$C$62,"Morri")&gt;0),"Unk",0))</f>
        <v>0</v>
      </c>
      <c r="E275" t="str">
        <f>IFERROR(INDEX('Brand Family Areas (Enc)'!$D$6:$D$998,MATCH(UPPER(A275)&amp;"|"&amp;UPPER(B275),'Brand Family Areas (Enc)'!$G$6:$G$998,0)),"No Match")</f>
        <v>No Match</v>
      </c>
      <c r="F275" t="str">
        <f t="shared" si="8"/>
        <v>THEM</v>
      </c>
      <c r="G275" t="str">
        <f t="shared" si="9"/>
        <v>Fiveislands|ESSEX</v>
      </c>
    </row>
    <row r="276" spans="1:7" hidden="1" x14ac:dyDescent="0.2">
      <c r="A276" t="str" cm="1">
        <f t="array" ref="A276">INDEX('Brand Family Territory (Enc)'!$A$2:$A$296,INT((ROW()-2)/10)+1)</f>
        <v>Fiveislands</v>
      </c>
      <c r="B276" t="str" cm="1">
        <f t="array" ref="B276">INDEX('Whitelist (Blackout Reverse)'!$B$1:$K$1,MOD(ROW()-2,10)+1)</f>
        <v>HUDSON</v>
      </c>
      <c r="C276" t="str">
        <f>VLOOKUP(A276,'Brand Family Territory (Enc)'!$A$2:$B$296,2,FALSE)</f>
        <v>Core Market</v>
      </c>
      <c r="D276">
        <f>IF(COUNTIFS('Brand Family Territories (Enc)'!$B$2:$B$62,C276,'Brand Family Territories (Enc)'!$C$2:$C$62,B276)&gt;0,1,IF(AND(LEFT(B276,6)="MORRIS",COUNTIFS('Brand Family Territories (Enc)'!$B$2:$B$62,C276,'Brand Family Territories (Enc)'!$C$2:$C$62,"Morri")&gt;0),"Unk",0))</f>
        <v>0</v>
      </c>
      <c r="E276" t="str">
        <f>IFERROR(INDEX('Brand Family Areas (Enc)'!$D$6:$D$998,MATCH(UPPER(A276)&amp;"|"&amp;UPPER(B276),'Brand Family Areas (Enc)'!$G$6:$G$998,0)),"No Match")</f>
        <v>No Match</v>
      </c>
      <c r="F276" t="str">
        <f t="shared" si="8"/>
        <v>THEM</v>
      </c>
      <c r="G276" t="str">
        <f t="shared" si="9"/>
        <v>Fiveislands|HUDSON</v>
      </c>
    </row>
    <row r="277" spans="1:7" hidden="1" x14ac:dyDescent="0.2">
      <c r="A277" t="str" cm="1">
        <f t="array" ref="A277">INDEX('Brand Family Territory (Enc)'!$A$2:$A$296,INT((ROW()-2)/10)+1)</f>
        <v>Fiveislands</v>
      </c>
      <c r="B277" t="str" cm="1">
        <f t="array" ref="B277">INDEX('Whitelist (Blackout Reverse)'!$B$1:$K$1,MOD(ROW()-2,10)+1)</f>
        <v>UNION</v>
      </c>
      <c r="C277" t="str">
        <f>VLOOKUP(A277,'Brand Family Territory (Enc)'!$A$2:$B$296,2,FALSE)</f>
        <v>Core Market</v>
      </c>
      <c r="D277">
        <f>IF(COUNTIFS('Brand Family Territories (Enc)'!$B$2:$B$62,C277,'Brand Family Territories (Enc)'!$C$2:$C$62,B277)&gt;0,1,IF(AND(LEFT(B277,6)="MORRIS",COUNTIFS('Brand Family Territories (Enc)'!$B$2:$B$62,C277,'Brand Family Territories (Enc)'!$C$2:$C$62,"Morri")&gt;0),"Unk",0))</f>
        <v>0</v>
      </c>
      <c r="E277" t="str">
        <f>IFERROR(INDEX('Brand Family Areas (Enc)'!$D$6:$D$998,MATCH(UPPER(A277)&amp;"|"&amp;UPPER(B277),'Brand Family Areas (Enc)'!$G$6:$G$998,0)),"No Match")</f>
        <v>No Match</v>
      </c>
      <c r="F277" t="str">
        <f t="shared" si="8"/>
        <v>THEM</v>
      </c>
      <c r="G277" t="str">
        <f t="shared" si="9"/>
        <v>Fiveislands|UNION</v>
      </c>
    </row>
    <row r="278" spans="1:7" hidden="1" x14ac:dyDescent="0.2">
      <c r="A278" t="str" cm="1">
        <f t="array" ref="A278">INDEX('Brand Family Territory (Enc)'!$A$2:$A$296,INT((ROW()-2)/10)+1)</f>
        <v>Fiveislands</v>
      </c>
      <c r="B278" t="str" cm="1">
        <f t="array" ref="B278">INDEX('Whitelist (Blackout Reverse)'!$B$1:$K$1,MOD(ROW()-2,10)+1)</f>
        <v>SUSSEX</v>
      </c>
      <c r="C278" t="str">
        <f>VLOOKUP(A278,'Brand Family Territory (Enc)'!$A$2:$B$296,2,FALSE)</f>
        <v>Core Market</v>
      </c>
      <c r="D278">
        <f>IF(COUNTIFS('Brand Family Territories (Enc)'!$B$2:$B$62,C278,'Brand Family Territories (Enc)'!$C$2:$C$62,B278)&gt;0,1,IF(AND(LEFT(B278,6)="MORRIS",COUNTIFS('Brand Family Territories (Enc)'!$B$2:$B$62,C278,'Brand Family Territories (Enc)'!$C$2:$C$62,"Morri")&gt;0),"Unk",0))</f>
        <v>1</v>
      </c>
      <c r="E278" t="str">
        <f>IFERROR(INDEX('Brand Family Areas (Enc)'!$D$6:$D$998,MATCH(UPPER(A278)&amp;"|"&amp;UPPER(B278),'Brand Family Areas (Enc)'!$G$6:$G$998,0)),"No Match")</f>
        <v>No Match</v>
      </c>
      <c r="F278" t="str">
        <f t="shared" si="8"/>
        <v>US</v>
      </c>
      <c r="G278" t="str">
        <f t="shared" si="9"/>
        <v>Fiveislands|SUSSEX</v>
      </c>
    </row>
    <row r="279" spans="1:7" hidden="1" x14ac:dyDescent="0.2">
      <c r="A279" t="str" cm="1">
        <f t="array" ref="A279">INDEX('Brand Family Territory (Enc)'!$A$2:$A$296,INT((ROW()-2)/10)+1)</f>
        <v>Fiveislands</v>
      </c>
      <c r="B279" t="str" cm="1">
        <f t="array" ref="B279">INDEX('Whitelist (Blackout Reverse)'!$B$1:$K$1,MOD(ROW()-2,10)+1)</f>
        <v>MORRIS 1</v>
      </c>
      <c r="C279" t="str">
        <f>VLOOKUP(A279,'Brand Family Territory (Enc)'!$A$2:$B$296,2,FALSE)</f>
        <v>Core Market</v>
      </c>
      <c r="D279">
        <f>IF(COUNTIFS('Brand Family Territories (Enc)'!$B$2:$B$62,C279,'Brand Family Territories (Enc)'!$C$2:$C$62,B279)&gt;0,1,IF(AND(LEFT(B279,6)="MORRIS",COUNTIFS('Brand Family Territories (Enc)'!$B$2:$B$62,C279,'Brand Family Territories (Enc)'!$C$2:$C$62,"Morri")&gt;0),"Unk",0))</f>
        <v>1</v>
      </c>
      <c r="E279" t="str">
        <f>IFERROR(INDEX('Brand Family Areas (Enc)'!$D$6:$D$998,MATCH(UPPER(A279)&amp;"|"&amp;UPPER(B279),'Brand Family Areas (Enc)'!$G$6:$G$998,0)),"No Match")</f>
        <v>No Match</v>
      </c>
      <c r="F279" t="str">
        <f t="shared" si="8"/>
        <v>US</v>
      </c>
      <c r="G279" t="str">
        <f t="shared" si="9"/>
        <v>Fiveislands|MORRIS 1</v>
      </c>
    </row>
    <row r="280" spans="1:7" hidden="1" x14ac:dyDescent="0.2">
      <c r="A280" t="str" cm="1">
        <f t="array" ref="A280">INDEX('Brand Family Territory (Enc)'!$A$2:$A$296,INT((ROW()-2)/10)+1)</f>
        <v>Fiveislands</v>
      </c>
      <c r="B280" t="str" cm="1">
        <f t="array" ref="B280">INDEX('Whitelist (Blackout Reverse)'!$B$1:$K$1,MOD(ROW()-2,10)+1)</f>
        <v>MORRIS 2</v>
      </c>
      <c r="C280" t="str">
        <f>VLOOKUP(A280,'Brand Family Territory (Enc)'!$A$2:$B$296,2,FALSE)</f>
        <v>Core Market</v>
      </c>
      <c r="D280">
        <f>IF(COUNTIFS('Brand Family Territories (Enc)'!$B$2:$B$62,C280,'Brand Family Territories (Enc)'!$C$2:$C$62,B280)&gt;0,1,IF(AND(LEFT(B280,6)="MORRIS",COUNTIFS('Brand Family Territories (Enc)'!$B$2:$B$62,C280,'Brand Family Territories (Enc)'!$C$2:$C$62,"Morri")&gt;0),"Unk",0))</f>
        <v>0</v>
      </c>
      <c r="E280" t="str">
        <f>IFERROR(INDEX('Brand Family Areas (Enc)'!$D$6:$D$998,MATCH(UPPER(A280)&amp;"|"&amp;UPPER(B280),'Brand Family Areas (Enc)'!$G$6:$G$998,0)),"No Match")</f>
        <v>No Match</v>
      </c>
      <c r="F280" t="str">
        <f t="shared" si="8"/>
        <v>THEM</v>
      </c>
      <c r="G280" t="str">
        <f t="shared" si="9"/>
        <v>Fiveislands|MORRIS 2</v>
      </c>
    </row>
    <row r="281" spans="1:7" hidden="1" x14ac:dyDescent="0.2">
      <c r="A281" t="str" cm="1">
        <f t="array" ref="A281">INDEX('Brand Family Territory (Enc)'!$A$2:$A$296,INT((ROW()-2)/10)+1)</f>
        <v>Fiveislands</v>
      </c>
      <c r="B281" t="str" cm="1">
        <f t="array" ref="B281">INDEX('Whitelist (Blackout Reverse)'!$B$1:$K$1,MOD(ROW()-2,10)+1)</f>
        <v>MORRIS 3</v>
      </c>
      <c r="C281" t="str">
        <f>VLOOKUP(A281,'Brand Family Territory (Enc)'!$A$2:$B$296,2,FALSE)</f>
        <v>Core Market</v>
      </c>
      <c r="D281">
        <f>IF(COUNTIFS('Brand Family Territories (Enc)'!$B$2:$B$62,C281,'Brand Family Territories (Enc)'!$C$2:$C$62,B281)&gt;0,1,IF(AND(LEFT(B281,6)="MORRIS",COUNTIFS('Brand Family Territories (Enc)'!$B$2:$B$62,C281,'Brand Family Territories (Enc)'!$C$2:$C$62,"Morri")&gt;0),"Unk",0))</f>
        <v>1</v>
      </c>
      <c r="E281" t="str">
        <f>IFERROR(INDEX('Brand Family Areas (Enc)'!$D$6:$D$998,MATCH(UPPER(A281)&amp;"|"&amp;UPPER(B281),'Brand Family Areas (Enc)'!$G$6:$G$998,0)),"No Match")</f>
        <v>No Match</v>
      </c>
      <c r="F281" t="str">
        <f t="shared" si="8"/>
        <v>US</v>
      </c>
      <c r="G281" t="str">
        <f t="shared" si="9"/>
        <v>Fiveislands|MORRIS 3</v>
      </c>
    </row>
    <row r="282" spans="1:7" hidden="1" x14ac:dyDescent="0.2">
      <c r="A282" t="str" cm="1">
        <f t="array" ref="A282">INDEX('Brand Family Territory (Enc)'!$A$2:$A$296,INT((ROW()-2)/10)+1)</f>
        <v>Fosters</v>
      </c>
      <c r="B282" t="str" cm="1">
        <f t="array" ref="B282">INDEX('Whitelist (Blackout Reverse)'!$B$1:$K$1,MOD(ROW()-2,10)+1)</f>
        <v>BERGEN</v>
      </c>
      <c r="C282" t="str">
        <f>VLOOKUP(A282,'Brand Family Territory (Enc)'!$A$2:$B$296,2,FALSE)</f>
        <v>Core Market</v>
      </c>
      <c r="D282">
        <f>IF(COUNTIFS('Brand Family Territories (Enc)'!$B$2:$B$62,C282,'Brand Family Territories (Enc)'!$C$2:$C$62,B282)&gt;0,1,IF(AND(LEFT(B282,6)="MORRIS",COUNTIFS('Brand Family Territories (Enc)'!$B$2:$B$62,C282,'Brand Family Territories (Enc)'!$C$2:$C$62,"Morri")&gt;0),"Unk",0))</f>
        <v>1</v>
      </c>
      <c r="E282" t="str">
        <f>IFERROR(INDEX('Brand Family Areas (Enc)'!$D$6:$D$998,MATCH(UPPER(A282)&amp;"|"&amp;UPPER(B282),'Brand Family Areas (Enc)'!$G$6:$G$998,0)),"No Match")</f>
        <v>No Match</v>
      </c>
      <c r="F282" t="str">
        <f t="shared" si="8"/>
        <v>US</v>
      </c>
      <c r="G282" t="str">
        <f t="shared" si="9"/>
        <v>Fosters|BERGEN</v>
      </c>
    </row>
    <row r="283" spans="1:7" hidden="1" x14ac:dyDescent="0.2">
      <c r="A283" t="str" cm="1">
        <f t="array" ref="A283">INDEX('Brand Family Territory (Enc)'!$A$2:$A$296,INT((ROW()-2)/10)+1)</f>
        <v>Fosters</v>
      </c>
      <c r="B283" t="str" cm="1">
        <f t="array" ref="B283">INDEX('Whitelist (Blackout Reverse)'!$B$1:$K$1,MOD(ROW()-2,10)+1)</f>
        <v>PASSAIC</v>
      </c>
      <c r="C283" t="str">
        <f>VLOOKUP(A283,'Brand Family Territory (Enc)'!$A$2:$B$296,2,FALSE)</f>
        <v>Core Market</v>
      </c>
      <c r="D283">
        <f>IF(COUNTIFS('Brand Family Territories (Enc)'!$B$2:$B$62,C283,'Brand Family Territories (Enc)'!$C$2:$C$62,B283)&gt;0,1,IF(AND(LEFT(B283,6)="MORRIS",COUNTIFS('Brand Family Territories (Enc)'!$B$2:$B$62,C283,'Brand Family Territories (Enc)'!$C$2:$C$62,"Morri")&gt;0),"Unk",0))</f>
        <v>1</v>
      </c>
      <c r="E283" t="str">
        <f>IFERROR(INDEX('Brand Family Areas (Enc)'!$D$6:$D$998,MATCH(UPPER(A283)&amp;"|"&amp;UPPER(B283),'Brand Family Areas (Enc)'!$G$6:$G$998,0)),"No Match")</f>
        <v>No Match</v>
      </c>
      <c r="F283" t="str">
        <f t="shared" si="8"/>
        <v>US</v>
      </c>
      <c r="G283" t="str">
        <f t="shared" si="9"/>
        <v>Fosters|PASSAIC</v>
      </c>
    </row>
    <row r="284" spans="1:7" hidden="1" x14ac:dyDescent="0.2">
      <c r="A284" t="str" cm="1">
        <f t="array" ref="A284">INDEX('Brand Family Territory (Enc)'!$A$2:$A$296,INT((ROW()-2)/10)+1)</f>
        <v>Fosters</v>
      </c>
      <c r="B284" t="str" cm="1">
        <f t="array" ref="B284">INDEX('Whitelist (Blackout Reverse)'!$B$1:$K$1,MOD(ROW()-2,10)+1)</f>
        <v>PASSAIC-FF</v>
      </c>
      <c r="C284" t="str">
        <f>VLOOKUP(A284,'Brand Family Territory (Enc)'!$A$2:$B$296,2,FALSE)</f>
        <v>Core Market</v>
      </c>
      <c r="D284">
        <f>IF(COUNTIFS('Brand Family Territories (Enc)'!$B$2:$B$62,C284,'Brand Family Territories (Enc)'!$C$2:$C$62,B284)&gt;0,1,IF(AND(LEFT(B284,6)="MORRIS",COUNTIFS('Brand Family Territories (Enc)'!$B$2:$B$62,C284,'Brand Family Territories (Enc)'!$C$2:$C$62,"Morri")&gt;0),"Unk",0))</f>
        <v>1</v>
      </c>
      <c r="E284" t="str">
        <f>IFERROR(INDEX('Brand Family Areas (Enc)'!$D$6:$D$998,MATCH(UPPER(A284)&amp;"|"&amp;UPPER(B284),'Brand Family Areas (Enc)'!$G$6:$G$998,0)),"No Match")</f>
        <v>No Match</v>
      </c>
      <c r="F284" t="str">
        <f t="shared" si="8"/>
        <v>US</v>
      </c>
      <c r="G284" t="str">
        <f t="shared" si="9"/>
        <v>Fosters|PASSAIC-FF</v>
      </c>
    </row>
    <row r="285" spans="1:7" hidden="1" x14ac:dyDescent="0.2">
      <c r="A285" t="str" cm="1">
        <f t="array" ref="A285">INDEX('Brand Family Territory (Enc)'!$A$2:$A$296,INT((ROW()-2)/10)+1)</f>
        <v>Fosters</v>
      </c>
      <c r="B285" t="str" cm="1">
        <f t="array" ref="B285">INDEX('Whitelist (Blackout Reverse)'!$B$1:$K$1,MOD(ROW()-2,10)+1)</f>
        <v>ESSEX</v>
      </c>
      <c r="C285" t="str">
        <f>VLOOKUP(A285,'Brand Family Territory (Enc)'!$A$2:$B$296,2,FALSE)</f>
        <v>Core Market</v>
      </c>
      <c r="D285">
        <f>IF(COUNTIFS('Brand Family Territories (Enc)'!$B$2:$B$62,C285,'Brand Family Territories (Enc)'!$C$2:$C$62,B285)&gt;0,1,IF(AND(LEFT(B285,6)="MORRIS",COUNTIFS('Brand Family Territories (Enc)'!$B$2:$B$62,C285,'Brand Family Territories (Enc)'!$C$2:$C$62,"Morri")&gt;0),"Unk",0))</f>
        <v>0</v>
      </c>
      <c r="E285" t="str">
        <f>IFERROR(INDEX('Brand Family Areas (Enc)'!$D$6:$D$998,MATCH(UPPER(A285)&amp;"|"&amp;UPPER(B285),'Brand Family Areas (Enc)'!$G$6:$G$998,0)),"No Match")</f>
        <v>Inactive</v>
      </c>
      <c r="F285" t="str">
        <f t="shared" si="8"/>
        <v>THEM</v>
      </c>
      <c r="G285" t="str">
        <f t="shared" si="9"/>
        <v>Fosters|ESSEX</v>
      </c>
    </row>
    <row r="286" spans="1:7" hidden="1" x14ac:dyDescent="0.2">
      <c r="A286" t="str" cm="1">
        <f t="array" ref="A286">INDEX('Brand Family Territory (Enc)'!$A$2:$A$296,INT((ROW()-2)/10)+1)</f>
        <v>Fosters</v>
      </c>
      <c r="B286" t="str" cm="1">
        <f t="array" ref="B286">INDEX('Whitelist (Blackout Reverse)'!$B$1:$K$1,MOD(ROW()-2,10)+1)</f>
        <v>HUDSON</v>
      </c>
      <c r="C286" t="str">
        <f>VLOOKUP(A286,'Brand Family Territory (Enc)'!$A$2:$B$296,2,FALSE)</f>
        <v>Core Market</v>
      </c>
      <c r="D286">
        <f>IF(COUNTIFS('Brand Family Territories (Enc)'!$B$2:$B$62,C286,'Brand Family Territories (Enc)'!$C$2:$C$62,B286)&gt;0,1,IF(AND(LEFT(B286,6)="MORRIS",COUNTIFS('Brand Family Territories (Enc)'!$B$2:$B$62,C286,'Brand Family Territories (Enc)'!$C$2:$C$62,"Morri")&gt;0),"Unk",0))</f>
        <v>0</v>
      </c>
      <c r="E286" t="str">
        <f>IFERROR(INDEX('Brand Family Areas (Enc)'!$D$6:$D$998,MATCH(UPPER(A286)&amp;"|"&amp;UPPER(B286),'Brand Family Areas (Enc)'!$G$6:$G$998,0)),"No Match")</f>
        <v>Inactive</v>
      </c>
      <c r="F286" t="str">
        <f t="shared" si="8"/>
        <v>THEM</v>
      </c>
      <c r="G286" t="str">
        <f t="shared" si="9"/>
        <v>Fosters|HUDSON</v>
      </c>
    </row>
    <row r="287" spans="1:7" hidden="1" x14ac:dyDescent="0.2">
      <c r="A287" t="str" cm="1">
        <f t="array" ref="A287">INDEX('Brand Family Territory (Enc)'!$A$2:$A$296,INT((ROW()-2)/10)+1)</f>
        <v>Fosters</v>
      </c>
      <c r="B287" t="str" cm="1">
        <f t="array" ref="B287">INDEX('Whitelist (Blackout Reverse)'!$B$1:$K$1,MOD(ROW()-2,10)+1)</f>
        <v>UNION</v>
      </c>
      <c r="C287" t="str">
        <f>VLOOKUP(A287,'Brand Family Territory (Enc)'!$A$2:$B$296,2,FALSE)</f>
        <v>Core Market</v>
      </c>
      <c r="D287">
        <f>IF(COUNTIFS('Brand Family Territories (Enc)'!$B$2:$B$62,C287,'Brand Family Territories (Enc)'!$C$2:$C$62,B287)&gt;0,1,IF(AND(LEFT(B287,6)="MORRIS",COUNTIFS('Brand Family Territories (Enc)'!$B$2:$B$62,C287,'Brand Family Territories (Enc)'!$C$2:$C$62,"Morri")&gt;0),"Unk",0))</f>
        <v>0</v>
      </c>
      <c r="E287" t="str">
        <f>IFERROR(INDEX('Brand Family Areas (Enc)'!$D$6:$D$998,MATCH(UPPER(A287)&amp;"|"&amp;UPPER(B287),'Brand Family Areas (Enc)'!$G$6:$G$998,0)),"No Match")</f>
        <v>Inactive</v>
      </c>
      <c r="F287" t="str">
        <f t="shared" si="8"/>
        <v>THEM</v>
      </c>
      <c r="G287" t="str">
        <f t="shared" si="9"/>
        <v>Fosters|UNION</v>
      </c>
    </row>
    <row r="288" spans="1:7" hidden="1" x14ac:dyDescent="0.2">
      <c r="A288" t="str" cm="1">
        <f t="array" ref="A288">INDEX('Brand Family Territory (Enc)'!$A$2:$A$296,INT((ROW()-2)/10)+1)</f>
        <v>Fosters</v>
      </c>
      <c r="B288" t="str" cm="1">
        <f t="array" ref="B288">INDEX('Whitelist (Blackout Reverse)'!$B$1:$K$1,MOD(ROW()-2,10)+1)</f>
        <v>SUSSEX</v>
      </c>
      <c r="C288" t="str">
        <f>VLOOKUP(A288,'Brand Family Territory (Enc)'!$A$2:$B$296,2,FALSE)</f>
        <v>Core Market</v>
      </c>
      <c r="D288">
        <f>IF(COUNTIFS('Brand Family Territories (Enc)'!$B$2:$B$62,C288,'Brand Family Territories (Enc)'!$C$2:$C$62,B288)&gt;0,1,IF(AND(LEFT(B288,6)="MORRIS",COUNTIFS('Brand Family Territories (Enc)'!$B$2:$B$62,C288,'Brand Family Territories (Enc)'!$C$2:$C$62,"Morri")&gt;0),"Unk",0))</f>
        <v>1</v>
      </c>
      <c r="E288" t="str">
        <f>IFERROR(INDEX('Brand Family Areas (Enc)'!$D$6:$D$998,MATCH(UPPER(A288)&amp;"|"&amp;UPPER(B288),'Brand Family Areas (Enc)'!$G$6:$G$998,0)),"No Match")</f>
        <v>No Match</v>
      </c>
      <c r="F288" t="str">
        <f t="shared" si="8"/>
        <v>US</v>
      </c>
      <c r="G288" t="str">
        <f t="shared" si="9"/>
        <v>Fosters|SUSSEX</v>
      </c>
    </row>
    <row r="289" spans="1:7" hidden="1" x14ac:dyDescent="0.2">
      <c r="A289" t="str" cm="1">
        <f t="array" ref="A289">INDEX('Brand Family Territory (Enc)'!$A$2:$A$296,INT((ROW()-2)/10)+1)</f>
        <v>Fosters</v>
      </c>
      <c r="B289" t="str" cm="1">
        <f t="array" ref="B289">INDEX('Whitelist (Blackout Reverse)'!$B$1:$K$1,MOD(ROW()-2,10)+1)</f>
        <v>MORRIS 1</v>
      </c>
      <c r="C289" t="str">
        <f>VLOOKUP(A289,'Brand Family Territory (Enc)'!$A$2:$B$296,2,FALSE)</f>
        <v>Core Market</v>
      </c>
      <c r="D289">
        <f>IF(COUNTIFS('Brand Family Territories (Enc)'!$B$2:$B$62,C289,'Brand Family Territories (Enc)'!$C$2:$C$62,B289)&gt;0,1,IF(AND(LEFT(B289,6)="MORRIS",COUNTIFS('Brand Family Territories (Enc)'!$B$2:$B$62,C289,'Brand Family Territories (Enc)'!$C$2:$C$62,"Morri")&gt;0),"Unk",0))</f>
        <v>1</v>
      </c>
      <c r="E289" t="str">
        <f>IFERROR(INDEX('Brand Family Areas (Enc)'!$D$6:$D$998,MATCH(UPPER(A289)&amp;"|"&amp;UPPER(B289),'Brand Family Areas (Enc)'!$G$6:$G$998,0)),"No Match")</f>
        <v>No Match</v>
      </c>
      <c r="F289" t="str">
        <f t="shared" si="8"/>
        <v>US</v>
      </c>
      <c r="G289" t="str">
        <f t="shared" si="9"/>
        <v>Fosters|MORRIS 1</v>
      </c>
    </row>
    <row r="290" spans="1:7" hidden="1" x14ac:dyDescent="0.2">
      <c r="A290" t="str" cm="1">
        <f t="array" ref="A290">INDEX('Brand Family Territory (Enc)'!$A$2:$A$296,INT((ROW()-2)/10)+1)</f>
        <v>Fosters</v>
      </c>
      <c r="B290" t="str" cm="1">
        <f t="array" ref="B290">INDEX('Whitelist (Blackout Reverse)'!$B$1:$K$1,MOD(ROW()-2,10)+1)</f>
        <v>MORRIS 2</v>
      </c>
      <c r="C290" t="str">
        <f>VLOOKUP(A290,'Brand Family Territory (Enc)'!$A$2:$B$296,2,FALSE)</f>
        <v>Core Market</v>
      </c>
      <c r="D290">
        <f>IF(COUNTIFS('Brand Family Territories (Enc)'!$B$2:$B$62,C290,'Brand Family Territories (Enc)'!$C$2:$C$62,B290)&gt;0,1,IF(AND(LEFT(B290,6)="MORRIS",COUNTIFS('Brand Family Territories (Enc)'!$B$2:$B$62,C290,'Brand Family Territories (Enc)'!$C$2:$C$62,"Morri")&gt;0),"Unk",0))</f>
        <v>0</v>
      </c>
      <c r="E290" t="str">
        <f>IFERROR(INDEX('Brand Family Areas (Enc)'!$D$6:$D$998,MATCH(UPPER(A290)&amp;"|"&amp;UPPER(B290),'Brand Family Areas (Enc)'!$G$6:$G$998,0)),"No Match")</f>
        <v>Inactive</v>
      </c>
      <c r="F290" t="str">
        <f t="shared" si="8"/>
        <v>THEM</v>
      </c>
      <c r="G290" t="str">
        <f t="shared" si="9"/>
        <v>Fosters|MORRIS 2</v>
      </c>
    </row>
    <row r="291" spans="1:7" hidden="1" x14ac:dyDescent="0.2">
      <c r="A291" t="str" cm="1">
        <f t="array" ref="A291">INDEX('Brand Family Territory (Enc)'!$A$2:$A$296,INT((ROW()-2)/10)+1)</f>
        <v>Fosters</v>
      </c>
      <c r="B291" t="str" cm="1">
        <f t="array" ref="B291">INDEX('Whitelist (Blackout Reverse)'!$B$1:$K$1,MOD(ROW()-2,10)+1)</f>
        <v>MORRIS 3</v>
      </c>
      <c r="C291" t="str">
        <f>VLOOKUP(A291,'Brand Family Territory (Enc)'!$A$2:$B$296,2,FALSE)</f>
        <v>Core Market</v>
      </c>
      <c r="D291">
        <f>IF(COUNTIFS('Brand Family Territories (Enc)'!$B$2:$B$62,C291,'Brand Family Territories (Enc)'!$C$2:$C$62,B291)&gt;0,1,IF(AND(LEFT(B291,6)="MORRIS",COUNTIFS('Brand Family Territories (Enc)'!$B$2:$B$62,C291,'Brand Family Territories (Enc)'!$C$2:$C$62,"Morri")&gt;0),"Unk",0))</f>
        <v>1</v>
      </c>
      <c r="E291" t="str">
        <f>IFERROR(INDEX('Brand Family Areas (Enc)'!$D$6:$D$998,MATCH(UPPER(A291)&amp;"|"&amp;UPPER(B291),'Brand Family Areas (Enc)'!$G$6:$G$998,0)),"No Match")</f>
        <v>No Match</v>
      </c>
      <c r="F291" t="str">
        <f t="shared" si="8"/>
        <v>US</v>
      </c>
      <c r="G291" t="str">
        <f t="shared" si="9"/>
        <v>Fosters|MORRIS 3</v>
      </c>
    </row>
    <row r="292" spans="1:7" hidden="1" x14ac:dyDescent="0.2">
      <c r="A292" t="str" cm="1">
        <f t="array" ref="A292">INDEX('Brand Family Territory (Enc)'!$A$2:$A$296,INT((ROW()-2)/10)+1)</f>
        <v>Fresca Mixed</v>
      </c>
      <c r="B292" t="str" cm="1">
        <f t="array" ref="B292">INDEX('Whitelist (Blackout Reverse)'!$B$1:$K$1,MOD(ROW()-2,10)+1)</f>
        <v>BERGEN</v>
      </c>
      <c r="C292" t="str">
        <f>VLOOKUP(A292,'Brand Family Territory (Enc)'!$A$2:$B$296,2,FALSE)</f>
        <v>Core Market</v>
      </c>
      <c r="D292">
        <f>IF(COUNTIFS('Brand Family Territories (Enc)'!$B$2:$B$62,C292,'Brand Family Territories (Enc)'!$C$2:$C$62,B292)&gt;0,1,IF(AND(LEFT(B292,6)="MORRIS",COUNTIFS('Brand Family Territories (Enc)'!$B$2:$B$62,C292,'Brand Family Territories (Enc)'!$C$2:$C$62,"Morri")&gt;0),"Unk",0))</f>
        <v>1</v>
      </c>
      <c r="E292" t="str">
        <f>IFERROR(INDEX('Brand Family Areas (Enc)'!$D$6:$D$998,MATCH(UPPER(A292)&amp;"|"&amp;UPPER(B292),'Brand Family Areas (Enc)'!$G$6:$G$998,0)),"No Match")</f>
        <v>No Match</v>
      </c>
      <c r="F292" t="str">
        <f t="shared" si="8"/>
        <v>US</v>
      </c>
      <c r="G292" t="str">
        <f t="shared" si="9"/>
        <v>Fresca Mixed|BERGEN</v>
      </c>
    </row>
    <row r="293" spans="1:7" hidden="1" x14ac:dyDescent="0.2">
      <c r="A293" t="str" cm="1">
        <f t="array" ref="A293">INDEX('Brand Family Territory (Enc)'!$A$2:$A$296,INT((ROW()-2)/10)+1)</f>
        <v>Fresca Mixed</v>
      </c>
      <c r="B293" t="str" cm="1">
        <f t="array" ref="B293">INDEX('Whitelist (Blackout Reverse)'!$B$1:$K$1,MOD(ROW()-2,10)+1)</f>
        <v>PASSAIC</v>
      </c>
      <c r="C293" t="str">
        <f>VLOOKUP(A293,'Brand Family Territory (Enc)'!$A$2:$B$296,2,FALSE)</f>
        <v>Core Market</v>
      </c>
      <c r="D293">
        <f>IF(COUNTIFS('Brand Family Territories (Enc)'!$B$2:$B$62,C293,'Brand Family Territories (Enc)'!$C$2:$C$62,B293)&gt;0,1,IF(AND(LEFT(B293,6)="MORRIS",COUNTIFS('Brand Family Territories (Enc)'!$B$2:$B$62,C293,'Brand Family Territories (Enc)'!$C$2:$C$62,"Morri")&gt;0),"Unk",0))</f>
        <v>1</v>
      </c>
      <c r="E293" t="str">
        <f>IFERROR(INDEX('Brand Family Areas (Enc)'!$D$6:$D$998,MATCH(UPPER(A293)&amp;"|"&amp;UPPER(B293),'Brand Family Areas (Enc)'!$G$6:$G$998,0)),"No Match")</f>
        <v>No Match</v>
      </c>
      <c r="F293" t="str">
        <f t="shared" si="8"/>
        <v>US</v>
      </c>
      <c r="G293" t="str">
        <f t="shared" si="9"/>
        <v>Fresca Mixed|PASSAIC</v>
      </c>
    </row>
    <row r="294" spans="1:7" hidden="1" x14ac:dyDescent="0.2">
      <c r="A294" t="str" cm="1">
        <f t="array" ref="A294">INDEX('Brand Family Territory (Enc)'!$A$2:$A$296,INT((ROW()-2)/10)+1)</f>
        <v>Fresca Mixed</v>
      </c>
      <c r="B294" t="str" cm="1">
        <f t="array" ref="B294">INDEX('Whitelist (Blackout Reverse)'!$B$1:$K$1,MOD(ROW()-2,10)+1)</f>
        <v>PASSAIC-FF</v>
      </c>
      <c r="C294" t="str">
        <f>VLOOKUP(A294,'Brand Family Territory (Enc)'!$A$2:$B$296,2,FALSE)</f>
        <v>Core Market</v>
      </c>
      <c r="D294">
        <f>IF(COUNTIFS('Brand Family Territories (Enc)'!$B$2:$B$62,C294,'Brand Family Territories (Enc)'!$C$2:$C$62,B294)&gt;0,1,IF(AND(LEFT(B294,6)="MORRIS",COUNTIFS('Brand Family Territories (Enc)'!$B$2:$B$62,C294,'Brand Family Territories (Enc)'!$C$2:$C$62,"Morri")&gt;0),"Unk",0))</f>
        <v>1</v>
      </c>
      <c r="E294" t="str">
        <f>IFERROR(INDEX('Brand Family Areas (Enc)'!$D$6:$D$998,MATCH(UPPER(A294)&amp;"|"&amp;UPPER(B294),'Brand Family Areas (Enc)'!$G$6:$G$998,0)),"No Match")</f>
        <v>No Match</v>
      </c>
      <c r="F294" t="str">
        <f t="shared" si="8"/>
        <v>US</v>
      </c>
      <c r="G294" t="str">
        <f t="shared" si="9"/>
        <v>Fresca Mixed|PASSAIC-FF</v>
      </c>
    </row>
    <row r="295" spans="1:7" hidden="1" x14ac:dyDescent="0.2">
      <c r="A295" t="str" cm="1">
        <f t="array" ref="A295">INDEX('Brand Family Territory (Enc)'!$A$2:$A$296,INT((ROW()-2)/10)+1)</f>
        <v>Fresca Mixed</v>
      </c>
      <c r="B295" t="str" cm="1">
        <f t="array" ref="B295">INDEX('Whitelist (Blackout Reverse)'!$B$1:$K$1,MOD(ROW()-2,10)+1)</f>
        <v>ESSEX</v>
      </c>
      <c r="C295" t="str">
        <f>VLOOKUP(A295,'Brand Family Territory (Enc)'!$A$2:$B$296,2,FALSE)</f>
        <v>Core Market</v>
      </c>
      <c r="D295">
        <f>IF(COUNTIFS('Brand Family Territories (Enc)'!$B$2:$B$62,C295,'Brand Family Territories (Enc)'!$C$2:$C$62,B295)&gt;0,1,IF(AND(LEFT(B295,6)="MORRIS",COUNTIFS('Brand Family Territories (Enc)'!$B$2:$B$62,C295,'Brand Family Territories (Enc)'!$C$2:$C$62,"Morri")&gt;0),"Unk",0))</f>
        <v>0</v>
      </c>
      <c r="E295" t="str">
        <f>IFERROR(INDEX('Brand Family Areas (Enc)'!$D$6:$D$998,MATCH(UPPER(A295)&amp;"|"&amp;UPPER(B295),'Brand Family Areas (Enc)'!$G$6:$G$998,0)),"No Match")</f>
        <v>Inactive</v>
      </c>
      <c r="F295" t="str">
        <f t="shared" si="8"/>
        <v>THEM</v>
      </c>
      <c r="G295" t="str">
        <f t="shared" si="9"/>
        <v>Fresca Mixed|ESSEX</v>
      </c>
    </row>
    <row r="296" spans="1:7" hidden="1" x14ac:dyDescent="0.2">
      <c r="A296" t="str" cm="1">
        <f t="array" ref="A296">INDEX('Brand Family Territory (Enc)'!$A$2:$A$296,INT((ROW()-2)/10)+1)</f>
        <v>Fresca Mixed</v>
      </c>
      <c r="B296" t="str" cm="1">
        <f t="array" ref="B296">INDEX('Whitelist (Blackout Reverse)'!$B$1:$K$1,MOD(ROW()-2,10)+1)</f>
        <v>HUDSON</v>
      </c>
      <c r="C296" t="str">
        <f>VLOOKUP(A296,'Brand Family Territory (Enc)'!$A$2:$B$296,2,FALSE)</f>
        <v>Core Market</v>
      </c>
      <c r="D296">
        <f>IF(COUNTIFS('Brand Family Territories (Enc)'!$B$2:$B$62,C296,'Brand Family Territories (Enc)'!$C$2:$C$62,B296)&gt;0,1,IF(AND(LEFT(B296,6)="MORRIS",COUNTIFS('Brand Family Territories (Enc)'!$B$2:$B$62,C296,'Brand Family Territories (Enc)'!$C$2:$C$62,"Morri")&gt;0),"Unk",0))</f>
        <v>0</v>
      </c>
      <c r="E296" t="str">
        <f>IFERROR(INDEX('Brand Family Areas (Enc)'!$D$6:$D$998,MATCH(UPPER(A296)&amp;"|"&amp;UPPER(B296),'Brand Family Areas (Enc)'!$G$6:$G$998,0)),"No Match")</f>
        <v>Inactive</v>
      </c>
      <c r="F296" t="str">
        <f t="shared" si="8"/>
        <v>THEM</v>
      </c>
      <c r="G296" t="str">
        <f t="shared" si="9"/>
        <v>Fresca Mixed|HUDSON</v>
      </c>
    </row>
    <row r="297" spans="1:7" hidden="1" x14ac:dyDescent="0.2">
      <c r="A297" t="str" cm="1">
        <f t="array" ref="A297">INDEX('Brand Family Territory (Enc)'!$A$2:$A$296,INT((ROW()-2)/10)+1)</f>
        <v>Fresca Mixed</v>
      </c>
      <c r="B297" t="str" cm="1">
        <f t="array" ref="B297">INDEX('Whitelist (Blackout Reverse)'!$B$1:$K$1,MOD(ROW()-2,10)+1)</f>
        <v>UNION</v>
      </c>
      <c r="C297" t="str">
        <f>VLOOKUP(A297,'Brand Family Territory (Enc)'!$A$2:$B$296,2,FALSE)</f>
        <v>Core Market</v>
      </c>
      <c r="D297">
        <f>IF(COUNTIFS('Brand Family Territories (Enc)'!$B$2:$B$62,C297,'Brand Family Territories (Enc)'!$C$2:$C$62,B297)&gt;0,1,IF(AND(LEFT(B297,6)="MORRIS",COUNTIFS('Brand Family Territories (Enc)'!$B$2:$B$62,C297,'Brand Family Territories (Enc)'!$C$2:$C$62,"Morri")&gt;0),"Unk",0))</f>
        <v>0</v>
      </c>
      <c r="E297" t="str">
        <f>IFERROR(INDEX('Brand Family Areas (Enc)'!$D$6:$D$998,MATCH(UPPER(A297)&amp;"|"&amp;UPPER(B297),'Brand Family Areas (Enc)'!$G$6:$G$998,0)),"No Match")</f>
        <v>Inactive</v>
      </c>
      <c r="F297" t="str">
        <f t="shared" si="8"/>
        <v>THEM</v>
      </c>
      <c r="G297" t="str">
        <f t="shared" si="9"/>
        <v>Fresca Mixed|UNION</v>
      </c>
    </row>
    <row r="298" spans="1:7" hidden="1" x14ac:dyDescent="0.2">
      <c r="A298" t="str" cm="1">
        <f t="array" ref="A298">INDEX('Brand Family Territory (Enc)'!$A$2:$A$296,INT((ROW()-2)/10)+1)</f>
        <v>Fresca Mixed</v>
      </c>
      <c r="B298" t="str" cm="1">
        <f t="array" ref="B298">INDEX('Whitelist (Blackout Reverse)'!$B$1:$K$1,MOD(ROW()-2,10)+1)</f>
        <v>SUSSEX</v>
      </c>
      <c r="C298" t="str">
        <f>VLOOKUP(A298,'Brand Family Territory (Enc)'!$A$2:$B$296,2,FALSE)</f>
        <v>Core Market</v>
      </c>
      <c r="D298">
        <f>IF(COUNTIFS('Brand Family Territories (Enc)'!$B$2:$B$62,C298,'Brand Family Territories (Enc)'!$C$2:$C$62,B298)&gt;0,1,IF(AND(LEFT(B298,6)="MORRIS",COUNTIFS('Brand Family Territories (Enc)'!$B$2:$B$62,C298,'Brand Family Territories (Enc)'!$C$2:$C$62,"Morri")&gt;0),"Unk",0))</f>
        <v>1</v>
      </c>
      <c r="E298" t="str">
        <f>IFERROR(INDEX('Brand Family Areas (Enc)'!$D$6:$D$998,MATCH(UPPER(A298)&amp;"|"&amp;UPPER(B298),'Brand Family Areas (Enc)'!$G$6:$G$998,0)),"No Match")</f>
        <v>No Match</v>
      </c>
      <c r="F298" t="str">
        <f t="shared" si="8"/>
        <v>US</v>
      </c>
      <c r="G298" t="str">
        <f t="shared" si="9"/>
        <v>Fresca Mixed|SUSSEX</v>
      </c>
    </row>
    <row r="299" spans="1:7" hidden="1" x14ac:dyDescent="0.2">
      <c r="A299" t="str" cm="1">
        <f t="array" ref="A299">INDEX('Brand Family Territory (Enc)'!$A$2:$A$296,INT((ROW()-2)/10)+1)</f>
        <v>Fresca Mixed</v>
      </c>
      <c r="B299" t="str" cm="1">
        <f t="array" ref="B299">INDEX('Whitelist (Blackout Reverse)'!$B$1:$K$1,MOD(ROW()-2,10)+1)</f>
        <v>MORRIS 1</v>
      </c>
      <c r="C299" t="str">
        <f>VLOOKUP(A299,'Brand Family Territory (Enc)'!$A$2:$B$296,2,FALSE)</f>
        <v>Core Market</v>
      </c>
      <c r="D299">
        <f>IF(COUNTIFS('Brand Family Territories (Enc)'!$B$2:$B$62,C299,'Brand Family Territories (Enc)'!$C$2:$C$62,B299)&gt;0,1,IF(AND(LEFT(B299,6)="MORRIS",COUNTIFS('Brand Family Territories (Enc)'!$B$2:$B$62,C299,'Brand Family Territories (Enc)'!$C$2:$C$62,"Morri")&gt;0),"Unk",0))</f>
        <v>1</v>
      </c>
      <c r="E299" t="str">
        <f>IFERROR(INDEX('Brand Family Areas (Enc)'!$D$6:$D$998,MATCH(UPPER(A299)&amp;"|"&amp;UPPER(B299),'Brand Family Areas (Enc)'!$G$6:$G$998,0)),"No Match")</f>
        <v>No Match</v>
      </c>
      <c r="F299" t="str">
        <f t="shared" si="8"/>
        <v>US</v>
      </c>
      <c r="G299" t="str">
        <f t="shared" si="9"/>
        <v>Fresca Mixed|MORRIS 1</v>
      </c>
    </row>
    <row r="300" spans="1:7" hidden="1" x14ac:dyDescent="0.2">
      <c r="A300" t="str" cm="1">
        <f t="array" ref="A300">INDEX('Brand Family Territory (Enc)'!$A$2:$A$296,INT((ROW()-2)/10)+1)</f>
        <v>Fresca Mixed</v>
      </c>
      <c r="B300" t="str" cm="1">
        <f t="array" ref="B300">INDEX('Whitelist (Blackout Reverse)'!$B$1:$K$1,MOD(ROW()-2,10)+1)</f>
        <v>MORRIS 2</v>
      </c>
      <c r="C300" t="str">
        <f>VLOOKUP(A300,'Brand Family Territory (Enc)'!$A$2:$B$296,2,FALSE)</f>
        <v>Core Market</v>
      </c>
      <c r="D300">
        <f>IF(COUNTIFS('Brand Family Territories (Enc)'!$B$2:$B$62,C300,'Brand Family Territories (Enc)'!$C$2:$C$62,B300)&gt;0,1,IF(AND(LEFT(B300,6)="MORRIS",COUNTIFS('Brand Family Territories (Enc)'!$B$2:$B$62,C300,'Brand Family Territories (Enc)'!$C$2:$C$62,"Morri")&gt;0),"Unk",0))</f>
        <v>0</v>
      </c>
      <c r="E300" t="str">
        <f>IFERROR(INDEX('Brand Family Areas (Enc)'!$D$6:$D$998,MATCH(UPPER(A300)&amp;"|"&amp;UPPER(B300),'Brand Family Areas (Enc)'!$G$6:$G$998,0)),"No Match")</f>
        <v>Inactive</v>
      </c>
      <c r="F300" t="str">
        <f t="shared" si="8"/>
        <v>THEM</v>
      </c>
      <c r="G300" t="str">
        <f t="shared" si="9"/>
        <v>Fresca Mixed|MORRIS 2</v>
      </c>
    </row>
    <row r="301" spans="1:7" hidden="1" x14ac:dyDescent="0.2">
      <c r="A301" t="str" cm="1">
        <f t="array" ref="A301">INDEX('Brand Family Territory (Enc)'!$A$2:$A$296,INT((ROW()-2)/10)+1)</f>
        <v>Fresca Mixed</v>
      </c>
      <c r="B301" t="str" cm="1">
        <f t="array" ref="B301">INDEX('Whitelist (Blackout Reverse)'!$B$1:$K$1,MOD(ROW()-2,10)+1)</f>
        <v>MORRIS 3</v>
      </c>
      <c r="C301" t="str">
        <f>VLOOKUP(A301,'Brand Family Territory (Enc)'!$A$2:$B$296,2,FALSE)</f>
        <v>Core Market</v>
      </c>
      <c r="D301">
        <f>IF(COUNTIFS('Brand Family Territories (Enc)'!$B$2:$B$62,C301,'Brand Family Territories (Enc)'!$C$2:$C$62,B301)&gt;0,1,IF(AND(LEFT(B301,6)="MORRIS",COUNTIFS('Brand Family Territories (Enc)'!$B$2:$B$62,C301,'Brand Family Territories (Enc)'!$C$2:$C$62,"Morri")&gt;0),"Unk",0))</f>
        <v>1</v>
      </c>
      <c r="E301" t="str">
        <f>IFERROR(INDEX('Brand Family Areas (Enc)'!$D$6:$D$998,MATCH(UPPER(A301)&amp;"|"&amp;UPPER(B301),'Brand Family Areas (Enc)'!$G$6:$G$998,0)),"No Match")</f>
        <v>No Match</v>
      </c>
      <c r="F301" t="str">
        <f t="shared" si="8"/>
        <v>US</v>
      </c>
      <c r="G301" t="str">
        <f t="shared" si="9"/>
        <v>Fresca Mixed|MORRIS 3</v>
      </c>
    </row>
    <row r="302" spans="1:7" hidden="1" x14ac:dyDescent="0.2">
      <c r="A302" t="str" cm="1">
        <f t="array" ref="A302">INDEX('Brand Family Territory (Enc)'!$A$2:$A$296,INT((ROW()-2)/10)+1)</f>
        <v>Bardstown Green River</v>
      </c>
      <c r="B302" t="str" cm="1">
        <f t="array" ref="B302">INDEX('Whitelist (Blackout Reverse)'!$B$1:$K$1,MOD(ROW()-2,10)+1)</f>
        <v>BERGEN</v>
      </c>
      <c r="C302" t="str">
        <f>VLOOKUP(A302,'Brand Family Territory (Enc)'!$A$2:$B$296,2,FALSE)</f>
        <v>Core Market</v>
      </c>
      <c r="D302">
        <f>IF(COUNTIFS('Brand Family Territories (Enc)'!$B$2:$B$62,C302,'Brand Family Territories (Enc)'!$C$2:$C$62,B302)&gt;0,1,IF(AND(LEFT(B302,6)="MORRIS",COUNTIFS('Brand Family Territories (Enc)'!$B$2:$B$62,C302,'Brand Family Territories (Enc)'!$C$2:$C$62,"Morri")&gt;0),"Unk",0))</f>
        <v>1</v>
      </c>
      <c r="E302" t="str">
        <f>IFERROR(INDEX('Brand Family Areas (Enc)'!$D$6:$D$998,MATCH(UPPER(A302)&amp;"|"&amp;UPPER(B302),'Brand Family Areas (Enc)'!$G$6:$G$998,0)),"No Match")</f>
        <v>No Match</v>
      </c>
      <c r="F302" t="str">
        <f t="shared" si="8"/>
        <v>US</v>
      </c>
      <c r="G302" t="str">
        <f t="shared" si="9"/>
        <v>Bardstown Green River|BERGEN</v>
      </c>
    </row>
    <row r="303" spans="1:7" hidden="1" x14ac:dyDescent="0.2">
      <c r="A303" t="str" cm="1">
        <f t="array" ref="A303">INDEX('Brand Family Territory (Enc)'!$A$2:$A$296,INT((ROW()-2)/10)+1)</f>
        <v>Bardstown Green River</v>
      </c>
      <c r="B303" t="str" cm="1">
        <f t="array" ref="B303">INDEX('Whitelist (Blackout Reverse)'!$B$1:$K$1,MOD(ROW()-2,10)+1)</f>
        <v>PASSAIC</v>
      </c>
      <c r="C303" t="str">
        <f>VLOOKUP(A303,'Brand Family Territory (Enc)'!$A$2:$B$296,2,FALSE)</f>
        <v>Core Market</v>
      </c>
      <c r="D303">
        <f>IF(COUNTIFS('Brand Family Territories (Enc)'!$B$2:$B$62,C303,'Brand Family Territories (Enc)'!$C$2:$C$62,B303)&gt;0,1,IF(AND(LEFT(B303,6)="MORRIS",COUNTIFS('Brand Family Territories (Enc)'!$B$2:$B$62,C303,'Brand Family Territories (Enc)'!$C$2:$C$62,"Morri")&gt;0),"Unk",0))</f>
        <v>1</v>
      </c>
      <c r="E303" t="str">
        <f>IFERROR(INDEX('Brand Family Areas (Enc)'!$D$6:$D$998,MATCH(UPPER(A303)&amp;"|"&amp;UPPER(B303),'Brand Family Areas (Enc)'!$G$6:$G$998,0)),"No Match")</f>
        <v>No Match</v>
      </c>
      <c r="F303" t="str">
        <f t="shared" si="8"/>
        <v>US</v>
      </c>
      <c r="G303" t="str">
        <f t="shared" si="9"/>
        <v>Bardstown Green River|PASSAIC</v>
      </c>
    </row>
    <row r="304" spans="1:7" hidden="1" x14ac:dyDescent="0.2">
      <c r="A304" t="str" cm="1">
        <f t="array" ref="A304">INDEX('Brand Family Territory (Enc)'!$A$2:$A$296,INT((ROW()-2)/10)+1)</f>
        <v>Bardstown Green River</v>
      </c>
      <c r="B304" t="str" cm="1">
        <f t="array" ref="B304">INDEX('Whitelist (Blackout Reverse)'!$B$1:$K$1,MOD(ROW()-2,10)+1)</f>
        <v>PASSAIC-FF</v>
      </c>
      <c r="C304" t="str">
        <f>VLOOKUP(A304,'Brand Family Territory (Enc)'!$A$2:$B$296,2,FALSE)</f>
        <v>Core Market</v>
      </c>
      <c r="D304">
        <f>IF(COUNTIFS('Brand Family Territories (Enc)'!$B$2:$B$62,C304,'Brand Family Territories (Enc)'!$C$2:$C$62,B304)&gt;0,1,IF(AND(LEFT(B304,6)="MORRIS",COUNTIFS('Brand Family Territories (Enc)'!$B$2:$B$62,C304,'Brand Family Territories (Enc)'!$C$2:$C$62,"Morri")&gt;0),"Unk",0))</f>
        <v>1</v>
      </c>
      <c r="E304" t="str">
        <f>IFERROR(INDEX('Brand Family Areas (Enc)'!$D$6:$D$998,MATCH(UPPER(A304)&amp;"|"&amp;UPPER(B304),'Brand Family Areas (Enc)'!$G$6:$G$998,0)),"No Match")</f>
        <v>No Match</v>
      </c>
      <c r="F304" t="str">
        <f t="shared" si="8"/>
        <v>US</v>
      </c>
      <c r="G304" t="str">
        <f t="shared" si="9"/>
        <v>Bardstown Green River|PASSAIC-FF</v>
      </c>
    </row>
    <row r="305" spans="1:7" hidden="1" x14ac:dyDescent="0.2">
      <c r="A305" t="str" cm="1">
        <f t="array" ref="A305">INDEX('Brand Family Territory (Enc)'!$A$2:$A$296,INT((ROW()-2)/10)+1)</f>
        <v>Bardstown Green River</v>
      </c>
      <c r="B305" t="str" cm="1">
        <f t="array" ref="B305">INDEX('Whitelist (Blackout Reverse)'!$B$1:$K$1,MOD(ROW()-2,10)+1)</f>
        <v>ESSEX</v>
      </c>
      <c r="C305" t="str">
        <f>VLOOKUP(A305,'Brand Family Territory (Enc)'!$A$2:$B$296,2,FALSE)</f>
        <v>Core Market</v>
      </c>
      <c r="D305">
        <f>IF(COUNTIFS('Brand Family Territories (Enc)'!$B$2:$B$62,C305,'Brand Family Territories (Enc)'!$C$2:$C$62,B305)&gt;0,1,IF(AND(LEFT(B305,6)="MORRIS",COUNTIFS('Brand Family Territories (Enc)'!$B$2:$B$62,C305,'Brand Family Territories (Enc)'!$C$2:$C$62,"Morri")&gt;0),"Unk",0))</f>
        <v>0</v>
      </c>
      <c r="E305" t="str">
        <f>IFERROR(INDEX('Brand Family Areas (Enc)'!$D$6:$D$998,MATCH(UPPER(A305)&amp;"|"&amp;UPPER(B305),'Brand Family Areas (Enc)'!$G$6:$G$998,0)),"No Match")</f>
        <v>Inactive</v>
      </c>
      <c r="F305" t="str">
        <f t="shared" si="8"/>
        <v>THEM</v>
      </c>
      <c r="G305" t="str">
        <f t="shared" si="9"/>
        <v>Bardstown Green River|ESSEX</v>
      </c>
    </row>
    <row r="306" spans="1:7" hidden="1" x14ac:dyDescent="0.2">
      <c r="A306" t="str" cm="1">
        <f t="array" ref="A306">INDEX('Brand Family Territory (Enc)'!$A$2:$A$296,INT((ROW()-2)/10)+1)</f>
        <v>Bardstown Green River</v>
      </c>
      <c r="B306" t="str" cm="1">
        <f t="array" ref="B306">INDEX('Whitelist (Blackout Reverse)'!$B$1:$K$1,MOD(ROW()-2,10)+1)</f>
        <v>HUDSON</v>
      </c>
      <c r="C306" t="str">
        <f>VLOOKUP(A306,'Brand Family Territory (Enc)'!$A$2:$B$296,2,FALSE)</f>
        <v>Core Market</v>
      </c>
      <c r="D306">
        <f>IF(COUNTIFS('Brand Family Territories (Enc)'!$B$2:$B$62,C306,'Brand Family Territories (Enc)'!$C$2:$C$62,B306)&gt;0,1,IF(AND(LEFT(B306,6)="MORRIS",COUNTIFS('Brand Family Territories (Enc)'!$B$2:$B$62,C306,'Brand Family Territories (Enc)'!$C$2:$C$62,"Morri")&gt;0),"Unk",0))</f>
        <v>0</v>
      </c>
      <c r="E306" t="str">
        <f>IFERROR(INDEX('Brand Family Areas (Enc)'!$D$6:$D$998,MATCH(UPPER(A306)&amp;"|"&amp;UPPER(B306),'Brand Family Areas (Enc)'!$G$6:$G$998,0)),"No Match")</f>
        <v>Inactive</v>
      </c>
      <c r="F306" t="str">
        <f t="shared" si="8"/>
        <v>THEM</v>
      </c>
      <c r="G306" t="str">
        <f t="shared" si="9"/>
        <v>Bardstown Green River|HUDSON</v>
      </c>
    </row>
    <row r="307" spans="1:7" hidden="1" x14ac:dyDescent="0.2">
      <c r="A307" t="str" cm="1">
        <f t="array" ref="A307">INDEX('Brand Family Territory (Enc)'!$A$2:$A$296,INT((ROW()-2)/10)+1)</f>
        <v>Bardstown Green River</v>
      </c>
      <c r="B307" t="str" cm="1">
        <f t="array" ref="B307">INDEX('Whitelist (Blackout Reverse)'!$B$1:$K$1,MOD(ROW()-2,10)+1)</f>
        <v>UNION</v>
      </c>
      <c r="C307" t="str">
        <f>VLOOKUP(A307,'Brand Family Territory (Enc)'!$A$2:$B$296,2,FALSE)</f>
        <v>Core Market</v>
      </c>
      <c r="D307">
        <f>IF(COUNTIFS('Brand Family Territories (Enc)'!$B$2:$B$62,C307,'Brand Family Territories (Enc)'!$C$2:$C$62,B307)&gt;0,1,IF(AND(LEFT(B307,6)="MORRIS",COUNTIFS('Brand Family Territories (Enc)'!$B$2:$B$62,C307,'Brand Family Territories (Enc)'!$C$2:$C$62,"Morri")&gt;0),"Unk",0))</f>
        <v>0</v>
      </c>
      <c r="E307" t="str">
        <f>IFERROR(INDEX('Brand Family Areas (Enc)'!$D$6:$D$998,MATCH(UPPER(A307)&amp;"|"&amp;UPPER(B307),'Brand Family Areas (Enc)'!$G$6:$G$998,0)),"No Match")</f>
        <v>Inactive</v>
      </c>
      <c r="F307" t="str">
        <f t="shared" si="8"/>
        <v>THEM</v>
      </c>
      <c r="G307" t="str">
        <f t="shared" si="9"/>
        <v>Bardstown Green River|UNION</v>
      </c>
    </row>
    <row r="308" spans="1:7" hidden="1" x14ac:dyDescent="0.2">
      <c r="A308" t="str" cm="1">
        <f t="array" ref="A308">INDEX('Brand Family Territory (Enc)'!$A$2:$A$296,INT((ROW()-2)/10)+1)</f>
        <v>Bardstown Green River</v>
      </c>
      <c r="B308" t="str" cm="1">
        <f t="array" ref="B308">INDEX('Whitelist (Blackout Reverse)'!$B$1:$K$1,MOD(ROW()-2,10)+1)</f>
        <v>SUSSEX</v>
      </c>
      <c r="C308" t="str">
        <f>VLOOKUP(A308,'Brand Family Territory (Enc)'!$A$2:$B$296,2,FALSE)</f>
        <v>Core Market</v>
      </c>
      <c r="D308">
        <f>IF(COUNTIFS('Brand Family Territories (Enc)'!$B$2:$B$62,C308,'Brand Family Territories (Enc)'!$C$2:$C$62,B308)&gt;0,1,IF(AND(LEFT(B308,6)="MORRIS",COUNTIFS('Brand Family Territories (Enc)'!$B$2:$B$62,C308,'Brand Family Territories (Enc)'!$C$2:$C$62,"Morri")&gt;0),"Unk",0))</f>
        <v>1</v>
      </c>
      <c r="E308" t="str">
        <f>IFERROR(INDEX('Brand Family Areas (Enc)'!$D$6:$D$998,MATCH(UPPER(A308)&amp;"|"&amp;UPPER(B308),'Brand Family Areas (Enc)'!$G$6:$G$998,0)),"No Match")</f>
        <v>No Match</v>
      </c>
      <c r="F308" t="str">
        <f t="shared" si="8"/>
        <v>US</v>
      </c>
      <c r="G308" t="str">
        <f t="shared" si="9"/>
        <v>Bardstown Green River|SUSSEX</v>
      </c>
    </row>
    <row r="309" spans="1:7" hidden="1" x14ac:dyDescent="0.2">
      <c r="A309" t="str" cm="1">
        <f t="array" ref="A309">INDEX('Brand Family Territory (Enc)'!$A$2:$A$296,INT((ROW()-2)/10)+1)</f>
        <v>Bardstown Green River</v>
      </c>
      <c r="B309" t="str" cm="1">
        <f t="array" ref="B309">INDEX('Whitelist (Blackout Reverse)'!$B$1:$K$1,MOD(ROW()-2,10)+1)</f>
        <v>MORRIS 1</v>
      </c>
      <c r="C309" t="str">
        <f>VLOOKUP(A309,'Brand Family Territory (Enc)'!$A$2:$B$296,2,FALSE)</f>
        <v>Core Market</v>
      </c>
      <c r="D309">
        <f>IF(COUNTIFS('Brand Family Territories (Enc)'!$B$2:$B$62,C309,'Brand Family Territories (Enc)'!$C$2:$C$62,B309)&gt;0,1,IF(AND(LEFT(B309,6)="MORRIS",COUNTIFS('Brand Family Territories (Enc)'!$B$2:$B$62,C309,'Brand Family Territories (Enc)'!$C$2:$C$62,"Morri")&gt;0),"Unk",0))</f>
        <v>1</v>
      </c>
      <c r="E309" t="str">
        <f>IFERROR(INDEX('Brand Family Areas (Enc)'!$D$6:$D$998,MATCH(UPPER(A309)&amp;"|"&amp;UPPER(B309),'Brand Family Areas (Enc)'!$G$6:$G$998,0)),"No Match")</f>
        <v>No Match</v>
      </c>
      <c r="F309" t="str">
        <f t="shared" si="8"/>
        <v>US</v>
      </c>
      <c r="G309" t="str">
        <f t="shared" si="9"/>
        <v>Bardstown Green River|MORRIS 1</v>
      </c>
    </row>
    <row r="310" spans="1:7" hidden="1" x14ac:dyDescent="0.2">
      <c r="A310" t="str" cm="1">
        <f t="array" ref="A310">INDEX('Brand Family Territory (Enc)'!$A$2:$A$296,INT((ROW()-2)/10)+1)</f>
        <v>Bardstown Green River</v>
      </c>
      <c r="B310" t="str" cm="1">
        <f t="array" ref="B310">INDEX('Whitelist (Blackout Reverse)'!$B$1:$K$1,MOD(ROW()-2,10)+1)</f>
        <v>MORRIS 2</v>
      </c>
      <c r="C310" t="str">
        <f>VLOOKUP(A310,'Brand Family Territory (Enc)'!$A$2:$B$296,2,FALSE)</f>
        <v>Core Market</v>
      </c>
      <c r="D310">
        <f>IF(COUNTIFS('Brand Family Territories (Enc)'!$B$2:$B$62,C310,'Brand Family Territories (Enc)'!$C$2:$C$62,B310)&gt;0,1,IF(AND(LEFT(B310,6)="MORRIS",COUNTIFS('Brand Family Territories (Enc)'!$B$2:$B$62,C310,'Brand Family Territories (Enc)'!$C$2:$C$62,"Morri")&gt;0),"Unk",0))</f>
        <v>0</v>
      </c>
      <c r="E310" t="str">
        <f>IFERROR(INDEX('Brand Family Areas (Enc)'!$D$6:$D$998,MATCH(UPPER(A310)&amp;"|"&amp;UPPER(B310),'Brand Family Areas (Enc)'!$G$6:$G$998,0)),"No Match")</f>
        <v>Inactive</v>
      </c>
      <c r="F310" t="str">
        <f t="shared" si="8"/>
        <v>THEM</v>
      </c>
      <c r="G310" t="str">
        <f t="shared" si="9"/>
        <v>Bardstown Green River|MORRIS 2</v>
      </c>
    </row>
    <row r="311" spans="1:7" hidden="1" x14ac:dyDescent="0.2">
      <c r="A311" t="str" cm="1">
        <f t="array" ref="A311">INDEX('Brand Family Territory (Enc)'!$A$2:$A$296,INT((ROW()-2)/10)+1)</f>
        <v>Bardstown Green River</v>
      </c>
      <c r="B311" t="str" cm="1">
        <f t="array" ref="B311">INDEX('Whitelist (Blackout Reverse)'!$B$1:$K$1,MOD(ROW()-2,10)+1)</f>
        <v>MORRIS 3</v>
      </c>
      <c r="C311" t="str">
        <f>VLOOKUP(A311,'Brand Family Territory (Enc)'!$A$2:$B$296,2,FALSE)</f>
        <v>Core Market</v>
      </c>
      <c r="D311">
        <f>IF(COUNTIFS('Brand Family Territories (Enc)'!$B$2:$B$62,C311,'Brand Family Territories (Enc)'!$C$2:$C$62,B311)&gt;0,1,IF(AND(LEFT(B311,6)="MORRIS",COUNTIFS('Brand Family Territories (Enc)'!$B$2:$B$62,C311,'Brand Family Territories (Enc)'!$C$2:$C$62,"Morri")&gt;0),"Unk",0))</f>
        <v>1</v>
      </c>
      <c r="E311" t="str">
        <f>IFERROR(INDEX('Brand Family Areas (Enc)'!$D$6:$D$998,MATCH(UPPER(A311)&amp;"|"&amp;UPPER(B311),'Brand Family Areas (Enc)'!$G$6:$G$998,0)),"No Match")</f>
        <v>No Match</v>
      </c>
      <c r="F311" t="str">
        <f t="shared" si="8"/>
        <v>US</v>
      </c>
      <c r="G311" t="str">
        <f t="shared" si="9"/>
        <v>Bardstown Green River|MORRIS 3</v>
      </c>
    </row>
    <row r="312" spans="1:7" hidden="1" x14ac:dyDescent="0.2">
      <c r="A312" t="str" cm="1">
        <f t="array" ref="A312">INDEX('Brand Family Territory (Enc)'!$A$2:$A$296,INT((ROW()-2)/10)+1)</f>
        <v>Grolsch</v>
      </c>
      <c r="B312" t="str" cm="1">
        <f t="array" ref="B312">INDEX('Whitelist (Blackout Reverse)'!$B$1:$K$1,MOD(ROW()-2,10)+1)</f>
        <v>BERGEN</v>
      </c>
      <c r="C312" t="str">
        <f>VLOOKUP(A312,'Brand Family Territory (Enc)'!$A$2:$B$296,2,FALSE)</f>
        <v>Core Market</v>
      </c>
      <c r="D312">
        <f>IF(COUNTIFS('Brand Family Territories (Enc)'!$B$2:$B$62,C312,'Brand Family Territories (Enc)'!$C$2:$C$62,B312)&gt;0,1,IF(AND(LEFT(B312,6)="MORRIS",COUNTIFS('Brand Family Territories (Enc)'!$B$2:$B$62,C312,'Brand Family Territories (Enc)'!$C$2:$C$62,"Morri")&gt;0),"Unk",0))</f>
        <v>1</v>
      </c>
      <c r="E312" t="str">
        <f>IFERROR(INDEX('Brand Family Areas (Enc)'!$D$6:$D$998,MATCH(UPPER(A312)&amp;"|"&amp;UPPER(B312),'Brand Family Areas (Enc)'!$G$6:$G$998,0)),"No Match")</f>
        <v>No Match</v>
      </c>
      <c r="F312" t="str">
        <f t="shared" si="8"/>
        <v>US</v>
      </c>
      <c r="G312" t="str">
        <f t="shared" si="9"/>
        <v>Grolsch|BERGEN</v>
      </c>
    </row>
    <row r="313" spans="1:7" hidden="1" x14ac:dyDescent="0.2">
      <c r="A313" t="str" cm="1">
        <f t="array" ref="A313">INDEX('Brand Family Territory (Enc)'!$A$2:$A$296,INT((ROW()-2)/10)+1)</f>
        <v>Grolsch</v>
      </c>
      <c r="B313" t="str" cm="1">
        <f t="array" ref="B313">INDEX('Whitelist (Blackout Reverse)'!$B$1:$K$1,MOD(ROW()-2,10)+1)</f>
        <v>PASSAIC</v>
      </c>
      <c r="C313" t="str">
        <f>VLOOKUP(A313,'Brand Family Territory (Enc)'!$A$2:$B$296,2,FALSE)</f>
        <v>Core Market</v>
      </c>
      <c r="D313">
        <f>IF(COUNTIFS('Brand Family Territories (Enc)'!$B$2:$B$62,C313,'Brand Family Territories (Enc)'!$C$2:$C$62,B313)&gt;0,1,IF(AND(LEFT(B313,6)="MORRIS",COUNTIFS('Brand Family Territories (Enc)'!$B$2:$B$62,C313,'Brand Family Territories (Enc)'!$C$2:$C$62,"Morri")&gt;0),"Unk",0))</f>
        <v>1</v>
      </c>
      <c r="E313" t="str">
        <f>IFERROR(INDEX('Brand Family Areas (Enc)'!$D$6:$D$998,MATCH(UPPER(A313)&amp;"|"&amp;UPPER(B313),'Brand Family Areas (Enc)'!$G$6:$G$998,0)),"No Match")</f>
        <v>No Match</v>
      </c>
      <c r="F313" t="str">
        <f t="shared" si="8"/>
        <v>US</v>
      </c>
      <c r="G313" t="str">
        <f t="shared" si="9"/>
        <v>Grolsch|PASSAIC</v>
      </c>
    </row>
    <row r="314" spans="1:7" hidden="1" x14ac:dyDescent="0.2">
      <c r="A314" t="str" cm="1">
        <f t="array" ref="A314">INDEX('Brand Family Territory (Enc)'!$A$2:$A$296,INT((ROW()-2)/10)+1)</f>
        <v>Grolsch</v>
      </c>
      <c r="B314" t="str" cm="1">
        <f t="array" ref="B314">INDEX('Whitelist (Blackout Reverse)'!$B$1:$K$1,MOD(ROW()-2,10)+1)</f>
        <v>PASSAIC-FF</v>
      </c>
      <c r="C314" t="str">
        <f>VLOOKUP(A314,'Brand Family Territory (Enc)'!$A$2:$B$296,2,FALSE)</f>
        <v>Core Market</v>
      </c>
      <c r="D314">
        <f>IF(COUNTIFS('Brand Family Territories (Enc)'!$B$2:$B$62,C314,'Brand Family Territories (Enc)'!$C$2:$C$62,B314)&gt;0,1,IF(AND(LEFT(B314,6)="MORRIS",COUNTIFS('Brand Family Territories (Enc)'!$B$2:$B$62,C314,'Brand Family Territories (Enc)'!$C$2:$C$62,"Morri")&gt;0),"Unk",0))</f>
        <v>1</v>
      </c>
      <c r="E314" t="str">
        <f>IFERROR(INDEX('Brand Family Areas (Enc)'!$D$6:$D$998,MATCH(UPPER(A314)&amp;"|"&amp;UPPER(B314),'Brand Family Areas (Enc)'!$G$6:$G$998,0)),"No Match")</f>
        <v>No Match</v>
      </c>
      <c r="F314" t="str">
        <f t="shared" si="8"/>
        <v>US</v>
      </c>
      <c r="G314" t="str">
        <f t="shared" si="9"/>
        <v>Grolsch|PASSAIC-FF</v>
      </c>
    </row>
    <row r="315" spans="1:7" hidden="1" x14ac:dyDescent="0.2">
      <c r="A315" t="str" cm="1">
        <f t="array" ref="A315">INDEX('Brand Family Territory (Enc)'!$A$2:$A$296,INT((ROW()-2)/10)+1)</f>
        <v>Grolsch</v>
      </c>
      <c r="B315" t="str" cm="1">
        <f t="array" ref="B315">INDEX('Whitelist (Blackout Reverse)'!$B$1:$K$1,MOD(ROW()-2,10)+1)</f>
        <v>ESSEX</v>
      </c>
      <c r="C315" t="str">
        <f>VLOOKUP(A315,'Brand Family Territory (Enc)'!$A$2:$B$296,2,FALSE)</f>
        <v>Core Market</v>
      </c>
      <c r="D315">
        <f>IF(COUNTIFS('Brand Family Territories (Enc)'!$B$2:$B$62,C315,'Brand Family Territories (Enc)'!$C$2:$C$62,B315)&gt;0,1,IF(AND(LEFT(B315,6)="MORRIS",COUNTIFS('Brand Family Territories (Enc)'!$B$2:$B$62,C315,'Brand Family Territories (Enc)'!$C$2:$C$62,"Morri")&gt;0),"Unk",0))</f>
        <v>0</v>
      </c>
      <c r="E315" t="str">
        <f>IFERROR(INDEX('Brand Family Areas (Enc)'!$D$6:$D$998,MATCH(UPPER(A315)&amp;"|"&amp;UPPER(B315),'Brand Family Areas (Enc)'!$G$6:$G$998,0)),"No Match")</f>
        <v>Inactive</v>
      </c>
      <c r="F315" t="str">
        <f t="shared" si="8"/>
        <v>THEM</v>
      </c>
      <c r="G315" t="str">
        <f t="shared" si="9"/>
        <v>Grolsch|ESSEX</v>
      </c>
    </row>
    <row r="316" spans="1:7" hidden="1" x14ac:dyDescent="0.2">
      <c r="A316" t="str" cm="1">
        <f t="array" ref="A316">INDEX('Brand Family Territory (Enc)'!$A$2:$A$296,INT((ROW()-2)/10)+1)</f>
        <v>Grolsch</v>
      </c>
      <c r="B316" t="str" cm="1">
        <f t="array" ref="B316">INDEX('Whitelist (Blackout Reverse)'!$B$1:$K$1,MOD(ROW()-2,10)+1)</f>
        <v>HUDSON</v>
      </c>
      <c r="C316" t="str">
        <f>VLOOKUP(A316,'Brand Family Territory (Enc)'!$A$2:$B$296,2,FALSE)</f>
        <v>Core Market</v>
      </c>
      <c r="D316">
        <f>IF(COUNTIFS('Brand Family Territories (Enc)'!$B$2:$B$62,C316,'Brand Family Territories (Enc)'!$C$2:$C$62,B316)&gt;0,1,IF(AND(LEFT(B316,6)="MORRIS",COUNTIFS('Brand Family Territories (Enc)'!$B$2:$B$62,C316,'Brand Family Territories (Enc)'!$C$2:$C$62,"Morri")&gt;0),"Unk",0))</f>
        <v>0</v>
      </c>
      <c r="E316" t="str">
        <f>IFERROR(INDEX('Brand Family Areas (Enc)'!$D$6:$D$998,MATCH(UPPER(A316)&amp;"|"&amp;UPPER(B316),'Brand Family Areas (Enc)'!$G$6:$G$998,0)),"No Match")</f>
        <v>Inactive</v>
      </c>
      <c r="F316" t="str">
        <f t="shared" si="8"/>
        <v>THEM</v>
      </c>
      <c r="G316" t="str">
        <f t="shared" si="9"/>
        <v>Grolsch|HUDSON</v>
      </c>
    </row>
    <row r="317" spans="1:7" hidden="1" x14ac:dyDescent="0.2">
      <c r="A317" t="str" cm="1">
        <f t="array" ref="A317">INDEX('Brand Family Territory (Enc)'!$A$2:$A$296,INT((ROW()-2)/10)+1)</f>
        <v>Grolsch</v>
      </c>
      <c r="B317" t="str" cm="1">
        <f t="array" ref="B317">INDEX('Whitelist (Blackout Reverse)'!$B$1:$K$1,MOD(ROW()-2,10)+1)</f>
        <v>UNION</v>
      </c>
      <c r="C317" t="str">
        <f>VLOOKUP(A317,'Brand Family Territory (Enc)'!$A$2:$B$296,2,FALSE)</f>
        <v>Core Market</v>
      </c>
      <c r="D317">
        <f>IF(COUNTIFS('Brand Family Territories (Enc)'!$B$2:$B$62,C317,'Brand Family Territories (Enc)'!$C$2:$C$62,B317)&gt;0,1,IF(AND(LEFT(B317,6)="MORRIS",COUNTIFS('Brand Family Territories (Enc)'!$B$2:$B$62,C317,'Brand Family Territories (Enc)'!$C$2:$C$62,"Morri")&gt;0),"Unk",0))</f>
        <v>0</v>
      </c>
      <c r="E317" t="str">
        <f>IFERROR(INDEX('Brand Family Areas (Enc)'!$D$6:$D$998,MATCH(UPPER(A317)&amp;"|"&amp;UPPER(B317),'Brand Family Areas (Enc)'!$G$6:$G$998,0)),"No Match")</f>
        <v>Inactive</v>
      </c>
      <c r="F317" t="str">
        <f t="shared" si="8"/>
        <v>THEM</v>
      </c>
      <c r="G317" t="str">
        <f t="shared" si="9"/>
        <v>Grolsch|UNION</v>
      </c>
    </row>
    <row r="318" spans="1:7" hidden="1" x14ac:dyDescent="0.2">
      <c r="A318" t="str" cm="1">
        <f t="array" ref="A318">INDEX('Brand Family Territory (Enc)'!$A$2:$A$296,INT((ROW()-2)/10)+1)</f>
        <v>Grolsch</v>
      </c>
      <c r="B318" t="str" cm="1">
        <f t="array" ref="B318">INDEX('Whitelist (Blackout Reverse)'!$B$1:$K$1,MOD(ROW()-2,10)+1)</f>
        <v>SUSSEX</v>
      </c>
      <c r="C318" t="str">
        <f>VLOOKUP(A318,'Brand Family Territory (Enc)'!$A$2:$B$296,2,FALSE)</f>
        <v>Core Market</v>
      </c>
      <c r="D318">
        <f>IF(COUNTIFS('Brand Family Territories (Enc)'!$B$2:$B$62,C318,'Brand Family Territories (Enc)'!$C$2:$C$62,B318)&gt;0,1,IF(AND(LEFT(B318,6)="MORRIS",COUNTIFS('Brand Family Territories (Enc)'!$B$2:$B$62,C318,'Brand Family Territories (Enc)'!$C$2:$C$62,"Morri")&gt;0),"Unk",0))</f>
        <v>1</v>
      </c>
      <c r="E318" t="str">
        <f>IFERROR(INDEX('Brand Family Areas (Enc)'!$D$6:$D$998,MATCH(UPPER(A318)&amp;"|"&amp;UPPER(B318),'Brand Family Areas (Enc)'!$G$6:$G$998,0)),"No Match")</f>
        <v>No Match</v>
      </c>
      <c r="F318" t="str">
        <f t="shared" si="8"/>
        <v>US</v>
      </c>
      <c r="G318" t="str">
        <f t="shared" si="9"/>
        <v>Grolsch|SUSSEX</v>
      </c>
    </row>
    <row r="319" spans="1:7" hidden="1" x14ac:dyDescent="0.2">
      <c r="A319" t="str" cm="1">
        <f t="array" ref="A319">INDEX('Brand Family Territory (Enc)'!$A$2:$A$296,INT((ROW()-2)/10)+1)</f>
        <v>Grolsch</v>
      </c>
      <c r="B319" t="str" cm="1">
        <f t="array" ref="B319">INDEX('Whitelist (Blackout Reverse)'!$B$1:$K$1,MOD(ROW()-2,10)+1)</f>
        <v>MORRIS 1</v>
      </c>
      <c r="C319" t="str">
        <f>VLOOKUP(A319,'Brand Family Territory (Enc)'!$A$2:$B$296,2,FALSE)</f>
        <v>Core Market</v>
      </c>
      <c r="D319">
        <f>IF(COUNTIFS('Brand Family Territories (Enc)'!$B$2:$B$62,C319,'Brand Family Territories (Enc)'!$C$2:$C$62,B319)&gt;0,1,IF(AND(LEFT(B319,6)="MORRIS",COUNTIFS('Brand Family Territories (Enc)'!$B$2:$B$62,C319,'Brand Family Territories (Enc)'!$C$2:$C$62,"Morri")&gt;0),"Unk",0))</f>
        <v>1</v>
      </c>
      <c r="E319" t="str">
        <f>IFERROR(INDEX('Brand Family Areas (Enc)'!$D$6:$D$998,MATCH(UPPER(A319)&amp;"|"&amp;UPPER(B319),'Brand Family Areas (Enc)'!$G$6:$G$998,0)),"No Match")</f>
        <v>No Match</v>
      </c>
      <c r="F319" t="str">
        <f t="shared" si="8"/>
        <v>US</v>
      </c>
      <c r="G319" t="str">
        <f t="shared" si="9"/>
        <v>Grolsch|MORRIS 1</v>
      </c>
    </row>
    <row r="320" spans="1:7" hidden="1" x14ac:dyDescent="0.2">
      <c r="A320" t="str" cm="1">
        <f t="array" ref="A320">INDEX('Brand Family Territory (Enc)'!$A$2:$A$296,INT((ROW()-2)/10)+1)</f>
        <v>Grolsch</v>
      </c>
      <c r="B320" t="str" cm="1">
        <f t="array" ref="B320">INDEX('Whitelist (Blackout Reverse)'!$B$1:$K$1,MOD(ROW()-2,10)+1)</f>
        <v>MORRIS 2</v>
      </c>
      <c r="C320" t="str">
        <f>VLOOKUP(A320,'Brand Family Territory (Enc)'!$A$2:$B$296,2,FALSE)</f>
        <v>Core Market</v>
      </c>
      <c r="D320">
        <f>IF(COUNTIFS('Brand Family Territories (Enc)'!$B$2:$B$62,C320,'Brand Family Territories (Enc)'!$C$2:$C$62,B320)&gt;0,1,IF(AND(LEFT(B320,6)="MORRIS",COUNTIFS('Brand Family Territories (Enc)'!$B$2:$B$62,C320,'Brand Family Territories (Enc)'!$C$2:$C$62,"Morri")&gt;0),"Unk",0))</f>
        <v>0</v>
      </c>
      <c r="E320" t="str">
        <f>IFERROR(INDEX('Brand Family Areas (Enc)'!$D$6:$D$998,MATCH(UPPER(A320)&amp;"|"&amp;UPPER(B320),'Brand Family Areas (Enc)'!$G$6:$G$998,0)),"No Match")</f>
        <v>Inactive</v>
      </c>
      <c r="F320" t="str">
        <f t="shared" si="8"/>
        <v>THEM</v>
      </c>
      <c r="G320" t="str">
        <f t="shared" si="9"/>
        <v>Grolsch|MORRIS 2</v>
      </c>
    </row>
    <row r="321" spans="1:7" hidden="1" x14ac:dyDescent="0.2">
      <c r="A321" t="str" cm="1">
        <f t="array" ref="A321">INDEX('Brand Family Territory (Enc)'!$A$2:$A$296,INT((ROW()-2)/10)+1)</f>
        <v>Grolsch</v>
      </c>
      <c r="B321" t="str" cm="1">
        <f t="array" ref="B321">INDEX('Whitelist (Blackout Reverse)'!$B$1:$K$1,MOD(ROW()-2,10)+1)</f>
        <v>MORRIS 3</v>
      </c>
      <c r="C321" t="str">
        <f>VLOOKUP(A321,'Brand Family Territory (Enc)'!$A$2:$B$296,2,FALSE)</f>
        <v>Core Market</v>
      </c>
      <c r="D321">
        <f>IF(COUNTIFS('Brand Family Territories (Enc)'!$B$2:$B$62,C321,'Brand Family Territories (Enc)'!$C$2:$C$62,B321)&gt;0,1,IF(AND(LEFT(B321,6)="MORRIS",COUNTIFS('Brand Family Territories (Enc)'!$B$2:$B$62,C321,'Brand Family Territories (Enc)'!$C$2:$C$62,"Morri")&gt;0),"Unk",0))</f>
        <v>1</v>
      </c>
      <c r="E321" t="str">
        <f>IFERROR(INDEX('Brand Family Areas (Enc)'!$D$6:$D$998,MATCH(UPPER(A321)&amp;"|"&amp;UPPER(B321),'Brand Family Areas (Enc)'!$G$6:$G$998,0)),"No Match")</f>
        <v>No Match</v>
      </c>
      <c r="F321" t="str">
        <f t="shared" si="8"/>
        <v>US</v>
      </c>
      <c r="G321" t="str">
        <f t="shared" si="9"/>
        <v>Grolsch|MORRIS 3</v>
      </c>
    </row>
    <row r="322" spans="1:7" hidden="1" x14ac:dyDescent="0.2">
      <c r="A322" t="str" cm="1">
        <f t="array" ref="A322">INDEX('Brand Family Territory (Enc)'!$A$2:$A$296,INT((ROW()-2)/10)+1)</f>
        <v>Hamm's</v>
      </c>
      <c r="B322" t="str" cm="1">
        <f t="array" ref="B322">INDEX('Whitelist (Blackout Reverse)'!$B$1:$K$1,MOD(ROW()-2,10)+1)</f>
        <v>BERGEN</v>
      </c>
      <c r="C322" t="str">
        <f>VLOOKUP(A322,'Brand Family Territory (Enc)'!$A$2:$B$296,2,FALSE)</f>
        <v>Core Market</v>
      </c>
      <c r="D322">
        <f>IF(COUNTIFS('Brand Family Territories (Enc)'!$B$2:$B$62,C322,'Brand Family Territories (Enc)'!$C$2:$C$62,B322)&gt;0,1,IF(AND(LEFT(B322,6)="MORRIS",COUNTIFS('Brand Family Territories (Enc)'!$B$2:$B$62,C322,'Brand Family Territories (Enc)'!$C$2:$C$62,"Morri")&gt;0),"Unk",0))</f>
        <v>1</v>
      </c>
      <c r="E322" t="str">
        <f>IFERROR(INDEX('Brand Family Areas (Enc)'!$D$6:$D$998,MATCH(UPPER(A322)&amp;"|"&amp;UPPER(B322),'Brand Family Areas (Enc)'!$G$6:$G$998,0)),"No Match")</f>
        <v>No Match</v>
      </c>
      <c r="F322" t="str">
        <f t="shared" si="8"/>
        <v>US</v>
      </c>
      <c r="G322" t="str">
        <f t="shared" si="9"/>
        <v>Hamm's|BERGEN</v>
      </c>
    </row>
    <row r="323" spans="1:7" hidden="1" x14ac:dyDescent="0.2">
      <c r="A323" t="str" cm="1">
        <f t="array" ref="A323">INDEX('Brand Family Territory (Enc)'!$A$2:$A$296,INT((ROW()-2)/10)+1)</f>
        <v>Hamm's</v>
      </c>
      <c r="B323" t="str" cm="1">
        <f t="array" ref="B323">INDEX('Whitelist (Blackout Reverse)'!$B$1:$K$1,MOD(ROW()-2,10)+1)</f>
        <v>PASSAIC</v>
      </c>
      <c r="C323" t="str">
        <f>VLOOKUP(A323,'Brand Family Territory (Enc)'!$A$2:$B$296,2,FALSE)</f>
        <v>Core Market</v>
      </c>
      <c r="D323">
        <f>IF(COUNTIFS('Brand Family Territories (Enc)'!$B$2:$B$62,C323,'Brand Family Territories (Enc)'!$C$2:$C$62,B323)&gt;0,1,IF(AND(LEFT(B323,6)="MORRIS",COUNTIFS('Brand Family Territories (Enc)'!$B$2:$B$62,C323,'Brand Family Territories (Enc)'!$C$2:$C$62,"Morri")&gt;0),"Unk",0))</f>
        <v>1</v>
      </c>
      <c r="E323" t="str">
        <f>IFERROR(INDEX('Brand Family Areas (Enc)'!$D$6:$D$998,MATCH(UPPER(A323)&amp;"|"&amp;UPPER(B323),'Brand Family Areas (Enc)'!$G$6:$G$998,0)),"No Match")</f>
        <v>No Match</v>
      </c>
      <c r="F323" t="str">
        <f t="shared" ref="F323:F386" si="10">IF(D323="Unk","Ambiguous (Source Truncated)",IF(E323="Inactive","THEM",IF(D323=1,"US",IF(D323="N/A","No Territory Data","THEM"))))</f>
        <v>US</v>
      </c>
      <c r="G323" t="str">
        <f t="shared" ref="G323:G386" si="11">A323&amp;"|"&amp;B323</f>
        <v>Hamm's|PASSAIC</v>
      </c>
    </row>
    <row r="324" spans="1:7" hidden="1" x14ac:dyDescent="0.2">
      <c r="A324" t="str" cm="1">
        <f t="array" ref="A324">INDEX('Brand Family Territory (Enc)'!$A$2:$A$296,INT((ROW()-2)/10)+1)</f>
        <v>Hamm's</v>
      </c>
      <c r="B324" t="str" cm="1">
        <f t="array" ref="B324">INDEX('Whitelist (Blackout Reverse)'!$B$1:$K$1,MOD(ROW()-2,10)+1)</f>
        <v>PASSAIC-FF</v>
      </c>
      <c r="C324" t="str">
        <f>VLOOKUP(A324,'Brand Family Territory (Enc)'!$A$2:$B$296,2,FALSE)</f>
        <v>Core Market</v>
      </c>
      <c r="D324">
        <f>IF(COUNTIFS('Brand Family Territories (Enc)'!$B$2:$B$62,C324,'Brand Family Territories (Enc)'!$C$2:$C$62,B324)&gt;0,1,IF(AND(LEFT(B324,6)="MORRIS",COUNTIFS('Brand Family Territories (Enc)'!$B$2:$B$62,C324,'Brand Family Territories (Enc)'!$C$2:$C$62,"Morri")&gt;0),"Unk",0))</f>
        <v>1</v>
      </c>
      <c r="E324" t="str">
        <f>IFERROR(INDEX('Brand Family Areas (Enc)'!$D$6:$D$998,MATCH(UPPER(A324)&amp;"|"&amp;UPPER(B324),'Brand Family Areas (Enc)'!$G$6:$G$998,0)),"No Match")</f>
        <v>No Match</v>
      </c>
      <c r="F324" t="str">
        <f t="shared" si="10"/>
        <v>US</v>
      </c>
      <c r="G324" t="str">
        <f t="shared" si="11"/>
        <v>Hamm's|PASSAIC-FF</v>
      </c>
    </row>
    <row r="325" spans="1:7" hidden="1" x14ac:dyDescent="0.2">
      <c r="A325" t="str" cm="1">
        <f t="array" ref="A325">INDEX('Brand Family Territory (Enc)'!$A$2:$A$296,INT((ROW()-2)/10)+1)</f>
        <v>Hamm's</v>
      </c>
      <c r="B325" t="str" cm="1">
        <f t="array" ref="B325">INDEX('Whitelist (Blackout Reverse)'!$B$1:$K$1,MOD(ROW()-2,10)+1)</f>
        <v>ESSEX</v>
      </c>
      <c r="C325" t="str">
        <f>VLOOKUP(A325,'Brand Family Territory (Enc)'!$A$2:$B$296,2,FALSE)</f>
        <v>Core Market</v>
      </c>
      <c r="D325">
        <f>IF(COUNTIFS('Brand Family Territories (Enc)'!$B$2:$B$62,C325,'Brand Family Territories (Enc)'!$C$2:$C$62,B325)&gt;0,1,IF(AND(LEFT(B325,6)="MORRIS",COUNTIFS('Brand Family Territories (Enc)'!$B$2:$B$62,C325,'Brand Family Territories (Enc)'!$C$2:$C$62,"Morri")&gt;0),"Unk",0))</f>
        <v>0</v>
      </c>
      <c r="E325" t="str">
        <f>IFERROR(INDEX('Brand Family Areas (Enc)'!$D$6:$D$998,MATCH(UPPER(A325)&amp;"|"&amp;UPPER(B325),'Brand Family Areas (Enc)'!$G$6:$G$998,0)),"No Match")</f>
        <v>Inactive</v>
      </c>
      <c r="F325" t="str">
        <f t="shared" si="10"/>
        <v>THEM</v>
      </c>
      <c r="G325" t="str">
        <f t="shared" si="11"/>
        <v>Hamm's|ESSEX</v>
      </c>
    </row>
    <row r="326" spans="1:7" hidden="1" x14ac:dyDescent="0.2">
      <c r="A326" t="str" cm="1">
        <f t="array" ref="A326">INDEX('Brand Family Territory (Enc)'!$A$2:$A$296,INT((ROW()-2)/10)+1)</f>
        <v>Hamm's</v>
      </c>
      <c r="B326" t="str" cm="1">
        <f t="array" ref="B326">INDEX('Whitelist (Blackout Reverse)'!$B$1:$K$1,MOD(ROW()-2,10)+1)</f>
        <v>HUDSON</v>
      </c>
      <c r="C326" t="str">
        <f>VLOOKUP(A326,'Brand Family Territory (Enc)'!$A$2:$B$296,2,FALSE)</f>
        <v>Core Market</v>
      </c>
      <c r="D326">
        <f>IF(COUNTIFS('Brand Family Territories (Enc)'!$B$2:$B$62,C326,'Brand Family Territories (Enc)'!$C$2:$C$62,B326)&gt;0,1,IF(AND(LEFT(B326,6)="MORRIS",COUNTIFS('Brand Family Territories (Enc)'!$B$2:$B$62,C326,'Brand Family Territories (Enc)'!$C$2:$C$62,"Morri")&gt;0),"Unk",0))</f>
        <v>0</v>
      </c>
      <c r="E326" t="str">
        <f>IFERROR(INDEX('Brand Family Areas (Enc)'!$D$6:$D$998,MATCH(UPPER(A326)&amp;"|"&amp;UPPER(B326),'Brand Family Areas (Enc)'!$G$6:$G$998,0)),"No Match")</f>
        <v>Inactive</v>
      </c>
      <c r="F326" t="str">
        <f t="shared" si="10"/>
        <v>THEM</v>
      </c>
      <c r="G326" t="str">
        <f t="shared" si="11"/>
        <v>Hamm's|HUDSON</v>
      </c>
    </row>
    <row r="327" spans="1:7" hidden="1" x14ac:dyDescent="0.2">
      <c r="A327" t="str" cm="1">
        <f t="array" ref="A327">INDEX('Brand Family Territory (Enc)'!$A$2:$A$296,INT((ROW()-2)/10)+1)</f>
        <v>Hamm's</v>
      </c>
      <c r="B327" t="str" cm="1">
        <f t="array" ref="B327">INDEX('Whitelist (Blackout Reverse)'!$B$1:$K$1,MOD(ROW()-2,10)+1)</f>
        <v>UNION</v>
      </c>
      <c r="C327" t="str">
        <f>VLOOKUP(A327,'Brand Family Territory (Enc)'!$A$2:$B$296,2,FALSE)</f>
        <v>Core Market</v>
      </c>
      <c r="D327">
        <f>IF(COUNTIFS('Brand Family Territories (Enc)'!$B$2:$B$62,C327,'Brand Family Territories (Enc)'!$C$2:$C$62,B327)&gt;0,1,IF(AND(LEFT(B327,6)="MORRIS",COUNTIFS('Brand Family Territories (Enc)'!$B$2:$B$62,C327,'Brand Family Territories (Enc)'!$C$2:$C$62,"Morri")&gt;0),"Unk",0))</f>
        <v>0</v>
      </c>
      <c r="E327" t="str">
        <f>IFERROR(INDEX('Brand Family Areas (Enc)'!$D$6:$D$998,MATCH(UPPER(A327)&amp;"|"&amp;UPPER(B327),'Brand Family Areas (Enc)'!$G$6:$G$998,0)),"No Match")</f>
        <v>Inactive</v>
      </c>
      <c r="F327" t="str">
        <f t="shared" si="10"/>
        <v>THEM</v>
      </c>
      <c r="G327" t="str">
        <f t="shared" si="11"/>
        <v>Hamm's|UNION</v>
      </c>
    </row>
    <row r="328" spans="1:7" hidden="1" x14ac:dyDescent="0.2">
      <c r="A328" t="str" cm="1">
        <f t="array" ref="A328">INDEX('Brand Family Territory (Enc)'!$A$2:$A$296,INT((ROW()-2)/10)+1)</f>
        <v>Hamm's</v>
      </c>
      <c r="B328" t="str" cm="1">
        <f t="array" ref="B328">INDEX('Whitelist (Blackout Reverse)'!$B$1:$K$1,MOD(ROW()-2,10)+1)</f>
        <v>SUSSEX</v>
      </c>
      <c r="C328" t="str">
        <f>VLOOKUP(A328,'Brand Family Territory (Enc)'!$A$2:$B$296,2,FALSE)</f>
        <v>Core Market</v>
      </c>
      <c r="D328">
        <f>IF(COUNTIFS('Brand Family Territories (Enc)'!$B$2:$B$62,C328,'Brand Family Territories (Enc)'!$C$2:$C$62,B328)&gt;0,1,IF(AND(LEFT(B328,6)="MORRIS",COUNTIFS('Brand Family Territories (Enc)'!$B$2:$B$62,C328,'Brand Family Territories (Enc)'!$C$2:$C$62,"Morri")&gt;0),"Unk",0))</f>
        <v>1</v>
      </c>
      <c r="E328" t="str">
        <f>IFERROR(INDEX('Brand Family Areas (Enc)'!$D$6:$D$998,MATCH(UPPER(A328)&amp;"|"&amp;UPPER(B328),'Brand Family Areas (Enc)'!$G$6:$G$998,0)),"No Match")</f>
        <v>No Match</v>
      </c>
      <c r="F328" t="str">
        <f t="shared" si="10"/>
        <v>US</v>
      </c>
      <c r="G328" t="str">
        <f t="shared" si="11"/>
        <v>Hamm's|SUSSEX</v>
      </c>
    </row>
    <row r="329" spans="1:7" hidden="1" x14ac:dyDescent="0.2">
      <c r="A329" t="str" cm="1">
        <f t="array" ref="A329">INDEX('Brand Family Territory (Enc)'!$A$2:$A$296,INT((ROW()-2)/10)+1)</f>
        <v>Hamm's</v>
      </c>
      <c r="B329" t="str" cm="1">
        <f t="array" ref="B329">INDEX('Whitelist (Blackout Reverse)'!$B$1:$K$1,MOD(ROW()-2,10)+1)</f>
        <v>MORRIS 1</v>
      </c>
      <c r="C329" t="str">
        <f>VLOOKUP(A329,'Brand Family Territory (Enc)'!$A$2:$B$296,2,FALSE)</f>
        <v>Core Market</v>
      </c>
      <c r="D329">
        <f>IF(COUNTIFS('Brand Family Territories (Enc)'!$B$2:$B$62,C329,'Brand Family Territories (Enc)'!$C$2:$C$62,B329)&gt;0,1,IF(AND(LEFT(B329,6)="MORRIS",COUNTIFS('Brand Family Territories (Enc)'!$B$2:$B$62,C329,'Brand Family Territories (Enc)'!$C$2:$C$62,"Morri")&gt;0),"Unk",0))</f>
        <v>1</v>
      </c>
      <c r="E329" t="str">
        <f>IFERROR(INDEX('Brand Family Areas (Enc)'!$D$6:$D$998,MATCH(UPPER(A329)&amp;"|"&amp;UPPER(B329),'Brand Family Areas (Enc)'!$G$6:$G$998,0)),"No Match")</f>
        <v>No Match</v>
      </c>
      <c r="F329" t="str">
        <f t="shared" si="10"/>
        <v>US</v>
      </c>
      <c r="G329" t="str">
        <f t="shared" si="11"/>
        <v>Hamm's|MORRIS 1</v>
      </c>
    </row>
    <row r="330" spans="1:7" hidden="1" x14ac:dyDescent="0.2">
      <c r="A330" t="str" cm="1">
        <f t="array" ref="A330">INDEX('Brand Family Territory (Enc)'!$A$2:$A$296,INT((ROW()-2)/10)+1)</f>
        <v>Hamm's</v>
      </c>
      <c r="B330" t="str" cm="1">
        <f t="array" ref="B330">INDEX('Whitelist (Blackout Reverse)'!$B$1:$K$1,MOD(ROW()-2,10)+1)</f>
        <v>MORRIS 2</v>
      </c>
      <c r="C330" t="str">
        <f>VLOOKUP(A330,'Brand Family Territory (Enc)'!$A$2:$B$296,2,FALSE)</f>
        <v>Core Market</v>
      </c>
      <c r="D330">
        <f>IF(COUNTIFS('Brand Family Territories (Enc)'!$B$2:$B$62,C330,'Brand Family Territories (Enc)'!$C$2:$C$62,B330)&gt;0,1,IF(AND(LEFT(B330,6)="MORRIS",COUNTIFS('Brand Family Territories (Enc)'!$B$2:$B$62,C330,'Brand Family Territories (Enc)'!$C$2:$C$62,"Morri")&gt;0),"Unk",0))</f>
        <v>0</v>
      </c>
      <c r="E330" t="str">
        <f>IFERROR(INDEX('Brand Family Areas (Enc)'!$D$6:$D$998,MATCH(UPPER(A330)&amp;"|"&amp;UPPER(B330),'Brand Family Areas (Enc)'!$G$6:$G$998,0)),"No Match")</f>
        <v>Inactive</v>
      </c>
      <c r="F330" t="str">
        <f t="shared" si="10"/>
        <v>THEM</v>
      </c>
      <c r="G330" t="str">
        <f t="shared" si="11"/>
        <v>Hamm's|MORRIS 2</v>
      </c>
    </row>
    <row r="331" spans="1:7" hidden="1" x14ac:dyDescent="0.2">
      <c r="A331" t="str" cm="1">
        <f t="array" ref="A331">INDEX('Brand Family Territory (Enc)'!$A$2:$A$296,INT((ROW()-2)/10)+1)</f>
        <v>Hamm's</v>
      </c>
      <c r="B331" t="str" cm="1">
        <f t="array" ref="B331">INDEX('Whitelist (Blackout Reverse)'!$B$1:$K$1,MOD(ROW()-2,10)+1)</f>
        <v>MORRIS 3</v>
      </c>
      <c r="C331" t="str">
        <f>VLOOKUP(A331,'Brand Family Territory (Enc)'!$A$2:$B$296,2,FALSE)</f>
        <v>Core Market</v>
      </c>
      <c r="D331">
        <f>IF(COUNTIFS('Brand Family Territories (Enc)'!$B$2:$B$62,C331,'Brand Family Territories (Enc)'!$C$2:$C$62,B331)&gt;0,1,IF(AND(LEFT(B331,6)="MORRIS",COUNTIFS('Brand Family Territories (Enc)'!$B$2:$B$62,C331,'Brand Family Territories (Enc)'!$C$2:$C$62,"Morri")&gt;0),"Unk",0))</f>
        <v>1</v>
      </c>
      <c r="E331" t="str">
        <f>IFERROR(INDEX('Brand Family Areas (Enc)'!$D$6:$D$998,MATCH(UPPER(A331)&amp;"|"&amp;UPPER(B331),'Brand Family Areas (Enc)'!$G$6:$G$998,0)),"No Match")</f>
        <v>No Match</v>
      </c>
      <c r="F331" t="str">
        <f t="shared" si="10"/>
        <v>US</v>
      </c>
      <c r="G331" t="str">
        <f t="shared" si="11"/>
        <v>Hamm's|MORRIS 3</v>
      </c>
    </row>
    <row r="332" spans="1:7" hidden="1" x14ac:dyDescent="0.2">
      <c r="A332" t="str" cm="1">
        <f t="array" ref="A332">INDEX('Brand Family Territory (Enc)'!$A$2:$A$296,INT((ROW()-2)/10)+1)</f>
        <v>Happy Thursday Spiked Refresher</v>
      </c>
      <c r="B332" t="str" cm="1">
        <f t="array" ref="B332">INDEX('Whitelist (Blackout Reverse)'!$B$1:$K$1,MOD(ROW()-2,10)+1)</f>
        <v>BERGEN</v>
      </c>
      <c r="C332" t="str">
        <f>VLOOKUP(A332,'Brand Family Territory (Enc)'!$A$2:$B$296,2,FALSE)</f>
        <v>Core Market</v>
      </c>
      <c r="D332">
        <f>IF(COUNTIFS('Brand Family Territories (Enc)'!$B$2:$B$62,C332,'Brand Family Territories (Enc)'!$C$2:$C$62,B332)&gt;0,1,IF(AND(LEFT(B332,6)="MORRIS",COUNTIFS('Brand Family Territories (Enc)'!$B$2:$B$62,C332,'Brand Family Territories (Enc)'!$C$2:$C$62,"Morri")&gt;0),"Unk",0))</f>
        <v>1</v>
      </c>
      <c r="E332" t="str">
        <f>IFERROR(INDEX('Brand Family Areas (Enc)'!$D$6:$D$998,MATCH(UPPER(A332)&amp;"|"&amp;UPPER(B332),'Brand Family Areas (Enc)'!$G$6:$G$998,0)),"No Match")</f>
        <v>No Match</v>
      </c>
      <c r="F332" t="str">
        <f t="shared" si="10"/>
        <v>US</v>
      </c>
      <c r="G332" t="str">
        <f t="shared" si="11"/>
        <v>Happy Thursday Spiked Refresher|BERGEN</v>
      </c>
    </row>
    <row r="333" spans="1:7" hidden="1" x14ac:dyDescent="0.2">
      <c r="A333" t="str" cm="1">
        <f t="array" ref="A333">INDEX('Brand Family Territory (Enc)'!$A$2:$A$296,INT((ROW()-2)/10)+1)</f>
        <v>Happy Thursday Spiked Refresher</v>
      </c>
      <c r="B333" t="str" cm="1">
        <f t="array" ref="B333">INDEX('Whitelist (Blackout Reverse)'!$B$1:$K$1,MOD(ROW()-2,10)+1)</f>
        <v>PASSAIC</v>
      </c>
      <c r="C333" t="str">
        <f>VLOOKUP(A333,'Brand Family Territory (Enc)'!$A$2:$B$296,2,FALSE)</f>
        <v>Core Market</v>
      </c>
      <c r="D333">
        <f>IF(COUNTIFS('Brand Family Territories (Enc)'!$B$2:$B$62,C333,'Brand Family Territories (Enc)'!$C$2:$C$62,B333)&gt;0,1,IF(AND(LEFT(B333,6)="MORRIS",COUNTIFS('Brand Family Territories (Enc)'!$B$2:$B$62,C333,'Brand Family Territories (Enc)'!$C$2:$C$62,"Morri")&gt;0),"Unk",0))</f>
        <v>1</v>
      </c>
      <c r="E333" t="str">
        <f>IFERROR(INDEX('Brand Family Areas (Enc)'!$D$6:$D$998,MATCH(UPPER(A333)&amp;"|"&amp;UPPER(B333),'Brand Family Areas (Enc)'!$G$6:$G$998,0)),"No Match")</f>
        <v>No Match</v>
      </c>
      <c r="F333" t="str">
        <f t="shared" si="10"/>
        <v>US</v>
      </c>
      <c r="G333" t="str">
        <f t="shared" si="11"/>
        <v>Happy Thursday Spiked Refresher|PASSAIC</v>
      </c>
    </row>
    <row r="334" spans="1:7" hidden="1" x14ac:dyDescent="0.2">
      <c r="A334" t="str" cm="1">
        <f t="array" ref="A334">INDEX('Brand Family Territory (Enc)'!$A$2:$A$296,INT((ROW()-2)/10)+1)</f>
        <v>Happy Thursday Spiked Refresher</v>
      </c>
      <c r="B334" t="str" cm="1">
        <f t="array" ref="B334">INDEX('Whitelist (Blackout Reverse)'!$B$1:$K$1,MOD(ROW()-2,10)+1)</f>
        <v>PASSAIC-FF</v>
      </c>
      <c r="C334" t="str">
        <f>VLOOKUP(A334,'Brand Family Territory (Enc)'!$A$2:$B$296,2,FALSE)</f>
        <v>Core Market</v>
      </c>
      <c r="D334">
        <f>IF(COUNTIFS('Brand Family Territories (Enc)'!$B$2:$B$62,C334,'Brand Family Territories (Enc)'!$C$2:$C$62,B334)&gt;0,1,IF(AND(LEFT(B334,6)="MORRIS",COUNTIFS('Brand Family Territories (Enc)'!$B$2:$B$62,C334,'Brand Family Territories (Enc)'!$C$2:$C$62,"Morri")&gt;0),"Unk",0))</f>
        <v>1</v>
      </c>
      <c r="E334" t="str">
        <f>IFERROR(INDEX('Brand Family Areas (Enc)'!$D$6:$D$998,MATCH(UPPER(A334)&amp;"|"&amp;UPPER(B334),'Brand Family Areas (Enc)'!$G$6:$G$998,0)),"No Match")</f>
        <v>No Match</v>
      </c>
      <c r="F334" t="str">
        <f t="shared" si="10"/>
        <v>US</v>
      </c>
      <c r="G334" t="str">
        <f t="shared" si="11"/>
        <v>Happy Thursday Spiked Refresher|PASSAIC-FF</v>
      </c>
    </row>
    <row r="335" spans="1:7" hidden="1" x14ac:dyDescent="0.2">
      <c r="A335" t="str" cm="1">
        <f t="array" ref="A335">INDEX('Brand Family Territory (Enc)'!$A$2:$A$296,INT((ROW()-2)/10)+1)</f>
        <v>Happy Thursday Spiked Refresher</v>
      </c>
      <c r="B335" t="str" cm="1">
        <f t="array" ref="B335">INDEX('Whitelist (Blackout Reverse)'!$B$1:$K$1,MOD(ROW()-2,10)+1)</f>
        <v>ESSEX</v>
      </c>
      <c r="C335" t="str">
        <f>VLOOKUP(A335,'Brand Family Territory (Enc)'!$A$2:$B$296,2,FALSE)</f>
        <v>Core Market</v>
      </c>
      <c r="D335">
        <f>IF(COUNTIFS('Brand Family Territories (Enc)'!$B$2:$B$62,C335,'Brand Family Territories (Enc)'!$C$2:$C$62,B335)&gt;0,1,IF(AND(LEFT(B335,6)="MORRIS",COUNTIFS('Brand Family Territories (Enc)'!$B$2:$B$62,C335,'Brand Family Territories (Enc)'!$C$2:$C$62,"Morri")&gt;0),"Unk",0))</f>
        <v>0</v>
      </c>
      <c r="E335" t="str">
        <f>IFERROR(INDEX('Brand Family Areas (Enc)'!$D$6:$D$998,MATCH(UPPER(A335)&amp;"|"&amp;UPPER(B335),'Brand Family Areas (Enc)'!$G$6:$G$998,0)),"No Match")</f>
        <v>Inactive</v>
      </c>
      <c r="F335" t="str">
        <f t="shared" si="10"/>
        <v>THEM</v>
      </c>
      <c r="G335" t="str">
        <f t="shared" si="11"/>
        <v>Happy Thursday Spiked Refresher|ESSEX</v>
      </c>
    </row>
    <row r="336" spans="1:7" hidden="1" x14ac:dyDescent="0.2">
      <c r="A336" t="str" cm="1">
        <f t="array" ref="A336">INDEX('Brand Family Territory (Enc)'!$A$2:$A$296,INT((ROW()-2)/10)+1)</f>
        <v>Happy Thursday Spiked Refresher</v>
      </c>
      <c r="B336" t="str" cm="1">
        <f t="array" ref="B336">INDEX('Whitelist (Blackout Reverse)'!$B$1:$K$1,MOD(ROW()-2,10)+1)</f>
        <v>HUDSON</v>
      </c>
      <c r="C336" t="str">
        <f>VLOOKUP(A336,'Brand Family Territory (Enc)'!$A$2:$B$296,2,FALSE)</f>
        <v>Core Market</v>
      </c>
      <c r="D336">
        <f>IF(COUNTIFS('Brand Family Territories (Enc)'!$B$2:$B$62,C336,'Brand Family Territories (Enc)'!$C$2:$C$62,B336)&gt;0,1,IF(AND(LEFT(B336,6)="MORRIS",COUNTIFS('Brand Family Territories (Enc)'!$B$2:$B$62,C336,'Brand Family Territories (Enc)'!$C$2:$C$62,"Morri")&gt;0),"Unk",0))</f>
        <v>0</v>
      </c>
      <c r="E336" t="str">
        <f>IFERROR(INDEX('Brand Family Areas (Enc)'!$D$6:$D$998,MATCH(UPPER(A336)&amp;"|"&amp;UPPER(B336),'Brand Family Areas (Enc)'!$G$6:$G$998,0)),"No Match")</f>
        <v>Inactive</v>
      </c>
      <c r="F336" t="str">
        <f t="shared" si="10"/>
        <v>THEM</v>
      </c>
      <c r="G336" t="str">
        <f t="shared" si="11"/>
        <v>Happy Thursday Spiked Refresher|HUDSON</v>
      </c>
    </row>
    <row r="337" spans="1:7" hidden="1" x14ac:dyDescent="0.2">
      <c r="A337" t="str" cm="1">
        <f t="array" ref="A337">INDEX('Brand Family Territory (Enc)'!$A$2:$A$296,INT((ROW()-2)/10)+1)</f>
        <v>Happy Thursday Spiked Refresher</v>
      </c>
      <c r="B337" t="str" cm="1">
        <f t="array" ref="B337">INDEX('Whitelist (Blackout Reverse)'!$B$1:$K$1,MOD(ROW()-2,10)+1)</f>
        <v>UNION</v>
      </c>
      <c r="C337" t="str">
        <f>VLOOKUP(A337,'Brand Family Territory (Enc)'!$A$2:$B$296,2,FALSE)</f>
        <v>Core Market</v>
      </c>
      <c r="D337">
        <f>IF(COUNTIFS('Brand Family Territories (Enc)'!$B$2:$B$62,C337,'Brand Family Territories (Enc)'!$C$2:$C$62,B337)&gt;0,1,IF(AND(LEFT(B337,6)="MORRIS",COUNTIFS('Brand Family Territories (Enc)'!$B$2:$B$62,C337,'Brand Family Territories (Enc)'!$C$2:$C$62,"Morri")&gt;0),"Unk",0))</f>
        <v>0</v>
      </c>
      <c r="E337" t="str">
        <f>IFERROR(INDEX('Brand Family Areas (Enc)'!$D$6:$D$998,MATCH(UPPER(A337)&amp;"|"&amp;UPPER(B337),'Brand Family Areas (Enc)'!$G$6:$G$998,0)),"No Match")</f>
        <v>Inactive</v>
      </c>
      <c r="F337" t="str">
        <f t="shared" si="10"/>
        <v>THEM</v>
      </c>
      <c r="G337" t="str">
        <f t="shared" si="11"/>
        <v>Happy Thursday Spiked Refresher|UNION</v>
      </c>
    </row>
    <row r="338" spans="1:7" hidden="1" x14ac:dyDescent="0.2">
      <c r="A338" t="str" cm="1">
        <f t="array" ref="A338">INDEX('Brand Family Territory (Enc)'!$A$2:$A$296,INT((ROW()-2)/10)+1)</f>
        <v>Happy Thursday Spiked Refresher</v>
      </c>
      <c r="B338" t="str" cm="1">
        <f t="array" ref="B338">INDEX('Whitelist (Blackout Reverse)'!$B$1:$K$1,MOD(ROW()-2,10)+1)</f>
        <v>SUSSEX</v>
      </c>
      <c r="C338" t="str">
        <f>VLOOKUP(A338,'Brand Family Territory (Enc)'!$A$2:$B$296,2,FALSE)</f>
        <v>Core Market</v>
      </c>
      <c r="D338">
        <f>IF(COUNTIFS('Brand Family Territories (Enc)'!$B$2:$B$62,C338,'Brand Family Territories (Enc)'!$C$2:$C$62,B338)&gt;0,1,IF(AND(LEFT(B338,6)="MORRIS",COUNTIFS('Brand Family Territories (Enc)'!$B$2:$B$62,C338,'Brand Family Territories (Enc)'!$C$2:$C$62,"Morri")&gt;0),"Unk",0))</f>
        <v>1</v>
      </c>
      <c r="E338" t="str">
        <f>IFERROR(INDEX('Brand Family Areas (Enc)'!$D$6:$D$998,MATCH(UPPER(A338)&amp;"|"&amp;UPPER(B338),'Brand Family Areas (Enc)'!$G$6:$G$998,0)),"No Match")</f>
        <v>No Match</v>
      </c>
      <c r="F338" t="str">
        <f t="shared" si="10"/>
        <v>US</v>
      </c>
      <c r="G338" t="str">
        <f t="shared" si="11"/>
        <v>Happy Thursday Spiked Refresher|SUSSEX</v>
      </c>
    </row>
    <row r="339" spans="1:7" hidden="1" x14ac:dyDescent="0.2">
      <c r="A339" t="str" cm="1">
        <f t="array" ref="A339">INDEX('Brand Family Territory (Enc)'!$A$2:$A$296,INT((ROW()-2)/10)+1)</f>
        <v>Happy Thursday Spiked Refresher</v>
      </c>
      <c r="B339" t="str" cm="1">
        <f t="array" ref="B339">INDEX('Whitelist (Blackout Reverse)'!$B$1:$K$1,MOD(ROW()-2,10)+1)</f>
        <v>MORRIS 1</v>
      </c>
      <c r="C339" t="str">
        <f>VLOOKUP(A339,'Brand Family Territory (Enc)'!$A$2:$B$296,2,FALSE)</f>
        <v>Core Market</v>
      </c>
      <c r="D339">
        <f>IF(COUNTIFS('Brand Family Territories (Enc)'!$B$2:$B$62,C339,'Brand Family Territories (Enc)'!$C$2:$C$62,B339)&gt;0,1,IF(AND(LEFT(B339,6)="MORRIS",COUNTIFS('Brand Family Territories (Enc)'!$B$2:$B$62,C339,'Brand Family Territories (Enc)'!$C$2:$C$62,"Morri")&gt;0),"Unk",0))</f>
        <v>1</v>
      </c>
      <c r="E339" t="str">
        <f>IFERROR(INDEX('Brand Family Areas (Enc)'!$D$6:$D$998,MATCH(UPPER(A339)&amp;"|"&amp;UPPER(B339),'Brand Family Areas (Enc)'!$G$6:$G$998,0)),"No Match")</f>
        <v>No Match</v>
      </c>
      <c r="F339" t="str">
        <f t="shared" si="10"/>
        <v>US</v>
      </c>
      <c r="G339" t="str">
        <f t="shared" si="11"/>
        <v>Happy Thursday Spiked Refresher|MORRIS 1</v>
      </c>
    </row>
    <row r="340" spans="1:7" hidden="1" x14ac:dyDescent="0.2">
      <c r="A340" t="str" cm="1">
        <f t="array" ref="A340">INDEX('Brand Family Territory (Enc)'!$A$2:$A$296,INT((ROW()-2)/10)+1)</f>
        <v>Happy Thursday Spiked Refresher</v>
      </c>
      <c r="B340" t="str" cm="1">
        <f t="array" ref="B340">INDEX('Whitelist (Blackout Reverse)'!$B$1:$K$1,MOD(ROW()-2,10)+1)</f>
        <v>MORRIS 2</v>
      </c>
      <c r="C340" t="str">
        <f>VLOOKUP(A340,'Brand Family Territory (Enc)'!$A$2:$B$296,2,FALSE)</f>
        <v>Core Market</v>
      </c>
      <c r="D340">
        <f>IF(COUNTIFS('Brand Family Territories (Enc)'!$B$2:$B$62,C340,'Brand Family Territories (Enc)'!$C$2:$C$62,B340)&gt;0,1,IF(AND(LEFT(B340,6)="MORRIS",COUNTIFS('Brand Family Territories (Enc)'!$B$2:$B$62,C340,'Brand Family Territories (Enc)'!$C$2:$C$62,"Morri")&gt;0),"Unk",0))</f>
        <v>0</v>
      </c>
      <c r="E340" t="str">
        <f>IFERROR(INDEX('Brand Family Areas (Enc)'!$D$6:$D$998,MATCH(UPPER(A340)&amp;"|"&amp;UPPER(B340),'Brand Family Areas (Enc)'!$G$6:$G$998,0)),"No Match")</f>
        <v>Inactive</v>
      </c>
      <c r="F340" t="str">
        <f t="shared" si="10"/>
        <v>THEM</v>
      </c>
      <c r="G340" t="str">
        <f t="shared" si="11"/>
        <v>Happy Thursday Spiked Refresher|MORRIS 2</v>
      </c>
    </row>
    <row r="341" spans="1:7" hidden="1" x14ac:dyDescent="0.2">
      <c r="A341" t="str" cm="1">
        <f t="array" ref="A341">INDEX('Brand Family Territory (Enc)'!$A$2:$A$296,INT((ROW()-2)/10)+1)</f>
        <v>Happy Thursday Spiked Refresher</v>
      </c>
      <c r="B341" t="str" cm="1">
        <f t="array" ref="B341">INDEX('Whitelist (Blackout Reverse)'!$B$1:$K$1,MOD(ROW()-2,10)+1)</f>
        <v>MORRIS 3</v>
      </c>
      <c r="C341" t="str">
        <f>VLOOKUP(A341,'Brand Family Territory (Enc)'!$A$2:$B$296,2,FALSE)</f>
        <v>Core Market</v>
      </c>
      <c r="D341">
        <f>IF(COUNTIFS('Brand Family Territories (Enc)'!$B$2:$B$62,C341,'Brand Family Territories (Enc)'!$C$2:$C$62,B341)&gt;0,1,IF(AND(LEFT(B341,6)="MORRIS",COUNTIFS('Brand Family Territories (Enc)'!$B$2:$B$62,C341,'Brand Family Territories (Enc)'!$C$2:$C$62,"Morri")&gt;0),"Unk",0))</f>
        <v>1</v>
      </c>
      <c r="E341" t="str">
        <f>IFERROR(INDEX('Brand Family Areas (Enc)'!$D$6:$D$998,MATCH(UPPER(A341)&amp;"|"&amp;UPPER(B341),'Brand Family Areas (Enc)'!$G$6:$G$998,0)),"No Match")</f>
        <v>No Match</v>
      </c>
      <c r="F341" t="str">
        <f t="shared" si="10"/>
        <v>US</v>
      </c>
      <c r="G341" t="str">
        <f t="shared" si="11"/>
        <v>Happy Thursday Spiked Refresher|MORRIS 3</v>
      </c>
    </row>
    <row r="342" spans="1:7" hidden="1" x14ac:dyDescent="0.2">
      <c r="A342" t="str" cm="1">
        <f t="array" ref="A342">INDEX('Brand Family Territory (Enc)'!$A$2:$A$296,INT((ROW()-2)/10)+1)</f>
        <v>Hard Mountain Dew</v>
      </c>
      <c r="B342" t="str" cm="1">
        <f t="array" ref="B342">INDEX('Whitelist (Blackout Reverse)'!$B$1:$K$1,MOD(ROW()-2,10)+1)</f>
        <v>BERGEN</v>
      </c>
      <c r="C342" t="str">
        <f>VLOOKUP(A342,'Brand Family Territory (Enc)'!$A$2:$B$296,2,FALSE)</f>
        <v>Core Market</v>
      </c>
      <c r="D342">
        <f>IF(COUNTIFS('Brand Family Territories (Enc)'!$B$2:$B$62,C342,'Brand Family Territories (Enc)'!$C$2:$C$62,B342)&gt;0,1,IF(AND(LEFT(B342,6)="MORRIS",COUNTIFS('Brand Family Territories (Enc)'!$B$2:$B$62,C342,'Brand Family Territories (Enc)'!$C$2:$C$62,"Morri")&gt;0),"Unk",0))</f>
        <v>1</v>
      </c>
      <c r="E342" t="str">
        <f>IFERROR(INDEX('Brand Family Areas (Enc)'!$D$6:$D$998,MATCH(UPPER(A342)&amp;"|"&amp;UPPER(B342),'Brand Family Areas (Enc)'!$G$6:$G$998,0)),"No Match")</f>
        <v>No Match</v>
      </c>
      <c r="F342" t="str">
        <f t="shared" si="10"/>
        <v>US</v>
      </c>
      <c r="G342" t="str">
        <f t="shared" si="11"/>
        <v>Hard Mountain Dew|BERGEN</v>
      </c>
    </row>
    <row r="343" spans="1:7" hidden="1" x14ac:dyDescent="0.2">
      <c r="A343" t="str" cm="1">
        <f t="array" ref="A343">INDEX('Brand Family Territory (Enc)'!$A$2:$A$296,INT((ROW()-2)/10)+1)</f>
        <v>Hard Mountain Dew</v>
      </c>
      <c r="B343" t="str" cm="1">
        <f t="array" ref="B343">INDEX('Whitelist (Blackout Reverse)'!$B$1:$K$1,MOD(ROW()-2,10)+1)</f>
        <v>PASSAIC</v>
      </c>
      <c r="C343" t="str">
        <f>VLOOKUP(A343,'Brand Family Territory (Enc)'!$A$2:$B$296,2,FALSE)</f>
        <v>Core Market</v>
      </c>
      <c r="D343">
        <f>IF(COUNTIFS('Brand Family Territories (Enc)'!$B$2:$B$62,C343,'Brand Family Territories (Enc)'!$C$2:$C$62,B343)&gt;0,1,IF(AND(LEFT(B343,6)="MORRIS",COUNTIFS('Brand Family Territories (Enc)'!$B$2:$B$62,C343,'Brand Family Territories (Enc)'!$C$2:$C$62,"Morri")&gt;0),"Unk",0))</f>
        <v>1</v>
      </c>
      <c r="E343" t="str">
        <f>IFERROR(INDEX('Brand Family Areas (Enc)'!$D$6:$D$998,MATCH(UPPER(A343)&amp;"|"&amp;UPPER(B343),'Brand Family Areas (Enc)'!$G$6:$G$998,0)),"No Match")</f>
        <v>No Match</v>
      </c>
      <c r="F343" t="str">
        <f t="shared" si="10"/>
        <v>US</v>
      </c>
      <c r="G343" t="str">
        <f t="shared" si="11"/>
        <v>Hard Mountain Dew|PASSAIC</v>
      </c>
    </row>
    <row r="344" spans="1:7" hidden="1" x14ac:dyDescent="0.2">
      <c r="A344" t="str" cm="1">
        <f t="array" ref="A344">INDEX('Brand Family Territory (Enc)'!$A$2:$A$296,INT((ROW()-2)/10)+1)</f>
        <v>Hard Mountain Dew</v>
      </c>
      <c r="B344" t="str" cm="1">
        <f t="array" ref="B344">INDEX('Whitelist (Blackout Reverse)'!$B$1:$K$1,MOD(ROW()-2,10)+1)</f>
        <v>PASSAIC-FF</v>
      </c>
      <c r="C344" t="str">
        <f>VLOOKUP(A344,'Brand Family Territory (Enc)'!$A$2:$B$296,2,FALSE)</f>
        <v>Core Market</v>
      </c>
      <c r="D344">
        <f>IF(COUNTIFS('Brand Family Territories (Enc)'!$B$2:$B$62,C344,'Brand Family Territories (Enc)'!$C$2:$C$62,B344)&gt;0,1,IF(AND(LEFT(B344,6)="MORRIS",COUNTIFS('Brand Family Territories (Enc)'!$B$2:$B$62,C344,'Brand Family Territories (Enc)'!$C$2:$C$62,"Morri")&gt;0),"Unk",0))</f>
        <v>1</v>
      </c>
      <c r="E344" t="str">
        <f>IFERROR(INDEX('Brand Family Areas (Enc)'!$D$6:$D$998,MATCH(UPPER(A344)&amp;"|"&amp;UPPER(B344),'Brand Family Areas (Enc)'!$G$6:$G$998,0)),"No Match")</f>
        <v>No Match</v>
      </c>
      <c r="F344" t="str">
        <f t="shared" si="10"/>
        <v>US</v>
      </c>
      <c r="G344" t="str">
        <f t="shared" si="11"/>
        <v>Hard Mountain Dew|PASSAIC-FF</v>
      </c>
    </row>
    <row r="345" spans="1:7" hidden="1" x14ac:dyDescent="0.2">
      <c r="A345" t="str" cm="1">
        <f t="array" ref="A345">INDEX('Brand Family Territory (Enc)'!$A$2:$A$296,INT((ROW()-2)/10)+1)</f>
        <v>Hard Mountain Dew</v>
      </c>
      <c r="B345" t="str" cm="1">
        <f t="array" ref="B345">INDEX('Whitelist (Blackout Reverse)'!$B$1:$K$1,MOD(ROW()-2,10)+1)</f>
        <v>ESSEX</v>
      </c>
      <c r="C345" t="str">
        <f>VLOOKUP(A345,'Brand Family Territory (Enc)'!$A$2:$B$296,2,FALSE)</f>
        <v>Core Market</v>
      </c>
      <c r="D345">
        <f>IF(COUNTIFS('Brand Family Territories (Enc)'!$B$2:$B$62,C345,'Brand Family Territories (Enc)'!$C$2:$C$62,B345)&gt;0,1,IF(AND(LEFT(B345,6)="MORRIS",COUNTIFS('Brand Family Territories (Enc)'!$B$2:$B$62,C345,'Brand Family Territories (Enc)'!$C$2:$C$62,"Morri")&gt;0),"Unk",0))</f>
        <v>0</v>
      </c>
      <c r="E345" t="str">
        <f>IFERROR(INDEX('Brand Family Areas (Enc)'!$D$6:$D$998,MATCH(UPPER(A345)&amp;"|"&amp;UPPER(B345),'Brand Family Areas (Enc)'!$G$6:$G$998,0)),"No Match")</f>
        <v>Inactive</v>
      </c>
      <c r="F345" t="str">
        <f t="shared" si="10"/>
        <v>THEM</v>
      </c>
      <c r="G345" t="str">
        <f t="shared" si="11"/>
        <v>Hard Mountain Dew|ESSEX</v>
      </c>
    </row>
    <row r="346" spans="1:7" hidden="1" x14ac:dyDescent="0.2">
      <c r="A346" t="str" cm="1">
        <f t="array" ref="A346">INDEX('Brand Family Territory (Enc)'!$A$2:$A$296,INT((ROW()-2)/10)+1)</f>
        <v>Hard Mountain Dew</v>
      </c>
      <c r="B346" t="str" cm="1">
        <f t="array" ref="B346">INDEX('Whitelist (Blackout Reverse)'!$B$1:$K$1,MOD(ROW()-2,10)+1)</f>
        <v>HUDSON</v>
      </c>
      <c r="C346" t="str">
        <f>VLOOKUP(A346,'Brand Family Territory (Enc)'!$A$2:$B$296,2,FALSE)</f>
        <v>Core Market</v>
      </c>
      <c r="D346">
        <f>IF(COUNTIFS('Brand Family Territories (Enc)'!$B$2:$B$62,C346,'Brand Family Territories (Enc)'!$C$2:$C$62,B346)&gt;0,1,IF(AND(LEFT(B346,6)="MORRIS",COUNTIFS('Brand Family Territories (Enc)'!$B$2:$B$62,C346,'Brand Family Territories (Enc)'!$C$2:$C$62,"Morri")&gt;0),"Unk",0))</f>
        <v>0</v>
      </c>
      <c r="E346" t="str">
        <f>IFERROR(INDEX('Brand Family Areas (Enc)'!$D$6:$D$998,MATCH(UPPER(A346)&amp;"|"&amp;UPPER(B346),'Brand Family Areas (Enc)'!$G$6:$G$998,0)),"No Match")</f>
        <v>Inactive</v>
      </c>
      <c r="F346" t="str">
        <f t="shared" si="10"/>
        <v>THEM</v>
      </c>
      <c r="G346" t="str">
        <f t="shared" si="11"/>
        <v>Hard Mountain Dew|HUDSON</v>
      </c>
    </row>
    <row r="347" spans="1:7" hidden="1" x14ac:dyDescent="0.2">
      <c r="A347" t="str" cm="1">
        <f t="array" ref="A347">INDEX('Brand Family Territory (Enc)'!$A$2:$A$296,INT((ROW()-2)/10)+1)</f>
        <v>Hard Mountain Dew</v>
      </c>
      <c r="B347" t="str" cm="1">
        <f t="array" ref="B347">INDEX('Whitelist (Blackout Reverse)'!$B$1:$K$1,MOD(ROW()-2,10)+1)</f>
        <v>UNION</v>
      </c>
      <c r="C347" t="str">
        <f>VLOOKUP(A347,'Brand Family Territory (Enc)'!$A$2:$B$296,2,FALSE)</f>
        <v>Core Market</v>
      </c>
      <c r="D347">
        <f>IF(COUNTIFS('Brand Family Territories (Enc)'!$B$2:$B$62,C347,'Brand Family Territories (Enc)'!$C$2:$C$62,B347)&gt;0,1,IF(AND(LEFT(B347,6)="MORRIS",COUNTIFS('Brand Family Territories (Enc)'!$B$2:$B$62,C347,'Brand Family Territories (Enc)'!$C$2:$C$62,"Morri")&gt;0),"Unk",0))</f>
        <v>0</v>
      </c>
      <c r="E347" t="str">
        <f>IFERROR(INDEX('Brand Family Areas (Enc)'!$D$6:$D$998,MATCH(UPPER(A347)&amp;"|"&amp;UPPER(B347),'Brand Family Areas (Enc)'!$G$6:$G$998,0)),"No Match")</f>
        <v>Inactive</v>
      </c>
      <c r="F347" t="str">
        <f t="shared" si="10"/>
        <v>THEM</v>
      </c>
      <c r="G347" t="str">
        <f t="shared" si="11"/>
        <v>Hard Mountain Dew|UNION</v>
      </c>
    </row>
    <row r="348" spans="1:7" hidden="1" x14ac:dyDescent="0.2">
      <c r="A348" t="str" cm="1">
        <f t="array" ref="A348">INDEX('Brand Family Territory (Enc)'!$A$2:$A$296,INT((ROW()-2)/10)+1)</f>
        <v>Hard Mountain Dew</v>
      </c>
      <c r="B348" t="str" cm="1">
        <f t="array" ref="B348">INDEX('Whitelist (Blackout Reverse)'!$B$1:$K$1,MOD(ROW()-2,10)+1)</f>
        <v>SUSSEX</v>
      </c>
      <c r="C348" t="str">
        <f>VLOOKUP(A348,'Brand Family Territory (Enc)'!$A$2:$B$296,2,FALSE)</f>
        <v>Core Market</v>
      </c>
      <c r="D348">
        <f>IF(COUNTIFS('Brand Family Territories (Enc)'!$B$2:$B$62,C348,'Brand Family Territories (Enc)'!$C$2:$C$62,B348)&gt;0,1,IF(AND(LEFT(B348,6)="MORRIS",COUNTIFS('Brand Family Territories (Enc)'!$B$2:$B$62,C348,'Brand Family Territories (Enc)'!$C$2:$C$62,"Morri")&gt;0),"Unk",0))</f>
        <v>1</v>
      </c>
      <c r="E348" t="str">
        <f>IFERROR(INDEX('Brand Family Areas (Enc)'!$D$6:$D$998,MATCH(UPPER(A348)&amp;"|"&amp;UPPER(B348),'Brand Family Areas (Enc)'!$G$6:$G$998,0)),"No Match")</f>
        <v>No Match</v>
      </c>
      <c r="F348" t="str">
        <f t="shared" si="10"/>
        <v>US</v>
      </c>
      <c r="G348" t="str">
        <f t="shared" si="11"/>
        <v>Hard Mountain Dew|SUSSEX</v>
      </c>
    </row>
    <row r="349" spans="1:7" hidden="1" x14ac:dyDescent="0.2">
      <c r="A349" t="str" cm="1">
        <f t="array" ref="A349">INDEX('Brand Family Territory (Enc)'!$A$2:$A$296,INT((ROW()-2)/10)+1)</f>
        <v>Hard Mountain Dew</v>
      </c>
      <c r="B349" t="str" cm="1">
        <f t="array" ref="B349">INDEX('Whitelist (Blackout Reverse)'!$B$1:$K$1,MOD(ROW()-2,10)+1)</f>
        <v>MORRIS 1</v>
      </c>
      <c r="C349" t="str">
        <f>VLOOKUP(A349,'Brand Family Territory (Enc)'!$A$2:$B$296,2,FALSE)</f>
        <v>Core Market</v>
      </c>
      <c r="D349">
        <f>IF(COUNTIFS('Brand Family Territories (Enc)'!$B$2:$B$62,C349,'Brand Family Territories (Enc)'!$C$2:$C$62,B349)&gt;0,1,IF(AND(LEFT(B349,6)="MORRIS",COUNTIFS('Brand Family Territories (Enc)'!$B$2:$B$62,C349,'Brand Family Territories (Enc)'!$C$2:$C$62,"Morri")&gt;0),"Unk",0))</f>
        <v>1</v>
      </c>
      <c r="E349" t="str">
        <f>IFERROR(INDEX('Brand Family Areas (Enc)'!$D$6:$D$998,MATCH(UPPER(A349)&amp;"|"&amp;UPPER(B349),'Brand Family Areas (Enc)'!$G$6:$G$998,0)),"No Match")</f>
        <v>No Match</v>
      </c>
      <c r="F349" t="str">
        <f t="shared" si="10"/>
        <v>US</v>
      </c>
      <c r="G349" t="str">
        <f t="shared" si="11"/>
        <v>Hard Mountain Dew|MORRIS 1</v>
      </c>
    </row>
    <row r="350" spans="1:7" hidden="1" x14ac:dyDescent="0.2">
      <c r="A350" t="str" cm="1">
        <f t="array" ref="A350">INDEX('Brand Family Territory (Enc)'!$A$2:$A$296,INT((ROW()-2)/10)+1)</f>
        <v>Hard Mountain Dew</v>
      </c>
      <c r="B350" t="str" cm="1">
        <f t="array" ref="B350">INDEX('Whitelist (Blackout Reverse)'!$B$1:$K$1,MOD(ROW()-2,10)+1)</f>
        <v>MORRIS 2</v>
      </c>
      <c r="C350" t="str">
        <f>VLOOKUP(A350,'Brand Family Territory (Enc)'!$A$2:$B$296,2,FALSE)</f>
        <v>Core Market</v>
      </c>
      <c r="D350">
        <f>IF(COUNTIFS('Brand Family Territories (Enc)'!$B$2:$B$62,C350,'Brand Family Territories (Enc)'!$C$2:$C$62,B350)&gt;0,1,IF(AND(LEFT(B350,6)="MORRIS",COUNTIFS('Brand Family Territories (Enc)'!$B$2:$B$62,C350,'Brand Family Territories (Enc)'!$C$2:$C$62,"Morri")&gt;0),"Unk",0))</f>
        <v>0</v>
      </c>
      <c r="E350" t="str">
        <f>IFERROR(INDEX('Brand Family Areas (Enc)'!$D$6:$D$998,MATCH(UPPER(A350)&amp;"|"&amp;UPPER(B350),'Brand Family Areas (Enc)'!$G$6:$G$998,0)),"No Match")</f>
        <v>Inactive</v>
      </c>
      <c r="F350" t="str">
        <f t="shared" si="10"/>
        <v>THEM</v>
      </c>
      <c r="G350" t="str">
        <f t="shared" si="11"/>
        <v>Hard Mountain Dew|MORRIS 2</v>
      </c>
    </row>
    <row r="351" spans="1:7" hidden="1" x14ac:dyDescent="0.2">
      <c r="A351" t="str" cm="1">
        <f t="array" ref="A351">INDEX('Brand Family Territory (Enc)'!$A$2:$A$296,INT((ROW()-2)/10)+1)</f>
        <v>Hard Mountain Dew</v>
      </c>
      <c r="B351" t="str" cm="1">
        <f t="array" ref="B351">INDEX('Whitelist (Blackout Reverse)'!$B$1:$K$1,MOD(ROW()-2,10)+1)</f>
        <v>MORRIS 3</v>
      </c>
      <c r="C351" t="str">
        <f>VLOOKUP(A351,'Brand Family Territory (Enc)'!$A$2:$B$296,2,FALSE)</f>
        <v>Core Market</v>
      </c>
      <c r="D351">
        <f>IF(COUNTIFS('Brand Family Territories (Enc)'!$B$2:$B$62,C351,'Brand Family Territories (Enc)'!$C$2:$C$62,B351)&gt;0,1,IF(AND(LEFT(B351,6)="MORRIS",COUNTIFS('Brand Family Territories (Enc)'!$B$2:$B$62,C351,'Brand Family Territories (Enc)'!$C$2:$C$62,"Morri")&gt;0),"Unk",0))</f>
        <v>1</v>
      </c>
      <c r="E351" t="str">
        <f>IFERROR(INDEX('Brand Family Areas (Enc)'!$D$6:$D$998,MATCH(UPPER(A351)&amp;"|"&amp;UPPER(B351),'Brand Family Areas (Enc)'!$G$6:$G$998,0)),"No Match")</f>
        <v>No Match</v>
      </c>
      <c r="F351" t="str">
        <f t="shared" si="10"/>
        <v>US</v>
      </c>
      <c r="G351" t="str">
        <f t="shared" si="11"/>
        <v>Hard Mountain Dew|MORRIS 3</v>
      </c>
    </row>
    <row r="352" spans="1:7" hidden="1" x14ac:dyDescent="0.2">
      <c r="A352" t="str" cm="1">
        <f t="array" ref="A352">INDEX('Brand Family Territory (Enc)'!$A$2:$A$296,INT((ROW()-2)/10)+1)</f>
        <v>Hi5</v>
      </c>
      <c r="B352" t="str" cm="1">
        <f t="array" ref="B352">INDEX('Whitelist (Blackout Reverse)'!$B$1:$K$1,MOD(ROW()-2,10)+1)</f>
        <v>BERGEN</v>
      </c>
      <c r="C352" t="str">
        <f>VLOOKUP(A352,'Brand Family Territory (Enc)'!$A$2:$B$296,2,FALSE)</f>
        <v>Core Market</v>
      </c>
      <c r="D352">
        <f>IF(COUNTIFS('Brand Family Territories (Enc)'!$B$2:$B$62,C352,'Brand Family Territories (Enc)'!$C$2:$C$62,B352)&gt;0,1,IF(AND(LEFT(B352,6)="MORRIS",COUNTIFS('Brand Family Territories (Enc)'!$B$2:$B$62,C352,'Brand Family Territories (Enc)'!$C$2:$C$62,"Morri")&gt;0),"Unk",0))</f>
        <v>1</v>
      </c>
      <c r="E352" t="str">
        <f>IFERROR(INDEX('Brand Family Areas (Enc)'!$D$6:$D$998,MATCH(UPPER(A352)&amp;"|"&amp;UPPER(B352),'Brand Family Areas (Enc)'!$G$6:$G$998,0)),"No Match")</f>
        <v>No Match</v>
      </c>
      <c r="F352" t="str">
        <f t="shared" si="10"/>
        <v>US</v>
      </c>
      <c r="G352" t="str">
        <f t="shared" si="11"/>
        <v>Hi5|BERGEN</v>
      </c>
    </row>
    <row r="353" spans="1:7" hidden="1" x14ac:dyDescent="0.2">
      <c r="A353" t="str" cm="1">
        <f t="array" ref="A353">INDEX('Brand Family Territory (Enc)'!$A$2:$A$296,INT((ROW()-2)/10)+1)</f>
        <v>Hi5</v>
      </c>
      <c r="B353" t="str" cm="1">
        <f t="array" ref="B353">INDEX('Whitelist (Blackout Reverse)'!$B$1:$K$1,MOD(ROW()-2,10)+1)</f>
        <v>PASSAIC</v>
      </c>
      <c r="C353" t="str">
        <f>VLOOKUP(A353,'Brand Family Territory (Enc)'!$A$2:$B$296,2,FALSE)</f>
        <v>Core Market</v>
      </c>
      <c r="D353">
        <f>IF(COUNTIFS('Brand Family Territories (Enc)'!$B$2:$B$62,C353,'Brand Family Territories (Enc)'!$C$2:$C$62,B353)&gt;0,1,IF(AND(LEFT(B353,6)="MORRIS",COUNTIFS('Brand Family Territories (Enc)'!$B$2:$B$62,C353,'Brand Family Territories (Enc)'!$C$2:$C$62,"Morri")&gt;0),"Unk",0))</f>
        <v>1</v>
      </c>
      <c r="E353" t="str">
        <f>IFERROR(INDEX('Brand Family Areas (Enc)'!$D$6:$D$998,MATCH(UPPER(A353)&amp;"|"&amp;UPPER(B353),'Brand Family Areas (Enc)'!$G$6:$G$998,0)),"No Match")</f>
        <v>No Match</v>
      </c>
      <c r="F353" t="str">
        <f t="shared" si="10"/>
        <v>US</v>
      </c>
      <c r="G353" t="str">
        <f t="shared" si="11"/>
        <v>Hi5|PASSAIC</v>
      </c>
    </row>
    <row r="354" spans="1:7" hidden="1" x14ac:dyDescent="0.2">
      <c r="A354" t="str" cm="1">
        <f t="array" ref="A354">INDEX('Brand Family Territory (Enc)'!$A$2:$A$296,INT((ROW()-2)/10)+1)</f>
        <v>Hi5</v>
      </c>
      <c r="B354" t="str" cm="1">
        <f t="array" ref="B354">INDEX('Whitelist (Blackout Reverse)'!$B$1:$K$1,MOD(ROW()-2,10)+1)</f>
        <v>PASSAIC-FF</v>
      </c>
      <c r="C354" t="str">
        <f>VLOOKUP(A354,'Brand Family Territory (Enc)'!$A$2:$B$296,2,FALSE)</f>
        <v>Core Market</v>
      </c>
      <c r="D354">
        <f>IF(COUNTIFS('Brand Family Territories (Enc)'!$B$2:$B$62,C354,'Brand Family Territories (Enc)'!$C$2:$C$62,B354)&gt;0,1,IF(AND(LEFT(B354,6)="MORRIS",COUNTIFS('Brand Family Territories (Enc)'!$B$2:$B$62,C354,'Brand Family Territories (Enc)'!$C$2:$C$62,"Morri")&gt;0),"Unk",0))</f>
        <v>1</v>
      </c>
      <c r="E354" t="str">
        <f>IFERROR(INDEX('Brand Family Areas (Enc)'!$D$6:$D$998,MATCH(UPPER(A354)&amp;"|"&amp;UPPER(B354),'Brand Family Areas (Enc)'!$G$6:$G$998,0)),"No Match")</f>
        <v>No Match</v>
      </c>
      <c r="F354" t="str">
        <f t="shared" si="10"/>
        <v>US</v>
      </c>
      <c r="G354" t="str">
        <f t="shared" si="11"/>
        <v>Hi5|PASSAIC-FF</v>
      </c>
    </row>
    <row r="355" spans="1:7" hidden="1" x14ac:dyDescent="0.2">
      <c r="A355" t="str" cm="1">
        <f t="array" ref="A355">INDEX('Brand Family Territory (Enc)'!$A$2:$A$296,INT((ROW()-2)/10)+1)</f>
        <v>Hi5</v>
      </c>
      <c r="B355" t="str" cm="1">
        <f t="array" ref="B355">INDEX('Whitelist (Blackout Reverse)'!$B$1:$K$1,MOD(ROW()-2,10)+1)</f>
        <v>ESSEX</v>
      </c>
      <c r="C355" t="str">
        <f>VLOOKUP(A355,'Brand Family Territory (Enc)'!$A$2:$B$296,2,FALSE)</f>
        <v>Core Market</v>
      </c>
      <c r="D355">
        <f>IF(COUNTIFS('Brand Family Territories (Enc)'!$B$2:$B$62,C355,'Brand Family Territories (Enc)'!$C$2:$C$62,B355)&gt;0,1,IF(AND(LEFT(B355,6)="MORRIS",COUNTIFS('Brand Family Territories (Enc)'!$B$2:$B$62,C355,'Brand Family Territories (Enc)'!$C$2:$C$62,"Morri")&gt;0),"Unk",0))</f>
        <v>0</v>
      </c>
      <c r="E355" t="str">
        <f>IFERROR(INDEX('Brand Family Areas (Enc)'!$D$6:$D$998,MATCH(UPPER(A355)&amp;"|"&amp;UPPER(B355),'Brand Family Areas (Enc)'!$G$6:$G$998,0)),"No Match")</f>
        <v>Inactive</v>
      </c>
      <c r="F355" t="str">
        <f t="shared" si="10"/>
        <v>THEM</v>
      </c>
      <c r="G355" t="str">
        <f t="shared" si="11"/>
        <v>Hi5|ESSEX</v>
      </c>
    </row>
    <row r="356" spans="1:7" hidden="1" x14ac:dyDescent="0.2">
      <c r="A356" t="str" cm="1">
        <f t="array" ref="A356">INDEX('Brand Family Territory (Enc)'!$A$2:$A$296,INT((ROW()-2)/10)+1)</f>
        <v>Hi5</v>
      </c>
      <c r="B356" t="str" cm="1">
        <f t="array" ref="B356">INDEX('Whitelist (Blackout Reverse)'!$B$1:$K$1,MOD(ROW()-2,10)+1)</f>
        <v>HUDSON</v>
      </c>
      <c r="C356" t="str">
        <f>VLOOKUP(A356,'Brand Family Territory (Enc)'!$A$2:$B$296,2,FALSE)</f>
        <v>Core Market</v>
      </c>
      <c r="D356">
        <f>IF(COUNTIFS('Brand Family Territories (Enc)'!$B$2:$B$62,C356,'Brand Family Territories (Enc)'!$C$2:$C$62,B356)&gt;0,1,IF(AND(LEFT(B356,6)="MORRIS",COUNTIFS('Brand Family Territories (Enc)'!$B$2:$B$62,C356,'Brand Family Territories (Enc)'!$C$2:$C$62,"Morri")&gt;0),"Unk",0))</f>
        <v>0</v>
      </c>
      <c r="E356" t="str">
        <f>IFERROR(INDEX('Brand Family Areas (Enc)'!$D$6:$D$998,MATCH(UPPER(A356)&amp;"|"&amp;UPPER(B356),'Brand Family Areas (Enc)'!$G$6:$G$998,0)),"No Match")</f>
        <v>Inactive</v>
      </c>
      <c r="F356" t="str">
        <f t="shared" si="10"/>
        <v>THEM</v>
      </c>
      <c r="G356" t="str">
        <f t="shared" si="11"/>
        <v>Hi5|HUDSON</v>
      </c>
    </row>
    <row r="357" spans="1:7" hidden="1" x14ac:dyDescent="0.2">
      <c r="A357" t="str" cm="1">
        <f t="array" ref="A357">INDEX('Brand Family Territory (Enc)'!$A$2:$A$296,INT((ROW()-2)/10)+1)</f>
        <v>Hi5</v>
      </c>
      <c r="B357" t="str" cm="1">
        <f t="array" ref="B357">INDEX('Whitelist (Blackout Reverse)'!$B$1:$K$1,MOD(ROW()-2,10)+1)</f>
        <v>UNION</v>
      </c>
      <c r="C357" t="str">
        <f>VLOOKUP(A357,'Brand Family Territory (Enc)'!$A$2:$B$296,2,FALSE)</f>
        <v>Core Market</v>
      </c>
      <c r="D357">
        <f>IF(COUNTIFS('Brand Family Territories (Enc)'!$B$2:$B$62,C357,'Brand Family Territories (Enc)'!$C$2:$C$62,B357)&gt;0,1,IF(AND(LEFT(B357,6)="MORRIS",COUNTIFS('Brand Family Territories (Enc)'!$B$2:$B$62,C357,'Brand Family Territories (Enc)'!$C$2:$C$62,"Morri")&gt;0),"Unk",0))</f>
        <v>0</v>
      </c>
      <c r="E357" t="str">
        <f>IFERROR(INDEX('Brand Family Areas (Enc)'!$D$6:$D$998,MATCH(UPPER(A357)&amp;"|"&amp;UPPER(B357),'Brand Family Areas (Enc)'!$G$6:$G$998,0)),"No Match")</f>
        <v>Inactive</v>
      </c>
      <c r="F357" t="str">
        <f t="shared" si="10"/>
        <v>THEM</v>
      </c>
      <c r="G357" t="str">
        <f t="shared" si="11"/>
        <v>Hi5|UNION</v>
      </c>
    </row>
    <row r="358" spans="1:7" hidden="1" x14ac:dyDescent="0.2">
      <c r="A358" t="str" cm="1">
        <f t="array" ref="A358">INDEX('Brand Family Territory (Enc)'!$A$2:$A$296,INT((ROW()-2)/10)+1)</f>
        <v>Hi5</v>
      </c>
      <c r="B358" t="str" cm="1">
        <f t="array" ref="B358">INDEX('Whitelist (Blackout Reverse)'!$B$1:$K$1,MOD(ROW()-2,10)+1)</f>
        <v>SUSSEX</v>
      </c>
      <c r="C358" t="str">
        <f>VLOOKUP(A358,'Brand Family Territory (Enc)'!$A$2:$B$296,2,FALSE)</f>
        <v>Core Market</v>
      </c>
      <c r="D358">
        <f>IF(COUNTIFS('Brand Family Territories (Enc)'!$B$2:$B$62,C358,'Brand Family Territories (Enc)'!$C$2:$C$62,B358)&gt;0,1,IF(AND(LEFT(B358,6)="MORRIS",COUNTIFS('Brand Family Territories (Enc)'!$B$2:$B$62,C358,'Brand Family Territories (Enc)'!$C$2:$C$62,"Morri")&gt;0),"Unk",0))</f>
        <v>1</v>
      </c>
      <c r="E358" t="str">
        <f>IFERROR(INDEX('Brand Family Areas (Enc)'!$D$6:$D$998,MATCH(UPPER(A358)&amp;"|"&amp;UPPER(B358),'Brand Family Areas (Enc)'!$G$6:$G$998,0)),"No Match")</f>
        <v>No Match</v>
      </c>
      <c r="F358" t="str">
        <f t="shared" si="10"/>
        <v>US</v>
      </c>
      <c r="G358" t="str">
        <f t="shared" si="11"/>
        <v>Hi5|SUSSEX</v>
      </c>
    </row>
    <row r="359" spans="1:7" hidden="1" x14ac:dyDescent="0.2">
      <c r="A359" t="str" cm="1">
        <f t="array" ref="A359">INDEX('Brand Family Territory (Enc)'!$A$2:$A$296,INT((ROW()-2)/10)+1)</f>
        <v>Hi5</v>
      </c>
      <c r="B359" t="str" cm="1">
        <f t="array" ref="B359">INDEX('Whitelist (Blackout Reverse)'!$B$1:$K$1,MOD(ROW()-2,10)+1)</f>
        <v>MORRIS 1</v>
      </c>
      <c r="C359" t="str">
        <f>VLOOKUP(A359,'Brand Family Territory (Enc)'!$A$2:$B$296,2,FALSE)</f>
        <v>Core Market</v>
      </c>
      <c r="D359">
        <f>IF(COUNTIFS('Brand Family Territories (Enc)'!$B$2:$B$62,C359,'Brand Family Territories (Enc)'!$C$2:$C$62,B359)&gt;0,1,IF(AND(LEFT(B359,6)="MORRIS",COUNTIFS('Brand Family Territories (Enc)'!$B$2:$B$62,C359,'Brand Family Territories (Enc)'!$C$2:$C$62,"Morri")&gt;0),"Unk",0))</f>
        <v>1</v>
      </c>
      <c r="E359" t="str">
        <f>IFERROR(INDEX('Brand Family Areas (Enc)'!$D$6:$D$998,MATCH(UPPER(A359)&amp;"|"&amp;UPPER(B359),'Brand Family Areas (Enc)'!$G$6:$G$998,0)),"No Match")</f>
        <v>No Match</v>
      </c>
      <c r="F359" t="str">
        <f t="shared" si="10"/>
        <v>US</v>
      </c>
      <c r="G359" t="str">
        <f t="shared" si="11"/>
        <v>Hi5|MORRIS 1</v>
      </c>
    </row>
    <row r="360" spans="1:7" hidden="1" x14ac:dyDescent="0.2">
      <c r="A360" t="str" cm="1">
        <f t="array" ref="A360">INDEX('Brand Family Territory (Enc)'!$A$2:$A$296,INT((ROW()-2)/10)+1)</f>
        <v>Hi5</v>
      </c>
      <c r="B360" t="str" cm="1">
        <f t="array" ref="B360">INDEX('Whitelist (Blackout Reverse)'!$B$1:$K$1,MOD(ROW()-2,10)+1)</f>
        <v>MORRIS 2</v>
      </c>
      <c r="C360" t="str">
        <f>VLOOKUP(A360,'Brand Family Territory (Enc)'!$A$2:$B$296,2,FALSE)</f>
        <v>Core Market</v>
      </c>
      <c r="D360">
        <f>IF(COUNTIFS('Brand Family Territories (Enc)'!$B$2:$B$62,C360,'Brand Family Territories (Enc)'!$C$2:$C$62,B360)&gt;0,1,IF(AND(LEFT(B360,6)="MORRIS",COUNTIFS('Brand Family Territories (Enc)'!$B$2:$B$62,C360,'Brand Family Territories (Enc)'!$C$2:$C$62,"Morri")&gt;0),"Unk",0))</f>
        <v>0</v>
      </c>
      <c r="E360" t="str">
        <f>IFERROR(INDEX('Brand Family Areas (Enc)'!$D$6:$D$998,MATCH(UPPER(A360)&amp;"|"&amp;UPPER(B360),'Brand Family Areas (Enc)'!$G$6:$G$998,0)),"No Match")</f>
        <v>Inactive</v>
      </c>
      <c r="F360" t="str">
        <f t="shared" si="10"/>
        <v>THEM</v>
      </c>
      <c r="G360" t="str">
        <f t="shared" si="11"/>
        <v>Hi5|MORRIS 2</v>
      </c>
    </row>
    <row r="361" spans="1:7" hidden="1" x14ac:dyDescent="0.2">
      <c r="A361" t="str" cm="1">
        <f t="array" ref="A361">INDEX('Brand Family Territory (Enc)'!$A$2:$A$296,INT((ROW()-2)/10)+1)</f>
        <v>Hi5</v>
      </c>
      <c r="B361" t="str" cm="1">
        <f t="array" ref="B361">INDEX('Whitelist (Blackout Reverse)'!$B$1:$K$1,MOD(ROW()-2,10)+1)</f>
        <v>MORRIS 3</v>
      </c>
      <c r="C361" t="str">
        <f>VLOOKUP(A361,'Brand Family Territory (Enc)'!$A$2:$B$296,2,FALSE)</f>
        <v>Core Market</v>
      </c>
      <c r="D361">
        <f>IF(COUNTIFS('Brand Family Territories (Enc)'!$B$2:$B$62,C361,'Brand Family Territories (Enc)'!$C$2:$C$62,B361)&gt;0,1,IF(AND(LEFT(B361,6)="MORRIS",COUNTIFS('Brand Family Territories (Enc)'!$B$2:$B$62,C361,'Brand Family Territories (Enc)'!$C$2:$C$62,"Morri")&gt;0),"Unk",0))</f>
        <v>1</v>
      </c>
      <c r="E361" t="str">
        <f>IFERROR(INDEX('Brand Family Areas (Enc)'!$D$6:$D$998,MATCH(UPPER(A361)&amp;"|"&amp;UPPER(B361),'Brand Family Areas (Enc)'!$G$6:$G$998,0)),"No Match")</f>
        <v>No Match</v>
      </c>
      <c r="F361" t="str">
        <f t="shared" si="10"/>
        <v>US</v>
      </c>
      <c r="G361" t="str">
        <f t="shared" si="11"/>
        <v>Hi5|MORRIS 3</v>
      </c>
    </row>
    <row r="362" spans="1:7" hidden="1" x14ac:dyDescent="0.2">
      <c r="A362" t="str" cm="1">
        <f t="array" ref="A362">INDEX('Brand Family Territory (Enc)'!$A$2:$A$296,INT((ROW()-2)/10)+1)</f>
        <v>HOP WTR</v>
      </c>
      <c r="B362" t="str" cm="1">
        <f t="array" ref="B362">INDEX('Whitelist (Blackout Reverse)'!$B$1:$K$1,MOD(ROW()-2,10)+1)</f>
        <v>BERGEN</v>
      </c>
      <c r="C362" t="str">
        <f>VLOOKUP(A362,'Brand Family Territory (Enc)'!$A$2:$B$296,2,FALSE)</f>
        <v>Core Market</v>
      </c>
      <c r="D362">
        <f>IF(COUNTIFS('Brand Family Territories (Enc)'!$B$2:$B$62,C362,'Brand Family Territories (Enc)'!$C$2:$C$62,B362)&gt;0,1,IF(AND(LEFT(B362,6)="MORRIS",COUNTIFS('Brand Family Territories (Enc)'!$B$2:$B$62,C362,'Brand Family Territories (Enc)'!$C$2:$C$62,"Morri")&gt;0),"Unk",0))</f>
        <v>1</v>
      </c>
      <c r="E362" t="str">
        <f>IFERROR(INDEX('Brand Family Areas (Enc)'!$D$6:$D$998,MATCH(UPPER(A362)&amp;"|"&amp;UPPER(B362),'Brand Family Areas (Enc)'!$G$6:$G$998,0)),"No Match")</f>
        <v>No Match</v>
      </c>
      <c r="F362" t="str">
        <f t="shared" si="10"/>
        <v>US</v>
      </c>
      <c r="G362" t="str">
        <f t="shared" si="11"/>
        <v>HOP WTR|BERGEN</v>
      </c>
    </row>
    <row r="363" spans="1:7" hidden="1" x14ac:dyDescent="0.2">
      <c r="A363" t="str" cm="1">
        <f t="array" ref="A363">INDEX('Brand Family Territory (Enc)'!$A$2:$A$296,INT((ROW()-2)/10)+1)</f>
        <v>HOP WTR</v>
      </c>
      <c r="B363" t="str" cm="1">
        <f t="array" ref="B363">INDEX('Whitelist (Blackout Reverse)'!$B$1:$K$1,MOD(ROW()-2,10)+1)</f>
        <v>PASSAIC</v>
      </c>
      <c r="C363" t="str">
        <f>VLOOKUP(A363,'Brand Family Territory (Enc)'!$A$2:$B$296,2,FALSE)</f>
        <v>Core Market</v>
      </c>
      <c r="D363">
        <f>IF(COUNTIFS('Brand Family Territories (Enc)'!$B$2:$B$62,C363,'Brand Family Territories (Enc)'!$C$2:$C$62,B363)&gt;0,1,IF(AND(LEFT(B363,6)="MORRIS",COUNTIFS('Brand Family Territories (Enc)'!$B$2:$B$62,C363,'Brand Family Territories (Enc)'!$C$2:$C$62,"Morri")&gt;0),"Unk",0))</f>
        <v>1</v>
      </c>
      <c r="E363" t="str">
        <f>IFERROR(INDEX('Brand Family Areas (Enc)'!$D$6:$D$998,MATCH(UPPER(A363)&amp;"|"&amp;UPPER(B363),'Brand Family Areas (Enc)'!$G$6:$G$998,0)),"No Match")</f>
        <v>No Match</v>
      </c>
      <c r="F363" t="str">
        <f t="shared" si="10"/>
        <v>US</v>
      </c>
      <c r="G363" t="str">
        <f t="shared" si="11"/>
        <v>HOP WTR|PASSAIC</v>
      </c>
    </row>
    <row r="364" spans="1:7" hidden="1" x14ac:dyDescent="0.2">
      <c r="A364" t="str" cm="1">
        <f t="array" ref="A364">INDEX('Brand Family Territory (Enc)'!$A$2:$A$296,INT((ROW()-2)/10)+1)</f>
        <v>HOP WTR</v>
      </c>
      <c r="B364" t="str" cm="1">
        <f t="array" ref="B364">INDEX('Whitelist (Blackout Reverse)'!$B$1:$K$1,MOD(ROW()-2,10)+1)</f>
        <v>PASSAIC-FF</v>
      </c>
      <c r="C364" t="str">
        <f>VLOOKUP(A364,'Brand Family Territory (Enc)'!$A$2:$B$296,2,FALSE)</f>
        <v>Core Market</v>
      </c>
      <c r="D364">
        <f>IF(COUNTIFS('Brand Family Territories (Enc)'!$B$2:$B$62,C364,'Brand Family Territories (Enc)'!$C$2:$C$62,B364)&gt;0,1,IF(AND(LEFT(B364,6)="MORRIS",COUNTIFS('Brand Family Territories (Enc)'!$B$2:$B$62,C364,'Brand Family Territories (Enc)'!$C$2:$C$62,"Morri")&gt;0),"Unk",0))</f>
        <v>1</v>
      </c>
      <c r="E364" t="str">
        <f>IFERROR(INDEX('Brand Family Areas (Enc)'!$D$6:$D$998,MATCH(UPPER(A364)&amp;"|"&amp;UPPER(B364),'Brand Family Areas (Enc)'!$G$6:$G$998,0)),"No Match")</f>
        <v>No Match</v>
      </c>
      <c r="F364" t="str">
        <f t="shared" si="10"/>
        <v>US</v>
      </c>
      <c r="G364" t="str">
        <f t="shared" si="11"/>
        <v>HOP WTR|PASSAIC-FF</v>
      </c>
    </row>
    <row r="365" spans="1:7" hidden="1" x14ac:dyDescent="0.2">
      <c r="A365" t="str" cm="1">
        <f t="array" ref="A365">INDEX('Brand Family Territory (Enc)'!$A$2:$A$296,INT((ROW()-2)/10)+1)</f>
        <v>HOP WTR</v>
      </c>
      <c r="B365" t="str" cm="1">
        <f t="array" ref="B365">INDEX('Whitelist (Blackout Reverse)'!$B$1:$K$1,MOD(ROW()-2,10)+1)</f>
        <v>ESSEX</v>
      </c>
      <c r="C365" t="str">
        <f>VLOOKUP(A365,'Brand Family Territory (Enc)'!$A$2:$B$296,2,FALSE)</f>
        <v>Core Market</v>
      </c>
      <c r="D365">
        <f>IF(COUNTIFS('Brand Family Territories (Enc)'!$B$2:$B$62,C365,'Brand Family Territories (Enc)'!$C$2:$C$62,B365)&gt;0,1,IF(AND(LEFT(B365,6)="MORRIS",COUNTIFS('Brand Family Territories (Enc)'!$B$2:$B$62,C365,'Brand Family Territories (Enc)'!$C$2:$C$62,"Morri")&gt;0),"Unk",0))</f>
        <v>0</v>
      </c>
      <c r="E365" t="str">
        <f>IFERROR(INDEX('Brand Family Areas (Enc)'!$D$6:$D$998,MATCH(UPPER(A365)&amp;"|"&amp;UPPER(B365),'Brand Family Areas (Enc)'!$G$6:$G$998,0)),"No Match")</f>
        <v>Inactive</v>
      </c>
      <c r="F365" t="str">
        <f t="shared" si="10"/>
        <v>THEM</v>
      </c>
      <c r="G365" t="str">
        <f t="shared" si="11"/>
        <v>HOP WTR|ESSEX</v>
      </c>
    </row>
    <row r="366" spans="1:7" hidden="1" x14ac:dyDescent="0.2">
      <c r="A366" t="str" cm="1">
        <f t="array" ref="A366">INDEX('Brand Family Territory (Enc)'!$A$2:$A$296,INT((ROW()-2)/10)+1)</f>
        <v>HOP WTR</v>
      </c>
      <c r="B366" t="str" cm="1">
        <f t="array" ref="B366">INDEX('Whitelist (Blackout Reverse)'!$B$1:$K$1,MOD(ROW()-2,10)+1)</f>
        <v>HUDSON</v>
      </c>
      <c r="C366" t="str">
        <f>VLOOKUP(A366,'Brand Family Territory (Enc)'!$A$2:$B$296,2,FALSE)</f>
        <v>Core Market</v>
      </c>
      <c r="D366">
        <f>IF(COUNTIFS('Brand Family Territories (Enc)'!$B$2:$B$62,C366,'Brand Family Territories (Enc)'!$C$2:$C$62,B366)&gt;0,1,IF(AND(LEFT(B366,6)="MORRIS",COUNTIFS('Brand Family Territories (Enc)'!$B$2:$B$62,C366,'Brand Family Territories (Enc)'!$C$2:$C$62,"Morri")&gt;0),"Unk",0))</f>
        <v>0</v>
      </c>
      <c r="E366" t="str">
        <f>IFERROR(INDEX('Brand Family Areas (Enc)'!$D$6:$D$998,MATCH(UPPER(A366)&amp;"|"&amp;UPPER(B366),'Brand Family Areas (Enc)'!$G$6:$G$998,0)),"No Match")</f>
        <v>Inactive</v>
      </c>
      <c r="F366" t="str">
        <f t="shared" si="10"/>
        <v>THEM</v>
      </c>
      <c r="G366" t="str">
        <f t="shared" si="11"/>
        <v>HOP WTR|HUDSON</v>
      </c>
    </row>
    <row r="367" spans="1:7" hidden="1" x14ac:dyDescent="0.2">
      <c r="A367" t="str" cm="1">
        <f t="array" ref="A367">INDEX('Brand Family Territory (Enc)'!$A$2:$A$296,INT((ROW()-2)/10)+1)</f>
        <v>HOP WTR</v>
      </c>
      <c r="B367" t="str" cm="1">
        <f t="array" ref="B367">INDEX('Whitelist (Blackout Reverse)'!$B$1:$K$1,MOD(ROW()-2,10)+1)</f>
        <v>UNION</v>
      </c>
      <c r="C367" t="str">
        <f>VLOOKUP(A367,'Brand Family Territory (Enc)'!$A$2:$B$296,2,FALSE)</f>
        <v>Core Market</v>
      </c>
      <c r="D367">
        <f>IF(COUNTIFS('Brand Family Territories (Enc)'!$B$2:$B$62,C367,'Brand Family Territories (Enc)'!$C$2:$C$62,B367)&gt;0,1,IF(AND(LEFT(B367,6)="MORRIS",COUNTIFS('Brand Family Territories (Enc)'!$B$2:$B$62,C367,'Brand Family Territories (Enc)'!$C$2:$C$62,"Morri")&gt;0),"Unk",0))</f>
        <v>0</v>
      </c>
      <c r="E367" t="str">
        <f>IFERROR(INDEX('Brand Family Areas (Enc)'!$D$6:$D$998,MATCH(UPPER(A367)&amp;"|"&amp;UPPER(B367),'Brand Family Areas (Enc)'!$G$6:$G$998,0)),"No Match")</f>
        <v>Inactive</v>
      </c>
      <c r="F367" t="str">
        <f t="shared" si="10"/>
        <v>THEM</v>
      </c>
      <c r="G367" t="str">
        <f t="shared" si="11"/>
        <v>HOP WTR|UNION</v>
      </c>
    </row>
    <row r="368" spans="1:7" hidden="1" x14ac:dyDescent="0.2">
      <c r="A368" t="str" cm="1">
        <f t="array" ref="A368">INDEX('Brand Family Territory (Enc)'!$A$2:$A$296,INT((ROW()-2)/10)+1)</f>
        <v>HOP WTR</v>
      </c>
      <c r="B368" t="str" cm="1">
        <f t="array" ref="B368">INDEX('Whitelist (Blackout Reverse)'!$B$1:$K$1,MOD(ROW()-2,10)+1)</f>
        <v>SUSSEX</v>
      </c>
      <c r="C368" t="str">
        <f>VLOOKUP(A368,'Brand Family Territory (Enc)'!$A$2:$B$296,2,FALSE)</f>
        <v>Core Market</v>
      </c>
      <c r="D368">
        <f>IF(COUNTIFS('Brand Family Territories (Enc)'!$B$2:$B$62,C368,'Brand Family Territories (Enc)'!$C$2:$C$62,B368)&gt;0,1,IF(AND(LEFT(B368,6)="MORRIS",COUNTIFS('Brand Family Territories (Enc)'!$B$2:$B$62,C368,'Brand Family Territories (Enc)'!$C$2:$C$62,"Morri")&gt;0),"Unk",0))</f>
        <v>1</v>
      </c>
      <c r="E368" t="str">
        <f>IFERROR(INDEX('Brand Family Areas (Enc)'!$D$6:$D$998,MATCH(UPPER(A368)&amp;"|"&amp;UPPER(B368),'Brand Family Areas (Enc)'!$G$6:$G$998,0)),"No Match")</f>
        <v>No Match</v>
      </c>
      <c r="F368" t="str">
        <f t="shared" si="10"/>
        <v>US</v>
      </c>
      <c r="G368" t="str">
        <f t="shared" si="11"/>
        <v>HOP WTR|SUSSEX</v>
      </c>
    </row>
    <row r="369" spans="1:7" hidden="1" x14ac:dyDescent="0.2">
      <c r="A369" t="str" cm="1">
        <f t="array" ref="A369">INDEX('Brand Family Territory (Enc)'!$A$2:$A$296,INT((ROW()-2)/10)+1)</f>
        <v>HOP WTR</v>
      </c>
      <c r="B369" t="str" cm="1">
        <f t="array" ref="B369">INDEX('Whitelist (Blackout Reverse)'!$B$1:$K$1,MOD(ROW()-2,10)+1)</f>
        <v>MORRIS 1</v>
      </c>
      <c r="C369" t="str">
        <f>VLOOKUP(A369,'Brand Family Territory (Enc)'!$A$2:$B$296,2,FALSE)</f>
        <v>Core Market</v>
      </c>
      <c r="D369">
        <f>IF(COUNTIFS('Brand Family Territories (Enc)'!$B$2:$B$62,C369,'Brand Family Territories (Enc)'!$C$2:$C$62,B369)&gt;0,1,IF(AND(LEFT(B369,6)="MORRIS",COUNTIFS('Brand Family Territories (Enc)'!$B$2:$B$62,C369,'Brand Family Territories (Enc)'!$C$2:$C$62,"Morri")&gt;0),"Unk",0))</f>
        <v>1</v>
      </c>
      <c r="E369" t="str">
        <f>IFERROR(INDEX('Brand Family Areas (Enc)'!$D$6:$D$998,MATCH(UPPER(A369)&amp;"|"&amp;UPPER(B369),'Brand Family Areas (Enc)'!$G$6:$G$998,0)),"No Match")</f>
        <v>No Match</v>
      </c>
      <c r="F369" t="str">
        <f t="shared" si="10"/>
        <v>US</v>
      </c>
      <c r="G369" t="str">
        <f t="shared" si="11"/>
        <v>HOP WTR|MORRIS 1</v>
      </c>
    </row>
    <row r="370" spans="1:7" hidden="1" x14ac:dyDescent="0.2">
      <c r="A370" t="str" cm="1">
        <f t="array" ref="A370">INDEX('Brand Family Territory (Enc)'!$A$2:$A$296,INT((ROW()-2)/10)+1)</f>
        <v>HOP WTR</v>
      </c>
      <c r="B370" t="str" cm="1">
        <f t="array" ref="B370">INDEX('Whitelist (Blackout Reverse)'!$B$1:$K$1,MOD(ROW()-2,10)+1)</f>
        <v>MORRIS 2</v>
      </c>
      <c r="C370" t="str">
        <f>VLOOKUP(A370,'Brand Family Territory (Enc)'!$A$2:$B$296,2,FALSE)</f>
        <v>Core Market</v>
      </c>
      <c r="D370">
        <f>IF(COUNTIFS('Brand Family Territories (Enc)'!$B$2:$B$62,C370,'Brand Family Territories (Enc)'!$C$2:$C$62,B370)&gt;0,1,IF(AND(LEFT(B370,6)="MORRIS",COUNTIFS('Brand Family Territories (Enc)'!$B$2:$B$62,C370,'Brand Family Territories (Enc)'!$C$2:$C$62,"Morri")&gt;0),"Unk",0))</f>
        <v>0</v>
      </c>
      <c r="E370" t="str">
        <f>IFERROR(INDEX('Brand Family Areas (Enc)'!$D$6:$D$998,MATCH(UPPER(A370)&amp;"|"&amp;UPPER(B370),'Brand Family Areas (Enc)'!$G$6:$G$998,0)),"No Match")</f>
        <v>Inactive</v>
      </c>
      <c r="F370" t="str">
        <f t="shared" si="10"/>
        <v>THEM</v>
      </c>
      <c r="G370" t="str">
        <f t="shared" si="11"/>
        <v>HOP WTR|MORRIS 2</v>
      </c>
    </row>
    <row r="371" spans="1:7" hidden="1" x14ac:dyDescent="0.2">
      <c r="A371" t="str" cm="1">
        <f t="array" ref="A371">INDEX('Brand Family Territory (Enc)'!$A$2:$A$296,INT((ROW()-2)/10)+1)</f>
        <v>HOP WTR</v>
      </c>
      <c r="B371" t="str" cm="1">
        <f t="array" ref="B371">INDEX('Whitelist (Blackout Reverse)'!$B$1:$K$1,MOD(ROW()-2,10)+1)</f>
        <v>MORRIS 3</v>
      </c>
      <c r="C371" t="str">
        <f>VLOOKUP(A371,'Brand Family Territory (Enc)'!$A$2:$B$296,2,FALSE)</f>
        <v>Core Market</v>
      </c>
      <c r="D371">
        <f>IF(COUNTIFS('Brand Family Territories (Enc)'!$B$2:$B$62,C371,'Brand Family Territories (Enc)'!$C$2:$C$62,B371)&gt;0,1,IF(AND(LEFT(B371,6)="MORRIS",COUNTIFS('Brand Family Territories (Enc)'!$B$2:$B$62,C371,'Brand Family Territories (Enc)'!$C$2:$C$62,"Morri")&gt;0),"Unk",0))</f>
        <v>1</v>
      </c>
      <c r="E371" t="str">
        <f>IFERROR(INDEX('Brand Family Areas (Enc)'!$D$6:$D$998,MATCH(UPPER(A371)&amp;"|"&amp;UPPER(B371),'Brand Family Areas (Enc)'!$G$6:$G$998,0)),"No Match")</f>
        <v>No Match</v>
      </c>
      <c r="F371" t="str">
        <f t="shared" si="10"/>
        <v>US</v>
      </c>
      <c r="G371" t="str">
        <f t="shared" si="11"/>
        <v>HOP WTR|MORRIS 3</v>
      </c>
    </row>
    <row r="372" spans="1:7" hidden="1" x14ac:dyDescent="0.2">
      <c r="A372" t="str" cm="1">
        <f t="array" ref="A372">INDEX('Brand Family Territory (Enc)'!$A$2:$A$296,INT((ROW()-2)/10)+1)</f>
        <v>Jim Beam Kentucky</v>
      </c>
      <c r="B372" t="str" cm="1">
        <f t="array" ref="B372">INDEX('Whitelist (Blackout Reverse)'!$B$1:$K$1,MOD(ROW()-2,10)+1)</f>
        <v>BERGEN</v>
      </c>
      <c r="C372" t="str">
        <f>VLOOKUP(A372,'Brand Family Territory (Enc)'!$A$2:$B$296,2,FALSE)</f>
        <v>Core Market</v>
      </c>
      <c r="D372">
        <f>IF(COUNTIFS('Brand Family Territories (Enc)'!$B$2:$B$62,C372,'Brand Family Territories (Enc)'!$C$2:$C$62,B372)&gt;0,1,IF(AND(LEFT(B372,6)="MORRIS",COUNTIFS('Brand Family Territories (Enc)'!$B$2:$B$62,C372,'Brand Family Territories (Enc)'!$C$2:$C$62,"Morri")&gt;0),"Unk",0))</f>
        <v>1</v>
      </c>
      <c r="E372" t="str">
        <f>IFERROR(INDEX('Brand Family Areas (Enc)'!$D$6:$D$998,MATCH(UPPER(A372)&amp;"|"&amp;UPPER(B372),'Brand Family Areas (Enc)'!$G$6:$G$998,0)),"No Match")</f>
        <v>No Match</v>
      </c>
      <c r="F372" t="str">
        <f t="shared" si="10"/>
        <v>US</v>
      </c>
      <c r="G372" t="str">
        <f t="shared" si="11"/>
        <v>Jim Beam Kentucky|BERGEN</v>
      </c>
    </row>
    <row r="373" spans="1:7" hidden="1" x14ac:dyDescent="0.2">
      <c r="A373" t="str" cm="1">
        <f t="array" ref="A373">INDEX('Brand Family Territory (Enc)'!$A$2:$A$296,INT((ROW()-2)/10)+1)</f>
        <v>Jim Beam Kentucky</v>
      </c>
      <c r="B373" t="str" cm="1">
        <f t="array" ref="B373">INDEX('Whitelist (Blackout Reverse)'!$B$1:$K$1,MOD(ROW()-2,10)+1)</f>
        <v>PASSAIC</v>
      </c>
      <c r="C373" t="str">
        <f>VLOOKUP(A373,'Brand Family Territory (Enc)'!$A$2:$B$296,2,FALSE)</f>
        <v>Core Market</v>
      </c>
      <c r="D373">
        <f>IF(COUNTIFS('Brand Family Territories (Enc)'!$B$2:$B$62,C373,'Brand Family Territories (Enc)'!$C$2:$C$62,B373)&gt;0,1,IF(AND(LEFT(B373,6)="MORRIS",COUNTIFS('Brand Family Territories (Enc)'!$B$2:$B$62,C373,'Brand Family Territories (Enc)'!$C$2:$C$62,"Morri")&gt;0),"Unk",0))</f>
        <v>1</v>
      </c>
      <c r="E373" t="str">
        <f>IFERROR(INDEX('Brand Family Areas (Enc)'!$D$6:$D$998,MATCH(UPPER(A373)&amp;"|"&amp;UPPER(B373),'Brand Family Areas (Enc)'!$G$6:$G$998,0)),"No Match")</f>
        <v>No Match</v>
      </c>
      <c r="F373" t="str">
        <f t="shared" si="10"/>
        <v>US</v>
      </c>
      <c r="G373" t="str">
        <f t="shared" si="11"/>
        <v>Jim Beam Kentucky|PASSAIC</v>
      </c>
    </row>
    <row r="374" spans="1:7" hidden="1" x14ac:dyDescent="0.2">
      <c r="A374" t="str" cm="1">
        <f t="array" ref="A374">INDEX('Brand Family Territory (Enc)'!$A$2:$A$296,INT((ROW()-2)/10)+1)</f>
        <v>Jim Beam Kentucky</v>
      </c>
      <c r="B374" t="str" cm="1">
        <f t="array" ref="B374">INDEX('Whitelist (Blackout Reverse)'!$B$1:$K$1,MOD(ROW()-2,10)+1)</f>
        <v>PASSAIC-FF</v>
      </c>
      <c r="C374" t="str">
        <f>VLOOKUP(A374,'Brand Family Territory (Enc)'!$A$2:$B$296,2,FALSE)</f>
        <v>Core Market</v>
      </c>
      <c r="D374">
        <f>IF(COUNTIFS('Brand Family Territories (Enc)'!$B$2:$B$62,C374,'Brand Family Territories (Enc)'!$C$2:$C$62,B374)&gt;0,1,IF(AND(LEFT(B374,6)="MORRIS",COUNTIFS('Brand Family Territories (Enc)'!$B$2:$B$62,C374,'Brand Family Territories (Enc)'!$C$2:$C$62,"Morri")&gt;0),"Unk",0))</f>
        <v>1</v>
      </c>
      <c r="E374" t="str">
        <f>IFERROR(INDEX('Brand Family Areas (Enc)'!$D$6:$D$998,MATCH(UPPER(A374)&amp;"|"&amp;UPPER(B374),'Brand Family Areas (Enc)'!$G$6:$G$998,0)),"No Match")</f>
        <v>No Match</v>
      </c>
      <c r="F374" t="str">
        <f t="shared" si="10"/>
        <v>US</v>
      </c>
      <c r="G374" t="str">
        <f t="shared" si="11"/>
        <v>Jim Beam Kentucky|PASSAIC-FF</v>
      </c>
    </row>
    <row r="375" spans="1:7" hidden="1" x14ac:dyDescent="0.2">
      <c r="A375" t="str" cm="1">
        <f t="array" ref="A375">INDEX('Brand Family Territory (Enc)'!$A$2:$A$296,INT((ROW()-2)/10)+1)</f>
        <v>Jim Beam Kentucky</v>
      </c>
      <c r="B375" t="str" cm="1">
        <f t="array" ref="B375">INDEX('Whitelist (Blackout Reverse)'!$B$1:$K$1,MOD(ROW()-2,10)+1)</f>
        <v>ESSEX</v>
      </c>
      <c r="C375" t="str">
        <f>VLOOKUP(A375,'Brand Family Territory (Enc)'!$A$2:$B$296,2,FALSE)</f>
        <v>Core Market</v>
      </c>
      <c r="D375">
        <f>IF(COUNTIFS('Brand Family Territories (Enc)'!$B$2:$B$62,C375,'Brand Family Territories (Enc)'!$C$2:$C$62,B375)&gt;0,1,IF(AND(LEFT(B375,6)="MORRIS",COUNTIFS('Brand Family Territories (Enc)'!$B$2:$B$62,C375,'Brand Family Territories (Enc)'!$C$2:$C$62,"Morri")&gt;0),"Unk",0))</f>
        <v>0</v>
      </c>
      <c r="E375" t="str">
        <f>IFERROR(INDEX('Brand Family Areas (Enc)'!$D$6:$D$998,MATCH(UPPER(A375)&amp;"|"&amp;UPPER(B375),'Brand Family Areas (Enc)'!$G$6:$G$998,0)),"No Match")</f>
        <v>No Match</v>
      </c>
      <c r="F375" t="str">
        <f t="shared" si="10"/>
        <v>THEM</v>
      </c>
      <c r="G375" t="str">
        <f t="shared" si="11"/>
        <v>Jim Beam Kentucky|ESSEX</v>
      </c>
    </row>
    <row r="376" spans="1:7" hidden="1" x14ac:dyDescent="0.2">
      <c r="A376" t="str" cm="1">
        <f t="array" ref="A376">INDEX('Brand Family Territory (Enc)'!$A$2:$A$296,INT((ROW()-2)/10)+1)</f>
        <v>Jim Beam Kentucky</v>
      </c>
      <c r="B376" t="str" cm="1">
        <f t="array" ref="B376">INDEX('Whitelist (Blackout Reverse)'!$B$1:$K$1,MOD(ROW()-2,10)+1)</f>
        <v>HUDSON</v>
      </c>
      <c r="C376" t="str">
        <f>VLOOKUP(A376,'Brand Family Territory (Enc)'!$A$2:$B$296,2,FALSE)</f>
        <v>Core Market</v>
      </c>
      <c r="D376">
        <f>IF(COUNTIFS('Brand Family Territories (Enc)'!$B$2:$B$62,C376,'Brand Family Territories (Enc)'!$C$2:$C$62,B376)&gt;0,1,IF(AND(LEFT(B376,6)="MORRIS",COUNTIFS('Brand Family Territories (Enc)'!$B$2:$B$62,C376,'Brand Family Territories (Enc)'!$C$2:$C$62,"Morri")&gt;0),"Unk",0))</f>
        <v>0</v>
      </c>
      <c r="E376" t="str">
        <f>IFERROR(INDEX('Brand Family Areas (Enc)'!$D$6:$D$998,MATCH(UPPER(A376)&amp;"|"&amp;UPPER(B376),'Brand Family Areas (Enc)'!$G$6:$G$998,0)),"No Match")</f>
        <v>No Match</v>
      </c>
      <c r="F376" t="str">
        <f t="shared" si="10"/>
        <v>THEM</v>
      </c>
      <c r="G376" t="str">
        <f t="shared" si="11"/>
        <v>Jim Beam Kentucky|HUDSON</v>
      </c>
    </row>
    <row r="377" spans="1:7" hidden="1" x14ac:dyDescent="0.2">
      <c r="A377" t="str" cm="1">
        <f t="array" ref="A377">INDEX('Brand Family Territory (Enc)'!$A$2:$A$296,INT((ROW()-2)/10)+1)</f>
        <v>Jim Beam Kentucky</v>
      </c>
      <c r="B377" t="str" cm="1">
        <f t="array" ref="B377">INDEX('Whitelist (Blackout Reverse)'!$B$1:$K$1,MOD(ROW()-2,10)+1)</f>
        <v>UNION</v>
      </c>
      <c r="C377" t="str">
        <f>VLOOKUP(A377,'Brand Family Territory (Enc)'!$A$2:$B$296,2,FALSE)</f>
        <v>Core Market</v>
      </c>
      <c r="D377">
        <f>IF(COUNTIFS('Brand Family Territories (Enc)'!$B$2:$B$62,C377,'Brand Family Territories (Enc)'!$C$2:$C$62,B377)&gt;0,1,IF(AND(LEFT(B377,6)="MORRIS",COUNTIFS('Brand Family Territories (Enc)'!$B$2:$B$62,C377,'Brand Family Territories (Enc)'!$C$2:$C$62,"Morri")&gt;0),"Unk",0))</f>
        <v>0</v>
      </c>
      <c r="E377" t="str">
        <f>IFERROR(INDEX('Brand Family Areas (Enc)'!$D$6:$D$998,MATCH(UPPER(A377)&amp;"|"&amp;UPPER(B377),'Brand Family Areas (Enc)'!$G$6:$G$998,0)),"No Match")</f>
        <v>No Match</v>
      </c>
      <c r="F377" t="str">
        <f t="shared" si="10"/>
        <v>THEM</v>
      </c>
      <c r="G377" t="str">
        <f t="shared" si="11"/>
        <v>Jim Beam Kentucky|UNION</v>
      </c>
    </row>
    <row r="378" spans="1:7" hidden="1" x14ac:dyDescent="0.2">
      <c r="A378" t="str" cm="1">
        <f t="array" ref="A378">INDEX('Brand Family Territory (Enc)'!$A$2:$A$296,INT((ROW()-2)/10)+1)</f>
        <v>Jim Beam Kentucky</v>
      </c>
      <c r="B378" t="str" cm="1">
        <f t="array" ref="B378">INDEX('Whitelist (Blackout Reverse)'!$B$1:$K$1,MOD(ROW()-2,10)+1)</f>
        <v>SUSSEX</v>
      </c>
      <c r="C378" t="str">
        <f>VLOOKUP(A378,'Brand Family Territory (Enc)'!$A$2:$B$296,2,FALSE)</f>
        <v>Core Market</v>
      </c>
      <c r="D378">
        <f>IF(COUNTIFS('Brand Family Territories (Enc)'!$B$2:$B$62,C378,'Brand Family Territories (Enc)'!$C$2:$C$62,B378)&gt;0,1,IF(AND(LEFT(B378,6)="MORRIS",COUNTIFS('Brand Family Territories (Enc)'!$B$2:$B$62,C378,'Brand Family Territories (Enc)'!$C$2:$C$62,"Morri")&gt;0),"Unk",0))</f>
        <v>1</v>
      </c>
      <c r="E378" t="str">
        <f>IFERROR(INDEX('Brand Family Areas (Enc)'!$D$6:$D$998,MATCH(UPPER(A378)&amp;"|"&amp;UPPER(B378),'Brand Family Areas (Enc)'!$G$6:$G$998,0)),"No Match")</f>
        <v>No Match</v>
      </c>
      <c r="F378" t="str">
        <f t="shared" si="10"/>
        <v>US</v>
      </c>
      <c r="G378" t="str">
        <f t="shared" si="11"/>
        <v>Jim Beam Kentucky|SUSSEX</v>
      </c>
    </row>
    <row r="379" spans="1:7" hidden="1" x14ac:dyDescent="0.2">
      <c r="A379" t="str" cm="1">
        <f t="array" ref="A379">INDEX('Brand Family Territory (Enc)'!$A$2:$A$296,INT((ROW()-2)/10)+1)</f>
        <v>Jim Beam Kentucky</v>
      </c>
      <c r="B379" t="str" cm="1">
        <f t="array" ref="B379">INDEX('Whitelist (Blackout Reverse)'!$B$1:$K$1,MOD(ROW()-2,10)+1)</f>
        <v>MORRIS 1</v>
      </c>
      <c r="C379" t="str">
        <f>VLOOKUP(A379,'Brand Family Territory (Enc)'!$A$2:$B$296,2,FALSE)</f>
        <v>Core Market</v>
      </c>
      <c r="D379">
        <f>IF(COUNTIFS('Brand Family Territories (Enc)'!$B$2:$B$62,C379,'Brand Family Territories (Enc)'!$C$2:$C$62,B379)&gt;0,1,IF(AND(LEFT(B379,6)="MORRIS",COUNTIFS('Brand Family Territories (Enc)'!$B$2:$B$62,C379,'Brand Family Territories (Enc)'!$C$2:$C$62,"Morri")&gt;0),"Unk",0))</f>
        <v>1</v>
      </c>
      <c r="E379" t="str">
        <f>IFERROR(INDEX('Brand Family Areas (Enc)'!$D$6:$D$998,MATCH(UPPER(A379)&amp;"|"&amp;UPPER(B379),'Brand Family Areas (Enc)'!$G$6:$G$998,0)),"No Match")</f>
        <v>No Match</v>
      </c>
      <c r="F379" t="str">
        <f t="shared" si="10"/>
        <v>US</v>
      </c>
      <c r="G379" t="str">
        <f t="shared" si="11"/>
        <v>Jim Beam Kentucky|MORRIS 1</v>
      </c>
    </row>
    <row r="380" spans="1:7" hidden="1" x14ac:dyDescent="0.2">
      <c r="A380" t="str" cm="1">
        <f t="array" ref="A380">INDEX('Brand Family Territory (Enc)'!$A$2:$A$296,INT((ROW()-2)/10)+1)</f>
        <v>Jim Beam Kentucky</v>
      </c>
      <c r="B380" t="str" cm="1">
        <f t="array" ref="B380">INDEX('Whitelist (Blackout Reverse)'!$B$1:$K$1,MOD(ROW()-2,10)+1)</f>
        <v>MORRIS 2</v>
      </c>
      <c r="C380" t="str">
        <f>VLOOKUP(A380,'Brand Family Territory (Enc)'!$A$2:$B$296,2,FALSE)</f>
        <v>Core Market</v>
      </c>
      <c r="D380">
        <f>IF(COUNTIFS('Brand Family Territories (Enc)'!$B$2:$B$62,C380,'Brand Family Territories (Enc)'!$C$2:$C$62,B380)&gt;0,1,IF(AND(LEFT(B380,6)="MORRIS",COUNTIFS('Brand Family Territories (Enc)'!$B$2:$B$62,C380,'Brand Family Territories (Enc)'!$C$2:$C$62,"Morri")&gt;0),"Unk",0))</f>
        <v>0</v>
      </c>
      <c r="E380" t="str">
        <f>IFERROR(INDEX('Brand Family Areas (Enc)'!$D$6:$D$998,MATCH(UPPER(A380)&amp;"|"&amp;UPPER(B380),'Brand Family Areas (Enc)'!$G$6:$G$998,0)),"No Match")</f>
        <v>No Match</v>
      </c>
      <c r="F380" t="str">
        <f t="shared" si="10"/>
        <v>THEM</v>
      </c>
      <c r="G380" t="str">
        <f t="shared" si="11"/>
        <v>Jim Beam Kentucky|MORRIS 2</v>
      </c>
    </row>
    <row r="381" spans="1:7" hidden="1" x14ac:dyDescent="0.2">
      <c r="A381" t="str" cm="1">
        <f t="array" ref="A381">INDEX('Brand Family Territory (Enc)'!$A$2:$A$296,INT((ROW()-2)/10)+1)</f>
        <v>Jim Beam Kentucky</v>
      </c>
      <c r="B381" t="str" cm="1">
        <f t="array" ref="B381">INDEX('Whitelist (Blackout Reverse)'!$B$1:$K$1,MOD(ROW()-2,10)+1)</f>
        <v>MORRIS 3</v>
      </c>
      <c r="C381" t="str">
        <f>VLOOKUP(A381,'Brand Family Territory (Enc)'!$A$2:$B$296,2,FALSE)</f>
        <v>Core Market</v>
      </c>
      <c r="D381">
        <f>IF(COUNTIFS('Brand Family Territories (Enc)'!$B$2:$B$62,C381,'Brand Family Territories (Enc)'!$C$2:$C$62,B381)&gt;0,1,IF(AND(LEFT(B381,6)="MORRIS",COUNTIFS('Brand Family Territories (Enc)'!$B$2:$B$62,C381,'Brand Family Territories (Enc)'!$C$2:$C$62,"Morri")&gt;0),"Unk",0))</f>
        <v>1</v>
      </c>
      <c r="E381" t="str">
        <f>IFERROR(INDEX('Brand Family Areas (Enc)'!$D$6:$D$998,MATCH(UPPER(A381)&amp;"|"&amp;UPPER(B381),'Brand Family Areas (Enc)'!$G$6:$G$998,0)),"No Match")</f>
        <v>No Match</v>
      </c>
      <c r="F381" t="str">
        <f t="shared" si="10"/>
        <v>US</v>
      </c>
      <c r="G381" t="str">
        <f t="shared" si="11"/>
        <v>Jim Beam Kentucky|MORRIS 3</v>
      </c>
    </row>
    <row r="382" spans="1:7" hidden="1" x14ac:dyDescent="0.2">
      <c r="A382" t="str" cm="1">
        <f t="array" ref="A382">INDEX('Brand Family Territory (Enc)'!$A$2:$A$296,INT((ROW()-2)/10)+1)</f>
        <v>Keystone</v>
      </c>
      <c r="B382" t="str" cm="1">
        <f t="array" ref="B382">INDEX('Whitelist (Blackout Reverse)'!$B$1:$K$1,MOD(ROW()-2,10)+1)</f>
        <v>BERGEN</v>
      </c>
      <c r="C382" t="str">
        <f>VLOOKUP(A382,'Brand Family Territory (Enc)'!$A$2:$B$296,2,FALSE)</f>
        <v>Core Market</v>
      </c>
      <c r="D382">
        <f>IF(COUNTIFS('Brand Family Territories (Enc)'!$B$2:$B$62,C382,'Brand Family Territories (Enc)'!$C$2:$C$62,B382)&gt;0,1,IF(AND(LEFT(B382,6)="MORRIS",COUNTIFS('Brand Family Territories (Enc)'!$B$2:$B$62,C382,'Brand Family Territories (Enc)'!$C$2:$C$62,"Morri")&gt;0),"Unk",0))</f>
        <v>1</v>
      </c>
      <c r="E382" t="str">
        <f>IFERROR(INDEX('Brand Family Areas (Enc)'!$D$6:$D$998,MATCH(UPPER(A382)&amp;"|"&amp;UPPER(B382),'Brand Family Areas (Enc)'!$G$6:$G$998,0)),"No Match")</f>
        <v>No Match</v>
      </c>
      <c r="F382" t="str">
        <f t="shared" si="10"/>
        <v>US</v>
      </c>
      <c r="G382" t="str">
        <f t="shared" si="11"/>
        <v>Keystone|BERGEN</v>
      </c>
    </row>
    <row r="383" spans="1:7" hidden="1" x14ac:dyDescent="0.2">
      <c r="A383" t="str" cm="1">
        <f t="array" ref="A383">INDEX('Brand Family Territory (Enc)'!$A$2:$A$296,INT((ROW()-2)/10)+1)</f>
        <v>Keystone</v>
      </c>
      <c r="B383" t="str" cm="1">
        <f t="array" ref="B383">INDEX('Whitelist (Blackout Reverse)'!$B$1:$K$1,MOD(ROW()-2,10)+1)</f>
        <v>PASSAIC</v>
      </c>
      <c r="C383" t="str">
        <f>VLOOKUP(A383,'Brand Family Territory (Enc)'!$A$2:$B$296,2,FALSE)</f>
        <v>Core Market</v>
      </c>
      <c r="D383">
        <f>IF(COUNTIFS('Brand Family Territories (Enc)'!$B$2:$B$62,C383,'Brand Family Territories (Enc)'!$C$2:$C$62,B383)&gt;0,1,IF(AND(LEFT(B383,6)="MORRIS",COUNTIFS('Brand Family Territories (Enc)'!$B$2:$B$62,C383,'Brand Family Territories (Enc)'!$C$2:$C$62,"Morri")&gt;0),"Unk",0))</f>
        <v>1</v>
      </c>
      <c r="E383" t="str">
        <f>IFERROR(INDEX('Brand Family Areas (Enc)'!$D$6:$D$998,MATCH(UPPER(A383)&amp;"|"&amp;UPPER(B383),'Brand Family Areas (Enc)'!$G$6:$G$998,0)),"No Match")</f>
        <v>No Match</v>
      </c>
      <c r="F383" t="str">
        <f t="shared" si="10"/>
        <v>US</v>
      </c>
      <c r="G383" t="str">
        <f t="shared" si="11"/>
        <v>Keystone|PASSAIC</v>
      </c>
    </row>
    <row r="384" spans="1:7" hidden="1" x14ac:dyDescent="0.2">
      <c r="A384" t="str" cm="1">
        <f t="array" ref="A384">INDEX('Brand Family Territory (Enc)'!$A$2:$A$296,INT((ROW()-2)/10)+1)</f>
        <v>Keystone</v>
      </c>
      <c r="B384" t="str" cm="1">
        <f t="array" ref="B384">INDEX('Whitelist (Blackout Reverse)'!$B$1:$K$1,MOD(ROW()-2,10)+1)</f>
        <v>PASSAIC-FF</v>
      </c>
      <c r="C384" t="str">
        <f>VLOOKUP(A384,'Brand Family Territory (Enc)'!$A$2:$B$296,2,FALSE)</f>
        <v>Core Market</v>
      </c>
      <c r="D384">
        <f>IF(COUNTIFS('Brand Family Territories (Enc)'!$B$2:$B$62,C384,'Brand Family Territories (Enc)'!$C$2:$C$62,B384)&gt;0,1,IF(AND(LEFT(B384,6)="MORRIS",COUNTIFS('Brand Family Territories (Enc)'!$B$2:$B$62,C384,'Brand Family Territories (Enc)'!$C$2:$C$62,"Morri")&gt;0),"Unk",0))</f>
        <v>1</v>
      </c>
      <c r="E384" t="str">
        <f>IFERROR(INDEX('Brand Family Areas (Enc)'!$D$6:$D$998,MATCH(UPPER(A384)&amp;"|"&amp;UPPER(B384),'Brand Family Areas (Enc)'!$G$6:$G$998,0)),"No Match")</f>
        <v>No Match</v>
      </c>
      <c r="F384" t="str">
        <f t="shared" si="10"/>
        <v>US</v>
      </c>
      <c r="G384" t="str">
        <f t="shared" si="11"/>
        <v>Keystone|PASSAIC-FF</v>
      </c>
    </row>
    <row r="385" spans="1:7" hidden="1" x14ac:dyDescent="0.2">
      <c r="A385" t="str" cm="1">
        <f t="array" ref="A385">INDEX('Brand Family Territory (Enc)'!$A$2:$A$296,INT((ROW()-2)/10)+1)</f>
        <v>Keystone</v>
      </c>
      <c r="B385" t="str" cm="1">
        <f t="array" ref="B385">INDEX('Whitelist (Blackout Reverse)'!$B$1:$K$1,MOD(ROW()-2,10)+1)</f>
        <v>ESSEX</v>
      </c>
      <c r="C385" t="str">
        <f>VLOOKUP(A385,'Brand Family Territory (Enc)'!$A$2:$B$296,2,FALSE)</f>
        <v>Core Market</v>
      </c>
      <c r="D385">
        <f>IF(COUNTIFS('Brand Family Territories (Enc)'!$B$2:$B$62,C385,'Brand Family Territories (Enc)'!$C$2:$C$62,B385)&gt;0,1,IF(AND(LEFT(B385,6)="MORRIS",COUNTIFS('Brand Family Territories (Enc)'!$B$2:$B$62,C385,'Brand Family Territories (Enc)'!$C$2:$C$62,"Morri")&gt;0),"Unk",0))</f>
        <v>0</v>
      </c>
      <c r="E385" t="str">
        <f>IFERROR(INDEX('Brand Family Areas (Enc)'!$D$6:$D$998,MATCH(UPPER(A385)&amp;"|"&amp;UPPER(B385),'Brand Family Areas (Enc)'!$G$6:$G$998,0)),"No Match")</f>
        <v>Inactive</v>
      </c>
      <c r="F385" t="str">
        <f t="shared" si="10"/>
        <v>THEM</v>
      </c>
      <c r="G385" t="str">
        <f t="shared" si="11"/>
        <v>Keystone|ESSEX</v>
      </c>
    </row>
    <row r="386" spans="1:7" hidden="1" x14ac:dyDescent="0.2">
      <c r="A386" t="str" cm="1">
        <f t="array" ref="A386">INDEX('Brand Family Territory (Enc)'!$A$2:$A$296,INT((ROW()-2)/10)+1)</f>
        <v>Keystone</v>
      </c>
      <c r="B386" t="str" cm="1">
        <f t="array" ref="B386">INDEX('Whitelist (Blackout Reverse)'!$B$1:$K$1,MOD(ROW()-2,10)+1)</f>
        <v>HUDSON</v>
      </c>
      <c r="C386" t="str">
        <f>VLOOKUP(A386,'Brand Family Territory (Enc)'!$A$2:$B$296,2,FALSE)</f>
        <v>Core Market</v>
      </c>
      <c r="D386">
        <f>IF(COUNTIFS('Brand Family Territories (Enc)'!$B$2:$B$62,C386,'Brand Family Territories (Enc)'!$C$2:$C$62,B386)&gt;0,1,IF(AND(LEFT(B386,6)="MORRIS",COUNTIFS('Brand Family Territories (Enc)'!$B$2:$B$62,C386,'Brand Family Territories (Enc)'!$C$2:$C$62,"Morri")&gt;0),"Unk",0))</f>
        <v>0</v>
      </c>
      <c r="E386" t="str">
        <f>IFERROR(INDEX('Brand Family Areas (Enc)'!$D$6:$D$998,MATCH(UPPER(A386)&amp;"|"&amp;UPPER(B386),'Brand Family Areas (Enc)'!$G$6:$G$998,0)),"No Match")</f>
        <v>Inactive</v>
      </c>
      <c r="F386" t="str">
        <f t="shared" si="10"/>
        <v>THEM</v>
      </c>
      <c r="G386" t="str">
        <f t="shared" si="11"/>
        <v>Keystone|HUDSON</v>
      </c>
    </row>
    <row r="387" spans="1:7" hidden="1" x14ac:dyDescent="0.2">
      <c r="A387" t="str" cm="1">
        <f t="array" ref="A387">INDEX('Brand Family Territory (Enc)'!$A$2:$A$296,INT((ROW()-2)/10)+1)</f>
        <v>Keystone</v>
      </c>
      <c r="B387" t="str" cm="1">
        <f t="array" ref="B387">INDEX('Whitelist (Blackout Reverse)'!$B$1:$K$1,MOD(ROW()-2,10)+1)</f>
        <v>UNION</v>
      </c>
      <c r="C387" t="str">
        <f>VLOOKUP(A387,'Brand Family Territory (Enc)'!$A$2:$B$296,2,FALSE)</f>
        <v>Core Market</v>
      </c>
      <c r="D387">
        <f>IF(COUNTIFS('Brand Family Territories (Enc)'!$B$2:$B$62,C387,'Brand Family Territories (Enc)'!$C$2:$C$62,B387)&gt;0,1,IF(AND(LEFT(B387,6)="MORRIS",COUNTIFS('Brand Family Territories (Enc)'!$B$2:$B$62,C387,'Brand Family Territories (Enc)'!$C$2:$C$62,"Morri")&gt;0),"Unk",0))</f>
        <v>0</v>
      </c>
      <c r="E387" t="str">
        <f>IFERROR(INDEX('Brand Family Areas (Enc)'!$D$6:$D$998,MATCH(UPPER(A387)&amp;"|"&amp;UPPER(B387),'Brand Family Areas (Enc)'!$G$6:$G$998,0)),"No Match")</f>
        <v>Inactive</v>
      </c>
      <c r="F387" t="str">
        <f t="shared" ref="F387:F450" si="12">IF(D387="Unk","Ambiguous (Source Truncated)",IF(E387="Inactive","THEM",IF(D387=1,"US",IF(D387="N/A","No Territory Data","THEM"))))</f>
        <v>THEM</v>
      </c>
      <c r="G387" t="str">
        <f t="shared" ref="G387:G450" si="13">A387&amp;"|"&amp;B387</f>
        <v>Keystone|UNION</v>
      </c>
    </row>
    <row r="388" spans="1:7" hidden="1" x14ac:dyDescent="0.2">
      <c r="A388" t="str" cm="1">
        <f t="array" ref="A388">INDEX('Brand Family Territory (Enc)'!$A$2:$A$296,INT((ROW()-2)/10)+1)</f>
        <v>Keystone</v>
      </c>
      <c r="B388" t="str" cm="1">
        <f t="array" ref="B388">INDEX('Whitelist (Blackout Reverse)'!$B$1:$K$1,MOD(ROW()-2,10)+1)</f>
        <v>SUSSEX</v>
      </c>
      <c r="C388" t="str">
        <f>VLOOKUP(A388,'Brand Family Territory (Enc)'!$A$2:$B$296,2,FALSE)</f>
        <v>Core Market</v>
      </c>
      <c r="D388">
        <f>IF(COUNTIFS('Brand Family Territories (Enc)'!$B$2:$B$62,C388,'Brand Family Territories (Enc)'!$C$2:$C$62,B388)&gt;0,1,IF(AND(LEFT(B388,6)="MORRIS",COUNTIFS('Brand Family Territories (Enc)'!$B$2:$B$62,C388,'Brand Family Territories (Enc)'!$C$2:$C$62,"Morri")&gt;0),"Unk",0))</f>
        <v>1</v>
      </c>
      <c r="E388" t="str">
        <f>IFERROR(INDEX('Brand Family Areas (Enc)'!$D$6:$D$998,MATCH(UPPER(A388)&amp;"|"&amp;UPPER(B388),'Brand Family Areas (Enc)'!$G$6:$G$998,0)),"No Match")</f>
        <v>No Match</v>
      </c>
      <c r="F388" t="str">
        <f t="shared" si="12"/>
        <v>US</v>
      </c>
      <c r="G388" t="str">
        <f t="shared" si="13"/>
        <v>Keystone|SUSSEX</v>
      </c>
    </row>
    <row r="389" spans="1:7" hidden="1" x14ac:dyDescent="0.2">
      <c r="A389" t="str" cm="1">
        <f t="array" ref="A389">INDEX('Brand Family Territory (Enc)'!$A$2:$A$296,INT((ROW()-2)/10)+1)</f>
        <v>Keystone</v>
      </c>
      <c r="B389" t="str" cm="1">
        <f t="array" ref="B389">INDEX('Whitelist (Blackout Reverse)'!$B$1:$K$1,MOD(ROW()-2,10)+1)</f>
        <v>MORRIS 1</v>
      </c>
      <c r="C389" t="str">
        <f>VLOOKUP(A389,'Brand Family Territory (Enc)'!$A$2:$B$296,2,FALSE)</f>
        <v>Core Market</v>
      </c>
      <c r="D389">
        <f>IF(COUNTIFS('Brand Family Territories (Enc)'!$B$2:$B$62,C389,'Brand Family Territories (Enc)'!$C$2:$C$62,B389)&gt;0,1,IF(AND(LEFT(B389,6)="MORRIS",COUNTIFS('Brand Family Territories (Enc)'!$B$2:$B$62,C389,'Brand Family Territories (Enc)'!$C$2:$C$62,"Morri")&gt;0),"Unk",0))</f>
        <v>1</v>
      </c>
      <c r="E389" t="str">
        <f>IFERROR(INDEX('Brand Family Areas (Enc)'!$D$6:$D$998,MATCH(UPPER(A389)&amp;"|"&amp;UPPER(B389),'Brand Family Areas (Enc)'!$G$6:$G$998,0)),"No Match")</f>
        <v>No Match</v>
      </c>
      <c r="F389" t="str">
        <f t="shared" si="12"/>
        <v>US</v>
      </c>
      <c r="G389" t="str">
        <f t="shared" si="13"/>
        <v>Keystone|MORRIS 1</v>
      </c>
    </row>
    <row r="390" spans="1:7" hidden="1" x14ac:dyDescent="0.2">
      <c r="A390" t="str" cm="1">
        <f t="array" ref="A390">INDEX('Brand Family Territory (Enc)'!$A$2:$A$296,INT((ROW()-2)/10)+1)</f>
        <v>Keystone</v>
      </c>
      <c r="B390" t="str" cm="1">
        <f t="array" ref="B390">INDEX('Whitelist (Blackout Reverse)'!$B$1:$K$1,MOD(ROW()-2,10)+1)</f>
        <v>MORRIS 2</v>
      </c>
      <c r="C390" t="str">
        <f>VLOOKUP(A390,'Brand Family Territory (Enc)'!$A$2:$B$296,2,FALSE)</f>
        <v>Core Market</v>
      </c>
      <c r="D390">
        <f>IF(COUNTIFS('Brand Family Territories (Enc)'!$B$2:$B$62,C390,'Brand Family Territories (Enc)'!$C$2:$C$62,B390)&gt;0,1,IF(AND(LEFT(B390,6)="MORRIS",COUNTIFS('Brand Family Territories (Enc)'!$B$2:$B$62,C390,'Brand Family Territories (Enc)'!$C$2:$C$62,"Morri")&gt;0),"Unk",0))</f>
        <v>0</v>
      </c>
      <c r="E390" t="str">
        <f>IFERROR(INDEX('Brand Family Areas (Enc)'!$D$6:$D$998,MATCH(UPPER(A390)&amp;"|"&amp;UPPER(B390),'Brand Family Areas (Enc)'!$G$6:$G$998,0)),"No Match")</f>
        <v>Inactive</v>
      </c>
      <c r="F390" t="str">
        <f t="shared" si="12"/>
        <v>THEM</v>
      </c>
      <c r="G390" t="str">
        <f t="shared" si="13"/>
        <v>Keystone|MORRIS 2</v>
      </c>
    </row>
    <row r="391" spans="1:7" hidden="1" x14ac:dyDescent="0.2">
      <c r="A391" t="str" cm="1">
        <f t="array" ref="A391">INDEX('Brand Family Territory (Enc)'!$A$2:$A$296,INT((ROW()-2)/10)+1)</f>
        <v>Keystone</v>
      </c>
      <c r="B391" t="str" cm="1">
        <f t="array" ref="B391">INDEX('Whitelist (Blackout Reverse)'!$B$1:$K$1,MOD(ROW()-2,10)+1)</f>
        <v>MORRIS 3</v>
      </c>
      <c r="C391" t="str">
        <f>VLOOKUP(A391,'Brand Family Territory (Enc)'!$A$2:$B$296,2,FALSE)</f>
        <v>Core Market</v>
      </c>
      <c r="D391">
        <f>IF(COUNTIFS('Brand Family Territories (Enc)'!$B$2:$B$62,C391,'Brand Family Territories (Enc)'!$C$2:$C$62,B391)&gt;0,1,IF(AND(LEFT(B391,6)="MORRIS",COUNTIFS('Brand Family Territories (Enc)'!$B$2:$B$62,C391,'Brand Family Territories (Enc)'!$C$2:$C$62,"Morri")&gt;0),"Unk",0))</f>
        <v>1</v>
      </c>
      <c r="E391" t="str">
        <f>IFERROR(INDEX('Brand Family Areas (Enc)'!$D$6:$D$998,MATCH(UPPER(A391)&amp;"|"&amp;UPPER(B391),'Brand Family Areas (Enc)'!$G$6:$G$998,0)),"No Match")</f>
        <v>No Match</v>
      </c>
      <c r="F391" t="str">
        <f t="shared" si="12"/>
        <v>US</v>
      </c>
      <c r="G391" t="str">
        <f t="shared" si="13"/>
        <v>Keystone|MORRIS 3</v>
      </c>
    </row>
    <row r="392" spans="1:7" hidden="1" x14ac:dyDescent="0.2">
      <c r="A392" t="str" cm="1">
        <f t="array" ref="A392">INDEX('Brand Family Territory (Enc)'!$A$2:$A$296,INT((ROW()-2)/10)+1)</f>
        <v>George Killian's</v>
      </c>
      <c r="B392" t="str" cm="1">
        <f t="array" ref="B392">INDEX('Whitelist (Blackout Reverse)'!$B$1:$K$1,MOD(ROW()-2,10)+1)</f>
        <v>BERGEN</v>
      </c>
      <c r="C392" t="str">
        <f>VLOOKUP(A392,'Brand Family Territory (Enc)'!$A$2:$B$296,2,FALSE)</f>
        <v>Core Market</v>
      </c>
      <c r="D392">
        <f>IF(COUNTIFS('Brand Family Territories (Enc)'!$B$2:$B$62,C392,'Brand Family Territories (Enc)'!$C$2:$C$62,B392)&gt;0,1,IF(AND(LEFT(B392,6)="MORRIS",COUNTIFS('Brand Family Territories (Enc)'!$B$2:$B$62,C392,'Brand Family Territories (Enc)'!$C$2:$C$62,"Morri")&gt;0),"Unk",0))</f>
        <v>1</v>
      </c>
      <c r="E392" t="str">
        <f>IFERROR(INDEX('Brand Family Areas (Enc)'!$D$6:$D$998,MATCH(UPPER(A392)&amp;"|"&amp;UPPER(B392),'Brand Family Areas (Enc)'!$G$6:$G$998,0)),"No Match")</f>
        <v>No Match</v>
      </c>
      <c r="F392" t="str">
        <f t="shared" si="12"/>
        <v>US</v>
      </c>
      <c r="G392" t="str">
        <f t="shared" si="13"/>
        <v>George Killian's|BERGEN</v>
      </c>
    </row>
    <row r="393" spans="1:7" hidden="1" x14ac:dyDescent="0.2">
      <c r="A393" t="str" cm="1">
        <f t="array" ref="A393">INDEX('Brand Family Territory (Enc)'!$A$2:$A$296,INT((ROW()-2)/10)+1)</f>
        <v>George Killian's</v>
      </c>
      <c r="B393" t="str" cm="1">
        <f t="array" ref="B393">INDEX('Whitelist (Blackout Reverse)'!$B$1:$K$1,MOD(ROW()-2,10)+1)</f>
        <v>PASSAIC</v>
      </c>
      <c r="C393" t="str">
        <f>VLOOKUP(A393,'Brand Family Territory (Enc)'!$A$2:$B$296,2,FALSE)</f>
        <v>Core Market</v>
      </c>
      <c r="D393">
        <f>IF(COUNTIFS('Brand Family Territories (Enc)'!$B$2:$B$62,C393,'Brand Family Territories (Enc)'!$C$2:$C$62,B393)&gt;0,1,IF(AND(LEFT(B393,6)="MORRIS",COUNTIFS('Brand Family Territories (Enc)'!$B$2:$B$62,C393,'Brand Family Territories (Enc)'!$C$2:$C$62,"Morri")&gt;0),"Unk",0))</f>
        <v>1</v>
      </c>
      <c r="E393" t="str">
        <f>IFERROR(INDEX('Brand Family Areas (Enc)'!$D$6:$D$998,MATCH(UPPER(A393)&amp;"|"&amp;UPPER(B393),'Brand Family Areas (Enc)'!$G$6:$G$998,0)),"No Match")</f>
        <v>No Match</v>
      </c>
      <c r="F393" t="str">
        <f t="shared" si="12"/>
        <v>US</v>
      </c>
      <c r="G393" t="str">
        <f t="shared" si="13"/>
        <v>George Killian's|PASSAIC</v>
      </c>
    </row>
    <row r="394" spans="1:7" hidden="1" x14ac:dyDescent="0.2">
      <c r="A394" t="str" cm="1">
        <f t="array" ref="A394">INDEX('Brand Family Territory (Enc)'!$A$2:$A$296,INT((ROW()-2)/10)+1)</f>
        <v>George Killian's</v>
      </c>
      <c r="B394" t="str" cm="1">
        <f t="array" ref="B394">INDEX('Whitelist (Blackout Reverse)'!$B$1:$K$1,MOD(ROW()-2,10)+1)</f>
        <v>PASSAIC-FF</v>
      </c>
      <c r="C394" t="str">
        <f>VLOOKUP(A394,'Brand Family Territory (Enc)'!$A$2:$B$296,2,FALSE)</f>
        <v>Core Market</v>
      </c>
      <c r="D394">
        <f>IF(COUNTIFS('Brand Family Territories (Enc)'!$B$2:$B$62,C394,'Brand Family Territories (Enc)'!$C$2:$C$62,B394)&gt;0,1,IF(AND(LEFT(B394,6)="MORRIS",COUNTIFS('Brand Family Territories (Enc)'!$B$2:$B$62,C394,'Brand Family Territories (Enc)'!$C$2:$C$62,"Morri")&gt;0),"Unk",0))</f>
        <v>1</v>
      </c>
      <c r="E394" t="str">
        <f>IFERROR(INDEX('Brand Family Areas (Enc)'!$D$6:$D$998,MATCH(UPPER(A394)&amp;"|"&amp;UPPER(B394),'Brand Family Areas (Enc)'!$G$6:$G$998,0)),"No Match")</f>
        <v>No Match</v>
      </c>
      <c r="F394" t="str">
        <f t="shared" si="12"/>
        <v>US</v>
      </c>
      <c r="G394" t="str">
        <f t="shared" si="13"/>
        <v>George Killian's|PASSAIC-FF</v>
      </c>
    </row>
    <row r="395" spans="1:7" hidden="1" x14ac:dyDescent="0.2">
      <c r="A395" t="str" cm="1">
        <f t="array" ref="A395">INDEX('Brand Family Territory (Enc)'!$A$2:$A$296,INT((ROW()-2)/10)+1)</f>
        <v>George Killian's</v>
      </c>
      <c r="B395" t="str" cm="1">
        <f t="array" ref="B395">INDEX('Whitelist (Blackout Reverse)'!$B$1:$K$1,MOD(ROW()-2,10)+1)</f>
        <v>ESSEX</v>
      </c>
      <c r="C395" t="str">
        <f>VLOOKUP(A395,'Brand Family Territory (Enc)'!$A$2:$B$296,2,FALSE)</f>
        <v>Core Market</v>
      </c>
      <c r="D395">
        <f>IF(COUNTIFS('Brand Family Territories (Enc)'!$B$2:$B$62,C395,'Brand Family Territories (Enc)'!$C$2:$C$62,B395)&gt;0,1,IF(AND(LEFT(B395,6)="MORRIS",COUNTIFS('Brand Family Territories (Enc)'!$B$2:$B$62,C395,'Brand Family Territories (Enc)'!$C$2:$C$62,"Morri")&gt;0),"Unk",0))</f>
        <v>0</v>
      </c>
      <c r="E395" t="str">
        <f>IFERROR(INDEX('Brand Family Areas (Enc)'!$D$6:$D$998,MATCH(UPPER(A395)&amp;"|"&amp;UPPER(B395),'Brand Family Areas (Enc)'!$G$6:$G$998,0)),"No Match")</f>
        <v>Inactive</v>
      </c>
      <c r="F395" t="str">
        <f t="shared" si="12"/>
        <v>THEM</v>
      </c>
      <c r="G395" t="str">
        <f t="shared" si="13"/>
        <v>George Killian's|ESSEX</v>
      </c>
    </row>
    <row r="396" spans="1:7" hidden="1" x14ac:dyDescent="0.2">
      <c r="A396" t="str" cm="1">
        <f t="array" ref="A396">INDEX('Brand Family Territory (Enc)'!$A$2:$A$296,INT((ROW()-2)/10)+1)</f>
        <v>George Killian's</v>
      </c>
      <c r="B396" t="str" cm="1">
        <f t="array" ref="B396">INDEX('Whitelist (Blackout Reverse)'!$B$1:$K$1,MOD(ROW()-2,10)+1)</f>
        <v>HUDSON</v>
      </c>
      <c r="C396" t="str">
        <f>VLOOKUP(A396,'Brand Family Territory (Enc)'!$A$2:$B$296,2,FALSE)</f>
        <v>Core Market</v>
      </c>
      <c r="D396">
        <f>IF(COUNTIFS('Brand Family Territories (Enc)'!$B$2:$B$62,C396,'Brand Family Territories (Enc)'!$C$2:$C$62,B396)&gt;0,1,IF(AND(LEFT(B396,6)="MORRIS",COUNTIFS('Brand Family Territories (Enc)'!$B$2:$B$62,C396,'Brand Family Territories (Enc)'!$C$2:$C$62,"Morri")&gt;0),"Unk",0))</f>
        <v>0</v>
      </c>
      <c r="E396" t="str">
        <f>IFERROR(INDEX('Brand Family Areas (Enc)'!$D$6:$D$998,MATCH(UPPER(A396)&amp;"|"&amp;UPPER(B396),'Brand Family Areas (Enc)'!$G$6:$G$998,0)),"No Match")</f>
        <v>Inactive</v>
      </c>
      <c r="F396" t="str">
        <f t="shared" si="12"/>
        <v>THEM</v>
      </c>
      <c r="G396" t="str">
        <f t="shared" si="13"/>
        <v>George Killian's|HUDSON</v>
      </c>
    </row>
    <row r="397" spans="1:7" hidden="1" x14ac:dyDescent="0.2">
      <c r="A397" t="str" cm="1">
        <f t="array" ref="A397">INDEX('Brand Family Territory (Enc)'!$A$2:$A$296,INT((ROW()-2)/10)+1)</f>
        <v>George Killian's</v>
      </c>
      <c r="B397" t="str" cm="1">
        <f t="array" ref="B397">INDEX('Whitelist (Blackout Reverse)'!$B$1:$K$1,MOD(ROW()-2,10)+1)</f>
        <v>UNION</v>
      </c>
      <c r="C397" t="str">
        <f>VLOOKUP(A397,'Brand Family Territory (Enc)'!$A$2:$B$296,2,FALSE)</f>
        <v>Core Market</v>
      </c>
      <c r="D397">
        <f>IF(COUNTIFS('Brand Family Territories (Enc)'!$B$2:$B$62,C397,'Brand Family Territories (Enc)'!$C$2:$C$62,B397)&gt;0,1,IF(AND(LEFT(B397,6)="MORRIS",COUNTIFS('Brand Family Territories (Enc)'!$B$2:$B$62,C397,'Brand Family Territories (Enc)'!$C$2:$C$62,"Morri")&gt;0),"Unk",0))</f>
        <v>0</v>
      </c>
      <c r="E397" t="str">
        <f>IFERROR(INDEX('Brand Family Areas (Enc)'!$D$6:$D$998,MATCH(UPPER(A397)&amp;"|"&amp;UPPER(B397),'Brand Family Areas (Enc)'!$G$6:$G$998,0)),"No Match")</f>
        <v>Inactive</v>
      </c>
      <c r="F397" t="str">
        <f t="shared" si="12"/>
        <v>THEM</v>
      </c>
      <c r="G397" t="str">
        <f t="shared" si="13"/>
        <v>George Killian's|UNION</v>
      </c>
    </row>
    <row r="398" spans="1:7" hidden="1" x14ac:dyDescent="0.2">
      <c r="A398" t="str" cm="1">
        <f t="array" ref="A398">INDEX('Brand Family Territory (Enc)'!$A$2:$A$296,INT((ROW()-2)/10)+1)</f>
        <v>George Killian's</v>
      </c>
      <c r="B398" t="str" cm="1">
        <f t="array" ref="B398">INDEX('Whitelist (Blackout Reverse)'!$B$1:$K$1,MOD(ROW()-2,10)+1)</f>
        <v>SUSSEX</v>
      </c>
      <c r="C398" t="str">
        <f>VLOOKUP(A398,'Brand Family Territory (Enc)'!$A$2:$B$296,2,FALSE)</f>
        <v>Core Market</v>
      </c>
      <c r="D398">
        <f>IF(COUNTIFS('Brand Family Territories (Enc)'!$B$2:$B$62,C398,'Brand Family Territories (Enc)'!$C$2:$C$62,B398)&gt;0,1,IF(AND(LEFT(B398,6)="MORRIS",COUNTIFS('Brand Family Territories (Enc)'!$B$2:$B$62,C398,'Brand Family Territories (Enc)'!$C$2:$C$62,"Morri")&gt;0),"Unk",0))</f>
        <v>1</v>
      </c>
      <c r="E398" t="str">
        <f>IFERROR(INDEX('Brand Family Areas (Enc)'!$D$6:$D$998,MATCH(UPPER(A398)&amp;"|"&amp;UPPER(B398),'Brand Family Areas (Enc)'!$G$6:$G$998,0)),"No Match")</f>
        <v>No Match</v>
      </c>
      <c r="F398" t="str">
        <f t="shared" si="12"/>
        <v>US</v>
      </c>
      <c r="G398" t="str">
        <f t="shared" si="13"/>
        <v>George Killian's|SUSSEX</v>
      </c>
    </row>
    <row r="399" spans="1:7" hidden="1" x14ac:dyDescent="0.2">
      <c r="A399" t="str" cm="1">
        <f t="array" ref="A399">INDEX('Brand Family Territory (Enc)'!$A$2:$A$296,INT((ROW()-2)/10)+1)</f>
        <v>George Killian's</v>
      </c>
      <c r="B399" t="str" cm="1">
        <f t="array" ref="B399">INDEX('Whitelist (Blackout Reverse)'!$B$1:$K$1,MOD(ROW()-2,10)+1)</f>
        <v>MORRIS 1</v>
      </c>
      <c r="C399" t="str">
        <f>VLOOKUP(A399,'Brand Family Territory (Enc)'!$A$2:$B$296,2,FALSE)</f>
        <v>Core Market</v>
      </c>
      <c r="D399">
        <f>IF(COUNTIFS('Brand Family Territories (Enc)'!$B$2:$B$62,C399,'Brand Family Territories (Enc)'!$C$2:$C$62,B399)&gt;0,1,IF(AND(LEFT(B399,6)="MORRIS",COUNTIFS('Brand Family Territories (Enc)'!$B$2:$B$62,C399,'Brand Family Territories (Enc)'!$C$2:$C$62,"Morri")&gt;0),"Unk",0))</f>
        <v>1</v>
      </c>
      <c r="E399" t="str">
        <f>IFERROR(INDEX('Brand Family Areas (Enc)'!$D$6:$D$998,MATCH(UPPER(A399)&amp;"|"&amp;UPPER(B399),'Brand Family Areas (Enc)'!$G$6:$G$998,0)),"No Match")</f>
        <v>No Match</v>
      </c>
      <c r="F399" t="str">
        <f t="shared" si="12"/>
        <v>US</v>
      </c>
      <c r="G399" t="str">
        <f t="shared" si="13"/>
        <v>George Killian's|MORRIS 1</v>
      </c>
    </row>
    <row r="400" spans="1:7" hidden="1" x14ac:dyDescent="0.2">
      <c r="A400" t="str" cm="1">
        <f t="array" ref="A400">INDEX('Brand Family Territory (Enc)'!$A$2:$A$296,INT((ROW()-2)/10)+1)</f>
        <v>George Killian's</v>
      </c>
      <c r="B400" t="str" cm="1">
        <f t="array" ref="B400">INDEX('Whitelist (Blackout Reverse)'!$B$1:$K$1,MOD(ROW()-2,10)+1)</f>
        <v>MORRIS 2</v>
      </c>
      <c r="C400" t="str">
        <f>VLOOKUP(A400,'Brand Family Territory (Enc)'!$A$2:$B$296,2,FALSE)</f>
        <v>Core Market</v>
      </c>
      <c r="D400">
        <f>IF(COUNTIFS('Brand Family Territories (Enc)'!$B$2:$B$62,C400,'Brand Family Territories (Enc)'!$C$2:$C$62,B400)&gt;0,1,IF(AND(LEFT(B400,6)="MORRIS",COUNTIFS('Brand Family Territories (Enc)'!$B$2:$B$62,C400,'Brand Family Territories (Enc)'!$C$2:$C$62,"Morri")&gt;0),"Unk",0))</f>
        <v>0</v>
      </c>
      <c r="E400" t="str">
        <f>IFERROR(INDEX('Brand Family Areas (Enc)'!$D$6:$D$998,MATCH(UPPER(A400)&amp;"|"&amp;UPPER(B400),'Brand Family Areas (Enc)'!$G$6:$G$998,0)),"No Match")</f>
        <v>Inactive</v>
      </c>
      <c r="F400" t="str">
        <f t="shared" si="12"/>
        <v>THEM</v>
      </c>
      <c r="G400" t="str">
        <f t="shared" si="13"/>
        <v>George Killian's|MORRIS 2</v>
      </c>
    </row>
    <row r="401" spans="1:7" hidden="1" x14ac:dyDescent="0.2">
      <c r="A401" t="str" cm="1">
        <f t="array" ref="A401">INDEX('Brand Family Territory (Enc)'!$A$2:$A$296,INT((ROW()-2)/10)+1)</f>
        <v>George Killian's</v>
      </c>
      <c r="B401" t="str" cm="1">
        <f t="array" ref="B401">INDEX('Whitelist (Blackout Reverse)'!$B$1:$K$1,MOD(ROW()-2,10)+1)</f>
        <v>MORRIS 3</v>
      </c>
      <c r="C401" t="str">
        <f>VLOOKUP(A401,'Brand Family Territory (Enc)'!$A$2:$B$296,2,FALSE)</f>
        <v>Core Market</v>
      </c>
      <c r="D401">
        <f>IF(COUNTIFS('Brand Family Territories (Enc)'!$B$2:$B$62,C401,'Brand Family Territories (Enc)'!$C$2:$C$62,B401)&gt;0,1,IF(AND(LEFT(B401,6)="MORRIS",COUNTIFS('Brand Family Territories (Enc)'!$B$2:$B$62,C401,'Brand Family Territories (Enc)'!$C$2:$C$62,"Morri")&gt;0),"Unk",0))</f>
        <v>1</v>
      </c>
      <c r="E401" t="str">
        <f>IFERROR(INDEX('Brand Family Areas (Enc)'!$D$6:$D$998,MATCH(UPPER(A401)&amp;"|"&amp;UPPER(B401),'Brand Family Areas (Enc)'!$G$6:$G$998,0)),"No Match")</f>
        <v>No Match</v>
      </c>
      <c r="F401" t="str">
        <f t="shared" si="12"/>
        <v>US</v>
      </c>
      <c r="G401" t="str">
        <f t="shared" si="13"/>
        <v>George Killian's|MORRIS 3</v>
      </c>
    </row>
    <row r="402" spans="1:7" hidden="1" x14ac:dyDescent="0.2">
      <c r="A402" t="str" cm="1">
        <f t="array" ref="A402">INDEX('Brand Family Territory (Enc)'!$A$2:$A$296,INT((ROW()-2)/10)+1)</f>
        <v>Kirin Ichiban</v>
      </c>
      <c r="B402" t="str" cm="1">
        <f t="array" ref="B402">INDEX('Whitelist (Blackout Reverse)'!$B$1:$K$1,MOD(ROW()-2,10)+1)</f>
        <v>BERGEN</v>
      </c>
      <c r="C402" t="str">
        <f>VLOOKUP(A402,'Brand Family Territory (Enc)'!$A$2:$B$296,2,FALSE)</f>
        <v>Core Market</v>
      </c>
      <c r="D402">
        <f>IF(COUNTIFS('Brand Family Territories (Enc)'!$B$2:$B$62,C402,'Brand Family Territories (Enc)'!$C$2:$C$62,B402)&gt;0,1,IF(AND(LEFT(B402,6)="MORRIS",COUNTIFS('Brand Family Territories (Enc)'!$B$2:$B$62,C402,'Brand Family Territories (Enc)'!$C$2:$C$62,"Morri")&gt;0),"Unk",0))</f>
        <v>1</v>
      </c>
      <c r="E402" t="str">
        <f>IFERROR(INDEX('Brand Family Areas (Enc)'!$D$6:$D$998,MATCH(UPPER(A402)&amp;"|"&amp;UPPER(B402),'Brand Family Areas (Enc)'!$G$6:$G$998,0)),"No Match")</f>
        <v>No Match</v>
      </c>
      <c r="F402" t="str">
        <f t="shared" si="12"/>
        <v>US</v>
      </c>
      <c r="G402" t="str">
        <f t="shared" si="13"/>
        <v>Kirin Ichiban|BERGEN</v>
      </c>
    </row>
    <row r="403" spans="1:7" hidden="1" x14ac:dyDescent="0.2">
      <c r="A403" t="str" cm="1">
        <f t="array" ref="A403">INDEX('Brand Family Territory (Enc)'!$A$2:$A$296,INT((ROW()-2)/10)+1)</f>
        <v>Kirin Ichiban</v>
      </c>
      <c r="B403" t="str" cm="1">
        <f t="array" ref="B403">INDEX('Whitelist (Blackout Reverse)'!$B$1:$K$1,MOD(ROW()-2,10)+1)</f>
        <v>PASSAIC</v>
      </c>
      <c r="C403" t="str">
        <f>VLOOKUP(A403,'Brand Family Territory (Enc)'!$A$2:$B$296,2,FALSE)</f>
        <v>Core Market</v>
      </c>
      <c r="D403">
        <f>IF(COUNTIFS('Brand Family Territories (Enc)'!$B$2:$B$62,C403,'Brand Family Territories (Enc)'!$C$2:$C$62,B403)&gt;0,1,IF(AND(LEFT(B403,6)="MORRIS",COUNTIFS('Brand Family Territories (Enc)'!$B$2:$B$62,C403,'Brand Family Territories (Enc)'!$C$2:$C$62,"Morri")&gt;0),"Unk",0))</f>
        <v>1</v>
      </c>
      <c r="E403" t="str">
        <f>IFERROR(INDEX('Brand Family Areas (Enc)'!$D$6:$D$998,MATCH(UPPER(A403)&amp;"|"&amp;UPPER(B403),'Brand Family Areas (Enc)'!$G$6:$G$998,0)),"No Match")</f>
        <v>No Match</v>
      </c>
      <c r="F403" t="str">
        <f t="shared" si="12"/>
        <v>US</v>
      </c>
      <c r="G403" t="str">
        <f t="shared" si="13"/>
        <v>Kirin Ichiban|PASSAIC</v>
      </c>
    </row>
    <row r="404" spans="1:7" hidden="1" x14ac:dyDescent="0.2">
      <c r="A404" t="str" cm="1">
        <f t="array" ref="A404">INDEX('Brand Family Territory (Enc)'!$A$2:$A$296,INT((ROW()-2)/10)+1)</f>
        <v>Kirin Ichiban</v>
      </c>
      <c r="B404" t="str" cm="1">
        <f t="array" ref="B404">INDEX('Whitelist (Blackout Reverse)'!$B$1:$K$1,MOD(ROW()-2,10)+1)</f>
        <v>PASSAIC-FF</v>
      </c>
      <c r="C404" t="str">
        <f>VLOOKUP(A404,'Brand Family Territory (Enc)'!$A$2:$B$296,2,FALSE)</f>
        <v>Core Market</v>
      </c>
      <c r="D404">
        <f>IF(COUNTIFS('Brand Family Territories (Enc)'!$B$2:$B$62,C404,'Brand Family Territories (Enc)'!$C$2:$C$62,B404)&gt;0,1,IF(AND(LEFT(B404,6)="MORRIS",COUNTIFS('Brand Family Territories (Enc)'!$B$2:$B$62,C404,'Brand Family Territories (Enc)'!$C$2:$C$62,"Morri")&gt;0),"Unk",0))</f>
        <v>1</v>
      </c>
      <c r="E404" t="str">
        <f>IFERROR(INDEX('Brand Family Areas (Enc)'!$D$6:$D$998,MATCH(UPPER(A404)&amp;"|"&amp;UPPER(B404),'Brand Family Areas (Enc)'!$G$6:$G$998,0)),"No Match")</f>
        <v>No Match</v>
      </c>
      <c r="F404" t="str">
        <f t="shared" si="12"/>
        <v>US</v>
      </c>
      <c r="G404" t="str">
        <f t="shared" si="13"/>
        <v>Kirin Ichiban|PASSAIC-FF</v>
      </c>
    </row>
    <row r="405" spans="1:7" hidden="1" x14ac:dyDescent="0.2">
      <c r="A405" t="str" cm="1">
        <f t="array" ref="A405">INDEX('Brand Family Territory (Enc)'!$A$2:$A$296,INT((ROW()-2)/10)+1)</f>
        <v>Kirin Ichiban</v>
      </c>
      <c r="B405" t="str" cm="1">
        <f t="array" ref="B405">INDEX('Whitelist (Blackout Reverse)'!$B$1:$K$1,MOD(ROW()-2,10)+1)</f>
        <v>ESSEX</v>
      </c>
      <c r="C405" t="str">
        <f>VLOOKUP(A405,'Brand Family Territory (Enc)'!$A$2:$B$296,2,FALSE)</f>
        <v>Core Market</v>
      </c>
      <c r="D405">
        <f>IF(COUNTIFS('Brand Family Territories (Enc)'!$B$2:$B$62,C405,'Brand Family Territories (Enc)'!$C$2:$C$62,B405)&gt;0,1,IF(AND(LEFT(B405,6)="MORRIS",COUNTIFS('Brand Family Territories (Enc)'!$B$2:$B$62,C405,'Brand Family Territories (Enc)'!$C$2:$C$62,"Morri")&gt;0),"Unk",0))</f>
        <v>0</v>
      </c>
      <c r="E405" t="str">
        <f>IFERROR(INDEX('Brand Family Areas (Enc)'!$D$6:$D$998,MATCH(UPPER(A405)&amp;"|"&amp;UPPER(B405),'Brand Family Areas (Enc)'!$G$6:$G$998,0)),"No Match")</f>
        <v>Inactive</v>
      </c>
      <c r="F405" t="str">
        <f t="shared" si="12"/>
        <v>THEM</v>
      </c>
      <c r="G405" t="str">
        <f t="shared" si="13"/>
        <v>Kirin Ichiban|ESSEX</v>
      </c>
    </row>
    <row r="406" spans="1:7" hidden="1" x14ac:dyDescent="0.2">
      <c r="A406" t="str" cm="1">
        <f t="array" ref="A406">INDEX('Brand Family Territory (Enc)'!$A$2:$A$296,INT((ROW()-2)/10)+1)</f>
        <v>Kirin Ichiban</v>
      </c>
      <c r="B406" t="str" cm="1">
        <f t="array" ref="B406">INDEX('Whitelist (Blackout Reverse)'!$B$1:$K$1,MOD(ROW()-2,10)+1)</f>
        <v>HUDSON</v>
      </c>
      <c r="C406" t="str">
        <f>VLOOKUP(A406,'Brand Family Territory (Enc)'!$A$2:$B$296,2,FALSE)</f>
        <v>Core Market</v>
      </c>
      <c r="D406">
        <f>IF(COUNTIFS('Brand Family Territories (Enc)'!$B$2:$B$62,C406,'Brand Family Territories (Enc)'!$C$2:$C$62,B406)&gt;0,1,IF(AND(LEFT(B406,6)="MORRIS",COUNTIFS('Brand Family Territories (Enc)'!$B$2:$B$62,C406,'Brand Family Territories (Enc)'!$C$2:$C$62,"Morri")&gt;0),"Unk",0))</f>
        <v>0</v>
      </c>
      <c r="E406" t="str">
        <f>IFERROR(INDEX('Brand Family Areas (Enc)'!$D$6:$D$998,MATCH(UPPER(A406)&amp;"|"&amp;UPPER(B406),'Brand Family Areas (Enc)'!$G$6:$G$998,0)),"No Match")</f>
        <v>Inactive</v>
      </c>
      <c r="F406" t="str">
        <f t="shared" si="12"/>
        <v>THEM</v>
      </c>
      <c r="G406" t="str">
        <f t="shared" si="13"/>
        <v>Kirin Ichiban|HUDSON</v>
      </c>
    </row>
    <row r="407" spans="1:7" hidden="1" x14ac:dyDescent="0.2">
      <c r="A407" t="str" cm="1">
        <f t="array" ref="A407">INDEX('Brand Family Territory (Enc)'!$A$2:$A$296,INT((ROW()-2)/10)+1)</f>
        <v>Kirin Ichiban</v>
      </c>
      <c r="B407" t="str" cm="1">
        <f t="array" ref="B407">INDEX('Whitelist (Blackout Reverse)'!$B$1:$K$1,MOD(ROW()-2,10)+1)</f>
        <v>UNION</v>
      </c>
      <c r="C407" t="str">
        <f>VLOOKUP(A407,'Brand Family Territory (Enc)'!$A$2:$B$296,2,FALSE)</f>
        <v>Core Market</v>
      </c>
      <c r="D407">
        <f>IF(COUNTIFS('Brand Family Territories (Enc)'!$B$2:$B$62,C407,'Brand Family Territories (Enc)'!$C$2:$C$62,B407)&gt;0,1,IF(AND(LEFT(B407,6)="MORRIS",COUNTIFS('Brand Family Territories (Enc)'!$B$2:$B$62,C407,'Brand Family Territories (Enc)'!$C$2:$C$62,"Morri")&gt;0),"Unk",0))</f>
        <v>0</v>
      </c>
      <c r="E407" t="str">
        <f>IFERROR(INDEX('Brand Family Areas (Enc)'!$D$6:$D$998,MATCH(UPPER(A407)&amp;"|"&amp;UPPER(B407),'Brand Family Areas (Enc)'!$G$6:$G$998,0)),"No Match")</f>
        <v>Inactive</v>
      </c>
      <c r="F407" t="str">
        <f t="shared" si="12"/>
        <v>THEM</v>
      </c>
      <c r="G407" t="str">
        <f t="shared" si="13"/>
        <v>Kirin Ichiban|UNION</v>
      </c>
    </row>
    <row r="408" spans="1:7" hidden="1" x14ac:dyDescent="0.2">
      <c r="A408" t="str" cm="1">
        <f t="array" ref="A408">INDEX('Brand Family Territory (Enc)'!$A$2:$A$296,INT((ROW()-2)/10)+1)</f>
        <v>Kirin Ichiban</v>
      </c>
      <c r="B408" t="str" cm="1">
        <f t="array" ref="B408">INDEX('Whitelist (Blackout Reverse)'!$B$1:$K$1,MOD(ROW()-2,10)+1)</f>
        <v>SUSSEX</v>
      </c>
      <c r="C408" t="str">
        <f>VLOOKUP(A408,'Brand Family Territory (Enc)'!$A$2:$B$296,2,FALSE)</f>
        <v>Core Market</v>
      </c>
      <c r="D408">
        <f>IF(COUNTIFS('Brand Family Territories (Enc)'!$B$2:$B$62,C408,'Brand Family Territories (Enc)'!$C$2:$C$62,B408)&gt;0,1,IF(AND(LEFT(B408,6)="MORRIS",COUNTIFS('Brand Family Territories (Enc)'!$B$2:$B$62,C408,'Brand Family Territories (Enc)'!$C$2:$C$62,"Morri")&gt;0),"Unk",0))</f>
        <v>1</v>
      </c>
      <c r="E408" t="str">
        <f>IFERROR(INDEX('Brand Family Areas (Enc)'!$D$6:$D$998,MATCH(UPPER(A408)&amp;"|"&amp;UPPER(B408),'Brand Family Areas (Enc)'!$G$6:$G$998,0)),"No Match")</f>
        <v>No Match</v>
      </c>
      <c r="F408" t="str">
        <f t="shared" si="12"/>
        <v>US</v>
      </c>
      <c r="G408" t="str">
        <f t="shared" si="13"/>
        <v>Kirin Ichiban|SUSSEX</v>
      </c>
    </row>
    <row r="409" spans="1:7" hidden="1" x14ac:dyDescent="0.2">
      <c r="A409" t="str" cm="1">
        <f t="array" ref="A409">INDEX('Brand Family Territory (Enc)'!$A$2:$A$296,INT((ROW()-2)/10)+1)</f>
        <v>Kirin Ichiban</v>
      </c>
      <c r="B409" t="str" cm="1">
        <f t="array" ref="B409">INDEX('Whitelist (Blackout Reverse)'!$B$1:$K$1,MOD(ROW()-2,10)+1)</f>
        <v>MORRIS 1</v>
      </c>
      <c r="C409" t="str">
        <f>VLOOKUP(A409,'Brand Family Territory (Enc)'!$A$2:$B$296,2,FALSE)</f>
        <v>Core Market</v>
      </c>
      <c r="D409">
        <f>IF(COUNTIFS('Brand Family Territories (Enc)'!$B$2:$B$62,C409,'Brand Family Territories (Enc)'!$C$2:$C$62,B409)&gt;0,1,IF(AND(LEFT(B409,6)="MORRIS",COUNTIFS('Brand Family Territories (Enc)'!$B$2:$B$62,C409,'Brand Family Territories (Enc)'!$C$2:$C$62,"Morri")&gt;0),"Unk",0))</f>
        <v>1</v>
      </c>
      <c r="E409" t="str">
        <f>IFERROR(INDEX('Brand Family Areas (Enc)'!$D$6:$D$998,MATCH(UPPER(A409)&amp;"|"&amp;UPPER(B409),'Brand Family Areas (Enc)'!$G$6:$G$998,0)),"No Match")</f>
        <v>No Match</v>
      </c>
      <c r="F409" t="str">
        <f t="shared" si="12"/>
        <v>US</v>
      </c>
      <c r="G409" t="str">
        <f t="shared" si="13"/>
        <v>Kirin Ichiban|MORRIS 1</v>
      </c>
    </row>
    <row r="410" spans="1:7" hidden="1" x14ac:dyDescent="0.2">
      <c r="A410" t="str" cm="1">
        <f t="array" ref="A410">INDEX('Brand Family Territory (Enc)'!$A$2:$A$296,INT((ROW()-2)/10)+1)</f>
        <v>Kirin Ichiban</v>
      </c>
      <c r="B410" t="str" cm="1">
        <f t="array" ref="B410">INDEX('Whitelist (Blackout Reverse)'!$B$1:$K$1,MOD(ROW()-2,10)+1)</f>
        <v>MORRIS 2</v>
      </c>
      <c r="C410" t="str">
        <f>VLOOKUP(A410,'Brand Family Territory (Enc)'!$A$2:$B$296,2,FALSE)</f>
        <v>Core Market</v>
      </c>
      <c r="D410">
        <f>IF(COUNTIFS('Brand Family Territories (Enc)'!$B$2:$B$62,C410,'Brand Family Territories (Enc)'!$C$2:$C$62,B410)&gt;0,1,IF(AND(LEFT(B410,6)="MORRIS",COUNTIFS('Brand Family Territories (Enc)'!$B$2:$B$62,C410,'Brand Family Territories (Enc)'!$C$2:$C$62,"Morri")&gt;0),"Unk",0))</f>
        <v>0</v>
      </c>
      <c r="E410" t="str">
        <f>IFERROR(INDEX('Brand Family Areas (Enc)'!$D$6:$D$998,MATCH(UPPER(A410)&amp;"|"&amp;UPPER(B410),'Brand Family Areas (Enc)'!$G$6:$G$998,0)),"No Match")</f>
        <v>Inactive</v>
      </c>
      <c r="F410" t="str">
        <f t="shared" si="12"/>
        <v>THEM</v>
      </c>
      <c r="G410" t="str">
        <f t="shared" si="13"/>
        <v>Kirin Ichiban|MORRIS 2</v>
      </c>
    </row>
    <row r="411" spans="1:7" hidden="1" x14ac:dyDescent="0.2">
      <c r="A411" t="str" cm="1">
        <f t="array" ref="A411">INDEX('Brand Family Territory (Enc)'!$A$2:$A$296,INT((ROW()-2)/10)+1)</f>
        <v>Kirin Ichiban</v>
      </c>
      <c r="B411" t="str" cm="1">
        <f t="array" ref="B411">INDEX('Whitelist (Blackout Reverse)'!$B$1:$K$1,MOD(ROW()-2,10)+1)</f>
        <v>MORRIS 3</v>
      </c>
      <c r="C411" t="str">
        <f>VLOOKUP(A411,'Brand Family Territory (Enc)'!$A$2:$B$296,2,FALSE)</f>
        <v>Core Market</v>
      </c>
      <c r="D411">
        <f>IF(COUNTIFS('Brand Family Territories (Enc)'!$B$2:$B$62,C411,'Brand Family Territories (Enc)'!$C$2:$C$62,B411)&gt;0,1,IF(AND(LEFT(B411,6)="MORRIS",COUNTIFS('Brand Family Territories (Enc)'!$B$2:$B$62,C411,'Brand Family Territories (Enc)'!$C$2:$C$62,"Morri")&gt;0),"Unk",0))</f>
        <v>1</v>
      </c>
      <c r="E411" t="str">
        <f>IFERROR(INDEX('Brand Family Areas (Enc)'!$D$6:$D$998,MATCH(UPPER(A411)&amp;"|"&amp;UPPER(B411),'Brand Family Areas (Enc)'!$G$6:$G$998,0)),"No Match")</f>
        <v>No Match</v>
      </c>
      <c r="F411" t="str">
        <f t="shared" si="12"/>
        <v>US</v>
      </c>
      <c r="G411" t="str">
        <f t="shared" si="13"/>
        <v>Kirin Ichiban|MORRIS 3</v>
      </c>
    </row>
    <row r="412" spans="1:7" hidden="1" x14ac:dyDescent="0.2">
      <c r="A412" t="str" cm="1">
        <f t="array" ref="A412">INDEX('Brand Family Territory (Enc)'!$A$2:$A$296,INT((ROW()-2)/10)+1)</f>
        <v>Kirin Light</v>
      </c>
      <c r="B412" t="str" cm="1">
        <f t="array" ref="B412">INDEX('Whitelist (Blackout Reverse)'!$B$1:$K$1,MOD(ROW()-2,10)+1)</f>
        <v>BERGEN</v>
      </c>
      <c r="C412" t="str">
        <f>VLOOKUP(A412,'Brand Family Territory (Enc)'!$A$2:$B$296,2,FALSE)</f>
        <v>Core Market</v>
      </c>
      <c r="D412">
        <f>IF(COUNTIFS('Brand Family Territories (Enc)'!$B$2:$B$62,C412,'Brand Family Territories (Enc)'!$C$2:$C$62,B412)&gt;0,1,IF(AND(LEFT(B412,6)="MORRIS",COUNTIFS('Brand Family Territories (Enc)'!$B$2:$B$62,C412,'Brand Family Territories (Enc)'!$C$2:$C$62,"Morri")&gt;0),"Unk",0))</f>
        <v>1</v>
      </c>
      <c r="E412" t="str">
        <f>IFERROR(INDEX('Brand Family Areas (Enc)'!$D$6:$D$998,MATCH(UPPER(A412)&amp;"|"&amp;UPPER(B412),'Brand Family Areas (Enc)'!$G$6:$G$998,0)),"No Match")</f>
        <v>No Match</v>
      </c>
      <c r="F412" t="str">
        <f t="shared" si="12"/>
        <v>US</v>
      </c>
      <c r="G412" t="str">
        <f t="shared" si="13"/>
        <v>Kirin Light|BERGEN</v>
      </c>
    </row>
    <row r="413" spans="1:7" hidden="1" x14ac:dyDescent="0.2">
      <c r="A413" t="str" cm="1">
        <f t="array" ref="A413">INDEX('Brand Family Territory (Enc)'!$A$2:$A$296,INT((ROW()-2)/10)+1)</f>
        <v>Kirin Light</v>
      </c>
      <c r="B413" t="str" cm="1">
        <f t="array" ref="B413">INDEX('Whitelist (Blackout Reverse)'!$B$1:$K$1,MOD(ROW()-2,10)+1)</f>
        <v>PASSAIC</v>
      </c>
      <c r="C413" t="str">
        <f>VLOOKUP(A413,'Brand Family Territory (Enc)'!$A$2:$B$296,2,FALSE)</f>
        <v>Core Market</v>
      </c>
      <c r="D413">
        <f>IF(COUNTIFS('Brand Family Territories (Enc)'!$B$2:$B$62,C413,'Brand Family Territories (Enc)'!$C$2:$C$62,B413)&gt;0,1,IF(AND(LEFT(B413,6)="MORRIS",COUNTIFS('Brand Family Territories (Enc)'!$B$2:$B$62,C413,'Brand Family Territories (Enc)'!$C$2:$C$62,"Morri")&gt;0),"Unk",0))</f>
        <v>1</v>
      </c>
      <c r="E413" t="str">
        <f>IFERROR(INDEX('Brand Family Areas (Enc)'!$D$6:$D$998,MATCH(UPPER(A413)&amp;"|"&amp;UPPER(B413),'Brand Family Areas (Enc)'!$G$6:$G$998,0)),"No Match")</f>
        <v>No Match</v>
      </c>
      <c r="F413" t="str">
        <f t="shared" si="12"/>
        <v>US</v>
      </c>
      <c r="G413" t="str">
        <f t="shared" si="13"/>
        <v>Kirin Light|PASSAIC</v>
      </c>
    </row>
    <row r="414" spans="1:7" hidden="1" x14ac:dyDescent="0.2">
      <c r="A414" t="str" cm="1">
        <f t="array" ref="A414">INDEX('Brand Family Territory (Enc)'!$A$2:$A$296,INT((ROW()-2)/10)+1)</f>
        <v>Kirin Light</v>
      </c>
      <c r="B414" t="str" cm="1">
        <f t="array" ref="B414">INDEX('Whitelist (Blackout Reverse)'!$B$1:$K$1,MOD(ROW()-2,10)+1)</f>
        <v>PASSAIC-FF</v>
      </c>
      <c r="C414" t="str">
        <f>VLOOKUP(A414,'Brand Family Territory (Enc)'!$A$2:$B$296,2,FALSE)</f>
        <v>Core Market</v>
      </c>
      <c r="D414">
        <f>IF(COUNTIFS('Brand Family Territories (Enc)'!$B$2:$B$62,C414,'Brand Family Territories (Enc)'!$C$2:$C$62,B414)&gt;0,1,IF(AND(LEFT(B414,6)="MORRIS",COUNTIFS('Brand Family Territories (Enc)'!$B$2:$B$62,C414,'Brand Family Territories (Enc)'!$C$2:$C$62,"Morri")&gt;0),"Unk",0))</f>
        <v>1</v>
      </c>
      <c r="E414" t="str">
        <f>IFERROR(INDEX('Brand Family Areas (Enc)'!$D$6:$D$998,MATCH(UPPER(A414)&amp;"|"&amp;UPPER(B414),'Brand Family Areas (Enc)'!$G$6:$G$998,0)),"No Match")</f>
        <v>No Match</v>
      </c>
      <c r="F414" t="str">
        <f t="shared" si="12"/>
        <v>US</v>
      </c>
      <c r="G414" t="str">
        <f t="shared" si="13"/>
        <v>Kirin Light|PASSAIC-FF</v>
      </c>
    </row>
    <row r="415" spans="1:7" hidden="1" x14ac:dyDescent="0.2">
      <c r="A415" t="str" cm="1">
        <f t="array" ref="A415">INDEX('Brand Family Territory (Enc)'!$A$2:$A$296,INT((ROW()-2)/10)+1)</f>
        <v>Kirin Light</v>
      </c>
      <c r="B415" t="str" cm="1">
        <f t="array" ref="B415">INDEX('Whitelist (Blackout Reverse)'!$B$1:$K$1,MOD(ROW()-2,10)+1)</f>
        <v>ESSEX</v>
      </c>
      <c r="C415" t="str">
        <f>VLOOKUP(A415,'Brand Family Territory (Enc)'!$A$2:$B$296,2,FALSE)</f>
        <v>Core Market</v>
      </c>
      <c r="D415">
        <f>IF(COUNTIFS('Brand Family Territories (Enc)'!$B$2:$B$62,C415,'Brand Family Territories (Enc)'!$C$2:$C$62,B415)&gt;0,1,IF(AND(LEFT(B415,6)="MORRIS",COUNTIFS('Brand Family Territories (Enc)'!$B$2:$B$62,C415,'Brand Family Territories (Enc)'!$C$2:$C$62,"Morri")&gt;0),"Unk",0))</f>
        <v>0</v>
      </c>
      <c r="E415" t="str">
        <f>IFERROR(INDEX('Brand Family Areas (Enc)'!$D$6:$D$998,MATCH(UPPER(A415)&amp;"|"&amp;UPPER(B415),'Brand Family Areas (Enc)'!$G$6:$G$998,0)),"No Match")</f>
        <v>Inactive</v>
      </c>
      <c r="F415" t="str">
        <f t="shared" si="12"/>
        <v>THEM</v>
      </c>
      <c r="G415" t="str">
        <f t="shared" si="13"/>
        <v>Kirin Light|ESSEX</v>
      </c>
    </row>
    <row r="416" spans="1:7" hidden="1" x14ac:dyDescent="0.2">
      <c r="A416" t="str" cm="1">
        <f t="array" ref="A416">INDEX('Brand Family Territory (Enc)'!$A$2:$A$296,INT((ROW()-2)/10)+1)</f>
        <v>Kirin Light</v>
      </c>
      <c r="B416" t="str" cm="1">
        <f t="array" ref="B416">INDEX('Whitelist (Blackout Reverse)'!$B$1:$K$1,MOD(ROW()-2,10)+1)</f>
        <v>HUDSON</v>
      </c>
      <c r="C416" t="str">
        <f>VLOOKUP(A416,'Brand Family Territory (Enc)'!$A$2:$B$296,2,FALSE)</f>
        <v>Core Market</v>
      </c>
      <c r="D416">
        <f>IF(COUNTIFS('Brand Family Territories (Enc)'!$B$2:$B$62,C416,'Brand Family Territories (Enc)'!$C$2:$C$62,B416)&gt;0,1,IF(AND(LEFT(B416,6)="MORRIS",COUNTIFS('Brand Family Territories (Enc)'!$B$2:$B$62,C416,'Brand Family Territories (Enc)'!$C$2:$C$62,"Morri")&gt;0),"Unk",0))</f>
        <v>0</v>
      </c>
      <c r="E416" t="str">
        <f>IFERROR(INDEX('Brand Family Areas (Enc)'!$D$6:$D$998,MATCH(UPPER(A416)&amp;"|"&amp;UPPER(B416),'Brand Family Areas (Enc)'!$G$6:$G$998,0)),"No Match")</f>
        <v>Inactive</v>
      </c>
      <c r="F416" t="str">
        <f t="shared" si="12"/>
        <v>THEM</v>
      </c>
      <c r="G416" t="str">
        <f t="shared" si="13"/>
        <v>Kirin Light|HUDSON</v>
      </c>
    </row>
    <row r="417" spans="1:7" hidden="1" x14ac:dyDescent="0.2">
      <c r="A417" t="str" cm="1">
        <f t="array" ref="A417">INDEX('Brand Family Territory (Enc)'!$A$2:$A$296,INT((ROW()-2)/10)+1)</f>
        <v>Kirin Light</v>
      </c>
      <c r="B417" t="str" cm="1">
        <f t="array" ref="B417">INDEX('Whitelist (Blackout Reverse)'!$B$1:$K$1,MOD(ROW()-2,10)+1)</f>
        <v>UNION</v>
      </c>
      <c r="C417" t="str">
        <f>VLOOKUP(A417,'Brand Family Territory (Enc)'!$A$2:$B$296,2,FALSE)</f>
        <v>Core Market</v>
      </c>
      <c r="D417">
        <f>IF(COUNTIFS('Brand Family Territories (Enc)'!$B$2:$B$62,C417,'Brand Family Territories (Enc)'!$C$2:$C$62,B417)&gt;0,1,IF(AND(LEFT(B417,6)="MORRIS",COUNTIFS('Brand Family Territories (Enc)'!$B$2:$B$62,C417,'Brand Family Territories (Enc)'!$C$2:$C$62,"Morri")&gt;0),"Unk",0))</f>
        <v>0</v>
      </c>
      <c r="E417" t="str">
        <f>IFERROR(INDEX('Brand Family Areas (Enc)'!$D$6:$D$998,MATCH(UPPER(A417)&amp;"|"&amp;UPPER(B417),'Brand Family Areas (Enc)'!$G$6:$G$998,0)),"No Match")</f>
        <v>Inactive</v>
      </c>
      <c r="F417" t="str">
        <f t="shared" si="12"/>
        <v>THEM</v>
      </c>
      <c r="G417" t="str">
        <f t="shared" si="13"/>
        <v>Kirin Light|UNION</v>
      </c>
    </row>
    <row r="418" spans="1:7" hidden="1" x14ac:dyDescent="0.2">
      <c r="A418" t="str" cm="1">
        <f t="array" ref="A418">INDEX('Brand Family Territory (Enc)'!$A$2:$A$296,INT((ROW()-2)/10)+1)</f>
        <v>Kirin Light</v>
      </c>
      <c r="B418" t="str" cm="1">
        <f t="array" ref="B418">INDEX('Whitelist (Blackout Reverse)'!$B$1:$K$1,MOD(ROW()-2,10)+1)</f>
        <v>SUSSEX</v>
      </c>
      <c r="C418" t="str">
        <f>VLOOKUP(A418,'Brand Family Territory (Enc)'!$A$2:$B$296,2,FALSE)</f>
        <v>Core Market</v>
      </c>
      <c r="D418">
        <f>IF(COUNTIFS('Brand Family Territories (Enc)'!$B$2:$B$62,C418,'Brand Family Territories (Enc)'!$C$2:$C$62,B418)&gt;0,1,IF(AND(LEFT(B418,6)="MORRIS",COUNTIFS('Brand Family Territories (Enc)'!$B$2:$B$62,C418,'Brand Family Territories (Enc)'!$C$2:$C$62,"Morri")&gt;0),"Unk",0))</f>
        <v>1</v>
      </c>
      <c r="E418" t="str">
        <f>IFERROR(INDEX('Brand Family Areas (Enc)'!$D$6:$D$998,MATCH(UPPER(A418)&amp;"|"&amp;UPPER(B418),'Brand Family Areas (Enc)'!$G$6:$G$998,0)),"No Match")</f>
        <v>No Match</v>
      </c>
      <c r="F418" t="str">
        <f t="shared" si="12"/>
        <v>US</v>
      </c>
      <c r="G418" t="str">
        <f t="shared" si="13"/>
        <v>Kirin Light|SUSSEX</v>
      </c>
    </row>
    <row r="419" spans="1:7" hidden="1" x14ac:dyDescent="0.2">
      <c r="A419" t="str" cm="1">
        <f t="array" ref="A419">INDEX('Brand Family Territory (Enc)'!$A$2:$A$296,INT((ROW()-2)/10)+1)</f>
        <v>Kirin Light</v>
      </c>
      <c r="B419" t="str" cm="1">
        <f t="array" ref="B419">INDEX('Whitelist (Blackout Reverse)'!$B$1:$K$1,MOD(ROW()-2,10)+1)</f>
        <v>MORRIS 1</v>
      </c>
      <c r="C419" t="str">
        <f>VLOOKUP(A419,'Brand Family Territory (Enc)'!$A$2:$B$296,2,FALSE)</f>
        <v>Core Market</v>
      </c>
      <c r="D419">
        <f>IF(COUNTIFS('Brand Family Territories (Enc)'!$B$2:$B$62,C419,'Brand Family Territories (Enc)'!$C$2:$C$62,B419)&gt;0,1,IF(AND(LEFT(B419,6)="MORRIS",COUNTIFS('Brand Family Territories (Enc)'!$B$2:$B$62,C419,'Brand Family Territories (Enc)'!$C$2:$C$62,"Morri")&gt;0),"Unk",0))</f>
        <v>1</v>
      </c>
      <c r="E419" t="str">
        <f>IFERROR(INDEX('Brand Family Areas (Enc)'!$D$6:$D$998,MATCH(UPPER(A419)&amp;"|"&amp;UPPER(B419),'Brand Family Areas (Enc)'!$G$6:$G$998,0)),"No Match")</f>
        <v>No Match</v>
      </c>
      <c r="F419" t="str">
        <f t="shared" si="12"/>
        <v>US</v>
      </c>
      <c r="G419" t="str">
        <f t="shared" si="13"/>
        <v>Kirin Light|MORRIS 1</v>
      </c>
    </row>
    <row r="420" spans="1:7" hidden="1" x14ac:dyDescent="0.2">
      <c r="A420" t="str" cm="1">
        <f t="array" ref="A420">INDEX('Brand Family Territory (Enc)'!$A$2:$A$296,INT((ROW()-2)/10)+1)</f>
        <v>Kirin Light</v>
      </c>
      <c r="B420" t="str" cm="1">
        <f t="array" ref="B420">INDEX('Whitelist (Blackout Reverse)'!$B$1:$K$1,MOD(ROW()-2,10)+1)</f>
        <v>MORRIS 2</v>
      </c>
      <c r="C420" t="str">
        <f>VLOOKUP(A420,'Brand Family Territory (Enc)'!$A$2:$B$296,2,FALSE)</f>
        <v>Core Market</v>
      </c>
      <c r="D420">
        <f>IF(COUNTIFS('Brand Family Territories (Enc)'!$B$2:$B$62,C420,'Brand Family Territories (Enc)'!$C$2:$C$62,B420)&gt;0,1,IF(AND(LEFT(B420,6)="MORRIS",COUNTIFS('Brand Family Territories (Enc)'!$B$2:$B$62,C420,'Brand Family Territories (Enc)'!$C$2:$C$62,"Morri")&gt;0),"Unk",0))</f>
        <v>0</v>
      </c>
      <c r="E420" t="str">
        <f>IFERROR(INDEX('Brand Family Areas (Enc)'!$D$6:$D$998,MATCH(UPPER(A420)&amp;"|"&amp;UPPER(B420),'Brand Family Areas (Enc)'!$G$6:$G$998,0)),"No Match")</f>
        <v>Inactive</v>
      </c>
      <c r="F420" t="str">
        <f t="shared" si="12"/>
        <v>THEM</v>
      </c>
      <c r="G420" t="str">
        <f t="shared" si="13"/>
        <v>Kirin Light|MORRIS 2</v>
      </c>
    </row>
    <row r="421" spans="1:7" hidden="1" x14ac:dyDescent="0.2">
      <c r="A421" t="str" cm="1">
        <f t="array" ref="A421">INDEX('Brand Family Territory (Enc)'!$A$2:$A$296,INT((ROW()-2)/10)+1)</f>
        <v>Kirin Light</v>
      </c>
      <c r="B421" t="str" cm="1">
        <f t="array" ref="B421">INDEX('Whitelist (Blackout Reverse)'!$B$1:$K$1,MOD(ROW()-2,10)+1)</f>
        <v>MORRIS 3</v>
      </c>
      <c r="C421" t="str">
        <f>VLOOKUP(A421,'Brand Family Territory (Enc)'!$A$2:$B$296,2,FALSE)</f>
        <v>Core Market</v>
      </c>
      <c r="D421">
        <f>IF(COUNTIFS('Brand Family Territories (Enc)'!$B$2:$B$62,C421,'Brand Family Territories (Enc)'!$C$2:$C$62,B421)&gt;0,1,IF(AND(LEFT(B421,6)="MORRIS",COUNTIFS('Brand Family Territories (Enc)'!$B$2:$B$62,C421,'Brand Family Territories (Enc)'!$C$2:$C$62,"Morri")&gt;0),"Unk",0))</f>
        <v>1</v>
      </c>
      <c r="E421" t="str">
        <f>IFERROR(INDEX('Brand Family Areas (Enc)'!$D$6:$D$998,MATCH(UPPER(A421)&amp;"|"&amp;UPPER(B421),'Brand Family Areas (Enc)'!$G$6:$G$998,0)),"No Match")</f>
        <v>No Match</v>
      </c>
      <c r="F421" t="str">
        <f t="shared" si="12"/>
        <v>US</v>
      </c>
      <c r="G421" t="str">
        <f t="shared" si="13"/>
        <v>Kirin Light|MORRIS 3</v>
      </c>
    </row>
    <row r="422" spans="1:7" hidden="1" x14ac:dyDescent="0.2">
      <c r="A422" t="str" cm="1">
        <f t="array" ref="A422">INDEX('Brand Family Territory (Enc)'!$A$2:$A$296,INT((ROW()-2)/10)+1)</f>
        <v>Leinenkugel</v>
      </c>
      <c r="B422" t="str" cm="1">
        <f t="array" ref="B422">INDEX('Whitelist (Blackout Reverse)'!$B$1:$K$1,MOD(ROW()-2,10)+1)</f>
        <v>BERGEN</v>
      </c>
      <c r="C422" t="str">
        <f>VLOOKUP(A422,'Brand Family Territory (Enc)'!$A$2:$B$296,2,FALSE)</f>
        <v>Core Market</v>
      </c>
      <c r="D422">
        <f>IF(COUNTIFS('Brand Family Territories (Enc)'!$B$2:$B$62,C422,'Brand Family Territories (Enc)'!$C$2:$C$62,B422)&gt;0,1,IF(AND(LEFT(B422,6)="MORRIS",COUNTIFS('Brand Family Territories (Enc)'!$B$2:$B$62,C422,'Brand Family Territories (Enc)'!$C$2:$C$62,"Morri")&gt;0),"Unk",0))</f>
        <v>1</v>
      </c>
      <c r="E422" t="str">
        <f>IFERROR(INDEX('Brand Family Areas (Enc)'!$D$6:$D$998,MATCH(UPPER(A422)&amp;"|"&amp;UPPER(B422),'Brand Family Areas (Enc)'!$G$6:$G$998,0)),"No Match")</f>
        <v>No Match</v>
      </c>
      <c r="F422" t="str">
        <f t="shared" si="12"/>
        <v>US</v>
      </c>
      <c r="G422" t="str">
        <f t="shared" si="13"/>
        <v>Leinenkugel|BERGEN</v>
      </c>
    </row>
    <row r="423" spans="1:7" hidden="1" x14ac:dyDescent="0.2">
      <c r="A423" t="str" cm="1">
        <f t="array" ref="A423">INDEX('Brand Family Territory (Enc)'!$A$2:$A$296,INT((ROW()-2)/10)+1)</f>
        <v>Leinenkugel</v>
      </c>
      <c r="B423" t="str" cm="1">
        <f t="array" ref="B423">INDEX('Whitelist (Blackout Reverse)'!$B$1:$K$1,MOD(ROW()-2,10)+1)</f>
        <v>PASSAIC</v>
      </c>
      <c r="C423" t="str">
        <f>VLOOKUP(A423,'Brand Family Territory (Enc)'!$A$2:$B$296,2,FALSE)</f>
        <v>Core Market</v>
      </c>
      <c r="D423">
        <f>IF(COUNTIFS('Brand Family Territories (Enc)'!$B$2:$B$62,C423,'Brand Family Territories (Enc)'!$C$2:$C$62,B423)&gt;0,1,IF(AND(LEFT(B423,6)="MORRIS",COUNTIFS('Brand Family Territories (Enc)'!$B$2:$B$62,C423,'Brand Family Territories (Enc)'!$C$2:$C$62,"Morri")&gt;0),"Unk",0))</f>
        <v>1</v>
      </c>
      <c r="E423" t="str">
        <f>IFERROR(INDEX('Brand Family Areas (Enc)'!$D$6:$D$998,MATCH(UPPER(A423)&amp;"|"&amp;UPPER(B423),'Brand Family Areas (Enc)'!$G$6:$G$998,0)),"No Match")</f>
        <v>No Match</v>
      </c>
      <c r="F423" t="str">
        <f t="shared" si="12"/>
        <v>US</v>
      </c>
      <c r="G423" t="str">
        <f t="shared" si="13"/>
        <v>Leinenkugel|PASSAIC</v>
      </c>
    </row>
    <row r="424" spans="1:7" hidden="1" x14ac:dyDescent="0.2">
      <c r="A424" t="str" cm="1">
        <f t="array" ref="A424">INDEX('Brand Family Territory (Enc)'!$A$2:$A$296,INT((ROW()-2)/10)+1)</f>
        <v>Leinenkugel</v>
      </c>
      <c r="B424" t="str" cm="1">
        <f t="array" ref="B424">INDEX('Whitelist (Blackout Reverse)'!$B$1:$K$1,MOD(ROW()-2,10)+1)</f>
        <v>PASSAIC-FF</v>
      </c>
      <c r="C424" t="str">
        <f>VLOOKUP(A424,'Brand Family Territory (Enc)'!$A$2:$B$296,2,FALSE)</f>
        <v>Core Market</v>
      </c>
      <c r="D424">
        <f>IF(COUNTIFS('Brand Family Territories (Enc)'!$B$2:$B$62,C424,'Brand Family Territories (Enc)'!$C$2:$C$62,B424)&gt;0,1,IF(AND(LEFT(B424,6)="MORRIS",COUNTIFS('Brand Family Territories (Enc)'!$B$2:$B$62,C424,'Brand Family Territories (Enc)'!$C$2:$C$62,"Morri")&gt;0),"Unk",0))</f>
        <v>1</v>
      </c>
      <c r="E424" t="str">
        <f>IFERROR(INDEX('Brand Family Areas (Enc)'!$D$6:$D$998,MATCH(UPPER(A424)&amp;"|"&amp;UPPER(B424),'Brand Family Areas (Enc)'!$G$6:$G$998,0)),"No Match")</f>
        <v>No Match</v>
      </c>
      <c r="F424" t="str">
        <f t="shared" si="12"/>
        <v>US</v>
      </c>
      <c r="G424" t="str">
        <f t="shared" si="13"/>
        <v>Leinenkugel|PASSAIC-FF</v>
      </c>
    </row>
    <row r="425" spans="1:7" hidden="1" x14ac:dyDescent="0.2">
      <c r="A425" t="str" cm="1">
        <f t="array" ref="A425">INDEX('Brand Family Territory (Enc)'!$A$2:$A$296,INT((ROW()-2)/10)+1)</f>
        <v>Leinenkugel</v>
      </c>
      <c r="B425" t="str" cm="1">
        <f t="array" ref="B425">INDEX('Whitelist (Blackout Reverse)'!$B$1:$K$1,MOD(ROW()-2,10)+1)</f>
        <v>ESSEX</v>
      </c>
      <c r="C425" t="str">
        <f>VLOOKUP(A425,'Brand Family Territory (Enc)'!$A$2:$B$296,2,FALSE)</f>
        <v>Core Market</v>
      </c>
      <c r="D425">
        <f>IF(COUNTIFS('Brand Family Territories (Enc)'!$B$2:$B$62,C425,'Brand Family Territories (Enc)'!$C$2:$C$62,B425)&gt;0,1,IF(AND(LEFT(B425,6)="MORRIS",COUNTIFS('Brand Family Territories (Enc)'!$B$2:$B$62,C425,'Brand Family Territories (Enc)'!$C$2:$C$62,"Morri")&gt;0),"Unk",0))</f>
        <v>0</v>
      </c>
      <c r="E425" t="str">
        <f>IFERROR(INDEX('Brand Family Areas (Enc)'!$D$6:$D$998,MATCH(UPPER(A425)&amp;"|"&amp;UPPER(B425),'Brand Family Areas (Enc)'!$G$6:$G$998,0)),"No Match")</f>
        <v>Inactive</v>
      </c>
      <c r="F425" t="str">
        <f t="shared" si="12"/>
        <v>THEM</v>
      </c>
      <c r="G425" t="str">
        <f t="shared" si="13"/>
        <v>Leinenkugel|ESSEX</v>
      </c>
    </row>
    <row r="426" spans="1:7" hidden="1" x14ac:dyDescent="0.2">
      <c r="A426" t="str" cm="1">
        <f t="array" ref="A426">INDEX('Brand Family Territory (Enc)'!$A$2:$A$296,INT((ROW()-2)/10)+1)</f>
        <v>Leinenkugel</v>
      </c>
      <c r="B426" t="str" cm="1">
        <f t="array" ref="B426">INDEX('Whitelist (Blackout Reverse)'!$B$1:$K$1,MOD(ROW()-2,10)+1)</f>
        <v>HUDSON</v>
      </c>
      <c r="C426" t="str">
        <f>VLOOKUP(A426,'Brand Family Territory (Enc)'!$A$2:$B$296,2,FALSE)</f>
        <v>Core Market</v>
      </c>
      <c r="D426">
        <f>IF(COUNTIFS('Brand Family Territories (Enc)'!$B$2:$B$62,C426,'Brand Family Territories (Enc)'!$C$2:$C$62,B426)&gt;0,1,IF(AND(LEFT(B426,6)="MORRIS",COUNTIFS('Brand Family Territories (Enc)'!$B$2:$B$62,C426,'Brand Family Territories (Enc)'!$C$2:$C$62,"Morri")&gt;0),"Unk",0))</f>
        <v>0</v>
      </c>
      <c r="E426" t="str">
        <f>IFERROR(INDEX('Brand Family Areas (Enc)'!$D$6:$D$998,MATCH(UPPER(A426)&amp;"|"&amp;UPPER(B426),'Brand Family Areas (Enc)'!$G$6:$G$998,0)),"No Match")</f>
        <v>Inactive</v>
      </c>
      <c r="F426" t="str">
        <f t="shared" si="12"/>
        <v>THEM</v>
      </c>
      <c r="G426" t="str">
        <f t="shared" si="13"/>
        <v>Leinenkugel|HUDSON</v>
      </c>
    </row>
    <row r="427" spans="1:7" hidden="1" x14ac:dyDescent="0.2">
      <c r="A427" t="str" cm="1">
        <f t="array" ref="A427">INDEX('Brand Family Territory (Enc)'!$A$2:$A$296,INT((ROW()-2)/10)+1)</f>
        <v>Leinenkugel</v>
      </c>
      <c r="B427" t="str" cm="1">
        <f t="array" ref="B427">INDEX('Whitelist (Blackout Reverse)'!$B$1:$K$1,MOD(ROW()-2,10)+1)</f>
        <v>UNION</v>
      </c>
      <c r="C427" t="str">
        <f>VLOOKUP(A427,'Brand Family Territory (Enc)'!$A$2:$B$296,2,FALSE)</f>
        <v>Core Market</v>
      </c>
      <c r="D427">
        <f>IF(COUNTIFS('Brand Family Territories (Enc)'!$B$2:$B$62,C427,'Brand Family Territories (Enc)'!$C$2:$C$62,B427)&gt;0,1,IF(AND(LEFT(B427,6)="MORRIS",COUNTIFS('Brand Family Territories (Enc)'!$B$2:$B$62,C427,'Brand Family Territories (Enc)'!$C$2:$C$62,"Morri")&gt;0),"Unk",0))</f>
        <v>0</v>
      </c>
      <c r="E427" t="str">
        <f>IFERROR(INDEX('Brand Family Areas (Enc)'!$D$6:$D$998,MATCH(UPPER(A427)&amp;"|"&amp;UPPER(B427),'Brand Family Areas (Enc)'!$G$6:$G$998,0)),"No Match")</f>
        <v>Inactive</v>
      </c>
      <c r="F427" t="str">
        <f t="shared" si="12"/>
        <v>THEM</v>
      </c>
      <c r="G427" t="str">
        <f t="shared" si="13"/>
        <v>Leinenkugel|UNION</v>
      </c>
    </row>
    <row r="428" spans="1:7" hidden="1" x14ac:dyDescent="0.2">
      <c r="A428" t="str" cm="1">
        <f t="array" ref="A428">INDEX('Brand Family Territory (Enc)'!$A$2:$A$296,INT((ROW()-2)/10)+1)</f>
        <v>Leinenkugel</v>
      </c>
      <c r="B428" t="str" cm="1">
        <f t="array" ref="B428">INDEX('Whitelist (Blackout Reverse)'!$B$1:$K$1,MOD(ROW()-2,10)+1)</f>
        <v>SUSSEX</v>
      </c>
      <c r="C428" t="str">
        <f>VLOOKUP(A428,'Brand Family Territory (Enc)'!$A$2:$B$296,2,FALSE)</f>
        <v>Core Market</v>
      </c>
      <c r="D428">
        <f>IF(COUNTIFS('Brand Family Territories (Enc)'!$B$2:$B$62,C428,'Brand Family Territories (Enc)'!$C$2:$C$62,B428)&gt;0,1,IF(AND(LEFT(B428,6)="MORRIS",COUNTIFS('Brand Family Territories (Enc)'!$B$2:$B$62,C428,'Brand Family Territories (Enc)'!$C$2:$C$62,"Morri")&gt;0),"Unk",0))</f>
        <v>1</v>
      </c>
      <c r="E428" t="str">
        <f>IFERROR(INDEX('Brand Family Areas (Enc)'!$D$6:$D$998,MATCH(UPPER(A428)&amp;"|"&amp;UPPER(B428),'Brand Family Areas (Enc)'!$G$6:$G$998,0)),"No Match")</f>
        <v>No Match</v>
      </c>
      <c r="F428" t="str">
        <f t="shared" si="12"/>
        <v>US</v>
      </c>
      <c r="G428" t="str">
        <f t="shared" si="13"/>
        <v>Leinenkugel|SUSSEX</v>
      </c>
    </row>
    <row r="429" spans="1:7" hidden="1" x14ac:dyDescent="0.2">
      <c r="A429" t="str" cm="1">
        <f t="array" ref="A429">INDEX('Brand Family Territory (Enc)'!$A$2:$A$296,INT((ROW()-2)/10)+1)</f>
        <v>Leinenkugel</v>
      </c>
      <c r="B429" t="str" cm="1">
        <f t="array" ref="B429">INDEX('Whitelist (Blackout Reverse)'!$B$1:$K$1,MOD(ROW()-2,10)+1)</f>
        <v>MORRIS 1</v>
      </c>
      <c r="C429" t="str">
        <f>VLOOKUP(A429,'Brand Family Territory (Enc)'!$A$2:$B$296,2,FALSE)</f>
        <v>Core Market</v>
      </c>
      <c r="D429">
        <f>IF(COUNTIFS('Brand Family Territories (Enc)'!$B$2:$B$62,C429,'Brand Family Territories (Enc)'!$C$2:$C$62,B429)&gt;0,1,IF(AND(LEFT(B429,6)="MORRIS",COUNTIFS('Brand Family Territories (Enc)'!$B$2:$B$62,C429,'Brand Family Territories (Enc)'!$C$2:$C$62,"Morri")&gt;0),"Unk",0))</f>
        <v>1</v>
      </c>
      <c r="E429" t="str">
        <f>IFERROR(INDEX('Brand Family Areas (Enc)'!$D$6:$D$998,MATCH(UPPER(A429)&amp;"|"&amp;UPPER(B429),'Brand Family Areas (Enc)'!$G$6:$G$998,0)),"No Match")</f>
        <v>No Match</v>
      </c>
      <c r="F429" t="str">
        <f t="shared" si="12"/>
        <v>US</v>
      </c>
      <c r="G429" t="str">
        <f t="shared" si="13"/>
        <v>Leinenkugel|MORRIS 1</v>
      </c>
    </row>
    <row r="430" spans="1:7" hidden="1" x14ac:dyDescent="0.2">
      <c r="A430" t="str" cm="1">
        <f t="array" ref="A430">INDEX('Brand Family Territory (Enc)'!$A$2:$A$296,INT((ROW()-2)/10)+1)</f>
        <v>Leinenkugel</v>
      </c>
      <c r="B430" t="str" cm="1">
        <f t="array" ref="B430">INDEX('Whitelist (Blackout Reverse)'!$B$1:$K$1,MOD(ROW()-2,10)+1)</f>
        <v>MORRIS 2</v>
      </c>
      <c r="C430" t="str">
        <f>VLOOKUP(A430,'Brand Family Territory (Enc)'!$A$2:$B$296,2,FALSE)</f>
        <v>Core Market</v>
      </c>
      <c r="D430">
        <f>IF(COUNTIFS('Brand Family Territories (Enc)'!$B$2:$B$62,C430,'Brand Family Territories (Enc)'!$C$2:$C$62,B430)&gt;0,1,IF(AND(LEFT(B430,6)="MORRIS",COUNTIFS('Brand Family Territories (Enc)'!$B$2:$B$62,C430,'Brand Family Territories (Enc)'!$C$2:$C$62,"Morri")&gt;0),"Unk",0))</f>
        <v>0</v>
      </c>
      <c r="E430" t="str">
        <f>IFERROR(INDEX('Brand Family Areas (Enc)'!$D$6:$D$998,MATCH(UPPER(A430)&amp;"|"&amp;UPPER(B430),'Brand Family Areas (Enc)'!$G$6:$G$998,0)),"No Match")</f>
        <v>Inactive</v>
      </c>
      <c r="F430" t="str">
        <f t="shared" si="12"/>
        <v>THEM</v>
      </c>
      <c r="G430" t="str">
        <f t="shared" si="13"/>
        <v>Leinenkugel|MORRIS 2</v>
      </c>
    </row>
    <row r="431" spans="1:7" hidden="1" x14ac:dyDescent="0.2">
      <c r="A431" t="str" cm="1">
        <f t="array" ref="A431">INDEX('Brand Family Territory (Enc)'!$A$2:$A$296,INT((ROW()-2)/10)+1)</f>
        <v>Leinenkugel</v>
      </c>
      <c r="B431" t="str" cm="1">
        <f t="array" ref="B431">INDEX('Whitelist (Blackout Reverse)'!$B$1:$K$1,MOD(ROW()-2,10)+1)</f>
        <v>MORRIS 3</v>
      </c>
      <c r="C431" t="str">
        <f>VLOOKUP(A431,'Brand Family Territory (Enc)'!$A$2:$B$296,2,FALSE)</f>
        <v>Core Market</v>
      </c>
      <c r="D431">
        <f>IF(COUNTIFS('Brand Family Territories (Enc)'!$B$2:$B$62,C431,'Brand Family Territories (Enc)'!$C$2:$C$62,B431)&gt;0,1,IF(AND(LEFT(B431,6)="MORRIS",COUNTIFS('Brand Family Territories (Enc)'!$B$2:$B$62,C431,'Brand Family Territories (Enc)'!$C$2:$C$62,"Morri")&gt;0),"Unk",0))</f>
        <v>1</v>
      </c>
      <c r="E431" t="str">
        <f>IFERROR(INDEX('Brand Family Areas (Enc)'!$D$6:$D$998,MATCH(UPPER(A431)&amp;"|"&amp;UPPER(B431),'Brand Family Areas (Enc)'!$G$6:$G$998,0)),"No Match")</f>
        <v>No Match</v>
      </c>
      <c r="F431" t="str">
        <f t="shared" si="12"/>
        <v>US</v>
      </c>
      <c r="G431" t="str">
        <f t="shared" si="13"/>
        <v>Leinenkugel|MORRIS 3</v>
      </c>
    </row>
    <row r="432" spans="1:7" hidden="1" x14ac:dyDescent="0.2">
      <c r="A432" t="str" cm="1">
        <f t="array" ref="A432">INDEX('Brand Family Territory (Enc)'!$A$2:$A$296,INT((ROW()-2)/10)+1)</f>
        <v>Lightstrike</v>
      </c>
      <c r="B432" t="str" cm="1">
        <f t="array" ref="B432">INDEX('Whitelist (Blackout Reverse)'!$B$1:$K$1,MOD(ROW()-2,10)+1)</f>
        <v>BERGEN</v>
      </c>
      <c r="C432" t="str">
        <f>VLOOKUP(A432,'Brand Family Territory (Enc)'!$A$2:$B$296,2,FALSE)</f>
        <v>Core Market</v>
      </c>
      <c r="D432">
        <f>IF(COUNTIFS('Brand Family Territories (Enc)'!$B$2:$B$62,C432,'Brand Family Territories (Enc)'!$C$2:$C$62,B432)&gt;0,1,IF(AND(LEFT(B432,6)="MORRIS",COUNTIFS('Brand Family Territories (Enc)'!$B$2:$B$62,C432,'Brand Family Territories (Enc)'!$C$2:$C$62,"Morri")&gt;0),"Unk",0))</f>
        <v>1</v>
      </c>
      <c r="E432" t="str">
        <f>IFERROR(INDEX('Brand Family Areas (Enc)'!$D$6:$D$998,MATCH(UPPER(A432)&amp;"|"&amp;UPPER(B432),'Brand Family Areas (Enc)'!$G$6:$G$998,0)),"No Match")</f>
        <v>No Match</v>
      </c>
      <c r="F432" t="str">
        <f t="shared" si="12"/>
        <v>US</v>
      </c>
      <c r="G432" t="str">
        <f t="shared" si="13"/>
        <v>Lightstrike|BERGEN</v>
      </c>
    </row>
    <row r="433" spans="1:7" hidden="1" x14ac:dyDescent="0.2">
      <c r="A433" t="str" cm="1">
        <f t="array" ref="A433">INDEX('Brand Family Territory (Enc)'!$A$2:$A$296,INT((ROW()-2)/10)+1)</f>
        <v>Lightstrike</v>
      </c>
      <c r="B433" t="str" cm="1">
        <f t="array" ref="B433">INDEX('Whitelist (Blackout Reverse)'!$B$1:$K$1,MOD(ROW()-2,10)+1)</f>
        <v>PASSAIC</v>
      </c>
      <c r="C433" t="str">
        <f>VLOOKUP(A433,'Brand Family Territory (Enc)'!$A$2:$B$296,2,FALSE)</f>
        <v>Core Market</v>
      </c>
      <c r="D433">
        <f>IF(COUNTIFS('Brand Family Territories (Enc)'!$B$2:$B$62,C433,'Brand Family Territories (Enc)'!$C$2:$C$62,B433)&gt;0,1,IF(AND(LEFT(B433,6)="MORRIS",COUNTIFS('Brand Family Territories (Enc)'!$B$2:$B$62,C433,'Brand Family Territories (Enc)'!$C$2:$C$62,"Morri")&gt;0),"Unk",0))</f>
        <v>1</v>
      </c>
      <c r="E433" t="str">
        <f>IFERROR(INDEX('Brand Family Areas (Enc)'!$D$6:$D$998,MATCH(UPPER(A433)&amp;"|"&amp;UPPER(B433),'Brand Family Areas (Enc)'!$G$6:$G$998,0)),"No Match")</f>
        <v>No Match</v>
      </c>
      <c r="F433" t="str">
        <f t="shared" si="12"/>
        <v>US</v>
      </c>
      <c r="G433" t="str">
        <f t="shared" si="13"/>
        <v>Lightstrike|PASSAIC</v>
      </c>
    </row>
    <row r="434" spans="1:7" hidden="1" x14ac:dyDescent="0.2">
      <c r="A434" t="str" cm="1">
        <f t="array" ref="A434">INDEX('Brand Family Territory (Enc)'!$A$2:$A$296,INT((ROW()-2)/10)+1)</f>
        <v>Lightstrike</v>
      </c>
      <c r="B434" t="str" cm="1">
        <f t="array" ref="B434">INDEX('Whitelist (Blackout Reverse)'!$B$1:$K$1,MOD(ROW()-2,10)+1)</f>
        <v>PASSAIC-FF</v>
      </c>
      <c r="C434" t="str">
        <f>VLOOKUP(A434,'Brand Family Territory (Enc)'!$A$2:$B$296,2,FALSE)</f>
        <v>Core Market</v>
      </c>
      <c r="D434">
        <f>IF(COUNTIFS('Brand Family Territories (Enc)'!$B$2:$B$62,C434,'Brand Family Territories (Enc)'!$C$2:$C$62,B434)&gt;0,1,IF(AND(LEFT(B434,6)="MORRIS",COUNTIFS('Brand Family Territories (Enc)'!$B$2:$B$62,C434,'Brand Family Territories (Enc)'!$C$2:$C$62,"Morri")&gt;0),"Unk",0))</f>
        <v>1</v>
      </c>
      <c r="E434" t="str">
        <f>IFERROR(INDEX('Brand Family Areas (Enc)'!$D$6:$D$998,MATCH(UPPER(A434)&amp;"|"&amp;UPPER(B434),'Brand Family Areas (Enc)'!$G$6:$G$998,0)),"No Match")</f>
        <v>No Match</v>
      </c>
      <c r="F434" t="str">
        <f t="shared" si="12"/>
        <v>US</v>
      </c>
      <c r="G434" t="str">
        <f t="shared" si="13"/>
        <v>Lightstrike|PASSAIC-FF</v>
      </c>
    </row>
    <row r="435" spans="1:7" hidden="1" x14ac:dyDescent="0.2">
      <c r="A435" t="str" cm="1">
        <f t="array" ref="A435">INDEX('Brand Family Territory (Enc)'!$A$2:$A$296,INT((ROW()-2)/10)+1)</f>
        <v>Lightstrike</v>
      </c>
      <c r="B435" t="str" cm="1">
        <f t="array" ref="B435">INDEX('Whitelist (Blackout Reverse)'!$B$1:$K$1,MOD(ROW()-2,10)+1)</f>
        <v>ESSEX</v>
      </c>
      <c r="C435" t="str">
        <f>VLOOKUP(A435,'Brand Family Territory (Enc)'!$A$2:$B$296,2,FALSE)</f>
        <v>Core Market</v>
      </c>
      <c r="D435">
        <f>IF(COUNTIFS('Brand Family Territories (Enc)'!$B$2:$B$62,C435,'Brand Family Territories (Enc)'!$C$2:$C$62,B435)&gt;0,1,IF(AND(LEFT(B435,6)="MORRIS",COUNTIFS('Brand Family Territories (Enc)'!$B$2:$B$62,C435,'Brand Family Territories (Enc)'!$C$2:$C$62,"Morri")&gt;0),"Unk",0))</f>
        <v>0</v>
      </c>
      <c r="E435" t="str">
        <f>IFERROR(INDEX('Brand Family Areas (Enc)'!$D$6:$D$998,MATCH(UPPER(A435)&amp;"|"&amp;UPPER(B435),'Brand Family Areas (Enc)'!$G$6:$G$998,0)),"No Match")</f>
        <v>Inactive</v>
      </c>
      <c r="F435" t="str">
        <f t="shared" si="12"/>
        <v>THEM</v>
      </c>
      <c r="G435" t="str">
        <f t="shared" si="13"/>
        <v>Lightstrike|ESSEX</v>
      </c>
    </row>
    <row r="436" spans="1:7" hidden="1" x14ac:dyDescent="0.2">
      <c r="A436" t="str" cm="1">
        <f t="array" ref="A436">INDEX('Brand Family Territory (Enc)'!$A$2:$A$296,INT((ROW()-2)/10)+1)</f>
        <v>Lightstrike</v>
      </c>
      <c r="B436" t="str" cm="1">
        <f t="array" ref="B436">INDEX('Whitelist (Blackout Reverse)'!$B$1:$K$1,MOD(ROW()-2,10)+1)</f>
        <v>HUDSON</v>
      </c>
      <c r="C436" t="str">
        <f>VLOOKUP(A436,'Brand Family Territory (Enc)'!$A$2:$B$296,2,FALSE)</f>
        <v>Core Market</v>
      </c>
      <c r="D436">
        <f>IF(COUNTIFS('Brand Family Territories (Enc)'!$B$2:$B$62,C436,'Brand Family Territories (Enc)'!$C$2:$C$62,B436)&gt;0,1,IF(AND(LEFT(B436,6)="MORRIS",COUNTIFS('Brand Family Territories (Enc)'!$B$2:$B$62,C436,'Brand Family Territories (Enc)'!$C$2:$C$62,"Morri")&gt;0),"Unk",0))</f>
        <v>0</v>
      </c>
      <c r="E436" t="str">
        <f>IFERROR(INDEX('Brand Family Areas (Enc)'!$D$6:$D$998,MATCH(UPPER(A436)&amp;"|"&amp;UPPER(B436),'Brand Family Areas (Enc)'!$G$6:$G$998,0)),"No Match")</f>
        <v>Inactive</v>
      </c>
      <c r="F436" t="str">
        <f t="shared" si="12"/>
        <v>THEM</v>
      </c>
      <c r="G436" t="str">
        <f t="shared" si="13"/>
        <v>Lightstrike|HUDSON</v>
      </c>
    </row>
    <row r="437" spans="1:7" hidden="1" x14ac:dyDescent="0.2">
      <c r="A437" t="str" cm="1">
        <f t="array" ref="A437">INDEX('Brand Family Territory (Enc)'!$A$2:$A$296,INT((ROW()-2)/10)+1)</f>
        <v>Lightstrike</v>
      </c>
      <c r="B437" t="str" cm="1">
        <f t="array" ref="B437">INDEX('Whitelist (Blackout Reverse)'!$B$1:$K$1,MOD(ROW()-2,10)+1)</f>
        <v>UNION</v>
      </c>
      <c r="C437" t="str">
        <f>VLOOKUP(A437,'Brand Family Territory (Enc)'!$A$2:$B$296,2,FALSE)</f>
        <v>Core Market</v>
      </c>
      <c r="D437">
        <f>IF(COUNTIFS('Brand Family Territories (Enc)'!$B$2:$B$62,C437,'Brand Family Territories (Enc)'!$C$2:$C$62,B437)&gt;0,1,IF(AND(LEFT(B437,6)="MORRIS",COUNTIFS('Brand Family Territories (Enc)'!$B$2:$B$62,C437,'Brand Family Territories (Enc)'!$C$2:$C$62,"Morri")&gt;0),"Unk",0))</f>
        <v>0</v>
      </c>
      <c r="E437" t="str">
        <f>IFERROR(INDEX('Brand Family Areas (Enc)'!$D$6:$D$998,MATCH(UPPER(A437)&amp;"|"&amp;UPPER(B437),'Brand Family Areas (Enc)'!$G$6:$G$998,0)),"No Match")</f>
        <v>Inactive</v>
      </c>
      <c r="F437" t="str">
        <f t="shared" si="12"/>
        <v>THEM</v>
      </c>
      <c r="G437" t="str">
        <f t="shared" si="13"/>
        <v>Lightstrike|UNION</v>
      </c>
    </row>
    <row r="438" spans="1:7" hidden="1" x14ac:dyDescent="0.2">
      <c r="A438" t="str" cm="1">
        <f t="array" ref="A438">INDEX('Brand Family Territory (Enc)'!$A$2:$A$296,INT((ROW()-2)/10)+1)</f>
        <v>Lightstrike</v>
      </c>
      <c r="B438" t="str" cm="1">
        <f t="array" ref="B438">INDEX('Whitelist (Blackout Reverse)'!$B$1:$K$1,MOD(ROW()-2,10)+1)</f>
        <v>SUSSEX</v>
      </c>
      <c r="C438" t="str">
        <f>VLOOKUP(A438,'Brand Family Territory (Enc)'!$A$2:$B$296,2,FALSE)</f>
        <v>Core Market</v>
      </c>
      <c r="D438">
        <f>IF(COUNTIFS('Brand Family Territories (Enc)'!$B$2:$B$62,C438,'Brand Family Territories (Enc)'!$C$2:$C$62,B438)&gt;0,1,IF(AND(LEFT(B438,6)="MORRIS",COUNTIFS('Brand Family Territories (Enc)'!$B$2:$B$62,C438,'Brand Family Territories (Enc)'!$C$2:$C$62,"Morri")&gt;0),"Unk",0))</f>
        <v>1</v>
      </c>
      <c r="E438" t="str">
        <f>IFERROR(INDEX('Brand Family Areas (Enc)'!$D$6:$D$998,MATCH(UPPER(A438)&amp;"|"&amp;UPPER(B438),'Brand Family Areas (Enc)'!$G$6:$G$998,0)),"No Match")</f>
        <v>No Match</v>
      </c>
      <c r="F438" t="str">
        <f t="shared" si="12"/>
        <v>US</v>
      </c>
      <c r="G438" t="str">
        <f t="shared" si="13"/>
        <v>Lightstrike|SUSSEX</v>
      </c>
    </row>
    <row r="439" spans="1:7" hidden="1" x14ac:dyDescent="0.2">
      <c r="A439" t="str" cm="1">
        <f t="array" ref="A439">INDEX('Brand Family Territory (Enc)'!$A$2:$A$296,INT((ROW()-2)/10)+1)</f>
        <v>Lightstrike</v>
      </c>
      <c r="B439" t="str" cm="1">
        <f t="array" ref="B439">INDEX('Whitelist (Blackout Reverse)'!$B$1:$K$1,MOD(ROW()-2,10)+1)</f>
        <v>MORRIS 1</v>
      </c>
      <c r="C439" t="str">
        <f>VLOOKUP(A439,'Brand Family Territory (Enc)'!$A$2:$B$296,2,FALSE)</f>
        <v>Core Market</v>
      </c>
      <c r="D439">
        <f>IF(COUNTIFS('Brand Family Territories (Enc)'!$B$2:$B$62,C439,'Brand Family Territories (Enc)'!$C$2:$C$62,B439)&gt;0,1,IF(AND(LEFT(B439,6)="MORRIS",COUNTIFS('Brand Family Territories (Enc)'!$B$2:$B$62,C439,'Brand Family Territories (Enc)'!$C$2:$C$62,"Morri")&gt;0),"Unk",0))</f>
        <v>1</v>
      </c>
      <c r="E439" t="str">
        <f>IFERROR(INDEX('Brand Family Areas (Enc)'!$D$6:$D$998,MATCH(UPPER(A439)&amp;"|"&amp;UPPER(B439),'Brand Family Areas (Enc)'!$G$6:$G$998,0)),"No Match")</f>
        <v>No Match</v>
      </c>
      <c r="F439" t="str">
        <f t="shared" si="12"/>
        <v>US</v>
      </c>
      <c r="G439" t="str">
        <f t="shared" si="13"/>
        <v>Lightstrike|MORRIS 1</v>
      </c>
    </row>
    <row r="440" spans="1:7" hidden="1" x14ac:dyDescent="0.2">
      <c r="A440" t="str" cm="1">
        <f t="array" ref="A440">INDEX('Brand Family Territory (Enc)'!$A$2:$A$296,INT((ROW()-2)/10)+1)</f>
        <v>Lightstrike</v>
      </c>
      <c r="B440" t="str" cm="1">
        <f t="array" ref="B440">INDEX('Whitelist (Blackout Reverse)'!$B$1:$K$1,MOD(ROW()-2,10)+1)</f>
        <v>MORRIS 2</v>
      </c>
      <c r="C440" t="str">
        <f>VLOOKUP(A440,'Brand Family Territory (Enc)'!$A$2:$B$296,2,FALSE)</f>
        <v>Core Market</v>
      </c>
      <c r="D440">
        <f>IF(COUNTIFS('Brand Family Territories (Enc)'!$B$2:$B$62,C440,'Brand Family Territories (Enc)'!$C$2:$C$62,B440)&gt;0,1,IF(AND(LEFT(B440,6)="MORRIS",COUNTIFS('Brand Family Territories (Enc)'!$B$2:$B$62,C440,'Brand Family Territories (Enc)'!$C$2:$C$62,"Morri")&gt;0),"Unk",0))</f>
        <v>0</v>
      </c>
      <c r="E440" t="str">
        <f>IFERROR(INDEX('Brand Family Areas (Enc)'!$D$6:$D$998,MATCH(UPPER(A440)&amp;"|"&amp;UPPER(B440),'Brand Family Areas (Enc)'!$G$6:$G$998,0)),"No Match")</f>
        <v>Inactive</v>
      </c>
      <c r="F440" t="str">
        <f t="shared" si="12"/>
        <v>THEM</v>
      </c>
      <c r="G440" t="str">
        <f t="shared" si="13"/>
        <v>Lightstrike|MORRIS 2</v>
      </c>
    </row>
    <row r="441" spans="1:7" hidden="1" x14ac:dyDescent="0.2">
      <c r="A441" t="str" cm="1">
        <f t="array" ref="A441">INDEX('Brand Family Territory (Enc)'!$A$2:$A$296,INT((ROW()-2)/10)+1)</f>
        <v>Lightstrike</v>
      </c>
      <c r="B441" t="str" cm="1">
        <f t="array" ref="B441">INDEX('Whitelist (Blackout Reverse)'!$B$1:$K$1,MOD(ROW()-2,10)+1)</f>
        <v>MORRIS 3</v>
      </c>
      <c r="C441" t="str">
        <f>VLOOKUP(A441,'Brand Family Territory (Enc)'!$A$2:$B$296,2,FALSE)</f>
        <v>Core Market</v>
      </c>
      <c r="D441">
        <f>IF(COUNTIFS('Brand Family Territories (Enc)'!$B$2:$B$62,C441,'Brand Family Territories (Enc)'!$C$2:$C$62,B441)&gt;0,1,IF(AND(LEFT(B441,6)="MORRIS",COUNTIFS('Brand Family Territories (Enc)'!$B$2:$B$62,C441,'Brand Family Territories (Enc)'!$C$2:$C$62,"Morri")&gt;0),"Unk",0))</f>
        <v>1</v>
      </c>
      <c r="E441" t="str">
        <f>IFERROR(INDEX('Brand Family Areas (Enc)'!$D$6:$D$998,MATCH(UPPER(A441)&amp;"|"&amp;UPPER(B441),'Brand Family Areas (Enc)'!$G$6:$G$998,0)),"No Match")</f>
        <v>No Match</v>
      </c>
      <c r="F441" t="str">
        <f t="shared" si="12"/>
        <v>US</v>
      </c>
      <c r="G441" t="str">
        <f t="shared" si="13"/>
        <v>Lightstrike|MORRIS 3</v>
      </c>
    </row>
    <row r="442" spans="1:7" hidden="1" x14ac:dyDescent="0.2">
      <c r="A442" t="str" cm="1">
        <f t="array" ref="A442">INDEX('Brand Family Territory (Enc)'!$A$2:$A$296,INT((ROW()-2)/10)+1)</f>
        <v>Mike's Hard Lemonade</v>
      </c>
      <c r="B442" t="str" cm="1">
        <f t="array" ref="B442">INDEX('Whitelist (Blackout Reverse)'!$B$1:$K$1,MOD(ROW()-2,10)+1)</f>
        <v>BERGEN</v>
      </c>
      <c r="C442" t="str">
        <f>VLOOKUP(A442,'Brand Family Territory (Enc)'!$A$2:$B$296,2,FALSE)</f>
        <v>Core Market</v>
      </c>
      <c r="D442">
        <f>IF(COUNTIFS('Brand Family Territories (Enc)'!$B$2:$B$62,C442,'Brand Family Territories (Enc)'!$C$2:$C$62,B442)&gt;0,1,IF(AND(LEFT(B442,6)="MORRIS",COUNTIFS('Brand Family Territories (Enc)'!$B$2:$B$62,C442,'Brand Family Territories (Enc)'!$C$2:$C$62,"Morri")&gt;0),"Unk",0))</f>
        <v>1</v>
      </c>
      <c r="E442" t="str">
        <f>IFERROR(INDEX('Brand Family Areas (Enc)'!$D$6:$D$998,MATCH(UPPER(A442)&amp;"|"&amp;UPPER(B442),'Brand Family Areas (Enc)'!$G$6:$G$998,0)),"No Match")</f>
        <v>No Match</v>
      </c>
      <c r="F442" t="str">
        <f t="shared" si="12"/>
        <v>US</v>
      </c>
      <c r="G442" t="str">
        <f t="shared" si="13"/>
        <v>Mike's Hard Lemonade|BERGEN</v>
      </c>
    </row>
    <row r="443" spans="1:7" hidden="1" x14ac:dyDescent="0.2">
      <c r="A443" t="str" cm="1">
        <f t="array" ref="A443">INDEX('Brand Family Territory (Enc)'!$A$2:$A$296,INT((ROW()-2)/10)+1)</f>
        <v>Mike's Hard Lemonade</v>
      </c>
      <c r="B443" t="str" cm="1">
        <f t="array" ref="B443">INDEX('Whitelist (Blackout Reverse)'!$B$1:$K$1,MOD(ROW()-2,10)+1)</f>
        <v>PASSAIC</v>
      </c>
      <c r="C443" t="str">
        <f>VLOOKUP(A443,'Brand Family Territory (Enc)'!$A$2:$B$296,2,FALSE)</f>
        <v>Core Market</v>
      </c>
      <c r="D443">
        <f>IF(COUNTIFS('Brand Family Territories (Enc)'!$B$2:$B$62,C443,'Brand Family Territories (Enc)'!$C$2:$C$62,B443)&gt;0,1,IF(AND(LEFT(B443,6)="MORRIS",COUNTIFS('Brand Family Territories (Enc)'!$B$2:$B$62,C443,'Brand Family Territories (Enc)'!$C$2:$C$62,"Morri")&gt;0),"Unk",0))</f>
        <v>1</v>
      </c>
      <c r="E443" t="str">
        <f>IFERROR(INDEX('Brand Family Areas (Enc)'!$D$6:$D$998,MATCH(UPPER(A443)&amp;"|"&amp;UPPER(B443),'Brand Family Areas (Enc)'!$G$6:$G$998,0)),"No Match")</f>
        <v>No Match</v>
      </c>
      <c r="F443" t="str">
        <f t="shared" si="12"/>
        <v>US</v>
      </c>
      <c r="G443" t="str">
        <f t="shared" si="13"/>
        <v>Mike's Hard Lemonade|PASSAIC</v>
      </c>
    </row>
    <row r="444" spans="1:7" hidden="1" x14ac:dyDescent="0.2">
      <c r="A444" t="str" cm="1">
        <f t="array" ref="A444">INDEX('Brand Family Territory (Enc)'!$A$2:$A$296,INT((ROW()-2)/10)+1)</f>
        <v>Mike's Hard Lemonade</v>
      </c>
      <c r="B444" t="str" cm="1">
        <f t="array" ref="B444">INDEX('Whitelist (Blackout Reverse)'!$B$1:$K$1,MOD(ROW()-2,10)+1)</f>
        <v>PASSAIC-FF</v>
      </c>
      <c r="C444" t="str">
        <f>VLOOKUP(A444,'Brand Family Territory (Enc)'!$A$2:$B$296,2,FALSE)</f>
        <v>Core Market</v>
      </c>
      <c r="D444">
        <f>IF(COUNTIFS('Brand Family Territories (Enc)'!$B$2:$B$62,C444,'Brand Family Territories (Enc)'!$C$2:$C$62,B444)&gt;0,1,IF(AND(LEFT(B444,6)="MORRIS",COUNTIFS('Brand Family Territories (Enc)'!$B$2:$B$62,C444,'Brand Family Territories (Enc)'!$C$2:$C$62,"Morri")&gt;0),"Unk",0))</f>
        <v>1</v>
      </c>
      <c r="E444" t="str">
        <f>IFERROR(INDEX('Brand Family Areas (Enc)'!$D$6:$D$998,MATCH(UPPER(A444)&amp;"|"&amp;UPPER(B444),'Brand Family Areas (Enc)'!$G$6:$G$998,0)),"No Match")</f>
        <v>No Match</v>
      </c>
      <c r="F444" t="str">
        <f t="shared" si="12"/>
        <v>US</v>
      </c>
      <c r="G444" t="str">
        <f t="shared" si="13"/>
        <v>Mike's Hard Lemonade|PASSAIC-FF</v>
      </c>
    </row>
    <row r="445" spans="1:7" hidden="1" x14ac:dyDescent="0.2">
      <c r="A445" t="str" cm="1">
        <f t="array" ref="A445">INDEX('Brand Family Territory (Enc)'!$A$2:$A$296,INT((ROW()-2)/10)+1)</f>
        <v>Mike's Hard Lemonade</v>
      </c>
      <c r="B445" t="str" cm="1">
        <f t="array" ref="B445">INDEX('Whitelist (Blackout Reverse)'!$B$1:$K$1,MOD(ROW()-2,10)+1)</f>
        <v>ESSEX</v>
      </c>
      <c r="C445" t="str">
        <f>VLOOKUP(A445,'Brand Family Territory (Enc)'!$A$2:$B$296,2,FALSE)</f>
        <v>Core Market</v>
      </c>
      <c r="D445">
        <f>IF(COUNTIFS('Brand Family Territories (Enc)'!$B$2:$B$62,C445,'Brand Family Territories (Enc)'!$C$2:$C$62,B445)&gt;0,1,IF(AND(LEFT(B445,6)="MORRIS",COUNTIFS('Brand Family Territories (Enc)'!$B$2:$B$62,C445,'Brand Family Territories (Enc)'!$C$2:$C$62,"Morri")&gt;0),"Unk",0))</f>
        <v>0</v>
      </c>
      <c r="E445" t="str">
        <f>IFERROR(INDEX('Brand Family Areas (Enc)'!$D$6:$D$998,MATCH(UPPER(A445)&amp;"|"&amp;UPPER(B445),'Brand Family Areas (Enc)'!$G$6:$G$998,0)),"No Match")</f>
        <v>Inactive</v>
      </c>
      <c r="F445" t="str">
        <f t="shared" si="12"/>
        <v>THEM</v>
      </c>
      <c r="G445" t="str">
        <f t="shared" si="13"/>
        <v>Mike's Hard Lemonade|ESSEX</v>
      </c>
    </row>
    <row r="446" spans="1:7" hidden="1" x14ac:dyDescent="0.2">
      <c r="A446" t="str" cm="1">
        <f t="array" ref="A446">INDEX('Brand Family Territory (Enc)'!$A$2:$A$296,INT((ROW()-2)/10)+1)</f>
        <v>Mike's Hard Lemonade</v>
      </c>
      <c r="B446" t="str" cm="1">
        <f t="array" ref="B446">INDEX('Whitelist (Blackout Reverse)'!$B$1:$K$1,MOD(ROW()-2,10)+1)</f>
        <v>HUDSON</v>
      </c>
      <c r="C446" t="str">
        <f>VLOOKUP(A446,'Brand Family Territory (Enc)'!$A$2:$B$296,2,FALSE)</f>
        <v>Core Market</v>
      </c>
      <c r="D446">
        <f>IF(COUNTIFS('Brand Family Territories (Enc)'!$B$2:$B$62,C446,'Brand Family Territories (Enc)'!$C$2:$C$62,B446)&gt;0,1,IF(AND(LEFT(B446,6)="MORRIS",COUNTIFS('Brand Family Territories (Enc)'!$B$2:$B$62,C446,'Brand Family Territories (Enc)'!$C$2:$C$62,"Morri")&gt;0),"Unk",0))</f>
        <v>0</v>
      </c>
      <c r="E446" t="str">
        <f>IFERROR(INDEX('Brand Family Areas (Enc)'!$D$6:$D$998,MATCH(UPPER(A446)&amp;"|"&amp;UPPER(B446),'Brand Family Areas (Enc)'!$G$6:$G$998,0)),"No Match")</f>
        <v>Inactive</v>
      </c>
      <c r="F446" t="str">
        <f t="shared" si="12"/>
        <v>THEM</v>
      </c>
      <c r="G446" t="str">
        <f t="shared" si="13"/>
        <v>Mike's Hard Lemonade|HUDSON</v>
      </c>
    </row>
    <row r="447" spans="1:7" hidden="1" x14ac:dyDescent="0.2">
      <c r="A447" t="str" cm="1">
        <f t="array" ref="A447">INDEX('Brand Family Territory (Enc)'!$A$2:$A$296,INT((ROW()-2)/10)+1)</f>
        <v>Mike's Hard Lemonade</v>
      </c>
      <c r="B447" t="str" cm="1">
        <f t="array" ref="B447">INDEX('Whitelist (Blackout Reverse)'!$B$1:$K$1,MOD(ROW()-2,10)+1)</f>
        <v>UNION</v>
      </c>
      <c r="C447" t="str">
        <f>VLOOKUP(A447,'Brand Family Territory (Enc)'!$A$2:$B$296,2,FALSE)</f>
        <v>Core Market</v>
      </c>
      <c r="D447">
        <f>IF(COUNTIFS('Brand Family Territories (Enc)'!$B$2:$B$62,C447,'Brand Family Territories (Enc)'!$C$2:$C$62,B447)&gt;0,1,IF(AND(LEFT(B447,6)="MORRIS",COUNTIFS('Brand Family Territories (Enc)'!$B$2:$B$62,C447,'Brand Family Territories (Enc)'!$C$2:$C$62,"Morri")&gt;0),"Unk",0))</f>
        <v>0</v>
      </c>
      <c r="E447" t="str">
        <f>IFERROR(INDEX('Brand Family Areas (Enc)'!$D$6:$D$998,MATCH(UPPER(A447)&amp;"|"&amp;UPPER(B447),'Brand Family Areas (Enc)'!$G$6:$G$998,0)),"No Match")</f>
        <v>Inactive</v>
      </c>
      <c r="F447" t="str">
        <f t="shared" si="12"/>
        <v>THEM</v>
      </c>
      <c r="G447" t="str">
        <f t="shared" si="13"/>
        <v>Mike's Hard Lemonade|UNION</v>
      </c>
    </row>
    <row r="448" spans="1:7" hidden="1" x14ac:dyDescent="0.2">
      <c r="A448" t="str" cm="1">
        <f t="array" ref="A448">INDEX('Brand Family Territory (Enc)'!$A$2:$A$296,INT((ROW()-2)/10)+1)</f>
        <v>Mike's Hard Lemonade</v>
      </c>
      <c r="B448" t="str" cm="1">
        <f t="array" ref="B448">INDEX('Whitelist (Blackout Reverse)'!$B$1:$K$1,MOD(ROW()-2,10)+1)</f>
        <v>SUSSEX</v>
      </c>
      <c r="C448" t="str">
        <f>VLOOKUP(A448,'Brand Family Territory (Enc)'!$A$2:$B$296,2,FALSE)</f>
        <v>Core Market</v>
      </c>
      <c r="D448">
        <f>IF(COUNTIFS('Brand Family Territories (Enc)'!$B$2:$B$62,C448,'Brand Family Territories (Enc)'!$C$2:$C$62,B448)&gt;0,1,IF(AND(LEFT(B448,6)="MORRIS",COUNTIFS('Brand Family Territories (Enc)'!$B$2:$B$62,C448,'Brand Family Territories (Enc)'!$C$2:$C$62,"Morri")&gt;0),"Unk",0))</f>
        <v>1</v>
      </c>
      <c r="E448" t="str">
        <f>IFERROR(INDEX('Brand Family Areas (Enc)'!$D$6:$D$998,MATCH(UPPER(A448)&amp;"|"&amp;UPPER(B448),'Brand Family Areas (Enc)'!$G$6:$G$998,0)),"No Match")</f>
        <v>No Match</v>
      </c>
      <c r="F448" t="str">
        <f t="shared" si="12"/>
        <v>US</v>
      </c>
      <c r="G448" t="str">
        <f t="shared" si="13"/>
        <v>Mike's Hard Lemonade|SUSSEX</v>
      </c>
    </row>
    <row r="449" spans="1:7" hidden="1" x14ac:dyDescent="0.2">
      <c r="A449" t="str" cm="1">
        <f t="array" ref="A449">INDEX('Brand Family Territory (Enc)'!$A$2:$A$296,INT((ROW()-2)/10)+1)</f>
        <v>Mike's Hard Lemonade</v>
      </c>
      <c r="B449" t="str" cm="1">
        <f t="array" ref="B449">INDEX('Whitelist (Blackout Reverse)'!$B$1:$K$1,MOD(ROW()-2,10)+1)</f>
        <v>MORRIS 1</v>
      </c>
      <c r="C449" t="str">
        <f>VLOOKUP(A449,'Brand Family Territory (Enc)'!$A$2:$B$296,2,FALSE)</f>
        <v>Core Market</v>
      </c>
      <c r="D449">
        <f>IF(COUNTIFS('Brand Family Territories (Enc)'!$B$2:$B$62,C449,'Brand Family Territories (Enc)'!$C$2:$C$62,B449)&gt;0,1,IF(AND(LEFT(B449,6)="MORRIS",COUNTIFS('Brand Family Territories (Enc)'!$B$2:$B$62,C449,'Brand Family Territories (Enc)'!$C$2:$C$62,"Morri")&gt;0),"Unk",0))</f>
        <v>1</v>
      </c>
      <c r="E449" t="str">
        <f>IFERROR(INDEX('Brand Family Areas (Enc)'!$D$6:$D$998,MATCH(UPPER(A449)&amp;"|"&amp;UPPER(B449),'Brand Family Areas (Enc)'!$G$6:$G$998,0)),"No Match")</f>
        <v>No Match</v>
      </c>
      <c r="F449" t="str">
        <f t="shared" si="12"/>
        <v>US</v>
      </c>
      <c r="G449" t="str">
        <f t="shared" si="13"/>
        <v>Mike's Hard Lemonade|MORRIS 1</v>
      </c>
    </row>
    <row r="450" spans="1:7" hidden="1" x14ac:dyDescent="0.2">
      <c r="A450" t="str" cm="1">
        <f t="array" ref="A450">INDEX('Brand Family Territory (Enc)'!$A$2:$A$296,INT((ROW()-2)/10)+1)</f>
        <v>Mike's Hard Lemonade</v>
      </c>
      <c r="B450" t="str" cm="1">
        <f t="array" ref="B450">INDEX('Whitelist (Blackout Reverse)'!$B$1:$K$1,MOD(ROW()-2,10)+1)</f>
        <v>MORRIS 2</v>
      </c>
      <c r="C450" t="str">
        <f>VLOOKUP(A450,'Brand Family Territory (Enc)'!$A$2:$B$296,2,FALSE)</f>
        <v>Core Market</v>
      </c>
      <c r="D450">
        <f>IF(COUNTIFS('Brand Family Territories (Enc)'!$B$2:$B$62,C450,'Brand Family Territories (Enc)'!$C$2:$C$62,B450)&gt;0,1,IF(AND(LEFT(B450,6)="MORRIS",COUNTIFS('Brand Family Territories (Enc)'!$B$2:$B$62,C450,'Brand Family Territories (Enc)'!$C$2:$C$62,"Morri")&gt;0),"Unk",0))</f>
        <v>0</v>
      </c>
      <c r="E450" t="str">
        <f>IFERROR(INDEX('Brand Family Areas (Enc)'!$D$6:$D$998,MATCH(UPPER(A450)&amp;"|"&amp;UPPER(B450),'Brand Family Areas (Enc)'!$G$6:$G$998,0)),"No Match")</f>
        <v>Inactive</v>
      </c>
      <c r="F450" t="str">
        <f t="shared" si="12"/>
        <v>THEM</v>
      </c>
      <c r="G450" t="str">
        <f t="shared" si="13"/>
        <v>Mike's Hard Lemonade|MORRIS 2</v>
      </c>
    </row>
    <row r="451" spans="1:7" hidden="1" x14ac:dyDescent="0.2">
      <c r="A451" t="str" cm="1">
        <f t="array" ref="A451">INDEX('Brand Family Territory (Enc)'!$A$2:$A$296,INT((ROW()-2)/10)+1)</f>
        <v>Mike's Hard Lemonade</v>
      </c>
      <c r="B451" t="str" cm="1">
        <f t="array" ref="B451">INDEX('Whitelist (Blackout Reverse)'!$B$1:$K$1,MOD(ROW()-2,10)+1)</f>
        <v>MORRIS 3</v>
      </c>
      <c r="C451" t="str">
        <f>VLOOKUP(A451,'Brand Family Territory (Enc)'!$A$2:$B$296,2,FALSE)</f>
        <v>Core Market</v>
      </c>
      <c r="D451">
        <f>IF(COUNTIFS('Brand Family Territories (Enc)'!$B$2:$B$62,C451,'Brand Family Territories (Enc)'!$C$2:$C$62,B451)&gt;0,1,IF(AND(LEFT(B451,6)="MORRIS",COUNTIFS('Brand Family Territories (Enc)'!$B$2:$B$62,C451,'Brand Family Territories (Enc)'!$C$2:$C$62,"Morri")&gt;0),"Unk",0))</f>
        <v>1</v>
      </c>
      <c r="E451" t="str">
        <f>IFERROR(INDEX('Brand Family Areas (Enc)'!$D$6:$D$998,MATCH(UPPER(A451)&amp;"|"&amp;UPPER(B451),'Brand Family Areas (Enc)'!$G$6:$G$998,0)),"No Match")</f>
        <v>No Match</v>
      </c>
      <c r="F451" t="str">
        <f t="shared" ref="F451:F514" si="14">IF(D451="Unk","Ambiguous (Source Truncated)",IF(E451="Inactive","THEM",IF(D451=1,"US",IF(D451="N/A","No Territory Data","THEM"))))</f>
        <v>US</v>
      </c>
      <c r="G451" t="str">
        <f t="shared" ref="G451:G514" si="15">A451&amp;"|"&amp;B451</f>
        <v>Mike's Hard Lemonade|MORRIS 3</v>
      </c>
    </row>
    <row r="452" spans="1:7" hidden="1" x14ac:dyDescent="0.2">
      <c r="A452" t="str" cm="1">
        <f t="array" ref="A452">INDEX('Brand Family Territory (Enc)'!$A$2:$A$296,INT((ROW()-2)/10)+1)</f>
        <v>Mike's Hard Dirty Lemonade</v>
      </c>
      <c r="B452" t="str" cm="1">
        <f t="array" ref="B452">INDEX('Whitelist (Blackout Reverse)'!$B$1:$K$1,MOD(ROW()-2,10)+1)</f>
        <v>BERGEN</v>
      </c>
      <c r="C452" t="str">
        <f>VLOOKUP(A452,'Brand Family Territory (Enc)'!$A$2:$B$296,2,FALSE)</f>
        <v>Core Market</v>
      </c>
      <c r="D452">
        <f>IF(COUNTIFS('Brand Family Territories (Enc)'!$B$2:$B$62,C452,'Brand Family Territories (Enc)'!$C$2:$C$62,B452)&gt;0,1,IF(AND(LEFT(B452,6)="MORRIS",COUNTIFS('Brand Family Territories (Enc)'!$B$2:$B$62,C452,'Brand Family Territories (Enc)'!$C$2:$C$62,"Morri")&gt;0),"Unk",0))</f>
        <v>1</v>
      </c>
      <c r="E452" t="str">
        <f>IFERROR(INDEX('Brand Family Areas (Enc)'!$D$6:$D$998,MATCH(UPPER(A452)&amp;"|"&amp;UPPER(B452),'Brand Family Areas (Enc)'!$G$6:$G$998,0)),"No Match")</f>
        <v>No Match</v>
      </c>
      <c r="F452" t="str">
        <f t="shared" si="14"/>
        <v>US</v>
      </c>
      <c r="G452" t="str">
        <f t="shared" si="15"/>
        <v>Mike's Hard Dirty Lemonade|BERGEN</v>
      </c>
    </row>
    <row r="453" spans="1:7" hidden="1" x14ac:dyDescent="0.2">
      <c r="A453" t="str" cm="1">
        <f t="array" ref="A453">INDEX('Brand Family Territory (Enc)'!$A$2:$A$296,INT((ROW()-2)/10)+1)</f>
        <v>Mike's Hard Dirty Lemonade</v>
      </c>
      <c r="B453" t="str" cm="1">
        <f t="array" ref="B453">INDEX('Whitelist (Blackout Reverse)'!$B$1:$K$1,MOD(ROW()-2,10)+1)</f>
        <v>PASSAIC</v>
      </c>
      <c r="C453" t="str">
        <f>VLOOKUP(A453,'Brand Family Territory (Enc)'!$A$2:$B$296,2,FALSE)</f>
        <v>Core Market</v>
      </c>
      <c r="D453">
        <f>IF(COUNTIFS('Brand Family Territories (Enc)'!$B$2:$B$62,C453,'Brand Family Territories (Enc)'!$C$2:$C$62,B453)&gt;0,1,IF(AND(LEFT(B453,6)="MORRIS",COUNTIFS('Brand Family Territories (Enc)'!$B$2:$B$62,C453,'Brand Family Territories (Enc)'!$C$2:$C$62,"Morri")&gt;0),"Unk",0))</f>
        <v>1</v>
      </c>
      <c r="E453" t="str">
        <f>IFERROR(INDEX('Brand Family Areas (Enc)'!$D$6:$D$998,MATCH(UPPER(A453)&amp;"|"&amp;UPPER(B453),'Brand Family Areas (Enc)'!$G$6:$G$998,0)),"No Match")</f>
        <v>No Match</v>
      </c>
      <c r="F453" t="str">
        <f t="shared" si="14"/>
        <v>US</v>
      </c>
      <c r="G453" t="str">
        <f t="shared" si="15"/>
        <v>Mike's Hard Dirty Lemonade|PASSAIC</v>
      </c>
    </row>
    <row r="454" spans="1:7" hidden="1" x14ac:dyDescent="0.2">
      <c r="A454" t="str" cm="1">
        <f t="array" ref="A454">INDEX('Brand Family Territory (Enc)'!$A$2:$A$296,INT((ROW()-2)/10)+1)</f>
        <v>Mike's Hard Dirty Lemonade</v>
      </c>
      <c r="B454" t="str" cm="1">
        <f t="array" ref="B454">INDEX('Whitelist (Blackout Reverse)'!$B$1:$K$1,MOD(ROW()-2,10)+1)</f>
        <v>PASSAIC-FF</v>
      </c>
      <c r="C454" t="str">
        <f>VLOOKUP(A454,'Brand Family Territory (Enc)'!$A$2:$B$296,2,FALSE)</f>
        <v>Core Market</v>
      </c>
      <c r="D454">
        <f>IF(COUNTIFS('Brand Family Territories (Enc)'!$B$2:$B$62,C454,'Brand Family Territories (Enc)'!$C$2:$C$62,B454)&gt;0,1,IF(AND(LEFT(B454,6)="MORRIS",COUNTIFS('Brand Family Territories (Enc)'!$B$2:$B$62,C454,'Brand Family Territories (Enc)'!$C$2:$C$62,"Morri")&gt;0),"Unk",0))</f>
        <v>1</v>
      </c>
      <c r="E454" t="str">
        <f>IFERROR(INDEX('Brand Family Areas (Enc)'!$D$6:$D$998,MATCH(UPPER(A454)&amp;"|"&amp;UPPER(B454),'Brand Family Areas (Enc)'!$G$6:$G$998,0)),"No Match")</f>
        <v>No Match</v>
      </c>
      <c r="F454" t="str">
        <f t="shared" si="14"/>
        <v>US</v>
      </c>
      <c r="G454" t="str">
        <f t="shared" si="15"/>
        <v>Mike's Hard Dirty Lemonade|PASSAIC-FF</v>
      </c>
    </row>
    <row r="455" spans="1:7" hidden="1" x14ac:dyDescent="0.2">
      <c r="A455" t="str" cm="1">
        <f t="array" ref="A455">INDEX('Brand Family Territory (Enc)'!$A$2:$A$296,INT((ROW()-2)/10)+1)</f>
        <v>Mike's Hard Dirty Lemonade</v>
      </c>
      <c r="B455" t="str" cm="1">
        <f t="array" ref="B455">INDEX('Whitelist (Blackout Reverse)'!$B$1:$K$1,MOD(ROW()-2,10)+1)</f>
        <v>ESSEX</v>
      </c>
      <c r="C455" t="str">
        <f>VLOOKUP(A455,'Brand Family Territory (Enc)'!$A$2:$B$296,2,FALSE)</f>
        <v>Core Market</v>
      </c>
      <c r="D455">
        <f>IF(COUNTIFS('Brand Family Territories (Enc)'!$B$2:$B$62,C455,'Brand Family Territories (Enc)'!$C$2:$C$62,B455)&gt;0,1,IF(AND(LEFT(B455,6)="MORRIS",COUNTIFS('Brand Family Territories (Enc)'!$B$2:$B$62,C455,'Brand Family Territories (Enc)'!$C$2:$C$62,"Morri")&gt;0),"Unk",0))</f>
        <v>0</v>
      </c>
      <c r="E455" t="str">
        <f>IFERROR(INDEX('Brand Family Areas (Enc)'!$D$6:$D$998,MATCH(UPPER(A455)&amp;"|"&amp;UPPER(B455),'Brand Family Areas (Enc)'!$G$6:$G$998,0)),"No Match")</f>
        <v>Inactive</v>
      </c>
      <c r="F455" t="str">
        <f t="shared" si="14"/>
        <v>THEM</v>
      </c>
      <c r="G455" t="str">
        <f t="shared" si="15"/>
        <v>Mike's Hard Dirty Lemonade|ESSEX</v>
      </c>
    </row>
    <row r="456" spans="1:7" hidden="1" x14ac:dyDescent="0.2">
      <c r="A456" t="str" cm="1">
        <f t="array" ref="A456">INDEX('Brand Family Territory (Enc)'!$A$2:$A$296,INT((ROW()-2)/10)+1)</f>
        <v>Mike's Hard Dirty Lemonade</v>
      </c>
      <c r="B456" t="str" cm="1">
        <f t="array" ref="B456">INDEX('Whitelist (Blackout Reverse)'!$B$1:$K$1,MOD(ROW()-2,10)+1)</f>
        <v>HUDSON</v>
      </c>
      <c r="C456" t="str">
        <f>VLOOKUP(A456,'Brand Family Territory (Enc)'!$A$2:$B$296,2,FALSE)</f>
        <v>Core Market</v>
      </c>
      <c r="D456">
        <f>IF(COUNTIFS('Brand Family Territories (Enc)'!$B$2:$B$62,C456,'Brand Family Territories (Enc)'!$C$2:$C$62,B456)&gt;0,1,IF(AND(LEFT(B456,6)="MORRIS",COUNTIFS('Brand Family Territories (Enc)'!$B$2:$B$62,C456,'Brand Family Territories (Enc)'!$C$2:$C$62,"Morri")&gt;0),"Unk",0))</f>
        <v>0</v>
      </c>
      <c r="E456" t="str">
        <f>IFERROR(INDEX('Brand Family Areas (Enc)'!$D$6:$D$998,MATCH(UPPER(A456)&amp;"|"&amp;UPPER(B456),'Brand Family Areas (Enc)'!$G$6:$G$998,0)),"No Match")</f>
        <v>Inactive</v>
      </c>
      <c r="F456" t="str">
        <f t="shared" si="14"/>
        <v>THEM</v>
      </c>
      <c r="G456" t="str">
        <f t="shared" si="15"/>
        <v>Mike's Hard Dirty Lemonade|HUDSON</v>
      </c>
    </row>
    <row r="457" spans="1:7" hidden="1" x14ac:dyDescent="0.2">
      <c r="A457" t="str" cm="1">
        <f t="array" ref="A457">INDEX('Brand Family Territory (Enc)'!$A$2:$A$296,INT((ROW()-2)/10)+1)</f>
        <v>Mike's Hard Dirty Lemonade</v>
      </c>
      <c r="B457" t="str" cm="1">
        <f t="array" ref="B457">INDEX('Whitelist (Blackout Reverse)'!$B$1:$K$1,MOD(ROW()-2,10)+1)</f>
        <v>UNION</v>
      </c>
      <c r="C457" t="str">
        <f>VLOOKUP(A457,'Brand Family Territory (Enc)'!$A$2:$B$296,2,FALSE)</f>
        <v>Core Market</v>
      </c>
      <c r="D457">
        <f>IF(COUNTIFS('Brand Family Territories (Enc)'!$B$2:$B$62,C457,'Brand Family Territories (Enc)'!$C$2:$C$62,B457)&gt;0,1,IF(AND(LEFT(B457,6)="MORRIS",COUNTIFS('Brand Family Territories (Enc)'!$B$2:$B$62,C457,'Brand Family Territories (Enc)'!$C$2:$C$62,"Morri")&gt;0),"Unk",0))</f>
        <v>0</v>
      </c>
      <c r="E457" t="str">
        <f>IFERROR(INDEX('Brand Family Areas (Enc)'!$D$6:$D$998,MATCH(UPPER(A457)&amp;"|"&amp;UPPER(B457),'Brand Family Areas (Enc)'!$G$6:$G$998,0)),"No Match")</f>
        <v>Inactive</v>
      </c>
      <c r="F457" t="str">
        <f t="shared" si="14"/>
        <v>THEM</v>
      </c>
      <c r="G457" t="str">
        <f t="shared" si="15"/>
        <v>Mike's Hard Dirty Lemonade|UNION</v>
      </c>
    </row>
    <row r="458" spans="1:7" hidden="1" x14ac:dyDescent="0.2">
      <c r="A458" t="str" cm="1">
        <f t="array" ref="A458">INDEX('Brand Family Territory (Enc)'!$A$2:$A$296,INT((ROW()-2)/10)+1)</f>
        <v>Mike's Hard Dirty Lemonade</v>
      </c>
      <c r="B458" t="str" cm="1">
        <f t="array" ref="B458">INDEX('Whitelist (Blackout Reverse)'!$B$1:$K$1,MOD(ROW()-2,10)+1)</f>
        <v>SUSSEX</v>
      </c>
      <c r="C458" t="str">
        <f>VLOOKUP(A458,'Brand Family Territory (Enc)'!$A$2:$B$296,2,FALSE)</f>
        <v>Core Market</v>
      </c>
      <c r="D458">
        <f>IF(COUNTIFS('Brand Family Territories (Enc)'!$B$2:$B$62,C458,'Brand Family Territories (Enc)'!$C$2:$C$62,B458)&gt;0,1,IF(AND(LEFT(B458,6)="MORRIS",COUNTIFS('Brand Family Territories (Enc)'!$B$2:$B$62,C458,'Brand Family Territories (Enc)'!$C$2:$C$62,"Morri")&gt;0),"Unk",0))</f>
        <v>1</v>
      </c>
      <c r="E458" t="str">
        <f>IFERROR(INDEX('Brand Family Areas (Enc)'!$D$6:$D$998,MATCH(UPPER(A458)&amp;"|"&amp;UPPER(B458),'Brand Family Areas (Enc)'!$G$6:$G$998,0)),"No Match")</f>
        <v>No Match</v>
      </c>
      <c r="F458" t="str">
        <f t="shared" si="14"/>
        <v>US</v>
      </c>
      <c r="G458" t="str">
        <f t="shared" si="15"/>
        <v>Mike's Hard Dirty Lemonade|SUSSEX</v>
      </c>
    </row>
    <row r="459" spans="1:7" hidden="1" x14ac:dyDescent="0.2">
      <c r="A459" t="str" cm="1">
        <f t="array" ref="A459">INDEX('Brand Family Territory (Enc)'!$A$2:$A$296,INT((ROW()-2)/10)+1)</f>
        <v>Mike's Hard Dirty Lemonade</v>
      </c>
      <c r="B459" t="str" cm="1">
        <f t="array" ref="B459">INDEX('Whitelist (Blackout Reverse)'!$B$1:$K$1,MOD(ROW()-2,10)+1)</f>
        <v>MORRIS 1</v>
      </c>
      <c r="C459" t="str">
        <f>VLOOKUP(A459,'Brand Family Territory (Enc)'!$A$2:$B$296,2,FALSE)</f>
        <v>Core Market</v>
      </c>
      <c r="D459">
        <f>IF(COUNTIFS('Brand Family Territories (Enc)'!$B$2:$B$62,C459,'Brand Family Territories (Enc)'!$C$2:$C$62,B459)&gt;0,1,IF(AND(LEFT(B459,6)="MORRIS",COUNTIFS('Brand Family Territories (Enc)'!$B$2:$B$62,C459,'Brand Family Territories (Enc)'!$C$2:$C$62,"Morri")&gt;0),"Unk",0))</f>
        <v>1</v>
      </c>
      <c r="E459" t="str">
        <f>IFERROR(INDEX('Brand Family Areas (Enc)'!$D$6:$D$998,MATCH(UPPER(A459)&amp;"|"&amp;UPPER(B459),'Brand Family Areas (Enc)'!$G$6:$G$998,0)),"No Match")</f>
        <v>No Match</v>
      </c>
      <c r="F459" t="str">
        <f t="shared" si="14"/>
        <v>US</v>
      </c>
      <c r="G459" t="str">
        <f t="shared" si="15"/>
        <v>Mike's Hard Dirty Lemonade|MORRIS 1</v>
      </c>
    </row>
    <row r="460" spans="1:7" hidden="1" x14ac:dyDescent="0.2">
      <c r="A460" t="str" cm="1">
        <f t="array" ref="A460">INDEX('Brand Family Territory (Enc)'!$A$2:$A$296,INT((ROW()-2)/10)+1)</f>
        <v>Mike's Hard Dirty Lemonade</v>
      </c>
      <c r="B460" t="str" cm="1">
        <f t="array" ref="B460">INDEX('Whitelist (Blackout Reverse)'!$B$1:$K$1,MOD(ROW()-2,10)+1)</f>
        <v>MORRIS 2</v>
      </c>
      <c r="C460" t="str">
        <f>VLOOKUP(A460,'Brand Family Territory (Enc)'!$A$2:$B$296,2,FALSE)</f>
        <v>Core Market</v>
      </c>
      <c r="D460">
        <f>IF(COUNTIFS('Brand Family Territories (Enc)'!$B$2:$B$62,C460,'Brand Family Territories (Enc)'!$C$2:$C$62,B460)&gt;0,1,IF(AND(LEFT(B460,6)="MORRIS",COUNTIFS('Brand Family Territories (Enc)'!$B$2:$B$62,C460,'Brand Family Territories (Enc)'!$C$2:$C$62,"Morri")&gt;0),"Unk",0))</f>
        <v>0</v>
      </c>
      <c r="E460" t="str">
        <f>IFERROR(INDEX('Brand Family Areas (Enc)'!$D$6:$D$998,MATCH(UPPER(A460)&amp;"|"&amp;UPPER(B460),'Brand Family Areas (Enc)'!$G$6:$G$998,0)),"No Match")</f>
        <v>Inactive</v>
      </c>
      <c r="F460" t="str">
        <f t="shared" si="14"/>
        <v>THEM</v>
      </c>
      <c r="G460" t="str">
        <f t="shared" si="15"/>
        <v>Mike's Hard Dirty Lemonade|MORRIS 2</v>
      </c>
    </row>
    <row r="461" spans="1:7" hidden="1" x14ac:dyDescent="0.2">
      <c r="A461" t="str" cm="1">
        <f t="array" ref="A461">INDEX('Brand Family Territory (Enc)'!$A$2:$A$296,INT((ROW()-2)/10)+1)</f>
        <v>Mike's Hard Dirty Lemonade</v>
      </c>
      <c r="B461" t="str" cm="1">
        <f t="array" ref="B461">INDEX('Whitelist (Blackout Reverse)'!$B$1:$K$1,MOD(ROW()-2,10)+1)</f>
        <v>MORRIS 3</v>
      </c>
      <c r="C461" t="str">
        <f>VLOOKUP(A461,'Brand Family Territory (Enc)'!$A$2:$B$296,2,FALSE)</f>
        <v>Core Market</v>
      </c>
      <c r="D461">
        <f>IF(COUNTIFS('Brand Family Territories (Enc)'!$B$2:$B$62,C461,'Brand Family Territories (Enc)'!$C$2:$C$62,B461)&gt;0,1,IF(AND(LEFT(B461,6)="MORRIS",COUNTIFS('Brand Family Territories (Enc)'!$B$2:$B$62,C461,'Brand Family Territories (Enc)'!$C$2:$C$62,"Morri")&gt;0),"Unk",0))</f>
        <v>1</v>
      </c>
      <c r="E461" t="str">
        <f>IFERROR(INDEX('Brand Family Areas (Enc)'!$D$6:$D$998,MATCH(UPPER(A461)&amp;"|"&amp;UPPER(B461),'Brand Family Areas (Enc)'!$G$6:$G$998,0)),"No Match")</f>
        <v>No Match</v>
      </c>
      <c r="F461" t="str">
        <f t="shared" si="14"/>
        <v>US</v>
      </c>
      <c r="G461" t="str">
        <f t="shared" si="15"/>
        <v>Mike's Hard Dirty Lemonade|MORRIS 3</v>
      </c>
    </row>
    <row r="462" spans="1:7" hidden="1" x14ac:dyDescent="0.2">
      <c r="A462" t="str" cm="1">
        <f t="array" ref="A462">INDEX('Brand Family Territory (Enc)'!$A$2:$A$296,INT((ROW()-2)/10)+1)</f>
        <v>Mike's Harder</v>
      </c>
      <c r="B462" t="str" cm="1">
        <f t="array" ref="B462">INDEX('Whitelist (Blackout Reverse)'!$B$1:$K$1,MOD(ROW()-2,10)+1)</f>
        <v>BERGEN</v>
      </c>
      <c r="C462" t="str">
        <f>VLOOKUP(A462,'Brand Family Territory (Enc)'!$A$2:$B$296,2,FALSE)</f>
        <v>Core Market</v>
      </c>
      <c r="D462">
        <f>IF(COUNTIFS('Brand Family Territories (Enc)'!$B$2:$B$62,C462,'Brand Family Territories (Enc)'!$C$2:$C$62,B462)&gt;0,1,IF(AND(LEFT(B462,6)="MORRIS",COUNTIFS('Brand Family Territories (Enc)'!$B$2:$B$62,C462,'Brand Family Territories (Enc)'!$C$2:$C$62,"Morri")&gt;0),"Unk",0))</f>
        <v>1</v>
      </c>
      <c r="E462" t="str">
        <f>IFERROR(INDEX('Brand Family Areas (Enc)'!$D$6:$D$998,MATCH(UPPER(A462)&amp;"|"&amp;UPPER(B462),'Brand Family Areas (Enc)'!$G$6:$G$998,0)),"No Match")</f>
        <v>No Match</v>
      </c>
      <c r="F462" t="str">
        <f t="shared" si="14"/>
        <v>US</v>
      </c>
      <c r="G462" t="str">
        <f t="shared" si="15"/>
        <v>Mike's Harder|BERGEN</v>
      </c>
    </row>
    <row r="463" spans="1:7" hidden="1" x14ac:dyDescent="0.2">
      <c r="A463" t="str" cm="1">
        <f t="array" ref="A463">INDEX('Brand Family Territory (Enc)'!$A$2:$A$296,INT((ROW()-2)/10)+1)</f>
        <v>Mike's Harder</v>
      </c>
      <c r="B463" t="str" cm="1">
        <f t="array" ref="B463">INDEX('Whitelist (Blackout Reverse)'!$B$1:$K$1,MOD(ROW()-2,10)+1)</f>
        <v>PASSAIC</v>
      </c>
      <c r="C463" t="str">
        <f>VLOOKUP(A463,'Brand Family Territory (Enc)'!$A$2:$B$296,2,FALSE)</f>
        <v>Core Market</v>
      </c>
      <c r="D463">
        <f>IF(COUNTIFS('Brand Family Territories (Enc)'!$B$2:$B$62,C463,'Brand Family Territories (Enc)'!$C$2:$C$62,B463)&gt;0,1,IF(AND(LEFT(B463,6)="MORRIS",COUNTIFS('Brand Family Territories (Enc)'!$B$2:$B$62,C463,'Brand Family Territories (Enc)'!$C$2:$C$62,"Morri")&gt;0),"Unk",0))</f>
        <v>1</v>
      </c>
      <c r="E463" t="str">
        <f>IFERROR(INDEX('Brand Family Areas (Enc)'!$D$6:$D$998,MATCH(UPPER(A463)&amp;"|"&amp;UPPER(B463),'Brand Family Areas (Enc)'!$G$6:$G$998,0)),"No Match")</f>
        <v>No Match</v>
      </c>
      <c r="F463" t="str">
        <f t="shared" si="14"/>
        <v>US</v>
      </c>
      <c r="G463" t="str">
        <f t="shared" si="15"/>
        <v>Mike's Harder|PASSAIC</v>
      </c>
    </row>
    <row r="464" spans="1:7" hidden="1" x14ac:dyDescent="0.2">
      <c r="A464" t="str" cm="1">
        <f t="array" ref="A464">INDEX('Brand Family Territory (Enc)'!$A$2:$A$296,INT((ROW()-2)/10)+1)</f>
        <v>Mike's Harder</v>
      </c>
      <c r="B464" t="str" cm="1">
        <f t="array" ref="B464">INDEX('Whitelist (Blackout Reverse)'!$B$1:$K$1,MOD(ROW()-2,10)+1)</f>
        <v>PASSAIC-FF</v>
      </c>
      <c r="C464" t="str">
        <f>VLOOKUP(A464,'Brand Family Territory (Enc)'!$A$2:$B$296,2,FALSE)</f>
        <v>Core Market</v>
      </c>
      <c r="D464">
        <f>IF(COUNTIFS('Brand Family Territories (Enc)'!$B$2:$B$62,C464,'Brand Family Territories (Enc)'!$C$2:$C$62,B464)&gt;0,1,IF(AND(LEFT(B464,6)="MORRIS",COUNTIFS('Brand Family Territories (Enc)'!$B$2:$B$62,C464,'Brand Family Territories (Enc)'!$C$2:$C$62,"Morri")&gt;0),"Unk",0))</f>
        <v>1</v>
      </c>
      <c r="E464" t="str">
        <f>IFERROR(INDEX('Brand Family Areas (Enc)'!$D$6:$D$998,MATCH(UPPER(A464)&amp;"|"&amp;UPPER(B464),'Brand Family Areas (Enc)'!$G$6:$G$998,0)),"No Match")</f>
        <v>No Match</v>
      </c>
      <c r="F464" t="str">
        <f t="shared" si="14"/>
        <v>US</v>
      </c>
      <c r="G464" t="str">
        <f t="shared" si="15"/>
        <v>Mike's Harder|PASSAIC-FF</v>
      </c>
    </row>
    <row r="465" spans="1:7" hidden="1" x14ac:dyDescent="0.2">
      <c r="A465" t="str" cm="1">
        <f t="array" ref="A465">INDEX('Brand Family Territory (Enc)'!$A$2:$A$296,INT((ROW()-2)/10)+1)</f>
        <v>Mike's Harder</v>
      </c>
      <c r="B465" t="str" cm="1">
        <f t="array" ref="B465">INDEX('Whitelist (Blackout Reverse)'!$B$1:$K$1,MOD(ROW()-2,10)+1)</f>
        <v>ESSEX</v>
      </c>
      <c r="C465" t="str">
        <f>VLOOKUP(A465,'Brand Family Territory (Enc)'!$A$2:$B$296,2,FALSE)</f>
        <v>Core Market</v>
      </c>
      <c r="D465">
        <f>IF(COUNTIFS('Brand Family Territories (Enc)'!$B$2:$B$62,C465,'Brand Family Territories (Enc)'!$C$2:$C$62,B465)&gt;0,1,IF(AND(LEFT(B465,6)="MORRIS",COUNTIFS('Brand Family Territories (Enc)'!$B$2:$B$62,C465,'Brand Family Territories (Enc)'!$C$2:$C$62,"Morri")&gt;0),"Unk",0))</f>
        <v>0</v>
      </c>
      <c r="E465" t="str">
        <f>IFERROR(INDEX('Brand Family Areas (Enc)'!$D$6:$D$998,MATCH(UPPER(A465)&amp;"|"&amp;UPPER(B465),'Brand Family Areas (Enc)'!$G$6:$G$998,0)),"No Match")</f>
        <v>Inactive</v>
      </c>
      <c r="F465" t="str">
        <f t="shared" si="14"/>
        <v>THEM</v>
      </c>
      <c r="G465" t="str">
        <f t="shared" si="15"/>
        <v>Mike's Harder|ESSEX</v>
      </c>
    </row>
    <row r="466" spans="1:7" hidden="1" x14ac:dyDescent="0.2">
      <c r="A466" t="str" cm="1">
        <f t="array" ref="A466">INDEX('Brand Family Territory (Enc)'!$A$2:$A$296,INT((ROW()-2)/10)+1)</f>
        <v>Mike's Harder</v>
      </c>
      <c r="B466" t="str" cm="1">
        <f t="array" ref="B466">INDEX('Whitelist (Blackout Reverse)'!$B$1:$K$1,MOD(ROW()-2,10)+1)</f>
        <v>HUDSON</v>
      </c>
      <c r="C466" t="str">
        <f>VLOOKUP(A466,'Brand Family Territory (Enc)'!$A$2:$B$296,2,FALSE)</f>
        <v>Core Market</v>
      </c>
      <c r="D466">
        <f>IF(COUNTIFS('Brand Family Territories (Enc)'!$B$2:$B$62,C466,'Brand Family Territories (Enc)'!$C$2:$C$62,B466)&gt;0,1,IF(AND(LEFT(B466,6)="MORRIS",COUNTIFS('Brand Family Territories (Enc)'!$B$2:$B$62,C466,'Brand Family Territories (Enc)'!$C$2:$C$62,"Morri")&gt;0),"Unk",0))</f>
        <v>0</v>
      </c>
      <c r="E466" t="str">
        <f>IFERROR(INDEX('Brand Family Areas (Enc)'!$D$6:$D$998,MATCH(UPPER(A466)&amp;"|"&amp;UPPER(B466),'Brand Family Areas (Enc)'!$G$6:$G$998,0)),"No Match")</f>
        <v>Inactive</v>
      </c>
      <c r="F466" t="str">
        <f t="shared" si="14"/>
        <v>THEM</v>
      </c>
      <c r="G466" t="str">
        <f t="shared" si="15"/>
        <v>Mike's Harder|HUDSON</v>
      </c>
    </row>
    <row r="467" spans="1:7" hidden="1" x14ac:dyDescent="0.2">
      <c r="A467" t="str" cm="1">
        <f t="array" ref="A467">INDEX('Brand Family Territory (Enc)'!$A$2:$A$296,INT((ROW()-2)/10)+1)</f>
        <v>Mike's Harder</v>
      </c>
      <c r="B467" t="str" cm="1">
        <f t="array" ref="B467">INDEX('Whitelist (Blackout Reverse)'!$B$1:$K$1,MOD(ROW()-2,10)+1)</f>
        <v>UNION</v>
      </c>
      <c r="C467" t="str">
        <f>VLOOKUP(A467,'Brand Family Territory (Enc)'!$A$2:$B$296,2,FALSE)</f>
        <v>Core Market</v>
      </c>
      <c r="D467">
        <f>IF(COUNTIFS('Brand Family Territories (Enc)'!$B$2:$B$62,C467,'Brand Family Territories (Enc)'!$C$2:$C$62,B467)&gt;0,1,IF(AND(LEFT(B467,6)="MORRIS",COUNTIFS('Brand Family Territories (Enc)'!$B$2:$B$62,C467,'Brand Family Territories (Enc)'!$C$2:$C$62,"Morri")&gt;0),"Unk",0))</f>
        <v>0</v>
      </c>
      <c r="E467" t="str">
        <f>IFERROR(INDEX('Brand Family Areas (Enc)'!$D$6:$D$998,MATCH(UPPER(A467)&amp;"|"&amp;UPPER(B467),'Brand Family Areas (Enc)'!$G$6:$G$998,0)),"No Match")</f>
        <v>Inactive</v>
      </c>
      <c r="F467" t="str">
        <f t="shared" si="14"/>
        <v>THEM</v>
      </c>
      <c r="G467" t="str">
        <f t="shared" si="15"/>
        <v>Mike's Harder|UNION</v>
      </c>
    </row>
    <row r="468" spans="1:7" hidden="1" x14ac:dyDescent="0.2">
      <c r="A468" t="str" cm="1">
        <f t="array" ref="A468">INDEX('Brand Family Territory (Enc)'!$A$2:$A$296,INT((ROW()-2)/10)+1)</f>
        <v>Mike's Harder</v>
      </c>
      <c r="B468" t="str" cm="1">
        <f t="array" ref="B468">INDEX('Whitelist (Blackout Reverse)'!$B$1:$K$1,MOD(ROW()-2,10)+1)</f>
        <v>SUSSEX</v>
      </c>
      <c r="C468" t="str">
        <f>VLOOKUP(A468,'Brand Family Territory (Enc)'!$A$2:$B$296,2,FALSE)</f>
        <v>Core Market</v>
      </c>
      <c r="D468">
        <f>IF(COUNTIFS('Brand Family Territories (Enc)'!$B$2:$B$62,C468,'Brand Family Territories (Enc)'!$C$2:$C$62,B468)&gt;0,1,IF(AND(LEFT(B468,6)="MORRIS",COUNTIFS('Brand Family Territories (Enc)'!$B$2:$B$62,C468,'Brand Family Territories (Enc)'!$C$2:$C$62,"Morri")&gt;0),"Unk",0))</f>
        <v>1</v>
      </c>
      <c r="E468" t="str">
        <f>IFERROR(INDEX('Brand Family Areas (Enc)'!$D$6:$D$998,MATCH(UPPER(A468)&amp;"|"&amp;UPPER(B468),'Brand Family Areas (Enc)'!$G$6:$G$998,0)),"No Match")</f>
        <v>No Match</v>
      </c>
      <c r="F468" t="str">
        <f t="shared" si="14"/>
        <v>US</v>
      </c>
      <c r="G468" t="str">
        <f t="shared" si="15"/>
        <v>Mike's Harder|SUSSEX</v>
      </c>
    </row>
    <row r="469" spans="1:7" hidden="1" x14ac:dyDescent="0.2">
      <c r="A469" t="str" cm="1">
        <f t="array" ref="A469">INDEX('Brand Family Territory (Enc)'!$A$2:$A$296,INT((ROW()-2)/10)+1)</f>
        <v>Mike's Harder</v>
      </c>
      <c r="B469" t="str" cm="1">
        <f t="array" ref="B469">INDEX('Whitelist (Blackout Reverse)'!$B$1:$K$1,MOD(ROW()-2,10)+1)</f>
        <v>MORRIS 1</v>
      </c>
      <c r="C469" t="str">
        <f>VLOOKUP(A469,'Brand Family Territory (Enc)'!$A$2:$B$296,2,FALSE)</f>
        <v>Core Market</v>
      </c>
      <c r="D469">
        <f>IF(COUNTIFS('Brand Family Territories (Enc)'!$B$2:$B$62,C469,'Brand Family Territories (Enc)'!$C$2:$C$62,B469)&gt;0,1,IF(AND(LEFT(B469,6)="MORRIS",COUNTIFS('Brand Family Territories (Enc)'!$B$2:$B$62,C469,'Brand Family Territories (Enc)'!$C$2:$C$62,"Morri")&gt;0),"Unk",0))</f>
        <v>1</v>
      </c>
      <c r="E469" t="str">
        <f>IFERROR(INDEX('Brand Family Areas (Enc)'!$D$6:$D$998,MATCH(UPPER(A469)&amp;"|"&amp;UPPER(B469),'Brand Family Areas (Enc)'!$G$6:$G$998,0)),"No Match")</f>
        <v>No Match</v>
      </c>
      <c r="F469" t="str">
        <f t="shared" si="14"/>
        <v>US</v>
      </c>
      <c r="G469" t="str">
        <f t="shared" si="15"/>
        <v>Mike's Harder|MORRIS 1</v>
      </c>
    </row>
    <row r="470" spans="1:7" hidden="1" x14ac:dyDescent="0.2">
      <c r="A470" t="str" cm="1">
        <f t="array" ref="A470">INDEX('Brand Family Territory (Enc)'!$A$2:$A$296,INT((ROW()-2)/10)+1)</f>
        <v>Mike's Harder</v>
      </c>
      <c r="B470" t="str" cm="1">
        <f t="array" ref="B470">INDEX('Whitelist (Blackout Reverse)'!$B$1:$K$1,MOD(ROW()-2,10)+1)</f>
        <v>MORRIS 2</v>
      </c>
      <c r="C470" t="str">
        <f>VLOOKUP(A470,'Brand Family Territory (Enc)'!$A$2:$B$296,2,FALSE)</f>
        <v>Core Market</v>
      </c>
      <c r="D470">
        <f>IF(COUNTIFS('Brand Family Territories (Enc)'!$B$2:$B$62,C470,'Brand Family Territories (Enc)'!$C$2:$C$62,B470)&gt;0,1,IF(AND(LEFT(B470,6)="MORRIS",COUNTIFS('Brand Family Territories (Enc)'!$B$2:$B$62,C470,'Brand Family Territories (Enc)'!$C$2:$C$62,"Morri")&gt;0),"Unk",0))</f>
        <v>0</v>
      </c>
      <c r="E470" t="str">
        <f>IFERROR(INDEX('Brand Family Areas (Enc)'!$D$6:$D$998,MATCH(UPPER(A470)&amp;"|"&amp;UPPER(B470),'Brand Family Areas (Enc)'!$G$6:$G$998,0)),"No Match")</f>
        <v>Inactive</v>
      </c>
      <c r="F470" t="str">
        <f t="shared" si="14"/>
        <v>THEM</v>
      </c>
      <c r="G470" t="str">
        <f t="shared" si="15"/>
        <v>Mike's Harder|MORRIS 2</v>
      </c>
    </row>
    <row r="471" spans="1:7" hidden="1" x14ac:dyDescent="0.2">
      <c r="A471" t="str" cm="1">
        <f t="array" ref="A471">INDEX('Brand Family Territory (Enc)'!$A$2:$A$296,INT((ROW()-2)/10)+1)</f>
        <v>Mike's Harder</v>
      </c>
      <c r="B471" t="str" cm="1">
        <f t="array" ref="B471">INDEX('Whitelist (Blackout Reverse)'!$B$1:$K$1,MOD(ROW()-2,10)+1)</f>
        <v>MORRIS 3</v>
      </c>
      <c r="C471" t="str">
        <f>VLOOKUP(A471,'Brand Family Territory (Enc)'!$A$2:$B$296,2,FALSE)</f>
        <v>Core Market</v>
      </c>
      <c r="D471">
        <f>IF(COUNTIFS('Brand Family Territories (Enc)'!$B$2:$B$62,C471,'Brand Family Territories (Enc)'!$C$2:$C$62,B471)&gt;0,1,IF(AND(LEFT(B471,6)="MORRIS",COUNTIFS('Brand Family Territories (Enc)'!$B$2:$B$62,C471,'Brand Family Territories (Enc)'!$C$2:$C$62,"Morri")&gt;0),"Unk",0))</f>
        <v>1</v>
      </c>
      <c r="E471" t="str">
        <f>IFERROR(INDEX('Brand Family Areas (Enc)'!$D$6:$D$998,MATCH(UPPER(A471)&amp;"|"&amp;UPPER(B471),'Brand Family Areas (Enc)'!$G$6:$G$998,0)),"No Match")</f>
        <v>No Match</v>
      </c>
      <c r="F471" t="str">
        <f t="shared" si="14"/>
        <v>US</v>
      </c>
      <c r="G471" t="str">
        <f t="shared" si="15"/>
        <v>Mike's Harder|MORRIS 3</v>
      </c>
    </row>
    <row r="472" spans="1:7" hidden="1" x14ac:dyDescent="0.2">
      <c r="A472" t="str" cm="1">
        <f t="array" ref="A472">INDEX('Brand Family Territory (Enc)'!$A$2:$A$296,INT((ROW()-2)/10)+1)</f>
        <v>Miller Extra Light</v>
      </c>
      <c r="B472" t="str" cm="1">
        <f t="array" ref="B472">INDEX('Whitelist (Blackout Reverse)'!$B$1:$K$1,MOD(ROW()-2,10)+1)</f>
        <v>BERGEN</v>
      </c>
      <c r="C472" t="str">
        <f>VLOOKUP(A472,'Brand Family Territory (Enc)'!$A$2:$B$296,2,FALSE)</f>
        <v>Core Market</v>
      </c>
      <c r="D472">
        <f>IF(COUNTIFS('Brand Family Territories (Enc)'!$B$2:$B$62,C472,'Brand Family Territories (Enc)'!$C$2:$C$62,B472)&gt;0,1,IF(AND(LEFT(B472,6)="MORRIS",COUNTIFS('Brand Family Territories (Enc)'!$B$2:$B$62,C472,'Brand Family Territories (Enc)'!$C$2:$C$62,"Morri")&gt;0),"Unk",0))</f>
        <v>1</v>
      </c>
      <c r="E472" t="str">
        <f>IFERROR(INDEX('Brand Family Areas (Enc)'!$D$6:$D$998,MATCH(UPPER(A472)&amp;"|"&amp;UPPER(B472),'Brand Family Areas (Enc)'!$G$6:$G$998,0)),"No Match")</f>
        <v>No Match</v>
      </c>
      <c r="F472" t="str">
        <f t="shared" si="14"/>
        <v>US</v>
      </c>
      <c r="G472" t="str">
        <f t="shared" si="15"/>
        <v>Miller Extra Light|BERGEN</v>
      </c>
    </row>
    <row r="473" spans="1:7" hidden="1" x14ac:dyDescent="0.2">
      <c r="A473" t="str" cm="1">
        <f t="array" ref="A473">INDEX('Brand Family Territory (Enc)'!$A$2:$A$296,INT((ROW()-2)/10)+1)</f>
        <v>Miller Extra Light</v>
      </c>
      <c r="B473" t="str" cm="1">
        <f t="array" ref="B473">INDEX('Whitelist (Blackout Reverse)'!$B$1:$K$1,MOD(ROW()-2,10)+1)</f>
        <v>PASSAIC</v>
      </c>
      <c r="C473" t="str">
        <f>VLOOKUP(A473,'Brand Family Territory (Enc)'!$A$2:$B$296,2,FALSE)</f>
        <v>Core Market</v>
      </c>
      <c r="D473">
        <f>IF(COUNTIFS('Brand Family Territories (Enc)'!$B$2:$B$62,C473,'Brand Family Territories (Enc)'!$C$2:$C$62,B473)&gt;0,1,IF(AND(LEFT(B473,6)="MORRIS",COUNTIFS('Brand Family Territories (Enc)'!$B$2:$B$62,C473,'Brand Family Territories (Enc)'!$C$2:$C$62,"Morri")&gt;0),"Unk",0))</f>
        <v>1</v>
      </c>
      <c r="E473" t="str">
        <f>IFERROR(INDEX('Brand Family Areas (Enc)'!$D$6:$D$998,MATCH(UPPER(A473)&amp;"|"&amp;UPPER(B473),'Brand Family Areas (Enc)'!$G$6:$G$998,0)),"No Match")</f>
        <v>No Match</v>
      </c>
      <c r="F473" t="str">
        <f t="shared" si="14"/>
        <v>US</v>
      </c>
      <c r="G473" t="str">
        <f t="shared" si="15"/>
        <v>Miller Extra Light|PASSAIC</v>
      </c>
    </row>
    <row r="474" spans="1:7" hidden="1" x14ac:dyDescent="0.2">
      <c r="A474" t="str" cm="1">
        <f t="array" ref="A474">INDEX('Brand Family Territory (Enc)'!$A$2:$A$296,INT((ROW()-2)/10)+1)</f>
        <v>Miller Extra Light</v>
      </c>
      <c r="B474" t="str" cm="1">
        <f t="array" ref="B474">INDEX('Whitelist (Blackout Reverse)'!$B$1:$K$1,MOD(ROW()-2,10)+1)</f>
        <v>PASSAIC-FF</v>
      </c>
      <c r="C474" t="str">
        <f>VLOOKUP(A474,'Brand Family Territory (Enc)'!$A$2:$B$296,2,FALSE)</f>
        <v>Core Market</v>
      </c>
      <c r="D474">
        <f>IF(COUNTIFS('Brand Family Territories (Enc)'!$B$2:$B$62,C474,'Brand Family Territories (Enc)'!$C$2:$C$62,B474)&gt;0,1,IF(AND(LEFT(B474,6)="MORRIS",COUNTIFS('Brand Family Territories (Enc)'!$B$2:$B$62,C474,'Brand Family Territories (Enc)'!$C$2:$C$62,"Morri")&gt;0),"Unk",0))</f>
        <v>1</v>
      </c>
      <c r="E474" t="str">
        <f>IFERROR(INDEX('Brand Family Areas (Enc)'!$D$6:$D$998,MATCH(UPPER(A474)&amp;"|"&amp;UPPER(B474),'Brand Family Areas (Enc)'!$G$6:$G$998,0)),"No Match")</f>
        <v>No Match</v>
      </c>
      <c r="F474" t="str">
        <f t="shared" si="14"/>
        <v>US</v>
      </c>
      <c r="G474" t="str">
        <f t="shared" si="15"/>
        <v>Miller Extra Light|PASSAIC-FF</v>
      </c>
    </row>
    <row r="475" spans="1:7" hidden="1" x14ac:dyDescent="0.2">
      <c r="A475" t="str" cm="1">
        <f t="array" ref="A475">INDEX('Brand Family Territory (Enc)'!$A$2:$A$296,INT((ROW()-2)/10)+1)</f>
        <v>Miller Extra Light</v>
      </c>
      <c r="B475" t="str" cm="1">
        <f t="array" ref="B475">INDEX('Whitelist (Blackout Reverse)'!$B$1:$K$1,MOD(ROW()-2,10)+1)</f>
        <v>ESSEX</v>
      </c>
      <c r="C475" t="str">
        <f>VLOOKUP(A475,'Brand Family Territory (Enc)'!$A$2:$B$296,2,FALSE)</f>
        <v>Core Market</v>
      </c>
      <c r="D475">
        <f>IF(COUNTIFS('Brand Family Territories (Enc)'!$B$2:$B$62,C475,'Brand Family Territories (Enc)'!$C$2:$C$62,B475)&gt;0,1,IF(AND(LEFT(B475,6)="MORRIS",COUNTIFS('Brand Family Territories (Enc)'!$B$2:$B$62,C475,'Brand Family Territories (Enc)'!$C$2:$C$62,"Morri")&gt;0),"Unk",0))</f>
        <v>0</v>
      </c>
      <c r="E475" t="str">
        <f>IFERROR(INDEX('Brand Family Areas (Enc)'!$D$6:$D$998,MATCH(UPPER(A475)&amp;"|"&amp;UPPER(B475),'Brand Family Areas (Enc)'!$G$6:$G$998,0)),"No Match")</f>
        <v>Inactive</v>
      </c>
      <c r="F475" t="str">
        <f t="shared" si="14"/>
        <v>THEM</v>
      </c>
      <c r="G475" t="str">
        <f t="shared" si="15"/>
        <v>Miller Extra Light|ESSEX</v>
      </c>
    </row>
    <row r="476" spans="1:7" hidden="1" x14ac:dyDescent="0.2">
      <c r="A476" t="str" cm="1">
        <f t="array" ref="A476">INDEX('Brand Family Territory (Enc)'!$A$2:$A$296,INT((ROW()-2)/10)+1)</f>
        <v>Miller Extra Light</v>
      </c>
      <c r="B476" t="str" cm="1">
        <f t="array" ref="B476">INDEX('Whitelist (Blackout Reverse)'!$B$1:$K$1,MOD(ROW()-2,10)+1)</f>
        <v>HUDSON</v>
      </c>
      <c r="C476" t="str">
        <f>VLOOKUP(A476,'Brand Family Territory (Enc)'!$A$2:$B$296,2,FALSE)</f>
        <v>Core Market</v>
      </c>
      <c r="D476">
        <f>IF(COUNTIFS('Brand Family Territories (Enc)'!$B$2:$B$62,C476,'Brand Family Territories (Enc)'!$C$2:$C$62,B476)&gt;0,1,IF(AND(LEFT(B476,6)="MORRIS",COUNTIFS('Brand Family Territories (Enc)'!$B$2:$B$62,C476,'Brand Family Territories (Enc)'!$C$2:$C$62,"Morri")&gt;0),"Unk",0))</f>
        <v>0</v>
      </c>
      <c r="E476" t="str">
        <f>IFERROR(INDEX('Brand Family Areas (Enc)'!$D$6:$D$998,MATCH(UPPER(A476)&amp;"|"&amp;UPPER(B476),'Brand Family Areas (Enc)'!$G$6:$G$998,0)),"No Match")</f>
        <v>Inactive</v>
      </c>
      <c r="F476" t="str">
        <f t="shared" si="14"/>
        <v>THEM</v>
      </c>
      <c r="G476" t="str">
        <f t="shared" si="15"/>
        <v>Miller Extra Light|HUDSON</v>
      </c>
    </row>
    <row r="477" spans="1:7" hidden="1" x14ac:dyDescent="0.2">
      <c r="A477" t="str" cm="1">
        <f t="array" ref="A477">INDEX('Brand Family Territory (Enc)'!$A$2:$A$296,INT((ROW()-2)/10)+1)</f>
        <v>Miller Extra Light</v>
      </c>
      <c r="B477" t="str" cm="1">
        <f t="array" ref="B477">INDEX('Whitelist (Blackout Reverse)'!$B$1:$K$1,MOD(ROW()-2,10)+1)</f>
        <v>UNION</v>
      </c>
      <c r="C477" t="str">
        <f>VLOOKUP(A477,'Brand Family Territory (Enc)'!$A$2:$B$296,2,FALSE)</f>
        <v>Core Market</v>
      </c>
      <c r="D477">
        <f>IF(COUNTIFS('Brand Family Territories (Enc)'!$B$2:$B$62,C477,'Brand Family Territories (Enc)'!$C$2:$C$62,B477)&gt;0,1,IF(AND(LEFT(B477,6)="MORRIS",COUNTIFS('Brand Family Territories (Enc)'!$B$2:$B$62,C477,'Brand Family Territories (Enc)'!$C$2:$C$62,"Morri")&gt;0),"Unk",0))</f>
        <v>0</v>
      </c>
      <c r="E477" t="str">
        <f>IFERROR(INDEX('Brand Family Areas (Enc)'!$D$6:$D$998,MATCH(UPPER(A477)&amp;"|"&amp;UPPER(B477),'Brand Family Areas (Enc)'!$G$6:$G$998,0)),"No Match")</f>
        <v>Inactive</v>
      </c>
      <c r="F477" t="str">
        <f t="shared" si="14"/>
        <v>THEM</v>
      </c>
      <c r="G477" t="str">
        <f t="shared" si="15"/>
        <v>Miller Extra Light|UNION</v>
      </c>
    </row>
    <row r="478" spans="1:7" hidden="1" x14ac:dyDescent="0.2">
      <c r="A478" t="str" cm="1">
        <f t="array" ref="A478">INDEX('Brand Family Territory (Enc)'!$A$2:$A$296,INT((ROW()-2)/10)+1)</f>
        <v>Miller Extra Light</v>
      </c>
      <c r="B478" t="str" cm="1">
        <f t="array" ref="B478">INDEX('Whitelist (Blackout Reverse)'!$B$1:$K$1,MOD(ROW()-2,10)+1)</f>
        <v>SUSSEX</v>
      </c>
      <c r="C478" t="str">
        <f>VLOOKUP(A478,'Brand Family Territory (Enc)'!$A$2:$B$296,2,FALSE)</f>
        <v>Core Market</v>
      </c>
      <c r="D478">
        <f>IF(COUNTIFS('Brand Family Territories (Enc)'!$B$2:$B$62,C478,'Brand Family Territories (Enc)'!$C$2:$C$62,B478)&gt;0,1,IF(AND(LEFT(B478,6)="MORRIS",COUNTIFS('Brand Family Territories (Enc)'!$B$2:$B$62,C478,'Brand Family Territories (Enc)'!$C$2:$C$62,"Morri")&gt;0),"Unk",0))</f>
        <v>1</v>
      </c>
      <c r="E478" t="str">
        <f>IFERROR(INDEX('Brand Family Areas (Enc)'!$D$6:$D$998,MATCH(UPPER(A478)&amp;"|"&amp;UPPER(B478),'Brand Family Areas (Enc)'!$G$6:$G$998,0)),"No Match")</f>
        <v>No Match</v>
      </c>
      <c r="F478" t="str">
        <f t="shared" si="14"/>
        <v>US</v>
      </c>
      <c r="G478" t="str">
        <f t="shared" si="15"/>
        <v>Miller Extra Light|SUSSEX</v>
      </c>
    </row>
    <row r="479" spans="1:7" hidden="1" x14ac:dyDescent="0.2">
      <c r="A479" t="str" cm="1">
        <f t="array" ref="A479">INDEX('Brand Family Territory (Enc)'!$A$2:$A$296,INT((ROW()-2)/10)+1)</f>
        <v>Miller Extra Light</v>
      </c>
      <c r="B479" t="str" cm="1">
        <f t="array" ref="B479">INDEX('Whitelist (Blackout Reverse)'!$B$1:$K$1,MOD(ROW()-2,10)+1)</f>
        <v>MORRIS 1</v>
      </c>
      <c r="C479" t="str">
        <f>VLOOKUP(A479,'Brand Family Territory (Enc)'!$A$2:$B$296,2,FALSE)</f>
        <v>Core Market</v>
      </c>
      <c r="D479">
        <f>IF(COUNTIFS('Brand Family Territories (Enc)'!$B$2:$B$62,C479,'Brand Family Territories (Enc)'!$C$2:$C$62,B479)&gt;0,1,IF(AND(LEFT(B479,6)="MORRIS",COUNTIFS('Brand Family Territories (Enc)'!$B$2:$B$62,C479,'Brand Family Territories (Enc)'!$C$2:$C$62,"Morri")&gt;0),"Unk",0))</f>
        <v>1</v>
      </c>
      <c r="E479" t="str">
        <f>IFERROR(INDEX('Brand Family Areas (Enc)'!$D$6:$D$998,MATCH(UPPER(A479)&amp;"|"&amp;UPPER(B479),'Brand Family Areas (Enc)'!$G$6:$G$998,0)),"No Match")</f>
        <v>No Match</v>
      </c>
      <c r="F479" t="str">
        <f t="shared" si="14"/>
        <v>US</v>
      </c>
      <c r="G479" t="str">
        <f t="shared" si="15"/>
        <v>Miller Extra Light|MORRIS 1</v>
      </c>
    </row>
    <row r="480" spans="1:7" hidden="1" x14ac:dyDescent="0.2">
      <c r="A480" t="str" cm="1">
        <f t="array" ref="A480">INDEX('Brand Family Territory (Enc)'!$A$2:$A$296,INT((ROW()-2)/10)+1)</f>
        <v>Miller Extra Light</v>
      </c>
      <c r="B480" t="str" cm="1">
        <f t="array" ref="B480">INDEX('Whitelist (Blackout Reverse)'!$B$1:$K$1,MOD(ROW()-2,10)+1)</f>
        <v>MORRIS 2</v>
      </c>
      <c r="C480" t="str">
        <f>VLOOKUP(A480,'Brand Family Territory (Enc)'!$A$2:$B$296,2,FALSE)</f>
        <v>Core Market</v>
      </c>
      <c r="D480">
        <f>IF(COUNTIFS('Brand Family Territories (Enc)'!$B$2:$B$62,C480,'Brand Family Territories (Enc)'!$C$2:$C$62,B480)&gt;0,1,IF(AND(LEFT(B480,6)="MORRIS",COUNTIFS('Brand Family Territories (Enc)'!$B$2:$B$62,C480,'Brand Family Territories (Enc)'!$C$2:$C$62,"Morri")&gt;0),"Unk",0))</f>
        <v>0</v>
      </c>
      <c r="E480" t="str">
        <f>IFERROR(INDEX('Brand Family Areas (Enc)'!$D$6:$D$998,MATCH(UPPER(A480)&amp;"|"&amp;UPPER(B480),'Brand Family Areas (Enc)'!$G$6:$G$998,0)),"No Match")</f>
        <v>Active</v>
      </c>
      <c r="F480" t="str">
        <f t="shared" si="14"/>
        <v>THEM</v>
      </c>
      <c r="G480" t="str">
        <f t="shared" si="15"/>
        <v>Miller Extra Light|MORRIS 2</v>
      </c>
    </row>
    <row r="481" spans="1:7" hidden="1" x14ac:dyDescent="0.2">
      <c r="A481" t="str" cm="1">
        <f t="array" ref="A481">INDEX('Brand Family Territory (Enc)'!$A$2:$A$296,INT((ROW()-2)/10)+1)</f>
        <v>Miller Extra Light</v>
      </c>
      <c r="B481" t="str" cm="1">
        <f t="array" ref="B481">INDEX('Whitelist (Blackout Reverse)'!$B$1:$K$1,MOD(ROW()-2,10)+1)</f>
        <v>MORRIS 3</v>
      </c>
      <c r="C481" t="str">
        <f>VLOOKUP(A481,'Brand Family Territory (Enc)'!$A$2:$B$296,2,FALSE)</f>
        <v>Core Market</v>
      </c>
      <c r="D481">
        <f>IF(COUNTIFS('Brand Family Territories (Enc)'!$B$2:$B$62,C481,'Brand Family Territories (Enc)'!$C$2:$C$62,B481)&gt;0,1,IF(AND(LEFT(B481,6)="MORRIS",COUNTIFS('Brand Family Territories (Enc)'!$B$2:$B$62,C481,'Brand Family Territories (Enc)'!$C$2:$C$62,"Morri")&gt;0),"Unk",0))</f>
        <v>1</v>
      </c>
      <c r="E481" t="str">
        <f>IFERROR(INDEX('Brand Family Areas (Enc)'!$D$6:$D$998,MATCH(UPPER(A481)&amp;"|"&amp;UPPER(B481),'Brand Family Areas (Enc)'!$G$6:$G$998,0)),"No Match")</f>
        <v>No Match</v>
      </c>
      <c r="F481" t="str">
        <f t="shared" si="14"/>
        <v>US</v>
      </c>
      <c r="G481" t="str">
        <f t="shared" si="15"/>
        <v>Miller Extra Light|MORRIS 3</v>
      </c>
    </row>
    <row r="482" spans="1:7" hidden="1" x14ac:dyDescent="0.2">
      <c r="A482" t="str" cm="1">
        <f t="array" ref="A482">INDEX('Brand Family Territory (Enc)'!$A$2:$A$296,INT((ROW()-2)/10)+1)</f>
        <v>Miller Genuine Draft</v>
      </c>
      <c r="B482" t="str" cm="1">
        <f t="array" ref="B482">INDEX('Whitelist (Blackout Reverse)'!$B$1:$K$1,MOD(ROW()-2,10)+1)</f>
        <v>BERGEN</v>
      </c>
      <c r="C482" t="str">
        <f>VLOOKUP(A482,'Brand Family Territory (Enc)'!$A$2:$B$296,2,FALSE)</f>
        <v>Core Market</v>
      </c>
      <c r="D482">
        <f>IF(COUNTIFS('Brand Family Territories (Enc)'!$B$2:$B$62,C482,'Brand Family Territories (Enc)'!$C$2:$C$62,B482)&gt;0,1,IF(AND(LEFT(B482,6)="MORRIS",COUNTIFS('Brand Family Territories (Enc)'!$B$2:$B$62,C482,'Brand Family Territories (Enc)'!$C$2:$C$62,"Morri")&gt;0),"Unk",0))</f>
        <v>1</v>
      </c>
      <c r="E482" t="str">
        <f>IFERROR(INDEX('Brand Family Areas (Enc)'!$D$6:$D$998,MATCH(UPPER(A482)&amp;"|"&amp;UPPER(B482),'Brand Family Areas (Enc)'!$G$6:$G$998,0)),"No Match")</f>
        <v>No Match</v>
      </c>
      <c r="F482" t="str">
        <f t="shared" si="14"/>
        <v>US</v>
      </c>
      <c r="G482" t="str">
        <f t="shared" si="15"/>
        <v>Miller Genuine Draft|BERGEN</v>
      </c>
    </row>
    <row r="483" spans="1:7" hidden="1" x14ac:dyDescent="0.2">
      <c r="A483" t="str" cm="1">
        <f t="array" ref="A483">INDEX('Brand Family Territory (Enc)'!$A$2:$A$296,INT((ROW()-2)/10)+1)</f>
        <v>Miller Genuine Draft</v>
      </c>
      <c r="B483" t="str" cm="1">
        <f t="array" ref="B483">INDEX('Whitelist (Blackout Reverse)'!$B$1:$K$1,MOD(ROW()-2,10)+1)</f>
        <v>PASSAIC</v>
      </c>
      <c r="C483" t="str">
        <f>VLOOKUP(A483,'Brand Family Territory (Enc)'!$A$2:$B$296,2,FALSE)</f>
        <v>Core Market</v>
      </c>
      <c r="D483">
        <f>IF(COUNTIFS('Brand Family Territories (Enc)'!$B$2:$B$62,C483,'Brand Family Territories (Enc)'!$C$2:$C$62,B483)&gt;0,1,IF(AND(LEFT(B483,6)="MORRIS",COUNTIFS('Brand Family Territories (Enc)'!$B$2:$B$62,C483,'Brand Family Territories (Enc)'!$C$2:$C$62,"Morri")&gt;0),"Unk",0))</f>
        <v>1</v>
      </c>
      <c r="E483" t="str">
        <f>IFERROR(INDEX('Brand Family Areas (Enc)'!$D$6:$D$998,MATCH(UPPER(A483)&amp;"|"&amp;UPPER(B483),'Brand Family Areas (Enc)'!$G$6:$G$998,0)),"No Match")</f>
        <v>No Match</v>
      </c>
      <c r="F483" t="str">
        <f t="shared" si="14"/>
        <v>US</v>
      </c>
      <c r="G483" t="str">
        <f t="shared" si="15"/>
        <v>Miller Genuine Draft|PASSAIC</v>
      </c>
    </row>
    <row r="484" spans="1:7" hidden="1" x14ac:dyDescent="0.2">
      <c r="A484" t="str" cm="1">
        <f t="array" ref="A484">INDEX('Brand Family Territory (Enc)'!$A$2:$A$296,INT((ROW()-2)/10)+1)</f>
        <v>Miller Genuine Draft</v>
      </c>
      <c r="B484" t="str" cm="1">
        <f t="array" ref="B484">INDEX('Whitelist (Blackout Reverse)'!$B$1:$K$1,MOD(ROW()-2,10)+1)</f>
        <v>PASSAIC-FF</v>
      </c>
      <c r="C484" t="str">
        <f>VLOOKUP(A484,'Brand Family Territory (Enc)'!$A$2:$B$296,2,FALSE)</f>
        <v>Core Market</v>
      </c>
      <c r="D484">
        <f>IF(COUNTIFS('Brand Family Territories (Enc)'!$B$2:$B$62,C484,'Brand Family Territories (Enc)'!$C$2:$C$62,B484)&gt;0,1,IF(AND(LEFT(B484,6)="MORRIS",COUNTIFS('Brand Family Territories (Enc)'!$B$2:$B$62,C484,'Brand Family Territories (Enc)'!$C$2:$C$62,"Morri")&gt;0),"Unk",0))</f>
        <v>1</v>
      </c>
      <c r="E484" t="str">
        <f>IFERROR(INDEX('Brand Family Areas (Enc)'!$D$6:$D$998,MATCH(UPPER(A484)&amp;"|"&amp;UPPER(B484),'Brand Family Areas (Enc)'!$G$6:$G$998,0)),"No Match")</f>
        <v>No Match</v>
      </c>
      <c r="F484" t="str">
        <f t="shared" si="14"/>
        <v>US</v>
      </c>
      <c r="G484" t="str">
        <f t="shared" si="15"/>
        <v>Miller Genuine Draft|PASSAIC-FF</v>
      </c>
    </row>
    <row r="485" spans="1:7" hidden="1" x14ac:dyDescent="0.2">
      <c r="A485" t="str" cm="1">
        <f t="array" ref="A485">INDEX('Brand Family Territory (Enc)'!$A$2:$A$296,INT((ROW()-2)/10)+1)</f>
        <v>Miller Genuine Draft</v>
      </c>
      <c r="B485" t="str" cm="1">
        <f t="array" ref="B485">INDEX('Whitelist (Blackout Reverse)'!$B$1:$K$1,MOD(ROW()-2,10)+1)</f>
        <v>ESSEX</v>
      </c>
      <c r="C485" t="str">
        <f>VLOOKUP(A485,'Brand Family Territory (Enc)'!$A$2:$B$296,2,FALSE)</f>
        <v>Core Market</v>
      </c>
      <c r="D485">
        <f>IF(COUNTIFS('Brand Family Territories (Enc)'!$B$2:$B$62,C485,'Brand Family Territories (Enc)'!$C$2:$C$62,B485)&gt;0,1,IF(AND(LEFT(B485,6)="MORRIS",COUNTIFS('Brand Family Territories (Enc)'!$B$2:$B$62,C485,'Brand Family Territories (Enc)'!$C$2:$C$62,"Morri")&gt;0),"Unk",0))</f>
        <v>0</v>
      </c>
      <c r="E485" t="str">
        <f>IFERROR(INDEX('Brand Family Areas (Enc)'!$D$6:$D$998,MATCH(UPPER(A485)&amp;"|"&amp;UPPER(B485),'Brand Family Areas (Enc)'!$G$6:$G$998,0)),"No Match")</f>
        <v>Inactive</v>
      </c>
      <c r="F485" t="str">
        <f t="shared" si="14"/>
        <v>THEM</v>
      </c>
      <c r="G485" t="str">
        <f t="shared" si="15"/>
        <v>Miller Genuine Draft|ESSEX</v>
      </c>
    </row>
    <row r="486" spans="1:7" hidden="1" x14ac:dyDescent="0.2">
      <c r="A486" t="str" cm="1">
        <f t="array" ref="A486">INDEX('Brand Family Territory (Enc)'!$A$2:$A$296,INT((ROW()-2)/10)+1)</f>
        <v>Miller Genuine Draft</v>
      </c>
      <c r="B486" t="str" cm="1">
        <f t="array" ref="B486">INDEX('Whitelist (Blackout Reverse)'!$B$1:$K$1,MOD(ROW()-2,10)+1)</f>
        <v>HUDSON</v>
      </c>
      <c r="C486" t="str">
        <f>VLOOKUP(A486,'Brand Family Territory (Enc)'!$A$2:$B$296,2,FALSE)</f>
        <v>Core Market</v>
      </c>
      <c r="D486">
        <f>IF(COUNTIFS('Brand Family Territories (Enc)'!$B$2:$B$62,C486,'Brand Family Territories (Enc)'!$C$2:$C$62,B486)&gt;0,1,IF(AND(LEFT(B486,6)="MORRIS",COUNTIFS('Brand Family Territories (Enc)'!$B$2:$B$62,C486,'Brand Family Territories (Enc)'!$C$2:$C$62,"Morri")&gt;0),"Unk",0))</f>
        <v>0</v>
      </c>
      <c r="E486" t="str">
        <f>IFERROR(INDEX('Brand Family Areas (Enc)'!$D$6:$D$998,MATCH(UPPER(A486)&amp;"|"&amp;UPPER(B486),'Brand Family Areas (Enc)'!$G$6:$G$998,0)),"No Match")</f>
        <v>Inactive</v>
      </c>
      <c r="F486" t="str">
        <f t="shared" si="14"/>
        <v>THEM</v>
      </c>
      <c r="G486" t="str">
        <f t="shared" si="15"/>
        <v>Miller Genuine Draft|HUDSON</v>
      </c>
    </row>
    <row r="487" spans="1:7" hidden="1" x14ac:dyDescent="0.2">
      <c r="A487" t="str" cm="1">
        <f t="array" ref="A487">INDEX('Brand Family Territory (Enc)'!$A$2:$A$296,INT((ROW()-2)/10)+1)</f>
        <v>Miller Genuine Draft</v>
      </c>
      <c r="B487" t="str" cm="1">
        <f t="array" ref="B487">INDEX('Whitelist (Blackout Reverse)'!$B$1:$K$1,MOD(ROW()-2,10)+1)</f>
        <v>UNION</v>
      </c>
      <c r="C487" t="str">
        <f>VLOOKUP(A487,'Brand Family Territory (Enc)'!$A$2:$B$296,2,FALSE)</f>
        <v>Core Market</v>
      </c>
      <c r="D487">
        <f>IF(COUNTIFS('Brand Family Territories (Enc)'!$B$2:$B$62,C487,'Brand Family Territories (Enc)'!$C$2:$C$62,B487)&gt;0,1,IF(AND(LEFT(B487,6)="MORRIS",COUNTIFS('Brand Family Territories (Enc)'!$B$2:$B$62,C487,'Brand Family Territories (Enc)'!$C$2:$C$62,"Morri")&gt;0),"Unk",0))</f>
        <v>0</v>
      </c>
      <c r="E487" t="str">
        <f>IFERROR(INDEX('Brand Family Areas (Enc)'!$D$6:$D$998,MATCH(UPPER(A487)&amp;"|"&amp;UPPER(B487),'Brand Family Areas (Enc)'!$G$6:$G$998,0)),"No Match")</f>
        <v>Inactive</v>
      </c>
      <c r="F487" t="str">
        <f t="shared" si="14"/>
        <v>THEM</v>
      </c>
      <c r="G487" t="str">
        <f t="shared" si="15"/>
        <v>Miller Genuine Draft|UNION</v>
      </c>
    </row>
    <row r="488" spans="1:7" hidden="1" x14ac:dyDescent="0.2">
      <c r="A488" t="str" cm="1">
        <f t="array" ref="A488">INDEX('Brand Family Territory (Enc)'!$A$2:$A$296,INT((ROW()-2)/10)+1)</f>
        <v>Miller Genuine Draft</v>
      </c>
      <c r="B488" t="str" cm="1">
        <f t="array" ref="B488">INDEX('Whitelist (Blackout Reverse)'!$B$1:$K$1,MOD(ROW()-2,10)+1)</f>
        <v>SUSSEX</v>
      </c>
      <c r="C488" t="str">
        <f>VLOOKUP(A488,'Brand Family Territory (Enc)'!$A$2:$B$296,2,FALSE)</f>
        <v>Core Market</v>
      </c>
      <c r="D488">
        <f>IF(COUNTIFS('Brand Family Territories (Enc)'!$B$2:$B$62,C488,'Brand Family Territories (Enc)'!$C$2:$C$62,B488)&gt;0,1,IF(AND(LEFT(B488,6)="MORRIS",COUNTIFS('Brand Family Territories (Enc)'!$B$2:$B$62,C488,'Brand Family Territories (Enc)'!$C$2:$C$62,"Morri")&gt;0),"Unk",0))</f>
        <v>1</v>
      </c>
      <c r="E488" t="str">
        <f>IFERROR(INDEX('Brand Family Areas (Enc)'!$D$6:$D$998,MATCH(UPPER(A488)&amp;"|"&amp;UPPER(B488),'Brand Family Areas (Enc)'!$G$6:$G$998,0)),"No Match")</f>
        <v>No Match</v>
      </c>
      <c r="F488" t="str">
        <f t="shared" si="14"/>
        <v>US</v>
      </c>
      <c r="G488" t="str">
        <f t="shared" si="15"/>
        <v>Miller Genuine Draft|SUSSEX</v>
      </c>
    </row>
    <row r="489" spans="1:7" hidden="1" x14ac:dyDescent="0.2">
      <c r="A489" t="str" cm="1">
        <f t="array" ref="A489">INDEX('Brand Family Territory (Enc)'!$A$2:$A$296,INT((ROW()-2)/10)+1)</f>
        <v>Miller Genuine Draft</v>
      </c>
      <c r="B489" t="str" cm="1">
        <f t="array" ref="B489">INDEX('Whitelist (Blackout Reverse)'!$B$1:$K$1,MOD(ROW()-2,10)+1)</f>
        <v>MORRIS 1</v>
      </c>
      <c r="C489" t="str">
        <f>VLOOKUP(A489,'Brand Family Territory (Enc)'!$A$2:$B$296,2,FALSE)</f>
        <v>Core Market</v>
      </c>
      <c r="D489">
        <f>IF(COUNTIFS('Brand Family Territories (Enc)'!$B$2:$B$62,C489,'Brand Family Territories (Enc)'!$C$2:$C$62,B489)&gt;0,1,IF(AND(LEFT(B489,6)="MORRIS",COUNTIFS('Brand Family Territories (Enc)'!$B$2:$B$62,C489,'Brand Family Territories (Enc)'!$C$2:$C$62,"Morri")&gt;0),"Unk",0))</f>
        <v>1</v>
      </c>
      <c r="E489" t="str">
        <f>IFERROR(INDEX('Brand Family Areas (Enc)'!$D$6:$D$998,MATCH(UPPER(A489)&amp;"|"&amp;UPPER(B489),'Brand Family Areas (Enc)'!$G$6:$G$998,0)),"No Match")</f>
        <v>No Match</v>
      </c>
      <c r="F489" t="str">
        <f t="shared" si="14"/>
        <v>US</v>
      </c>
      <c r="G489" t="str">
        <f t="shared" si="15"/>
        <v>Miller Genuine Draft|MORRIS 1</v>
      </c>
    </row>
    <row r="490" spans="1:7" hidden="1" x14ac:dyDescent="0.2">
      <c r="A490" t="str" cm="1">
        <f t="array" ref="A490">INDEX('Brand Family Territory (Enc)'!$A$2:$A$296,INT((ROW()-2)/10)+1)</f>
        <v>Miller Genuine Draft</v>
      </c>
      <c r="B490" t="str" cm="1">
        <f t="array" ref="B490">INDEX('Whitelist (Blackout Reverse)'!$B$1:$K$1,MOD(ROW()-2,10)+1)</f>
        <v>MORRIS 2</v>
      </c>
      <c r="C490" t="str">
        <f>VLOOKUP(A490,'Brand Family Territory (Enc)'!$A$2:$B$296,2,FALSE)</f>
        <v>Core Market</v>
      </c>
      <c r="D490">
        <f>IF(COUNTIFS('Brand Family Territories (Enc)'!$B$2:$B$62,C490,'Brand Family Territories (Enc)'!$C$2:$C$62,B490)&gt;0,1,IF(AND(LEFT(B490,6)="MORRIS",COUNTIFS('Brand Family Territories (Enc)'!$B$2:$B$62,C490,'Brand Family Territories (Enc)'!$C$2:$C$62,"Morri")&gt;0),"Unk",0))</f>
        <v>0</v>
      </c>
      <c r="E490" t="str">
        <f>IFERROR(INDEX('Brand Family Areas (Enc)'!$D$6:$D$998,MATCH(UPPER(A490)&amp;"|"&amp;UPPER(B490),'Brand Family Areas (Enc)'!$G$6:$G$998,0)),"No Match")</f>
        <v>Inactive</v>
      </c>
      <c r="F490" t="str">
        <f t="shared" si="14"/>
        <v>THEM</v>
      </c>
      <c r="G490" t="str">
        <f t="shared" si="15"/>
        <v>Miller Genuine Draft|MORRIS 2</v>
      </c>
    </row>
    <row r="491" spans="1:7" hidden="1" x14ac:dyDescent="0.2">
      <c r="A491" t="str" cm="1">
        <f t="array" ref="A491">INDEX('Brand Family Territory (Enc)'!$A$2:$A$296,INT((ROW()-2)/10)+1)</f>
        <v>Miller Genuine Draft</v>
      </c>
      <c r="B491" t="str" cm="1">
        <f t="array" ref="B491">INDEX('Whitelist (Blackout Reverse)'!$B$1:$K$1,MOD(ROW()-2,10)+1)</f>
        <v>MORRIS 3</v>
      </c>
      <c r="C491" t="str">
        <f>VLOOKUP(A491,'Brand Family Territory (Enc)'!$A$2:$B$296,2,FALSE)</f>
        <v>Core Market</v>
      </c>
      <c r="D491">
        <f>IF(COUNTIFS('Brand Family Territories (Enc)'!$B$2:$B$62,C491,'Brand Family Territories (Enc)'!$C$2:$C$62,B491)&gt;0,1,IF(AND(LEFT(B491,6)="MORRIS",COUNTIFS('Brand Family Territories (Enc)'!$B$2:$B$62,C491,'Brand Family Territories (Enc)'!$C$2:$C$62,"Morri")&gt;0),"Unk",0))</f>
        <v>1</v>
      </c>
      <c r="E491" t="str">
        <f>IFERROR(INDEX('Brand Family Areas (Enc)'!$D$6:$D$998,MATCH(UPPER(A491)&amp;"|"&amp;UPPER(B491),'Brand Family Areas (Enc)'!$G$6:$G$998,0)),"No Match")</f>
        <v>No Match</v>
      </c>
      <c r="F491" t="str">
        <f t="shared" si="14"/>
        <v>US</v>
      </c>
      <c r="G491" t="str">
        <f t="shared" si="15"/>
        <v>Miller Genuine Draft|MORRIS 3</v>
      </c>
    </row>
    <row r="492" spans="1:7" hidden="1" x14ac:dyDescent="0.2">
      <c r="A492" t="str" cm="1">
        <f t="array" ref="A492">INDEX('Brand Family Territory (Enc)'!$A$2:$A$296,INT((ROW()-2)/10)+1)</f>
        <v>Lite</v>
      </c>
      <c r="B492" t="str" cm="1">
        <f t="array" ref="B492">INDEX('Whitelist (Blackout Reverse)'!$B$1:$K$1,MOD(ROW()-2,10)+1)</f>
        <v>BERGEN</v>
      </c>
      <c r="C492" t="str">
        <f>VLOOKUP(A492,'Brand Family Territory (Enc)'!$A$2:$B$296,2,FALSE)</f>
        <v>Core Market</v>
      </c>
      <c r="D492">
        <f>IF(COUNTIFS('Brand Family Territories (Enc)'!$B$2:$B$62,C492,'Brand Family Territories (Enc)'!$C$2:$C$62,B492)&gt;0,1,IF(AND(LEFT(B492,6)="MORRIS",COUNTIFS('Brand Family Territories (Enc)'!$B$2:$B$62,C492,'Brand Family Territories (Enc)'!$C$2:$C$62,"Morri")&gt;0),"Unk",0))</f>
        <v>1</v>
      </c>
      <c r="E492" t="str">
        <f>IFERROR(INDEX('Brand Family Areas (Enc)'!$D$6:$D$998,MATCH(UPPER(A492)&amp;"|"&amp;UPPER(B492),'Brand Family Areas (Enc)'!$G$6:$G$998,0)),"No Match")</f>
        <v>No Match</v>
      </c>
      <c r="F492" t="str">
        <f t="shared" si="14"/>
        <v>US</v>
      </c>
      <c r="G492" t="str">
        <f t="shared" si="15"/>
        <v>Lite|BERGEN</v>
      </c>
    </row>
    <row r="493" spans="1:7" hidden="1" x14ac:dyDescent="0.2">
      <c r="A493" t="str" cm="1">
        <f t="array" ref="A493">INDEX('Brand Family Territory (Enc)'!$A$2:$A$296,INT((ROW()-2)/10)+1)</f>
        <v>Lite</v>
      </c>
      <c r="B493" t="str" cm="1">
        <f t="array" ref="B493">INDEX('Whitelist (Blackout Reverse)'!$B$1:$K$1,MOD(ROW()-2,10)+1)</f>
        <v>PASSAIC</v>
      </c>
      <c r="C493" t="str">
        <f>VLOOKUP(A493,'Brand Family Territory (Enc)'!$A$2:$B$296,2,FALSE)</f>
        <v>Core Market</v>
      </c>
      <c r="D493">
        <f>IF(COUNTIFS('Brand Family Territories (Enc)'!$B$2:$B$62,C493,'Brand Family Territories (Enc)'!$C$2:$C$62,B493)&gt;0,1,IF(AND(LEFT(B493,6)="MORRIS",COUNTIFS('Brand Family Territories (Enc)'!$B$2:$B$62,C493,'Brand Family Territories (Enc)'!$C$2:$C$62,"Morri")&gt;0),"Unk",0))</f>
        <v>1</v>
      </c>
      <c r="E493" t="str">
        <f>IFERROR(INDEX('Brand Family Areas (Enc)'!$D$6:$D$998,MATCH(UPPER(A493)&amp;"|"&amp;UPPER(B493),'Brand Family Areas (Enc)'!$G$6:$G$998,0)),"No Match")</f>
        <v>No Match</v>
      </c>
      <c r="F493" t="str">
        <f t="shared" si="14"/>
        <v>US</v>
      </c>
      <c r="G493" t="str">
        <f t="shared" si="15"/>
        <v>Lite|PASSAIC</v>
      </c>
    </row>
    <row r="494" spans="1:7" hidden="1" x14ac:dyDescent="0.2">
      <c r="A494" t="str" cm="1">
        <f t="array" ref="A494">INDEX('Brand Family Territory (Enc)'!$A$2:$A$296,INT((ROW()-2)/10)+1)</f>
        <v>Lite</v>
      </c>
      <c r="B494" t="str" cm="1">
        <f t="array" ref="B494">INDEX('Whitelist (Blackout Reverse)'!$B$1:$K$1,MOD(ROW()-2,10)+1)</f>
        <v>PASSAIC-FF</v>
      </c>
      <c r="C494" t="str">
        <f>VLOOKUP(A494,'Brand Family Territory (Enc)'!$A$2:$B$296,2,FALSE)</f>
        <v>Core Market</v>
      </c>
      <c r="D494">
        <f>IF(COUNTIFS('Brand Family Territories (Enc)'!$B$2:$B$62,C494,'Brand Family Territories (Enc)'!$C$2:$C$62,B494)&gt;0,1,IF(AND(LEFT(B494,6)="MORRIS",COUNTIFS('Brand Family Territories (Enc)'!$B$2:$B$62,C494,'Brand Family Territories (Enc)'!$C$2:$C$62,"Morri")&gt;0),"Unk",0))</f>
        <v>1</v>
      </c>
      <c r="E494" t="str">
        <f>IFERROR(INDEX('Brand Family Areas (Enc)'!$D$6:$D$998,MATCH(UPPER(A494)&amp;"|"&amp;UPPER(B494),'Brand Family Areas (Enc)'!$G$6:$G$998,0)),"No Match")</f>
        <v>No Match</v>
      </c>
      <c r="F494" t="str">
        <f t="shared" si="14"/>
        <v>US</v>
      </c>
      <c r="G494" t="str">
        <f t="shared" si="15"/>
        <v>Lite|PASSAIC-FF</v>
      </c>
    </row>
    <row r="495" spans="1:7" hidden="1" x14ac:dyDescent="0.2">
      <c r="A495" t="str" cm="1">
        <f t="array" ref="A495">INDEX('Brand Family Territory (Enc)'!$A$2:$A$296,INT((ROW()-2)/10)+1)</f>
        <v>Lite</v>
      </c>
      <c r="B495" t="str" cm="1">
        <f t="array" ref="B495">INDEX('Whitelist (Blackout Reverse)'!$B$1:$K$1,MOD(ROW()-2,10)+1)</f>
        <v>ESSEX</v>
      </c>
      <c r="C495" t="str">
        <f>VLOOKUP(A495,'Brand Family Territory (Enc)'!$A$2:$B$296,2,FALSE)</f>
        <v>Core Market</v>
      </c>
      <c r="D495">
        <f>IF(COUNTIFS('Brand Family Territories (Enc)'!$B$2:$B$62,C495,'Brand Family Territories (Enc)'!$C$2:$C$62,B495)&gt;0,1,IF(AND(LEFT(B495,6)="MORRIS",COUNTIFS('Brand Family Territories (Enc)'!$B$2:$B$62,C495,'Brand Family Territories (Enc)'!$C$2:$C$62,"Morri")&gt;0),"Unk",0))</f>
        <v>0</v>
      </c>
      <c r="E495" t="str">
        <f>IFERROR(INDEX('Brand Family Areas (Enc)'!$D$6:$D$998,MATCH(UPPER(A495)&amp;"|"&amp;UPPER(B495),'Brand Family Areas (Enc)'!$G$6:$G$998,0)),"No Match")</f>
        <v>Inactive</v>
      </c>
      <c r="F495" t="str">
        <f t="shared" si="14"/>
        <v>THEM</v>
      </c>
      <c r="G495" t="str">
        <f t="shared" si="15"/>
        <v>Lite|ESSEX</v>
      </c>
    </row>
    <row r="496" spans="1:7" hidden="1" x14ac:dyDescent="0.2">
      <c r="A496" t="str" cm="1">
        <f t="array" ref="A496">INDEX('Brand Family Territory (Enc)'!$A$2:$A$296,INT((ROW()-2)/10)+1)</f>
        <v>Lite</v>
      </c>
      <c r="B496" t="str" cm="1">
        <f t="array" ref="B496">INDEX('Whitelist (Blackout Reverse)'!$B$1:$K$1,MOD(ROW()-2,10)+1)</f>
        <v>HUDSON</v>
      </c>
      <c r="C496" t="str">
        <f>VLOOKUP(A496,'Brand Family Territory (Enc)'!$A$2:$B$296,2,FALSE)</f>
        <v>Core Market</v>
      </c>
      <c r="D496">
        <f>IF(COUNTIFS('Brand Family Territories (Enc)'!$B$2:$B$62,C496,'Brand Family Territories (Enc)'!$C$2:$C$62,B496)&gt;0,1,IF(AND(LEFT(B496,6)="MORRIS",COUNTIFS('Brand Family Territories (Enc)'!$B$2:$B$62,C496,'Brand Family Territories (Enc)'!$C$2:$C$62,"Morri")&gt;0),"Unk",0))</f>
        <v>0</v>
      </c>
      <c r="E496" t="str">
        <f>IFERROR(INDEX('Brand Family Areas (Enc)'!$D$6:$D$998,MATCH(UPPER(A496)&amp;"|"&amp;UPPER(B496),'Brand Family Areas (Enc)'!$G$6:$G$998,0)),"No Match")</f>
        <v>Inactive</v>
      </c>
      <c r="F496" t="str">
        <f t="shared" si="14"/>
        <v>THEM</v>
      </c>
      <c r="G496" t="str">
        <f t="shared" si="15"/>
        <v>Lite|HUDSON</v>
      </c>
    </row>
    <row r="497" spans="1:7" hidden="1" x14ac:dyDescent="0.2">
      <c r="A497" t="str" cm="1">
        <f t="array" ref="A497">INDEX('Brand Family Territory (Enc)'!$A$2:$A$296,INT((ROW()-2)/10)+1)</f>
        <v>Lite</v>
      </c>
      <c r="B497" t="str" cm="1">
        <f t="array" ref="B497">INDEX('Whitelist (Blackout Reverse)'!$B$1:$K$1,MOD(ROW()-2,10)+1)</f>
        <v>UNION</v>
      </c>
      <c r="C497" t="str">
        <f>VLOOKUP(A497,'Brand Family Territory (Enc)'!$A$2:$B$296,2,FALSE)</f>
        <v>Core Market</v>
      </c>
      <c r="D497">
        <f>IF(COUNTIFS('Brand Family Territories (Enc)'!$B$2:$B$62,C497,'Brand Family Territories (Enc)'!$C$2:$C$62,B497)&gt;0,1,IF(AND(LEFT(B497,6)="MORRIS",COUNTIFS('Brand Family Territories (Enc)'!$B$2:$B$62,C497,'Brand Family Territories (Enc)'!$C$2:$C$62,"Morri")&gt;0),"Unk",0))</f>
        <v>0</v>
      </c>
      <c r="E497" t="str">
        <f>IFERROR(INDEX('Brand Family Areas (Enc)'!$D$6:$D$998,MATCH(UPPER(A497)&amp;"|"&amp;UPPER(B497),'Brand Family Areas (Enc)'!$G$6:$G$998,0)),"No Match")</f>
        <v>Inactive</v>
      </c>
      <c r="F497" t="str">
        <f t="shared" si="14"/>
        <v>THEM</v>
      </c>
      <c r="G497" t="str">
        <f t="shared" si="15"/>
        <v>Lite|UNION</v>
      </c>
    </row>
    <row r="498" spans="1:7" hidden="1" x14ac:dyDescent="0.2">
      <c r="A498" t="str" cm="1">
        <f t="array" ref="A498">INDEX('Brand Family Territory (Enc)'!$A$2:$A$296,INT((ROW()-2)/10)+1)</f>
        <v>Lite</v>
      </c>
      <c r="B498" t="str" cm="1">
        <f t="array" ref="B498">INDEX('Whitelist (Blackout Reverse)'!$B$1:$K$1,MOD(ROW()-2,10)+1)</f>
        <v>SUSSEX</v>
      </c>
      <c r="C498" t="str">
        <f>VLOOKUP(A498,'Brand Family Territory (Enc)'!$A$2:$B$296,2,FALSE)</f>
        <v>Core Market</v>
      </c>
      <c r="D498">
        <f>IF(COUNTIFS('Brand Family Territories (Enc)'!$B$2:$B$62,C498,'Brand Family Territories (Enc)'!$C$2:$C$62,B498)&gt;0,1,IF(AND(LEFT(B498,6)="MORRIS",COUNTIFS('Brand Family Territories (Enc)'!$B$2:$B$62,C498,'Brand Family Territories (Enc)'!$C$2:$C$62,"Morri")&gt;0),"Unk",0))</f>
        <v>1</v>
      </c>
      <c r="E498" t="str">
        <f>IFERROR(INDEX('Brand Family Areas (Enc)'!$D$6:$D$998,MATCH(UPPER(A498)&amp;"|"&amp;UPPER(B498),'Brand Family Areas (Enc)'!$G$6:$G$998,0)),"No Match")</f>
        <v>No Match</v>
      </c>
      <c r="F498" t="str">
        <f t="shared" si="14"/>
        <v>US</v>
      </c>
      <c r="G498" t="str">
        <f t="shared" si="15"/>
        <v>Lite|SUSSEX</v>
      </c>
    </row>
    <row r="499" spans="1:7" hidden="1" x14ac:dyDescent="0.2">
      <c r="A499" t="str" cm="1">
        <f t="array" ref="A499">INDEX('Brand Family Territory (Enc)'!$A$2:$A$296,INT((ROW()-2)/10)+1)</f>
        <v>Lite</v>
      </c>
      <c r="B499" t="str" cm="1">
        <f t="array" ref="B499">INDEX('Whitelist (Blackout Reverse)'!$B$1:$K$1,MOD(ROW()-2,10)+1)</f>
        <v>MORRIS 1</v>
      </c>
      <c r="C499" t="str">
        <f>VLOOKUP(A499,'Brand Family Territory (Enc)'!$A$2:$B$296,2,FALSE)</f>
        <v>Core Market</v>
      </c>
      <c r="D499">
        <f>IF(COUNTIFS('Brand Family Territories (Enc)'!$B$2:$B$62,C499,'Brand Family Territories (Enc)'!$C$2:$C$62,B499)&gt;0,1,IF(AND(LEFT(B499,6)="MORRIS",COUNTIFS('Brand Family Territories (Enc)'!$B$2:$B$62,C499,'Brand Family Territories (Enc)'!$C$2:$C$62,"Morri")&gt;0),"Unk",0))</f>
        <v>1</v>
      </c>
      <c r="E499" t="str">
        <f>IFERROR(INDEX('Brand Family Areas (Enc)'!$D$6:$D$998,MATCH(UPPER(A499)&amp;"|"&amp;UPPER(B499),'Brand Family Areas (Enc)'!$G$6:$G$998,0)),"No Match")</f>
        <v>No Match</v>
      </c>
      <c r="F499" t="str">
        <f t="shared" si="14"/>
        <v>US</v>
      </c>
      <c r="G499" t="str">
        <f t="shared" si="15"/>
        <v>Lite|MORRIS 1</v>
      </c>
    </row>
    <row r="500" spans="1:7" hidden="1" x14ac:dyDescent="0.2">
      <c r="A500" t="str" cm="1">
        <f t="array" ref="A500">INDEX('Brand Family Territory (Enc)'!$A$2:$A$296,INT((ROW()-2)/10)+1)</f>
        <v>Lite</v>
      </c>
      <c r="B500" t="str" cm="1">
        <f t="array" ref="B500">INDEX('Whitelist (Blackout Reverse)'!$B$1:$K$1,MOD(ROW()-2,10)+1)</f>
        <v>MORRIS 2</v>
      </c>
      <c r="C500" t="str">
        <f>VLOOKUP(A500,'Brand Family Territory (Enc)'!$A$2:$B$296,2,FALSE)</f>
        <v>Core Market</v>
      </c>
      <c r="D500">
        <f>IF(COUNTIFS('Brand Family Territories (Enc)'!$B$2:$B$62,C500,'Brand Family Territories (Enc)'!$C$2:$C$62,B500)&gt;0,1,IF(AND(LEFT(B500,6)="MORRIS",COUNTIFS('Brand Family Territories (Enc)'!$B$2:$B$62,C500,'Brand Family Territories (Enc)'!$C$2:$C$62,"Morri")&gt;0),"Unk",0))</f>
        <v>0</v>
      </c>
      <c r="E500" t="str">
        <f>IFERROR(INDEX('Brand Family Areas (Enc)'!$D$6:$D$998,MATCH(UPPER(A500)&amp;"|"&amp;UPPER(B500),'Brand Family Areas (Enc)'!$G$6:$G$998,0)),"No Match")</f>
        <v>Inactive</v>
      </c>
      <c r="F500" t="str">
        <f t="shared" si="14"/>
        <v>THEM</v>
      </c>
      <c r="G500" t="str">
        <f t="shared" si="15"/>
        <v>Lite|MORRIS 2</v>
      </c>
    </row>
    <row r="501" spans="1:7" hidden="1" x14ac:dyDescent="0.2">
      <c r="A501" t="str" cm="1">
        <f t="array" ref="A501">INDEX('Brand Family Territory (Enc)'!$A$2:$A$296,INT((ROW()-2)/10)+1)</f>
        <v>Lite</v>
      </c>
      <c r="B501" t="str" cm="1">
        <f t="array" ref="B501">INDEX('Whitelist (Blackout Reverse)'!$B$1:$K$1,MOD(ROW()-2,10)+1)</f>
        <v>MORRIS 3</v>
      </c>
      <c r="C501" t="str">
        <f>VLOOKUP(A501,'Brand Family Territory (Enc)'!$A$2:$B$296,2,FALSE)</f>
        <v>Core Market</v>
      </c>
      <c r="D501">
        <f>IF(COUNTIFS('Brand Family Territories (Enc)'!$B$2:$B$62,C501,'Brand Family Territories (Enc)'!$C$2:$C$62,B501)&gt;0,1,IF(AND(LEFT(B501,6)="MORRIS",COUNTIFS('Brand Family Territories (Enc)'!$B$2:$B$62,C501,'Brand Family Territories (Enc)'!$C$2:$C$62,"Morri")&gt;0),"Unk",0))</f>
        <v>1</v>
      </c>
      <c r="E501" t="str">
        <f>IFERROR(INDEX('Brand Family Areas (Enc)'!$D$6:$D$998,MATCH(UPPER(A501)&amp;"|"&amp;UPPER(B501),'Brand Family Areas (Enc)'!$G$6:$G$998,0)),"No Match")</f>
        <v>No Match</v>
      </c>
      <c r="F501" t="str">
        <f t="shared" si="14"/>
        <v>US</v>
      </c>
      <c r="G501" t="str">
        <f t="shared" si="15"/>
        <v>Lite|MORRIS 3</v>
      </c>
    </row>
    <row r="502" spans="1:7" hidden="1" x14ac:dyDescent="0.2">
      <c r="A502" t="str" cm="1">
        <f t="array" ref="A502">INDEX('Brand Family Territory (Enc)'!$A$2:$A$296,INT((ROW()-2)/10)+1)</f>
        <v>Milwaukee's Best Ice</v>
      </c>
      <c r="B502" t="str" cm="1">
        <f t="array" ref="B502">INDEX('Whitelist (Blackout Reverse)'!$B$1:$K$1,MOD(ROW()-2,10)+1)</f>
        <v>BERGEN</v>
      </c>
      <c r="C502" t="str">
        <f>VLOOKUP(A502,'Brand Family Territory (Enc)'!$A$2:$B$296,2,FALSE)</f>
        <v>Core Market</v>
      </c>
      <c r="D502">
        <f>IF(COUNTIFS('Brand Family Territories (Enc)'!$B$2:$B$62,C502,'Brand Family Territories (Enc)'!$C$2:$C$62,B502)&gt;0,1,IF(AND(LEFT(B502,6)="MORRIS",COUNTIFS('Brand Family Territories (Enc)'!$B$2:$B$62,C502,'Brand Family Territories (Enc)'!$C$2:$C$62,"Morri")&gt;0),"Unk",0))</f>
        <v>1</v>
      </c>
      <c r="E502" t="str">
        <f>IFERROR(INDEX('Brand Family Areas (Enc)'!$D$6:$D$998,MATCH(UPPER(A502)&amp;"|"&amp;UPPER(B502),'Brand Family Areas (Enc)'!$G$6:$G$998,0)),"No Match")</f>
        <v>No Match</v>
      </c>
      <c r="F502" t="str">
        <f t="shared" si="14"/>
        <v>US</v>
      </c>
      <c r="G502" t="str">
        <f t="shared" si="15"/>
        <v>Milwaukee's Best Ice|BERGEN</v>
      </c>
    </row>
    <row r="503" spans="1:7" hidden="1" x14ac:dyDescent="0.2">
      <c r="A503" t="str" cm="1">
        <f t="array" ref="A503">INDEX('Brand Family Territory (Enc)'!$A$2:$A$296,INT((ROW()-2)/10)+1)</f>
        <v>Milwaukee's Best Ice</v>
      </c>
      <c r="B503" t="str" cm="1">
        <f t="array" ref="B503">INDEX('Whitelist (Blackout Reverse)'!$B$1:$K$1,MOD(ROW()-2,10)+1)</f>
        <v>PASSAIC</v>
      </c>
      <c r="C503" t="str">
        <f>VLOOKUP(A503,'Brand Family Territory (Enc)'!$A$2:$B$296,2,FALSE)</f>
        <v>Core Market</v>
      </c>
      <c r="D503">
        <f>IF(COUNTIFS('Brand Family Territories (Enc)'!$B$2:$B$62,C503,'Brand Family Territories (Enc)'!$C$2:$C$62,B503)&gt;0,1,IF(AND(LEFT(B503,6)="MORRIS",COUNTIFS('Brand Family Territories (Enc)'!$B$2:$B$62,C503,'Brand Family Territories (Enc)'!$C$2:$C$62,"Morri")&gt;0),"Unk",0))</f>
        <v>1</v>
      </c>
      <c r="E503" t="str">
        <f>IFERROR(INDEX('Brand Family Areas (Enc)'!$D$6:$D$998,MATCH(UPPER(A503)&amp;"|"&amp;UPPER(B503),'Brand Family Areas (Enc)'!$G$6:$G$998,0)),"No Match")</f>
        <v>No Match</v>
      </c>
      <c r="F503" t="str">
        <f t="shared" si="14"/>
        <v>US</v>
      </c>
      <c r="G503" t="str">
        <f t="shared" si="15"/>
        <v>Milwaukee's Best Ice|PASSAIC</v>
      </c>
    </row>
    <row r="504" spans="1:7" hidden="1" x14ac:dyDescent="0.2">
      <c r="A504" t="str" cm="1">
        <f t="array" ref="A504">INDEX('Brand Family Territory (Enc)'!$A$2:$A$296,INT((ROW()-2)/10)+1)</f>
        <v>Milwaukee's Best Ice</v>
      </c>
      <c r="B504" t="str" cm="1">
        <f t="array" ref="B504">INDEX('Whitelist (Blackout Reverse)'!$B$1:$K$1,MOD(ROW()-2,10)+1)</f>
        <v>PASSAIC-FF</v>
      </c>
      <c r="C504" t="str">
        <f>VLOOKUP(A504,'Brand Family Territory (Enc)'!$A$2:$B$296,2,FALSE)</f>
        <v>Core Market</v>
      </c>
      <c r="D504">
        <f>IF(COUNTIFS('Brand Family Territories (Enc)'!$B$2:$B$62,C504,'Brand Family Territories (Enc)'!$C$2:$C$62,B504)&gt;0,1,IF(AND(LEFT(B504,6)="MORRIS",COUNTIFS('Brand Family Territories (Enc)'!$B$2:$B$62,C504,'Brand Family Territories (Enc)'!$C$2:$C$62,"Morri")&gt;0),"Unk",0))</f>
        <v>1</v>
      </c>
      <c r="E504" t="str">
        <f>IFERROR(INDEX('Brand Family Areas (Enc)'!$D$6:$D$998,MATCH(UPPER(A504)&amp;"|"&amp;UPPER(B504),'Brand Family Areas (Enc)'!$G$6:$G$998,0)),"No Match")</f>
        <v>No Match</v>
      </c>
      <c r="F504" t="str">
        <f t="shared" si="14"/>
        <v>US</v>
      </c>
      <c r="G504" t="str">
        <f t="shared" si="15"/>
        <v>Milwaukee's Best Ice|PASSAIC-FF</v>
      </c>
    </row>
    <row r="505" spans="1:7" hidden="1" x14ac:dyDescent="0.2">
      <c r="A505" t="str" cm="1">
        <f t="array" ref="A505">INDEX('Brand Family Territory (Enc)'!$A$2:$A$296,INT((ROW()-2)/10)+1)</f>
        <v>Milwaukee's Best Ice</v>
      </c>
      <c r="B505" t="str" cm="1">
        <f t="array" ref="B505">INDEX('Whitelist (Blackout Reverse)'!$B$1:$K$1,MOD(ROW()-2,10)+1)</f>
        <v>ESSEX</v>
      </c>
      <c r="C505" t="str">
        <f>VLOOKUP(A505,'Brand Family Territory (Enc)'!$A$2:$B$296,2,FALSE)</f>
        <v>Core Market</v>
      </c>
      <c r="D505">
        <f>IF(COUNTIFS('Brand Family Territories (Enc)'!$B$2:$B$62,C505,'Brand Family Territories (Enc)'!$C$2:$C$62,B505)&gt;0,1,IF(AND(LEFT(B505,6)="MORRIS",COUNTIFS('Brand Family Territories (Enc)'!$B$2:$B$62,C505,'Brand Family Territories (Enc)'!$C$2:$C$62,"Morri")&gt;0),"Unk",0))</f>
        <v>0</v>
      </c>
      <c r="E505" t="str">
        <f>IFERROR(INDEX('Brand Family Areas (Enc)'!$D$6:$D$998,MATCH(UPPER(A505)&amp;"|"&amp;UPPER(B505),'Brand Family Areas (Enc)'!$G$6:$G$998,0)),"No Match")</f>
        <v>Inactive</v>
      </c>
      <c r="F505" t="str">
        <f t="shared" si="14"/>
        <v>THEM</v>
      </c>
      <c r="G505" t="str">
        <f t="shared" si="15"/>
        <v>Milwaukee's Best Ice|ESSEX</v>
      </c>
    </row>
    <row r="506" spans="1:7" hidden="1" x14ac:dyDescent="0.2">
      <c r="A506" t="str" cm="1">
        <f t="array" ref="A506">INDEX('Brand Family Territory (Enc)'!$A$2:$A$296,INT((ROW()-2)/10)+1)</f>
        <v>Milwaukee's Best Ice</v>
      </c>
      <c r="B506" t="str" cm="1">
        <f t="array" ref="B506">INDEX('Whitelist (Blackout Reverse)'!$B$1:$K$1,MOD(ROW()-2,10)+1)</f>
        <v>HUDSON</v>
      </c>
      <c r="C506" t="str">
        <f>VLOOKUP(A506,'Brand Family Territory (Enc)'!$A$2:$B$296,2,FALSE)</f>
        <v>Core Market</v>
      </c>
      <c r="D506">
        <f>IF(COUNTIFS('Brand Family Territories (Enc)'!$B$2:$B$62,C506,'Brand Family Territories (Enc)'!$C$2:$C$62,B506)&gt;0,1,IF(AND(LEFT(B506,6)="MORRIS",COUNTIFS('Brand Family Territories (Enc)'!$B$2:$B$62,C506,'Brand Family Territories (Enc)'!$C$2:$C$62,"Morri")&gt;0),"Unk",0))</f>
        <v>0</v>
      </c>
      <c r="E506" t="str">
        <f>IFERROR(INDEX('Brand Family Areas (Enc)'!$D$6:$D$998,MATCH(UPPER(A506)&amp;"|"&amp;UPPER(B506),'Brand Family Areas (Enc)'!$G$6:$G$998,0)),"No Match")</f>
        <v>Inactive</v>
      </c>
      <c r="F506" t="str">
        <f t="shared" si="14"/>
        <v>THEM</v>
      </c>
      <c r="G506" t="str">
        <f t="shared" si="15"/>
        <v>Milwaukee's Best Ice|HUDSON</v>
      </c>
    </row>
    <row r="507" spans="1:7" hidden="1" x14ac:dyDescent="0.2">
      <c r="A507" t="str" cm="1">
        <f t="array" ref="A507">INDEX('Brand Family Territory (Enc)'!$A$2:$A$296,INT((ROW()-2)/10)+1)</f>
        <v>Milwaukee's Best Ice</v>
      </c>
      <c r="B507" t="str" cm="1">
        <f t="array" ref="B507">INDEX('Whitelist (Blackout Reverse)'!$B$1:$K$1,MOD(ROW()-2,10)+1)</f>
        <v>UNION</v>
      </c>
      <c r="C507" t="str">
        <f>VLOOKUP(A507,'Brand Family Territory (Enc)'!$A$2:$B$296,2,FALSE)</f>
        <v>Core Market</v>
      </c>
      <c r="D507">
        <f>IF(COUNTIFS('Brand Family Territories (Enc)'!$B$2:$B$62,C507,'Brand Family Territories (Enc)'!$C$2:$C$62,B507)&gt;0,1,IF(AND(LEFT(B507,6)="MORRIS",COUNTIFS('Brand Family Territories (Enc)'!$B$2:$B$62,C507,'Brand Family Territories (Enc)'!$C$2:$C$62,"Morri")&gt;0),"Unk",0))</f>
        <v>0</v>
      </c>
      <c r="E507" t="str">
        <f>IFERROR(INDEX('Brand Family Areas (Enc)'!$D$6:$D$998,MATCH(UPPER(A507)&amp;"|"&amp;UPPER(B507),'Brand Family Areas (Enc)'!$G$6:$G$998,0)),"No Match")</f>
        <v>Inactive</v>
      </c>
      <c r="F507" t="str">
        <f t="shared" si="14"/>
        <v>THEM</v>
      </c>
      <c r="G507" t="str">
        <f t="shared" si="15"/>
        <v>Milwaukee's Best Ice|UNION</v>
      </c>
    </row>
    <row r="508" spans="1:7" hidden="1" x14ac:dyDescent="0.2">
      <c r="A508" t="str" cm="1">
        <f t="array" ref="A508">INDEX('Brand Family Territory (Enc)'!$A$2:$A$296,INT((ROW()-2)/10)+1)</f>
        <v>Milwaukee's Best Ice</v>
      </c>
      <c r="B508" t="str" cm="1">
        <f t="array" ref="B508">INDEX('Whitelist (Blackout Reverse)'!$B$1:$K$1,MOD(ROW()-2,10)+1)</f>
        <v>SUSSEX</v>
      </c>
      <c r="C508" t="str">
        <f>VLOOKUP(A508,'Brand Family Territory (Enc)'!$A$2:$B$296,2,FALSE)</f>
        <v>Core Market</v>
      </c>
      <c r="D508">
        <f>IF(COUNTIFS('Brand Family Territories (Enc)'!$B$2:$B$62,C508,'Brand Family Territories (Enc)'!$C$2:$C$62,B508)&gt;0,1,IF(AND(LEFT(B508,6)="MORRIS",COUNTIFS('Brand Family Territories (Enc)'!$B$2:$B$62,C508,'Brand Family Territories (Enc)'!$C$2:$C$62,"Morri")&gt;0),"Unk",0))</f>
        <v>1</v>
      </c>
      <c r="E508" t="str">
        <f>IFERROR(INDEX('Brand Family Areas (Enc)'!$D$6:$D$998,MATCH(UPPER(A508)&amp;"|"&amp;UPPER(B508),'Brand Family Areas (Enc)'!$G$6:$G$998,0)),"No Match")</f>
        <v>No Match</v>
      </c>
      <c r="F508" t="str">
        <f t="shared" si="14"/>
        <v>US</v>
      </c>
      <c r="G508" t="str">
        <f t="shared" si="15"/>
        <v>Milwaukee's Best Ice|SUSSEX</v>
      </c>
    </row>
    <row r="509" spans="1:7" hidden="1" x14ac:dyDescent="0.2">
      <c r="A509" t="str" cm="1">
        <f t="array" ref="A509">INDEX('Brand Family Territory (Enc)'!$A$2:$A$296,INT((ROW()-2)/10)+1)</f>
        <v>Milwaukee's Best Ice</v>
      </c>
      <c r="B509" t="str" cm="1">
        <f t="array" ref="B509">INDEX('Whitelist (Blackout Reverse)'!$B$1:$K$1,MOD(ROW()-2,10)+1)</f>
        <v>MORRIS 1</v>
      </c>
      <c r="C509" t="str">
        <f>VLOOKUP(A509,'Brand Family Territory (Enc)'!$A$2:$B$296,2,FALSE)</f>
        <v>Core Market</v>
      </c>
      <c r="D509">
        <f>IF(COUNTIFS('Brand Family Territories (Enc)'!$B$2:$B$62,C509,'Brand Family Territories (Enc)'!$C$2:$C$62,B509)&gt;0,1,IF(AND(LEFT(B509,6)="MORRIS",COUNTIFS('Brand Family Territories (Enc)'!$B$2:$B$62,C509,'Brand Family Territories (Enc)'!$C$2:$C$62,"Morri")&gt;0),"Unk",0))</f>
        <v>1</v>
      </c>
      <c r="E509" t="str">
        <f>IFERROR(INDEX('Brand Family Areas (Enc)'!$D$6:$D$998,MATCH(UPPER(A509)&amp;"|"&amp;UPPER(B509),'Brand Family Areas (Enc)'!$G$6:$G$998,0)),"No Match")</f>
        <v>No Match</v>
      </c>
      <c r="F509" t="str">
        <f t="shared" si="14"/>
        <v>US</v>
      </c>
      <c r="G509" t="str">
        <f t="shared" si="15"/>
        <v>Milwaukee's Best Ice|MORRIS 1</v>
      </c>
    </row>
    <row r="510" spans="1:7" hidden="1" x14ac:dyDescent="0.2">
      <c r="A510" t="str" cm="1">
        <f t="array" ref="A510">INDEX('Brand Family Territory (Enc)'!$A$2:$A$296,INT((ROW()-2)/10)+1)</f>
        <v>Milwaukee's Best Ice</v>
      </c>
      <c r="B510" t="str" cm="1">
        <f t="array" ref="B510">INDEX('Whitelist (Blackout Reverse)'!$B$1:$K$1,MOD(ROW()-2,10)+1)</f>
        <v>MORRIS 2</v>
      </c>
      <c r="C510" t="str">
        <f>VLOOKUP(A510,'Brand Family Territory (Enc)'!$A$2:$B$296,2,FALSE)</f>
        <v>Core Market</v>
      </c>
      <c r="D510">
        <f>IF(COUNTIFS('Brand Family Territories (Enc)'!$B$2:$B$62,C510,'Brand Family Territories (Enc)'!$C$2:$C$62,B510)&gt;0,1,IF(AND(LEFT(B510,6)="MORRIS",COUNTIFS('Brand Family Territories (Enc)'!$B$2:$B$62,C510,'Brand Family Territories (Enc)'!$C$2:$C$62,"Morri")&gt;0),"Unk",0))</f>
        <v>0</v>
      </c>
      <c r="E510" t="str">
        <f>IFERROR(INDEX('Brand Family Areas (Enc)'!$D$6:$D$998,MATCH(UPPER(A510)&amp;"|"&amp;UPPER(B510),'Brand Family Areas (Enc)'!$G$6:$G$998,0)),"No Match")</f>
        <v>Inactive</v>
      </c>
      <c r="F510" t="str">
        <f t="shared" si="14"/>
        <v>THEM</v>
      </c>
      <c r="G510" t="str">
        <f t="shared" si="15"/>
        <v>Milwaukee's Best Ice|MORRIS 2</v>
      </c>
    </row>
    <row r="511" spans="1:7" hidden="1" x14ac:dyDescent="0.2">
      <c r="A511" t="str" cm="1">
        <f t="array" ref="A511">INDEX('Brand Family Territory (Enc)'!$A$2:$A$296,INT((ROW()-2)/10)+1)</f>
        <v>Milwaukee's Best Ice</v>
      </c>
      <c r="B511" t="str" cm="1">
        <f t="array" ref="B511">INDEX('Whitelist (Blackout Reverse)'!$B$1:$K$1,MOD(ROW()-2,10)+1)</f>
        <v>MORRIS 3</v>
      </c>
      <c r="C511" t="str">
        <f>VLOOKUP(A511,'Brand Family Territory (Enc)'!$A$2:$B$296,2,FALSE)</f>
        <v>Core Market</v>
      </c>
      <c r="D511">
        <f>IF(COUNTIFS('Brand Family Territories (Enc)'!$B$2:$B$62,C511,'Brand Family Territories (Enc)'!$C$2:$C$62,B511)&gt;0,1,IF(AND(LEFT(B511,6)="MORRIS",COUNTIFS('Brand Family Territories (Enc)'!$B$2:$B$62,C511,'Brand Family Territories (Enc)'!$C$2:$C$62,"Morri")&gt;0),"Unk",0))</f>
        <v>1</v>
      </c>
      <c r="E511" t="str">
        <f>IFERROR(INDEX('Brand Family Areas (Enc)'!$D$6:$D$998,MATCH(UPPER(A511)&amp;"|"&amp;UPPER(B511),'Brand Family Areas (Enc)'!$G$6:$G$998,0)),"No Match")</f>
        <v>No Match</v>
      </c>
      <c r="F511" t="str">
        <f t="shared" si="14"/>
        <v>US</v>
      </c>
      <c r="G511" t="str">
        <f t="shared" si="15"/>
        <v>Milwaukee's Best Ice|MORRIS 3</v>
      </c>
    </row>
    <row r="512" spans="1:7" hidden="1" x14ac:dyDescent="0.2">
      <c r="A512" t="str" cm="1">
        <f t="array" ref="A512">INDEX('Brand Family Territory (Enc)'!$A$2:$A$296,INT((ROW()-2)/10)+1)</f>
        <v>Milwaukee's Best Light</v>
      </c>
      <c r="B512" t="str" cm="1">
        <f t="array" ref="B512">INDEX('Whitelist (Blackout Reverse)'!$B$1:$K$1,MOD(ROW()-2,10)+1)</f>
        <v>BERGEN</v>
      </c>
      <c r="C512" t="str">
        <f>VLOOKUP(A512,'Brand Family Territory (Enc)'!$A$2:$B$296,2,FALSE)</f>
        <v>Core Market</v>
      </c>
      <c r="D512">
        <f>IF(COUNTIFS('Brand Family Territories (Enc)'!$B$2:$B$62,C512,'Brand Family Territories (Enc)'!$C$2:$C$62,B512)&gt;0,1,IF(AND(LEFT(B512,6)="MORRIS",COUNTIFS('Brand Family Territories (Enc)'!$B$2:$B$62,C512,'Brand Family Territories (Enc)'!$C$2:$C$62,"Morri")&gt;0),"Unk",0))</f>
        <v>1</v>
      </c>
      <c r="E512" t="str">
        <f>IFERROR(INDEX('Brand Family Areas (Enc)'!$D$6:$D$998,MATCH(UPPER(A512)&amp;"|"&amp;UPPER(B512),'Brand Family Areas (Enc)'!$G$6:$G$998,0)),"No Match")</f>
        <v>No Match</v>
      </c>
      <c r="F512" t="str">
        <f t="shared" si="14"/>
        <v>US</v>
      </c>
      <c r="G512" t="str">
        <f t="shared" si="15"/>
        <v>Milwaukee's Best Light|BERGEN</v>
      </c>
    </row>
    <row r="513" spans="1:7" hidden="1" x14ac:dyDescent="0.2">
      <c r="A513" t="str" cm="1">
        <f t="array" ref="A513">INDEX('Brand Family Territory (Enc)'!$A$2:$A$296,INT((ROW()-2)/10)+1)</f>
        <v>Milwaukee's Best Light</v>
      </c>
      <c r="B513" t="str" cm="1">
        <f t="array" ref="B513">INDEX('Whitelist (Blackout Reverse)'!$B$1:$K$1,MOD(ROW()-2,10)+1)</f>
        <v>PASSAIC</v>
      </c>
      <c r="C513" t="str">
        <f>VLOOKUP(A513,'Brand Family Territory (Enc)'!$A$2:$B$296,2,FALSE)</f>
        <v>Core Market</v>
      </c>
      <c r="D513">
        <f>IF(COUNTIFS('Brand Family Territories (Enc)'!$B$2:$B$62,C513,'Brand Family Territories (Enc)'!$C$2:$C$62,B513)&gt;0,1,IF(AND(LEFT(B513,6)="MORRIS",COUNTIFS('Brand Family Territories (Enc)'!$B$2:$B$62,C513,'Brand Family Territories (Enc)'!$C$2:$C$62,"Morri")&gt;0),"Unk",0))</f>
        <v>1</v>
      </c>
      <c r="E513" t="str">
        <f>IFERROR(INDEX('Brand Family Areas (Enc)'!$D$6:$D$998,MATCH(UPPER(A513)&amp;"|"&amp;UPPER(B513),'Brand Family Areas (Enc)'!$G$6:$G$998,0)),"No Match")</f>
        <v>No Match</v>
      </c>
      <c r="F513" t="str">
        <f t="shared" si="14"/>
        <v>US</v>
      </c>
      <c r="G513" t="str">
        <f t="shared" si="15"/>
        <v>Milwaukee's Best Light|PASSAIC</v>
      </c>
    </row>
    <row r="514" spans="1:7" hidden="1" x14ac:dyDescent="0.2">
      <c r="A514" t="str" cm="1">
        <f t="array" ref="A514">INDEX('Brand Family Territory (Enc)'!$A$2:$A$296,INT((ROW()-2)/10)+1)</f>
        <v>Milwaukee's Best Light</v>
      </c>
      <c r="B514" t="str" cm="1">
        <f t="array" ref="B514">INDEX('Whitelist (Blackout Reverse)'!$B$1:$K$1,MOD(ROW()-2,10)+1)</f>
        <v>PASSAIC-FF</v>
      </c>
      <c r="C514" t="str">
        <f>VLOOKUP(A514,'Brand Family Territory (Enc)'!$A$2:$B$296,2,FALSE)</f>
        <v>Core Market</v>
      </c>
      <c r="D514">
        <f>IF(COUNTIFS('Brand Family Territories (Enc)'!$B$2:$B$62,C514,'Brand Family Territories (Enc)'!$C$2:$C$62,B514)&gt;0,1,IF(AND(LEFT(B514,6)="MORRIS",COUNTIFS('Brand Family Territories (Enc)'!$B$2:$B$62,C514,'Brand Family Territories (Enc)'!$C$2:$C$62,"Morri")&gt;0),"Unk",0))</f>
        <v>1</v>
      </c>
      <c r="E514" t="str">
        <f>IFERROR(INDEX('Brand Family Areas (Enc)'!$D$6:$D$998,MATCH(UPPER(A514)&amp;"|"&amp;UPPER(B514),'Brand Family Areas (Enc)'!$G$6:$G$998,0)),"No Match")</f>
        <v>No Match</v>
      </c>
      <c r="F514" t="str">
        <f t="shared" si="14"/>
        <v>US</v>
      </c>
      <c r="G514" t="str">
        <f t="shared" si="15"/>
        <v>Milwaukee's Best Light|PASSAIC-FF</v>
      </c>
    </row>
    <row r="515" spans="1:7" hidden="1" x14ac:dyDescent="0.2">
      <c r="A515" t="str" cm="1">
        <f t="array" ref="A515">INDEX('Brand Family Territory (Enc)'!$A$2:$A$296,INT((ROW()-2)/10)+1)</f>
        <v>Milwaukee's Best Light</v>
      </c>
      <c r="B515" t="str" cm="1">
        <f t="array" ref="B515">INDEX('Whitelist (Blackout Reverse)'!$B$1:$K$1,MOD(ROW()-2,10)+1)</f>
        <v>ESSEX</v>
      </c>
      <c r="C515" t="str">
        <f>VLOOKUP(A515,'Brand Family Territory (Enc)'!$A$2:$B$296,2,FALSE)</f>
        <v>Core Market</v>
      </c>
      <c r="D515">
        <f>IF(COUNTIFS('Brand Family Territories (Enc)'!$B$2:$B$62,C515,'Brand Family Territories (Enc)'!$C$2:$C$62,B515)&gt;0,1,IF(AND(LEFT(B515,6)="MORRIS",COUNTIFS('Brand Family Territories (Enc)'!$B$2:$B$62,C515,'Brand Family Territories (Enc)'!$C$2:$C$62,"Morri")&gt;0),"Unk",0))</f>
        <v>0</v>
      </c>
      <c r="E515" t="str">
        <f>IFERROR(INDEX('Brand Family Areas (Enc)'!$D$6:$D$998,MATCH(UPPER(A515)&amp;"|"&amp;UPPER(B515),'Brand Family Areas (Enc)'!$G$6:$G$998,0)),"No Match")</f>
        <v>Inactive</v>
      </c>
      <c r="F515" t="str">
        <f t="shared" ref="F515:F578" si="16">IF(D515="Unk","Ambiguous (Source Truncated)",IF(E515="Inactive","THEM",IF(D515=1,"US",IF(D515="N/A","No Territory Data","THEM"))))</f>
        <v>THEM</v>
      </c>
      <c r="G515" t="str">
        <f t="shared" ref="G515:G578" si="17">A515&amp;"|"&amp;B515</f>
        <v>Milwaukee's Best Light|ESSEX</v>
      </c>
    </row>
    <row r="516" spans="1:7" hidden="1" x14ac:dyDescent="0.2">
      <c r="A516" t="str" cm="1">
        <f t="array" ref="A516">INDEX('Brand Family Territory (Enc)'!$A$2:$A$296,INT((ROW()-2)/10)+1)</f>
        <v>Milwaukee's Best Light</v>
      </c>
      <c r="B516" t="str" cm="1">
        <f t="array" ref="B516">INDEX('Whitelist (Blackout Reverse)'!$B$1:$K$1,MOD(ROW()-2,10)+1)</f>
        <v>HUDSON</v>
      </c>
      <c r="C516" t="str">
        <f>VLOOKUP(A516,'Brand Family Territory (Enc)'!$A$2:$B$296,2,FALSE)</f>
        <v>Core Market</v>
      </c>
      <c r="D516">
        <f>IF(COUNTIFS('Brand Family Territories (Enc)'!$B$2:$B$62,C516,'Brand Family Territories (Enc)'!$C$2:$C$62,B516)&gt;0,1,IF(AND(LEFT(B516,6)="MORRIS",COUNTIFS('Brand Family Territories (Enc)'!$B$2:$B$62,C516,'Brand Family Territories (Enc)'!$C$2:$C$62,"Morri")&gt;0),"Unk",0))</f>
        <v>0</v>
      </c>
      <c r="E516" t="str">
        <f>IFERROR(INDEX('Brand Family Areas (Enc)'!$D$6:$D$998,MATCH(UPPER(A516)&amp;"|"&amp;UPPER(B516),'Brand Family Areas (Enc)'!$G$6:$G$998,0)),"No Match")</f>
        <v>Inactive</v>
      </c>
      <c r="F516" t="str">
        <f t="shared" si="16"/>
        <v>THEM</v>
      </c>
      <c r="G516" t="str">
        <f t="shared" si="17"/>
        <v>Milwaukee's Best Light|HUDSON</v>
      </c>
    </row>
    <row r="517" spans="1:7" hidden="1" x14ac:dyDescent="0.2">
      <c r="A517" t="str" cm="1">
        <f t="array" ref="A517">INDEX('Brand Family Territory (Enc)'!$A$2:$A$296,INT((ROW()-2)/10)+1)</f>
        <v>Milwaukee's Best Light</v>
      </c>
      <c r="B517" t="str" cm="1">
        <f t="array" ref="B517">INDEX('Whitelist (Blackout Reverse)'!$B$1:$K$1,MOD(ROW()-2,10)+1)</f>
        <v>UNION</v>
      </c>
      <c r="C517" t="str">
        <f>VLOOKUP(A517,'Brand Family Territory (Enc)'!$A$2:$B$296,2,FALSE)</f>
        <v>Core Market</v>
      </c>
      <c r="D517">
        <f>IF(COUNTIFS('Brand Family Territories (Enc)'!$B$2:$B$62,C517,'Brand Family Territories (Enc)'!$C$2:$C$62,B517)&gt;0,1,IF(AND(LEFT(B517,6)="MORRIS",COUNTIFS('Brand Family Territories (Enc)'!$B$2:$B$62,C517,'Brand Family Territories (Enc)'!$C$2:$C$62,"Morri")&gt;0),"Unk",0))</f>
        <v>0</v>
      </c>
      <c r="E517" t="str">
        <f>IFERROR(INDEX('Brand Family Areas (Enc)'!$D$6:$D$998,MATCH(UPPER(A517)&amp;"|"&amp;UPPER(B517),'Brand Family Areas (Enc)'!$G$6:$G$998,0)),"No Match")</f>
        <v>Inactive</v>
      </c>
      <c r="F517" t="str">
        <f t="shared" si="16"/>
        <v>THEM</v>
      </c>
      <c r="G517" t="str">
        <f t="shared" si="17"/>
        <v>Milwaukee's Best Light|UNION</v>
      </c>
    </row>
    <row r="518" spans="1:7" hidden="1" x14ac:dyDescent="0.2">
      <c r="A518" t="str" cm="1">
        <f t="array" ref="A518">INDEX('Brand Family Territory (Enc)'!$A$2:$A$296,INT((ROW()-2)/10)+1)</f>
        <v>Milwaukee's Best Light</v>
      </c>
      <c r="B518" t="str" cm="1">
        <f t="array" ref="B518">INDEX('Whitelist (Blackout Reverse)'!$B$1:$K$1,MOD(ROW()-2,10)+1)</f>
        <v>SUSSEX</v>
      </c>
      <c r="C518" t="str">
        <f>VLOOKUP(A518,'Brand Family Territory (Enc)'!$A$2:$B$296,2,FALSE)</f>
        <v>Core Market</v>
      </c>
      <c r="D518">
        <f>IF(COUNTIFS('Brand Family Territories (Enc)'!$B$2:$B$62,C518,'Brand Family Territories (Enc)'!$C$2:$C$62,B518)&gt;0,1,IF(AND(LEFT(B518,6)="MORRIS",COUNTIFS('Brand Family Territories (Enc)'!$B$2:$B$62,C518,'Brand Family Territories (Enc)'!$C$2:$C$62,"Morri")&gt;0),"Unk",0))</f>
        <v>1</v>
      </c>
      <c r="E518" t="str">
        <f>IFERROR(INDEX('Brand Family Areas (Enc)'!$D$6:$D$998,MATCH(UPPER(A518)&amp;"|"&amp;UPPER(B518),'Brand Family Areas (Enc)'!$G$6:$G$998,0)),"No Match")</f>
        <v>No Match</v>
      </c>
      <c r="F518" t="str">
        <f t="shared" si="16"/>
        <v>US</v>
      </c>
      <c r="G518" t="str">
        <f t="shared" si="17"/>
        <v>Milwaukee's Best Light|SUSSEX</v>
      </c>
    </row>
    <row r="519" spans="1:7" hidden="1" x14ac:dyDescent="0.2">
      <c r="A519" t="str" cm="1">
        <f t="array" ref="A519">INDEX('Brand Family Territory (Enc)'!$A$2:$A$296,INT((ROW()-2)/10)+1)</f>
        <v>Milwaukee's Best Light</v>
      </c>
      <c r="B519" t="str" cm="1">
        <f t="array" ref="B519">INDEX('Whitelist (Blackout Reverse)'!$B$1:$K$1,MOD(ROW()-2,10)+1)</f>
        <v>MORRIS 1</v>
      </c>
      <c r="C519" t="str">
        <f>VLOOKUP(A519,'Brand Family Territory (Enc)'!$A$2:$B$296,2,FALSE)</f>
        <v>Core Market</v>
      </c>
      <c r="D519">
        <f>IF(COUNTIFS('Brand Family Territories (Enc)'!$B$2:$B$62,C519,'Brand Family Territories (Enc)'!$C$2:$C$62,B519)&gt;0,1,IF(AND(LEFT(B519,6)="MORRIS",COUNTIFS('Brand Family Territories (Enc)'!$B$2:$B$62,C519,'Brand Family Territories (Enc)'!$C$2:$C$62,"Morri")&gt;0),"Unk",0))</f>
        <v>1</v>
      </c>
      <c r="E519" t="str">
        <f>IFERROR(INDEX('Brand Family Areas (Enc)'!$D$6:$D$998,MATCH(UPPER(A519)&amp;"|"&amp;UPPER(B519),'Brand Family Areas (Enc)'!$G$6:$G$998,0)),"No Match")</f>
        <v>No Match</v>
      </c>
      <c r="F519" t="str">
        <f t="shared" si="16"/>
        <v>US</v>
      </c>
      <c r="G519" t="str">
        <f t="shared" si="17"/>
        <v>Milwaukee's Best Light|MORRIS 1</v>
      </c>
    </row>
    <row r="520" spans="1:7" hidden="1" x14ac:dyDescent="0.2">
      <c r="A520" t="str" cm="1">
        <f t="array" ref="A520">INDEX('Brand Family Territory (Enc)'!$A$2:$A$296,INT((ROW()-2)/10)+1)</f>
        <v>Milwaukee's Best Light</v>
      </c>
      <c r="B520" t="str" cm="1">
        <f t="array" ref="B520">INDEX('Whitelist (Blackout Reverse)'!$B$1:$K$1,MOD(ROW()-2,10)+1)</f>
        <v>MORRIS 2</v>
      </c>
      <c r="C520" t="str">
        <f>VLOOKUP(A520,'Brand Family Territory (Enc)'!$A$2:$B$296,2,FALSE)</f>
        <v>Core Market</v>
      </c>
      <c r="D520">
        <f>IF(COUNTIFS('Brand Family Territories (Enc)'!$B$2:$B$62,C520,'Brand Family Territories (Enc)'!$C$2:$C$62,B520)&gt;0,1,IF(AND(LEFT(B520,6)="MORRIS",COUNTIFS('Brand Family Territories (Enc)'!$B$2:$B$62,C520,'Brand Family Territories (Enc)'!$C$2:$C$62,"Morri")&gt;0),"Unk",0))</f>
        <v>0</v>
      </c>
      <c r="E520" t="str">
        <f>IFERROR(INDEX('Brand Family Areas (Enc)'!$D$6:$D$998,MATCH(UPPER(A520)&amp;"|"&amp;UPPER(B520),'Brand Family Areas (Enc)'!$G$6:$G$998,0)),"No Match")</f>
        <v>Inactive</v>
      </c>
      <c r="F520" t="str">
        <f t="shared" si="16"/>
        <v>THEM</v>
      </c>
      <c r="G520" t="str">
        <f t="shared" si="17"/>
        <v>Milwaukee's Best Light|MORRIS 2</v>
      </c>
    </row>
    <row r="521" spans="1:7" hidden="1" x14ac:dyDescent="0.2">
      <c r="A521" t="str" cm="1">
        <f t="array" ref="A521">INDEX('Brand Family Territory (Enc)'!$A$2:$A$296,INT((ROW()-2)/10)+1)</f>
        <v>Milwaukee's Best Light</v>
      </c>
      <c r="B521" t="str" cm="1">
        <f t="array" ref="B521">INDEX('Whitelist (Blackout Reverse)'!$B$1:$K$1,MOD(ROW()-2,10)+1)</f>
        <v>MORRIS 3</v>
      </c>
      <c r="C521" t="str">
        <f>VLOOKUP(A521,'Brand Family Territory (Enc)'!$A$2:$B$296,2,FALSE)</f>
        <v>Core Market</v>
      </c>
      <c r="D521">
        <f>IF(COUNTIFS('Brand Family Territories (Enc)'!$B$2:$B$62,C521,'Brand Family Territories (Enc)'!$C$2:$C$62,B521)&gt;0,1,IF(AND(LEFT(B521,6)="MORRIS",COUNTIFS('Brand Family Territories (Enc)'!$B$2:$B$62,C521,'Brand Family Territories (Enc)'!$C$2:$C$62,"Morri")&gt;0),"Unk",0))</f>
        <v>1</v>
      </c>
      <c r="E521" t="str">
        <f>IFERROR(INDEX('Brand Family Areas (Enc)'!$D$6:$D$998,MATCH(UPPER(A521)&amp;"|"&amp;UPPER(B521),'Brand Family Areas (Enc)'!$G$6:$G$998,0)),"No Match")</f>
        <v>No Match</v>
      </c>
      <c r="F521" t="str">
        <f t="shared" si="16"/>
        <v>US</v>
      </c>
      <c r="G521" t="str">
        <f t="shared" si="17"/>
        <v>Milwaukee's Best Light|MORRIS 3</v>
      </c>
    </row>
    <row r="522" spans="1:7" hidden="1" x14ac:dyDescent="0.2">
      <c r="A522" t="str" cm="1">
        <f t="array" ref="A522">INDEX('Brand Family Territory (Enc)'!$A$2:$A$296,INT((ROW()-2)/10)+1)</f>
        <v>Modelo Aquas Frescas</v>
      </c>
      <c r="B522" t="str" cm="1">
        <f t="array" ref="B522">INDEX('Whitelist (Blackout Reverse)'!$B$1:$K$1,MOD(ROW()-2,10)+1)</f>
        <v>BERGEN</v>
      </c>
      <c r="C522" t="str">
        <f>VLOOKUP(A522,'Brand Family Territory (Enc)'!$A$2:$B$296,2,FALSE)</f>
        <v>Core Market</v>
      </c>
      <c r="D522">
        <f>IF(COUNTIFS('Brand Family Territories (Enc)'!$B$2:$B$62,C522,'Brand Family Territories (Enc)'!$C$2:$C$62,B522)&gt;0,1,IF(AND(LEFT(B522,6)="MORRIS",COUNTIFS('Brand Family Territories (Enc)'!$B$2:$B$62,C522,'Brand Family Territories (Enc)'!$C$2:$C$62,"Morri")&gt;0),"Unk",0))</f>
        <v>1</v>
      </c>
      <c r="E522" t="str">
        <f>IFERROR(INDEX('Brand Family Areas (Enc)'!$D$6:$D$998,MATCH(UPPER(A522)&amp;"|"&amp;UPPER(B522),'Brand Family Areas (Enc)'!$G$6:$G$998,0)),"No Match")</f>
        <v>No Match</v>
      </c>
      <c r="F522" t="str">
        <f t="shared" si="16"/>
        <v>US</v>
      </c>
      <c r="G522" t="str">
        <f t="shared" si="17"/>
        <v>Modelo Aquas Frescas|BERGEN</v>
      </c>
    </row>
    <row r="523" spans="1:7" hidden="1" x14ac:dyDescent="0.2">
      <c r="A523" t="str" cm="1">
        <f t="array" ref="A523">INDEX('Brand Family Territory (Enc)'!$A$2:$A$296,INT((ROW()-2)/10)+1)</f>
        <v>Modelo Aquas Frescas</v>
      </c>
      <c r="B523" t="str" cm="1">
        <f t="array" ref="B523">INDEX('Whitelist (Blackout Reverse)'!$B$1:$K$1,MOD(ROW()-2,10)+1)</f>
        <v>PASSAIC</v>
      </c>
      <c r="C523" t="str">
        <f>VLOOKUP(A523,'Brand Family Territory (Enc)'!$A$2:$B$296,2,FALSE)</f>
        <v>Core Market</v>
      </c>
      <c r="D523">
        <f>IF(COUNTIFS('Brand Family Territories (Enc)'!$B$2:$B$62,C523,'Brand Family Territories (Enc)'!$C$2:$C$62,B523)&gt;0,1,IF(AND(LEFT(B523,6)="MORRIS",COUNTIFS('Brand Family Territories (Enc)'!$B$2:$B$62,C523,'Brand Family Territories (Enc)'!$C$2:$C$62,"Morri")&gt;0),"Unk",0))</f>
        <v>1</v>
      </c>
      <c r="E523" t="str">
        <f>IFERROR(INDEX('Brand Family Areas (Enc)'!$D$6:$D$998,MATCH(UPPER(A523)&amp;"|"&amp;UPPER(B523),'Brand Family Areas (Enc)'!$G$6:$G$998,0)),"No Match")</f>
        <v>No Match</v>
      </c>
      <c r="F523" t="str">
        <f t="shared" si="16"/>
        <v>US</v>
      </c>
      <c r="G523" t="str">
        <f t="shared" si="17"/>
        <v>Modelo Aquas Frescas|PASSAIC</v>
      </c>
    </row>
    <row r="524" spans="1:7" hidden="1" x14ac:dyDescent="0.2">
      <c r="A524" t="str" cm="1">
        <f t="array" ref="A524">INDEX('Brand Family Territory (Enc)'!$A$2:$A$296,INT((ROW()-2)/10)+1)</f>
        <v>Modelo Aquas Frescas</v>
      </c>
      <c r="B524" t="str" cm="1">
        <f t="array" ref="B524">INDEX('Whitelist (Blackout Reverse)'!$B$1:$K$1,MOD(ROW()-2,10)+1)</f>
        <v>PASSAIC-FF</v>
      </c>
      <c r="C524" t="str">
        <f>VLOOKUP(A524,'Brand Family Territory (Enc)'!$A$2:$B$296,2,FALSE)</f>
        <v>Core Market</v>
      </c>
      <c r="D524">
        <f>IF(COUNTIFS('Brand Family Territories (Enc)'!$B$2:$B$62,C524,'Brand Family Territories (Enc)'!$C$2:$C$62,B524)&gt;0,1,IF(AND(LEFT(B524,6)="MORRIS",COUNTIFS('Brand Family Territories (Enc)'!$B$2:$B$62,C524,'Brand Family Territories (Enc)'!$C$2:$C$62,"Morri")&gt;0),"Unk",0))</f>
        <v>1</v>
      </c>
      <c r="E524" t="str">
        <f>IFERROR(INDEX('Brand Family Areas (Enc)'!$D$6:$D$998,MATCH(UPPER(A524)&amp;"|"&amp;UPPER(B524),'Brand Family Areas (Enc)'!$G$6:$G$998,0)),"No Match")</f>
        <v>No Match</v>
      </c>
      <c r="F524" t="str">
        <f t="shared" si="16"/>
        <v>US</v>
      </c>
      <c r="G524" t="str">
        <f t="shared" si="17"/>
        <v>Modelo Aquas Frescas|PASSAIC-FF</v>
      </c>
    </row>
    <row r="525" spans="1:7" hidden="1" x14ac:dyDescent="0.2">
      <c r="A525" t="str" cm="1">
        <f t="array" ref="A525">INDEX('Brand Family Territory (Enc)'!$A$2:$A$296,INT((ROW()-2)/10)+1)</f>
        <v>Modelo Aquas Frescas</v>
      </c>
      <c r="B525" t="str" cm="1">
        <f t="array" ref="B525">INDEX('Whitelist (Blackout Reverse)'!$B$1:$K$1,MOD(ROW()-2,10)+1)</f>
        <v>ESSEX</v>
      </c>
      <c r="C525" t="str">
        <f>VLOOKUP(A525,'Brand Family Territory (Enc)'!$A$2:$B$296,2,FALSE)</f>
        <v>Core Market</v>
      </c>
      <c r="D525">
        <f>IF(COUNTIFS('Brand Family Territories (Enc)'!$B$2:$B$62,C525,'Brand Family Territories (Enc)'!$C$2:$C$62,B525)&gt;0,1,IF(AND(LEFT(B525,6)="MORRIS",COUNTIFS('Brand Family Territories (Enc)'!$B$2:$B$62,C525,'Brand Family Territories (Enc)'!$C$2:$C$62,"Morri")&gt;0),"Unk",0))</f>
        <v>0</v>
      </c>
      <c r="E525" t="str">
        <f>IFERROR(INDEX('Brand Family Areas (Enc)'!$D$6:$D$998,MATCH(UPPER(A525)&amp;"|"&amp;UPPER(B525),'Brand Family Areas (Enc)'!$G$6:$G$998,0)),"No Match")</f>
        <v>Inactive</v>
      </c>
      <c r="F525" t="str">
        <f t="shared" si="16"/>
        <v>THEM</v>
      </c>
      <c r="G525" t="str">
        <f t="shared" si="17"/>
        <v>Modelo Aquas Frescas|ESSEX</v>
      </c>
    </row>
    <row r="526" spans="1:7" hidden="1" x14ac:dyDescent="0.2">
      <c r="A526" t="str" cm="1">
        <f t="array" ref="A526">INDEX('Brand Family Territory (Enc)'!$A$2:$A$296,INT((ROW()-2)/10)+1)</f>
        <v>Modelo Aquas Frescas</v>
      </c>
      <c r="B526" t="str" cm="1">
        <f t="array" ref="B526">INDEX('Whitelist (Blackout Reverse)'!$B$1:$K$1,MOD(ROW()-2,10)+1)</f>
        <v>HUDSON</v>
      </c>
      <c r="C526" t="str">
        <f>VLOOKUP(A526,'Brand Family Territory (Enc)'!$A$2:$B$296,2,FALSE)</f>
        <v>Core Market</v>
      </c>
      <c r="D526">
        <f>IF(COUNTIFS('Brand Family Territories (Enc)'!$B$2:$B$62,C526,'Brand Family Territories (Enc)'!$C$2:$C$62,B526)&gt;0,1,IF(AND(LEFT(B526,6)="MORRIS",COUNTIFS('Brand Family Territories (Enc)'!$B$2:$B$62,C526,'Brand Family Territories (Enc)'!$C$2:$C$62,"Morri")&gt;0),"Unk",0))</f>
        <v>0</v>
      </c>
      <c r="E526" t="str">
        <f>IFERROR(INDEX('Brand Family Areas (Enc)'!$D$6:$D$998,MATCH(UPPER(A526)&amp;"|"&amp;UPPER(B526),'Brand Family Areas (Enc)'!$G$6:$G$998,0)),"No Match")</f>
        <v>Inactive</v>
      </c>
      <c r="F526" t="str">
        <f t="shared" si="16"/>
        <v>THEM</v>
      </c>
      <c r="G526" t="str">
        <f t="shared" si="17"/>
        <v>Modelo Aquas Frescas|HUDSON</v>
      </c>
    </row>
    <row r="527" spans="1:7" hidden="1" x14ac:dyDescent="0.2">
      <c r="A527" t="str" cm="1">
        <f t="array" ref="A527">INDEX('Brand Family Territory (Enc)'!$A$2:$A$296,INT((ROW()-2)/10)+1)</f>
        <v>Modelo Aquas Frescas</v>
      </c>
      <c r="B527" t="str" cm="1">
        <f t="array" ref="B527">INDEX('Whitelist (Blackout Reverse)'!$B$1:$K$1,MOD(ROW()-2,10)+1)</f>
        <v>UNION</v>
      </c>
      <c r="C527" t="str">
        <f>VLOOKUP(A527,'Brand Family Territory (Enc)'!$A$2:$B$296,2,FALSE)</f>
        <v>Core Market</v>
      </c>
      <c r="D527">
        <f>IF(COUNTIFS('Brand Family Territories (Enc)'!$B$2:$B$62,C527,'Brand Family Territories (Enc)'!$C$2:$C$62,B527)&gt;0,1,IF(AND(LEFT(B527,6)="MORRIS",COUNTIFS('Brand Family Territories (Enc)'!$B$2:$B$62,C527,'Brand Family Territories (Enc)'!$C$2:$C$62,"Morri")&gt;0),"Unk",0))</f>
        <v>0</v>
      </c>
      <c r="E527" t="str">
        <f>IFERROR(INDEX('Brand Family Areas (Enc)'!$D$6:$D$998,MATCH(UPPER(A527)&amp;"|"&amp;UPPER(B527),'Brand Family Areas (Enc)'!$G$6:$G$998,0)),"No Match")</f>
        <v>Inactive</v>
      </c>
      <c r="F527" t="str">
        <f t="shared" si="16"/>
        <v>THEM</v>
      </c>
      <c r="G527" t="str">
        <f t="shared" si="17"/>
        <v>Modelo Aquas Frescas|UNION</v>
      </c>
    </row>
    <row r="528" spans="1:7" hidden="1" x14ac:dyDescent="0.2">
      <c r="A528" t="str" cm="1">
        <f t="array" ref="A528">INDEX('Brand Family Territory (Enc)'!$A$2:$A$296,INT((ROW()-2)/10)+1)</f>
        <v>Modelo Aquas Frescas</v>
      </c>
      <c r="B528" t="str" cm="1">
        <f t="array" ref="B528">INDEX('Whitelist (Blackout Reverse)'!$B$1:$K$1,MOD(ROW()-2,10)+1)</f>
        <v>SUSSEX</v>
      </c>
      <c r="C528" t="str">
        <f>VLOOKUP(A528,'Brand Family Territory (Enc)'!$A$2:$B$296,2,FALSE)</f>
        <v>Core Market</v>
      </c>
      <c r="D528">
        <f>IF(COUNTIFS('Brand Family Territories (Enc)'!$B$2:$B$62,C528,'Brand Family Territories (Enc)'!$C$2:$C$62,B528)&gt;0,1,IF(AND(LEFT(B528,6)="MORRIS",COUNTIFS('Brand Family Territories (Enc)'!$B$2:$B$62,C528,'Brand Family Territories (Enc)'!$C$2:$C$62,"Morri")&gt;0),"Unk",0))</f>
        <v>1</v>
      </c>
      <c r="E528" t="str">
        <f>IFERROR(INDEX('Brand Family Areas (Enc)'!$D$6:$D$998,MATCH(UPPER(A528)&amp;"|"&amp;UPPER(B528),'Brand Family Areas (Enc)'!$G$6:$G$998,0)),"No Match")</f>
        <v>No Match</v>
      </c>
      <c r="F528" t="str">
        <f t="shared" si="16"/>
        <v>US</v>
      </c>
      <c r="G528" t="str">
        <f t="shared" si="17"/>
        <v>Modelo Aquas Frescas|SUSSEX</v>
      </c>
    </row>
    <row r="529" spans="1:7" hidden="1" x14ac:dyDescent="0.2">
      <c r="A529" t="str" cm="1">
        <f t="array" ref="A529">INDEX('Brand Family Territory (Enc)'!$A$2:$A$296,INT((ROW()-2)/10)+1)</f>
        <v>Modelo Aquas Frescas</v>
      </c>
      <c r="B529" t="str" cm="1">
        <f t="array" ref="B529">INDEX('Whitelist (Blackout Reverse)'!$B$1:$K$1,MOD(ROW()-2,10)+1)</f>
        <v>MORRIS 1</v>
      </c>
      <c r="C529" t="str">
        <f>VLOOKUP(A529,'Brand Family Territory (Enc)'!$A$2:$B$296,2,FALSE)</f>
        <v>Core Market</v>
      </c>
      <c r="D529">
        <f>IF(COUNTIFS('Brand Family Territories (Enc)'!$B$2:$B$62,C529,'Brand Family Territories (Enc)'!$C$2:$C$62,B529)&gt;0,1,IF(AND(LEFT(B529,6)="MORRIS",COUNTIFS('Brand Family Territories (Enc)'!$B$2:$B$62,C529,'Brand Family Territories (Enc)'!$C$2:$C$62,"Morri")&gt;0),"Unk",0))</f>
        <v>1</v>
      </c>
      <c r="E529" t="str">
        <f>IFERROR(INDEX('Brand Family Areas (Enc)'!$D$6:$D$998,MATCH(UPPER(A529)&amp;"|"&amp;UPPER(B529),'Brand Family Areas (Enc)'!$G$6:$G$998,0)),"No Match")</f>
        <v>No Match</v>
      </c>
      <c r="F529" t="str">
        <f t="shared" si="16"/>
        <v>US</v>
      </c>
      <c r="G529" t="str">
        <f t="shared" si="17"/>
        <v>Modelo Aquas Frescas|MORRIS 1</v>
      </c>
    </row>
    <row r="530" spans="1:7" hidden="1" x14ac:dyDescent="0.2">
      <c r="A530" t="str" cm="1">
        <f t="array" ref="A530">INDEX('Brand Family Territory (Enc)'!$A$2:$A$296,INT((ROW()-2)/10)+1)</f>
        <v>Modelo Aquas Frescas</v>
      </c>
      <c r="B530" t="str" cm="1">
        <f t="array" ref="B530">INDEX('Whitelist (Blackout Reverse)'!$B$1:$K$1,MOD(ROW()-2,10)+1)</f>
        <v>MORRIS 2</v>
      </c>
      <c r="C530" t="str">
        <f>VLOOKUP(A530,'Brand Family Territory (Enc)'!$A$2:$B$296,2,FALSE)</f>
        <v>Core Market</v>
      </c>
      <c r="D530">
        <f>IF(COUNTIFS('Brand Family Territories (Enc)'!$B$2:$B$62,C530,'Brand Family Territories (Enc)'!$C$2:$C$62,B530)&gt;0,1,IF(AND(LEFT(B530,6)="MORRIS",COUNTIFS('Brand Family Territories (Enc)'!$B$2:$B$62,C530,'Brand Family Territories (Enc)'!$C$2:$C$62,"Morri")&gt;0),"Unk",0))</f>
        <v>0</v>
      </c>
      <c r="E530" t="str">
        <f>IFERROR(INDEX('Brand Family Areas (Enc)'!$D$6:$D$998,MATCH(UPPER(A530)&amp;"|"&amp;UPPER(B530),'Brand Family Areas (Enc)'!$G$6:$G$998,0)),"No Match")</f>
        <v>Inactive</v>
      </c>
      <c r="F530" t="str">
        <f t="shared" si="16"/>
        <v>THEM</v>
      </c>
      <c r="G530" t="str">
        <f t="shared" si="17"/>
        <v>Modelo Aquas Frescas|MORRIS 2</v>
      </c>
    </row>
    <row r="531" spans="1:7" hidden="1" x14ac:dyDescent="0.2">
      <c r="A531" t="str" cm="1">
        <f t="array" ref="A531">INDEX('Brand Family Territory (Enc)'!$A$2:$A$296,INT((ROW()-2)/10)+1)</f>
        <v>Modelo Aquas Frescas</v>
      </c>
      <c r="B531" t="str" cm="1">
        <f t="array" ref="B531">INDEX('Whitelist (Blackout Reverse)'!$B$1:$K$1,MOD(ROW()-2,10)+1)</f>
        <v>MORRIS 3</v>
      </c>
      <c r="C531" t="str">
        <f>VLOOKUP(A531,'Brand Family Territory (Enc)'!$A$2:$B$296,2,FALSE)</f>
        <v>Core Market</v>
      </c>
      <c r="D531">
        <f>IF(COUNTIFS('Brand Family Territories (Enc)'!$B$2:$B$62,C531,'Brand Family Territories (Enc)'!$C$2:$C$62,B531)&gt;0,1,IF(AND(LEFT(B531,6)="MORRIS",COUNTIFS('Brand Family Territories (Enc)'!$B$2:$B$62,C531,'Brand Family Territories (Enc)'!$C$2:$C$62,"Morri")&gt;0),"Unk",0))</f>
        <v>1</v>
      </c>
      <c r="E531" t="str">
        <f>IFERROR(INDEX('Brand Family Areas (Enc)'!$D$6:$D$998,MATCH(UPPER(A531)&amp;"|"&amp;UPPER(B531),'Brand Family Areas (Enc)'!$G$6:$G$998,0)),"No Match")</f>
        <v>No Match</v>
      </c>
      <c r="F531" t="str">
        <f t="shared" si="16"/>
        <v>US</v>
      </c>
      <c r="G531" t="str">
        <f t="shared" si="17"/>
        <v>Modelo Aquas Frescas|MORRIS 3</v>
      </c>
    </row>
    <row r="532" spans="1:7" hidden="1" x14ac:dyDescent="0.2">
      <c r="A532" t="str" cm="1">
        <f t="array" ref="A532">INDEX('Brand Family Territory (Enc)'!$A$2:$A$296,INT((ROW()-2)/10)+1)</f>
        <v>Modelo Chelada</v>
      </c>
      <c r="B532" t="str" cm="1">
        <f t="array" ref="B532">INDEX('Whitelist (Blackout Reverse)'!$B$1:$K$1,MOD(ROW()-2,10)+1)</f>
        <v>BERGEN</v>
      </c>
      <c r="C532" t="str">
        <f>VLOOKUP(A532,'Brand Family Territory (Enc)'!$A$2:$B$296,2,FALSE)</f>
        <v>Core Market</v>
      </c>
      <c r="D532">
        <f>IF(COUNTIFS('Brand Family Territories (Enc)'!$B$2:$B$62,C532,'Brand Family Territories (Enc)'!$C$2:$C$62,B532)&gt;0,1,IF(AND(LEFT(B532,6)="MORRIS",COUNTIFS('Brand Family Territories (Enc)'!$B$2:$B$62,C532,'Brand Family Territories (Enc)'!$C$2:$C$62,"Morri")&gt;0),"Unk",0))</f>
        <v>1</v>
      </c>
      <c r="E532" t="str">
        <f>IFERROR(INDEX('Brand Family Areas (Enc)'!$D$6:$D$998,MATCH(UPPER(A532)&amp;"|"&amp;UPPER(B532),'Brand Family Areas (Enc)'!$G$6:$G$998,0)),"No Match")</f>
        <v>No Match</v>
      </c>
      <c r="F532" t="str">
        <f t="shared" si="16"/>
        <v>US</v>
      </c>
      <c r="G532" t="str">
        <f t="shared" si="17"/>
        <v>Modelo Chelada|BERGEN</v>
      </c>
    </row>
    <row r="533" spans="1:7" hidden="1" x14ac:dyDescent="0.2">
      <c r="A533" t="str" cm="1">
        <f t="array" ref="A533">INDEX('Brand Family Territory (Enc)'!$A$2:$A$296,INT((ROW()-2)/10)+1)</f>
        <v>Modelo Chelada</v>
      </c>
      <c r="B533" t="str" cm="1">
        <f t="array" ref="B533">INDEX('Whitelist (Blackout Reverse)'!$B$1:$K$1,MOD(ROW()-2,10)+1)</f>
        <v>PASSAIC</v>
      </c>
      <c r="C533" t="str">
        <f>VLOOKUP(A533,'Brand Family Territory (Enc)'!$A$2:$B$296,2,FALSE)</f>
        <v>Core Market</v>
      </c>
      <c r="D533">
        <f>IF(COUNTIFS('Brand Family Territories (Enc)'!$B$2:$B$62,C533,'Brand Family Territories (Enc)'!$C$2:$C$62,B533)&gt;0,1,IF(AND(LEFT(B533,6)="MORRIS",COUNTIFS('Brand Family Territories (Enc)'!$B$2:$B$62,C533,'Brand Family Territories (Enc)'!$C$2:$C$62,"Morri")&gt;0),"Unk",0))</f>
        <v>1</v>
      </c>
      <c r="E533" t="str">
        <f>IFERROR(INDEX('Brand Family Areas (Enc)'!$D$6:$D$998,MATCH(UPPER(A533)&amp;"|"&amp;UPPER(B533),'Brand Family Areas (Enc)'!$G$6:$G$998,0)),"No Match")</f>
        <v>No Match</v>
      </c>
      <c r="F533" t="str">
        <f t="shared" si="16"/>
        <v>US</v>
      </c>
      <c r="G533" t="str">
        <f t="shared" si="17"/>
        <v>Modelo Chelada|PASSAIC</v>
      </c>
    </row>
    <row r="534" spans="1:7" hidden="1" x14ac:dyDescent="0.2">
      <c r="A534" t="str" cm="1">
        <f t="array" ref="A534">INDEX('Brand Family Territory (Enc)'!$A$2:$A$296,INT((ROW()-2)/10)+1)</f>
        <v>Modelo Chelada</v>
      </c>
      <c r="B534" t="str" cm="1">
        <f t="array" ref="B534">INDEX('Whitelist (Blackout Reverse)'!$B$1:$K$1,MOD(ROW()-2,10)+1)</f>
        <v>PASSAIC-FF</v>
      </c>
      <c r="C534" t="str">
        <f>VLOOKUP(A534,'Brand Family Territory (Enc)'!$A$2:$B$296,2,FALSE)</f>
        <v>Core Market</v>
      </c>
      <c r="D534">
        <f>IF(COUNTIFS('Brand Family Territories (Enc)'!$B$2:$B$62,C534,'Brand Family Territories (Enc)'!$C$2:$C$62,B534)&gt;0,1,IF(AND(LEFT(B534,6)="MORRIS",COUNTIFS('Brand Family Territories (Enc)'!$B$2:$B$62,C534,'Brand Family Territories (Enc)'!$C$2:$C$62,"Morri")&gt;0),"Unk",0))</f>
        <v>1</v>
      </c>
      <c r="E534" t="str">
        <f>IFERROR(INDEX('Brand Family Areas (Enc)'!$D$6:$D$998,MATCH(UPPER(A534)&amp;"|"&amp;UPPER(B534),'Brand Family Areas (Enc)'!$G$6:$G$998,0)),"No Match")</f>
        <v>No Match</v>
      </c>
      <c r="F534" t="str">
        <f t="shared" si="16"/>
        <v>US</v>
      </c>
      <c r="G534" t="str">
        <f t="shared" si="17"/>
        <v>Modelo Chelada|PASSAIC-FF</v>
      </c>
    </row>
    <row r="535" spans="1:7" hidden="1" x14ac:dyDescent="0.2">
      <c r="A535" t="str" cm="1">
        <f t="array" ref="A535">INDEX('Brand Family Territory (Enc)'!$A$2:$A$296,INT((ROW()-2)/10)+1)</f>
        <v>Modelo Chelada</v>
      </c>
      <c r="B535" t="str" cm="1">
        <f t="array" ref="B535">INDEX('Whitelist (Blackout Reverse)'!$B$1:$K$1,MOD(ROW()-2,10)+1)</f>
        <v>ESSEX</v>
      </c>
      <c r="C535" t="str">
        <f>VLOOKUP(A535,'Brand Family Territory (Enc)'!$A$2:$B$296,2,FALSE)</f>
        <v>Core Market</v>
      </c>
      <c r="D535">
        <f>IF(COUNTIFS('Brand Family Territories (Enc)'!$B$2:$B$62,C535,'Brand Family Territories (Enc)'!$C$2:$C$62,B535)&gt;0,1,IF(AND(LEFT(B535,6)="MORRIS",COUNTIFS('Brand Family Territories (Enc)'!$B$2:$B$62,C535,'Brand Family Territories (Enc)'!$C$2:$C$62,"Morri")&gt;0),"Unk",0))</f>
        <v>0</v>
      </c>
      <c r="E535" t="str">
        <f>IFERROR(INDEX('Brand Family Areas (Enc)'!$D$6:$D$998,MATCH(UPPER(A535)&amp;"|"&amp;UPPER(B535),'Brand Family Areas (Enc)'!$G$6:$G$998,0)),"No Match")</f>
        <v>Inactive</v>
      </c>
      <c r="F535" t="str">
        <f t="shared" si="16"/>
        <v>THEM</v>
      </c>
      <c r="G535" t="str">
        <f t="shared" si="17"/>
        <v>Modelo Chelada|ESSEX</v>
      </c>
    </row>
    <row r="536" spans="1:7" hidden="1" x14ac:dyDescent="0.2">
      <c r="A536" t="str" cm="1">
        <f t="array" ref="A536">INDEX('Brand Family Territory (Enc)'!$A$2:$A$296,INT((ROW()-2)/10)+1)</f>
        <v>Modelo Chelada</v>
      </c>
      <c r="B536" t="str" cm="1">
        <f t="array" ref="B536">INDEX('Whitelist (Blackout Reverse)'!$B$1:$K$1,MOD(ROW()-2,10)+1)</f>
        <v>HUDSON</v>
      </c>
      <c r="C536" t="str">
        <f>VLOOKUP(A536,'Brand Family Territory (Enc)'!$A$2:$B$296,2,FALSE)</f>
        <v>Core Market</v>
      </c>
      <c r="D536">
        <f>IF(COUNTIFS('Brand Family Territories (Enc)'!$B$2:$B$62,C536,'Brand Family Territories (Enc)'!$C$2:$C$62,B536)&gt;0,1,IF(AND(LEFT(B536,6)="MORRIS",COUNTIFS('Brand Family Territories (Enc)'!$B$2:$B$62,C536,'Brand Family Territories (Enc)'!$C$2:$C$62,"Morri")&gt;0),"Unk",0))</f>
        <v>0</v>
      </c>
      <c r="E536" t="str">
        <f>IFERROR(INDEX('Brand Family Areas (Enc)'!$D$6:$D$998,MATCH(UPPER(A536)&amp;"|"&amp;UPPER(B536),'Brand Family Areas (Enc)'!$G$6:$G$998,0)),"No Match")</f>
        <v>Inactive</v>
      </c>
      <c r="F536" t="str">
        <f t="shared" si="16"/>
        <v>THEM</v>
      </c>
      <c r="G536" t="str">
        <f t="shared" si="17"/>
        <v>Modelo Chelada|HUDSON</v>
      </c>
    </row>
    <row r="537" spans="1:7" hidden="1" x14ac:dyDescent="0.2">
      <c r="A537" t="str" cm="1">
        <f t="array" ref="A537">INDEX('Brand Family Territory (Enc)'!$A$2:$A$296,INT((ROW()-2)/10)+1)</f>
        <v>Modelo Chelada</v>
      </c>
      <c r="B537" t="str" cm="1">
        <f t="array" ref="B537">INDEX('Whitelist (Blackout Reverse)'!$B$1:$K$1,MOD(ROW()-2,10)+1)</f>
        <v>UNION</v>
      </c>
      <c r="C537" t="str">
        <f>VLOOKUP(A537,'Brand Family Territory (Enc)'!$A$2:$B$296,2,FALSE)</f>
        <v>Core Market</v>
      </c>
      <c r="D537">
        <f>IF(COUNTIFS('Brand Family Territories (Enc)'!$B$2:$B$62,C537,'Brand Family Territories (Enc)'!$C$2:$C$62,B537)&gt;0,1,IF(AND(LEFT(B537,6)="MORRIS",COUNTIFS('Brand Family Territories (Enc)'!$B$2:$B$62,C537,'Brand Family Territories (Enc)'!$C$2:$C$62,"Morri")&gt;0),"Unk",0))</f>
        <v>0</v>
      </c>
      <c r="E537" t="str">
        <f>IFERROR(INDEX('Brand Family Areas (Enc)'!$D$6:$D$998,MATCH(UPPER(A537)&amp;"|"&amp;UPPER(B537),'Brand Family Areas (Enc)'!$G$6:$G$998,0)),"No Match")</f>
        <v>Inactive</v>
      </c>
      <c r="F537" t="str">
        <f t="shared" si="16"/>
        <v>THEM</v>
      </c>
      <c r="G537" t="str">
        <f t="shared" si="17"/>
        <v>Modelo Chelada|UNION</v>
      </c>
    </row>
    <row r="538" spans="1:7" hidden="1" x14ac:dyDescent="0.2">
      <c r="A538" t="str" cm="1">
        <f t="array" ref="A538">INDEX('Brand Family Territory (Enc)'!$A$2:$A$296,INT((ROW()-2)/10)+1)</f>
        <v>Modelo Chelada</v>
      </c>
      <c r="B538" t="str" cm="1">
        <f t="array" ref="B538">INDEX('Whitelist (Blackout Reverse)'!$B$1:$K$1,MOD(ROW()-2,10)+1)</f>
        <v>SUSSEX</v>
      </c>
      <c r="C538" t="str">
        <f>VLOOKUP(A538,'Brand Family Territory (Enc)'!$A$2:$B$296,2,FALSE)</f>
        <v>Core Market</v>
      </c>
      <c r="D538">
        <f>IF(COUNTIFS('Brand Family Territories (Enc)'!$B$2:$B$62,C538,'Brand Family Territories (Enc)'!$C$2:$C$62,B538)&gt;0,1,IF(AND(LEFT(B538,6)="MORRIS",COUNTIFS('Brand Family Territories (Enc)'!$B$2:$B$62,C538,'Brand Family Territories (Enc)'!$C$2:$C$62,"Morri")&gt;0),"Unk",0))</f>
        <v>1</v>
      </c>
      <c r="E538" t="str">
        <f>IFERROR(INDEX('Brand Family Areas (Enc)'!$D$6:$D$998,MATCH(UPPER(A538)&amp;"|"&amp;UPPER(B538),'Brand Family Areas (Enc)'!$G$6:$G$998,0)),"No Match")</f>
        <v>No Match</v>
      </c>
      <c r="F538" t="str">
        <f t="shared" si="16"/>
        <v>US</v>
      </c>
      <c r="G538" t="str">
        <f t="shared" si="17"/>
        <v>Modelo Chelada|SUSSEX</v>
      </c>
    </row>
    <row r="539" spans="1:7" hidden="1" x14ac:dyDescent="0.2">
      <c r="A539" t="str" cm="1">
        <f t="array" ref="A539">INDEX('Brand Family Territory (Enc)'!$A$2:$A$296,INT((ROW()-2)/10)+1)</f>
        <v>Modelo Chelada</v>
      </c>
      <c r="B539" t="str" cm="1">
        <f t="array" ref="B539">INDEX('Whitelist (Blackout Reverse)'!$B$1:$K$1,MOD(ROW()-2,10)+1)</f>
        <v>MORRIS 1</v>
      </c>
      <c r="C539" t="str">
        <f>VLOOKUP(A539,'Brand Family Territory (Enc)'!$A$2:$B$296,2,FALSE)</f>
        <v>Core Market</v>
      </c>
      <c r="D539">
        <f>IF(COUNTIFS('Brand Family Territories (Enc)'!$B$2:$B$62,C539,'Brand Family Territories (Enc)'!$C$2:$C$62,B539)&gt;0,1,IF(AND(LEFT(B539,6)="MORRIS",COUNTIFS('Brand Family Territories (Enc)'!$B$2:$B$62,C539,'Brand Family Territories (Enc)'!$C$2:$C$62,"Morri")&gt;0),"Unk",0))</f>
        <v>1</v>
      </c>
      <c r="E539" t="str">
        <f>IFERROR(INDEX('Brand Family Areas (Enc)'!$D$6:$D$998,MATCH(UPPER(A539)&amp;"|"&amp;UPPER(B539),'Brand Family Areas (Enc)'!$G$6:$G$998,0)),"No Match")</f>
        <v>No Match</v>
      </c>
      <c r="F539" t="str">
        <f t="shared" si="16"/>
        <v>US</v>
      </c>
      <c r="G539" t="str">
        <f t="shared" si="17"/>
        <v>Modelo Chelada|MORRIS 1</v>
      </c>
    </row>
    <row r="540" spans="1:7" hidden="1" x14ac:dyDescent="0.2">
      <c r="A540" t="str" cm="1">
        <f t="array" ref="A540">INDEX('Brand Family Territory (Enc)'!$A$2:$A$296,INT((ROW()-2)/10)+1)</f>
        <v>Modelo Chelada</v>
      </c>
      <c r="B540" t="str" cm="1">
        <f t="array" ref="B540">INDEX('Whitelist (Blackout Reverse)'!$B$1:$K$1,MOD(ROW()-2,10)+1)</f>
        <v>MORRIS 2</v>
      </c>
      <c r="C540" t="str">
        <f>VLOOKUP(A540,'Brand Family Territory (Enc)'!$A$2:$B$296,2,FALSE)</f>
        <v>Core Market</v>
      </c>
      <c r="D540">
        <f>IF(COUNTIFS('Brand Family Territories (Enc)'!$B$2:$B$62,C540,'Brand Family Territories (Enc)'!$C$2:$C$62,B540)&gt;0,1,IF(AND(LEFT(B540,6)="MORRIS",COUNTIFS('Brand Family Territories (Enc)'!$B$2:$B$62,C540,'Brand Family Territories (Enc)'!$C$2:$C$62,"Morri")&gt;0),"Unk",0))</f>
        <v>0</v>
      </c>
      <c r="E540" t="str">
        <f>IFERROR(INDEX('Brand Family Areas (Enc)'!$D$6:$D$998,MATCH(UPPER(A540)&amp;"|"&amp;UPPER(B540),'Brand Family Areas (Enc)'!$G$6:$G$998,0)),"No Match")</f>
        <v>Inactive</v>
      </c>
      <c r="F540" t="str">
        <f t="shared" si="16"/>
        <v>THEM</v>
      </c>
      <c r="G540" t="str">
        <f t="shared" si="17"/>
        <v>Modelo Chelada|MORRIS 2</v>
      </c>
    </row>
    <row r="541" spans="1:7" hidden="1" x14ac:dyDescent="0.2">
      <c r="A541" t="str" cm="1">
        <f t="array" ref="A541">INDEX('Brand Family Territory (Enc)'!$A$2:$A$296,INT((ROW()-2)/10)+1)</f>
        <v>Modelo Chelada</v>
      </c>
      <c r="B541" t="str" cm="1">
        <f t="array" ref="B541">INDEX('Whitelist (Blackout Reverse)'!$B$1:$K$1,MOD(ROW()-2,10)+1)</f>
        <v>MORRIS 3</v>
      </c>
      <c r="C541" t="str">
        <f>VLOOKUP(A541,'Brand Family Territory (Enc)'!$A$2:$B$296,2,FALSE)</f>
        <v>Core Market</v>
      </c>
      <c r="D541">
        <f>IF(COUNTIFS('Brand Family Territories (Enc)'!$B$2:$B$62,C541,'Brand Family Territories (Enc)'!$C$2:$C$62,B541)&gt;0,1,IF(AND(LEFT(B541,6)="MORRIS",COUNTIFS('Brand Family Territories (Enc)'!$B$2:$B$62,C541,'Brand Family Territories (Enc)'!$C$2:$C$62,"Morri")&gt;0),"Unk",0))</f>
        <v>1</v>
      </c>
      <c r="E541" t="str">
        <f>IFERROR(INDEX('Brand Family Areas (Enc)'!$D$6:$D$998,MATCH(UPPER(A541)&amp;"|"&amp;UPPER(B541),'Brand Family Areas (Enc)'!$G$6:$G$998,0)),"No Match")</f>
        <v>No Match</v>
      </c>
      <c r="F541" t="str">
        <f t="shared" si="16"/>
        <v>US</v>
      </c>
      <c r="G541" t="str">
        <f t="shared" si="17"/>
        <v>Modelo Chelada|MORRIS 3</v>
      </c>
    </row>
    <row r="542" spans="1:7" hidden="1" x14ac:dyDescent="0.2">
      <c r="A542" t="str" cm="1">
        <f t="array" ref="A542">INDEX('Brand Family Territory (Enc)'!$A$2:$A$296,INT((ROW()-2)/10)+1)</f>
        <v>Modelo Especial</v>
      </c>
      <c r="B542" t="str" cm="1">
        <f t="array" ref="B542">INDEX('Whitelist (Blackout Reverse)'!$B$1:$K$1,MOD(ROW()-2,10)+1)</f>
        <v>BERGEN</v>
      </c>
      <c r="C542" t="str">
        <f>VLOOKUP(A542,'Brand Family Territory (Enc)'!$A$2:$B$296,2,FALSE)</f>
        <v>Core Market</v>
      </c>
      <c r="D542">
        <f>IF(COUNTIFS('Brand Family Territories (Enc)'!$B$2:$B$62,C542,'Brand Family Territories (Enc)'!$C$2:$C$62,B542)&gt;0,1,IF(AND(LEFT(B542,6)="MORRIS",COUNTIFS('Brand Family Territories (Enc)'!$B$2:$B$62,C542,'Brand Family Territories (Enc)'!$C$2:$C$62,"Morri")&gt;0),"Unk",0))</f>
        <v>1</v>
      </c>
      <c r="E542" t="str">
        <f>IFERROR(INDEX('Brand Family Areas (Enc)'!$D$6:$D$998,MATCH(UPPER(A542)&amp;"|"&amp;UPPER(B542),'Brand Family Areas (Enc)'!$G$6:$G$998,0)),"No Match")</f>
        <v>No Match</v>
      </c>
      <c r="F542" t="str">
        <f t="shared" si="16"/>
        <v>US</v>
      </c>
      <c r="G542" t="str">
        <f t="shared" si="17"/>
        <v>Modelo Especial|BERGEN</v>
      </c>
    </row>
    <row r="543" spans="1:7" hidden="1" x14ac:dyDescent="0.2">
      <c r="A543" t="str" cm="1">
        <f t="array" ref="A543">INDEX('Brand Family Territory (Enc)'!$A$2:$A$296,INT((ROW()-2)/10)+1)</f>
        <v>Modelo Especial</v>
      </c>
      <c r="B543" t="str" cm="1">
        <f t="array" ref="B543">INDEX('Whitelist (Blackout Reverse)'!$B$1:$K$1,MOD(ROW()-2,10)+1)</f>
        <v>PASSAIC</v>
      </c>
      <c r="C543" t="str">
        <f>VLOOKUP(A543,'Brand Family Territory (Enc)'!$A$2:$B$296,2,FALSE)</f>
        <v>Core Market</v>
      </c>
      <c r="D543">
        <f>IF(COUNTIFS('Brand Family Territories (Enc)'!$B$2:$B$62,C543,'Brand Family Territories (Enc)'!$C$2:$C$62,B543)&gt;0,1,IF(AND(LEFT(B543,6)="MORRIS",COUNTIFS('Brand Family Territories (Enc)'!$B$2:$B$62,C543,'Brand Family Territories (Enc)'!$C$2:$C$62,"Morri")&gt;0),"Unk",0))</f>
        <v>1</v>
      </c>
      <c r="E543" t="str">
        <f>IFERROR(INDEX('Brand Family Areas (Enc)'!$D$6:$D$998,MATCH(UPPER(A543)&amp;"|"&amp;UPPER(B543),'Brand Family Areas (Enc)'!$G$6:$G$998,0)),"No Match")</f>
        <v>No Match</v>
      </c>
      <c r="F543" t="str">
        <f t="shared" si="16"/>
        <v>US</v>
      </c>
      <c r="G543" t="str">
        <f t="shared" si="17"/>
        <v>Modelo Especial|PASSAIC</v>
      </c>
    </row>
    <row r="544" spans="1:7" hidden="1" x14ac:dyDescent="0.2">
      <c r="A544" t="str" cm="1">
        <f t="array" ref="A544">INDEX('Brand Family Territory (Enc)'!$A$2:$A$296,INT((ROW()-2)/10)+1)</f>
        <v>Modelo Especial</v>
      </c>
      <c r="B544" t="str" cm="1">
        <f t="array" ref="B544">INDEX('Whitelist (Blackout Reverse)'!$B$1:$K$1,MOD(ROW()-2,10)+1)</f>
        <v>PASSAIC-FF</v>
      </c>
      <c r="C544" t="str">
        <f>VLOOKUP(A544,'Brand Family Territory (Enc)'!$A$2:$B$296,2,FALSE)</f>
        <v>Core Market</v>
      </c>
      <c r="D544">
        <f>IF(COUNTIFS('Brand Family Territories (Enc)'!$B$2:$B$62,C544,'Brand Family Territories (Enc)'!$C$2:$C$62,B544)&gt;0,1,IF(AND(LEFT(B544,6)="MORRIS",COUNTIFS('Brand Family Territories (Enc)'!$B$2:$B$62,C544,'Brand Family Territories (Enc)'!$C$2:$C$62,"Morri")&gt;0),"Unk",0))</f>
        <v>1</v>
      </c>
      <c r="E544" t="str">
        <f>IFERROR(INDEX('Brand Family Areas (Enc)'!$D$6:$D$998,MATCH(UPPER(A544)&amp;"|"&amp;UPPER(B544),'Brand Family Areas (Enc)'!$G$6:$G$998,0)),"No Match")</f>
        <v>No Match</v>
      </c>
      <c r="F544" t="str">
        <f t="shared" si="16"/>
        <v>US</v>
      </c>
      <c r="G544" t="str">
        <f t="shared" si="17"/>
        <v>Modelo Especial|PASSAIC-FF</v>
      </c>
    </row>
    <row r="545" spans="1:7" hidden="1" x14ac:dyDescent="0.2">
      <c r="A545" t="str" cm="1">
        <f t="array" ref="A545">INDEX('Brand Family Territory (Enc)'!$A$2:$A$296,INT((ROW()-2)/10)+1)</f>
        <v>Modelo Especial</v>
      </c>
      <c r="B545" t="str" cm="1">
        <f t="array" ref="B545">INDEX('Whitelist (Blackout Reverse)'!$B$1:$K$1,MOD(ROW()-2,10)+1)</f>
        <v>ESSEX</v>
      </c>
      <c r="C545" t="str">
        <f>VLOOKUP(A545,'Brand Family Territory (Enc)'!$A$2:$B$296,2,FALSE)</f>
        <v>Core Market</v>
      </c>
      <c r="D545">
        <f>IF(COUNTIFS('Brand Family Territories (Enc)'!$B$2:$B$62,C545,'Brand Family Territories (Enc)'!$C$2:$C$62,B545)&gt;0,1,IF(AND(LEFT(B545,6)="MORRIS",COUNTIFS('Brand Family Territories (Enc)'!$B$2:$B$62,C545,'Brand Family Territories (Enc)'!$C$2:$C$62,"Morri")&gt;0),"Unk",0))</f>
        <v>0</v>
      </c>
      <c r="E545" t="str">
        <f>IFERROR(INDEX('Brand Family Areas (Enc)'!$D$6:$D$998,MATCH(UPPER(A545)&amp;"|"&amp;UPPER(B545),'Brand Family Areas (Enc)'!$G$6:$G$998,0)),"No Match")</f>
        <v>Inactive</v>
      </c>
      <c r="F545" t="str">
        <f t="shared" si="16"/>
        <v>THEM</v>
      </c>
      <c r="G545" t="str">
        <f t="shared" si="17"/>
        <v>Modelo Especial|ESSEX</v>
      </c>
    </row>
    <row r="546" spans="1:7" hidden="1" x14ac:dyDescent="0.2">
      <c r="A546" t="str" cm="1">
        <f t="array" ref="A546">INDEX('Brand Family Territory (Enc)'!$A$2:$A$296,INT((ROW()-2)/10)+1)</f>
        <v>Modelo Especial</v>
      </c>
      <c r="B546" t="str" cm="1">
        <f t="array" ref="B546">INDEX('Whitelist (Blackout Reverse)'!$B$1:$K$1,MOD(ROW()-2,10)+1)</f>
        <v>HUDSON</v>
      </c>
      <c r="C546" t="str">
        <f>VLOOKUP(A546,'Brand Family Territory (Enc)'!$A$2:$B$296,2,FALSE)</f>
        <v>Core Market</v>
      </c>
      <c r="D546">
        <f>IF(COUNTIFS('Brand Family Territories (Enc)'!$B$2:$B$62,C546,'Brand Family Territories (Enc)'!$C$2:$C$62,B546)&gt;0,1,IF(AND(LEFT(B546,6)="MORRIS",COUNTIFS('Brand Family Territories (Enc)'!$B$2:$B$62,C546,'Brand Family Territories (Enc)'!$C$2:$C$62,"Morri")&gt;0),"Unk",0))</f>
        <v>0</v>
      </c>
      <c r="E546" t="str">
        <f>IFERROR(INDEX('Brand Family Areas (Enc)'!$D$6:$D$998,MATCH(UPPER(A546)&amp;"|"&amp;UPPER(B546),'Brand Family Areas (Enc)'!$G$6:$G$998,0)),"No Match")</f>
        <v>Inactive</v>
      </c>
      <c r="F546" t="str">
        <f t="shared" si="16"/>
        <v>THEM</v>
      </c>
      <c r="G546" t="str">
        <f t="shared" si="17"/>
        <v>Modelo Especial|HUDSON</v>
      </c>
    </row>
    <row r="547" spans="1:7" hidden="1" x14ac:dyDescent="0.2">
      <c r="A547" t="str" cm="1">
        <f t="array" ref="A547">INDEX('Brand Family Territory (Enc)'!$A$2:$A$296,INT((ROW()-2)/10)+1)</f>
        <v>Modelo Especial</v>
      </c>
      <c r="B547" t="str" cm="1">
        <f t="array" ref="B547">INDEX('Whitelist (Blackout Reverse)'!$B$1:$K$1,MOD(ROW()-2,10)+1)</f>
        <v>UNION</v>
      </c>
      <c r="C547" t="str">
        <f>VLOOKUP(A547,'Brand Family Territory (Enc)'!$A$2:$B$296,2,FALSE)</f>
        <v>Core Market</v>
      </c>
      <c r="D547">
        <f>IF(COUNTIFS('Brand Family Territories (Enc)'!$B$2:$B$62,C547,'Brand Family Territories (Enc)'!$C$2:$C$62,B547)&gt;0,1,IF(AND(LEFT(B547,6)="MORRIS",COUNTIFS('Brand Family Territories (Enc)'!$B$2:$B$62,C547,'Brand Family Territories (Enc)'!$C$2:$C$62,"Morri")&gt;0),"Unk",0))</f>
        <v>0</v>
      </c>
      <c r="E547" t="str">
        <f>IFERROR(INDEX('Brand Family Areas (Enc)'!$D$6:$D$998,MATCH(UPPER(A547)&amp;"|"&amp;UPPER(B547),'Brand Family Areas (Enc)'!$G$6:$G$998,0)),"No Match")</f>
        <v>Inactive</v>
      </c>
      <c r="F547" t="str">
        <f t="shared" si="16"/>
        <v>THEM</v>
      </c>
      <c r="G547" t="str">
        <f t="shared" si="17"/>
        <v>Modelo Especial|UNION</v>
      </c>
    </row>
    <row r="548" spans="1:7" hidden="1" x14ac:dyDescent="0.2">
      <c r="A548" t="str" cm="1">
        <f t="array" ref="A548">INDEX('Brand Family Territory (Enc)'!$A$2:$A$296,INT((ROW()-2)/10)+1)</f>
        <v>Modelo Especial</v>
      </c>
      <c r="B548" t="str" cm="1">
        <f t="array" ref="B548">INDEX('Whitelist (Blackout Reverse)'!$B$1:$K$1,MOD(ROW()-2,10)+1)</f>
        <v>SUSSEX</v>
      </c>
      <c r="C548" t="str">
        <f>VLOOKUP(A548,'Brand Family Territory (Enc)'!$A$2:$B$296,2,FALSE)</f>
        <v>Core Market</v>
      </c>
      <c r="D548">
        <f>IF(COUNTIFS('Brand Family Territories (Enc)'!$B$2:$B$62,C548,'Brand Family Territories (Enc)'!$C$2:$C$62,B548)&gt;0,1,IF(AND(LEFT(B548,6)="MORRIS",COUNTIFS('Brand Family Territories (Enc)'!$B$2:$B$62,C548,'Brand Family Territories (Enc)'!$C$2:$C$62,"Morri")&gt;0),"Unk",0))</f>
        <v>1</v>
      </c>
      <c r="E548" t="str">
        <f>IFERROR(INDEX('Brand Family Areas (Enc)'!$D$6:$D$998,MATCH(UPPER(A548)&amp;"|"&amp;UPPER(B548),'Brand Family Areas (Enc)'!$G$6:$G$998,0)),"No Match")</f>
        <v>No Match</v>
      </c>
      <c r="F548" t="str">
        <f t="shared" si="16"/>
        <v>US</v>
      </c>
      <c r="G548" t="str">
        <f t="shared" si="17"/>
        <v>Modelo Especial|SUSSEX</v>
      </c>
    </row>
    <row r="549" spans="1:7" hidden="1" x14ac:dyDescent="0.2">
      <c r="A549" t="str" cm="1">
        <f t="array" ref="A549">INDEX('Brand Family Territory (Enc)'!$A$2:$A$296,INT((ROW()-2)/10)+1)</f>
        <v>Modelo Especial</v>
      </c>
      <c r="B549" t="str" cm="1">
        <f t="array" ref="B549">INDEX('Whitelist (Blackout Reverse)'!$B$1:$K$1,MOD(ROW()-2,10)+1)</f>
        <v>MORRIS 1</v>
      </c>
      <c r="C549" t="str">
        <f>VLOOKUP(A549,'Brand Family Territory (Enc)'!$A$2:$B$296,2,FALSE)</f>
        <v>Core Market</v>
      </c>
      <c r="D549">
        <f>IF(COUNTIFS('Brand Family Territories (Enc)'!$B$2:$B$62,C549,'Brand Family Territories (Enc)'!$C$2:$C$62,B549)&gt;0,1,IF(AND(LEFT(B549,6)="MORRIS",COUNTIFS('Brand Family Territories (Enc)'!$B$2:$B$62,C549,'Brand Family Territories (Enc)'!$C$2:$C$62,"Morri")&gt;0),"Unk",0))</f>
        <v>1</v>
      </c>
      <c r="E549" t="str">
        <f>IFERROR(INDEX('Brand Family Areas (Enc)'!$D$6:$D$998,MATCH(UPPER(A549)&amp;"|"&amp;UPPER(B549),'Brand Family Areas (Enc)'!$G$6:$G$998,0)),"No Match")</f>
        <v>No Match</v>
      </c>
      <c r="F549" t="str">
        <f t="shared" si="16"/>
        <v>US</v>
      </c>
      <c r="G549" t="str">
        <f t="shared" si="17"/>
        <v>Modelo Especial|MORRIS 1</v>
      </c>
    </row>
    <row r="550" spans="1:7" hidden="1" x14ac:dyDescent="0.2">
      <c r="A550" t="str" cm="1">
        <f t="array" ref="A550">INDEX('Brand Family Territory (Enc)'!$A$2:$A$296,INT((ROW()-2)/10)+1)</f>
        <v>Modelo Especial</v>
      </c>
      <c r="B550" t="str" cm="1">
        <f t="array" ref="B550">INDEX('Whitelist (Blackout Reverse)'!$B$1:$K$1,MOD(ROW()-2,10)+1)</f>
        <v>MORRIS 2</v>
      </c>
      <c r="C550" t="str">
        <f>VLOOKUP(A550,'Brand Family Territory (Enc)'!$A$2:$B$296,2,FALSE)</f>
        <v>Core Market</v>
      </c>
      <c r="D550">
        <f>IF(COUNTIFS('Brand Family Territories (Enc)'!$B$2:$B$62,C550,'Brand Family Territories (Enc)'!$C$2:$C$62,B550)&gt;0,1,IF(AND(LEFT(B550,6)="MORRIS",COUNTIFS('Brand Family Territories (Enc)'!$B$2:$B$62,C550,'Brand Family Territories (Enc)'!$C$2:$C$62,"Morri")&gt;0),"Unk",0))</f>
        <v>0</v>
      </c>
      <c r="E550" t="str">
        <f>IFERROR(INDEX('Brand Family Areas (Enc)'!$D$6:$D$998,MATCH(UPPER(A550)&amp;"|"&amp;UPPER(B550),'Brand Family Areas (Enc)'!$G$6:$G$998,0)),"No Match")</f>
        <v>Inactive</v>
      </c>
      <c r="F550" t="str">
        <f t="shared" si="16"/>
        <v>THEM</v>
      </c>
      <c r="G550" t="str">
        <f t="shared" si="17"/>
        <v>Modelo Especial|MORRIS 2</v>
      </c>
    </row>
    <row r="551" spans="1:7" hidden="1" x14ac:dyDescent="0.2">
      <c r="A551" t="str" cm="1">
        <f t="array" ref="A551">INDEX('Brand Family Territory (Enc)'!$A$2:$A$296,INT((ROW()-2)/10)+1)</f>
        <v>Modelo Especial</v>
      </c>
      <c r="B551" t="str" cm="1">
        <f t="array" ref="B551">INDEX('Whitelist (Blackout Reverse)'!$B$1:$K$1,MOD(ROW()-2,10)+1)</f>
        <v>MORRIS 3</v>
      </c>
      <c r="C551" t="str">
        <f>VLOOKUP(A551,'Brand Family Territory (Enc)'!$A$2:$B$296,2,FALSE)</f>
        <v>Core Market</v>
      </c>
      <c r="D551">
        <f>IF(COUNTIFS('Brand Family Territories (Enc)'!$B$2:$B$62,C551,'Brand Family Territories (Enc)'!$C$2:$C$62,B551)&gt;0,1,IF(AND(LEFT(B551,6)="MORRIS",COUNTIFS('Brand Family Territories (Enc)'!$B$2:$B$62,C551,'Brand Family Territories (Enc)'!$C$2:$C$62,"Morri")&gt;0),"Unk",0))</f>
        <v>1</v>
      </c>
      <c r="E551" t="str">
        <f>IFERROR(INDEX('Brand Family Areas (Enc)'!$D$6:$D$998,MATCH(UPPER(A551)&amp;"|"&amp;UPPER(B551),'Brand Family Areas (Enc)'!$G$6:$G$998,0)),"No Match")</f>
        <v>No Match</v>
      </c>
      <c r="F551" t="str">
        <f t="shared" si="16"/>
        <v>US</v>
      </c>
      <c r="G551" t="str">
        <f t="shared" si="17"/>
        <v>Modelo Especial|MORRIS 3</v>
      </c>
    </row>
    <row r="552" spans="1:7" hidden="1" x14ac:dyDescent="0.2">
      <c r="A552" t="str" cm="1">
        <f t="array" ref="A552">INDEX('Brand Family Territory (Enc)'!$A$2:$A$296,INT((ROW()-2)/10)+1)</f>
        <v>Modelo Negra</v>
      </c>
      <c r="B552" t="str" cm="1">
        <f t="array" ref="B552">INDEX('Whitelist (Blackout Reverse)'!$B$1:$K$1,MOD(ROW()-2,10)+1)</f>
        <v>BERGEN</v>
      </c>
      <c r="C552" t="str">
        <f>VLOOKUP(A552,'Brand Family Territory (Enc)'!$A$2:$B$296,2,FALSE)</f>
        <v>Core Market</v>
      </c>
      <c r="D552">
        <f>IF(COUNTIFS('Brand Family Territories (Enc)'!$B$2:$B$62,C552,'Brand Family Territories (Enc)'!$C$2:$C$62,B552)&gt;0,1,IF(AND(LEFT(B552,6)="MORRIS",COUNTIFS('Brand Family Territories (Enc)'!$B$2:$B$62,C552,'Brand Family Territories (Enc)'!$C$2:$C$62,"Morri")&gt;0),"Unk",0))</f>
        <v>1</v>
      </c>
      <c r="E552" t="str">
        <f>IFERROR(INDEX('Brand Family Areas (Enc)'!$D$6:$D$998,MATCH(UPPER(A552)&amp;"|"&amp;UPPER(B552),'Brand Family Areas (Enc)'!$G$6:$G$998,0)),"No Match")</f>
        <v>No Match</v>
      </c>
      <c r="F552" t="str">
        <f t="shared" si="16"/>
        <v>US</v>
      </c>
      <c r="G552" t="str">
        <f t="shared" si="17"/>
        <v>Modelo Negra|BERGEN</v>
      </c>
    </row>
    <row r="553" spans="1:7" hidden="1" x14ac:dyDescent="0.2">
      <c r="A553" t="str" cm="1">
        <f t="array" ref="A553">INDEX('Brand Family Territory (Enc)'!$A$2:$A$296,INT((ROW()-2)/10)+1)</f>
        <v>Modelo Negra</v>
      </c>
      <c r="B553" t="str" cm="1">
        <f t="array" ref="B553">INDEX('Whitelist (Blackout Reverse)'!$B$1:$K$1,MOD(ROW()-2,10)+1)</f>
        <v>PASSAIC</v>
      </c>
      <c r="C553" t="str">
        <f>VLOOKUP(A553,'Brand Family Territory (Enc)'!$A$2:$B$296,2,FALSE)</f>
        <v>Core Market</v>
      </c>
      <c r="D553">
        <f>IF(COUNTIFS('Brand Family Territories (Enc)'!$B$2:$B$62,C553,'Brand Family Territories (Enc)'!$C$2:$C$62,B553)&gt;0,1,IF(AND(LEFT(B553,6)="MORRIS",COUNTIFS('Brand Family Territories (Enc)'!$B$2:$B$62,C553,'Brand Family Territories (Enc)'!$C$2:$C$62,"Morri")&gt;0),"Unk",0))</f>
        <v>1</v>
      </c>
      <c r="E553" t="str">
        <f>IFERROR(INDEX('Brand Family Areas (Enc)'!$D$6:$D$998,MATCH(UPPER(A553)&amp;"|"&amp;UPPER(B553),'Brand Family Areas (Enc)'!$G$6:$G$998,0)),"No Match")</f>
        <v>No Match</v>
      </c>
      <c r="F553" t="str">
        <f t="shared" si="16"/>
        <v>US</v>
      </c>
      <c r="G553" t="str">
        <f t="shared" si="17"/>
        <v>Modelo Negra|PASSAIC</v>
      </c>
    </row>
    <row r="554" spans="1:7" hidden="1" x14ac:dyDescent="0.2">
      <c r="A554" t="str" cm="1">
        <f t="array" ref="A554">INDEX('Brand Family Territory (Enc)'!$A$2:$A$296,INT((ROW()-2)/10)+1)</f>
        <v>Modelo Negra</v>
      </c>
      <c r="B554" t="str" cm="1">
        <f t="array" ref="B554">INDEX('Whitelist (Blackout Reverse)'!$B$1:$K$1,MOD(ROW()-2,10)+1)</f>
        <v>PASSAIC-FF</v>
      </c>
      <c r="C554" t="str">
        <f>VLOOKUP(A554,'Brand Family Territory (Enc)'!$A$2:$B$296,2,FALSE)</f>
        <v>Core Market</v>
      </c>
      <c r="D554">
        <f>IF(COUNTIFS('Brand Family Territories (Enc)'!$B$2:$B$62,C554,'Brand Family Territories (Enc)'!$C$2:$C$62,B554)&gt;0,1,IF(AND(LEFT(B554,6)="MORRIS",COUNTIFS('Brand Family Territories (Enc)'!$B$2:$B$62,C554,'Brand Family Territories (Enc)'!$C$2:$C$62,"Morri")&gt;0),"Unk",0))</f>
        <v>1</v>
      </c>
      <c r="E554" t="str">
        <f>IFERROR(INDEX('Brand Family Areas (Enc)'!$D$6:$D$998,MATCH(UPPER(A554)&amp;"|"&amp;UPPER(B554),'Brand Family Areas (Enc)'!$G$6:$G$998,0)),"No Match")</f>
        <v>No Match</v>
      </c>
      <c r="F554" t="str">
        <f t="shared" si="16"/>
        <v>US</v>
      </c>
      <c r="G554" t="str">
        <f t="shared" si="17"/>
        <v>Modelo Negra|PASSAIC-FF</v>
      </c>
    </row>
    <row r="555" spans="1:7" hidden="1" x14ac:dyDescent="0.2">
      <c r="A555" t="str" cm="1">
        <f t="array" ref="A555">INDEX('Brand Family Territory (Enc)'!$A$2:$A$296,INT((ROW()-2)/10)+1)</f>
        <v>Modelo Negra</v>
      </c>
      <c r="B555" t="str" cm="1">
        <f t="array" ref="B555">INDEX('Whitelist (Blackout Reverse)'!$B$1:$K$1,MOD(ROW()-2,10)+1)</f>
        <v>ESSEX</v>
      </c>
      <c r="C555" t="str">
        <f>VLOOKUP(A555,'Brand Family Territory (Enc)'!$A$2:$B$296,2,FALSE)</f>
        <v>Core Market</v>
      </c>
      <c r="D555">
        <f>IF(COUNTIFS('Brand Family Territories (Enc)'!$B$2:$B$62,C555,'Brand Family Territories (Enc)'!$C$2:$C$62,B555)&gt;0,1,IF(AND(LEFT(B555,6)="MORRIS",COUNTIFS('Brand Family Territories (Enc)'!$B$2:$B$62,C555,'Brand Family Territories (Enc)'!$C$2:$C$62,"Morri")&gt;0),"Unk",0))</f>
        <v>0</v>
      </c>
      <c r="E555" t="str">
        <f>IFERROR(INDEX('Brand Family Areas (Enc)'!$D$6:$D$998,MATCH(UPPER(A555)&amp;"|"&amp;UPPER(B555),'Brand Family Areas (Enc)'!$G$6:$G$998,0)),"No Match")</f>
        <v>Inactive</v>
      </c>
      <c r="F555" t="str">
        <f t="shared" si="16"/>
        <v>THEM</v>
      </c>
      <c r="G555" t="str">
        <f t="shared" si="17"/>
        <v>Modelo Negra|ESSEX</v>
      </c>
    </row>
    <row r="556" spans="1:7" hidden="1" x14ac:dyDescent="0.2">
      <c r="A556" t="str" cm="1">
        <f t="array" ref="A556">INDEX('Brand Family Territory (Enc)'!$A$2:$A$296,INT((ROW()-2)/10)+1)</f>
        <v>Modelo Negra</v>
      </c>
      <c r="B556" t="str" cm="1">
        <f t="array" ref="B556">INDEX('Whitelist (Blackout Reverse)'!$B$1:$K$1,MOD(ROW()-2,10)+1)</f>
        <v>HUDSON</v>
      </c>
      <c r="C556" t="str">
        <f>VLOOKUP(A556,'Brand Family Territory (Enc)'!$A$2:$B$296,2,FALSE)</f>
        <v>Core Market</v>
      </c>
      <c r="D556">
        <f>IF(COUNTIFS('Brand Family Territories (Enc)'!$B$2:$B$62,C556,'Brand Family Territories (Enc)'!$C$2:$C$62,B556)&gt;0,1,IF(AND(LEFT(B556,6)="MORRIS",COUNTIFS('Brand Family Territories (Enc)'!$B$2:$B$62,C556,'Brand Family Territories (Enc)'!$C$2:$C$62,"Morri")&gt;0),"Unk",0))</f>
        <v>0</v>
      </c>
      <c r="E556" t="str">
        <f>IFERROR(INDEX('Brand Family Areas (Enc)'!$D$6:$D$998,MATCH(UPPER(A556)&amp;"|"&amp;UPPER(B556),'Brand Family Areas (Enc)'!$G$6:$G$998,0)),"No Match")</f>
        <v>Inactive</v>
      </c>
      <c r="F556" t="str">
        <f t="shared" si="16"/>
        <v>THEM</v>
      </c>
      <c r="G556" t="str">
        <f t="shared" si="17"/>
        <v>Modelo Negra|HUDSON</v>
      </c>
    </row>
    <row r="557" spans="1:7" hidden="1" x14ac:dyDescent="0.2">
      <c r="A557" t="str" cm="1">
        <f t="array" ref="A557">INDEX('Brand Family Territory (Enc)'!$A$2:$A$296,INT((ROW()-2)/10)+1)</f>
        <v>Modelo Negra</v>
      </c>
      <c r="B557" t="str" cm="1">
        <f t="array" ref="B557">INDEX('Whitelist (Blackout Reverse)'!$B$1:$K$1,MOD(ROW()-2,10)+1)</f>
        <v>UNION</v>
      </c>
      <c r="C557" t="str">
        <f>VLOOKUP(A557,'Brand Family Territory (Enc)'!$A$2:$B$296,2,FALSE)</f>
        <v>Core Market</v>
      </c>
      <c r="D557">
        <f>IF(COUNTIFS('Brand Family Territories (Enc)'!$B$2:$B$62,C557,'Brand Family Territories (Enc)'!$C$2:$C$62,B557)&gt;0,1,IF(AND(LEFT(B557,6)="MORRIS",COUNTIFS('Brand Family Territories (Enc)'!$B$2:$B$62,C557,'Brand Family Territories (Enc)'!$C$2:$C$62,"Morri")&gt;0),"Unk",0))</f>
        <v>0</v>
      </c>
      <c r="E557" t="str">
        <f>IFERROR(INDEX('Brand Family Areas (Enc)'!$D$6:$D$998,MATCH(UPPER(A557)&amp;"|"&amp;UPPER(B557),'Brand Family Areas (Enc)'!$G$6:$G$998,0)),"No Match")</f>
        <v>Inactive</v>
      </c>
      <c r="F557" t="str">
        <f t="shared" si="16"/>
        <v>THEM</v>
      </c>
      <c r="G557" t="str">
        <f t="shared" si="17"/>
        <v>Modelo Negra|UNION</v>
      </c>
    </row>
    <row r="558" spans="1:7" hidden="1" x14ac:dyDescent="0.2">
      <c r="A558" t="str" cm="1">
        <f t="array" ref="A558">INDEX('Brand Family Territory (Enc)'!$A$2:$A$296,INT((ROW()-2)/10)+1)</f>
        <v>Modelo Negra</v>
      </c>
      <c r="B558" t="str" cm="1">
        <f t="array" ref="B558">INDEX('Whitelist (Blackout Reverse)'!$B$1:$K$1,MOD(ROW()-2,10)+1)</f>
        <v>SUSSEX</v>
      </c>
      <c r="C558" t="str">
        <f>VLOOKUP(A558,'Brand Family Territory (Enc)'!$A$2:$B$296,2,FALSE)</f>
        <v>Core Market</v>
      </c>
      <c r="D558">
        <f>IF(COUNTIFS('Brand Family Territories (Enc)'!$B$2:$B$62,C558,'Brand Family Territories (Enc)'!$C$2:$C$62,B558)&gt;0,1,IF(AND(LEFT(B558,6)="MORRIS",COUNTIFS('Brand Family Territories (Enc)'!$B$2:$B$62,C558,'Brand Family Territories (Enc)'!$C$2:$C$62,"Morri")&gt;0),"Unk",0))</f>
        <v>1</v>
      </c>
      <c r="E558" t="str">
        <f>IFERROR(INDEX('Brand Family Areas (Enc)'!$D$6:$D$998,MATCH(UPPER(A558)&amp;"|"&amp;UPPER(B558),'Brand Family Areas (Enc)'!$G$6:$G$998,0)),"No Match")</f>
        <v>No Match</v>
      </c>
      <c r="F558" t="str">
        <f t="shared" si="16"/>
        <v>US</v>
      </c>
      <c r="G558" t="str">
        <f t="shared" si="17"/>
        <v>Modelo Negra|SUSSEX</v>
      </c>
    </row>
    <row r="559" spans="1:7" hidden="1" x14ac:dyDescent="0.2">
      <c r="A559" t="str" cm="1">
        <f t="array" ref="A559">INDEX('Brand Family Territory (Enc)'!$A$2:$A$296,INT((ROW()-2)/10)+1)</f>
        <v>Modelo Negra</v>
      </c>
      <c r="B559" t="str" cm="1">
        <f t="array" ref="B559">INDEX('Whitelist (Blackout Reverse)'!$B$1:$K$1,MOD(ROW()-2,10)+1)</f>
        <v>MORRIS 1</v>
      </c>
      <c r="C559" t="str">
        <f>VLOOKUP(A559,'Brand Family Territory (Enc)'!$A$2:$B$296,2,FALSE)</f>
        <v>Core Market</v>
      </c>
      <c r="D559">
        <f>IF(COUNTIFS('Brand Family Territories (Enc)'!$B$2:$B$62,C559,'Brand Family Territories (Enc)'!$C$2:$C$62,B559)&gt;0,1,IF(AND(LEFT(B559,6)="MORRIS",COUNTIFS('Brand Family Territories (Enc)'!$B$2:$B$62,C559,'Brand Family Territories (Enc)'!$C$2:$C$62,"Morri")&gt;0),"Unk",0))</f>
        <v>1</v>
      </c>
      <c r="E559" t="str">
        <f>IFERROR(INDEX('Brand Family Areas (Enc)'!$D$6:$D$998,MATCH(UPPER(A559)&amp;"|"&amp;UPPER(B559),'Brand Family Areas (Enc)'!$G$6:$G$998,0)),"No Match")</f>
        <v>No Match</v>
      </c>
      <c r="F559" t="str">
        <f t="shared" si="16"/>
        <v>US</v>
      </c>
      <c r="G559" t="str">
        <f t="shared" si="17"/>
        <v>Modelo Negra|MORRIS 1</v>
      </c>
    </row>
    <row r="560" spans="1:7" hidden="1" x14ac:dyDescent="0.2">
      <c r="A560" t="str" cm="1">
        <f t="array" ref="A560">INDEX('Brand Family Territory (Enc)'!$A$2:$A$296,INT((ROW()-2)/10)+1)</f>
        <v>Modelo Negra</v>
      </c>
      <c r="B560" t="str" cm="1">
        <f t="array" ref="B560">INDEX('Whitelist (Blackout Reverse)'!$B$1:$K$1,MOD(ROW()-2,10)+1)</f>
        <v>MORRIS 2</v>
      </c>
      <c r="C560" t="str">
        <f>VLOOKUP(A560,'Brand Family Territory (Enc)'!$A$2:$B$296,2,FALSE)</f>
        <v>Core Market</v>
      </c>
      <c r="D560">
        <f>IF(COUNTIFS('Brand Family Territories (Enc)'!$B$2:$B$62,C560,'Brand Family Territories (Enc)'!$C$2:$C$62,B560)&gt;0,1,IF(AND(LEFT(B560,6)="MORRIS",COUNTIFS('Brand Family Territories (Enc)'!$B$2:$B$62,C560,'Brand Family Territories (Enc)'!$C$2:$C$62,"Morri")&gt;0),"Unk",0))</f>
        <v>0</v>
      </c>
      <c r="E560" t="str">
        <f>IFERROR(INDEX('Brand Family Areas (Enc)'!$D$6:$D$998,MATCH(UPPER(A560)&amp;"|"&amp;UPPER(B560),'Brand Family Areas (Enc)'!$G$6:$G$998,0)),"No Match")</f>
        <v>Inactive</v>
      </c>
      <c r="F560" t="str">
        <f t="shared" si="16"/>
        <v>THEM</v>
      </c>
      <c r="G560" t="str">
        <f t="shared" si="17"/>
        <v>Modelo Negra|MORRIS 2</v>
      </c>
    </row>
    <row r="561" spans="1:7" hidden="1" x14ac:dyDescent="0.2">
      <c r="A561" t="str" cm="1">
        <f t="array" ref="A561">INDEX('Brand Family Territory (Enc)'!$A$2:$A$296,INT((ROW()-2)/10)+1)</f>
        <v>Modelo Negra</v>
      </c>
      <c r="B561" t="str" cm="1">
        <f t="array" ref="B561">INDEX('Whitelist (Blackout Reverse)'!$B$1:$K$1,MOD(ROW()-2,10)+1)</f>
        <v>MORRIS 3</v>
      </c>
      <c r="C561" t="str">
        <f>VLOOKUP(A561,'Brand Family Territory (Enc)'!$A$2:$B$296,2,FALSE)</f>
        <v>Core Market</v>
      </c>
      <c r="D561">
        <f>IF(COUNTIFS('Brand Family Territories (Enc)'!$B$2:$B$62,C561,'Brand Family Territories (Enc)'!$C$2:$C$62,B561)&gt;0,1,IF(AND(LEFT(B561,6)="MORRIS",COUNTIFS('Brand Family Territories (Enc)'!$B$2:$B$62,C561,'Brand Family Territories (Enc)'!$C$2:$C$62,"Morri")&gt;0),"Unk",0))</f>
        <v>1</v>
      </c>
      <c r="E561" t="str">
        <f>IFERROR(INDEX('Brand Family Areas (Enc)'!$D$6:$D$998,MATCH(UPPER(A561)&amp;"|"&amp;UPPER(B561),'Brand Family Areas (Enc)'!$G$6:$G$998,0)),"No Match")</f>
        <v>No Match</v>
      </c>
      <c r="F561" t="str">
        <f t="shared" si="16"/>
        <v>US</v>
      </c>
      <c r="G561" t="str">
        <f t="shared" si="17"/>
        <v>Modelo Negra|MORRIS 3</v>
      </c>
    </row>
    <row r="562" spans="1:7" hidden="1" x14ac:dyDescent="0.2">
      <c r="A562" t="str" cm="1">
        <f t="array" ref="A562">INDEX('Brand Family Territory (Enc)'!$A$2:$A$296,INT((ROW()-2)/10)+1)</f>
        <v>Modelo Oro</v>
      </c>
      <c r="B562" t="str" cm="1">
        <f t="array" ref="B562">INDEX('Whitelist (Blackout Reverse)'!$B$1:$K$1,MOD(ROW()-2,10)+1)</f>
        <v>BERGEN</v>
      </c>
      <c r="C562" t="str">
        <f>VLOOKUP(A562,'Brand Family Territory (Enc)'!$A$2:$B$296,2,FALSE)</f>
        <v>Core Market</v>
      </c>
      <c r="D562">
        <f>IF(COUNTIFS('Brand Family Territories (Enc)'!$B$2:$B$62,C562,'Brand Family Territories (Enc)'!$C$2:$C$62,B562)&gt;0,1,IF(AND(LEFT(B562,6)="MORRIS",COUNTIFS('Brand Family Territories (Enc)'!$B$2:$B$62,C562,'Brand Family Territories (Enc)'!$C$2:$C$62,"Morri")&gt;0),"Unk",0))</f>
        <v>1</v>
      </c>
      <c r="E562" t="str">
        <f>IFERROR(INDEX('Brand Family Areas (Enc)'!$D$6:$D$998,MATCH(UPPER(A562)&amp;"|"&amp;UPPER(B562),'Brand Family Areas (Enc)'!$G$6:$G$998,0)),"No Match")</f>
        <v>No Match</v>
      </c>
      <c r="F562" t="str">
        <f t="shared" si="16"/>
        <v>US</v>
      </c>
      <c r="G562" t="str">
        <f t="shared" si="17"/>
        <v>Modelo Oro|BERGEN</v>
      </c>
    </row>
    <row r="563" spans="1:7" hidden="1" x14ac:dyDescent="0.2">
      <c r="A563" t="str" cm="1">
        <f t="array" ref="A563">INDEX('Brand Family Territory (Enc)'!$A$2:$A$296,INT((ROW()-2)/10)+1)</f>
        <v>Modelo Oro</v>
      </c>
      <c r="B563" t="str" cm="1">
        <f t="array" ref="B563">INDEX('Whitelist (Blackout Reverse)'!$B$1:$K$1,MOD(ROW()-2,10)+1)</f>
        <v>PASSAIC</v>
      </c>
      <c r="C563" t="str">
        <f>VLOOKUP(A563,'Brand Family Territory (Enc)'!$A$2:$B$296,2,FALSE)</f>
        <v>Core Market</v>
      </c>
      <c r="D563">
        <f>IF(COUNTIFS('Brand Family Territories (Enc)'!$B$2:$B$62,C563,'Brand Family Territories (Enc)'!$C$2:$C$62,B563)&gt;0,1,IF(AND(LEFT(B563,6)="MORRIS",COUNTIFS('Brand Family Territories (Enc)'!$B$2:$B$62,C563,'Brand Family Territories (Enc)'!$C$2:$C$62,"Morri")&gt;0),"Unk",0))</f>
        <v>1</v>
      </c>
      <c r="E563" t="str">
        <f>IFERROR(INDEX('Brand Family Areas (Enc)'!$D$6:$D$998,MATCH(UPPER(A563)&amp;"|"&amp;UPPER(B563),'Brand Family Areas (Enc)'!$G$6:$G$998,0)),"No Match")</f>
        <v>No Match</v>
      </c>
      <c r="F563" t="str">
        <f t="shared" si="16"/>
        <v>US</v>
      </c>
      <c r="G563" t="str">
        <f t="shared" si="17"/>
        <v>Modelo Oro|PASSAIC</v>
      </c>
    </row>
    <row r="564" spans="1:7" hidden="1" x14ac:dyDescent="0.2">
      <c r="A564" t="str" cm="1">
        <f t="array" ref="A564">INDEX('Brand Family Territory (Enc)'!$A$2:$A$296,INT((ROW()-2)/10)+1)</f>
        <v>Modelo Oro</v>
      </c>
      <c r="B564" t="str" cm="1">
        <f t="array" ref="B564">INDEX('Whitelist (Blackout Reverse)'!$B$1:$K$1,MOD(ROW()-2,10)+1)</f>
        <v>PASSAIC-FF</v>
      </c>
      <c r="C564" t="str">
        <f>VLOOKUP(A564,'Brand Family Territory (Enc)'!$A$2:$B$296,2,FALSE)</f>
        <v>Core Market</v>
      </c>
      <c r="D564">
        <f>IF(COUNTIFS('Brand Family Territories (Enc)'!$B$2:$B$62,C564,'Brand Family Territories (Enc)'!$C$2:$C$62,B564)&gt;0,1,IF(AND(LEFT(B564,6)="MORRIS",COUNTIFS('Brand Family Territories (Enc)'!$B$2:$B$62,C564,'Brand Family Territories (Enc)'!$C$2:$C$62,"Morri")&gt;0),"Unk",0))</f>
        <v>1</v>
      </c>
      <c r="E564" t="str">
        <f>IFERROR(INDEX('Brand Family Areas (Enc)'!$D$6:$D$998,MATCH(UPPER(A564)&amp;"|"&amp;UPPER(B564),'Brand Family Areas (Enc)'!$G$6:$G$998,0)),"No Match")</f>
        <v>No Match</v>
      </c>
      <c r="F564" t="str">
        <f t="shared" si="16"/>
        <v>US</v>
      </c>
      <c r="G564" t="str">
        <f t="shared" si="17"/>
        <v>Modelo Oro|PASSAIC-FF</v>
      </c>
    </row>
    <row r="565" spans="1:7" hidden="1" x14ac:dyDescent="0.2">
      <c r="A565" t="str" cm="1">
        <f t="array" ref="A565">INDEX('Brand Family Territory (Enc)'!$A$2:$A$296,INT((ROW()-2)/10)+1)</f>
        <v>Modelo Oro</v>
      </c>
      <c r="B565" t="str" cm="1">
        <f t="array" ref="B565">INDEX('Whitelist (Blackout Reverse)'!$B$1:$K$1,MOD(ROW()-2,10)+1)</f>
        <v>ESSEX</v>
      </c>
      <c r="C565" t="str">
        <f>VLOOKUP(A565,'Brand Family Territory (Enc)'!$A$2:$B$296,2,FALSE)</f>
        <v>Core Market</v>
      </c>
      <c r="D565">
        <f>IF(COUNTIFS('Brand Family Territories (Enc)'!$B$2:$B$62,C565,'Brand Family Territories (Enc)'!$C$2:$C$62,B565)&gt;0,1,IF(AND(LEFT(B565,6)="MORRIS",COUNTIFS('Brand Family Territories (Enc)'!$B$2:$B$62,C565,'Brand Family Territories (Enc)'!$C$2:$C$62,"Morri")&gt;0),"Unk",0))</f>
        <v>0</v>
      </c>
      <c r="E565" t="str">
        <f>IFERROR(INDEX('Brand Family Areas (Enc)'!$D$6:$D$998,MATCH(UPPER(A565)&amp;"|"&amp;UPPER(B565),'Brand Family Areas (Enc)'!$G$6:$G$998,0)),"No Match")</f>
        <v>Inactive</v>
      </c>
      <c r="F565" t="str">
        <f t="shared" si="16"/>
        <v>THEM</v>
      </c>
      <c r="G565" t="str">
        <f t="shared" si="17"/>
        <v>Modelo Oro|ESSEX</v>
      </c>
    </row>
    <row r="566" spans="1:7" hidden="1" x14ac:dyDescent="0.2">
      <c r="A566" t="str" cm="1">
        <f t="array" ref="A566">INDEX('Brand Family Territory (Enc)'!$A$2:$A$296,INT((ROW()-2)/10)+1)</f>
        <v>Modelo Oro</v>
      </c>
      <c r="B566" t="str" cm="1">
        <f t="array" ref="B566">INDEX('Whitelist (Blackout Reverse)'!$B$1:$K$1,MOD(ROW()-2,10)+1)</f>
        <v>HUDSON</v>
      </c>
      <c r="C566" t="str">
        <f>VLOOKUP(A566,'Brand Family Territory (Enc)'!$A$2:$B$296,2,FALSE)</f>
        <v>Core Market</v>
      </c>
      <c r="D566">
        <f>IF(COUNTIFS('Brand Family Territories (Enc)'!$B$2:$B$62,C566,'Brand Family Territories (Enc)'!$C$2:$C$62,B566)&gt;0,1,IF(AND(LEFT(B566,6)="MORRIS",COUNTIFS('Brand Family Territories (Enc)'!$B$2:$B$62,C566,'Brand Family Territories (Enc)'!$C$2:$C$62,"Morri")&gt;0),"Unk",0))</f>
        <v>0</v>
      </c>
      <c r="E566" t="str">
        <f>IFERROR(INDEX('Brand Family Areas (Enc)'!$D$6:$D$998,MATCH(UPPER(A566)&amp;"|"&amp;UPPER(B566),'Brand Family Areas (Enc)'!$G$6:$G$998,0)),"No Match")</f>
        <v>Inactive</v>
      </c>
      <c r="F566" t="str">
        <f t="shared" si="16"/>
        <v>THEM</v>
      </c>
      <c r="G566" t="str">
        <f t="shared" si="17"/>
        <v>Modelo Oro|HUDSON</v>
      </c>
    </row>
    <row r="567" spans="1:7" hidden="1" x14ac:dyDescent="0.2">
      <c r="A567" t="str" cm="1">
        <f t="array" ref="A567">INDEX('Brand Family Territory (Enc)'!$A$2:$A$296,INT((ROW()-2)/10)+1)</f>
        <v>Modelo Oro</v>
      </c>
      <c r="B567" t="str" cm="1">
        <f t="array" ref="B567">INDEX('Whitelist (Blackout Reverse)'!$B$1:$K$1,MOD(ROW()-2,10)+1)</f>
        <v>UNION</v>
      </c>
      <c r="C567" t="str">
        <f>VLOOKUP(A567,'Brand Family Territory (Enc)'!$A$2:$B$296,2,FALSE)</f>
        <v>Core Market</v>
      </c>
      <c r="D567">
        <f>IF(COUNTIFS('Brand Family Territories (Enc)'!$B$2:$B$62,C567,'Brand Family Territories (Enc)'!$C$2:$C$62,B567)&gt;0,1,IF(AND(LEFT(B567,6)="MORRIS",COUNTIFS('Brand Family Territories (Enc)'!$B$2:$B$62,C567,'Brand Family Territories (Enc)'!$C$2:$C$62,"Morri")&gt;0),"Unk",0))</f>
        <v>0</v>
      </c>
      <c r="E567" t="str">
        <f>IFERROR(INDEX('Brand Family Areas (Enc)'!$D$6:$D$998,MATCH(UPPER(A567)&amp;"|"&amp;UPPER(B567),'Brand Family Areas (Enc)'!$G$6:$G$998,0)),"No Match")</f>
        <v>Inactive</v>
      </c>
      <c r="F567" t="str">
        <f t="shared" si="16"/>
        <v>THEM</v>
      </c>
      <c r="G567" t="str">
        <f t="shared" si="17"/>
        <v>Modelo Oro|UNION</v>
      </c>
    </row>
    <row r="568" spans="1:7" hidden="1" x14ac:dyDescent="0.2">
      <c r="A568" t="str" cm="1">
        <f t="array" ref="A568">INDEX('Brand Family Territory (Enc)'!$A$2:$A$296,INT((ROW()-2)/10)+1)</f>
        <v>Modelo Oro</v>
      </c>
      <c r="B568" t="str" cm="1">
        <f t="array" ref="B568">INDEX('Whitelist (Blackout Reverse)'!$B$1:$K$1,MOD(ROW()-2,10)+1)</f>
        <v>SUSSEX</v>
      </c>
      <c r="C568" t="str">
        <f>VLOOKUP(A568,'Brand Family Territory (Enc)'!$A$2:$B$296,2,FALSE)</f>
        <v>Core Market</v>
      </c>
      <c r="D568">
        <f>IF(COUNTIFS('Brand Family Territories (Enc)'!$B$2:$B$62,C568,'Brand Family Territories (Enc)'!$C$2:$C$62,B568)&gt;0,1,IF(AND(LEFT(B568,6)="MORRIS",COUNTIFS('Brand Family Territories (Enc)'!$B$2:$B$62,C568,'Brand Family Territories (Enc)'!$C$2:$C$62,"Morri")&gt;0),"Unk",0))</f>
        <v>1</v>
      </c>
      <c r="E568" t="str">
        <f>IFERROR(INDEX('Brand Family Areas (Enc)'!$D$6:$D$998,MATCH(UPPER(A568)&amp;"|"&amp;UPPER(B568),'Brand Family Areas (Enc)'!$G$6:$G$998,0)),"No Match")</f>
        <v>No Match</v>
      </c>
      <c r="F568" t="str">
        <f t="shared" si="16"/>
        <v>US</v>
      </c>
      <c r="G568" t="str">
        <f t="shared" si="17"/>
        <v>Modelo Oro|SUSSEX</v>
      </c>
    </row>
    <row r="569" spans="1:7" hidden="1" x14ac:dyDescent="0.2">
      <c r="A569" t="str" cm="1">
        <f t="array" ref="A569">INDEX('Brand Family Territory (Enc)'!$A$2:$A$296,INT((ROW()-2)/10)+1)</f>
        <v>Modelo Oro</v>
      </c>
      <c r="B569" t="str" cm="1">
        <f t="array" ref="B569">INDEX('Whitelist (Blackout Reverse)'!$B$1:$K$1,MOD(ROW()-2,10)+1)</f>
        <v>MORRIS 1</v>
      </c>
      <c r="C569" t="str">
        <f>VLOOKUP(A569,'Brand Family Territory (Enc)'!$A$2:$B$296,2,FALSE)</f>
        <v>Core Market</v>
      </c>
      <c r="D569">
        <f>IF(COUNTIFS('Brand Family Territories (Enc)'!$B$2:$B$62,C569,'Brand Family Territories (Enc)'!$C$2:$C$62,B569)&gt;0,1,IF(AND(LEFT(B569,6)="MORRIS",COUNTIFS('Brand Family Territories (Enc)'!$B$2:$B$62,C569,'Brand Family Territories (Enc)'!$C$2:$C$62,"Morri")&gt;0),"Unk",0))</f>
        <v>1</v>
      </c>
      <c r="E569" t="str">
        <f>IFERROR(INDEX('Brand Family Areas (Enc)'!$D$6:$D$998,MATCH(UPPER(A569)&amp;"|"&amp;UPPER(B569),'Brand Family Areas (Enc)'!$G$6:$G$998,0)),"No Match")</f>
        <v>No Match</v>
      </c>
      <c r="F569" t="str">
        <f t="shared" si="16"/>
        <v>US</v>
      </c>
      <c r="G569" t="str">
        <f t="shared" si="17"/>
        <v>Modelo Oro|MORRIS 1</v>
      </c>
    </row>
    <row r="570" spans="1:7" hidden="1" x14ac:dyDescent="0.2">
      <c r="A570" t="str" cm="1">
        <f t="array" ref="A570">INDEX('Brand Family Territory (Enc)'!$A$2:$A$296,INT((ROW()-2)/10)+1)</f>
        <v>Modelo Oro</v>
      </c>
      <c r="B570" t="str" cm="1">
        <f t="array" ref="B570">INDEX('Whitelist (Blackout Reverse)'!$B$1:$K$1,MOD(ROW()-2,10)+1)</f>
        <v>MORRIS 2</v>
      </c>
      <c r="C570" t="str">
        <f>VLOOKUP(A570,'Brand Family Territory (Enc)'!$A$2:$B$296,2,FALSE)</f>
        <v>Core Market</v>
      </c>
      <c r="D570">
        <f>IF(COUNTIFS('Brand Family Territories (Enc)'!$B$2:$B$62,C570,'Brand Family Territories (Enc)'!$C$2:$C$62,B570)&gt;0,1,IF(AND(LEFT(B570,6)="MORRIS",COUNTIFS('Brand Family Territories (Enc)'!$B$2:$B$62,C570,'Brand Family Territories (Enc)'!$C$2:$C$62,"Morri")&gt;0),"Unk",0))</f>
        <v>0</v>
      </c>
      <c r="E570" t="str">
        <f>IFERROR(INDEX('Brand Family Areas (Enc)'!$D$6:$D$998,MATCH(UPPER(A570)&amp;"|"&amp;UPPER(B570),'Brand Family Areas (Enc)'!$G$6:$G$998,0)),"No Match")</f>
        <v>Inactive</v>
      </c>
      <c r="F570" t="str">
        <f t="shared" si="16"/>
        <v>THEM</v>
      </c>
      <c r="G570" t="str">
        <f t="shared" si="17"/>
        <v>Modelo Oro|MORRIS 2</v>
      </c>
    </row>
    <row r="571" spans="1:7" hidden="1" x14ac:dyDescent="0.2">
      <c r="A571" t="str" cm="1">
        <f t="array" ref="A571">INDEX('Brand Family Territory (Enc)'!$A$2:$A$296,INT((ROW()-2)/10)+1)</f>
        <v>Modelo Oro</v>
      </c>
      <c r="B571" t="str" cm="1">
        <f t="array" ref="B571">INDEX('Whitelist (Blackout Reverse)'!$B$1:$K$1,MOD(ROW()-2,10)+1)</f>
        <v>MORRIS 3</v>
      </c>
      <c r="C571" t="str">
        <f>VLOOKUP(A571,'Brand Family Territory (Enc)'!$A$2:$B$296,2,FALSE)</f>
        <v>Core Market</v>
      </c>
      <c r="D571">
        <f>IF(COUNTIFS('Brand Family Territories (Enc)'!$B$2:$B$62,C571,'Brand Family Territories (Enc)'!$C$2:$C$62,B571)&gt;0,1,IF(AND(LEFT(B571,6)="MORRIS",COUNTIFS('Brand Family Territories (Enc)'!$B$2:$B$62,C571,'Brand Family Territories (Enc)'!$C$2:$C$62,"Morri")&gt;0),"Unk",0))</f>
        <v>1</v>
      </c>
      <c r="E571" t="str">
        <f>IFERROR(INDEX('Brand Family Areas (Enc)'!$D$6:$D$998,MATCH(UPPER(A571)&amp;"|"&amp;UPPER(B571),'Brand Family Areas (Enc)'!$G$6:$G$998,0)),"No Match")</f>
        <v>No Match</v>
      </c>
      <c r="F571" t="str">
        <f t="shared" si="16"/>
        <v>US</v>
      </c>
      <c r="G571" t="str">
        <f t="shared" si="17"/>
        <v>Modelo Oro|MORRIS 3</v>
      </c>
    </row>
    <row r="572" spans="1:7" hidden="1" x14ac:dyDescent="0.2">
      <c r="A572" t="str" cm="1">
        <f t="array" ref="A572">INDEX('Brand Family Territory (Enc)'!$A$2:$A$296,INT((ROW()-2)/10)+1)</f>
        <v>Molson</v>
      </c>
      <c r="B572" t="str" cm="1">
        <f t="array" ref="B572">INDEX('Whitelist (Blackout Reverse)'!$B$1:$K$1,MOD(ROW()-2,10)+1)</f>
        <v>BERGEN</v>
      </c>
      <c r="C572" t="str">
        <f>VLOOKUP(A572,'Brand Family Territory (Enc)'!$A$2:$B$296,2,FALSE)</f>
        <v>Core Market</v>
      </c>
      <c r="D572">
        <f>IF(COUNTIFS('Brand Family Territories (Enc)'!$B$2:$B$62,C572,'Brand Family Territories (Enc)'!$C$2:$C$62,B572)&gt;0,1,IF(AND(LEFT(B572,6)="MORRIS",COUNTIFS('Brand Family Territories (Enc)'!$B$2:$B$62,C572,'Brand Family Territories (Enc)'!$C$2:$C$62,"Morri")&gt;0),"Unk",0))</f>
        <v>1</v>
      </c>
      <c r="E572" t="str">
        <f>IFERROR(INDEX('Brand Family Areas (Enc)'!$D$6:$D$998,MATCH(UPPER(A572)&amp;"|"&amp;UPPER(B572),'Brand Family Areas (Enc)'!$G$6:$G$998,0)),"No Match")</f>
        <v>No Match</v>
      </c>
      <c r="F572" t="str">
        <f t="shared" si="16"/>
        <v>US</v>
      </c>
      <c r="G572" t="str">
        <f t="shared" si="17"/>
        <v>Molson|BERGEN</v>
      </c>
    </row>
    <row r="573" spans="1:7" hidden="1" x14ac:dyDescent="0.2">
      <c r="A573" t="str" cm="1">
        <f t="array" ref="A573">INDEX('Brand Family Territory (Enc)'!$A$2:$A$296,INT((ROW()-2)/10)+1)</f>
        <v>Molson</v>
      </c>
      <c r="B573" t="str" cm="1">
        <f t="array" ref="B573">INDEX('Whitelist (Blackout Reverse)'!$B$1:$K$1,MOD(ROW()-2,10)+1)</f>
        <v>PASSAIC</v>
      </c>
      <c r="C573" t="str">
        <f>VLOOKUP(A573,'Brand Family Territory (Enc)'!$A$2:$B$296,2,FALSE)</f>
        <v>Core Market</v>
      </c>
      <c r="D573">
        <f>IF(COUNTIFS('Brand Family Territories (Enc)'!$B$2:$B$62,C573,'Brand Family Territories (Enc)'!$C$2:$C$62,B573)&gt;0,1,IF(AND(LEFT(B573,6)="MORRIS",COUNTIFS('Brand Family Territories (Enc)'!$B$2:$B$62,C573,'Brand Family Territories (Enc)'!$C$2:$C$62,"Morri")&gt;0),"Unk",0))</f>
        <v>1</v>
      </c>
      <c r="E573" t="str">
        <f>IFERROR(INDEX('Brand Family Areas (Enc)'!$D$6:$D$998,MATCH(UPPER(A573)&amp;"|"&amp;UPPER(B573),'Brand Family Areas (Enc)'!$G$6:$G$998,0)),"No Match")</f>
        <v>No Match</v>
      </c>
      <c r="F573" t="str">
        <f t="shared" si="16"/>
        <v>US</v>
      </c>
      <c r="G573" t="str">
        <f t="shared" si="17"/>
        <v>Molson|PASSAIC</v>
      </c>
    </row>
    <row r="574" spans="1:7" hidden="1" x14ac:dyDescent="0.2">
      <c r="A574" t="str" cm="1">
        <f t="array" ref="A574">INDEX('Brand Family Territory (Enc)'!$A$2:$A$296,INT((ROW()-2)/10)+1)</f>
        <v>Molson</v>
      </c>
      <c r="B574" t="str" cm="1">
        <f t="array" ref="B574">INDEX('Whitelist (Blackout Reverse)'!$B$1:$K$1,MOD(ROW()-2,10)+1)</f>
        <v>PASSAIC-FF</v>
      </c>
      <c r="C574" t="str">
        <f>VLOOKUP(A574,'Brand Family Territory (Enc)'!$A$2:$B$296,2,FALSE)</f>
        <v>Core Market</v>
      </c>
      <c r="D574">
        <f>IF(COUNTIFS('Brand Family Territories (Enc)'!$B$2:$B$62,C574,'Brand Family Territories (Enc)'!$C$2:$C$62,B574)&gt;0,1,IF(AND(LEFT(B574,6)="MORRIS",COUNTIFS('Brand Family Territories (Enc)'!$B$2:$B$62,C574,'Brand Family Territories (Enc)'!$C$2:$C$62,"Morri")&gt;0),"Unk",0))</f>
        <v>1</v>
      </c>
      <c r="E574" t="str">
        <f>IFERROR(INDEX('Brand Family Areas (Enc)'!$D$6:$D$998,MATCH(UPPER(A574)&amp;"|"&amp;UPPER(B574),'Brand Family Areas (Enc)'!$G$6:$G$998,0)),"No Match")</f>
        <v>No Match</v>
      </c>
      <c r="F574" t="str">
        <f t="shared" si="16"/>
        <v>US</v>
      </c>
      <c r="G574" t="str">
        <f t="shared" si="17"/>
        <v>Molson|PASSAIC-FF</v>
      </c>
    </row>
    <row r="575" spans="1:7" hidden="1" x14ac:dyDescent="0.2">
      <c r="A575" t="str" cm="1">
        <f t="array" ref="A575">INDEX('Brand Family Territory (Enc)'!$A$2:$A$296,INT((ROW()-2)/10)+1)</f>
        <v>Molson</v>
      </c>
      <c r="B575" t="str" cm="1">
        <f t="array" ref="B575">INDEX('Whitelist (Blackout Reverse)'!$B$1:$K$1,MOD(ROW()-2,10)+1)</f>
        <v>ESSEX</v>
      </c>
      <c r="C575" t="str">
        <f>VLOOKUP(A575,'Brand Family Territory (Enc)'!$A$2:$B$296,2,FALSE)</f>
        <v>Core Market</v>
      </c>
      <c r="D575">
        <f>IF(COUNTIFS('Brand Family Territories (Enc)'!$B$2:$B$62,C575,'Brand Family Territories (Enc)'!$C$2:$C$62,B575)&gt;0,1,IF(AND(LEFT(B575,6)="MORRIS",COUNTIFS('Brand Family Territories (Enc)'!$B$2:$B$62,C575,'Brand Family Territories (Enc)'!$C$2:$C$62,"Morri")&gt;0),"Unk",0))</f>
        <v>0</v>
      </c>
      <c r="E575" t="str">
        <f>IFERROR(INDEX('Brand Family Areas (Enc)'!$D$6:$D$998,MATCH(UPPER(A575)&amp;"|"&amp;UPPER(B575),'Brand Family Areas (Enc)'!$G$6:$G$998,0)),"No Match")</f>
        <v>Inactive</v>
      </c>
      <c r="F575" t="str">
        <f t="shared" si="16"/>
        <v>THEM</v>
      </c>
      <c r="G575" t="str">
        <f t="shared" si="17"/>
        <v>Molson|ESSEX</v>
      </c>
    </row>
    <row r="576" spans="1:7" hidden="1" x14ac:dyDescent="0.2">
      <c r="A576" t="str" cm="1">
        <f t="array" ref="A576">INDEX('Brand Family Territory (Enc)'!$A$2:$A$296,INT((ROW()-2)/10)+1)</f>
        <v>Molson</v>
      </c>
      <c r="B576" t="str" cm="1">
        <f t="array" ref="B576">INDEX('Whitelist (Blackout Reverse)'!$B$1:$K$1,MOD(ROW()-2,10)+1)</f>
        <v>HUDSON</v>
      </c>
      <c r="C576" t="str">
        <f>VLOOKUP(A576,'Brand Family Territory (Enc)'!$A$2:$B$296,2,FALSE)</f>
        <v>Core Market</v>
      </c>
      <c r="D576">
        <f>IF(COUNTIFS('Brand Family Territories (Enc)'!$B$2:$B$62,C576,'Brand Family Territories (Enc)'!$C$2:$C$62,B576)&gt;0,1,IF(AND(LEFT(B576,6)="MORRIS",COUNTIFS('Brand Family Territories (Enc)'!$B$2:$B$62,C576,'Brand Family Territories (Enc)'!$C$2:$C$62,"Morri")&gt;0),"Unk",0))</f>
        <v>0</v>
      </c>
      <c r="E576" t="str">
        <f>IFERROR(INDEX('Brand Family Areas (Enc)'!$D$6:$D$998,MATCH(UPPER(A576)&amp;"|"&amp;UPPER(B576),'Brand Family Areas (Enc)'!$G$6:$G$998,0)),"No Match")</f>
        <v>Inactive</v>
      </c>
      <c r="F576" t="str">
        <f t="shared" si="16"/>
        <v>THEM</v>
      </c>
      <c r="G576" t="str">
        <f t="shared" si="17"/>
        <v>Molson|HUDSON</v>
      </c>
    </row>
    <row r="577" spans="1:7" hidden="1" x14ac:dyDescent="0.2">
      <c r="A577" t="str" cm="1">
        <f t="array" ref="A577">INDEX('Brand Family Territory (Enc)'!$A$2:$A$296,INT((ROW()-2)/10)+1)</f>
        <v>Molson</v>
      </c>
      <c r="B577" t="str" cm="1">
        <f t="array" ref="B577">INDEX('Whitelist (Blackout Reverse)'!$B$1:$K$1,MOD(ROW()-2,10)+1)</f>
        <v>UNION</v>
      </c>
      <c r="C577" t="str">
        <f>VLOOKUP(A577,'Brand Family Territory (Enc)'!$A$2:$B$296,2,FALSE)</f>
        <v>Core Market</v>
      </c>
      <c r="D577">
        <f>IF(COUNTIFS('Brand Family Territories (Enc)'!$B$2:$B$62,C577,'Brand Family Territories (Enc)'!$C$2:$C$62,B577)&gt;0,1,IF(AND(LEFT(B577,6)="MORRIS",COUNTIFS('Brand Family Territories (Enc)'!$B$2:$B$62,C577,'Brand Family Territories (Enc)'!$C$2:$C$62,"Morri")&gt;0),"Unk",0))</f>
        <v>0</v>
      </c>
      <c r="E577" t="str">
        <f>IFERROR(INDEX('Brand Family Areas (Enc)'!$D$6:$D$998,MATCH(UPPER(A577)&amp;"|"&amp;UPPER(B577),'Brand Family Areas (Enc)'!$G$6:$G$998,0)),"No Match")</f>
        <v>Inactive</v>
      </c>
      <c r="F577" t="str">
        <f t="shared" si="16"/>
        <v>THEM</v>
      </c>
      <c r="G577" t="str">
        <f t="shared" si="17"/>
        <v>Molson|UNION</v>
      </c>
    </row>
    <row r="578" spans="1:7" hidden="1" x14ac:dyDescent="0.2">
      <c r="A578" t="str" cm="1">
        <f t="array" ref="A578">INDEX('Brand Family Territory (Enc)'!$A$2:$A$296,INT((ROW()-2)/10)+1)</f>
        <v>Molson</v>
      </c>
      <c r="B578" t="str" cm="1">
        <f t="array" ref="B578">INDEX('Whitelist (Blackout Reverse)'!$B$1:$K$1,MOD(ROW()-2,10)+1)</f>
        <v>SUSSEX</v>
      </c>
      <c r="C578" t="str">
        <f>VLOOKUP(A578,'Brand Family Territory (Enc)'!$A$2:$B$296,2,FALSE)</f>
        <v>Core Market</v>
      </c>
      <c r="D578">
        <f>IF(COUNTIFS('Brand Family Territories (Enc)'!$B$2:$B$62,C578,'Brand Family Territories (Enc)'!$C$2:$C$62,B578)&gt;0,1,IF(AND(LEFT(B578,6)="MORRIS",COUNTIFS('Brand Family Territories (Enc)'!$B$2:$B$62,C578,'Brand Family Territories (Enc)'!$C$2:$C$62,"Morri")&gt;0),"Unk",0))</f>
        <v>1</v>
      </c>
      <c r="E578" t="str">
        <f>IFERROR(INDEX('Brand Family Areas (Enc)'!$D$6:$D$998,MATCH(UPPER(A578)&amp;"|"&amp;UPPER(B578),'Brand Family Areas (Enc)'!$G$6:$G$998,0)),"No Match")</f>
        <v>No Match</v>
      </c>
      <c r="F578" t="str">
        <f t="shared" si="16"/>
        <v>US</v>
      </c>
      <c r="G578" t="str">
        <f t="shared" si="17"/>
        <v>Molson|SUSSEX</v>
      </c>
    </row>
    <row r="579" spans="1:7" hidden="1" x14ac:dyDescent="0.2">
      <c r="A579" t="str" cm="1">
        <f t="array" ref="A579">INDEX('Brand Family Territory (Enc)'!$A$2:$A$296,INT((ROW()-2)/10)+1)</f>
        <v>Molson</v>
      </c>
      <c r="B579" t="str" cm="1">
        <f t="array" ref="B579">INDEX('Whitelist (Blackout Reverse)'!$B$1:$K$1,MOD(ROW()-2,10)+1)</f>
        <v>MORRIS 1</v>
      </c>
      <c r="C579" t="str">
        <f>VLOOKUP(A579,'Brand Family Territory (Enc)'!$A$2:$B$296,2,FALSE)</f>
        <v>Core Market</v>
      </c>
      <c r="D579">
        <f>IF(COUNTIFS('Brand Family Territories (Enc)'!$B$2:$B$62,C579,'Brand Family Territories (Enc)'!$C$2:$C$62,B579)&gt;0,1,IF(AND(LEFT(B579,6)="MORRIS",COUNTIFS('Brand Family Territories (Enc)'!$B$2:$B$62,C579,'Brand Family Territories (Enc)'!$C$2:$C$62,"Morri")&gt;0),"Unk",0))</f>
        <v>1</v>
      </c>
      <c r="E579" t="str">
        <f>IFERROR(INDEX('Brand Family Areas (Enc)'!$D$6:$D$998,MATCH(UPPER(A579)&amp;"|"&amp;UPPER(B579),'Brand Family Areas (Enc)'!$G$6:$G$998,0)),"No Match")</f>
        <v>No Match</v>
      </c>
      <c r="F579" t="str">
        <f t="shared" ref="F579:F642" si="18">IF(D579="Unk","Ambiguous (Source Truncated)",IF(E579="Inactive","THEM",IF(D579=1,"US",IF(D579="N/A","No Territory Data","THEM"))))</f>
        <v>US</v>
      </c>
      <c r="G579" t="str">
        <f t="shared" ref="G579:G642" si="19">A579&amp;"|"&amp;B579</f>
        <v>Molson|MORRIS 1</v>
      </c>
    </row>
    <row r="580" spans="1:7" hidden="1" x14ac:dyDescent="0.2">
      <c r="A580" t="str" cm="1">
        <f t="array" ref="A580">INDEX('Brand Family Territory (Enc)'!$A$2:$A$296,INT((ROW()-2)/10)+1)</f>
        <v>Molson</v>
      </c>
      <c r="B580" t="str" cm="1">
        <f t="array" ref="B580">INDEX('Whitelist (Blackout Reverse)'!$B$1:$K$1,MOD(ROW()-2,10)+1)</f>
        <v>MORRIS 2</v>
      </c>
      <c r="C580" t="str">
        <f>VLOOKUP(A580,'Brand Family Territory (Enc)'!$A$2:$B$296,2,FALSE)</f>
        <v>Core Market</v>
      </c>
      <c r="D580">
        <f>IF(COUNTIFS('Brand Family Territories (Enc)'!$B$2:$B$62,C580,'Brand Family Territories (Enc)'!$C$2:$C$62,B580)&gt;0,1,IF(AND(LEFT(B580,6)="MORRIS",COUNTIFS('Brand Family Territories (Enc)'!$B$2:$B$62,C580,'Brand Family Territories (Enc)'!$C$2:$C$62,"Morri")&gt;0),"Unk",0))</f>
        <v>0</v>
      </c>
      <c r="E580" t="str">
        <f>IFERROR(INDEX('Brand Family Areas (Enc)'!$D$6:$D$998,MATCH(UPPER(A580)&amp;"|"&amp;UPPER(B580),'Brand Family Areas (Enc)'!$G$6:$G$998,0)),"No Match")</f>
        <v>Inactive</v>
      </c>
      <c r="F580" t="str">
        <f t="shared" si="18"/>
        <v>THEM</v>
      </c>
      <c r="G580" t="str">
        <f t="shared" si="19"/>
        <v>Molson|MORRIS 2</v>
      </c>
    </row>
    <row r="581" spans="1:7" hidden="1" x14ac:dyDescent="0.2">
      <c r="A581" t="str" cm="1">
        <f t="array" ref="A581">INDEX('Brand Family Territory (Enc)'!$A$2:$A$296,INT((ROW()-2)/10)+1)</f>
        <v>Molson</v>
      </c>
      <c r="B581" t="str" cm="1">
        <f t="array" ref="B581">INDEX('Whitelist (Blackout Reverse)'!$B$1:$K$1,MOD(ROW()-2,10)+1)</f>
        <v>MORRIS 3</v>
      </c>
      <c r="C581" t="str">
        <f>VLOOKUP(A581,'Brand Family Territory (Enc)'!$A$2:$B$296,2,FALSE)</f>
        <v>Core Market</v>
      </c>
      <c r="D581">
        <f>IF(COUNTIFS('Brand Family Territories (Enc)'!$B$2:$B$62,C581,'Brand Family Territories (Enc)'!$C$2:$C$62,B581)&gt;0,1,IF(AND(LEFT(B581,6)="MORRIS",COUNTIFS('Brand Family Territories (Enc)'!$B$2:$B$62,C581,'Brand Family Territories (Enc)'!$C$2:$C$62,"Morri")&gt;0),"Unk",0))</f>
        <v>1</v>
      </c>
      <c r="E581" t="str">
        <f>IFERROR(INDEX('Brand Family Areas (Enc)'!$D$6:$D$998,MATCH(UPPER(A581)&amp;"|"&amp;UPPER(B581),'Brand Family Areas (Enc)'!$G$6:$G$998,0)),"No Match")</f>
        <v>No Match</v>
      </c>
      <c r="F581" t="str">
        <f t="shared" si="18"/>
        <v>US</v>
      </c>
      <c r="G581" t="str">
        <f t="shared" si="19"/>
        <v>Molson|MORRIS 3</v>
      </c>
    </row>
    <row r="582" spans="1:7" hidden="1" x14ac:dyDescent="0.2">
      <c r="A582" t="str" cm="1">
        <f t="array" ref="A582">INDEX('Brand Family Territory (Enc)'!$A$2:$A$296,INT((ROW()-2)/10)+1)</f>
        <v>Moosehead</v>
      </c>
      <c r="B582" t="str" cm="1">
        <f t="array" ref="B582">INDEX('Whitelist (Blackout Reverse)'!$B$1:$K$1,MOD(ROW()-2,10)+1)</f>
        <v>BERGEN</v>
      </c>
      <c r="C582" t="str">
        <f>VLOOKUP(A582,'Brand Family Territory (Enc)'!$A$2:$B$296,2,FALSE)</f>
        <v>Core Market</v>
      </c>
      <c r="D582">
        <f>IF(COUNTIFS('Brand Family Territories (Enc)'!$B$2:$B$62,C582,'Brand Family Territories (Enc)'!$C$2:$C$62,B582)&gt;0,1,IF(AND(LEFT(B582,6)="MORRIS",COUNTIFS('Brand Family Territories (Enc)'!$B$2:$B$62,C582,'Brand Family Territories (Enc)'!$C$2:$C$62,"Morri")&gt;0),"Unk",0))</f>
        <v>1</v>
      </c>
      <c r="E582" t="str">
        <f>IFERROR(INDEX('Brand Family Areas (Enc)'!$D$6:$D$998,MATCH(UPPER(A582)&amp;"|"&amp;UPPER(B582),'Brand Family Areas (Enc)'!$G$6:$G$998,0)),"No Match")</f>
        <v>No Match</v>
      </c>
      <c r="F582" t="str">
        <f t="shared" si="18"/>
        <v>US</v>
      </c>
      <c r="G582" t="str">
        <f t="shared" si="19"/>
        <v>Moosehead|BERGEN</v>
      </c>
    </row>
    <row r="583" spans="1:7" hidden="1" x14ac:dyDescent="0.2">
      <c r="A583" t="str" cm="1">
        <f t="array" ref="A583">INDEX('Brand Family Territory (Enc)'!$A$2:$A$296,INT((ROW()-2)/10)+1)</f>
        <v>Moosehead</v>
      </c>
      <c r="B583" t="str" cm="1">
        <f t="array" ref="B583">INDEX('Whitelist (Blackout Reverse)'!$B$1:$K$1,MOD(ROW()-2,10)+1)</f>
        <v>PASSAIC</v>
      </c>
      <c r="C583" t="str">
        <f>VLOOKUP(A583,'Brand Family Territory (Enc)'!$A$2:$B$296,2,FALSE)</f>
        <v>Core Market</v>
      </c>
      <c r="D583">
        <f>IF(COUNTIFS('Brand Family Territories (Enc)'!$B$2:$B$62,C583,'Brand Family Territories (Enc)'!$C$2:$C$62,B583)&gt;0,1,IF(AND(LEFT(B583,6)="MORRIS",COUNTIFS('Brand Family Territories (Enc)'!$B$2:$B$62,C583,'Brand Family Territories (Enc)'!$C$2:$C$62,"Morri")&gt;0),"Unk",0))</f>
        <v>1</v>
      </c>
      <c r="E583" t="str">
        <f>IFERROR(INDEX('Brand Family Areas (Enc)'!$D$6:$D$998,MATCH(UPPER(A583)&amp;"|"&amp;UPPER(B583),'Brand Family Areas (Enc)'!$G$6:$G$998,0)),"No Match")</f>
        <v>No Match</v>
      </c>
      <c r="F583" t="str">
        <f t="shared" si="18"/>
        <v>US</v>
      </c>
      <c r="G583" t="str">
        <f t="shared" si="19"/>
        <v>Moosehead|PASSAIC</v>
      </c>
    </row>
    <row r="584" spans="1:7" hidden="1" x14ac:dyDescent="0.2">
      <c r="A584" t="str" cm="1">
        <f t="array" ref="A584">INDEX('Brand Family Territory (Enc)'!$A$2:$A$296,INT((ROW()-2)/10)+1)</f>
        <v>Moosehead</v>
      </c>
      <c r="B584" t="str" cm="1">
        <f t="array" ref="B584">INDEX('Whitelist (Blackout Reverse)'!$B$1:$K$1,MOD(ROW()-2,10)+1)</f>
        <v>PASSAIC-FF</v>
      </c>
      <c r="C584" t="str">
        <f>VLOOKUP(A584,'Brand Family Territory (Enc)'!$A$2:$B$296,2,FALSE)</f>
        <v>Core Market</v>
      </c>
      <c r="D584">
        <f>IF(COUNTIFS('Brand Family Territories (Enc)'!$B$2:$B$62,C584,'Brand Family Territories (Enc)'!$C$2:$C$62,B584)&gt;0,1,IF(AND(LEFT(B584,6)="MORRIS",COUNTIFS('Brand Family Territories (Enc)'!$B$2:$B$62,C584,'Brand Family Territories (Enc)'!$C$2:$C$62,"Morri")&gt;0),"Unk",0))</f>
        <v>1</v>
      </c>
      <c r="E584" t="str">
        <f>IFERROR(INDEX('Brand Family Areas (Enc)'!$D$6:$D$998,MATCH(UPPER(A584)&amp;"|"&amp;UPPER(B584),'Brand Family Areas (Enc)'!$G$6:$G$998,0)),"No Match")</f>
        <v>No Match</v>
      </c>
      <c r="F584" t="str">
        <f t="shared" si="18"/>
        <v>US</v>
      </c>
      <c r="G584" t="str">
        <f t="shared" si="19"/>
        <v>Moosehead|PASSAIC-FF</v>
      </c>
    </row>
    <row r="585" spans="1:7" hidden="1" x14ac:dyDescent="0.2">
      <c r="A585" t="str" cm="1">
        <f t="array" ref="A585">INDEX('Brand Family Territory (Enc)'!$A$2:$A$296,INT((ROW()-2)/10)+1)</f>
        <v>Moosehead</v>
      </c>
      <c r="B585" t="str" cm="1">
        <f t="array" ref="B585">INDEX('Whitelist (Blackout Reverse)'!$B$1:$K$1,MOD(ROW()-2,10)+1)</f>
        <v>ESSEX</v>
      </c>
      <c r="C585" t="str">
        <f>VLOOKUP(A585,'Brand Family Territory (Enc)'!$A$2:$B$296,2,FALSE)</f>
        <v>Core Market</v>
      </c>
      <c r="D585">
        <f>IF(COUNTIFS('Brand Family Territories (Enc)'!$B$2:$B$62,C585,'Brand Family Territories (Enc)'!$C$2:$C$62,B585)&gt;0,1,IF(AND(LEFT(B585,6)="MORRIS",COUNTIFS('Brand Family Territories (Enc)'!$B$2:$B$62,C585,'Brand Family Territories (Enc)'!$C$2:$C$62,"Morri")&gt;0),"Unk",0))</f>
        <v>0</v>
      </c>
      <c r="E585" t="str">
        <f>IFERROR(INDEX('Brand Family Areas (Enc)'!$D$6:$D$998,MATCH(UPPER(A585)&amp;"|"&amp;UPPER(B585),'Brand Family Areas (Enc)'!$G$6:$G$998,0)),"No Match")</f>
        <v>Inactive</v>
      </c>
      <c r="F585" t="str">
        <f t="shared" si="18"/>
        <v>THEM</v>
      </c>
      <c r="G585" t="str">
        <f t="shared" si="19"/>
        <v>Moosehead|ESSEX</v>
      </c>
    </row>
    <row r="586" spans="1:7" hidden="1" x14ac:dyDescent="0.2">
      <c r="A586" t="str" cm="1">
        <f t="array" ref="A586">INDEX('Brand Family Territory (Enc)'!$A$2:$A$296,INT((ROW()-2)/10)+1)</f>
        <v>Moosehead</v>
      </c>
      <c r="B586" t="str" cm="1">
        <f t="array" ref="B586">INDEX('Whitelist (Blackout Reverse)'!$B$1:$K$1,MOD(ROW()-2,10)+1)</f>
        <v>HUDSON</v>
      </c>
      <c r="C586" t="str">
        <f>VLOOKUP(A586,'Brand Family Territory (Enc)'!$A$2:$B$296,2,FALSE)</f>
        <v>Core Market</v>
      </c>
      <c r="D586">
        <f>IF(COUNTIFS('Brand Family Territories (Enc)'!$B$2:$B$62,C586,'Brand Family Territories (Enc)'!$C$2:$C$62,B586)&gt;0,1,IF(AND(LEFT(B586,6)="MORRIS",COUNTIFS('Brand Family Territories (Enc)'!$B$2:$B$62,C586,'Brand Family Territories (Enc)'!$C$2:$C$62,"Morri")&gt;0),"Unk",0))</f>
        <v>0</v>
      </c>
      <c r="E586" t="str">
        <f>IFERROR(INDEX('Brand Family Areas (Enc)'!$D$6:$D$998,MATCH(UPPER(A586)&amp;"|"&amp;UPPER(B586),'Brand Family Areas (Enc)'!$G$6:$G$998,0)),"No Match")</f>
        <v>Inactive</v>
      </c>
      <c r="F586" t="str">
        <f t="shared" si="18"/>
        <v>THEM</v>
      </c>
      <c r="G586" t="str">
        <f t="shared" si="19"/>
        <v>Moosehead|HUDSON</v>
      </c>
    </row>
    <row r="587" spans="1:7" hidden="1" x14ac:dyDescent="0.2">
      <c r="A587" t="str" cm="1">
        <f t="array" ref="A587">INDEX('Brand Family Territory (Enc)'!$A$2:$A$296,INT((ROW()-2)/10)+1)</f>
        <v>Moosehead</v>
      </c>
      <c r="B587" t="str" cm="1">
        <f t="array" ref="B587">INDEX('Whitelist (Blackout Reverse)'!$B$1:$K$1,MOD(ROW()-2,10)+1)</f>
        <v>UNION</v>
      </c>
      <c r="C587" t="str">
        <f>VLOOKUP(A587,'Brand Family Territory (Enc)'!$A$2:$B$296,2,FALSE)</f>
        <v>Core Market</v>
      </c>
      <c r="D587">
        <f>IF(COUNTIFS('Brand Family Territories (Enc)'!$B$2:$B$62,C587,'Brand Family Territories (Enc)'!$C$2:$C$62,B587)&gt;0,1,IF(AND(LEFT(B587,6)="MORRIS",COUNTIFS('Brand Family Territories (Enc)'!$B$2:$B$62,C587,'Brand Family Territories (Enc)'!$C$2:$C$62,"Morri")&gt;0),"Unk",0))</f>
        <v>0</v>
      </c>
      <c r="E587" t="str">
        <f>IFERROR(INDEX('Brand Family Areas (Enc)'!$D$6:$D$998,MATCH(UPPER(A587)&amp;"|"&amp;UPPER(B587),'Brand Family Areas (Enc)'!$G$6:$G$998,0)),"No Match")</f>
        <v>Inactive</v>
      </c>
      <c r="F587" t="str">
        <f t="shared" si="18"/>
        <v>THEM</v>
      </c>
      <c r="G587" t="str">
        <f t="shared" si="19"/>
        <v>Moosehead|UNION</v>
      </c>
    </row>
    <row r="588" spans="1:7" hidden="1" x14ac:dyDescent="0.2">
      <c r="A588" t="str" cm="1">
        <f t="array" ref="A588">INDEX('Brand Family Territory (Enc)'!$A$2:$A$296,INT((ROW()-2)/10)+1)</f>
        <v>Moosehead</v>
      </c>
      <c r="B588" t="str" cm="1">
        <f t="array" ref="B588">INDEX('Whitelist (Blackout Reverse)'!$B$1:$K$1,MOD(ROW()-2,10)+1)</f>
        <v>SUSSEX</v>
      </c>
      <c r="C588" t="str">
        <f>VLOOKUP(A588,'Brand Family Territory (Enc)'!$A$2:$B$296,2,FALSE)</f>
        <v>Core Market</v>
      </c>
      <c r="D588">
        <f>IF(COUNTIFS('Brand Family Territories (Enc)'!$B$2:$B$62,C588,'Brand Family Territories (Enc)'!$C$2:$C$62,B588)&gt;0,1,IF(AND(LEFT(B588,6)="MORRIS",COUNTIFS('Brand Family Territories (Enc)'!$B$2:$B$62,C588,'Brand Family Territories (Enc)'!$C$2:$C$62,"Morri")&gt;0),"Unk",0))</f>
        <v>1</v>
      </c>
      <c r="E588" t="str">
        <f>IFERROR(INDEX('Brand Family Areas (Enc)'!$D$6:$D$998,MATCH(UPPER(A588)&amp;"|"&amp;UPPER(B588),'Brand Family Areas (Enc)'!$G$6:$G$998,0)),"No Match")</f>
        <v>No Match</v>
      </c>
      <c r="F588" t="str">
        <f t="shared" si="18"/>
        <v>US</v>
      </c>
      <c r="G588" t="str">
        <f t="shared" si="19"/>
        <v>Moosehead|SUSSEX</v>
      </c>
    </row>
    <row r="589" spans="1:7" hidden="1" x14ac:dyDescent="0.2">
      <c r="A589" t="str" cm="1">
        <f t="array" ref="A589">INDEX('Brand Family Territory (Enc)'!$A$2:$A$296,INT((ROW()-2)/10)+1)</f>
        <v>Moosehead</v>
      </c>
      <c r="B589" t="str" cm="1">
        <f t="array" ref="B589">INDEX('Whitelist (Blackout Reverse)'!$B$1:$K$1,MOD(ROW()-2,10)+1)</f>
        <v>MORRIS 1</v>
      </c>
      <c r="C589" t="str">
        <f>VLOOKUP(A589,'Brand Family Territory (Enc)'!$A$2:$B$296,2,FALSE)</f>
        <v>Core Market</v>
      </c>
      <c r="D589">
        <f>IF(COUNTIFS('Brand Family Territories (Enc)'!$B$2:$B$62,C589,'Brand Family Territories (Enc)'!$C$2:$C$62,B589)&gt;0,1,IF(AND(LEFT(B589,6)="MORRIS",COUNTIFS('Brand Family Territories (Enc)'!$B$2:$B$62,C589,'Brand Family Territories (Enc)'!$C$2:$C$62,"Morri")&gt;0),"Unk",0))</f>
        <v>1</v>
      </c>
      <c r="E589" t="str">
        <f>IFERROR(INDEX('Brand Family Areas (Enc)'!$D$6:$D$998,MATCH(UPPER(A589)&amp;"|"&amp;UPPER(B589),'Brand Family Areas (Enc)'!$G$6:$G$998,0)),"No Match")</f>
        <v>No Match</v>
      </c>
      <c r="F589" t="str">
        <f t="shared" si="18"/>
        <v>US</v>
      </c>
      <c r="G589" t="str">
        <f t="shared" si="19"/>
        <v>Moosehead|MORRIS 1</v>
      </c>
    </row>
    <row r="590" spans="1:7" hidden="1" x14ac:dyDescent="0.2">
      <c r="A590" t="str" cm="1">
        <f t="array" ref="A590">INDEX('Brand Family Territory (Enc)'!$A$2:$A$296,INT((ROW()-2)/10)+1)</f>
        <v>Moosehead</v>
      </c>
      <c r="B590" t="str" cm="1">
        <f t="array" ref="B590">INDEX('Whitelist (Blackout Reverse)'!$B$1:$K$1,MOD(ROW()-2,10)+1)</f>
        <v>MORRIS 2</v>
      </c>
      <c r="C590" t="str">
        <f>VLOOKUP(A590,'Brand Family Territory (Enc)'!$A$2:$B$296,2,FALSE)</f>
        <v>Core Market</v>
      </c>
      <c r="D590">
        <f>IF(COUNTIFS('Brand Family Territories (Enc)'!$B$2:$B$62,C590,'Brand Family Territories (Enc)'!$C$2:$C$62,B590)&gt;0,1,IF(AND(LEFT(B590,6)="MORRIS",COUNTIFS('Brand Family Territories (Enc)'!$B$2:$B$62,C590,'Brand Family Territories (Enc)'!$C$2:$C$62,"Morri")&gt;0),"Unk",0))</f>
        <v>0</v>
      </c>
      <c r="E590" t="str">
        <f>IFERROR(INDEX('Brand Family Areas (Enc)'!$D$6:$D$998,MATCH(UPPER(A590)&amp;"|"&amp;UPPER(B590),'Brand Family Areas (Enc)'!$G$6:$G$998,0)),"No Match")</f>
        <v>Inactive</v>
      </c>
      <c r="F590" t="str">
        <f t="shared" si="18"/>
        <v>THEM</v>
      </c>
      <c r="G590" t="str">
        <f t="shared" si="19"/>
        <v>Moosehead|MORRIS 2</v>
      </c>
    </row>
    <row r="591" spans="1:7" hidden="1" x14ac:dyDescent="0.2">
      <c r="A591" t="str" cm="1">
        <f t="array" ref="A591">INDEX('Brand Family Territory (Enc)'!$A$2:$A$296,INT((ROW()-2)/10)+1)</f>
        <v>Moosehead</v>
      </c>
      <c r="B591" t="str" cm="1">
        <f t="array" ref="B591">INDEX('Whitelist (Blackout Reverse)'!$B$1:$K$1,MOD(ROW()-2,10)+1)</f>
        <v>MORRIS 3</v>
      </c>
      <c r="C591" t="str">
        <f>VLOOKUP(A591,'Brand Family Territory (Enc)'!$A$2:$B$296,2,FALSE)</f>
        <v>Core Market</v>
      </c>
      <c r="D591">
        <f>IF(COUNTIFS('Brand Family Territories (Enc)'!$B$2:$B$62,C591,'Brand Family Territories (Enc)'!$C$2:$C$62,B591)&gt;0,1,IF(AND(LEFT(B591,6)="MORRIS",COUNTIFS('Brand Family Territories (Enc)'!$B$2:$B$62,C591,'Brand Family Territories (Enc)'!$C$2:$C$62,"Morri")&gt;0),"Unk",0))</f>
        <v>1</v>
      </c>
      <c r="E591" t="str">
        <f>IFERROR(INDEX('Brand Family Areas (Enc)'!$D$6:$D$998,MATCH(UPPER(A591)&amp;"|"&amp;UPPER(B591),'Brand Family Areas (Enc)'!$G$6:$G$998,0)),"No Match")</f>
        <v>No Match</v>
      </c>
      <c r="F591" t="str">
        <f t="shared" si="18"/>
        <v>US</v>
      </c>
      <c r="G591" t="str">
        <f t="shared" si="19"/>
        <v>Moosehead|MORRIS 3</v>
      </c>
    </row>
    <row r="592" spans="1:7" hidden="1" x14ac:dyDescent="0.2">
      <c r="A592" t="str" cm="1">
        <f t="array" ref="A592">INDEX('Brand Family Territory (Enc)'!$A$2:$A$296,INT((ROW()-2)/10)+1)</f>
        <v>Mxd Cocktails</v>
      </c>
      <c r="B592" t="str" cm="1">
        <f t="array" ref="B592">INDEX('Whitelist (Blackout Reverse)'!$B$1:$K$1,MOD(ROW()-2,10)+1)</f>
        <v>BERGEN</v>
      </c>
      <c r="C592" t="str">
        <f>VLOOKUP(A592,'Brand Family Territory (Enc)'!$A$2:$B$296,2,FALSE)</f>
        <v>Core Market</v>
      </c>
      <c r="D592">
        <f>IF(COUNTIFS('Brand Family Territories (Enc)'!$B$2:$B$62,C592,'Brand Family Territories (Enc)'!$C$2:$C$62,B592)&gt;0,1,IF(AND(LEFT(B592,6)="MORRIS",COUNTIFS('Brand Family Territories (Enc)'!$B$2:$B$62,C592,'Brand Family Territories (Enc)'!$C$2:$C$62,"Morri")&gt;0),"Unk",0))</f>
        <v>1</v>
      </c>
      <c r="E592" t="str">
        <f>IFERROR(INDEX('Brand Family Areas (Enc)'!$D$6:$D$998,MATCH(UPPER(A592)&amp;"|"&amp;UPPER(B592),'Brand Family Areas (Enc)'!$G$6:$G$998,0)),"No Match")</f>
        <v>No Match</v>
      </c>
      <c r="F592" t="str">
        <f t="shared" si="18"/>
        <v>US</v>
      </c>
      <c r="G592" t="str">
        <f t="shared" si="19"/>
        <v>Mxd Cocktails|BERGEN</v>
      </c>
    </row>
    <row r="593" spans="1:7" hidden="1" x14ac:dyDescent="0.2">
      <c r="A593" t="str" cm="1">
        <f t="array" ref="A593">INDEX('Brand Family Territory (Enc)'!$A$2:$A$296,INT((ROW()-2)/10)+1)</f>
        <v>Mxd Cocktails</v>
      </c>
      <c r="B593" t="str" cm="1">
        <f t="array" ref="B593">INDEX('Whitelist (Blackout Reverse)'!$B$1:$K$1,MOD(ROW()-2,10)+1)</f>
        <v>PASSAIC</v>
      </c>
      <c r="C593" t="str">
        <f>VLOOKUP(A593,'Brand Family Territory (Enc)'!$A$2:$B$296,2,FALSE)</f>
        <v>Core Market</v>
      </c>
      <c r="D593">
        <f>IF(COUNTIFS('Brand Family Territories (Enc)'!$B$2:$B$62,C593,'Brand Family Territories (Enc)'!$C$2:$C$62,B593)&gt;0,1,IF(AND(LEFT(B593,6)="MORRIS",COUNTIFS('Brand Family Territories (Enc)'!$B$2:$B$62,C593,'Brand Family Territories (Enc)'!$C$2:$C$62,"Morri")&gt;0),"Unk",0))</f>
        <v>1</v>
      </c>
      <c r="E593" t="str">
        <f>IFERROR(INDEX('Brand Family Areas (Enc)'!$D$6:$D$998,MATCH(UPPER(A593)&amp;"|"&amp;UPPER(B593),'Brand Family Areas (Enc)'!$G$6:$G$998,0)),"No Match")</f>
        <v>No Match</v>
      </c>
      <c r="F593" t="str">
        <f t="shared" si="18"/>
        <v>US</v>
      </c>
      <c r="G593" t="str">
        <f t="shared" si="19"/>
        <v>Mxd Cocktails|PASSAIC</v>
      </c>
    </row>
    <row r="594" spans="1:7" hidden="1" x14ac:dyDescent="0.2">
      <c r="A594" t="str" cm="1">
        <f t="array" ref="A594">INDEX('Brand Family Territory (Enc)'!$A$2:$A$296,INT((ROW()-2)/10)+1)</f>
        <v>Mxd Cocktails</v>
      </c>
      <c r="B594" t="str" cm="1">
        <f t="array" ref="B594">INDEX('Whitelist (Blackout Reverse)'!$B$1:$K$1,MOD(ROW()-2,10)+1)</f>
        <v>PASSAIC-FF</v>
      </c>
      <c r="C594" t="str">
        <f>VLOOKUP(A594,'Brand Family Territory (Enc)'!$A$2:$B$296,2,FALSE)</f>
        <v>Core Market</v>
      </c>
      <c r="D594">
        <f>IF(COUNTIFS('Brand Family Territories (Enc)'!$B$2:$B$62,C594,'Brand Family Territories (Enc)'!$C$2:$C$62,B594)&gt;0,1,IF(AND(LEFT(B594,6)="MORRIS",COUNTIFS('Brand Family Territories (Enc)'!$B$2:$B$62,C594,'Brand Family Territories (Enc)'!$C$2:$C$62,"Morri")&gt;0),"Unk",0))</f>
        <v>1</v>
      </c>
      <c r="E594" t="str">
        <f>IFERROR(INDEX('Brand Family Areas (Enc)'!$D$6:$D$998,MATCH(UPPER(A594)&amp;"|"&amp;UPPER(B594),'Brand Family Areas (Enc)'!$G$6:$G$998,0)),"No Match")</f>
        <v>No Match</v>
      </c>
      <c r="F594" t="str">
        <f t="shared" si="18"/>
        <v>US</v>
      </c>
      <c r="G594" t="str">
        <f t="shared" si="19"/>
        <v>Mxd Cocktails|PASSAIC-FF</v>
      </c>
    </row>
    <row r="595" spans="1:7" hidden="1" x14ac:dyDescent="0.2">
      <c r="A595" t="str" cm="1">
        <f t="array" ref="A595">INDEX('Brand Family Territory (Enc)'!$A$2:$A$296,INT((ROW()-2)/10)+1)</f>
        <v>Mxd Cocktails</v>
      </c>
      <c r="B595" t="str" cm="1">
        <f t="array" ref="B595">INDEX('Whitelist (Blackout Reverse)'!$B$1:$K$1,MOD(ROW()-2,10)+1)</f>
        <v>ESSEX</v>
      </c>
      <c r="C595" t="str">
        <f>VLOOKUP(A595,'Brand Family Territory (Enc)'!$A$2:$B$296,2,FALSE)</f>
        <v>Core Market</v>
      </c>
      <c r="D595">
        <f>IF(COUNTIFS('Brand Family Territories (Enc)'!$B$2:$B$62,C595,'Brand Family Territories (Enc)'!$C$2:$C$62,B595)&gt;0,1,IF(AND(LEFT(B595,6)="MORRIS",COUNTIFS('Brand Family Territories (Enc)'!$B$2:$B$62,C595,'Brand Family Territories (Enc)'!$C$2:$C$62,"Morri")&gt;0),"Unk",0))</f>
        <v>0</v>
      </c>
      <c r="E595" t="str">
        <f>IFERROR(INDEX('Brand Family Areas (Enc)'!$D$6:$D$998,MATCH(UPPER(A595)&amp;"|"&amp;UPPER(B595),'Brand Family Areas (Enc)'!$G$6:$G$998,0)),"No Match")</f>
        <v>Inactive</v>
      </c>
      <c r="F595" t="str">
        <f t="shared" si="18"/>
        <v>THEM</v>
      </c>
      <c r="G595" t="str">
        <f t="shared" si="19"/>
        <v>Mxd Cocktails|ESSEX</v>
      </c>
    </row>
    <row r="596" spans="1:7" hidden="1" x14ac:dyDescent="0.2">
      <c r="A596" t="str" cm="1">
        <f t="array" ref="A596">INDEX('Brand Family Territory (Enc)'!$A$2:$A$296,INT((ROW()-2)/10)+1)</f>
        <v>Mxd Cocktails</v>
      </c>
      <c r="B596" t="str" cm="1">
        <f t="array" ref="B596">INDEX('Whitelist (Blackout Reverse)'!$B$1:$K$1,MOD(ROW()-2,10)+1)</f>
        <v>HUDSON</v>
      </c>
      <c r="C596" t="str">
        <f>VLOOKUP(A596,'Brand Family Territory (Enc)'!$A$2:$B$296,2,FALSE)</f>
        <v>Core Market</v>
      </c>
      <c r="D596">
        <f>IF(COUNTIFS('Brand Family Territories (Enc)'!$B$2:$B$62,C596,'Brand Family Territories (Enc)'!$C$2:$C$62,B596)&gt;0,1,IF(AND(LEFT(B596,6)="MORRIS",COUNTIFS('Brand Family Territories (Enc)'!$B$2:$B$62,C596,'Brand Family Territories (Enc)'!$C$2:$C$62,"Morri")&gt;0),"Unk",0))</f>
        <v>0</v>
      </c>
      <c r="E596" t="str">
        <f>IFERROR(INDEX('Brand Family Areas (Enc)'!$D$6:$D$998,MATCH(UPPER(A596)&amp;"|"&amp;UPPER(B596),'Brand Family Areas (Enc)'!$G$6:$G$998,0)),"No Match")</f>
        <v>Inactive</v>
      </c>
      <c r="F596" t="str">
        <f t="shared" si="18"/>
        <v>THEM</v>
      </c>
      <c r="G596" t="str">
        <f t="shared" si="19"/>
        <v>Mxd Cocktails|HUDSON</v>
      </c>
    </row>
    <row r="597" spans="1:7" hidden="1" x14ac:dyDescent="0.2">
      <c r="A597" t="str" cm="1">
        <f t="array" ref="A597">INDEX('Brand Family Territory (Enc)'!$A$2:$A$296,INT((ROW()-2)/10)+1)</f>
        <v>Mxd Cocktails</v>
      </c>
      <c r="B597" t="str" cm="1">
        <f t="array" ref="B597">INDEX('Whitelist (Blackout Reverse)'!$B$1:$K$1,MOD(ROW()-2,10)+1)</f>
        <v>UNION</v>
      </c>
      <c r="C597" t="str">
        <f>VLOOKUP(A597,'Brand Family Territory (Enc)'!$A$2:$B$296,2,FALSE)</f>
        <v>Core Market</v>
      </c>
      <c r="D597">
        <f>IF(COUNTIFS('Brand Family Territories (Enc)'!$B$2:$B$62,C597,'Brand Family Territories (Enc)'!$C$2:$C$62,B597)&gt;0,1,IF(AND(LEFT(B597,6)="MORRIS",COUNTIFS('Brand Family Territories (Enc)'!$B$2:$B$62,C597,'Brand Family Territories (Enc)'!$C$2:$C$62,"Morri")&gt;0),"Unk",0))</f>
        <v>0</v>
      </c>
      <c r="E597" t="str">
        <f>IFERROR(INDEX('Brand Family Areas (Enc)'!$D$6:$D$998,MATCH(UPPER(A597)&amp;"|"&amp;UPPER(B597),'Brand Family Areas (Enc)'!$G$6:$G$998,0)),"No Match")</f>
        <v>Inactive</v>
      </c>
      <c r="F597" t="str">
        <f t="shared" si="18"/>
        <v>THEM</v>
      </c>
      <c r="G597" t="str">
        <f t="shared" si="19"/>
        <v>Mxd Cocktails|UNION</v>
      </c>
    </row>
    <row r="598" spans="1:7" hidden="1" x14ac:dyDescent="0.2">
      <c r="A598" t="str" cm="1">
        <f t="array" ref="A598">INDEX('Brand Family Territory (Enc)'!$A$2:$A$296,INT((ROW()-2)/10)+1)</f>
        <v>Mxd Cocktails</v>
      </c>
      <c r="B598" t="str" cm="1">
        <f t="array" ref="B598">INDEX('Whitelist (Blackout Reverse)'!$B$1:$K$1,MOD(ROW()-2,10)+1)</f>
        <v>SUSSEX</v>
      </c>
      <c r="C598" t="str">
        <f>VLOOKUP(A598,'Brand Family Territory (Enc)'!$A$2:$B$296,2,FALSE)</f>
        <v>Core Market</v>
      </c>
      <c r="D598">
        <f>IF(COUNTIFS('Brand Family Territories (Enc)'!$B$2:$B$62,C598,'Brand Family Territories (Enc)'!$C$2:$C$62,B598)&gt;0,1,IF(AND(LEFT(B598,6)="MORRIS",COUNTIFS('Brand Family Territories (Enc)'!$B$2:$B$62,C598,'Brand Family Territories (Enc)'!$C$2:$C$62,"Morri")&gt;0),"Unk",0))</f>
        <v>1</v>
      </c>
      <c r="E598" t="str">
        <f>IFERROR(INDEX('Brand Family Areas (Enc)'!$D$6:$D$998,MATCH(UPPER(A598)&amp;"|"&amp;UPPER(B598),'Brand Family Areas (Enc)'!$G$6:$G$998,0)),"No Match")</f>
        <v>No Match</v>
      </c>
      <c r="F598" t="str">
        <f t="shared" si="18"/>
        <v>US</v>
      </c>
      <c r="G598" t="str">
        <f t="shared" si="19"/>
        <v>Mxd Cocktails|SUSSEX</v>
      </c>
    </row>
    <row r="599" spans="1:7" hidden="1" x14ac:dyDescent="0.2">
      <c r="A599" t="str" cm="1">
        <f t="array" ref="A599">INDEX('Brand Family Territory (Enc)'!$A$2:$A$296,INT((ROW()-2)/10)+1)</f>
        <v>Mxd Cocktails</v>
      </c>
      <c r="B599" t="str" cm="1">
        <f t="array" ref="B599">INDEX('Whitelist (Blackout Reverse)'!$B$1:$K$1,MOD(ROW()-2,10)+1)</f>
        <v>MORRIS 1</v>
      </c>
      <c r="C599" t="str">
        <f>VLOOKUP(A599,'Brand Family Territory (Enc)'!$A$2:$B$296,2,FALSE)</f>
        <v>Core Market</v>
      </c>
      <c r="D599">
        <f>IF(COUNTIFS('Brand Family Territories (Enc)'!$B$2:$B$62,C599,'Brand Family Territories (Enc)'!$C$2:$C$62,B599)&gt;0,1,IF(AND(LEFT(B599,6)="MORRIS",COUNTIFS('Brand Family Territories (Enc)'!$B$2:$B$62,C599,'Brand Family Territories (Enc)'!$C$2:$C$62,"Morri")&gt;0),"Unk",0))</f>
        <v>1</v>
      </c>
      <c r="E599" t="str">
        <f>IFERROR(INDEX('Brand Family Areas (Enc)'!$D$6:$D$998,MATCH(UPPER(A599)&amp;"|"&amp;UPPER(B599),'Brand Family Areas (Enc)'!$G$6:$G$998,0)),"No Match")</f>
        <v>No Match</v>
      </c>
      <c r="F599" t="str">
        <f t="shared" si="18"/>
        <v>US</v>
      </c>
      <c r="G599" t="str">
        <f t="shared" si="19"/>
        <v>Mxd Cocktails|MORRIS 1</v>
      </c>
    </row>
    <row r="600" spans="1:7" hidden="1" x14ac:dyDescent="0.2">
      <c r="A600" t="str" cm="1">
        <f t="array" ref="A600">INDEX('Brand Family Territory (Enc)'!$A$2:$A$296,INT((ROW()-2)/10)+1)</f>
        <v>Mxd Cocktails</v>
      </c>
      <c r="B600" t="str" cm="1">
        <f t="array" ref="B600">INDEX('Whitelist (Blackout Reverse)'!$B$1:$K$1,MOD(ROW()-2,10)+1)</f>
        <v>MORRIS 2</v>
      </c>
      <c r="C600" t="str">
        <f>VLOOKUP(A600,'Brand Family Territory (Enc)'!$A$2:$B$296,2,FALSE)</f>
        <v>Core Market</v>
      </c>
      <c r="D600">
        <f>IF(COUNTIFS('Brand Family Territories (Enc)'!$B$2:$B$62,C600,'Brand Family Territories (Enc)'!$C$2:$C$62,B600)&gt;0,1,IF(AND(LEFT(B600,6)="MORRIS",COUNTIFS('Brand Family Territories (Enc)'!$B$2:$B$62,C600,'Brand Family Territories (Enc)'!$C$2:$C$62,"Morri")&gt;0),"Unk",0))</f>
        <v>0</v>
      </c>
      <c r="E600" t="str">
        <f>IFERROR(INDEX('Brand Family Areas (Enc)'!$D$6:$D$998,MATCH(UPPER(A600)&amp;"|"&amp;UPPER(B600),'Brand Family Areas (Enc)'!$G$6:$G$998,0)),"No Match")</f>
        <v>Inactive</v>
      </c>
      <c r="F600" t="str">
        <f t="shared" si="18"/>
        <v>THEM</v>
      </c>
      <c r="G600" t="str">
        <f t="shared" si="19"/>
        <v>Mxd Cocktails|MORRIS 2</v>
      </c>
    </row>
    <row r="601" spans="1:7" hidden="1" x14ac:dyDescent="0.2">
      <c r="A601" t="str" cm="1">
        <f t="array" ref="A601">INDEX('Brand Family Territory (Enc)'!$A$2:$A$296,INT((ROW()-2)/10)+1)</f>
        <v>Mxd Cocktails</v>
      </c>
      <c r="B601" t="str" cm="1">
        <f t="array" ref="B601">INDEX('Whitelist (Blackout Reverse)'!$B$1:$K$1,MOD(ROW()-2,10)+1)</f>
        <v>MORRIS 3</v>
      </c>
      <c r="C601" t="str">
        <f>VLOOKUP(A601,'Brand Family Territory (Enc)'!$A$2:$B$296,2,FALSE)</f>
        <v>Core Market</v>
      </c>
      <c r="D601">
        <f>IF(COUNTIFS('Brand Family Territories (Enc)'!$B$2:$B$62,C601,'Brand Family Territories (Enc)'!$C$2:$C$62,B601)&gt;0,1,IF(AND(LEFT(B601,6)="MORRIS",COUNTIFS('Brand Family Territories (Enc)'!$B$2:$B$62,C601,'Brand Family Territories (Enc)'!$C$2:$C$62,"Morri")&gt;0),"Unk",0))</f>
        <v>1</v>
      </c>
      <c r="E601" t="str">
        <f>IFERROR(INDEX('Brand Family Areas (Enc)'!$D$6:$D$998,MATCH(UPPER(A601)&amp;"|"&amp;UPPER(B601),'Brand Family Areas (Enc)'!$G$6:$G$998,0)),"No Match")</f>
        <v>No Match</v>
      </c>
      <c r="F601" t="str">
        <f t="shared" si="18"/>
        <v>US</v>
      </c>
      <c r="G601" t="str">
        <f t="shared" si="19"/>
        <v>Mxd Cocktails|MORRIS 3</v>
      </c>
    </row>
    <row r="602" spans="1:7" hidden="1" x14ac:dyDescent="0.2">
      <c r="A602" t="str" cm="1">
        <f t="array" ref="A602">INDEX('Brand Family Territory (Enc)'!$A$2:$A$296,INT((ROW()-2)/10)+1)</f>
        <v>Del's Shandy</v>
      </c>
      <c r="B602" t="str" cm="1">
        <f t="array" ref="B602">INDEX('Whitelist (Blackout Reverse)'!$B$1:$K$1,MOD(ROW()-2,10)+1)</f>
        <v>BERGEN</v>
      </c>
      <c r="C602" t="str">
        <f>VLOOKUP(A602,'Brand Family Territory (Enc)'!$A$2:$B$296,2,FALSE)</f>
        <v>Core Market</v>
      </c>
      <c r="D602">
        <f>IF(COUNTIFS('Brand Family Territories (Enc)'!$B$2:$B$62,C602,'Brand Family Territories (Enc)'!$C$2:$C$62,B602)&gt;0,1,IF(AND(LEFT(B602,6)="MORRIS",COUNTIFS('Brand Family Territories (Enc)'!$B$2:$B$62,C602,'Brand Family Territories (Enc)'!$C$2:$C$62,"Morri")&gt;0),"Unk",0))</f>
        <v>1</v>
      </c>
      <c r="E602" t="str">
        <f>IFERROR(INDEX('Brand Family Areas (Enc)'!$D$6:$D$998,MATCH(UPPER(A602)&amp;"|"&amp;UPPER(B602),'Brand Family Areas (Enc)'!$G$6:$G$998,0)),"No Match")</f>
        <v>No Match</v>
      </c>
      <c r="F602" t="str">
        <f t="shared" si="18"/>
        <v>US</v>
      </c>
      <c r="G602" t="str">
        <f t="shared" si="19"/>
        <v>Del's Shandy|BERGEN</v>
      </c>
    </row>
    <row r="603" spans="1:7" hidden="1" x14ac:dyDescent="0.2">
      <c r="A603" t="str" cm="1">
        <f t="array" ref="A603">INDEX('Brand Family Territory (Enc)'!$A$2:$A$296,INT((ROW()-2)/10)+1)</f>
        <v>Del's Shandy</v>
      </c>
      <c r="B603" t="str" cm="1">
        <f t="array" ref="B603">INDEX('Whitelist (Blackout Reverse)'!$B$1:$K$1,MOD(ROW()-2,10)+1)</f>
        <v>PASSAIC</v>
      </c>
      <c r="C603" t="str">
        <f>VLOOKUP(A603,'Brand Family Territory (Enc)'!$A$2:$B$296,2,FALSE)</f>
        <v>Core Market</v>
      </c>
      <c r="D603">
        <f>IF(COUNTIFS('Brand Family Territories (Enc)'!$B$2:$B$62,C603,'Brand Family Territories (Enc)'!$C$2:$C$62,B603)&gt;0,1,IF(AND(LEFT(B603,6)="MORRIS",COUNTIFS('Brand Family Territories (Enc)'!$B$2:$B$62,C603,'Brand Family Territories (Enc)'!$C$2:$C$62,"Morri")&gt;0),"Unk",0))</f>
        <v>1</v>
      </c>
      <c r="E603" t="str">
        <f>IFERROR(INDEX('Brand Family Areas (Enc)'!$D$6:$D$998,MATCH(UPPER(A603)&amp;"|"&amp;UPPER(B603),'Brand Family Areas (Enc)'!$G$6:$G$998,0)),"No Match")</f>
        <v>No Match</v>
      </c>
      <c r="F603" t="str">
        <f t="shared" si="18"/>
        <v>US</v>
      </c>
      <c r="G603" t="str">
        <f t="shared" si="19"/>
        <v>Del's Shandy|PASSAIC</v>
      </c>
    </row>
    <row r="604" spans="1:7" hidden="1" x14ac:dyDescent="0.2">
      <c r="A604" t="str" cm="1">
        <f t="array" ref="A604">INDEX('Brand Family Territory (Enc)'!$A$2:$A$296,INT((ROW()-2)/10)+1)</f>
        <v>Del's Shandy</v>
      </c>
      <c r="B604" t="str" cm="1">
        <f t="array" ref="B604">INDEX('Whitelist (Blackout Reverse)'!$B$1:$K$1,MOD(ROW()-2,10)+1)</f>
        <v>PASSAIC-FF</v>
      </c>
      <c r="C604" t="str">
        <f>VLOOKUP(A604,'Brand Family Territory (Enc)'!$A$2:$B$296,2,FALSE)</f>
        <v>Core Market</v>
      </c>
      <c r="D604">
        <f>IF(COUNTIFS('Brand Family Territories (Enc)'!$B$2:$B$62,C604,'Brand Family Territories (Enc)'!$C$2:$C$62,B604)&gt;0,1,IF(AND(LEFT(B604,6)="MORRIS",COUNTIFS('Brand Family Territories (Enc)'!$B$2:$B$62,C604,'Brand Family Territories (Enc)'!$C$2:$C$62,"Morri")&gt;0),"Unk",0))</f>
        <v>1</v>
      </c>
      <c r="E604" t="str">
        <f>IFERROR(INDEX('Brand Family Areas (Enc)'!$D$6:$D$998,MATCH(UPPER(A604)&amp;"|"&amp;UPPER(B604),'Brand Family Areas (Enc)'!$G$6:$G$998,0)),"No Match")</f>
        <v>No Match</v>
      </c>
      <c r="F604" t="str">
        <f t="shared" si="18"/>
        <v>US</v>
      </c>
      <c r="G604" t="str">
        <f t="shared" si="19"/>
        <v>Del's Shandy|PASSAIC-FF</v>
      </c>
    </row>
    <row r="605" spans="1:7" hidden="1" x14ac:dyDescent="0.2">
      <c r="A605" t="str" cm="1">
        <f t="array" ref="A605">INDEX('Brand Family Territory (Enc)'!$A$2:$A$296,INT((ROW()-2)/10)+1)</f>
        <v>Del's Shandy</v>
      </c>
      <c r="B605" t="str" cm="1">
        <f t="array" ref="B605">INDEX('Whitelist (Blackout Reverse)'!$B$1:$K$1,MOD(ROW()-2,10)+1)</f>
        <v>ESSEX</v>
      </c>
      <c r="C605" t="str">
        <f>VLOOKUP(A605,'Brand Family Territory (Enc)'!$A$2:$B$296,2,FALSE)</f>
        <v>Core Market</v>
      </c>
      <c r="D605">
        <f>IF(COUNTIFS('Brand Family Territories (Enc)'!$B$2:$B$62,C605,'Brand Family Territories (Enc)'!$C$2:$C$62,B605)&gt;0,1,IF(AND(LEFT(B605,6)="MORRIS",COUNTIFS('Brand Family Territories (Enc)'!$B$2:$B$62,C605,'Brand Family Territories (Enc)'!$C$2:$C$62,"Morri")&gt;0),"Unk",0))</f>
        <v>0</v>
      </c>
      <c r="E605" t="str">
        <f>IFERROR(INDEX('Brand Family Areas (Enc)'!$D$6:$D$998,MATCH(UPPER(A605)&amp;"|"&amp;UPPER(B605),'Brand Family Areas (Enc)'!$G$6:$G$998,0)),"No Match")</f>
        <v>Inactive</v>
      </c>
      <c r="F605" t="str">
        <f t="shared" si="18"/>
        <v>THEM</v>
      </c>
      <c r="G605" t="str">
        <f t="shared" si="19"/>
        <v>Del's Shandy|ESSEX</v>
      </c>
    </row>
    <row r="606" spans="1:7" hidden="1" x14ac:dyDescent="0.2">
      <c r="A606" t="str" cm="1">
        <f t="array" ref="A606">INDEX('Brand Family Territory (Enc)'!$A$2:$A$296,INT((ROW()-2)/10)+1)</f>
        <v>Del's Shandy</v>
      </c>
      <c r="B606" t="str" cm="1">
        <f t="array" ref="B606">INDEX('Whitelist (Blackout Reverse)'!$B$1:$K$1,MOD(ROW()-2,10)+1)</f>
        <v>HUDSON</v>
      </c>
      <c r="C606" t="str">
        <f>VLOOKUP(A606,'Brand Family Territory (Enc)'!$A$2:$B$296,2,FALSE)</f>
        <v>Core Market</v>
      </c>
      <c r="D606">
        <f>IF(COUNTIFS('Brand Family Territories (Enc)'!$B$2:$B$62,C606,'Brand Family Territories (Enc)'!$C$2:$C$62,B606)&gt;0,1,IF(AND(LEFT(B606,6)="MORRIS",COUNTIFS('Brand Family Territories (Enc)'!$B$2:$B$62,C606,'Brand Family Territories (Enc)'!$C$2:$C$62,"Morri")&gt;0),"Unk",0))</f>
        <v>0</v>
      </c>
      <c r="E606" t="str">
        <f>IFERROR(INDEX('Brand Family Areas (Enc)'!$D$6:$D$998,MATCH(UPPER(A606)&amp;"|"&amp;UPPER(B606),'Brand Family Areas (Enc)'!$G$6:$G$998,0)),"No Match")</f>
        <v>Inactive</v>
      </c>
      <c r="F606" t="str">
        <f t="shared" si="18"/>
        <v>THEM</v>
      </c>
      <c r="G606" t="str">
        <f t="shared" si="19"/>
        <v>Del's Shandy|HUDSON</v>
      </c>
    </row>
    <row r="607" spans="1:7" hidden="1" x14ac:dyDescent="0.2">
      <c r="A607" t="str" cm="1">
        <f t="array" ref="A607">INDEX('Brand Family Territory (Enc)'!$A$2:$A$296,INT((ROW()-2)/10)+1)</f>
        <v>Del's Shandy</v>
      </c>
      <c r="B607" t="str" cm="1">
        <f t="array" ref="B607">INDEX('Whitelist (Blackout Reverse)'!$B$1:$K$1,MOD(ROW()-2,10)+1)</f>
        <v>UNION</v>
      </c>
      <c r="C607" t="str">
        <f>VLOOKUP(A607,'Brand Family Territory (Enc)'!$A$2:$B$296,2,FALSE)</f>
        <v>Core Market</v>
      </c>
      <c r="D607">
        <f>IF(COUNTIFS('Brand Family Territories (Enc)'!$B$2:$B$62,C607,'Brand Family Territories (Enc)'!$C$2:$C$62,B607)&gt;0,1,IF(AND(LEFT(B607,6)="MORRIS",COUNTIFS('Brand Family Territories (Enc)'!$B$2:$B$62,C607,'Brand Family Territories (Enc)'!$C$2:$C$62,"Morri")&gt;0),"Unk",0))</f>
        <v>0</v>
      </c>
      <c r="E607" t="str">
        <f>IFERROR(INDEX('Brand Family Areas (Enc)'!$D$6:$D$998,MATCH(UPPER(A607)&amp;"|"&amp;UPPER(B607),'Brand Family Areas (Enc)'!$G$6:$G$998,0)),"No Match")</f>
        <v>Inactive</v>
      </c>
      <c r="F607" t="str">
        <f t="shared" si="18"/>
        <v>THEM</v>
      </c>
      <c r="G607" t="str">
        <f t="shared" si="19"/>
        <v>Del's Shandy|UNION</v>
      </c>
    </row>
    <row r="608" spans="1:7" hidden="1" x14ac:dyDescent="0.2">
      <c r="A608" t="str" cm="1">
        <f t="array" ref="A608">INDEX('Brand Family Territory (Enc)'!$A$2:$A$296,INT((ROW()-2)/10)+1)</f>
        <v>Del's Shandy</v>
      </c>
      <c r="B608" t="str" cm="1">
        <f t="array" ref="B608">INDEX('Whitelist (Blackout Reverse)'!$B$1:$K$1,MOD(ROW()-2,10)+1)</f>
        <v>SUSSEX</v>
      </c>
      <c r="C608" t="str">
        <f>VLOOKUP(A608,'Brand Family Territory (Enc)'!$A$2:$B$296,2,FALSE)</f>
        <v>Core Market</v>
      </c>
      <c r="D608">
        <f>IF(COUNTIFS('Brand Family Territories (Enc)'!$B$2:$B$62,C608,'Brand Family Territories (Enc)'!$C$2:$C$62,B608)&gt;0,1,IF(AND(LEFT(B608,6)="MORRIS",COUNTIFS('Brand Family Territories (Enc)'!$B$2:$B$62,C608,'Brand Family Territories (Enc)'!$C$2:$C$62,"Morri")&gt;0),"Unk",0))</f>
        <v>1</v>
      </c>
      <c r="E608" t="str">
        <f>IFERROR(INDEX('Brand Family Areas (Enc)'!$D$6:$D$998,MATCH(UPPER(A608)&amp;"|"&amp;UPPER(B608),'Brand Family Areas (Enc)'!$G$6:$G$998,0)),"No Match")</f>
        <v>No Match</v>
      </c>
      <c r="F608" t="str">
        <f t="shared" si="18"/>
        <v>US</v>
      </c>
      <c r="G608" t="str">
        <f t="shared" si="19"/>
        <v>Del's Shandy|SUSSEX</v>
      </c>
    </row>
    <row r="609" spans="1:7" hidden="1" x14ac:dyDescent="0.2">
      <c r="A609" t="str" cm="1">
        <f t="array" ref="A609">INDEX('Brand Family Territory (Enc)'!$A$2:$A$296,INT((ROW()-2)/10)+1)</f>
        <v>Del's Shandy</v>
      </c>
      <c r="B609" t="str" cm="1">
        <f t="array" ref="B609">INDEX('Whitelist (Blackout Reverse)'!$B$1:$K$1,MOD(ROW()-2,10)+1)</f>
        <v>MORRIS 1</v>
      </c>
      <c r="C609" t="str">
        <f>VLOOKUP(A609,'Brand Family Territory (Enc)'!$A$2:$B$296,2,FALSE)</f>
        <v>Core Market</v>
      </c>
      <c r="D609">
        <f>IF(COUNTIFS('Brand Family Territories (Enc)'!$B$2:$B$62,C609,'Brand Family Territories (Enc)'!$C$2:$C$62,B609)&gt;0,1,IF(AND(LEFT(B609,6)="MORRIS",COUNTIFS('Brand Family Territories (Enc)'!$B$2:$B$62,C609,'Brand Family Territories (Enc)'!$C$2:$C$62,"Morri")&gt;0),"Unk",0))</f>
        <v>1</v>
      </c>
      <c r="E609" t="str">
        <f>IFERROR(INDEX('Brand Family Areas (Enc)'!$D$6:$D$998,MATCH(UPPER(A609)&amp;"|"&amp;UPPER(B609),'Brand Family Areas (Enc)'!$G$6:$G$998,0)),"No Match")</f>
        <v>No Match</v>
      </c>
      <c r="F609" t="str">
        <f t="shared" si="18"/>
        <v>US</v>
      </c>
      <c r="G609" t="str">
        <f t="shared" si="19"/>
        <v>Del's Shandy|MORRIS 1</v>
      </c>
    </row>
    <row r="610" spans="1:7" hidden="1" x14ac:dyDescent="0.2">
      <c r="A610" t="str" cm="1">
        <f t="array" ref="A610">INDEX('Brand Family Territory (Enc)'!$A$2:$A$296,INT((ROW()-2)/10)+1)</f>
        <v>Del's Shandy</v>
      </c>
      <c r="B610" t="str" cm="1">
        <f t="array" ref="B610">INDEX('Whitelist (Blackout Reverse)'!$B$1:$K$1,MOD(ROW()-2,10)+1)</f>
        <v>MORRIS 2</v>
      </c>
      <c r="C610" t="str">
        <f>VLOOKUP(A610,'Brand Family Territory (Enc)'!$A$2:$B$296,2,FALSE)</f>
        <v>Core Market</v>
      </c>
      <c r="D610">
        <f>IF(COUNTIFS('Brand Family Territories (Enc)'!$B$2:$B$62,C610,'Brand Family Territories (Enc)'!$C$2:$C$62,B610)&gt;0,1,IF(AND(LEFT(B610,6)="MORRIS",COUNTIFS('Brand Family Territories (Enc)'!$B$2:$B$62,C610,'Brand Family Territories (Enc)'!$C$2:$C$62,"Morri")&gt;0),"Unk",0))</f>
        <v>0</v>
      </c>
      <c r="E610" t="str">
        <f>IFERROR(INDEX('Brand Family Areas (Enc)'!$D$6:$D$998,MATCH(UPPER(A610)&amp;"|"&amp;UPPER(B610),'Brand Family Areas (Enc)'!$G$6:$G$998,0)),"No Match")</f>
        <v>Inactive</v>
      </c>
      <c r="F610" t="str">
        <f t="shared" si="18"/>
        <v>THEM</v>
      </c>
      <c r="G610" t="str">
        <f t="shared" si="19"/>
        <v>Del's Shandy|MORRIS 2</v>
      </c>
    </row>
    <row r="611" spans="1:7" hidden="1" x14ac:dyDescent="0.2">
      <c r="A611" t="str" cm="1">
        <f t="array" ref="A611">INDEX('Brand Family Territory (Enc)'!$A$2:$A$296,INT((ROW()-2)/10)+1)</f>
        <v>Del's Shandy</v>
      </c>
      <c r="B611" t="str" cm="1">
        <f t="array" ref="B611">INDEX('Whitelist (Blackout Reverse)'!$B$1:$K$1,MOD(ROW()-2,10)+1)</f>
        <v>MORRIS 3</v>
      </c>
      <c r="C611" t="str">
        <f>VLOOKUP(A611,'Brand Family Territory (Enc)'!$A$2:$B$296,2,FALSE)</f>
        <v>Core Market</v>
      </c>
      <c r="D611">
        <f>IF(COUNTIFS('Brand Family Territories (Enc)'!$B$2:$B$62,C611,'Brand Family Territories (Enc)'!$C$2:$C$62,B611)&gt;0,1,IF(AND(LEFT(B611,6)="MORRIS",COUNTIFS('Brand Family Territories (Enc)'!$B$2:$B$62,C611,'Brand Family Territories (Enc)'!$C$2:$C$62,"Morri")&gt;0),"Unk",0))</f>
        <v>1</v>
      </c>
      <c r="E611" t="str">
        <f>IFERROR(INDEX('Brand Family Areas (Enc)'!$D$6:$D$998,MATCH(UPPER(A611)&amp;"|"&amp;UPPER(B611),'Brand Family Areas (Enc)'!$G$6:$G$998,0)),"No Match")</f>
        <v>No Match</v>
      </c>
      <c r="F611" t="str">
        <f t="shared" si="18"/>
        <v>US</v>
      </c>
      <c r="G611" t="str">
        <f t="shared" si="19"/>
        <v>Del's Shandy|MORRIS 3</v>
      </c>
    </row>
    <row r="612" spans="1:7" hidden="1" x14ac:dyDescent="0.2">
      <c r="A612" t="str" cm="1">
        <f t="array" ref="A612">INDEX('Brand Family Territory (Enc)'!$A$2:$A$296,INT((ROW()-2)/10)+1)</f>
        <v>Narragansett</v>
      </c>
      <c r="B612" t="str" cm="1">
        <f t="array" ref="B612">INDEX('Whitelist (Blackout Reverse)'!$B$1:$K$1,MOD(ROW()-2,10)+1)</f>
        <v>BERGEN</v>
      </c>
      <c r="C612" t="str">
        <f>VLOOKUP(A612,'Brand Family Territory (Enc)'!$A$2:$B$296,2,FALSE)</f>
        <v>Core Market</v>
      </c>
      <c r="D612">
        <f>IF(COUNTIFS('Brand Family Territories (Enc)'!$B$2:$B$62,C612,'Brand Family Territories (Enc)'!$C$2:$C$62,B612)&gt;0,1,IF(AND(LEFT(B612,6)="MORRIS",COUNTIFS('Brand Family Territories (Enc)'!$B$2:$B$62,C612,'Brand Family Territories (Enc)'!$C$2:$C$62,"Morri")&gt;0),"Unk",0))</f>
        <v>1</v>
      </c>
      <c r="E612" t="str">
        <f>IFERROR(INDEX('Brand Family Areas (Enc)'!$D$6:$D$998,MATCH(UPPER(A612)&amp;"|"&amp;UPPER(B612),'Brand Family Areas (Enc)'!$G$6:$G$998,0)),"No Match")</f>
        <v>No Match</v>
      </c>
      <c r="F612" t="str">
        <f t="shared" si="18"/>
        <v>US</v>
      </c>
      <c r="G612" t="str">
        <f t="shared" si="19"/>
        <v>Narragansett|BERGEN</v>
      </c>
    </row>
    <row r="613" spans="1:7" hidden="1" x14ac:dyDescent="0.2">
      <c r="A613" t="str" cm="1">
        <f t="array" ref="A613">INDEX('Brand Family Territory (Enc)'!$A$2:$A$296,INT((ROW()-2)/10)+1)</f>
        <v>Narragansett</v>
      </c>
      <c r="B613" t="str" cm="1">
        <f t="array" ref="B613">INDEX('Whitelist (Blackout Reverse)'!$B$1:$K$1,MOD(ROW()-2,10)+1)</f>
        <v>PASSAIC</v>
      </c>
      <c r="C613" t="str">
        <f>VLOOKUP(A613,'Brand Family Territory (Enc)'!$A$2:$B$296,2,FALSE)</f>
        <v>Core Market</v>
      </c>
      <c r="D613">
        <f>IF(COUNTIFS('Brand Family Territories (Enc)'!$B$2:$B$62,C613,'Brand Family Territories (Enc)'!$C$2:$C$62,B613)&gt;0,1,IF(AND(LEFT(B613,6)="MORRIS",COUNTIFS('Brand Family Territories (Enc)'!$B$2:$B$62,C613,'Brand Family Territories (Enc)'!$C$2:$C$62,"Morri")&gt;0),"Unk",0))</f>
        <v>1</v>
      </c>
      <c r="E613" t="str">
        <f>IFERROR(INDEX('Brand Family Areas (Enc)'!$D$6:$D$998,MATCH(UPPER(A613)&amp;"|"&amp;UPPER(B613),'Brand Family Areas (Enc)'!$G$6:$G$998,0)),"No Match")</f>
        <v>No Match</v>
      </c>
      <c r="F613" t="str">
        <f t="shared" si="18"/>
        <v>US</v>
      </c>
      <c r="G613" t="str">
        <f t="shared" si="19"/>
        <v>Narragansett|PASSAIC</v>
      </c>
    </row>
    <row r="614" spans="1:7" hidden="1" x14ac:dyDescent="0.2">
      <c r="A614" t="str" cm="1">
        <f t="array" ref="A614">INDEX('Brand Family Territory (Enc)'!$A$2:$A$296,INT((ROW()-2)/10)+1)</f>
        <v>Narragansett</v>
      </c>
      <c r="B614" t="str" cm="1">
        <f t="array" ref="B614">INDEX('Whitelist (Blackout Reverse)'!$B$1:$K$1,MOD(ROW()-2,10)+1)</f>
        <v>PASSAIC-FF</v>
      </c>
      <c r="C614" t="str">
        <f>VLOOKUP(A614,'Brand Family Territory (Enc)'!$A$2:$B$296,2,FALSE)</f>
        <v>Core Market</v>
      </c>
      <c r="D614">
        <f>IF(COUNTIFS('Brand Family Territories (Enc)'!$B$2:$B$62,C614,'Brand Family Territories (Enc)'!$C$2:$C$62,B614)&gt;0,1,IF(AND(LEFT(B614,6)="MORRIS",COUNTIFS('Brand Family Territories (Enc)'!$B$2:$B$62,C614,'Brand Family Territories (Enc)'!$C$2:$C$62,"Morri")&gt;0),"Unk",0))</f>
        <v>1</v>
      </c>
      <c r="E614" t="str">
        <f>IFERROR(INDEX('Brand Family Areas (Enc)'!$D$6:$D$998,MATCH(UPPER(A614)&amp;"|"&amp;UPPER(B614),'Brand Family Areas (Enc)'!$G$6:$G$998,0)),"No Match")</f>
        <v>No Match</v>
      </c>
      <c r="F614" t="str">
        <f t="shared" si="18"/>
        <v>US</v>
      </c>
      <c r="G614" t="str">
        <f t="shared" si="19"/>
        <v>Narragansett|PASSAIC-FF</v>
      </c>
    </row>
    <row r="615" spans="1:7" hidden="1" x14ac:dyDescent="0.2">
      <c r="A615" t="str" cm="1">
        <f t="array" ref="A615">INDEX('Brand Family Territory (Enc)'!$A$2:$A$296,INT((ROW()-2)/10)+1)</f>
        <v>Narragansett</v>
      </c>
      <c r="B615" t="str" cm="1">
        <f t="array" ref="B615">INDEX('Whitelist (Blackout Reverse)'!$B$1:$K$1,MOD(ROW()-2,10)+1)</f>
        <v>ESSEX</v>
      </c>
      <c r="C615" t="str">
        <f>VLOOKUP(A615,'Brand Family Territory (Enc)'!$A$2:$B$296,2,FALSE)</f>
        <v>Core Market</v>
      </c>
      <c r="D615">
        <f>IF(COUNTIFS('Brand Family Territories (Enc)'!$B$2:$B$62,C615,'Brand Family Territories (Enc)'!$C$2:$C$62,B615)&gt;0,1,IF(AND(LEFT(B615,6)="MORRIS",COUNTIFS('Brand Family Territories (Enc)'!$B$2:$B$62,C615,'Brand Family Territories (Enc)'!$C$2:$C$62,"Morri")&gt;0),"Unk",0))</f>
        <v>0</v>
      </c>
      <c r="E615" t="str">
        <f>IFERROR(INDEX('Brand Family Areas (Enc)'!$D$6:$D$998,MATCH(UPPER(A615)&amp;"|"&amp;UPPER(B615),'Brand Family Areas (Enc)'!$G$6:$G$998,0)),"No Match")</f>
        <v>Inactive</v>
      </c>
      <c r="F615" t="str">
        <f t="shared" si="18"/>
        <v>THEM</v>
      </c>
      <c r="G615" t="str">
        <f t="shared" si="19"/>
        <v>Narragansett|ESSEX</v>
      </c>
    </row>
    <row r="616" spans="1:7" hidden="1" x14ac:dyDescent="0.2">
      <c r="A616" t="str" cm="1">
        <f t="array" ref="A616">INDEX('Brand Family Territory (Enc)'!$A$2:$A$296,INT((ROW()-2)/10)+1)</f>
        <v>Narragansett</v>
      </c>
      <c r="B616" t="str" cm="1">
        <f t="array" ref="B616">INDEX('Whitelist (Blackout Reverse)'!$B$1:$K$1,MOD(ROW()-2,10)+1)</f>
        <v>HUDSON</v>
      </c>
      <c r="C616" t="str">
        <f>VLOOKUP(A616,'Brand Family Territory (Enc)'!$A$2:$B$296,2,FALSE)</f>
        <v>Core Market</v>
      </c>
      <c r="D616">
        <f>IF(COUNTIFS('Brand Family Territories (Enc)'!$B$2:$B$62,C616,'Brand Family Territories (Enc)'!$C$2:$C$62,B616)&gt;0,1,IF(AND(LEFT(B616,6)="MORRIS",COUNTIFS('Brand Family Territories (Enc)'!$B$2:$B$62,C616,'Brand Family Territories (Enc)'!$C$2:$C$62,"Morri")&gt;0),"Unk",0))</f>
        <v>0</v>
      </c>
      <c r="E616" t="str">
        <f>IFERROR(INDEX('Brand Family Areas (Enc)'!$D$6:$D$998,MATCH(UPPER(A616)&amp;"|"&amp;UPPER(B616),'Brand Family Areas (Enc)'!$G$6:$G$998,0)),"No Match")</f>
        <v>Inactive</v>
      </c>
      <c r="F616" t="str">
        <f t="shared" si="18"/>
        <v>THEM</v>
      </c>
      <c r="G616" t="str">
        <f t="shared" si="19"/>
        <v>Narragansett|HUDSON</v>
      </c>
    </row>
    <row r="617" spans="1:7" hidden="1" x14ac:dyDescent="0.2">
      <c r="A617" t="str" cm="1">
        <f t="array" ref="A617">INDEX('Brand Family Territory (Enc)'!$A$2:$A$296,INT((ROW()-2)/10)+1)</f>
        <v>Narragansett</v>
      </c>
      <c r="B617" t="str" cm="1">
        <f t="array" ref="B617">INDEX('Whitelist (Blackout Reverse)'!$B$1:$K$1,MOD(ROW()-2,10)+1)</f>
        <v>UNION</v>
      </c>
      <c r="C617" t="str">
        <f>VLOOKUP(A617,'Brand Family Territory (Enc)'!$A$2:$B$296,2,FALSE)</f>
        <v>Core Market</v>
      </c>
      <c r="D617">
        <f>IF(COUNTIFS('Brand Family Territories (Enc)'!$B$2:$B$62,C617,'Brand Family Territories (Enc)'!$C$2:$C$62,B617)&gt;0,1,IF(AND(LEFT(B617,6)="MORRIS",COUNTIFS('Brand Family Territories (Enc)'!$B$2:$B$62,C617,'Brand Family Territories (Enc)'!$C$2:$C$62,"Morri")&gt;0),"Unk",0))</f>
        <v>0</v>
      </c>
      <c r="E617" t="str">
        <f>IFERROR(INDEX('Brand Family Areas (Enc)'!$D$6:$D$998,MATCH(UPPER(A617)&amp;"|"&amp;UPPER(B617),'Brand Family Areas (Enc)'!$G$6:$G$998,0)),"No Match")</f>
        <v>Inactive</v>
      </c>
      <c r="F617" t="str">
        <f t="shared" si="18"/>
        <v>THEM</v>
      </c>
      <c r="G617" t="str">
        <f t="shared" si="19"/>
        <v>Narragansett|UNION</v>
      </c>
    </row>
    <row r="618" spans="1:7" hidden="1" x14ac:dyDescent="0.2">
      <c r="A618" t="str" cm="1">
        <f t="array" ref="A618">INDEX('Brand Family Territory (Enc)'!$A$2:$A$296,INT((ROW()-2)/10)+1)</f>
        <v>Narragansett</v>
      </c>
      <c r="B618" t="str" cm="1">
        <f t="array" ref="B618">INDEX('Whitelist (Blackout Reverse)'!$B$1:$K$1,MOD(ROW()-2,10)+1)</f>
        <v>SUSSEX</v>
      </c>
      <c r="C618" t="str">
        <f>VLOOKUP(A618,'Brand Family Territory (Enc)'!$A$2:$B$296,2,FALSE)</f>
        <v>Core Market</v>
      </c>
      <c r="D618">
        <f>IF(COUNTIFS('Brand Family Territories (Enc)'!$B$2:$B$62,C618,'Brand Family Territories (Enc)'!$C$2:$C$62,B618)&gt;0,1,IF(AND(LEFT(B618,6)="MORRIS",COUNTIFS('Brand Family Territories (Enc)'!$B$2:$B$62,C618,'Brand Family Territories (Enc)'!$C$2:$C$62,"Morri")&gt;0),"Unk",0))</f>
        <v>1</v>
      </c>
      <c r="E618" t="str">
        <f>IFERROR(INDEX('Brand Family Areas (Enc)'!$D$6:$D$998,MATCH(UPPER(A618)&amp;"|"&amp;UPPER(B618),'Brand Family Areas (Enc)'!$G$6:$G$998,0)),"No Match")</f>
        <v>No Match</v>
      </c>
      <c r="F618" t="str">
        <f t="shared" si="18"/>
        <v>US</v>
      </c>
      <c r="G618" t="str">
        <f t="shared" si="19"/>
        <v>Narragansett|SUSSEX</v>
      </c>
    </row>
    <row r="619" spans="1:7" hidden="1" x14ac:dyDescent="0.2">
      <c r="A619" t="str" cm="1">
        <f t="array" ref="A619">INDEX('Brand Family Territory (Enc)'!$A$2:$A$296,INT((ROW()-2)/10)+1)</f>
        <v>Narragansett</v>
      </c>
      <c r="B619" t="str" cm="1">
        <f t="array" ref="B619">INDEX('Whitelist (Blackout Reverse)'!$B$1:$K$1,MOD(ROW()-2,10)+1)</f>
        <v>MORRIS 1</v>
      </c>
      <c r="C619" t="str">
        <f>VLOOKUP(A619,'Brand Family Territory (Enc)'!$A$2:$B$296,2,FALSE)</f>
        <v>Core Market</v>
      </c>
      <c r="D619">
        <f>IF(COUNTIFS('Brand Family Territories (Enc)'!$B$2:$B$62,C619,'Brand Family Territories (Enc)'!$C$2:$C$62,B619)&gt;0,1,IF(AND(LEFT(B619,6)="MORRIS",COUNTIFS('Brand Family Territories (Enc)'!$B$2:$B$62,C619,'Brand Family Territories (Enc)'!$C$2:$C$62,"Morri")&gt;0),"Unk",0))</f>
        <v>1</v>
      </c>
      <c r="E619" t="str">
        <f>IFERROR(INDEX('Brand Family Areas (Enc)'!$D$6:$D$998,MATCH(UPPER(A619)&amp;"|"&amp;UPPER(B619),'Brand Family Areas (Enc)'!$G$6:$G$998,0)),"No Match")</f>
        <v>No Match</v>
      </c>
      <c r="F619" t="str">
        <f t="shared" si="18"/>
        <v>US</v>
      </c>
      <c r="G619" t="str">
        <f t="shared" si="19"/>
        <v>Narragansett|MORRIS 1</v>
      </c>
    </row>
    <row r="620" spans="1:7" hidden="1" x14ac:dyDescent="0.2">
      <c r="A620" t="str" cm="1">
        <f t="array" ref="A620">INDEX('Brand Family Territory (Enc)'!$A$2:$A$296,INT((ROW()-2)/10)+1)</f>
        <v>Narragansett</v>
      </c>
      <c r="B620" t="str" cm="1">
        <f t="array" ref="B620">INDEX('Whitelist (Blackout Reverse)'!$B$1:$K$1,MOD(ROW()-2,10)+1)</f>
        <v>MORRIS 2</v>
      </c>
      <c r="C620" t="str">
        <f>VLOOKUP(A620,'Brand Family Territory (Enc)'!$A$2:$B$296,2,FALSE)</f>
        <v>Core Market</v>
      </c>
      <c r="D620">
        <f>IF(COUNTIFS('Brand Family Territories (Enc)'!$B$2:$B$62,C620,'Brand Family Territories (Enc)'!$C$2:$C$62,B620)&gt;0,1,IF(AND(LEFT(B620,6)="MORRIS",COUNTIFS('Brand Family Territories (Enc)'!$B$2:$B$62,C620,'Brand Family Territories (Enc)'!$C$2:$C$62,"Morri")&gt;0),"Unk",0))</f>
        <v>0</v>
      </c>
      <c r="E620" t="str">
        <f>IFERROR(INDEX('Brand Family Areas (Enc)'!$D$6:$D$998,MATCH(UPPER(A620)&amp;"|"&amp;UPPER(B620),'Brand Family Areas (Enc)'!$G$6:$G$998,0)),"No Match")</f>
        <v>Inactive</v>
      </c>
      <c r="F620" t="str">
        <f t="shared" si="18"/>
        <v>THEM</v>
      </c>
      <c r="G620" t="str">
        <f t="shared" si="19"/>
        <v>Narragansett|MORRIS 2</v>
      </c>
    </row>
    <row r="621" spans="1:7" hidden="1" x14ac:dyDescent="0.2">
      <c r="A621" t="str" cm="1">
        <f t="array" ref="A621">INDEX('Brand Family Territory (Enc)'!$A$2:$A$296,INT((ROW()-2)/10)+1)</f>
        <v>Narragansett</v>
      </c>
      <c r="B621" t="str" cm="1">
        <f t="array" ref="B621">INDEX('Whitelist (Blackout Reverse)'!$B$1:$K$1,MOD(ROW()-2,10)+1)</f>
        <v>MORRIS 3</v>
      </c>
      <c r="C621" t="str">
        <f>VLOOKUP(A621,'Brand Family Territory (Enc)'!$A$2:$B$296,2,FALSE)</f>
        <v>Core Market</v>
      </c>
      <c r="D621">
        <f>IF(COUNTIFS('Brand Family Territories (Enc)'!$B$2:$B$62,C621,'Brand Family Territories (Enc)'!$C$2:$C$62,B621)&gt;0,1,IF(AND(LEFT(B621,6)="MORRIS",COUNTIFS('Brand Family Territories (Enc)'!$B$2:$B$62,C621,'Brand Family Territories (Enc)'!$C$2:$C$62,"Morri")&gt;0),"Unk",0))</f>
        <v>1</v>
      </c>
      <c r="E621" t="str">
        <f>IFERROR(INDEX('Brand Family Areas (Enc)'!$D$6:$D$998,MATCH(UPPER(A621)&amp;"|"&amp;UPPER(B621),'Brand Family Areas (Enc)'!$G$6:$G$998,0)),"No Match")</f>
        <v>No Match</v>
      </c>
      <c r="F621" t="str">
        <f t="shared" si="18"/>
        <v>US</v>
      </c>
      <c r="G621" t="str">
        <f t="shared" si="19"/>
        <v>Narragansett|MORRIS 3</v>
      </c>
    </row>
    <row r="622" spans="1:7" hidden="1" x14ac:dyDescent="0.2">
      <c r="A622" t="str" cm="1">
        <f t="array" ref="A622">INDEX('Brand Family Territory (Enc)'!$A$2:$A$296,INT((ROW()-2)/10)+1)</f>
        <v>New Belgium Brewing Company</v>
      </c>
      <c r="B622" t="str" cm="1">
        <f t="array" ref="B622">INDEX('Whitelist (Blackout Reverse)'!$B$1:$K$1,MOD(ROW()-2,10)+1)</f>
        <v>BERGEN</v>
      </c>
      <c r="C622" t="str">
        <f>VLOOKUP(A622,'Brand Family Territory (Enc)'!$A$2:$B$296,2,FALSE)</f>
        <v>Core Market</v>
      </c>
      <c r="D622">
        <f>IF(COUNTIFS('Brand Family Territories (Enc)'!$B$2:$B$62,C622,'Brand Family Territories (Enc)'!$C$2:$C$62,B622)&gt;0,1,IF(AND(LEFT(B622,6)="MORRIS",COUNTIFS('Brand Family Territories (Enc)'!$B$2:$B$62,C622,'Brand Family Territories (Enc)'!$C$2:$C$62,"Morri")&gt;0),"Unk",0))</f>
        <v>1</v>
      </c>
      <c r="E622" t="str">
        <f>IFERROR(INDEX('Brand Family Areas (Enc)'!$D$6:$D$998,MATCH(UPPER(A622)&amp;"|"&amp;UPPER(B622),'Brand Family Areas (Enc)'!$G$6:$G$998,0)),"No Match")</f>
        <v>No Match</v>
      </c>
      <c r="F622" t="str">
        <f t="shared" si="18"/>
        <v>US</v>
      </c>
      <c r="G622" t="str">
        <f t="shared" si="19"/>
        <v>New Belgium Brewing Company|BERGEN</v>
      </c>
    </row>
    <row r="623" spans="1:7" hidden="1" x14ac:dyDescent="0.2">
      <c r="A623" t="str" cm="1">
        <f t="array" ref="A623">INDEX('Brand Family Territory (Enc)'!$A$2:$A$296,INT((ROW()-2)/10)+1)</f>
        <v>New Belgium Brewing Company</v>
      </c>
      <c r="B623" t="str" cm="1">
        <f t="array" ref="B623">INDEX('Whitelist (Blackout Reverse)'!$B$1:$K$1,MOD(ROW()-2,10)+1)</f>
        <v>PASSAIC</v>
      </c>
      <c r="C623" t="str">
        <f>VLOOKUP(A623,'Brand Family Territory (Enc)'!$A$2:$B$296,2,FALSE)</f>
        <v>Core Market</v>
      </c>
      <c r="D623">
        <f>IF(COUNTIFS('Brand Family Territories (Enc)'!$B$2:$B$62,C623,'Brand Family Territories (Enc)'!$C$2:$C$62,B623)&gt;0,1,IF(AND(LEFT(B623,6)="MORRIS",COUNTIFS('Brand Family Territories (Enc)'!$B$2:$B$62,C623,'Brand Family Territories (Enc)'!$C$2:$C$62,"Morri")&gt;0),"Unk",0))</f>
        <v>1</v>
      </c>
      <c r="E623" t="str">
        <f>IFERROR(INDEX('Brand Family Areas (Enc)'!$D$6:$D$998,MATCH(UPPER(A623)&amp;"|"&amp;UPPER(B623),'Brand Family Areas (Enc)'!$G$6:$G$998,0)),"No Match")</f>
        <v>No Match</v>
      </c>
      <c r="F623" t="str">
        <f t="shared" si="18"/>
        <v>US</v>
      </c>
      <c r="G623" t="str">
        <f t="shared" si="19"/>
        <v>New Belgium Brewing Company|PASSAIC</v>
      </c>
    </row>
    <row r="624" spans="1:7" hidden="1" x14ac:dyDescent="0.2">
      <c r="A624" t="str" cm="1">
        <f t="array" ref="A624">INDEX('Brand Family Territory (Enc)'!$A$2:$A$296,INT((ROW()-2)/10)+1)</f>
        <v>New Belgium Brewing Company</v>
      </c>
      <c r="B624" t="str" cm="1">
        <f t="array" ref="B624">INDEX('Whitelist (Blackout Reverse)'!$B$1:$K$1,MOD(ROW()-2,10)+1)</f>
        <v>PASSAIC-FF</v>
      </c>
      <c r="C624" t="str">
        <f>VLOOKUP(A624,'Brand Family Territory (Enc)'!$A$2:$B$296,2,FALSE)</f>
        <v>Core Market</v>
      </c>
      <c r="D624">
        <f>IF(COUNTIFS('Brand Family Territories (Enc)'!$B$2:$B$62,C624,'Brand Family Territories (Enc)'!$C$2:$C$62,B624)&gt;0,1,IF(AND(LEFT(B624,6)="MORRIS",COUNTIFS('Brand Family Territories (Enc)'!$B$2:$B$62,C624,'Brand Family Territories (Enc)'!$C$2:$C$62,"Morri")&gt;0),"Unk",0))</f>
        <v>1</v>
      </c>
      <c r="E624" t="str">
        <f>IFERROR(INDEX('Brand Family Areas (Enc)'!$D$6:$D$998,MATCH(UPPER(A624)&amp;"|"&amp;UPPER(B624),'Brand Family Areas (Enc)'!$G$6:$G$998,0)),"No Match")</f>
        <v>No Match</v>
      </c>
      <c r="F624" t="str">
        <f t="shared" si="18"/>
        <v>US</v>
      </c>
      <c r="G624" t="str">
        <f t="shared" si="19"/>
        <v>New Belgium Brewing Company|PASSAIC-FF</v>
      </c>
    </row>
    <row r="625" spans="1:7" hidden="1" x14ac:dyDescent="0.2">
      <c r="A625" t="str" cm="1">
        <f t="array" ref="A625">INDEX('Brand Family Territory (Enc)'!$A$2:$A$296,INT((ROW()-2)/10)+1)</f>
        <v>New Belgium Brewing Company</v>
      </c>
      <c r="B625" t="str" cm="1">
        <f t="array" ref="B625">INDEX('Whitelist (Blackout Reverse)'!$B$1:$K$1,MOD(ROW()-2,10)+1)</f>
        <v>ESSEX</v>
      </c>
      <c r="C625" t="str">
        <f>VLOOKUP(A625,'Brand Family Territory (Enc)'!$A$2:$B$296,2,FALSE)</f>
        <v>Core Market</v>
      </c>
      <c r="D625">
        <f>IF(COUNTIFS('Brand Family Territories (Enc)'!$B$2:$B$62,C625,'Brand Family Territories (Enc)'!$C$2:$C$62,B625)&gt;0,1,IF(AND(LEFT(B625,6)="MORRIS",COUNTIFS('Brand Family Territories (Enc)'!$B$2:$B$62,C625,'Brand Family Territories (Enc)'!$C$2:$C$62,"Morri")&gt;0),"Unk",0))</f>
        <v>0</v>
      </c>
      <c r="E625" t="str">
        <f>IFERROR(INDEX('Brand Family Areas (Enc)'!$D$6:$D$998,MATCH(UPPER(A625)&amp;"|"&amp;UPPER(B625),'Brand Family Areas (Enc)'!$G$6:$G$998,0)),"No Match")</f>
        <v>Inactive</v>
      </c>
      <c r="F625" t="str">
        <f t="shared" si="18"/>
        <v>THEM</v>
      </c>
      <c r="G625" t="str">
        <f t="shared" si="19"/>
        <v>New Belgium Brewing Company|ESSEX</v>
      </c>
    </row>
    <row r="626" spans="1:7" hidden="1" x14ac:dyDescent="0.2">
      <c r="A626" t="str" cm="1">
        <f t="array" ref="A626">INDEX('Brand Family Territory (Enc)'!$A$2:$A$296,INT((ROW()-2)/10)+1)</f>
        <v>New Belgium Brewing Company</v>
      </c>
      <c r="B626" t="str" cm="1">
        <f t="array" ref="B626">INDEX('Whitelist (Blackout Reverse)'!$B$1:$K$1,MOD(ROW()-2,10)+1)</f>
        <v>HUDSON</v>
      </c>
      <c r="C626" t="str">
        <f>VLOOKUP(A626,'Brand Family Territory (Enc)'!$A$2:$B$296,2,FALSE)</f>
        <v>Core Market</v>
      </c>
      <c r="D626">
        <f>IF(COUNTIFS('Brand Family Territories (Enc)'!$B$2:$B$62,C626,'Brand Family Territories (Enc)'!$C$2:$C$62,B626)&gt;0,1,IF(AND(LEFT(B626,6)="MORRIS",COUNTIFS('Brand Family Territories (Enc)'!$B$2:$B$62,C626,'Brand Family Territories (Enc)'!$C$2:$C$62,"Morri")&gt;0),"Unk",0))</f>
        <v>0</v>
      </c>
      <c r="E626" t="str">
        <f>IFERROR(INDEX('Brand Family Areas (Enc)'!$D$6:$D$998,MATCH(UPPER(A626)&amp;"|"&amp;UPPER(B626),'Brand Family Areas (Enc)'!$G$6:$G$998,0)),"No Match")</f>
        <v>Inactive</v>
      </c>
      <c r="F626" t="str">
        <f t="shared" si="18"/>
        <v>THEM</v>
      </c>
      <c r="G626" t="str">
        <f t="shared" si="19"/>
        <v>New Belgium Brewing Company|HUDSON</v>
      </c>
    </row>
    <row r="627" spans="1:7" hidden="1" x14ac:dyDescent="0.2">
      <c r="A627" t="str" cm="1">
        <f t="array" ref="A627">INDEX('Brand Family Territory (Enc)'!$A$2:$A$296,INT((ROW()-2)/10)+1)</f>
        <v>New Belgium Brewing Company</v>
      </c>
      <c r="B627" t="str" cm="1">
        <f t="array" ref="B627">INDEX('Whitelist (Blackout Reverse)'!$B$1:$K$1,MOD(ROW()-2,10)+1)</f>
        <v>UNION</v>
      </c>
      <c r="C627" t="str">
        <f>VLOOKUP(A627,'Brand Family Territory (Enc)'!$A$2:$B$296,2,FALSE)</f>
        <v>Core Market</v>
      </c>
      <c r="D627">
        <f>IF(COUNTIFS('Brand Family Territories (Enc)'!$B$2:$B$62,C627,'Brand Family Territories (Enc)'!$C$2:$C$62,B627)&gt;0,1,IF(AND(LEFT(B627,6)="MORRIS",COUNTIFS('Brand Family Territories (Enc)'!$B$2:$B$62,C627,'Brand Family Territories (Enc)'!$C$2:$C$62,"Morri")&gt;0),"Unk",0))</f>
        <v>0</v>
      </c>
      <c r="E627" t="str">
        <f>IFERROR(INDEX('Brand Family Areas (Enc)'!$D$6:$D$998,MATCH(UPPER(A627)&amp;"|"&amp;UPPER(B627),'Brand Family Areas (Enc)'!$G$6:$G$998,0)),"No Match")</f>
        <v>Inactive</v>
      </c>
      <c r="F627" t="str">
        <f t="shared" si="18"/>
        <v>THEM</v>
      </c>
      <c r="G627" t="str">
        <f t="shared" si="19"/>
        <v>New Belgium Brewing Company|UNION</v>
      </c>
    </row>
    <row r="628" spans="1:7" hidden="1" x14ac:dyDescent="0.2">
      <c r="A628" t="str" cm="1">
        <f t="array" ref="A628">INDEX('Brand Family Territory (Enc)'!$A$2:$A$296,INT((ROW()-2)/10)+1)</f>
        <v>New Belgium Brewing Company</v>
      </c>
      <c r="B628" t="str" cm="1">
        <f t="array" ref="B628">INDEX('Whitelist (Blackout Reverse)'!$B$1:$K$1,MOD(ROW()-2,10)+1)</f>
        <v>SUSSEX</v>
      </c>
      <c r="C628" t="str">
        <f>VLOOKUP(A628,'Brand Family Territory (Enc)'!$A$2:$B$296,2,FALSE)</f>
        <v>Core Market</v>
      </c>
      <c r="D628">
        <f>IF(COUNTIFS('Brand Family Territories (Enc)'!$B$2:$B$62,C628,'Brand Family Territories (Enc)'!$C$2:$C$62,B628)&gt;0,1,IF(AND(LEFT(B628,6)="MORRIS",COUNTIFS('Brand Family Territories (Enc)'!$B$2:$B$62,C628,'Brand Family Territories (Enc)'!$C$2:$C$62,"Morri")&gt;0),"Unk",0))</f>
        <v>1</v>
      </c>
      <c r="E628" t="str">
        <f>IFERROR(INDEX('Brand Family Areas (Enc)'!$D$6:$D$998,MATCH(UPPER(A628)&amp;"|"&amp;UPPER(B628),'Brand Family Areas (Enc)'!$G$6:$G$998,0)),"No Match")</f>
        <v>No Match</v>
      </c>
      <c r="F628" t="str">
        <f t="shared" si="18"/>
        <v>US</v>
      </c>
      <c r="G628" t="str">
        <f t="shared" si="19"/>
        <v>New Belgium Brewing Company|SUSSEX</v>
      </c>
    </row>
    <row r="629" spans="1:7" hidden="1" x14ac:dyDescent="0.2">
      <c r="A629" t="str" cm="1">
        <f t="array" ref="A629">INDEX('Brand Family Territory (Enc)'!$A$2:$A$296,INT((ROW()-2)/10)+1)</f>
        <v>New Belgium Brewing Company</v>
      </c>
      <c r="B629" t="str" cm="1">
        <f t="array" ref="B629">INDEX('Whitelist (Blackout Reverse)'!$B$1:$K$1,MOD(ROW()-2,10)+1)</f>
        <v>MORRIS 1</v>
      </c>
      <c r="C629" t="str">
        <f>VLOOKUP(A629,'Brand Family Territory (Enc)'!$A$2:$B$296,2,FALSE)</f>
        <v>Core Market</v>
      </c>
      <c r="D629">
        <f>IF(COUNTIFS('Brand Family Territories (Enc)'!$B$2:$B$62,C629,'Brand Family Territories (Enc)'!$C$2:$C$62,B629)&gt;0,1,IF(AND(LEFT(B629,6)="MORRIS",COUNTIFS('Brand Family Territories (Enc)'!$B$2:$B$62,C629,'Brand Family Territories (Enc)'!$C$2:$C$62,"Morri")&gt;0),"Unk",0))</f>
        <v>1</v>
      </c>
      <c r="E629" t="str">
        <f>IFERROR(INDEX('Brand Family Areas (Enc)'!$D$6:$D$998,MATCH(UPPER(A629)&amp;"|"&amp;UPPER(B629),'Brand Family Areas (Enc)'!$G$6:$G$998,0)),"No Match")</f>
        <v>No Match</v>
      </c>
      <c r="F629" t="str">
        <f t="shared" si="18"/>
        <v>US</v>
      </c>
      <c r="G629" t="str">
        <f t="shared" si="19"/>
        <v>New Belgium Brewing Company|MORRIS 1</v>
      </c>
    </row>
    <row r="630" spans="1:7" hidden="1" x14ac:dyDescent="0.2">
      <c r="A630" t="str" cm="1">
        <f t="array" ref="A630">INDEX('Brand Family Territory (Enc)'!$A$2:$A$296,INT((ROW()-2)/10)+1)</f>
        <v>New Belgium Brewing Company</v>
      </c>
      <c r="B630" t="str" cm="1">
        <f t="array" ref="B630">INDEX('Whitelist (Blackout Reverse)'!$B$1:$K$1,MOD(ROW()-2,10)+1)</f>
        <v>MORRIS 2</v>
      </c>
      <c r="C630" t="str">
        <f>VLOOKUP(A630,'Brand Family Territory (Enc)'!$A$2:$B$296,2,FALSE)</f>
        <v>Core Market</v>
      </c>
      <c r="D630">
        <f>IF(COUNTIFS('Brand Family Territories (Enc)'!$B$2:$B$62,C630,'Brand Family Territories (Enc)'!$C$2:$C$62,B630)&gt;0,1,IF(AND(LEFT(B630,6)="MORRIS",COUNTIFS('Brand Family Territories (Enc)'!$B$2:$B$62,C630,'Brand Family Territories (Enc)'!$C$2:$C$62,"Morri")&gt;0),"Unk",0))</f>
        <v>0</v>
      </c>
      <c r="E630" t="str">
        <f>IFERROR(INDEX('Brand Family Areas (Enc)'!$D$6:$D$998,MATCH(UPPER(A630)&amp;"|"&amp;UPPER(B630),'Brand Family Areas (Enc)'!$G$6:$G$998,0)),"No Match")</f>
        <v>Inactive</v>
      </c>
      <c r="F630" t="str">
        <f t="shared" si="18"/>
        <v>THEM</v>
      </c>
      <c r="G630" t="str">
        <f t="shared" si="19"/>
        <v>New Belgium Brewing Company|MORRIS 2</v>
      </c>
    </row>
    <row r="631" spans="1:7" hidden="1" x14ac:dyDescent="0.2">
      <c r="A631" t="str" cm="1">
        <f t="array" ref="A631">INDEX('Brand Family Territory (Enc)'!$A$2:$A$296,INT((ROW()-2)/10)+1)</f>
        <v>New Belgium Brewing Company</v>
      </c>
      <c r="B631" t="str" cm="1">
        <f t="array" ref="B631">INDEX('Whitelist (Blackout Reverse)'!$B$1:$K$1,MOD(ROW()-2,10)+1)</f>
        <v>MORRIS 3</v>
      </c>
      <c r="C631" t="str">
        <f>VLOOKUP(A631,'Brand Family Territory (Enc)'!$A$2:$B$296,2,FALSE)</f>
        <v>Core Market</v>
      </c>
      <c r="D631">
        <f>IF(COUNTIFS('Brand Family Territories (Enc)'!$B$2:$B$62,C631,'Brand Family Territories (Enc)'!$C$2:$C$62,B631)&gt;0,1,IF(AND(LEFT(B631,6)="MORRIS",COUNTIFS('Brand Family Territories (Enc)'!$B$2:$B$62,C631,'Brand Family Territories (Enc)'!$C$2:$C$62,"Morri")&gt;0),"Unk",0))</f>
        <v>1</v>
      </c>
      <c r="E631" t="str">
        <f>IFERROR(INDEX('Brand Family Areas (Enc)'!$D$6:$D$998,MATCH(UPPER(A631)&amp;"|"&amp;UPPER(B631),'Brand Family Areas (Enc)'!$G$6:$G$998,0)),"No Match")</f>
        <v>No Match</v>
      </c>
      <c r="F631" t="str">
        <f t="shared" si="18"/>
        <v>US</v>
      </c>
      <c r="G631" t="str">
        <f t="shared" si="19"/>
        <v>New Belgium Brewing Company|MORRIS 3</v>
      </c>
    </row>
    <row r="632" spans="1:7" hidden="1" x14ac:dyDescent="0.2">
      <c r="A632" t="str" cm="1">
        <f t="array" ref="A632">INDEX('Brand Family Territory (Enc)'!$A$2:$A$296,INT((ROW()-2)/10)+1)</f>
        <v>Voodoo Family</v>
      </c>
      <c r="B632" t="str" cm="1">
        <f t="array" ref="B632">INDEX('Whitelist (Blackout Reverse)'!$B$1:$K$1,MOD(ROW()-2,10)+1)</f>
        <v>BERGEN</v>
      </c>
      <c r="C632" t="str">
        <f>VLOOKUP(A632,'Brand Family Territory (Enc)'!$A$2:$B$296,2,FALSE)</f>
        <v>Core Market</v>
      </c>
      <c r="D632">
        <f>IF(COUNTIFS('Brand Family Territories (Enc)'!$B$2:$B$62,C632,'Brand Family Territories (Enc)'!$C$2:$C$62,B632)&gt;0,1,IF(AND(LEFT(B632,6)="MORRIS",COUNTIFS('Brand Family Territories (Enc)'!$B$2:$B$62,C632,'Brand Family Territories (Enc)'!$C$2:$C$62,"Morri")&gt;0),"Unk",0))</f>
        <v>1</v>
      </c>
      <c r="E632" t="str">
        <f>IFERROR(INDEX('Brand Family Areas (Enc)'!$D$6:$D$998,MATCH(UPPER(A632)&amp;"|"&amp;UPPER(B632),'Brand Family Areas (Enc)'!$G$6:$G$998,0)),"No Match")</f>
        <v>No Match</v>
      </c>
      <c r="F632" t="str">
        <f t="shared" si="18"/>
        <v>US</v>
      </c>
      <c r="G632" t="str">
        <f t="shared" si="19"/>
        <v>Voodoo Family|BERGEN</v>
      </c>
    </row>
    <row r="633" spans="1:7" hidden="1" x14ac:dyDescent="0.2">
      <c r="A633" t="str" cm="1">
        <f t="array" ref="A633">INDEX('Brand Family Territory (Enc)'!$A$2:$A$296,INT((ROW()-2)/10)+1)</f>
        <v>Voodoo Family</v>
      </c>
      <c r="B633" t="str" cm="1">
        <f t="array" ref="B633">INDEX('Whitelist (Blackout Reverse)'!$B$1:$K$1,MOD(ROW()-2,10)+1)</f>
        <v>PASSAIC</v>
      </c>
      <c r="C633" t="str">
        <f>VLOOKUP(A633,'Brand Family Territory (Enc)'!$A$2:$B$296,2,FALSE)</f>
        <v>Core Market</v>
      </c>
      <c r="D633">
        <f>IF(COUNTIFS('Brand Family Territories (Enc)'!$B$2:$B$62,C633,'Brand Family Territories (Enc)'!$C$2:$C$62,B633)&gt;0,1,IF(AND(LEFT(B633,6)="MORRIS",COUNTIFS('Brand Family Territories (Enc)'!$B$2:$B$62,C633,'Brand Family Territories (Enc)'!$C$2:$C$62,"Morri")&gt;0),"Unk",0))</f>
        <v>1</v>
      </c>
      <c r="E633" t="str">
        <f>IFERROR(INDEX('Brand Family Areas (Enc)'!$D$6:$D$998,MATCH(UPPER(A633)&amp;"|"&amp;UPPER(B633),'Brand Family Areas (Enc)'!$G$6:$G$998,0)),"No Match")</f>
        <v>No Match</v>
      </c>
      <c r="F633" t="str">
        <f t="shared" si="18"/>
        <v>US</v>
      </c>
      <c r="G633" t="str">
        <f t="shared" si="19"/>
        <v>Voodoo Family|PASSAIC</v>
      </c>
    </row>
    <row r="634" spans="1:7" hidden="1" x14ac:dyDescent="0.2">
      <c r="A634" t="str" cm="1">
        <f t="array" ref="A634">INDEX('Brand Family Territory (Enc)'!$A$2:$A$296,INT((ROW()-2)/10)+1)</f>
        <v>Voodoo Family</v>
      </c>
      <c r="B634" t="str" cm="1">
        <f t="array" ref="B634">INDEX('Whitelist (Blackout Reverse)'!$B$1:$K$1,MOD(ROW()-2,10)+1)</f>
        <v>PASSAIC-FF</v>
      </c>
      <c r="C634" t="str">
        <f>VLOOKUP(A634,'Brand Family Territory (Enc)'!$A$2:$B$296,2,FALSE)</f>
        <v>Core Market</v>
      </c>
      <c r="D634">
        <f>IF(COUNTIFS('Brand Family Territories (Enc)'!$B$2:$B$62,C634,'Brand Family Territories (Enc)'!$C$2:$C$62,B634)&gt;0,1,IF(AND(LEFT(B634,6)="MORRIS",COUNTIFS('Brand Family Territories (Enc)'!$B$2:$B$62,C634,'Brand Family Territories (Enc)'!$C$2:$C$62,"Morri")&gt;0),"Unk",0))</f>
        <v>1</v>
      </c>
      <c r="E634" t="str">
        <f>IFERROR(INDEX('Brand Family Areas (Enc)'!$D$6:$D$998,MATCH(UPPER(A634)&amp;"|"&amp;UPPER(B634),'Brand Family Areas (Enc)'!$G$6:$G$998,0)),"No Match")</f>
        <v>No Match</v>
      </c>
      <c r="F634" t="str">
        <f t="shared" si="18"/>
        <v>US</v>
      </c>
      <c r="G634" t="str">
        <f t="shared" si="19"/>
        <v>Voodoo Family|PASSAIC-FF</v>
      </c>
    </row>
    <row r="635" spans="1:7" hidden="1" x14ac:dyDescent="0.2">
      <c r="A635" t="str" cm="1">
        <f t="array" ref="A635">INDEX('Brand Family Territory (Enc)'!$A$2:$A$296,INT((ROW()-2)/10)+1)</f>
        <v>Voodoo Family</v>
      </c>
      <c r="B635" t="str" cm="1">
        <f t="array" ref="B635">INDEX('Whitelist (Blackout Reverse)'!$B$1:$K$1,MOD(ROW()-2,10)+1)</f>
        <v>ESSEX</v>
      </c>
      <c r="C635" t="str">
        <f>VLOOKUP(A635,'Brand Family Territory (Enc)'!$A$2:$B$296,2,FALSE)</f>
        <v>Core Market</v>
      </c>
      <c r="D635">
        <f>IF(COUNTIFS('Brand Family Territories (Enc)'!$B$2:$B$62,C635,'Brand Family Territories (Enc)'!$C$2:$C$62,B635)&gt;0,1,IF(AND(LEFT(B635,6)="MORRIS",COUNTIFS('Brand Family Territories (Enc)'!$B$2:$B$62,C635,'Brand Family Territories (Enc)'!$C$2:$C$62,"Morri")&gt;0),"Unk",0))</f>
        <v>0</v>
      </c>
      <c r="E635" t="str">
        <f>IFERROR(INDEX('Brand Family Areas (Enc)'!$D$6:$D$998,MATCH(UPPER(A635)&amp;"|"&amp;UPPER(B635),'Brand Family Areas (Enc)'!$G$6:$G$998,0)),"No Match")</f>
        <v>Inactive</v>
      </c>
      <c r="F635" t="str">
        <f t="shared" si="18"/>
        <v>THEM</v>
      </c>
      <c r="G635" t="str">
        <f t="shared" si="19"/>
        <v>Voodoo Family|ESSEX</v>
      </c>
    </row>
    <row r="636" spans="1:7" hidden="1" x14ac:dyDescent="0.2">
      <c r="A636" t="str" cm="1">
        <f t="array" ref="A636">INDEX('Brand Family Territory (Enc)'!$A$2:$A$296,INT((ROW()-2)/10)+1)</f>
        <v>Voodoo Family</v>
      </c>
      <c r="B636" t="str" cm="1">
        <f t="array" ref="B636">INDEX('Whitelist (Blackout Reverse)'!$B$1:$K$1,MOD(ROW()-2,10)+1)</f>
        <v>HUDSON</v>
      </c>
      <c r="C636" t="str">
        <f>VLOOKUP(A636,'Brand Family Territory (Enc)'!$A$2:$B$296,2,FALSE)</f>
        <v>Core Market</v>
      </c>
      <c r="D636">
        <f>IF(COUNTIFS('Brand Family Territories (Enc)'!$B$2:$B$62,C636,'Brand Family Territories (Enc)'!$C$2:$C$62,B636)&gt;0,1,IF(AND(LEFT(B636,6)="MORRIS",COUNTIFS('Brand Family Territories (Enc)'!$B$2:$B$62,C636,'Brand Family Territories (Enc)'!$C$2:$C$62,"Morri")&gt;0),"Unk",0))</f>
        <v>0</v>
      </c>
      <c r="E636" t="str">
        <f>IFERROR(INDEX('Brand Family Areas (Enc)'!$D$6:$D$998,MATCH(UPPER(A636)&amp;"|"&amp;UPPER(B636),'Brand Family Areas (Enc)'!$G$6:$G$998,0)),"No Match")</f>
        <v>Inactive</v>
      </c>
      <c r="F636" t="str">
        <f t="shared" si="18"/>
        <v>THEM</v>
      </c>
      <c r="G636" t="str">
        <f t="shared" si="19"/>
        <v>Voodoo Family|HUDSON</v>
      </c>
    </row>
    <row r="637" spans="1:7" hidden="1" x14ac:dyDescent="0.2">
      <c r="A637" t="str" cm="1">
        <f t="array" ref="A637">INDEX('Brand Family Territory (Enc)'!$A$2:$A$296,INT((ROW()-2)/10)+1)</f>
        <v>Voodoo Family</v>
      </c>
      <c r="B637" t="str" cm="1">
        <f t="array" ref="B637">INDEX('Whitelist (Blackout Reverse)'!$B$1:$K$1,MOD(ROW()-2,10)+1)</f>
        <v>UNION</v>
      </c>
      <c r="C637" t="str">
        <f>VLOOKUP(A637,'Brand Family Territory (Enc)'!$A$2:$B$296,2,FALSE)</f>
        <v>Core Market</v>
      </c>
      <c r="D637">
        <f>IF(COUNTIFS('Brand Family Territories (Enc)'!$B$2:$B$62,C637,'Brand Family Territories (Enc)'!$C$2:$C$62,B637)&gt;0,1,IF(AND(LEFT(B637,6)="MORRIS",COUNTIFS('Brand Family Territories (Enc)'!$B$2:$B$62,C637,'Brand Family Territories (Enc)'!$C$2:$C$62,"Morri")&gt;0),"Unk",0))</f>
        <v>0</v>
      </c>
      <c r="E637" t="str">
        <f>IFERROR(INDEX('Brand Family Areas (Enc)'!$D$6:$D$998,MATCH(UPPER(A637)&amp;"|"&amp;UPPER(B637),'Brand Family Areas (Enc)'!$G$6:$G$998,0)),"No Match")</f>
        <v>Inactive</v>
      </c>
      <c r="F637" t="str">
        <f t="shared" si="18"/>
        <v>THEM</v>
      </c>
      <c r="G637" t="str">
        <f t="shared" si="19"/>
        <v>Voodoo Family|UNION</v>
      </c>
    </row>
    <row r="638" spans="1:7" hidden="1" x14ac:dyDescent="0.2">
      <c r="A638" t="str" cm="1">
        <f t="array" ref="A638">INDEX('Brand Family Territory (Enc)'!$A$2:$A$296,INT((ROW()-2)/10)+1)</f>
        <v>Voodoo Family</v>
      </c>
      <c r="B638" t="str" cm="1">
        <f t="array" ref="B638">INDEX('Whitelist (Blackout Reverse)'!$B$1:$K$1,MOD(ROW()-2,10)+1)</f>
        <v>SUSSEX</v>
      </c>
      <c r="C638" t="str">
        <f>VLOOKUP(A638,'Brand Family Territory (Enc)'!$A$2:$B$296,2,FALSE)</f>
        <v>Core Market</v>
      </c>
      <c r="D638">
        <f>IF(COUNTIFS('Brand Family Territories (Enc)'!$B$2:$B$62,C638,'Brand Family Territories (Enc)'!$C$2:$C$62,B638)&gt;0,1,IF(AND(LEFT(B638,6)="MORRIS",COUNTIFS('Brand Family Territories (Enc)'!$B$2:$B$62,C638,'Brand Family Territories (Enc)'!$C$2:$C$62,"Morri")&gt;0),"Unk",0))</f>
        <v>1</v>
      </c>
      <c r="E638" t="str">
        <f>IFERROR(INDEX('Brand Family Areas (Enc)'!$D$6:$D$998,MATCH(UPPER(A638)&amp;"|"&amp;UPPER(B638),'Brand Family Areas (Enc)'!$G$6:$G$998,0)),"No Match")</f>
        <v>No Match</v>
      </c>
      <c r="F638" t="str">
        <f t="shared" si="18"/>
        <v>US</v>
      </c>
      <c r="G638" t="str">
        <f t="shared" si="19"/>
        <v>Voodoo Family|SUSSEX</v>
      </c>
    </row>
    <row r="639" spans="1:7" hidden="1" x14ac:dyDescent="0.2">
      <c r="A639" t="str" cm="1">
        <f t="array" ref="A639">INDEX('Brand Family Territory (Enc)'!$A$2:$A$296,INT((ROW()-2)/10)+1)</f>
        <v>Voodoo Family</v>
      </c>
      <c r="B639" t="str" cm="1">
        <f t="array" ref="B639">INDEX('Whitelist (Blackout Reverse)'!$B$1:$K$1,MOD(ROW()-2,10)+1)</f>
        <v>MORRIS 1</v>
      </c>
      <c r="C639" t="str">
        <f>VLOOKUP(A639,'Brand Family Territory (Enc)'!$A$2:$B$296,2,FALSE)</f>
        <v>Core Market</v>
      </c>
      <c r="D639">
        <f>IF(COUNTIFS('Brand Family Territories (Enc)'!$B$2:$B$62,C639,'Brand Family Territories (Enc)'!$C$2:$C$62,B639)&gt;0,1,IF(AND(LEFT(B639,6)="MORRIS",COUNTIFS('Brand Family Territories (Enc)'!$B$2:$B$62,C639,'Brand Family Territories (Enc)'!$C$2:$C$62,"Morri")&gt;0),"Unk",0))</f>
        <v>1</v>
      </c>
      <c r="E639" t="str">
        <f>IFERROR(INDEX('Brand Family Areas (Enc)'!$D$6:$D$998,MATCH(UPPER(A639)&amp;"|"&amp;UPPER(B639),'Brand Family Areas (Enc)'!$G$6:$G$998,0)),"No Match")</f>
        <v>No Match</v>
      </c>
      <c r="F639" t="str">
        <f t="shared" si="18"/>
        <v>US</v>
      </c>
      <c r="G639" t="str">
        <f t="shared" si="19"/>
        <v>Voodoo Family|MORRIS 1</v>
      </c>
    </row>
    <row r="640" spans="1:7" hidden="1" x14ac:dyDescent="0.2">
      <c r="A640" t="str" cm="1">
        <f t="array" ref="A640">INDEX('Brand Family Territory (Enc)'!$A$2:$A$296,INT((ROW()-2)/10)+1)</f>
        <v>Voodoo Family</v>
      </c>
      <c r="B640" t="str" cm="1">
        <f t="array" ref="B640">INDEX('Whitelist (Blackout Reverse)'!$B$1:$K$1,MOD(ROW()-2,10)+1)</f>
        <v>MORRIS 2</v>
      </c>
      <c r="C640" t="str">
        <f>VLOOKUP(A640,'Brand Family Territory (Enc)'!$A$2:$B$296,2,FALSE)</f>
        <v>Core Market</v>
      </c>
      <c r="D640">
        <f>IF(COUNTIFS('Brand Family Territories (Enc)'!$B$2:$B$62,C640,'Brand Family Territories (Enc)'!$C$2:$C$62,B640)&gt;0,1,IF(AND(LEFT(B640,6)="MORRIS",COUNTIFS('Brand Family Territories (Enc)'!$B$2:$B$62,C640,'Brand Family Territories (Enc)'!$C$2:$C$62,"Morri")&gt;0),"Unk",0))</f>
        <v>0</v>
      </c>
      <c r="E640" t="str">
        <f>IFERROR(INDEX('Brand Family Areas (Enc)'!$D$6:$D$998,MATCH(UPPER(A640)&amp;"|"&amp;UPPER(B640),'Brand Family Areas (Enc)'!$G$6:$G$998,0)),"No Match")</f>
        <v>Inactive</v>
      </c>
      <c r="F640" t="str">
        <f t="shared" si="18"/>
        <v>THEM</v>
      </c>
      <c r="G640" t="str">
        <f t="shared" si="19"/>
        <v>Voodoo Family|MORRIS 2</v>
      </c>
    </row>
    <row r="641" spans="1:7" hidden="1" x14ac:dyDescent="0.2">
      <c r="A641" t="str" cm="1">
        <f t="array" ref="A641">INDEX('Brand Family Territory (Enc)'!$A$2:$A$296,INT((ROW()-2)/10)+1)</f>
        <v>Voodoo Family</v>
      </c>
      <c r="B641" t="str" cm="1">
        <f t="array" ref="B641">INDEX('Whitelist (Blackout Reverse)'!$B$1:$K$1,MOD(ROW()-2,10)+1)</f>
        <v>MORRIS 3</v>
      </c>
      <c r="C641" t="str">
        <f>VLOOKUP(A641,'Brand Family Territory (Enc)'!$A$2:$B$296,2,FALSE)</f>
        <v>Core Market</v>
      </c>
      <c r="D641">
        <f>IF(COUNTIFS('Brand Family Territories (Enc)'!$B$2:$B$62,C641,'Brand Family Territories (Enc)'!$C$2:$C$62,B641)&gt;0,1,IF(AND(LEFT(B641,6)="MORRIS",COUNTIFS('Brand Family Territories (Enc)'!$B$2:$B$62,C641,'Brand Family Territories (Enc)'!$C$2:$C$62,"Morri")&gt;0),"Unk",0))</f>
        <v>1</v>
      </c>
      <c r="E641" t="str">
        <f>IFERROR(INDEX('Brand Family Areas (Enc)'!$D$6:$D$998,MATCH(UPPER(A641)&amp;"|"&amp;UPPER(B641),'Brand Family Areas (Enc)'!$G$6:$G$998,0)),"No Match")</f>
        <v>No Match</v>
      </c>
      <c r="F641" t="str">
        <f t="shared" si="18"/>
        <v>US</v>
      </c>
      <c r="G641" t="str">
        <f t="shared" si="19"/>
        <v>Voodoo Family|MORRIS 3</v>
      </c>
    </row>
    <row r="642" spans="1:7" hidden="1" x14ac:dyDescent="0.2">
      <c r="A642" t="str" cm="1">
        <f t="array" ref="A642">INDEX('Brand Family Territory (Enc)'!$A$2:$A$296,INT((ROW()-2)/10)+1)</f>
        <v>Fat Tire Family</v>
      </c>
      <c r="B642" t="str" cm="1">
        <f t="array" ref="B642">INDEX('Whitelist (Blackout Reverse)'!$B$1:$K$1,MOD(ROW()-2,10)+1)</f>
        <v>BERGEN</v>
      </c>
      <c r="C642" t="str">
        <f>VLOOKUP(A642,'Brand Family Territory (Enc)'!$A$2:$B$296,2,FALSE)</f>
        <v>Core Market</v>
      </c>
      <c r="D642">
        <f>IF(COUNTIFS('Brand Family Territories (Enc)'!$B$2:$B$62,C642,'Brand Family Territories (Enc)'!$C$2:$C$62,B642)&gt;0,1,IF(AND(LEFT(B642,6)="MORRIS",COUNTIFS('Brand Family Territories (Enc)'!$B$2:$B$62,C642,'Brand Family Territories (Enc)'!$C$2:$C$62,"Morri")&gt;0),"Unk",0))</f>
        <v>1</v>
      </c>
      <c r="E642" t="str">
        <f>IFERROR(INDEX('Brand Family Areas (Enc)'!$D$6:$D$998,MATCH(UPPER(A642)&amp;"|"&amp;UPPER(B642),'Brand Family Areas (Enc)'!$G$6:$G$998,0)),"No Match")</f>
        <v>No Match</v>
      </c>
      <c r="F642" t="str">
        <f t="shared" si="18"/>
        <v>US</v>
      </c>
      <c r="G642" t="str">
        <f t="shared" si="19"/>
        <v>Fat Tire Family|BERGEN</v>
      </c>
    </row>
    <row r="643" spans="1:7" hidden="1" x14ac:dyDescent="0.2">
      <c r="A643" t="str" cm="1">
        <f t="array" ref="A643">INDEX('Brand Family Territory (Enc)'!$A$2:$A$296,INT((ROW()-2)/10)+1)</f>
        <v>Fat Tire Family</v>
      </c>
      <c r="B643" t="str" cm="1">
        <f t="array" ref="B643">INDEX('Whitelist (Blackout Reverse)'!$B$1:$K$1,MOD(ROW()-2,10)+1)</f>
        <v>PASSAIC</v>
      </c>
      <c r="C643" t="str">
        <f>VLOOKUP(A643,'Brand Family Territory (Enc)'!$A$2:$B$296,2,FALSE)</f>
        <v>Core Market</v>
      </c>
      <c r="D643">
        <f>IF(COUNTIFS('Brand Family Territories (Enc)'!$B$2:$B$62,C643,'Brand Family Territories (Enc)'!$C$2:$C$62,B643)&gt;0,1,IF(AND(LEFT(B643,6)="MORRIS",COUNTIFS('Brand Family Territories (Enc)'!$B$2:$B$62,C643,'Brand Family Territories (Enc)'!$C$2:$C$62,"Morri")&gt;0),"Unk",0))</f>
        <v>1</v>
      </c>
      <c r="E643" t="str">
        <f>IFERROR(INDEX('Brand Family Areas (Enc)'!$D$6:$D$998,MATCH(UPPER(A643)&amp;"|"&amp;UPPER(B643),'Brand Family Areas (Enc)'!$G$6:$G$998,0)),"No Match")</f>
        <v>No Match</v>
      </c>
      <c r="F643" t="str">
        <f t="shared" ref="F643:F706" si="20">IF(D643="Unk","Ambiguous (Source Truncated)",IF(E643="Inactive","THEM",IF(D643=1,"US",IF(D643="N/A","No Territory Data","THEM"))))</f>
        <v>US</v>
      </c>
      <c r="G643" t="str">
        <f t="shared" ref="G643:G706" si="21">A643&amp;"|"&amp;B643</f>
        <v>Fat Tire Family|PASSAIC</v>
      </c>
    </row>
    <row r="644" spans="1:7" hidden="1" x14ac:dyDescent="0.2">
      <c r="A644" t="str" cm="1">
        <f t="array" ref="A644">INDEX('Brand Family Territory (Enc)'!$A$2:$A$296,INT((ROW()-2)/10)+1)</f>
        <v>Fat Tire Family</v>
      </c>
      <c r="B644" t="str" cm="1">
        <f t="array" ref="B644">INDEX('Whitelist (Blackout Reverse)'!$B$1:$K$1,MOD(ROW()-2,10)+1)</f>
        <v>PASSAIC-FF</v>
      </c>
      <c r="C644" t="str">
        <f>VLOOKUP(A644,'Brand Family Territory (Enc)'!$A$2:$B$296,2,FALSE)</f>
        <v>Core Market</v>
      </c>
      <c r="D644">
        <f>IF(COUNTIFS('Brand Family Territories (Enc)'!$B$2:$B$62,C644,'Brand Family Territories (Enc)'!$C$2:$C$62,B644)&gt;0,1,IF(AND(LEFT(B644,6)="MORRIS",COUNTIFS('Brand Family Territories (Enc)'!$B$2:$B$62,C644,'Brand Family Territories (Enc)'!$C$2:$C$62,"Morri")&gt;0),"Unk",0))</f>
        <v>1</v>
      </c>
      <c r="E644" t="str">
        <f>IFERROR(INDEX('Brand Family Areas (Enc)'!$D$6:$D$998,MATCH(UPPER(A644)&amp;"|"&amp;UPPER(B644),'Brand Family Areas (Enc)'!$G$6:$G$998,0)),"No Match")</f>
        <v>No Match</v>
      </c>
      <c r="F644" t="str">
        <f t="shared" si="20"/>
        <v>US</v>
      </c>
      <c r="G644" t="str">
        <f t="shared" si="21"/>
        <v>Fat Tire Family|PASSAIC-FF</v>
      </c>
    </row>
    <row r="645" spans="1:7" hidden="1" x14ac:dyDescent="0.2">
      <c r="A645" t="str" cm="1">
        <f t="array" ref="A645">INDEX('Brand Family Territory (Enc)'!$A$2:$A$296,INT((ROW()-2)/10)+1)</f>
        <v>Fat Tire Family</v>
      </c>
      <c r="B645" t="str" cm="1">
        <f t="array" ref="B645">INDEX('Whitelist (Blackout Reverse)'!$B$1:$K$1,MOD(ROW()-2,10)+1)</f>
        <v>ESSEX</v>
      </c>
      <c r="C645" t="str">
        <f>VLOOKUP(A645,'Brand Family Territory (Enc)'!$A$2:$B$296,2,FALSE)</f>
        <v>Core Market</v>
      </c>
      <c r="D645">
        <f>IF(COUNTIFS('Brand Family Territories (Enc)'!$B$2:$B$62,C645,'Brand Family Territories (Enc)'!$C$2:$C$62,B645)&gt;0,1,IF(AND(LEFT(B645,6)="MORRIS",COUNTIFS('Brand Family Territories (Enc)'!$B$2:$B$62,C645,'Brand Family Territories (Enc)'!$C$2:$C$62,"Morri")&gt;0),"Unk",0))</f>
        <v>0</v>
      </c>
      <c r="E645" t="str">
        <f>IFERROR(INDEX('Brand Family Areas (Enc)'!$D$6:$D$998,MATCH(UPPER(A645)&amp;"|"&amp;UPPER(B645),'Brand Family Areas (Enc)'!$G$6:$G$998,0)),"No Match")</f>
        <v>Inactive</v>
      </c>
      <c r="F645" t="str">
        <f t="shared" si="20"/>
        <v>THEM</v>
      </c>
      <c r="G645" t="str">
        <f t="shared" si="21"/>
        <v>Fat Tire Family|ESSEX</v>
      </c>
    </row>
    <row r="646" spans="1:7" hidden="1" x14ac:dyDescent="0.2">
      <c r="A646" t="str" cm="1">
        <f t="array" ref="A646">INDEX('Brand Family Territory (Enc)'!$A$2:$A$296,INT((ROW()-2)/10)+1)</f>
        <v>Fat Tire Family</v>
      </c>
      <c r="B646" t="str" cm="1">
        <f t="array" ref="B646">INDEX('Whitelist (Blackout Reverse)'!$B$1:$K$1,MOD(ROW()-2,10)+1)</f>
        <v>HUDSON</v>
      </c>
      <c r="C646" t="str">
        <f>VLOOKUP(A646,'Brand Family Territory (Enc)'!$A$2:$B$296,2,FALSE)</f>
        <v>Core Market</v>
      </c>
      <c r="D646">
        <f>IF(COUNTIFS('Brand Family Territories (Enc)'!$B$2:$B$62,C646,'Brand Family Territories (Enc)'!$C$2:$C$62,B646)&gt;0,1,IF(AND(LEFT(B646,6)="MORRIS",COUNTIFS('Brand Family Territories (Enc)'!$B$2:$B$62,C646,'Brand Family Territories (Enc)'!$C$2:$C$62,"Morri")&gt;0),"Unk",0))</f>
        <v>0</v>
      </c>
      <c r="E646" t="str">
        <f>IFERROR(INDEX('Brand Family Areas (Enc)'!$D$6:$D$998,MATCH(UPPER(A646)&amp;"|"&amp;UPPER(B646),'Brand Family Areas (Enc)'!$G$6:$G$998,0)),"No Match")</f>
        <v>Inactive</v>
      </c>
      <c r="F646" t="str">
        <f t="shared" si="20"/>
        <v>THEM</v>
      </c>
      <c r="G646" t="str">
        <f t="shared" si="21"/>
        <v>Fat Tire Family|HUDSON</v>
      </c>
    </row>
    <row r="647" spans="1:7" hidden="1" x14ac:dyDescent="0.2">
      <c r="A647" t="str" cm="1">
        <f t="array" ref="A647">INDEX('Brand Family Territory (Enc)'!$A$2:$A$296,INT((ROW()-2)/10)+1)</f>
        <v>Fat Tire Family</v>
      </c>
      <c r="B647" t="str" cm="1">
        <f t="array" ref="B647">INDEX('Whitelist (Blackout Reverse)'!$B$1:$K$1,MOD(ROW()-2,10)+1)</f>
        <v>UNION</v>
      </c>
      <c r="C647" t="str">
        <f>VLOOKUP(A647,'Brand Family Territory (Enc)'!$A$2:$B$296,2,FALSE)</f>
        <v>Core Market</v>
      </c>
      <c r="D647">
        <f>IF(COUNTIFS('Brand Family Territories (Enc)'!$B$2:$B$62,C647,'Brand Family Territories (Enc)'!$C$2:$C$62,B647)&gt;0,1,IF(AND(LEFT(B647,6)="MORRIS",COUNTIFS('Brand Family Territories (Enc)'!$B$2:$B$62,C647,'Brand Family Territories (Enc)'!$C$2:$C$62,"Morri")&gt;0),"Unk",0))</f>
        <v>0</v>
      </c>
      <c r="E647" t="str">
        <f>IFERROR(INDEX('Brand Family Areas (Enc)'!$D$6:$D$998,MATCH(UPPER(A647)&amp;"|"&amp;UPPER(B647),'Brand Family Areas (Enc)'!$G$6:$G$998,0)),"No Match")</f>
        <v>Inactive</v>
      </c>
      <c r="F647" t="str">
        <f t="shared" si="20"/>
        <v>THEM</v>
      </c>
      <c r="G647" t="str">
        <f t="shared" si="21"/>
        <v>Fat Tire Family|UNION</v>
      </c>
    </row>
    <row r="648" spans="1:7" hidden="1" x14ac:dyDescent="0.2">
      <c r="A648" t="str" cm="1">
        <f t="array" ref="A648">INDEX('Brand Family Territory (Enc)'!$A$2:$A$296,INT((ROW()-2)/10)+1)</f>
        <v>Fat Tire Family</v>
      </c>
      <c r="B648" t="str" cm="1">
        <f t="array" ref="B648">INDEX('Whitelist (Blackout Reverse)'!$B$1:$K$1,MOD(ROW()-2,10)+1)</f>
        <v>SUSSEX</v>
      </c>
      <c r="C648" t="str">
        <f>VLOOKUP(A648,'Brand Family Territory (Enc)'!$A$2:$B$296,2,FALSE)</f>
        <v>Core Market</v>
      </c>
      <c r="D648">
        <f>IF(COUNTIFS('Brand Family Territories (Enc)'!$B$2:$B$62,C648,'Brand Family Territories (Enc)'!$C$2:$C$62,B648)&gt;0,1,IF(AND(LEFT(B648,6)="MORRIS",COUNTIFS('Brand Family Territories (Enc)'!$B$2:$B$62,C648,'Brand Family Territories (Enc)'!$C$2:$C$62,"Morri")&gt;0),"Unk",0))</f>
        <v>1</v>
      </c>
      <c r="E648" t="str">
        <f>IFERROR(INDEX('Brand Family Areas (Enc)'!$D$6:$D$998,MATCH(UPPER(A648)&amp;"|"&amp;UPPER(B648),'Brand Family Areas (Enc)'!$G$6:$G$998,0)),"No Match")</f>
        <v>No Match</v>
      </c>
      <c r="F648" t="str">
        <f t="shared" si="20"/>
        <v>US</v>
      </c>
      <c r="G648" t="str">
        <f t="shared" si="21"/>
        <v>Fat Tire Family|SUSSEX</v>
      </c>
    </row>
    <row r="649" spans="1:7" hidden="1" x14ac:dyDescent="0.2">
      <c r="A649" t="str" cm="1">
        <f t="array" ref="A649">INDEX('Brand Family Territory (Enc)'!$A$2:$A$296,INT((ROW()-2)/10)+1)</f>
        <v>Fat Tire Family</v>
      </c>
      <c r="B649" t="str" cm="1">
        <f t="array" ref="B649">INDEX('Whitelist (Blackout Reverse)'!$B$1:$K$1,MOD(ROW()-2,10)+1)</f>
        <v>MORRIS 1</v>
      </c>
      <c r="C649" t="str">
        <f>VLOOKUP(A649,'Brand Family Territory (Enc)'!$A$2:$B$296,2,FALSE)</f>
        <v>Core Market</v>
      </c>
      <c r="D649">
        <f>IF(COUNTIFS('Brand Family Territories (Enc)'!$B$2:$B$62,C649,'Brand Family Territories (Enc)'!$C$2:$C$62,B649)&gt;0,1,IF(AND(LEFT(B649,6)="MORRIS",COUNTIFS('Brand Family Territories (Enc)'!$B$2:$B$62,C649,'Brand Family Territories (Enc)'!$C$2:$C$62,"Morri")&gt;0),"Unk",0))</f>
        <v>1</v>
      </c>
      <c r="E649" t="str">
        <f>IFERROR(INDEX('Brand Family Areas (Enc)'!$D$6:$D$998,MATCH(UPPER(A649)&amp;"|"&amp;UPPER(B649),'Brand Family Areas (Enc)'!$G$6:$G$998,0)),"No Match")</f>
        <v>No Match</v>
      </c>
      <c r="F649" t="str">
        <f t="shared" si="20"/>
        <v>US</v>
      </c>
      <c r="G649" t="str">
        <f t="shared" si="21"/>
        <v>Fat Tire Family|MORRIS 1</v>
      </c>
    </row>
    <row r="650" spans="1:7" hidden="1" x14ac:dyDescent="0.2">
      <c r="A650" t="str" cm="1">
        <f t="array" ref="A650">INDEX('Brand Family Territory (Enc)'!$A$2:$A$296,INT((ROW()-2)/10)+1)</f>
        <v>Fat Tire Family</v>
      </c>
      <c r="B650" t="str" cm="1">
        <f t="array" ref="B650">INDEX('Whitelist (Blackout Reverse)'!$B$1:$K$1,MOD(ROW()-2,10)+1)</f>
        <v>MORRIS 2</v>
      </c>
      <c r="C650" t="str">
        <f>VLOOKUP(A650,'Brand Family Territory (Enc)'!$A$2:$B$296,2,FALSE)</f>
        <v>Core Market</v>
      </c>
      <c r="D650">
        <f>IF(COUNTIFS('Brand Family Territories (Enc)'!$B$2:$B$62,C650,'Brand Family Territories (Enc)'!$C$2:$C$62,B650)&gt;0,1,IF(AND(LEFT(B650,6)="MORRIS",COUNTIFS('Brand Family Territories (Enc)'!$B$2:$B$62,C650,'Brand Family Territories (Enc)'!$C$2:$C$62,"Morri")&gt;0),"Unk",0))</f>
        <v>0</v>
      </c>
      <c r="E650" t="str">
        <f>IFERROR(INDEX('Brand Family Areas (Enc)'!$D$6:$D$998,MATCH(UPPER(A650)&amp;"|"&amp;UPPER(B650),'Brand Family Areas (Enc)'!$G$6:$G$998,0)),"No Match")</f>
        <v>Inactive</v>
      </c>
      <c r="F650" t="str">
        <f t="shared" si="20"/>
        <v>THEM</v>
      </c>
      <c r="G650" t="str">
        <f t="shared" si="21"/>
        <v>Fat Tire Family|MORRIS 2</v>
      </c>
    </row>
    <row r="651" spans="1:7" hidden="1" x14ac:dyDescent="0.2">
      <c r="A651" t="str" cm="1">
        <f t="array" ref="A651">INDEX('Brand Family Territory (Enc)'!$A$2:$A$296,INT((ROW()-2)/10)+1)</f>
        <v>Fat Tire Family</v>
      </c>
      <c r="B651" t="str" cm="1">
        <f t="array" ref="B651">INDEX('Whitelist (Blackout Reverse)'!$B$1:$K$1,MOD(ROW()-2,10)+1)</f>
        <v>MORRIS 3</v>
      </c>
      <c r="C651" t="str">
        <f>VLOOKUP(A651,'Brand Family Territory (Enc)'!$A$2:$B$296,2,FALSE)</f>
        <v>Core Market</v>
      </c>
      <c r="D651">
        <f>IF(COUNTIFS('Brand Family Territories (Enc)'!$B$2:$B$62,C651,'Brand Family Territories (Enc)'!$C$2:$C$62,B651)&gt;0,1,IF(AND(LEFT(B651,6)="MORRIS",COUNTIFS('Brand Family Territories (Enc)'!$B$2:$B$62,C651,'Brand Family Territories (Enc)'!$C$2:$C$62,"Morri")&gt;0),"Unk",0))</f>
        <v>1</v>
      </c>
      <c r="E651" t="str">
        <f>IFERROR(INDEX('Brand Family Areas (Enc)'!$D$6:$D$998,MATCH(UPPER(A651)&amp;"|"&amp;UPPER(B651),'Brand Family Areas (Enc)'!$G$6:$G$998,0)),"No Match")</f>
        <v>No Match</v>
      </c>
      <c r="F651" t="str">
        <f t="shared" si="20"/>
        <v>US</v>
      </c>
      <c r="G651" t="str">
        <f t="shared" si="21"/>
        <v>Fat Tire Family|MORRIS 3</v>
      </c>
    </row>
    <row r="652" spans="1:7" hidden="1" x14ac:dyDescent="0.2">
      <c r="A652" t="str" cm="1">
        <f t="array" ref="A652">INDEX('Brand Family Territory (Enc)'!$A$2:$A$296,INT((ROW()-2)/10)+1)</f>
        <v>Voodoo Hardcharged</v>
      </c>
      <c r="B652" t="str" cm="1">
        <f t="array" ref="B652">INDEX('Whitelist (Blackout Reverse)'!$B$1:$K$1,MOD(ROW()-2,10)+1)</f>
        <v>BERGEN</v>
      </c>
      <c r="C652" t="str">
        <f>VLOOKUP(A652,'Brand Family Territory (Enc)'!$A$2:$B$296,2,FALSE)</f>
        <v>Core Market</v>
      </c>
      <c r="D652">
        <f>IF(COUNTIFS('Brand Family Territories (Enc)'!$B$2:$B$62,C652,'Brand Family Territories (Enc)'!$C$2:$C$62,B652)&gt;0,1,IF(AND(LEFT(B652,6)="MORRIS",COUNTIFS('Brand Family Territories (Enc)'!$B$2:$B$62,C652,'Brand Family Territories (Enc)'!$C$2:$C$62,"Morri")&gt;0),"Unk",0))</f>
        <v>1</v>
      </c>
      <c r="E652" t="str">
        <f>IFERROR(INDEX('Brand Family Areas (Enc)'!$D$6:$D$998,MATCH(UPPER(A652)&amp;"|"&amp;UPPER(B652),'Brand Family Areas (Enc)'!$G$6:$G$998,0)),"No Match")</f>
        <v>No Match</v>
      </c>
      <c r="F652" t="str">
        <f t="shared" si="20"/>
        <v>US</v>
      </c>
      <c r="G652" t="str">
        <f t="shared" si="21"/>
        <v>Voodoo Hardcharged|BERGEN</v>
      </c>
    </row>
    <row r="653" spans="1:7" hidden="1" x14ac:dyDescent="0.2">
      <c r="A653" t="str" cm="1">
        <f t="array" ref="A653">INDEX('Brand Family Territory (Enc)'!$A$2:$A$296,INT((ROW()-2)/10)+1)</f>
        <v>Voodoo Hardcharged</v>
      </c>
      <c r="B653" t="str" cm="1">
        <f t="array" ref="B653">INDEX('Whitelist (Blackout Reverse)'!$B$1:$K$1,MOD(ROW()-2,10)+1)</f>
        <v>PASSAIC</v>
      </c>
      <c r="C653" t="str">
        <f>VLOOKUP(A653,'Brand Family Territory (Enc)'!$A$2:$B$296,2,FALSE)</f>
        <v>Core Market</v>
      </c>
      <c r="D653">
        <f>IF(COUNTIFS('Brand Family Territories (Enc)'!$B$2:$B$62,C653,'Brand Family Territories (Enc)'!$C$2:$C$62,B653)&gt;0,1,IF(AND(LEFT(B653,6)="MORRIS",COUNTIFS('Brand Family Territories (Enc)'!$B$2:$B$62,C653,'Brand Family Territories (Enc)'!$C$2:$C$62,"Morri")&gt;0),"Unk",0))</f>
        <v>1</v>
      </c>
      <c r="E653" t="str">
        <f>IFERROR(INDEX('Brand Family Areas (Enc)'!$D$6:$D$998,MATCH(UPPER(A653)&amp;"|"&amp;UPPER(B653),'Brand Family Areas (Enc)'!$G$6:$G$998,0)),"No Match")</f>
        <v>No Match</v>
      </c>
      <c r="F653" t="str">
        <f t="shared" si="20"/>
        <v>US</v>
      </c>
      <c r="G653" t="str">
        <f t="shared" si="21"/>
        <v>Voodoo Hardcharged|PASSAIC</v>
      </c>
    </row>
    <row r="654" spans="1:7" hidden="1" x14ac:dyDescent="0.2">
      <c r="A654" t="str" cm="1">
        <f t="array" ref="A654">INDEX('Brand Family Territory (Enc)'!$A$2:$A$296,INT((ROW()-2)/10)+1)</f>
        <v>Voodoo Hardcharged</v>
      </c>
      <c r="B654" t="str" cm="1">
        <f t="array" ref="B654">INDEX('Whitelist (Blackout Reverse)'!$B$1:$K$1,MOD(ROW()-2,10)+1)</f>
        <v>PASSAIC-FF</v>
      </c>
      <c r="C654" t="str">
        <f>VLOOKUP(A654,'Brand Family Territory (Enc)'!$A$2:$B$296,2,FALSE)</f>
        <v>Core Market</v>
      </c>
      <c r="D654">
        <f>IF(COUNTIFS('Brand Family Territories (Enc)'!$B$2:$B$62,C654,'Brand Family Territories (Enc)'!$C$2:$C$62,B654)&gt;0,1,IF(AND(LEFT(B654,6)="MORRIS",COUNTIFS('Brand Family Territories (Enc)'!$B$2:$B$62,C654,'Brand Family Territories (Enc)'!$C$2:$C$62,"Morri")&gt;0),"Unk",0))</f>
        <v>1</v>
      </c>
      <c r="E654" t="str">
        <f>IFERROR(INDEX('Brand Family Areas (Enc)'!$D$6:$D$998,MATCH(UPPER(A654)&amp;"|"&amp;UPPER(B654),'Brand Family Areas (Enc)'!$G$6:$G$998,0)),"No Match")</f>
        <v>No Match</v>
      </c>
      <c r="F654" t="str">
        <f t="shared" si="20"/>
        <v>US</v>
      </c>
      <c r="G654" t="str">
        <f t="shared" si="21"/>
        <v>Voodoo Hardcharged|PASSAIC-FF</v>
      </c>
    </row>
    <row r="655" spans="1:7" hidden="1" x14ac:dyDescent="0.2">
      <c r="A655" t="str" cm="1">
        <f t="array" ref="A655">INDEX('Brand Family Territory (Enc)'!$A$2:$A$296,INT((ROW()-2)/10)+1)</f>
        <v>Voodoo Hardcharged</v>
      </c>
      <c r="B655" t="str" cm="1">
        <f t="array" ref="B655">INDEX('Whitelist (Blackout Reverse)'!$B$1:$K$1,MOD(ROW()-2,10)+1)</f>
        <v>ESSEX</v>
      </c>
      <c r="C655" t="str">
        <f>VLOOKUP(A655,'Brand Family Territory (Enc)'!$A$2:$B$296,2,FALSE)</f>
        <v>Core Market</v>
      </c>
      <c r="D655">
        <f>IF(COUNTIFS('Brand Family Territories (Enc)'!$B$2:$B$62,C655,'Brand Family Territories (Enc)'!$C$2:$C$62,B655)&gt;0,1,IF(AND(LEFT(B655,6)="MORRIS",COUNTIFS('Brand Family Territories (Enc)'!$B$2:$B$62,C655,'Brand Family Territories (Enc)'!$C$2:$C$62,"Morri")&gt;0),"Unk",0))</f>
        <v>0</v>
      </c>
      <c r="E655" t="str">
        <f>IFERROR(INDEX('Brand Family Areas (Enc)'!$D$6:$D$998,MATCH(UPPER(A655)&amp;"|"&amp;UPPER(B655),'Brand Family Areas (Enc)'!$G$6:$G$998,0)),"No Match")</f>
        <v>Inactive</v>
      </c>
      <c r="F655" t="str">
        <f t="shared" si="20"/>
        <v>THEM</v>
      </c>
      <c r="G655" t="str">
        <f t="shared" si="21"/>
        <v>Voodoo Hardcharged|ESSEX</v>
      </c>
    </row>
    <row r="656" spans="1:7" hidden="1" x14ac:dyDescent="0.2">
      <c r="A656" t="str" cm="1">
        <f t="array" ref="A656">INDEX('Brand Family Territory (Enc)'!$A$2:$A$296,INT((ROW()-2)/10)+1)</f>
        <v>Voodoo Hardcharged</v>
      </c>
      <c r="B656" t="str" cm="1">
        <f t="array" ref="B656">INDEX('Whitelist (Blackout Reverse)'!$B$1:$K$1,MOD(ROW()-2,10)+1)</f>
        <v>HUDSON</v>
      </c>
      <c r="C656" t="str">
        <f>VLOOKUP(A656,'Brand Family Territory (Enc)'!$A$2:$B$296,2,FALSE)</f>
        <v>Core Market</v>
      </c>
      <c r="D656">
        <f>IF(COUNTIFS('Brand Family Territories (Enc)'!$B$2:$B$62,C656,'Brand Family Territories (Enc)'!$C$2:$C$62,B656)&gt;0,1,IF(AND(LEFT(B656,6)="MORRIS",COUNTIFS('Brand Family Territories (Enc)'!$B$2:$B$62,C656,'Brand Family Territories (Enc)'!$C$2:$C$62,"Morri")&gt;0),"Unk",0))</f>
        <v>0</v>
      </c>
      <c r="E656" t="str">
        <f>IFERROR(INDEX('Brand Family Areas (Enc)'!$D$6:$D$998,MATCH(UPPER(A656)&amp;"|"&amp;UPPER(B656),'Brand Family Areas (Enc)'!$G$6:$G$998,0)),"No Match")</f>
        <v>Inactive</v>
      </c>
      <c r="F656" t="str">
        <f t="shared" si="20"/>
        <v>THEM</v>
      </c>
      <c r="G656" t="str">
        <f t="shared" si="21"/>
        <v>Voodoo Hardcharged|HUDSON</v>
      </c>
    </row>
    <row r="657" spans="1:7" hidden="1" x14ac:dyDescent="0.2">
      <c r="A657" t="str" cm="1">
        <f t="array" ref="A657">INDEX('Brand Family Territory (Enc)'!$A$2:$A$296,INT((ROW()-2)/10)+1)</f>
        <v>Voodoo Hardcharged</v>
      </c>
      <c r="B657" t="str" cm="1">
        <f t="array" ref="B657">INDEX('Whitelist (Blackout Reverse)'!$B$1:$K$1,MOD(ROW()-2,10)+1)</f>
        <v>UNION</v>
      </c>
      <c r="C657" t="str">
        <f>VLOOKUP(A657,'Brand Family Territory (Enc)'!$A$2:$B$296,2,FALSE)</f>
        <v>Core Market</v>
      </c>
      <c r="D657">
        <f>IF(COUNTIFS('Brand Family Territories (Enc)'!$B$2:$B$62,C657,'Brand Family Territories (Enc)'!$C$2:$C$62,B657)&gt;0,1,IF(AND(LEFT(B657,6)="MORRIS",COUNTIFS('Brand Family Territories (Enc)'!$B$2:$B$62,C657,'Brand Family Territories (Enc)'!$C$2:$C$62,"Morri")&gt;0),"Unk",0))</f>
        <v>0</v>
      </c>
      <c r="E657" t="str">
        <f>IFERROR(INDEX('Brand Family Areas (Enc)'!$D$6:$D$998,MATCH(UPPER(A657)&amp;"|"&amp;UPPER(B657),'Brand Family Areas (Enc)'!$G$6:$G$998,0)),"No Match")</f>
        <v>Inactive</v>
      </c>
      <c r="F657" t="str">
        <f t="shared" si="20"/>
        <v>THEM</v>
      </c>
      <c r="G657" t="str">
        <f t="shared" si="21"/>
        <v>Voodoo Hardcharged|UNION</v>
      </c>
    </row>
    <row r="658" spans="1:7" hidden="1" x14ac:dyDescent="0.2">
      <c r="A658" t="str" cm="1">
        <f t="array" ref="A658">INDEX('Brand Family Territory (Enc)'!$A$2:$A$296,INT((ROW()-2)/10)+1)</f>
        <v>Voodoo Hardcharged</v>
      </c>
      <c r="B658" t="str" cm="1">
        <f t="array" ref="B658">INDEX('Whitelist (Blackout Reverse)'!$B$1:$K$1,MOD(ROW()-2,10)+1)</f>
        <v>SUSSEX</v>
      </c>
      <c r="C658" t="str">
        <f>VLOOKUP(A658,'Brand Family Territory (Enc)'!$A$2:$B$296,2,FALSE)</f>
        <v>Core Market</v>
      </c>
      <c r="D658">
        <f>IF(COUNTIFS('Brand Family Territories (Enc)'!$B$2:$B$62,C658,'Brand Family Territories (Enc)'!$C$2:$C$62,B658)&gt;0,1,IF(AND(LEFT(B658,6)="MORRIS",COUNTIFS('Brand Family Territories (Enc)'!$B$2:$B$62,C658,'Brand Family Territories (Enc)'!$C$2:$C$62,"Morri")&gt;0),"Unk",0))</f>
        <v>1</v>
      </c>
      <c r="E658" t="str">
        <f>IFERROR(INDEX('Brand Family Areas (Enc)'!$D$6:$D$998,MATCH(UPPER(A658)&amp;"|"&amp;UPPER(B658),'Brand Family Areas (Enc)'!$G$6:$G$998,0)),"No Match")</f>
        <v>No Match</v>
      </c>
      <c r="F658" t="str">
        <f t="shared" si="20"/>
        <v>US</v>
      </c>
      <c r="G658" t="str">
        <f t="shared" si="21"/>
        <v>Voodoo Hardcharged|SUSSEX</v>
      </c>
    </row>
    <row r="659" spans="1:7" hidden="1" x14ac:dyDescent="0.2">
      <c r="A659" t="str" cm="1">
        <f t="array" ref="A659">INDEX('Brand Family Territory (Enc)'!$A$2:$A$296,INT((ROW()-2)/10)+1)</f>
        <v>Voodoo Hardcharged</v>
      </c>
      <c r="B659" t="str" cm="1">
        <f t="array" ref="B659">INDEX('Whitelist (Blackout Reverse)'!$B$1:$K$1,MOD(ROW()-2,10)+1)</f>
        <v>MORRIS 1</v>
      </c>
      <c r="C659" t="str">
        <f>VLOOKUP(A659,'Brand Family Territory (Enc)'!$A$2:$B$296,2,FALSE)</f>
        <v>Core Market</v>
      </c>
      <c r="D659">
        <f>IF(COUNTIFS('Brand Family Territories (Enc)'!$B$2:$B$62,C659,'Brand Family Territories (Enc)'!$C$2:$C$62,B659)&gt;0,1,IF(AND(LEFT(B659,6)="MORRIS",COUNTIFS('Brand Family Territories (Enc)'!$B$2:$B$62,C659,'Brand Family Territories (Enc)'!$C$2:$C$62,"Morri")&gt;0),"Unk",0))</f>
        <v>1</v>
      </c>
      <c r="E659" t="str">
        <f>IFERROR(INDEX('Brand Family Areas (Enc)'!$D$6:$D$998,MATCH(UPPER(A659)&amp;"|"&amp;UPPER(B659),'Brand Family Areas (Enc)'!$G$6:$G$998,0)),"No Match")</f>
        <v>No Match</v>
      </c>
      <c r="F659" t="str">
        <f t="shared" si="20"/>
        <v>US</v>
      </c>
      <c r="G659" t="str">
        <f t="shared" si="21"/>
        <v>Voodoo Hardcharged|MORRIS 1</v>
      </c>
    </row>
    <row r="660" spans="1:7" hidden="1" x14ac:dyDescent="0.2">
      <c r="A660" t="str" cm="1">
        <f t="array" ref="A660">INDEX('Brand Family Territory (Enc)'!$A$2:$A$296,INT((ROW()-2)/10)+1)</f>
        <v>Voodoo Hardcharged</v>
      </c>
      <c r="B660" t="str" cm="1">
        <f t="array" ref="B660">INDEX('Whitelist (Blackout Reverse)'!$B$1:$K$1,MOD(ROW()-2,10)+1)</f>
        <v>MORRIS 2</v>
      </c>
      <c r="C660" t="str">
        <f>VLOOKUP(A660,'Brand Family Territory (Enc)'!$A$2:$B$296,2,FALSE)</f>
        <v>Core Market</v>
      </c>
      <c r="D660">
        <f>IF(COUNTIFS('Brand Family Territories (Enc)'!$B$2:$B$62,C660,'Brand Family Territories (Enc)'!$C$2:$C$62,B660)&gt;0,1,IF(AND(LEFT(B660,6)="MORRIS",COUNTIFS('Brand Family Territories (Enc)'!$B$2:$B$62,C660,'Brand Family Territories (Enc)'!$C$2:$C$62,"Morri")&gt;0),"Unk",0))</f>
        <v>0</v>
      </c>
      <c r="E660" t="str">
        <f>IFERROR(INDEX('Brand Family Areas (Enc)'!$D$6:$D$998,MATCH(UPPER(A660)&amp;"|"&amp;UPPER(B660),'Brand Family Areas (Enc)'!$G$6:$G$998,0)),"No Match")</f>
        <v>Inactive</v>
      </c>
      <c r="F660" t="str">
        <f t="shared" si="20"/>
        <v>THEM</v>
      </c>
      <c r="G660" t="str">
        <f t="shared" si="21"/>
        <v>Voodoo Hardcharged|MORRIS 2</v>
      </c>
    </row>
    <row r="661" spans="1:7" hidden="1" x14ac:dyDescent="0.2">
      <c r="A661" t="str" cm="1">
        <f t="array" ref="A661">INDEX('Brand Family Territory (Enc)'!$A$2:$A$296,INT((ROW()-2)/10)+1)</f>
        <v>Voodoo Hardcharged</v>
      </c>
      <c r="B661" t="str" cm="1">
        <f t="array" ref="B661">INDEX('Whitelist (Blackout Reverse)'!$B$1:$K$1,MOD(ROW()-2,10)+1)</f>
        <v>MORRIS 3</v>
      </c>
      <c r="C661" t="str">
        <f>VLOOKUP(A661,'Brand Family Territory (Enc)'!$A$2:$B$296,2,FALSE)</f>
        <v>Core Market</v>
      </c>
      <c r="D661">
        <f>IF(COUNTIFS('Brand Family Territories (Enc)'!$B$2:$B$62,C661,'Brand Family Territories (Enc)'!$C$2:$C$62,B661)&gt;0,1,IF(AND(LEFT(B661,6)="MORRIS",COUNTIFS('Brand Family Territories (Enc)'!$B$2:$B$62,C661,'Brand Family Territories (Enc)'!$C$2:$C$62,"Morri")&gt;0),"Unk",0))</f>
        <v>1</v>
      </c>
      <c r="E661" t="str">
        <f>IFERROR(INDEX('Brand Family Areas (Enc)'!$D$6:$D$998,MATCH(UPPER(A661)&amp;"|"&amp;UPPER(B661),'Brand Family Areas (Enc)'!$G$6:$G$998,0)),"No Match")</f>
        <v>No Match</v>
      </c>
      <c r="F661" t="str">
        <f t="shared" si="20"/>
        <v>US</v>
      </c>
      <c r="G661" t="str">
        <f t="shared" si="21"/>
        <v>Voodoo Hardcharged|MORRIS 3</v>
      </c>
    </row>
    <row r="662" spans="1:7" hidden="1" x14ac:dyDescent="0.2">
      <c r="A662" t="str" cm="1">
        <f t="array" ref="A662">INDEX('Brand Family Territory (Enc)'!$A$2:$A$296,INT((ROW()-2)/10)+1)</f>
        <v>Old English</v>
      </c>
      <c r="B662" t="str" cm="1">
        <f t="array" ref="B662">INDEX('Whitelist (Blackout Reverse)'!$B$1:$K$1,MOD(ROW()-2,10)+1)</f>
        <v>BERGEN</v>
      </c>
      <c r="C662" t="str">
        <f>VLOOKUP(A662,'Brand Family Territory (Enc)'!$A$2:$B$296,2,FALSE)</f>
        <v>Core Market</v>
      </c>
      <c r="D662">
        <f>IF(COUNTIFS('Brand Family Territories (Enc)'!$B$2:$B$62,C662,'Brand Family Territories (Enc)'!$C$2:$C$62,B662)&gt;0,1,IF(AND(LEFT(B662,6)="MORRIS",COUNTIFS('Brand Family Territories (Enc)'!$B$2:$B$62,C662,'Brand Family Territories (Enc)'!$C$2:$C$62,"Morri")&gt;0),"Unk",0))</f>
        <v>1</v>
      </c>
      <c r="E662" t="str">
        <f>IFERROR(INDEX('Brand Family Areas (Enc)'!$D$6:$D$998,MATCH(UPPER(A662)&amp;"|"&amp;UPPER(B662),'Brand Family Areas (Enc)'!$G$6:$G$998,0)),"No Match")</f>
        <v>No Match</v>
      </c>
      <c r="F662" t="str">
        <f t="shared" si="20"/>
        <v>US</v>
      </c>
      <c r="G662" t="str">
        <f t="shared" si="21"/>
        <v>Old English|BERGEN</v>
      </c>
    </row>
    <row r="663" spans="1:7" hidden="1" x14ac:dyDescent="0.2">
      <c r="A663" t="str" cm="1">
        <f t="array" ref="A663">INDEX('Brand Family Territory (Enc)'!$A$2:$A$296,INT((ROW()-2)/10)+1)</f>
        <v>Old English</v>
      </c>
      <c r="B663" t="str" cm="1">
        <f t="array" ref="B663">INDEX('Whitelist (Blackout Reverse)'!$B$1:$K$1,MOD(ROW()-2,10)+1)</f>
        <v>PASSAIC</v>
      </c>
      <c r="C663" t="str">
        <f>VLOOKUP(A663,'Brand Family Territory (Enc)'!$A$2:$B$296,2,FALSE)</f>
        <v>Core Market</v>
      </c>
      <c r="D663">
        <f>IF(COUNTIFS('Brand Family Territories (Enc)'!$B$2:$B$62,C663,'Brand Family Territories (Enc)'!$C$2:$C$62,B663)&gt;0,1,IF(AND(LEFT(B663,6)="MORRIS",COUNTIFS('Brand Family Territories (Enc)'!$B$2:$B$62,C663,'Brand Family Territories (Enc)'!$C$2:$C$62,"Morri")&gt;0),"Unk",0))</f>
        <v>1</v>
      </c>
      <c r="E663" t="str">
        <f>IFERROR(INDEX('Brand Family Areas (Enc)'!$D$6:$D$998,MATCH(UPPER(A663)&amp;"|"&amp;UPPER(B663),'Brand Family Areas (Enc)'!$G$6:$G$998,0)),"No Match")</f>
        <v>No Match</v>
      </c>
      <c r="F663" t="str">
        <f t="shared" si="20"/>
        <v>US</v>
      </c>
      <c r="G663" t="str">
        <f t="shared" si="21"/>
        <v>Old English|PASSAIC</v>
      </c>
    </row>
    <row r="664" spans="1:7" hidden="1" x14ac:dyDescent="0.2">
      <c r="A664" t="str" cm="1">
        <f t="array" ref="A664">INDEX('Brand Family Territory (Enc)'!$A$2:$A$296,INT((ROW()-2)/10)+1)</f>
        <v>Old English</v>
      </c>
      <c r="B664" t="str" cm="1">
        <f t="array" ref="B664">INDEX('Whitelist (Blackout Reverse)'!$B$1:$K$1,MOD(ROW()-2,10)+1)</f>
        <v>PASSAIC-FF</v>
      </c>
      <c r="C664" t="str">
        <f>VLOOKUP(A664,'Brand Family Territory (Enc)'!$A$2:$B$296,2,FALSE)</f>
        <v>Core Market</v>
      </c>
      <c r="D664">
        <f>IF(COUNTIFS('Brand Family Territories (Enc)'!$B$2:$B$62,C664,'Brand Family Territories (Enc)'!$C$2:$C$62,B664)&gt;0,1,IF(AND(LEFT(B664,6)="MORRIS",COUNTIFS('Brand Family Territories (Enc)'!$B$2:$B$62,C664,'Brand Family Territories (Enc)'!$C$2:$C$62,"Morri")&gt;0),"Unk",0))</f>
        <v>1</v>
      </c>
      <c r="E664" t="str">
        <f>IFERROR(INDEX('Brand Family Areas (Enc)'!$D$6:$D$998,MATCH(UPPER(A664)&amp;"|"&amp;UPPER(B664),'Brand Family Areas (Enc)'!$G$6:$G$998,0)),"No Match")</f>
        <v>No Match</v>
      </c>
      <c r="F664" t="str">
        <f t="shared" si="20"/>
        <v>US</v>
      </c>
      <c r="G664" t="str">
        <f t="shared" si="21"/>
        <v>Old English|PASSAIC-FF</v>
      </c>
    </row>
    <row r="665" spans="1:7" hidden="1" x14ac:dyDescent="0.2">
      <c r="A665" t="str" cm="1">
        <f t="array" ref="A665">INDEX('Brand Family Territory (Enc)'!$A$2:$A$296,INT((ROW()-2)/10)+1)</f>
        <v>Old English</v>
      </c>
      <c r="B665" t="str" cm="1">
        <f t="array" ref="B665">INDEX('Whitelist (Blackout Reverse)'!$B$1:$K$1,MOD(ROW()-2,10)+1)</f>
        <v>ESSEX</v>
      </c>
      <c r="C665" t="str">
        <f>VLOOKUP(A665,'Brand Family Territory (Enc)'!$A$2:$B$296,2,FALSE)</f>
        <v>Core Market</v>
      </c>
      <c r="D665">
        <f>IF(COUNTIFS('Brand Family Territories (Enc)'!$B$2:$B$62,C665,'Brand Family Territories (Enc)'!$C$2:$C$62,B665)&gt;0,1,IF(AND(LEFT(B665,6)="MORRIS",COUNTIFS('Brand Family Territories (Enc)'!$B$2:$B$62,C665,'Brand Family Territories (Enc)'!$C$2:$C$62,"Morri")&gt;0),"Unk",0))</f>
        <v>0</v>
      </c>
      <c r="E665" t="str">
        <f>IFERROR(INDEX('Brand Family Areas (Enc)'!$D$6:$D$998,MATCH(UPPER(A665)&amp;"|"&amp;UPPER(B665),'Brand Family Areas (Enc)'!$G$6:$G$998,0)),"No Match")</f>
        <v>Inactive</v>
      </c>
      <c r="F665" t="str">
        <f t="shared" si="20"/>
        <v>THEM</v>
      </c>
      <c r="G665" t="str">
        <f t="shared" si="21"/>
        <v>Old English|ESSEX</v>
      </c>
    </row>
    <row r="666" spans="1:7" hidden="1" x14ac:dyDescent="0.2">
      <c r="A666" t="str" cm="1">
        <f t="array" ref="A666">INDEX('Brand Family Territory (Enc)'!$A$2:$A$296,INT((ROW()-2)/10)+1)</f>
        <v>Old English</v>
      </c>
      <c r="B666" t="str" cm="1">
        <f t="array" ref="B666">INDEX('Whitelist (Blackout Reverse)'!$B$1:$K$1,MOD(ROW()-2,10)+1)</f>
        <v>HUDSON</v>
      </c>
      <c r="C666" t="str">
        <f>VLOOKUP(A666,'Brand Family Territory (Enc)'!$A$2:$B$296,2,FALSE)</f>
        <v>Core Market</v>
      </c>
      <c r="D666">
        <f>IF(COUNTIFS('Brand Family Territories (Enc)'!$B$2:$B$62,C666,'Brand Family Territories (Enc)'!$C$2:$C$62,B666)&gt;0,1,IF(AND(LEFT(B666,6)="MORRIS",COUNTIFS('Brand Family Territories (Enc)'!$B$2:$B$62,C666,'Brand Family Territories (Enc)'!$C$2:$C$62,"Morri")&gt;0),"Unk",0))</f>
        <v>0</v>
      </c>
      <c r="E666" t="str">
        <f>IFERROR(INDEX('Brand Family Areas (Enc)'!$D$6:$D$998,MATCH(UPPER(A666)&amp;"|"&amp;UPPER(B666),'Brand Family Areas (Enc)'!$G$6:$G$998,0)),"No Match")</f>
        <v>Inactive</v>
      </c>
      <c r="F666" t="str">
        <f t="shared" si="20"/>
        <v>THEM</v>
      </c>
      <c r="G666" t="str">
        <f t="shared" si="21"/>
        <v>Old English|HUDSON</v>
      </c>
    </row>
    <row r="667" spans="1:7" hidden="1" x14ac:dyDescent="0.2">
      <c r="A667" t="str" cm="1">
        <f t="array" ref="A667">INDEX('Brand Family Territory (Enc)'!$A$2:$A$296,INT((ROW()-2)/10)+1)</f>
        <v>Old English</v>
      </c>
      <c r="B667" t="str" cm="1">
        <f t="array" ref="B667">INDEX('Whitelist (Blackout Reverse)'!$B$1:$K$1,MOD(ROW()-2,10)+1)</f>
        <v>UNION</v>
      </c>
      <c r="C667" t="str">
        <f>VLOOKUP(A667,'Brand Family Territory (Enc)'!$A$2:$B$296,2,FALSE)</f>
        <v>Core Market</v>
      </c>
      <c r="D667">
        <f>IF(COUNTIFS('Brand Family Territories (Enc)'!$B$2:$B$62,C667,'Brand Family Territories (Enc)'!$C$2:$C$62,B667)&gt;0,1,IF(AND(LEFT(B667,6)="MORRIS",COUNTIFS('Brand Family Territories (Enc)'!$B$2:$B$62,C667,'Brand Family Territories (Enc)'!$C$2:$C$62,"Morri")&gt;0),"Unk",0))</f>
        <v>0</v>
      </c>
      <c r="E667" t="str">
        <f>IFERROR(INDEX('Brand Family Areas (Enc)'!$D$6:$D$998,MATCH(UPPER(A667)&amp;"|"&amp;UPPER(B667),'Brand Family Areas (Enc)'!$G$6:$G$998,0)),"No Match")</f>
        <v>Inactive</v>
      </c>
      <c r="F667" t="str">
        <f t="shared" si="20"/>
        <v>THEM</v>
      </c>
      <c r="G667" t="str">
        <f t="shared" si="21"/>
        <v>Old English|UNION</v>
      </c>
    </row>
    <row r="668" spans="1:7" hidden="1" x14ac:dyDescent="0.2">
      <c r="A668" t="str" cm="1">
        <f t="array" ref="A668">INDEX('Brand Family Territory (Enc)'!$A$2:$A$296,INT((ROW()-2)/10)+1)</f>
        <v>Old English</v>
      </c>
      <c r="B668" t="str" cm="1">
        <f t="array" ref="B668">INDEX('Whitelist (Blackout Reverse)'!$B$1:$K$1,MOD(ROW()-2,10)+1)</f>
        <v>SUSSEX</v>
      </c>
      <c r="C668" t="str">
        <f>VLOOKUP(A668,'Brand Family Territory (Enc)'!$A$2:$B$296,2,FALSE)</f>
        <v>Core Market</v>
      </c>
      <c r="D668">
        <f>IF(COUNTIFS('Brand Family Territories (Enc)'!$B$2:$B$62,C668,'Brand Family Territories (Enc)'!$C$2:$C$62,B668)&gt;0,1,IF(AND(LEFT(B668,6)="MORRIS",COUNTIFS('Brand Family Territories (Enc)'!$B$2:$B$62,C668,'Brand Family Territories (Enc)'!$C$2:$C$62,"Morri")&gt;0),"Unk",0))</f>
        <v>1</v>
      </c>
      <c r="E668" t="str">
        <f>IFERROR(INDEX('Brand Family Areas (Enc)'!$D$6:$D$998,MATCH(UPPER(A668)&amp;"|"&amp;UPPER(B668),'Brand Family Areas (Enc)'!$G$6:$G$998,0)),"No Match")</f>
        <v>No Match</v>
      </c>
      <c r="F668" t="str">
        <f t="shared" si="20"/>
        <v>US</v>
      </c>
      <c r="G668" t="str">
        <f t="shared" si="21"/>
        <v>Old English|SUSSEX</v>
      </c>
    </row>
    <row r="669" spans="1:7" hidden="1" x14ac:dyDescent="0.2">
      <c r="A669" t="str" cm="1">
        <f t="array" ref="A669">INDEX('Brand Family Territory (Enc)'!$A$2:$A$296,INT((ROW()-2)/10)+1)</f>
        <v>Old English</v>
      </c>
      <c r="B669" t="str" cm="1">
        <f t="array" ref="B669">INDEX('Whitelist (Blackout Reverse)'!$B$1:$K$1,MOD(ROW()-2,10)+1)</f>
        <v>MORRIS 1</v>
      </c>
      <c r="C669" t="str">
        <f>VLOOKUP(A669,'Brand Family Territory (Enc)'!$A$2:$B$296,2,FALSE)</f>
        <v>Core Market</v>
      </c>
      <c r="D669">
        <f>IF(COUNTIFS('Brand Family Territories (Enc)'!$B$2:$B$62,C669,'Brand Family Territories (Enc)'!$C$2:$C$62,B669)&gt;0,1,IF(AND(LEFT(B669,6)="MORRIS",COUNTIFS('Brand Family Territories (Enc)'!$B$2:$B$62,C669,'Brand Family Territories (Enc)'!$C$2:$C$62,"Morri")&gt;0),"Unk",0))</f>
        <v>1</v>
      </c>
      <c r="E669" t="str">
        <f>IFERROR(INDEX('Brand Family Areas (Enc)'!$D$6:$D$998,MATCH(UPPER(A669)&amp;"|"&amp;UPPER(B669),'Brand Family Areas (Enc)'!$G$6:$G$998,0)),"No Match")</f>
        <v>No Match</v>
      </c>
      <c r="F669" t="str">
        <f t="shared" si="20"/>
        <v>US</v>
      </c>
      <c r="G669" t="str">
        <f t="shared" si="21"/>
        <v>Old English|MORRIS 1</v>
      </c>
    </row>
    <row r="670" spans="1:7" hidden="1" x14ac:dyDescent="0.2">
      <c r="A670" t="str" cm="1">
        <f t="array" ref="A670">INDEX('Brand Family Territory (Enc)'!$A$2:$A$296,INT((ROW()-2)/10)+1)</f>
        <v>Old English</v>
      </c>
      <c r="B670" t="str" cm="1">
        <f t="array" ref="B670">INDEX('Whitelist (Blackout Reverse)'!$B$1:$K$1,MOD(ROW()-2,10)+1)</f>
        <v>MORRIS 2</v>
      </c>
      <c r="C670" t="str">
        <f>VLOOKUP(A670,'Brand Family Territory (Enc)'!$A$2:$B$296,2,FALSE)</f>
        <v>Core Market</v>
      </c>
      <c r="D670">
        <f>IF(COUNTIFS('Brand Family Territories (Enc)'!$B$2:$B$62,C670,'Brand Family Territories (Enc)'!$C$2:$C$62,B670)&gt;0,1,IF(AND(LEFT(B670,6)="MORRIS",COUNTIFS('Brand Family Territories (Enc)'!$B$2:$B$62,C670,'Brand Family Territories (Enc)'!$C$2:$C$62,"Morri")&gt;0),"Unk",0))</f>
        <v>0</v>
      </c>
      <c r="E670" t="str">
        <f>IFERROR(INDEX('Brand Family Areas (Enc)'!$D$6:$D$998,MATCH(UPPER(A670)&amp;"|"&amp;UPPER(B670),'Brand Family Areas (Enc)'!$G$6:$G$998,0)),"No Match")</f>
        <v>Inactive</v>
      </c>
      <c r="F670" t="str">
        <f t="shared" si="20"/>
        <v>THEM</v>
      </c>
      <c r="G670" t="str">
        <f t="shared" si="21"/>
        <v>Old English|MORRIS 2</v>
      </c>
    </row>
    <row r="671" spans="1:7" hidden="1" x14ac:dyDescent="0.2">
      <c r="A671" t="str" cm="1">
        <f t="array" ref="A671">INDEX('Brand Family Territory (Enc)'!$A$2:$A$296,INT((ROW()-2)/10)+1)</f>
        <v>Old English</v>
      </c>
      <c r="B671" t="str" cm="1">
        <f t="array" ref="B671">INDEX('Whitelist (Blackout Reverse)'!$B$1:$K$1,MOD(ROW()-2,10)+1)</f>
        <v>MORRIS 3</v>
      </c>
      <c r="C671" t="str">
        <f>VLOOKUP(A671,'Brand Family Territory (Enc)'!$A$2:$B$296,2,FALSE)</f>
        <v>Core Market</v>
      </c>
      <c r="D671">
        <f>IF(COUNTIFS('Brand Family Territories (Enc)'!$B$2:$B$62,C671,'Brand Family Territories (Enc)'!$C$2:$C$62,B671)&gt;0,1,IF(AND(LEFT(B671,6)="MORRIS",COUNTIFS('Brand Family Territories (Enc)'!$B$2:$B$62,C671,'Brand Family Territories (Enc)'!$C$2:$C$62,"Morri")&gt;0),"Unk",0))</f>
        <v>1</v>
      </c>
      <c r="E671" t="str">
        <f>IFERROR(INDEX('Brand Family Areas (Enc)'!$D$6:$D$998,MATCH(UPPER(A671)&amp;"|"&amp;UPPER(B671),'Brand Family Areas (Enc)'!$G$6:$G$998,0)),"No Match")</f>
        <v>No Match</v>
      </c>
      <c r="F671" t="str">
        <f t="shared" si="20"/>
        <v>US</v>
      </c>
      <c r="G671" t="str">
        <f t="shared" si="21"/>
        <v>Old English|MORRIS 3</v>
      </c>
    </row>
    <row r="672" spans="1:7" hidden="1" x14ac:dyDescent="0.2">
      <c r="A672" t="str" cm="1">
        <f t="array" ref="A672">INDEX('Brand Family Territory (Enc)'!$A$2:$A$296,INT((ROW()-2)/10)+1)</f>
        <v>Ole</v>
      </c>
      <c r="B672" t="str" cm="1">
        <f t="array" ref="B672">INDEX('Whitelist (Blackout Reverse)'!$B$1:$K$1,MOD(ROW()-2,10)+1)</f>
        <v>BERGEN</v>
      </c>
      <c r="C672" t="str">
        <f>VLOOKUP(A672,'Brand Family Territory (Enc)'!$A$2:$B$296,2,FALSE)</f>
        <v>Core Market</v>
      </c>
      <c r="D672">
        <f>IF(COUNTIFS('Brand Family Territories (Enc)'!$B$2:$B$62,C672,'Brand Family Territories (Enc)'!$C$2:$C$62,B672)&gt;0,1,IF(AND(LEFT(B672,6)="MORRIS",COUNTIFS('Brand Family Territories (Enc)'!$B$2:$B$62,C672,'Brand Family Territories (Enc)'!$C$2:$C$62,"Morri")&gt;0),"Unk",0))</f>
        <v>1</v>
      </c>
      <c r="E672" t="str">
        <f>IFERROR(INDEX('Brand Family Areas (Enc)'!$D$6:$D$998,MATCH(UPPER(A672)&amp;"|"&amp;UPPER(B672),'Brand Family Areas (Enc)'!$G$6:$G$998,0)),"No Match")</f>
        <v>No Match</v>
      </c>
      <c r="F672" t="str">
        <f t="shared" si="20"/>
        <v>US</v>
      </c>
      <c r="G672" t="str">
        <f t="shared" si="21"/>
        <v>Ole|BERGEN</v>
      </c>
    </row>
    <row r="673" spans="1:7" hidden="1" x14ac:dyDescent="0.2">
      <c r="A673" t="str" cm="1">
        <f t="array" ref="A673">INDEX('Brand Family Territory (Enc)'!$A$2:$A$296,INT((ROW()-2)/10)+1)</f>
        <v>Ole</v>
      </c>
      <c r="B673" t="str" cm="1">
        <f t="array" ref="B673">INDEX('Whitelist (Blackout Reverse)'!$B$1:$K$1,MOD(ROW()-2,10)+1)</f>
        <v>PASSAIC</v>
      </c>
      <c r="C673" t="str">
        <f>VLOOKUP(A673,'Brand Family Territory (Enc)'!$A$2:$B$296,2,FALSE)</f>
        <v>Core Market</v>
      </c>
      <c r="D673">
        <f>IF(COUNTIFS('Brand Family Territories (Enc)'!$B$2:$B$62,C673,'Brand Family Territories (Enc)'!$C$2:$C$62,B673)&gt;0,1,IF(AND(LEFT(B673,6)="MORRIS",COUNTIFS('Brand Family Territories (Enc)'!$B$2:$B$62,C673,'Brand Family Territories (Enc)'!$C$2:$C$62,"Morri")&gt;0),"Unk",0))</f>
        <v>1</v>
      </c>
      <c r="E673" t="str">
        <f>IFERROR(INDEX('Brand Family Areas (Enc)'!$D$6:$D$998,MATCH(UPPER(A673)&amp;"|"&amp;UPPER(B673),'Brand Family Areas (Enc)'!$G$6:$G$998,0)),"No Match")</f>
        <v>No Match</v>
      </c>
      <c r="F673" t="str">
        <f t="shared" si="20"/>
        <v>US</v>
      </c>
      <c r="G673" t="str">
        <f t="shared" si="21"/>
        <v>Ole|PASSAIC</v>
      </c>
    </row>
    <row r="674" spans="1:7" hidden="1" x14ac:dyDescent="0.2">
      <c r="A674" t="str" cm="1">
        <f t="array" ref="A674">INDEX('Brand Family Territory (Enc)'!$A$2:$A$296,INT((ROW()-2)/10)+1)</f>
        <v>Ole</v>
      </c>
      <c r="B674" t="str" cm="1">
        <f t="array" ref="B674">INDEX('Whitelist (Blackout Reverse)'!$B$1:$K$1,MOD(ROW()-2,10)+1)</f>
        <v>PASSAIC-FF</v>
      </c>
      <c r="C674" t="str">
        <f>VLOOKUP(A674,'Brand Family Territory (Enc)'!$A$2:$B$296,2,FALSE)</f>
        <v>Core Market</v>
      </c>
      <c r="D674">
        <f>IF(COUNTIFS('Brand Family Territories (Enc)'!$B$2:$B$62,C674,'Brand Family Territories (Enc)'!$C$2:$C$62,B674)&gt;0,1,IF(AND(LEFT(B674,6)="MORRIS",COUNTIFS('Brand Family Territories (Enc)'!$B$2:$B$62,C674,'Brand Family Territories (Enc)'!$C$2:$C$62,"Morri")&gt;0),"Unk",0))</f>
        <v>1</v>
      </c>
      <c r="E674" t="str">
        <f>IFERROR(INDEX('Brand Family Areas (Enc)'!$D$6:$D$998,MATCH(UPPER(A674)&amp;"|"&amp;UPPER(B674),'Brand Family Areas (Enc)'!$G$6:$G$998,0)),"No Match")</f>
        <v>No Match</v>
      </c>
      <c r="F674" t="str">
        <f t="shared" si="20"/>
        <v>US</v>
      </c>
      <c r="G674" t="str">
        <f t="shared" si="21"/>
        <v>Ole|PASSAIC-FF</v>
      </c>
    </row>
    <row r="675" spans="1:7" hidden="1" x14ac:dyDescent="0.2">
      <c r="A675" t="str" cm="1">
        <f t="array" ref="A675">INDEX('Brand Family Territory (Enc)'!$A$2:$A$296,INT((ROW()-2)/10)+1)</f>
        <v>Ole</v>
      </c>
      <c r="B675" t="str" cm="1">
        <f t="array" ref="B675">INDEX('Whitelist (Blackout Reverse)'!$B$1:$K$1,MOD(ROW()-2,10)+1)</f>
        <v>ESSEX</v>
      </c>
      <c r="C675" t="str">
        <f>VLOOKUP(A675,'Brand Family Territory (Enc)'!$A$2:$B$296,2,FALSE)</f>
        <v>Core Market</v>
      </c>
      <c r="D675">
        <f>IF(COUNTIFS('Brand Family Territories (Enc)'!$B$2:$B$62,C675,'Brand Family Territories (Enc)'!$C$2:$C$62,B675)&gt;0,1,IF(AND(LEFT(B675,6)="MORRIS",COUNTIFS('Brand Family Territories (Enc)'!$B$2:$B$62,C675,'Brand Family Territories (Enc)'!$C$2:$C$62,"Morri")&gt;0),"Unk",0))</f>
        <v>0</v>
      </c>
      <c r="E675" t="str">
        <f>IFERROR(INDEX('Brand Family Areas (Enc)'!$D$6:$D$998,MATCH(UPPER(A675)&amp;"|"&amp;UPPER(B675),'Brand Family Areas (Enc)'!$G$6:$G$998,0)),"No Match")</f>
        <v>Inactive</v>
      </c>
      <c r="F675" t="str">
        <f t="shared" si="20"/>
        <v>THEM</v>
      </c>
      <c r="G675" t="str">
        <f t="shared" si="21"/>
        <v>Ole|ESSEX</v>
      </c>
    </row>
    <row r="676" spans="1:7" hidden="1" x14ac:dyDescent="0.2">
      <c r="A676" t="str" cm="1">
        <f t="array" ref="A676">INDEX('Brand Family Territory (Enc)'!$A$2:$A$296,INT((ROW()-2)/10)+1)</f>
        <v>Ole</v>
      </c>
      <c r="B676" t="str" cm="1">
        <f t="array" ref="B676">INDEX('Whitelist (Blackout Reverse)'!$B$1:$K$1,MOD(ROW()-2,10)+1)</f>
        <v>HUDSON</v>
      </c>
      <c r="C676" t="str">
        <f>VLOOKUP(A676,'Brand Family Territory (Enc)'!$A$2:$B$296,2,FALSE)</f>
        <v>Core Market</v>
      </c>
      <c r="D676">
        <f>IF(COUNTIFS('Brand Family Territories (Enc)'!$B$2:$B$62,C676,'Brand Family Territories (Enc)'!$C$2:$C$62,B676)&gt;0,1,IF(AND(LEFT(B676,6)="MORRIS",COUNTIFS('Brand Family Territories (Enc)'!$B$2:$B$62,C676,'Brand Family Territories (Enc)'!$C$2:$C$62,"Morri")&gt;0),"Unk",0))</f>
        <v>0</v>
      </c>
      <c r="E676" t="str">
        <f>IFERROR(INDEX('Brand Family Areas (Enc)'!$D$6:$D$998,MATCH(UPPER(A676)&amp;"|"&amp;UPPER(B676),'Brand Family Areas (Enc)'!$G$6:$G$998,0)),"No Match")</f>
        <v>Inactive</v>
      </c>
      <c r="F676" t="str">
        <f t="shared" si="20"/>
        <v>THEM</v>
      </c>
      <c r="G676" t="str">
        <f t="shared" si="21"/>
        <v>Ole|HUDSON</v>
      </c>
    </row>
    <row r="677" spans="1:7" hidden="1" x14ac:dyDescent="0.2">
      <c r="A677" t="str" cm="1">
        <f t="array" ref="A677">INDEX('Brand Family Territory (Enc)'!$A$2:$A$296,INT((ROW()-2)/10)+1)</f>
        <v>Ole</v>
      </c>
      <c r="B677" t="str" cm="1">
        <f t="array" ref="B677">INDEX('Whitelist (Blackout Reverse)'!$B$1:$K$1,MOD(ROW()-2,10)+1)</f>
        <v>UNION</v>
      </c>
      <c r="C677" t="str">
        <f>VLOOKUP(A677,'Brand Family Territory (Enc)'!$A$2:$B$296,2,FALSE)</f>
        <v>Core Market</v>
      </c>
      <c r="D677">
        <f>IF(COUNTIFS('Brand Family Territories (Enc)'!$B$2:$B$62,C677,'Brand Family Territories (Enc)'!$C$2:$C$62,B677)&gt;0,1,IF(AND(LEFT(B677,6)="MORRIS",COUNTIFS('Brand Family Territories (Enc)'!$B$2:$B$62,C677,'Brand Family Territories (Enc)'!$C$2:$C$62,"Morri")&gt;0),"Unk",0))</f>
        <v>0</v>
      </c>
      <c r="E677" t="str">
        <f>IFERROR(INDEX('Brand Family Areas (Enc)'!$D$6:$D$998,MATCH(UPPER(A677)&amp;"|"&amp;UPPER(B677),'Brand Family Areas (Enc)'!$G$6:$G$998,0)),"No Match")</f>
        <v>Inactive</v>
      </c>
      <c r="F677" t="str">
        <f t="shared" si="20"/>
        <v>THEM</v>
      </c>
      <c r="G677" t="str">
        <f t="shared" si="21"/>
        <v>Ole|UNION</v>
      </c>
    </row>
    <row r="678" spans="1:7" hidden="1" x14ac:dyDescent="0.2">
      <c r="A678" t="str" cm="1">
        <f t="array" ref="A678">INDEX('Brand Family Territory (Enc)'!$A$2:$A$296,INT((ROW()-2)/10)+1)</f>
        <v>Ole</v>
      </c>
      <c r="B678" t="str" cm="1">
        <f t="array" ref="B678">INDEX('Whitelist (Blackout Reverse)'!$B$1:$K$1,MOD(ROW()-2,10)+1)</f>
        <v>SUSSEX</v>
      </c>
      <c r="C678" t="str">
        <f>VLOOKUP(A678,'Brand Family Territory (Enc)'!$A$2:$B$296,2,FALSE)</f>
        <v>Core Market</v>
      </c>
      <c r="D678">
        <f>IF(COUNTIFS('Brand Family Territories (Enc)'!$B$2:$B$62,C678,'Brand Family Territories (Enc)'!$C$2:$C$62,B678)&gt;0,1,IF(AND(LEFT(B678,6)="MORRIS",COUNTIFS('Brand Family Territories (Enc)'!$B$2:$B$62,C678,'Brand Family Territories (Enc)'!$C$2:$C$62,"Morri")&gt;0),"Unk",0))</f>
        <v>1</v>
      </c>
      <c r="E678" t="str">
        <f>IFERROR(INDEX('Brand Family Areas (Enc)'!$D$6:$D$998,MATCH(UPPER(A678)&amp;"|"&amp;UPPER(B678),'Brand Family Areas (Enc)'!$G$6:$G$998,0)),"No Match")</f>
        <v>No Match</v>
      </c>
      <c r="F678" t="str">
        <f t="shared" si="20"/>
        <v>US</v>
      </c>
      <c r="G678" t="str">
        <f t="shared" si="21"/>
        <v>Ole|SUSSEX</v>
      </c>
    </row>
    <row r="679" spans="1:7" hidden="1" x14ac:dyDescent="0.2">
      <c r="A679" t="str" cm="1">
        <f t="array" ref="A679">INDEX('Brand Family Territory (Enc)'!$A$2:$A$296,INT((ROW()-2)/10)+1)</f>
        <v>Ole</v>
      </c>
      <c r="B679" t="str" cm="1">
        <f t="array" ref="B679">INDEX('Whitelist (Blackout Reverse)'!$B$1:$K$1,MOD(ROW()-2,10)+1)</f>
        <v>MORRIS 1</v>
      </c>
      <c r="C679" t="str">
        <f>VLOOKUP(A679,'Brand Family Territory (Enc)'!$A$2:$B$296,2,FALSE)</f>
        <v>Core Market</v>
      </c>
      <c r="D679">
        <f>IF(COUNTIFS('Brand Family Territories (Enc)'!$B$2:$B$62,C679,'Brand Family Territories (Enc)'!$C$2:$C$62,B679)&gt;0,1,IF(AND(LEFT(B679,6)="MORRIS",COUNTIFS('Brand Family Territories (Enc)'!$B$2:$B$62,C679,'Brand Family Territories (Enc)'!$C$2:$C$62,"Morri")&gt;0),"Unk",0))</f>
        <v>1</v>
      </c>
      <c r="E679" t="str">
        <f>IFERROR(INDEX('Brand Family Areas (Enc)'!$D$6:$D$998,MATCH(UPPER(A679)&amp;"|"&amp;UPPER(B679),'Brand Family Areas (Enc)'!$G$6:$G$998,0)),"No Match")</f>
        <v>No Match</v>
      </c>
      <c r="F679" t="str">
        <f t="shared" si="20"/>
        <v>US</v>
      </c>
      <c r="G679" t="str">
        <f t="shared" si="21"/>
        <v>Ole|MORRIS 1</v>
      </c>
    </row>
    <row r="680" spans="1:7" hidden="1" x14ac:dyDescent="0.2">
      <c r="A680" t="str" cm="1">
        <f t="array" ref="A680">INDEX('Brand Family Territory (Enc)'!$A$2:$A$296,INT((ROW()-2)/10)+1)</f>
        <v>Ole</v>
      </c>
      <c r="B680" t="str" cm="1">
        <f t="array" ref="B680">INDEX('Whitelist (Blackout Reverse)'!$B$1:$K$1,MOD(ROW()-2,10)+1)</f>
        <v>MORRIS 2</v>
      </c>
      <c r="C680" t="str">
        <f>VLOOKUP(A680,'Brand Family Territory (Enc)'!$A$2:$B$296,2,FALSE)</f>
        <v>Core Market</v>
      </c>
      <c r="D680">
        <f>IF(COUNTIFS('Brand Family Territories (Enc)'!$B$2:$B$62,C680,'Brand Family Territories (Enc)'!$C$2:$C$62,B680)&gt;0,1,IF(AND(LEFT(B680,6)="MORRIS",COUNTIFS('Brand Family Territories (Enc)'!$B$2:$B$62,C680,'Brand Family Territories (Enc)'!$C$2:$C$62,"Morri")&gt;0),"Unk",0))</f>
        <v>0</v>
      </c>
      <c r="E680" t="str">
        <f>IFERROR(INDEX('Brand Family Areas (Enc)'!$D$6:$D$998,MATCH(UPPER(A680)&amp;"|"&amp;UPPER(B680),'Brand Family Areas (Enc)'!$G$6:$G$998,0)),"No Match")</f>
        <v>Inactive</v>
      </c>
      <c r="F680" t="str">
        <f t="shared" si="20"/>
        <v>THEM</v>
      </c>
      <c r="G680" t="str">
        <f t="shared" si="21"/>
        <v>Ole|MORRIS 2</v>
      </c>
    </row>
    <row r="681" spans="1:7" hidden="1" x14ac:dyDescent="0.2">
      <c r="A681" t="str" cm="1">
        <f t="array" ref="A681">INDEX('Brand Family Territory (Enc)'!$A$2:$A$296,INT((ROW()-2)/10)+1)</f>
        <v>Ole</v>
      </c>
      <c r="B681" t="str" cm="1">
        <f t="array" ref="B681">INDEX('Whitelist (Blackout Reverse)'!$B$1:$K$1,MOD(ROW()-2,10)+1)</f>
        <v>MORRIS 3</v>
      </c>
      <c r="C681" t="str">
        <f>VLOOKUP(A681,'Brand Family Territory (Enc)'!$A$2:$B$296,2,FALSE)</f>
        <v>Core Market</v>
      </c>
      <c r="D681">
        <f>IF(COUNTIFS('Brand Family Territories (Enc)'!$B$2:$B$62,C681,'Brand Family Territories (Enc)'!$C$2:$C$62,B681)&gt;0,1,IF(AND(LEFT(B681,6)="MORRIS",COUNTIFS('Brand Family Territories (Enc)'!$B$2:$B$62,C681,'Brand Family Territories (Enc)'!$C$2:$C$62,"Morri")&gt;0),"Unk",0))</f>
        <v>1</v>
      </c>
      <c r="E681" t="str">
        <f>IFERROR(INDEX('Brand Family Areas (Enc)'!$D$6:$D$998,MATCH(UPPER(A681)&amp;"|"&amp;UPPER(B681),'Brand Family Areas (Enc)'!$G$6:$G$998,0)),"No Match")</f>
        <v>No Match</v>
      </c>
      <c r="F681" t="str">
        <f t="shared" si="20"/>
        <v>US</v>
      </c>
      <c r="G681" t="str">
        <f t="shared" si="21"/>
        <v>Ole|MORRIS 3</v>
      </c>
    </row>
    <row r="682" spans="1:7" hidden="1" x14ac:dyDescent="0.2">
      <c r="A682" t="str" cm="1">
        <f t="array" ref="A682">INDEX('Brand Family Territory (Enc)'!$A$2:$A$296,INT((ROW()-2)/10)+1)</f>
        <v>Pacifico</v>
      </c>
      <c r="B682" t="str" cm="1">
        <f t="array" ref="B682">INDEX('Whitelist (Blackout Reverse)'!$B$1:$K$1,MOD(ROW()-2,10)+1)</f>
        <v>BERGEN</v>
      </c>
      <c r="C682" t="str">
        <f>VLOOKUP(A682,'Brand Family Territory (Enc)'!$A$2:$B$296,2,FALSE)</f>
        <v>Core Market</v>
      </c>
      <c r="D682">
        <f>IF(COUNTIFS('Brand Family Territories (Enc)'!$B$2:$B$62,C682,'Brand Family Territories (Enc)'!$C$2:$C$62,B682)&gt;0,1,IF(AND(LEFT(B682,6)="MORRIS",COUNTIFS('Brand Family Territories (Enc)'!$B$2:$B$62,C682,'Brand Family Territories (Enc)'!$C$2:$C$62,"Morri")&gt;0),"Unk",0))</f>
        <v>1</v>
      </c>
      <c r="E682" t="str">
        <f>IFERROR(INDEX('Brand Family Areas (Enc)'!$D$6:$D$998,MATCH(UPPER(A682)&amp;"|"&amp;UPPER(B682),'Brand Family Areas (Enc)'!$G$6:$G$998,0)),"No Match")</f>
        <v>No Match</v>
      </c>
      <c r="F682" t="str">
        <f t="shared" si="20"/>
        <v>US</v>
      </c>
      <c r="G682" t="str">
        <f t="shared" si="21"/>
        <v>Pacifico|BERGEN</v>
      </c>
    </row>
    <row r="683" spans="1:7" hidden="1" x14ac:dyDescent="0.2">
      <c r="A683" t="str" cm="1">
        <f t="array" ref="A683">INDEX('Brand Family Territory (Enc)'!$A$2:$A$296,INT((ROW()-2)/10)+1)</f>
        <v>Pacifico</v>
      </c>
      <c r="B683" t="str" cm="1">
        <f t="array" ref="B683">INDEX('Whitelist (Blackout Reverse)'!$B$1:$K$1,MOD(ROW()-2,10)+1)</f>
        <v>PASSAIC</v>
      </c>
      <c r="C683" t="str">
        <f>VLOOKUP(A683,'Brand Family Territory (Enc)'!$A$2:$B$296,2,FALSE)</f>
        <v>Core Market</v>
      </c>
      <c r="D683">
        <f>IF(COUNTIFS('Brand Family Territories (Enc)'!$B$2:$B$62,C683,'Brand Family Territories (Enc)'!$C$2:$C$62,B683)&gt;0,1,IF(AND(LEFT(B683,6)="MORRIS",COUNTIFS('Brand Family Territories (Enc)'!$B$2:$B$62,C683,'Brand Family Territories (Enc)'!$C$2:$C$62,"Morri")&gt;0),"Unk",0))</f>
        <v>1</v>
      </c>
      <c r="E683" t="str">
        <f>IFERROR(INDEX('Brand Family Areas (Enc)'!$D$6:$D$998,MATCH(UPPER(A683)&amp;"|"&amp;UPPER(B683),'Brand Family Areas (Enc)'!$G$6:$G$998,0)),"No Match")</f>
        <v>No Match</v>
      </c>
      <c r="F683" t="str">
        <f t="shared" si="20"/>
        <v>US</v>
      </c>
      <c r="G683" t="str">
        <f t="shared" si="21"/>
        <v>Pacifico|PASSAIC</v>
      </c>
    </row>
    <row r="684" spans="1:7" hidden="1" x14ac:dyDescent="0.2">
      <c r="A684" t="str" cm="1">
        <f t="array" ref="A684">INDEX('Brand Family Territory (Enc)'!$A$2:$A$296,INT((ROW()-2)/10)+1)</f>
        <v>Pacifico</v>
      </c>
      <c r="B684" t="str" cm="1">
        <f t="array" ref="B684">INDEX('Whitelist (Blackout Reverse)'!$B$1:$K$1,MOD(ROW()-2,10)+1)</f>
        <v>PASSAIC-FF</v>
      </c>
      <c r="C684" t="str">
        <f>VLOOKUP(A684,'Brand Family Territory (Enc)'!$A$2:$B$296,2,FALSE)</f>
        <v>Core Market</v>
      </c>
      <c r="D684">
        <f>IF(COUNTIFS('Brand Family Territories (Enc)'!$B$2:$B$62,C684,'Brand Family Territories (Enc)'!$C$2:$C$62,B684)&gt;0,1,IF(AND(LEFT(B684,6)="MORRIS",COUNTIFS('Brand Family Territories (Enc)'!$B$2:$B$62,C684,'Brand Family Territories (Enc)'!$C$2:$C$62,"Morri")&gt;0),"Unk",0))</f>
        <v>1</v>
      </c>
      <c r="E684" t="str">
        <f>IFERROR(INDEX('Brand Family Areas (Enc)'!$D$6:$D$998,MATCH(UPPER(A684)&amp;"|"&amp;UPPER(B684),'Brand Family Areas (Enc)'!$G$6:$G$998,0)),"No Match")</f>
        <v>No Match</v>
      </c>
      <c r="F684" t="str">
        <f t="shared" si="20"/>
        <v>US</v>
      </c>
      <c r="G684" t="str">
        <f t="shared" si="21"/>
        <v>Pacifico|PASSAIC-FF</v>
      </c>
    </row>
    <row r="685" spans="1:7" hidden="1" x14ac:dyDescent="0.2">
      <c r="A685" t="str" cm="1">
        <f t="array" ref="A685">INDEX('Brand Family Territory (Enc)'!$A$2:$A$296,INT((ROW()-2)/10)+1)</f>
        <v>Pacifico</v>
      </c>
      <c r="B685" t="str" cm="1">
        <f t="array" ref="B685">INDEX('Whitelist (Blackout Reverse)'!$B$1:$K$1,MOD(ROW()-2,10)+1)</f>
        <v>ESSEX</v>
      </c>
      <c r="C685" t="str">
        <f>VLOOKUP(A685,'Brand Family Territory (Enc)'!$A$2:$B$296,2,FALSE)</f>
        <v>Core Market</v>
      </c>
      <c r="D685">
        <f>IF(COUNTIFS('Brand Family Territories (Enc)'!$B$2:$B$62,C685,'Brand Family Territories (Enc)'!$C$2:$C$62,B685)&gt;0,1,IF(AND(LEFT(B685,6)="MORRIS",COUNTIFS('Brand Family Territories (Enc)'!$B$2:$B$62,C685,'Brand Family Territories (Enc)'!$C$2:$C$62,"Morri")&gt;0),"Unk",0))</f>
        <v>0</v>
      </c>
      <c r="E685" t="str">
        <f>IFERROR(INDEX('Brand Family Areas (Enc)'!$D$6:$D$998,MATCH(UPPER(A685)&amp;"|"&amp;UPPER(B685),'Brand Family Areas (Enc)'!$G$6:$G$998,0)),"No Match")</f>
        <v>Inactive</v>
      </c>
      <c r="F685" t="str">
        <f t="shared" si="20"/>
        <v>THEM</v>
      </c>
      <c r="G685" t="str">
        <f t="shared" si="21"/>
        <v>Pacifico|ESSEX</v>
      </c>
    </row>
    <row r="686" spans="1:7" hidden="1" x14ac:dyDescent="0.2">
      <c r="A686" t="str" cm="1">
        <f t="array" ref="A686">INDEX('Brand Family Territory (Enc)'!$A$2:$A$296,INT((ROW()-2)/10)+1)</f>
        <v>Pacifico</v>
      </c>
      <c r="B686" t="str" cm="1">
        <f t="array" ref="B686">INDEX('Whitelist (Blackout Reverse)'!$B$1:$K$1,MOD(ROW()-2,10)+1)</f>
        <v>HUDSON</v>
      </c>
      <c r="C686" t="str">
        <f>VLOOKUP(A686,'Brand Family Territory (Enc)'!$A$2:$B$296,2,FALSE)</f>
        <v>Core Market</v>
      </c>
      <c r="D686">
        <f>IF(COUNTIFS('Brand Family Territories (Enc)'!$B$2:$B$62,C686,'Brand Family Territories (Enc)'!$C$2:$C$62,B686)&gt;0,1,IF(AND(LEFT(B686,6)="MORRIS",COUNTIFS('Brand Family Territories (Enc)'!$B$2:$B$62,C686,'Brand Family Territories (Enc)'!$C$2:$C$62,"Morri")&gt;0),"Unk",0))</f>
        <v>0</v>
      </c>
      <c r="E686" t="str">
        <f>IFERROR(INDEX('Brand Family Areas (Enc)'!$D$6:$D$998,MATCH(UPPER(A686)&amp;"|"&amp;UPPER(B686),'Brand Family Areas (Enc)'!$G$6:$G$998,0)),"No Match")</f>
        <v>Inactive</v>
      </c>
      <c r="F686" t="str">
        <f t="shared" si="20"/>
        <v>THEM</v>
      </c>
      <c r="G686" t="str">
        <f t="shared" si="21"/>
        <v>Pacifico|HUDSON</v>
      </c>
    </row>
    <row r="687" spans="1:7" hidden="1" x14ac:dyDescent="0.2">
      <c r="A687" t="str" cm="1">
        <f t="array" ref="A687">INDEX('Brand Family Territory (Enc)'!$A$2:$A$296,INT((ROW()-2)/10)+1)</f>
        <v>Pacifico</v>
      </c>
      <c r="B687" t="str" cm="1">
        <f t="array" ref="B687">INDEX('Whitelist (Blackout Reverse)'!$B$1:$K$1,MOD(ROW()-2,10)+1)</f>
        <v>UNION</v>
      </c>
      <c r="C687" t="str">
        <f>VLOOKUP(A687,'Brand Family Territory (Enc)'!$A$2:$B$296,2,FALSE)</f>
        <v>Core Market</v>
      </c>
      <c r="D687">
        <f>IF(COUNTIFS('Brand Family Territories (Enc)'!$B$2:$B$62,C687,'Brand Family Territories (Enc)'!$C$2:$C$62,B687)&gt;0,1,IF(AND(LEFT(B687,6)="MORRIS",COUNTIFS('Brand Family Territories (Enc)'!$B$2:$B$62,C687,'Brand Family Territories (Enc)'!$C$2:$C$62,"Morri")&gt;0),"Unk",0))</f>
        <v>0</v>
      </c>
      <c r="E687" t="str">
        <f>IFERROR(INDEX('Brand Family Areas (Enc)'!$D$6:$D$998,MATCH(UPPER(A687)&amp;"|"&amp;UPPER(B687),'Brand Family Areas (Enc)'!$G$6:$G$998,0)),"No Match")</f>
        <v>Inactive</v>
      </c>
      <c r="F687" t="str">
        <f t="shared" si="20"/>
        <v>THEM</v>
      </c>
      <c r="G687" t="str">
        <f t="shared" si="21"/>
        <v>Pacifico|UNION</v>
      </c>
    </row>
    <row r="688" spans="1:7" hidden="1" x14ac:dyDescent="0.2">
      <c r="A688" t="str" cm="1">
        <f t="array" ref="A688">INDEX('Brand Family Territory (Enc)'!$A$2:$A$296,INT((ROW()-2)/10)+1)</f>
        <v>Pacifico</v>
      </c>
      <c r="B688" t="str" cm="1">
        <f t="array" ref="B688">INDEX('Whitelist (Blackout Reverse)'!$B$1:$K$1,MOD(ROW()-2,10)+1)</f>
        <v>SUSSEX</v>
      </c>
      <c r="C688" t="str">
        <f>VLOOKUP(A688,'Brand Family Territory (Enc)'!$A$2:$B$296,2,FALSE)</f>
        <v>Core Market</v>
      </c>
      <c r="D688">
        <f>IF(COUNTIFS('Brand Family Territories (Enc)'!$B$2:$B$62,C688,'Brand Family Territories (Enc)'!$C$2:$C$62,B688)&gt;0,1,IF(AND(LEFT(B688,6)="MORRIS",COUNTIFS('Brand Family Territories (Enc)'!$B$2:$B$62,C688,'Brand Family Territories (Enc)'!$C$2:$C$62,"Morri")&gt;0),"Unk",0))</f>
        <v>1</v>
      </c>
      <c r="E688" t="str">
        <f>IFERROR(INDEX('Brand Family Areas (Enc)'!$D$6:$D$998,MATCH(UPPER(A688)&amp;"|"&amp;UPPER(B688),'Brand Family Areas (Enc)'!$G$6:$G$998,0)),"No Match")</f>
        <v>No Match</v>
      </c>
      <c r="F688" t="str">
        <f t="shared" si="20"/>
        <v>US</v>
      </c>
      <c r="G688" t="str">
        <f t="shared" si="21"/>
        <v>Pacifico|SUSSEX</v>
      </c>
    </row>
    <row r="689" spans="1:7" hidden="1" x14ac:dyDescent="0.2">
      <c r="A689" t="str" cm="1">
        <f t="array" ref="A689">INDEX('Brand Family Territory (Enc)'!$A$2:$A$296,INT((ROW()-2)/10)+1)</f>
        <v>Pacifico</v>
      </c>
      <c r="B689" t="str" cm="1">
        <f t="array" ref="B689">INDEX('Whitelist (Blackout Reverse)'!$B$1:$K$1,MOD(ROW()-2,10)+1)</f>
        <v>MORRIS 1</v>
      </c>
      <c r="C689" t="str">
        <f>VLOOKUP(A689,'Brand Family Territory (Enc)'!$A$2:$B$296,2,FALSE)</f>
        <v>Core Market</v>
      </c>
      <c r="D689">
        <f>IF(COUNTIFS('Brand Family Territories (Enc)'!$B$2:$B$62,C689,'Brand Family Territories (Enc)'!$C$2:$C$62,B689)&gt;0,1,IF(AND(LEFT(B689,6)="MORRIS",COUNTIFS('Brand Family Territories (Enc)'!$B$2:$B$62,C689,'Brand Family Territories (Enc)'!$C$2:$C$62,"Morri")&gt;0),"Unk",0))</f>
        <v>1</v>
      </c>
      <c r="E689" t="str">
        <f>IFERROR(INDEX('Brand Family Areas (Enc)'!$D$6:$D$998,MATCH(UPPER(A689)&amp;"|"&amp;UPPER(B689),'Brand Family Areas (Enc)'!$G$6:$G$998,0)),"No Match")</f>
        <v>No Match</v>
      </c>
      <c r="F689" t="str">
        <f t="shared" si="20"/>
        <v>US</v>
      </c>
      <c r="G689" t="str">
        <f t="shared" si="21"/>
        <v>Pacifico|MORRIS 1</v>
      </c>
    </row>
    <row r="690" spans="1:7" hidden="1" x14ac:dyDescent="0.2">
      <c r="A690" t="str" cm="1">
        <f t="array" ref="A690">INDEX('Brand Family Territory (Enc)'!$A$2:$A$296,INT((ROW()-2)/10)+1)</f>
        <v>Pacifico</v>
      </c>
      <c r="B690" t="str" cm="1">
        <f t="array" ref="B690">INDEX('Whitelist (Blackout Reverse)'!$B$1:$K$1,MOD(ROW()-2,10)+1)</f>
        <v>MORRIS 2</v>
      </c>
      <c r="C690" t="str">
        <f>VLOOKUP(A690,'Brand Family Territory (Enc)'!$A$2:$B$296,2,FALSE)</f>
        <v>Core Market</v>
      </c>
      <c r="D690">
        <f>IF(COUNTIFS('Brand Family Territories (Enc)'!$B$2:$B$62,C690,'Brand Family Territories (Enc)'!$C$2:$C$62,B690)&gt;0,1,IF(AND(LEFT(B690,6)="MORRIS",COUNTIFS('Brand Family Territories (Enc)'!$B$2:$B$62,C690,'Brand Family Territories (Enc)'!$C$2:$C$62,"Morri")&gt;0),"Unk",0))</f>
        <v>0</v>
      </c>
      <c r="E690" t="str">
        <f>IFERROR(INDEX('Brand Family Areas (Enc)'!$D$6:$D$998,MATCH(UPPER(A690)&amp;"|"&amp;UPPER(B690),'Brand Family Areas (Enc)'!$G$6:$G$998,0)),"No Match")</f>
        <v>Inactive</v>
      </c>
      <c r="F690" t="str">
        <f t="shared" si="20"/>
        <v>THEM</v>
      </c>
      <c r="G690" t="str">
        <f t="shared" si="21"/>
        <v>Pacifico|MORRIS 2</v>
      </c>
    </row>
    <row r="691" spans="1:7" hidden="1" x14ac:dyDescent="0.2">
      <c r="A691" t="str" cm="1">
        <f t="array" ref="A691">INDEX('Brand Family Territory (Enc)'!$A$2:$A$296,INT((ROW()-2)/10)+1)</f>
        <v>Pacifico</v>
      </c>
      <c r="B691" t="str" cm="1">
        <f t="array" ref="B691">INDEX('Whitelist (Blackout Reverse)'!$B$1:$K$1,MOD(ROW()-2,10)+1)</f>
        <v>MORRIS 3</v>
      </c>
      <c r="C691" t="str">
        <f>VLOOKUP(A691,'Brand Family Territory (Enc)'!$A$2:$B$296,2,FALSE)</f>
        <v>Core Market</v>
      </c>
      <c r="D691">
        <f>IF(COUNTIFS('Brand Family Territories (Enc)'!$B$2:$B$62,C691,'Brand Family Territories (Enc)'!$C$2:$C$62,B691)&gt;0,1,IF(AND(LEFT(B691,6)="MORRIS",COUNTIFS('Brand Family Territories (Enc)'!$B$2:$B$62,C691,'Brand Family Territories (Enc)'!$C$2:$C$62,"Morri")&gt;0),"Unk",0))</f>
        <v>1</v>
      </c>
      <c r="E691" t="str">
        <f>IFERROR(INDEX('Brand Family Areas (Enc)'!$D$6:$D$998,MATCH(UPPER(A691)&amp;"|"&amp;UPPER(B691),'Brand Family Areas (Enc)'!$G$6:$G$998,0)),"No Match")</f>
        <v>No Match</v>
      </c>
      <c r="F691" t="str">
        <f t="shared" si="20"/>
        <v>US</v>
      </c>
      <c r="G691" t="str">
        <f t="shared" si="21"/>
        <v>Pacifico|MORRIS 3</v>
      </c>
    </row>
    <row r="692" spans="1:7" hidden="1" x14ac:dyDescent="0.2">
      <c r="A692" t="str" cm="1">
        <f t="array" ref="A692">INDEX('Brand Family Territory (Enc)'!$A$2:$A$296,INT((ROW()-2)/10)+1)</f>
        <v>Peroni</v>
      </c>
      <c r="B692" t="str" cm="1">
        <f t="array" ref="B692">INDEX('Whitelist (Blackout Reverse)'!$B$1:$K$1,MOD(ROW()-2,10)+1)</f>
        <v>BERGEN</v>
      </c>
      <c r="C692" t="str">
        <f>VLOOKUP(A692,'Brand Family Territory (Enc)'!$A$2:$B$296,2,FALSE)</f>
        <v>Core Market</v>
      </c>
      <c r="D692">
        <f>IF(COUNTIFS('Brand Family Territories (Enc)'!$B$2:$B$62,C692,'Brand Family Territories (Enc)'!$C$2:$C$62,B692)&gt;0,1,IF(AND(LEFT(B692,6)="MORRIS",COUNTIFS('Brand Family Territories (Enc)'!$B$2:$B$62,C692,'Brand Family Territories (Enc)'!$C$2:$C$62,"Morri")&gt;0),"Unk",0))</f>
        <v>1</v>
      </c>
      <c r="E692" t="str">
        <f>IFERROR(INDEX('Brand Family Areas (Enc)'!$D$6:$D$998,MATCH(UPPER(A692)&amp;"|"&amp;UPPER(B692),'Brand Family Areas (Enc)'!$G$6:$G$998,0)),"No Match")</f>
        <v>No Match</v>
      </c>
      <c r="F692" t="str">
        <f t="shared" si="20"/>
        <v>US</v>
      </c>
      <c r="G692" t="str">
        <f t="shared" si="21"/>
        <v>Peroni|BERGEN</v>
      </c>
    </row>
    <row r="693" spans="1:7" hidden="1" x14ac:dyDescent="0.2">
      <c r="A693" t="str" cm="1">
        <f t="array" ref="A693">INDEX('Brand Family Territory (Enc)'!$A$2:$A$296,INT((ROW()-2)/10)+1)</f>
        <v>Peroni</v>
      </c>
      <c r="B693" t="str" cm="1">
        <f t="array" ref="B693">INDEX('Whitelist (Blackout Reverse)'!$B$1:$K$1,MOD(ROW()-2,10)+1)</f>
        <v>PASSAIC</v>
      </c>
      <c r="C693" t="str">
        <f>VLOOKUP(A693,'Brand Family Territory (Enc)'!$A$2:$B$296,2,FALSE)</f>
        <v>Core Market</v>
      </c>
      <c r="D693">
        <f>IF(COUNTIFS('Brand Family Territories (Enc)'!$B$2:$B$62,C693,'Brand Family Territories (Enc)'!$C$2:$C$62,B693)&gt;0,1,IF(AND(LEFT(B693,6)="MORRIS",COUNTIFS('Brand Family Territories (Enc)'!$B$2:$B$62,C693,'Brand Family Territories (Enc)'!$C$2:$C$62,"Morri")&gt;0),"Unk",0))</f>
        <v>1</v>
      </c>
      <c r="E693" t="str">
        <f>IFERROR(INDEX('Brand Family Areas (Enc)'!$D$6:$D$998,MATCH(UPPER(A693)&amp;"|"&amp;UPPER(B693),'Brand Family Areas (Enc)'!$G$6:$G$998,0)),"No Match")</f>
        <v>No Match</v>
      </c>
      <c r="F693" t="str">
        <f t="shared" si="20"/>
        <v>US</v>
      </c>
      <c r="G693" t="str">
        <f t="shared" si="21"/>
        <v>Peroni|PASSAIC</v>
      </c>
    </row>
    <row r="694" spans="1:7" hidden="1" x14ac:dyDescent="0.2">
      <c r="A694" t="str" cm="1">
        <f t="array" ref="A694">INDEX('Brand Family Territory (Enc)'!$A$2:$A$296,INT((ROW()-2)/10)+1)</f>
        <v>Peroni</v>
      </c>
      <c r="B694" t="str" cm="1">
        <f t="array" ref="B694">INDEX('Whitelist (Blackout Reverse)'!$B$1:$K$1,MOD(ROW()-2,10)+1)</f>
        <v>PASSAIC-FF</v>
      </c>
      <c r="C694" t="str">
        <f>VLOOKUP(A694,'Brand Family Territory (Enc)'!$A$2:$B$296,2,FALSE)</f>
        <v>Core Market</v>
      </c>
      <c r="D694">
        <f>IF(COUNTIFS('Brand Family Territories (Enc)'!$B$2:$B$62,C694,'Brand Family Territories (Enc)'!$C$2:$C$62,B694)&gt;0,1,IF(AND(LEFT(B694,6)="MORRIS",COUNTIFS('Brand Family Territories (Enc)'!$B$2:$B$62,C694,'Brand Family Territories (Enc)'!$C$2:$C$62,"Morri")&gt;0),"Unk",0))</f>
        <v>1</v>
      </c>
      <c r="E694" t="str">
        <f>IFERROR(INDEX('Brand Family Areas (Enc)'!$D$6:$D$998,MATCH(UPPER(A694)&amp;"|"&amp;UPPER(B694),'Brand Family Areas (Enc)'!$G$6:$G$998,0)),"No Match")</f>
        <v>No Match</v>
      </c>
      <c r="F694" t="str">
        <f t="shared" si="20"/>
        <v>US</v>
      </c>
      <c r="G694" t="str">
        <f t="shared" si="21"/>
        <v>Peroni|PASSAIC-FF</v>
      </c>
    </row>
    <row r="695" spans="1:7" hidden="1" x14ac:dyDescent="0.2">
      <c r="A695" t="str" cm="1">
        <f t="array" ref="A695">INDEX('Brand Family Territory (Enc)'!$A$2:$A$296,INT((ROW()-2)/10)+1)</f>
        <v>Peroni</v>
      </c>
      <c r="B695" t="str" cm="1">
        <f t="array" ref="B695">INDEX('Whitelist (Blackout Reverse)'!$B$1:$K$1,MOD(ROW()-2,10)+1)</f>
        <v>ESSEX</v>
      </c>
      <c r="C695" t="str">
        <f>VLOOKUP(A695,'Brand Family Territory (Enc)'!$A$2:$B$296,2,FALSE)</f>
        <v>Core Market</v>
      </c>
      <c r="D695">
        <f>IF(COUNTIFS('Brand Family Territories (Enc)'!$B$2:$B$62,C695,'Brand Family Territories (Enc)'!$C$2:$C$62,B695)&gt;0,1,IF(AND(LEFT(B695,6)="MORRIS",COUNTIFS('Brand Family Territories (Enc)'!$B$2:$B$62,C695,'Brand Family Territories (Enc)'!$C$2:$C$62,"Morri")&gt;0),"Unk",0))</f>
        <v>0</v>
      </c>
      <c r="E695" t="str">
        <f>IFERROR(INDEX('Brand Family Areas (Enc)'!$D$6:$D$998,MATCH(UPPER(A695)&amp;"|"&amp;UPPER(B695),'Brand Family Areas (Enc)'!$G$6:$G$998,0)),"No Match")</f>
        <v>Inactive</v>
      </c>
      <c r="F695" t="str">
        <f t="shared" si="20"/>
        <v>THEM</v>
      </c>
      <c r="G695" t="str">
        <f t="shared" si="21"/>
        <v>Peroni|ESSEX</v>
      </c>
    </row>
    <row r="696" spans="1:7" hidden="1" x14ac:dyDescent="0.2">
      <c r="A696" t="str" cm="1">
        <f t="array" ref="A696">INDEX('Brand Family Territory (Enc)'!$A$2:$A$296,INT((ROW()-2)/10)+1)</f>
        <v>Peroni</v>
      </c>
      <c r="B696" t="str" cm="1">
        <f t="array" ref="B696">INDEX('Whitelist (Blackout Reverse)'!$B$1:$K$1,MOD(ROW()-2,10)+1)</f>
        <v>HUDSON</v>
      </c>
      <c r="C696" t="str">
        <f>VLOOKUP(A696,'Brand Family Territory (Enc)'!$A$2:$B$296,2,FALSE)</f>
        <v>Core Market</v>
      </c>
      <c r="D696">
        <f>IF(COUNTIFS('Brand Family Territories (Enc)'!$B$2:$B$62,C696,'Brand Family Territories (Enc)'!$C$2:$C$62,B696)&gt;0,1,IF(AND(LEFT(B696,6)="MORRIS",COUNTIFS('Brand Family Territories (Enc)'!$B$2:$B$62,C696,'Brand Family Territories (Enc)'!$C$2:$C$62,"Morri")&gt;0),"Unk",0))</f>
        <v>0</v>
      </c>
      <c r="E696" t="str">
        <f>IFERROR(INDEX('Brand Family Areas (Enc)'!$D$6:$D$998,MATCH(UPPER(A696)&amp;"|"&amp;UPPER(B696),'Brand Family Areas (Enc)'!$G$6:$G$998,0)),"No Match")</f>
        <v>Inactive</v>
      </c>
      <c r="F696" t="str">
        <f t="shared" si="20"/>
        <v>THEM</v>
      </c>
      <c r="G696" t="str">
        <f t="shared" si="21"/>
        <v>Peroni|HUDSON</v>
      </c>
    </row>
    <row r="697" spans="1:7" hidden="1" x14ac:dyDescent="0.2">
      <c r="A697" t="str" cm="1">
        <f t="array" ref="A697">INDEX('Brand Family Territory (Enc)'!$A$2:$A$296,INT((ROW()-2)/10)+1)</f>
        <v>Peroni</v>
      </c>
      <c r="B697" t="str" cm="1">
        <f t="array" ref="B697">INDEX('Whitelist (Blackout Reverse)'!$B$1:$K$1,MOD(ROW()-2,10)+1)</f>
        <v>UNION</v>
      </c>
      <c r="C697" t="str">
        <f>VLOOKUP(A697,'Brand Family Territory (Enc)'!$A$2:$B$296,2,FALSE)</f>
        <v>Core Market</v>
      </c>
      <c r="D697">
        <f>IF(COUNTIFS('Brand Family Territories (Enc)'!$B$2:$B$62,C697,'Brand Family Territories (Enc)'!$C$2:$C$62,B697)&gt;0,1,IF(AND(LEFT(B697,6)="MORRIS",COUNTIFS('Brand Family Territories (Enc)'!$B$2:$B$62,C697,'Brand Family Territories (Enc)'!$C$2:$C$62,"Morri")&gt;0),"Unk",0))</f>
        <v>0</v>
      </c>
      <c r="E697" t="str">
        <f>IFERROR(INDEX('Brand Family Areas (Enc)'!$D$6:$D$998,MATCH(UPPER(A697)&amp;"|"&amp;UPPER(B697),'Brand Family Areas (Enc)'!$G$6:$G$998,0)),"No Match")</f>
        <v>Inactive</v>
      </c>
      <c r="F697" t="str">
        <f t="shared" si="20"/>
        <v>THEM</v>
      </c>
      <c r="G697" t="str">
        <f t="shared" si="21"/>
        <v>Peroni|UNION</v>
      </c>
    </row>
    <row r="698" spans="1:7" hidden="1" x14ac:dyDescent="0.2">
      <c r="A698" t="str" cm="1">
        <f t="array" ref="A698">INDEX('Brand Family Territory (Enc)'!$A$2:$A$296,INT((ROW()-2)/10)+1)</f>
        <v>Peroni</v>
      </c>
      <c r="B698" t="str" cm="1">
        <f t="array" ref="B698">INDEX('Whitelist (Blackout Reverse)'!$B$1:$K$1,MOD(ROW()-2,10)+1)</f>
        <v>SUSSEX</v>
      </c>
      <c r="C698" t="str">
        <f>VLOOKUP(A698,'Brand Family Territory (Enc)'!$A$2:$B$296,2,FALSE)</f>
        <v>Core Market</v>
      </c>
      <c r="D698">
        <f>IF(COUNTIFS('Brand Family Territories (Enc)'!$B$2:$B$62,C698,'Brand Family Territories (Enc)'!$C$2:$C$62,B698)&gt;0,1,IF(AND(LEFT(B698,6)="MORRIS",COUNTIFS('Brand Family Territories (Enc)'!$B$2:$B$62,C698,'Brand Family Territories (Enc)'!$C$2:$C$62,"Morri")&gt;0),"Unk",0))</f>
        <v>1</v>
      </c>
      <c r="E698" t="str">
        <f>IFERROR(INDEX('Brand Family Areas (Enc)'!$D$6:$D$998,MATCH(UPPER(A698)&amp;"|"&amp;UPPER(B698),'Brand Family Areas (Enc)'!$G$6:$G$998,0)),"No Match")</f>
        <v>No Match</v>
      </c>
      <c r="F698" t="str">
        <f t="shared" si="20"/>
        <v>US</v>
      </c>
      <c r="G698" t="str">
        <f t="shared" si="21"/>
        <v>Peroni|SUSSEX</v>
      </c>
    </row>
    <row r="699" spans="1:7" hidden="1" x14ac:dyDescent="0.2">
      <c r="A699" t="str" cm="1">
        <f t="array" ref="A699">INDEX('Brand Family Territory (Enc)'!$A$2:$A$296,INT((ROW()-2)/10)+1)</f>
        <v>Peroni</v>
      </c>
      <c r="B699" t="str" cm="1">
        <f t="array" ref="B699">INDEX('Whitelist (Blackout Reverse)'!$B$1:$K$1,MOD(ROW()-2,10)+1)</f>
        <v>MORRIS 1</v>
      </c>
      <c r="C699" t="str">
        <f>VLOOKUP(A699,'Brand Family Territory (Enc)'!$A$2:$B$296,2,FALSE)</f>
        <v>Core Market</v>
      </c>
      <c r="D699">
        <f>IF(COUNTIFS('Brand Family Territories (Enc)'!$B$2:$B$62,C699,'Brand Family Territories (Enc)'!$C$2:$C$62,B699)&gt;0,1,IF(AND(LEFT(B699,6)="MORRIS",COUNTIFS('Brand Family Territories (Enc)'!$B$2:$B$62,C699,'Brand Family Territories (Enc)'!$C$2:$C$62,"Morri")&gt;0),"Unk",0))</f>
        <v>1</v>
      </c>
      <c r="E699" t="str">
        <f>IFERROR(INDEX('Brand Family Areas (Enc)'!$D$6:$D$998,MATCH(UPPER(A699)&amp;"|"&amp;UPPER(B699),'Brand Family Areas (Enc)'!$G$6:$G$998,0)),"No Match")</f>
        <v>No Match</v>
      </c>
      <c r="F699" t="str">
        <f t="shared" si="20"/>
        <v>US</v>
      </c>
      <c r="G699" t="str">
        <f t="shared" si="21"/>
        <v>Peroni|MORRIS 1</v>
      </c>
    </row>
    <row r="700" spans="1:7" hidden="1" x14ac:dyDescent="0.2">
      <c r="A700" t="str" cm="1">
        <f t="array" ref="A700">INDEX('Brand Family Territory (Enc)'!$A$2:$A$296,INT((ROW()-2)/10)+1)</f>
        <v>Peroni</v>
      </c>
      <c r="B700" t="str" cm="1">
        <f t="array" ref="B700">INDEX('Whitelist (Blackout Reverse)'!$B$1:$K$1,MOD(ROW()-2,10)+1)</f>
        <v>MORRIS 2</v>
      </c>
      <c r="C700" t="str">
        <f>VLOOKUP(A700,'Brand Family Territory (Enc)'!$A$2:$B$296,2,FALSE)</f>
        <v>Core Market</v>
      </c>
      <c r="D700">
        <f>IF(COUNTIFS('Brand Family Territories (Enc)'!$B$2:$B$62,C700,'Brand Family Territories (Enc)'!$C$2:$C$62,B700)&gt;0,1,IF(AND(LEFT(B700,6)="MORRIS",COUNTIFS('Brand Family Territories (Enc)'!$B$2:$B$62,C700,'Brand Family Territories (Enc)'!$C$2:$C$62,"Morri")&gt;0),"Unk",0))</f>
        <v>0</v>
      </c>
      <c r="E700" t="str">
        <f>IFERROR(INDEX('Brand Family Areas (Enc)'!$D$6:$D$998,MATCH(UPPER(A700)&amp;"|"&amp;UPPER(B700),'Brand Family Areas (Enc)'!$G$6:$G$998,0)),"No Match")</f>
        <v>Inactive</v>
      </c>
      <c r="F700" t="str">
        <f t="shared" si="20"/>
        <v>THEM</v>
      </c>
      <c r="G700" t="str">
        <f t="shared" si="21"/>
        <v>Peroni|MORRIS 2</v>
      </c>
    </row>
    <row r="701" spans="1:7" hidden="1" x14ac:dyDescent="0.2">
      <c r="A701" t="str" cm="1">
        <f t="array" ref="A701">INDEX('Brand Family Territory (Enc)'!$A$2:$A$296,INT((ROW()-2)/10)+1)</f>
        <v>Peroni</v>
      </c>
      <c r="B701" t="str" cm="1">
        <f t="array" ref="B701">INDEX('Whitelist (Blackout Reverse)'!$B$1:$K$1,MOD(ROW()-2,10)+1)</f>
        <v>MORRIS 3</v>
      </c>
      <c r="C701" t="str">
        <f>VLOOKUP(A701,'Brand Family Territory (Enc)'!$A$2:$B$296,2,FALSE)</f>
        <v>Core Market</v>
      </c>
      <c r="D701">
        <f>IF(COUNTIFS('Brand Family Territories (Enc)'!$B$2:$B$62,C701,'Brand Family Territories (Enc)'!$C$2:$C$62,B701)&gt;0,1,IF(AND(LEFT(B701,6)="MORRIS",COUNTIFS('Brand Family Territories (Enc)'!$B$2:$B$62,C701,'Brand Family Territories (Enc)'!$C$2:$C$62,"Morri")&gt;0),"Unk",0))</f>
        <v>1</v>
      </c>
      <c r="E701" t="str">
        <f>IFERROR(INDEX('Brand Family Areas (Enc)'!$D$6:$D$998,MATCH(UPPER(A701)&amp;"|"&amp;UPPER(B701),'Brand Family Areas (Enc)'!$G$6:$G$998,0)),"No Match")</f>
        <v>No Match</v>
      </c>
      <c r="F701" t="str">
        <f t="shared" si="20"/>
        <v>US</v>
      </c>
      <c r="G701" t="str">
        <f t="shared" si="21"/>
        <v>Peroni|MORRIS 3</v>
      </c>
    </row>
    <row r="702" spans="1:7" hidden="1" x14ac:dyDescent="0.2">
      <c r="A702" t="str" cm="1">
        <f t="array" ref="A702">INDEX('Brand Family Territory (Enc)'!$A$2:$A$296,INT((ROW()-2)/10)+1)</f>
        <v>Pilsner Urquell</v>
      </c>
      <c r="B702" t="str" cm="1">
        <f t="array" ref="B702">INDEX('Whitelist (Blackout Reverse)'!$B$1:$K$1,MOD(ROW()-2,10)+1)</f>
        <v>BERGEN</v>
      </c>
      <c r="C702" t="str">
        <f>VLOOKUP(A702,'Brand Family Territory (Enc)'!$A$2:$B$296,2,FALSE)</f>
        <v>Core Market</v>
      </c>
      <c r="D702">
        <f>IF(COUNTIFS('Brand Family Territories (Enc)'!$B$2:$B$62,C702,'Brand Family Territories (Enc)'!$C$2:$C$62,B702)&gt;0,1,IF(AND(LEFT(B702,6)="MORRIS",COUNTIFS('Brand Family Territories (Enc)'!$B$2:$B$62,C702,'Brand Family Territories (Enc)'!$C$2:$C$62,"Morri")&gt;0),"Unk",0))</f>
        <v>1</v>
      </c>
      <c r="E702" t="str">
        <f>IFERROR(INDEX('Brand Family Areas (Enc)'!$D$6:$D$998,MATCH(UPPER(A702)&amp;"|"&amp;UPPER(B702),'Brand Family Areas (Enc)'!$G$6:$G$998,0)),"No Match")</f>
        <v>No Match</v>
      </c>
      <c r="F702" t="str">
        <f t="shared" si="20"/>
        <v>US</v>
      </c>
      <c r="G702" t="str">
        <f t="shared" si="21"/>
        <v>Pilsner Urquell|BERGEN</v>
      </c>
    </row>
    <row r="703" spans="1:7" hidden="1" x14ac:dyDescent="0.2">
      <c r="A703" t="str" cm="1">
        <f t="array" ref="A703">INDEX('Brand Family Territory (Enc)'!$A$2:$A$296,INT((ROW()-2)/10)+1)</f>
        <v>Pilsner Urquell</v>
      </c>
      <c r="B703" t="str" cm="1">
        <f t="array" ref="B703">INDEX('Whitelist (Blackout Reverse)'!$B$1:$K$1,MOD(ROW()-2,10)+1)</f>
        <v>PASSAIC</v>
      </c>
      <c r="C703" t="str">
        <f>VLOOKUP(A703,'Brand Family Territory (Enc)'!$A$2:$B$296,2,FALSE)</f>
        <v>Core Market</v>
      </c>
      <c r="D703">
        <f>IF(COUNTIFS('Brand Family Territories (Enc)'!$B$2:$B$62,C703,'Brand Family Territories (Enc)'!$C$2:$C$62,B703)&gt;0,1,IF(AND(LEFT(B703,6)="MORRIS",COUNTIFS('Brand Family Territories (Enc)'!$B$2:$B$62,C703,'Brand Family Territories (Enc)'!$C$2:$C$62,"Morri")&gt;0),"Unk",0))</f>
        <v>1</v>
      </c>
      <c r="E703" t="str">
        <f>IFERROR(INDEX('Brand Family Areas (Enc)'!$D$6:$D$998,MATCH(UPPER(A703)&amp;"|"&amp;UPPER(B703),'Brand Family Areas (Enc)'!$G$6:$G$998,0)),"No Match")</f>
        <v>No Match</v>
      </c>
      <c r="F703" t="str">
        <f t="shared" si="20"/>
        <v>US</v>
      </c>
      <c r="G703" t="str">
        <f t="shared" si="21"/>
        <v>Pilsner Urquell|PASSAIC</v>
      </c>
    </row>
    <row r="704" spans="1:7" hidden="1" x14ac:dyDescent="0.2">
      <c r="A704" t="str" cm="1">
        <f t="array" ref="A704">INDEX('Brand Family Territory (Enc)'!$A$2:$A$296,INT((ROW()-2)/10)+1)</f>
        <v>Pilsner Urquell</v>
      </c>
      <c r="B704" t="str" cm="1">
        <f t="array" ref="B704">INDEX('Whitelist (Blackout Reverse)'!$B$1:$K$1,MOD(ROW()-2,10)+1)</f>
        <v>PASSAIC-FF</v>
      </c>
      <c r="C704" t="str">
        <f>VLOOKUP(A704,'Brand Family Territory (Enc)'!$A$2:$B$296,2,FALSE)</f>
        <v>Core Market</v>
      </c>
      <c r="D704">
        <f>IF(COUNTIFS('Brand Family Territories (Enc)'!$B$2:$B$62,C704,'Brand Family Territories (Enc)'!$C$2:$C$62,B704)&gt;0,1,IF(AND(LEFT(B704,6)="MORRIS",COUNTIFS('Brand Family Territories (Enc)'!$B$2:$B$62,C704,'Brand Family Territories (Enc)'!$C$2:$C$62,"Morri")&gt;0),"Unk",0))</f>
        <v>1</v>
      </c>
      <c r="E704" t="str">
        <f>IFERROR(INDEX('Brand Family Areas (Enc)'!$D$6:$D$998,MATCH(UPPER(A704)&amp;"|"&amp;UPPER(B704),'Brand Family Areas (Enc)'!$G$6:$G$998,0)),"No Match")</f>
        <v>No Match</v>
      </c>
      <c r="F704" t="str">
        <f t="shared" si="20"/>
        <v>US</v>
      </c>
      <c r="G704" t="str">
        <f t="shared" si="21"/>
        <v>Pilsner Urquell|PASSAIC-FF</v>
      </c>
    </row>
    <row r="705" spans="1:7" hidden="1" x14ac:dyDescent="0.2">
      <c r="A705" t="str" cm="1">
        <f t="array" ref="A705">INDEX('Brand Family Territory (Enc)'!$A$2:$A$296,INT((ROW()-2)/10)+1)</f>
        <v>Pilsner Urquell</v>
      </c>
      <c r="B705" t="str" cm="1">
        <f t="array" ref="B705">INDEX('Whitelist (Blackout Reverse)'!$B$1:$K$1,MOD(ROW()-2,10)+1)</f>
        <v>ESSEX</v>
      </c>
      <c r="C705" t="str">
        <f>VLOOKUP(A705,'Brand Family Territory (Enc)'!$A$2:$B$296,2,FALSE)</f>
        <v>Core Market</v>
      </c>
      <c r="D705">
        <f>IF(COUNTIFS('Brand Family Territories (Enc)'!$B$2:$B$62,C705,'Brand Family Territories (Enc)'!$C$2:$C$62,B705)&gt;0,1,IF(AND(LEFT(B705,6)="MORRIS",COUNTIFS('Brand Family Territories (Enc)'!$B$2:$B$62,C705,'Brand Family Territories (Enc)'!$C$2:$C$62,"Morri")&gt;0),"Unk",0))</f>
        <v>0</v>
      </c>
      <c r="E705" t="str">
        <f>IFERROR(INDEX('Brand Family Areas (Enc)'!$D$6:$D$998,MATCH(UPPER(A705)&amp;"|"&amp;UPPER(B705),'Brand Family Areas (Enc)'!$G$6:$G$998,0)),"No Match")</f>
        <v>Inactive</v>
      </c>
      <c r="F705" t="str">
        <f t="shared" si="20"/>
        <v>THEM</v>
      </c>
      <c r="G705" t="str">
        <f t="shared" si="21"/>
        <v>Pilsner Urquell|ESSEX</v>
      </c>
    </row>
    <row r="706" spans="1:7" hidden="1" x14ac:dyDescent="0.2">
      <c r="A706" t="str" cm="1">
        <f t="array" ref="A706">INDEX('Brand Family Territory (Enc)'!$A$2:$A$296,INT((ROW()-2)/10)+1)</f>
        <v>Pilsner Urquell</v>
      </c>
      <c r="B706" t="str" cm="1">
        <f t="array" ref="B706">INDEX('Whitelist (Blackout Reverse)'!$B$1:$K$1,MOD(ROW()-2,10)+1)</f>
        <v>HUDSON</v>
      </c>
      <c r="C706" t="str">
        <f>VLOOKUP(A706,'Brand Family Territory (Enc)'!$A$2:$B$296,2,FALSE)</f>
        <v>Core Market</v>
      </c>
      <c r="D706">
        <f>IF(COUNTIFS('Brand Family Territories (Enc)'!$B$2:$B$62,C706,'Brand Family Territories (Enc)'!$C$2:$C$62,B706)&gt;0,1,IF(AND(LEFT(B706,6)="MORRIS",COUNTIFS('Brand Family Territories (Enc)'!$B$2:$B$62,C706,'Brand Family Territories (Enc)'!$C$2:$C$62,"Morri")&gt;0),"Unk",0))</f>
        <v>0</v>
      </c>
      <c r="E706" t="str">
        <f>IFERROR(INDEX('Brand Family Areas (Enc)'!$D$6:$D$998,MATCH(UPPER(A706)&amp;"|"&amp;UPPER(B706),'Brand Family Areas (Enc)'!$G$6:$G$998,0)),"No Match")</f>
        <v>Inactive</v>
      </c>
      <c r="F706" t="str">
        <f t="shared" si="20"/>
        <v>THEM</v>
      </c>
      <c r="G706" t="str">
        <f t="shared" si="21"/>
        <v>Pilsner Urquell|HUDSON</v>
      </c>
    </row>
    <row r="707" spans="1:7" hidden="1" x14ac:dyDescent="0.2">
      <c r="A707" t="str" cm="1">
        <f t="array" ref="A707">INDEX('Brand Family Territory (Enc)'!$A$2:$A$296,INT((ROW()-2)/10)+1)</f>
        <v>Pilsner Urquell</v>
      </c>
      <c r="B707" t="str" cm="1">
        <f t="array" ref="B707">INDEX('Whitelist (Blackout Reverse)'!$B$1:$K$1,MOD(ROW()-2,10)+1)</f>
        <v>UNION</v>
      </c>
      <c r="C707" t="str">
        <f>VLOOKUP(A707,'Brand Family Territory (Enc)'!$A$2:$B$296,2,FALSE)</f>
        <v>Core Market</v>
      </c>
      <c r="D707">
        <f>IF(COUNTIFS('Brand Family Territories (Enc)'!$B$2:$B$62,C707,'Brand Family Territories (Enc)'!$C$2:$C$62,B707)&gt;0,1,IF(AND(LEFT(B707,6)="MORRIS",COUNTIFS('Brand Family Territories (Enc)'!$B$2:$B$62,C707,'Brand Family Territories (Enc)'!$C$2:$C$62,"Morri")&gt;0),"Unk",0))</f>
        <v>0</v>
      </c>
      <c r="E707" t="str">
        <f>IFERROR(INDEX('Brand Family Areas (Enc)'!$D$6:$D$998,MATCH(UPPER(A707)&amp;"|"&amp;UPPER(B707),'Brand Family Areas (Enc)'!$G$6:$G$998,0)),"No Match")</f>
        <v>Inactive</v>
      </c>
      <c r="F707" t="str">
        <f t="shared" ref="F707:F770" si="22">IF(D707="Unk","Ambiguous (Source Truncated)",IF(E707="Inactive","THEM",IF(D707=1,"US",IF(D707="N/A","No Territory Data","THEM"))))</f>
        <v>THEM</v>
      </c>
      <c r="G707" t="str">
        <f t="shared" ref="G707:G770" si="23">A707&amp;"|"&amp;B707</f>
        <v>Pilsner Urquell|UNION</v>
      </c>
    </row>
    <row r="708" spans="1:7" hidden="1" x14ac:dyDescent="0.2">
      <c r="A708" t="str" cm="1">
        <f t="array" ref="A708">INDEX('Brand Family Territory (Enc)'!$A$2:$A$296,INT((ROW()-2)/10)+1)</f>
        <v>Pilsner Urquell</v>
      </c>
      <c r="B708" t="str" cm="1">
        <f t="array" ref="B708">INDEX('Whitelist (Blackout Reverse)'!$B$1:$K$1,MOD(ROW()-2,10)+1)</f>
        <v>SUSSEX</v>
      </c>
      <c r="C708" t="str">
        <f>VLOOKUP(A708,'Brand Family Territory (Enc)'!$A$2:$B$296,2,FALSE)</f>
        <v>Core Market</v>
      </c>
      <c r="D708">
        <f>IF(COUNTIFS('Brand Family Territories (Enc)'!$B$2:$B$62,C708,'Brand Family Territories (Enc)'!$C$2:$C$62,B708)&gt;0,1,IF(AND(LEFT(B708,6)="MORRIS",COUNTIFS('Brand Family Territories (Enc)'!$B$2:$B$62,C708,'Brand Family Territories (Enc)'!$C$2:$C$62,"Morri")&gt;0),"Unk",0))</f>
        <v>1</v>
      </c>
      <c r="E708" t="str">
        <f>IFERROR(INDEX('Brand Family Areas (Enc)'!$D$6:$D$998,MATCH(UPPER(A708)&amp;"|"&amp;UPPER(B708),'Brand Family Areas (Enc)'!$G$6:$G$998,0)),"No Match")</f>
        <v>No Match</v>
      </c>
      <c r="F708" t="str">
        <f t="shared" si="22"/>
        <v>US</v>
      </c>
      <c r="G708" t="str">
        <f t="shared" si="23"/>
        <v>Pilsner Urquell|SUSSEX</v>
      </c>
    </row>
    <row r="709" spans="1:7" hidden="1" x14ac:dyDescent="0.2">
      <c r="A709" t="str" cm="1">
        <f t="array" ref="A709">INDEX('Brand Family Territory (Enc)'!$A$2:$A$296,INT((ROW()-2)/10)+1)</f>
        <v>Pilsner Urquell</v>
      </c>
      <c r="B709" t="str" cm="1">
        <f t="array" ref="B709">INDEX('Whitelist (Blackout Reverse)'!$B$1:$K$1,MOD(ROW()-2,10)+1)</f>
        <v>MORRIS 1</v>
      </c>
      <c r="C709" t="str">
        <f>VLOOKUP(A709,'Brand Family Territory (Enc)'!$A$2:$B$296,2,FALSE)</f>
        <v>Core Market</v>
      </c>
      <c r="D709">
        <f>IF(COUNTIFS('Brand Family Territories (Enc)'!$B$2:$B$62,C709,'Brand Family Territories (Enc)'!$C$2:$C$62,B709)&gt;0,1,IF(AND(LEFT(B709,6)="MORRIS",COUNTIFS('Brand Family Territories (Enc)'!$B$2:$B$62,C709,'Brand Family Territories (Enc)'!$C$2:$C$62,"Morri")&gt;0),"Unk",0))</f>
        <v>1</v>
      </c>
      <c r="E709" t="str">
        <f>IFERROR(INDEX('Brand Family Areas (Enc)'!$D$6:$D$998,MATCH(UPPER(A709)&amp;"|"&amp;UPPER(B709),'Brand Family Areas (Enc)'!$G$6:$G$998,0)),"No Match")</f>
        <v>No Match</v>
      </c>
      <c r="F709" t="str">
        <f t="shared" si="22"/>
        <v>US</v>
      </c>
      <c r="G709" t="str">
        <f t="shared" si="23"/>
        <v>Pilsner Urquell|MORRIS 1</v>
      </c>
    </row>
    <row r="710" spans="1:7" hidden="1" x14ac:dyDescent="0.2">
      <c r="A710" t="str" cm="1">
        <f t="array" ref="A710">INDEX('Brand Family Territory (Enc)'!$A$2:$A$296,INT((ROW()-2)/10)+1)</f>
        <v>Pilsner Urquell</v>
      </c>
      <c r="B710" t="str" cm="1">
        <f t="array" ref="B710">INDEX('Whitelist (Blackout Reverse)'!$B$1:$K$1,MOD(ROW()-2,10)+1)</f>
        <v>MORRIS 2</v>
      </c>
      <c r="C710" t="str">
        <f>VLOOKUP(A710,'Brand Family Territory (Enc)'!$A$2:$B$296,2,FALSE)</f>
        <v>Core Market</v>
      </c>
      <c r="D710">
        <f>IF(COUNTIFS('Brand Family Territories (Enc)'!$B$2:$B$62,C710,'Brand Family Territories (Enc)'!$C$2:$C$62,B710)&gt;0,1,IF(AND(LEFT(B710,6)="MORRIS",COUNTIFS('Brand Family Territories (Enc)'!$B$2:$B$62,C710,'Brand Family Territories (Enc)'!$C$2:$C$62,"Morri")&gt;0),"Unk",0))</f>
        <v>0</v>
      </c>
      <c r="E710" t="str">
        <f>IFERROR(INDEX('Brand Family Areas (Enc)'!$D$6:$D$998,MATCH(UPPER(A710)&amp;"|"&amp;UPPER(B710),'Brand Family Areas (Enc)'!$G$6:$G$998,0)),"No Match")</f>
        <v>Inactive</v>
      </c>
      <c r="F710" t="str">
        <f t="shared" si="22"/>
        <v>THEM</v>
      </c>
      <c r="G710" t="str">
        <f t="shared" si="23"/>
        <v>Pilsner Urquell|MORRIS 2</v>
      </c>
    </row>
    <row r="711" spans="1:7" hidden="1" x14ac:dyDescent="0.2">
      <c r="A711" t="str" cm="1">
        <f t="array" ref="A711">INDEX('Brand Family Territory (Enc)'!$A$2:$A$296,INT((ROW()-2)/10)+1)</f>
        <v>Pilsner Urquell</v>
      </c>
      <c r="B711" t="str" cm="1">
        <f t="array" ref="B711">INDEX('Whitelist (Blackout Reverse)'!$B$1:$K$1,MOD(ROW()-2,10)+1)</f>
        <v>MORRIS 3</v>
      </c>
      <c r="C711" t="str">
        <f>VLOOKUP(A711,'Brand Family Territory (Enc)'!$A$2:$B$296,2,FALSE)</f>
        <v>Core Market</v>
      </c>
      <c r="D711">
        <f>IF(COUNTIFS('Brand Family Territories (Enc)'!$B$2:$B$62,C711,'Brand Family Territories (Enc)'!$C$2:$C$62,B711)&gt;0,1,IF(AND(LEFT(B711,6)="MORRIS",COUNTIFS('Brand Family Territories (Enc)'!$B$2:$B$62,C711,'Brand Family Territories (Enc)'!$C$2:$C$62,"Morri")&gt;0),"Unk",0))</f>
        <v>1</v>
      </c>
      <c r="E711" t="str">
        <f>IFERROR(INDEX('Brand Family Areas (Enc)'!$D$6:$D$998,MATCH(UPPER(A711)&amp;"|"&amp;UPPER(B711),'Brand Family Areas (Enc)'!$G$6:$G$998,0)),"No Match")</f>
        <v>No Match</v>
      </c>
      <c r="F711" t="str">
        <f t="shared" si="22"/>
        <v>US</v>
      </c>
      <c r="G711" t="str">
        <f t="shared" si="23"/>
        <v>Pilsner Urquell|MORRIS 3</v>
      </c>
    </row>
    <row r="712" spans="1:7" hidden="1" x14ac:dyDescent="0.2">
      <c r="A712" t="str" cm="1">
        <f t="array" ref="A712">INDEX('Brand Family Territory (Enc)'!$A$2:$A$296,INT((ROW()-2)/10)+1)</f>
        <v>Poggio Torselli</v>
      </c>
      <c r="B712" t="str" cm="1">
        <f t="array" ref="B712">INDEX('Whitelist (Blackout Reverse)'!$B$1:$K$1,MOD(ROW()-2,10)+1)</f>
        <v>BERGEN</v>
      </c>
      <c r="C712" t="str">
        <f>VLOOKUP(A712,'Brand Family Territory (Enc)'!$A$2:$B$296,2,FALSE)</f>
        <v>Core Market</v>
      </c>
      <c r="D712">
        <f>IF(COUNTIFS('Brand Family Territories (Enc)'!$B$2:$B$62,C712,'Brand Family Territories (Enc)'!$C$2:$C$62,B712)&gt;0,1,IF(AND(LEFT(B712,6)="MORRIS",COUNTIFS('Brand Family Territories (Enc)'!$B$2:$B$62,C712,'Brand Family Territories (Enc)'!$C$2:$C$62,"Morri")&gt;0),"Unk",0))</f>
        <v>1</v>
      </c>
      <c r="E712" t="str">
        <f>IFERROR(INDEX('Brand Family Areas (Enc)'!$D$6:$D$998,MATCH(UPPER(A712)&amp;"|"&amp;UPPER(B712),'Brand Family Areas (Enc)'!$G$6:$G$998,0)),"No Match")</f>
        <v>No Match</v>
      </c>
      <c r="F712" t="str">
        <f t="shared" si="22"/>
        <v>US</v>
      </c>
      <c r="G712" t="str">
        <f t="shared" si="23"/>
        <v>Poggio Torselli|BERGEN</v>
      </c>
    </row>
    <row r="713" spans="1:7" hidden="1" x14ac:dyDescent="0.2">
      <c r="A713" t="str" cm="1">
        <f t="array" ref="A713">INDEX('Brand Family Territory (Enc)'!$A$2:$A$296,INT((ROW()-2)/10)+1)</f>
        <v>Poggio Torselli</v>
      </c>
      <c r="B713" t="str" cm="1">
        <f t="array" ref="B713">INDEX('Whitelist (Blackout Reverse)'!$B$1:$K$1,MOD(ROW()-2,10)+1)</f>
        <v>PASSAIC</v>
      </c>
      <c r="C713" t="str">
        <f>VLOOKUP(A713,'Brand Family Territory (Enc)'!$A$2:$B$296,2,FALSE)</f>
        <v>Core Market</v>
      </c>
      <c r="D713">
        <f>IF(COUNTIFS('Brand Family Territories (Enc)'!$B$2:$B$62,C713,'Brand Family Territories (Enc)'!$C$2:$C$62,B713)&gt;0,1,IF(AND(LEFT(B713,6)="MORRIS",COUNTIFS('Brand Family Territories (Enc)'!$B$2:$B$62,C713,'Brand Family Territories (Enc)'!$C$2:$C$62,"Morri")&gt;0),"Unk",0))</f>
        <v>1</v>
      </c>
      <c r="E713" t="str">
        <f>IFERROR(INDEX('Brand Family Areas (Enc)'!$D$6:$D$998,MATCH(UPPER(A713)&amp;"|"&amp;UPPER(B713),'Brand Family Areas (Enc)'!$G$6:$G$998,0)),"No Match")</f>
        <v>No Match</v>
      </c>
      <c r="F713" t="str">
        <f t="shared" si="22"/>
        <v>US</v>
      </c>
      <c r="G713" t="str">
        <f t="shared" si="23"/>
        <v>Poggio Torselli|PASSAIC</v>
      </c>
    </row>
    <row r="714" spans="1:7" hidden="1" x14ac:dyDescent="0.2">
      <c r="A714" t="str" cm="1">
        <f t="array" ref="A714">INDEX('Brand Family Territory (Enc)'!$A$2:$A$296,INT((ROW()-2)/10)+1)</f>
        <v>Poggio Torselli</v>
      </c>
      <c r="B714" t="str" cm="1">
        <f t="array" ref="B714">INDEX('Whitelist (Blackout Reverse)'!$B$1:$K$1,MOD(ROW()-2,10)+1)</f>
        <v>PASSAIC-FF</v>
      </c>
      <c r="C714" t="str">
        <f>VLOOKUP(A714,'Brand Family Territory (Enc)'!$A$2:$B$296,2,FALSE)</f>
        <v>Core Market</v>
      </c>
      <c r="D714">
        <f>IF(COUNTIFS('Brand Family Territories (Enc)'!$B$2:$B$62,C714,'Brand Family Territories (Enc)'!$C$2:$C$62,B714)&gt;0,1,IF(AND(LEFT(B714,6)="MORRIS",COUNTIFS('Brand Family Territories (Enc)'!$B$2:$B$62,C714,'Brand Family Territories (Enc)'!$C$2:$C$62,"Morri")&gt;0),"Unk",0))</f>
        <v>1</v>
      </c>
      <c r="E714" t="str">
        <f>IFERROR(INDEX('Brand Family Areas (Enc)'!$D$6:$D$998,MATCH(UPPER(A714)&amp;"|"&amp;UPPER(B714),'Brand Family Areas (Enc)'!$G$6:$G$998,0)),"No Match")</f>
        <v>No Match</v>
      </c>
      <c r="F714" t="str">
        <f t="shared" si="22"/>
        <v>US</v>
      </c>
      <c r="G714" t="str">
        <f t="shared" si="23"/>
        <v>Poggio Torselli|PASSAIC-FF</v>
      </c>
    </row>
    <row r="715" spans="1:7" hidden="1" x14ac:dyDescent="0.2">
      <c r="A715" t="str" cm="1">
        <f t="array" ref="A715">INDEX('Brand Family Territory (Enc)'!$A$2:$A$296,INT((ROW()-2)/10)+1)</f>
        <v>Poggio Torselli</v>
      </c>
      <c r="B715" t="str" cm="1">
        <f t="array" ref="B715">INDEX('Whitelist (Blackout Reverse)'!$B$1:$K$1,MOD(ROW()-2,10)+1)</f>
        <v>ESSEX</v>
      </c>
      <c r="C715" t="str">
        <f>VLOOKUP(A715,'Brand Family Territory (Enc)'!$A$2:$B$296,2,FALSE)</f>
        <v>Core Market</v>
      </c>
      <c r="D715">
        <f>IF(COUNTIFS('Brand Family Territories (Enc)'!$B$2:$B$62,C715,'Brand Family Territories (Enc)'!$C$2:$C$62,B715)&gt;0,1,IF(AND(LEFT(B715,6)="MORRIS",COUNTIFS('Brand Family Territories (Enc)'!$B$2:$B$62,C715,'Brand Family Territories (Enc)'!$C$2:$C$62,"Morri")&gt;0),"Unk",0))</f>
        <v>0</v>
      </c>
      <c r="E715" t="str">
        <f>IFERROR(INDEX('Brand Family Areas (Enc)'!$D$6:$D$998,MATCH(UPPER(A715)&amp;"|"&amp;UPPER(B715),'Brand Family Areas (Enc)'!$G$6:$G$998,0)),"No Match")</f>
        <v>Inactive</v>
      </c>
      <c r="F715" t="str">
        <f t="shared" si="22"/>
        <v>THEM</v>
      </c>
      <c r="G715" t="str">
        <f t="shared" si="23"/>
        <v>Poggio Torselli|ESSEX</v>
      </c>
    </row>
    <row r="716" spans="1:7" hidden="1" x14ac:dyDescent="0.2">
      <c r="A716" t="str" cm="1">
        <f t="array" ref="A716">INDEX('Brand Family Territory (Enc)'!$A$2:$A$296,INT((ROW()-2)/10)+1)</f>
        <v>Poggio Torselli</v>
      </c>
      <c r="B716" t="str" cm="1">
        <f t="array" ref="B716">INDEX('Whitelist (Blackout Reverse)'!$B$1:$K$1,MOD(ROW()-2,10)+1)</f>
        <v>HUDSON</v>
      </c>
      <c r="C716" t="str">
        <f>VLOOKUP(A716,'Brand Family Territory (Enc)'!$A$2:$B$296,2,FALSE)</f>
        <v>Core Market</v>
      </c>
      <c r="D716">
        <f>IF(COUNTIFS('Brand Family Territories (Enc)'!$B$2:$B$62,C716,'Brand Family Territories (Enc)'!$C$2:$C$62,B716)&gt;0,1,IF(AND(LEFT(B716,6)="MORRIS",COUNTIFS('Brand Family Territories (Enc)'!$B$2:$B$62,C716,'Brand Family Territories (Enc)'!$C$2:$C$62,"Morri")&gt;0),"Unk",0))</f>
        <v>0</v>
      </c>
      <c r="E716" t="str">
        <f>IFERROR(INDEX('Brand Family Areas (Enc)'!$D$6:$D$998,MATCH(UPPER(A716)&amp;"|"&amp;UPPER(B716),'Brand Family Areas (Enc)'!$G$6:$G$998,0)),"No Match")</f>
        <v>Inactive</v>
      </c>
      <c r="F716" t="str">
        <f t="shared" si="22"/>
        <v>THEM</v>
      </c>
      <c r="G716" t="str">
        <f t="shared" si="23"/>
        <v>Poggio Torselli|HUDSON</v>
      </c>
    </row>
    <row r="717" spans="1:7" hidden="1" x14ac:dyDescent="0.2">
      <c r="A717" t="str" cm="1">
        <f t="array" ref="A717">INDEX('Brand Family Territory (Enc)'!$A$2:$A$296,INT((ROW()-2)/10)+1)</f>
        <v>Poggio Torselli</v>
      </c>
      <c r="B717" t="str" cm="1">
        <f t="array" ref="B717">INDEX('Whitelist (Blackout Reverse)'!$B$1:$K$1,MOD(ROW()-2,10)+1)</f>
        <v>UNION</v>
      </c>
      <c r="C717" t="str">
        <f>VLOOKUP(A717,'Brand Family Territory (Enc)'!$A$2:$B$296,2,FALSE)</f>
        <v>Core Market</v>
      </c>
      <c r="D717">
        <f>IF(COUNTIFS('Brand Family Territories (Enc)'!$B$2:$B$62,C717,'Brand Family Territories (Enc)'!$C$2:$C$62,B717)&gt;0,1,IF(AND(LEFT(B717,6)="MORRIS",COUNTIFS('Brand Family Territories (Enc)'!$B$2:$B$62,C717,'Brand Family Territories (Enc)'!$C$2:$C$62,"Morri")&gt;0),"Unk",0))</f>
        <v>0</v>
      </c>
      <c r="E717" t="str">
        <f>IFERROR(INDEX('Brand Family Areas (Enc)'!$D$6:$D$998,MATCH(UPPER(A717)&amp;"|"&amp;UPPER(B717),'Brand Family Areas (Enc)'!$G$6:$G$998,0)),"No Match")</f>
        <v>Inactive</v>
      </c>
      <c r="F717" t="str">
        <f t="shared" si="22"/>
        <v>THEM</v>
      </c>
      <c r="G717" t="str">
        <f t="shared" si="23"/>
        <v>Poggio Torselli|UNION</v>
      </c>
    </row>
    <row r="718" spans="1:7" hidden="1" x14ac:dyDescent="0.2">
      <c r="A718" t="str" cm="1">
        <f t="array" ref="A718">INDEX('Brand Family Territory (Enc)'!$A$2:$A$296,INT((ROW()-2)/10)+1)</f>
        <v>Poggio Torselli</v>
      </c>
      <c r="B718" t="str" cm="1">
        <f t="array" ref="B718">INDEX('Whitelist (Blackout Reverse)'!$B$1:$K$1,MOD(ROW()-2,10)+1)</f>
        <v>SUSSEX</v>
      </c>
      <c r="C718" t="str">
        <f>VLOOKUP(A718,'Brand Family Territory (Enc)'!$A$2:$B$296,2,FALSE)</f>
        <v>Core Market</v>
      </c>
      <c r="D718">
        <f>IF(COUNTIFS('Brand Family Territories (Enc)'!$B$2:$B$62,C718,'Brand Family Territories (Enc)'!$C$2:$C$62,B718)&gt;0,1,IF(AND(LEFT(B718,6)="MORRIS",COUNTIFS('Brand Family Territories (Enc)'!$B$2:$B$62,C718,'Brand Family Territories (Enc)'!$C$2:$C$62,"Morri")&gt;0),"Unk",0))</f>
        <v>1</v>
      </c>
      <c r="E718" t="str">
        <f>IFERROR(INDEX('Brand Family Areas (Enc)'!$D$6:$D$998,MATCH(UPPER(A718)&amp;"|"&amp;UPPER(B718),'Brand Family Areas (Enc)'!$G$6:$G$998,0)),"No Match")</f>
        <v>No Match</v>
      </c>
      <c r="F718" t="str">
        <f t="shared" si="22"/>
        <v>US</v>
      </c>
      <c r="G718" t="str">
        <f t="shared" si="23"/>
        <v>Poggio Torselli|SUSSEX</v>
      </c>
    </row>
    <row r="719" spans="1:7" hidden="1" x14ac:dyDescent="0.2">
      <c r="A719" t="str" cm="1">
        <f t="array" ref="A719">INDEX('Brand Family Territory (Enc)'!$A$2:$A$296,INT((ROW()-2)/10)+1)</f>
        <v>Poggio Torselli</v>
      </c>
      <c r="B719" t="str" cm="1">
        <f t="array" ref="B719">INDEX('Whitelist (Blackout Reverse)'!$B$1:$K$1,MOD(ROW()-2,10)+1)</f>
        <v>MORRIS 1</v>
      </c>
      <c r="C719" t="str">
        <f>VLOOKUP(A719,'Brand Family Territory (Enc)'!$A$2:$B$296,2,FALSE)</f>
        <v>Core Market</v>
      </c>
      <c r="D719">
        <f>IF(COUNTIFS('Brand Family Territories (Enc)'!$B$2:$B$62,C719,'Brand Family Territories (Enc)'!$C$2:$C$62,B719)&gt;0,1,IF(AND(LEFT(B719,6)="MORRIS",COUNTIFS('Brand Family Territories (Enc)'!$B$2:$B$62,C719,'Brand Family Territories (Enc)'!$C$2:$C$62,"Morri")&gt;0),"Unk",0))</f>
        <v>1</v>
      </c>
      <c r="E719" t="str">
        <f>IFERROR(INDEX('Brand Family Areas (Enc)'!$D$6:$D$998,MATCH(UPPER(A719)&amp;"|"&amp;UPPER(B719),'Brand Family Areas (Enc)'!$G$6:$G$998,0)),"No Match")</f>
        <v>No Match</v>
      </c>
      <c r="F719" t="str">
        <f t="shared" si="22"/>
        <v>US</v>
      </c>
      <c r="G719" t="str">
        <f t="shared" si="23"/>
        <v>Poggio Torselli|MORRIS 1</v>
      </c>
    </row>
    <row r="720" spans="1:7" hidden="1" x14ac:dyDescent="0.2">
      <c r="A720" t="str" cm="1">
        <f t="array" ref="A720">INDEX('Brand Family Territory (Enc)'!$A$2:$A$296,INT((ROW()-2)/10)+1)</f>
        <v>Poggio Torselli</v>
      </c>
      <c r="B720" t="str" cm="1">
        <f t="array" ref="B720">INDEX('Whitelist (Blackout Reverse)'!$B$1:$K$1,MOD(ROW()-2,10)+1)</f>
        <v>MORRIS 2</v>
      </c>
      <c r="C720" t="str">
        <f>VLOOKUP(A720,'Brand Family Territory (Enc)'!$A$2:$B$296,2,FALSE)</f>
        <v>Core Market</v>
      </c>
      <c r="D720">
        <f>IF(COUNTIFS('Brand Family Territories (Enc)'!$B$2:$B$62,C720,'Brand Family Territories (Enc)'!$C$2:$C$62,B720)&gt;0,1,IF(AND(LEFT(B720,6)="MORRIS",COUNTIFS('Brand Family Territories (Enc)'!$B$2:$B$62,C720,'Brand Family Territories (Enc)'!$C$2:$C$62,"Morri")&gt;0),"Unk",0))</f>
        <v>0</v>
      </c>
      <c r="E720" t="str">
        <f>IFERROR(INDEX('Brand Family Areas (Enc)'!$D$6:$D$998,MATCH(UPPER(A720)&amp;"|"&amp;UPPER(B720),'Brand Family Areas (Enc)'!$G$6:$G$998,0)),"No Match")</f>
        <v>Inactive</v>
      </c>
      <c r="F720" t="str">
        <f t="shared" si="22"/>
        <v>THEM</v>
      </c>
      <c r="G720" t="str">
        <f t="shared" si="23"/>
        <v>Poggio Torselli|MORRIS 2</v>
      </c>
    </row>
    <row r="721" spans="1:7" hidden="1" x14ac:dyDescent="0.2">
      <c r="A721" t="str" cm="1">
        <f t="array" ref="A721">INDEX('Brand Family Territory (Enc)'!$A$2:$A$296,INT((ROW()-2)/10)+1)</f>
        <v>Poggio Torselli</v>
      </c>
      <c r="B721" t="str" cm="1">
        <f t="array" ref="B721">INDEX('Whitelist (Blackout Reverse)'!$B$1:$K$1,MOD(ROW()-2,10)+1)</f>
        <v>MORRIS 3</v>
      </c>
      <c r="C721" t="str">
        <f>VLOOKUP(A721,'Brand Family Territory (Enc)'!$A$2:$B$296,2,FALSE)</f>
        <v>Core Market</v>
      </c>
      <c r="D721">
        <f>IF(COUNTIFS('Brand Family Territories (Enc)'!$B$2:$B$62,C721,'Brand Family Territories (Enc)'!$C$2:$C$62,B721)&gt;0,1,IF(AND(LEFT(B721,6)="MORRIS",COUNTIFS('Brand Family Territories (Enc)'!$B$2:$B$62,C721,'Brand Family Territories (Enc)'!$C$2:$C$62,"Morri")&gt;0),"Unk",0))</f>
        <v>1</v>
      </c>
      <c r="E721" t="str">
        <f>IFERROR(INDEX('Brand Family Areas (Enc)'!$D$6:$D$998,MATCH(UPPER(A721)&amp;"|"&amp;UPPER(B721),'Brand Family Areas (Enc)'!$G$6:$G$998,0)),"No Match")</f>
        <v>No Match</v>
      </c>
      <c r="F721" t="str">
        <f t="shared" si="22"/>
        <v>US</v>
      </c>
      <c r="G721" t="str">
        <f t="shared" si="23"/>
        <v>Poggio Torselli|MORRIS 3</v>
      </c>
    </row>
    <row r="722" spans="1:7" hidden="1" x14ac:dyDescent="0.2">
      <c r="A722" t="str" cm="1">
        <f t="array" ref="A722">INDEX('Brand Family Territory (Enc)'!$A$2:$A$296,INT((ROW()-2)/10)+1)</f>
        <v>Press</v>
      </c>
      <c r="B722" t="str" cm="1">
        <f t="array" ref="B722">INDEX('Whitelist (Blackout Reverse)'!$B$1:$K$1,MOD(ROW()-2,10)+1)</f>
        <v>BERGEN</v>
      </c>
      <c r="C722" t="str">
        <f>VLOOKUP(A722,'Brand Family Territory (Enc)'!$A$2:$B$296,2,FALSE)</f>
        <v>Core Market</v>
      </c>
      <c r="D722">
        <f>IF(COUNTIFS('Brand Family Territories (Enc)'!$B$2:$B$62,C722,'Brand Family Territories (Enc)'!$C$2:$C$62,B722)&gt;0,1,IF(AND(LEFT(B722,6)="MORRIS",COUNTIFS('Brand Family Territories (Enc)'!$B$2:$B$62,C722,'Brand Family Territories (Enc)'!$C$2:$C$62,"Morri")&gt;0),"Unk",0))</f>
        <v>1</v>
      </c>
      <c r="E722" t="str">
        <f>IFERROR(INDEX('Brand Family Areas (Enc)'!$D$6:$D$998,MATCH(UPPER(A722)&amp;"|"&amp;UPPER(B722),'Brand Family Areas (Enc)'!$G$6:$G$998,0)),"No Match")</f>
        <v>No Match</v>
      </c>
      <c r="F722" t="str">
        <f t="shared" si="22"/>
        <v>US</v>
      </c>
      <c r="G722" t="str">
        <f t="shared" si="23"/>
        <v>Press|BERGEN</v>
      </c>
    </row>
    <row r="723" spans="1:7" hidden="1" x14ac:dyDescent="0.2">
      <c r="A723" t="str" cm="1">
        <f t="array" ref="A723">INDEX('Brand Family Territory (Enc)'!$A$2:$A$296,INT((ROW()-2)/10)+1)</f>
        <v>Press</v>
      </c>
      <c r="B723" t="str" cm="1">
        <f t="array" ref="B723">INDEX('Whitelist (Blackout Reverse)'!$B$1:$K$1,MOD(ROW()-2,10)+1)</f>
        <v>PASSAIC</v>
      </c>
      <c r="C723" t="str">
        <f>VLOOKUP(A723,'Brand Family Territory (Enc)'!$A$2:$B$296,2,FALSE)</f>
        <v>Core Market</v>
      </c>
      <c r="D723">
        <f>IF(COUNTIFS('Brand Family Territories (Enc)'!$B$2:$B$62,C723,'Brand Family Territories (Enc)'!$C$2:$C$62,B723)&gt;0,1,IF(AND(LEFT(B723,6)="MORRIS",COUNTIFS('Brand Family Territories (Enc)'!$B$2:$B$62,C723,'Brand Family Territories (Enc)'!$C$2:$C$62,"Morri")&gt;0),"Unk",0))</f>
        <v>1</v>
      </c>
      <c r="E723" t="str">
        <f>IFERROR(INDEX('Brand Family Areas (Enc)'!$D$6:$D$998,MATCH(UPPER(A723)&amp;"|"&amp;UPPER(B723),'Brand Family Areas (Enc)'!$G$6:$G$998,0)),"No Match")</f>
        <v>No Match</v>
      </c>
      <c r="F723" t="str">
        <f t="shared" si="22"/>
        <v>US</v>
      </c>
      <c r="G723" t="str">
        <f t="shared" si="23"/>
        <v>Press|PASSAIC</v>
      </c>
    </row>
    <row r="724" spans="1:7" hidden="1" x14ac:dyDescent="0.2">
      <c r="A724" t="str" cm="1">
        <f t="array" ref="A724">INDEX('Brand Family Territory (Enc)'!$A$2:$A$296,INT((ROW()-2)/10)+1)</f>
        <v>Press</v>
      </c>
      <c r="B724" t="str" cm="1">
        <f t="array" ref="B724">INDEX('Whitelist (Blackout Reverse)'!$B$1:$K$1,MOD(ROW()-2,10)+1)</f>
        <v>PASSAIC-FF</v>
      </c>
      <c r="C724" t="str">
        <f>VLOOKUP(A724,'Brand Family Territory (Enc)'!$A$2:$B$296,2,FALSE)</f>
        <v>Core Market</v>
      </c>
      <c r="D724">
        <f>IF(COUNTIFS('Brand Family Territories (Enc)'!$B$2:$B$62,C724,'Brand Family Territories (Enc)'!$C$2:$C$62,B724)&gt;0,1,IF(AND(LEFT(B724,6)="MORRIS",COUNTIFS('Brand Family Territories (Enc)'!$B$2:$B$62,C724,'Brand Family Territories (Enc)'!$C$2:$C$62,"Morri")&gt;0),"Unk",0))</f>
        <v>1</v>
      </c>
      <c r="E724" t="str">
        <f>IFERROR(INDEX('Brand Family Areas (Enc)'!$D$6:$D$998,MATCH(UPPER(A724)&amp;"|"&amp;UPPER(B724),'Brand Family Areas (Enc)'!$G$6:$G$998,0)),"No Match")</f>
        <v>No Match</v>
      </c>
      <c r="F724" t="str">
        <f t="shared" si="22"/>
        <v>US</v>
      </c>
      <c r="G724" t="str">
        <f t="shared" si="23"/>
        <v>Press|PASSAIC-FF</v>
      </c>
    </row>
    <row r="725" spans="1:7" hidden="1" x14ac:dyDescent="0.2">
      <c r="A725" t="str" cm="1">
        <f t="array" ref="A725">INDEX('Brand Family Territory (Enc)'!$A$2:$A$296,INT((ROW()-2)/10)+1)</f>
        <v>Press</v>
      </c>
      <c r="B725" t="str" cm="1">
        <f t="array" ref="B725">INDEX('Whitelist (Blackout Reverse)'!$B$1:$K$1,MOD(ROW()-2,10)+1)</f>
        <v>ESSEX</v>
      </c>
      <c r="C725" t="str">
        <f>VLOOKUP(A725,'Brand Family Territory (Enc)'!$A$2:$B$296,2,FALSE)</f>
        <v>Core Market</v>
      </c>
      <c r="D725">
        <f>IF(COUNTIFS('Brand Family Territories (Enc)'!$B$2:$B$62,C725,'Brand Family Territories (Enc)'!$C$2:$C$62,B725)&gt;0,1,IF(AND(LEFT(B725,6)="MORRIS",COUNTIFS('Brand Family Territories (Enc)'!$B$2:$B$62,C725,'Brand Family Territories (Enc)'!$C$2:$C$62,"Morri")&gt;0),"Unk",0))</f>
        <v>0</v>
      </c>
      <c r="E725" t="str">
        <f>IFERROR(INDEX('Brand Family Areas (Enc)'!$D$6:$D$998,MATCH(UPPER(A725)&amp;"|"&amp;UPPER(B725),'Brand Family Areas (Enc)'!$G$6:$G$998,0)),"No Match")</f>
        <v>Inactive</v>
      </c>
      <c r="F725" t="str">
        <f t="shared" si="22"/>
        <v>THEM</v>
      </c>
      <c r="G725" t="str">
        <f t="shared" si="23"/>
        <v>Press|ESSEX</v>
      </c>
    </row>
    <row r="726" spans="1:7" hidden="1" x14ac:dyDescent="0.2">
      <c r="A726" t="str" cm="1">
        <f t="array" ref="A726">INDEX('Brand Family Territory (Enc)'!$A$2:$A$296,INT((ROW()-2)/10)+1)</f>
        <v>Press</v>
      </c>
      <c r="B726" t="str" cm="1">
        <f t="array" ref="B726">INDEX('Whitelist (Blackout Reverse)'!$B$1:$K$1,MOD(ROW()-2,10)+1)</f>
        <v>HUDSON</v>
      </c>
      <c r="C726" t="str">
        <f>VLOOKUP(A726,'Brand Family Territory (Enc)'!$A$2:$B$296,2,FALSE)</f>
        <v>Core Market</v>
      </c>
      <c r="D726">
        <f>IF(COUNTIFS('Brand Family Territories (Enc)'!$B$2:$B$62,C726,'Brand Family Territories (Enc)'!$C$2:$C$62,B726)&gt;0,1,IF(AND(LEFT(B726,6)="MORRIS",COUNTIFS('Brand Family Territories (Enc)'!$B$2:$B$62,C726,'Brand Family Territories (Enc)'!$C$2:$C$62,"Morri")&gt;0),"Unk",0))</f>
        <v>0</v>
      </c>
      <c r="E726" t="str">
        <f>IFERROR(INDEX('Brand Family Areas (Enc)'!$D$6:$D$998,MATCH(UPPER(A726)&amp;"|"&amp;UPPER(B726),'Brand Family Areas (Enc)'!$G$6:$G$998,0)),"No Match")</f>
        <v>Inactive</v>
      </c>
      <c r="F726" t="str">
        <f t="shared" si="22"/>
        <v>THEM</v>
      </c>
      <c r="G726" t="str">
        <f t="shared" si="23"/>
        <v>Press|HUDSON</v>
      </c>
    </row>
    <row r="727" spans="1:7" hidden="1" x14ac:dyDescent="0.2">
      <c r="A727" t="str" cm="1">
        <f t="array" ref="A727">INDEX('Brand Family Territory (Enc)'!$A$2:$A$296,INT((ROW()-2)/10)+1)</f>
        <v>Press</v>
      </c>
      <c r="B727" t="str" cm="1">
        <f t="array" ref="B727">INDEX('Whitelist (Blackout Reverse)'!$B$1:$K$1,MOD(ROW()-2,10)+1)</f>
        <v>UNION</v>
      </c>
      <c r="C727" t="str">
        <f>VLOOKUP(A727,'Brand Family Territory (Enc)'!$A$2:$B$296,2,FALSE)</f>
        <v>Core Market</v>
      </c>
      <c r="D727">
        <f>IF(COUNTIFS('Brand Family Territories (Enc)'!$B$2:$B$62,C727,'Brand Family Territories (Enc)'!$C$2:$C$62,B727)&gt;0,1,IF(AND(LEFT(B727,6)="MORRIS",COUNTIFS('Brand Family Territories (Enc)'!$B$2:$B$62,C727,'Brand Family Territories (Enc)'!$C$2:$C$62,"Morri")&gt;0),"Unk",0))</f>
        <v>0</v>
      </c>
      <c r="E727" t="str">
        <f>IFERROR(INDEX('Brand Family Areas (Enc)'!$D$6:$D$998,MATCH(UPPER(A727)&amp;"|"&amp;UPPER(B727),'Brand Family Areas (Enc)'!$G$6:$G$998,0)),"No Match")</f>
        <v>Inactive</v>
      </c>
      <c r="F727" t="str">
        <f t="shared" si="22"/>
        <v>THEM</v>
      </c>
      <c r="G727" t="str">
        <f t="shared" si="23"/>
        <v>Press|UNION</v>
      </c>
    </row>
    <row r="728" spans="1:7" hidden="1" x14ac:dyDescent="0.2">
      <c r="A728" t="str" cm="1">
        <f t="array" ref="A728">INDEX('Brand Family Territory (Enc)'!$A$2:$A$296,INT((ROW()-2)/10)+1)</f>
        <v>Press</v>
      </c>
      <c r="B728" t="str" cm="1">
        <f t="array" ref="B728">INDEX('Whitelist (Blackout Reverse)'!$B$1:$K$1,MOD(ROW()-2,10)+1)</f>
        <v>SUSSEX</v>
      </c>
      <c r="C728" t="str">
        <f>VLOOKUP(A728,'Brand Family Territory (Enc)'!$A$2:$B$296,2,FALSE)</f>
        <v>Core Market</v>
      </c>
      <c r="D728">
        <f>IF(COUNTIFS('Brand Family Territories (Enc)'!$B$2:$B$62,C728,'Brand Family Territories (Enc)'!$C$2:$C$62,B728)&gt;0,1,IF(AND(LEFT(B728,6)="MORRIS",COUNTIFS('Brand Family Territories (Enc)'!$B$2:$B$62,C728,'Brand Family Territories (Enc)'!$C$2:$C$62,"Morri")&gt;0),"Unk",0))</f>
        <v>1</v>
      </c>
      <c r="E728" t="str">
        <f>IFERROR(INDEX('Brand Family Areas (Enc)'!$D$6:$D$998,MATCH(UPPER(A728)&amp;"|"&amp;UPPER(B728),'Brand Family Areas (Enc)'!$G$6:$G$998,0)),"No Match")</f>
        <v>No Match</v>
      </c>
      <c r="F728" t="str">
        <f t="shared" si="22"/>
        <v>US</v>
      </c>
      <c r="G728" t="str">
        <f t="shared" si="23"/>
        <v>Press|SUSSEX</v>
      </c>
    </row>
    <row r="729" spans="1:7" hidden="1" x14ac:dyDescent="0.2">
      <c r="A729" t="str" cm="1">
        <f t="array" ref="A729">INDEX('Brand Family Territory (Enc)'!$A$2:$A$296,INT((ROW()-2)/10)+1)</f>
        <v>Press</v>
      </c>
      <c r="B729" t="str" cm="1">
        <f t="array" ref="B729">INDEX('Whitelist (Blackout Reverse)'!$B$1:$K$1,MOD(ROW()-2,10)+1)</f>
        <v>MORRIS 1</v>
      </c>
      <c r="C729" t="str">
        <f>VLOOKUP(A729,'Brand Family Territory (Enc)'!$A$2:$B$296,2,FALSE)</f>
        <v>Core Market</v>
      </c>
      <c r="D729">
        <f>IF(COUNTIFS('Brand Family Territories (Enc)'!$B$2:$B$62,C729,'Brand Family Territories (Enc)'!$C$2:$C$62,B729)&gt;0,1,IF(AND(LEFT(B729,6)="MORRIS",COUNTIFS('Brand Family Territories (Enc)'!$B$2:$B$62,C729,'Brand Family Territories (Enc)'!$C$2:$C$62,"Morri")&gt;0),"Unk",0))</f>
        <v>1</v>
      </c>
      <c r="E729" t="str">
        <f>IFERROR(INDEX('Brand Family Areas (Enc)'!$D$6:$D$998,MATCH(UPPER(A729)&amp;"|"&amp;UPPER(B729),'Brand Family Areas (Enc)'!$G$6:$G$998,0)),"No Match")</f>
        <v>No Match</v>
      </c>
      <c r="F729" t="str">
        <f t="shared" si="22"/>
        <v>US</v>
      </c>
      <c r="G729" t="str">
        <f t="shared" si="23"/>
        <v>Press|MORRIS 1</v>
      </c>
    </row>
    <row r="730" spans="1:7" hidden="1" x14ac:dyDescent="0.2">
      <c r="A730" t="str" cm="1">
        <f t="array" ref="A730">INDEX('Brand Family Territory (Enc)'!$A$2:$A$296,INT((ROW()-2)/10)+1)</f>
        <v>Press</v>
      </c>
      <c r="B730" t="str" cm="1">
        <f t="array" ref="B730">INDEX('Whitelist (Blackout Reverse)'!$B$1:$K$1,MOD(ROW()-2,10)+1)</f>
        <v>MORRIS 2</v>
      </c>
      <c r="C730" t="str">
        <f>VLOOKUP(A730,'Brand Family Territory (Enc)'!$A$2:$B$296,2,FALSE)</f>
        <v>Core Market</v>
      </c>
      <c r="D730">
        <f>IF(COUNTIFS('Brand Family Territories (Enc)'!$B$2:$B$62,C730,'Brand Family Territories (Enc)'!$C$2:$C$62,B730)&gt;0,1,IF(AND(LEFT(B730,6)="MORRIS",COUNTIFS('Brand Family Territories (Enc)'!$B$2:$B$62,C730,'Brand Family Territories (Enc)'!$C$2:$C$62,"Morri")&gt;0),"Unk",0))</f>
        <v>0</v>
      </c>
      <c r="E730" t="str">
        <f>IFERROR(INDEX('Brand Family Areas (Enc)'!$D$6:$D$998,MATCH(UPPER(A730)&amp;"|"&amp;UPPER(B730),'Brand Family Areas (Enc)'!$G$6:$G$998,0)),"No Match")</f>
        <v>Inactive</v>
      </c>
      <c r="F730" t="str">
        <f t="shared" si="22"/>
        <v>THEM</v>
      </c>
      <c r="G730" t="str">
        <f t="shared" si="23"/>
        <v>Press|MORRIS 2</v>
      </c>
    </row>
    <row r="731" spans="1:7" hidden="1" x14ac:dyDescent="0.2">
      <c r="A731" t="str" cm="1">
        <f t="array" ref="A731">INDEX('Brand Family Territory (Enc)'!$A$2:$A$296,INT((ROW()-2)/10)+1)</f>
        <v>Press</v>
      </c>
      <c r="B731" t="str" cm="1">
        <f t="array" ref="B731">INDEX('Whitelist (Blackout Reverse)'!$B$1:$K$1,MOD(ROW()-2,10)+1)</f>
        <v>MORRIS 3</v>
      </c>
      <c r="C731" t="str">
        <f>VLOOKUP(A731,'Brand Family Territory (Enc)'!$A$2:$B$296,2,FALSE)</f>
        <v>Core Market</v>
      </c>
      <c r="D731">
        <f>IF(COUNTIFS('Brand Family Territories (Enc)'!$B$2:$B$62,C731,'Brand Family Territories (Enc)'!$C$2:$C$62,B731)&gt;0,1,IF(AND(LEFT(B731,6)="MORRIS",COUNTIFS('Brand Family Territories (Enc)'!$B$2:$B$62,C731,'Brand Family Territories (Enc)'!$C$2:$C$62,"Morri")&gt;0),"Unk",0))</f>
        <v>1</v>
      </c>
      <c r="E731" t="str">
        <f>IFERROR(INDEX('Brand Family Areas (Enc)'!$D$6:$D$998,MATCH(UPPER(A731)&amp;"|"&amp;UPPER(B731),'Brand Family Areas (Enc)'!$G$6:$G$998,0)),"No Match")</f>
        <v>No Match</v>
      </c>
      <c r="F731" t="str">
        <f t="shared" si="22"/>
        <v>US</v>
      </c>
      <c r="G731" t="str">
        <f t="shared" si="23"/>
        <v>Press|MORRIS 3</v>
      </c>
    </row>
    <row r="732" spans="1:7" hidden="1" x14ac:dyDescent="0.2">
      <c r="A732" t="str" cm="1">
        <f t="array" ref="A732">INDEX('Brand Family Territory (Enc)'!$A$2:$A$296,INT((ROW()-2)/10)+1)</f>
        <v>Red Bull</v>
      </c>
      <c r="B732" t="str" cm="1">
        <f t="array" ref="B732">INDEX('Whitelist (Blackout Reverse)'!$B$1:$K$1,MOD(ROW()-2,10)+1)</f>
        <v>BERGEN</v>
      </c>
      <c r="C732" t="str">
        <f>VLOOKUP(A732,'Brand Family Territory (Enc)'!$A$2:$B$296,2,FALSE)</f>
        <v>Core Market</v>
      </c>
      <c r="D732">
        <f>IF(COUNTIFS('Brand Family Territories (Enc)'!$B$2:$B$62,C732,'Brand Family Territories (Enc)'!$C$2:$C$62,B732)&gt;0,1,IF(AND(LEFT(B732,6)="MORRIS",COUNTIFS('Brand Family Territories (Enc)'!$B$2:$B$62,C732,'Brand Family Territories (Enc)'!$C$2:$C$62,"Morri")&gt;0),"Unk",0))</f>
        <v>1</v>
      </c>
      <c r="E732" t="str">
        <f>IFERROR(INDEX('Brand Family Areas (Enc)'!$D$6:$D$998,MATCH(UPPER(A732)&amp;"|"&amp;UPPER(B732),'Brand Family Areas (Enc)'!$G$6:$G$998,0)),"No Match")</f>
        <v>No Match</v>
      </c>
      <c r="F732" t="str">
        <f t="shared" si="22"/>
        <v>US</v>
      </c>
      <c r="G732" t="str">
        <f t="shared" si="23"/>
        <v>Red Bull|BERGEN</v>
      </c>
    </row>
    <row r="733" spans="1:7" hidden="1" x14ac:dyDescent="0.2">
      <c r="A733" t="str" cm="1">
        <f t="array" ref="A733">INDEX('Brand Family Territory (Enc)'!$A$2:$A$296,INT((ROW()-2)/10)+1)</f>
        <v>Red Bull</v>
      </c>
      <c r="B733" t="str" cm="1">
        <f t="array" ref="B733">INDEX('Whitelist (Blackout Reverse)'!$B$1:$K$1,MOD(ROW()-2,10)+1)</f>
        <v>PASSAIC</v>
      </c>
      <c r="C733" t="str">
        <f>VLOOKUP(A733,'Brand Family Territory (Enc)'!$A$2:$B$296,2,FALSE)</f>
        <v>Core Market</v>
      </c>
      <c r="D733">
        <f>IF(COUNTIFS('Brand Family Territories (Enc)'!$B$2:$B$62,C733,'Brand Family Territories (Enc)'!$C$2:$C$62,B733)&gt;0,1,IF(AND(LEFT(B733,6)="MORRIS",COUNTIFS('Brand Family Territories (Enc)'!$B$2:$B$62,C733,'Brand Family Territories (Enc)'!$C$2:$C$62,"Morri")&gt;0),"Unk",0))</f>
        <v>1</v>
      </c>
      <c r="E733" t="str">
        <f>IFERROR(INDEX('Brand Family Areas (Enc)'!$D$6:$D$998,MATCH(UPPER(A733)&amp;"|"&amp;UPPER(B733),'Brand Family Areas (Enc)'!$G$6:$G$998,0)),"No Match")</f>
        <v>No Match</v>
      </c>
      <c r="F733" t="str">
        <f t="shared" si="22"/>
        <v>US</v>
      </c>
      <c r="G733" t="str">
        <f t="shared" si="23"/>
        <v>Red Bull|PASSAIC</v>
      </c>
    </row>
    <row r="734" spans="1:7" hidden="1" x14ac:dyDescent="0.2">
      <c r="A734" t="str" cm="1">
        <f t="array" ref="A734">INDEX('Brand Family Territory (Enc)'!$A$2:$A$296,INT((ROW()-2)/10)+1)</f>
        <v>Red Bull</v>
      </c>
      <c r="B734" t="str" cm="1">
        <f t="array" ref="B734">INDEX('Whitelist (Blackout Reverse)'!$B$1:$K$1,MOD(ROW()-2,10)+1)</f>
        <v>PASSAIC-FF</v>
      </c>
      <c r="C734" t="str">
        <f>VLOOKUP(A734,'Brand Family Territory (Enc)'!$A$2:$B$296,2,FALSE)</f>
        <v>Core Market</v>
      </c>
      <c r="D734">
        <f>IF(COUNTIFS('Brand Family Territories (Enc)'!$B$2:$B$62,C734,'Brand Family Territories (Enc)'!$C$2:$C$62,B734)&gt;0,1,IF(AND(LEFT(B734,6)="MORRIS",COUNTIFS('Brand Family Territories (Enc)'!$B$2:$B$62,C734,'Brand Family Territories (Enc)'!$C$2:$C$62,"Morri")&gt;0),"Unk",0))</f>
        <v>1</v>
      </c>
      <c r="E734" t="str">
        <f>IFERROR(INDEX('Brand Family Areas (Enc)'!$D$6:$D$998,MATCH(UPPER(A734)&amp;"|"&amp;UPPER(B734),'Brand Family Areas (Enc)'!$G$6:$G$998,0)),"No Match")</f>
        <v>No Match</v>
      </c>
      <c r="F734" t="str">
        <f t="shared" si="22"/>
        <v>US</v>
      </c>
      <c r="G734" t="str">
        <f t="shared" si="23"/>
        <v>Red Bull|PASSAIC-FF</v>
      </c>
    </row>
    <row r="735" spans="1:7" hidden="1" x14ac:dyDescent="0.2">
      <c r="A735" t="str" cm="1">
        <f t="array" ref="A735">INDEX('Brand Family Territory (Enc)'!$A$2:$A$296,INT((ROW()-2)/10)+1)</f>
        <v>Red Bull</v>
      </c>
      <c r="B735" t="str" cm="1">
        <f t="array" ref="B735">INDEX('Whitelist (Blackout Reverse)'!$B$1:$K$1,MOD(ROW()-2,10)+1)</f>
        <v>ESSEX</v>
      </c>
      <c r="C735" t="str">
        <f>VLOOKUP(A735,'Brand Family Territory (Enc)'!$A$2:$B$296,2,FALSE)</f>
        <v>Core Market</v>
      </c>
      <c r="D735">
        <f>IF(COUNTIFS('Brand Family Territories (Enc)'!$B$2:$B$62,C735,'Brand Family Territories (Enc)'!$C$2:$C$62,B735)&gt;0,1,IF(AND(LEFT(B735,6)="MORRIS",COUNTIFS('Brand Family Territories (Enc)'!$B$2:$B$62,C735,'Brand Family Territories (Enc)'!$C$2:$C$62,"Morri")&gt;0),"Unk",0))</f>
        <v>0</v>
      </c>
      <c r="E735" t="str">
        <f>IFERROR(INDEX('Brand Family Areas (Enc)'!$D$6:$D$998,MATCH(UPPER(A735)&amp;"|"&amp;UPPER(B735),'Brand Family Areas (Enc)'!$G$6:$G$998,0)),"No Match")</f>
        <v>No Match</v>
      </c>
      <c r="F735" t="str">
        <f t="shared" si="22"/>
        <v>THEM</v>
      </c>
      <c r="G735" t="str">
        <f t="shared" si="23"/>
        <v>Red Bull|ESSEX</v>
      </c>
    </row>
    <row r="736" spans="1:7" hidden="1" x14ac:dyDescent="0.2">
      <c r="A736" t="str" cm="1">
        <f t="array" ref="A736">INDEX('Brand Family Territory (Enc)'!$A$2:$A$296,INT((ROW()-2)/10)+1)</f>
        <v>Red Bull</v>
      </c>
      <c r="B736" t="str" cm="1">
        <f t="array" ref="B736">INDEX('Whitelist (Blackout Reverse)'!$B$1:$K$1,MOD(ROW()-2,10)+1)</f>
        <v>HUDSON</v>
      </c>
      <c r="C736" t="str">
        <f>VLOOKUP(A736,'Brand Family Territory (Enc)'!$A$2:$B$296,2,FALSE)</f>
        <v>Core Market</v>
      </c>
      <c r="D736">
        <f>IF(COUNTIFS('Brand Family Territories (Enc)'!$B$2:$B$62,C736,'Brand Family Territories (Enc)'!$C$2:$C$62,B736)&gt;0,1,IF(AND(LEFT(B736,6)="MORRIS",COUNTIFS('Brand Family Territories (Enc)'!$B$2:$B$62,C736,'Brand Family Territories (Enc)'!$C$2:$C$62,"Morri")&gt;0),"Unk",0))</f>
        <v>0</v>
      </c>
      <c r="E736" t="str">
        <f>IFERROR(INDEX('Brand Family Areas (Enc)'!$D$6:$D$998,MATCH(UPPER(A736)&amp;"|"&amp;UPPER(B736),'Brand Family Areas (Enc)'!$G$6:$G$998,0)),"No Match")</f>
        <v>No Match</v>
      </c>
      <c r="F736" t="str">
        <f t="shared" si="22"/>
        <v>THEM</v>
      </c>
      <c r="G736" t="str">
        <f t="shared" si="23"/>
        <v>Red Bull|HUDSON</v>
      </c>
    </row>
    <row r="737" spans="1:7" hidden="1" x14ac:dyDescent="0.2">
      <c r="A737" t="str" cm="1">
        <f t="array" ref="A737">INDEX('Brand Family Territory (Enc)'!$A$2:$A$296,INT((ROW()-2)/10)+1)</f>
        <v>Red Bull</v>
      </c>
      <c r="B737" t="str" cm="1">
        <f t="array" ref="B737">INDEX('Whitelist (Blackout Reverse)'!$B$1:$K$1,MOD(ROW()-2,10)+1)</f>
        <v>UNION</v>
      </c>
      <c r="C737" t="str">
        <f>VLOOKUP(A737,'Brand Family Territory (Enc)'!$A$2:$B$296,2,FALSE)</f>
        <v>Core Market</v>
      </c>
      <c r="D737">
        <f>IF(COUNTIFS('Brand Family Territories (Enc)'!$B$2:$B$62,C737,'Brand Family Territories (Enc)'!$C$2:$C$62,B737)&gt;0,1,IF(AND(LEFT(B737,6)="MORRIS",COUNTIFS('Brand Family Territories (Enc)'!$B$2:$B$62,C737,'Brand Family Territories (Enc)'!$C$2:$C$62,"Morri")&gt;0),"Unk",0))</f>
        <v>0</v>
      </c>
      <c r="E737" t="str">
        <f>IFERROR(INDEX('Brand Family Areas (Enc)'!$D$6:$D$998,MATCH(UPPER(A737)&amp;"|"&amp;UPPER(B737),'Brand Family Areas (Enc)'!$G$6:$G$998,0)),"No Match")</f>
        <v>No Match</v>
      </c>
      <c r="F737" t="str">
        <f t="shared" si="22"/>
        <v>THEM</v>
      </c>
      <c r="G737" t="str">
        <f t="shared" si="23"/>
        <v>Red Bull|UNION</v>
      </c>
    </row>
    <row r="738" spans="1:7" hidden="1" x14ac:dyDescent="0.2">
      <c r="A738" t="str" cm="1">
        <f t="array" ref="A738">INDEX('Brand Family Territory (Enc)'!$A$2:$A$296,INT((ROW()-2)/10)+1)</f>
        <v>Red Bull</v>
      </c>
      <c r="B738" t="str" cm="1">
        <f t="array" ref="B738">INDEX('Whitelist (Blackout Reverse)'!$B$1:$K$1,MOD(ROW()-2,10)+1)</f>
        <v>SUSSEX</v>
      </c>
      <c r="C738" t="str">
        <f>VLOOKUP(A738,'Brand Family Territory (Enc)'!$A$2:$B$296,2,FALSE)</f>
        <v>Core Market</v>
      </c>
      <c r="D738">
        <f>IF(COUNTIFS('Brand Family Territories (Enc)'!$B$2:$B$62,C738,'Brand Family Territories (Enc)'!$C$2:$C$62,B738)&gt;0,1,IF(AND(LEFT(B738,6)="MORRIS",COUNTIFS('Brand Family Territories (Enc)'!$B$2:$B$62,C738,'Brand Family Territories (Enc)'!$C$2:$C$62,"Morri")&gt;0),"Unk",0))</f>
        <v>1</v>
      </c>
      <c r="E738" t="str">
        <f>IFERROR(INDEX('Brand Family Areas (Enc)'!$D$6:$D$998,MATCH(UPPER(A738)&amp;"|"&amp;UPPER(B738),'Brand Family Areas (Enc)'!$G$6:$G$998,0)),"No Match")</f>
        <v>No Match</v>
      </c>
      <c r="F738" t="str">
        <f t="shared" si="22"/>
        <v>US</v>
      </c>
      <c r="G738" t="str">
        <f t="shared" si="23"/>
        <v>Red Bull|SUSSEX</v>
      </c>
    </row>
    <row r="739" spans="1:7" hidden="1" x14ac:dyDescent="0.2">
      <c r="A739" t="str" cm="1">
        <f t="array" ref="A739">INDEX('Brand Family Territory (Enc)'!$A$2:$A$296,INT((ROW()-2)/10)+1)</f>
        <v>Red Bull</v>
      </c>
      <c r="B739" t="str" cm="1">
        <f t="array" ref="B739">INDEX('Whitelist (Blackout Reverse)'!$B$1:$K$1,MOD(ROW()-2,10)+1)</f>
        <v>MORRIS 1</v>
      </c>
      <c r="C739" t="str">
        <f>VLOOKUP(A739,'Brand Family Territory (Enc)'!$A$2:$B$296,2,FALSE)</f>
        <v>Core Market</v>
      </c>
      <c r="D739">
        <f>IF(COUNTIFS('Brand Family Territories (Enc)'!$B$2:$B$62,C739,'Brand Family Territories (Enc)'!$C$2:$C$62,B739)&gt;0,1,IF(AND(LEFT(B739,6)="MORRIS",COUNTIFS('Brand Family Territories (Enc)'!$B$2:$B$62,C739,'Brand Family Territories (Enc)'!$C$2:$C$62,"Morri")&gt;0),"Unk",0))</f>
        <v>1</v>
      </c>
      <c r="E739" t="str">
        <f>IFERROR(INDEX('Brand Family Areas (Enc)'!$D$6:$D$998,MATCH(UPPER(A739)&amp;"|"&amp;UPPER(B739),'Brand Family Areas (Enc)'!$G$6:$G$998,0)),"No Match")</f>
        <v>No Match</v>
      </c>
      <c r="F739" t="str">
        <f t="shared" si="22"/>
        <v>US</v>
      </c>
      <c r="G739" t="str">
        <f t="shared" si="23"/>
        <v>Red Bull|MORRIS 1</v>
      </c>
    </row>
    <row r="740" spans="1:7" hidden="1" x14ac:dyDescent="0.2">
      <c r="A740" t="str" cm="1">
        <f t="array" ref="A740">INDEX('Brand Family Territory (Enc)'!$A$2:$A$296,INT((ROW()-2)/10)+1)</f>
        <v>Red Bull</v>
      </c>
      <c r="B740" t="str" cm="1">
        <f t="array" ref="B740">INDEX('Whitelist (Blackout Reverse)'!$B$1:$K$1,MOD(ROW()-2,10)+1)</f>
        <v>MORRIS 2</v>
      </c>
      <c r="C740" t="str">
        <f>VLOOKUP(A740,'Brand Family Territory (Enc)'!$A$2:$B$296,2,FALSE)</f>
        <v>Core Market</v>
      </c>
      <c r="D740">
        <f>IF(COUNTIFS('Brand Family Territories (Enc)'!$B$2:$B$62,C740,'Brand Family Territories (Enc)'!$C$2:$C$62,B740)&gt;0,1,IF(AND(LEFT(B740,6)="MORRIS",COUNTIFS('Brand Family Territories (Enc)'!$B$2:$B$62,C740,'Brand Family Territories (Enc)'!$C$2:$C$62,"Morri")&gt;0),"Unk",0))</f>
        <v>0</v>
      </c>
      <c r="E740" t="str">
        <f>IFERROR(INDEX('Brand Family Areas (Enc)'!$D$6:$D$998,MATCH(UPPER(A740)&amp;"|"&amp;UPPER(B740),'Brand Family Areas (Enc)'!$G$6:$G$998,0)),"No Match")</f>
        <v>No Match</v>
      </c>
      <c r="F740" t="str">
        <f t="shared" si="22"/>
        <v>THEM</v>
      </c>
      <c r="G740" t="str">
        <f t="shared" si="23"/>
        <v>Red Bull|MORRIS 2</v>
      </c>
    </row>
    <row r="741" spans="1:7" hidden="1" x14ac:dyDescent="0.2">
      <c r="A741" t="str" cm="1">
        <f t="array" ref="A741">INDEX('Brand Family Territory (Enc)'!$A$2:$A$296,INT((ROW()-2)/10)+1)</f>
        <v>Red Bull</v>
      </c>
      <c r="B741" t="str" cm="1">
        <f t="array" ref="B741">INDEX('Whitelist (Blackout Reverse)'!$B$1:$K$1,MOD(ROW()-2,10)+1)</f>
        <v>MORRIS 3</v>
      </c>
      <c r="C741" t="str">
        <f>VLOOKUP(A741,'Brand Family Territory (Enc)'!$A$2:$B$296,2,FALSE)</f>
        <v>Core Market</v>
      </c>
      <c r="D741">
        <f>IF(COUNTIFS('Brand Family Territories (Enc)'!$B$2:$B$62,C741,'Brand Family Territories (Enc)'!$C$2:$C$62,B741)&gt;0,1,IF(AND(LEFT(B741,6)="MORRIS",COUNTIFS('Brand Family Territories (Enc)'!$B$2:$B$62,C741,'Brand Family Territories (Enc)'!$C$2:$C$62,"Morri")&gt;0),"Unk",0))</f>
        <v>1</v>
      </c>
      <c r="E741" t="str">
        <f>IFERROR(INDEX('Brand Family Areas (Enc)'!$D$6:$D$998,MATCH(UPPER(A741)&amp;"|"&amp;UPPER(B741),'Brand Family Areas (Enc)'!$G$6:$G$998,0)),"No Match")</f>
        <v>No Match</v>
      </c>
      <c r="F741" t="str">
        <f t="shared" si="22"/>
        <v>US</v>
      </c>
      <c r="G741" t="str">
        <f t="shared" si="23"/>
        <v>Red Bull|MORRIS 3</v>
      </c>
    </row>
    <row r="742" spans="1:7" hidden="1" x14ac:dyDescent="0.2">
      <c r="A742" t="str" cm="1">
        <f t="array" ref="A742">INDEX('Brand Family Territory (Enc)'!$A$2:$A$296,INT((ROW()-2)/10)+1)</f>
        <v>Redd's</v>
      </c>
      <c r="B742" t="str" cm="1">
        <f t="array" ref="B742">INDEX('Whitelist (Blackout Reverse)'!$B$1:$K$1,MOD(ROW()-2,10)+1)</f>
        <v>BERGEN</v>
      </c>
      <c r="C742" t="str">
        <f>VLOOKUP(A742,'Brand Family Territory (Enc)'!$A$2:$B$296,2,FALSE)</f>
        <v>Core Market</v>
      </c>
      <c r="D742">
        <f>IF(COUNTIFS('Brand Family Territories (Enc)'!$B$2:$B$62,C742,'Brand Family Territories (Enc)'!$C$2:$C$62,B742)&gt;0,1,IF(AND(LEFT(B742,6)="MORRIS",COUNTIFS('Brand Family Territories (Enc)'!$B$2:$B$62,C742,'Brand Family Territories (Enc)'!$C$2:$C$62,"Morri")&gt;0),"Unk",0))</f>
        <v>1</v>
      </c>
      <c r="E742" t="str">
        <f>IFERROR(INDEX('Brand Family Areas (Enc)'!$D$6:$D$998,MATCH(UPPER(A742)&amp;"|"&amp;UPPER(B742),'Brand Family Areas (Enc)'!$G$6:$G$998,0)),"No Match")</f>
        <v>No Match</v>
      </c>
      <c r="F742" t="str">
        <f t="shared" si="22"/>
        <v>US</v>
      </c>
      <c r="G742" t="str">
        <f t="shared" si="23"/>
        <v>Redd's|BERGEN</v>
      </c>
    </row>
    <row r="743" spans="1:7" hidden="1" x14ac:dyDescent="0.2">
      <c r="A743" t="str" cm="1">
        <f t="array" ref="A743">INDEX('Brand Family Territory (Enc)'!$A$2:$A$296,INT((ROW()-2)/10)+1)</f>
        <v>Redd's</v>
      </c>
      <c r="B743" t="str" cm="1">
        <f t="array" ref="B743">INDEX('Whitelist (Blackout Reverse)'!$B$1:$K$1,MOD(ROW()-2,10)+1)</f>
        <v>PASSAIC</v>
      </c>
      <c r="C743" t="str">
        <f>VLOOKUP(A743,'Brand Family Territory (Enc)'!$A$2:$B$296,2,FALSE)</f>
        <v>Core Market</v>
      </c>
      <c r="D743">
        <f>IF(COUNTIFS('Brand Family Territories (Enc)'!$B$2:$B$62,C743,'Brand Family Territories (Enc)'!$C$2:$C$62,B743)&gt;0,1,IF(AND(LEFT(B743,6)="MORRIS",COUNTIFS('Brand Family Territories (Enc)'!$B$2:$B$62,C743,'Brand Family Territories (Enc)'!$C$2:$C$62,"Morri")&gt;0),"Unk",0))</f>
        <v>1</v>
      </c>
      <c r="E743" t="str">
        <f>IFERROR(INDEX('Brand Family Areas (Enc)'!$D$6:$D$998,MATCH(UPPER(A743)&amp;"|"&amp;UPPER(B743),'Brand Family Areas (Enc)'!$G$6:$G$998,0)),"No Match")</f>
        <v>No Match</v>
      </c>
      <c r="F743" t="str">
        <f t="shared" si="22"/>
        <v>US</v>
      </c>
      <c r="G743" t="str">
        <f t="shared" si="23"/>
        <v>Redd's|PASSAIC</v>
      </c>
    </row>
    <row r="744" spans="1:7" hidden="1" x14ac:dyDescent="0.2">
      <c r="A744" t="str" cm="1">
        <f t="array" ref="A744">INDEX('Brand Family Territory (Enc)'!$A$2:$A$296,INT((ROW()-2)/10)+1)</f>
        <v>Redd's</v>
      </c>
      <c r="B744" t="str" cm="1">
        <f t="array" ref="B744">INDEX('Whitelist (Blackout Reverse)'!$B$1:$K$1,MOD(ROW()-2,10)+1)</f>
        <v>PASSAIC-FF</v>
      </c>
      <c r="C744" t="str">
        <f>VLOOKUP(A744,'Brand Family Territory (Enc)'!$A$2:$B$296,2,FALSE)</f>
        <v>Core Market</v>
      </c>
      <c r="D744">
        <f>IF(COUNTIFS('Brand Family Territories (Enc)'!$B$2:$B$62,C744,'Brand Family Territories (Enc)'!$C$2:$C$62,B744)&gt;0,1,IF(AND(LEFT(B744,6)="MORRIS",COUNTIFS('Brand Family Territories (Enc)'!$B$2:$B$62,C744,'Brand Family Territories (Enc)'!$C$2:$C$62,"Morri")&gt;0),"Unk",0))</f>
        <v>1</v>
      </c>
      <c r="E744" t="str">
        <f>IFERROR(INDEX('Brand Family Areas (Enc)'!$D$6:$D$998,MATCH(UPPER(A744)&amp;"|"&amp;UPPER(B744),'Brand Family Areas (Enc)'!$G$6:$G$998,0)),"No Match")</f>
        <v>No Match</v>
      </c>
      <c r="F744" t="str">
        <f t="shared" si="22"/>
        <v>US</v>
      </c>
      <c r="G744" t="str">
        <f t="shared" si="23"/>
        <v>Redd's|PASSAIC-FF</v>
      </c>
    </row>
    <row r="745" spans="1:7" hidden="1" x14ac:dyDescent="0.2">
      <c r="A745" t="str" cm="1">
        <f t="array" ref="A745">INDEX('Brand Family Territory (Enc)'!$A$2:$A$296,INT((ROW()-2)/10)+1)</f>
        <v>Redd's</v>
      </c>
      <c r="B745" t="str" cm="1">
        <f t="array" ref="B745">INDEX('Whitelist (Blackout Reverse)'!$B$1:$K$1,MOD(ROW()-2,10)+1)</f>
        <v>ESSEX</v>
      </c>
      <c r="C745" t="str">
        <f>VLOOKUP(A745,'Brand Family Territory (Enc)'!$A$2:$B$296,2,FALSE)</f>
        <v>Core Market</v>
      </c>
      <c r="D745">
        <f>IF(COUNTIFS('Brand Family Territories (Enc)'!$B$2:$B$62,C745,'Brand Family Territories (Enc)'!$C$2:$C$62,B745)&gt;0,1,IF(AND(LEFT(B745,6)="MORRIS",COUNTIFS('Brand Family Territories (Enc)'!$B$2:$B$62,C745,'Brand Family Territories (Enc)'!$C$2:$C$62,"Morri")&gt;0),"Unk",0))</f>
        <v>0</v>
      </c>
      <c r="E745" t="str">
        <f>IFERROR(INDEX('Brand Family Areas (Enc)'!$D$6:$D$998,MATCH(UPPER(A745)&amp;"|"&amp;UPPER(B745),'Brand Family Areas (Enc)'!$G$6:$G$998,0)),"No Match")</f>
        <v>Inactive</v>
      </c>
      <c r="F745" t="str">
        <f t="shared" si="22"/>
        <v>THEM</v>
      </c>
      <c r="G745" t="str">
        <f t="shared" si="23"/>
        <v>Redd's|ESSEX</v>
      </c>
    </row>
    <row r="746" spans="1:7" hidden="1" x14ac:dyDescent="0.2">
      <c r="A746" t="str" cm="1">
        <f t="array" ref="A746">INDEX('Brand Family Territory (Enc)'!$A$2:$A$296,INT((ROW()-2)/10)+1)</f>
        <v>Redd's</v>
      </c>
      <c r="B746" t="str" cm="1">
        <f t="array" ref="B746">INDEX('Whitelist (Blackout Reverse)'!$B$1:$K$1,MOD(ROW()-2,10)+1)</f>
        <v>HUDSON</v>
      </c>
      <c r="C746" t="str">
        <f>VLOOKUP(A746,'Brand Family Territory (Enc)'!$A$2:$B$296,2,FALSE)</f>
        <v>Core Market</v>
      </c>
      <c r="D746">
        <f>IF(COUNTIFS('Brand Family Territories (Enc)'!$B$2:$B$62,C746,'Brand Family Territories (Enc)'!$C$2:$C$62,B746)&gt;0,1,IF(AND(LEFT(B746,6)="MORRIS",COUNTIFS('Brand Family Territories (Enc)'!$B$2:$B$62,C746,'Brand Family Territories (Enc)'!$C$2:$C$62,"Morri")&gt;0),"Unk",0))</f>
        <v>0</v>
      </c>
      <c r="E746" t="str">
        <f>IFERROR(INDEX('Brand Family Areas (Enc)'!$D$6:$D$998,MATCH(UPPER(A746)&amp;"|"&amp;UPPER(B746),'Brand Family Areas (Enc)'!$G$6:$G$998,0)),"No Match")</f>
        <v>Inactive</v>
      </c>
      <c r="F746" t="str">
        <f t="shared" si="22"/>
        <v>THEM</v>
      </c>
      <c r="G746" t="str">
        <f t="shared" si="23"/>
        <v>Redd's|HUDSON</v>
      </c>
    </row>
    <row r="747" spans="1:7" hidden="1" x14ac:dyDescent="0.2">
      <c r="A747" t="str" cm="1">
        <f t="array" ref="A747">INDEX('Brand Family Territory (Enc)'!$A$2:$A$296,INT((ROW()-2)/10)+1)</f>
        <v>Redd's</v>
      </c>
      <c r="B747" t="str" cm="1">
        <f t="array" ref="B747">INDEX('Whitelist (Blackout Reverse)'!$B$1:$K$1,MOD(ROW()-2,10)+1)</f>
        <v>UNION</v>
      </c>
      <c r="C747" t="str">
        <f>VLOOKUP(A747,'Brand Family Territory (Enc)'!$A$2:$B$296,2,FALSE)</f>
        <v>Core Market</v>
      </c>
      <c r="D747">
        <f>IF(COUNTIFS('Brand Family Territories (Enc)'!$B$2:$B$62,C747,'Brand Family Territories (Enc)'!$C$2:$C$62,B747)&gt;0,1,IF(AND(LEFT(B747,6)="MORRIS",COUNTIFS('Brand Family Territories (Enc)'!$B$2:$B$62,C747,'Brand Family Territories (Enc)'!$C$2:$C$62,"Morri")&gt;0),"Unk",0))</f>
        <v>0</v>
      </c>
      <c r="E747" t="str">
        <f>IFERROR(INDEX('Brand Family Areas (Enc)'!$D$6:$D$998,MATCH(UPPER(A747)&amp;"|"&amp;UPPER(B747),'Brand Family Areas (Enc)'!$G$6:$G$998,0)),"No Match")</f>
        <v>Inactive</v>
      </c>
      <c r="F747" t="str">
        <f t="shared" si="22"/>
        <v>THEM</v>
      </c>
      <c r="G747" t="str">
        <f t="shared" si="23"/>
        <v>Redd's|UNION</v>
      </c>
    </row>
    <row r="748" spans="1:7" hidden="1" x14ac:dyDescent="0.2">
      <c r="A748" t="str" cm="1">
        <f t="array" ref="A748">INDEX('Brand Family Territory (Enc)'!$A$2:$A$296,INT((ROW()-2)/10)+1)</f>
        <v>Redd's</v>
      </c>
      <c r="B748" t="str" cm="1">
        <f t="array" ref="B748">INDEX('Whitelist (Blackout Reverse)'!$B$1:$K$1,MOD(ROW()-2,10)+1)</f>
        <v>SUSSEX</v>
      </c>
      <c r="C748" t="str">
        <f>VLOOKUP(A748,'Brand Family Territory (Enc)'!$A$2:$B$296,2,FALSE)</f>
        <v>Core Market</v>
      </c>
      <c r="D748">
        <f>IF(COUNTIFS('Brand Family Territories (Enc)'!$B$2:$B$62,C748,'Brand Family Territories (Enc)'!$C$2:$C$62,B748)&gt;0,1,IF(AND(LEFT(B748,6)="MORRIS",COUNTIFS('Brand Family Territories (Enc)'!$B$2:$B$62,C748,'Brand Family Territories (Enc)'!$C$2:$C$62,"Morri")&gt;0),"Unk",0))</f>
        <v>1</v>
      </c>
      <c r="E748" t="str">
        <f>IFERROR(INDEX('Brand Family Areas (Enc)'!$D$6:$D$998,MATCH(UPPER(A748)&amp;"|"&amp;UPPER(B748),'Brand Family Areas (Enc)'!$G$6:$G$998,0)),"No Match")</f>
        <v>No Match</v>
      </c>
      <c r="F748" t="str">
        <f t="shared" si="22"/>
        <v>US</v>
      </c>
      <c r="G748" t="str">
        <f t="shared" si="23"/>
        <v>Redd's|SUSSEX</v>
      </c>
    </row>
    <row r="749" spans="1:7" hidden="1" x14ac:dyDescent="0.2">
      <c r="A749" t="str" cm="1">
        <f t="array" ref="A749">INDEX('Brand Family Territory (Enc)'!$A$2:$A$296,INT((ROW()-2)/10)+1)</f>
        <v>Redd's</v>
      </c>
      <c r="B749" t="str" cm="1">
        <f t="array" ref="B749">INDEX('Whitelist (Blackout Reverse)'!$B$1:$K$1,MOD(ROW()-2,10)+1)</f>
        <v>MORRIS 1</v>
      </c>
      <c r="C749" t="str">
        <f>VLOOKUP(A749,'Brand Family Territory (Enc)'!$A$2:$B$296,2,FALSE)</f>
        <v>Core Market</v>
      </c>
      <c r="D749">
        <f>IF(COUNTIFS('Brand Family Territories (Enc)'!$B$2:$B$62,C749,'Brand Family Territories (Enc)'!$C$2:$C$62,B749)&gt;0,1,IF(AND(LEFT(B749,6)="MORRIS",COUNTIFS('Brand Family Territories (Enc)'!$B$2:$B$62,C749,'Brand Family Territories (Enc)'!$C$2:$C$62,"Morri")&gt;0),"Unk",0))</f>
        <v>1</v>
      </c>
      <c r="E749" t="str">
        <f>IFERROR(INDEX('Brand Family Areas (Enc)'!$D$6:$D$998,MATCH(UPPER(A749)&amp;"|"&amp;UPPER(B749),'Brand Family Areas (Enc)'!$G$6:$G$998,0)),"No Match")</f>
        <v>No Match</v>
      </c>
      <c r="F749" t="str">
        <f t="shared" si="22"/>
        <v>US</v>
      </c>
      <c r="G749" t="str">
        <f t="shared" si="23"/>
        <v>Redd's|MORRIS 1</v>
      </c>
    </row>
    <row r="750" spans="1:7" hidden="1" x14ac:dyDescent="0.2">
      <c r="A750" t="str" cm="1">
        <f t="array" ref="A750">INDEX('Brand Family Territory (Enc)'!$A$2:$A$296,INT((ROW()-2)/10)+1)</f>
        <v>Redd's</v>
      </c>
      <c r="B750" t="str" cm="1">
        <f t="array" ref="B750">INDEX('Whitelist (Blackout Reverse)'!$B$1:$K$1,MOD(ROW()-2,10)+1)</f>
        <v>MORRIS 2</v>
      </c>
      <c r="C750" t="str">
        <f>VLOOKUP(A750,'Brand Family Territory (Enc)'!$A$2:$B$296,2,FALSE)</f>
        <v>Core Market</v>
      </c>
      <c r="D750">
        <f>IF(COUNTIFS('Brand Family Territories (Enc)'!$B$2:$B$62,C750,'Brand Family Territories (Enc)'!$C$2:$C$62,B750)&gt;0,1,IF(AND(LEFT(B750,6)="MORRIS",COUNTIFS('Brand Family Territories (Enc)'!$B$2:$B$62,C750,'Brand Family Territories (Enc)'!$C$2:$C$62,"Morri")&gt;0),"Unk",0))</f>
        <v>0</v>
      </c>
      <c r="E750" t="str">
        <f>IFERROR(INDEX('Brand Family Areas (Enc)'!$D$6:$D$998,MATCH(UPPER(A750)&amp;"|"&amp;UPPER(B750),'Brand Family Areas (Enc)'!$G$6:$G$998,0)),"No Match")</f>
        <v>Inactive</v>
      </c>
      <c r="F750" t="str">
        <f t="shared" si="22"/>
        <v>THEM</v>
      </c>
      <c r="G750" t="str">
        <f t="shared" si="23"/>
        <v>Redd's|MORRIS 2</v>
      </c>
    </row>
    <row r="751" spans="1:7" hidden="1" x14ac:dyDescent="0.2">
      <c r="A751" t="str" cm="1">
        <f t="array" ref="A751">INDEX('Brand Family Territory (Enc)'!$A$2:$A$296,INT((ROW()-2)/10)+1)</f>
        <v>Redd's</v>
      </c>
      <c r="B751" t="str" cm="1">
        <f t="array" ref="B751">INDEX('Whitelist (Blackout Reverse)'!$B$1:$K$1,MOD(ROW()-2,10)+1)</f>
        <v>MORRIS 3</v>
      </c>
      <c r="C751" t="str">
        <f>VLOOKUP(A751,'Brand Family Territory (Enc)'!$A$2:$B$296,2,FALSE)</f>
        <v>Core Market</v>
      </c>
      <c r="D751">
        <f>IF(COUNTIFS('Brand Family Territories (Enc)'!$B$2:$B$62,C751,'Brand Family Territories (Enc)'!$C$2:$C$62,B751)&gt;0,1,IF(AND(LEFT(B751,6)="MORRIS",COUNTIFS('Brand Family Territories (Enc)'!$B$2:$B$62,C751,'Brand Family Territories (Enc)'!$C$2:$C$62,"Morri")&gt;0),"Unk",0))</f>
        <v>1</v>
      </c>
      <c r="E751" t="str">
        <f>IFERROR(INDEX('Brand Family Areas (Enc)'!$D$6:$D$998,MATCH(UPPER(A751)&amp;"|"&amp;UPPER(B751),'Brand Family Areas (Enc)'!$G$6:$G$998,0)),"No Match")</f>
        <v>No Match</v>
      </c>
      <c r="F751" t="str">
        <f t="shared" si="22"/>
        <v>US</v>
      </c>
      <c r="G751" t="str">
        <f t="shared" si="23"/>
        <v>Redd's|MORRIS 3</v>
      </c>
    </row>
    <row r="752" spans="1:7" hidden="1" x14ac:dyDescent="0.2">
      <c r="A752" t="str" cm="1">
        <f t="array" ref="A752">INDEX('Brand Family Territory (Enc)'!$A$2:$A$296,INT((ROW()-2)/10)+1)</f>
        <v>Redd's Wicked</v>
      </c>
      <c r="B752" t="str" cm="1">
        <f t="array" ref="B752">INDEX('Whitelist (Blackout Reverse)'!$B$1:$K$1,MOD(ROW()-2,10)+1)</f>
        <v>BERGEN</v>
      </c>
      <c r="C752" t="str">
        <f>VLOOKUP(A752,'Brand Family Territory (Enc)'!$A$2:$B$296,2,FALSE)</f>
        <v>Core Market</v>
      </c>
      <c r="D752">
        <f>IF(COUNTIFS('Brand Family Territories (Enc)'!$B$2:$B$62,C752,'Brand Family Territories (Enc)'!$C$2:$C$62,B752)&gt;0,1,IF(AND(LEFT(B752,6)="MORRIS",COUNTIFS('Brand Family Territories (Enc)'!$B$2:$B$62,C752,'Brand Family Territories (Enc)'!$C$2:$C$62,"Morri")&gt;0),"Unk",0))</f>
        <v>1</v>
      </c>
      <c r="E752" t="str">
        <f>IFERROR(INDEX('Brand Family Areas (Enc)'!$D$6:$D$998,MATCH(UPPER(A752)&amp;"|"&amp;UPPER(B752),'Brand Family Areas (Enc)'!$G$6:$G$998,0)),"No Match")</f>
        <v>No Match</v>
      </c>
      <c r="F752" t="str">
        <f t="shared" si="22"/>
        <v>US</v>
      </c>
      <c r="G752" t="str">
        <f t="shared" si="23"/>
        <v>Redd's Wicked|BERGEN</v>
      </c>
    </row>
    <row r="753" spans="1:7" hidden="1" x14ac:dyDescent="0.2">
      <c r="A753" t="str" cm="1">
        <f t="array" ref="A753">INDEX('Brand Family Territory (Enc)'!$A$2:$A$296,INT((ROW()-2)/10)+1)</f>
        <v>Redd's Wicked</v>
      </c>
      <c r="B753" t="str" cm="1">
        <f t="array" ref="B753">INDEX('Whitelist (Blackout Reverse)'!$B$1:$K$1,MOD(ROW()-2,10)+1)</f>
        <v>PASSAIC</v>
      </c>
      <c r="C753" t="str">
        <f>VLOOKUP(A753,'Brand Family Territory (Enc)'!$A$2:$B$296,2,FALSE)</f>
        <v>Core Market</v>
      </c>
      <c r="D753">
        <f>IF(COUNTIFS('Brand Family Territories (Enc)'!$B$2:$B$62,C753,'Brand Family Territories (Enc)'!$C$2:$C$62,B753)&gt;0,1,IF(AND(LEFT(B753,6)="MORRIS",COUNTIFS('Brand Family Territories (Enc)'!$B$2:$B$62,C753,'Brand Family Territories (Enc)'!$C$2:$C$62,"Morri")&gt;0),"Unk",0))</f>
        <v>1</v>
      </c>
      <c r="E753" t="str">
        <f>IFERROR(INDEX('Brand Family Areas (Enc)'!$D$6:$D$998,MATCH(UPPER(A753)&amp;"|"&amp;UPPER(B753),'Brand Family Areas (Enc)'!$G$6:$G$998,0)),"No Match")</f>
        <v>No Match</v>
      </c>
      <c r="F753" t="str">
        <f t="shared" si="22"/>
        <v>US</v>
      </c>
      <c r="G753" t="str">
        <f t="shared" si="23"/>
        <v>Redd's Wicked|PASSAIC</v>
      </c>
    </row>
    <row r="754" spans="1:7" hidden="1" x14ac:dyDescent="0.2">
      <c r="A754" t="str" cm="1">
        <f t="array" ref="A754">INDEX('Brand Family Territory (Enc)'!$A$2:$A$296,INT((ROW()-2)/10)+1)</f>
        <v>Redd's Wicked</v>
      </c>
      <c r="B754" t="str" cm="1">
        <f t="array" ref="B754">INDEX('Whitelist (Blackout Reverse)'!$B$1:$K$1,MOD(ROW()-2,10)+1)</f>
        <v>PASSAIC-FF</v>
      </c>
      <c r="C754" t="str">
        <f>VLOOKUP(A754,'Brand Family Territory (Enc)'!$A$2:$B$296,2,FALSE)</f>
        <v>Core Market</v>
      </c>
      <c r="D754">
        <f>IF(COUNTIFS('Brand Family Territories (Enc)'!$B$2:$B$62,C754,'Brand Family Territories (Enc)'!$C$2:$C$62,B754)&gt;0,1,IF(AND(LEFT(B754,6)="MORRIS",COUNTIFS('Brand Family Territories (Enc)'!$B$2:$B$62,C754,'Brand Family Territories (Enc)'!$C$2:$C$62,"Morri")&gt;0),"Unk",0))</f>
        <v>1</v>
      </c>
      <c r="E754" t="str">
        <f>IFERROR(INDEX('Brand Family Areas (Enc)'!$D$6:$D$998,MATCH(UPPER(A754)&amp;"|"&amp;UPPER(B754),'Brand Family Areas (Enc)'!$G$6:$G$998,0)),"No Match")</f>
        <v>No Match</v>
      </c>
      <c r="F754" t="str">
        <f t="shared" si="22"/>
        <v>US</v>
      </c>
      <c r="G754" t="str">
        <f t="shared" si="23"/>
        <v>Redd's Wicked|PASSAIC-FF</v>
      </c>
    </row>
    <row r="755" spans="1:7" hidden="1" x14ac:dyDescent="0.2">
      <c r="A755" t="str" cm="1">
        <f t="array" ref="A755">INDEX('Brand Family Territory (Enc)'!$A$2:$A$296,INT((ROW()-2)/10)+1)</f>
        <v>Redd's Wicked</v>
      </c>
      <c r="B755" t="str" cm="1">
        <f t="array" ref="B755">INDEX('Whitelist (Blackout Reverse)'!$B$1:$K$1,MOD(ROW()-2,10)+1)</f>
        <v>ESSEX</v>
      </c>
      <c r="C755" t="str">
        <f>VLOOKUP(A755,'Brand Family Territory (Enc)'!$A$2:$B$296,2,FALSE)</f>
        <v>Core Market</v>
      </c>
      <c r="D755">
        <f>IF(COUNTIFS('Brand Family Territories (Enc)'!$B$2:$B$62,C755,'Brand Family Territories (Enc)'!$C$2:$C$62,B755)&gt;0,1,IF(AND(LEFT(B755,6)="MORRIS",COUNTIFS('Brand Family Territories (Enc)'!$B$2:$B$62,C755,'Brand Family Territories (Enc)'!$C$2:$C$62,"Morri")&gt;0),"Unk",0))</f>
        <v>0</v>
      </c>
      <c r="E755" t="str">
        <f>IFERROR(INDEX('Brand Family Areas (Enc)'!$D$6:$D$998,MATCH(UPPER(A755)&amp;"|"&amp;UPPER(B755),'Brand Family Areas (Enc)'!$G$6:$G$998,0)),"No Match")</f>
        <v>Inactive</v>
      </c>
      <c r="F755" t="str">
        <f t="shared" si="22"/>
        <v>THEM</v>
      </c>
      <c r="G755" t="str">
        <f t="shared" si="23"/>
        <v>Redd's Wicked|ESSEX</v>
      </c>
    </row>
    <row r="756" spans="1:7" hidden="1" x14ac:dyDescent="0.2">
      <c r="A756" t="str" cm="1">
        <f t="array" ref="A756">INDEX('Brand Family Territory (Enc)'!$A$2:$A$296,INT((ROW()-2)/10)+1)</f>
        <v>Redd's Wicked</v>
      </c>
      <c r="B756" t="str" cm="1">
        <f t="array" ref="B756">INDEX('Whitelist (Blackout Reverse)'!$B$1:$K$1,MOD(ROW()-2,10)+1)</f>
        <v>HUDSON</v>
      </c>
      <c r="C756" t="str">
        <f>VLOOKUP(A756,'Brand Family Territory (Enc)'!$A$2:$B$296,2,FALSE)</f>
        <v>Core Market</v>
      </c>
      <c r="D756">
        <f>IF(COUNTIFS('Brand Family Territories (Enc)'!$B$2:$B$62,C756,'Brand Family Territories (Enc)'!$C$2:$C$62,B756)&gt;0,1,IF(AND(LEFT(B756,6)="MORRIS",COUNTIFS('Brand Family Territories (Enc)'!$B$2:$B$62,C756,'Brand Family Territories (Enc)'!$C$2:$C$62,"Morri")&gt;0),"Unk",0))</f>
        <v>0</v>
      </c>
      <c r="E756" t="str">
        <f>IFERROR(INDEX('Brand Family Areas (Enc)'!$D$6:$D$998,MATCH(UPPER(A756)&amp;"|"&amp;UPPER(B756),'Brand Family Areas (Enc)'!$G$6:$G$998,0)),"No Match")</f>
        <v>Inactive</v>
      </c>
      <c r="F756" t="str">
        <f t="shared" si="22"/>
        <v>THEM</v>
      </c>
      <c r="G756" t="str">
        <f t="shared" si="23"/>
        <v>Redd's Wicked|HUDSON</v>
      </c>
    </row>
    <row r="757" spans="1:7" hidden="1" x14ac:dyDescent="0.2">
      <c r="A757" t="str" cm="1">
        <f t="array" ref="A757">INDEX('Brand Family Territory (Enc)'!$A$2:$A$296,INT((ROW()-2)/10)+1)</f>
        <v>Redd's Wicked</v>
      </c>
      <c r="B757" t="str" cm="1">
        <f t="array" ref="B757">INDEX('Whitelist (Blackout Reverse)'!$B$1:$K$1,MOD(ROW()-2,10)+1)</f>
        <v>UNION</v>
      </c>
      <c r="C757" t="str">
        <f>VLOOKUP(A757,'Brand Family Territory (Enc)'!$A$2:$B$296,2,FALSE)</f>
        <v>Core Market</v>
      </c>
      <c r="D757">
        <f>IF(COUNTIFS('Brand Family Territories (Enc)'!$B$2:$B$62,C757,'Brand Family Territories (Enc)'!$C$2:$C$62,B757)&gt;0,1,IF(AND(LEFT(B757,6)="MORRIS",COUNTIFS('Brand Family Territories (Enc)'!$B$2:$B$62,C757,'Brand Family Territories (Enc)'!$C$2:$C$62,"Morri")&gt;0),"Unk",0))</f>
        <v>0</v>
      </c>
      <c r="E757" t="str">
        <f>IFERROR(INDEX('Brand Family Areas (Enc)'!$D$6:$D$998,MATCH(UPPER(A757)&amp;"|"&amp;UPPER(B757),'Brand Family Areas (Enc)'!$G$6:$G$998,0)),"No Match")</f>
        <v>Inactive</v>
      </c>
      <c r="F757" t="str">
        <f t="shared" si="22"/>
        <v>THEM</v>
      </c>
      <c r="G757" t="str">
        <f t="shared" si="23"/>
        <v>Redd's Wicked|UNION</v>
      </c>
    </row>
    <row r="758" spans="1:7" hidden="1" x14ac:dyDescent="0.2">
      <c r="A758" t="str" cm="1">
        <f t="array" ref="A758">INDEX('Brand Family Territory (Enc)'!$A$2:$A$296,INT((ROW()-2)/10)+1)</f>
        <v>Redd's Wicked</v>
      </c>
      <c r="B758" t="str" cm="1">
        <f t="array" ref="B758">INDEX('Whitelist (Blackout Reverse)'!$B$1:$K$1,MOD(ROW()-2,10)+1)</f>
        <v>SUSSEX</v>
      </c>
      <c r="C758" t="str">
        <f>VLOOKUP(A758,'Brand Family Territory (Enc)'!$A$2:$B$296,2,FALSE)</f>
        <v>Core Market</v>
      </c>
      <c r="D758">
        <f>IF(COUNTIFS('Brand Family Territories (Enc)'!$B$2:$B$62,C758,'Brand Family Territories (Enc)'!$C$2:$C$62,B758)&gt;0,1,IF(AND(LEFT(B758,6)="MORRIS",COUNTIFS('Brand Family Territories (Enc)'!$B$2:$B$62,C758,'Brand Family Territories (Enc)'!$C$2:$C$62,"Morri")&gt;0),"Unk",0))</f>
        <v>1</v>
      </c>
      <c r="E758" t="str">
        <f>IFERROR(INDEX('Brand Family Areas (Enc)'!$D$6:$D$998,MATCH(UPPER(A758)&amp;"|"&amp;UPPER(B758),'Brand Family Areas (Enc)'!$G$6:$G$998,0)),"No Match")</f>
        <v>No Match</v>
      </c>
      <c r="F758" t="str">
        <f t="shared" si="22"/>
        <v>US</v>
      </c>
      <c r="G758" t="str">
        <f t="shared" si="23"/>
        <v>Redd's Wicked|SUSSEX</v>
      </c>
    </row>
    <row r="759" spans="1:7" hidden="1" x14ac:dyDescent="0.2">
      <c r="A759" t="str" cm="1">
        <f t="array" ref="A759">INDEX('Brand Family Territory (Enc)'!$A$2:$A$296,INT((ROW()-2)/10)+1)</f>
        <v>Redd's Wicked</v>
      </c>
      <c r="B759" t="str" cm="1">
        <f t="array" ref="B759">INDEX('Whitelist (Blackout Reverse)'!$B$1:$K$1,MOD(ROW()-2,10)+1)</f>
        <v>MORRIS 1</v>
      </c>
      <c r="C759" t="str">
        <f>VLOOKUP(A759,'Brand Family Territory (Enc)'!$A$2:$B$296,2,FALSE)</f>
        <v>Core Market</v>
      </c>
      <c r="D759">
        <f>IF(COUNTIFS('Brand Family Territories (Enc)'!$B$2:$B$62,C759,'Brand Family Territories (Enc)'!$C$2:$C$62,B759)&gt;0,1,IF(AND(LEFT(B759,6)="MORRIS",COUNTIFS('Brand Family Territories (Enc)'!$B$2:$B$62,C759,'Brand Family Territories (Enc)'!$C$2:$C$62,"Morri")&gt;0),"Unk",0))</f>
        <v>1</v>
      </c>
      <c r="E759" t="str">
        <f>IFERROR(INDEX('Brand Family Areas (Enc)'!$D$6:$D$998,MATCH(UPPER(A759)&amp;"|"&amp;UPPER(B759),'Brand Family Areas (Enc)'!$G$6:$G$998,0)),"No Match")</f>
        <v>No Match</v>
      </c>
      <c r="F759" t="str">
        <f t="shared" si="22"/>
        <v>US</v>
      </c>
      <c r="G759" t="str">
        <f t="shared" si="23"/>
        <v>Redd's Wicked|MORRIS 1</v>
      </c>
    </row>
    <row r="760" spans="1:7" hidden="1" x14ac:dyDescent="0.2">
      <c r="A760" t="str" cm="1">
        <f t="array" ref="A760">INDEX('Brand Family Territory (Enc)'!$A$2:$A$296,INT((ROW()-2)/10)+1)</f>
        <v>Redd's Wicked</v>
      </c>
      <c r="B760" t="str" cm="1">
        <f t="array" ref="B760">INDEX('Whitelist (Blackout Reverse)'!$B$1:$K$1,MOD(ROW()-2,10)+1)</f>
        <v>MORRIS 2</v>
      </c>
      <c r="C760" t="str">
        <f>VLOOKUP(A760,'Brand Family Territory (Enc)'!$A$2:$B$296,2,FALSE)</f>
        <v>Core Market</v>
      </c>
      <c r="D760">
        <f>IF(COUNTIFS('Brand Family Territories (Enc)'!$B$2:$B$62,C760,'Brand Family Territories (Enc)'!$C$2:$C$62,B760)&gt;0,1,IF(AND(LEFT(B760,6)="MORRIS",COUNTIFS('Brand Family Territories (Enc)'!$B$2:$B$62,C760,'Brand Family Territories (Enc)'!$C$2:$C$62,"Morri")&gt;0),"Unk",0))</f>
        <v>0</v>
      </c>
      <c r="E760" t="str">
        <f>IFERROR(INDEX('Brand Family Areas (Enc)'!$D$6:$D$998,MATCH(UPPER(A760)&amp;"|"&amp;UPPER(B760),'Brand Family Areas (Enc)'!$G$6:$G$998,0)),"No Match")</f>
        <v>Inactive</v>
      </c>
      <c r="F760" t="str">
        <f t="shared" si="22"/>
        <v>THEM</v>
      </c>
      <c r="G760" t="str">
        <f t="shared" si="23"/>
        <v>Redd's Wicked|MORRIS 2</v>
      </c>
    </row>
    <row r="761" spans="1:7" hidden="1" x14ac:dyDescent="0.2">
      <c r="A761" t="str" cm="1">
        <f t="array" ref="A761">INDEX('Brand Family Territory (Enc)'!$A$2:$A$296,INT((ROW()-2)/10)+1)</f>
        <v>Redd's Wicked</v>
      </c>
      <c r="B761" t="str" cm="1">
        <f t="array" ref="B761">INDEX('Whitelist (Blackout Reverse)'!$B$1:$K$1,MOD(ROW()-2,10)+1)</f>
        <v>MORRIS 3</v>
      </c>
      <c r="C761" t="str">
        <f>VLOOKUP(A761,'Brand Family Territory (Enc)'!$A$2:$B$296,2,FALSE)</f>
        <v>Core Market</v>
      </c>
      <c r="D761">
        <f>IF(COUNTIFS('Brand Family Territories (Enc)'!$B$2:$B$62,C761,'Brand Family Territories (Enc)'!$C$2:$C$62,B761)&gt;0,1,IF(AND(LEFT(B761,6)="MORRIS",COUNTIFS('Brand Family Territories (Enc)'!$B$2:$B$62,C761,'Brand Family Territories (Enc)'!$C$2:$C$62,"Morri")&gt;0),"Unk",0))</f>
        <v>1</v>
      </c>
      <c r="E761" t="str">
        <f>IFERROR(INDEX('Brand Family Areas (Enc)'!$D$6:$D$998,MATCH(UPPER(A761)&amp;"|"&amp;UPPER(B761),'Brand Family Areas (Enc)'!$G$6:$G$998,0)),"No Match")</f>
        <v>No Match</v>
      </c>
      <c r="F761" t="str">
        <f t="shared" si="22"/>
        <v>US</v>
      </c>
      <c r="G761" t="str">
        <f t="shared" si="23"/>
        <v>Redd's Wicked|MORRIS 3</v>
      </c>
    </row>
    <row r="762" spans="1:7" hidden="1" x14ac:dyDescent="0.2">
      <c r="A762" t="str" cm="1">
        <f t="array" ref="A762">INDEX('Brand Family Territory (Enc)'!$A$2:$A$296,INT((ROW()-2)/10)+1)</f>
        <v>Samuel Adams</v>
      </c>
      <c r="B762" t="str" cm="1">
        <f t="array" ref="B762">INDEX('Whitelist (Blackout Reverse)'!$B$1:$K$1,MOD(ROW()-2,10)+1)</f>
        <v>BERGEN</v>
      </c>
      <c r="C762" t="str">
        <f>VLOOKUP(A762,'Brand Family Territory (Enc)'!$A$2:$B$296,2,FALSE)</f>
        <v>Core Market</v>
      </c>
      <c r="D762">
        <f>IF(COUNTIFS('Brand Family Territories (Enc)'!$B$2:$B$62,C762,'Brand Family Territories (Enc)'!$C$2:$C$62,B762)&gt;0,1,IF(AND(LEFT(B762,6)="MORRIS",COUNTIFS('Brand Family Territories (Enc)'!$B$2:$B$62,C762,'Brand Family Territories (Enc)'!$C$2:$C$62,"Morri")&gt;0),"Unk",0))</f>
        <v>1</v>
      </c>
      <c r="E762" t="str">
        <f>IFERROR(INDEX('Brand Family Areas (Enc)'!$D$6:$D$998,MATCH(UPPER(A762)&amp;"|"&amp;UPPER(B762),'Brand Family Areas (Enc)'!$G$6:$G$998,0)),"No Match")</f>
        <v>No Match</v>
      </c>
      <c r="F762" t="str">
        <f t="shared" si="22"/>
        <v>US</v>
      </c>
      <c r="G762" t="str">
        <f t="shared" si="23"/>
        <v>Samuel Adams|BERGEN</v>
      </c>
    </row>
    <row r="763" spans="1:7" hidden="1" x14ac:dyDescent="0.2">
      <c r="A763" t="str" cm="1">
        <f t="array" ref="A763">INDEX('Brand Family Territory (Enc)'!$A$2:$A$296,INT((ROW()-2)/10)+1)</f>
        <v>Samuel Adams</v>
      </c>
      <c r="B763" t="str" cm="1">
        <f t="array" ref="B763">INDEX('Whitelist (Blackout Reverse)'!$B$1:$K$1,MOD(ROW()-2,10)+1)</f>
        <v>PASSAIC</v>
      </c>
      <c r="C763" t="str">
        <f>VLOOKUP(A763,'Brand Family Territory (Enc)'!$A$2:$B$296,2,FALSE)</f>
        <v>Core Market</v>
      </c>
      <c r="D763">
        <f>IF(COUNTIFS('Brand Family Territories (Enc)'!$B$2:$B$62,C763,'Brand Family Territories (Enc)'!$C$2:$C$62,B763)&gt;0,1,IF(AND(LEFT(B763,6)="MORRIS",COUNTIFS('Brand Family Territories (Enc)'!$B$2:$B$62,C763,'Brand Family Territories (Enc)'!$C$2:$C$62,"Morri")&gt;0),"Unk",0))</f>
        <v>1</v>
      </c>
      <c r="E763" t="str">
        <f>IFERROR(INDEX('Brand Family Areas (Enc)'!$D$6:$D$998,MATCH(UPPER(A763)&amp;"|"&amp;UPPER(B763),'Brand Family Areas (Enc)'!$G$6:$G$998,0)),"No Match")</f>
        <v>No Match</v>
      </c>
      <c r="F763" t="str">
        <f t="shared" si="22"/>
        <v>US</v>
      </c>
      <c r="G763" t="str">
        <f t="shared" si="23"/>
        <v>Samuel Adams|PASSAIC</v>
      </c>
    </row>
    <row r="764" spans="1:7" hidden="1" x14ac:dyDescent="0.2">
      <c r="A764" t="str" cm="1">
        <f t="array" ref="A764">INDEX('Brand Family Territory (Enc)'!$A$2:$A$296,INT((ROW()-2)/10)+1)</f>
        <v>Samuel Adams</v>
      </c>
      <c r="B764" t="str" cm="1">
        <f t="array" ref="B764">INDEX('Whitelist (Blackout Reverse)'!$B$1:$K$1,MOD(ROW()-2,10)+1)</f>
        <v>PASSAIC-FF</v>
      </c>
      <c r="C764" t="str">
        <f>VLOOKUP(A764,'Brand Family Territory (Enc)'!$A$2:$B$296,2,FALSE)</f>
        <v>Core Market</v>
      </c>
      <c r="D764">
        <f>IF(COUNTIFS('Brand Family Territories (Enc)'!$B$2:$B$62,C764,'Brand Family Territories (Enc)'!$C$2:$C$62,B764)&gt;0,1,IF(AND(LEFT(B764,6)="MORRIS",COUNTIFS('Brand Family Territories (Enc)'!$B$2:$B$62,C764,'Brand Family Territories (Enc)'!$C$2:$C$62,"Morri")&gt;0),"Unk",0))</f>
        <v>1</v>
      </c>
      <c r="E764" t="str">
        <f>IFERROR(INDEX('Brand Family Areas (Enc)'!$D$6:$D$998,MATCH(UPPER(A764)&amp;"|"&amp;UPPER(B764),'Brand Family Areas (Enc)'!$G$6:$G$998,0)),"No Match")</f>
        <v>No Match</v>
      </c>
      <c r="F764" t="str">
        <f t="shared" si="22"/>
        <v>US</v>
      </c>
      <c r="G764" t="str">
        <f t="shared" si="23"/>
        <v>Samuel Adams|PASSAIC-FF</v>
      </c>
    </row>
    <row r="765" spans="1:7" hidden="1" x14ac:dyDescent="0.2">
      <c r="A765" t="str" cm="1">
        <f t="array" ref="A765">INDEX('Brand Family Territory (Enc)'!$A$2:$A$296,INT((ROW()-2)/10)+1)</f>
        <v>Samuel Adams</v>
      </c>
      <c r="B765" t="str" cm="1">
        <f t="array" ref="B765">INDEX('Whitelist (Blackout Reverse)'!$B$1:$K$1,MOD(ROW()-2,10)+1)</f>
        <v>ESSEX</v>
      </c>
      <c r="C765" t="str">
        <f>VLOOKUP(A765,'Brand Family Territory (Enc)'!$A$2:$B$296,2,FALSE)</f>
        <v>Core Market</v>
      </c>
      <c r="D765">
        <f>IF(COUNTIFS('Brand Family Territories (Enc)'!$B$2:$B$62,C765,'Brand Family Territories (Enc)'!$C$2:$C$62,B765)&gt;0,1,IF(AND(LEFT(B765,6)="MORRIS",COUNTIFS('Brand Family Territories (Enc)'!$B$2:$B$62,C765,'Brand Family Territories (Enc)'!$C$2:$C$62,"Morri")&gt;0),"Unk",0))</f>
        <v>0</v>
      </c>
      <c r="E765" t="str">
        <f>IFERROR(INDEX('Brand Family Areas (Enc)'!$D$6:$D$998,MATCH(UPPER(A765)&amp;"|"&amp;UPPER(B765),'Brand Family Areas (Enc)'!$G$6:$G$998,0)),"No Match")</f>
        <v>Inactive</v>
      </c>
      <c r="F765" t="str">
        <f t="shared" si="22"/>
        <v>THEM</v>
      </c>
      <c r="G765" t="str">
        <f t="shared" si="23"/>
        <v>Samuel Adams|ESSEX</v>
      </c>
    </row>
    <row r="766" spans="1:7" hidden="1" x14ac:dyDescent="0.2">
      <c r="A766" t="str" cm="1">
        <f t="array" ref="A766">INDEX('Brand Family Territory (Enc)'!$A$2:$A$296,INT((ROW()-2)/10)+1)</f>
        <v>Samuel Adams</v>
      </c>
      <c r="B766" t="str" cm="1">
        <f t="array" ref="B766">INDEX('Whitelist (Blackout Reverse)'!$B$1:$K$1,MOD(ROW()-2,10)+1)</f>
        <v>HUDSON</v>
      </c>
      <c r="C766" t="str">
        <f>VLOOKUP(A766,'Brand Family Territory (Enc)'!$A$2:$B$296,2,FALSE)</f>
        <v>Core Market</v>
      </c>
      <c r="D766">
        <f>IF(COUNTIFS('Brand Family Territories (Enc)'!$B$2:$B$62,C766,'Brand Family Territories (Enc)'!$C$2:$C$62,B766)&gt;0,1,IF(AND(LEFT(B766,6)="MORRIS",COUNTIFS('Brand Family Territories (Enc)'!$B$2:$B$62,C766,'Brand Family Territories (Enc)'!$C$2:$C$62,"Morri")&gt;0),"Unk",0))</f>
        <v>0</v>
      </c>
      <c r="E766" t="str">
        <f>IFERROR(INDEX('Brand Family Areas (Enc)'!$D$6:$D$998,MATCH(UPPER(A766)&amp;"|"&amp;UPPER(B766),'Brand Family Areas (Enc)'!$G$6:$G$998,0)),"No Match")</f>
        <v>Inactive</v>
      </c>
      <c r="F766" t="str">
        <f t="shared" si="22"/>
        <v>THEM</v>
      </c>
      <c r="G766" t="str">
        <f t="shared" si="23"/>
        <v>Samuel Adams|HUDSON</v>
      </c>
    </row>
    <row r="767" spans="1:7" hidden="1" x14ac:dyDescent="0.2">
      <c r="A767" t="str" cm="1">
        <f t="array" ref="A767">INDEX('Brand Family Territory (Enc)'!$A$2:$A$296,INT((ROW()-2)/10)+1)</f>
        <v>Samuel Adams</v>
      </c>
      <c r="B767" t="str" cm="1">
        <f t="array" ref="B767">INDEX('Whitelist (Blackout Reverse)'!$B$1:$K$1,MOD(ROW()-2,10)+1)</f>
        <v>UNION</v>
      </c>
      <c r="C767" t="str">
        <f>VLOOKUP(A767,'Brand Family Territory (Enc)'!$A$2:$B$296,2,FALSE)</f>
        <v>Core Market</v>
      </c>
      <c r="D767">
        <f>IF(COUNTIFS('Brand Family Territories (Enc)'!$B$2:$B$62,C767,'Brand Family Territories (Enc)'!$C$2:$C$62,B767)&gt;0,1,IF(AND(LEFT(B767,6)="MORRIS",COUNTIFS('Brand Family Territories (Enc)'!$B$2:$B$62,C767,'Brand Family Territories (Enc)'!$C$2:$C$62,"Morri")&gt;0),"Unk",0))</f>
        <v>0</v>
      </c>
      <c r="E767" t="str">
        <f>IFERROR(INDEX('Brand Family Areas (Enc)'!$D$6:$D$998,MATCH(UPPER(A767)&amp;"|"&amp;UPPER(B767),'Brand Family Areas (Enc)'!$G$6:$G$998,0)),"No Match")</f>
        <v>Inactive</v>
      </c>
      <c r="F767" t="str">
        <f t="shared" si="22"/>
        <v>THEM</v>
      </c>
      <c r="G767" t="str">
        <f t="shared" si="23"/>
        <v>Samuel Adams|UNION</v>
      </c>
    </row>
    <row r="768" spans="1:7" hidden="1" x14ac:dyDescent="0.2">
      <c r="A768" t="str" cm="1">
        <f t="array" ref="A768">INDEX('Brand Family Territory (Enc)'!$A$2:$A$296,INT((ROW()-2)/10)+1)</f>
        <v>Samuel Adams</v>
      </c>
      <c r="B768" t="str" cm="1">
        <f t="array" ref="B768">INDEX('Whitelist (Blackout Reverse)'!$B$1:$K$1,MOD(ROW()-2,10)+1)</f>
        <v>SUSSEX</v>
      </c>
      <c r="C768" t="str">
        <f>VLOOKUP(A768,'Brand Family Territory (Enc)'!$A$2:$B$296,2,FALSE)</f>
        <v>Core Market</v>
      </c>
      <c r="D768">
        <f>IF(COUNTIFS('Brand Family Territories (Enc)'!$B$2:$B$62,C768,'Brand Family Territories (Enc)'!$C$2:$C$62,B768)&gt;0,1,IF(AND(LEFT(B768,6)="MORRIS",COUNTIFS('Brand Family Territories (Enc)'!$B$2:$B$62,C768,'Brand Family Territories (Enc)'!$C$2:$C$62,"Morri")&gt;0),"Unk",0))</f>
        <v>1</v>
      </c>
      <c r="E768" t="str">
        <f>IFERROR(INDEX('Brand Family Areas (Enc)'!$D$6:$D$998,MATCH(UPPER(A768)&amp;"|"&amp;UPPER(B768),'Brand Family Areas (Enc)'!$G$6:$G$998,0)),"No Match")</f>
        <v>No Match</v>
      </c>
      <c r="F768" t="str">
        <f t="shared" si="22"/>
        <v>US</v>
      </c>
      <c r="G768" t="str">
        <f t="shared" si="23"/>
        <v>Samuel Adams|SUSSEX</v>
      </c>
    </row>
    <row r="769" spans="1:7" hidden="1" x14ac:dyDescent="0.2">
      <c r="A769" t="str" cm="1">
        <f t="array" ref="A769">INDEX('Brand Family Territory (Enc)'!$A$2:$A$296,INT((ROW()-2)/10)+1)</f>
        <v>Samuel Adams</v>
      </c>
      <c r="B769" t="str" cm="1">
        <f t="array" ref="B769">INDEX('Whitelist (Blackout Reverse)'!$B$1:$K$1,MOD(ROW()-2,10)+1)</f>
        <v>MORRIS 1</v>
      </c>
      <c r="C769" t="str">
        <f>VLOOKUP(A769,'Brand Family Territory (Enc)'!$A$2:$B$296,2,FALSE)</f>
        <v>Core Market</v>
      </c>
      <c r="D769">
        <f>IF(COUNTIFS('Brand Family Territories (Enc)'!$B$2:$B$62,C769,'Brand Family Territories (Enc)'!$C$2:$C$62,B769)&gt;0,1,IF(AND(LEFT(B769,6)="MORRIS",COUNTIFS('Brand Family Territories (Enc)'!$B$2:$B$62,C769,'Brand Family Territories (Enc)'!$C$2:$C$62,"Morri")&gt;0),"Unk",0))</f>
        <v>1</v>
      </c>
      <c r="E769" t="str">
        <f>IFERROR(INDEX('Brand Family Areas (Enc)'!$D$6:$D$998,MATCH(UPPER(A769)&amp;"|"&amp;UPPER(B769),'Brand Family Areas (Enc)'!$G$6:$G$998,0)),"No Match")</f>
        <v>No Match</v>
      </c>
      <c r="F769" t="str">
        <f t="shared" si="22"/>
        <v>US</v>
      </c>
      <c r="G769" t="str">
        <f t="shared" si="23"/>
        <v>Samuel Adams|MORRIS 1</v>
      </c>
    </row>
    <row r="770" spans="1:7" hidden="1" x14ac:dyDescent="0.2">
      <c r="A770" t="str" cm="1">
        <f t="array" ref="A770">INDEX('Brand Family Territory (Enc)'!$A$2:$A$296,INT((ROW()-2)/10)+1)</f>
        <v>Samuel Adams</v>
      </c>
      <c r="B770" t="str" cm="1">
        <f t="array" ref="B770">INDEX('Whitelist (Blackout Reverse)'!$B$1:$K$1,MOD(ROW()-2,10)+1)</f>
        <v>MORRIS 2</v>
      </c>
      <c r="C770" t="str">
        <f>VLOOKUP(A770,'Brand Family Territory (Enc)'!$A$2:$B$296,2,FALSE)</f>
        <v>Core Market</v>
      </c>
      <c r="D770">
        <f>IF(COUNTIFS('Brand Family Territories (Enc)'!$B$2:$B$62,C770,'Brand Family Territories (Enc)'!$C$2:$C$62,B770)&gt;0,1,IF(AND(LEFT(B770,6)="MORRIS",COUNTIFS('Brand Family Territories (Enc)'!$B$2:$B$62,C770,'Brand Family Territories (Enc)'!$C$2:$C$62,"Morri")&gt;0),"Unk",0))</f>
        <v>0</v>
      </c>
      <c r="E770" t="str">
        <f>IFERROR(INDEX('Brand Family Areas (Enc)'!$D$6:$D$998,MATCH(UPPER(A770)&amp;"|"&amp;UPPER(B770),'Brand Family Areas (Enc)'!$G$6:$G$998,0)),"No Match")</f>
        <v>Inactive</v>
      </c>
      <c r="F770" t="str">
        <f t="shared" si="22"/>
        <v>THEM</v>
      </c>
      <c r="G770" t="str">
        <f t="shared" si="23"/>
        <v>Samuel Adams|MORRIS 2</v>
      </c>
    </row>
    <row r="771" spans="1:7" hidden="1" x14ac:dyDescent="0.2">
      <c r="A771" t="str" cm="1">
        <f t="array" ref="A771">INDEX('Brand Family Territory (Enc)'!$A$2:$A$296,INT((ROW()-2)/10)+1)</f>
        <v>Samuel Adams</v>
      </c>
      <c r="B771" t="str" cm="1">
        <f t="array" ref="B771">INDEX('Whitelist (Blackout Reverse)'!$B$1:$K$1,MOD(ROW()-2,10)+1)</f>
        <v>MORRIS 3</v>
      </c>
      <c r="C771" t="str">
        <f>VLOOKUP(A771,'Brand Family Territory (Enc)'!$A$2:$B$296,2,FALSE)</f>
        <v>Core Market</v>
      </c>
      <c r="D771">
        <f>IF(COUNTIFS('Brand Family Territories (Enc)'!$B$2:$B$62,C771,'Brand Family Territories (Enc)'!$C$2:$C$62,B771)&gt;0,1,IF(AND(LEFT(B771,6)="MORRIS",COUNTIFS('Brand Family Territories (Enc)'!$B$2:$B$62,C771,'Brand Family Territories (Enc)'!$C$2:$C$62,"Morri")&gt;0),"Unk",0))</f>
        <v>1</v>
      </c>
      <c r="E771" t="str">
        <f>IFERROR(INDEX('Brand Family Areas (Enc)'!$D$6:$D$998,MATCH(UPPER(A771)&amp;"|"&amp;UPPER(B771),'Brand Family Areas (Enc)'!$G$6:$G$998,0)),"No Match")</f>
        <v>No Match</v>
      </c>
      <c r="F771" t="str">
        <f t="shared" ref="F771:F834" si="24">IF(D771="Unk","Ambiguous (Source Truncated)",IF(E771="Inactive","THEM",IF(D771=1,"US",IF(D771="N/A","No Territory Data","THEM"))))</f>
        <v>US</v>
      </c>
      <c r="G771" t="str">
        <f t="shared" ref="G771:G834" si="25">A771&amp;"|"&amp;B771</f>
        <v>Samuel Adams|MORRIS 3</v>
      </c>
    </row>
    <row r="772" spans="1:7" hidden="1" x14ac:dyDescent="0.2">
      <c r="A772" t="str" cm="1">
        <f t="array" ref="A772">INDEX('Brand Family Territory (Enc)'!$A$2:$A$296,INT((ROW()-2)/10)+1)</f>
        <v>Sauza</v>
      </c>
      <c r="B772" t="str" cm="1">
        <f t="array" ref="B772">INDEX('Whitelist (Blackout Reverse)'!$B$1:$K$1,MOD(ROW()-2,10)+1)</f>
        <v>BERGEN</v>
      </c>
      <c r="C772" t="str">
        <f>VLOOKUP(A772,'Brand Family Territory (Enc)'!$A$2:$B$296,2,FALSE)</f>
        <v>Core Market</v>
      </c>
      <c r="D772">
        <f>IF(COUNTIFS('Brand Family Territories (Enc)'!$B$2:$B$62,C772,'Brand Family Territories (Enc)'!$C$2:$C$62,B772)&gt;0,1,IF(AND(LEFT(B772,6)="MORRIS",COUNTIFS('Brand Family Territories (Enc)'!$B$2:$B$62,C772,'Brand Family Territories (Enc)'!$C$2:$C$62,"Morri")&gt;0),"Unk",0))</f>
        <v>1</v>
      </c>
      <c r="E772" t="str">
        <f>IFERROR(INDEX('Brand Family Areas (Enc)'!$D$6:$D$998,MATCH(UPPER(A772)&amp;"|"&amp;UPPER(B772),'Brand Family Areas (Enc)'!$G$6:$G$998,0)),"No Match")</f>
        <v>No Match</v>
      </c>
      <c r="F772" t="str">
        <f t="shared" si="24"/>
        <v>US</v>
      </c>
      <c r="G772" t="str">
        <f t="shared" si="25"/>
        <v>Sauza|BERGEN</v>
      </c>
    </row>
    <row r="773" spans="1:7" hidden="1" x14ac:dyDescent="0.2">
      <c r="A773" t="str" cm="1">
        <f t="array" ref="A773">INDEX('Brand Family Territory (Enc)'!$A$2:$A$296,INT((ROW()-2)/10)+1)</f>
        <v>Sauza</v>
      </c>
      <c r="B773" t="str" cm="1">
        <f t="array" ref="B773">INDEX('Whitelist (Blackout Reverse)'!$B$1:$K$1,MOD(ROW()-2,10)+1)</f>
        <v>PASSAIC</v>
      </c>
      <c r="C773" t="str">
        <f>VLOOKUP(A773,'Brand Family Territory (Enc)'!$A$2:$B$296,2,FALSE)</f>
        <v>Core Market</v>
      </c>
      <c r="D773">
        <f>IF(COUNTIFS('Brand Family Territories (Enc)'!$B$2:$B$62,C773,'Brand Family Territories (Enc)'!$C$2:$C$62,B773)&gt;0,1,IF(AND(LEFT(B773,6)="MORRIS",COUNTIFS('Brand Family Territories (Enc)'!$B$2:$B$62,C773,'Brand Family Territories (Enc)'!$C$2:$C$62,"Morri")&gt;0),"Unk",0))</f>
        <v>1</v>
      </c>
      <c r="E773" t="str">
        <f>IFERROR(INDEX('Brand Family Areas (Enc)'!$D$6:$D$998,MATCH(UPPER(A773)&amp;"|"&amp;UPPER(B773),'Brand Family Areas (Enc)'!$G$6:$G$998,0)),"No Match")</f>
        <v>No Match</v>
      </c>
      <c r="F773" t="str">
        <f t="shared" si="24"/>
        <v>US</v>
      </c>
      <c r="G773" t="str">
        <f t="shared" si="25"/>
        <v>Sauza|PASSAIC</v>
      </c>
    </row>
    <row r="774" spans="1:7" hidden="1" x14ac:dyDescent="0.2">
      <c r="A774" t="str" cm="1">
        <f t="array" ref="A774">INDEX('Brand Family Territory (Enc)'!$A$2:$A$296,INT((ROW()-2)/10)+1)</f>
        <v>Sauza</v>
      </c>
      <c r="B774" t="str" cm="1">
        <f t="array" ref="B774">INDEX('Whitelist (Blackout Reverse)'!$B$1:$K$1,MOD(ROW()-2,10)+1)</f>
        <v>PASSAIC-FF</v>
      </c>
      <c r="C774" t="str">
        <f>VLOOKUP(A774,'Brand Family Territory (Enc)'!$A$2:$B$296,2,FALSE)</f>
        <v>Core Market</v>
      </c>
      <c r="D774">
        <f>IF(COUNTIFS('Brand Family Territories (Enc)'!$B$2:$B$62,C774,'Brand Family Territories (Enc)'!$C$2:$C$62,B774)&gt;0,1,IF(AND(LEFT(B774,6)="MORRIS",COUNTIFS('Brand Family Territories (Enc)'!$B$2:$B$62,C774,'Brand Family Territories (Enc)'!$C$2:$C$62,"Morri")&gt;0),"Unk",0))</f>
        <v>1</v>
      </c>
      <c r="E774" t="str">
        <f>IFERROR(INDEX('Brand Family Areas (Enc)'!$D$6:$D$998,MATCH(UPPER(A774)&amp;"|"&amp;UPPER(B774),'Brand Family Areas (Enc)'!$G$6:$G$998,0)),"No Match")</f>
        <v>No Match</v>
      </c>
      <c r="F774" t="str">
        <f t="shared" si="24"/>
        <v>US</v>
      </c>
      <c r="G774" t="str">
        <f t="shared" si="25"/>
        <v>Sauza|PASSAIC-FF</v>
      </c>
    </row>
    <row r="775" spans="1:7" hidden="1" x14ac:dyDescent="0.2">
      <c r="A775" t="str" cm="1">
        <f t="array" ref="A775">INDEX('Brand Family Territory (Enc)'!$A$2:$A$296,INT((ROW()-2)/10)+1)</f>
        <v>Sauza</v>
      </c>
      <c r="B775" t="str" cm="1">
        <f t="array" ref="B775">INDEX('Whitelist (Blackout Reverse)'!$B$1:$K$1,MOD(ROW()-2,10)+1)</f>
        <v>ESSEX</v>
      </c>
      <c r="C775" t="str">
        <f>VLOOKUP(A775,'Brand Family Territory (Enc)'!$A$2:$B$296,2,FALSE)</f>
        <v>Core Market</v>
      </c>
      <c r="D775">
        <f>IF(COUNTIFS('Brand Family Territories (Enc)'!$B$2:$B$62,C775,'Brand Family Territories (Enc)'!$C$2:$C$62,B775)&gt;0,1,IF(AND(LEFT(B775,6)="MORRIS",COUNTIFS('Brand Family Territories (Enc)'!$B$2:$B$62,C775,'Brand Family Territories (Enc)'!$C$2:$C$62,"Morri")&gt;0),"Unk",0))</f>
        <v>0</v>
      </c>
      <c r="E775" t="str">
        <f>IFERROR(INDEX('Brand Family Areas (Enc)'!$D$6:$D$998,MATCH(UPPER(A775)&amp;"|"&amp;UPPER(B775),'Brand Family Areas (Enc)'!$G$6:$G$998,0)),"No Match")</f>
        <v>Inactive</v>
      </c>
      <c r="F775" t="str">
        <f t="shared" si="24"/>
        <v>THEM</v>
      </c>
      <c r="G775" t="str">
        <f t="shared" si="25"/>
        <v>Sauza|ESSEX</v>
      </c>
    </row>
    <row r="776" spans="1:7" hidden="1" x14ac:dyDescent="0.2">
      <c r="A776" t="str" cm="1">
        <f t="array" ref="A776">INDEX('Brand Family Territory (Enc)'!$A$2:$A$296,INT((ROW()-2)/10)+1)</f>
        <v>Sauza</v>
      </c>
      <c r="B776" t="str" cm="1">
        <f t="array" ref="B776">INDEX('Whitelist (Blackout Reverse)'!$B$1:$K$1,MOD(ROW()-2,10)+1)</f>
        <v>HUDSON</v>
      </c>
      <c r="C776" t="str">
        <f>VLOOKUP(A776,'Brand Family Territory (Enc)'!$A$2:$B$296,2,FALSE)</f>
        <v>Core Market</v>
      </c>
      <c r="D776">
        <f>IF(COUNTIFS('Brand Family Territories (Enc)'!$B$2:$B$62,C776,'Brand Family Territories (Enc)'!$C$2:$C$62,B776)&gt;0,1,IF(AND(LEFT(B776,6)="MORRIS",COUNTIFS('Brand Family Territories (Enc)'!$B$2:$B$62,C776,'Brand Family Territories (Enc)'!$C$2:$C$62,"Morri")&gt;0),"Unk",0))</f>
        <v>0</v>
      </c>
      <c r="E776" t="str">
        <f>IFERROR(INDEX('Brand Family Areas (Enc)'!$D$6:$D$998,MATCH(UPPER(A776)&amp;"|"&amp;UPPER(B776),'Brand Family Areas (Enc)'!$G$6:$G$998,0)),"No Match")</f>
        <v>Inactive</v>
      </c>
      <c r="F776" t="str">
        <f t="shared" si="24"/>
        <v>THEM</v>
      </c>
      <c r="G776" t="str">
        <f t="shared" si="25"/>
        <v>Sauza|HUDSON</v>
      </c>
    </row>
    <row r="777" spans="1:7" hidden="1" x14ac:dyDescent="0.2">
      <c r="A777" t="str" cm="1">
        <f t="array" ref="A777">INDEX('Brand Family Territory (Enc)'!$A$2:$A$296,INT((ROW()-2)/10)+1)</f>
        <v>Sauza</v>
      </c>
      <c r="B777" t="str" cm="1">
        <f t="array" ref="B777">INDEX('Whitelist (Blackout Reverse)'!$B$1:$K$1,MOD(ROW()-2,10)+1)</f>
        <v>UNION</v>
      </c>
      <c r="C777" t="str">
        <f>VLOOKUP(A777,'Brand Family Territory (Enc)'!$A$2:$B$296,2,FALSE)</f>
        <v>Core Market</v>
      </c>
      <c r="D777">
        <f>IF(COUNTIFS('Brand Family Territories (Enc)'!$B$2:$B$62,C777,'Brand Family Territories (Enc)'!$C$2:$C$62,B777)&gt;0,1,IF(AND(LEFT(B777,6)="MORRIS",COUNTIFS('Brand Family Territories (Enc)'!$B$2:$B$62,C777,'Brand Family Territories (Enc)'!$C$2:$C$62,"Morri")&gt;0),"Unk",0))</f>
        <v>0</v>
      </c>
      <c r="E777" t="str">
        <f>IFERROR(INDEX('Brand Family Areas (Enc)'!$D$6:$D$998,MATCH(UPPER(A777)&amp;"|"&amp;UPPER(B777),'Brand Family Areas (Enc)'!$G$6:$G$998,0)),"No Match")</f>
        <v>Inactive</v>
      </c>
      <c r="F777" t="str">
        <f t="shared" si="24"/>
        <v>THEM</v>
      </c>
      <c r="G777" t="str">
        <f t="shared" si="25"/>
        <v>Sauza|UNION</v>
      </c>
    </row>
    <row r="778" spans="1:7" hidden="1" x14ac:dyDescent="0.2">
      <c r="A778" t="str" cm="1">
        <f t="array" ref="A778">INDEX('Brand Family Territory (Enc)'!$A$2:$A$296,INT((ROW()-2)/10)+1)</f>
        <v>Sauza</v>
      </c>
      <c r="B778" t="str" cm="1">
        <f t="array" ref="B778">INDEX('Whitelist (Blackout Reverse)'!$B$1:$K$1,MOD(ROW()-2,10)+1)</f>
        <v>SUSSEX</v>
      </c>
      <c r="C778" t="str">
        <f>VLOOKUP(A778,'Brand Family Territory (Enc)'!$A$2:$B$296,2,FALSE)</f>
        <v>Core Market</v>
      </c>
      <c r="D778">
        <f>IF(COUNTIFS('Brand Family Territories (Enc)'!$B$2:$B$62,C778,'Brand Family Territories (Enc)'!$C$2:$C$62,B778)&gt;0,1,IF(AND(LEFT(B778,6)="MORRIS",COUNTIFS('Brand Family Territories (Enc)'!$B$2:$B$62,C778,'Brand Family Territories (Enc)'!$C$2:$C$62,"Morri")&gt;0),"Unk",0))</f>
        <v>1</v>
      </c>
      <c r="E778" t="str">
        <f>IFERROR(INDEX('Brand Family Areas (Enc)'!$D$6:$D$998,MATCH(UPPER(A778)&amp;"|"&amp;UPPER(B778),'Brand Family Areas (Enc)'!$G$6:$G$998,0)),"No Match")</f>
        <v>No Match</v>
      </c>
      <c r="F778" t="str">
        <f t="shared" si="24"/>
        <v>US</v>
      </c>
      <c r="G778" t="str">
        <f t="shared" si="25"/>
        <v>Sauza|SUSSEX</v>
      </c>
    </row>
    <row r="779" spans="1:7" hidden="1" x14ac:dyDescent="0.2">
      <c r="A779" t="str" cm="1">
        <f t="array" ref="A779">INDEX('Brand Family Territory (Enc)'!$A$2:$A$296,INT((ROW()-2)/10)+1)</f>
        <v>Sauza</v>
      </c>
      <c r="B779" t="str" cm="1">
        <f t="array" ref="B779">INDEX('Whitelist (Blackout Reverse)'!$B$1:$K$1,MOD(ROW()-2,10)+1)</f>
        <v>MORRIS 1</v>
      </c>
      <c r="C779" t="str">
        <f>VLOOKUP(A779,'Brand Family Territory (Enc)'!$A$2:$B$296,2,FALSE)</f>
        <v>Core Market</v>
      </c>
      <c r="D779">
        <f>IF(COUNTIFS('Brand Family Territories (Enc)'!$B$2:$B$62,C779,'Brand Family Territories (Enc)'!$C$2:$C$62,B779)&gt;0,1,IF(AND(LEFT(B779,6)="MORRIS",COUNTIFS('Brand Family Territories (Enc)'!$B$2:$B$62,C779,'Brand Family Territories (Enc)'!$C$2:$C$62,"Morri")&gt;0),"Unk",0))</f>
        <v>1</v>
      </c>
      <c r="E779" t="str">
        <f>IFERROR(INDEX('Brand Family Areas (Enc)'!$D$6:$D$998,MATCH(UPPER(A779)&amp;"|"&amp;UPPER(B779),'Brand Family Areas (Enc)'!$G$6:$G$998,0)),"No Match")</f>
        <v>No Match</v>
      </c>
      <c r="F779" t="str">
        <f t="shared" si="24"/>
        <v>US</v>
      </c>
      <c r="G779" t="str">
        <f t="shared" si="25"/>
        <v>Sauza|MORRIS 1</v>
      </c>
    </row>
    <row r="780" spans="1:7" hidden="1" x14ac:dyDescent="0.2">
      <c r="A780" t="str" cm="1">
        <f t="array" ref="A780">INDEX('Brand Family Territory (Enc)'!$A$2:$A$296,INT((ROW()-2)/10)+1)</f>
        <v>Sauza</v>
      </c>
      <c r="B780" t="str" cm="1">
        <f t="array" ref="B780">INDEX('Whitelist (Blackout Reverse)'!$B$1:$K$1,MOD(ROW()-2,10)+1)</f>
        <v>MORRIS 2</v>
      </c>
      <c r="C780" t="str">
        <f>VLOOKUP(A780,'Brand Family Territory (Enc)'!$A$2:$B$296,2,FALSE)</f>
        <v>Core Market</v>
      </c>
      <c r="D780">
        <f>IF(COUNTIFS('Brand Family Territories (Enc)'!$B$2:$B$62,C780,'Brand Family Territories (Enc)'!$C$2:$C$62,B780)&gt;0,1,IF(AND(LEFT(B780,6)="MORRIS",COUNTIFS('Brand Family Territories (Enc)'!$B$2:$B$62,C780,'Brand Family Territories (Enc)'!$C$2:$C$62,"Morri")&gt;0),"Unk",0))</f>
        <v>0</v>
      </c>
      <c r="E780" t="str">
        <f>IFERROR(INDEX('Brand Family Areas (Enc)'!$D$6:$D$998,MATCH(UPPER(A780)&amp;"|"&amp;UPPER(B780),'Brand Family Areas (Enc)'!$G$6:$G$998,0)),"No Match")</f>
        <v>Inactive</v>
      </c>
      <c r="F780" t="str">
        <f t="shared" si="24"/>
        <v>THEM</v>
      </c>
      <c r="G780" t="str">
        <f t="shared" si="25"/>
        <v>Sauza|MORRIS 2</v>
      </c>
    </row>
    <row r="781" spans="1:7" hidden="1" x14ac:dyDescent="0.2">
      <c r="A781" t="str" cm="1">
        <f t="array" ref="A781">INDEX('Brand Family Territory (Enc)'!$A$2:$A$296,INT((ROW()-2)/10)+1)</f>
        <v>Sauza</v>
      </c>
      <c r="B781" t="str" cm="1">
        <f t="array" ref="B781">INDEX('Whitelist (Blackout Reverse)'!$B$1:$K$1,MOD(ROW()-2,10)+1)</f>
        <v>MORRIS 3</v>
      </c>
      <c r="C781" t="str">
        <f>VLOOKUP(A781,'Brand Family Territory (Enc)'!$A$2:$B$296,2,FALSE)</f>
        <v>Core Market</v>
      </c>
      <c r="D781">
        <f>IF(COUNTIFS('Brand Family Territories (Enc)'!$B$2:$B$62,C781,'Brand Family Territories (Enc)'!$C$2:$C$62,B781)&gt;0,1,IF(AND(LEFT(B781,6)="MORRIS",COUNTIFS('Brand Family Territories (Enc)'!$B$2:$B$62,C781,'Brand Family Territories (Enc)'!$C$2:$C$62,"Morri")&gt;0),"Unk",0))</f>
        <v>1</v>
      </c>
      <c r="E781" t="str">
        <f>IFERROR(INDEX('Brand Family Areas (Enc)'!$D$6:$D$998,MATCH(UPPER(A781)&amp;"|"&amp;UPPER(B781),'Brand Family Areas (Enc)'!$G$6:$G$998,0)),"No Match")</f>
        <v>No Match</v>
      </c>
      <c r="F781" t="str">
        <f t="shared" si="24"/>
        <v>US</v>
      </c>
      <c r="G781" t="str">
        <f t="shared" si="25"/>
        <v>Sauza|MORRIS 3</v>
      </c>
    </row>
    <row r="782" spans="1:7" hidden="1" x14ac:dyDescent="0.2">
      <c r="A782" t="str" cm="1">
        <f t="array" ref="A782">INDEX('Brand Family Territory (Enc)'!$A$2:$A$296,INT((ROW()-2)/10)+1)</f>
        <v>Shiner</v>
      </c>
      <c r="B782" t="str" cm="1">
        <f t="array" ref="B782">INDEX('Whitelist (Blackout Reverse)'!$B$1:$K$1,MOD(ROW()-2,10)+1)</f>
        <v>BERGEN</v>
      </c>
      <c r="C782" t="str">
        <f>VLOOKUP(A782,'Brand Family Territory (Enc)'!$A$2:$B$296,2,FALSE)</f>
        <v>Core Market</v>
      </c>
      <c r="D782">
        <f>IF(COUNTIFS('Brand Family Territories (Enc)'!$B$2:$B$62,C782,'Brand Family Territories (Enc)'!$C$2:$C$62,B782)&gt;0,1,IF(AND(LEFT(B782,6)="MORRIS",COUNTIFS('Brand Family Territories (Enc)'!$B$2:$B$62,C782,'Brand Family Territories (Enc)'!$C$2:$C$62,"Morri")&gt;0),"Unk",0))</f>
        <v>1</v>
      </c>
      <c r="E782" t="str">
        <f>IFERROR(INDEX('Brand Family Areas (Enc)'!$D$6:$D$998,MATCH(UPPER(A782)&amp;"|"&amp;UPPER(B782),'Brand Family Areas (Enc)'!$G$6:$G$998,0)),"No Match")</f>
        <v>No Match</v>
      </c>
      <c r="F782" t="str">
        <f t="shared" si="24"/>
        <v>US</v>
      </c>
      <c r="G782" t="str">
        <f t="shared" si="25"/>
        <v>Shiner|BERGEN</v>
      </c>
    </row>
    <row r="783" spans="1:7" hidden="1" x14ac:dyDescent="0.2">
      <c r="A783" t="str" cm="1">
        <f t="array" ref="A783">INDEX('Brand Family Territory (Enc)'!$A$2:$A$296,INT((ROW()-2)/10)+1)</f>
        <v>Shiner</v>
      </c>
      <c r="B783" t="str" cm="1">
        <f t="array" ref="B783">INDEX('Whitelist (Blackout Reverse)'!$B$1:$K$1,MOD(ROW()-2,10)+1)</f>
        <v>PASSAIC</v>
      </c>
      <c r="C783" t="str">
        <f>VLOOKUP(A783,'Brand Family Territory (Enc)'!$A$2:$B$296,2,FALSE)</f>
        <v>Core Market</v>
      </c>
      <c r="D783">
        <f>IF(COUNTIFS('Brand Family Territories (Enc)'!$B$2:$B$62,C783,'Brand Family Territories (Enc)'!$C$2:$C$62,B783)&gt;0,1,IF(AND(LEFT(B783,6)="MORRIS",COUNTIFS('Brand Family Territories (Enc)'!$B$2:$B$62,C783,'Brand Family Territories (Enc)'!$C$2:$C$62,"Morri")&gt;0),"Unk",0))</f>
        <v>1</v>
      </c>
      <c r="E783" t="str">
        <f>IFERROR(INDEX('Brand Family Areas (Enc)'!$D$6:$D$998,MATCH(UPPER(A783)&amp;"|"&amp;UPPER(B783),'Brand Family Areas (Enc)'!$G$6:$G$998,0)),"No Match")</f>
        <v>No Match</v>
      </c>
      <c r="F783" t="str">
        <f t="shared" si="24"/>
        <v>US</v>
      </c>
      <c r="G783" t="str">
        <f t="shared" si="25"/>
        <v>Shiner|PASSAIC</v>
      </c>
    </row>
    <row r="784" spans="1:7" hidden="1" x14ac:dyDescent="0.2">
      <c r="A784" t="str" cm="1">
        <f t="array" ref="A784">INDEX('Brand Family Territory (Enc)'!$A$2:$A$296,INT((ROW()-2)/10)+1)</f>
        <v>Shiner</v>
      </c>
      <c r="B784" t="str" cm="1">
        <f t="array" ref="B784">INDEX('Whitelist (Blackout Reverse)'!$B$1:$K$1,MOD(ROW()-2,10)+1)</f>
        <v>PASSAIC-FF</v>
      </c>
      <c r="C784" t="str">
        <f>VLOOKUP(A784,'Brand Family Territory (Enc)'!$A$2:$B$296,2,FALSE)</f>
        <v>Core Market</v>
      </c>
      <c r="D784">
        <f>IF(COUNTIFS('Brand Family Territories (Enc)'!$B$2:$B$62,C784,'Brand Family Territories (Enc)'!$C$2:$C$62,B784)&gt;0,1,IF(AND(LEFT(B784,6)="MORRIS",COUNTIFS('Brand Family Territories (Enc)'!$B$2:$B$62,C784,'Brand Family Territories (Enc)'!$C$2:$C$62,"Morri")&gt;0),"Unk",0))</f>
        <v>1</v>
      </c>
      <c r="E784" t="str">
        <f>IFERROR(INDEX('Brand Family Areas (Enc)'!$D$6:$D$998,MATCH(UPPER(A784)&amp;"|"&amp;UPPER(B784),'Brand Family Areas (Enc)'!$G$6:$G$998,0)),"No Match")</f>
        <v>No Match</v>
      </c>
      <c r="F784" t="str">
        <f t="shared" si="24"/>
        <v>US</v>
      </c>
      <c r="G784" t="str">
        <f t="shared" si="25"/>
        <v>Shiner|PASSAIC-FF</v>
      </c>
    </row>
    <row r="785" spans="1:7" hidden="1" x14ac:dyDescent="0.2">
      <c r="A785" t="str" cm="1">
        <f t="array" ref="A785">INDEX('Brand Family Territory (Enc)'!$A$2:$A$296,INT((ROW()-2)/10)+1)</f>
        <v>Shiner</v>
      </c>
      <c r="B785" t="str" cm="1">
        <f t="array" ref="B785">INDEX('Whitelist (Blackout Reverse)'!$B$1:$K$1,MOD(ROW()-2,10)+1)</f>
        <v>ESSEX</v>
      </c>
      <c r="C785" t="str">
        <f>VLOOKUP(A785,'Brand Family Territory (Enc)'!$A$2:$B$296,2,FALSE)</f>
        <v>Core Market</v>
      </c>
      <c r="D785">
        <f>IF(COUNTIFS('Brand Family Territories (Enc)'!$B$2:$B$62,C785,'Brand Family Territories (Enc)'!$C$2:$C$62,B785)&gt;0,1,IF(AND(LEFT(B785,6)="MORRIS",COUNTIFS('Brand Family Territories (Enc)'!$B$2:$B$62,C785,'Brand Family Territories (Enc)'!$C$2:$C$62,"Morri")&gt;0),"Unk",0))</f>
        <v>0</v>
      </c>
      <c r="E785" t="str">
        <f>IFERROR(INDEX('Brand Family Areas (Enc)'!$D$6:$D$998,MATCH(UPPER(A785)&amp;"|"&amp;UPPER(B785),'Brand Family Areas (Enc)'!$G$6:$G$998,0)),"No Match")</f>
        <v>Inactive</v>
      </c>
      <c r="F785" t="str">
        <f t="shared" si="24"/>
        <v>THEM</v>
      </c>
      <c r="G785" t="str">
        <f t="shared" si="25"/>
        <v>Shiner|ESSEX</v>
      </c>
    </row>
    <row r="786" spans="1:7" hidden="1" x14ac:dyDescent="0.2">
      <c r="A786" t="str" cm="1">
        <f t="array" ref="A786">INDEX('Brand Family Territory (Enc)'!$A$2:$A$296,INT((ROW()-2)/10)+1)</f>
        <v>Shiner</v>
      </c>
      <c r="B786" t="str" cm="1">
        <f t="array" ref="B786">INDEX('Whitelist (Blackout Reverse)'!$B$1:$K$1,MOD(ROW()-2,10)+1)</f>
        <v>HUDSON</v>
      </c>
      <c r="C786" t="str">
        <f>VLOOKUP(A786,'Brand Family Territory (Enc)'!$A$2:$B$296,2,FALSE)</f>
        <v>Core Market</v>
      </c>
      <c r="D786">
        <f>IF(COUNTIFS('Brand Family Territories (Enc)'!$B$2:$B$62,C786,'Brand Family Territories (Enc)'!$C$2:$C$62,B786)&gt;0,1,IF(AND(LEFT(B786,6)="MORRIS",COUNTIFS('Brand Family Territories (Enc)'!$B$2:$B$62,C786,'Brand Family Territories (Enc)'!$C$2:$C$62,"Morri")&gt;0),"Unk",0))</f>
        <v>0</v>
      </c>
      <c r="E786" t="str">
        <f>IFERROR(INDEX('Brand Family Areas (Enc)'!$D$6:$D$998,MATCH(UPPER(A786)&amp;"|"&amp;UPPER(B786),'Brand Family Areas (Enc)'!$G$6:$G$998,0)),"No Match")</f>
        <v>Inactive</v>
      </c>
      <c r="F786" t="str">
        <f t="shared" si="24"/>
        <v>THEM</v>
      </c>
      <c r="G786" t="str">
        <f t="shared" si="25"/>
        <v>Shiner|HUDSON</v>
      </c>
    </row>
    <row r="787" spans="1:7" hidden="1" x14ac:dyDescent="0.2">
      <c r="A787" t="str" cm="1">
        <f t="array" ref="A787">INDEX('Brand Family Territory (Enc)'!$A$2:$A$296,INT((ROW()-2)/10)+1)</f>
        <v>Shiner</v>
      </c>
      <c r="B787" t="str" cm="1">
        <f t="array" ref="B787">INDEX('Whitelist (Blackout Reverse)'!$B$1:$K$1,MOD(ROW()-2,10)+1)</f>
        <v>UNION</v>
      </c>
      <c r="C787" t="str">
        <f>VLOOKUP(A787,'Brand Family Territory (Enc)'!$A$2:$B$296,2,FALSE)</f>
        <v>Core Market</v>
      </c>
      <c r="D787">
        <f>IF(COUNTIFS('Brand Family Territories (Enc)'!$B$2:$B$62,C787,'Brand Family Territories (Enc)'!$C$2:$C$62,B787)&gt;0,1,IF(AND(LEFT(B787,6)="MORRIS",COUNTIFS('Brand Family Territories (Enc)'!$B$2:$B$62,C787,'Brand Family Territories (Enc)'!$C$2:$C$62,"Morri")&gt;0),"Unk",0))</f>
        <v>0</v>
      </c>
      <c r="E787" t="str">
        <f>IFERROR(INDEX('Brand Family Areas (Enc)'!$D$6:$D$998,MATCH(UPPER(A787)&amp;"|"&amp;UPPER(B787),'Brand Family Areas (Enc)'!$G$6:$G$998,0)),"No Match")</f>
        <v>Inactive</v>
      </c>
      <c r="F787" t="str">
        <f t="shared" si="24"/>
        <v>THEM</v>
      </c>
      <c r="G787" t="str">
        <f t="shared" si="25"/>
        <v>Shiner|UNION</v>
      </c>
    </row>
    <row r="788" spans="1:7" hidden="1" x14ac:dyDescent="0.2">
      <c r="A788" t="str" cm="1">
        <f t="array" ref="A788">INDEX('Brand Family Territory (Enc)'!$A$2:$A$296,INT((ROW()-2)/10)+1)</f>
        <v>Shiner</v>
      </c>
      <c r="B788" t="str" cm="1">
        <f t="array" ref="B788">INDEX('Whitelist (Blackout Reverse)'!$B$1:$K$1,MOD(ROW()-2,10)+1)</f>
        <v>SUSSEX</v>
      </c>
      <c r="C788" t="str">
        <f>VLOOKUP(A788,'Brand Family Territory (Enc)'!$A$2:$B$296,2,FALSE)</f>
        <v>Core Market</v>
      </c>
      <c r="D788">
        <f>IF(COUNTIFS('Brand Family Territories (Enc)'!$B$2:$B$62,C788,'Brand Family Territories (Enc)'!$C$2:$C$62,B788)&gt;0,1,IF(AND(LEFT(B788,6)="MORRIS",COUNTIFS('Brand Family Territories (Enc)'!$B$2:$B$62,C788,'Brand Family Territories (Enc)'!$C$2:$C$62,"Morri")&gt;0),"Unk",0))</f>
        <v>1</v>
      </c>
      <c r="E788" t="str">
        <f>IFERROR(INDEX('Brand Family Areas (Enc)'!$D$6:$D$998,MATCH(UPPER(A788)&amp;"|"&amp;UPPER(B788),'Brand Family Areas (Enc)'!$G$6:$G$998,0)),"No Match")</f>
        <v>No Match</v>
      </c>
      <c r="F788" t="str">
        <f t="shared" si="24"/>
        <v>US</v>
      </c>
      <c r="G788" t="str">
        <f t="shared" si="25"/>
        <v>Shiner|SUSSEX</v>
      </c>
    </row>
    <row r="789" spans="1:7" hidden="1" x14ac:dyDescent="0.2">
      <c r="A789" t="str" cm="1">
        <f t="array" ref="A789">INDEX('Brand Family Territory (Enc)'!$A$2:$A$296,INT((ROW()-2)/10)+1)</f>
        <v>Shiner</v>
      </c>
      <c r="B789" t="str" cm="1">
        <f t="array" ref="B789">INDEX('Whitelist (Blackout Reverse)'!$B$1:$K$1,MOD(ROW()-2,10)+1)</f>
        <v>MORRIS 1</v>
      </c>
      <c r="C789" t="str">
        <f>VLOOKUP(A789,'Brand Family Territory (Enc)'!$A$2:$B$296,2,FALSE)</f>
        <v>Core Market</v>
      </c>
      <c r="D789">
        <f>IF(COUNTIFS('Brand Family Territories (Enc)'!$B$2:$B$62,C789,'Brand Family Territories (Enc)'!$C$2:$C$62,B789)&gt;0,1,IF(AND(LEFT(B789,6)="MORRIS",COUNTIFS('Brand Family Territories (Enc)'!$B$2:$B$62,C789,'Brand Family Territories (Enc)'!$C$2:$C$62,"Morri")&gt;0),"Unk",0))</f>
        <v>1</v>
      </c>
      <c r="E789" t="str">
        <f>IFERROR(INDEX('Brand Family Areas (Enc)'!$D$6:$D$998,MATCH(UPPER(A789)&amp;"|"&amp;UPPER(B789),'Brand Family Areas (Enc)'!$G$6:$G$998,0)),"No Match")</f>
        <v>No Match</v>
      </c>
      <c r="F789" t="str">
        <f t="shared" si="24"/>
        <v>US</v>
      </c>
      <c r="G789" t="str">
        <f t="shared" si="25"/>
        <v>Shiner|MORRIS 1</v>
      </c>
    </row>
    <row r="790" spans="1:7" hidden="1" x14ac:dyDescent="0.2">
      <c r="A790" t="str" cm="1">
        <f t="array" ref="A790">INDEX('Brand Family Territory (Enc)'!$A$2:$A$296,INT((ROW()-2)/10)+1)</f>
        <v>Shiner</v>
      </c>
      <c r="B790" t="str" cm="1">
        <f t="array" ref="B790">INDEX('Whitelist (Blackout Reverse)'!$B$1:$K$1,MOD(ROW()-2,10)+1)</f>
        <v>MORRIS 2</v>
      </c>
      <c r="C790" t="str">
        <f>VLOOKUP(A790,'Brand Family Territory (Enc)'!$A$2:$B$296,2,FALSE)</f>
        <v>Core Market</v>
      </c>
      <c r="D790">
        <f>IF(COUNTIFS('Brand Family Territories (Enc)'!$B$2:$B$62,C790,'Brand Family Territories (Enc)'!$C$2:$C$62,B790)&gt;0,1,IF(AND(LEFT(B790,6)="MORRIS",COUNTIFS('Brand Family Territories (Enc)'!$B$2:$B$62,C790,'Brand Family Territories (Enc)'!$C$2:$C$62,"Morri")&gt;0),"Unk",0))</f>
        <v>0</v>
      </c>
      <c r="E790" t="str">
        <f>IFERROR(INDEX('Brand Family Areas (Enc)'!$D$6:$D$998,MATCH(UPPER(A790)&amp;"|"&amp;UPPER(B790),'Brand Family Areas (Enc)'!$G$6:$G$998,0)),"No Match")</f>
        <v>Inactive</v>
      </c>
      <c r="F790" t="str">
        <f t="shared" si="24"/>
        <v>THEM</v>
      </c>
      <c r="G790" t="str">
        <f t="shared" si="25"/>
        <v>Shiner|MORRIS 2</v>
      </c>
    </row>
    <row r="791" spans="1:7" hidden="1" x14ac:dyDescent="0.2">
      <c r="A791" t="str" cm="1">
        <f t="array" ref="A791">INDEX('Brand Family Territory (Enc)'!$A$2:$A$296,INT((ROW()-2)/10)+1)</f>
        <v>Shiner</v>
      </c>
      <c r="B791" t="str" cm="1">
        <f t="array" ref="B791">INDEX('Whitelist (Blackout Reverse)'!$B$1:$K$1,MOD(ROW()-2,10)+1)</f>
        <v>MORRIS 3</v>
      </c>
      <c r="C791" t="str">
        <f>VLOOKUP(A791,'Brand Family Territory (Enc)'!$A$2:$B$296,2,FALSE)</f>
        <v>Core Market</v>
      </c>
      <c r="D791">
        <f>IF(COUNTIFS('Brand Family Territories (Enc)'!$B$2:$B$62,C791,'Brand Family Territories (Enc)'!$C$2:$C$62,B791)&gt;0,1,IF(AND(LEFT(B791,6)="MORRIS",COUNTIFS('Brand Family Territories (Enc)'!$B$2:$B$62,C791,'Brand Family Territories (Enc)'!$C$2:$C$62,"Morri")&gt;0),"Unk",0))</f>
        <v>1</v>
      </c>
      <c r="E791" t="str">
        <f>IFERROR(INDEX('Brand Family Areas (Enc)'!$D$6:$D$998,MATCH(UPPER(A791)&amp;"|"&amp;UPPER(B791),'Brand Family Areas (Enc)'!$G$6:$G$998,0)),"No Match")</f>
        <v>No Match</v>
      </c>
      <c r="F791" t="str">
        <f t="shared" si="24"/>
        <v>US</v>
      </c>
      <c r="G791" t="str">
        <f t="shared" si="25"/>
        <v>Shiner|MORRIS 3</v>
      </c>
    </row>
    <row r="792" spans="1:7" hidden="1" x14ac:dyDescent="0.2">
      <c r="A792" t="str" cm="1">
        <f t="array" ref="A792">INDEX('Brand Family Territory (Enc)'!$A$2:$A$296,INT((ROW()-2)/10)+1)</f>
        <v>Sierra Nevada</v>
      </c>
      <c r="B792" t="str" cm="1">
        <f t="array" ref="B792">INDEX('Whitelist (Blackout Reverse)'!$B$1:$K$1,MOD(ROW()-2,10)+1)</f>
        <v>BERGEN</v>
      </c>
      <c r="C792" t="str">
        <f>VLOOKUP(A792,'Brand Family Territory (Enc)'!$A$2:$B$296,2,FALSE)</f>
        <v>Core Market</v>
      </c>
      <c r="D792">
        <f>IF(COUNTIFS('Brand Family Territories (Enc)'!$B$2:$B$62,C792,'Brand Family Territories (Enc)'!$C$2:$C$62,B792)&gt;0,1,IF(AND(LEFT(B792,6)="MORRIS",COUNTIFS('Brand Family Territories (Enc)'!$B$2:$B$62,C792,'Brand Family Territories (Enc)'!$C$2:$C$62,"Morri")&gt;0),"Unk",0))</f>
        <v>1</v>
      </c>
      <c r="E792" t="str">
        <f>IFERROR(INDEX('Brand Family Areas (Enc)'!$D$6:$D$998,MATCH(UPPER(A792)&amp;"|"&amp;UPPER(B792),'Brand Family Areas (Enc)'!$G$6:$G$998,0)),"No Match")</f>
        <v>No Match</v>
      </c>
      <c r="F792" t="str">
        <f t="shared" si="24"/>
        <v>US</v>
      </c>
      <c r="G792" t="str">
        <f t="shared" si="25"/>
        <v>Sierra Nevada|BERGEN</v>
      </c>
    </row>
    <row r="793" spans="1:7" hidden="1" x14ac:dyDescent="0.2">
      <c r="A793" t="str" cm="1">
        <f t="array" ref="A793">INDEX('Brand Family Territory (Enc)'!$A$2:$A$296,INT((ROW()-2)/10)+1)</f>
        <v>Sierra Nevada</v>
      </c>
      <c r="B793" t="str" cm="1">
        <f t="array" ref="B793">INDEX('Whitelist (Blackout Reverse)'!$B$1:$K$1,MOD(ROW()-2,10)+1)</f>
        <v>PASSAIC</v>
      </c>
      <c r="C793" t="str">
        <f>VLOOKUP(A793,'Brand Family Territory (Enc)'!$A$2:$B$296,2,FALSE)</f>
        <v>Core Market</v>
      </c>
      <c r="D793">
        <f>IF(COUNTIFS('Brand Family Territories (Enc)'!$B$2:$B$62,C793,'Brand Family Territories (Enc)'!$C$2:$C$62,B793)&gt;0,1,IF(AND(LEFT(B793,6)="MORRIS",COUNTIFS('Brand Family Territories (Enc)'!$B$2:$B$62,C793,'Brand Family Territories (Enc)'!$C$2:$C$62,"Morri")&gt;0),"Unk",0))</f>
        <v>1</v>
      </c>
      <c r="E793" t="str">
        <f>IFERROR(INDEX('Brand Family Areas (Enc)'!$D$6:$D$998,MATCH(UPPER(A793)&amp;"|"&amp;UPPER(B793),'Brand Family Areas (Enc)'!$G$6:$G$998,0)),"No Match")</f>
        <v>No Match</v>
      </c>
      <c r="F793" t="str">
        <f t="shared" si="24"/>
        <v>US</v>
      </c>
      <c r="G793" t="str">
        <f t="shared" si="25"/>
        <v>Sierra Nevada|PASSAIC</v>
      </c>
    </row>
    <row r="794" spans="1:7" hidden="1" x14ac:dyDescent="0.2">
      <c r="A794" t="str" cm="1">
        <f t="array" ref="A794">INDEX('Brand Family Territory (Enc)'!$A$2:$A$296,INT((ROW()-2)/10)+1)</f>
        <v>Sierra Nevada</v>
      </c>
      <c r="B794" t="str" cm="1">
        <f t="array" ref="B794">INDEX('Whitelist (Blackout Reverse)'!$B$1:$K$1,MOD(ROW()-2,10)+1)</f>
        <v>PASSAIC-FF</v>
      </c>
      <c r="C794" t="str">
        <f>VLOOKUP(A794,'Brand Family Territory (Enc)'!$A$2:$B$296,2,FALSE)</f>
        <v>Core Market</v>
      </c>
      <c r="D794">
        <f>IF(COUNTIFS('Brand Family Territories (Enc)'!$B$2:$B$62,C794,'Brand Family Territories (Enc)'!$C$2:$C$62,B794)&gt;0,1,IF(AND(LEFT(B794,6)="MORRIS",COUNTIFS('Brand Family Territories (Enc)'!$B$2:$B$62,C794,'Brand Family Territories (Enc)'!$C$2:$C$62,"Morri")&gt;0),"Unk",0))</f>
        <v>1</v>
      </c>
      <c r="E794" t="str">
        <f>IFERROR(INDEX('Brand Family Areas (Enc)'!$D$6:$D$998,MATCH(UPPER(A794)&amp;"|"&amp;UPPER(B794),'Brand Family Areas (Enc)'!$G$6:$G$998,0)),"No Match")</f>
        <v>No Match</v>
      </c>
      <c r="F794" t="str">
        <f t="shared" si="24"/>
        <v>US</v>
      </c>
      <c r="G794" t="str">
        <f t="shared" si="25"/>
        <v>Sierra Nevada|PASSAIC-FF</v>
      </c>
    </row>
    <row r="795" spans="1:7" hidden="1" x14ac:dyDescent="0.2">
      <c r="A795" t="str" cm="1">
        <f t="array" ref="A795">INDEX('Brand Family Territory (Enc)'!$A$2:$A$296,INT((ROW()-2)/10)+1)</f>
        <v>Sierra Nevada</v>
      </c>
      <c r="B795" t="str" cm="1">
        <f t="array" ref="B795">INDEX('Whitelist (Blackout Reverse)'!$B$1:$K$1,MOD(ROW()-2,10)+1)</f>
        <v>ESSEX</v>
      </c>
      <c r="C795" t="str">
        <f>VLOOKUP(A795,'Brand Family Territory (Enc)'!$A$2:$B$296,2,FALSE)</f>
        <v>Core Market</v>
      </c>
      <c r="D795">
        <f>IF(COUNTIFS('Brand Family Territories (Enc)'!$B$2:$B$62,C795,'Brand Family Territories (Enc)'!$C$2:$C$62,B795)&gt;0,1,IF(AND(LEFT(B795,6)="MORRIS",COUNTIFS('Brand Family Territories (Enc)'!$B$2:$B$62,C795,'Brand Family Territories (Enc)'!$C$2:$C$62,"Morri")&gt;0),"Unk",0))</f>
        <v>0</v>
      </c>
      <c r="E795" t="str">
        <f>IFERROR(INDEX('Brand Family Areas (Enc)'!$D$6:$D$998,MATCH(UPPER(A795)&amp;"|"&amp;UPPER(B795),'Brand Family Areas (Enc)'!$G$6:$G$998,0)),"No Match")</f>
        <v>Inactive</v>
      </c>
      <c r="F795" t="str">
        <f t="shared" si="24"/>
        <v>THEM</v>
      </c>
      <c r="G795" t="str">
        <f t="shared" si="25"/>
        <v>Sierra Nevada|ESSEX</v>
      </c>
    </row>
    <row r="796" spans="1:7" hidden="1" x14ac:dyDescent="0.2">
      <c r="A796" t="str" cm="1">
        <f t="array" ref="A796">INDEX('Brand Family Territory (Enc)'!$A$2:$A$296,INT((ROW()-2)/10)+1)</f>
        <v>Sierra Nevada</v>
      </c>
      <c r="B796" t="str" cm="1">
        <f t="array" ref="B796">INDEX('Whitelist (Blackout Reverse)'!$B$1:$K$1,MOD(ROW()-2,10)+1)</f>
        <v>HUDSON</v>
      </c>
      <c r="C796" t="str">
        <f>VLOOKUP(A796,'Brand Family Territory (Enc)'!$A$2:$B$296,2,FALSE)</f>
        <v>Core Market</v>
      </c>
      <c r="D796">
        <f>IF(COUNTIFS('Brand Family Territories (Enc)'!$B$2:$B$62,C796,'Brand Family Territories (Enc)'!$C$2:$C$62,B796)&gt;0,1,IF(AND(LEFT(B796,6)="MORRIS",COUNTIFS('Brand Family Territories (Enc)'!$B$2:$B$62,C796,'Brand Family Territories (Enc)'!$C$2:$C$62,"Morri")&gt;0),"Unk",0))</f>
        <v>0</v>
      </c>
      <c r="E796" t="str">
        <f>IFERROR(INDEX('Brand Family Areas (Enc)'!$D$6:$D$998,MATCH(UPPER(A796)&amp;"|"&amp;UPPER(B796),'Brand Family Areas (Enc)'!$G$6:$G$998,0)),"No Match")</f>
        <v>Inactive</v>
      </c>
      <c r="F796" t="str">
        <f t="shared" si="24"/>
        <v>THEM</v>
      </c>
      <c r="G796" t="str">
        <f t="shared" si="25"/>
        <v>Sierra Nevada|HUDSON</v>
      </c>
    </row>
    <row r="797" spans="1:7" hidden="1" x14ac:dyDescent="0.2">
      <c r="A797" t="str" cm="1">
        <f t="array" ref="A797">INDEX('Brand Family Territory (Enc)'!$A$2:$A$296,INT((ROW()-2)/10)+1)</f>
        <v>Sierra Nevada</v>
      </c>
      <c r="B797" t="str" cm="1">
        <f t="array" ref="B797">INDEX('Whitelist (Blackout Reverse)'!$B$1:$K$1,MOD(ROW()-2,10)+1)</f>
        <v>UNION</v>
      </c>
      <c r="C797" t="str">
        <f>VLOOKUP(A797,'Brand Family Territory (Enc)'!$A$2:$B$296,2,FALSE)</f>
        <v>Core Market</v>
      </c>
      <c r="D797">
        <f>IF(COUNTIFS('Brand Family Territories (Enc)'!$B$2:$B$62,C797,'Brand Family Territories (Enc)'!$C$2:$C$62,B797)&gt;0,1,IF(AND(LEFT(B797,6)="MORRIS",COUNTIFS('Brand Family Territories (Enc)'!$B$2:$B$62,C797,'Brand Family Territories (Enc)'!$C$2:$C$62,"Morri")&gt;0),"Unk",0))</f>
        <v>0</v>
      </c>
      <c r="E797" t="str">
        <f>IFERROR(INDEX('Brand Family Areas (Enc)'!$D$6:$D$998,MATCH(UPPER(A797)&amp;"|"&amp;UPPER(B797),'Brand Family Areas (Enc)'!$G$6:$G$998,0)),"No Match")</f>
        <v>Inactive</v>
      </c>
      <c r="F797" t="str">
        <f t="shared" si="24"/>
        <v>THEM</v>
      </c>
      <c r="G797" t="str">
        <f t="shared" si="25"/>
        <v>Sierra Nevada|UNION</v>
      </c>
    </row>
    <row r="798" spans="1:7" hidden="1" x14ac:dyDescent="0.2">
      <c r="A798" t="str" cm="1">
        <f t="array" ref="A798">INDEX('Brand Family Territory (Enc)'!$A$2:$A$296,INT((ROW()-2)/10)+1)</f>
        <v>Sierra Nevada</v>
      </c>
      <c r="B798" t="str" cm="1">
        <f t="array" ref="B798">INDEX('Whitelist (Blackout Reverse)'!$B$1:$K$1,MOD(ROW()-2,10)+1)</f>
        <v>SUSSEX</v>
      </c>
      <c r="C798" t="str">
        <f>VLOOKUP(A798,'Brand Family Territory (Enc)'!$A$2:$B$296,2,FALSE)</f>
        <v>Core Market</v>
      </c>
      <c r="D798">
        <f>IF(COUNTIFS('Brand Family Territories (Enc)'!$B$2:$B$62,C798,'Brand Family Territories (Enc)'!$C$2:$C$62,B798)&gt;0,1,IF(AND(LEFT(B798,6)="MORRIS",COUNTIFS('Brand Family Territories (Enc)'!$B$2:$B$62,C798,'Brand Family Territories (Enc)'!$C$2:$C$62,"Morri")&gt;0),"Unk",0))</f>
        <v>1</v>
      </c>
      <c r="E798" t="str">
        <f>IFERROR(INDEX('Brand Family Areas (Enc)'!$D$6:$D$998,MATCH(UPPER(A798)&amp;"|"&amp;UPPER(B798),'Brand Family Areas (Enc)'!$G$6:$G$998,0)),"No Match")</f>
        <v>No Match</v>
      </c>
      <c r="F798" t="str">
        <f t="shared" si="24"/>
        <v>US</v>
      </c>
      <c r="G798" t="str">
        <f t="shared" si="25"/>
        <v>Sierra Nevada|SUSSEX</v>
      </c>
    </row>
    <row r="799" spans="1:7" hidden="1" x14ac:dyDescent="0.2">
      <c r="A799" t="str" cm="1">
        <f t="array" ref="A799">INDEX('Brand Family Territory (Enc)'!$A$2:$A$296,INT((ROW()-2)/10)+1)</f>
        <v>Sierra Nevada</v>
      </c>
      <c r="B799" t="str" cm="1">
        <f t="array" ref="B799">INDEX('Whitelist (Blackout Reverse)'!$B$1:$K$1,MOD(ROW()-2,10)+1)</f>
        <v>MORRIS 1</v>
      </c>
      <c r="C799" t="str">
        <f>VLOOKUP(A799,'Brand Family Territory (Enc)'!$A$2:$B$296,2,FALSE)</f>
        <v>Core Market</v>
      </c>
      <c r="D799">
        <f>IF(COUNTIFS('Brand Family Territories (Enc)'!$B$2:$B$62,C799,'Brand Family Territories (Enc)'!$C$2:$C$62,B799)&gt;0,1,IF(AND(LEFT(B799,6)="MORRIS",COUNTIFS('Brand Family Territories (Enc)'!$B$2:$B$62,C799,'Brand Family Territories (Enc)'!$C$2:$C$62,"Morri")&gt;0),"Unk",0))</f>
        <v>1</v>
      </c>
      <c r="E799" t="str">
        <f>IFERROR(INDEX('Brand Family Areas (Enc)'!$D$6:$D$998,MATCH(UPPER(A799)&amp;"|"&amp;UPPER(B799),'Brand Family Areas (Enc)'!$G$6:$G$998,0)),"No Match")</f>
        <v>No Match</v>
      </c>
      <c r="F799" t="str">
        <f t="shared" si="24"/>
        <v>US</v>
      </c>
      <c r="G799" t="str">
        <f t="shared" si="25"/>
        <v>Sierra Nevada|MORRIS 1</v>
      </c>
    </row>
    <row r="800" spans="1:7" hidden="1" x14ac:dyDescent="0.2">
      <c r="A800" t="str" cm="1">
        <f t="array" ref="A800">INDEX('Brand Family Territory (Enc)'!$A$2:$A$296,INT((ROW()-2)/10)+1)</f>
        <v>Sierra Nevada</v>
      </c>
      <c r="B800" t="str" cm="1">
        <f t="array" ref="B800">INDEX('Whitelist (Blackout Reverse)'!$B$1:$K$1,MOD(ROW()-2,10)+1)</f>
        <v>MORRIS 2</v>
      </c>
      <c r="C800" t="str">
        <f>VLOOKUP(A800,'Brand Family Territory (Enc)'!$A$2:$B$296,2,FALSE)</f>
        <v>Core Market</v>
      </c>
      <c r="D800">
        <f>IF(COUNTIFS('Brand Family Territories (Enc)'!$B$2:$B$62,C800,'Brand Family Territories (Enc)'!$C$2:$C$62,B800)&gt;0,1,IF(AND(LEFT(B800,6)="MORRIS",COUNTIFS('Brand Family Territories (Enc)'!$B$2:$B$62,C800,'Brand Family Territories (Enc)'!$C$2:$C$62,"Morri")&gt;0),"Unk",0))</f>
        <v>0</v>
      </c>
      <c r="E800" t="str">
        <f>IFERROR(INDEX('Brand Family Areas (Enc)'!$D$6:$D$998,MATCH(UPPER(A800)&amp;"|"&amp;UPPER(B800),'Brand Family Areas (Enc)'!$G$6:$G$998,0)),"No Match")</f>
        <v>Inactive</v>
      </c>
      <c r="F800" t="str">
        <f t="shared" si="24"/>
        <v>THEM</v>
      </c>
      <c r="G800" t="str">
        <f t="shared" si="25"/>
        <v>Sierra Nevada|MORRIS 2</v>
      </c>
    </row>
    <row r="801" spans="1:7" hidden="1" x14ac:dyDescent="0.2">
      <c r="A801" t="str" cm="1">
        <f t="array" ref="A801">INDEX('Brand Family Territory (Enc)'!$A$2:$A$296,INT((ROW()-2)/10)+1)</f>
        <v>Sierra Nevada</v>
      </c>
      <c r="B801" t="str" cm="1">
        <f t="array" ref="B801">INDEX('Whitelist (Blackout Reverse)'!$B$1:$K$1,MOD(ROW()-2,10)+1)</f>
        <v>MORRIS 3</v>
      </c>
      <c r="C801" t="str">
        <f>VLOOKUP(A801,'Brand Family Territory (Enc)'!$A$2:$B$296,2,FALSE)</f>
        <v>Core Market</v>
      </c>
      <c r="D801">
        <f>IF(COUNTIFS('Brand Family Territories (Enc)'!$B$2:$B$62,C801,'Brand Family Territories (Enc)'!$C$2:$C$62,B801)&gt;0,1,IF(AND(LEFT(B801,6)="MORRIS",COUNTIFS('Brand Family Territories (Enc)'!$B$2:$B$62,C801,'Brand Family Territories (Enc)'!$C$2:$C$62,"Morri")&gt;0),"Unk",0))</f>
        <v>1</v>
      </c>
      <c r="E801" t="str">
        <f>IFERROR(INDEX('Brand Family Areas (Enc)'!$D$6:$D$998,MATCH(UPPER(A801)&amp;"|"&amp;UPPER(B801),'Brand Family Areas (Enc)'!$G$6:$G$998,0)),"No Match")</f>
        <v>No Match</v>
      </c>
      <c r="F801" t="str">
        <f t="shared" si="24"/>
        <v>US</v>
      </c>
      <c r="G801" t="str">
        <f t="shared" si="25"/>
        <v>Sierra Nevada|MORRIS 3</v>
      </c>
    </row>
    <row r="802" spans="1:7" hidden="1" x14ac:dyDescent="0.2">
      <c r="A802" t="str" cm="1">
        <f t="array" ref="A802">INDEX('Brand Family Territory (Enc)'!$A$2:$A$296,INT((ROW()-2)/10)+1)</f>
        <v>Simply Spiked</v>
      </c>
      <c r="B802" t="str" cm="1">
        <f t="array" ref="B802">INDEX('Whitelist (Blackout Reverse)'!$B$1:$K$1,MOD(ROW()-2,10)+1)</f>
        <v>BERGEN</v>
      </c>
      <c r="C802" t="str">
        <f>VLOOKUP(A802,'Brand Family Territory (Enc)'!$A$2:$B$296,2,FALSE)</f>
        <v>Core Market</v>
      </c>
      <c r="D802">
        <f>IF(COUNTIFS('Brand Family Territories (Enc)'!$B$2:$B$62,C802,'Brand Family Territories (Enc)'!$C$2:$C$62,B802)&gt;0,1,IF(AND(LEFT(B802,6)="MORRIS",COUNTIFS('Brand Family Territories (Enc)'!$B$2:$B$62,C802,'Brand Family Territories (Enc)'!$C$2:$C$62,"Morri")&gt;0),"Unk",0))</f>
        <v>1</v>
      </c>
      <c r="E802" t="str">
        <f>IFERROR(INDEX('Brand Family Areas (Enc)'!$D$6:$D$998,MATCH(UPPER(A802)&amp;"|"&amp;UPPER(B802),'Brand Family Areas (Enc)'!$G$6:$G$998,0)),"No Match")</f>
        <v>No Match</v>
      </c>
      <c r="F802" t="str">
        <f t="shared" si="24"/>
        <v>US</v>
      </c>
      <c r="G802" t="str">
        <f t="shared" si="25"/>
        <v>Simply Spiked|BERGEN</v>
      </c>
    </row>
    <row r="803" spans="1:7" hidden="1" x14ac:dyDescent="0.2">
      <c r="A803" t="str" cm="1">
        <f t="array" ref="A803">INDEX('Brand Family Territory (Enc)'!$A$2:$A$296,INT((ROW()-2)/10)+1)</f>
        <v>Simply Spiked</v>
      </c>
      <c r="B803" t="str" cm="1">
        <f t="array" ref="B803">INDEX('Whitelist (Blackout Reverse)'!$B$1:$K$1,MOD(ROW()-2,10)+1)</f>
        <v>PASSAIC</v>
      </c>
      <c r="C803" t="str">
        <f>VLOOKUP(A803,'Brand Family Territory (Enc)'!$A$2:$B$296,2,FALSE)</f>
        <v>Core Market</v>
      </c>
      <c r="D803">
        <f>IF(COUNTIFS('Brand Family Territories (Enc)'!$B$2:$B$62,C803,'Brand Family Territories (Enc)'!$C$2:$C$62,B803)&gt;0,1,IF(AND(LEFT(B803,6)="MORRIS",COUNTIFS('Brand Family Territories (Enc)'!$B$2:$B$62,C803,'Brand Family Territories (Enc)'!$C$2:$C$62,"Morri")&gt;0),"Unk",0))</f>
        <v>1</v>
      </c>
      <c r="E803" t="str">
        <f>IFERROR(INDEX('Brand Family Areas (Enc)'!$D$6:$D$998,MATCH(UPPER(A803)&amp;"|"&amp;UPPER(B803),'Brand Family Areas (Enc)'!$G$6:$G$998,0)),"No Match")</f>
        <v>No Match</v>
      </c>
      <c r="F803" t="str">
        <f t="shared" si="24"/>
        <v>US</v>
      </c>
      <c r="G803" t="str">
        <f t="shared" si="25"/>
        <v>Simply Spiked|PASSAIC</v>
      </c>
    </row>
    <row r="804" spans="1:7" hidden="1" x14ac:dyDescent="0.2">
      <c r="A804" t="str" cm="1">
        <f t="array" ref="A804">INDEX('Brand Family Territory (Enc)'!$A$2:$A$296,INT((ROW()-2)/10)+1)</f>
        <v>Simply Spiked</v>
      </c>
      <c r="B804" t="str" cm="1">
        <f t="array" ref="B804">INDEX('Whitelist (Blackout Reverse)'!$B$1:$K$1,MOD(ROW()-2,10)+1)</f>
        <v>PASSAIC-FF</v>
      </c>
      <c r="C804" t="str">
        <f>VLOOKUP(A804,'Brand Family Territory (Enc)'!$A$2:$B$296,2,FALSE)</f>
        <v>Core Market</v>
      </c>
      <c r="D804">
        <f>IF(COUNTIFS('Brand Family Territories (Enc)'!$B$2:$B$62,C804,'Brand Family Territories (Enc)'!$C$2:$C$62,B804)&gt;0,1,IF(AND(LEFT(B804,6)="MORRIS",COUNTIFS('Brand Family Territories (Enc)'!$B$2:$B$62,C804,'Brand Family Territories (Enc)'!$C$2:$C$62,"Morri")&gt;0),"Unk",0))</f>
        <v>1</v>
      </c>
      <c r="E804" t="str">
        <f>IFERROR(INDEX('Brand Family Areas (Enc)'!$D$6:$D$998,MATCH(UPPER(A804)&amp;"|"&amp;UPPER(B804),'Brand Family Areas (Enc)'!$G$6:$G$998,0)),"No Match")</f>
        <v>No Match</v>
      </c>
      <c r="F804" t="str">
        <f t="shared" si="24"/>
        <v>US</v>
      </c>
      <c r="G804" t="str">
        <f t="shared" si="25"/>
        <v>Simply Spiked|PASSAIC-FF</v>
      </c>
    </row>
    <row r="805" spans="1:7" hidden="1" x14ac:dyDescent="0.2">
      <c r="A805" t="str" cm="1">
        <f t="array" ref="A805">INDEX('Brand Family Territory (Enc)'!$A$2:$A$296,INT((ROW()-2)/10)+1)</f>
        <v>Simply Spiked</v>
      </c>
      <c r="B805" t="str" cm="1">
        <f t="array" ref="B805">INDEX('Whitelist (Blackout Reverse)'!$B$1:$K$1,MOD(ROW()-2,10)+1)</f>
        <v>ESSEX</v>
      </c>
      <c r="C805" t="str">
        <f>VLOOKUP(A805,'Brand Family Territory (Enc)'!$A$2:$B$296,2,FALSE)</f>
        <v>Core Market</v>
      </c>
      <c r="D805">
        <f>IF(COUNTIFS('Brand Family Territories (Enc)'!$B$2:$B$62,C805,'Brand Family Territories (Enc)'!$C$2:$C$62,B805)&gt;0,1,IF(AND(LEFT(B805,6)="MORRIS",COUNTIFS('Brand Family Territories (Enc)'!$B$2:$B$62,C805,'Brand Family Territories (Enc)'!$C$2:$C$62,"Morri")&gt;0),"Unk",0))</f>
        <v>0</v>
      </c>
      <c r="E805" t="str">
        <f>IFERROR(INDEX('Brand Family Areas (Enc)'!$D$6:$D$998,MATCH(UPPER(A805)&amp;"|"&amp;UPPER(B805),'Brand Family Areas (Enc)'!$G$6:$G$998,0)),"No Match")</f>
        <v>Inactive</v>
      </c>
      <c r="F805" t="str">
        <f t="shared" si="24"/>
        <v>THEM</v>
      </c>
      <c r="G805" t="str">
        <f t="shared" si="25"/>
        <v>Simply Spiked|ESSEX</v>
      </c>
    </row>
    <row r="806" spans="1:7" hidden="1" x14ac:dyDescent="0.2">
      <c r="A806" t="str" cm="1">
        <f t="array" ref="A806">INDEX('Brand Family Territory (Enc)'!$A$2:$A$296,INT((ROW()-2)/10)+1)</f>
        <v>Simply Spiked</v>
      </c>
      <c r="B806" t="str" cm="1">
        <f t="array" ref="B806">INDEX('Whitelist (Blackout Reverse)'!$B$1:$K$1,MOD(ROW()-2,10)+1)</f>
        <v>HUDSON</v>
      </c>
      <c r="C806" t="str">
        <f>VLOOKUP(A806,'Brand Family Territory (Enc)'!$A$2:$B$296,2,FALSE)</f>
        <v>Core Market</v>
      </c>
      <c r="D806">
        <f>IF(COUNTIFS('Brand Family Territories (Enc)'!$B$2:$B$62,C806,'Brand Family Territories (Enc)'!$C$2:$C$62,B806)&gt;0,1,IF(AND(LEFT(B806,6)="MORRIS",COUNTIFS('Brand Family Territories (Enc)'!$B$2:$B$62,C806,'Brand Family Territories (Enc)'!$C$2:$C$62,"Morri")&gt;0),"Unk",0))</f>
        <v>0</v>
      </c>
      <c r="E806" t="str">
        <f>IFERROR(INDEX('Brand Family Areas (Enc)'!$D$6:$D$998,MATCH(UPPER(A806)&amp;"|"&amp;UPPER(B806),'Brand Family Areas (Enc)'!$G$6:$G$998,0)),"No Match")</f>
        <v>Inactive</v>
      </c>
      <c r="F806" t="str">
        <f t="shared" si="24"/>
        <v>THEM</v>
      </c>
      <c r="G806" t="str">
        <f t="shared" si="25"/>
        <v>Simply Spiked|HUDSON</v>
      </c>
    </row>
    <row r="807" spans="1:7" hidden="1" x14ac:dyDescent="0.2">
      <c r="A807" t="str" cm="1">
        <f t="array" ref="A807">INDEX('Brand Family Territory (Enc)'!$A$2:$A$296,INT((ROW()-2)/10)+1)</f>
        <v>Simply Spiked</v>
      </c>
      <c r="B807" t="str" cm="1">
        <f t="array" ref="B807">INDEX('Whitelist (Blackout Reverse)'!$B$1:$K$1,MOD(ROW()-2,10)+1)</f>
        <v>UNION</v>
      </c>
      <c r="C807" t="str">
        <f>VLOOKUP(A807,'Brand Family Territory (Enc)'!$A$2:$B$296,2,FALSE)</f>
        <v>Core Market</v>
      </c>
      <c r="D807">
        <f>IF(COUNTIFS('Brand Family Territories (Enc)'!$B$2:$B$62,C807,'Brand Family Territories (Enc)'!$C$2:$C$62,B807)&gt;0,1,IF(AND(LEFT(B807,6)="MORRIS",COUNTIFS('Brand Family Territories (Enc)'!$B$2:$B$62,C807,'Brand Family Territories (Enc)'!$C$2:$C$62,"Morri")&gt;0),"Unk",0))</f>
        <v>0</v>
      </c>
      <c r="E807" t="str">
        <f>IFERROR(INDEX('Brand Family Areas (Enc)'!$D$6:$D$998,MATCH(UPPER(A807)&amp;"|"&amp;UPPER(B807),'Brand Family Areas (Enc)'!$G$6:$G$998,0)),"No Match")</f>
        <v>Inactive</v>
      </c>
      <c r="F807" t="str">
        <f t="shared" si="24"/>
        <v>THEM</v>
      </c>
      <c r="G807" t="str">
        <f t="shared" si="25"/>
        <v>Simply Spiked|UNION</v>
      </c>
    </row>
    <row r="808" spans="1:7" hidden="1" x14ac:dyDescent="0.2">
      <c r="A808" t="str" cm="1">
        <f t="array" ref="A808">INDEX('Brand Family Territory (Enc)'!$A$2:$A$296,INT((ROW()-2)/10)+1)</f>
        <v>Simply Spiked</v>
      </c>
      <c r="B808" t="str" cm="1">
        <f t="array" ref="B808">INDEX('Whitelist (Blackout Reverse)'!$B$1:$K$1,MOD(ROW()-2,10)+1)</f>
        <v>SUSSEX</v>
      </c>
      <c r="C808" t="str">
        <f>VLOOKUP(A808,'Brand Family Territory (Enc)'!$A$2:$B$296,2,FALSE)</f>
        <v>Core Market</v>
      </c>
      <c r="D808">
        <f>IF(COUNTIFS('Brand Family Territories (Enc)'!$B$2:$B$62,C808,'Brand Family Territories (Enc)'!$C$2:$C$62,B808)&gt;0,1,IF(AND(LEFT(B808,6)="MORRIS",COUNTIFS('Brand Family Territories (Enc)'!$B$2:$B$62,C808,'Brand Family Territories (Enc)'!$C$2:$C$62,"Morri")&gt;0),"Unk",0))</f>
        <v>1</v>
      </c>
      <c r="E808" t="str">
        <f>IFERROR(INDEX('Brand Family Areas (Enc)'!$D$6:$D$998,MATCH(UPPER(A808)&amp;"|"&amp;UPPER(B808),'Brand Family Areas (Enc)'!$G$6:$G$998,0)),"No Match")</f>
        <v>No Match</v>
      </c>
      <c r="F808" t="str">
        <f t="shared" si="24"/>
        <v>US</v>
      </c>
      <c r="G808" t="str">
        <f t="shared" si="25"/>
        <v>Simply Spiked|SUSSEX</v>
      </c>
    </row>
    <row r="809" spans="1:7" hidden="1" x14ac:dyDescent="0.2">
      <c r="A809" t="str" cm="1">
        <f t="array" ref="A809">INDEX('Brand Family Territory (Enc)'!$A$2:$A$296,INT((ROW()-2)/10)+1)</f>
        <v>Simply Spiked</v>
      </c>
      <c r="B809" t="str" cm="1">
        <f t="array" ref="B809">INDEX('Whitelist (Blackout Reverse)'!$B$1:$K$1,MOD(ROW()-2,10)+1)</f>
        <v>MORRIS 1</v>
      </c>
      <c r="C809" t="str">
        <f>VLOOKUP(A809,'Brand Family Territory (Enc)'!$A$2:$B$296,2,FALSE)</f>
        <v>Core Market</v>
      </c>
      <c r="D809">
        <f>IF(COUNTIFS('Brand Family Territories (Enc)'!$B$2:$B$62,C809,'Brand Family Territories (Enc)'!$C$2:$C$62,B809)&gt;0,1,IF(AND(LEFT(B809,6)="MORRIS",COUNTIFS('Brand Family Territories (Enc)'!$B$2:$B$62,C809,'Brand Family Territories (Enc)'!$C$2:$C$62,"Morri")&gt;0),"Unk",0))</f>
        <v>1</v>
      </c>
      <c r="E809" t="str">
        <f>IFERROR(INDEX('Brand Family Areas (Enc)'!$D$6:$D$998,MATCH(UPPER(A809)&amp;"|"&amp;UPPER(B809),'Brand Family Areas (Enc)'!$G$6:$G$998,0)),"No Match")</f>
        <v>No Match</v>
      </c>
      <c r="F809" t="str">
        <f t="shared" si="24"/>
        <v>US</v>
      </c>
      <c r="G809" t="str">
        <f t="shared" si="25"/>
        <v>Simply Spiked|MORRIS 1</v>
      </c>
    </row>
    <row r="810" spans="1:7" hidden="1" x14ac:dyDescent="0.2">
      <c r="A810" t="str" cm="1">
        <f t="array" ref="A810">INDEX('Brand Family Territory (Enc)'!$A$2:$A$296,INT((ROW()-2)/10)+1)</f>
        <v>Simply Spiked</v>
      </c>
      <c r="B810" t="str" cm="1">
        <f t="array" ref="B810">INDEX('Whitelist (Blackout Reverse)'!$B$1:$K$1,MOD(ROW()-2,10)+1)</f>
        <v>MORRIS 2</v>
      </c>
      <c r="C810" t="str">
        <f>VLOOKUP(A810,'Brand Family Territory (Enc)'!$A$2:$B$296,2,FALSE)</f>
        <v>Core Market</v>
      </c>
      <c r="D810">
        <f>IF(COUNTIFS('Brand Family Territories (Enc)'!$B$2:$B$62,C810,'Brand Family Territories (Enc)'!$C$2:$C$62,B810)&gt;0,1,IF(AND(LEFT(B810,6)="MORRIS",COUNTIFS('Brand Family Territories (Enc)'!$B$2:$B$62,C810,'Brand Family Territories (Enc)'!$C$2:$C$62,"Morri")&gt;0),"Unk",0))</f>
        <v>0</v>
      </c>
      <c r="E810" t="str">
        <f>IFERROR(INDEX('Brand Family Areas (Enc)'!$D$6:$D$998,MATCH(UPPER(A810)&amp;"|"&amp;UPPER(B810),'Brand Family Areas (Enc)'!$G$6:$G$998,0)),"No Match")</f>
        <v>Inactive</v>
      </c>
      <c r="F810" t="str">
        <f t="shared" si="24"/>
        <v>THEM</v>
      </c>
      <c r="G810" t="str">
        <f t="shared" si="25"/>
        <v>Simply Spiked|MORRIS 2</v>
      </c>
    </row>
    <row r="811" spans="1:7" hidden="1" x14ac:dyDescent="0.2">
      <c r="A811" t="str" cm="1">
        <f t="array" ref="A811">INDEX('Brand Family Territory (Enc)'!$A$2:$A$296,INT((ROW()-2)/10)+1)</f>
        <v>Simply Spiked</v>
      </c>
      <c r="B811" t="str" cm="1">
        <f t="array" ref="B811">INDEX('Whitelist (Blackout Reverse)'!$B$1:$K$1,MOD(ROW()-2,10)+1)</f>
        <v>MORRIS 3</v>
      </c>
      <c r="C811" t="str">
        <f>VLOOKUP(A811,'Brand Family Territory (Enc)'!$A$2:$B$296,2,FALSE)</f>
        <v>Core Market</v>
      </c>
      <c r="D811">
        <f>IF(COUNTIFS('Brand Family Territories (Enc)'!$B$2:$B$62,C811,'Brand Family Territories (Enc)'!$C$2:$C$62,B811)&gt;0,1,IF(AND(LEFT(B811,6)="MORRIS",COUNTIFS('Brand Family Territories (Enc)'!$B$2:$B$62,C811,'Brand Family Territories (Enc)'!$C$2:$C$62,"Morri")&gt;0),"Unk",0))</f>
        <v>1</v>
      </c>
      <c r="E811" t="str">
        <f>IFERROR(INDEX('Brand Family Areas (Enc)'!$D$6:$D$998,MATCH(UPPER(A811)&amp;"|"&amp;UPPER(B811),'Brand Family Areas (Enc)'!$G$6:$G$998,0)),"No Match")</f>
        <v>No Match</v>
      </c>
      <c r="F811" t="str">
        <f t="shared" si="24"/>
        <v>US</v>
      </c>
      <c r="G811" t="str">
        <f t="shared" si="25"/>
        <v>Simply Spiked|MORRIS 3</v>
      </c>
    </row>
    <row r="812" spans="1:7" hidden="1" x14ac:dyDescent="0.2">
      <c r="A812" t="str" cm="1">
        <f t="array" ref="A812">INDEX('Brand Family Territory (Enc)'!$A$2:$A$296,INT((ROW()-2)/10)+1)</f>
        <v>Sinless Vodka Cocktail</v>
      </c>
      <c r="B812" t="str" cm="1">
        <f t="array" ref="B812">INDEX('Whitelist (Blackout Reverse)'!$B$1:$K$1,MOD(ROW()-2,10)+1)</f>
        <v>BERGEN</v>
      </c>
      <c r="C812" t="str">
        <f>VLOOKUP(A812,'Brand Family Territory (Enc)'!$A$2:$B$296,2,FALSE)</f>
        <v>Core Market</v>
      </c>
      <c r="D812">
        <f>IF(COUNTIFS('Brand Family Territories (Enc)'!$B$2:$B$62,C812,'Brand Family Territories (Enc)'!$C$2:$C$62,B812)&gt;0,1,IF(AND(LEFT(B812,6)="MORRIS",COUNTIFS('Brand Family Territories (Enc)'!$B$2:$B$62,C812,'Brand Family Territories (Enc)'!$C$2:$C$62,"Morri")&gt;0),"Unk",0))</f>
        <v>1</v>
      </c>
      <c r="E812" t="str">
        <f>IFERROR(INDEX('Brand Family Areas (Enc)'!$D$6:$D$998,MATCH(UPPER(A812)&amp;"|"&amp;UPPER(B812),'Brand Family Areas (Enc)'!$G$6:$G$998,0)),"No Match")</f>
        <v>No Match</v>
      </c>
      <c r="F812" t="str">
        <f t="shared" si="24"/>
        <v>US</v>
      </c>
      <c r="G812" t="str">
        <f t="shared" si="25"/>
        <v>Sinless Vodka Cocktail|BERGEN</v>
      </c>
    </row>
    <row r="813" spans="1:7" hidden="1" x14ac:dyDescent="0.2">
      <c r="A813" t="str" cm="1">
        <f t="array" ref="A813">INDEX('Brand Family Territory (Enc)'!$A$2:$A$296,INT((ROW()-2)/10)+1)</f>
        <v>Sinless Vodka Cocktail</v>
      </c>
      <c r="B813" t="str" cm="1">
        <f t="array" ref="B813">INDEX('Whitelist (Blackout Reverse)'!$B$1:$K$1,MOD(ROW()-2,10)+1)</f>
        <v>PASSAIC</v>
      </c>
      <c r="C813" t="str">
        <f>VLOOKUP(A813,'Brand Family Territory (Enc)'!$A$2:$B$296,2,FALSE)</f>
        <v>Core Market</v>
      </c>
      <c r="D813">
        <f>IF(COUNTIFS('Brand Family Territories (Enc)'!$B$2:$B$62,C813,'Brand Family Territories (Enc)'!$C$2:$C$62,B813)&gt;0,1,IF(AND(LEFT(B813,6)="MORRIS",COUNTIFS('Brand Family Territories (Enc)'!$B$2:$B$62,C813,'Brand Family Territories (Enc)'!$C$2:$C$62,"Morri")&gt;0),"Unk",0))</f>
        <v>1</v>
      </c>
      <c r="E813" t="str">
        <f>IFERROR(INDEX('Brand Family Areas (Enc)'!$D$6:$D$998,MATCH(UPPER(A813)&amp;"|"&amp;UPPER(B813),'Brand Family Areas (Enc)'!$G$6:$G$998,0)),"No Match")</f>
        <v>No Match</v>
      </c>
      <c r="F813" t="str">
        <f t="shared" si="24"/>
        <v>US</v>
      </c>
      <c r="G813" t="str">
        <f t="shared" si="25"/>
        <v>Sinless Vodka Cocktail|PASSAIC</v>
      </c>
    </row>
    <row r="814" spans="1:7" hidden="1" x14ac:dyDescent="0.2">
      <c r="A814" t="str" cm="1">
        <f t="array" ref="A814">INDEX('Brand Family Territory (Enc)'!$A$2:$A$296,INT((ROW()-2)/10)+1)</f>
        <v>Sinless Vodka Cocktail</v>
      </c>
      <c r="B814" t="str" cm="1">
        <f t="array" ref="B814">INDEX('Whitelist (Blackout Reverse)'!$B$1:$K$1,MOD(ROW()-2,10)+1)</f>
        <v>PASSAIC-FF</v>
      </c>
      <c r="C814" t="str">
        <f>VLOOKUP(A814,'Brand Family Territory (Enc)'!$A$2:$B$296,2,FALSE)</f>
        <v>Core Market</v>
      </c>
      <c r="D814">
        <f>IF(COUNTIFS('Brand Family Territories (Enc)'!$B$2:$B$62,C814,'Brand Family Territories (Enc)'!$C$2:$C$62,B814)&gt;0,1,IF(AND(LEFT(B814,6)="MORRIS",COUNTIFS('Brand Family Territories (Enc)'!$B$2:$B$62,C814,'Brand Family Territories (Enc)'!$C$2:$C$62,"Morri")&gt;0),"Unk",0))</f>
        <v>1</v>
      </c>
      <c r="E814" t="str">
        <f>IFERROR(INDEX('Brand Family Areas (Enc)'!$D$6:$D$998,MATCH(UPPER(A814)&amp;"|"&amp;UPPER(B814),'Brand Family Areas (Enc)'!$G$6:$G$998,0)),"No Match")</f>
        <v>No Match</v>
      </c>
      <c r="F814" t="str">
        <f t="shared" si="24"/>
        <v>US</v>
      </c>
      <c r="G814" t="str">
        <f t="shared" si="25"/>
        <v>Sinless Vodka Cocktail|PASSAIC-FF</v>
      </c>
    </row>
    <row r="815" spans="1:7" hidden="1" x14ac:dyDescent="0.2">
      <c r="A815" t="str" cm="1">
        <f t="array" ref="A815">INDEX('Brand Family Territory (Enc)'!$A$2:$A$296,INT((ROW()-2)/10)+1)</f>
        <v>Sinless Vodka Cocktail</v>
      </c>
      <c r="B815" t="str" cm="1">
        <f t="array" ref="B815">INDEX('Whitelist (Blackout Reverse)'!$B$1:$K$1,MOD(ROW()-2,10)+1)</f>
        <v>ESSEX</v>
      </c>
      <c r="C815" t="str">
        <f>VLOOKUP(A815,'Brand Family Territory (Enc)'!$A$2:$B$296,2,FALSE)</f>
        <v>Core Market</v>
      </c>
      <c r="D815">
        <f>IF(COUNTIFS('Brand Family Territories (Enc)'!$B$2:$B$62,C815,'Brand Family Territories (Enc)'!$C$2:$C$62,B815)&gt;0,1,IF(AND(LEFT(B815,6)="MORRIS",COUNTIFS('Brand Family Territories (Enc)'!$B$2:$B$62,C815,'Brand Family Territories (Enc)'!$C$2:$C$62,"Morri")&gt;0),"Unk",0))</f>
        <v>0</v>
      </c>
      <c r="E815" t="str">
        <f>IFERROR(INDEX('Brand Family Areas (Enc)'!$D$6:$D$998,MATCH(UPPER(A815)&amp;"|"&amp;UPPER(B815),'Brand Family Areas (Enc)'!$G$6:$G$998,0)),"No Match")</f>
        <v>Inactive</v>
      </c>
      <c r="F815" t="str">
        <f t="shared" si="24"/>
        <v>THEM</v>
      </c>
      <c r="G815" t="str">
        <f t="shared" si="25"/>
        <v>Sinless Vodka Cocktail|ESSEX</v>
      </c>
    </row>
    <row r="816" spans="1:7" hidden="1" x14ac:dyDescent="0.2">
      <c r="A816" t="str" cm="1">
        <f t="array" ref="A816">INDEX('Brand Family Territory (Enc)'!$A$2:$A$296,INT((ROW()-2)/10)+1)</f>
        <v>Sinless Vodka Cocktail</v>
      </c>
      <c r="B816" t="str" cm="1">
        <f t="array" ref="B816">INDEX('Whitelist (Blackout Reverse)'!$B$1:$K$1,MOD(ROW()-2,10)+1)</f>
        <v>HUDSON</v>
      </c>
      <c r="C816" t="str">
        <f>VLOOKUP(A816,'Brand Family Territory (Enc)'!$A$2:$B$296,2,FALSE)</f>
        <v>Core Market</v>
      </c>
      <c r="D816">
        <f>IF(COUNTIFS('Brand Family Territories (Enc)'!$B$2:$B$62,C816,'Brand Family Territories (Enc)'!$C$2:$C$62,B816)&gt;0,1,IF(AND(LEFT(B816,6)="MORRIS",COUNTIFS('Brand Family Territories (Enc)'!$B$2:$B$62,C816,'Brand Family Territories (Enc)'!$C$2:$C$62,"Morri")&gt;0),"Unk",0))</f>
        <v>0</v>
      </c>
      <c r="E816" t="str">
        <f>IFERROR(INDEX('Brand Family Areas (Enc)'!$D$6:$D$998,MATCH(UPPER(A816)&amp;"|"&amp;UPPER(B816),'Brand Family Areas (Enc)'!$G$6:$G$998,0)),"No Match")</f>
        <v>Inactive</v>
      </c>
      <c r="F816" t="str">
        <f t="shared" si="24"/>
        <v>THEM</v>
      </c>
      <c r="G816" t="str">
        <f t="shared" si="25"/>
        <v>Sinless Vodka Cocktail|HUDSON</v>
      </c>
    </row>
    <row r="817" spans="1:7" hidden="1" x14ac:dyDescent="0.2">
      <c r="A817" t="str" cm="1">
        <f t="array" ref="A817">INDEX('Brand Family Territory (Enc)'!$A$2:$A$296,INT((ROW()-2)/10)+1)</f>
        <v>Sinless Vodka Cocktail</v>
      </c>
      <c r="B817" t="str" cm="1">
        <f t="array" ref="B817">INDEX('Whitelist (Blackout Reverse)'!$B$1:$K$1,MOD(ROW()-2,10)+1)</f>
        <v>UNION</v>
      </c>
      <c r="C817" t="str">
        <f>VLOOKUP(A817,'Brand Family Territory (Enc)'!$A$2:$B$296,2,FALSE)</f>
        <v>Core Market</v>
      </c>
      <c r="D817">
        <f>IF(COUNTIFS('Brand Family Territories (Enc)'!$B$2:$B$62,C817,'Brand Family Territories (Enc)'!$C$2:$C$62,B817)&gt;0,1,IF(AND(LEFT(B817,6)="MORRIS",COUNTIFS('Brand Family Territories (Enc)'!$B$2:$B$62,C817,'Brand Family Territories (Enc)'!$C$2:$C$62,"Morri")&gt;0),"Unk",0))</f>
        <v>0</v>
      </c>
      <c r="E817" t="str">
        <f>IFERROR(INDEX('Brand Family Areas (Enc)'!$D$6:$D$998,MATCH(UPPER(A817)&amp;"|"&amp;UPPER(B817),'Brand Family Areas (Enc)'!$G$6:$G$998,0)),"No Match")</f>
        <v>Inactive</v>
      </c>
      <c r="F817" t="str">
        <f t="shared" si="24"/>
        <v>THEM</v>
      </c>
      <c r="G817" t="str">
        <f t="shared" si="25"/>
        <v>Sinless Vodka Cocktail|UNION</v>
      </c>
    </row>
    <row r="818" spans="1:7" hidden="1" x14ac:dyDescent="0.2">
      <c r="A818" t="str" cm="1">
        <f t="array" ref="A818">INDEX('Brand Family Territory (Enc)'!$A$2:$A$296,INT((ROW()-2)/10)+1)</f>
        <v>Sinless Vodka Cocktail</v>
      </c>
      <c r="B818" t="str" cm="1">
        <f t="array" ref="B818">INDEX('Whitelist (Blackout Reverse)'!$B$1:$K$1,MOD(ROW()-2,10)+1)</f>
        <v>SUSSEX</v>
      </c>
      <c r="C818" t="str">
        <f>VLOOKUP(A818,'Brand Family Territory (Enc)'!$A$2:$B$296,2,FALSE)</f>
        <v>Core Market</v>
      </c>
      <c r="D818">
        <f>IF(COUNTIFS('Brand Family Territories (Enc)'!$B$2:$B$62,C818,'Brand Family Territories (Enc)'!$C$2:$C$62,B818)&gt;0,1,IF(AND(LEFT(B818,6)="MORRIS",COUNTIFS('Brand Family Territories (Enc)'!$B$2:$B$62,C818,'Brand Family Territories (Enc)'!$C$2:$C$62,"Morri")&gt;0),"Unk",0))</f>
        <v>1</v>
      </c>
      <c r="E818" t="str">
        <f>IFERROR(INDEX('Brand Family Areas (Enc)'!$D$6:$D$998,MATCH(UPPER(A818)&amp;"|"&amp;UPPER(B818),'Brand Family Areas (Enc)'!$G$6:$G$998,0)),"No Match")</f>
        <v>No Match</v>
      </c>
      <c r="F818" t="str">
        <f t="shared" si="24"/>
        <v>US</v>
      </c>
      <c r="G818" t="str">
        <f t="shared" si="25"/>
        <v>Sinless Vodka Cocktail|SUSSEX</v>
      </c>
    </row>
    <row r="819" spans="1:7" hidden="1" x14ac:dyDescent="0.2">
      <c r="A819" t="str" cm="1">
        <f t="array" ref="A819">INDEX('Brand Family Territory (Enc)'!$A$2:$A$296,INT((ROW()-2)/10)+1)</f>
        <v>Sinless Vodka Cocktail</v>
      </c>
      <c r="B819" t="str" cm="1">
        <f t="array" ref="B819">INDEX('Whitelist (Blackout Reverse)'!$B$1:$K$1,MOD(ROW()-2,10)+1)</f>
        <v>MORRIS 1</v>
      </c>
      <c r="C819" t="str">
        <f>VLOOKUP(A819,'Brand Family Territory (Enc)'!$A$2:$B$296,2,FALSE)</f>
        <v>Core Market</v>
      </c>
      <c r="D819">
        <f>IF(COUNTIFS('Brand Family Territories (Enc)'!$B$2:$B$62,C819,'Brand Family Territories (Enc)'!$C$2:$C$62,B819)&gt;0,1,IF(AND(LEFT(B819,6)="MORRIS",COUNTIFS('Brand Family Territories (Enc)'!$B$2:$B$62,C819,'Brand Family Territories (Enc)'!$C$2:$C$62,"Morri")&gt;0),"Unk",0))</f>
        <v>1</v>
      </c>
      <c r="E819" t="str">
        <f>IFERROR(INDEX('Brand Family Areas (Enc)'!$D$6:$D$998,MATCH(UPPER(A819)&amp;"|"&amp;UPPER(B819),'Brand Family Areas (Enc)'!$G$6:$G$998,0)),"No Match")</f>
        <v>No Match</v>
      </c>
      <c r="F819" t="str">
        <f t="shared" si="24"/>
        <v>US</v>
      </c>
      <c r="G819" t="str">
        <f t="shared" si="25"/>
        <v>Sinless Vodka Cocktail|MORRIS 1</v>
      </c>
    </row>
    <row r="820" spans="1:7" hidden="1" x14ac:dyDescent="0.2">
      <c r="A820" t="str" cm="1">
        <f t="array" ref="A820">INDEX('Brand Family Territory (Enc)'!$A$2:$A$296,INT((ROW()-2)/10)+1)</f>
        <v>Sinless Vodka Cocktail</v>
      </c>
      <c r="B820" t="str" cm="1">
        <f t="array" ref="B820">INDEX('Whitelist (Blackout Reverse)'!$B$1:$K$1,MOD(ROW()-2,10)+1)</f>
        <v>MORRIS 2</v>
      </c>
      <c r="C820" t="str">
        <f>VLOOKUP(A820,'Brand Family Territory (Enc)'!$A$2:$B$296,2,FALSE)</f>
        <v>Core Market</v>
      </c>
      <c r="D820">
        <f>IF(COUNTIFS('Brand Family Territories (Enc)'!$B$2:$B$62,C820,'Brand Family Territories (Enc)'!$C$2:$C$62,B820)&gt;0,1,IF(AND(LEFT(B820,6)="MORRIS",COUNTIFS('Brand Family Territories (Enc)'!$B$2:$B$62,C820,'Brand Family Territories (Enc)'!$C$2:$C$62,"Morri")&gt;0),"Unk",0))</f>
        <v>0</v>
      </c>
      <c r="E820" t="str">
        <f>IFERROR(INDEX('Brand Family Areas (Enc)'!$D$6:$D$998,MATCH(UPPER(A820)&amp;"|"&amp;UPPER(B820),'Brand Family Areas (Enc)'!$G$6:$G$998,0)),"No Match")</f>
        <v>Inactive</v>
      </c>
      <c r="F820" t="str">
        <f t="shared" si="24"/>
        <v>THEM</v>
      </c>
      <c r="G820" t="str">
        <f t="shared" si="25"/>
        <v>Sinless Vodka Cocktail|MORRIS 2</v>
      </c>
    </row>
    <row r="821" spans="1:7" hidden="1" x14ac:dyDescent="0.2">
      <c r="A821" t="str" cm="1">
        <f t="array" ref="A821">INDEX('Brand Family Territory (Enc)'!$A$2:$A$296,INT((ROW()-2)/10)+1)</f>
        <v>Sinless Vodka Cocktail</v>
      </c>
      <c r="B821" t="str" cm="1">
        <f t="array" ref="B821">INDEX('Whitelist (Blackout Reverse)'!$B$1:$K$1,MOD(ROW()-2,10)+1)</f>
        <v>MORRIS 3</v>
      </c>
      <c r="C821" t="str">
        <f>VLOOKUP(A821,'Brand Family Territory (Enc)'!$A$2:$B$296,2,FALSE)</f>
        <v>Core Market</v>
      </c>
      <c r="D821">
        <f>IF(COUNTIFS('Brand Family Territories (Enc)'!$B$2:$B$62,C821,'Brand Family Territories (Enc)'!$C$2:$C$62,B821)&gt;0,1,IF(AND(LEFT(B821,6)="MORRIS",COUNTIFS('Brand Family Territories (Enc)'!$B$2:$B$62,C821,'Brand Family Territories (Enc)'!$C$2:$C$62,"Morri")&gt;0),"Unk",0))</f>
        <v>1</v>
      </c>
      <c r="E821" t="str">
        <f>IFERROR(INDEX('Brand Family Areas (Enc)'!$D$6:$D$998,MATCH(UPPER(A821)&amp;"|"&amp;UPPER(B821),'Brand Family Areas (Enc)'!$G$6:$G$998,0)),"No Match")</f>
        <v>No Match</v>
      </c>
      <c r="F821" t="str">
        <f t="shared" si="24"/>
        <v>US</v>
      </c>
      <c r="G821" t="str">
        <f t="shared" si="25"/>
        <v>Sinless Vodka Cocktail|MORRIS 3</v>
      </c>
    </row>
    <row r="822" spans="1:7" hidden="1" x14ac:dyDescent="0.2">
      <c r="A822" t="str" cm="1">
        <f t="array" ref="A822">INDEX('Brand Family Territory (Enc)'!$A$2:$A$296,INT((ROW()-2)/10)+1)</f>
        <v>Snow Beer</v>
      </c>
      <c r="B822" t="str" cm="1">
        <f t="array" ref="B822">INDEX('Whitelist (Blackout Reverse)'!$B$1:$K$1,MOD(ROW()-2,10)+1)</f>
        <v>BERGEN</v>
      </c>
      <c r="C822" t="str">
        <f>VLOOKUP(A822,'Brand Family Territory (Enc)'!$A$2:$B$296,2,FALSE)</f>
        <v>Core Market</v>
      </c>
      <c r="D822">
        <f>IF(COUNTIFS('Brand Family Territories (Enc)'!$B$2:$B$62,C822,'Brand Family Territories (Enc)'!$C$2:$C$62,B822)&gt;0,1,IF(AND(LEFT(B822,6)="MORRIS",COUNTIFS('Brand Family Territories (Enc)'!$B$2:$B$62,C822,'Brand Family Territories (Enc)'!$C$2:$C$62,"Morri")&gt;0),"Unk",0))</f>
        <v>1</v>
      </c>
      <c r="E822" t="str">
        <f>IFERROR(INDEX('Brand Family Areas (Enc)'!$D$6:$D$998,MATCH(UPPER(A822)&amp;"|"&amp;UPPER(B822),'Brand Family Areas (Enc)'!$G$6:$G$998,0)),"No Match")</f>
        <v>No Match</v>
      </c>
      <c r="F822" t="str">
        <f t="shared" si="24"/>
        <v>US</v>
      </c>
      <c r="G822" t="str">
        <f t="shared" si="25"/>
        <v>Snow Beer|BERGEN</v>
      </c>
    </row>
    <row r="823" spans="1:7" hidden="1" x14ac:dyDescent="0.2">
      <c r="A823" t="str" cm="1">
        <f t="array" ref="A823">INDEX('Brand Family Territory (Enc)'!$A$2:$A$296,INT((ROW()-2)/10)+1)</f>
        <v>Snow Beer</v>
      </c>
      <c r="B823" t="str" cm="1">
        <f t="array" ref="B823">INDEX('Whitelist (Blackout Reverse)'!$B$1:$K$1,MOD(ROW()-2,10)+1)</f>
        <v>PASSAIC</v>
      </c>
      <c r="C823" t="str">
        <f>VLOOKUP(A823,'Brand Family Territory (Enc)'!$A$2:$B$296,2,FALSE)</f>
        <v>Core Market</v>
      </c>
      <c r="D823">
        <f>IF(COUNTIFS('Brand Family Territories (Enc)'!$B$2:$B$62,C823,'Brand Family Territories (Enc)'!$C$2:$C$62,B823)&gt;0,1,IF(AND(LEFT(B823,6)="MORRIS",COUNTIFS('Brand Family Territories (Enc)'!$B$2:$B$62,C823,'Brand Family Territories (Enc)'!$C$2:$C$62,"Morri")&gt;0),"Unk",0))</f>
        <v>1</v>
      </c>
      <c r="E823" t="str">
        <f>IFERROR(INDEX('Brand Family Areas (Enc)'!$D$6:$D$998,MATCH(UPPER(A823)&amp;"|"&amp;UPPER(B823),'Brand Family Areas (Enc)'!$G$6:$G$998,0)),"No Match")</f>
        <v>No Match</v>
      </c>
      <c r="F823" t="str">
        <f t="shared" si="24"/>
        <v>US</v>
      </c>
      <c r="G823" t="str">
        <f t="shared" si="25"/>
        <v>Snow Beer|PASSAIC</v>
      </c>
    </row>
    <row r="824" spans="1:7" hidden="1" x14ac:dyDescent="0.2">
      <c r="A824" t="str" cm="1">
        <f t="array" ref="A824">INDEX('Brand Family Territory (Enc)'!$A$2:$A$296,INT((ROW()-2)/10)+1)</f>
        <v>Snow Beer</v>
      </c>
      <c r="B824" t="str" cm="1">
        <f t="array" ref="B824">INDEX('Whitelist (Blackout Reverse)'!$B$1:$K$1,MOD(ROW()-2,10)+1)</f>
        <v>PASSAIC-FF</v>
      </c>
      <c r="C824" t="str">
        <f>VLOOKUP(A824,'Brand Family Territory (Enc)'!$A$2:$B$296,2,FALSE)</f>
        <v>Core Market</v>
      </c>
      <c r="D824">
        <f>IF(COUNTIFS('Brand Family Territories (Enc)'!$B$2:$B$62,C824,'Brand Family Territories (Enc)'!$C$2:$C$62,B824)&gt;0,1,IF(AND(LEFT(B824,6)="MORRIS",COUNTIFS('Brand Family Territories (Enc)'!$B$2:$B$62,C824,'Brand Family Territories (Enc)'!$C$2:$C$62,"Morri")&gt;0),"Unk",0))</f>
        <v>1</v>
      </c>
      <c r="E824" t="str">
        <f>IFERROR(INDEX('Brand Family Areas (Enc)'!$D$6:$D$998,MATCH(UPPER(A824)&amp;"|"&amp;UPPER(B824),'Brand Family Areas (Enc)'!$G$6:$G$998,0)),"No Match")</f>
        <v>No Match</v>
      </c>
      <c r="F824" t="str">
        <f t="shared" si="24"/>
        <v>US</v>
      </c>
      <c r="G824" t="str">
        <f t="shared" si="25"/>
        <v>Snow Beer|PASSAIC-FF</v>
      </c>
    </row>
    <row r="825" spans="1:7" hidden="1" x14ac:dyDescent="0.2">
      <c r="A825" t="str" cm="1">
        <f t="array" ref="A825">INDEX('Brand Family Territory (Enc)'!$A$2:$A$296,INT((ROW()-2)/10)+1)</f>
        <v>Snow Beer</v>
      </c>
      <c r="B825" t="str" cm="1">
        <f t="array" ref="B825">INDEX('Whitelist (Blackout Reverse)'!$B$1:$K$1,MOD(ROW()-2,10)+1)</f>
        <v>ESSEX</v>
      </c>
      <c r="C825" t="str">
        <f>VLOOKUP(A825,'Brand Family Territory (Enc)'!$A$2:$B$296,2,FALSE)</f>
        <v>Core Market</v>
      </c>
      <c r="D825">
        <f>IF(COUNTIFS('Brand Family Territories (Enc)'!$B$2:$B$62,C825,'Brand Family Territories (Enc)'!$C$2:$C$62,B825)&gt;0,1,IF(AND(LEFT(B825,6)="MORRIS",COUNTIFS('Brand Family Territories (Enc)'!$B$2:$B$62,C825,'Brand Family Territories (Enc)'!$C$2:$C$62,"Morri")&gt;0),"Unk",0))</f>
        <v>0</v>
      </c>
      <c r="E825" t="str">
        <f>IFERROR(INDEX('Brand Family Areas (Enc)'!$D$6:$D$998,MATCH(UPPER(A825)&amp;"|"&amp;UPPER(B825),'Brand Family Areas (Enc)'!$G$6:$G$998,0)),"No Match")</f>
        <v>Inactive</v>
      </c>
      <c r="F825" t="str">
        <f t="shared" si="24"/>
        <v>THEM</v>
      </c>
      <c r="G825" t="str">
        <f t="shared" si="25"/>
        <v>Snow Beer|ESSEX</v>
      </c>
    </row>
    <row r="826" spans="1:7" hidden="1" x14ac:dyDescent="0.2">
      <c r="A826" t="str" cm="1">
        <f t="array" ref="A826">INDEX('Brand Family Territory (Enc)'!$A$2:$A$296,INT((ROW()-2)/10)+1)</f>
        <v>Snow Beer</v>
      </c>
      <c r="B826" t="str" cm="1">
        <f t="array" ref="B826">INDEX('Whitelist (Blackout Reverse)'!$B$1:$K$1,MOD(ROW()-2,10)+1)</f>
        <v>HUDSON</v>
      </c>
      <c r="C826" t="str">
        <f>VLOOKUP(A826,'Brand Family Territory (Enc)'!$A$2:$B$296,2,FALSE)</f>
        <v>Core Market</v>
      </c>
      <c r="D826">
        <f>IF(COUNTIFS('Brand Family Territories (Enc)'!$B$2:$B$62,C826,'Brand Family Territories (Enc)'!$C$2:$C$62,B826)&gt;0,1,IF(AND(LEFT(B826,6)="MORRIS",COUNTIFS('Brand Family Territories (Enc)'!$B$2:$B$62,C826,'Brand Family Territories (Enc)'!$C$2:$C$62,"Morri")&gt;0),"Unk",0))</f>
        <v>0</v>
      </c>
      <c r="E826" t="str">
        <f>IFERROR(INDEX('Brand Family Areas (Enc)'!$D$6:$D$998,MATCH(UPPER(A826)&amp;"|"&amp;UPPER(B826),'Brand Family Areas (Enc)'!$G$6:$G$998,0)),"No Match")</f>
        <v>Inactive</v>
      </c>
      <c r="F826" t="str">
        <f t="shared" si="24"/>
        <v>THEM</v>
      </c>
      <c r="G826" t="str">
        <f t="shared" si="25"/>
        <v>Snow Beer|HUDSON</v>
      </c>
    </row>
    <row r="827" spans="1:7" hidden="1" x14ac:dyDescent="0.2">
      <c r="A827" t="str" cm="1">
        <f t="array" ref="A827">INDEX('Brand Family Territory (Enc)'!$A$2:$A$296,INT((ROW()-2)/10)+1)</f>
        <v>Snow Beer</v>
      </c>
      <c r="B827" t="str" cm="1">
        <f t="array" ref="B827">INDEX('Whitelist (Blackout Reverse)'!$B$1:$K$1,MOD(ROW()-2,10)+1)</f>
        <v>UNION</v>
      </c>
      <c r="C827" t="str">
        <f>VLOOKUP(A827,'Brand Family Territory (Enc)'!$A$2:$B$296,2,FALSE)</f>
        <v>Core Market</v>
      </c>
      <c r="D827">
        <f>IF(COUNTIFS('Brand Family Territories (Enc)'!$B$2:$B$62,C827,'Brand Family Territories (Enc)'!$C$2:$C$62,B827)&gt;0,1,IF(AND(LEFT(B827,6)="MORRIS",COUNTIFS('Brand Family Territories (Enc)'!$B$2:$B$62,C827,'Brand Family Territories (Enc)'!$C$2:$C$62,"Morri")&gt;0),"Unk",0))</f>
        <v>0</v>
      </c>
      <c r="E827" t="str">
        <f>IFERROR(INDEX('Brand Family Areas (Enc)'!$D$6:$D$998,MATCH(UPPER(A827)&amp;"|"&amp;UPPER(B827),'Brand Family Areas (Enc)'!$G$6:$G$998,0)),"No Match")</f>
        <v>Inactive</v>
      </c>
      <c r="F827" t="str">
        <f t="shared" si="24"/>
        <v>THEM</v>
      </c>
      <c r="G827" t="str">
        <f t="shared" si="25"/>
        <v>Snow Beer|UNION</v>
      </c>
    </row>
    <row r="828" spans="1:7" hidden="1" x14ac:dyDescent="0.2">
      <c r="A828" t="str" cm="1">
        <f t="array" ref="A828">INDEX('Brand Family Territory (Enc)'!$A$2:$A$296,INT((ROW()-2)/10)+1)</f>
        <v>Snow Beer</v>
      </c>
      <c r="B828" t="str" cm="1">
        <f t="array" ref="B828">INDEX('Whitelist (Blackout Reverse)'!$B$1:$K$1,MOD(ROW()-2,10)+1)</f>
        <v>SUSSEX</v>
      </c>
      <c r="C828" t="str">
        <f>VLOOKUP(A828,'Brand Family Territory (Enc)'!$A$2:$B$296,2,FALSE)</f>
        <v>Core Market</v>
      </c>
      <c r="D828">
        <f>IF(COUNTIFS('Brand Family Territories (Enc)'!$B$2:$B$62,C828,'Brand Family Territories (Enc)'!$C$2:$C$62,B828)&gt;0,1,IF(AND(LEFT(B828,6)="MORRIS",COUNTIFS('Brand Family Territories (Enc)'!$B$2:$B$62,C828,'Brand Family Territories (Enc)'!$C$2:$C$62,"Morri")&gt;0),"Unk",0))</f>
        <v>1</v>
      </c>
      <c r="E828" t="str">
        <f>IFERROR(INDEX('Brand Family Areas (Enc)'!$D$6:$D$998,MATCH(UPPER(A828)&amp;"|"&amp;UPPER(B828),'Brand Family Areas (Enc)'!$G$6:$G$998,0)),"No Match")</f>
        <v>No Match</v>
      </c>
      <c r="F828" t="str">
        <f t="shared" si="24"/>
        <v>US</v>
      </c>
      <c r="G828" t="str">
        <f t="shared" si="25"/>
        <v>Snow Beer|SUSSEX</v>
      </c>
    </row>
    <row r="829" spans="1:7" hidden="1" x14ac:dyDescent="0.2">
      <c r="A829" t="str" cm="1">
        <f t="array" ref="A829">INDEX('Brand Family Territory (Enc)'!$A$2:$A$296,INT((ROW()-2)/10)+1)</f>
        <v>Snow Beer</v>
      </c>
      <c r="B829" t="str" cm="1">
        <f t="array" ref="B829">INDEX('Whitelist (Blackout Reverse)'!$B$1:$K$1,MOD(ROW()-2,10)+1)</f>
        <v>MORRIS 1</v>
      </c>
      <c r="C829" t="str">
        <f>VLOOKUP(A829,'Brand Family Territory (Enc)'!$A$2:$B$296,2,FALSE)</f>
        <v>Core Market</v>
      </c>
      <c r="D829">
        <f>IF(COUNTIFS('Brand Family Territories (Enc)'!$B$2:$B$62,C829,'Brand Family Territories (Enc)'!$C$2:$C$62,B829)&gt;0,1,IF(AND(LEFT(B829,6)="MORRIS",COUNTIFS('Brand Family Territories (Enc)'!$B$2:$B$62,C829,'Brand Family Territories (Enc)'!$C$2:$C$62,"Morri")&gt;0),"Unk",0))</f>
        <v>1</v>
      </c>
      <c r="E829" t="str">
        <f>IFERROR(INDEX('Brand Family Areas (Enc)'!$D$6:$D$998,MATCH(UPPER(A829)&amp;"|"&amp;UPPER(B829),'Brand Family Areas (Enc)'!$G$6:$G$998,0)),"No Match")</f>
        <v>No Match</v>
      </c>
      <c r="F829" t="str">
        <f t="shared" si="24"/>
        <v>US</v>
      </c>
      <c r="G829" t="str">
        <f t="shared" si="25"/>
        <v>Snow Beer|MORRIS 1</v>
      </c>
    </row>
    <row r="830" spans="1:7" hidden="1" x14ac:dyDescent="0.2">
      <c r="A830" t="str" cm="1">
        <f t="array" ref="A830">INDEX('Brand Family Territory (Enc)'!$A$2:$A$296,INT((ROW()-2)/10)+1)</f>
        <v>Snow Beer</v>
      </c>
      <c r="B830" t="str" cm="1">
        <f t="array" ref="B830">INDEX('Whitelist (Blackout Reverse)'!$B$1:$K$1,MOD(ROW()-2,10)+1)</f>
        <v>MORRIS 2</v>
      </c>
      <c r="C830" t="str">
        <f>VLOOKUP(A830,'Brand Family Territory (Enc)'!$A$2:$B$296,2,FALSE)</f>
        <v>Core Market</v>
      </c>
      <c r="D830">
        <f>IF(COUNTIFS('Brand Family Territories (Enc)'!$B$2:$B$62,C830,'Brand Family Territories (Enc)'!$C$2:$C$62,B830)&gt;0,1,IF(AND(LEFT(B830,6)="MORRIS",COUNTIFS('Brand Family Territories (Enc)'!$B$2:$B$62,C830,'Brand Family Territories (Enc)'!$C$2:$C$62,"Morri")&gt;0),"Unk",0))</f>
        <v>0</v>
      </c>
      <c r="E830" t="str">
        <f>IFERROR(INDEX('Brand Family Areas (Enc)'!$D$6:$D$998,MATCH(UPPER(A830)&amp;"|"&amp;UPPER(B830),'Brand Family Areas (Enc)'!$G$6:$G$998,0)),"No Match")</f>
        <v>Inactive</v>
      </c>
      <c r="F830" t="str">
        <f t="shared" si="24"/>
        <v>THEM</v>
      </c>
      <c r="G830" t="str">
        <f t="shared" si="25"/>
        <v>Snow Beer|MORRIS 2</v>
      </c>
    </row>
    <row r="831" spans="1:7" hidden="1" x14ac:dyDescent="0.2">
      <c r="A831" t="str" cm="1">
        <f t="array" ref="A831">INDEX('Brand Family Territory (Enc)'!$A$2:$A$296,INT((ROW()-2)/10)+1)</f>
        <v>Snow Beer</v>
      </c>
      <c r="B831" t="str" cm="1">
        <f t="array" ref="B831">INDEX('Whitelist (Blackout Reverse)'!$B$1:$K$1,MOD(ROW()-2,10)+1)</f>
        <v>MORRIS 3</v>
      </c>
      <c r="C831" t="str">
        <f>VLOOKUP(A831,'Brand Family Territory (Enc)'!$A$2:$B$296,2,FALSE)</f>
        <v>Core Market</v>
      </c>
      <c r="D831">
        <f>IF(COUNTIFS('Brand Family Territories (Enc)'!$B$2:$B$62,C831,'Brand Family Territories (Enc)'!$C$2:$C$62,B831)&gt;0,1,IF(AND(LEFT(B831,6)="MORRIS",COUNTIFS('Brand Family Territories (Enc)'!$B$2:$B$62,C831,'Brand Family Territories (Enc)'!$C$2:$C$62,"Morri")&gt;0),"Unk",0))</f>
        <v>1</v>
      </c>
      <c r="E831" t="str">
        <f>IFERROR(INDEX('Brand Family Areas (Enc)'!$D$6:$D$998,MATCH(UPPER(A831)&amp;"|"&amp;UPPER(B831),'Brand Family Areas (Enc)'!$G$6:$G$998,0)),"No Match")</f>
        <v>No Match</v>
      </c>
      <c r="F831" t="str">
        <f t="shared" si="24"/>
        <v>US</v>
      </c>
      <c r="G831" t="str">
        <f t="shared" si="25"/>
        <v>Snow Beer|MORRIS 3</v>
      </c>
    </row>
    <row r="832" spans="1:7" hidden="1" x14ac:dyDescent="0.2">
      <c r="A832" t="str" cm="1">
        <f t="array" ref="A832">INDEX('Brand Family Territory (Enc)'!$A$2:$A$296,INT((ROW()-2)/10)+1)</f>
        <v>Sol</v>
      </c>
      <c r="B832" t="str" cm="1">
        <f t="array" ref="B832">INDEX('Whitelist (Blackout Reverse)'!$B$1:$K$1,MOD(ROW()-2,10)+1)</f>
        <v>BERGEN</v>
      </c>
      <c r="C832" t="str">
        <f>VLOOKUP(A832,'Brand Family Territory (Enc)'!$A$2:$B$296,2,FALSE)</f>
        <v>Core Market</v>
      </c>
      <c r="D832">
        <f>IF(COUNTIFS('Brand Family Territories (Enc)'!$B$2:$B$62,C832,'Brand Family Territories (Enc)'!$C$2:$C$62,B832)&gt;0,1,IF(AND(LEFT(B832,6)="MORRIS",COUNTIFS('Brand Family Territories (Enc)'!$B$2:$B$62,C832,'Brand Family Territories (Enc)'!$C$2:$C$62,"Morri")&gt;0),"Unk",0))</f>
        <v>1</v>
      </c>
      <c r="E832" t="str">
        <f>IFERROR(INDEX('Brand Family Areas (Enc)'!$D$6:$D$998,MATCH(UPPER(A832)&amp;"|"&amp;UPPER(B832),'Brand Family Areas (Enc)'!$G$6:$G$998,0)),"No Match")</f>
        <v>No Match</v>
      </c>
      <c r="F832" t="str">
        <f t="shared" si="24"/>
        <v>US</v>
      </c>
      <c r="G832" t="str">
        <f t="shared" si="25"/>
        <v>Sol|BERGEN</v>
      </c>
    </row>
    <row r="833" spans="1:7" hidden="1" x14ac:dyDescent="0.2">
      <c r="A833" t="str" cm="1">
        <f t="array" ref="A833">INDEX('Brand Family Territory (Enc)'!$A$2:$A$296,INT((ROW()-2)/10)+1)</f>
        <v>Sol</v>
      </c>
      <c r="B833" t="str" cm="1">
        <f t="array" ref="B833">INDEX('Whitelist (Blackout Reverse)'!$B$1:$K$1,MOD(ROW()-2,10)+1)</f>
        <v>PASSAIC</v>
      </c>
      <c r="C833" t="str">
        <f>VLOOKUP(A833,'Brand Family Territory (Enc)'!$A$2:$B$296,2,FALSE)</f>
        <v>Core Market</v>
      </c>
      <c r="D833">
        <f>IF(COUNTIFS('Brand Family Territories (Enc)'!$B$2:$B$62,C833,'Brand Family Territories (Enc)'!$C$2:$C$62,B833)&gt;0,1,IF(AND(LEFT(B833,6)="MORRIS",COUNTIFS('Brand Family Territories (Enc)'!$B$2:$B$62,C833,'Brand Family Territories (Enc)'!$C$2:$C$62,"Morri")&gt;0),"Unk",0))</f>
        <v>1</v>
      </c>
      <c r="E833" t="str">
        <f>IFERROR(INDEX('Brand Family Areas (Enc)'!$D$6:$D$998,MATCH(UPPER(A833)&amp;"|"&amp;UPPER(B833),'Brand Family Areas (Enc)'!$G$6:$G$998,0)),"No Match")</f>
        <v>No Match</v>
      </c>
      <c r="F833" t="str">
        <f t="shared" si="24"/>
        <v>US</v>
      </c>
      <c r="G833" t="str">
        <f t="shared" si="25"/>
        <v>Sol|PASSAIC</v>
      </c>
    </row>
    <row r="834" spans="1:7" hidden="1" x14ac:dyDescent="0.2">
      <c r="A834" t="str" cm="1">
        <f t="array" ref="A834">INDEX('Brand Family Territory (Enc)'!$A$2:$A$296,INT((ROW()-2)/10)+1)</f>
        <v>Sol</v>
      </c>
      <c r="B834" t="str" cm="1">
        <f t="array" ref="B834">INDEX('Whitelist (Blackout Reverse)'!$B$1:$K$1,MOD(ROW()-2,10)+1)</f>
        <v>PASSAIC-FF</v>
      </c>
      <c r="C834" t="str">
        <f>VLOOKUP(A834,'Brand Family Territory (Enc)'!$A$2:$B$296,2,FALSE)</f>
        <v>Core Market</v>
      </c>
      <c r="D834">
        <f>IF(COUNTIFS('Brand Family Territories (Enc)'!$B$2:$B$62,C834,'Brand Family Territories (Enc)'!$C$2:$C$62,B834)&gt;0,1,IF(AND(LEFT(B834,6)="MORRIS",COUNTIFS('Brand Family Territories (Enc)'!$B$2:$B$62,C834,'Brand Family Territories (Enc)'!$C$2:$C$62,"Morri")&gt;0),"Unk",0))</f>
        <v>1</v>
      </c>
      <c r="E834" t="str">
        <f>IFERROR(INDEX('Brand Family Areas (Enc)'!$D$6:$D$998,MATCH(UPPER(A834)&amp;"|"&amp;UPPER(B834),'Brand Family Areas (Enc)'!$G$6:$G$998,0)),"No Match")</f>
        <v>No Match</v>
      </c>
      <c r="F834" t="str">
        <f t="shared" si="24"/>
        <v>US</v>
      </c>
      <c r="G834" t="str">
        <f t="shared" si="25"/>
        <v>Sol|PASSAIC-FF</v>
      </c>
    </row>
    <row r="835" spans="1:7" hidden="1" x14ac:dyDescent="0.2">
      <c r="A835" t="str" cm="1">
        <f t="array" ref="A835">INDEX('Brand Family Territory (Enc)'!$A$2:$A$296,INT((ROW()-2)/10)+1)</f>
        <v>Sol</v>
      </c>
      <c r="B835" t="str" cm="1">
        <f t="array" ref="B835">INDEX('Whitelist (Blackout Reverse)'!$B$1:$K$1,MOD(ROW()-2,10)+1)</f>
        <v>ESSEX</v>
      </c>
      <c r="C835" t="str">
        <f>VLOOKUP(A835,'Brand Family Territory (Enc)'!$A$2:$B$296,2,FALSE)</f>
        <v>Core Market</v>
      </c>
      <c r="D835">
        <f>IF(COUNTIFS('Brand Family Territories (Enc)'!$B$2:$B$62,C835,'Brand Family Territories (Enc)'!$C$2:$C$62,B835)&gt;0,1,IF(AND(LEFT(B835,6)="MORRIS",COUNTIFS('Brand Family Territories (Enc)'!$B$2:$B$62,C835,'Brand Family Territories (Enc)'!$C$2:$C$62,"Morri")&gt;0),"Unk",0))</f>
        <v>0</v>
      </c>
      <c r="E835" t="str">
        <f>IFERROR(INDEX('Brand Family Areas (Enc)'!$D$6:$D$998,MATCH(UPPER(A835)&amp;"|"&amp;UPPER(B835),'Brand Family Areas (Enc)'!$G$6:$G$998,0)),"No Match")</f>
        <v>Inactive</v>
      </c>
      <c r="F835" t="str">
        <f t="shared" ref="F835:F898" si="26">IF(D835="Unk","Ambiguous (Source Truncated)",IF(E835="Inactive","THEM",IF(D835=1,"US",IF(D835="N/A","No Territory Data","THEM"))))</f>
        <v>THEM</v>
      </c>
      <c r="G835" t="str">
        <f t="shared" ref="G835:G898" si="27">A835&amp;"|"&amp;B835</f>
        <v>Sol|ESSEX</v>
      </c>
    </row>
    <row r="836" spans="1:7" hidden="1" x14ac:dyDescent="0.2">
      <c r="A836" t="str" cm="1">
        <f t="array" ref="A836">INDEX('Brand Family Territory (Enc)'!$A$2:$A$296,INT((ROW()-2)/10)+1)</f>
        <v>Sol</v>
      </c>
      <c r="B836" t="str" cm="1">
        <f t="array" ref="B836">INDEX('Whitelist (Blackout Reverse)'!$B$1:$K$1,MOD(ROW()-2,10)+1)</f>
        <v>HUDSON</v>
      </c>
      <c r="C836" t="str">
        <f>VLOOKUP(A836,'Brand Family Territory (Enc)'!$A$2:$B$296,2,FALSE)</f>
        <v>Core Market</v>
      </c>
      <c r="D836">
        <f>IF(COUNTIFS('Brand Family Territories (Enc)'!$B$2:$B$62,C836,'Brand Family Territories (Enc)'!$C$2:$C$62,B836)&gt;0,1,IF(AND(LEFT(B836,6)="MORRIS",COUNTIFS('Brand Family Territories (Enc)'!$B$2:$B$62,C836,'Brand Family Territories (Enc)'!$C$2:$C$62,"Morri")&gt;0),"Unk",0))</f>
        <v>0</v>
      </c>
      <c r="E836" t="str">
        <f>IFERROR(INDEX('Brand Family Areas (Enc)'!$D$6:$D$998,MATCH(UPPER(A836)&amp;"|"&amp;UPPER(B836),'Brand Family Areas (Enc)'!$G$6:$G$998,0)),"No Match")</f>
        <v>Inactive</v>
      </c>
      <c r="F836" t="str">
        <f t="shared" si="26"/>
        <v>THEM</v>
      </c>
      <c r="G836" t="str">
        <f t="shared" si="27"/>
        <v>Sol|HUDSON</v>
      </c>
    </row>
    <row r="837" spans="1:7" hidden="1" x14ac:dyDescent="0.2">
      <c r="A837" t="str" cm="1">
        <f t="array" ref="A837">INDEX('Brand Family Territory (Enc)'!$A$2:$A$296,INT((ROW()-2)/10)+1)</f>
        <v>Sol</v>
      </c>
      <c r="B837" t="str" cm="1">
        <f t="array" ref="B837">INDEX('Whitelist (Blackout Reverse)'!$B$1:$K$1,MOD(ROW()-2,10)+1)</f>
        <v>UNION</v>
      </c>
      <c r="C837" t="str">
        <f>VLOOKUP(A837,'Brand Family Territory (Enc)'!$A$2:$B$296,2,FALSE)</f>
        <v>Core Market</v>
      </c>
      <c r="D837">
        <f>IF(COUNTIFS('Brand Family Territories (Enc)'!$B$2:$B$62,C837,'Brand Family Territories (Enc)'!$C$2:$C$62,B837)&gt;0,1,IF(AND(LEFT(B837,6)="MORRIS",COUNTIFS('Brand Family Territories (Enc)'!$B$2:$B$62,C837,'Brand Family Territories (Enc)'!$C$2:$C$62,"Morri")&gt;0),"Unk",0))</f>
        <v>0</v>
      </c>
      <c r="E837" t="str">
        <f>IFERROR(INDEX('Brand Family Areas (Enc)'!$D$6:$D$998,MATCH(UPPER(A837)&amp;"|"&amp;UPPER(B837),'Brand Family Areas (Enc)'!$G$6:$G$998,0)),"No Match")</f>
        <v>Inactive</v>
      </c>
      <c r="F837" t="str">
        <f t="shared" si="26"/>
        <v>THEM</v>
      </c>
      <c r="G837" t="str">
        <f t="shared" si="27"/>
        <v>Sol|UNION</v>
      </c>
    </row>
    <row r="838" spans="1:7" hidden="1" x14ac:dyDescent="0.2">
      <c r="A838" t="str" cm="1">
        <f t="array" ref="A838">INDEX('Brand Family Territory (Enc)'!$A$2:$A$296,INT((ROW()-2)/10)+1)</f>
        <v>Sol</v>
      </c>
      <c r="B838" t="str" cm="1">
        <f t="array" ref="B838">INDEX('Whitelist (Blackout Reverse)'!$B$1:$K$1,MOD(ROW()-2,10)+1)</f>
        <v>SUSSEX</v>
      </c>
      <c r="C838" t="str">
        <f>VLOOKUP(A838,'Brand Family Territory (Enc)'!$A$2:$B$296,2,FALSE)</f>
        <v>Core Market</v>
      </c>
      <c r="D838">
        <f>IF(COUNTIFS('Brand Family Territories (Enc)'!$B$2:$B$62,C838,'Brand Family Territories (Enc)'!$C$2:$C$62,B838)&gt;0,1,IF(AND(LEFT(B838,6)="MORRIS",COUNTIFS('Brand Family Territories (Enc)'!$B$2:$B$62,C838,'Brand Family Territories (Enc)'!$C$2:$C$62,"Morri")&gt;0),"Unk",0))</f>
        <v>1</v>
      </c>
      <c r="E838" t="str">
        <f>IFERROR(INDEX('Brand Family Areas (Enc)'!$D$6:$D$998,MATCH(UPPER(A838)&amp;"|"&amp;UPPER(B838),'Brand Family Areas (Enc)'!$G$6:$G$998,0)),"No Match")</f>
        <v>No Match</v>
      </c>
      <c r="F838" t="str">
        <f t="shared" si="26"/>
        <v>US</v>
      </c>
      <c r="G838" t="str">
        <f t="shared" si="27"/>
        <v>Sol|SUSSEX</v>
      </c>
    </row>
    <row r="839" spans="1:7" hidden="1" x14ac:dyDescent="0.2">
      <c r="A839" t="str" cm="1">
        <f t="array" ref="A839">INDEX('Brand Family Territory (Enc)'!$A$2:$A$296,INT((ROW()-2)/10)+1)</f>
        <v>Sol</v>
      </c>
      <c r="B839" t="str" cm="1">
        <f t="array" ref="B839">INDEX('Whitelist (Blackout Reverse)'!$B$1:$K$1,MOD(ROW()-2,10)+1)</f>
        <v>MORRIS 1</v>
      </c>
      <c r="C839" t="str">
        <f>VLOOKUP(A839,'Brand Family Territory (Enc)'!$A$2:$B$296,2,FALSE)</f>
        <v>Core Market</v>
      </c>
      <c r="D839">
        <f>IF(COUNTIFS('Brand Family Territories (Enc)'!$B$2:$B$62,C839,'Brand Family Territories (Enc)'!$C$2:$C$62,B839)&gt;0,1,IF(AND(LEFT(B839,6)="MORRIS",COUNTIFS('Brand Family Territories (Enc)'!$B$2:$B$62,C839,'Brand Family Territories (Enc)'!$C$2:$C$62,"Morri")&gt;0),"Unk",0))</f>
        <v>1</v>
      </c>
      <c r="E839" t="str">
        <f>IFERROR(INDEX('Brand Family Areas (Enc)'!$D$6:$D$998,MATCH(UPPER(A839)&amp;"|"&amp;UPPER(B839),'Brand Family Areas (Enc)'!$G$6:$G$998,0)),"No Match")</f>
        <v>No Match</v>
      </c>
      <c r="F839" t="str">
        <f t="shared" si="26"/>
        <v>US</v>
      </c>
      <c r="G839" t="str">
        <f t="shared" si="27"/>
        <v>Sol|MORRIS 1</v>
      </c>
    </row>
    <row r="840" spans="1:7" hidden="1" x14ac:dyDescent="0.2">
      <c r="A840" t="str" cm="1">
        <f t="array" ref="A840">INDEX('Brand Family Territory (Enc)'!$A$2:$A$296,INT((ROW()-2)/10)+1)</f>
        <v>Sol</v>
      </c>
      <c r="B840" t="str" cm="1">
        <f t="array" ref="B840">INDEX('Whitelist (Blackout Reverse)'!$B$1:$K$1,MOD(ROW()-2,10)+1)</f>
        <v>MORRIS 2</v>
      </c>
      <c r="C840" t="str">
        <f>VLOOKUP(A840,'Brand Family Territory (Enc)'!$A$2:$B$296,2,FALSE)</f>
        <v>Core Market</v>
      </c>
      <c r="D840">
        <f>IF(COUNTIFS('Brand Family Territories (Enc)'!$B$2:$B$62,C840,'Brand Family Territories (Enc)'!$C$2:$C$62,B840)&gt;0,1,IF(AND(LEFT(B840,6)="MORRIS",COUNTIFS('Brand Family Territories (Enc)'!$B$2:$B$62,C840,'Brand Family Territories (Enc)'!$C$2:$C$62,"Morri")&gt;0),"Unk",0))</f>
        <v>0</v>
      </c>
      <c r="E840" t="str">
        <f>IFERROR(INDEX('Brand Family Areas (Enc)'!$D$6:$D$998,MATCH(UPPER(A840)&amp;"|"&amp;UPPER(B840),'Brand Family Areas (Enc)'!$G$6:$G$998,0)),"No Match")</f>
        <v>Inactive</v>
      </c>
      <c r="F840" t="str">
        <f t="shared" si="26"/>
        <v>THEM</v>
      </c>
      <c r="G840" t="str">
        <f t="shared" si="27"/>
        <v>Sol|MORRIS 2</v>
      </c>
    </row>
    <row r="841" spans="1:7" hidden="1" x14ac:dyDescent="0.2">
      <c r="A841" t="str" cm="1">
        <f t="array" ref="A841">INDEX('Brand Family Territory (Enc)'!$A$2:$A$296,INT((ROW()-2)/10)+1)</f>
        <v>Sol</v>
      </c>
      <c r="B841" t="str" cm="1">
        <f t="array" ref="B841">INDEX('Whitelist (Blackout Reverse)'!$B$1:$K$1,MOD(ROW()-2,10)+1)</f>
        <v>MORRIS 3</v>
      </c>
      <c r="C841" t="str">
        <f>VLOOKUP(A841,'Brand Family Territory (Enc)'!$A$2:$B$296,2,FALSE)</f>
        <v>Core Market</v>
      </c>
      <c r="D841">
        <f>IF(COUNTIFS('Brand Family Territories (Enc)'!$B$2:$B$62,C841,'Brand Family Territories (Enc)'!$C$2:$C$62,B841)&gt;0,1,IF(AND(LEFT(B841,6)="MORRIS",COUNTIFS('Brand Family Territories (Enc)'!$B$2:$B$62,C841,'Brand Family Territories (Enc)'!$C$2:$C$62,"Morri")&gt;0),"Unk",0))</f>
        <v>1</v>
      </c>
      <c r="E841" t="str">
        <f>IFERROR(INDEX('Brand Family Areas (Enc)'!$D$6:$D$998,MATCH(UPPER(A841)&amp;"|"&amp;UPPER(B841),'Brand Family Areas (Enc)'!$G$6:$G$998,0)),"No Match")</f>
        <v>No Match</v>
      </c>
      <c r="F841" t="str">
        <f t="shared" si="26"/>
        <v>US</v>
      </c>
      <c r="G841" t="str">
        <f t="shared" si="27"/>
        <v>Sol|MORRIS 3</v>
      </c>
    </row>
    <row r="842" spans="1:7" hidden="1" x14ac:dyDescent="0.2">
      <c r="A842" t="str" cm="1">
        <f t="array" ref="A842">INDEX('Brand Family Territory (Enc)'!$A$2:$A$296,INT((ROW()-2)/10)+1)</f>
        <v>Steel Reserve</v>
      </c>
      <c r="B842" t="str" cm="1">
        <f t="array" ref="B842">INDEX('Whitelist (Blackout Reverse)'!$B$1:$K$1,MOD(ROW()-2,10)+1)</f>
        <v>BERGEN</v>
      </c>
      <c r="C842" t="str">
        <f>VLOOKUP(A842,'Brand Family Territory (Enc)'!$A$2:$B$296,2,FALSE)</f>
        <v>Core Market</v>
      </c>
      <c r="D842">
        <f>IF(COUNTIFS('Brand Family Territories (Enc)'!$B$2:$B$62,C842,'Brand Family Territories (Enc)'!$C$2:$C$62,B842)&gt;0,1,IF(AND(LEFT(B842,6)="MORRIS",COUNTIFS('Brand Family Territories (Enc)'!$B$2:$B$62,C842,'Brand Family Territories (Enc)'!$C$2:$C$62,"Morri")&gt;0),"Unk",0))</f>
        <v>1</v>
      </c>
      <c r="E842" t="str">
        <f>IFERROR(INDEX('Brand Family Areas (Enc)'!$D$6:$D$998,MATCH(UPPER(A842)&amp;"|"&amp;UPPER(B842),'Brand Family Areas (Enc)'!$G$6:$G$998,0)),"No Match")</f>
        <v>No Match</v>
      </c>
      <c r="F842" t="str">
        <f t="shared" si="26"/>
        <v>US</v>
      </c>
      <c r="G842" t="str">
        <f t="shared" si="27"/>
        <v>Steel Reserve|BERGEN</v>
      </c>
    </row>
    <row r="843" spans="1:7" hidden="1" x14ac:dyDescent="0.2">
      <c r="A843" t="str" cm="1">
        <f t="array" ref="A843">INDEX('Brand Family Territory (Enc)'!$A$2:$A$296,INT((ROW()-2)/10)+1)</f>
        <v>Steel Reserve</v>
      </c>
      <c r="B843" t="str" cm="1">
        <f t="array" ref="B843">INDEX('Whitelist (Blackout Reverse)'!$B$1:$K$1,MOD(ROW()-2,10)+1)</f>
        <v>PASSAIC</v>
      </c>
      <c r="C843" t="str">
        <f>VLOOKUP(A843,'Brand Family Territory (Enc)'!$A$2:$B$296,2,FALSE)</f>
        <v>Core Market</v>
      </c>
      <c r="D843">
        <f>IF(COUNTIFS('Brand Family Territories (Enc)'!$B$2:$B$62,C843,'Brand Family Territories (Enc)'!$C$2:$C$62,B843)&gt;0,1,IF(AND(LEFT(B843,6)="MORRIS",COUNTIFS('Brand Family Territories (Enc)'!$B$2:$B$62,C843,'Brand Family Territories (Enc)'!$C$2:$C$62,"Morri")&gt;0),"Unk",0))</f>
        <v>1</v>
      </c>
      <c r="E843" t="str">
        <f>IFERROR(INDEX('Brand Family Areas (Enc)'!$D$6:$D$998,MATCH(UPPER(A843)&amp;"|"&amp;UPPER(B843),'Brand Family Areas (Enc)'!$G$6:$G$998,0)),"No Match")</f>
        <v>No Match</v>
      </c>
      <c r="F843" t="str">
        <f t="shared" si="26"/>
        <v>US</v>
      </c>
      <c r="G843" t="str">
        <f t="shared" si="27"/>
        <v>Steel Reserve|PASSAIC</v>
      </c>
    </row>
    <row r="844" spans="1:7" hidden="1" x14ac:dyDescent="0.2">
      <c r="A844" t="str" cm="1">
        <f t="array" ref="A844">INDEX('Brand Family Territory (Enc)'!$A$2:$A$296,INT((ROW()-2)/10)+1)</f>
        <v>Steel Reserve</v>
      </c>
      <c r="B844" t="str" cm="1">
        <f t="array" ref="B844">INDEX('Whitelist (Blackout Reverse)'!$B$1:$K$1,MOD(ROW()-2,10)+1)</f>
        <v>PASSAIC-FF</v>
      </c>
      <c r="C844" t="str">
        <f>VLOOKUP(A844,'Brand Family Territory (Enc)'!$A$2:$B$296,2,FALSE)</f>
        <v>Core Market</v>
      </c>
      <c r="D844">
        <f>IF(COUNTIFS('Brand Family Territories (Enc)'!$B$2:$B$62,C844,'Brand Family Territories (Enc)'!$C$2:$C$62,B844)&gt;0,1,IF(AND(LEFT(B844,6)="MORRIS",COUNTIFS('Brand Family Territories (Enc)'!$B$2:$B$62,C844,'Brand Family Territories (Enc)'!$C$2:$C$62,"Morri")&gt;0),"Unk",0))</f>
        <v>1</v>
      </c>
      <c r="E844" t="str">
        <f>IFERROR(INDEX('Brand Family Areas (Enc)'!$D$6:$D$998,MATCH(UPPER(A844)&amp;"|"&amp;UPPER(B844),'Brand Family Areas (Enc)'!$G$6:$G$998,0)),"No Match")</f>
        <v>No Match</v>
      </c>
      <c r="F844" t="str">
        <f t="shared" si="26"/>
        <v>US</v>
      </c>
      <c r="G844" t="str">
        <f t="shared" si="27"/>
        <v>Steel Reserve|PASSAIC-FF</v>
      </c>
    </row>
    <row r="845" spans="1:7" hidden="1" x14ac:dyDescent="0.2">
      <c r="A845" t="str" cm="1">
        <f t="array" ref="A845">INDEX('Brand Family Territory (Enc)'!$A$2:$A$296,INT((ROW()-2)/10)+1)</f>
        <v>Steel Reserve</v>
      </c>
      <c r="B845" t="str" cm="1">
        <f t="array" ref="B845">INDEX('Whitelist (Blackout Reverse)'!$B$1:$K$1,MOD(ROW()-2,10)+1)</f>
        <v>ESSEX</v>
      </c>
      <c r="C845" t="str">
        <f>VLOOKUP(A845,'Brand Family Territory (Enc)'!$A$2:$B$296,2,FALSE)</f>
        <v>Core Market</v>
      </c>
      <c r="D845">
        <f>IF(COUNTIFS('Brand Family Territories (Enc)'!$B$2:$B$62,C845,'Brand Family Territories (Enc)'!$C$2:$C$62,B845)&gt;0,1,IF(AND(LEFT(B845,6)="MORRIS",COUNTIFS('Brand Family Territories (Enc)'!$B$2:$B$62,C845,'Brand Family Territories (Enc)'!$C$2:$C$62,"Morri")&gt;0),"Unk",0))</f>
        <v>0</v>
      </c>
      <c r="E845" t="str">
        <f>IFERROR(INDEX('Brand Family Areas (Enc)'!$D$6:$D$998,MATCH(UPPER(A845)&amp;"|"&amp;UPPER(B845),'Brand Family Areas (Enc)'!$G$6:$G$998,0)),"No Match")</f>
        <v>Inactive</v>
      </c>
      <c r="F845" t="str">
        <f t="shared" si="26"/>
        <v>THEM</v>
      </c>
      <c r="G845" t="str">
        <f t="shared" si="27"/>
        <v>Steel Reserve|ESSEX</v>
      </c>
    </row>
    <row r="846" spans="1:7" hidden="1" x14ac:dyDescent="0.2">
      <c r="A846" t="str" cm="1">
        <f t="array" ref="A846">INDEX('Brand Family Territory (Enc)'!$A$2:$A$296,INT((ROW()-2)/10)+1)</f>
        <v>Steel Reserve</v>
      </c>
      <c r="B846" t="str" cm="1">
        <f t="array" ref="B846">INDEX('Whitelist (Blackout Reverse)'!$B$1:$K$1,MOD(ROW()-2,10)+1)</f>
        <v>HUDSON</v>
      </c>
      <c r="C846" t="str">
        <f>VLOOKUP(A846,'Brand Family Territory (Enc)'!$A$2:$B$296,2,FALSE)</f>
        <v>Core Market</v>
      </c>
      <c r="D846">
        <f>IF(COUNTIFS('Brand Family Territories (Enc)'!$B$2:$B$62,C846,'Brand Family Territories (Enc)'!$C$2:$C$62,B846)&gt;0,1,IF(AND(LEFT(B846,6)="MORRIS",COUNTIFS('Brand Family Territories (Enc)'!$B$2:$B$62,C846,'Brand Family Territories (Enc)'!$C$2:$C$62,"Morri")&gt;0),"Unk",0))</f>
        <v>0</v>
      </c>
      <c r="E846" t="str">
        <f>IFERROR(INDEX('Brand Family Areas (Enc)'!$D$6:$D$998,MATCH(UPPER(A846)&amp;"|"&amp;UPPER(B846),'Brand Family Areas (Enc)'!$G$6:$G$998,0)),"No Match")</f>
        <v>Inactive</v>
      </c>
      <c r="F846" t="str">
        <f t="shared" si="26"/>
        <v>THEM</v>
      </c>
      <c r="G846" t="str">
        <f t="shared" si="27"/>
        <v>Steel Reserve|HUDSON</v>
      </c>
    </row>
    <row r="847" spans="1:7" hidden="1" x14ac:dyDescent="0.2">
      <c r="A847" t="str" cm="1">
        <f t="array" ref="A847">INDEX('Brand Family Territory (Enc)'!$A$2:$A$296,INT((ROW()-2)/10)+1)</f>
        <v>Steel Reserve</v>
      </c>
      <c r="B847" t="str" cm="1">
        <f t="array" ref="B847">INDEX('Whitelist (Blackout Reverse)'!$B$1:$K$1,MOD(ROW()-2,10)+1)</f>
        <v>UNION</v>
      </c>
      <c r="C847" t="str">
        <f>VLOOKUP(A847,'Brand Family Territory (Enc)'!$A$2:$B$296,2,FALSE)</f>
        <v>Core Market</v>
      </c>
      <c r="D847">
        <f>IF(COUNTIFS('Brand Family Territories (Enc)'!$B$2:$B$62,C847,'Brand Family Territories (Enc)'!$C$2:$C$62,B847)&gt;0,1,IF(AND(LEFT(B847,6)="MORRIS",COUNTIFS('Brand Family Territories (Enc)'!$B$2:$B$62,C847,'Brand Family Territories (Enc)'!$C$2:$C$62,"Morri")&gt;0),"Unk",0))</f>
        <v>0</v>
      </c>
      <c r="E847" t="str">
        <f>IFERROR(INDEX('Brand Family Areas (Enc)'!$D$6:$D$998,MATCH(UPPER(A847)&amp;"|"&amp;UPPER(B847),'Brand Family Areas (Enc)'!$G$6:$G$998,0)),"No Match")</f>
        <v>Inactive</v>
      </c>
      <c r="F847" t="str">
        <f t="shared" si="26"/>
        <v>THEM</v>
      </c>
      <c r="G847" t="str">
        <f t="shared" si="27"/>
        <v>Steel Reserve|UNION</v>
      </c>
    </row>
    <row r="848" spans="1:7" hidden="1" x14ac:dyDescent="0.2">
      <c r="A848" t="str" cm="1">
        <f t="array" ref="A848">INDEX('Brand Family Territory (Enc)'!$A$2:$A$296,INT((ROW()-2)/10)+1)</f>
        <v>Steel Reserve</v>
      </c>
      <c r="B848" t="str" cm="1">
        <f t="array" ref="B848">INDEX('Whitelist (Blackout Reverse)'!$B$1:$K$1,MOD(ROW()-2,10)+1)</f>
        <v>SUSSEX</v>
      </c>
      <c r="C848" t="str">
        <f>VLOOKUP(A848,'Brand Family Territory (Enc)'!$A$2:$B$296,2,FALSE)</f>
        <v>Core Market</v>
      </c>
      <c r="D848">
        <f>IF(COUNTIFS('Brand Family Territories (Enc)'!$B$2:$B$62,C848,'Brand Family Territories (Enc)'!$C$2:$C$62,B848)&gt;0,1,IF(AND(LEFT(B848,6)="MORRIS",COUNTIFS('Brand Family Territories (Enc)'!$B$2:$B$62,C848,'Brand Family Territories (Enc)'!$C$2:$C$62,"Morri")&gt;0),"Unk",0))</f>
        <v>1</v>
      </c>
      <c r="E848" t="str">
        <f>IFERROR(INDEX('Brand Family Areas (Enc)'!$D$6:$D$998,MATCH(UPPER(A848)&amp;"|"&amp;UPPER(B848),'Brand Family Areas (Enc)'!$G$6:$G$998,0)),"No Match")</f>
        <v>No Match</v>
      </c>
      <c r="F848" t="str">
        <f t="shared" si="26"/>
        <v>US</v>
      </c>
      <c r="G848" t="str">
        <f t="shared" si="27"/>
        <v>Steel Reserve|SUSSEX</v>
      </c>
    </row>
    <row r="849" spans="1:7" hidden="1" x14ac:dyDescent="0.2">
      <c r="A849" t="str" cm="1">
        <f t="array" ref="A849">INDEX('Brand Family Territory (Enc)'!$A$2:$A$296,INT((ROW()-2)/10)+1)</f>
        <v>Steel Reserve</v>
      </c>
      <c r="B849" t="str" cm="1">
        <f t="array" ref="B849">INDEX('Whitelist (Blackout Reverse)'!$B$1:$K$1,MOD(ROW()-2,10)+1)</f>
        <v>MORRIS 1</v>
      </c>
      <c r="C849" t="str">
        <f>VLOOKUP(A849,'Brand Family Territory (Enc)'!$A$2:$B$296,2,FALSE)</f>
        <v>Core Market</v>
      </c>
      <c r="D849">
        <f>IF(COUNTIFS('Brand Family Territories (Enc)'!$B$2:$B$62,C849,'Brand Family Territories (Enc)'!$C$2:$C$62,B849)&gt;0,1,IF(AND(LEFT(B849,6)="MORRIS",COUNTIFS('Brand Family Territories (Enc)'!$B$2:$B$62,C849,'Brand Family Territories (Enc)'!$C$2:$C$62,"Morri")&gt;0),"Unk",0))</f>
        <v>1</v>
      </c>
      <c r="E849" t="str">
        <f>IFERROR(INDEX('Brand Family Areas (Enc)'!$D$6:$D$998,MATCH(UPPER(A849)&amp;"|"&amp;UPPER(B849),'Brand Family Areas (Enc)'!$G$6:$G$998,0)),"No Match")</f>
        <v>No Match</v>
      </c>
      <c r="F849" t="str">
        <f t="shared" si="26"/>
        <v>US</v>
      </c>
      <c r="G849" t="str">
        <f t="shared" si="27"/>
        <v>Steel Reserve|MORRIS 1</v>
      </c>
    </row>
    <row r="850" spans="1:7" hidden="1" x14ac:dyDescent="0.2">
      <c r="A850" t="str" cm="1">
        <f t="array" ref="A850">INDEX('Brand Family Territory (Enc)'!$A$2:$A$296,INT((ROW()-2)/10)+1)</f>
        <v>Steel Reserve</v>
      </c>
      <c r="B850" t="str" cm="1">
        <f t="array" ref="B850">INDEX('Whitelist (Blackout Reverse)'!$B$1:$K$1,MOD(ROW()-2,10)+1)</f>
        <v>MORRIS 2</v>
      </c>
      <c r="C850" t="str">
        <f>VLOOKUP(A850,'Brand Family Territory (Enc)'!$A$2:$B$296,2,FALSE)</f>
        <v>Core Market</v>
      </c>
      <c r="D850">
        <f>IF(COUNTIFS('Brand Family Territories (Enc)'!$B$2:$B$62,C850,'Brand Family Territories (Enc)'!$C$2:$C$62,B850)&gt;0,1,IF(AND(LEFT(B850,6)="MORRIS",COUNTIFS('Brand Family Territories (Enc)'!$B$2:$B$62,C850,'Brand Family Territories (Enc)'!$C$2:$C$62,"Morri")&gt;0),"Unk",0))</f>
        <v>0</v>
      </c>
      <c r="E850" t="str">
        <f>IFERROR(INDEX('Brand Family Areas (Enc)'!$D$6:$D$998,MATCH(UPPER(A850)&amp;"|"&amp;UPPER(B850),'Brand Family Areas (Enc)'!$G$6:$G$998,0)),"No Match")</f>
        <v>Inactive</v>
      </c>
      <c r="F850" t="str">
        <f t="shared" si="26"/>
        <v>THEM</v>
      </c>
      <c r="G850" t="str">
        <f t="shared" si="27"/>
        <v>Steel Reserve|MORRIS 2</v>
      </c>
    </row>
    <row r="851" spans="1:7" hidden="1" x14ac:dyDescent="0.2">
      <c r="A851" t="str" cm="1">
        <f t="array" ref="A851">INDEX('Brand Family Territory (Enc)'!$A$2:$A$296,INT((ROW()-2)/10)+1)</f>
        <v>Steel Reserve</v>
      </c>
      <c r="B851" t="str" cm="1">
        <f t="array" ref="B851">INDEX('Whitelist (Blackout Reverse)'!$B$1:$K$1,MOD(ROW()-2,10)+1)</f>
        <v>MORRIS 3</v>
      </c>
      <c r="C851" t="str">
        <f>VLOOKUP(A851,'Brand Family Territory (Enc)'!$A$2:$B$296,2,FALSE)</f>
        <v>Core Market</v>
      </c>
      <c r="D851">
        <f>IF(COUNTIFS('Brand Family Territories (Enc)'!$B$2:$B$62,C851,'Brand Family Territories (Enc)'!$C$2:$C$62,B851)&gt;0,1,IF(AND(LEFT(B851,6)="MORRIS",COUNTIFS('Brand Family Territories (Enc)'!$B$2:$B$62,C851,'Brand Family Territories (Enc)'!$C$2:$C$62,"Morri")&gt;0),"Unk",0))</f>
        <v>1</v>
      </c>
      <c r="E851" t="str">
        <f>IFERROR(INDEX('Brand Family Areas (Enc)'!$D$6:$D$998,MATCH(UPPER(A851)&amp;"|"&amp;UPPER(B851),'Brand Family Areas (Enc)'!$G$6:$G$998,0)),"No Match")</f>
        <v>No Match</v>
      </c>
      <c r="F851" t="str">
        <f t="shared" si="26"/>
        <v>US</v>
      </c>
      <c r="G851" t="str">
        <f t="shared" si="27"/>
        <v>Steel Reserve|MORRIS 3</v>
      </c>
    </row>
    <row r="852" spans="1:7" hidden="1" x14ac:dyDescent="0.2">
      <c r="A852" t="str" cm="1">
        <f t="array" ref="A852">INDEX('Brand Family Territory (Enc)'!$A$2:$A$296,INT((ROW()-2)/10)+1)</f>
        <v>Steel Reserve Alloy Series</v>
      </c>
      <c r="B852" t="str" cm="1">
        <f t="array" ref="B852">INDEX('Whitelist (Blackout Reverse)'!$B$1:$K$1,MOD(ROW()-2,10)+1)</f>
        <v>BERGEN</v>
      </c>
      <c r="C852" t="str">
        <f>VLOOKUP(A852,'Brand Family Territory (Enc)'!$A$2:$B$296,2,FALSE)</f>
        <v>Core Market</v>
      </c>
      <c r="D852">
        <f>IF(COUNTIFS('Brand Family Territories (Enc)'!$B$2:$B$62,C852,'Brand Family Territories (Enc)'!$C$2:$C$62,B852)&gt;0,1,IF(AND(LEFT(B852,6)="MORRIS",COUNTIFS('Brand Family Territories (Enc)'!$B$2:$B$62,C852,'Brand Family Territories (Enc)'!$C$2:$C$62,"Morri")&gt;0),"Unk",0))</f>
        <v>1</v>
      </c>
      <c r="E852" t="str">
        <f>IFERROR(INDEX('Brand Family Areas (Enc)'!$D$6:$D$998,MATCH(UPPER(A852)&amp;"|"&amp;UPPER(B852),'Brand Family Areas (Enc)'!$G$6:$G$998,0)),"No Match")</f>
        <v>No Match</v>
      </c>
      <c r="F852" t="str">
        <f t="shared" si="26"/>
        <v>US</v>
      </c>
      <c r="G852" t="str">
        <f t="shared" si="27"/>
        <v>Steel Reserve Alloy Series|BERGEN</v>
      </c>
    </row>
    <row r="853" spans="1:7" hidden="1" x14ac:dyDescent="0.2">
      <c r="A853" t="str" cm="1">
        <f t="array" ref="A853">INDEX('Brand Family Territory (Enc)'!$A$2:$A$296,INT((ROW()-2)/10)+1)</f>
        <v>Steel Reserve Alloy Series</v>
      </c>
      <c r="B853" t="str" cm="1">
        <f t="array" ref="B853">INDEX('Whitelist (Blackout Reverse)'!$B$1:$K$1,MOD(ROW()-2,10)+1)</f>
        <v>PASSAIC</v>
      </c>
      <c r="C853" t="str">
        <f>VLOOKUP(A853,'Brand Family Territory (Enc)'!$A$2:$B$296,2,FALSE)</f>
        <v>Core Market</v>
      </c>
      <c r="D853">
        <f>IF(COUNTIFS('Brand Family Territories (Enc)'!$B$2:$B$62,C853,'Brand Family Territories (Enc)'!$C$2:$C$62,B853)&gt;0,1,IF(AND(LEFT(B853,6)="MORRIS",COUNTIFS('Brand Family Territories (Enc)'!$B$2:$B$62,C853,'Brand Family Territories (Enc)'!$C$2:$C$62,"Morri")&gt;0),"Unk",0))</f>
        <v>1</v>
      </c>
      <c r="E853" t="str">
        <f>IFERROR(INDEX('Brand Family Areas (Enc)'!$D$6:$D$998,MATCH(UPPER(A853)&amp;"|"&amp;UPPER(B853),'Brand Family Areas (Enc)'!$G$6:$G$998,0)),"No Match")</f>
        <v>No Match</v>
      </c>
      <c r="F853" t="str">
        <f t="shared" si="26"/>
        <v>US</v>
      </c>
      <c r="G853" t="str">
        <f t="shared" si="27"/>
        <v>Steel Reserve Alloy Series|PASSAIC</v>
      </c>
    </row>
    <row r="854" spans="1:7" hidden="1" x14ac:dyDescent="0.2">
      <c r="A854" t="str" cm="1">
        <f t="array" ref="A854">INDEX('Brand Family Territory (Enc)'!$A$2:$A$296,INT((ROW()-2)/10)+1)</f>
        <v>Steel Reserve Alloy Series</v>
      </c>
      <c r="B854" t="str" cm="1">
        <f t="array" ref="B854">INDEX('Whitelist (Blackout Reverse)'!$B$1:$K$1,MOD(ROW()-2,10)+1)</f>
        <v>PASSAIC-FF</v>
      </c>
      <c r="C854" t="str">
        <f>VLOOKUP(A854,'Brand Family Territory (Enc)'!$A$2:$B$296,2,FALSE)</f>
        <v>Core Market</v>
      </c>
      <c r="D854">
        <f>IF(COUNTIFS('Brand Family Territories (Enc)'!$B$2:$B$62,C854,'Brand Family Territories (Enc)'!$C$2:$C$62,B854)&gt;0,1,IF(AND(LEFT(B854,6)="MORRIS",COUNTIFS('Brand Family Territories (Enc)'!$B$2:$B$62,C854,'Brand Family Territories (Enc)'!$C$2:$C$62,"Morri")&gt;0),"Unk",0))</f>
        <v>1</v>
      </c>
      <c r="E854" t="str">
        <f>IFERROR(INDEX('Brand Family Areas (Enc)'!$D$6:$D$998,MATCH(UPPER(A854)&amp;"|"&amp;UPPER(B854),'Brand Family Areas (Enc)'!$G$6:$G$998,0)),"No Match")</f>
        <v>No Match</v>
      </c>
      <c r="F854" t="str">
        <f t="shared" si="26"/>
        <v>US</v>
      </c>
      <c r="G854" t="str">
        <f t="shared" si="27"/>
        <v>Steel Reserve Alloy Series|PASSAIC-FF</v>
      </c>
    </row>
    <row r="855" spans="1:7" hidden="1" x14ac:dyDescent="0.2">
      <c r="A855" t="str" cm="1">
        <f t="array" ref="A855">INDEX('Brand Family Territory (Enc)'!$A$2:$A$296,INT((ROW()-2)/10)+1)</f>
        <v>Steel Reserve Alloy Series</v>
      </c>
      <c r="B855" t="str" cm="1">
        <f t="array" ref="B855">INDEX('Whitelist (Blackout Reverse)'!$B$1:$K$1,MOD(ROW()-2,10)+1)</f>
        <v>ESSEX</v>
      </c>
      <c r="C855" t="str">
        <f>VLOOKUP(A855,'Brand Family Territory (Enc)'!$A$2:$B$296,2,FALSE)</f>
        <v>Core Market</v>
      </c>
      <c r="D855">
        <f>IF(COUNTIFS('Brand Family Territories (Enc)'!$B$2:$B$62,C855,'Brand Family Territories (Enc)'!$C$2:$C$62,B855)&gt;0,1,IF(AND(LEFT(B855,6)="MORRIS",COUNTIFS('Brand Family Territories (Enc)'!$B$2:$B$62,C855,'Brand Family Territories (Enc)'!$C$2:$C$62,"Morri")&gt;0),"Unk",0))</f>
        <v>0</v>
      </c>
      <c r="E855" t="str">
        <f>IFERROR(INDEX('Brand Family Areas (Enc)'!$D$6:$D$998,MATCH(UPPER(A855)&amp;"|"&amp;UPPER(B855),'Brand Family Areas (Enc)'!$G$6:$G$998,0)),"No Match")</f>
        <v>Inactive</v>
      </c>
      <c r="F855" t="str">
        <f t="shared" si="26"/>
        <v>THEM</v>
      </c>
      <c r="G855" t="str">
        <f t="shared" si="27"/>
        <v>Steel Reserve Alloy Series|ESSEX</v>
      </c>
    </row>
    <row r="856" spans="1:7" hidden="1" x14ac:dyDescent="0.2">
      <c r="A856" t="str" cm="1">
        <f t="array" ref="A856">INDEX('Brand Family Territory (Enc)'!$A$2:$A$296,INT((ROW()-2)/10)+1)</f>
        <v>Steel Reserve Alloy Series</v>
      </c>
      <c r="B856" t="str" cm="1">
        <f t="array" ref="B856">INDEX('Whitelist (Blackout Reverse)'!$B$1:$K$1,MOD(ROW()-2,10)+1)</f>
        <v>HUDSON</v>
      </c>
      <c r="C856" t="str">
        <f>VLOOKUP(A856,'Brand Family Territory (Enc)'!$A$2:$B$296,2,FALSE)</f>
        <v>Core Market</v>
      </c>
      <c r="D856">
        <f>IF(COUNTIFS('Brand Family Territories (Enc)'!$B$2:$B$62,C856,'Brand Family Territories (Enc)'!$C$2:$C$62,B856)&gt;0,1,IF(AND(LEFT(B856,6)="MORRIS",COUNTIFS('Brand Family Territories (Enc)'!$B$2:$B$62,C856,'Brand Family Territories (Enc)'!$C$2:$C$62,"Morri")&gt;0),"Unk",0))</f>
        <v>0</v>
      </c>
      <c r="E856" t="str">
        <f>IFERROR(INDEX('Brand Family Areas (Enc)'!$D$6:$D$998,MATCH(UPPER(A856)&amp;"|"&amp;UPPER(B856),'Brand Family Areas (Enc)'!$G$6:$G$998,0)),"No Match")</f>
        <v>Inactive</v>
      </c>
      <c r="F856" t="str">
        <f t="shared" si="26"/>
        <v>THEM</v>
      </c>
      <c r="G856" t="str">
        <f t="shared" si="27"/>
        <v>Steel Reserve Alloy Series|HUDSON</v>
      </c>
    </row>
    <row r="857" spans="1:7" hidden="1" x14ac:dyDescent="0.2">
      <c r="A857" t="str" cm="1">
        <f t="array" ref="A857">INDEX('Brand Family Territory (Enc)'!$A$2:$A$296,INT((ROW()-2)/10)+1)</f>
        <v>Steel Reserve Alloy Series</v>
      </c>
      <c r="B857" t="str" cm="1">
        <f t="array" ref="B857">INDEX('Whitelist (Blackout Reverse)'!$B$1:$K$1,MOD(ROW()-2,10)+1)</f>
        <v>UNION</v>
      </c>
      <c r="C857" t="str">
        <f>VLOOKUP(A857,'Brand Family Territory (Enc)'!$A$2:$B$296,2,FALSE)</f>
        <v>Core Market</v>
      </c>
      <c r="D857">
        <f>IF(COUNTIFS('Brand Family Territories (Enc)'!$B$2:$B$62,C857,'Brand Family Territories (Enc)'!$C$2:$C$62,B857)&gt;0,1,IF(AND(LEFT(B857,6)="MORRIS",COUNTIFS('Brand Family Territories (Enc)'!$B$2:$B$62,C857,'Brand Family Territories (Enc)'!$C$2:$C$62,"Morri")&gt;0),"Unk",0))</f>
        <v>0</v>
      </c>
      <c r="E857" t="str">
        <f>IFERROR(INDEX('Brand Family Areas (Enc)'!$D$6:$D$998,MATCH(UPPER(A857)&amp;"|"&amp;UPPER(B857),'Brand Family Areas (Enc)'!$G$6:$G$998,0)),"No Match")</f>
        <v>Inactive</v>
      </c>
      <c r="F857" t="str">
        <f t="shared" si="26"/>
        <v>THEM</v>
      </c>
      <c r="G857" t="str">
        <f t="shared" si="27"/>
        <v>Steel Reserve Alloy Series|UNION</v>
      </c>
    </row>
    <row r="858" spans="1:7" hidden="1" x14ac:dyDescent="0.2">
      <c r="A858" t="str" cm="1">
        <f t="array" ref="A858">INDEX('Brand Family Territory (Enc)'!$A$2:$A$296,INT((ROW()-2)/10)+1)</f>
        <v>Steel Reserve Alloy Series</v>
      </c>
      <c r="B858" t="str" cm="1">
        <f t="array" ref="B858">INDEX('Whitelist (Blackout Reverse)'!$B$1:$K$1,MOD(ROW()-2,10)+1)</f>
        <v>SUSSEX</v>
      </c>
      <c r="C858" t="str">
        <f>VLOOKUP(A858,'Brand Family Territory (Enc)'!$A$2:$B$296,2,FALSE)</f>
        <v>Core Market</v>
      </c>
      <c r="D858">
        <f>IF(COUNTIFS('Brand Family Territories (Enc)'!$B$2:$B$62,C858,'Brand Family Territories (Enc)'!$C$2:$C$62,B858)&gt;0,1,IF(AND(LEFT(B858,6)="MORRIS",COUNTIFS('Brand Family Territories (Enc)'!$B$2:$B$62,C858,'Brand Family Territories (Enc)'!$C$2:$C$62,"Morri")&gt;0),"Unk",0))</f>
        <v>1</v>
      </c>
      <c r="E858" t="str">
        <f>IFERROR(INDEX('Brand Family Areas (Enc)'!$D$6:$D$998,MATCH(UPPER(A858)&amp;"|"&amp;UPPER(B858),'Brand Family Areas (Enc)'!$G$6:$G$998,0)),"No Match")</f>
        <v>No Match</v>
      </c>
      <c r="F858" t="str">
        <f t="shared" si="26"/>
        <v>US</v>
      </c>
      <c r="G858" t="str">
        <f t="shared" si="27"/>
        <v>Steel Reserve Alloy Series|SUSSEX</v>
      </c>
    </row>
    <row r="859" spans="1:7" hidden="1" x14ac:dyDescent="0.2">
      <c r="A859" t="str" cm="1">
        <f t="array" ref="A859">INDEX('Brand Family Territory (Enc)'!$A$2:$A$296,INT((ROW()-2)/10)+1)</f>
        <v>Steel Reserve Alloy Series</v>
      </c>
      <c r="B859" t="str" cm="1">
        <f t="array" ref="B859">INDEX('Whitelist (Blackout Reverse)'!$B$1:$K$1,MOD(ROW()-2,10)+1)</f>
        <v>MORRIS 1</v>
      </c>
      <c r="C859" t="str">
        <f>VLOOKUP(A859,'Brand Family Territory (Enc)'!$A$2:$B$296,2,FALSE)</f>
        <v>Core Market</v>
      </c>
      <c r="D859">
        <f>IF(COUNTIFS('Brand Family Territories (Enc)'!$B$2:$B$62,C859,'Brand Family Territories (Enc)'!$C$2:$C$62,B859)&gt;0,1,IF(AND(LEFT(B859,6)="MORRIS",COUNTIFS('Brand Family Territories (Enc)'!$B$2:$B$62,C859,'Brand Family Territories (Enc)'!$C$2:$C$62,"Morri")&gt;0),"Unk",0))</f>
        <v>1</v>
      </c>
      <c r="E859" t="str">
        <f>IFERROR(INDEX('Brand Family Areas (Enc)'!$D$6:$D$998,MATCH(UPPER(A859)&amp;"|"&amp;UPPER(B859),'Brand Family Areas (Enc)'!$G$6:$G$998,0)),"No Match")</f>
        <v>No Match</v>
      </c>
      <c r="F859" t="str">
        <f t="shared" si="26"/>
        <v>US</v>
      </c>
      <c r="G859" t="str">
        <f t="shared" si="27"/>
        <v>Steel Reserve Alloy Series|MORRIS 1</v>
      </c>
    </row>
    <row r="860" spans="1:7" hidden="1" x14ac:dyDescent="0.2">
      <c r="A860" t="str" cm="1">
        <f t="array" ref="A860">INDEX('Brand Family Territory (Enc)'!$A$2:$A$296,INT((ROW()-2)/10)+1)</f>
        <v>Steel Reserve Alloy Series</v>
      </c>
      <c r="B860" t="str" cm="1">
        <f t="array" ref="B860">INDEX('Whitelist (Blackout Reverse)'!$B$1:$K$1,MOD(ROW()-2,10)+1)</f>
        <v>MORRIS 2</v>
      </c>
      <c r="C860" t="str">
        <f>VLOOKUP(A860,'Brand Family Territory (Enc)'!$A$2:$B$296,2,FALSE)</f>
        <v>Core Market</v>
      </c>
      <c r="D860">
        <f>IF(COUNTIFS('Brand Family Territories (Enc)'!$B$2:$B$62,C860,'Brand Family Territories (Enc)'!$C$2:$C$62,B860)&gt;0,1,IF(AND(LEFT(B860,6)="MORRIS",COUNTIFS('Brand Family Territories (Enc)'!$B$2:$B$62,C860,'Brand Family Territories (Enc)'!$C$2:$C$62,"Morri")&gt;0),"Unk",0))</f>
        <v>0</v>
      </c>
      <c r="E860" t="str">
        <f>IFERROR(INDEX('Brand Family Areas (Enc)'!$D$6:$D$998,MATCH(UPPER(A860)&amp;"|"&amp;UPPER(B860),'Brand Family Areas (Enc)'!$G$6:$G$998,0)),"No Match")</f>
        <v>Inactive</v>
      </c>
      <c r="F860" t="str">
        <f t="shared" si="26"/>
        <v>THEM</v>
      </c>
      <c r="G860" t="str">
        <f t="shared" si="27"/>
        <v>Steel Reserve Alloy Series|MORRIS 2</v>
      </c>
    </row>
    <row r="861" spans="1:7" hidden="1" x14ac:dyDescent="0.2">
      <c r="A861" t="str" cm="1">
        <f t="array" ref="A861">INDEX('Brand Family Territory (Enc)'!$A$2:$A$296,INT((ROW()-2)/10)+1)</f>
        <v>Steel Reserve Alloy Series</v>
      </c>
      <c r="B861" t="str" cm="1">
        <f t="array" ref="B861">INDEX('Whitelist (Blackout Reverse)'!$B$1:$K$1,MOD(ROW()-2,10)+1)</f>
        <v>MORRIS 3</v>
      </c>
      <c r="C861" t="str">
        <f>VLOOKUP(A861,'Brand Family Territory (Enc)'!$A$2:$B$296,2,FALSE)</f>
        <v>Core Market</v>
      </c>
      <c r="D861">
        <f>IF(COUNTIFS('Brand Family Territories (Enc)'!$B$2:$B$62,C861,'Brand Family Territories (Enc)'!$C$2:$C$62,B861)&gt;0,1,IF(AND(LEFT(B861,6)="MORRIS",COUNTIFS('Brand Family Territories (Enc)'!$B$2:$B$62,C861,'Brand Family Territories (Enc)'!$C$2:$C$62,"Morri")&gt;0),"Unk",0))</f>
        <v>1</v>
      </c>
      <c r="E861" t="str">
        <f>IFERROR(INDEX('Brand Family Areas (Enc)'!$D$6:$D$998,MATCH(UPPER(A861)&amp;"|"&amp;UPPER(B861),'Brand Family Areas (Enc)'!$G$6:$G$998,0)),"No Match")</f>
        <v>No Match</v>
      </c>
      <c r="F861" t="str">
        <f t="shared" si="26"/>
        <v>US</v>
      </c>
      <c r="G861" t="str">
        <f t="shared" si="27"/>
        <v>Steel Reserve Alloy Series|MORRIS 3</v>
      </c>
    </row>
    <row r="862" spans="1:7" hidden="1" x14ac:dyDescent="0.2">
      <c r="A862" t="str" cm="1">
        <f t="array" ref="A862">INDEX('Brand Family Territory (Enc)'!$A$2:$A$296,INT((ROW()-2)/10)+1)</f>
        <v>Sun Cruiser</v>
      </c>
      <c r="B862" t="str" cm="1">
        <f t="array" ref="B862">INDEX('Whitelist (Blackout Reverse)'!$B$1:$K$1,MOD(ROW()-2,10)+1)</f>
        <v>BERGEN</v>
      </c>
      <c r="C862" t="str">
        <f>VLOOKUP(A862,'Brand Family Territory (Enc)'!$A$2:$B$296,2,FALSE)</f>
        <v>Core Market</v>
      </c>
      <c r="D862">
        <f>IF(COUNTIFS('Brand Family Territories (Enc)'!$B$2:$B$62,C862,'Brand Family Territories (Enc)'!$C$2:$C$62,B862)&gt;0,1,IF(AND(LEFT(B862,6)="MORRIS",COUNTIFS('Brand Family Territories (Enc)'!$B$2:$B$62,C862,'Brand Family Territories (Enc)'!$C$2:$C$62,"Morri")&gt;0),"Unk",0))</f>
        <v>1</v>
      </c>
      <c r="E862" t="str">
        <f>IFERROR(INDEX('Brand Family Areas (Enc)'!$D$6:$D$998,MATCH(UPPER(A862)&amp;"|"&amp;UPPER(B862),'Brand Family Areas (Enc)'!$G$6:$G$998,0)),"No Match")</f>
        <v>No Match</v>
      </c>
      <c r="F862" t="str">
        <f t="shared" si="26"/>
        <v>US</v>
      </c>
      <c r="G862" t="str">
        <f t="shared" si="27"/>
        <v>Sun Cruiser|BERGEN</v>
      </c>
    </row>
    <row r="863" spans="1:7" hidden="1" x14ac:dyDescent="0.2">
      <c r="A863" t="str" cm="1">
        <f t="array" ref="A863">INDEX('Brand Family Territory (Enc)'!$A$2:$A$296,INT((ROW()-2)/10)+1)</f>
        <v>Sun Cruiser</v>
      </c>
      <c r="B863" t="str" cm="1">
        <f t="array" ref="B863">INDEX('Whitelist (Blackout Reverse)'!$B$1:$K$1,MOD(ROW()-2,10)+1)</f>
        <v>PASSAIC</v>
      </c>
      <c r="C863" t="str">
        <f>VLOOKUP(A863,'Brand Family Territory (Enc)'!$A$2:$B$296,2,FALSE)</f>
        <v>Core Market</v>
      </c>
      <c r="D863">
        <f>IF(COUNTIFS('Brand Family Territories (Enc)'!$B$2:$B$62,C863,'Brand Family Territories (Enc)'!$C$2:$C$62,B863)&gt;0,1,IF(AND(LEFT(B863,6)="MORRIS",COUNTIFS('Brand Family Territories (Enc)'!$B$2:$B$62,C863,'Brand Family Territories (Enc)'!$C$2:$C$62,"Morri")&gt;0),"Unk",0))</f>
        <v>1</v>
      </c>
      <c r="E863" t="str">
        <f>IFERROR(INDEX('Brand Family Areas (Enc)'!$D$6:$D$998,MATCH(UPPER(A863)&amp;"|"&amp;UPPER(B863),'Brand Family Areas (Enc)'!$G$6:$G$998,0)),"No Match")</f>
        <v>No Match</v>
      </c>
      <c r="F863" t="str">
        <f t="shared" si="26"/>
        <v>US</v>
      </c>
      <c r="G863" t="str">
        <f t="shared" si="27"/>
        <v>Sun Cruiser|PASSAIC</v>
      </c>
    </row>
    <row r="864" spans="1:7" hidden="1" x14ac:dyDescent="0.2">
      <c r="A864" t="str" cm="1">
        <f t="array" ref="A864">INDEX('Brand Family Territory (Enc)'!$A$2:$A$296,INT((ROW()-2)/10)+1)</f>
        <v>Sun Cruiser</v>
      </c>
      <c r="B864" t="str" cm="1">
        <f t="array" ref="B864">INDEX('Whitelist (Blackout Reverse)'!$B$1:$K$1,MOD(ROW()-2,10)+1)</f>
        <v>PASSAIC-FF</v>
      </c>
      <c r="C864" t="str">
        <f>VLOOKUP(A864,'Brand Family Territory (Enc)'!$A$2:$B$296,2,FALSE)</f>
        <v>Core Market</v>
      </c>
      <c r="D864">
        <f>IF(COUNTIFS('Brand Family Territories (Enc)'!$B$2:$B$62,C864,'Brand Family Territories (Enc)'!$C$2:$C$62,B864)&gt;0,1,IF(AND(LEFT(B864,6)="MORRIS",COUNTIFS('Brand Family Territories (Enc)'!$B$2:$B$62,C864,'Brand Family Territories (Enc)'!$C$2:$C$62,"Morri")&gt;0),"Unk",0))</f>
        <v>1</v>
      </c>
      <c r="E864" t="str">
        <f>IFERROR(INDEX('Brand Family Areas (Enc)'!$D$6:$D$998,MATCH(UPPER(A864)&amp;"|"&amp;UPPER(B864),'Brand Family Areas (Enc)'!$G$6:$G$998,0)),"No Match")</f>
        <v>No Match</v>
      </c>
      <c r="F864" t="str">
        <f t="shared" si="26"/>
        <v>US</v>
      </c>
      <c r="G864" t="str">
        <f t="shared" si="27"/>
        <v>Sun Cruiser|PASSAIC-FF</v>
      </c>
    </row>
    <row r="865" spans="1:7" hidden="1" x14ac:dyDescent="0.2">
      <c r="A865" t="str" cm="1">
        <f t="array" ref="A865">INDEX('Brand Family Territory (Enc)'!$A$2:$A$296,INT((ROW()-2)/10)+1)</f>
        <v>Sun Cruiser</v>
      </c>
      <c r="B865" t="str" cm="1">
        <f t="array" ref="B865">INDEX('Whitelist (Blackout Reverse)'!$B$1:$K$1,MOD(ROW()-2,10)+1)</f>
        <v>ESSEX</v>
      </c>
      <c r="C865" t="str">
        <f>VLOOKUP(A865,'Brand Family Territory (Enc)'!$A$2:$B$296,2,FALSE)</f>
        <v>Core Market</v>
      </c>
      <c r="D865">
        <f>IF(COUNTIFS('Brand Family Territories (Enc)'!$B$2:$B$62,C865,'Brand Family Territories (Enc)'!$C$2:$C$62,B865)&gt;0,1,IF(AND(LEFT(B865,6)="MORRIS",COUNTIFS('Brand Family Territories (Enc)'!$B$2:$B$62,C865,'Brand Family Territories (Enc)'!$C$2:$C$62,"Morri")&gt;0),"Unk",0))</f>
        <v>0</v>
      </c>
      <c r="E865" t="str">
        <f>IFERROR(INDEX('Brand Family Areas (Enc)'!$D$6:$D$998,MATCH(UPPER(A865)&amp;"|"&amp;UPPER(B865),'Brand Family Areas (Enc)'!$G$6:$G$998,0)),"No Match")</f>
        <v>Inactive</v>
      </c>
      <c r="F865" t="str">
        <f t="shared" si="26"/>
        <v>THEM</v>
      </c>
      <c r="G865" t="str">
        <f t="shared" si="27"/>
        <v>Sun Cruiser|ESSEX</v>
      </c>
    </row>
    <row r="866" spans="1:7" hidden="1" x14ac:dyDescent="0.2">
      <c r="A866" t="str" cm="1">
        <f t="array" ref="A866">INDEX('Brand Family Territory (Enc)'!$A$2:$A$296,INT((ROW()-2)/10)+1)</f>
        <v>Sun Cruiser</v>
      </c>
      <c r="B866" t="str" cm="1">
        <f t="array" ref="B866">INDEX('Whitelist (Blackout Reverse)'!$B$1:$K$1,MOD(ROW()-2,10)+1)</f>
        <v>HUDSON</v>
      </c>
      <c r="C866" t="str">
        <f>VLOOKUP(A866,'Brand Family Territory (Enc)'!$A$2:$B$296,2,FALSE)</f>
        <v>Core Market</v>
      </c>
      <c r="D866">
        <f>IF(COUNTIFS('Brand Family Territories (Enc)'!$B$2:$B$62,C866,'Brand Family Territories (Enc)'!$C$2:$C$62,B866)&gt;0,1,IF(AND(LEFT(B866,6)="MORRIS",COUNTIFS('Brand Family Territories (Enc)'!$B$2:$B$62,C866,'Brand Family Territories (Enc)'!$C$2:$C$62,"Morri")&gt;0),"Unk",0))</f>
        <v>0</v>
      </c>
      <c r="E866" t="str">
        <f>IFERROR(INDEX('Brand Family Areas (Enc)'!$D$6:$D$998,MATCH(UPPER(A866)&amp;"|"&amp;UPPER(B866),'Brand Family Areas (Enc)'!$G$6:$G$998,0)),"No Match")</f>
        <v>Inactive</v>
      </c>
      <c r="F866" t="str">
        <f t="shared" si="26"/>
        <v>THEM</v>
      </c>
      <c r="G866" t="str">
        <f t="shared" si="27"/>
        <v>Sun Cruiser|HUDSON</v>
      </c>
    </row>
    <row r="867" spans="1:7" hidden="1" x14ac:dyDescent="0.2">
      <c r="A867" t="str" cm="1">
        <f t="array" ref="A867">INDEX('Brand Family Territory (Enc)'!$A$2:$A$296,INT((ROW()-2)/10)+1)</f>
        <v>Sun Cruiser</v>
      </c>
      <c r="B867" t="str" cm="1">
        <f t="array" ref="B867">INDEX('Whitelist (Blackout Reverse)'!$B$1:$K$1,MOD(ROW()-2,10)+1)</f>
        <v>UNION</v>
      </c>
      <c r="C867" t="str">
        <f>VLOOKUP(A867,'Brand Family Territory (Enc)'!$A$2:$B$296,2,FALSE)</f>
        <v>Core Market</v>
      </c>
      <c r="D867">
        <f>IF(COUNTIFS('Brand Family Territories (Enc)'!$B$2:$B$62,C867,'Brand Family Territories (Enc)'!$C$2:$C$62,B867)&gt;0,1,IF(AND(LEFT(B867,6)="MORRIS",COUNTIFS('Brand Family Territories (Enc)'!$B$2:$B$62,C867,'Brand Family Territories (Enc)'!$C$2:$C$62,"Morri")&gt;0),"Unk",0))</f>
        <v>0</v>
      </c>
      <c r="E867" t="str">
        <f>IFERROR(INDEX('Brand Family Areas (Enc)'!$D$6:$D$998,MATCH(UPPER(A867)&amp;"|"&amp;UPPER(B867),'Brand Family Areas (Enc)'!$G$6:$G$998,0)),"No Match")</f>
        <v>Inactive</v>
      </c>
      <c r="F867" t="str">
        <f t="shared" si="26"/>
        <v>THEM</v>
      </c>
      <c r="G867" t="str">
        <f t="shared" si="27"/>
        <v>Sun Cruiser|UNION</v>
      </c>
    </row>
    <row r="868" spans="1:7" hidden="1" x14ac:dyDescent="0.2">
      <c r="A868" t="str" cm="1">
        <f t="array" ref="A868">INDEX('Brand Family Territory (Enc)'!$A$2:$A$296,INT((ROW()-2)/10)+1)</f>
        <v>Sun Cruiser</v>
      </c>
      <c r="B868" t="str" cm="1">
        <f t="array" ref="B868">INDEX('Whitelist (Blackout Reverse)'!$B$1:$K$1,MOD(ROW()-2,10)+1)</f>
        <v>SUSSEX</v>
      </c>
      <c r="C868" t="str">
        <f>VLOOKUP(A868,'Brand Family Territory (Enc)'!$A$2:$B$296,2,FALSE)</f>
        <v>Core Market</v>
      </c>
      <c r="D868">
        <f>IF(COUNTIFS('Brand Family Territories (Enc)'!$B$2:$B$62,C868,'Brand Family Territories (Enc)'!$C$2:$C$62,B868)&gt;0,1,IF(AND(LEFT(B868,6)="MORRIS",COUNTIFS('Brand Family Territories (Enc)'!$B$2:$B$62,C868,'Brand Family Territories (Enc)'!$C$2:$C$62,"Morri")&gt;0),"Unk",0))</f>
        <v>1</v>
      </c>
      <c r="E868" t="str">
        <f>IFERROR(INDEX('Brand Family Areas (Enc)'!$D$6:$D$998,MATCH(UPPER(A868)&amp;"|"&amp;UPPER(B868),'Brand Family Areas (Enc)'!$G$6:$G$998,0)),"No Match")</f>
        <v>No Match</v>
      </c>
      <c r="F868" t="str">
        <f t="shared" si="26"/>
        <v>US</v>
      </c>
      <c r="G868" t="str">
        <f t="shared" si="27"/>
        <v>Sun Cruiser|SUSSEX</v>
      </c>
    </row>
    <row r="869" spans="1:7" hidden="1" x14ac:dyDescent="0.2">
      <c r="A869" t="str" cm="1">
        <f t="array" ref="A869">INDEX('Brand Family Territory (Enc)'!$A$2:$A$296,INT((ROW()-2)/10)+1)</f>
        <v>Sun Cruiser</v>
      </c>
      <c r="B869" t="str" cm="1">
        <f t="array" ref="B869">INDEX('Whitelist (Blackout Reverse)'!$B$1:$K$1,MOD(ROW()-2,10)+1)</f>
        <v>MORRIS 1</v>
      </c>
      <c r="C869" t="str">
        <f>VLOOKUP(A869,'Brand Family Territory (Enc)'!$A$2:$B$296,2,FALSE)</f>
        <v>Core Market</v>
      </c>
      <c r="D869">
        <f>IF(COUNTIFS('Brand Family Territories (Enc)'!$B$2:$B$62,C869,'Brand Family Territories (Enc)'!$C$2:$C$62,B869)&gt;0,1,IF(AND(LEFT(B869,6)="MORRIS",COUNTIFS('Brand Family Territories (Enc)'!$B$2:$B$62,C869,'Brand Family Territories (Enc)'!$C$2:$C$62,"Morri")&gt;0),"Unk",0))</f>
        <v>1</v>
      </c>
      <c r="E869" t="str">
        <f>IFERROR(INDEX('Brand Family Areas (Enc)'!$D$6:$D$998,MATCH(UPPER(A869)&amp;"|"&amp;UPPER(B869),'Brand Family Areas (Enc)'!$G$6:$G$998,0)),"No Match")</f>
        <v>No Match</v>
      </c>
      <c r="F869" t="str">
        <f t="shared" si="26"/>
        <v>US</v>
      </c>
      <c r="G869" t="str">
        <f t="shared" si="27"/>
        <v>Sun Cruiser|MORRIS 1</v>
      </c>
    </row>
    <row r="870" spans="1:7" hidden="1" x14ac:dyDescent="0.2">
      <c r="A870" t="str" cm="1">
        <f t="array" ref="A870">INDEX('Brand Family Territory (Enc)'!$A$2:$A$296,INT((ROW()-2)/10)+1)</f>
        <v>Sun Cruiser</v>
      </c>
      <c r="B870" t="str" cm="1">
        <f t="array" ref="B870">INDEX('Whitelist (Blackout Reverse)'!$B$1:$K$1,MOD(ROW()-2,10)+1)</f>
        <v>MORRIS 2</v>
      </c>
      <c r="C870" t="str">
        <f>VLOOKUP(A870,'Brand Family Territory (Enc)'!$A$2:$B$296,2,FALSE)</f>
        <v>Core Market</v>
      </c>
      <c r="D870">
        <f>IF(COUNTIFS('Brand Family Territories (Enc)'!$B$2:$B$62,C870,'Brand Family Territories (Enc)'!$C$2:$C$62,B870)&gt;0,1,IF(AND(LEFT(B870,6)="MORRIS",COUNTIFS('Brand Family Territories (Enc)'!$B$2:$B$62,C870,'Brand Family Territories (Enc)'!$C$2:$C$62,"Morri")&gt;0),"Unk",0))</f>
        <v>0</v>
      </c>
      <c r="E870" t="str">
        <f>IFERROR(INDEX('Brand Family Areas (Enc)'!$D$6:$D$998,MATCH(UPPER(A870)&amp;"|"&amp;UPPER(B870),'Brand Family Areas (Enc)'!$G$6:$G$998,0)),"No Match")</f>
        <v>Inactive</v>
      </c>
      <c r="F870" t="str">
        <f t="shared" si="26"/>
        <v>THEM</v>
      </c>
      <c r="G870" t="str">
        <f t="shared" si="27"/>
        <v>Sun Cruiser|MORRIS 2</v>
      </c>
    </row>
    <row r="871" spans="1:7" hidden="1" x14ac:dyDescent="0.2">
      <c r="A871" t="str" cm="1">
        <f t="array" ref="A871">INDEX('Brand Family Territory (Enc)'!$A$2:$A$296,INT((ROW()-2)/10)+1)</f>
        <v>Sun Cruiser</v>
      </c>
      <c r="B871" t="str" cm="1">
        <f t="array" ref="B871">INDEX('Whitelist (Blackout Reverse)'!$B$1:$K$1,MOD(ROW()-2,10)+1)</f>
        <v>MORRIS 3</v>
      </c>
      <c r="C871" t="str">
        <f>VLOOKUP(A871,'Brand Family Territory (Enc)'!$A$2:$B$296,2,FALSE)</f>
        <v>Core Market</v>
      </c>
      <c r="D871">
        <f>IF(COUNTIFS('Brand Family Territories (Enc)'!$B$2:$B$62,C871,'Brand Family Territories (Enc)'!$C$2:$C$62,B871)&gt;0,1,IF(AND(LEFT(B871,6)="MORRIS",COUNTIFS('Brand Family Territories (Enc)'!$B$2:$B$62,C871,'Brand Family Territories (Enc)'!$C$2:$C$62,"Morri")&gt;0),"Unk",0))</f>
        <v>1</v>
      </c>
      <c r="E871" t="str">
        <f>IFERROR(INDEX('Brand Family Areas (Enc)'!$D$6:$D$998,MATCH(UPPER(A871)&amp;"|"&amp;UPPER(B871),'Brand Family Areas (Enc)'!$G$6:$G$998,0)),"No Match")</f>
        <v>No Match</v>
      </c>
      <c r="F871" t="str">
        <f t="shared" si="26"/>
        <v>US</v>
      </c>
      <c r="G871" t="str">
        <f t="shared" si="27"/>
        <v>Sun Cruiser|MORRIS 3</v>
      </c>
    </row>
    <row r="872" spans="1:7" hidden="1" x14ac:dyDescent="0.2">
      <c r="A872" t="str" cm="1">
        <f t="array" ref="A872">INDEX('Brand Family Territory (Enc)'!$A$2:$A$296,INT((ROW()-2)/10)+1)</f>
        <v>The Drop</v>
      </c>
      <c r="B872" t="str" cm="1">
        <f t="array" ref="B872">INDEX('Whitelist (Blackout Reverse)'!$B$1:$K$1,MOD(ROW()-2,10)+1)</f>
        <v>BERGEN</v>
      </c>
      <c r="C872" t="str">
        <f>VLOOKUP(A872,'Brand Family Territory (Enc)'!$A$2:$B$296,2,FALSE)</f>
        <v>Core Market</v>
      </c>
      <c r="D872">
        <f>IF(COUNTIFS('Brand Family Territories (Enc)'!$B$2:$B$62,C872,'Brand Family Territories (Enc)'!$C$2:$C$62,B872)&gt;0,1,IF(AND(LEFT(B872,6)="MORRIS",COUNTIFS('Brand Family Territories (Enc)'!$B$2:$B$62,C872,'Brand Family Territories (Enc)'!$C$2:$C$62,"Morri")&gt;0),"Unk",0))</f>
        <v>1</v>
      </c>
      <c r="E872" t="str">
        <f>IFERROR(INDEX('Brand Family Areas (Enc)'!$D$6:$D$998,MATCH(UPPER(A872)&amp;"|"&amp;UPPER(B872),'Brand Family Areas (Enc)'!$G$6:$G$998,0)),"No Match")</f>
        <v>No Match</v>
      </c>
      <c r="F872" t="str">
        <f t="shared" si="26"/>
        <v>US</v>
      </c>
      <c r="G872" t="str">
        <f t="shared" si="27"/>
        <v>The Drop|BERGEN</v>
      </c>
    </row>
    <row r="873" spans="1:7" hidden="1" x14ac:dyDescent="0.2">
      <c r="A873" t="str" cm="1">
        <f t="array" ref="A873">INDEX('Brand Family Territory (Enc)'!$A$2:$A$296,INT((ROW()-2)/10)+1)</f>
        <v>The Drop</v>
      </c>
      <c r="B873" t="str" cm="1">
        <f t="array" ref="B873">INDEX('Whitelist (Blackout Reverse)'!$B$1:$K$1,MOD(ROW()-2,10)+1)</f>
        <v>PASSAIC</v>
      </c>
      <c r="C873" t="str">
        <f>VLOOKUP(A873,'Brand Family Territory (Enc)'!$A$2:$B$296,2,FALSE)</f>
        <v>Core Market</v>
      </c>
      <c r="D873">
        <f>IF(COUNTIFS('Brand Family Territories (Enc)'!$B$2:$B$62,C873,'Brand Family Territories (Enc)'!$C$2:$C$62,B873)&gt;0,1,IF(AND(LEFT(B873,6)="MORRIS",COUNTIFS('Brand Family Territories (Enc)'!$B$2:$B$62,C873,'Brand Family Territories (Enc)'!$C$2:$C$62,"Morri")&gt;0),"Unk",0))</f>
        <v>1</v>
      </c>
      <c r="E873" t="str">
        <f>IFERROR(INDEX('Brand Family Areas (Enc)'!$D$6:$D$998,MATCH(UPPER(A873)&amp;"|"&amp;UPPER(B873),'Brand Family Areas (Enc)'!$G$6:$G$998,0)),"No Match")</f>
        <v>No Match</v>
      </c>
      <c r="F873" t="str">
        <f t="shared" si="26"/>
        <v>US</v>
      </c>
      <c r="G873" t="str">
        <f t="shared" si="27"/>
        <v>The Drop|PASSAIC</v>
      </c>
    </row>
    <row r="874" spans="1:7" hidden="1" x14ac:dyDescent="0.2">
      <c r="A874" t="str" cm="1">
        <f t="array" ref="A874">INDEX('Brand Family Territory (Enc)'!$A$2:$A$296,INT((ROW()-2)/10)+1)</f>
        <v>The Drop</v>
      </c>
      <c r="B874" t="str" cm="1">
        <f t="array" ref="B874">INDEX('Whitelist (Blackout Reverse)'!$B$1:$K$1,MOD(ROW()-2,10)+1)</f>
        <v>PASSAIC-FF</v>
      </c>
      <c r="C874" t="str">
        <f>VLOOKUP(A874,'Brand Family Territory (Enc)'!$A$2:$B$296,2,FALSE)</f>
        <v>Core Market</v>
      </c>
      <c r="D874">
        <f>IF(COUNTIFS('Brand Family Territories (Enc)'!$B$2:$B$62,C874,'Brand Family Territories (Enc)'!$C$2:$C$62,B874)&gt;0,1,IF(AND(LEFT(B874,6)="MORRIS",COUNTIFS('Brand Family Territories (Enc)'!$B$2:$B$62,C874,'Brand Family Territories (Enc)'!$C$2:$C$62,"Morri")&gt;0),"Unk",0))</f>
        <v>1</v>
      </c>
      <c r="E874" t="str">
        <f>IFERROR(INDEX('Brand Family Areas (Enc)'!$D$6:$D$998,MATCH(UPPER(A874)&amp;"|"&amp;UPPER(B874),'Brand Family Areas (Enc)'!$G$6:$G$998,0)),"No Match")</f>
        <v>No Match</v>
      </c>
      <c r="F874" t="str">
        <f t="shared" si="26"/>
        <v>US</v>
      </c>
      <c r="G874" t="str">
        <f t="shared" si="27"/>
        <v>The Drop|PASSAIC-FF</v>
      </c>
    </row>
    <row r="875" spans="1:7" hidden="1" x14ac:dyDescent="0.2">
      <c r="A875" t="str" cm="1">
        <f t="array" ref="A875">INDEX('Brand Family Territory (Enc)'!$A$2:$A$296,INT((ROW()-2)/10)+1)</f>
        <v>The Drop</v>
      </c>
      <c r="B875" t="str" cm="1">
        <f t="array" ref="B875">INDEX('Whitelist (Blackout Reverse)'!$B$1:$K$1,MOD(ROW()-2,10)+1)</f>
        <v>ESSEX</v>
      </c>
      <c r="C875" t="str">
        <f>VLOOKUP(A875,'Brand Family Territory (Enc)'!$A$2:$B$296,2,FALSE)</f>
        <v>Core Market</v>
      </c>
      <c r="D875">
        <f>IF(COUNTIFS('Brand Family Territories (Enc)'!$B$2:$B$62,C875,'Brand Family Territories (Enc)'!$C$2:$C$62,B875)&gt;0,1,IF(AND(LEFT(B875,6)="MORRIS",COUNTIFS('Brand Family Territories (Enc)'!$B$2:$B$62,C875,'Brand Family Territories (Enc)'!$C$2:$C$62,"Morri")&gt;0),"Unk",0))</f>
        <v>0</v>
      </c>
      <c r="E875" t="str">
        <f>IFERROR(INDEX('Brand Family Areas (Enc)'!$D$6:$D$998,MATCH(UPPER(A875)&amp;"|"&amp;UPPER(B875),'Brand Family Areas (Enc)'!$G$6:$G$998,0)),"No Match")</f>
        <v>Inactive</v>
      </c>
      <c r="F875" t="str">
        <f t="shared" si="26"/>
        <v>THEM</v>
      </c>
      <c r="G875" t="str">
        <f t="shared" si="27"/>
        <v>The Drop|ESSEX</v>
      </c>
    </row>
    <row r="876" spans="1:7" hidden="1" x14ac:dyDescent="0.2">
      <c r="A876" t="str" cm="1">
        <f t="array" ref="A876">INDEX('Brand Family Territory (Enc)'!$A$2:$A$296,INT((ROW()-2)/10)+1)</f>
        <v>The Drop</v>
      </c>
      <c r="B876" t="str" cm="1">
        <f t="array" ref="B876">INDEX('Whitelist (Blackout Reverse)'!$B$1:$K$1,MOD(ROW()-2,10)+1)</f>
        <v>HUDSON</v>
      </c>
      <c r="C876" t="str">
        <f>VLOOKUP(A876,'Brand Family Territory (Enc)'!$A$2:$B$296,2,FALSE)</f>
        <v>Core Market</v>
      </c>
      <c r="D876">
        <f>IF(COUNTIFS('Brand Family Territories (Enc)'!$B$2:$B$62,C876,'Brand Family Territories (Enc)'!$C$2:$C$62,B876)&gt;0,1,IF(AND(LEFT(B876,6)="MORRIS",COUNTIFS('Brand Family Territories (Enc)'!$B$2:$B$62,C876,'Brand Family Territories (Enc)'!$C$2:$C$62,"Morri")&gt;0),"Unk",0))</f>
        <v>0</v>
      </c>
      <c r="E876" t="str">
        <f>IFERROR(INDEX('Brand Family Areas (Enc)'!$D$6:$D$998,MATCH(UPPER(A876)&amp;"|"&amp;UPPER(B876),'Brand Family Areas (Enc)'!$G$6:$G$998,0)),"No Match")</f>
        <v>Inactive</v>
      </c>
      <c r="F876" t="str">
        <f t="shared" si="26"/>
        <v>THEM</v>
      </c>
      <c r="G876" t="str">
        <f t="shared" si="27"/>
        <v>The Drop|HUDSON</v>
      </c>
    </row>
    <row r="877" spans="1:7" hidden="1" x14ac:dyDescent="0.2">
      <c r="A877" t="str" cm="1">
        <f t="array" ref="A877">INDEX('Brand Family Territory (Enc)'!$A$2:$A$296,INT((ROW()-2)/10)+1)</f>
        <v>The Drop</v>
      </c>
      <c r="B877" t="str" cm="1">
        <f t="array" ref="B877">INDEX('Whitelist (Blackout Reverse)'!$B$1:$K$1,MOD(ROW()-2,10)+1)</f>
        <v>UNION</v>
      </c>
      <c r="C877" t="str">
        <f>VLOOKUP(A877,'Brand Family Territory (Enc)'!$A$2:$B$296,2,FALSE)</f>
        <v>Core Market</v>
      </c>
      <c r="D877">
        <f>IF(COUNTIFS('Brand Family Territories (Enc)'!$B$2:$B$62,C877,'Brand Family Territories (Enc)'!$C$2:$C$62,B877)&gt;0,1,IF(AND(LEFT(B877,6)="MORRIS",COUNTIFS('Brand Family Territories (Enc)'!$B$2:$B$62,C877,'Brand Family Territories (Enc)'!$C$2:$C$62,"Morri")&gt;0),"Unk",0))</f>
        <v>0</v>
      </c>
      <c r="E877" t="str">
        <f>IFERROR(INDEX('Brand Family Areas (Enc)'!$D$6:$D$998,MATCH(UPPER(A877)&amp;"|"&amp;UPPER(B877),'Brand Family Areas (Enc)'!$G$6:$G$998,0)),"No Match")</f>
        <v>Inactive</v>
      </c>
      <c r="F877" t="str">
        <f t="shared" si="26"/>
        <v>THEM</v>
      </c>
      <c r="G877" t="str">
        <f t="shared" si="27"/>
        <v>The Drop|UNION</v>
      </c>
    </row>
    <row r="878" spans="1:7" hidden="1" x14ac:dyDescent="0.2">
      <c r="A878" t="str" cm="1">
        <f t="array" ref="A878">INDEX('Brand Family Territory (Enc)'!$A$2:$A$296,INT((ROW()-2)/10)+1)</f>
        <v>The Drop</v>
      </c>
      <c r="B878" t="str" cm="1">
        <f t="array" ref="B878">INDEX('Whitelist (Blackout Reverse)'!$B$1:$K$1,MOD(ROW()-2,10)+1)</f>
        <v>SUSSEX</v>
      </c>
      <c r="C878" t="str">
        <f>VLOOKUP(A878,'Brand Family Territory (Enc)'!$A$2:$B$296,2,FALSE)</f>
        <v>Core Market</v>
      </c>
      <c r="D878">
        <f>IF(COUNTIFS('Brand Family Territories (Enc)'!$B$2:$B$62,C878,'Brand Family Territories (Enc)'!$C$2:$C$62,B878)&gt;0,1,IF(AND(LEFT(B878,6)="MORRIS",COUNTIFS('Brand Family Territories (Enc)'!$B$2:$B$62,C878,'Brand Family Territories (Enc)'!$C$2:$C$62,"Morri")&gt;0),"Unk",0))</f>
        <v>1</v>
      </c>
      <c r="E878" t="str">
        <f>IFERROR(INDEX('Brand Family Areas (Enc)'!$D$6:$D$998,MATCH(UPPER(A878)&amp;"|"&amp;UPPER(B878),'Brand Family Areas (Enc)'!$G$6:$G$998,0)),"No Match")</f>
        <v>No Match</v>
      </c>
      <c r="F878" t="str">
        <f t="shared" si="26"/>
        <v>US</v>
      </c>
      <c r="G878" t="str">
        <f t="shared" si="27"/>
        <v>The Drop|SUSSEX</v>
      </c>
    </row>
    <row r="879" spans="1:7" hidden="1" x14ac:dyDescent="0.2">
      <c r="A879" t="str" cm="1">
        <f t="array" ref="A879">INDEX('Brand Family Territory (Enc)'!$A$2:$A$296,INT((ROW()-2)/10)+1)</f>
        <v>The Drop</v>
      </c>
      <c r="B879" t="str" cm="1">
        <f t="array" ref="B879">INDEX('Whitelist (Blackout Reverse)'!$B$1:$K$1,MOD(ROW()-2,10)+1)</f>
        <v>MORRIS 1</v>
      </c>
      <c r="C879" t="str">
        <f>VLOOKUP(A879,'Brand Family Territory (Enc)'!$A$2:$B$296,2,FALSE)</f>
        <v>Core Market</v>
      </c>
      <c r="D879">
        <f>IF(COUNTIFS('Brand Family Territories (Enc)'!$B$2:$B$62,C879,'Brand Family Territories (Enc)'!$C$2:$C$62,B879)&gt;0,1,IF(AND(LEFT(B879,6)="MORRIS",COUNTIFS('Brand Family Territories (Enc)'!$B$2:$B$62,C879,'Brand Family Territories (Enc)'!$C$2:$C$62,"Morri")&gt;0),"Unk",0))</f>
        <v>1</v>
      </c>
      <c r="E879" t="str">
        <f>IFERROR(INDEX('Brand Family Areas (Enc)'!$D$6:$D$998,MATCH(UPPER(A879)&amp;"|"&amp;UPPER(B879),'Brand Family Areas (Enc)'!$G$6:$G$998,0)),"No Match")</f>
        <v>No Match</v>
      </c>
      <c r="F879" t="str">
        <f t="shared" si="26"/>
        <v>US</v>
      </c>
      <c r="G879" t="str">
        <f t="shared" si="27"/>
        <v>The Drop|MORRIS 1</v>
      </c>
    </row>
    <row r="880" spans="1:7" hidden="1" x14ac:dyDescent="0.2">
      <c r="A880" t="str" cm="1">
        <f t="array" ref="A880">INDEX('Brand Family Territory (Enc)'!$A$2:$A$296,INT((ROW()-2)/10)+1)</f>
        <v>The Drop</v>
      </c>
      <c r="B880" t="str" cm="1">
        <f t="array" ref="B880">INDEX('Whitelist (Blackout Reverse)'!$B$1:$K$1,MOD(ROW()-2,10)+1)</f>
        <v>MORRIS 2</v>
      </c>
      <c r="C880" t="str">
        <f>VLOOKUP(A880,'Brand Family Territory (Enc)'!$A$2:$B$296,2,FALSE)</f>
        <v>Core Market</v>
      </c>
      <c r="D880">
        <f>IF(COUNTIFS('Brand Family Territories (Enc)'!$B$2:$B$62,C880,'Brand Family Territories (Enc)'!$C$2:$C$62,B880)&gt;0,1,IF(AND(LEFT(B880,6)="MORRIS",COUNTIFS('Brand Family Territories (Enc)'!$B$2:$B$62,C880,'Brand Family Territories (Enc)'!$C$2:$C$62,"Morri")&gt;0),"Unk",0))</f>
        <v>0</v>
      </c>
      <c r="E880" t="str">
        <f>IFERROR(INDEX('Brand Family Areas (Enc)'!$D$6:$D$998,MATCH(UPPER(A880)&amp;"|"&amp;UPPER(B880),'Brand Family Areas (Enc)'!$G$6:$G$998,0)),"No Match")</f>
        <v>Inactive</v>
      </c>
      <c r="F880" t="str">
        <f t="shared" si="26"/>
        <v>THEM</v>
      </c>
      <c r="G880" t="str">
        <f t="shared" si="27"/>
        <v>The Drop|MORRIS 2</v>
      </c>
    </row>
    <row r="881" spans="1:7" hidden="1" x14ac:dyDescent="0.2">
      <c r="A881" t="str" cm="1">
        <f t="array" ref="A881">INDEX('Brand Family Territory (Enc)'!$A$2:$A$296,INT((ROW()-2)/10)+1)</f>
        <v>The Drop</v>
      </c>
      <c r="B881" t="str" cm="1">
        <f t="array" ref="B881">INDEX('Whitelist (Blackout Reverse)'!$B$1:$K$1,MOD(ROW()-2,10)+1)</f>
        <v>MORRIS 3</v>
      </c>
      <c r="C881" t="str">
        <f>VLOOKUP(A881,'Brand Family Territory (Enc)'!$A$2:$B$296,2,FALSE)</f>
        <v>Core Market</v>
      </c>
      <c r="D881">
        <f>IF(COUNTIFS('Brand Family Territories (Enc)'!$B$2:$B$62,C881,'Brand Family Territories (Enc)'!$C$2:$C$62,B881)&gt;0,1,IF(AND(LEFT(B881,6)="MORRIS",COUNTIFS('Brand Family Territories (Enc)'!$B$2:$B$62,C881,'Brand Family Territories (Enc)'!$C$2:$C$62,"Morri")&gt;0),"Unk",0))</f>
        <v>1</v>
      </c>
      <c r="E881" t="str">
        <f>IFERROR(INDEX('Brand Family Areas (Enc)'!$D$6:$D$998,MATCH(UPPER(A881)&amp;"|"&amp;UPPER(B881),'Brand Family Areas (Enc)'!$G$6:$G$998,0)),"No Match")</f>
        <v>No Match</v>
      </c>
      <c r="F881" t="str">
        <f t="shared" si="26"/>
        <v>US</v>
      </c>
      <c r="G881" t="str">
        <f t="shared" si="27"/>
        <v>The Drop|MORRIS 3</v>
      </c>
    </row>
    <row r="882" spans="1:7" hidden="1" x14ac:dyDescent="0.2">
      <c r="A882" t="str" cm="1">
        <f t="array" ref="A882">INDEX('Brand Family Territory (Enc)'!$A$2:$A$296,INT((ROW()-2)/10)+1)</f>
        <v>Topo Chico</v>
      </c>
      <c r="B882" t="str" cm="1">
        <f t="array" ref="B882">INDEX('Whitelist (Blackout Reverse)'!$B$1:$K$1,MOD(ROW()-2,10)+1)</f>
        <v>BERGEN</v>
      </c>
      <c r="C882" t="str">
        <f>VLOOKUP(A882,'Brand Family Territory (Enc)'!$A$2:$B$296,2,FALSE)</f>
        <v>Core Market</v>
      </c>
      <c r="D882">
        <f>IF(COUNTIFS('Brand Family Territories (Enc)'!$B$2:$B$62,C882,'Brand Family Territories (Enc)'!$C$2:$C$62,B882)&gt;0,1,IF(AND(LEFT(B882,6)="MORRIS",COUNTIFS('Brand Family Territories (Enc)'!$B$2:$B$62,C882,'Brand Family Territories (Enc)'!$C$2:$C$62,"Morri")&gt;0),"Unk",0))</f>
        <v>1</v>
      </c>
      <c r="E882" t="str">
        <f>IFERROR(INDEX('Brand Family Areas (Enc)'!$D$6:$D$998,MATCH(UPPER(A882)&amp;"|"&amp;UPPER(B882),'Brand Family Areas (Enc)'!$G$6:$G$998,0)),"No Match")</f>
        <v>No Match</v>
      </c>
      <c r="F882" t="str">
        <f t="shared" si="26"/>
        <v>US</v>
      </c>
      <c r="G882" t="str">
        <f t="shared" si="27"/>
        <v>Topo Chico|BERGEN</v>
      </c>
    </row>
    <row r="883" spans="1:7" hidden="1" x14ac:dyDescent="0.2">
      <c r="A883" t="str" cm="1">
        <f t="array" ref="A883">INDEX('Brand Family Territory (Enc)'!$A$2:$A$296,INT((ROW()-2)/10)+1)</f>
        <v>Topo Chico</v>
      </c>
      <c r="B883" t="str" cm="1">
        <f t="array" ref="B883">INDEX('Whitelist (Blackout Reverse)'!$B$1:$K$1,MOD(ROW()-2,10)+1)</f>
        <v>PASSAIC</v>
      </c>
      <c r="C883" t="str">
        <f>VLOOKUP(A883,'Brand Family Territory (Enc)'!$A$2:$B$296,2,FALSE)</f>
        <v>Core Market</v>
      </c>
      <c r="D883">
        <f>IF(COUNTIFS('Brand Family Territories (Enc)'!$B$2:$B$62,C883,'Brand Family Territories (Enc)'!$C$2:$C$62,B883)&gt;0,1,IF(AND(LEFT(B883,6)="MORRIS",COUNTIFS('Brand Family Territories (Enc)'!$B$2:$B$62,C883,'Brand Family Territories (Enc)'!$C$2:$C$62,"Morri")&gt;0),"Unk",0))</f>
        <v>1</v>
      </c>
      <c r="E883" t="str">
        <f>IFERROR(INDEX('Brand Family Areas (Enc)'!$D$6:$D$998,MATCH(UPPER(A883)&amp;"|"&amp;UPPER(B883),'Brand Family Areas (Enc)'!$G$6:$G$998,0)),"No Match")</f>
        <v>No Match</v>
      </c>
      <c r="F883" t="str">
        <f t="shared" si="26"/>
        <v>US</v>
      </c>
      <c r="G883" t="str">
        <f t="shared" si="27"/>
        <v>Topo Chico|PASSAIC</v>
      </c>
    </row>
    <row r="884" spans="1:7" hidden="1" x14ac:dyDescent="0.2">
      <c r="A884" t="str" cm="1">
        <f t="array" ref="A884">INDEX('Brand Family Territory (Enc)'!$A$2:$A$296,INT((ROW()-2)/10)+1)</f>
        <v>Topo Chico</v>
      </c>
      <c r="B884" t="str" cm="1">
        <f t="array" ref="B884">INDEX('Whitelist (Blackout Reverse)'!$B$1:$K$1,MOD(ROW()-2,10)+1)</f>
        <v>PASSAIC-FF</v>
      </c>
      <c r="C884" t="str">
        <f>VLOOKUP(A884,'Brand Family Territory (Enc)'!$A$2:$B$296,2,FALSE)</f>
        <v>Core Market</v>
      </c>
      <c r="D884">
        <f>IF(COUNTIFS('Brand Family Territories (Enc)'!$B$2:$B$62,C884,'Brand Family Territories (Enc)'!$C$2:$C$62,B884)&gt;0,1,IF(AND(LEFT(B884,6)="MORRIS",COUNTIFS('Brand Family Territories (Enc)'!$B$2:$B$62,C884,'Brand Family Territories (Enc)'!$C$2:$C$62,"Morri")&gt;0),"Unk",0))</f>
        <v>1</v>
      </c>
      <c r="E884" t="str">
        <f>IFERROR(INDEX('Brand Family Areas (Enc)'!$D$6:$D$998,MATCH(UPPER(A884)&amp;"|"&amp;UPPER(B884),'Brand Family Areas (Enc)'!$G$6:$G$998,0)),"No Match")</f>
        <v>No Match</v>
      </c>
      <c r="F884" t="str">
        <f t="shared" si="26"/>
        <v>US</v>
      </c>
      <c r="G884" t="str">
        <f t="shared" si="27"/>
        <v>Topo Chico|PASSAIC-FF</v>
      </c>
    </row>
    <row r="885" spans="1:7" hidden="1" x14ac:dyDescent="0.2">
      <c r="A885" t="str" cm="1">
        <f t="array" ref="A885">INDEX('Brand Family Territory (Enc)'!$A$2:$A$296,INT((ROW()-2)/10)+1)</f>
        <v>Topo Chico</v>
      </c>
      <c r="B885" t="str" cm="1">
        <f t="array" ref="B885">INDEX('Whitelist (Blackout Reverse)'!$B$1:$K$1,MOD(ROW()-2,10)+1)</f>
        <v>ESSEX</v>
      </c>
      <c r="C885" t="str">
        <f>VLOOKUP(A885,'Brand Family Territory (Enc)'!$A$2:$B$296,2,FALSE)</f>
        <v>Core Market</v>
      </c>
      <c r="D885">
        <f>IF(COUNTIFS('Brand Family Territories (Enc)'!$B$2:$B$62,C885,'Brand Family Territories (Enc)'!$C$2:$C$62,B885)&gt;0,1,IF(AND(LEFT(B885,6)="MORRIS",COUNTIFS('Brand Family Territories (Enc)'!$B$2:$B$62,C885,'Brand Family Territories (Enc)'!$C$2:$C$62,"Morri")&gt;0),"Unk",0))</f>
        <v>0</v>
      </c>
      <c r="E885" t="str">
        <f>IFERROR(INDEX('Brand Family Areas (Enc)'!$D$6:$D$998,MATCH(UPPER(A885)&amp;"|"&amp;UPPER(B885),'Brand Family Areas (Enc)'!$G$6:$G$998,0)),"No Match")</f>
        <v>Inactive</v>
      </c>
      <c r="F885" t="str">
        <f t="shared" si="26"/>
        <v>THEM</v>
      </c>
      <c r="G885" t="str">
        <f t="shared" si="27"/>
        <v>Topo Chico|ESSEX</v>
      </c>
    </row>
    <row r="886" spans="1:7" hidden="1" x14ac:dyDescent="0.2">
      <c r="A886" t="str" cm="1">
        <f t="array" ref="A886">INDEX('Brand Family Territory (Enc)'!$A$2:$A$296,INT((ROW()-2)/10)+1)</f>
        <v>Topo Chico</v>
      </c>
      <c r="B886" t="str" cm="1">
        <f t="array" ref="B886">INDEX('Whitelist (Blackout Reverse)'!$B$1:$K$1,MOD(ROW()-2,10)+1)</f>
        <v>HUDSON</v>
      </c>
      <c r="C886" t="str">
        <f>VLOOKUP(A886,'Brand Family Territory (Enc)'!$A$2:$B$296,2,FALSE)</f>
        <v>Core Market</v>
      </c>
      <c r="D886">
        <f>IF(COUNTIFS('Brand Family Territories (Enc)'!$B$2:$B$62,C886,'Brand Family Territories (Enc)'!$C$2:$C$62,B886)&gt;0,1,IF(AND(LEFT(B886,6)="MORRIS",COUNTIFS('Brand Family Territories (Enc)'!$B$2:$B$62,C886,'Brand Family Territories (Enc)'!$C$2:$C$62,"Morri")&gt;0),"Unk",0))</f>
        <v>0</v>
      </c>
      <c r="E886" t="str">
        <f>IFERROR(INDEX('Brand Family Areas (Enc)'!$D$6:$D$998,MATCH(UPPER(A886)&amp;"|"&amp;UPPER(B886),'Brand Family Areas (Enc)'!$G$6:$G$998,0)),"No Match")</f>
        <v>Inactive</v>
      </c>
      <c r="F886" t="str">
        <f t="shared" si="26"/>
        <v>THEM</v>
      </c>
      <c r="G886" t="str">
        <f t="shared" si="27"/>
        <v>Topo Chico|HUDSON</v>
      </c>
    </row>
    <row r="887" spans="1:7" hidden="1" x14ac:dyDescent="0.2">
      <c r="A887" t="str" cm="1">
        <f t="array" ref="A887">INDEX('Brand Family Territory (Enc)'!$A$2:$A$296,INT((ROW()-2)/10)+1)</f>
        <v>Topo Chico</v>
      </c>
      <c r="B887" t="str" cm="1">
        <f t="array" ref="B887">INDEX('Whitelist (Blackout Reverse)'!$B$1:$K$1,MOD(ROW()-2,10)+1)</f>
        <v>UNION</v>
      </c>
      <c r="C887" t="str">
        <f>VLOOKUP(A887,'Brand Family Territory (Enc)'!$A$2:$B$296,2,FALSE)</f>
        <v>Core Market</v>
      </c>
      <c r="D887">
        <f>IF(COUNTIFS('Brand Family Territories (Enc)'!$B$2:$B$62,C887,'Brand Family Territories (Enc)'!$C$2:$C$62,B887)&gt;0,1,IF(AND(LEFT(B887,6)="MORRIS",COUNTIFS('Brand Family Territories (Enc)'!$B$2:$B$62,C887,'Brand Family Territories (Enc)'!$C$2:$C$62,"Morri")&gt;0),"Unk",0))</f>
        <v>0</v>
      </c>
      <c r="E887" t="str">
        <f>IFERROR(INDEX('Brand Family Areas (Enc)'!$D$6:$D$998,MATCH(UPPER(A887)&amp;"|"&amp;UPPER(B887),'Brand Family Areas (Enc)'!$G$6:$G$998,0)),"No Match")</f>
        <v>Inactive</v>
      </c>
      <c r="F887" t="str">
        <f t="shared" si="26"/>
        <v>THEM</v>
      </c>
      <c r="G887" t="str">
        <f t="shared" si="27"/>
        <v>Topo Chico|UNION</v>
      </c>
    </row>
    <row r="888" spans="1:7" hidden="1" x14ac:dyDescent="0.2">
      <c r="A888" t="str" cm="1">
        <f t="array" ref="A888">INDEX('Brand Family Territory (Enc)'!$A$2:$A$296,INT((ROW()-2)/10)+1)</f>
        <v>Topo Chico</v>
      </c>
      <c r="B888" t="str" cm="1">
        <f t="array" ref="B888">INDEX('Whitelist (Blackout Reverse)'!$B$1:$K$1,MOD(ROW()-2,10)+1)</f>
        <v>SUSSEX</v>
      </c>
      <c r="C888" t="str">
        <f>VLOOKUP(A888,'Brand Family Territory (Enc)'!$A$2:$B$296,2,FALSE)</f>
        <v>Core Market</v>
      </c>
      <c r="D888">
        <f>IF(COUNTIFS('Brand Family Territories (Enc)'!$B$2:$B$62,C888,'Brand Family Territories (Enc)'!$C$2:$C$62,B888)&gt;0,1,IF(AND(LEFT(B888,6)="MORRIS",COUNTIFS('Brand Family Territories (Enc)'!$B$2:$B$62,C888,'Brand Family Territories (Enc)'!$C$2:$C$62,"Morri")&gt;0),"Unk",0))</f>
        <v>1</v>
      </c>
      <c r="E888" t="str">
        <f>IFERROR(INDEX('Brand Family Areas (Enc)'!$D$6:$D$998,MATCH(UPPER(A888)&amp;"|"&amp;UPPER(B888),'Brand Family Areas (Enc)'!$G$6:$G$998,0)),"No Match")</f>
        <v>No Match</v>
      </c>
      <c r="F888" t="str">
        <f t="shared" si="26"/>
        <v>US</v>
      </c>
      <c r="G888" t="str">
        <f t="shared" si="27"/>
        <v>Topo Chico|SUSSEX</v>
      </c>
    </row>
    <row r="889" spans="1:7" hidden="1" x14ac:dyDescent="0.2">
      <c r="A889" t="str" cm="1">
        <f t="array" ref="A889">INDEX('Brand Family Territory (Enc)'!$A$2:$A$296,INT((ROW()-2)/10)+1)</f>
        <v>Topo Chico</v>
      </c>
      <c r="B889" t="str" cm="1">
        <f t="array" ref="B889">INDEX('Whitelist (Blackout Reverse)'!$B$1:$K$1,MOD(ROW()-2,10)+1)</f>
        <v>MORRIS 1</v>
      </c>
      <c r="C889" t="str">
        <f>VLOOKUP(A889,'Brand Family Territory (Enc)'!$A$2:$B$296,2,FALSE)</f>
        <v>Core Market</v>
      </c>
      <c r="D889">
        <f>IF(COUNTIFS('Brand Family Territories (Enc)'!$B$2:$B$62,C889,'Brand Family Territories (Enc)'!$C$2:$C$62,B889)&gt;0,1,IF(AND(LEFT(B889,6)="MORRIS",COUNTIFS('Brand Family Territories (Enc)'!$B$2:$B$62,C889,'Brand Family Territories (Enc)'!$C$2:$C$62,"Morri")&gt;0),"Unk",0))</f>
        <v>1</v>
      </c>
      <c r="E889" t="str">
        <f>IFERROR(INDEX('Brand Family Areas (Enc)'!$D$6:$D$998,MATCH(UPPER(A889)&amp;"|"&amp;UPPER(B889),'Brand Family Areas (Enc)'!$G$6:$G$998,0)),"No Match")</f>
        <v>No Match</v>
      </c>
      <c r="F889" t="str">
        <f t="shared" si="26"/>
        <v>US</v>
      </c>
      <c r="G889" t="str">
        <f t="shared" si="27"/>
        <v>Topo Chico|MORRIS 1</v>
      </c>
    </row>
    <row r="890" spans="1:7" hidden="1" x14ac:dyDescent="0.2">
      <c r="A890" t="str" cm="1">
        <f t="array" ref="A890">INDEX('Brand Family Territory (Enc)'!$A$2:$A$296,INT((ROW()-2)/10)+1)</f>
        <v>Topo Chico</v>
      </c>
      <c r="B890" t="str" cm="1">
        <f t="array" ref="B890">INDEX('Whitelist (Blackout Reverse)'!$B$1:$K$1,MOD(ROW()-2,10)+1)</f>
        <v>MORRIS 2</v>
      </c>
      <c r="C890" t="str">
        <f>VLOOKUP(A890,'Brand Family Territory (Enc)'!$A$2:$B$296,2,FALSE)</f>
        <v>Core Market</v>
      </c>
      <c r="D890">
        <f>IF(COUNTIFS('Brand Family Territories (Enc)'!$B$2:$B$62,C890,'Brand Family Territories (Enc)'!$C$2:$C$62,B890)&gt;0,1,IF(AND(LEFT(B890,6)="MORRIS",COUNTIFS('Brand Family Territories (Enc)'!$B$2:$B$62,C890,'Brand Family Territories (Enc)'!$C$2:$C$62,"Morri")&gt;0),"Unk",0))</f>
        <v>0</v>
      </c>
      <c r="E890" t="str">
        <f>IFERROR(INDEX('Brand Family Areas (Enc)'!$D$6:$D$998,MATCH(UPPER(A890)&amp;"|"&amp;UPPER(B890),'Brand Family Areas (Enc)'!$G$6:$G$998,0)),"No Match")</f>
        <v>Inactive</v>
      </c>
      <c r="F890" t="str">
        <f t="shared" si="26"/>
        <v>THEM</v>
      </c>
      <c r="G890" t="str">
        <f t="shared" si="27"/>
        <v>Topo Chico|MORRIS 2</v>
      </c>
    </row>
    <row r="891" spans="1:7" hidden="1" x14ac:dyDescent="0.2">
      <c r="A891" t="str" cm="1">
        <f t="array" ref="A891">INDEX('Brand Family Territory (Enc)'!$A$2:$A$296,INT((ROW()-2)/10)+1)</f>
        <v>Topo Chico</v>
      </c>
      <c r="B891" t="str" cm="1">
        <f t="array" ref="B891">INDEX('Whitelist (Blackout Reverse)'!$B$1:$K$1,MOD(ROW()-2,10)+1)</f>
        <v>MORRIS 3</v>
      </c>
      <c r="C891" t="str">
        <f>VLOOKUP(A891,'Brand Family Territory (Enc)'!$A$2:$B$296,2,FALSE)</f>
        <v>Core Market</v>
      </c>
      <c r="D891">
        <f>IF(COUNTIFS('Brand Family Territories (Enc)'!$B$2:$B$62,C891,'Brand Family Territories (Enc)'!$C$2:$C$62,B891)&gt;0,1,IF(AND(LEFT(B891,6)="MORRIS",COUNTIFS('Brand Family Territories (Enc)'!$B$2:$B$62,C891,'Brand Family Territories (Enc)'!$C$2:$C$62,"Morri")&gt;0),"Unk",0))</f>
        <v>1</v>
      </c>
      <c r="E891" t="str">
        <f>IFERROR(INDEX('Brand Family Areas (Enc)'!$D$6:$D$998,MATCH(UPPER(A891)&amp;"|"&amp;UPPER(B891),'Brand Family Areas (Enc)'!$G$6:$G$998,0)),"No Match")</f>
        <v>No Match</v>
      </c>
      <c r="F891" t="str">
        <f t="shared" si="26"/>
        <v>US</v>
      </c>
      <c r="G891" t="str">
        <f t="shared" si="27"/>
        <v>Topo Chico|MORRIS 3</v>
      </c>
    </row>
    <row r="892" spans="1:7" hidden="1" x14ac:dyDescent="0.2">
      <c r="A892" t="str" cm="1">
        <f t="array" ref="A892">INDEX('Brand Family Territory (Enc)'!$A$2:$A$296,INT((ROW()-2)/10)+1)</f>
        <v>Truly</v>
      </c>
      <c r="B892" t="str" cm="1">
        <f t="array" ref="B892">INDEX('Whitelist (Blackout Reverse)'!$B$1:$K$1,MOD(ROW()-2,10)+1)</f>
        <v>BERGEN</v>
      </c>
      <c r="C892" t="str">
        <f>VLOOKUP(A892,'Brand Family Territory (Enc)'!$A$2:$B$296,2,FALSE)</f>
        <v>Core Market</v>
      </c>
      <c r="D892">
        <f>IF(COUNTIFS('Brand Family Territories (Enc)'!$B$2:$B$62,C892,'Brand Family Territories (Enc)'!$C$2:$C$62,B892)&gt;0,1,IF(AND(LEFT(B892,6)="MORRIS",COUNTIFS('Brand Family Territories (Enc)'!$B$2:$B$62,C892,'Brand Family Territories (Enc)'!$C$2:$C$62,"Morri")&gt;0),"Unk",0))</f>
        <v>1</v>
      </c>
      <c r="E892" t="str">
        <f>IFERROR(INDEX('Brand Family Areas (Enc)'!$D$6:$D$998,MATCH(UPPER(A892)&amp;"|"&amp;UPPER(B892),'Brand Family Areas (Enc)'!$G$6:$G$998,0)),"No Match")</f>
        <v>No Match</v>
      </c>
      <c r="F892" t="str">
        <f t="shared" si="26"/>
        <v>US</v>
      </c>
      <c r="G892" t="str">
        <f t="shared" si="27"/>
        <v>Truly|BERGEN</v>
      </c>
    </row>
    <row r="893" spans="1:7" hidden="1" x14ac:dyDescent="0.2">
      <c r="A893" t="str" cm="1">
        <f t="array" ref="A893">INDEX('Brand Family Territory (Enc)'!$A$2:$A$296,INT((ROW()-2)/10)+1)</f>
        <v>Truly</v>
      </c>
      <c r="B893" t="str" cm="1">
        <f t="array" ref="B893">INDEX('Whitelist (Blackout Reverse)'!$B$1:$K$1,MOD(ROW()-2,10)+1)</f>
        <v>PASSAIC</v>
      </c>
      <c r="C893" t="str">
        <f>VLOOKUP(A893,'Brand Family Territory (Enc)'!$A$2:$B$296,2,FALSE)</f>
        <v>Core Market</v>
      </c>
      <c r="D893">
        <f>IF(COUNTIFS('Brand Family Territories (Enc)'!$B$2:$B$62,C893,'Brand Family Territories (Enc)'!$C$2:$C$62,B893)&gt;0,1,IF(AND(LEFT(B893,6)="MORRIS",COUNTIFS('Brand Family Territories (Enc)'!$B$2:$B$62,C893,'Brand Family Territories (Enc)'!$C$2:$C$62,"Morri")&gt;0),"Unk",0))</f>
        <v>1</v>
      </c>
      <c r="E893" t="str">
        <f>IFERROR(INDEX('Brand Family Areas (Enc)'!$D$6:$D$998,MATCH(UPPER(A893)&amp;"|"&amp;UPPER(B893),'Brand Family Areas (Enc)'!$G$6:$G$998,0)),"No Match")</f>
        <v>No Match</v>
      </c>
      <c r="F893" t="str">
        <f t="shared" si="26"/>
        <v>US</v>
      </c>
      <c r="G893" t="str">
        <f t="shared" si="27"/>
        <v>Truly|PASSAIC</v>
      </c>
    </row>
    <row r="894" spans="1:7" hidden="1" x14ac:dyDescent="0.2">
      <c r="A894" t="str" cm="1">
        <f t="array" ref="A894">INDEX('Brand Family Territory (Enc)'!$A$2:$A$296,INT((ROW()-2)/10)+1)</f>
        <v>Truly</v>
      </c>
      <c r="B894" t="str" cm="1">
        <f t="array" ref="B894">INDEX('Whitelist (Blackout Reverse)'!$B$1:$K$1,MOD(ROW()-2,10)+1)</f>
        <v>PASSAIC-FF</v>
      </c>
      <c r="C894" t="str">
        <f>VLOOKUP(A894,'Brand Family Territory (Enc)'!$A$2:$B$296,2,FALSE)</f>
        <v>Core Market</v>
      </c>
      <c r="D894">
        <f>IF(COUNTIFS('Brand Family Territories (Enc)'!$B$2:$B$62,C894,'Brand Family Territories (Enc)'!$C$2:$C$62,B894)&gt;0,1,IF(AND(LEFT(B894,6)="MORRIS",COUNTIFS('Brand Family Territories (Enc)'!$B$2:$B$62,C894,'Brand Family Territories (Enc)'!$C$2:$C$62,"Morri")&gt;0),"Unk",0))</f>
        <v>1</v>
      </c>
      <c r="E894" t="str">
        <f>IFERROR(INDEX('Brand Family Areas (Enc)'!$D$6:$D$998,MATCH(UPPER(A894)&amp;"|"&amp;UPPER(B894),'Brand Family Areas (Enc)'!$G$6:$G$998,0)),"No Match")</f>
        <v>No Match</v>
      </c>
      <c r="F894" t="str">
        <f t="shared" si="26"/>
        <v>US</v>
      </c>
      <c r="G894" t="str">
        <f t="shared" si="27"/>
        <v>Truly|PASSAIC-FF</v>
      </c>
    </row>
    <row r="895" spans="1:7" hidden="1" x14ac:dyDescent="0.2">
      <c r="A895" t="str" cm="1">
        <f t="array" ref="A895">INDEX('Brand Family Territory (Enc)'!$A$2:$A$296,INT((ROW()-2)/10)+1)</f>
        <v>Truly</v>
      </c>
      <c r="B895" t="str" cm="1">
        <f t="array" ref="B895">INDEX('Whitelist (Blackout Reverse)'!$B$1:$K$1,MOD(ROW()-2,10)+1)</f>
        <v>ESSEX</v>
      </c>
      <c r="C895" t="str">
        <f>VLOOKUP(A895,'Brand Family Territory (Enc)'!$A$2:$B$296,2,FALSE)</f>
        <v>Core Market</v>
      </c>
      <c r="D895">
        <f>IF(COUNTIFS('Brand Family Territories (Enc)'!$B$2:$B$62,C895,'Brand Family Territories (Enc)'!$C$2:$C$62,B895)&gt;0,1,IF(AND(LEFT(B895,6)="MORRIS",COUNTIFS('Brand Family Territories (Enc)'!$B$2:$B$62,C895,'Brand Family Territories (Enc)'!$C$2:$C$62,"Morri")&gt;0),"Unk",0))</f>
        <v>0</v>
      </c>
      <c r="E895" t="str">
        <f>IFERROR(INDEX('Brand Family Areas (Enc)'!$D$6:$D$998,MATCH(UPPER(A895)&amp;"|"&amp;UPPER(B895),'Brand Family Areas (Enc)'!$G$6:$G$998,0)),"No Match")</f>
        <v>Inactive</v>
      </c>
      <c r="F895" t="str">
        <f t="shared" si="26"/>
        <v>THEM</v>
      </c>
      <c r="G895" t="str">
        <f t="shared" si="27"/>
        <v>Truly|ESSEX</v>
      </c>
    </row>
    <row r="896" spans="1:7" hidden="1" x14ac:dyDescent="0.2">
      <c r="A896" t="str" cm="1">
        <f t="array" ref="A896">INDEX('Brand Family Territory (Enc)'!$A$2:$A$296,INT((ROW()-2)/10)+1)</f>
        <v>Truly</v>
      </c>
      <c r="B896" t="str" cm="1">
        <f t="array" ref="B896">INDEX('Whitelist (Blackout Reverse)'!$B$1:$K$1,MOD(ROW()-2,10)+1)</f>
        <v>HUDSON</v>
      </c>
      <c r="C896" t="str">
        <f>VLOOKUP(A896,'Brand Family Territory (Enc)'!$A$2:$B$296,2,FALSE)</f>
        <v>Core Market</v>
      </c>
      <c r="D896">
        <f>IF(COUNTIFS('Brand Family Territories (Enc)'!$B$2:$B$62,C896,'Brand Family Territories (Enc)'!$C$2:$C$62,B896)&gt;0,1,IF(AND(LEFT(B896,6)="MORRIS",COUNTIFS('Brand Family Territories (Enc)'!$B$2:$B$62,C896,'Brand Family Territories (Enc)'!$C$2:$C$62,"Morri")&gt;0),"Unk",0))</f>
        <v>0</v>
      </c>
      <c r="E896" t="str">
        <f>IFERROR(INDEX('Brand Family Areas (Enc)'!$D$6:$D$998,MATCH(UPPER(A896)&amp;"|"&amp;UPPER(B896),'Brand Family Areas (Enc)'!$G$6:$G$998,0)),"No Match")</f>
        <v>Inactive</v>
      </c>
      <c r="F896" t="str">
        <f t="shared" si="26"/>
        <v>THEM</v>
      </c>
      <c r="G896" t="str">
        <f t="shared" si="27"/>
        <v>Truly|HUDSON</v>
      </c>
    </row>
    <row r="897" spans="1:7" hidden="1" x14ac:dyDescent="0.2">
      <c r="A897" t="str" cm="1">
        <f t="array" ref="A897">INDEX('Brand Family Territory (Enc)'!$A$2:$A$296,INT((ROW()-2)/10)+1)</f>
        <v>Truly</v>
      </c>
      <c r="B897" t="str" cm="1">
        <f t="array" ref="B897">INDEX('Whitelist (Blackout Reverse)'!$B$1:$K$1,MOD(ROW()-2,10)+1)</f>
        <v>UNION</v>
      </c>
      <c r="C897" t="str">
        <f>VLOOKUP(A897,'Brand Family Territory (Enc)'!$A$2:$B$296,2,FALSE)</f>
        <v>Core Market</v>
      </c>
      <c r="D897">
        <f>IF(COUNTIFS('Brand Family Territories (Enc)'!$B$2:$B$62,C897,'Brand Family Territories (Enc)'!$C$2:$C$62,B897)&gt;0,1,IF(AND(LEFT(B897,6)="MORRIS",COUNTIFS('Brand Family Territories (Enc)'!$B$2:$B$62,C897,'Brand Family Territories (Enc)'!$C$2:$C$62,"Morri")&gt;0),"Unk",0))</f>
        <v>0</v>
      </c>
      <c r="E897" t="str">
        <f>IFERROR(INDEX('Brand Family Areas (Enc)'!$D$6:$D$998,MATCH(UPPER(A897)&amp;"|"&amp;UPPER(B897),'Brand Family Areas (Enc)'!$G$6:$G$998,0)),"No Match")</f>
        <v>Inactive</v>
      </c>
      <c r="F897" t="str">
        <f t="shared" si="26"/>
        <v>THEM</v>
      </c>
      <c r="G897" t="str">
        <f t="shared" si="27"/>
        <v>Truly|UNION</v>
      </c>
    </row>
    <row r="898" spans="1:7" hidden="1" x14ac:dyDescent="0.2">
      <c r="A898" t="str" cm="1">
        <f t="array" ref="A898">INDEX('Brand Family Territory (Enc)'!$A$2:$A$296,INT((ROW()-2)/10)+1)</f>
        <v>Truly</v>
      </c>
      <c r="B898" t="str" cm="1">
        <f t="array" ref="B898">INDEX('Whitelist (Blackout Reverse)'!$B$1:$K$1,MOD(ROW()-2,10)+1)</f>
        <v>SUSSEX</v>
      </c>
      <c r="C898" t="str">
        <f>VLOOKUP(A898,'Brand Family Territory (Enc)'!$A$2:$B$296,2,FALSE)</f>
        <v>Core Market</v>
      </c>
      <c r="D898">
        <f>IF(COUNTIFS('Brand Family Territories (Enc)'!$B$2:$B$62,C898,'Brand Family Territories (Enc)'!$C$2:$C$62,B898)&gt;0,1,IF(AND(LEFT(B898,6)="MORRIS",COUNTIFS('Brand Family Territories (Enc)'!$B$2:$B$62,C898,'Brand Family Territories (Enc)'!$C$2:$C$62,"Morri")&gt;0),"Unk",0))</f>
        <v>1</v>
      </c>
      <c r="E898" t="str">
        <f>IFERROR(INDEX('Brand Family Areas (Enc)'!$D$6:$D$998,MATCH(UPPER(A898)&amp;"|"&amp;UPPER(B898),'Brand Family Areas (Enc)'!$G$6:$G$998,0)),"No Match")</f>
        <v>No Match</v>
      </c>
      <c r="F898" t="str">
        <f t="shared" si="26"/>
        <v>US</v>
      </c>
      <c r="G898" t="str">
        <f t="shared" si="27"/>
        <v>Truly|SUSSEX</v>
      </c>
    </row>
    <row r="899" spans="1:7" hidden="1" x14ac:dyDescent="0.2">
      <c r="A899" t="str" cm="1">
        <f t="array" ref="A899">INDEX('Brand Family Territory (Enc)'!$A$2:$A$296,INT((ROW()-2)/10)+1)</f>
        <v>Truly</v>
      </c>
      <c r="B899" t="str" cm="1">
        <f t="array" ref="B899">INDEX('Whitelist (Blackout Reverse)'!$B$1:$K$1,MOD(ROW()-2,10)+1)</f>
        <v>MORRIS 1</v>
      </c>
      <c r="C899" t="str">
        <f>VLOOKUP(A899,'Brand Family Territory (Enc)'!$A$2:$B$296,2,FALSE)</f>
        <v>Core Market</v>
      </c>
      <c r="D899">
        <f>IF(COUNTIFS('Brand Family Territories (Enc)'!$B$2:$B$62,C899,'Brand Family Territories (Enc)'!$C$2:$C$62,B899)&gt;0,1,IF(AND(LEFT(B899,6)="MORRIS",COUNTIFS('Brand Family Territories (Enc)'!$B$2:$B$62,C899,'Brand Family Territories (Enc)'!$C$2:$C$62,"Morri")&gt;0),"Unk",0))</f>
        <v>1</v>
      </c>
      <c r="E899" t="str">
        <f>IFERROR(INDEX('Brand Family Areas (Enc)'!$D$6:$D$998,MATCH(UPPER(A899)&amp;"|"&amp;UPPER(B899),'Brand Family Areas (Enc)'!$G$6:$G$998,0)),"No Match")</f>
        <v>No Match</v>
      </c>
      <c r="F899" t="str">
        <f t="shared" ref="F899:F962" si="28">IF(D899="Unk","Ambiguous (Source Truncated)",IF(E899="Inactive","THEM",IF(D899=1,"US",IF(D899="N/A","No Territory Data","THEM"))))</f>
        <v>US</v>
      </c>
      <c r="G899" t="str">
        <f t="shared" ref="G899:G962" si="29">A899&amp;"|"&amp;B899</f>
        <v>Truly|MORRIS 1</v>
      </c>
    </row>
    <row r="900" spans="1:7" hidden="1" x14ac:dyDescent="0.2">
      <c r="A900" t="str" cm="1">
        <f t="array" ref="A900">INDEX('Brand Family Territory (Enc)'!$A$2:$A$296,INT((ROW()-2)/10)+1)</f>
        <v>Truly</v>
      </c>
      <c r="B900" t="str" cm="1">
        <f t="array" ref="B900">INDEX('Whitelist (Blackout Reverse)'!$B$1:$K$1,MOD(ROW()-2,10)+1)</f>
        <v>MORRIS 2</v>
      </c>
      <c r="C900" t="str">
        <f>VLOOKUP(A900,'Brand Family Territory (Enc)'!$A$2:$B$296,2,FALSE)</f>
        <v>Core Market</v>
      </c>
      <c r="D900">
        <f>IF(COUNTIFS('Brand Family Territories (Enc)'!$B$2:$B$62,C900,'Brand Family Territories (Enc)'!$C$2:$C$62,B900)&gt;0,1,IF(AND(LEFT(B900,6)="MORRIS",COUNTIFS('Brand Family Territories (Enc)'!$B$2:$B$62,C900,'Brand Family Territories (Enc)'!$C$2:$C$62,"Morri")&gt;0),"Unk",0))</f>
        <v>0</v>
      </c>
      <c r="E900" t="str">
        <f>IFERROR(INDEX('Brand Family Areas (Enc)'!$D$6:$D$998,MATCH(UPPER(A900)&amp;"|"&amp;UPPER(B900),'Brand Family Areas (Enc)'!$G$6:$G$998,0)),"No Match")</f>
        <v>Inactive</v>
      </c>
      <c r="F900" t="str">
        <f t="shared" si="28"/>
        <v>THEM</v>
      </c>
      <c r="G900" t="str">
        <f t="shared" si="29"/>
        <v>Truly|MORRIS 2</v>
      </c>
    </row>
    <row r="901" spans="1:7" hidden="1" x14ac:dyDescent="0.2">
      <c r="A901" t="str" cm="1">
        <f t="array" ref="A901">INDEX('Brand Family Territory (Enc)'!$A$2:$A$296,INT((ROW()-2)/10)+1)</f>
        <v>Truly</v>
      </c>
      <c r="B901" t="str" cm="1">
        <f t="array" ref="B901">INDEX('Whitelist (Blackout Reverse)'!$B$1:$K$1,MOD(ROW()-2,10)+1)</f>
        <v>MORRIS 3</v>
      </c>
      <c r="C901" t="str">
        <f>VLOOKUP(A901,'Brand Family Territory (Enc)'!$A$2:$B$296,2,FALSE)</f>
        <v>Core Market</v>
      </c>
      <c r="D901">
        <f>IF(COUNTIFS('Brand Family Territories (Enc)'!$B$2:$B$62,C901,'Brand Family Territories (Enc)'!$C$2:$C$62,B901)&gt;0,1,IF(AND(LEFT(B901,6)="MORRIS",COUNTIFS('Brand Family Territories (Enc)'!$B$2:$B$62,C901,'Brand Family Territories (Enc)'!$C$2:$C$62,"Morri")&gt;0),"Unk",0))</f>
        <v>1</v>
      </c>
      <c r="E901" t="str">
        <f>IFERROR(INDEX('Brand Family Areas (Enc)'!$D$6:$D$998,MATCH(UPPER(A901)&amp;"|"&amp;UPPER(B901),'Brand Family Areas (Enc)'!$G$6:$G$998,0)),"No Match")</f>
        <v>No Match</v>
      </c>
      <c r="F901" t="str">
        <f t="shared" si="28"/>
        <v>US</v>
      </c>
      <c r="G901" t="str">
        <f t="shared" si="29"/>
        <v>Truly|MORRIS 3</v>
      </c>
    </row>
    <row r="902" spans="1:7" hidden="1" x14ac:dyDescent="0.2">
      <c r="A902" t="str" cm="1">
        <f t="array" ref="A902">INDEX('Brand Family Territory (Enc)'!$A$2:$A$296,INT((ROW()-2)/10)+1)</f>
        <v>Twisted Tea</v>
      </c>
      <c r="B902" t="str" cm="1">
        <f t="array" ref="B902">INDEX('Whitelist (Blackout Reverse)'!$B$1:$K$1,MOD(ROW()-2,10)+1)</f>
        <v>BERGEN</v>
      </c>
      <c r="C902" t="str">
        <f>VLOOKUP(A902,'Brand Family Territory (Enc)'!$A$2:$B$296,2,FALSE)</f>
        <v>Core Market</v>
      </c>
      <c r="D902">
        <f>IF(COUNTIFS('Brand Family Territories (Enc)'!$B$2:$B$62,C902,'Brand Family Territories (Enc)'!$C$2:$C$62,B902)&gt;0,1,IF(AND(LEFT(B902,6)="MORRIS",COUNTIFS('Brand Family Territories (Enc)'!$B$2:$B$62,C902,'Brand Family Territories (Enc)'!$C$2:$C$62,"Morri")&gt;0),"Unk",0))</f>
        <v>1</v>
      </c>
      <c r="E902" t="str">
        <f>IFERROR(INDEX('Brand Family Areas (Enc)'!$D$6:$D$998,MATCH(UPPER(A902)&amp;"|"&amp;UPPER(B902),'Brand Family Areas (Enc)'!$G$6:$G$998,0)),"No Match")</f>
        <v>No Match</v>
      </c>
      <c r="F902" t="str">
        <f t="shared" si="28"/>
        <v>US</v>
      </c>
      <c r="G902" t="str">
        <f t="shared" si="29"/>
        <v>Twisted Tea|BERGEN</v>
      </c>
    </row>
    <row r="903" spans="1:7" hidden="1" x14ac:dyDescent="0.2">
      <c r="A903" t="str" cm="1">
        <f t="array" ref="A903">INDEX('Brand Family Territory (Enc)'!$A$2:$A$296,INT((ROW()-2)/10)+1)</f>
        <v>Twisted Tea</v>
      </c>
      <c r="B903" t="str" cm="1">
        <f t="array" ref="B903">INDEX('Whitelist (Blackout Reverse)'!$B$1:$K$1,MOD(ROW()-2,10)+1)</f>
        <v>PASSAIC</v>
      </c>
      <c r="C903" t="str">
        <f>VLOOKUP(A903,'Brand Family Territory (Enc)'!$A$2:$B$296,2,FALSE)</f>
        <v>Core Market</v>
      </c>
      <c r="D903">
        <f>IF(COUNTIFS('Brand Family Territories (Enc)'!$B$2:$B$62,C903,'Brand Family Territories (Enc)'!$C$2:$C$62,B903)&gt;0,1,IF(AND(LEFT(B903,6)="MORRIS",COUNTIFS('Brand Family Territories (Enc)'!$B$2:$B$62,C903,'Brand Family Territories (Enc)'!$C$2:$C$62,"Morri")&gt;0),"Unk",0))</f>
        <v>1</v>
      </c>
      <c r="E903" t="str">
        <f>IFERROR(INDEX('Brand Family Areas (Enc)'!$D$6:$D$998,MATCH(UPPER(A903)&amp;"|"&amp;UPPER(B903),'Brand Family Areas (Enc)'!$G$6:$G$998,0)),"No Match")</f>
        <v>No Match</v>
      </c>
      <c r="F903" t="str">
        <f t="shared" si="28"/>
        <v>US</v>
      </c>
      <c r="G903" t="str">
        <f t="shared" si="29"/>
        <v>Twisted Tea|PASSAIC</v>
      </c>
    </row>
    <row r="904" spans="1:7" hidden="1" x14ac:dyDescent="0.2">
      <c r="A904" t="str" cm="1">
        <f t="array" ref="A904">INDEX('Brand Family Territory (Enc)'!$A$2:$A$296,INT((ROW()-2)/10)+1)</f>
        <v>Twisted Tea</v>
      </c>
      <c r="B904" t="str" cm="1">
        <f t="array" ref="B904">INDEX('Whitelist (Blackout Reverse)'!$B$1:$K$1,MOD(ROW()-2,10)+1)</f>
        <v>PASSAIC-FF</v>
      </c>
      <c r="C904" t="str">
        <f>VLOOKUP(A904,'Brand Family Territory (Enc)'!$A$2:$B$296,2,FALSE)</f>
        <v>Core Market</v>
      </c>
      <c r="D904">
        <f>IF(COUNTIFS('Brand Family Territories (Enc)'!$B$2:$B$62,C904,'Brand Family Territories (Enc)'!$C$2:$C$62,B904)&gt;0,1,IF(AND(LEFT(B904,6)="MORRIS",COUNTIFS('Brand Family Territories (Enc)'!$B$2:$B$62,C904,'Brand Family Territories (Enc)'!$C$2:$C$62,"Morri")&gt;0),"Unk",0))</f>
        <v>1</v>
      </c>
      <c r="E904" t="str">
        <f>IFERROR(INDEX('Brand Family Areas (Enc)'!$D$6:$D$998,MATCH(UPPER(A904)&amp;"|"&amp;UPPER(B904),'Brand Family Areas (Enc)'!$G$6:$G$998,0)),"No Match")</f>
        <v>No Match</v>
      </c>
      <c r="F904" t="str">
        <f t="shared" si="28"/>
        <v>US</v>
      </c>
      <c r="G904" t="str">
        <f t="shared" si="29"/>
        <v>Twisted Tea|PASSAIC-FF</v>
      </c>
    </row>
    <row r="905" spans="1:7" hidden="1" x14ac:dyDescent="0.2">
      <c r="A905" t="str" cm="1">
        <f t="array" ref="A905">INDEX('Brand Family Territory (Enc)'!$A$2:$A$296,INT((ROW()-2)/10)+1)</f>
        <v>Twisted Tea</v>
      </c>
      <c r="B905" t="str" cm="1">
        <f t="array" ref="B905">INDEX('Whitelist (Blackout Reverse)'!$B$1:$K$1,MOD(ROW()-2,10)+1)</f>
        <v>ESSEX</v>
      </c>
      <c r="C905" t="str">
        <f>VLOOKUP(A905,'Brand Family Territory (Enc)'!$A$2:$B$296,2,FALSE)</f>
        <v>Core Market</v>
      </c>
      <c r="D905">
        <f>IF(COUNTIFS('Brand Family Territories (Enc)'!$B$2:$B$62,C905,'Brand Family Territories (Enc)'!$C$2:$C$62,B905)&gt;0,1,IF(AND(LEFT(B905,6)="MORRIS",COUNTIFS('Brand Family Territories (Enc)'!$B$2:$B$62,C905,'Brand Family Territories (Enc)'!$C$2:$C$62,"Morri")&gt;0),"Unk",0))</f>
        <v>0</v>
      </c>
      <c r="E905" t="str">
        <f>IFERROR(INDEX('Brand Family Areas (Enc)'!$D$6:$D$998,MATCH(UPPER(A905)&amp;"|"&amp;UPPER(B905),'Brand Family Areas (Enc)'!$G$6:$G$998,0)),"No Match")</f>
        <v>Inactive</v>
      </c>
      <c r="F905" t="str">
        <f t="shared" si="28"/>
        <v>THEM</v>
      </c>
      <c r="G905" t="str">
        <f t="shared" si="29"/>
        <v>Twisted Tea|ESSEX</v>
      </c>
    </row>
    <row r="906" spans="1:7" hidden="1" x14ac:dyDescent="0.2">
      <c r="A906" t="str" cm="1">
        <f t="array" ref="A906">INDEX('Brand Family Territory (Enc)'!$A$2:$A$296,INT((ROW()-2)/10)+1)</f>
        <v>Twisted Tea</v>
      </c>
      <c r="B906" t="str" cm="1">
        <f t="array" ref="B906">INDEX('Whitelist (Blackout Reverse)'!$B$1:$K$1,MOD(ROW()-2,10)+1)</f>
        <v>HUDSON</v>
      </c>
      <c r="C906" t="str">
        <f>VLOOKUP(A906,'Brand Family Territory (Enc)'!$A$2:$B$296,2,FALSE)</f>
        <v>Core Market</v>
      </c>
      <c r="D906">
        <f>IF(COUNTIFS('Brand Family Territories (Enc)'!$B$2:$B$62,C906,'Brand Family Territories (Enc)'!$C$2:$C$62,B906)&gt;0,1,IF(AND(LEFT(B906,6)="MORRIS",COUNTIFS('Brand Family Territories (Enc)'!$B$2:$B$62,C906,'Brand Family Territories (Enc)'!$C$2:$C$62,"Morri")&gt;0),"Unk",0))</f>
        <v>0</v>
      </c>
      <c r="E906" t="str">
        <f>IFERROR(INDEX('Brand Family Areas (Enc)'!$D$6:$D$998,MATCH(UPPER(A906)&amp;"|"&amp;UPPER(B906),'Brand Family Areas (Enc)'!$G$6:$G$998,0)),"No Match")</f>
        <v>Inactive</v>
      </c>
      <c r="F906" t="str">
        <f t="shared" si="28"/>
        <v>THEM</v>
      </c>
      <c r="G906" t="str">
        <f t="shared" si="29"/>
        <v>Twisted Tea|HUDSON</v>
      </c>
    </row>
    <row r="907" spans="1:7" hidden="1" x14ac:dyDescent="0.2">
      <c r="A907" t="str" cm="1">
        <f t="array" ref="A907">INDEX('Brand Family Territory (Enc)'!$A$2:$A$296,INT((ROW()-2)/10)+1)</f>
        <v>Twisted Tea</v>
      </c>
      <c r="B907" t="str" cm="1">
        <f t="array" ref="B907">INDEX('Whitelist (Blackout Reverse)'!$B$1:$K$1,MOD(ROW()-2,10)+1)</f>
        <v>UNION</v>
      </c>
      <c r="C907" t="str">
        <f>VLOOKUP(A907,'Brand Family Territory (Enc)'!$A$2:$B$296,2,FALSE)</f>
        <v>Core Market</v>
      </c>
      <c r="D907">
        <f>IF(COUNTIFS('Brand Family Territories (Enc)'!$B$2:$B$62,C907,'Brand Family Territories (Enc)'!$C$2:$C$62,B907)&gt;0,1,IF(AND(LEFT(B907,6)="MORRIS",COUNTIFS('Brand Family Territories (Enc)'!$B$2:$B$62,C907,'Brand Family Territories (Enc)'!$C$2:$C$62,"Morri")&gt;0),"Unk",0))</f>
        <v>0</v>
      </c>
      <c r="E907" t="str">
        <f>IFERROR(INDEX('Brand Family Areas (Enc)'!$D$6:$D$998,MATCH(UPPER(A907)&amp;"|"&amp;UPPER(B907),'Brand Family Areas (Enc)'!$G$6:$G$998,0)),"No Match")</f>
        <v>Inactive</v>
      </c>
      <c r="F907" t="str">
        <f t="shared" si="28"/>
        <v>THEM</v>
      </c>
      <c r="G907" t="str">
        <f t="shared" si="29"/>
        <v>Twisted Tea|UNION</v>
      </c>
    </row>
    <row r="908" spans="1:7" hidden="1" x14ac:dyDescent="0.2">
      <c r="A908" t="str" cm="1">
        <f t="array" ref="A908">INDEX('Brand Family Territory (Enc)'!$A$2:$A$296,INT((ROW()-2)/10)+1)</f>
        <v>Twisted Tea</v>
      </c>
      <c r="B908" t="str" cm="1">
        <f t="array" ref="B908">INDEX('Whitelist (Blackout Reverse)'!$B$1:$K$1,MOD(ROW()-2,10)+1)</f>
        <v>SUSSEX</v>
      </c>
      <c r="C908" t="str">
        <f>VLOOKUP(A908,'Brand Family Territory (Enc)'!$A$2:$B$296,2,FALSE)</f>
        <v>Core Market</v>
      </c>
      <c r="D908">
        <f>IF(COUNTIFS('Brand Family Territories (Enc)'!$B$2:$B$62,C908,'Brand Family Territories (Enc)'!$C$2:$C$62,B908)&gt;0,1,IF(AND(LEFT(B908,6)="MORRIS",COUNTIFS('Brand Family Territories (Enc)'!$B$2:$B$62,C908,'Brand Family Territories (Enc)'!$C$2:$C$62,"Morri")&gt;0),"Unk",0))</f>
        <v>1</v>
      </c>
      <c r="E908" t="str">
        <f>IFERROR(INDEX('Brand Family Areas (Enc)'!$D$6:$D$998,MATCH(UPPER(A908)&amp;"|"&amp;UPPER(B908),'Brand Family Areas (Enc)'!$G$6:$G$998,0)),"No Match")</f>
        <v>No Match</v>
      </c>
      <c r="F908" t="str">
        <f t="shared" si="28"/>
        <v>US</v>
      </c>
      <c r="G908" t="str">
        <f t="shared" si="29"/>
        <v>Twisted Tea|SUSSEX</v>
      </c>
    </row>
    <row r="909" spans="1:7" hidden="1" x14ac:dyDescent="0.2">
      <c r="A909" t="str" cm="1">
        <f t="array" ref="A909">INDEX('Brand Family Territory (Enc)'!$A$2:$A$296,INT((ROW()-2)/10)+1)</f>
        <v>Twisted Tea</v>
      </c>
      <c r="B909" t="str" cm="1">
        <f t="array" ref="B909">INDEX('Whitelist (Blackout Reverse)'!$B$1:$K$1,MOD(ROW()-2,10)+1)</f>
        <v>MORRIS 1</v>
      </c>
      <c r="C909" t="str">
        <f>VLOOKUP(A909,'Brand Family Territory (Enc)'!$A$2:$B$296,2,FALSE)</f>
        <v>Core Market</v>
      </c>
      <c r="D909">
        <f>IF(COUNTIFS('Brand Family Territories (Enc)'!$B$2:$B$62,C909,'Brand Family Territories (Enc)'!$C$2:$C$62,B909)&gt;0,1,IF(AND(LEFT(B909,6)="MORRIS",COUNTIFS('Brand Family Territories (Enc)'!$B$2:$B$62,C909,'Brand Family Territories (Enc)'!$C$2:$C$62,"Morri")&gt;0),"Unk",0))</f>
        <v>1</v>
      </c>
      <c r="E909" t="str">
        <f>IFERROR(INDEX('Brand Family Areas (Enc)'!$D$6:$D$998,MATCH(UPPER(A909)&amp;"|"&amp;UPPER(B909),'Brand Family Areas (Enc)'!$G$6:$G$998,0)),"No Match")</f>
        <v>No Match</v>
      </c>
      <c r="F909" t="str">
        <f t="shared" si="28"/>
        <v>US</v>
      </c>
      <c r="G909" t="str">
        <f t="shared" si="29"/>
        <v>Twisted Tea|MORRIS 1</v>
      </c>
    </row>
    <row r="910" spans="1:7" hidden="1" x14ac:dyDescent="0.2">
      <c r="A910" t="str" cm="1">
        <f t="array" ref="A910">INDEX('Brand Family Territory (Enc)'!$A$2:$A$296,INT((ROW()-2)/10)+1)</f>
        <v>Twisted Tea</v>
      </c>
      <c r="B910" t="str" cm="1">
        <f t="array" ref="B910">INDEX('Whitelist (Blackout Reverse)'!$B$1:$K$1,MOD(ROW()-2,10)+1)</f>
        <v>MORRIS 2</v>
      </c>
      <c r="C910" t="str">
        <f>VLOOKUP(A910,'Brand Family Territory (Enc)'!$A$2:$B$296,2,FALSE)</f>
        <v>Core Market</v>
      </c>
      <c r="D910">
        <f>IF(COUNTIFS('Brand Family Territories (Enc)'!$B$2:$B$62,C910,'Brand Family Territories (Enc)'!$C$2:$C$62,B910)&gt;0,1,IF(AND(LEFT(B910,6)="MORRIS",COUNTIFS('Brand Family Territories (Enc)'!$B$2:$B$62,C910,'Brand Family Territories (Enc)'!$C$2:$C$62,"Morri")&gt;0),"Unk",0))</f>
        <v>0</v>
      </c>
      <c r="E910" t="str">
        <f>IFERROR(INDEX('Brand Family Areas (Enc)'!$D$6:$D$998,MATCH(UPPER(A910)&amp;"|"&amp;UPPER(B910),'Brand Family Areas (Enc)'!$G$6:$G$998,0)),"No Match")</f>
        <v>Inactive</v>
      </c>
      <c r="F910" t="str">
        <f t="shared" si="28"/>
        <v>THEM</v>
      </c>
      <c r="G910" t="str">
        <f t="shared" si="29"/>
        <v>Twisted Tea|MORRIS 2</v>
      </c>
    </row>
    <row r="911" spans="1:7" hidden="1" x14ac:dyDescent="0.2">
      <c r="A911" t="str" cm="1">
        <f t="array" ref="A911">INDEX('Brand Family Territory (Enc)'!$A$2:$A$296,INT((ROW()-2)/10)+1)</f>
        <v>Twisted Tea</v>
      </c>
      <c r="B911" t="str" cm="1">
        <f t="array" ref="B911">INDEX('Whitelist (Blackout Reverse)'!$B$1:$K$1,MOD(ROW()-2,10)+1)</f>
        <v>MORRIS 3</v>
      </c>
      <c r="C911" t="str">
        <f>VLOOKUP(A911,'Brand Family Territory (Enc)'!$A$2:$B$296,2,FALSE)</f>
        <v>Core Market</v>
      </c>
      <c r="D911">
        <f>IF(COUNTIFS('Brand Family Territories (Enc)'!$B$2:$B$62,C911,'Brand Family Territories (Enc)'!$C$2:$C$62,B911)&gt;0,1,IF(AND(LEFT(B911,6)="MORRIS",COUNTIFS('Brand Family Territories (Enc)'!$B$2:$B$62,C911,'Brand Family Territories (Enc)'!$C$2:$C$62,"Morri")&gt;0),"Unk",0))</f>
        <v>1</v>
      </c>
      <c r="E911" t="str">
        <f>IFERROR(INDEX('Brand Family Areas (Enc)'!$D$6:$D$998,MATCH(UPPER(A911)&amp;"|"&amp;UPPER(B911),'Brand Family Areas (Enc)'!$G$6:$G$998,0)),"No Match")</f>
        <v>No Match</v>
      </c>
      <c r="F911" t="str">
        <f t="shared" si="28"/>
        <v>US</v>
      </c>
      <c r="G911" t="str">
        <f t="shared" si="29"/>
        <v>Twisted Tea|MORRIS 3</v>
      </c>
    </row>
    <row r="912" spans="1:7" hidden="1" x14ac:dyDescent="0.2">
      <c r="A912" t="str" cm="1">
        <f t="array" ref="A912">INDEX('Brand Family Territory (Enc)'!$A$2:$A$296,INT((ROW()-2)/10)+1)</f>
        <v>Tyskie Gronie</v>
      </c>
      <c r="B912" t="str" cm="1">
        <f t="array" ref="B912">INDEX('Whitelist (Blackout Reverse)'!$B$1:$K$1,MOD(ROW()-2,10)+1)</f>
        <v>BERGEN</v>
      </c>
      <c r="C912" t="str">
        <f>VLOOKUP(A912,'Brand Family Territory (Enc)'!$A$2:$B$296,2,FALSE)</f>
        <v>Core Market</v>
      </c>
      <c r="D912">
        <f>IF(COUNTIFS('Brand Family Territories (Enc)'!$B$2:$B$62,C912,'Brand Family Territories (Enc)'!$C$2:$C$62,B912)&gt;0,1,IF(AND(LEFT(B912,6)="MORRIS",COUNTIFS('Brand Family Territories (Enc)'!$B$2:$B$62,C912,'Brand Family Territories (Enc)'!$C$2:$C$62,"Morri")&gt;0),"Unk",0))</f>
        <v>1</v>
      </c>
      <c r="E912" t="str">
        <f>IFERROR(INDEX('Brand Family Areas (Enc)'!$D$6:$D$998,MATCH(UPPER(A912)&amp;"|"&amp;UPPER(B912),'Brand Family Areas (Enc)'!$G$6:$G$998,0)),"No Match")</f>
        <v>No Match</v>
      </c>
      <c r="F912" t="str">
        <f t="shared" si="28"/>
        <v>US</v>
      </c>
      <c r="G912" t="str">
        <f t="shared" si="29"/>
        <v>Tyskie Gronie|BERGEN</v>
      </c>
    </row>
    <row r="913" spans="1:7" hidden="1" x14ac:dyDescent="0.2">
      <c r="A913" t="str" cm="1">
        <f t="array" ref="A913">INDEX('Brand Family Territory (Enc)'!$A$2:$A$296,INT((ROW()-2)/10)+1)</f>
        <v>Tyskie Gronie</v>
      </c>
      <c r="B913" t="str" cm="1">
        <f t="array" ref="B913">INDEX('Whitelist (Blackout Reverse)'!$B$1:$K$1,MOD(ROW()-2,10)+1)</f>
        <v>PASSAIC</v>
      </c>
      <c r="C913" t="str">
        <f>VLOOKUP(A913,'Brand Family Territory (Enc)'!$A$2:$B$296,2,FALSE)</f>
        <v>Core Market</v>
      </c>
      <c r="D913">
        <f>IF(COUNTIFS('Brand Family Territories (Enc)'!$B$2:$B$62,C913,'Brand Family Territories (Enc)'!$C$2:$C$62,B913)&gt;0,1,IF(AND(LEFT(B913,6)="MORRIS",COUNTIFS('Brand Family Territories (Enc)'!$B$2:$B$62,C913,'Brand Family Territories (Enc)'!$C$2:$C$62,"Morri")&gt;0),"Unk",0))</f>
        <v>1</v>
      </c>
      <c r="E913" t="str">
        <f>IFERROR(INDEX('Brand Family Areas (Enc)'!$D$6:$D$998,MATCH(UPPER(A913)&amp;"|"&amp;UPPER(B913),'Brand Family Areas (Enc)'!$G$6:$G$998,0)),"No Match")</f>
        <v>No Match</v>
      </c>
      <c r="F913" t="str">
        <f t="shared" si="28"/>
        <v>US</v>
      </c>
      <c r="G913" t="str">
        <f t="shared" si="29"/>
        <v>Tyskie Gronie|PASSAIC</v>
      </c>
    </row>
    <row r="914" spans="1:7" hidden="1" x14ac:dyDescent="0.2">
      <c r="A914" t="str" cm="1">
        <f t="array" ref="A914">INDEX('Brand Family Territory (Enc)'!$A$2:$A$296,INT((ROW()-2)/10)+1)</f>
        <v>Tyskie Gronie</v>
      </c>
      <c r="B914" t="str" cm="1">
        <f t="array" ref="B914">INDEX('Whitelist (Blackout Reverse)'!$B$1:$K$1,MOD(ROW()-2,10)+1)</f>
        <v>PASSAIC-FF</v>
      </c>
      <c r="C914" t="str">
        <f>VLOOKUP(A914,'Brand Family Territory (Enc)'!$A$2:$B$296,2,FALSE)</f>
        <v>Core Market</v>
      </c>
      <c r="D914">
        <f>IF(COUNTIFS('Brand Family Territories (Enc)'!$B$2:$B$62,C914,'Brand Family Territories (Enc)'!$C$2:$C$62,B914)&gt;0,1,IF(AND(LEFT(B914,6)="MORRIS",COUNTIFS('Brand Family Territories (Enc)'!$B$2:$B$62,C914,'Brand Family Territories (Enc)'!$C$2:$C$62,"Morri")&gt;0),"Unk",0))</f>
        <v>1</v>
      </c>
      <c r="E914" t="str">
        <f>IFERROR(INDEX('Brand Family Areas (Enc)'!$D$6:$D$998,MATCH(UPPER(A914)&amp;"|"&amp;UPPER(B914),'Brand Family Areas (Enc)'!$G$6:$G$998,0)),"No Match")</f>
        <v>No Match</v>
      </c>
      <c r="F914" t="str">
        <f t="shared" si="28"/>
        <v>US</v>
      </c>
      <c r="G914" t="str">
        <f t="shared" si="29"/>
        <v>Tyskie Gronie|PASSAIC-FF</v>
      </c>
    </row>
    <row r="915" spans="1:7" hidden="1" x14ac:dyDescent="0.2">
      <c r="A915" t="str" cm="1">
        <f t="array" ref="A915">INDEX('Brand Family Territory (Enc)'!$A$2:$A$296,INT((ROW()-2)/10)+1)</f>
        <v>Tyskie Gronie</v>
      </c>
      <c r="B915" t="str" cm="1">
        <f t="array" ref="B915">INDEX('Whitelist (Blackout Reverse)'!$B$1:$K$1,MOD(ROW()-2,10)+1)</f>
        <v>ESSEX</v>
      </c>
      <c r="C915" t="str">
        <f>VLOOKUP(A915,'Brand Family Territory (Enc)'!$A$2:$B$296,2,FALSE)</f>
        <v>Core Market</v>
      </c>
      <c r="D915">
        <f>IF(COUNTIFS('Brand Family Territories (Enc)'!$B$2:$B$62,C915,'Brand Family Territories (Enc)'!$C$2:$C$62,B915)&gt;0,1,IF(AND(LEFT(B915,6)="MORRIS",COUNTIFS('Brand Family Territories (Enc)'!$B$2:$B$62,C915,'Brand Family Territories (Enc)'!$C$2:$C$62,"Morri")&gt;0),"Unk",0))</f>
        <v>0</v>
      </c>
      <c r="E915" t="str">
        <f>IFERROR(INDEX('Brand Family Areas (Enc)'!$D$6:$D$998,MATCH(UPPER(A915)&amp;"|"&amp;UPPER(B915),'Brand Family Areas (Enc)'!$G$6:$G$998,0)),"No Match")</f>
        <v>Inactive</v>
      </c>
      <c r="F915" t="str">
        <f t="shared" si="28"/>
        <v>THEM</v>
      </c>
      <c r="G915" t="str">
        <f t="shared" si="29"/>
        <v>Tyskie Gronie|ESSEX</v>
      </c>
    </row>
    <row r="916" spans="1:7" hidden="1" x14ac:dyDescent="0.2">
      <c r="A916" t="str" cm="1">
        <f t="array" ref="A916">INDEX('Brand Family Territory (Enc)'!$A$2:$A$296,INT((ROW()-2)/10)+1)</f>
        <v>Tyskie Gronie</v>
      </c>
      <c r="B916" t="str" cm="1">
        <f t="array" ref="B916">INDEX('Whitelist (Blackout Reverse)'!$B$1:$K$1,MOD(ROW()-2,10)+1)</f>
        <v>HUDSON</v>
      </c>
      <c r="C916" t="str">
        <f>VLOOKUP(A916,'Brand Family Territory (Enc)'!$A$2:$B$296,2,FALSE)</f>
        <v>Core Market</v>
      </c>
      <c r="D916">
        <f>IF(COUNTIFS('Brand Family Territories (Enc)'!$B$2:$B$62,C916,'Brand Family Territories (Enc)'!$C$2:$C$62,B916)&gt;0,1,IF(AND(LEFT(B916,6)="MORRIS",COUNTIFS('Brand Family Territories (Enc)'!$B$2:$B$62,C916,'Brand Family Territories (Enc)'!$C$2:$C$62,"Morri")&gt;0),"Unk",0))</f>
        <v>0</v>
      </c>
      <c r="E916" t="str">
        <f>IFERROR(INDEX('Brand Family Areas (Enc)'!$D$6:$D$998,MATCH(UPPER(A916)&amp;"|"&amp;UPPER(B916),'Brand Family Areas (Enc)'!$G$6:$G$998,0)),"No Match")</f>
        <v>Inactive</v>
      </c>
      <c r="F916" t="str">
        <f t="shared" si="28"/>
        <v>THEM</v>
      </c>
      <c r="G916" t="str">
        <f t="shared" si="29"/>
        <v>Tyskie Gronie|HUDSON</v>
      </c>
    </row>
    <row r="917" spans="1:7" hidden="1" x14ac:dyDescent="0.2">
      <c r="A917" t="str" cm="1">
        <f t="array" ref="A917">INDEX('Brand Family Territory (Enc)'!$A$2:$A$296,INT((ROW()-2)/10)+1)</f>
        <v>Tyskie Gronie</v>
      </c>
      <c r="B917" t="str" cm="1">
        <f t="array" ref="B917">INDEX('Whitelist (Blackout Reverse)'!$B$1:$K$1,MOD(ROW()-2,10)+1)</f>
        <v>UNION</v>
      </c>
      <c r="C917" t="str">
        <f>VLOOKUP(A917,'Brand Family Territory (Enc)'!$A$2:$B$296,2,FALSE)</f>
        <v>Core Market</v>
      </c>
      <c r="D917">
        <f>IF(COUNTIFS('Brand Family Territories (Enc)'!$B$2:$B$62,C917,'Brand Family Territories (Enc)'!$C$2:$C$62,B917)&gt;0,1,IF(AND(LEFT(B917,6)="MORRIS",COUNTIFS('Brand Family Territories (Enc)'!$B$2:$B$62,C917,'Brand Family Territories (Enc)'!$C$2:$C$62,"Morri")&gt;0),"Unk",0))</f>
        <v>0</v>
      </c>
      <c r="E917" t="str">
        <f>IFERROR(INDEX('Brand Family Areas (Enc)'!$D$6:$D$998,MATCH(UPPER(A917)&amp;"|"&amp;UPPER(B917),'Brand Family Areas (Enc)'!$G$6:$G$998,0)),"No Match")</f>
        <v>Inactive</v>
      </c>
      <c r="F917" t="str">
        <f t="shared" si="28"/>
        <v>THEM</v>
      </c>
      <c r="G917" t="str">
        <f t="shared" si="29"/>
        <v>Tyskie Gronie|UNION</v>
      </c>
    </row>
    <row r="918" spans="1:7" hidden="1" x14ac:dyDescent="0.2">
      <c r="A918" t="str" cm="1">
        <f t="array" ref="A918">INDEX('Brand Family Territory (Enc)'!$A$2:$A$296,INT((ROW()-2)/10)+1)</f>
        <v>Tyskie Gronie</v>
      </c>
      <c r="B918" t="str" cm="1">
        <f t="array" ref="B918">INDEX('Whitelist (Blackout Reverse)'!$B$1:$K$1,MOD(ROW()-2,10)+1)</f>
        <v>SUSSEX</v>
      </c>
      <c r="C918" t="str">
        <f>VLOOKUP(A918,'Brand Family Territory (Enc)'!$A$2:$B$296,2,FALSE)</f>
        <v>Core Market</v>
      </c>
      <c r="D918">
        <f>IF(COUNTIFS('Brand Family Territories (Enc)'!$B$2:$B$62,C918,'Brand Family Territories (Enc)'!$C$2:$C$62,B918)&gt;0,1,IF(AND(LEFT(B918,6)="MORRIS",COUNTIFS('Brand Family Territories (Enc)'!$B$2:$B$62,C918,'Brand Family Territories (Enc)'!$C$2:$C$62,"Morri")&gt;0),"Unk",0))</f>
        <v>1</v>
      </c>
      <c r="E918" t="str">
        <f>IFERROR(INDEX('Brand Family Areas (Enc)'!$D$6:$D$998,MATCH(UPPER(A918)&amp;"|"&amp;UPPER(B918),'Brand Family Areas (Enc)'!$G$6:$G$998,0)),"No Match")</f>
        <v>No Match</v>
      </c>
      <c r="F918" t="str">
        <f t="shared" si="28"/>
        <v>US</v>
      </c>
      <c r="G918" t="str">
        <f t="shared" si="29"/>
        <v>Tyskie Gronie|SUSSEX</v>
      </c>
    </row>
    <row r="919" spans="1:7" hidden="1" x14ac:dyDescent="0.2">
      <c r="A919" t="str" cm="1">
        <f t="array" ref="A919">INDEX('Brand Family Territory (Enc)'!$A$2:$A$296,INT((ROW()-2)/10)+1)</f>
        <v>Tyskie Gronie</v>
      </c>
      <c r="B919" t="str" cm="1">
        <f t="array" ref="B919">INDEX('Whitelist (Blackout Reverse)'!$B$1:$K$1,MOD(ROW()-2,10)+1)</f>
        <v>MORRIS 1</v>
      </c>
      <c r="C919" t="str">
        <f>VLOOKUP(A919,'Brand Family Territory (Enc)'!$A$2:$B$296,2,FALSE)</f>
        <v>Core Market</v>
      </c>
      <c r="D919">
        <f>IF(COUNTIFS('Brand Family Territories (Enc)'!$B$2:$B$62,C919,'Brand Family Territories (Enc)'!$C$2:$C$62,B919)&gt;0,1,IF(AND(LEFT(B919,6)="MORRIS",COUNTIFS('Brand Family Territories (Enc)'!$B$2:$B$62,C919,'Brand Family Territories (Enc)'!$C$2:$C$62,"Morri")&gt;0),"Unk",0))</f>
        <v>1</v>
      </c>
      <c r="E919" t="str">
        <f>IFERROR(INDEX('Brand Family Areas (Enc)'!$D$6:$D$998,MATCH(UPPER(A919)&amp;"|"&amp;UPPER(B919),'Brand Family Areas (Enc)'!$G$6:$G$998,0)),"No Match")</f>
        <v>No Match</v>
      </c>
      <c r="F919" t="str">
        <f t="shared" si="28"/>
        <v>US</v>
      </c>
      <c r="G919" t="str">
        <f t="shared" si="29"/>
        <v>Tyskie Gronie|MORRIS 1</v>
      </c>
    </row>
    <row r="920" spans="1:7" hidden="1" x14ac:dyDescent="0.2">
      <c r="A920" t="str" cm="1">
        <f t="array" ref="A920">INDEX('Brand Family Territory (Enc)'!$A$2:$A$296,INT((ROW()-2)/10)+1)</f>
        <v>Tyskie Gronie</v>
      </c>
      <c r="B920" t="str" cm="1">
        <f t="array" ref="B920">INDEX('Whitelist (Blackout Reverse)'!$B$1:$K$1,MOD(ROW()-2,10)+1)</f>
        <v>MORRIS 2</v>
      </c>
      <c r="C920" t="str">
        <f>VLOOKUP(A920,'Brand Family Territory (Enc)'!$A$2:$B$296,2,FALSE)</f>
        <v>Core Market</v>
      </c>
      <c r="D920">
        <f>IF(COUNTIFS('Brand Family Territories (Enc)'!$B$2:$B$62,C920,'Brand Family Territories (Enc)'!$C$2:$C$62,B920)&gt;0,1,IF(AND(LEFT(B920,6)="MORRIS",COUNTIFS('Brand Family Territories (Enc)'!$B$2:$B$62,C920,'Brand Family Territories (Enc)'!$C$2:$C$62,"Morri")&gt;0),"Unk",0))</f>
        <v>0</v>
      </c>
      <c r="E920" t="str">
        <f>IFERROR(INDEX('Brand Family Areas (Enc)'!$D$6:$D$998,MATCH(UPPER(A920)&amp;"|"&amp;UPPER(B920),'Brand Family Areas (Enc)'!$G$6:$G$998,0)),"No Match")</f>
        <v>Inactive</v>
      </c>
      <c r="F920" t="str">
        <f t="shared" si="28"/>
        <v>THEM</v>
      </c>
      <c r="G920" t="str">
        <f t="shared" si="29"/>
        <v>Tyskie Gronie|MORRIS 2</v>
      </c>
    </row>
    <row r="921" spans="1:7" hidden="1" x14ac:dyDescent="0.2">
      <c r="A921" t="str" cm="1">
        <f t="array" ref="A921">INDEX('Brand Family Territory (Enc)'!$A$2:$A$296,INT((ROW()-2)/10)+1)</f>
        <v>Tyskie Gronie</v>
      </c>
      <c r="B921" t="str" cm="1">
        <f t="array" ref="B921">INDEX('Whitelist (Blackout Reverse)'!$B$1:$K$1,MOD(ROW()-2,10)+1)</f>
        <v>MORRIS 3</v>
      </c>
      <c r="C921" t="str">
        <f>VLOOKUP(A921,'Brand Family Territory (Enc)'!$A$2:$B$296,2,FALSE)</f>
        <v>Core Market</v>
      </c>
      <c r="D921">
        <f>IF(COUNTIFS('Brand Family Territories (Enc)'!$B$2:$B$62,C921,'Brand Family Territories (Enc)'!$C$2:$C$62,B921)&gt;0,1,IF(AND(LEFT(B921,6)="MORRIS",COUNTIFS('Brand Family Territories (Enc)'!$B$2:$B$62,C921,'Brand Family Territories (Enc)'!$C$2:$C$62,"Morri")&gt;0),"Unk",0))</f>
        <v>1</v>
      </c>
      <c r="E921" t="str">
        <f>IFERROR(INDEX('Brand Family Areas (Enc)'!$D$6:$D$998,MATCH(UPPER(A921)&amp;"|"&amp;UPPER(B921),'Brand Family Areas (Enc)'!$G$6:$G$998,0)),"No Match")</f>
        <v>No Match</v>
      </c>
      <c r="F921" t="str">
        <f t="shared" si="28"/>
        <v>US</v>
      </c>
      <c r="G921" t="str">
        <f t="shared" si="29"/>
        <v>Tyskie Gronie|MORRIS 3</v>
      </c>
    </row>
    <row r="922" spans="1:7" hidden="1" x14ac:dyDescent="0.2">
      <c r="A922" t="str" cm="1">
        <f t="array" ref="A922">INDEX('Brand Family Territory (Enc)'!$A$2:$A$296,INT((ROW()-2)/10)+1)</f>
        <v>Victoria</v>
      </c>
      <c r="B922" t="str" cm="1">
        <f t="array" ref="B922">INDEX('Whitelist (Blackout Reverse)'!$B$1:$K$1,MOD(ROW()-2,10)+1)</f>
        <v>BERGEN</v>
      </c>
      <c r="C922" t="str">
        <f>VLOOKUP(A922,'Brand Family Territory (Enc)'!$A$2:$B$296,2,FALSE)</f>
        <v>Core Market</v>
      </c>
      <c r="D922">
        <f>IF(COUNTIFS('Brand Family Territories (Enc)'!$B$2:$B$62,C922,'Brand Family Territories (Enc)'!$C$2:$C$62,B922)&gt;0,1,IF(AND(LEFT(B922,6)="MORRIS",COUNTIFS('Brand Family Territories (Enc)'!$B$2:$B$62,C922,'Brand Family Territories (Enc)'!$C$2:$C$62,"Morri")&gt;0),"Unk",0))</f>
        <v>1</v>
      </c>
      <c r="E922" t="str">
        <f>IFERROR(INDEX('Brand Family Areas (Enc)'!$D$6:$D$998,MATCH(UPPER(A922)&amp;"|"&amp;UPPER(B922),'Brand Family Areas (Enc)'!$G$6:$G$998,0)),"No Match")</f>
        <v>No Match</v>
      </c>
      <c r="F922" t="str">
        <f t="shared" si="28"/>
        <v>US</v>
      </c>
      <c r="G922" t="str">
        <f t="shared" si="29"/>
        <v>Victoria|BERGEN</v>
      </c>
    </row>
    <row r="923" spans="1:7" hidden="1" x14ac:dyDescent="0.2">
      <c r="A923" t="str" cm="1">
        <f t="array" ref="A923">INDEX('Brand Family Territory (Enc)'!$A$2:$A$296,INT((ROW()-2)/10)+1)</f>
        <v>Victoria</v>
      </c>
      <c r="B923" t="str" cm="1">
        <f t="array" ref="B923">INDEX('Whitelist (Blackout Reverse)'!$B$1:$K$1,MOD(ROW()-2,10)+1)</f>
        <v>PASSAIC</v>
      </c>
      <c r="C923" t="str">
        <f>VLOOKUP(A923,'Brand Family Territory (Enc)'!$A$2:$B$296,2,FALSE)</f>
        <v>Core Market</v>
      </c>
      <c r="D923">
        <f>IF(COUNTIFS('Brand Family Territories (Enc)'!$B$2:$B$62,C923,'Brand Family Territories (Enc)'!$C$2:$C$62,B923)&gt;0,1,IF(AND(LEFT(B923,6)="MORRIS",COUNTIFS('Brand Family Territories (Enc)'!$B$2:$B$62,C923,'Brand Family Territories (Enc)'!$C$2:$C$62,"Morri")&gt;0),"Unk",0))</f>
        <v>1</v>
      </c>
      <c r="E923" t="str">
        <f>IFERROR(INDEX('Brand Family Areas (Enc)'!$D$6:$D$998,MATCH(UPPER(A923)&amp;"|"&amp;UPPER(B923),'Brand Family Areas (Enc)'!$G$6:$G$998,0)),"No Match")</f>
        <v>No Match</v>
      </c>
      <c r="F923" t="str">
        <f t="shared" si="28"/>
        <v>US</v>
      </c>
      <c r="G923" t="str">
        <f t="shared" si="29"/>
        <v>Victoria|PASSAIC</v>
      </c>
    </row>
    <row r="924" spans="1:7" hidden="1" x14ac:dyDescent="0.2">
      <c r="A924" t="str" cm="1">
        <f t="array" ref="A924">INDEX('Brand Family Territory (Enc)'!$A$2:$A$296,INT((ROW()-2)/10)+1)</f>
        <v>Victoria</v>
      </c>
      <c r="B924" t="str" cm="1">
        <f t="array" ref="B924">INDEX('Whitelist (Blackout Reverse)'!$B$1:$K$1,MOD(ROW()-2,10)+1)</f>
        <v>PASSAIC-FF</v>
      </c>
      <c r="C924" t="str">
        <f>VLOOKUP(A924,'Brand Family Territory (Enc)'!$A$2:$B$296,2,FALSE)</f>
        <v>Core Market</v>
      </c>
      <c r="D924">
        <f>IF(COUNTIFS('Brand Family Territories (Enc)'!$B$2:$B$62,C924,'Brand Family Territories (Enc)'!$C$2:$C$62,B924)&gt;0,1,IF(AND(LEFT(B924,6)="MORRIS",COUNTIFS('Brand Family Territories (Enc)'!$B$2:$B$62,C924,'Brand Family Territories (Enc)'!$C$2:$C$62,"Morri")&gt;0),"Unk",0))</f>
        <v>1</v>
      </c>
      <c r="E924" t="str">
        <f>IFERROR(INDEX('Brand Family Areas (Enc)'!$D$6:$D$998,MATCH(UPPER(A924)&amp;"|"&amp;UPPER(B924),'Brand Family Areas (Enc)'!$G$6:$G$998,0)),"No Match")</f>
        <v>No Match</v>
      </c>
      <c r="F924" t="str">
        <f t="shared" si="28"/>
        <v>US</v>
      </c>
      <c r="G924" t="str">
        <f t="shared" si="29"/>
        <v>Victoria|PASSAIC-FF</v>
      </c>
    </row>
    <row r="925" spans="1:7" hidden="1" x14ac:dyDescent="0.2">
      <c r="A925" t="str" cm="1">
        <f t="array" ref="A925">INDEX('Brand Family Territory (Enc)'!$A$2:$A$296,INT((ROW()-2)/10)+1)</f>
        <v>Victoria</v>
      </c>
      <c r="B925" t="str" cm="1">
        <f t="array" ref="B925">INDEX('Whitelist (Blackout Reverse)'!$B$1:$K$1,MOD(ROW()-2,10)+1)</f>
        <v>ESSEX</v>
      </c>
      <c r="C925" t="str">
        <f>VLOOKUP(A925,'Brand Family Territory (Enc)'!$A$2:$B$296,2,FALSE)</f>
        <v>Core Market</v>
      </c>
      <c r="D925">
        <f>IF(COUNTIFS('Brand Family Territories (Enc)'!$B$2:$B$62,C925,'Brand Family Territories (Enc)'!$C$2:$C$62,B925)&gt;0,1,IF(AND(LEFT(B925,6)="MORRIS",COUNTIFS('Brand Family Territories (Enc)'!$B$2:$B$62,C925,'Brand Family Territories (Enc)'!$C$2:$C$62,"Morri")&gt;0),"Unk",0))</f>
        <v>0</v>
      </c>
      <c r="E925" t="str">
        <f>IFERROR(INDEX('Brand Family Areas (Enc)'!$D$6:$D$998,MATCH(UPPER(A925)&amp;"|"&amp;UPPER(B925),'Brand Family Areas (Enc)'!$G$6:$G$998,0)),"No Match")</f>
        <v>Inactive</v>
      </c>
      <c r="F925" t="str">
        <f t="shared" si="28"/>
        <v>THEM</v>
      </c>
      <c r="G925" t="str">
        <f t="shared" si="29"/>
        <v>Victoria|ESSEX</v>
      </c>
    </row>
    <row r="926" spans="1:7" hidden="1" x14ac:dyDescent="0.2">
      <c r="A926" t="str" cm="1">
        <f t="array" ref="A926">INDEX('Brand Family Territory (Enc)'!$A$2:$A$296,INT((ROW()-2)/10)+1)</f>
        <v>Victoria</v>
      </c>
      <c r="B926" t="str" cm="1">
        <f t="array" ref="B926">INDEX('Whitelist (Blackout Reverse)'!$B$1:$K$1,MOD(ROW()-2,10)+1)</f>
        <v>HUDSON</v>
      </c>
      <c r="C926" t="str">
        <f>VLOOKUP(A926,'Brand Family Territory (Enc)'!$A$2:$B$296,2,FALSE)</f>
        <v>Core Market</v>
      </c>
      <c r="D926">
        <f>IF(COUNTIFS('Brand Family Territories (Enc)'!$B$2:$B$62,C926,'Brand Family Territories (Enc)'!$C$2:$C$62,B926)&gt;0,1,IF(AND(LEFT(B926,6)="MORRIS",COUNTIFS('Brand Family Territories (Enc)'!$B$2:$B$62,C926,'Brand Family Territories (Enc)'!$C$2:$C$62,"Morri")&gt;0),"Unk",0))</f>
        <v>0</v>
      </c>
      <c r="E926" t="str">
        <f>IFERROR(INDEX('Brand Family Areas (Enc)'!$D$6:$D$998,MATCH(UPPER(A926)&amp;"|"&amp;UPPER(B926),'Brand Family Areas (Enc)'!$G$6:$G$998,0)),"No Match")</f>
        <v>Inactive</v>
      </c>
      <c r="F926" t="str">
        <f t="shared" si="28"/>
        <v>THEM</v>
      </c>
      <c r="G926" t="str">
        <f t="shared" si="29"/>
        <v>Victoria|HUDSON</v>
      </c>
    </row>
    <row r="927" spans="1:7" hidden="1" x14ac:dyDescent="0.2">
      <c r="A927" t="str" cm="1">
        <f t="array" ref="A927">INDEX('Brand Family Territory (Enc)'!$A$2:$A$296,INT((ROW()-2)/10)+1)</f>
        <v>Victoria</v>
      </c>
      <c r="B927" t="str" cm="1">
        <f t="array" ref="B927">INDEX('Whitelist (Blackout Reverse)'!$B$1:$K$1,MOD(ROW()-2,10)+1)</f>
        <v>UNION</v>
      </c>
      <c r="C927" t="str">
        <f>VLOOKUP(A927,'Brand Family Territory (Enc)'!$A$2:$B$296,2,FALSE)</f>
        <v>Core Market</v>
      </c>
      <c r="D927">
        <f>IF(COUNTIFS('Brand Family Territories (Enc)'!$B$2:$B$62,C927,'Brand Family Territories (Enc)'!$C$2:$C$62,B927)&gt;0,1,IF(AND(LEFT(B927,6)="MORRIS",COUNTIFS('Brand Family Territories (Enc)'!$B$2:$B$62,C927,'Brand Family Territories (Enc)'!$C$2:$C$62,"Morri")&gt;0),"Unk",0))</f>
        <v>0</v>
      </c>
      <c r="E927" t="str">
        <f>IFERROR(INDEX('Brand Family Areas (Enc)'!$D$6:$D$998,MATCH(UPPER(A927)&amp;"|"&amp;UPPER(B927),'Brand Family Areas (Enc)'!$G$6:$G$998,0)),"No Match")</f>
        <v>Inactive</v>
      </c>
      <c r="F927" t="str">
        <f t="shared" si="28"/>
        <v>THEM</v>
      </c>
      <c r="G927" t="str">
        <f t="shared" si="29"/>
        <v>Victoria|UNION</v>
      </c>
    </row>
    <row r="928" spans="1:7" hidden="1" x14ac:dyDescent="0.2">
      <c r="A928" t="str" cm="1">
        <f t="array" ref="A928">INDEX('Brand Family Territory (Enc)'!$A$2:$A$296,INT((ROW()-2)/10)+1)</f>
        <v>Victoria</v>
      </c>
      <c r="B928" t="str" cm="1">
        <f t="array" ref="B928">INDEX('Whitelist (Blackout Reverse)'!$B$1:$K$1,MOD(ROW()-2,10)+1)</f>
        <v>SUSSEX</v>
      </c>
      <c r="C928" t="str">
        <f>VLOOKUP(A928,'Brand Family Territory (Enc)'!$A$2:$B$296,2,FALSE)</f>
        <v>Core Market</v>
      </c>
      <c r="D928">
        <f>IF(COUNTIFS('Brand Family Territories (Enc)'!$B$2:$B$62,C928,'Brand Family Territories (Enc)'!$C$2:$C$62,B928)&gt;0,1,IF(AND(LEFT(B928,6)="MORRIS",COUNTIFS('Brand Family Territories (Enc)'!$B$2:$B$62,C928,'Brand Family Territories (Enc)'!$C$2:$C$62,"Morri")&gt;0),"Unk",0))</f>
        <v>1</v>
      </c>
      <c r="E928" t="str">
        <f>IFERROR(INDEX('Brand Family Areas (Enc)'!$D$6:$D$998,MATCH(UPPER(A928)&amp;"|"&amp;UPPER(B928),'Brand Family Areas (Enc)'!$G$6:$G$998,0)),"No Match")</f>
        <v>No Match</v>
      </c>
      <c r="F928" t="str">
        <f t="shared" si="28"/>
        <v>US</v>
      </c>
      <c r="G928" t="str">
        <f t="shared" si="29"/>
        <v>Victoria|SUSSEX</v>
      </c>
    </row>
    <row r="929" spans="1:7" hidden="1" x14ac:dyDescent="0.2">
      <c r="A929" t="str" cm="1">
        <f t="array" ref="A929">INDEX('Brand Family Territory (Enc)'!$A$2:$A$296,INT((ROW()-2)/10)+1)</f>
        <v>Victoria</v>
      </c>
      <c r="B929" t="str" cm="1">
        <f t="array" ref="B929">INDEX('Whitelist (Blackout Reverse)'!$B$1:$K$1,MOD(ROW()-2,10)+1)</f>
        <v>MORRIS 1</v>
      </c>
      <c r="C929" t="str">
        <f>VLOOKUP(A929,'Brand Family Territory (Enc)'!$A$2:$B$296,2,FALSE)</f>
        <v>Core Market</v>
      </c>
      <c r="D929">
        <f>IF(COUNTIFS('Brand Family Territories (Enc)'!$B$2:$B$62,C929,'Brand Family Territories (Enc)'!$C$2:$C$62,B929)&gt;0,1,IF(AND(LEFT(B929,6)="MORRIS",COUNTIFS('Brand Family Territories (Enc)'!$B$2:$B$62,C929,'Brand Family Territories (Enc)'!$C$2:$C$62,"Morri")&gt;0),"Unk",0))</f>
        <v>1</v>
      </c>
      <c r="E929" t="str">
        <f>IFERROR(INDEX('Brand Family Areas (Enc)'!$D$6:$D$998,MATCH(UPPER(A929)&amp;"|"&amp;UPPER(B929),'Brand Family Areas (Enc)'!$G$6:$G$998,0)),"No Match")</f>
        <v>No Match</v>
      </c>
      <c r="F929" t="str">
        <f t="shared" si="28"/>
        <v>US</v>
      </c>
      <c r="G929" t="str">
        <f t="shared" si="29"/>
        <v>Victoria|MORRIS 1</v>
      </c>
    </row>
    <row r="930" spans="1:7" hidden="1" x14ac:dyDescent="0.2">
      <c r="A930" t="str" cm="1">
        <f t="array" ref="A930">INDEX('Brand Family Territory (Enc)'!$A$2:$A$296,INT((ROW()-2)/10)+1)</f>
        <v>Victoria</v>
      </c>
      <c r="B930" t="str" cm="1">
        <f t="array" ref="B930">INDEX('Whitelist (Blackout Reverse)'!$B$1:$K$1,MOD(ROW()-2,10)+1)</f>
        <v>MORRIS 2</v>
      </c>
      <c r="C930" t="str">
        <f>VLOOKUP(A930,'Brand Family Territory (Enc)'!$A$2:$B$296,2,FALSE)</f>
        <v>Core Market</v>
      </c>
      <c r="D930">
        <f>IF(COUNTIFS('Brand Family Territories (Enc)'!$B$2:$B$62,C930,'Brand Family Territories (Enc)'!$C$2:$C$62,B930)&gt;0,1,IF(AND(LEFT(B930,6)="MORRIS",COUNTIFS('Brand Family Territories (Enc)'!$B$2:$B$62,C930,'Brand Family Territories (Enc)'!$C$2:$C$62,"Morri")&gt;0),"Unk",0))</f>
        <v>0</v>
      </c>
      <c r="E930" t="str">
        <f>IFERROR(INDEX('Brand Family Areas (Enc)'!$D$6:$D$998,MATCH(UPPER(A930)&amp;"|"&amp;UPPER(B930),'Brand Family Areas (Enc)'!$G$6:$G$998,0)),"No Match")</f>
        <v>Inactive</v>
      </c>
      <c r="F930" t="str">
        <f t="shared" si="28"/>
        <v>THEM</v>
      </c>
      <c r="G930" t="str">
        <f t="shared" si="29"/>
        <v>Victoria|MORRIS 2</v>
      </c>
    </row>
    <row r="931" spans="1:7" hidden="1" x14ac:dyDescent="0.2">
      <c r="A931" t="str" cm="1">
        <f t="array" ref="A931">INDEX('Brand Family Territory (Enc)'!$A$2:$A$296,INT((ROW()-2)/10)+1)</f>
        <v>Victoria</v>
      </c>
      <c r="B931" t="str" cm="1">
        <f t="array" ref="B931">INDEX('Whitelist (Blackout Reverse)'!$B$1:$K$1,MOD(ROW()-2,10)+1)</f>
        <v>MORRIS 3</v>
      </c>
      <c r="C931" t="str">
        <f>VLOOKUP(A931,'Brand Family Territory (Enc)'!$A$2:$B$296,2,FALSE)</f>
        <v>Core Market</v>
      </c>
      <c r="D931">
        <f>IF(COUNTIFS('Brand Family Territories (Enc)'!$B$2:$B$62,C931,'Brand Family Territories (Enc)'!$C$2:$C$62,B931)&gt;0,1,IF(AND(LEFT(B931,6)="MORRIS",COUNTIFS('Brand Family Territories (Enc)'!$B$2:$B$62,C931,'Brand Family Territories (Enc)'!$C$2:$C$62,"Morri")&gt;0),"Unk",0))</f>
        <v>1</v>
      </c>
      <c r="E931" t="str">
        <f>IFERROR(INDEX('Brand Family Areas (Enc)'!$D$6:$D$998,MATCH(UPPER(A931)&amp;"|"&amp;UPPER(B931),'Brand Family Areas (Enc)'!$G$6:$G$998,0)),"No Match")</f>
        <v>No Match</v>
      </c>
      <c r="F931" t="str">
        <f t="shared" si="28"/>
        <v>US</v>
      </c>
      <c r="G931" t="str">
        <f t="shared" si="29"/>
        <v>Victoria|MORRIS 3</v>
      </c>
    </row>
    <row r="932" spans="1:7" hidden="1" x14ac:dyDescent="0.2">
      <c r="A932" t="str" cm="1">
        <f t="array" ref="A932">INDEX('Brand Family Territory (Enc)'!$A$2:$A$296,INT((ROW()-2)/10)+1)</f>
        <v>Vizzy</v>
      </c>
      <c r="B932" t="str" cm="1">
        <f t="array" ref="B932">INDEX('Whitelist (Blackout Reverse)'!$B$1:$K$1,MOD(ROW()-2,10)+1)</f>
        <v>BERGEN</v>
      </c>
      <c r="C932" t="str">
        <f>VLOOKUP(A932,'Brand Family Territory (Enc)'!$A$2:$B$296,2,FALSE)</f>
        <v>Core Market</v>
      </c>
      <c r="D932">
        <f>IF(COUNTIFS('Brand Family Territories (Enc)'!$B$2:$B$62,C932,'Brand Family Territories (Enc)'!$C$2:$C$62,B932)&gt;0,1,IF(AND(LEFT(B932,6)="MORRIS",COUNTIFS('Brand Family Territories (Enc)'!$B$2:$B$62,C932,'Brand Family Territories (Enc)'!$C$2:$C$62,"Morri")&gt;0),"Unk",0))</f>
        <v>1</v>
      </c>
      <c r="E932" t="str">
        <f>IFERROR(INDEX('Brand Family Areas (Enc)'!$D$6:$D$998,MATCH(UPPER(A932)&amp;"|"&amp;UPPER(B932),'Brand Family Areas (Enc)'!$G$6:$G$998,0)),"No Match")</f>
        <v>No Match</v>
      </c>
      <c r="F932" t="str">
        <f t="shared" si="28"/>
        <v>US</v>
      </c>
      <c r="G932" t="str">
        <f t="shared" si="29"/>
        <v>Vizzy|BERGEN</v>
      </c>
    </row>
    <row r="933" spans="1:7" hidden="1" x14ac:dyDescent="0.2">
      <c r="A933" t="str" cm="1">
        <f t="array" ref="A933">INDEX('Brand Family Territory (Enc)'!$A$2:$A$296,INT((ROW()-2)/10)+1)</f>
        <v>Vizzy</v>
      </c>
      <c r="B933" t="str" cm="1">
        <f t="array" ref="B933">INDEX('Whitelist (Blackout Reverse)'!$B$1:$K$1,MOD(ROW()-2,10)+1)</f>
        <v>PASSAIC</v>
      </c>
      <c r="C933" t="str">
        <f>VLOOKUP(A933,'Brand Family Territory (Enc)'!$A$2:$B$296,2,FALSE)</f>
        <v>Core Market</v>
      </c>
      <c r="D933">
        <f>IF(COUNTIFS('Brand Family Territories (Enc)'!$B$2:$B$62,C933,'Brand Family Territories (Enc)'!$C$2:$C$62,B933)&gt;0,1,IF(AND(LEFT(B933,6)="MORRIS",COUNTIFS('Brand Family Territories (Enc)'!$B$2:$B$62,C933,'Brand Family Territories (Enc)'!$C$2:$C$62,"Morri")&gt;0),"Unk",0))</f>
        <v>1</v>
      </c>
      <c r="E933" t="str">
        <f>IFERROR(INDEX('Brand Family Areas (Enc)'!$D$6:$D$998,MATCH(UPPER(A933)&amp;"|"&amp;UPPER(B933),'Brand Family Areas (Enc)'!$G$6:$G$998,0)),"No Match")</f>
        <v>No Match</v>
      </c>
      <c r="F933" t="str">
        <f t="shared" si="28"/>
        <v>US</v>
      </c>
      <c r="G933" t="str">
        <f t="shared" si="29"/>
        <v>Vizzy|PASSAIC</v>
      </c>
    </row>
    <row r="934" spans="1:7" hidden="1" x14ac:dyDescent="0.2">
      <c r="A934" t="str" cm="1">
        <f t="array" ref="A934">INDEX('Brand Family Territory (Enc)'!$A$2:$A$296,INT((ROW()-2)/10)+1)</f>
        <v>Vizzy</v>
      </c>
      <c r="B934" t="str" cm="1">
        <f t="array" ref="B934">INDEX('Whitelist (Blackout Reverse)'!$B$1:$K$1,MOD(ROW()-2,10)+1)</f>
        <v>PASSAIC-FF</v>
      </c>
      <c r="C934" t="str">
        <f>VLOOKUP(A934,'Brand Family Territory (Enc)'!$A$2:$B$296,2,FALSE)</f>
        <v>Core Market</v>
      </c>
      <c r="D934">
        <f>IF(COUNTIFS('Brand Family Territories (Enc)'!$B$2:$B$62,C934,'Brand Family Territories (Enc)'!$C$2:$C$62,B934)&gt;0,1,IF(AND(LEFT(B934,6)="MORRIS",COUNTIFS('Brand Family Territories (Enc)'!$B$2:$B$62,C934,'Brand Family Territories (Enc)'!$C$2:$C$62,"Morri")&gt;0),"Unk",0))</f>
        <v>1</v>
      </c>
      <c r="E934" t="str">
        <f>IFERROR(INDEX('Brand Family Areas (Enc)'!$D$6:$D$998,MATCH(UPPER(A934)&amp;"|"&amp;UPPER(B934),'Brand Family Areas (Enc)'!$G$6:$G$998,0)),"No Match")</f>
        <v>No Match</v>
      </c>
      <c r="F934" t="str">
        <f t="shared" si="28"/>
        <v>US</v>
      </c>
      <c r="G934" t="str">
        <f t="shared" si="29"/>
        <v>Vizzy|PASSAIC-FF</v>
      </c>
    </row>
    <row r="935" spans="1:7" hidden="1" x14ac:dyDescent="0.2">
      <c r="A935" t="str" cm="1">
        <f t="array" ref="A935">INDEX('Brand Family Territory (Enc)'!$A$2:$A$296,INT((ROW()-2)/10)+1)</f>
        <v>Vizzy</v>
      </c>
      <c r="B935" t="str" cm="1">
        <f t="array" ref="B935">INDEX('Whitelist (Blackout Reverse)'!$B$1:$K$1,MOD(ROW()-2,10)+1)</f>
        <v>ESSEX</v>
      </c>
      <c r="C935" t="str">
        <f>VLOOKUP(A935,'Brand Family Territory (Enc)'!$A$2:$B$296,2,FALSE)</f>
        <v>Core Market</v>
      </c>
      <c r="D935">
        <f>IF(COUNTIFS('Brand Family Territories (Enc)'!$B$2:$B$62,C935,'Brand Family Territories (Enc)'!$C$2:$C$62,B935)&gt;0,1,IF(AND(LEFT(B935,6)="MORRIS",COUNTIFS('Brand Family Territories (Enc)'!$B$2:$B$62,C935,'Brand Family Territories (Enc)'!$C$2:$C$62,"Morri")&gt;0),"Unk",0))</f>
        <v>0</v>
      </c>
      <c r="E935" t="str">
        <f>IFERROR(INDEX('Brand Family Areas (Enc)'!$D$6:$D$998,MATCH(UPPER(A935)&amp;"|"&amp;UPPER(B935),'Brand Family Areas (Enc)'!$G$6:$G$998,0)),"No Match")</f>
        <v>Inactive</v>
      </c>
      <c r="F935" t="str">
        <f t="shared" si="28"/>
        <v>THEM</v>
      </c>
      <c r="G935" t="str">
        <f t="shared" si="29"/>
        <v>Vizzy|ESSEX</v>
      </c>
    </row>
    <row r="936" spans="1:7" hidden="1" x14ac:dyDescent="0.2">
      <c r="A936" t="str" cm="1">
        <f t="array" ref="A936">INDEX('Brand Family Territory (Enc)'!$A$2:$A$296,INT((ROW()-2)/10)+1)</f>
        <v>Vizzy</v>
      </c>
      <c r="B936" t="str" cm="1">
        <f t="array" ref="B936">INDEX('Whitelist (Blackout Reverse)'!$B$1:$K$1,MOD(ROW()-2,10)+1)</f>
        <v>HUDSON</v>
      </c>
      <c r="C936" t="str">
        <f>VLOOKUP(A936,'Brand Family Territory (Enc)'!$A$2:$B$296,2,FALSE)</f>
        <v>Core Market</v>
      </c>
      <c r="D936">
        <f>IF(COUNTIFS('Brand Family Territories (Enc)'!$B$2:$B$62,C936,'Brand Family Territories (Enc)'!$C$2:$C$62,B936)&gt;0,1,IF(AND(LEFT(B936,6)="MORRIS",COUNTIFS('Brand Family Territories (Enc)'!$B$2:$B$62,C936,'Brand Family Territories (Enc)'!$C$2:$C$62,"Morri")&gt;0),"Unk",0))</f>
        <v>0</v>
      </c>
      <c r="E936" t="str">
        <f>IFERROR(INDEX('Brand Family Areas (Enc)'!$D$6:$D$998,MATCH(UPPER(A936)&amp;"|"&amp;UPPER(B936),'Brand Family Areas (Enc)'!$G$6:$G$998,0)),"No Match")</f>
        <v>Inactive</v>
      </c>
      <c r="F936" t="str">
        <f t="shared" si="28"/>
        <v>THEM</v>
      </c>
      <c r="G936" t="str">
        <f t="shared" si="29"/>
        <v>Vizzy|HUDSON</v>
      </c>
    </row>
    <row r="937" spans="1:7" hidden="1" x14ac:dyDescent="0.2">
      <c r="A937" t="str" cm="1">
        <f t="array" ref="A937">INDEX('Brand Family Territory (Enc)'!$A$2:$A$296,INT((ROW()-2)/10)+1)</f>
        <v>Vizzy</v>
      </c>
      <c r="B937" t="str" cm="1">
        <f t="array" ref="B937">INDEX('Whitelist (Blackout Reverse)'!$B$1:$K$1,MOD(ROW()-2,10)+1)</f>
        <v>UNION</v>
      </c>
      <c r="C937" t="str">
        <f>VLOOKUP(A937,'Brand Family Territory (Enc)'!$A$2:$B$296,2,FALSE)</f>
        <v>Core Market</v>
      </c>
      <c r="D937">
        <f>IF(COUNTIFS('Brand Family Territories (Enc)'!$B$2:$B$62,C937,'Brand Family Territories (Enc)'!$C$2:$C$62,B937)&gt;0,1,IF(AND(LEFT(B937,6)="MORRIS",COUNTIFS('Brand Family Territories (Enc)'!$B$2:$B$62,C937,'Brand Family Territories (Enc)'!$C$2:$C$62,"Morri")&gt;0),"Unk",0))</f>
        <v>0</v>
      </c>
      <c r="E937" t="str">
        <f>IFERROR(INDEX('Brand Family Areas (Enc)'!$D$6:$D$998,MATCH(UPPER(A937)&amp;"|"&amp;UPPER(B937),'Brand Family Areas (Enc)'!$G$6:$G$998,0)),"No Match")</f>
        <v>Inactive</v>
      </c>
      <c r="F937" t="str">
        <f t="shared" si="28"/>
        <v>THEM</v>
      </c>
      <c r="G937" t="str">
        <f t="shared" si="29"/>
        <v>Vizzy|UNION</v>
      </c>
    </row>
    <row r="938" spans="1:7" hidden="1" x14ac:dyDescent="0.2">
      <c r="A938" t="str" cm="1">
        <f t="array" ref="A938">INDEX('Brand Family Territory (Enc)'!$A$2:$A$296,INT((ROW()-2)/10)+1)</f>
        <v>Vizzy</v>
      </c>
      <c r="B938" t="str" cm="1">
        <f t="array" ref="B938">INDEX('Whitelist (Blackout Reverse)'!$B$1:$K$1,MOD(ROW()-2,10)+1)</f>
        <v>SUSSEX</v>
      </c>
      <c r="C938" t="str">
        <f>VLOOKUP(A938,'Brand Family Territory (Enc)'!$A$2:$B$296,2,FALSE)</f>
        <v>Core Market</v>
      </c>
      <c r="D938">
        <f>IF(COUNTIFS('Brand Family Territories (Enc)'!$B$2:$B$62,C938,'Brand Family Territories (Enc)'!$C$2:$C$62,B938)&gt;0,1,IF(AND(LEFT(B938,6)="MORRIS",COUNTIFS('Brand Family Territories (Enc)'!$B$2:$B$62,C938,'Brand Family Territories (Enc)'!$C$2:$C$62,"Morri")&gt;0),"Unk",0))</f>
        <v>1</v>
      </c>
      <c r="E938" t="str">
        <f>IFERROR(INDEX('Brand Family Areas (Enc)'!$D$6:$D$998,MATCH(UPPER(A938)&amp;"|"&amp;UPPER(B938),'Brand Family Areas (Enc)'!$G$6:$G$998,0)),"No Match")</f>
        <v>No Match</v>
      </c>
      <c r="F938" t="str">
        <f t="shared" si="28"/>
        <v>US</v>
      </c>
      <c r="G938" t="str">
        <f t="shared" si="29"/>
        <v>Vizzy|SUSSEX</v>
      </c>
    </row>
    <row r="939" spans="1:7" hidden="1" x14ac:dyDescent="0.2">
      <c r="A939" t="str" cm="1">
        <f t="array" ref="A939">INDEX('Brand Family Territory (Enc)'!$A$2:$A$296,INT((ROW()-2)/10)+1)</f>
        <v>Vizzy</v>
      </c>
      <c r="B939" t="str" cm="1">
        <f t="array" ref="B939">INDEX('Whitelist (Blackout Reverse)'!$B$1:$K$1,MOD(ROW()-2,10)+1)</f>
        <v>MORRIS 1</v>
      </c>
      <c r="C939" t="str">
        <f>VLOOKUP(A939,'Brand Family Territory (Enc)'!$A$2:$B$296,2,FALSE)</f>
        <v>Core Market</v>
      </c>
      <c r="D939">
        <f>IF(COUNTIFS('Brand Family Territories (Enc)'!$B$2:$B$62,C939,'Brand Family Territories (Enc)'!$C$2:$C$62,B939)&gt;0,1,IF(AND(LEFT(B939,6)="MORRIS",COUNTIFS('Brand Family Territories (Enc)'!$B$2:$B$62,C939,'Brand Family Territories (Enc)'!$C$2:$C$62,"Morri")&gt;0),"Unk",0))</f>
        <v>1</v>
      </c>
      <c r="E939" t="str">
        <f>IFERROR(INDEX('Brand Family Areas (Enc)'!$D$6:$D$998,MATCH(UPPER(A939)&amp;"|"&amp;UPPER(B939),'Brand Family Areas (Enc)'!$G$6:$G$998,0)),"No Match")</f>
        <v>No Match</v>
      </c>
      <c r="F939" t="str">
        <f t="shared" si="28"/>
        <v>US</v>
      </c>
      <c r="G939" t="str">
        <f t="shared" si="29"/>
        <v>Vizzy|MORRIS 1</v>
      </c>
    </row>
    <row r="940" spans="1:7" hidden="1" x14ac:dyDescent="0.2">
      <c r="A940" t="str" cm="1">
        <f t="array" ref="A940">INDEX('Brand Family Territory (Enc)'!$A$2:$A$296,INT((ROW()-2)/10)+1)</f>
        <v>Vizzy</v>
      </c>
      <c r="B940" t="str" cm="1">
        <f t="array" ref="B940">INDEX('Whitelist (Blackout Reverse)'!$B$1:$K$1,MOD(ROW()-2,10)+1)</f>
        <v>MORRIS 2</v>
      </c>
      <c r="C940" t="str">
        <f>VLOOKUP(A940,'Brand Family Territory (Enc)'!$A$2:$B$296,2,FALSE)</f>
        <v>Core Market</v>
      </c>
      <c r="D940">
        <f>IF(COUNTIFS('Brand Family Territories (Enc)'!$B$2:$B$62,C940,'Brand Family Territories (Enc)'!$C$2:$C$62,B940)&gt;0,1,IF(AND(LEFT(B940,6)="MORRIS",COUNTIFS('Brand Family Territories (Enc)'!$B$2:$B$62,C940,'Brand Family Territories (Enc)'!$C$2:$C$62,"Morri")&gt;0),"Unk",0))</f>
        <v>0</v>
      </c>
      <c r="E940" t="str">
        <f>IFERROR(INDEX('Brand Family Areas (Enc)'!$D$6:$D$998,MATCH(UPPER(A940)&amp;"|"&amp;UPPER(B940),'Brand Family Areas (Enc)'!$G$6:$G$998,0)),"No Match")</f>
        <v>Inactive</v>
      </c>
      <c r="F940" t="str">
        <f t="shared" si="28"/>
        <v>THEM</v>
      </c>
      <c r="G940" t="str">
        <f t="shared" si="29"/>
        <v>Vizzy|MORRIS 2</v>
      </c>
    </row>
    <row r="941" spans="1:7" hidden="1" x14ac:dyDescent="0.2">
      <c r="A941" t="str" cm="1">
        <f t="array" ref="A941">INDEX('Brand Family Territory (Enc)'!$A$2:$A$296,INT((ROW()-2)/10)+1)</f>
        <v>Vizzy</v>
      </c>
      <c r="B941" t="str" cm="1">
        <f t="array" ref="B941">INDEX('Whitelist (Blackout Reverse)'!$B$1:$K$1,MOD(ROW()-2,10)+1)</f>
        <v>MORRIS 3</v>
      </c>
      <c r="C941" t="str">
        <f>VLOOKUP(A941,'Brand Family Territory (Enc)'!$A$2:$B$296,2,FALSE)</f>
        <v>Core Market</v>
      </c>
      <c r="D941">
        <f>IF(COUNTIFS('Brand Family Territories (Enc)'!$B$2:$B$62,C941,'Brand Family Territories (Enc)'!$C$2:$C$62,B941)&gt;0,1,IF(AND(LEFT(B941,6)="MORRIS",COUNTIFS('Brand Family Territories (Enc)'!$B$2:$B$62,C941,'Brand Family Territories (Enc)'!$C$2:$C$62,"Morri")&gt;0),"Unk",0))</f>
        <v>1</v>
      </c>
      <c r="E941" t="str">
        <f>IFERROR(INDEX('Brand Family Areas (Enc)'!$D$6:$D$998,MATCH(UPPER(A941)&amp;"|"&amp;UPPER(B941),'Brand Family Areas (Enc)'!$G$6:$G$998,0)),"No Match")</f>
        <v>No Match</v>
      </c>
      <c r="F941" t="str">
        <f t="shared" si="28"/>
        <v>US</v>
      </c>
      <c r="G941" t="str">
        <f t="shared" si="29"/>
        <v>Vizzy|MORRIS 3</v>
      </c>
    </row>
    <row r="942" spans="1:7" hidden="1" x14ac:dyDescent="0.2">
      <c r="A942" t="str" cm="1">
        <f t="array" ref="A942">INDEX('Brand Family Territory (Enc)'!$A$2:$A$296,INT((ROW()-2)/10)+1)</f>
        <v>White Claw</v>
      </c>
      <c r="B942" t="str" cm="1">
        <f t="array" ref="B942">INDEX('Whitelist (Blackout Reverse)'!$B$1:$K$1,MOD(ROW()-2,10)+1)</f>
        <v>BERGEN</v>
      </c>
      <c r="C942" t="str">
        <f>VLOOKUP(A942,'Brand Family Territory (Enc)'!$A$2:$B$296,2,FALSE)</f>
        <v>Core Market</v>
      </c>
      <c r="D942">
        <f>IF(COUNTIFS('Brand Family Territories (Enc)'!$B$2:$B$62,C942,'Brand Family Territories (Enc)'!$C$2:$C$62,B942)&gt;0,1,IF(AND(LEFT(B942,6)="MORRIS",COUNTIFS('Brand Family Territories (Enc)'!$B$2:$B$62,C942,'Brand Family Territories (Enc)'!$C$2:$C$62,"Morri")&gt;0),"Unk",0))</f>
        <v>1</v>
      </c>
      <c r="E942" t="str">
        <f>IFERROR(INDEX('Brand Family Areas (Enc)'!$D$6:$D$998,MATCH(UPPER(A942)&amp;"|"&amp;UPPER(B942),'Brand Family Areas (Enc)'!$G$6:$G$998,0)),"No Match")</f>
        <v>No Match</v>
      </c>
      <c r="F942" t="str">
        <f t="shared" si="28"/>
        <v>US</v>
      </c>
      <c r="G942" t="str">
        <f t="shared" si="29"/>
        <v>White Claw|BERGEN</v>
      </c>
    </row>
    <row r="943" spans="1:7" hidden="1" x14ac:dyDescent="0.2">
      <c r="A943" t="str" cm="1">
        <f t="array" ref="A943">INDEX('Brand Family Territory (Enc)'!$A$2:$A$296,INT((ROW()-2)/10)+1)</f>
        <v>White Claw</v>
      </c>
      <c r="B943" t="str" cm="1">
        <f t="array" ref="B943">INDEX('Whitelist (Blackout Reverse)'!$B$1:$K$1,MOD(ROW()-2,10)+1)</f>
        <v>PASSAIC</v>
      </c>
      <c r="C943" t="str">
        <f>VLOOKUP(A943,'Brand Family Territory (Enc)'!$A$2:$B$296,2,FALSE)</f>
        <v>Core Market</v>
      </c>
      <c r="D943">
        <f>IF(COUNTIFS('Brand Family Territories (Enc)'!$B$2:$B$62,C943,'Brand Family Territories (Enc)'!$C$2:$C$62,B943)&gt;0,1,IF(AND(LEFT(B943,6)="MORRIS",COUNTIFS('Brand Family Territories (Enc)'!$B$2:$B$62,C943,'Brand Family Territories (Enc)'!$C$2:$C$62,"Morri")&gt;0),"Unk",0))</f>
        <v>1</v>
      </c>
      <c r="E943" t="str">
        <f>IFERROR(INDEX('Brand Family Areas (Enc)'!$D$6:$D$998,MATCH(UPPER(A943)&amp;"|"&amp;UPPER(B943),'Brand Family Areas (Enc)'!$G$6:$G$998,0)),"No Match")</f>
        <v>No Match</v>
      </c>
      <c r="F943" t="str">
        <f t="shared" si="28"/>
        <v>US</v>
      </c>
      <c r="G943" t="str">
        <f t="shared" si="29"/>
        <v>White Claw|PASSAIC</v>
      </c>
    </row>
    <row r="944" spans="1:7" hidden="1" x14ac:dyDescent="0.2">
      <c r="A944" t="str" cm="1">
        <f t="array" ref="A944">INDEX('Brand Family Territory (Enc)'!$A$2:$A$296,INT((ROW()-2)/10)+1)</f>
        <v>White Claw</v>
      </c>
      <c r="B944" t="str" cm="1">
        <f t="array" ref="B944">INDEX('Whitelist (Blackout Reverse)'!$B$1:$K$1,MOD(ROW()-2,10)+1)</f>
        <v>PASSAIC-FF</v>
      </c>
      <c r="C944" t="str">
        <f>VLOOKUP(A944,'Brand Family Territory (Enc)'!$A$2:$B$296,2,FALSE)</f>
        <v>Core Market</v>
      </c>
      <c r="D944">
        <f>IF(COUNTIFS('Brand Family Territories (Enc)'!$B$2:$B$62,C944,'Brand Family Territories (Enc)'!$C$2:$C$62,B944)&gt;0,1,IF(AND(LEFT(B944,6)="MORRIS",COUNTIFS('Brand Family Territories (Enc)'!$B$2:$B$62,C944,'Brand Family Territories (Enc)'!$C$2:$C$62,"Morri")&gt;0),"Unk",0))</f>
        <v>1</v>
      </c>
      <c r="E944" t="str">
        <f>IFERROR(INDEX('Brand Family Areas (Enc)'!$D$6:$D$998,MATCH(UPPER(A944)&amp;"|"&amp;UPPER(B944),'Brand Family Areas (Enc)'!$G$6:$G$998,0)),"No Match")</f>
        <v>No Match</v>
      </c>
      <c r="F944" t="str">
        <f t="shared" si="28"/>
        <v>US</v>
      </c>
      <c r="G944" t="str">
        <f t="shared" si="29"/>
        <v>White Claw|PASSAIC-FF</v>
      </c>
    </row>
    <row r="945" spans="1:7" hidden="1" x14ac:dyDescent="0.2">
      <c r="A945" t="str" cm="1">
        <f t="array" ref="A945">INDEX('Brand Family Territory (Enc)'!$A$2:$A$296,INT((ROW()-2)/10)+1)</f>
        <v>White Claw</v>
      </c>
      <c r="B945" t="str" cm="1">
        <f t="array" ref="B945">INDEX('Whitelist (Blackout Reverse)'!$B$1:$K$1,MOD(ROW()-2,10)+1)</f>
        <v>ESSEX</v>
      </c>
      <c r="C945" t="str">
        <f>VLOOKUP(A945,'Brand Family Territory (Enc)'!$A$2:$B$296,2,FALSE)</f>
        <v>Core Market</v>
      </c>
      <c r="D945">
        <f>IF(COUNTIFS('Brand Family Territories (Enc)'!$B$2:$B$62,C945,'Brand Family Territories (Enc)'!$C$2:$C$62,B945)&gt;0,1,IF(AND(LEFT(B945,6)="MORRIS",COUNTIFS('Brand Family Territories (Enc)'!$B$2:$B$62,C945,'Brand Family Territories (Enc)'!$C$2:$C$62,"Morri")&gt;0),"Unk",0))</f>
        <v>0</v>
      </c>
      <c r="E945" t="str">
        <f>IFERROR(INDEX('Brand Family Areas (Enc)'!$D$6:$D$998,MATCH(UPPER(A945)&amp;"|"&amp;UPPER(B945),'Brand Family Areas (Enc)'!$G$6:$G$998,0)),"No Match")</f>
        <v>Inactive</v>
      </c>
      <c r="F945" t="str">
        <f t="shared" si="28"/>
        <v>THEM</v>
      </c>
      <c r="G945" t="str">
        <f t="shared" si="29"/>
        <v>White Claw|ESSEX</v>
      </c>
    </row>
    <row r="946" spans="1:7" hidden="1" x14ac:dyDescent="0.2">
      <c r="A946" t="str" cm="1">
        <f t="array" ref="A946">INDEX('Brand Family Territory (Enc)'!$A$2:$A$296,INT((ROW()-2)/10)+1)</f>
        <v>White Claw</v>
      </c>
      <c r="B946" t="str" cm="1">
        <f t="array" ref="B946">INDEX('Whitelist (Blackout Reverse)'!$B$1:$K$1,MOD(ROW()-2,10)+1)</f>
        <v>HUDSON</v>
      </c>
      <c r="C946" t="str">
        <f>VLOOKUP(A946,'Brand Family Territory (Enc)'!$A$2:$B$296,2,FALSE)</f>
        <v>Core Market</v>
      </c>
      <c r="D946">
        <f>IF(COUNTIFS('Brand Family Territories (Enc)'!$B$2:$B$62,C946,'Brand Family Territories (Enc)'!$C$2:$C$62,B946)&gt;0,1,IF(AND(LEFT(B946,6)="MORRIS",COUNTIFS('Brand Family Territories (Enc)'!$B$2:$B$62,C946,'Brand Family Territories (Enc)'!$C$2:$C$62,"Morri")&gt;0),"Unk",0))</f>
        <v>0</v>
      </c>
      <c r="E946" t="str">
        <f>IFERROR(INDEX('Brand Family Areas (Enc)'!$D$6:$D$998,MATCH(UPPER(A946)&amp;"|"&amp;UPPER(B946),'Brand Family Areas (Enc)'!$G$6:$G$998,0)),"No Match")</f>
        <v>Inactive</v>
      </c>
      <c r="F946" t="str">
        <f t="shared" si="28"/>
        <v>THEM</v>
      </c>
      <c r="G946" t="str">
        <f t="shared" si="29"/>
        <v>White Claw|HUDSON</v>
      </c>
    </row>
    <row r="947" spans="1:7" hidden="1" x14ac:dyDescent="0.2">
      <c r="A947" t="str" cm="1">
        <f t="array" ref="A947">INDEX('Brand Family Territory (Enc)'!$A$2:$A$296,INT((ROW()-2)/10)+1)</f>
        <v>White Claw</v>
      </c>
      <c r="B947" t="str" cm="1">
        <f t="array" ref="B947">INDEX('Whitelist (Blackout Reverse)'!$B$1:$K$1,MOD(ROW()-2,10)+1)</f>
        <v>UNION</v>
      </c>
      <c r="C947" t="str">
        <f>VLOOKUP(A947,'Brand Family Territory (Enc)'!$A$2:$B$296,2,FALSE)</f>
        <v>Core Market</v>
      </c>
      <c r="D947">
        <f>IF(COUNTIFS('Brand Family Territories (Enc)'!$B$2:$B$62,C947,'Brand Family Territories (Enc)'!$C$2:$C$62,B947)&gt;0,1,IF(AND(LEFT(B947,6)="MORRIS",COUNTIFS('Brand Family Territories (Enc)'!$B$2:$B$62,C947,'Brand Family Territories (Enc)'!$C$2:$C$62,"Morri")&gt;0),"Unk",0))</f>
        <v>0</v>
      </c>
      <c r="E947" t="str">
        <f>IFERROR(INDEX('Brand Family Areas (Enc)'!$D$6:$D$998,MATCH(UPPER(A947)&amp;"|"&amp;UPPER(B947),'Brand Family Areas (Enc)'!$G$6:$G$998,0)),"No Match")</f>
        <v>Inactive</v>
      </c>
      <c r="F947" t="str">
        <f t="shared" si="28"/>
        <v>THEM</v>
      </c>
      <c r="G947" t="str">
        <f t="shared" si="29"/>
        <v>White Claw|UNION</v>
      </c>
    </row>
    <row r="948" spans="1:7" hidden="1" x14ac:dyDescent="0.2">
      <c r="A948" t="str" cm="1">
        <f t="array" ref="A948">INDEX('Brand Family Territory (Enc)'!$A$2:$A$296,INT((ROW()-2)/10)+1)</f>
        <v>White Claw</v>
      </c>
      <c r="B948" t="str" cm="1">
        <f t="array" ref="B948">INDEX('Whitelist (Blackout Reverse)'!$B$1:$K$1,MOD(ROW()-2,10)+1)</f>
        <v>SUSSEX</v>
      </c>
      <c r="C948" t="str">
        <f>VLOOKUP(A948,'Brand Family Territory (Enc)'!$A$2:$B$296,2,FALSE)</f>
        <v>Core Market</v>
      </c>
      <c r="D948">
        <f>IF(COUNTIFS('Brand Family Territories (Enc)'!$B$2:$B$62,C948,'Brand Family Territories (Enc)'!$C$2:$C$62,B948)&gt;0,1,IF(AND(LEFT(B948,6)="MORRIS",COUNTIFS('Brand Family Territories (Enc)'!$B$2:$B$62,C948,'Brand Family Territories (Enc)'!$C$2:$C$62,"Morri")&gt;0),"Unk",0))</f>
        <v>1</v>
      </c>
      <c r="E948" t="str">
        <f>IFERROR(INDEX('Brand Family Areas (Enc)'!$D$6:$D$998,MATCH(UPPER(A948)&amp;"|"&amp;UPPER(B948),'Brand Family Areas (Enc)'!$G$6:$G$998,0)),"No Match")</f>
        <v>No Match</v>
      </c>
      <c r="F948" t="str">
        <f t="shared" si="28"/>
        <v>US</v>
      </c>
      <c r="G948" t="str">
        <f t="shared" si="29"/>
        <v>White Claw|SUSSEX</v>
      </c>
    </row>
    <row r="949" spans="1:7" hidden="1" x14ac:dyDescent="0.2">
      <c r="A949" t="str" cm="1">
        <f t="array" ref="A949">INDEX('Brand Family Territory (Enc)'!$A$2:$A$296,INT((ROW()-2)/10)+1)</f>
        <v>White Claw</v>
      </c>
      <c r="B949" t="str" cm="1">
        <f t="array" ref="B949">INDEX('Whitelist (Blackout Reverse)'!$B$1:$K$1,MOD(ROW()-2,10)+1)</f>
        <v>MORRIS 1</v>
      </c>
      <c r="C949" t="str">
        <f>VLOOKUP(A949,'Brand Family Territory (Enc)'!$A$2:$B$296,2,FALSE)</f>
        <v>Core Market</v>
      </c>
      <c r="D949">
        <f>IF(COUNTIFS('Brand Family Territories (Enc)'!$B$2:$B$62,C949,'Brand Family Territories (Enc)'!$C$2:$C$62,B949)&gt;0,1,IF(AND(LEFT(B949,6)="MORRIS",COUNTIFS('Brand Family Territories (Enc)'!$B$2:$B$62,C949,'Brand Family Territories (Enc)'!$C$2:$C$62,"Morri")&gt;0),"Unk",0))</f>
        <v>1</v>
      </c>
      <c r="E949" t="str">
        <f>IFERROR(INDEX('Brand Family Areas (Enc)'!$D$6:$D$998,MATCH(UPPER(A949)&amp;"|"&amp;UPPER(B949),'Brand Family Areas (Enc)'!$G$6:$G$998,0)),"No Match")</f>
        <v>No Match</v>
      </c>
      <c r="F949" t="str">
        <f t="shared" si="28"/>
        <v>US</v>
      </c>
      <c r="G949" t="str">
        <f t="shared" si="29"/>
        <v>White Claw|MORRIS 1</v>
      </c>
    </row>
    <row r="950" spans="1:7" hidden="1" x14ac:dyDescent="0.2">
      <c r="A950" t="str" cm="1">
        <f t="array" ref="A950">INDEX('Brand Family Territory (Enc)'!$A$2:$A$296,INT((ROW()-2)/10)+1)</f>
        <v>White Claw</v>
      </c>
      <c r="B950" t="str" cm="1">
        <f t="array" ref="B950">INDEX('Whitelist (Blackout Reverse)'!$B$1:$K$1,MOD(ROW()-2,10)+1)</f>
        <v>MORRIS 2</v>
      </c>
      <c r="C950" t="str">
        <f>VLOOKUP(A950,'Brand Family Territory (Enc)'!$A$2:$B$296,2,FALSE)</f>
        <v>Core Market</v>
      </c>
      <c r="D950">
        <f>IF(COUNTIFS('Brand Family Territories (Enc)'!$B$2:$B$62,C950,'Brand Family Territories (Enc)'!$C$2:$C$62,B950)&gt;0,1,IF(AND(LEFT(B950,6)="MORRIS",COUNTIFS('Brand Family Territories (Enc)'!$B$2:$B$62,C950,'Brand Family Territories (Enc)'!$C$2:$C$62,"Morri")&gt;0),"Unk",0))</f>
        <v>0</v>
      </c>
      <c r="E950" t="str">
        <f>IFERROR(INDEX('Brand Family Areas (Enc)'!$D$6:$D$998,MATCH(UPPER(A950)&amp;"|"&amp;UPPER(B950),'Brand Family Areas (Enc)'!$G$6:$G$998,0)),"No Match")</f>
        <v>Inactive</v>
      </c>
      <c r="F950" t="str">
        <f t="shared" si="28"/>
        <v>THEM</v>
      </c>
      <c r="G950" t="str">
        <f t="shared" si="29"/>
        <v>White Claw|MORRIS 2</v>
      </c>
    </row>
    <row r="951" spans="1:7" hidden="1" x14ac:dyDescent="0.2">
      <c r="A951" t="str" cm="1">
        <f t="array" ref="A951">INDEX('Brand Family Territory (Enc)'!$A$2:$A$296,INT((ROW()-2)/10)+1)</f>
        <v>White Claw</v>
      </c>
      <c r="B951" t="str" cm="1">
        <f t="array" ref="B951">INDEX('Whitelist (Blackout Reverse)'!$B$1:$K$1,MOD(ROW()-2,10)+1)</f>
        <v>MORRIS 3</v>
      </c>
      <c r="C951" t="str">
        <f>VLOOKUP(A951,'Brand Family Territory (Enc)'!$A$2:$B$296,2,FALSE)</f>
        <v>Core Market</v>
      </c>
      <c r="D951">
        <f>IF(COUNTIFS('Brand Family Territories (Enc)'!$B$2:$B$62,C951,'Brand Family Territories (Enc)'!$C$2:$C$62,B951)&gt;0,1,IF(AND(LEFT(B951,6)="MORRIS",COUNTIFS('Brand Family Territories (Enc)'!$B$2:$B$62,C951,'Brand Family Territories (Enc)'!$C$2:$C$62,"Morri")&gt;0),"Unk",0))</f>
        <v>1</v>
      </c>
      <c r="E951" t="str">
        <f>IFERROR(INDEX('Brand Family Areas (Enc)'!$D$6:$D$998,MATCH(UPPER(A951)&amp;"|"&amp;UPPER(B951),'Brand Family Areas (Enc)'!$G$6:$G$998,0)),"No Match")</f>
        <v>No Match</v>
      </c>
      <c r="F951" t="str">
        <f t="shared" si="28"/>
        <v>US</v>
      </c>
      <c r="G951" t="str">
        <f t="shared" si="29"/>
        <v>White Claw|MORRIS 3</v>
      </c>
    </row>
    <row r="952" spans="1:7" hidden="1" x14ac:dyDescent="0.2">
      <c r="A952" t="str" cm="1">
        <f t="array" ref="A952">INDEX('Brand Family Territory (Enc)'!$A$2:$A$296,INT((ROW()-2)/10)+1)</f>
        <v>Yuengling Black &amp; Tan</v>
      </c>
      <c r="B952" t="str" cm="1">
        <f t="array" ref="B952">INDEX('Whitelist (Blackout Reverse)'!$B$1:$K$1,MOD(ROW()-2,10)+1)</f>
        <v>BERGEN</v>
      </c>
      <c r="C952" t="str">
        <f>VLOOKUP(A952,'Brand Family Territory (Enc)'!$A$2:$B$296,2,FALSE)</f>
        <v>Core Market</v>
      </c>
      <c r="D952">
        <f>IF(COUNTIFS('Brand Family Territories (Enc)'!$B$2:$B$62,C952,'Brand Family Territories (Enc)'!$C$2:$C$62,B952)&gt;0,1,IF(AND(LEFT(B952,6)="MORRIS",COUNTIFS('Brand Family Territories (Enc)'!$B$2:$B$62,C952,'Brand Family Territories (Enc)'!$C$2:$C$62,"Morri")&gt;0),"Unk",0))</f>
        <v>1</v>
      </c>
      <c r="E952" t="str">
        <f>IFERROR(INDEX('Brand Family Areas (Enc)'!$D$6:$D$998,MATCH(UPPER(A952)&amp;"|"&amp;UPPER(B952),'Brand Family Areas (Enc)'!$G$6:$G$998,0)),"No Match")</f>
        <v>No Match</v>
      </c>
      <c r="F952" t="str">
        <f t="shared" si="28"/>
        <v>US</v>
      </c>
      <c r="G952" t="str">
        <f t="shared" si="29"/>
        <v>Yuengling Black &amp; Tan|BERGEN</v>
      </c>
    </row>
    <row r="953" spans="1:7" hidden="1" x14ac:dyDescent="0.2">
      <c r="A953" t="str" cm="1">
        <f t="array" ref="A953">INDEX('Brand Family Territory (Enc)'!$A$2:$A$296,INT((ROW()-2)/10)+1)</f>
        <v>Yuengling Black &amp; Tan</v>
      </c>
      <c r="B953" t="str" cm="1">
        <f t="array" ref="B953">INDEX('Whitelist (Blackout Reverse)'!$B$1:$K$1,MOD(ROW()-2,10)+1)</f>
        <v>PASSAIC</v>
      </c>
      <c r="C953" t="str">
        <f>VLOOKUP(A953,'Brand Family Territory (Enc)'!$A$2:$B$296,2,FALSE)</f>
        <v>Core Market</v>
      </c>
      <c r="D953">
        <f>IF(COUNTIFS('Brand Family Territories (Enc)'!$B$2:$B$62,C953,'Brand Family Territories (Enc)'!$C$2:$C$62,B953)&gt;0,1,IF(AND(LEFT(B953,6)="MORRIS",COUNTIFS('Brand Family Territories (Enc)'!$B$2:$B$62,C953,'Brand Family Territories (Enc)'!$C$2:$C$62,"Morri")&gt;0),"Unk",0))</f>
        <v>1</v>
      </c>
      <c r="E953" t="str">
        <f>IFERROR(INDEX('Brand Family Areas (Enc)'!$D$6:$D$998,MATCH(UPPER(A953)&amp;"|"&amp;UPPER(B953),'Brand Family Areas (Enc)'!$G$6:$G$998,0)),"No Match")</f>
        <v>No Match</v>
      </c>
      <c r="F953" t="str">
        <f t="shared" si="28"/>
        <v>US</v>
      </c>
      <c r="G953" t="str">
        <f t="shared" si="29"/>
        <v>Yuengling Black &amp; Tan|PASSAIC</v>
      </c>
    </row>
    <row r="954" spans="1:7" hidden="1" x14ac:dyDescent="0.2">
      <c r="A954" t="str" cm="1">
        <f t="array" ref="A954">INDEX('Brand Family Territory (Enc)'!$A$2:$A$296,INT((ROW()-2)/10)+1)</f>
        <v>Yuengling Black &amp; Tan</v>
      </c>
      <c r="B954" t="str" cm="1">
        <f t="array" ref="B954">INDEX('Whitelist (Blackout Reverse)'!$B$1:$K$1,MOD(ROW()-2,10)+1)</f>
        <v>PASSAIC-FF</v>
      </c>
      <c r="C954" t="str">
        <f>VLOOKUP(A954,'Brand Family Territory (Enc)'!$A$2:$B$296,2,FALSE)</f>
        <v>Core Market</v>
      </c>
      <c r="D954">
        <f>IF(COUNTIFS('Brand Family Territories (Enc)'!$B$2:$B$62,C954,'Brand Family Territories (Enc)'!$C$2:$C$62,B954)&gt;0,1,IF(AND(LEFT(B954,6)="MORRIS",COUNTIFS('Brand Family Territories (Enc)'!$B$2:$B$62,C954,'Brand Family Territories (Enc)'!$C$2:$C$62,"Morri")&gt;0),"Unk",0))</f>
        <v>1</v>
      </c>
      <c r="E954" t="str">
        <f>IFERROR(INDEX('Brand Family Areas (Enc)'!$D$6:$D$998,MATCH(UPPER(A954)&amp;"|"&amp;UPPER(B954),'Brand Family Areas (Enc)'!$G$6:$G$998,0)),"No Match")</f>
        <v>No Match</v>
      </c>
      <c r="F954" t="str">
        <f t="shared" si="28"/>
        <v>US</v>
      </c>
      <c r="G954" t="str">
        <f t="shared" si="29"/>
        <v>Yuengling Black &amp; Tan|PASSAIC-FF</v>
      </c>
    </row>
    <row r="955" spans="1:7" hidden="1" x14ac:dyDescent="0.2">
      <c r="A955" t="str" cm="1">
        <f t="array" ref="A955">INDEX('Brand Family Territory (Enc)'!$A$2:$A$296,INT((ROW()-2)/10)+1)</f>
        <v>Yuengling Black &amp; Tan</v>
      </c>
      <c r="B955" t="str" cm="1">
        <f t="array" ref="B955">INDEX('Whitelist (Blackout Reverse)'!$B$1:$K$1,MOD(ROW()-2,10)+1)</f>
        <v>ESSEX</v>
      </c>
      <c r="C955" t="str">
        <f>VLOOKUP(A955,'Brand Family Territory (Enc)'!$A$2:$B$296,2,FALSE)</f>
        <v>Core Market</v>
      </c>
      <c r="D955">
        <f>IF(COUNTIFS('Brand Family Territories (Enc)'!$B$2:$B$62,C955,'Brand Family Territories (Enc)'!$C$2:$C$62,B955)&gt;0,1,IF(AND(LEFT(B955,6)="MORRIS",COUNTIFS('Brand Family Territories (Enc)'!$B$2:$B$62,C955,'Brand Family Territories (Enc)'!$C$2:$C$62,"Morri")&gt;0),"Unk",0))</f>
        <v>0</v>
      </c>
      <c r="E955" t="str">
        <f>IFERROR(INDEX('Brand Family Areas (Enc)'!$D$6:$D$998,MATCH(UPPER(A955)&amp;"|"&amp;UPPER(B955),'Brand Family Areas (Enc)'!$G$6:$G$998,0)),"No Match")</f>
        <v>Inactive</v>
      </c>
      <c r="F955" t="str">
        <f t="shared" si="28"/>
        <v>THEM</v>
      </c>
      <c r="G955" t="str">
        <f t="shared" si="29"/>
        <v>Yuengling Black &amp; Tan|ESSEX</v>
      </c>
    </row>
    <row r="956" spans="1:7" hidden="1" x14ac:dyDescent="0.2">
      <c r="A956" t="str" cm="1">
        <f t="array" ref="A956">INDEX('Brand Family Territory (Enc)'!$A$2:$A$296,INT((ROW()-2)/10)+1)</f>
        <v>Yuengling Black &amp; Tan</v>
      </c>
      <c r="B956" t="str" cm="1">
        <f t="array" ref="B956">INDEX('Whitelist (Blackout Reverse)'!$B$1:$K$1,MOD(ROW()-2,10)+1)</f>
        <v>HUDSON</v>
      </c>
      <c r="C956" t="str">
        <f>VLOOKUP(A956,'Brand Family Territory (Enc)'!$A$2:$B$296,2,FALSE)</f>
        <v>Core Market</v>
      </c>
      <c r="D956">
        <f>IF(COUNTIFS('Brand Family Territories (Enc)'!$B$2:$B$62,C956,'Brand Family Territories (Enc)'!$C$2:$C$62,B956)&gt;0,1,IF(AND(LEFT(B956,6)="MORRIS",COUNTIFS('Brand Family Territories (Enc)'!$B$2:$B$62,C956,'Brand Family Territories (Enc)'!$C$2:$C$62,"Morri")&gt;0),"Unk",0))</f>
        <v>0</v>
      </c>
      <c r="E956" t="str">
        <f>IFERROR(INDEX('Brand Family Areas (Enc)'!$D$6:$D$998,MATCH(UPPER(A956)&amp;"|"&amp;UPPER(B956),'Brand Family Areas (Enc)'!$G$6:$G$998,0)),"No Match")</f>
        <v>Inactive</v>
      </c>
      <c r="F956" t="str">
        <f t="shared" si="28"/>
        <v>THEM</v>
      </c>
      <c r="G956" t="str">
        <f t="shared" si="29"/>
        <v>Yuengling Black &amp; Tan|HUDSON</v>
      </c>
    </row>
    <row r="957" spans="1:7" hidden="1" x14ac:dyDescent="0.2">
      <c r="A957" t="str" cm="1">
        <f t="array" ref="A957">INDEX('Brand Family Territory (Enc)'!$A$2:$A$296,INT((ROW()-2)/10)+1)</f>
        <v>Yuengling Black &amp; Tan</v>
      </c>
      <c r="B957" t="str" cm="1">
        <f t="array" ref="B957">INDEX('Whitelist (Blackout Reverse)'!$B$1:$K$1,MOD(ROW()-2,10)+1)</f>
        <v>UNION</v>
      </c>
      <c r="C957" t="str">
        <f>VLOOKUP(A957,'Brand Family Territory (Enc)'!$A$2:$B$296,2,FALSE)</f>
        <v>Core Market</v>
      </c>
      <c r="D957">
        <f>IF(COUNTIFS('Brand Family Territories (Enc)'!$B$2:$B$62,C957,'Brand Family Territories (Enc)'!$C$2:$C$62,B957)&gt;0,1,IF(AND(LEFT(B957,6)="MORRIS",COUNTIFS('Brand Family Territories (Enc)'!$B$2:$B$62,C957,'Brand Family Territories (Enc)'!$C$2:$C$62,"Morri")&gt;0),"Unk",0))</f>
        <v>0</v>
      </c>
      <c r="E957" t="str">
        <f>IFERROR(INDEX('Brand Family Areas (Enc)'!$D$6:$D$998,MATCH(UPPER(A957)&amp;"|"&amp;UPPER(B957),'Brand Family Areas (Enc)'!$G$6:$G$998,0)),"No Match")</f>
        <v>Inactive</v>
      </c>
      <c r="F957" t="str">
        <f t="shared" si="28"/>
        <v>THEM</v>
      </c>
      <c r="G957" t="str">
        <f t="shared" si="29"/>
        <v>Yuengling Black &amp; Tan|UNION</v>
      </c>
    </row>
    <row r="958" spans="1:7" hidden="1" x14ac:dyDescent="0.2">
      <c r="A958" t="str" cm="1">
        <f t="array" ref="A958">INDEX('Brand Family Territory (Enc)'!$A$2:$A$296,INT((ROW()-2)/10)+1)</f>
        <v>Yuengling Black &amp; Tan</v>
      </c>
      <c r="B958" t="str" cm="1">
        <f t="array" ref="B958">INDEX('Whitelist (Blackout Reverse)'!$B$1:$K$1,MOD(ROW()-2,10)+1)</f>
        <v>SUSSEX</v>
      </c>
      <c r="C958" t="str">
        <f>VLOOKUP(A958,'Brand Family Territory (Enc)'!$A$2:$B$296,2,FALSE)</f>
        <v>Core Market</v>
      </c>
      <c r="D958">
        <f>IF(COUNTIFS('Brand Family Territories (Enc)'!$B$2:$B$62,C958,'Brand Family Territories (Enc)'!$C$2:$C$62,B958)&gt;0,1,IF(AND(LEFT(B958,6)="MORRIS",COUNTIFS('Brand Family Territories (Enc)'!$B$2:$B$62,C958,'Brand Family Territories (Enc)'!$C$2:$C$62,"Morri")&gt;0),"Unk",0))</f>
        <v>1</v>
      </c>
      <c r="E958" t="str">
        <f>IFERROR(INDEX('Brand Family Areas (Enc)'!$D$6:$D$998,MATCH(UPPER(A958)&amp;"|"&amp;UPPER(B958),'Brand Family Areas (Enc)'!$G$6:$G$998,0)),"No Match")</f>
        <v>No Match</v>
      </c>
      <c r="F958" t="str">
        <f t="shared" si="28"/>
        <v>US</v>
      </c>
      <c r="G958" t="str">
        <f t="shared" si="29"/>
        <v>Yuengling Black &amp; Tan|SUSSEX</v>
      </c>
    </row>
    <row r="959" spans="1:7" hidden="1" x14ac:dyDescent="0.2">
      <c r="A959" t="str" cm="1">
        <f t="array" ref="A959">INDEX('Brand Family Territory (Enc)'!$A$2:$A$296,INT((ROW()-2)/10)+1)</f>
        <v>Yuengling Black &amp; Tan</v>
      </c>
      <c r="B959" t="str" cm="1">
        <f t="array" ref="B959">INDEX('Whitelist (Blackout Reverse)'!$B$1:$K$1,MOD(ROW()-2,10)+1)</f>
        <v>MORRIS 1</v>
      </c>
      <c r="C959" t="str">
        <f>VLOOKUP(A959,'Brand Family Territory (Enc)'!$A$2:$B$296,2,FALSE)</f>
        <v>Core Market</v>
      </c>
      <c r="D959">
        <f>IF(COUNTIFS('Brand Family Territories (Enc)'!$B$2:$B$62,C959,'Brand Family Territories (Enc)'!$C$2:$C$62,B959)&gt;0,1,IF(AND(LEFT(B959,6)="MORRIS",COUNTIFS('Brand Family Territories (Enc)'!$B$2:$B$62,C959,'Brand Family Territories (Enc)'!$C$2:$C$62,"Morri")&gt;0),"Unk",0))</f>
        <v>1</v>
      </c>
      <c r="E959" t="str">
        <f>IFERROR(INDEX('Brand Family Areas (Enc)'!$D$6:$D$998,MATCH(UPPER(A959)&amp;"|"&amp;UPPER(B959),'Brand Family Areas (Enc)'!$G$6:$G$998,0)),"No Match")</f>
        <v>No Match</v>
      </c>
      <c r="F959" t="str">
        <f t="shared" si="28"/>
        <v>US</v>
      </c>
      <c r="G959" t="str">
        <f t="shared" si="29"/>
        <v>Yuengling Black &amp; Tan|MORRIS 1</v>
      </c>
    </row>
    <row r="960" spans="1:7" hidden="1" x14ac:dyDescent="0.2">
      <c r="A960" t="str" cm="1">
        <f t="array" ref="A960">INDEX('Brand Family Territory (Enc)'!$A$2:$A$296,INT((ROW()-2)/10)+1)</f>
        <v>Yuengling Black &amp; Tan</v>
      </c>
      <c r="B960" t="str" cm="1">
        <f t="array" ref="B960">INDEX('Whitelist (Blackout Reverse)'!$B$1:$K$1,MOD(ROW()-2,10)+1)</f>
        <v>MORRIS 2</v>
      </c>
      <c r="C960" t="str">
        <f>VLOOKUP(A960,'Brand Family Territory (Enc)'!$A$2:$B$296,2,FALSE)</f>
        <v>Core Market</v>
      </c>
      <c r="D960">
        <f>IF(COUNTIFS('Brand Family Territories (Enc)'!$B$2:$B$62,C960,'Brand Family Territories (Enc)'!$C$2:$C$62,B960)&gt;0,1,IF(AND(LEFT(B960,6)="MORRIS",COUNTIFS('Brand Family Territories (Enc)'!$B$2:$B$62,C960,'Brand Family Territories (Enc)'!$C$2:$C$62,"Morri")&gt;0),"Unk",0))</f>
        <v>0</v>
      </c>
      <c r="E960" t="str">
        <f>IFERROR(INDEX('Brand Family Areas (Enc)'!$D$6:$D$998,MATCH(UPPER(A960)&amp;"|"&amp;UPPER(B960),'Brand Family Areas (Enc)'!$G$6:$G$998,0)),"No Match")</f>
        <v>Inactive</v>
      </c>
      <c r="F960" t="str">
        <f t="shared" si="28"/>
        <v>THEM</v>
      </c>
      <c r="G960" t="str">
        <f t="shared" si="29"/>
        <v>Yuengling Black &amp; Tan|MORRIS 2</v>
      </c>
    </row>
    <row r="961" spans="1:7" hidden="1" x14ac:dyDescent="0.2">
      <c r="A961" t="str" cm="1">
        <f t="array" ref="A961">INDEX('Brand Family Territory (Enc)'!$A$2:$A$296,INT((ROW()-2)/10)+1)</f>
        <v>Yuengling Black &amp; Tan</v>
      </c>
      <c r="B961" t="str" cm="1">
        <f t="array" ref="B961">INDEX('Whitelist (Blackout Reverse)'!$B$1:$K$1,MOD(ROW()-2,10)+1)</f>
        <v>MORRIS 3</v>
      </c>
      <c r="C961" t="str">
        <f>VLOOKUP(A961,'Brand Family Territory (Enc)'!$A$2:$B$296,2,FALSE)</f>
        <v>Core Market</v>
      </c>
      <c r="D961">
        <f>IF(COUNTIFS('Brand Family Territories (Enc)'!$B$2:$B$62,C961,'Brand Family Territories (Enc)'!$C$2:$C$62,B961)&gt;0,1,IF(AND(LEFT(B961,6)="MORRIS",COUNTIFS('Brand Family Territories (Enc)'!$B$2:$B$62,C961,'Brand Family Territories (Enc)'!$C$2:$C$62,"Morri")&gt;0),"Unk",0))</f>
        <v>1</v>
      </c>
      <c r="E961" t="str">
        <f>IFERROR(INDEX('Brand Family Areas (Enc)'!$D$6:$D$998,MATCH(UPPER(A961)&amp;"|"&amp;UPPER(B961),'Brand Family Areas (Enc)'!$G$6:$G$998,0)),"No Match")</f>
        <v>No Match</v>
      </c>
      <c r="F961" t="str">
        <f t="shared" si="28"/>
        <v>US</v>
      </c>
      <c r="G961" t="str">
        <f t="shared" si="29"/>
        <v>Yuengling Black &amp; Tan|MORRIS 3</v>
      </c>
    </row>
    <row r="962" spans="1:7" hidden="1" x14ac:dyDescent="0.2">
      <c r="A962" t="str" cm="1">
        <f t="array" ref="A962">INDEX('Brand Family Territory (Enc)'!$A$2:$A$296,INT((ROW()-2)/10)+1)</f>
        <v>Dg Yuengling Inc</v>
      </c>
      <c r="B962" t="str" cm="1">
        <f t="array" ref="B962">INDEX('Whitelist (Blackout Reverse)'!$B$1:$K$1,MOD(ROW()-2,10)+1)</f>
        <v>BERGEN</v>
      </c>
      <c r="C962" t="str">
        <f>VLOOKUP(A962,'Brand Family Territory (Enc)'!$A$2:$B$296,2,FALSE)</f>
        <v>Core Market</v>
      </c>
      <c r="D962">
        <f>IF(COUNTIFS('Brand Family Territories (Enc)'!$B$2:$B$62,C962,'Brand Family Territories (Enc)'!$C$2:$C$62,B962)&gt;0,1,IF(AND(LEFT(B962,6)="MORRIS",COUNTIFS('Brand Family Territories (Enc)'!$B$2:$B$62,C962,'Brand Family Territories (Enc)'!$C$2:$C$62,"Morri")&gt;0),"Unk",0))</f>
        <v>1</v>
      </c>
      <c r="E962" t="str">
        <f>IFERROR(INDEX('Brand Family Areas (Enc)'!$D$6:$D$998,MATCH(UPPER(A962)&amp;"|"&amp;UPPER(B962),'Brand Family Areas (Enc)'!$G$6:$G$998,0)),"No Match")</f>
        <v>No Match</v>
      </c>
      <c r="F962" t="str">
        <f t="shared" si="28"/>
        <v>US</v>
      </c>
      <c r="G962" t="str">
        <f t="shared" si="29"/>
        <v>Dg Yuengling Inc|BERGEN</v>
      </c>
    </row>
    <row r="963" spans="1:7" hidden="1" x14ac:dyDescent="0.2">
      <c r="A963" t="str" cm="1">
        <f t="array" ref="A963">INDEX('Brand Family Territory (Enc)'!$A$2:$A$296,INT((ROW()-2)/10)+1)</f>
        <v>Dg Yuengling Inc</v>
      </c>
      <c r="B963" t="str" cm="1">
        <f t="array" ref="B963">INDEX('Whitelist (Blackout Reverse)'!$B$1:$K$1,MOD(ROW()-2,10)+1)</f>
        <v>PASSAIC</v>
      </c>
      <c r="C963" t="str">
        <f>VLOOKUP(A963,'Brand Family Territory (Enc)'!$A$2:$B$296,2,FALSE)</f>
        <v>Core Market</v>
      </c>
      <c r="D963">
        <f>IF(COUNTIFS('Brand Family Territories (Enc)'!$B$2:$B$62,C963,'Brand Family Territories (Enc)'!$C$2:$C$62,B963)&gt;0,1,IF(AND(LEFT(B963,6)="MORRIS",COUNTIFS('Brand Family Territories (Enc)'!$B$2:$B$62,C963,'Brand Family Territories (Enc)'!$C$2:$C$62,"Morri")&gt;0),"Unk",0))</f>
        <v>1</v>
      </c>
      <c r="E963" t="str">
        <f>IFERROR(INDEX('Brand Family Areas (Enc)'!$D$6:$D$998,MATCH(UPPER(A963)&amp;"|"&amp;UPPER(B963),'Brand Family Areas (Enc)'!$G$6:$G$998,0)),"No Match")</f>
        <v>No Match</v>
      </c>
      <c r="F963" t="str">
        <f t="shared" ref="F963:F1026" si="30">IF(D963="Unk","Ambiguous (Source Truncated)",IF(E963="Inactive","THEM",IF(D963=1,"US",IF(D963="N/A","No Territory Data","THEM"))))</f>
        <v>US</v>
      </c>
      <c r="G963" t="str">
        <f t="shared" ref="G963:G1026" si="31">A963&amp;"|"&amp;B963</f>
        <v>Dg Yuengling Inc|PASSAIC</v>
      </c>
    </row>
    <row r="964" spans="1:7" hidden="1" x14ac:dyDescent="0.2">
      <c r="A964" t="str" cm="1">
        <f t="array" ref="A964">INDEX('Brand Family Territory (Enc)'!$A$2:$A$296,INT((ROW()-2)/10)+1)</f>
        <v>Dg Yuengling Inc</v>
      </c>
      <c r="B964" t="str" cm="1">
        <f t="array" ref="B964">INDEX('Whitelist (Blackout Reverse)'!$B$1:$K$1,MOD(ROW()-2,10)+1)</f>
        <v>PASSAIC-FF</v>
      </c>
      <c r="C964" t="str">
        <f>VLOOKUP(A964,'Brand Family Territory (Enc)'!$A$2:$B$296,2,FALSE)</f>
        <v>Core Market</v>
      </c>
      <c r="D964">
        <f>IF(COUNTIFS('Brand Family Territories (Enc)'!$B$2:$B$62,C964,'Brand Family Territories (Enc)'!$C$2:$C$62,B964)&gt;0,1,IF(AND(LEFT(B964,6)="MORRIS",COUNTIFS('Brand Family Territories (Enc)'!$B$2:$B$62,C964,'Brand Family Territories (Enc)'!$C$2:$C$62,"Morri")&gt;0),"Unk",0))</f>
        <v>1</v>
      </c>
      <c r="E964" t="str">
        <f>IFERROR(INDEX('Brand Family Areas (Enc)'!$D$6:$D$998,MATCH(UPPER(A964)&amp;"|"&amp;UPPER(B964),'Brand Family Areas (Enc)'!$G$6:$G$998,0)),"No Match")</f>
        <v>No Match</v>
      </c>
      <c r="F964" t="str">
        <f t="shared" si="30"/>
        <v>US</v>
      </c>
      <c r="G964" t="str">
        <f t="shared" si="31"/>
        <v>Dg Yuengling Inc|PASSAIC-FF</v>
      </c>
    </row>
    <row r="965" spans="1:7" hidden="1" x14ac:dyDescent="0.2">
      <c r="A965" t="str" cm="1">
        <f t="array" ref="A965">INDEX('Brand Family Territory (Enc)'!$A$2:$A$296,INT((ROW()-2)/10)+1)</f>
        <v>Dg Yuengling Inc</v>
      </c>
      <c r="B965" t="str" cm="1">
        <f t="array" ref="B965">INDEX('Whitelist (Blackout Reverse)'!$B$1:$K$1,MOD(ROW()-2,10)+1)</f>
        <v>ESSEX</v>
      </c>
      <c r="C965" t="str">
        <f>VLOOKUP(A965,'Brand Family Territory (Enc)'!$A$2:$B$296,2,FALSE)</f>
        <v>Core Market</v>
      </c>
      <c r="D965">
        <f>IF(COUNTIFS('Brand Family Territories (Enc)'!$B$2:$B$62,C965,'Brand Family Territories (Enc)'!$C$2:$C$62,B965)&gt;0,1,IF(AND(LEFT(B965,6)="MORRIS",COUNTIFS('Brand Family Territories (Enc)'!$B$2:$B$62,C965,'Brand Family Territories (Enc)'!$C$2:$C$62,"Morri")&gt;0),"Unk",0))</f>
        <v>0</v>
      </c>
      <c r="E965" t="str">
        <f>IFERROR(INDEX('Brand Family Areas (Enc)'!$D$6:$D$998,MATCH(UPPER(A965)&amp;"|"&amp;UPPER(B965),'Brand Family Areas (Enc)'!$G$6:$G$998,0)),"No Match")</f>
        <v>Inactive</v>
      </c>
      <c r="F965" t="str">
        <f t="shared" si="30"/>
        <v>THEM</v>
      </c>
      <c r="G965" t="str">
        <f t="shared" si="31"/>
        <v>Dg Yuengling Inc|ESSEX</v>
      </c>
    </row>
    <row r="966" spans="1:7" hidden="1" x14ac:dyDescent="0.2">
      <c r="A966" t="str" cm="1">
        <f t="array" ref="A966">INDEX('Brand Family Territory (Enc)'!$A$2:$A$296,INT((ROW()-2)/10)+1)</f>
        <v>Dg Yuengling Inc</v>
      </c>
      <c r="B966" t="str" cm="1">
        <f t="array" ref="B966">INDEX('Whitelist (Blackout Reverse)'!$B$1:$K$1,MOD(ROW()-2,10)+1)</f>
        <v>HUDSON</v>
      </c>
      <c r="C966" t="str">
        <f>VLOOKUP(A966,'Brand Family Territory (Enc)'!$A$2:$B$296,2,FALSE)</f>
        <v>Core Market</v>
      </c>
      <c r="D966">
        <f>IF(COUNTIFS('Brand Family Territories (Enc)'!$B$2:$B$62,C966,'Brand Family Territories (Enc)'!$C$2:$C$62,B966)&gt;0,1,IF(AND(LEFT(B966,6)="MORRIS",COUNTIFS('Brand Family Territories (Enc)'!$B$2:$B$62,C966,'Brand Family Territories (Enc)'!$C$2:$C$62,"Morri")&gt;0),"Unk",0))</f>
        <v>0</v>
      </c>
      <c r="E966" t="str">
        <f>IFERROR(INDEX('Brand Family Areas (Enc)'!$D$6:$D$998,MATCH(UPPER(A966)&amp;"|"&amp;UPPER(B966),'Brand Family Areas (Enc)'!$G$6:$G$998,0)),"No Match")</f>
        <v>Inactive</v>
      </c>
      <c r="F966" t="str">
        <f t="shared" si="30"/>
        <v>THEM</v>
      </c>
      <c r="G966" t="str">
        <f t="shared" si="31"/>
        <v>Dg Yuengling Inc|HUDSON</v>
      </c>
    </row>
    <row r="967" spans="1:7" hidden="1" x14ac:dyDescent="0.2">
      <c r="A967" t="str" cm="1">
        <f t="array" ref="A967">INDEX('Brand Family Territory (Enc)'!$A$2:$A$296,INT((ROW()-2)/10)+1)</f>
        <v>Dg Yuengling Inc</v>
      </c>
      <c r="B967" t="str" cm="1">
        <f t="array" ref="B967">INDEX('Whitelist (Blackout Reverse)'!$B$1:$K$1,MOD(ROW()-2,10)+1)</f>
        <v>UNION</v>
      </c>
      <c r="C967" t="str">
        <f>VLOOKUP(A967,'Brand Family Territory (Enc)'!$A$2:$B$296,2,FALSE)</f>
        <v>Core Market</v>
      </c>
      <c r="D967">
        <f>IF(COUNTIFS('Brand Family Territories (Enc)'!$B$2:$B$62,C967,'Brand Family Territories (Enc)'!$C$2:$C$62,B967)&gt;0,1,IF(AND(LEFT(B967,6)="MORRIS",COUNTIFS('Brand Family Territories (Enc)'!$B$2:$B$62,C967,'Brand Family Territories (Enc)'!$C$2:$C$62,"Morri")&gt;0),"Unk",0))</f>
        <v>0</v>
      </c>
      <c r="E967" t="str">
        <f>IFERROR(INDEX('Brand Family Areas (Enc)'!$D$6:$D$998,MATCH(UPPER(A967)&amp;"|"&amp;UPPER(B967),'Brand Family Areas (Enc)'!$G$6:$G$998,0)),"No Match")</f>
        <v>Inactive</v>
      </c>
      <c r="F967" t="str">
        <f t="shared" si="30"/>
        <v>THEM</v>
      </c>
      <c r="G967" t="str">
        <f t="shared" si="31"/>
        <v>Dg Yuengling Inc|UNION</v>
      </c>
    </row>
    <row r="968" spans="1:7" hidden="1" x14ac:dyDescent="0.2">
      <c r="A968" t="str" cm="1">
        <f t="array" ref="A968">INDEX('Brand Family Territory (Enc)'!$A$2:$A$296,INT((ROW()-2)/10)+1)</f>
        <v>Dg Yuengling Inc</v>
      </c>
      <c r="B968" t="str" cm="1">
        <f t="array" ref="B968">INDEX('Whitelist (Blackout Reverse)'!$B$1:$K$1,MOD(ROW()-2,10)+1)</f>
        <v>SUSSEX</v>
      </c>
      <c r="C968" t="str">
        <f>VLOOKUP(A968,'Brand Family Territory (Enc)'!$A$2:$B$296,2,FALSE)</f>
        <v>Core Market</v>
      </c>
      <c r="D968">
        <f>IF(COUNTIFS('Brand Family Territories (Enc)'!$B$2:$B$62,C968,'Brand Family Territories (Enc)'!$C$2:$C$62,B968)&gt;0,1,IF(AND(LEFT(B968,6)="MORRIS",COUNTIFS('Brand Family Territories (Enc)'!$B$2:$B$62,C968,'Brand Family Territories (Enc)'!$C$2:$C$62,"Morri")&gt;0),"Unk",0))</f>
        <v>1</v>
      </c>
      <c r="E968" t="str">
        <f>IFERROR(INDEX('Brand Family Areas (Enc)'!$D$6:$D$998,MATCH(UPPER(A968)&amp;"|"&amp;UPPER(B968),'Brand Family Areas (Enc)'!$G$6:$G$998,0)),"No Match")</f>
        <v>No Match</v>
      </c>
      <c r="F968" t="str">
        <f t="shared" si="30"/>
        <v>US</v>
      </c>
      <c r="G968" t="str">
        <f t="shared" si="31"/>
        <v>Dg Yuengling Inc|SUSSEX</v>
      </c>
    </row>
    <row r="969" spans="1:7" hidden="1" x14ac:dyDescent="0.2">
      <c r="A969" t="str" cm="1">
        <f t="array" ref="A969">INDEX('Brand Family Territory (Enc)'!$A$2:$A$296,INT((ROW()-2)/10)+1)</f>
        <v>Dg Yuengling Inc</v>
      </c>
      <c r="B969" t="str" cm="1">
        <f t="array" ref="B969">INDEX('Whitelist (Blackout Reverse)'!$B$1:$K$1,MOD(ROW()-2,10)+1)</f>
        <v>MORRIS 1</v>
      </c>
      <c r="C969" t="str">
        <f>VLOOKUP(A969,'Brand Family Territory (Enc)'!$A$2:$B$296,2,FALSE)</f>
        <v>Core Market</v>
      </c>
      <c r="D969">
        <f>IF(COUNTIFS('Brand Family Territories (Enc)'!$B$2:$B$62,C969,'Brand Family Territories (Enc)'!$C$2:$C$62,B969)&gt;0,1,IF(AND(LEFT(B969,6)="MORRIS",COUNTIFS('Brand Family Territories (Enc)'!$B$2:$B$62,C969,'Brand Family Territories (Enc)'!$C$2:$C$62,"Morri")&gt;0),"Unk",0))</f>
        <v>1</v>
      </c>
      <c r="E969" t="str">
        <f>IFERROR(INDEX('Brand Family Areas (Enc)'!$D$6:$D$998,MATCH(UPPER(A969)&amp;"|"&amp;UPPER(B969),'Brand Family Areas (Enc)'!$G$6:$G$998,0)),"No Match")</f>
        <v>No Match</v>
      </c>
      <c r="F969" t="str">
        <f t="shared" si="30"/>
        <v>US</v>
      </c>
      <c r="G969" t="str">
        <f t="shared" si="31"/>
        <v>Dg Yuengling Inc|MORRIS 1</v>
      </c>
    </row>
    <row r="970" spans="1:7" hidden="1" x14ac:dyDescent="0.2">
      <c r="A970" t="str" cm="1">
        <f t="array" ref="A970">INDEX('Brand Family Territory (Enc)'!$A$2:$A$296,INT((ROW()-2)/10)+1)</f>
        <v>Dg Yuengling Inc</v>
      </c>
      <c r="B970" t="str" cm="1">
        <f t="array" ref="B970">INDEX('Whitelist (Blackout Reverse)'!$B$1:$K$1,MOD(ROW()-2,10)+1)</f>
        <v>MORRIS 2</v>
      </c>
      <c r="C970" t="str">
        <f>VLOOKUP(A970,'Brand Family Territory (Enc)'!$A$2:$B$296,2,FALSE)</f>
        <v>Core Market</v>
      </c>
      <c r="D970">
        <f>IF(COUNTIFS('Brand Family Territories (Enc)'!$B$2:$B$62,C970,'Brand Family Territories (Enc)'!$C$2:$C$62,B970)&gt;0,1,IF(AND(LEFT(B970,6)="MORRIS",COUNTIFS('Brand Family Territories (Enc)'!$B$2:$B$62,C970,'Brand Family Territories (Enc)'!$C$2:$C$62,"Morri")&gt;0),"Unk",0))</f>
        <v>0</v>
      </c>
      <c r="E970" t="str">
        <f>IFERROR(INDEX('Brand Family Areas (Enc)'!$D$6:$D$998,MATCH(UPPER(A970)&amp;"|"&amp;UPPER(B970),'Brand Family Areas (Enc)'!$G$6:$G$998,0)),"No Match")</f>
        <v>Inactive</v>
      </c>
      <c r="F970" t="str">
        <f t="shared" si="30"/>
        <v>THEM</v>
      </c>
      <c r="G970" t="str">
        <f t="shared" si="31"/>
        <v>Dg Yuengling Inc|MORRIS 2</v>
      </c>
    </row>
    <row r="971" spans="1:7" hidden="1" x14ac:dyDescent="0.2">
      <c r="A971" t="str" cm="1">
        <f t="array" ref="A971">INDEX('Brand Family Territory (Enc)'!$A$2:$A$296,INT((ROW()-2)/10)+1)</f>
        <v>Dg Yuengling Inc</v>
      </c>
      <c r="B971" t="str" cm="1">
        <f t="array" ref="B971">INDEX('Whitelist (Blackout Reverse)'!$B$1:$K$1,MOD(ROW()-2,10)+1)</f>
        <v>MORRIS 3</v>
      </c>
      <c r="C971" t="str">
        <f>VLOOKUP(A971,'Brand Family Territory (Enc)'!$A$2:$B$296,2,FALSE)</f>
        <v>Core Market</v>
      </c>
      <c r="D971">
        <f>IF(COUNTIFS('Brand Family Territories (Enc)'!$B$2:$B$62,C971,'Brand Family Territories (Enc)'!$C$2:$C$62,B971)&gt;0,1,IF(AND(LEFT(B971,6)="MORRIS",COUNTIFS('Brand Family Territories (Enc)'!$B$2:$B$62,C971,'Brand Family Territories (Enc)'!$C$2:$C$62,"Morri")&gt;0),"Unk",0))</f>
        <v>1</v>
      </c>
      <c r="E971" t="str">
        <f>IFERROR(INDEX('Brand Family Areas (Enc)'!$D$6:$D$998,MATCH(UPPER(A971)&amp;"|"&amp;UPPER(B971),'Brand Family Areas (Enc)'!$G$6:$G$998,0)),"No Match")</f>
        <v>No Match</v>
      </c>
      <c r="F971" t="str">
        <f t="shared" si="30"/>
        <v>US</v>
      </c>
      <c r="G971" t="str">
        <f t="shared" si="31"/>
        <v>Dg Yuengling Inc|MORRIS 3</v>
      </c>
    </row>
    <row r="972" spans="1:7" hidden="1" x14ac:dyDescent="0.2">
      <c r="A972" t="str" cm="1">
        <f t="array" ref="A972">INDEX('Brand Family Territory (Enc)'!$A$2:$A$296,INT((ROW()-2)/10)+1)</f>
        <v>Yuengling Flight</v>
      </c>
      <c r="B972" t="str" cm="1">
        <f t="array" ref="B972">INDEX('Whitelist (Blackout Reverse)'!$B$1:$K$1,MOD(ROW()-2,10)+1)</f>
        <v>BERGEN</v>
      </c>
      <c r="C972" t="str">
        <f>VLOOKUP(A972,'Brand Family Territory (Enc)'!$A$2:$B$296,2,FALSE)</f>
        <v>Core Market</v>
      </c>
      <c r="D972">
        <f>IF(COUNTIFS('Brand Family Territories (Enc)'!$B$2:$B$62,C972,'Brand Family Territories (Enc)'!$C$2:$C$62,B972)&gt;0,1,IF(AND(LEFT(B972,6)="MORRIS",COUNTIFS('Brand Family Territories (Enc)'!$B$2:$B$62,C972,'Brand Family Territories (Enc)'!$C$2:$C$62,"Morri")&gt;0),"Unk",0))</f>
        <v>1</v>
      </c>
      <c r="E972" t="str">
        <f>IFERROR(INDEX('Brand Family Areas (Enc)'!$D$6:$D$998,MATCH(UPPER(A972)&amp;"|"&amp;UPPER(B972),'Brand Family Areas (Enc)'!$G$6:$G$998,0)),"No Match")</f>
        <v>No Match</v>
      </c>
      <c r="F972" t="str">
        <f t="shared" si="30"/>
        <v>US</v>
      </c>
      <c r="G972" t="str">
        <f t="shared" si="31"/>
        <v>Yuengling Flight|BERGEN</v>
      </c>
    </row>
    <row r="973" spans="1:7" hidden="1" x14ac:dyDescent="0.2">
      <c r="A973" t="str" cm="1">
        <f t="array" ref="A973">INDEX('Brand Family Territory (Enc)'!$A$2:$A$296,INT((ROW()-2)/10)+1)</f>
        <v>Yuengling Flight</v>
      </c>
      <c r="B973" t="str" cm="1">
        <f t="array" ref="B973">INDEX('Whitelist (Blackout Reverse)'!$B$1:$K$1,MOD(ROW()-2,10)+1)</f>
        <v>PASSAIC</v>
      </c>
      <c r="C973" t="str">
        <f>VLOOKUP(A973,'Brand Family Territory (Enc)'!$A$2:$B$296,2,FALSE)</f>
        <v>Core Market</v>
      </c>
      <c r="D973">
        <f>IF(COUNTIFS('Brand Family Territories (Enc)'!$B$2:$B$62,C973,'Brand Family Territories (Enc)'!$C$2:$C$62,B973)&gt;0,1,IF(AND(LEFT(B973,6)="MORRIS",COUNTIFS('Brand Family Territories (Enc)'!$B$2:$B$62,C973,'Brand Family Territories (Enc)'!$C$2:$C$62,"Morri")&gt;0),"Unk",0))</f>
        <v>1</v>
      </c>
      <c r="E973" t="str">
        <f>IFERROR(INDEX('Brand Family Areas (Enc)'!$D$6:$D$998,MATCH(UPPER(A973)&amp;"|"&amp;UPPER(B973),'Brand Family Areas (Enc)'!$G$6:$G$998,0)),"No Match")</f>
        <v>No Match</v>
      </c>
      <c r="F973" t="str">
        <f t="shared" si="30"/>
        <v>US</v>
      </c>
      <c r="G973" t="str">
        <f t="shared" si="31"/>
        <v>Yuengling Flight|PASSAIC</v>
      </c>
    </row>
    <row r="974" spans="1:7" hidden="1" x14ac:dyDescent="0.2">
      <c r="A974" t="str" cm="1">
        <f t="array" ref="A974">INDEX('Brand Family Territory (Enc)'!$A$2:$A$296,INT((ROW()-2)/10)+1)</f>
        <v>Yuengling Flight</v>
      </c>
      <c r="B974" t="str" cm="1">
        <f t="array" ref="B974">INDEX('Whitelist (Blackout Reverse)'!$B$1:$K$1,MOD(ROW()-2,10)+1)</f>
        <v>PASSAIC-FF</v>
      </c>
      <c r="C974" t="str">
        <f>VLOOKUP(A974,'Brand Family Territory (Enc)'!$A$2:$B$296,2,FALSE)</f>
        <v>Core Market</v>
      </c>
      <c r="D974">
        <f>IF(COUNTIFS('Brand Family Territories (Enc)'!$B$2:$B$62,C974,'Brand Family Territories (Enc)'!$C$2:$C$62,B974)&gt;0,1,IF(AND(LEFT(B974,6)="MORRIS",COUNTIFS('Brand Family Territories (Enc)'!$B$2:$B$62,C974,'Brand Family Territories (Enc)'!$C$2:$C$62,"Morri")&gt;0),"Unk",0))</f>
        <v>1</v>
      </c>
      <c r="E974" t="str">
        <f>IFERROR(INDEX('Brand Family Areas (Enc)'!$D$6:$D$998,MATCH(UPPER(A974)&amp;"|"&amp;UPPER(B974),'Brand Family Areas (Enc)'!$G$6:$G$998,0)),"No Match")</f>
        <v>No Match</v>
      </c>
      <c r="F974" t="str">
        <f t="shared" si="30"/>
        <v>US</v>
      </c>
      <c r="G974" t="str">
        <f t="shared" si="31"/>
        <v>Yuengling Flight|PASSAIC-FF</v>
      </c>
    </row>
    <row r="975" spans="1:7" hidden="1" x14ac:dyDescent="0.2">
      <c r="A975" t="str" cm="1">
        <f t="array" ref="A975">INDEX('Brand Family Territory (Enc)'!$A$2:$A$296,INT((ROW()-2)/10)+1)</f>
        <v>Yuengling Flight</v>
      </c>
      <c r="B975" t="str" cm="1">
        <f t="array" ref="B975">INDEX('Whitelist (Blackout Reverse)'!$B$1:$K$1,MOD(ROW()-2,10)+1)</f>
        <v>ESSEX</v>
      </c>
      <c r="C975" t="str">
        <f>VLOOKUP(A975,'Brand Family Territory (Enc)'!$A$2:$B$296,2,FALSE)</f>
        <v>Core Market</v>
      </c>
      <c r="D975">
        <f>IF(COUNTIFS('Brand Family Territories (Enc)'!$B$2:$B$62,C975,'Brand Family Territories (Enc)'!$C$2:$C$62,B975)&gt;0,1,IF(AND(LEFT(B975,6)="MORRIS",COUNTIFS('Brand Family Territories (Enc)'!$B$2:$B$62,C975,'Brand Family Territories (Enc)'!$C$2:$C$62,"Morri")&gt;0),"Unk",0))</f>
        <v>0</v>
      </c>
      <c r="E975" t="str">
        <f>IFERROR(INDEX('Brand Family Areas (Enc)'!$D$6:$D$998,MATCH(UPPER(A975)&amp;"|"&amp;UPPER(B975),'Brand Family Areas (Enc)'!$G$6:$G$998,0)),"No Match")</f>
        <v>Inactive</v>
      </c>
      <c r="F975" t="str">
        <f t="shared" si="30"/>
        <v>THEM</v>
      </c>
      <c r="G975" t="str">
        <f t="shared" si="31"/>
        <v>Yuengling Flight|ESSEX</v>
      </c>
    </row>
    <row r="976" spans="1:7" hidden="1" x14ac:dyDescent="0.2">
      <c r="A976" t="str" cm="1">
        <f t="array" ref="A976">INDEX('Brand Family Territory (Enc)'!$A$2:$A$296,INT((ROW()-2)/10)+1)</f>
        <v>Yuengling Flight</v>
      </c>
      <c r="B976" t="str" cm="1">
        <f t="array" ref="B976">INDEX('Whitelist (Blackout Reverse)'!$B$1:$K$1,MOD(ROW()-2,10)+1)</f>
        <v>HUDSON</v>
      </c>
      <c r="C976" t="str">
        <f>VLOOKUP(A976,'Brand Family Territory (Enc)'!$A$2:$B$296,2,FALSE)</f>
        <v>Core Market</v>
      </c>
      <c r="D976">
        <f>IF(COUNTIFS('Brand Family Territories (Enc)'!$B$2:$B$62,C976,'Brand Family Territories (Enc)'!$C$2:$C$62,B976)&gt;0,1,IF(AND(LEFT(B976,6)="MORRIS",COUNTIFS('Brand Family Territories (Enc)'!$B$2:$B$62,C976,'Brand Family Territories (Enc)'!$C$2:$C$62,"Morri")&gt;0),"Unk",0))</f>
        <v>0</v>
      </c>
      <c r="E976" t="str">
        <f>IFERROR(INDEX('Brand Family Areas (Enc)'!$D$6:$D$998,MATCH(UPPER(A976)&amp;"|"&amp;UPPER(B976),'Brand Family Areas (Enc)'!$G$6:$G$998,0)),"No Match")</f>
        <v>Inactive</v>
      </c>
      <c r="F976" t="str">
        <f t="shared" si="30"/>
        <v>THEM</v>
      </c>
      <c r="G976" t="str">
        <f t="shared" si="31"/>
        <v>Yuengling Flight|HUDSON</v>
      </c>
    </row>
    <row r="977" spans="1:7" hidden="1" x14ac:dyDescent="0.2">
      <c r="A977" t="str" cm="1">
        <f t="array" ref="A977">INDEX('Brand Family Territory (Enc)'!$A$2:$A$296,INT((ROW()-2)/10)+1)</f>
        <v>Yuengling Flight</v>
      </c>
      <c r="B977" t="str" cm="1">
        <f t="array" ref="B977">INDEX('Whitelist (Blackout Reverse)'!$B$1:$K$1,MOD(ROW()-2,10)+1)</f>
        <v>UNION</v>
      </c>
      <c r="C977" t="str">
        <f>VLOOKUP(A977,'Brand Family Territory (Enc)'!$A$2:$B$296,2,FALSE)</f>
        <v>Core Market</v>
      </c>
      <c r="D977">
        <f>IF(COUNTIFS('Brand Family Territories (Enc)'!$B$2:$B$62,C977,'Brand Family Territories (Enc)'!$C$2:$C$62,B977)&gt;0,1,IF(AND(LEFT(B977,6)="MORRIS",COUNTIFS('Brand Family Territories (Enc)'!$B$2:$B$62,C977,'Brand Family Territories (Enc)'!$C$2:$C$62,"Morri")&gt;0),"Unk",0))</f>
        <v>0</v>
      </c>
      <c r="E977" t="str">
        <f>IFERROR(INDEX('Brand Family Areas (Enc)'!$D$6:$D$998,MATCH(UPPER(A977)&amp;"|"&amp;UPPER(B977),'Brand Family Areas (Enc)'!$G$6:$G$998,0)),"No Match")</f>
        <v>Inactive</v>
      </c>
      <c r="F977" t="str">
        <f t="shared" si="30"/>
        <v>THEM</v>
      </c>
      <c r="G977" t="str">
        <f t="shared" si="31"/>
        <v>Yuengling Flight|UNION</v>
      </c>
    </row>
    <row r="978" spans="1:7" hidden="1" x14ac:dyDescent="0.2">
      <c r="A978" t="str" cm="1">
        <f t="array" ref="A978">INDEX('Brand Family Territory (Enc)'!$A$2:$A$296,INT((ROW()-2)/10)+1)</f>
        <v>Yuengling Flight</v>
      </c>
      <c r="B978" t="str" cm="1">
        <f t="array" ref="B978">INDEX('Whitelist (Blackout Reverse)'!$B$1:$K$1,MOD(ROW()-2,10)+1)</f>
        <v>SUSSEX</v>
      </c>
      <c r="C978" t="str">
        <f>VLOOKUP(A978,'Brand Family Territory (Enc)'!$A$2:$B$296,2,FALSE)</f>
        <v>Core Market</v>
      </c>
      <c r="D978">
        <f>IF(COUNTIFS('Brand Family Territories (Enc)'!$B$2:$B$62,C978,'Brand Family Territories (Enc)'!$C$2:$C$62,B978)&gt;0,1,IF(AND(LEFT(B978,6)="MORRIS",COUNTIFS('Brand Family Territories (Enc)'!$B$2:$B$62,C978,'Brand Family Territories (Enc)'!$C$2:$C$62,"Morri")&gt;0),"Unk",0))</f>
        <v>1</v>
      </c>
      <c r="E978" t="str">
        <f>IFERROR(INDEX('Brand Family Areas (Enc)'!$D$6:$D$998,MATCH(UPPER(A978)&amp;"|"&amp;UPPER(B978),'Brand Family Areas (Enc)'!$G$6:$G$998,0)),"No Match")</f>
        <v>No Match</v>
      </c>
      <c r="F978" t="str">
        <f t="shared" si="30"/>
        <v>US</v>
      </c>
      <c r="G978" t="str">
        <f t="shared" si="31"/>
        <v>Yuengling Flight|SUSSEX</v>
      </c>
    </row>
    <row r="979" spans="1:7" hidden="1" x14ac:dyDescent="0.2">
      <c r="A979" t="str" cm="1">
        <f t="array" ref="A979">INDEX('Brand Family Territory (Enc)'!$A$2:$A$296,INT((ROW()-2)/10)+1)</f>
        <v>Yuengling Flight</v>
      </c>
      <c r="B979" t="str" cm="1">
        <f t="array" ref="B979">INDEX('Whitelist (Blackout Reverse)'!$B$1:$K$1,MOD(ROW()-2,10)+1)</f>
        <v>MORRIS 1</v>
      </c>
      <c r="C979" t="str">
        <f>VLOOKUP(A979,'Brand Family Territory (Enc)'!$A$2:$B$296,2,FALSE)</f>
        <v>Core Market</v>
      </c>
      <c r="D979">
        <f>IF(COUNTIFS('Brand Family Territories (Enc)'!$B$2:$B$62,C979,'Brand Family Territories (Enc)'!$C$2:$C$62,B979)&gt;0,1,IF(AND(LEFT(B979,6)="MORRIS",COUNTIFS('Brand Family Territories (Enc)'!$B$2:$B$62,C979,'Brand Family Territories (Enc)'!$C$2:$C$62,"Morri")&gt;0),"Unk",0))</f>
        <v>1</v>
      </c>
      <c r="E979" t="str">
        <f>IFERROR(INDEX('Brand Family Areas (Enc)'!$D$6:$D$998,MATCH(UPPER(A979)&amp;"|"&amp;UPPER(B979),'Brand Family Areas (Enc)'!$G$6:$G$998,0)),"No Match")</f>
        <v>No Match</v>
      </c>
      <c r="F979" t="str">
        <f t="shared" si="30"/>
        <v>US</v>
      </c>
      <c r="G979" t="str">
        <f t="shared" si="31"/>
        <v>Yuengling Flight|MORRIS 1</v>
      </c>
    </row>
    <row r="980" spans="1:7" hidden="1" x14ac:dyDescent="0.2">
      <c r="A980" t="str" cm="1">
        <f t="array" ref="A980">INDEX('Brand Family Territory (Enc)'!$A$2:$A$296,INT((ROW()-2)/10)+1)</f>
        <v>Yuengling Flight</v>
      </c>
      <c r="B980" t="str" cm="1">
        <f t="array" ref="B980">INDEX('Whitelist (Blackout Reverse)'!$B$1:$K$1,MOD(ROW()-2,10)+1)</f>
        <v>MORRIS 2</v>
      </c>
      <c r="C980" t="str">
        <f>VLOOKUP(A980,'Brand Family Territory (Enc)'!$A$2:$B$296,2,FALSE)</f>
        <v>Core Market</v>
      </c>
      <c r="D980">
        <f>IF(COUNTIFS('Brand Family Territories (Enc)'!$B$2:$B$62,C980,'Brand Family Territories (Enc)'!$C$2:$C$62,B980)&gt;0,1,IF(AND(LEFT(B980,6)="MORRIS",COUNTIFS('Brand Family Territories (Enc)'!$B$2:$B$62,C980,'Brand Family Territories (Enc)'!$C$2:$C$62,"Morri")&gt;0),"Unk",0))</f>
        <v>0</v>
      </c>
      <c r="E980" t="str">
        <f>IFERROR(INDEX('Brand Family Areas (Enc)'!$D$6:$D$998,MATCH(UPPER(A980)&amp;"|"&amp;UPPER(B980),'Brand Family Areas (Enc)'!$G$6:$G$998,0)),"No Match")</f>
        <v>Inactive</v>
      </c>
      <c r="F980" t="str">
        <f t="shared" si="30"/>
        <v>THEM</v>
      </c>
      <c r="G980" t="str">
        <f t="shared" si="31"/>
        <v>Yuengling Flight|MORRIS 2</v>
      </c>
    </row>
    <row r="981" spans="1:7" hidden="1" x14ac:dyDescent="0.2">
      <c r="A981" t="str" cm="1">
        <f t="array" ref="A981">INDEX('Brand Family Territory (Enc)'!$A$2:$A$296,INT((ROW()-2)/10)+1)</f>
        <v>Yuengling Flight</v>
      </c>
      <c r="B981" t="str" cm="1">
        <f t="array" ref="B981">INDEX('Whitelist (Blackout Reverse)'!$B$1:$K$1,MOD(ROW()-2,10)+1)</f>
        <v>MORRIS 3</v>
      </c>
      <c r="C981" t="str">
        <f>VLOOKUP(A981,'Brand Family Territory (Enc)'!$A$2:$B$296,2,FALSE)</f>
        <v>Core Market</v>
      </c>
      <c r="D981">
        <f>IF(COUNTIFS('Brand Family Territories (Enc)'!$B$2:$B$62,C981,'Brand Family Territories (Enc)'!$C$2:$C$62,B981)&gt;0,1,IF(AND(LEFT(B981,6)="MORRIS",COUNTIFS('Brand Family Territories (Enc)'!$B$2:$B$62,C981,'Brand Family Territories (Enc)'!$C$2:$C$62,"Morri")&gt;0),"Unk",0))</f>
        <v>1</v>
      </c>
      <c r="E981" t="str">
        <f>IFERROR(INDEX('Brand Family Areas (Enc)'!$D$6:$D$998,MATCH(UPPER(A981)&amp;"|"&amp;UPPER(B981),'Brand Family Areas (Enc)'!$G$6:$G$998,0)),"No Match")</f>
        <v>No Match</v>
      </c>
      <c r="F981" t="str">
        <f t="shared" si="30"/>
        <v>US</v>
      </c>
      <c r="G981" t="str">
        <f t="shared" si="31"/>
        <v>Yuengling Flight|MORRIS 3</v>
      </c>
    </row>
    <row r="982" spans="1:7" hidden="1" x14ac:dyDescent="0.2">
      <c r="A982" t="str" cm="1">
        <f t="array" ref="A982">INDEX('Brand Family Territory (Enc)'!$A$2:$A$296,INT((ROW()-2)/10)+1)</f>
        <v>Yuengling Golden Pilsner</v>
      </c>
      <c r="B982" t="str" cm="1">
        <f t="array" ref="B982">INDEX('Whitelist (Blackout Reverse)'!$B$1:$K$1,MOD(ROW()-2,10)+1)</f>
        <v>BERGEN</v>
      </c>
      <c r="C982" t="str">
        <f>VLOOKUP(A982,'Brand Family Territory (Enc)'!$A$2:$B$296,2,FALSE)</f>
        <v>Core Market</v>
      </c>
      <c r="D982">
        <f>IF(COUNTIFS('Brand Family Territories (Enc)'!$B$2:$B$62,C982,'Brand Family Territories (Enc)'!$C$2:$C$62,B982)&gt;0,1,IF(AND(LEFT(B982,6)="MORRIS",COUNTIFS('Brand Family Territories (Enc)'!$B$2:$B$62,C982,'Brand Family Territories (Enc)'!$C$2:$C$62,"Morri")&gt;0),"Unk",0))</f>
        <v>1</v>
      </c>
      <c r="E982" t="str">
        <f>IFERROR(INDEX('Brand Family Areas (Enc)'!$D$6:$D$998,MATCH(UPPER(A982)&amp;"|"&amp;UPPER(B982),'Brand Family Areas (Enc)'!$G$6:$G$998,0)),"No Match")</f>
        <v>No Match</v>
      </c>
      <c r="F982" t="str">
        <f t="shared" si="30"/>
        <v>US</v>
      </c>
      <c r="G982" t="str">
        <f t="shared" si="31"/>
        <v>Yuengling Golden Pilsner|BERGEN</v>
      </c>
    </row>
    <row r="983" spans="1:7" hidden="1" x14ac:dyDescent="0.2">
      <c r="A983" t="str" cm="1">
        <f t="array" ref="A983">INDEX('Brand Family Territory (Enc)'!$A$2:$A$296,INT((ROW()-2)/10)+1)</f>
        <v>Yuengling Golden Pilsner</v>
      </c>
      <c r="B983" t="str" cm="1">
        <f t="array" ref="B983">INDEX('Whitelist (Blackout Reverse)'!$B$1:$K$1,MOD(ROW()-2,10)+1)</f>
        <v>PASSAIC</v>
      </c>
      <c r="C983" t="str">
        <f>VLOOKUP(A983,'Brand Family Territory (Enc)'!$A$2:$B$296,2,FALSE)</f>
        <v>Core Market</v>
      </c>
      <c r="D983">
        <f>IF(COUNTIFS('Brand Family Territories (Enc)'!$B$2:$B$62,C983,'Brand Family Territories (Enc)'!$C$2:$C$62,B983)&gt;0,1,IF(AND(LEFT(B983,6)="MORRIS",COUNTIFS('Brand Family Territories (Enc)'!$B$2:$B$62,C983,'Brand Family Territories (Enc)'!$C$2:$C$62,"Morri")&gt;0),"Unk",0))</f>
        <v>1</v>
      </c>
      <c r="E983" t="str">
        <f>IFERROR(INDEX('Brand Family Areas (Enc)'!$D$6:$D$998,MATCH(UPPER(A983)&amp;"|"&amp;UPPER(B983),'Brand Family Areas (Enc)'!$G$6:$G$998,0)),"No Match")</f>
        <v>No Match</v>
      </c>
      <c r="F983" t="str">
        <f t="shared" si="30"/>
        <v>US</v>
      </c>
      <c r="G983" t="str">
        <f t="shared" si="31"/>
        <v>Yuengling Golden Pilsner|PASSAIC</v>
      </c>
    </row>
    <row r="984" spans="1:7" hidden="1" x14ac:dyDescent="0.2">
      <c r="A984" t="str" cm="1">
        <f t="array" ref="A984">INDEX('Brand Family Territory (Enc)'!$A$2:$A$296,INT((ROW()-2)/10)+1)</f>
        <v>Yuengling Golden Pilsner</v>
      </c>
      <c r="B984" t="str" cm="1">
        <f t="array" ref="B984">INDEX('Whitelist (Blackout Reverse)'!$B$1:$K$1,MOD(ROW()-2,10)+1)</f>
        <v>PASSAIC-FF</v>
      </c>
      <c r="C984" t="str">
        <f>VLOOKUP(A984,'Brand Family Territory (Enc)'!$A$2:$B$296,2,FALSE)</f>
        <v>Core Market</v>
      </c>
      <c r="D984">
        <f>IF(COUNTIFS('Brand Family Territories (Enc)'!$B$2:$B$62,C984,'Brand Family Territories (Enc)'!$C$2:$C$62,B984)&gt;0,1,IF(AND(LEFT(B984,6)="MORRIS",COUNTIFS('Brand Family Territories (Enc)'!$B$2:$B$62,C984,'Brand Family Territories (Enc)'!$C$2:$C$62,"Morri")&gt;0),"Unk",0))</f>
        <v>1</v>
      </c>
      <c r="E984" t="str">
        <f>IFERROR(INDEX('Brand Family Areas (Enc)'!$D$6:$D$998,MATCH(UPPER(A984)&amp;"|"&amp;UPPER(B984),'Brand Family Areas (Enc)'!$G$6:$G$998,0)),"No Match")</f>
        <v>No Match</v>
      </c>
      <c r="F984" t="str">
        <f t="shared" si="30"/>
        <v>US</v>
      </c>
      <c r="G984" t="str">
        <f t="shared" si="31"/>
        <v>Yuengling Golden Pilsner|PASSAIC-FF</v>
      </c>
    </row>
    <row r="985" spans="1:7" hidden="1" x14ac:dyDescent="0.2">
      <c r="A985" t="str" cm="1">
        <f t="array" ref="A985">INDEX('Brand Family Territory (Enc)'!$A$2:$A$296,INT((ROW()-2)/10)+1)</f>
        <v>Yuengling Golden Pilsner</v>
      </c>
      <c r="B985" t="str" cm="1">
        <f t="array" ref="B985">INDEX('Whitelist (Blackout Reverse)'!$B$1:$K$1,MOD(ROW()-2,10)+1)</f>
        <v>ESSEX</v>
      </c>
      <c r="C985" t="str">
        <f>VLOOKUP(A985,'Brand Family Territory (Enc)'!$A$2:$B$296,2,FALSE)</f>
        <v>Core Market</v>
      </c>
      <c r="D985">
        <f>IF(COUNTIFS('Brand Family Territories (Enc)'!$B$2:$B$62,C985,'Brand Family Territories (Enc)'!$C$2:$C$62,B985)&gt;0,1,IF(AND(LEFT(B985,6)="MORRIS",COUNTIFS('Brand Family Territories (Enc)'!$B$2:$B$62,C985,'Brand Family Territories (Enc)'!$C$2:$C$62,"Morri")&gt;0),"Unk",0))</f>
        <v>0</v>
      </c>
      <c r="E985" t="str">
        <f>IFERROR(INDEX('Brand Family Areas (Enc)'!$D$6:$D$998,MATCH(UPPER(A985)&amp;"|"&amp;UPPER(B985),'Brand Family Areas (Enc)'!$G$6:$G$998,0)),"No Match")</f>
        <v>Inactive</v>
      </c>
      <c r="F985" t="str">
        <f t="shared" si="30"/>
        <v>THEM</v>
      </c>
      <c r="G985" t="str">
        <f t="shared" si="31"/>
        <v>Yuengling Golden Pilsner|ESSEX</v>
      </c>
    </row>
    <row r="986" spans="1:7" hidden="1" x14ac:dyDescent="0.2">
      <c r="A986" t="str" cm="1">
        <f t="array" ref="A986">INDEX('Brand Family Territory (Enc)'!$A$2:$A$296,INT((ROW()-2)/10)+1)</f>
        <v>Yuengling Golden Pilsner</v>
      </c>
      <c r="B986" t="str" cm="1">
        <f t="array" ref="B986">INDEX('Whitelist (Blackout Reverse)'!$B$1:$K$1,MOD(ROW()-2,10)+1)</f>
        <v>HUDSON</v>
      </c>
      <c r="C986" t="str">
        <f>VLOOKUP(A986,'Brand Family Territory (Enc)'!$A$2:$B$296,2,FALSE)</f>
        <v>Core Market</v>
      </c>
      <c r="D986">
        <f>IF(COUNTIFS('Brand Family Territories (Enc)'!$B$2:$B$62,C986,'Brand Family Territories (Enc)'!$C$2:$C$62,B986)&gt;0,1,IF(AND(LEFT(B986,6)="MORRIS",COUNTIFS('Brand Family Territories (Enc)'!$B$2:$B$62,C986,'Brand Family Territories (Enc)'!$C$2:$C$62,"Morri")&gt;0),"Unk",0))</f>
        <v>0</v>
      </c>
      <c r="E986" t="str">
        <f>IFERROR(INDEX('Brand Family Areas (Enc)'!$D$6:$D$998,MATCH(UPPER(A986)&amp;"|"&amp;UPPER(B986),'Brand Family Areas (Enc)'!$G$6:$G$998,0)),"No Match")</f>
        <v>Inactive</v>
      </c>
      <c r="F986" t="str">
        <f t="shared" si="30"/>
        <v>THEM</v>
      </c>
      <c r="G986" t="str">
        <f t="shared" si="31"/>
        <v>Yuengling Golden Pilsner|HUDSON</v>
      </c>
    </row>
    <row r="987" spans="1:7" hidden="1" x14ac:dyDescent="0.2">
      <c r="A987" t="str" cm="1">
        <f t="array" ref="A987">INDEX('Brand Family Territory (Enc)'!$A$2:$A$296,INT((ROW()-2)/10)+1)</f>
        <v>Yuengling Golden Pilsner</v>
      </c>
      <c r="B987" t="str" cm="1">
        <f t="array" ref="B987">INDEX('Whitelist (Blackout Reverse)'!$B$1:$K$1,MOD(ROW()-2,10)+1)</f>
        <v>UNION</v>
      </c>
      <c r="C987" t="str">
        <f>VLOOKUP(A987,'Brand Family Territory (Enc)'!$A$2:$B$296,2,FALSE)</f>
        <v>Core Market</v>
      </c>
      <c r="D987">
        <f>IF(COUNTIFS('Brand Family Territories (Enc)'!$B$2:$B$62,C987,'Brand Family Territories (Enc)'!$C$2:$C$62,B987)&gt;0,1,IF(AND(LEFT(B987,6)="MORRIS",COUNTIFS('Brand Family Territories (Enc)'!$B$2:$B$62,C987,'Brand Family Territories (Enc)'!$C$2:$C$62,"Morri")&gt;0),"Unk",0))</f>
        <v>0</v>
      </c>
      <c r="E987" t="str">
        <f>IFERROR(INDEX('Brand Family Areas (Enc)'!$D$6:$D$998,MATCH(UPPER(A987)&amp;"|"&amp;UPPER(B987),'Brand Family Areas (Enc)'!$G$6:$G$998,0)),"No Match")</f>
        <v>Inactive</v>
      </c>
      <c r="F987" t="str">
        <f t="shared" si="30"/>
        <v>THEM</v>
      </c>
      <c r="G987" t="str">
        <f t="shared" si="31"/>
        <v>Yuengling Golden Pilsner|UNION</v>
      </c>
    </row>
    <row r="988" spans="1:7" hidden="1" x14ac:dyDescent="0.2">
      <c r="A988" t="str" cm="1">
        <f t="array" ref="A988">INDEX('Brand Family Territory (Enc)'!$A$2:$A$296,INT((ROW()-2)/10)+1)</f>
        <v>Yuengling Golden Pilsner</v>
      </c>
      <c r="B988" t="str" cm="1">
        <f t="array" ref="B988">INDEX('Whitelist (Blackout Reverse)'!$B$1:$K$1,MOD(ROW()-2,10)+1)</f>
        <v>SUSSEX</v>
      </c>
      <c r="C988" t="str">
        <f>VLOOKUP(A988,'Brand Family Territory (Enc)'!$A$2:$B$296,2,FALSE)</f>
        <v>Core Market</v>
      </c>
      <c r="D988">
        <f>IF(COUNTIFS('Brand Family Territories (Enc)'!$B$2:$B$62,C988,'Brand Family Territories (Enc)'!$C$2:$C$62,B988)&gt;0,1,IF(AND(LEFT(B988,6)="MORRIS",COUNTIFS('Brand Family Territories (Enc)'!$B$2:$B$62,C988,'Brand Family Territories (Enc)'!$C$2:$C$62,"Morri")&gt;0),"Unk",0))</f>
        <v>1</v>
      </c>
      <c r="E988" t="str">
        <f>IFERROR(INDEX('Brand Family Areas (Enc)'!$D$6:$D$998,MATCH(UPPER(A988)&amp;"|"&amp;UPPER(B988),'Brand Family Areas (Enc)'!$G$6:$G$998,0)),"No Match")</f>
        <v>No Match</v>
      </c>
      <c r="F988" t="str">
        <f t="shared" si="30"/>
        <v>US</v>
      </c>
      <c r="G988" t="str">
        <f t="shared" si="31"/>
        <v>Yuengling Golden Pilsner|SUSSEX</v>
      </c>
    </row>
    <row r="989" spans="1:7" hidden="1" x14ac:dyDescent="0.2">
      <c r="A989" t="str" cm="1">
        <f t="array" ref="A989">INDEX('Brand Family Territory (Enc)'!$A$2:$A$296,INT((ROW()-2)/10)+1)</f>
        <v>Yuengling Golden Pilsner</v>
      </c>
      <c r="B989" t="str" cm="1">
        <f t="array" ref="B989">INDEX('Whitelist (Blackout Reverse)'!$B$1:$K$1,MOD(ROW()-2,10)+1)</f>
        <v>MORRIS 1</v>
      </c>
      <c r="C989" t="str">
        <f>VLOOKUP(A989,'Brand Family Territory (Enc)'!$A$2:$B$296,2,FALSE)</f>
        <v>Core Market</v>
      </c>
      <c r="D989">
        <f>IF(COUNTIFS('Brand Family Territories (Enc)'!$B$2:$B$62,C989,'Brand Family Territories (Enc)'!$C$2:$C$62,B989)&gt;0,1,IF(AND(LEFT(B989,6)="MORRIS",COUNTIFS('Brand Family Territories (Enc)'!$B$2:$B$62,C989,'Brand Family Territories (Enc)'!$C$2:$C$62,"Morri")&gt;0),"Unk",0))</f>
        <v>1</v>
      </c>
      <c r="E989" t="str">
        <f>IFERROR(INDEX('Brand Family Areas (Enc)'!$D$6:$D$998,MATCH(UPPER(A989)&amp;"|"&amp;UPPER(B989),'Brand Family Areas (Enc)'!$G$6:$G$998,0)),"No Match")</f>
        <v>No Match</v>
      </c>
      <c r="F989" t="str">
        <f t="shared" si="30"/>
        <v>US</v>
      </c>
      <c r="G989" t="str">
        <f t="shared" si="31"/>
        <v>Yuengling Golden Pilsner|MORRIS 1</v>
      </c>
    </row>
    <row r="990" spans="1:7" hidden="1" x14ac:dyDescent="0.2">
      <c r="A990" t="str" cm="1">
        <f t="array" ref="A990">INDEX('Brand Family Territory (Enc)'!$A$2:$A$296,INT((ROW()-2)/10)+1)</f>
        <v>Yuengling Golden Pilsner</v>
      </c>
      <c r="B990" t="str" cm="1">
        <f t="array" ref="B990">INDEX('Whitelist (Blackout Reverse)'!$B$1:$K$1,MOD(ROW()-2,10)+1)</f>
        <v>MORRIS 2</v>
      </c>
      <c r="C990" t="str">
        <f>VLOOKUP(A990,'Brand Family Territory (Enc)'!$A$2:$B$296,2,FALSE)</f>
        <v>Core Market</v>
      </c>
      <c r="D990">
        <f>IF(COUNTIFS('Brand Family Territories (Enc)'!$B$2:$B$62,C990,'Brand Family Territories (Enc)'!$C$2:$C$62,B990)&gt;0,1,IF(AND(LEFT(B990,6)="MORRIS",COUNTIFS('Brand Family Territories (Enc)'!$B$2:$B$62,C990,'Brand Family Territories (Enc)'!$C$2:$C$62,"Morri")&gt;0),"Unk",0))</f>
        <v>0</v>
      </c>
      <c r="E990" t="str">
        <f>IFERROR(INDEX('Brand Family Areas (Enc)'!$D$6:$D$998,MATCH(UPPER(A990)&amp;"|"&amp;UPPER(B990),'Brand Family Areas (Enc)'!$G$6:$G$998,0)),"No Match")</f>
        <v>Inactive</v>
      </c>
      <c r="F990" t="str">
        <f t="shared" si="30"/>
        <v>THEM</v>
      </c>
      <c r="G990" t="str">
        <f t="shared" si="31"/>
        <v>Yuengling Golden Pilsner|MORRIS 2</v>
      </c>
    </row>
    <row r="991" spans="1:7" hidden="1" x14ac:dyDescent="0.2">
      <c r="A991" t="str" cm="1">
        <f t="array" ref="A991">INDEX('Brand Family Territory (Enc)'!$A$2:$A$296,INT((ROW()-2)/10)+1)</f>
        <v>Yuengling Golden Pilsner</v>
      </c>
      <c r="B991" t="str" cm="1">
        <f t="array" ref="B991">INDEX('Whitelist (Blackout Reverse)'!$B$1:$K$1,MOD(ROW()-2,10)+1)</f>
        <v>MORRIS 3</v>
      </c>
      <c r="C991" t="str">
        <f>VLOOKUP(A991,'Brand Family Territory (Enc)'!$A$2:$B$296,2,FALSE)</f>
        <v>Core Market</v>
      </c>
      <c r="D991">
        <f>IF(COUNTIFS('Brand Family Territories (Enc)'!$B$2:$B$62,C991,'Brand Family Territories (Enc)'!$C$2:$C$62,B991)&gt;0,1,IF(AND(LEFT(B991,6)="MORRIS",COUNTIFS('Brand Family Territories (Enc)'!$B$2:$B$62,C991,'Brand Family Territories (Enc)'!$C$2:$C$62,"Morri")&gt;0),"Unk",0))</f>
        <v>1</v>
      </c>
      <c r="E991" t="str">
        <f>IFERROR(INDEX('Brand Family Areas (Enc)'!$D$6:$D$998,MATCH(UPPER(A991)&amp;"|"&amp;UPPER(B991),'Brand Family Areas (Enc)'!$G$6:$G$998,0)),"No Match")</f>
        <v>No Match</v>
      </c>
      <c r="F991" t="str">
        <f t="shared" si="30"/>
        <v>US</v>
      </c>
      <c r="G991" t="str">
        <f t="shared" si="31"/>
        <v>Yuengling Golden Pilsner|MORRIS 3</v>
      </c>
    </row>
    <row r="992" spans="1:7" hidden="1" x14ac:dyDescent="0.2">
      <c r="A992" t="str" cm="1">
        <f t="array" ref="A992">INDEX('Brand Family Territory (Enc)'!$A$2:$A$296,INT((ROW()-2)/10)+1)</f>
        <v>Yuengling Lager</v>
      </c>
      <c r="B992" t="str" cm="1">
        <f t="array" ref="B992">INDEX('Whitelist (Blackout Reverse)'!$B$1:$K$1,MOD(ROW()-2,10)+1)</f>
        <v>BERGEN</v>
      </c>
      <c r="C992" t="str">
        <f>VLOOKUP(A992,'Brand Family Territory (Enc)'!$A$2:$B$296,2,FALSE)</f>
        <v>Core Market</v>
      </c>
      <c r="D992">
        <f>IF(COUNTIFS('Brand Family Territories (Enc)'!$B$2:$B$62,C992,'Brand Family Territories (Enc)'!$C$2:$C$62,B992)&gt;0,1,IF(AND(LEFT(B992,6)="MORRIS",COUNTIFS('Brand Family Territories (Enc)'!$B$2:$B$62,C992,'Brand Family Territories (Enc)'!$C$2:$C$62,"Morri")&gt;0),"Unk",0))</f>
        <v>1</v>
      </c>
      <c r="E992" t="str">
        <f>IFERROR(INDEX('Brand Family Areas (Enc)'!$D$6:$D$998,MATCH(UPPER(A992)&amp;"|"&amp;UPPER(B992),'Brand Family Areas (Enc)'!$G$6:$G$998,0)),"No Match")</f>
        <v>No Match</v>
      </c>
      <c r="F992" t="str">
        <f t="shared" si="30"/>
        <v>US</v>
      </c>
      <c r="G992" t="str">
        <f t="shared" si="31"/>
        <v>Yuengling Lager|BERGEN</v>
      </c>
    </row>
    <row r="993" spans="1:7" hidden="1" x14ac:dyDescent="0.2">
      <c r="A993" t="str" cm="1">
        <f t="array" ref="A993">INDEX('Brand Family Territory (Enc)'!$A$2:$A$296,INT((ROW()-2)/10)+1)</f>
        <v>Yuengling Lager</v>
      </c>
      <c r="B993" t="str" cm="1">
        <f t="array" ref="B993">INDEX('Whitelist (Blackout Reverse)'!$B$1:$K$1,MOD(ROW()-2,10)+1)</f>
        <v>PASSAIC</v>
      </c>
      <c r="C993" t="str">
        <f>VLOOKUP(A993,'Brand Family Territory (Enc)'!$A$2:$B$296,2,FALSE)</f>
        <v>Core Market</v>
      </c>
      <c r="D993">
        <f>IF(COUNTIFS('Brand Family Territories (Enc)'!$B$2:$B$62,C993,'Brand Family Territories (Enc)'!$C$2:$C$62,B993)&gt;0,1,IF(AND(LEFT(B993,6)="MORRIS",COUNTIFS('Brand Family Territories (Enc)'!$B$2:$B$62,C993,'Brand Family Territories (Enc)'!$C$2:$C$62,"Morri")&gt;0),"Unk",0))</f>
        <v>1</v>
      </c>
      <c r="E993" t="str">
        <f>IFERROR(INDEX('Brand Family Areas (Enc)'!$D$6:$D$998,MATCH(UPPER(A993)&amp;"|"&amp;UPPER(B993),'Brand Family Areas (Enc)'!$G$6:$G$998,0)),"No Match")</f>
        <v>No Match</v>
      </c>
      <c r="F993" t="str">
        <f t="shared" si="30"/>
        <v>US</v>
      </c>
      <c r="G993" t="str">
        <f t="shared" si="31"/>
        <v>Yuengling Lager|PASSAIC</v>
      </c>
    </row>
    <row r="994" spans="1:7" hidden="1" x14ac:dyDescent="0.2">
      <c r="A994" t="str" cm="1">
        <f t="array" ref="A994">INDEX('Brand Family Territory (Enc)'!$A$2:$A$296,INT((ROW()-2)/10)+1)</f>
        <v>Yuengling Lager</v>
      </c>
      <c r="B994" t="str" cm="1">
        <f t="array" ref="B994">INDEX('Whitelist (Blackout Reverse)'!$B$1:$K$1,MOD(ROW()-2,10)+1)</f>
        <v>PASSAIC-FF</v>
      </c>
      <c r="C994" t="str">
        <f>VLOOKUP(A994,'Brand Family Territory (Enc)'!$A$2:$B$296,2,FALSE)</f>
        <v>Core Market</v>
      </c>
      <c r="D994">
        <f>IF(COUNTIFS('Brand Family Territories (Enc)'!$B$2:$B$62,C994,'Brand Family Territories (Enc)'!$C$2:$C$62,B994)&gt;0,1,IF(AND(LEFT(B994,6)="MORRIS",COUNTIFS('Brand Family Territories (Enc)'!$B$2:$B$62,C994,'Brand Family Territories (Enc)'!$C$2:$C$62,"Morri")&gt;0),"Unk",0))</f>
        <v>1</v>
      </c>
      <c r="E994" t="str">
        <f>IFERROR(INDEX('Brand Family Areas (Enc)'!$D$6:$D$998,MATCH(UPPER(A994)&amp;"|"&amp;UPPER(B994),'Brand Family Areas (Enc)'!$G$6:$G$998,0)),"No Match")</f>
        <v>No Match</v>
      </c>
      <c r="F994" t="str">
        <f t="shared" si="30"/>
        <v>US</v>
      </c>
      <c r="G994" t="str">
        <f t="shared" si="31"/>
        <v>Yuengling Lager|PASSAIC-FF</v>
      </c>
    </row>
    <row r="995" spans="1:7" hidden="1" x14ac:dyDescent="0.2">
      <c r="A995" t="str" cm="1">
        <f t="array" ref="A995">INDEX('Brand Family Territory (Enc)'!$A$2:$A$296,INT((ROW()-2)/10)+1)</f>
        <v>Yuengling Lager</v>
      </c>
      <c r="B995" t="str" cm="1">
        <f t="array" ref="B995">INDEX('Whitelist (Blackout Reverse)'!$B$1:$K$1,MOD(ROW()-2,10)+1)</f>
        <v>ESSEX</v>
      </c>
      <c r="C995" t="str">
        <f>VLOOKUP(A995,'Brand Family Territory (Enc)'!$A$2:$B$296,2,FALSE)</f>
        <v>Core Market</v>
      </c>
      <c r="D995">
        <f>IF(COUNTIFS('Brand Family Territories (Enc)'!$B$2:$B$62,C995,'Brand Family Territories (Enc)'!$C$2:$C$62,B995)&gt;0,1,IF(AND(LEFT(B995,6)="MORRIS",COUNTIFS('Brand Family Territories (Enc)'!$B$2:$B$62,C995,'Brand Family Territories (Enc)'!$C$2:$C$62,"Morri")&gt;0),"Unk",0))</f>
        <v>0</v>
      </c>
      <c r="E995" t="str">
        <f>IFERROR(INDEX('Brand Family Areas (Enc)'!$D$6:$D$998,MATCH(UPPER(A995)&amp;"|"&amp;UPPER(B995),'Brand Family Areas (Enc)'!$G$6:$G$998,0)),"No Match")</f>
        <v>Inactive</v>
      </c>
      <c r="F995" t="str">
        <f t="shared" si="30"/>
        <v>THEM</v>
      </c>
      <c r="G995" t="str">
        <f t="shared" si="31"/>
        <v>Yuengling Lager|ESSEX</v>
      </c>
    </row>
    <row r="996" spans="1:7" hidden="1" x14ac:dyDescent="0.2">
      <c r="A996" t="str" cm="1">
        <f t="array" ref="A996">INDEX('Brand Family Territory (Enc)'!$A$2:$A$296,INT((ROW()-2)/10)+1)</f>
        <v>Yuengling Lager</v>
      </c>
      <c r="B996" t="str" cm="1">
        <f t="array" ref="B996">INDEX('Whitelist (Blackout Reverse)'!$B$1:$K$1,MOD(ROW()-2,10)+1)</f>
        <v>HUDSON</v>
      </c>
      <c r="C996" t="str">
        <f>VLOOKUP(A996,'Brand Family Territory (Enc)'!$A$2:$B$296,2,FALSE)</f>
        <v>Core Market</v>
      </c>
      <c r="D996">
        <f>IF(COUNTIFS('Brand Family Territories (Enc)'!$B$2:$B$62,C996,'Brand Family Territories (Enc)'!$C$2:$C$62,B996)&gt;0,1,IF(AND(LEFT(B996,6)="MORRIS",COUNTIFS('Brand Family Territories (Enc)'!$B$2:$B$62,C996,'Brand Family Territories (Enc)'!$C$2:$C$62,"Morri")&gt;0),"Unk",0))</f>
        <v>0</v>
      </c>
      <c r="E996" t="str">
        <f>IFERROR(INDEX('Brand Family Areas (Enc)'!$D$6:$D$998,MATCH(UPPER(A996)&amp;"|"&amp;UPPER(B996),'Brand Family Areas (Enc)'!$G$6:$G$998,0)),"No Match")</f>
        <v>Inactive</v>
      </c>
      <c r="F996" t="str">
        <f t="shared" si="30"/>
        <v>THEM</v>
      </c>
      <c r="G996" t="str">
        <f t="shared" si="31"/>
        <v>Yuengling Lager|HUDSON</v>
      </c>
    </row>
    <row r="997" spans="1:7" hidden="1" x14ac:dyDescent="0.2">
      <c r="A997" t="str" cm="1">
        <f t="array" ref="A997">INDEX('Brand Family Territory (Enc)'!$A$2:$A$296,INT((ROW()-2)/10)+1)</f>
        <v>Yuengling Lager</v>
      </c>
      <c r="B997" t="str" cm="1">
        <f t="array" ref="B997">INDEX('Whitelist (Blackout Reverse)'!$B$1:$K$1,MOD(ROW()-2,10)+1)</f>
        <v>UNION</v>
      </c>
      <c r="C997" t="str">
        <f>VLOOKUP(A997,'Brand Family Territory (Enc)'!$A$2:$B$296,2,FALSE)</f>
        <v>Core Market</v>
      </c>
      <c r="D997">
        <f>IF(COUNTIFS('Brand Family Territories (Enc)'!$B$2:$B$62,C997,'Brand Family Territories (Enc)'!$C$2:$C$62,B997)&gt;0,1,IF(AND(LEFT(B997,6)="MORRIS",COUNTIFS('Brand Family Territories (Enc)'!$B$2:$B$62,C997,'Brand Family Territories (Enc)'!$C$2:$C$62,"Morri")&gt;0),"Unk",0))</f>
        <v>0</v>
      </c>
      <c r="E997" t="str">
        <f>IFERROR(INDEX('Brand Family Areas (Enc)'!$D$6:$D$998,MATCH(UPPER(A997)&amp;"|"&amp;UPPER(B997),'Brand Family Areas (Enc)'!$G$6:$G$998,0)),"No Match")</f>
        <v>Inactive</v>
      </c>
      <c r="F997" t="str">
        <f t="shared" si="30"/>
        <v>THEM</v>
      </c>
      <c r="G997" t="str">
        <f t="shared" si="31"/>
        <v>Yuengling Lager|UNION</v>
      </c>
    </row>
    <row r="998" spans="1:7" hidden="1" x14ac:dyDescent="0.2">
      <c r="A998" t="str" cm="1">
        <f t="array" ref="A998">INDEX('Brand Family Territory (Enc)'!$A$2:$A$296,INT((ROW()-2)/10)+1)</f>
        <v>Yuengling Lager</v>
      </c>
      <c r="B998" t="str" cm="1">
        <f t="array" ref="B998">INDEX('Whitelist (Blackout Reverse)'!$B$1:$K$1,MOD(ROW()-2,10)+1)</f>
        <v>SUSSEX</v>
      </c>
      <c r="C998" t="str">
        <f>VLOOKUP(A998,'Brand Family Territory (Enc)'!$A$2:$B$296,2,FALSE)</f>
        <v>Core Market</v>
      </c>
      <c r="D998">
        <f>IF(COUNTIFS('Brand Family Territories (Enc)'!$B$2:$B$62,C998,'Brand Family Territories (Enc)'!$C$2:$C$62,B998)&gt;0,1,IF(AND(LEFT(B998,6)="MORRIS",COUNTIFS('Brand Family Territories (Enc)'!$B$2:$B$62,C998,'Brand Family Territories (Enc)'!$C$2:$C$62,"Morri")&gt;0),"Unk",0))</f>
        <v>1</v>
      </c>
      <c r="E998" t="str">
        <f>IFERROR(INDEX('Brand Family Areas (Enc)'!$D$6:$D$998,MATCH(UPPER(A998)&amp;"|"&amp;UPPER(B998),'Brand Family Areas (Enc)'!$G$6:$G$998,0)),"No Match")</f>
        <v>No Match</v>
      </c>
      <c r="F998" t="str">
        <f t="shared" si="30"/>
        <v>US</v>
      </c>
      <c r="G998" t="str">
        <f t="shared" si="31"/>
        <v>Yuengling Lager|SUSSEX</v>
      </c>
    </row>
    <row r="999" spans="1:7" hidden="1" x14ac:dyDescent="0.2">
      <c r="A999" t="str" cm="1">
        <f t="array" ref="A999">INDEX('Brand Family Territory (Enc)'!$A$2:$A$296,INT((ROW()-2)/10)+1)</f>
        <v>Yuengling Lager</v>
      </c>
      <c r="B999" t="str" cm="1">
        <f t="array" ref="B999">INDEX('Whitelist (Blackout Reverse)'!$B$1:$K$1,MOD(ROW()-2,10)+1)</f>
        <v>MORRIS 1</v>
      </c>
      <c r="C999" t="str">
        <f>VLOOKUP(A999,'Brand Family Territory (Enc)'!$A$2:$B$296,2,FALSE)</f>
        <v>Core Market</v>
      </c>
      <c r="D999">
        <f>IF(COUNTIFS('Brand Family Territories (Enc)'!$B$2:$B$62,C999,'Brand Family Territories (Enc)'!$C$2:$C$62,B999)&gt;0,1,IF(AND(LEFT(B999,6)="MORRIS",COUNTIFS('Brand Family Territories (Enc)'!$B$2:$B$62,C999,'Brand Family Territories (Enc)'!$C$2:$C$62,"Morri")&gt;0),"Unk",0))</f>
        <v>1</v>
      </c>
      <c r="E999" t="str">
        <f>IFERROR(INDEX('Brand Family Areas (Enc)'!$D$6:$D$998,MATCH(UPPER(A999)&amp;"|"&amp;UPPER(B999),'Brand Family Areas (Enc)'!$G$6:$G$998,0)),"No Match")</f>
        <v>No Match</v>
      </c>
      <c r="F999" t="str">
        <f t="shared" si="30"/>
        <v>US</v>
      </c>
      <c r="G999" t="str">
        <f t="shared" si="31"/>
        <v>Yuengling Lager|MORRIS 1</v>
      </c>
    </row>
    <row r="1000" spans="1:7" hidden="1" x14ac:dyDescent="0.2">
      <c r="A1000" t="str" cm="1">
        <f t="array" ref="A1000">INDEX('Brand Family Territory (Enc)'!$A$2:$A$296,INT((ROW()-2)/10)+1)</f>
        <v>Yuengling Lager</v>
      </c>
      <c r="B1000" t="str" cm="1">
        <f t="array" ref="B1000">INDEX('Whitelist (Blackout Reverse)'!$B$1:$K$1,MOD(ROW()-2,10)+1)</f>
        <v>MORRIS 2</v>
      </c>
      <c r="C1000" t="str">
        <f>VLOOKUP(A1000,'Brand Family Territory (Enc)'!$A$2:$B$296,2,FALSE)</f>
        <v>Core Market</v>
      </c>
      <c r="D1000">
        <f>IF(COUNTIFS('Brand Family Territories (Enc)'!$B$2:$B$62,C1000,'Brand Family Territories (Enc)'!$C$2:$C$62,B1000)&gt;0,1,IF(AND(LEFT(B1000,6)="MORRIS",COUNTIFS('Brand Family Territories (Enc)'!$B$2:$B$62,C1000,'Brand Family Territories (Enc)'!$C$2:$C$62,"Morri")&gt;0),"Unk",0))</f>
        <v>0</v>
      </c>
      <c r="E1000" t="str">
        <f>IFERROR(INDEX('Brand Family Areas (Enc)'!$D$6:$D$998,MATCH(UPPER(A1000)&amp;"|"&amp;UPPER(B1000),'Brand Family Areas (Enc)'!$G$6:$G$998,0)),"No Match")</f>
        <v>Inactive</v>
      </c>
      <c r="F1000" t="str">
        <f t="shared" si="30"/>
        <v>THEM</v>
      </c>
      <c r="G1000" t="str">
        <f t="shared" si="31"/>
        <v>Yuengling Lager|MORRIS 2</v>
      </c>
    </row>
    <row r="1001" spans="1:7" hidden="1" x14ac:dyDescent="0.2">
      <c r="A1001" t="str" cm="1">
        <f t="array" ref="A1001">INDEX('Brand Family Territory (Enc)'!$A$2:$A$296,INT((ROW()-2)/10)+1)</f>
        <v>Yuengling Lager</v>
      </c>
      <c r="B1001" t="str" cm="1">
        <f t="array" ref="B1001">INDEX('Whitelist (Blackout Reverse)'!$B$1:$K$1,MOD(ROW()-2,10)+1)</f>
        <v>MORRIS 3</v>
      </c>
      <c r="C1001" t="str">
        <f>VLOOKUP(A1001,'Brand Family Territory (Enc)'!$A$2:$B$296,2,FALSE)</f>
        <v>Core Market</v>
      </c>
      <c r="D1001">
        <f>IF(COUNTIFS('Brand Family Territories (Enc)'!$B$2:$B$62,C1001,'Brand Family Territories (Enc)'!$C$2:$C$62,B1001)&gt;0,1,IF(AND(LEFT(B1001,6)="MORRIS",COUNTIFS('Brand Family Territories (Enc)'!$B$2:$B$62,C1001,'Brand Family Territories (Enc)'!$C$2:$C$62,"Morri")&gt;0),"Unk",0))</f>
        <v>1</v>
      </c>
      <c r="E1001" t="str">
        <f>IFERROR(INDEX('Brand Family Areas (Enc)'!$D$6:$D$998,MATCH(UPPER(A1001)&amp;"|"&amp;UPPER(B1001),'Brand Family Areas (Enc)'!$G$6:$G$998,0)),"No Match")</f>
        <v>No Match</v>
      </c>
      <c r="F1001" t="str">
        <f t="shared" si="30"/>
        <v>US</v>
      </c>
      <c r="G1001" t="str">
        <f t="shared" si="31"/>
        <v>Yuengling Lager|MORRIS 3</v>
      </c>
    </row>
    <row r="1002" spans="1:7" hidden="1" x14ac:dyDescent="0.2">
      <c r="A1002" t="str" cm="1">
        <f t="array" ref="A1002">INDEX('Brand Family Territory (Enc)'!$A$2:$A$296,INT((ROW()-2)/10)+1)</f>
        <v>Yuengling Light Lager</v>
      </c>
      <c r="B1002" t="str" cm="1">
        <f t="array" ref="B1002">INDEX('Whitelist (Blackout Reverse)'!$B$1:$K$1,MOD(ROW()-2,10)+1)</f>
        <v>BERGEN</v>
      </c>
      <c r="C1002" t="str">
        <f>VLOOKUP(A1002,'Brand Family Territory (Enc)'!$A$2:$B$296,2,FALSE)</f>
        <v>Core Market</v>
      </c>
      <c r="D1002">
        <f>IF(COUNTIFS('Brand Family Territories (Enc)'!$B$2:$B$62,C1002,'Brand Family Territories (Enc)'!$C$2:$C$62,B1002)&gt;0,1,IF(AND(LEFT(B1002,6)="MORRIS",COUNTIFS('Brand Family Territories (Enc)'!$B$2:$B$62,C1002,'Brand Family Territories (Enc)'!$C$2:$C$62,"Morri")&gt;0),"Unk",0))</f>
        <v>1</v>
      </c>
      <c r="E1002" t="str">
        <f>IFERROR(INDEX('Brand Family Areas (Enc)'!$D$6:$D$998,MATCH(UPPER(A1002)&amp;"|"&amp;UPPER(B1002),'Brand Family Areas (Enc)'!$G$6:$G$998,0)),"No Match")</f>
        <v>No Match</v>
      </c>
      <c r="F1002" t="str">
        <f t="shared" si="30"/>
        <v>US</v>
      </c>
      <c r="G1002" t="str">
        <f t="shared" si="31"/>
        <v>Yuengling Light Lager|BERGEN</v>
      </c>
    </row>
    <row r="1003" spans="1:7" hidden="1" x14ac:dyDescent="0.2">
      <c r="A1003" t="str" cm="1">
        <f t="array" ref="A1003">INDEX('Brand Family Territory (Enc)'!$A$2:$A$296,INT((ROW()-2)/10)+1)</f>
        <v>Yuengling Light Lager</v>
      </c>
      <c r="B1003" t="str" cm="1">
        <f t="array" ref="B1003">INDEX('Whitelist (Blackout Reverse)'!$B$1:$K$1,MOD(ROW()-2,10)+1)</f>
        <v>PASSAIC</v>
      </c>
      <c r="C1003" t="str">
        <f>VLOOKUP(A1003,'Brand Family Territory (Enc)'!$A$2:$B$296,2,FALSE)</f>
        <v>Core Market</v>
      </c>
      <c r="D1003">
        <f>IF(COUNTIFS('Brand Family Territories (Enc)'!$B$2:$B$62,C1003,'Brand Family Territories (Enc)'!$C$2:$C$62,B1003)&gt;0,1,IF(AND(LEFT(B1003,6)="MORRIS",COUNTIFS('Brand Family Territories (Enc)'!$B$2:$B$62,C1003,'Brand Family Territories (Enc)'!$C$2:$C$62,"Morri")&gt;0),"Unk",0))</f>
        <v>1</v>
      </c>
      <c r="E1003" t="str">
        <f>IFERROR(INDEX('Brand Family Areas (Enc)'!$D$6:$D$998,MATCH(UPPER(A1003)&amp;"|"&amp;UPPER(B1003),'Brand Family Areas (Enc)'!$G$6:$G$998,0)),"No Match")</f>
        <v>No Match</v>
      </c>
      <c r="F1003" t="str">
        <f t="shared" si="30"/>
        <v>US</v>
      </c>
      <c r="G1003" t="str">
        <f t="shared" si="31"/>
        <v>Yuengling Light Lager|PASSAIC</v>
      </c>
    </row>
    <row r="1004" spans="1:7" hidden="1" x14ac:dyDescent="0.2">
      <c r="A1004" t="str" cm="1">
        <f t="array" ref="A1004">INDEX('Brand Family Territory (Enc)'!$A$2:$A$296,INT((ROW()-2)/10)+1)</f>
        <v>Yuengling Light Lager</v>
      </c>
      <c r="B1004" t="str" cm="1">
        <f t="array" ref="B1004">INDEX('Whitelist (Blackout Reverse)'!$B$1:$K$1,MOD(ROW()-2,10)+1)</f>
        <v>PASSAIC-FF</v>
      </c>
      <c r="C1004" t="str">
        <f>VLOOKUP(A1004,'Brand Family Territory (Enc)'!$A$2:$B$296,2,FALSE)</f>
        <v>Core Market</v>
      </c>
      <c r="D1004">
        <f>IF(COUNTIFS('Brand Family Territories (Enc)'!$B$2:$B$62,C1004,'Brand Family Territories (Enc)'!$C$2:$C$62,B1004)&gt;0,1,IF(AND(LEFT(B1004,6)="MORRIS",COUNTIFS('Brand Family Territories (Enc)'!$B$2:$B$62,C1004,'Brand Family Territories (Enc)'!$C$2:$C$62,"Morri")&gt;0),"Unk",0))</f>
        <v>1</v>
      </c>
      <c r="E1004" t="str">
        <f>IFERROR(INDEX('Brand Family Areas (Enc)'!$D$6:$D$998,MATCH(UPPER(A1004)&amp;"|"&amp;UPPER(B1004),'Brand Family Areas (Enc)'!$G$6:$G$998,0)),"No Match")</f>
        <v>No Match</v>
      </c>
      <c r="F1004" t="str">
        <f t="shared" si="30"/>
        <v>US</v>
      </c>
      <c r="G1004" t="str">
        <f t="shared" si="31"/>
        <v>Yuengling Light Lager|PASSAIC-FF</v>
      </c>
    </row>
    <row r="1005" spans="1:7" hidden="1" x14ac:dyDescent="0.2">
      <c r="A1005" t="str" cm="1">
        <f t="array" ref="A1005">INDEX('Brand Family Territory (Enc)'!$A$2:$A$296,INT((ROW()-2)/10)+1)</f>
        <v>Yuengling Light Lager</v>
      </c>
      <c r="B1005" t="str" cm="1">
        <f t="array" ref="B1005">INDEX('Whitelist (Blackout Reverse)'!$B$1:$K$1,MOD(ROW()-2,10)+1)</f>
        <v>ESSEX</v>
      </c>
      <c r="C1005" t="str">
        <f>VLOOKUP(A1005,'Brand Family Territory (Enc)'!$A$2:$B$296,2,FALSE)</f>
        <v>Core Market</v>
      </c>
      <c r="D1005">
        <f>IF(COUNTIFS('Brand Family Territories (Enc)'!$B$2:$B$62,C1005,'Brand Family Territories (Enc)'!$C$2:$C$62,B1005)&gt;0,1,IF(AND(LEFT(B1005,6)="MORRIS",COUNTIFS('Brand Family Territories (Enc)'!$B$2:$B$62,C1005,'Brand Family Territories (Enc)'!$C$2:$C$62,"Morri")&gt;0),"Unk",0))</f>
        <v>0</v>
      </c>
      <c r="E1005" t="str">
        <f>IFERROR(INDEX('Brand Family Areas (Enc)'!$D$6:$D$998,MATCH(UPPER(A1005)&amp;"|"&amp;UPPER(B1005),'Brand Family Areas (Enc)'!$G$6:$G$998,0)),"No Match")</f>
        <v>Inactive</v>
      </c>
      <c r="F1005" t="str">
        <f t="shared" si="30"/>
        <v>THEM</v>
      </c>
      <c r="G1005" t="str">
        <f t="shared" si="31"/>
        <v>Yuengling Light Lager|ESSEX</v>
      </c>
    </row>
    <row r="1006" spans="1:7" hidden="1" x14ac:dyDescent="0.2">
      <c r="A1006" t="str" cm="1">
        <f t="array" ref="A1006">INDEX('Brand Family Territory (Enc)'!$A$2:$A$296,INT((ROW()-2)/10)+1)</f>
        <v>Yuengling Light Lager</v>
      </c>
      <c r="B1006" t="str" cm="1">
        <f t="array" ref="B1006">INDEX('Whitelist (Blackout Reverse)'!$B$1:$K$1,MOD(ROW()-2,10)+1)</f>
        <v>HUDSON</v>
      </c>
      <c r="C1006" t="str">
        <f>VLOOKUP(A1006,'Brand Family Territory (Enc)'!$A$2:$B$296,2,FALSE)</f>
        <v>Core Market</v>
      </c>
      <c r="D1006">
        <f>IF(COUNTIFS('Brand Family Territories (Enc)'!$B$2:$B$62,C1006,'Brand Family Territories (Enc)'!$C$2:$C$62,B1006)&gt;0,1,IF(AND(LEFT(B1006,6)="MORRIS",COUNTIFS('Brand Family Territories (Enc)'!$B$2:$B$62,C1006,'Brand Family Territories (Enc)'!$C$2:$C$62,"Morri")&gt;0),"Unk",0))</f>
        <v>0</v>
      </c>
      <c r="E1006" t="str">
        <f>IFERROR(INDEX('Brand Family Areas (Enc)'!$D$6:$D$998,MATCH(UPPER(A1006)&amp;"|"&amp;UPPER(B1006),'Brand Family Areas (Enc)'!$G$6:$G$998,0)),"No Match")</f>
        <v>Inactive</v>
      </c>
      <c r="F1006" t="str">
        <f t="shared" si="30"/>
        <v>THEM</v>
      </c>
      <c r="G1006" t="str">
        <f t="shared" si="31"/>
        <v>Yuengling Light Lager|HUDSON</v>
      </c>
    </row>
    <row r="1007" spans="1:7" hidden="1" x14ac:dyDescent="0.2">
      <c r="A1007" t="str" cm="1">
        <f t="array" ref="A1007">INDEX('Brand Family Territory (Enc)'!$A$2:$A$296,INT((ROW()-2)/10)+1)</f>
        <v>Yuengling Light Lager</v>
      </c>
      <c r="B1007" t="str" cm="1">
        <f t="array" ref="B1007">INDEX('Whitelist (Blackout Reverse)'!$B$1:$K$1,MOD(ROW()-2,10)+1)</f>
        <v>UNION</v>
      </c>
      <c r="C1007" t="str">
        <f>VLOOKUP(A1007,'Brand Family Territory (Enc)'!$A$2:$B$296,2,FALSE)</f>
        <v>Core Market</v>
      </c>
      <c r="D1007">
        <f>IF(COUNTIFS('Brand Family Territories (Enc)'!$B$2:$B$62,C1007,'Brand Family Territories (Enc)'!$C$2:$C$62,B1007)&gt;0,1,IF(AND(LEFT(B1007,6)="MORRIS",COUNTIFS('Brand Family Territories (Enc)'!$B$2:$B$62,C1007,'Brand Family Territories (Enc)'!$C$2:$C$62,"Morri")&gt;0),"Unk",0))</f>
        <v>0</v>
      </c>
      <c r="E1007" t="str">
        <f>IFERROR(INDEX('Brand Family Areas (Enc)'!$D$6:$D$998,MATCH(UPPER(A1007)&amp;"|"&amp;UPPER(B1007),'Brand Family Areas (Enc)'!$G$6:$G$998,0)),"No Match")</f>
        <v>Inactive</v>
      </c>
      <c r="F1007" t="str">
        <f t="shared" si="30"/>
        <v>THEM</v>
      </c>
      <c r="G1007" t="str">
        <f t="shared" si="31"/>
        <v>Yuengling Light Lager|UNION</v>
      </c>
    </row>
    <row r="1008" spans="1:7" hidden="1" x14ac:dyDescent="0.2">
      <c r="A1008" t="str" cm="1">
        <f t="array" ref="A1008">INDEX('Brand Family Territory (Enc)'!$A$2:$A$296,INT((ROW()-2)/10)+1)</f>
        <v>Yuengling Light Lager</v>
      </c>
      <c r="B1008" t="str" cm="1">
        <f t="array" ref="B1008">INDEX('Whitelist (Blackout Reverse)'!$B$1:$K$1,MOD(ROW()-2,10)+1)</f>
        <v>SUSSEX</v>
      </c>
      <c r="C1008" t="str">
        <f>VLOOKUP(A1008,'Brand Family Territory (Enc)'!$A$2:$B$296,2,FALSE)</f>
        <v>Core Market</v>
      </c>
      <c r="D1008">
        <f>IF(COUNTIFS('Brand Family Territories (Enc)'!$B$2:$B$62,C1008,'Brand Family Territories (Enc)'!$C$2:$C$62,B1008)&gt;0,1,IF(AND(LEFT(B1008,6)="MORRIS",COUNTIFS('Brand Family Territories (Enc)'!$B$2:$B$62,C1008,'Brand Family Territories (Enc)'!$C$2:$C$62,"Morri")&gt;0),"Unk",0))</f>
        <v>1</v>
      </c>
      <c r="E1008" t="str">
        <f>IFERROR(INDEX('Brand Family Areas (Enc)'!$D$6:$D$998,MATCH(UPPER(A1008)&amp;"|"&amp;UPPER(B1008),'Brand Family Areas (Enc)'!$G$6:$G$998,0)),"No Match")</f>
        <v>No Match</v>
      </c>
      <c r="F1008" t="str">
        <f t="shared" si="30"/>
        <v>US</v>
      </c>
      <c r="G1008" t="str">
        <f t="shared" si="31"/>
        <v>Yuengling Light Lager|SUSSEX</v>
      </c>
    </row>
    <row r="1009" spans="1:7" hidden="1" x14ac:dyDescent="0.2">
      <c r="A1009" t="str" cm="1">
        <f t="array" ref="A1009">INDEX('Brand Family Territory (Enc)'!$A$2:$A$296,INT((ROW()-2)/10)+1)</f>
        <v>Yuengling Light Lager</v>
      </c>
      <c r="B1009" t="str" cm="1">
        <f t="array" ref="B1009">INDEX('Whitelist (Blackout Reverse)'!$B$1:$K$1,MOD(ROW()-2,10)+1)</f>
        <v>MORRIS 1</v>
      </c>
      <c r="C1009" t="str">
        <f>VLOOKUP(A1009,'Brand Family Territory (Enc)'!$A$2:$B$296,2,FALSE)</f>
        <v>Core Market</v>
      </c>
      <c r="D1009">
        <f>IF(COUNTIFS('Brand Family Territories (Enc)'!$B$2:$B$62,C1009,'Brand Family Territories (Enc)'!$C$2:$C$62,B1009)&gt;0,1,IF(AND(LEFT(B1009,6)="MORRIS",COUNTIFS('Brand Family Territories (Enc)'!$B$2:$B$62,C1009,'Brand Family Territories (Enc)'!$C$2:$C$62,"Morri")&gt;0),"Unk",0))</f>
        <v>1</v>
      </c>
      <c r="E1009" t="str">
        <f>IFERROR(INDEX('Brand Family Areas (Enc)'!$D$6:$D$998,MATCH(UPPER(A1009)&amp;"|"&amp;UPPER(B1009),'Brand Family Areas (Enc)'!$G$6:$G$998,0)),"No Match")</f>
        <v>No Match</v>
      </c>
      <c r="F1009" t="str">
        <f t="shared" si="30"/>
        <v>US</v>
      </c>
      <c r="G1009" t="str">
        <f t="shared" si="31"/>
        <v>Yuengling Light Lager|MORRIS 1</v>
      </c>
    </row>
    <row r="1010" spans="1:7" hidden="1" x14ac:dyDescent="0.2">
      <c r="A1010" t="str" cm="1">
        <f t="array" ref="A1010">INDEX('Brand Family Territory (Enc)'!$A$2:$A$296,INT((ROW()-2)/10)+1)</f>
        <v>Yuengling Light Lager</v>
      </c>
      <c r="B1010" t="str" cm="1">
        <f t="array" ref="B1010">INDEX('Whitelist (Blackout Reverse)'!$B$1:$K$1,MOD(ROW()-2,10)+1)</f>
        <v>MORRIS 2</v>
      </c>
      <c r="C1010" t="str">
        <f>VLOOKUP(A1010,'Brand Family Territory (Enc)'!$A$2:$B$296,2,FALSE)</f>
        <v>Core Market</v>
      </c>
      <c r="D1010">
        <f>IF(COUNTIFS('Brand Family Territories (Enc)'!$B$2:$B$62,C1010,'Brand Family Territories (Enc)'!$C$2:$C$62,B1010)&gt;0,1,IF(AND(LEFT(B1010,6)="MORRIS",COUNTIFS('Brand Family Territories (Enc)'!$B$2:$B$62,C1010,'Brand Family Territories (Enc)'!$C$2:$C$62,"Morri")&gt;0),"Unk",0))</f>
        <v>0</v>
      </c>
      <c r="E1010" t="str">
        <f>IFERROR(INDEX('Brand Family Areas (Enc)'!$D$6:$D$998,MATCH(UPPER(A1010)&amp;"|"&amp;UPPER(B1010),'Brand Family Areas (Enc)'!$G$6:$G$998,0)),"No Match")</f>
        <v>Inactive</v>
      </c>
      <c r="F1010" t="str">
        <f t="shared" si="30"/>
        <v>THEM</v>
      </c>
      <c r="G1010" t="str">
        <f t="shared" si="31"/>
        <v>Yuengling Light Lager|MORRIS 2</v>
      </c>
    </row>
    <row r="1011" spans="1:7" hidden="1" x14ac:dyDescent="0.2">
      <c r="A1011" t="str" cm="1">
        <f t="array" ref="A1011">INDEX('Brand Family Territory (Enc)'!$A$2:$A$296,INT((ROW()-2)/10)+1)</f>
        <v>Yuengling Light Lager</v>
      </c>
      <c r="B1011" t="str" cm="1">
        <f t="array" ref="B1011">INDEX('Whitelist (Blackout Reverse)'!$B$1:$K$1,MOD(ROW()-2,10)+1)</f>
        <v>MORRIS 3</v>
      </c>
      <c r="C1011" t="str">
        <f>VLOOKUP(A1011,'Brand Family Territory (Enc)'!$A$2:$B$296,2,FALSE)</f>
        <v>Core Market</v>
      </c>
      <c r="D1011">
        <f>IF(COUNTIFS('Brand Family Territories (Enc)'!$B$2:$B$62,C1011,'Brand Family Territories (Enc)'!$C$2:$C$62,B1011)&gt;0,1,IF(AND(LEFT(B1011,6)="MORRIS",COUNTIFS('Brand Family Territories (Enc)'!$B$2:$B$62,C1011,'Brand Family Territories (Enc)'!$C$2:$C$62,"Morri")&gt;0),"Unk",0))</f>
        <v>1</v>
      </c>
      <c r="E1011" t="str">
        <f>IFERROR(INDEX('Brand Family Areas (Enc)'!$D$6:$D$998,MATCH(UPPER(A1011)&amp;"|"&amp;UPPER(B1011),'Brand Family Areas (Enc)'!$G$6:$G$998,0)),"No Match")</f>
        <v>No Match</v>
      </c>
      <c r="F1011" t="str">
        <f t="shared" si="30"/>
        <v>US</v>
      </c>
      <c r="G1011" t="str">
        <f t="shared" si="31"/>
        <v>Yuengling Light Lager|MORRIS 3</v>
      </c>
    </row>
    <row r="1012" spans="1:7" hidden="1" x14ac:dyDescent="0.2">
      <c r="A1012" t="str" cm="1">
        <f t="array" ref="A1012">INDEX('Brand Family Territory (Enc)'!$A$2:$A$296,INT((ROW()-2)/10)+1)</f>
        <v>Yuengling Oktoberfest</v>
      </c>
      <c r="B1012" t="str" cm="1">
        <f t="array" ref="B1012">INDEX('Whitelist (Blackout Reverse)'!$B$1:$K$1,MOD(ROW()-2,10)+1)</f>
        <v>BERGEN</v>
      </c>
      <c r="C1012" t="str">
        <f>VLOOKUP(A1012,'Brand Family Territory (Enc)'!$A$2:$B$296,2,FALSE)</f>
        <v>Core Market</v>
      </c>
      <c r="D1012">
        <f>IF(COUNTIFS('Brand Family Territories (Enc)'!$B$2:$B$62,C1012,'Brand Family Territories (Enc)'!$C$2:$C$62,B1012)&gt;0,1,IF(AND(LEFT(B1012,6)="MORRIS",COUNTIFS('Brand Family Territories (Enc)'!$B$2:$B$62,C1012,'Brand Family Territories (Enc)'!$C$2:$C$62,"Morri")&gt;0),"Unk",0))</f>
        <v>1</v>
      </c>
      <c r="E1012" t="str">
        <f>IFERROR(INDEX('Brand Family Areas (Enc)'!$D$6:$D$998,MATCH(UPPER(A1012)&amp;"|"&amp;UPPER(B1012),'Brand Family Areas (Enc)'!$G$6:$G$998,0)),"No Match")</f>
        <v>No Match</v>
      </c>
      <c r="F1012" t="str">
        <f t="shared" si="30"/>
        <v>US</v>
      </c>
      <c r="G1012" t="str">
        <f t="shared" si="31"/>
        <v>Yuengling Oktoberfest|BERGEN</v>
      </c>
    </row>
    <row r="1013" spans="1:7" hidden="1" x14ac:dyDescent="0.2">
      <c r="A1013" t="str" cm="1">
        <f t="array" ref="A1013">INDEX('Brand Family Territory (Enc)'!$A$2:$A$296,INT((ROW()-2)/10)+1)</f>
        <v>Yuengling Oktoberfest</v>
      </c>
      <c r="B1013" t="str" cm="1">
        <f t="array" ref="B1013">INDEX('Whitelist (Blackout Reverse)'!$B$1:$K$1,MOD(ROW()-2,10)+1)</f>
        <v>PASSAIC</v>
      </c>
      <c r="C1013" t="str">
        <f>VLOOKUP(A1013,'Brand Family Territory (Enc)'!$A$2:$B$296,2,FALSE)</f>
        <v>Core Market</v>
      </c>
      <c r="D1013">
        <f>IF(COUNTIFS('Brand Family Territories (Enc)'!$B$2:$B$62,C1013,'Brand Family Territories (Enc)'!$C$2:$C$62,B1013)&gt;0,1,IF(AND(LEFT(B1013,6)="MORRIS",COUNTIFS('Brand Family Territories (Enc)'!$B$2:$B$62,C1013,'Brand Family Territories (Enc)'!$C$2:$C$62,"Morri")&gt;0),"Unk",0))</f>
        <v>1</v>
      </c>
      <c r="E1013" t="str">
        <f>IFERROR(INDEX('Brand Family Areas (Enc)'!$D$6:$D$998,MATCH(UPPER(A1013)&amp;"|"&amp;UPPER(B1013),'Brand Family Areas (Enc)'!$G$6:$G$998,0)),"No Match")</f>
        <v>No Match</v>
      </c>
      <c r="F1013" t="str">
        <f t="shared" si="30"/>
        <v>US</v>
      </c>
      <c r="G1013" t="str">
        <f t="shared" si="31"/>
        <v>Yuengling Oktoberfest|PASSAIC</v>
      </c>
    </row>
    <row r="1014" spans="1:7" hidden="1" x14ac:dyDescent="0.2">
      <c r="A1014" t="str" cm="1">
        <f t="array" ref="A1014">INDEX('Brand Family Territory (Enc)'!$A$2:$A$296,INT((ROW()-2)/10)+1)</f>
        <v>Yuengling Oktoberfest</v>
      </c>
      <c r="B1014" t="str" cm="1">
        <f t="array" ref="B1014">INDEX('Whitelist (Blackout Reverse)'!$B$1:$K$1,MOD(ROW()-2,10)+1)</f>
        <v>PASSAIC-FF</v>
      </c>
      <c r="C1014" t="str">
        <f>VLOOKUP(A1014,'Brand Family Territory (Enc)'!$A$2:$B$296,2,FALSE)</f>
        <v>Core Market</v>
      </c>
      <c r="D1014">
        <f>IF(COUNTIFS('Brand Family Territories (Enc)'!$B$2:$B$62,C1014,'Brand Family Territories (Enc)'!$C$2:$C$62,B1014)&gt;0,1,IF(AND(LEFT(B1014,6)="MORRIS",COUNTIFS('Brand Family Territories (Enc)'!$B$2:$B$62,C1014,'Brand Family Territories (Enc)'!$C$2:$C$62,"Morri")&gt;0),"Unk",0))</f>
        <v>1</v>
      </c>
      <c r="E1014" t="str">
        <f>IFERROR(INDEX('Brand Family Areas (Enc)'!$D$6:$D$998,MATCH(UPPER(A1014)&amp;"|"&amp;UPPER(B1014),'Brand Family Areas (Enc)'!$G$6:$G$998,0)),"No Match")</f>
        <v>No Match</v>
      </c>
      <c r="F1014" t="str">
        <f t="shared" si="30"/>
        <v>US</v>
      </c>
      <c r="G1014" t="str">
        <f t="shared" si="31"/>
        <v>Yuengling Oktoberfest|PASSAIC-FF</v>
      </c>
    </row>
    <row r="1015" spans="1:7" hidden="1" x14ac:dyDescent="0.2">
      <c r="A1015" t="str" cm="1">
        <f t="array" ref="A1015">INDEX('Brand Family Territory (Enc)'!$A$2:$A$296,INT((ROW()-2)/10)+1)</f>
        <v>Yuengling Oktoberfest</v>
      </c>
      <c r="B1015" t="str" cm="1">
        <f t="array" ref="B1015">INDEX('Whitelist (Blackout Reverse)'!$B$1:$K$1,MOD(ROW()-2,10)+1)</f>
        <v>ESSEX</v>
      </c>
      <c r="C1015" t="str">
        <f>VLOOKUP(A1015,'Brand Family Territory (Enc)'!$A$2:$B$296,2,FALSE)</f>
        <v>Core Market</v>
      </c>
      <c r="D1015">
        <f>IF(COUNTIFS('Brand Family Territories (Enc)'!$B$2:$B$62,C1015,'Brand Family Territories (Enc)'!$C$2:$C$62,B1015)&gt;0,1,IF(AND(LEFT(B1015,6)="MORRIS",COUNTIFS('Brand Family Territories (Enc)'!$B$2:$B$62,C1015,'Brand Family Territories (Enc)'!$C$2:$C$62,"Morri")&gt;0),"Unk",0))</f>
        <v>0</v>
      </c>
      <c r="E1015" t="str">
        <f>IFERROR(INDEX('Brand Family Areas (Enc)'!$D$6:$D$998,MATCH(UPPER(A1015)&amp;"|"&amp;UPPER(B1015),'Brand Family Areas (Enc)'!$G$6:$G$998,0)),"No Match")</f>
        <v>Inactive</v>
      </c>
      <c r="F1015" t="str">
        <f t="shared" si="30"/>
        <v>THEM</v>
      </c>
      <c r="G1015" t="str">
        <f t="shared" si="31"/>
        <v>Yuengling Oktoberfest|ESSEX</v>
      </c>
    </row>
    <row r="1016" spans="1:7" hidden="1" x14ac:dyDescent="0.2">
      <c r="A1016" t="str" cm="1">
        <f t="array" ref="A1016">INDEX('Brand Family Territory (Enc)'!$A$2:$A$296,INT((ROW()-2)/10)+1)</f>
        <v>Yuengling Oktoberfest</v>
      </c>
      <c r="B1016" t="str" cm="1">
        <f t="array" ref="B1016">INDEX('Whitelist (Blackout Reverse)'!$B$1:$K$1,MOD(ROW()-2,10)+1)</f>
        <v>HUDSON</v>
      </c>
      <c r="C1016" t="str">
        <f>VLOOKUP(A1016,'Brand Family Territory (Enc)'!$A$2:$B$296,2,FALSE)</f>
        <v>Core Market</v>
      </c>
      <c r="D1016">
        <f>IF(COUNTIFS('Brand Family Territories (Enc)'!$B$2:$B$62,C1016,'Brand Family Territories (Enc)'!$C$2:$C$62,B1016)&gt;0,1,IF(AND(LEFT(B1016,6)="MORRIS",COUNTIFS('Brand Family Territories (Enc)'!$B$2:$B$62,C1016,'Brand Family Territories (Enc)'!$C$2:$C$62,"Morri")&gt;0),"Unk",0))</f>
        <v>0</v>
      </c>
      <c r="E1016" t="str">
        <f>IFERROR(INDEX('Brand Family Areas (Enc)'!$D$6:$D$998,MATCH(UPPER(A1016)&amp;"|"&amp;UPPER(B1016),'Brand Family Areas (Enc)'!$G$6:$G$998,0)),"No Match")</f>
        <v>Inactive</v>
      </c>
      <c r="F1016" t="str">
        <f t="shared" si="30"/>
        <v>THEM</v>
      </c>
      <c r="G1016" t="str">
        <f t="shared" si="31"/>
        <v>Yuengling Oktoberfest|HUDSON</v>
      </c>
    </row>
    <row r="1017" spans="1:7" hidden="1" x14ac:dyDescent="0.2">
      <c r="A1017" t="str" cm="1">
        <f t="array" ref="A1017">INDEX('Brand Family Territory (Enc)'!$A$2:$A$296,INT((ROW()-2)/10)+1)</f>
        <v>Yuengling Oktoberfest</v>
      </c>
      <c r="B1017" t="str" cm="1">
        <f t="array" ref="B1017">INDEX('Whitelist (Blackout Reverse)'!$B$1:$K$1,MOD(ROW()-2,10)+1)</f>
        <v>UNION</v>
      </c>
      <c r="C1017" t="str">
        <f>VLOOKUP(A1017,'Brand Family Territory (Enc)'!$A$2:$B$296,2,FALSE)</f>
        <v>Core Market</v>
      </c>
      <c r="D1017">
        <f>IF(COUNTIFS('Brand Family Territories (Enc)'!$B$2:$B$62,C1017,'Brand Family Territories (Enc)'!$C$2:$C$62,B1017)&gt;0,1,IF(AND(LEFT(B1017,6)="MORRIS",COUNTIFS('Brand Family Territories (Enc)'!$B$2:$B$62,C1017,'Brand Family Territories (Enc)'!$C$2:$C$62,"Morri")&gt;0),"Unk",0))</f>
        <v>0</v>
      </c>
      <c r="E1017" t="str">
        <f>IFERROR(INDEX('Brand Family Areas (Enc)'!$D$6:$D$998,MATCH(UPPER(A1017)&amp;"|"&amp;UPPER(B1017),'Brand Family Areas (Enc)'!$G$6:$G$998,0)),"No Match")</f>
        <v>Inactive</v>
      </c>
      <c r="F1017" t="str">
        <f t="shared" si="30"/>
        <v>THEM</v>
      </c>
      <c r="G1017" t="str">
        <f t="shared" si="31"/>
        <v>Yuengling Oktoberfest|UNION</v>
      </c>
    </row>
    <row r="1018" spans="1:7" hidden="1" x14ac:dyDescent="0.2">
      <c r="A1018" t="str" cm="1">
        <f t="array" ref="A1018">INDEX('Brand Family Territory (Enc)'!$A$2:$A$296,INT((ROW()-2)/10)+1)</f>
        <v>Yuengling Oktoberfest</v>
      </c>
      <c r="B1018" t="str" cm="1">
        <f t="array" ref="B1018">INDEX('Whitelist (Blackout Reverse)'!$B$1:$K$1,MOD(ROW()-2,10)+1)</f>
        <v>SUSSEX</v>
      </c>
      <c r="C1018" t="str">
        <f>VLOOKUP(A1018,'Brand Family Territory (Enc)'!$A$2:$B$296,2,FALSE)</f>
        <v>Core Market</v>
      </c>
      <c r="D1018">
        <f>IF(COUNTIFS('Brand Family Territories (Enc)'!$B$2:$B$62,C1018,'Brand Family Territories (Enc)'!$C$2:$C$62,B1018)&gt;0,1,IF(AND(LEFT(B1018,6)="MORRIS",COUNTIFS('Brand Family Territories (Enc)'!$B$2:$B$62,C1018,'Brand Family Territories (Enc)'!$C$2:$C$62,"Morri")&gt;0),"Unk",0))</f>
        <v>1</v>
      </c>
      <c r="E1018" t="str">
        <f>IFERROR(INDEX('Brand Family Areas (Enc)'!$D$6:$D$998,MATCH(UPPER(A1018)&amp;"|"&amp;UPPER(B1018),'Brand Family Areas (Enc)'!$G$6:$G$998,0)),"No Match")</f>
        <v>No Match</v>
      </c>
      <c r="F1018" t="str">
        <f t="shared" si="30"/>
        <v>US</v>
      </c>
      <c r="G1018" t="str">
        <f t="shared" si="31"/>
        <v>Yuengling Oktoberfest|SUSSEX</v>
      </c>
    </row>
    <row r="1019" spans="1:7" hidden="1" x14ac:dyDescent="0.2">
      <c r="A1019" t="str" cm="1">
        <f t="array" ref="A1019">INDEX('Brand Family Territory (Enc)'!$A$2:$A$296,INT((ROW()-2)/10)+1)</f>
        <v>Yuengling Oktoberfest</v>
      </c>
      <c r="B1019" t="str" cm="1">
        <f t="array" ref="B1019">INDEX('Whitelist (Blackout Reverse)'!$B$1:$K$1,MOD(ROW()-2,10)+1)</f>
        <v>MORRIS 1</v>
      </c>
      <c r="C1019" t="str">
        <f>VLOOKUP(A1019,'Brand Family Territory (Enc)'!$A$2:$B$296,2,FALSE)</f>
        <v>Core Market</v>
      </c>
      <c r="D1019">
        <f>IF(COUNTIFS('Brand Family Territories (Enc)'!$B$2:$B$62,C1019,'Brand Family Territories (Enc)'!$C$2:$C$62,B1019)&gt;0,1,IF(AND(LEFT(B1019,6)="MORRIS",COUNTIFS('Brand Family Territories (Enc)'!$B$2:$B$62,C1019,'Brand Family Territories (Enc)'!$C$2:$C$62,"Morri")&gt;0),"Unk",0))</f>
        <v>1</v>
      </c>
      <c r="E1019" t="str">
        <f>IFERROR(INDEX('Brand Family Areas (Enc)'!$D$6:$D$998,MATCH(UPPER(A1019)&amp;"|"&amp;UPPER(B1019),'Brand Family Areas (Enc)'!$G$6:$G$998,0)),"No Match")</f>
        <v>No Match</v>
      </c>
      <c r="F1019" t="str">
        <f t="shared" si="30"/>
        <v>US</v>
      </c>
      <c r="G1019" t="str">
        <f t="shared" si="31"/>
        <v>Yuengling Oktoberfest|MORRIS 1</v>
      </c>
    </row>
    <row r="1020" spans="1:7" hidden="1" x14ac:dyDescent="0.2">
      <c r="A1020" t="str" cm="1">
        <f t="array" ref="A1020">INDEX('Brand Family Territory (Enc)'!$A$2:$A$296,INT((ROW()-2)/10)+1)</f>
        <v>Yuengling Oktoberfest</v>
      </c>
      <c r="B1020" t="str" cm="1">
        <f t="array" ref="B1020">INDEX('Whitelist (Blackout Reverse)'!$B$1:$K$1,MOD(ROW()-2,10)+1)</f>
        <v>MORRIS 2</v>
      </c>
      <c r="C1020" t="str">
        <f>VLOOKUP(A1020,'Brand Family Territory (Enc)'!$A$2:$B$296,2,FALSE)</f>
        <v>Core Market</v>
      </c>
      <c r="D1020">
        <f>IF(COUNTIFS('Brand Family Territories (Enc)'!$B$2:$B$62,C1020,'Brand Family Territories (Enc)'!$C$2:$C$62,B1020)&gt;0,1,IF(AND(LEFT(B1020,6)="MORRIS",COUNTIFS('Brand Family Territories (Enc)'!$B$2:$B$62,C1020,'Brand Family Territories (Enc)'!$C$2:$C$62,"Morri")&gt;0),"Unk",0))</f>
        <v>0</v>
      </c>
      <c r="E1020" t="str">
        <f>IFERROR(INDEX('Brand Family Areas (Enc)'!$D$6:$D$998,MATCH(UPPER(A1020)&amp;"|"&amp;UPPER(B1020),'Brand Family Areas (Enc)'!$G$6:$G$998,0)),"No Match")</f>
        <v>Inactive</v>
      </c>
      <c r="F1020" t="str">
        <f t="shared" si="30"/>
        <v>THEM</v>
      </c>
      <c r="G1020" t="str">
        <f t="shared" si="31"/>
        <v>Yuengling Oktoberfest|MORRIS 2</v>
      </c>
    </row>
    <row r="1021" spans="1:7" hidden="1" x14ac:dyDescent="0.2">
      <c r="A1021" t="str" cm="1">
        <f t="array" ref="A1021">INDEX('Brand Family Territory (Enc)'!$A$2:$A$296,INT((ROW()-2)/10)+1)</f>
        <v>Yuengling Oktoberfest</v>
      </c>
      <c r="B1021" t="str" cm="1">
        <f t="array" ref="B1021">INDEX('Whitelist (Blackout Reverse)'!$B$1:$K$1,MOD(ROW()-2,10)+1)</f>
        <v>MORRIS 3</v>
      </c>
      <c r="C1021" t="str">
        <f>VLOOKUP(A1021,'Brand Family Territory (Enc)'!$A$2:$B$296,2,FALSE)</f>
        <v>Core Market</v>
      </c>
      <c r="D1021">
        <f>IF(COUNTIFS('Brand Family Territories (Enc)'!$B$2:$B$62,C1021,'Brand Family Territories (Enc)'!$C$2:$C$62,B1021)&gt;0,1,IF(AND(LEFT(B1021,6)="MORRIS",COUNTIFS('Brand Family Territories (Enc)'!$B$2:$B$62,C1021,'Brand Family Territories (Enc)'!$C$2:$C$62,"Morri")&gt;0),"Unk",0))</f>
        <v>1</v>
      </c>
      <c r="E1021" t="str">
        <f>IFERROR(INDEX('Brand Family Areas (Enc)'!$D$6:$D$998,MATCH(UPPER(A1021)&amp;"|"&amp;UPPER(B1021),'Brand Family Areas (Enc)'!$G$6:$G$998,0)),"No Match")</f>
        <v>No Match</v>
      </c>
      <c r="F1021" t="str">
        <f t="shared" si="30"/>
        <v>US</v>
      </c>
      <c r="G1021" t="str">
        <f t="shared" si="31"/>
        <v>Yuengling Oktoberfest|MORRIS 3</v>
      </c>
    </row>
    <row r="1022" spans="1:7" hidden="1" x14ac:dyDescent="0.2">
      <c r="A1022" t="str" cm="1">
        <f t="array" ref="A1022">INDEX('Brand Family Territory (Enc)'!$A$2:$A$296,INT((ROW()-2)/10)+1)</f>
        <v>Carta Blanca</v>
      </c>
      <c r="B1022" t="str" cm="1">
        <f t="array" ref="B1022">INDEX('Whitelist (Blackout Reverse)'!$B$1:$K$1,MOD(ROW()-2,10)+1)</f>
        <v>BERGEN</v>
      </c>
      <c r="C1022" t="str">
        <f>VLOOKUP(A1022,'Brand Family Territory (Enc)'!$A$2:$B$296,2,FALSE)</f>
        <v>Bergen &amp; Passaic</v>
      </c>
      <c r="D1022">
        <f>IF(COUNTIFS('Brand Family Territories (Enc)'!$B$2:$B$62,C1022,'Brand Family Territories (Enc)'!$C$2:$C$62,B1022)&gt;0,1,IF(AND(LEFT(B1022,6)="MORRIS",COUNTIFS('Brand Family Territories (Enc)'!$B$2:$B$62,C1022,'Brand Family Territories (Enc)'!$C$2:$C$62,"Morri")&gt;0),"Unk",0))</f>
        <v>1</v>
      </c>
      <c r="E1022" t="str">
        <f>IFERROR(INDEX('Brand Family Areas (Enc)'!$D$6:$D$998,MATCH(UPPER(A1022)&amp;"|"&amp;UPPER(B1022),'Brand Family Areas (Enc)'!$G$6:$G$998,0)),"No Match")</f>
        <v>No Match</v>
      </c>
      <c r="F1022" t="str">
        <f t="shared" si="30"/>
        <v>US</v>
      </c>
      <c r="G1022" t="str">
        <f t="shared" si="31"/>
        <v>Carta Blanca|BERGEN</v>
      </c>
    </row>
    <row r="1023" spans="1:7" hidden="1" x14ac:dyDescent="0.2">
      <c r="A1023" t="str" cm="1">
        <f t="array" ref="A1023">INDEX('Brand Family Territory (Enc)'!$A$2:$A$296,INT((ROW()-2)/10)+1)</f>
        <v>Carta Blanca</v>
      </c>
      <c r="B1023" t="str" cm="1">
        <f t="array" ref="B1023">INDEX('Whitelist (Blackout Reverse)'!$B$1:$K$1,MOD(ROW()-2,10)+1)</f>
        <v>PASSAIC</v>
      </c>
      <c r="C1023" t="str">
        <f>VLOOKUP(A1023,'Brand Family Territory (Enc)'!$A$2:$B$296,2,FALSE)</f>
        <v>Bergen &amp; Passaic</v>
      </c>
      <c r="D1023">
        <f>IF(COUNTIFS('Brand Family Territories (Enc)'!$B$2:$B$62,C1023,'Brand Family Territories (Enc)'!$C$2:$C$62,B1023)&gt;0,1,IF(AND(LEFT(B1023,6)="MORRIS",COUNTIFS('Brand Family Territories (Enc)'!$B$2:$B$62,C1023,'Brand Family Territories (Enc)'!$C$2:$C$62,"Morri")&gt;0),"Unk",0))</f>
        <v>1</v>
      </c>
      <c r="E1023" t="str">
        <f>IFERROR(INDEX('Brand Family Areas (Enc)'!$D$6:$D$998,MATCH(UPPER(A1023)&amp;"|"&amp;UPPER(B1023),'Brand Family Areas (Enc)'!$G$6:$G$998,0)),"No Match")</f>
        <v>No Match</v>
      </c>
      <c r="F1023" t="str">
        <f t="shared" si="30"/>
        <v>US</v>
      </c>
      <c r="G1023" t="str">
        <f t="shared" si="31"/>
        <v>Carta Blanca|PASSAIC</v>
      </c>
    </row>
    <row r="1024" spans="1:7" hidden="1" x14ac:dyDescent="0.2">
      <c r="A1024" t="str" cm="1">
        <f t="array" ref="A1024">INDEX('Brand Family Territory (Enc)'!$A$2:$A$296,INT((ROW()-2)/10)+1)</f>
        <v>Carta Blanca</v>
      </c>
      <c r="B1024" t="str" cm="1">
        <f t="array" ref="B1024">INDEX('Whitelist (Blackout Reverse)'!$B$1:$K$1,MOD(ROW()-2,10)+1)</f>
        <v>PASSAIC-FF</v>
      </c>
      <c r="C1024" t="str">
        <f>VLOOKUP(A1024,'Brand Family Territory (Enc)'!$A$2:$B$296,2,FALSE)</f>
        <v>Bergen &amp; Passaic</v>
      </c>
      <c r="D1024">
        <f>IF(COUNTIFS('Brand Family Territories (Enc)'!$B$2:$B$62,C1024,'Brand Family Territories (Enc)'!$C$2:$C$62,B1024)&gt;0,1,IF(AND(LEFT(B1024,6)="MORRIS",COUNTIFS('Brand Family Territories (Enc)'!$B$2:$B$62,C1024,'Brand Family Territories (Enc)'!$C$2:$C$62,"Morri")&gt;0),"Unk",0))</f>
        <v>1</v>
      </c>
      <c r="E1024" t="str">
        <f>IFERROR(INDEX('Brand Family Areas (Enc)'!$D$6:$D$998,MATCH(UPPER(A1024)&amp;"|"&amp;UPPER(B1024),'Brand Family Areas (Enc)'!$G$6:$G$998,0)),"No Match")</f>
        <v>No Match</v>
      </c>
      <c r="F1024" t="str">
        <f t="shared" si="30"/>
        <v>US</v>
      </c>
      <c r="G1024" t="str">
        <f t="shared" si="31"/>
        <v>Carta Blanca|PASSAIC-FF</v>
      </c>
    </row>
    <row r="1025" spans="1:7" hidden="1" x14ac:dyDescent="0.2">
      <c r="A1025" t="str" cm="1">
        <f t="array" ref="A1025">INDEX('Brand Family Territory (Enc)'!$A$2:$A$296,INT((ROW()-2)/10)+1)</f>
        <v>Carta Blanca</v>
      </c>
      <c r="B1025" t="str" cm="1">
        <f t="array" ref="B1025">INDEX('Whitelist (Blackout Reverse)'!$B$1:$K$1,MOD(ROW()-2,10)+1)</f>
        <v>ESSEX</v>
      </c>
      <c r="C1025" t="str">
        <f>VLOOKUP(A1025,'Brand Family Territory (Enc)'!$A$2:$B$296,2,FALSE)</f>
        <v>Bergen &amp; Passaic</v>
      </c>
      <c r="D1025">
        <f>IF(COUNTIFS('Brand Family Territories (Enc)'!$B$2:$B$62,C1025,'Brand Family Territories (Enc)'!$C$2:$C$62,B1025)&gt;0,1,IF(AND(LEFT(B1025,6)="MORRIS",COUNTIFS('Brand Family Territories (Enc)'!$B$2:$B$62,C1025,'Brand Family Territories (Enc)'!$C$2:$C$62,"Morri")&gt;0),"Unk",0))</f>
        <v>0</v>
      </c>
      <c r="E1025" t="str">
        <f>IFERROR(INDEX('Brand Family Areas (Enc)'!$D$6:$D$998,MATCH(UPPER(A1025)&amp;"|"&amp;UPPER(B1025),'Brand Family Areas (Enc)'!$G$6:$G$998,0)),"No Match")</f>
        <v>Inactive</v>
      </c>
      <c r="F1025" t="str">
        <f t="shared" si="30"/>
        <v>THEM</v>
      </c>
      <c r="G1025" t="str">
        <f t="shared" si="31"/>
        <v>Carta Blanca|ESSEX</v>
      </c>
    </row>
    <row r="1026" spans="1:7" hidden="1" x14ac:dyDescent="0.2">
      <c r="A1026" t="str" cm="1">
        <f t="array" ref="A1026">INDEX('Brand Family Territory (Enc)'!$A$2:$A$296,INT((ROW()-2)/10)+1)</f>
        <v>Carta Blanca</v>
      </c>
      <c r="B1026" t="str" cm="1">
        <f t="array" ref="B1026">INDEX('Whitelist (Blackout Reverse)'!$B$1:$K$1,MOD(ROW()-2,10)+1)</f>
        <v>HUDSON</v>
      </c>
      <c r="C1026" t="str">
        <f>VLOOKUP(A1026,'Brand Family Territory (Enc)'!$A$2:$B$296,2,FALSE)</f>
        <v>Bergen &amp; Passaic</v>
      </c>
      <c r="D1026">
        <f>IF(COUNTIFS('Brand Family Territories (Enc)'!$B$2:$B$62,C1026,'Brand Family Territories (Enc)'!$C$2:$C$62,B1026)&gt;0,1,IF(AND(LEFT(B1026,6)="MORRIS",COUNTIFS('Brand Family Territories (Enc)'!$B$2:$B$62,C1026,'Brand Family Territories (Enc)'!$C$2:$C$62,"Morri")&gt;0),"Unk",0))</f>
        <v>0</v>
      </c>
      <c r="E1026" t="str">
        <f>IFERROR(INDEX('Brand Family Areas (Enc)'!$D$6:$D$998,MATCH(UPPER(A1026)&amp;"|"&amp;UPPER(B1026),'Brand Family Areas (Enc)'!$G$6:$G$998,0)),"No Match")</f>
        <v>Inactive</v>
      </c>
      <c r="F1026" t="str">
        <f t="shared" si="30"/>
        <v>THEM</v>
      </c>
      <c r="G1026" t="str">
        <f t="shared" si="31"/>
        <v>Carta Blanca|HUDSON</v>
      </c>
    </row>
    <row r="1027" spans="1:7" hidden="1" x14ac:dyDescent="0.2">
      <c r="A1027" t="str" cm="1">
        <f t="array" ref="A1027">INDEX('Brand Family Territory (Enc)'!$A$2:$A$296,INT((ROW()-2)/10)+1)</f>
        <v>Carta Blanca</v>
      </c>
      <c r="B1027" t="str" cm="1">
        <f t="array" ref="B1027">INDEX('Whitelist (Blackout Reverse)'!$B$1:$K$1,MOD(ROW()-2,10)+1)</f>
        <v>UNION</v>
      </c>
      <c r="C1027" t="str">
        <f>VLOOKUP(A1027,'Brand Family Territory (Enc)'!$A$2:$B$296,2,FALSE)</f>
        <v>Bergen &amp; Passaic</v>
      </c>
      <c r="D1027">
        <f>IF(COUNTIFS('Brand Family Territories (Enc)'!$B$2:$B$62,C1027,'Brand Family Territories (Enc)'!$C$2:$C$62,B1027)&gt;0,1,IF(AND(LEFT(B1027,6)="MORRIS",COUNTIFS('Brand Family Territories (Enc)'!$B$2:$B$62,C1027,'Brand Family Territories (Enc)'!$C$2:$C$62,"Morri")&gt;0),"Unk",0))</f>
        <v>0</v>
      </c>
      <c r="E1027" t="str">
        <f>IFERROR(INDEX('Brand Family Areas (Enc)'!$D$6:$D$998,MATCH(UPPER(A1027)&amp;"|"&amp;UPPER(B1027),'Brand Family Areas (Enc)'!$G$6:$G$998,0)),"No Match")</f>
        <v>Inactive</v>
      </c>
      <c r="F1027" t="str">
        <f t="shared" ref="F1027:F1090" si="32">IF(D1027="Unk","Ambiguous (Source Truncated)",IF(E1027="Inactive","THEM",IF(D1027=1,"US",IF(D1027="N/A","No Territory Data","THEM"))))</f>
        <v>THEM</v>
      </c>
      <c r="G1027" t="str">
        <f t="shared" ref="G1027:G1090" si="33">A1027&amp;"|"&amp;B1027</f>
        <v>Carta Blanca|UNION</v>
      </c>
    </row>
    <row r="1028" spans="1:7" hidden="1" x14ac:dyDescent="0.2">
      <c r="A1028" t="str" cm="1">
        <f t="array" ref="A1028">INDEX('Brand Family Territory (Enc)'!$A$2:$A$296,INT((ROW()-2)/10)+1)</f>
        <v>Carta Blanca</v>
      </c>
      <c r="B1028" t="str" cm="1">
        <f t="array" ref="B1028">INDEX('Whitelist (Blackout Reverse)'!$B$1:$K$1,MOD(ROW()-2,10)+1)</f>
        <v>SUSSEX</v>
      </c>
      <c r="C1028" t="str">
        <f>VLOOKUP(A1028,'Brand Family Territory (Enc)'!$A$2:$B$296,2,FALSE)</f>
        <v>Bergen &amp; Passaic</v>
      </c>
      <c r="D1028">
        <f>IF(COUNTIFS('Brand Family Territories (Enc)'!$B$2:$B$62,C1028,'Brand Family Territories (Enc)'!$C$2:$C$62,B1028)&gt;0,1,IF(AND(LEFT(B1028,6)="MORRIS",COUNTIFS('Brand Family Territories (Enc)'!$B$2:$B$62,C1028,'Brand Family Territories (Enc)'!$C$2:$C$62,"Morri")&gt;0),"Unk",0))</f>
        <v>0</v>
      </c>
      <c r="E1028" t="str">
        <f>IFERROR(INDEX('Brand Family Areas (Enc)'!$D$6:$D$998,MATCH(UPPER(A1028)&amp;"|"&amp;UPPER(B1028),'Brand Family Areas (Enc)'!$G$6:$G$998,0)),"No Match")</f>
        <v>Inactive</v>
      </c>
      <c r="F1028" t="str">
        <f t="shared" si="32"/>
        <v>THEM</v>
      </c>
      <c r="G1028" t="str">
        <f t="shared" si="33"/>
        <v>Carta Blanca|SUSSEX</v>
      </c>
    </row>
    <row r="1029" spans="1:7" hidden="1" x14ac:dyDescent="0.2">
      <c r="A1029" t="str" cm="1">
        <f t="array" ref="A1029">INDEX('Brand Family Territory (Enc)'!$A$2:$A$296,INT((ROW()-2)/10)+1)</f>
        <v>Carta Blanca</v>
      </c>
      <c r="B1029" t="str" cm="1">
        <f t="array" ref="B1029">INDEX('Whitelist (Blackout Reverse)'!$B$1:$K$1,MOD(ROW()-2,10)+1)</f>
        <v>MORRIS 1</v>
      </c>
      <c r="C1029" t="str">
        <f>VLOOKUP(A1029,'Brand Family Territory (Enc)'!$A$2:$B$296,2,FALSE)</f>
        <v>Bergen &amp; Passaic</v>
      </c>
      <c r="D1029">
        <f>IF(COUNTIFS('Brand Family Territories (Enc)'!$B$2:$B$62,C1029,'Brand Family Territories (Enc)'!$C$2:$C$62,B1029)&gt;0,1,IF(AND(LEFT(B1029,6)="MORRIS",COUNTIFS('Brand Family Territories (Enc)'!$B$2:$B$62,C1029,'Brand Family Territories (Enc)'!$C$2:$C$62,"Morri")&gt;0),"Unk",0))</f>
        <v>0</v>
      </c>
      <c r="E1029" t="str">
        <f>IFERROR(INDEX('Brand Family Areas (Enc)'!$D$6:$D$998,MATCH(UPPER(A1029)&amp;"|"&amp;UPPER(B1029),'Brand Family Areas (Enc)'!$G$6:$G$998,0)),"No Match")</f>
        <v>Inactive</v>
      </c>
      <c r="F1029" t="str">
        <f t="shared" si="32"/>
        <v>THEM</v>
      </c>
      <c r="G1029" t="str">
        <f t="shared" si="33"/>
        <v>Carta Blanca|MORRIS 1</v>
      </c>
    </row>
    <row r="1030" spans="1:7" hidden="1" x14ac:dyDescent="0.2">
      <c r="A1030" t="str" cm="1">
        <f t="array" ref="A1030">INDEX('Brand Family Territory (Enc)'!$A$2:$A$296,INT((ROW()-2)/10)+1)</f>
        <v>Carta Blanca</v>
      </c>
      <c r="B1030" t="str" cm="1">
        <f t="array" ref="B1030">INDEX('Whitelist (Blackout Reverse)'!$B$1:$K$1,MOD(ROW()-2,10)+1)</f>
        <v>MORRIS 2</v>
      </c>
      <c r="C1030" t="str">
        <f>VLOOKUP(A1030,'Brand Family Territory (Enc)'!$A$2:$B$296,2,FALSE)</f>
        <v>Bergen &amp; Passaic</v>
      </c>
      <c r="D1030">
        <f>IF(COUNTIFS('Brand Family Territories (Enc)'!$B$2:$B$62,C1030,'Brand Family Territories (Enc)'!$C$2:$C$62,B1030)&gt;0,1,IF(AND(LEFT(B1030,6)="MORRIS",COUNTIFS('Brand Family Territories (Enc)'!$B$2:$B$62,C1030,'Brand Family Territories (Enc)'!$C$2:$C$62,"Morri")&gt;0),"Unk",0))</f>
        <v>0</v>
      </c>
      <c r="E1030" t="str">
        <f>IFERROR(INDEX('Brand Family Areas (Enc)'!$D$6:$D$998,MATCH(UPPER(A1030)&amp;"|"&amp;UPPER(B1030),'Brand Family Areas (Enc)'!$G$6:$G$998,0)),"No Match")</f>
        <v>Inactive</v>
      </c>
      <c r="F1030" t="str">
        <f t="shared" si="32"/>
        <v>THEM</v>
      </c>
      <c r="G1030" t="str">
        <f t="shared" si="33"/>
        <v>Carta Blanca|MORRIS 2</v>
      </c>
    </row>
    <row r="1031" spans="1:7" hidden="1" x14ac:dyDescent="0.2">
      <c r="A1031" t="str" cm="1">
        <f t="array" ref="A1031">INDEX('Brand Family Territory (Enc)'!$A$2:$A$296,INT((ROW()-2)/10)+1)</f>
        <v>Carta Blanca</v>
      </c>
      <c r="B1031" t="str" cm="1">
        <f t="array" ref="B1031">INDEX('Whitelist (Blackout Reverse)'!$B$1:$K$1,MOD(ROW()-2,10)+1)</f>
        <v>MORRIS 3</v>
      </c>
      <c r="C1031" t="str">
        <f>VLOOKUP(A1031,'Brand Family Territory (Enc)'!$A$2:$B$296,2,FALSE)</f>
        <v>Bergen &amp; Passaic</v>
      </c>
      <c r="D1031">
        <f>IF(COUNTIFS('Brand Family Territories (Enc)'!$B$2:$B$62,C1031,'Brand Family Territories (Enc)'!$C$2:$C$62,B1031)&gt;0,1,IF(AND(LEFT(B1031,6)="MORRIS",COUNTIFS('Brand Family Territories (Enc)'!$B$2:$B$62,C1031,'Brand Family Territories (Enc)'!$C$2:$C$62,"Morri")&gt;0),"Unk",0))</f>
        <v>0</v>
      </c>
      <c r="E1031" t="str">
        <f>IFERROR(INDEX('Brand Family Areas (Enc)'!$D$6:$D$998,MATCH(UPPER(A1031)&amp;"|"&amp;UPPER(B1031),'Brand Family Areas (Enc)'!$G$6:$G$998,0)),"No Match")</f>
        <v>Inactive</v>
      </c>
      <c r="F1031" t="str">
        <f t="shared" si="32"/>
        <v>THEM</v>
      </c>
      <c r="G1031" t="str">
        <f t="shared" si="33"/>
        <v>Carta Blanca|MORRIS 3</v>
      </c>
    </row>
    <row r="1032" spans="1:7" hidden="1" x14ac:dyDescent="0.2">
      <c r="A1032" t="str" cm="1">
        <f t="array" ref="A1032">INDEX('Brand Family Territory (Enc)'!$A$2:$A$296,INT((ROW()-2)/10)+1)</f>
        <v>Dos Equis</v>
      </c>
      <c r="B1032" t="str" cm="1">
        <f t="array" ref="B1032">INDEX('Whitelist (Blackout Reverse)'!$B$1:$K$1,MOD(ROW()-2,10)+1)</f>
        <v>BERGEN</v>
      </c>
      <c r="C1032" t="str">
        <f>VLOOKUP(A1032,'Brand Family Territory (Enc)'!$A$2:$B$296,2,FALSE)</f>
        <v>Bergen &amp; Passaic</v>
      </c>
      <c r="D1032">
        <f>IF(COUNTIFS('Brand Family Territories (Enc)'!$B$2:$B$62,C1032,'Brand Family Territories (Enc)'!$C$2:$C$62,B1032)&gt;0,1,IF(AND(LEFT(B1032,6)="MORRIS",COUNTIFS('Brand Family Territories (Enc)'!$B$2:$B$62,C1032,'Brand Family Territories (Enc)'!$C$2:$C$62,"Morri")&gt;0),"Unk",0))</f>
        <v>1</v>
      </c>
      <c r="E1032" t="str">
        <f>IFERROR(INDEX('Brand Family Areas (Enc)'!$D$6:$D$998,MATCH(UPPER(A1032)&amp;"|"&amp;UPPER(B1032),'Brand Family Areas (Enc)'!$G$6:$G$998,0)),"No Match")</f>
        <v>No Match</v>
      </c>
      <c r="F1032" t="str">
        <f t="shared" si="32"/>
        <v>US</v>
      </c>
      <c r="G1032" t="str">
        <f t="shared" si="33"/>
        <v>Dos Equis|BERGEN</v>
      </c>
    </row>
    <row r="1033" spans="1:7" hidden="1" x14ac:dyDescent="0.2">
      <c r="A1033" t="str" cm="1">
        <f t="array" ref="A1033">INDEX('Brand Family Territory (Enc)'!$A$2:$A$296,INT((ROW()-2)/10)+1)</f>
        <v>Dos Equis</v>
      </c>
      <c r="B1033" t="str" cm="1">
        <f t="array" ref="B1033">INDEX('Whitelist (Blackout Reverse)'!$B$1:$K$1,MOD(ROW()-2,10)+1)</f>
        <v>PASSAIC</v>
      </c>
      <c r="C1033" t="str">
        <f>VLOOKUP(A1033,'Brand Family Territory (Enc)'!$A$2:$B$296,2,FALSE)</f>
        <v>Bergen &amp; Passaic</v>
      </c>
      <c r="D1033">
        <f>IF(COUNTIFS('Brand Family Territories (Enc)'!$B$2:$B$62,C1033,'Brand Family Territories (Enc)'!$C$2:$C$62,B1033)&gt;0,1,IF(AND(LEFT(B1033,6)="MORRIS",COUNTIFS('Brand Family Territories (Enc)'!$B$2:$B$62,C1033,'Brand Family Territories (Enc)'!$C$2:$C$62,"Morri")&gt;0),"Unk",0))</f>
        <v>1</v>
      </c>
      <c r="E1033" t="str">
        <f>IFERROR(INDEX('Brand Family Areas (Enc)'!$D$6:$D$998,MATCH(UPPER(A1033)&amp;"|"&amp;UPPER(B1033),'Brand Family Areas (Enc)'!$G$6:$G$998,0)),"No Match")</f>
        <v>No Match</v>
      </c>
      <c r="F1033" t="str">
        <f t="shared" si="32"/>
        <v>US</v>
      </c>
      <c r="G1033" t="str">
        <f t="shared" si="33"/>
        <v>Dos Equis|PASSAIC</v>
      </c>
    </row>
    <row r="1034" spans="1:7" hidden="1" x14ac:dyDescent="0.2">
      <c r="A1034" t="str" cm="1">
        <f t="array" ref="A1034">INDEX('Brand Family Territory (Enc)'!$A$2:$A$296,INT((ROW()-2)/10)+1)</f>
        <v>Dos Equis</v>
      </c>
      <c r="B1034" t="str" cm="1">
        <f t="array" ref="B1034">INDEX('Whitelist (Blackout Reverse)'!$B$1:$K$1,MOD(ROW()-2,10)+1)</f>
        <v>PASSAIC-FF</v>
      </c>
      <c r="C1034" t="str">
        <f>VLOOKUP(A1034,'Brand Family Territory (Enc)'!$A$2:$B$296,2,FALSE)</f>
        <v>Bergen &amp; Passaic</v>
      </c>
      <c r="D1034">
        <f>IF(COUNTIFS('Brand Family Territories (Enc)'!$B$2:$B$62,C1034,'Brand Family Territories (Enc)'!$C$2:$C$62,B1034)&gt;0,1,IF(AND(LEFT(B1034,6)="MORRIS",COUNTIFS('Brand Family Territories (Enc)'!$B$2:$B$62,C1034,'Brand Family Territories (Enc)'!$C$2:$C$62,"Morri")&gt;0),"Unk",0))</f>
        <v>1</v>
      </c>
      <c r="E1034" t="str">
        <f>IFERROR(INDEX('Brand Family Areas (Enc)'!$D$6:$D$998,MATCH(UPPER(A1034)&amp;"|"&amp;UPPER(B1034),'Brand Family Areas (Enc)'!$G$6:$G$998,0)),"No Match")</f>
        <v>No Match</v>
      </c>
      <c r="F1034" t="str">
        <f t="shared" si="32"/>
        <v>US</v>
      </c>
      <c r="G1034" t="str">
        <f t="shared" si="33"/>
        <v>Dos Equis|PASSAIC-FF</v>
      </c>
    </row>
    <row r="1035" spans="1:7" hidden="1" x14ac:dyDescent="0.2">
      <c r="A1035" t="str" cm="1">
        <f t="array" ref="A1035">INDEX('Brand Family Territory (Enc)'!$A$2:$A$296,INT((ROW()-2)/10)+1)</f>
        <v>Dos Equis</v>
      </c>
      <c r="B1035" t="str" cm="1">
        <f t="array" ref="B1035">INDEX('Whitelist (Blackout Reverse)'!$B$1:$K$1,MOD(ROW()-2,10)+1)</f>
        <v>ESSEX</v>
      </c>
      <c r="C1035" t="str">
        <f>VLOOKUP(A1035,'Brand Family Territory (Enc)'!$A$2:$B$296,2,FALSE)</f>
        <v>Bergen &amp; Passaic</v>
      </c>
      <c r="D1035">
        <f>IF(COUNTIFS('Brand Family Territories (Enc)'!$B$2:$B$62,C1035,'Brand Family Territories (Enc)'!$C$2:$C$62,B1035)&gt;0,1,IF(AND(LEFT(B1035,6)="MORRIS",COUNTIFS('Brand Family Territories (Enc)'!$B$2:$B$62,C1035,'Brand Family Territories (Enc)'!$C$2:$C$62,"Morri")&gt;0),"Unk",0))</f>
        <v>0</v>
      </c>
      <c r="E1035" t="str">
        <f>IFERROR(INDEX('Brand Family Areas (Enc)'!$D$6:$D$998,MATCH(UPPER(A1035)&amp;"|"&amp;UPPER(B1035),'Brand Family Areas (Enc)'!$G$6:$G$998,0)),"No Match")</f>
        <v>Inactive</v>
      </c>
      <c r="F1035" t="str">
        <f t="shared" si="32"/>
        <v>THEM</v>
      </c>
      <c r="G1035" t="str">
        <f t="shared" si="33"/>
        <v>Dos Equis|ESSEX</v>
      </c>
    </row>
    <row r="1036" spans="1:7" hidden="1" x14ac:dyDescent="0.2">
      <c r="A1036" t="str" cm="1">
        <f t="array" ref="A1036">INDEX('Brand Family Territory (Enc)'!$A$2:$A$296,INT((ROW()-2)/10)+1)</f>
        <v>Dos Equis</v>
      </c>
      <c r="B1036" t="str" cm="1">
        <f t="array" ref="B1036">INDEX('Whitelist (Blackout Reverse)'!$B$1:$K$1,MOD(ROW()-2,10)+1)</f>
        <v>HUDSON</v>
      </c>
      <c r="C1036" t="str">
        <f>VLOOKUP(A1036,'Brand Family Territory (Enc)'!$A$2:$B$296,2,FALSE)</f>
        <v>Bergen &amp; Passaic</v>
      </c>
      <c r="D1036">
        <f>IF(COUNTIFS('Brand Family Territories (Enc)'!$B$2:$B$62,C1036,'Brand Family Territories (Enc)'!$C$2:$C$62,B1036)&gt;0,1,IF(AND(LEFT(B1036,6)="MORRIS",COUNTIFS('Brand Family Territories (Enc)'!$B$2:$B$62,C1036,'Brand Family Territories (Enc)'!$C$2:$C$62,"Morri")&gt;0),"Unk",0))</f>
        <v>0</v>
      </c>
      <c r="E1036" t="str">
        <f>IFERROR(INDEX('Brand Family Areas (Enc)'!$D$6:$D$998,MATCH(UPPER(A1036)&amp;"|"&amp;UPPER(B1036),'Brand Family Areas (Enc)'!$G$6:$G$998,0)),"No Match")</f>
        <v>Inactive</v>
      </c>
      <c r="F1036" t="str">
        <f t="shared" si="32"/>
        <v>THEM</v>
      </c>
      <c r="G1036" t="str">
        <f t="shared" si="33"/>
        <v>Dos Equis|HUDSON</v>
      </c>
    </row>
    <row r="1037" spans="1:7" hidden="1" x14ac:dyDescent="0.2">
      <c r="A1037" t="str" cm="1">
        <f t="array" ref="A1037">INDEX('Brand Family Territory (Enc)'!$A$2:$A$296,INT((ROW()-2)/10)+1)</f>
        <v>Dos Equis</v>
      </c>
      <c r="B1037" t="str" cm="1">
        <f t="array" ref="B1037">INDEX('Whitelist (Blackout Reverse)'!$B$1:$K$1,MOD(ROW()-2,10)+1)</f>
        <v>UNION</v>
      </c>
      <c r="C1037" t="str">
        <f>VLOOKUP(A1037,'Brand Family Territory (Enc)'!$A$2:$B$296,2,FALSE)</f>
        <v>Bergen &amp; Passaic</v>
      </c>
      <c r="D1037">
        <f>IF(COUNTIFS('Brand Family Territories (Enc)'!$B$2:$B$62,C1037,'Brand Family Territories (Enc)'!$C$2:$C$62,B1037)&gt;0,1,IF(AND(LEFT(B1037,6)="MORRIS",COUNTIFS('Brand Family Territories (Enc)'!$B$2:$B$62,C1037,'Brand Family Territories (Enc)'!$C$2:$C$62,"Morri")&gt;0),"Unk",0))</f>
        <v>0</v>
      </c>
      <c r="E1037" t="str">
        <f>IFERROR(INDEX('Brand Family Areas (Enc)'!$D$6:$D$998,MATCH(UPPER(A1037)&amp;"|"&amp;UPPER(B1037),'Brand Family Areas (Enc)'!$G$6:$G$998,0)),"No Match")</f>
        <v>Inactive</v>
      </c>
      <c r="F1037" t="str">
        <f t="shared" si="32"/>
        <v>THEM</v>
      </c>
      <c r="G1037" t="str">
        <f t="shared" si="33"/>
        <v>Dos Equis|UNION</v>
      </c>
    </row>
    <row r="1038" spans="1:7" hidden="1" x14ac:dyDescent="0.2">
      <c r="A1038" t="str" cm="1">
        <f t="array" ref="A1038">INDEX('Brand Family Territory (Enc)'!$A$2:$A$296,INT((ROW()-2)/10)+1)</f>
        <v>Dos Equis</v>
      </c>
      <c r="B1038" t="str" cm="1">
        <f t="array" ref="B1038">INDEX('Whitelist (Blackout Reverse)'!$B$1:$K$1,MOD(ROW()-2,10)+1)</f>
        <v>SUSSEX</v>
      </c>
      <c r="C1038" t="str">
        <f>VLOOKUP(A1038,'Brand Family Territory (Enc)'!$A$2:$B$296,2,FALSE)</f>
        <v>Bergen &amp; Passaic</v>
      </c>
      <c r="D1038">
        <f>IF(COUNTIFS('Brand Family Territories (Enc)'!$B$2:$B$62,C1038,'Brand Family Territories (Enc)'!$C$2:$C$62,B1038)&gt;0,1,IF(AND(LEFT(B1038,6)="MORRIS",COUNTIFS('Brand Family Territories (Enc)'!$B$2:$B$62,C1038,'Brand Family Territories (Enc)'!$C$2:$C$62,"Morri")&gt;0),"Unk",0))</f>
        <v>0</v>
      </c>
      <c r="E1038" t="str">
        <f>IFERROR(INDEX('Brand Family Areas (Enc)'!$D$6:$D$998,MATCH(UPPER(A1038)&amp;"|"&amp;UPPER(B1038),'Brand Family Areas (Enc)'!$G$6:$G$998,0)),"No Match")</f>
        <v>Inactive</v>
      </c>
      <c r="F1038" t="str">
        <f t="shared" si="32"/>
        <v>THEM</v>
      </c>
      <c r="G1038" t="str">
        <f t="shared" si="33"/>
        <v>Dos Equis|SUSSEX</v>
      </c>
    </row>
    <row r="1039" spans="1:7" hidden="1" x14ac:dyDescent="0.2">
      <c r="A1039" t="str" cm="1">
        <f t="array" ref="A1039">INDEX('Brand Family Territory (Enc)'!$A$2:$A$296,INT((ROW()-2)/10)+1)</f>
        <v>Dos Equis</v>
      </c>
      <c r="B1039" t="str" cm="1">
        <f t="array" ref="B1039">INDEX('Whitelist (Blackout Reverse)'!$B$1:$K$1,MOD(ROW()-2,10)+1)</f>
        <v>MORRIS 1</v>
      </c>
      <c r="C1039" t="str">
        <f>VLOOKUP(A1039,'Brand Family Territory (Enc)'!$A$2:$B$296,2,FALSE)</f>
        <v>Bergen &amp; Passaic</v>
      </c>
      <c r="D1039">
        <f>IF(COUNTIFS('Brand Family Territories (Enc)'!$B$2:$B$62,C1039,'Brand Family Territories (Enc)'!$C$2:$C$62,B1039)&gt;0,1,IF(AND(LEFT(B1039,6)="MORRIS",COUNTIFS('Brand Family Territories (Enc)'!$B$2:$B$62,C1039,'Brand Family Territories (Enc)'!$C$2:$C$62,"Morri")&gt;0),"Unk",0))</f>
        <v>0</v>
      </c>
      <c r="E1039" t="str">
        <f>IFERROR(INDEX('Brand Family Areas (Enc)'!$D$6:$D$998,MATCH(UPPER(A1039)&amp;"|"&amp;UPPER(B1039),'Brand Family Areas (Enc)'!$G$6:$G$998,0)),"No Match")</f>
        <v>Inactive</v>
      </c>
      <c r="F1039" t="str">
        <f t="shared" si="32"/>
        <v>THEM</v>
      </c>
      <c r="G1039" t="str">
        <f t="shared" si="33"/>
        <v>Dos Equis|MORRIS 1</v>
      </c>
    </row>
    <row r="1040" spans="1:7" hidden="1" x14ac:dyDescent="0.2">
      <c r="A1040" t="str" cm="1">
        <f t="array" ref="A1040">INDEX('Brand Family Territory (Enc)'!$A$2:$A$296,INT((ROW()-2)/10)+1)</f>
        <v>Dos Equis</v>
      </c>
      <c r="B1040" t="str" cm="1">
        <f t="array" ref="B1040">INDEX('Whitelist (Blackout Reverse)'!$B$1:$K$1,MOD(ROW()-2,10)+1)</f>
        <v>MORRIS 2</v>
      </c>
      <c r="C1040" t="str">
        <f>VLOOKUP(A1040,'Brand Family Territory (Enc)'!$A$2:$B$296,2,FALSE)</f>
        <v>Bergen &amp; Passaic</v>
      </c>
      <c r="D1040">
        <f>IF(COUNTIFS('Brand Family Territories (Enc)'!$B$2:$B$62,C1040,'Brand Family Territories (Enc)'!$C$2:$C$62,B1040)&gt;0,1,IF(AND(LEFT(B1040,6)="MORRIS",COUNTIFS('Brand Family Territories (Enc)'!$B$2:$B$62,C1040,'Brand Family Territories (Enc)'!$C$2:$C$62,"Morri")&gt;0),"Unk",0))</f>
        <v>0</v>
      </c>
      <c r="E1040" t="str">
        <f>IFERROR(INDEX('Brand Family Areas (Enc)'!$D$6:$D$998,MATCH(UPPER(A1040)&amp;"|"&amp;UPPER(B1040),'Brand Family Areas (Enc)'!$G$6:$G$998,0)),"No Match")</f>
        <v>Inactive</v>
      </c>
      <c r="F1040" t="str">
        <f t="shared" si="32"/>
        <v>THEM</v>
      </c>
      <c r="G1040" t="str">
        <f t="shared" si="33"/>
        <v>Dos Equis|MORRIS 2</v>
      </c>
    </row>
    <row r="1041" spans="1:7" hidden="1" x14ac:dyDescent="0.2">
      <c r="A1041" t="str" cm="1">
        <f t="array" ref="A1041">INDEX('Brand Family Territory (Enc)'!$A$2:$A$296,INT((ROW()-2)/10)+1)</f>
        <v>Dos Equis</v>
      </c>
      <c r="B1041" t="str" cm="1">
        <f t="array" ref="B1041">INDEX('Whitelist (Blackout Reverse)'!$B$1:$K$1,MOD(ROW()-2,10)+1)</f>
        <v>MORRIS 3</v>
      </c>
      <c r="C1041" t="str">
        <f>VLOOKUP(A1041,'Brand Family Territory (Enc)'!$A$2:$B$296,2,FALSE)</f>
        <v>Bergen &amp; Passaic</v>
      </c>
      <c r="D1041">
        <f>IF(COUNTIFS('Brand Family Territories (Enc)'!$B$2:$B$62,C1041,'Brand Family Territories (Enc)'!$C$2:$C$62,B1041)&gt;0,1,IF(AND(LEFT(B1041,6)="MORRIS",COUNTIFS('Brand Family Territories (Enc)'!$B$2:$B$62,C1041,'Brand Family Territories (Enc)'!$C$2:$C$62,"Morri")&gt;0),"Unk",0))</f>
        <v>0</v>
      </c>
      <c r="E1041" t="str">
        <f>IFERROR(INDEX('Brand Family Areas (Enc)'!$D$6:$D$998,MATCH(UPPER(A1041)&amp;"|"&amp;UPPER(B1041),'Brand Family Areas (Enc)'!$G$6:$G$998,0)),"No Match")</f>
        <v>Inactive</v>
      </c>
      <c r="F1041" t="str">
        <f t="shared" si="32"/>
        <v>THEM</v>
      </c>
      <c r="G1041" t="str">
        <f t="shared" si="33"/>
        <v>Dos Equis|MORRIS 3</v>
      </c>
    </row>
    <row r="1042" spans="1:7" hidden="1" x14ac:dyDescent="0.2">
      <c r="A1042" t="str" cm="1">
        <f t="array" ref="A1042">INDEX('Brand Family Territory (Enc)'!$A$2:$A$296,INT((ROW()-2)/10)+1)</f>
        <v>Prestige Lager</v>
      </c>
      <c r="B1042" t="str" cm="1">
        <f t="array" ref="B1042">INDEX('Whitelist (Blackout Reverse)'!$B$1:$K$1,MOD(ROW()-2,10)+1)</f>
        <v>BERGEN</v>
      </c>
      <c r="C1042" t="str">
        <f>VLOOKUP(A1042,'Brand Family Territory (Enc)'!$A$2:$B$296,2,FALSE)</f>
        <v>Bergen &amp; Passaic</v>
      </c>
      <c r="D1042">
        <f>IF(COUNTIFS('Brand Family Territories (Enc)'!$B$2:$B$62,C1042,'Brand Family Territories (Enc)'!$C$2:$C$62,B1042)&gt;0,1,IF(AND(LEFT(B1042,6)="MORRIS",COUNTIFS('Brand Family Territories (Enc)'!$B$2:$B$62,C1042,'Brand Family Territories (Enc)'!$C$2:$C$62,"Morri")&gt;0),"Unk",0))</f>
        <v>1</v>
      </c>
      <c r="E1042" t="str">
        <f>IFERROR(INDEX('Brand Family Areas (Enc)'!$D$6:$D$998,MATCH(UPPER(A1042)&amp;"|"&amp;UPPER(B1042),'Brand Family Areas (Enc)'!$G$6:$G$998,0)),"No Match")</f>
        <v>No Match</v>
      </c>
      <c r="F1042" t="str">
        <f t="shared" si="32"/>
        <v>US</v>
      </c>
      <c r="G1042" t="str">
        <f t="shared" si="33"/>
        <v>Prestige Lager|BERGEN</v>
      </c>
    </row>
    <row r="1043" spans="1:7" hidden="1" x14ac:dyDescent="0.2">
      <c r="A1043" t="str" cm="1">
        <f t="array" ref="A1043">INDEX('Brand Family Territory (Enc)'!$A$2:$A$296,INT((ROW()-2)/10)+1)</f>
        <v>Prestige Lager</v>
      </c>
      <c r="B1043" t="str" cm="1">
        <f t="array" ref="B1043">INDEX('Whitelist (Blackout Reverse)'!$B$1:$K$1,MOD(ROW()-2,10)+1)</f>
        <v>PASSAIC</v>
      </c>
      <c r="C1043" t="str">
        <f>VLOOKUP(A1043,'Brand Family Territory (Enc)'!$A$2:$B$296,2,FALSE)</f>
        <v>Bergen &amp; Passaic</v>
      </c>
      <c r="D1043">
        <f>IF(COUNTIFS('Brand Family Territories (Enc)'!$B$2:$B$62,C1043,'Brand Family Territories (Enc)'!$C$2:$C$62,B1043)&gt;0,1,IF(AND(LEFT(B1043,6)="MORRIS",COUNTIFS('Brand Family Territories (Enc)'!$B$2:$B$62,C1043,'Brand Family Territories (Enc)'!$C$2:$C$62,"Morri")&gt;0),"Unk",0))</f>
        <v>1</v>
      </c>
      <c r="E1043" t="str">
        <f>IFERROR(INDEX('Brand Family Areas (Enc)'!$D$6:$D$998,MATCH(UPPER(A1043)&amp;"|"&amp;UPPER(B1043),'Brand Family Areas (Enc)'!$G$6:$G$998,0)),"No Match")</f>
        <v>No Match</v>
      </c>
      <c r="F1043" t="str">
        <f t="shared" si="32"/>
        <v>US</v>
      </c>
      <c r="G1043" t="str">
        <f t="shared" si="33"/>
        <v>Prestige Lager|PASSAIC</v>
      </c>
    </row>
    <row r="1044" spans="1:7" hidden="1" x14ac:dyDescent="0.2">
      <c r="A1044" t="str" cm="1">
        <f t="array" ref="A1044">INDEX('Brand Family Territory (Enc)'!$A$2:$A$296,INT((ROW()-2)/10)+1)</f>
        <v>Prestige Lager</v>
      </c>
      <c r="B1044" t="str" cm="1">
        <f t="array" ref="B1044">INDEX('Whitelist (Blackout Reverse)'!$B$1:$K$1,MOD(ROW()-2,10)+1)</f>
        <v>PASSAIC-FF</v>
      </c>
      <c r="C1044" t="str">
        <f>VLOOKUP(A1044,'Brand Family Territory (Enc)'!$A$2:$B$296,2,FALSE)</f>
        <v>Bergen &amp; Passaic</v>
      </c>
      <c r="D1044">
        <f>IF(COUNTIFS('Brand Family Territories (Enc)'!$B$2:$B$62,C1044,'Brand Family Territories (Enc)'!$C$2:$C$62,B1044)&gt;0,1,IF(AND(LEFT(B1044,6)="MORRIS",COUNTIFS('Brand Family Territories (Enc)'!$B$2:$B$62,C1044,'Brand Family Territories (Enc)'!$C$2:$C$62,"Morri")&gt;0),"Unk",0))</f>
        <v>1</v>
      </c>
      <c r="E1044" t="str">
        <f>IFERROR(INDEX('Brand Family Areas (Enc)'!$D$6:$D$998,MATCH(UPPER(A1044)&amp;"|"&amp;UPPER(B1044),'Brand Family Areas (Enc)'!$G$6:$G$998,0)),"No Match")</f>
        <v>No Match</v>
      </c>
      <c r="F1044" t="str">
        <f t="shared" si="32"/>
        <v>US</v>
      </c>
      <c r="G1044" t="str">
        <f t="shared" si="33"/>
        <v>Prestige Lager|PASSAIC-FF</v>
      </c>
    </row>
    <row r="1045" spans="1:7" hidden="1" x14ac:dyDescent="0.2">
      <c r="A1045" t="str" cm="1">
        <f t="array" ref="A1045">INDEX('Brand Family Territory (Enc)'!$A$2:$A$296,INT((ROW()-2)/10)+1)</f>
        <v>Prestige Lager</v>
      </c>
      <c r="B1045" t="str" cm="1">
        <f t="array" ref="B1045">INDEX('Whitelist (Blackout Reverse)'!$B$1:$K$1,MOD(ROW()-2,10)+1)</f>
        <v>ESSEX</v>
      </c>
      <c r="C1045" t="str">
        <f>VLOOKUP(A1045,'Brand Family Territory (Enc)'!$A$2:$B$296,2,FALSE)</f>
        <v>Bergen &amp; Passaic</v>
      </c>
      <c r="D1045">
        <f>IF(COUNTIFS('Brand Family Territories (Enc)'!$B$2:$B$62,C1045,'Brand Family Territories (Enc)'!$C$2:$C$62,B1045)&gt;0,1,IF(AND(LEFT(B1045,6)="MORRIS",COUNTIFS('Brand Family Territories (Enc)'!$B$2:$B$62,C1045,'Brand Family Territories (Enc)'!$C$2:$C$62,"Morri")&gt;0),"Unk",0))</f>
        <v>0</v>
      </c>
      <c r="E1045" t="str">
        <f>IFERROR(INDEX('Brand Family Areas (Enc)'!$D$6:$D$998,MATCH(UPPER(A1045)&amp;"|"&amp;UPPER(B1045),'Brand Family Areas (Enc)'!$G$6:$G$998,0)),"No Match")</f>
        <v>Inactive</v>
      </c>
      <c r="F1045" t="str">
        <f t="shared" si="32"/>
        <v>THEM</v>
      </c>
      <c r="G1045" t="str">
        <f t="shared" si="33"/>
        <v>Prestige Lager|ESSEX</v>
      </c>
    </row>
    <row r="1046" spans="1:7" hidden="1" x14ac:dyDescent="0.2">
      <c r="A1046" t="str" cm="1">
        <f t="array" ref="A1046">INDEX('Brand Family Territory (Enc)'!$A$2:$A$296,INT((ROW()-2)/10)+1)</f>
        <v>Prestige Lager</v>
      </c>
      <c r="B1046" t="str" cm="1">
        <f t="array" ref="B1046">INDEX('Whitelist (Blackout Reverse)'!$B$1:$K$1,MOD(ROW()-2,10)+1)</f>
        <v>HUDSON</v>
      </c>
      <c r="C1046" t="str">
        <f>VLOOKUP(A1046,'Brand Family Territory (Enc)'!$A$2:$B$296,2,FALSE)</f>
        <v>Bergen &amp; Passaic</v>
      </c>
      <c r="D1046">
        <f>IF(COUNTIFS('Brand Family Territories (Enc)'!$B$2:$B$62,C1046,'Brand Family Territories (Enc)'!$C$2:$C$62,B1046)&gt;0,1,IF(AND(LEFT(B1046,6)="MORRIS",COUNTIFS('Brand Family Territories (Enc)'!$B$2:$B$62,C1046,'Brand Family Territories (Enc)'!$C$2:$C$62,"Morri")&gt;0),"Unk",0))</f>
        <v>0</v>
      </c>
      <c r="E1046" t="str">
        <f>IFERROR(INDEX('Brand Family Areas (Enc)'!$D$6:$D$998,MATCH(UPPER(A1046)&amp;"|"&amp;UPPER(B1046),'Brand Family Areas (Enc)'!$G$6:$G$998,0)),"No Match")</f>
        <v>Inactive</v>
      </c>
      <c r="F1046" t="str">
        <f t="shared" si="32"/>
        <v>THEM</v>
      </c>
      <c r="G1046" t="str">
        <f t="shared" si="33"/>
        <v>Prestige Lager|HUDSON</v>
      </c>
    </row>
    <row r="1047" spans="1:7" hidden="1" x14ac:dyDescent="0.2">
      <c r="A1047" t="str" cm="1">
        <f t="array" ref="A1047">INDEX('Brand Family Territory (Enc)'!$A$2:$A$296,INT((ROW()-2)/10)+1)</f>
        <v>Prestige Lager</v>
      </c>
      <c r="B1047" t="str" cm="1">
        <f t="array" ref="B1047">INDEX('Whitelist (Blackout Reverse)'!$B$1:$K$1,MOD(ROW()-2,10)+1)</f>
        <v>UNION</v>
      </c>
      <c r="C1047" t="str">
        <f>VLOOKUP(A1047,'Brand Family Territory (Enc)'!$A$2:$B$296,2,FALSE)</f>
        <v>Bergen &amp; Passaic</v>
      </c>
      <c r="D1047">
        <f>IF(COUNTIFS('Brand Family Territories (Enc)'!$B$2:$B$62,C1047,'Brand Family Territories (Enc)'!$C$2:$C$62,B1047)&gt;0,1,IF(AND(LEFT(B1047,6)="MORRIS",COUNTIFS('Brand Family Territories (Enc)'!$B$2:$B$62,C1047,'Brand Family Territories (Enc)'!$C$2:$C$62,"Morri")&gt;0),"Unk",0))</f>
        <v>0</v>
      </c>
      <c r="E1047" t="str">
        <f>IFERROR(INDEX('Brand Family Areas (Enc)'!$D$6:$D$998,MATCH(UPPER(A1047)&amp;"|"&amp;UPPER(B1047),'Brand Family Areas (Enc)'!$G$6:$G$998,0)),"No Match")</f>
        <v>Inactive</v>
      </c>
      <c r="F1047" t="str">
        <f t="shared" si="32"/>
        <v>THEM</v>
      </c>
      <c r="G1047" t="str">
        <f t="shared" si="33"/>
        <v>Prestige Lager|UNION</v>
      </c>
    </row>
    <row r="1048" spans="1:7" hidden="1" x14ac:dyDescent="0.2">
      <c r="A1048" t="str" cm="1">
        <f t="array" ref="A1048">INDEX('Brand Family Territory (Enc)'!$A$2:$A$296,INT((ROW()-2)/10)+1)</f>
        <v>Prestige Lager</v>
      </c>
      <c r="B1048" t="str" cm="1">
        <f t="array" ref="B1048">INDEX('Whitelist (Blackout Reverse)'!$B$1:$K$1,MOD(ROW()-2,10)+1)</f>
        <v>SUSSEX</v>
      </c>
      <c r="C1048" t="str">
        <f>VLOOKUP(A1048,'Brand Family Territory (Enc)'!$A$2:$B$296,2,FALSE)</f>
        <v>Bergen &amp; Passaic</v>
      </c>
      <c r="D1048">
        <f>IF(COUNTIFS('Brand Family Territories (Enc)'!$B$2:$B$62,C1048,'Brand Family Territories (Enc)'!$C$2:$C$62,B1048)&gt;0,1,IF(AND(LEFT(B1048,6)="MORRIS",COUNTIFS('Brand Family Territories (Enc)'!$B$2:$B$62,C1048,'Brand Family Territories (Enc)'!$C$2:$C$62,"Morri")&gt;0),"Unk",0))</f>
        <v>0</v>
      </c>
      <c r="E1048" t="str">
        <f>IFERROR(INDEX('Brand Family Areas (Enc)'!$D$6:$D$998,MATCH(UPPER(A1048)&amp;"|"&amp;UPPER(B1048),'Brand Family Areas (Enc)'!$G$6:$G$998,0)),"No Match")</f>
        <v>Inactive</v>
      </c>
      <c r="F1048" t="str">
        <f t="shared" si="32"/>
        <v>THEM</v>
      </c>
      <c r="G1048" t="str">
        <f t="shared" si="33"/>
        <v>Prestige Lager|SUSSEX</v>
      </c>
    </row>
    <row r="1049" spans="1:7" hidden="1" x14ac:dyDescent="0.2">
      <c r="A1049" t="str" cm="1">
        <f t="array" ref="A1049">INDEX('Brand Family Territory (Enc)'!$A$2:$A$296,INT((ROW()-2)/10)+1)</f>
        <v>Prestige Lager</v>
      </c>
      <c r="B1049" t="str" cm="1">
        <f t="array" ref="B1049">INDEX('Whitelist (Blackout Reverse)'!$B$1:$K$1,MOD(ROW()-2,10)+1)</f>
        <v>MORRIS 1</v>
      </c>
      <c r="C1049" t="str">
        <f>VLOOKUP(A1049,'Brand Family Territory (Enc)'!$A$2:$B$296,2,FALSE)</f>
        <v>Bergen &amp; Passaic</v>
      </c>
      <c r="D1049">
        <f>IF(COUNTIFS('Brand Family Territories (Enc)'!$B$2:$B$62,C1049,'Brand Family Territories (Enc)'!$C$2:$C$62,B1049)&gt;0,1,IF(AND(LEFT(B1049,6)="MORRIS",COUNTIFS('Brand Family Territories (Enc)'!$B$2:$B$62,C1049,'Brand Family Territories (Enc)'!$C$2:$C$62,"Morri")&gt;0),"Unk",0))</f>
        <v>0</v>
      </c>
      <c r="E1049" t="str">
        <f>IFERROR(INDEX('Brand Family Areas (Enc)'!$D$6:$D$998,MATCH(UPPER(A1049)&amp;"|"&amp;UPPER(B1049),'Brand Family Areas (Enc)'!$G$6:$G$998,0)),"No Match")</f>
        <v>Inactive</v>
      </c>
      <c r="F1049" t="str">
        <f t="shared" si="32"/>
        <v>THEM</v>
      </c>
      <c r="G1049" t="str">
        <f t="shared" si="33"/>
        <v>Prestige Lager|MORRIS 1</v>
      </c>
    </row>
    <row r="1050" spans="1:7" hidden="1" x14ac:dyDescent="0.2">
      <c r="A1050" t="str" cm="1">
        <f t="array" ref="A1050">INDEX('Brand Family Territory (Enc)'!$A$2:$A$296,INT((ROW()-2)/10)+1)</f>
        <v>Prestige Lager</v>
      </c>
      <c r="B1050" t="str" cm="1">
        <f t="array" ref="B1050">INDEX('Whitelist (Blackout Reverse)'!$B$1:$K$1,MOD(ROW()-2,10)+1)</f>
        <v>MORRIS 2</v>
      </c>
      <c r="C1050" t="str">
        <f>VLOOKUP(A1050,'Brand Family Territory (Enc)'!$A$2:$B$296,2,FALSE)</f>
        <v>Bergen &amp; Passaic</v>
      </c>
      <c r="D1050">
        <f>IF(COUNTIFS('Brand Family Territories (Enc)'!$B$2:$B$62,C1050,'Brand Family Territories (Enc)'!$C$2:$C$62,B1050)&gt;0,1,IF(AND(LEFT(B1050,6)="MORRIS",COUNTIFS('Brand Family Territories (Enc)'!$B$2:$B$62,C1050,'Brand Family Territories (Enc)'!$C$2:$C$62,"Morri")&gt;0),"Unk",0))</f>
        <v>0</v>
      </c>
      <c r="E1050" t="str">
        <f>IFERROR(INDEX('Brand Family Areas (Enc)'!$D$6:$D$998,MATCH(UPPER(A1050)&amp;"|"&amp;UPPER(B1050),'Brand Family Areas (Enc)'!$G$6:$G$998,0)),"No Match")</f>
        <v>Inactive</v>
      </c>
      <c r="F1050" t="str">
        <f t="shared" si="32"/>
        <v>THEM</v>
      </c>
      <c r="G1050" t="str">
        <f t="shared" si="33"/>
        <v>Prestige Lager|MORRIS 2</v>
      </c>
    </row>
    <row r="1051" spans="1:7" hidden="1" x14ac:dyDescent="0.2">
      <c r="A1051" t="str" cm="1">
        <f t="array" ref="A1051">INDEX('Brand Family Territory (Enc)'!$A$2:$A$296,INT((ROW()-2)/10)+1)</f>
        <v>Prestige Lager</v>
      </c>
      <c r="B1051" t="str" cm="1">
        <f t="array" ref="B1051">INDEX('Whitelist (Blackout Reverse)'!$B$1:$K$1,MOD(ROW()-2,10)+1)</f>
        <v>MORRIS 3</v>
      </c>
      <c r="C1051" t="str">
        <f>VLOOKUP(A1051,'Brand Family Territory (Enc)'!$A$2:$B$296,2,FALSE)</f>
        <v>Bergen &amp; Passaic</v>
      </c>
      <c r="D1051">
        <f>IF(COUNTIFS('Brand Family Territories (Enc)'!$B$2:$B$62,C1051,'Brand Family Territories (Enc)'!$C$2:$C$62,B1051)&gt;0,1,IF(AND(LEFT(B1051,6)="MORRIS",COUNTIFS('Brand Family Territories (Enc)'!$B$2:$B$62,C1051,'Brand Family Territories (Enc)'!$C$2:$C$62,"Morri")&gt;0),"Unk",0))</f>
        <v>0</v>
      </c>
      <c r="E1051" t="str">
        <f>IFERROR(INDEX('Brand Family Areas (Enc)'!$D$6:$D$998,MATCH(UPPER(A1051)&amp;"|"&amp;UPPER(B1051),'Brand Family Areas (Enc)'!$G$6:$G$998,0)),"No Match")</f>
        <v>No Match</v>
      </c>
      <c r="F1051" t="str">
        <f t="shared" si="32"/>
        <v>THEM</v>
      </c>
      <c r="G1051" t="str">
        <f t="shared" si="33"/>
        <v>Prestige Lager|MORRIS 3</v>
      </c>
    </row>
    <row r="1052" spans="1:7" hidden="1" x14ac:dyDescent="0.2">
      <c r="A1052" t="str" cm="1">
        <f t="array" ref="A1052">INDEX('Brand Family Territory (Enc)'!$A$2:$A$296,INT((ROW()-2)/10)+1)</f>
        <v>Tecate</v>
      </c>
      <c r="B1052" t="str" cm="1">
        <f t="array" ref="B1052">INDEX('Whitelist (Blackout Reverse)'!$B$1:$K$1,MOD(ROW()-2,10)+1)</f>
        <v>BERGEN</v>
      </c>
      <c r="C1052" t="str">
        <f>VLOOKUP(A1052,'Brand Family Territory (Enc)'!$A$2:$B$296,2,FALSE)</f>
        <v>Bergen &amp; Passaic</v>
      </c>
      <c r="D1052">
        <f>IF(COUNTIFS('Brand Family Territories (Enc)'!$B$2:$B$62,C1052,'Brand Family Territories (Enc)'!$C$2:$C$62,B1052)&gt;0,1,IF(AND(LEFT(B1052,6)="MORRIS",COUNTIFS('Brand Family Territories (Enc)'!$B$2:$B$62,C1052,'Brand Family Territories (Enc)'!$C$2:$C$62,"Morri")&gt;0),"Unk",0))</f>
        <v>1</v>
      </c>
      <c r="E1052" t="str">
        <f>IFERROR(INDEX('Brand Family Areas (Enc)'!$D$6:$D$998,MATCH(UPPER(A1052)&amp;"|"&amp;UPPER(B1052),'Brand Family Areas (Enc)'!$G$6:$G$998,0)),"No Match")</f>
        <v>No Match</v>
      </c>
      <c r="F1052" t="str">
        <f t="shared" si="32"/>
        <v>US</v>
      </c>
      <c r="G1052" t="str">
        <f t="shared" si="33"/>
        <v>Tecate|BERGEN</v>
      </c>
    </row>
    <row r="1053" spans="1:7" hidden="1" x14ac:dyDescent="0.2">
      <c r="A1053" t="str" cm="1">
        <f t="array" ref="A1053">INDEX('Brand Family Territory (Enc)'!$A$2:$A$296,INT((ROW()-2)/10)+1)</f>
        <v>Tecate</v>
      </c>
      <c r="B1053" t="str" cm="1">
        <f t="array" ref="B1053">INDEX('Whitelist (Blackout Reverse)'!$B$1:$K$1,MOD(ROW()-2,10)+1)</f>
        <v>PASSAIC</v>
      </c>
      <c r="C1053" t="str">
        <f>VLOOKUP(A1053,'Brand Family Territory (Enc)'!$A$2:$B$296,2,FALSE)</f>
        <v>Bergen &amp; Passaic</v>
      </c>
      <c r="D1053">
        <f>IF(COUNTIFS('Brand Family Territories (Enc)'!$B$2:$B$62,C1053,'Brand Family Territories (Enc)'!$C$2:$C$62,B1053)&gt;0,1,IF(AND(LEFT(B1053,6)="MORRIS",COUNTIFS('Brand Family Territories (Enc)'!$B$2:$B$62,C1053,'Brand Family Territories (Enc)'!$C$2:$C$62,"Morri")&gt;0),"Unk",0))</f>
        <v>1</v>
      </c>
      <c r="E1053" t="str">
        <f>IFERROR(INDEX('Brand Family Areas (Enc)'!$D$6:$D$998,MATCH(UPPER(A1053)&amp;"|"&amp;UPPER(B1053),'Brand Family Areas (Enc)'!$G$6:$G$998,0)),"No Match")</f>
        <v>No Match</v>
      </c>
      <c r="F1053" t="str">
        <f t="shared" si="32"/>
        <v>US</v>
      </c>
      <c r="G1053" t="str">
        <f t="shared" si="33"/>
        <v>Tecate|PASSAIC</v>
      </c>
    </row>
    <row r="1054" spans="1:7" hidden="1" x14ac:dyDescent="0.2">
      <c r="A1054" t="str" cm="1">
        <f t="array" ref="A1054">INDEX('Brand Family Territory (Enc)'!$A$2:$A$296,INT((ROW()-2)/10)+1)</f>
        <v>Tecate</v>
      </c>
      <c r="B1054" t="str" cm="1">
        <f t="array" ref="B1054">INDEX('Whitelist (Blackout Reverse)'!$B$1:$K$1,MOD(ROW()-2,10)+1)</f>
        <v>PASSAIC-FF</v>
      </c>
      <c r="C1054" t="str">
        <f>VLOOKUP(A1054,'Brand Family Territory (Enc)'!$A$2:$B$296,2,FALSE)</f>
        <v>Bergen &amp; Passaic</v>
      </c>
      <c r="D1054">
        <f>IF(COUNTIFS('Brand Family Territories (Enc)'!$B$2:$B$62,C1054,'Brand Family Territories (Enc)'!$C$2:$C$62,B1054)&gt;0,1,IF(AND(LEFT(B1054,6)="MORRIS",COUNTIFS('Brand Family Territories (Enc)'!$B$2:$B$62,C1054,'Brand Family Territories (Enc)'!$C$2:$C$62,"Morri")&gt;0),"Unk",0))</f>
        <v>1</v>
      </c>
      <c r="E1054" t="str">
        <f>IFERROR(INDEX('Brand Family Areas (Enc)'!$D$6:$D$998,MATCH(UPPER(A1054)&amp;"|"&amp;UPPER(B1054),'Brand Family Areas (Enc)'!$G$6:$G$998,0)),"No Match")</f>
        <v>No Match</v>
      </c>
      <c r="F1054" t="str">
        <f t="shared" si="32"/>
        <v>US</v>
      </c>
      <c r="G1054" t="str">
        <f t="shared" si="33"/>
        <v>Tecate|PASSAIC-FF</v>
      </c>
    </row>
    <row r="1055" spans="1:7" hidden="1" x14ac:dyDescent="0.2">
      <c r="A1055" t="str" cm="1">
        <f t="array" ref="A1055">INDEX('Brand Family Territory (Enc)'!$A$2:$A$296,INT((ROW()-2)/10)+1)</f>
        <v>Tecate</v>
      </c>
      <c r="B1055" t="str" cm="1">
        <f t="array" ref="B1055">INDEX('Whitelist (Blackout Reverse)'!$B$1:$K$1,MOD(ROW()-2,10)+1)</f>
        <v>ESSEX</v>
      </c>
      <c r="C1055" t="str">
        <f>VLOOKUP(A1055,'Brand Family Territory (Enc)'!$A$2:$B$296,2,FALSE)</f>
        <v>Bergen &amp; Passaic</v>
      </c>
      <c r="D1055">
        <f>IF(COUNTIFS('Brand Family Territories (Enc)'!$B$2:$B$62,C1055,'Brand Family Territories (Enc)'!$C$2:$C$62,B1055)&gt;0,1,IF(AND(LEFT(B1055,6)="MORRIS",COUNTIFS('Brand Family Territories (Enc)'!$B$2:$B$62,C1055,'Brand Family Territories (Enc)'!$C$2:$C$62,"Morri")&gt;0),"Unk",0))</f>
        <v>0</v>
      </c>
      <c r="E1055" t="str">
        <f>IFERROR(INDEX('Brand Family Areas (Enc)'!$D$6:$D$998,MATCH(UPPER(A1055)&amp;"|"&amp;UPPER(B1055),'Brand Family Areas (Enc)'!$G$6:$G$998,0)),"No Match")</f>
        <v>Inactive</v>
      </c>
      <c r="F1055" t="str">
        <f t="shared" si="32"/>
        <v>THEM</v>
      </c>
      <c r="G1055" t="str">
        <f t="shared" si="33"/>
        <v>Tecate|ESSEX</v>
      </c>
    </row>
    <row r="1056" spans="1:7" hidden="1" x14ac:dyDescent="0.2">
      <c r="A1056" t="str" cm="1">
        <f t="array" ref="A1056">INDEX('Brand Family Territory (Enc)'!$A$2:$A$296,INT((ROW()-2)/10)+1)</f>
        <v>Tecate</v>
      </c>
      <c r="B1056" t="str" cm="1">
        <f t="array" ref="B1056">INDEX('Whitelist (Blackout Reverse)'!$B$1:$K$1,MOD(ROW()-2,10)+1)</f>
        <v>HUDSON</v>
      </c>
      <c r="C1056" t="str">
        <f>VLOOKUP(A1056,'Brand Family Territory (Enc)'!$A$2:$B$296,2,FALSE)</f>
        <v>Bergen &amp; Passaic</v>
      </c>
      <c r="D1056">
        <f>IF(COUNTIFS('Brand Family Territories (Enc)'!$B$2:$B$62,C1056,'Brand Family Territories (Enc)'!$C$2:$C$62,B1056)&gt;0,1,IF(AND(LEFT(B1056,6)="MORRIS",COUNTIFS('Brand Family Territories (Enc)'!$B$2:$B$62,C1056,'Brand Family Territories (Enc)'!$C$2:$C$62,"Morri")&gt;0),"Unk",0))</f>
        <v>0</v>
      </c>
      <c r="E1056" t="str">
        <f>IFERROR(INDEX('Brand Family Areas (Enc)'!$D$6:$D$998,MATCH(UPPER(A1056)&amp;"|"&amp;UPPER(B1056),'Brand Family Areas (Enc)'!$G$6:$G$998,0)),"No Match")</f>
        <v>Inactive</v>
      </c>
      <c r="F1056" t="str">
        <f t="shared" si="32"/>
        <v>THEM</v>
      </c>
      <c r="G1056" t="str">
        <f t="shared" si="33"/>
        <v>Tecate|HUDSON</v>
      </c>
    </row>
    <row r="1057" spans="1:7" hidden="1" x14ac:dyDescent="0.2">
      <c r="A1057" t="str" cm="1">
        <f t="array" ref="A1057">INDEX('Brand Family Territory (Enc)'!$A$2:$A$296,INT((ROW()-2)/10)+1)</f>
        <v>Tecate</v>
      </c>
      <c r="B1057" t="str" cm="1">
        <f t="array" ref="B1057">INDEX('Whitelist (Blackout Reverse)'!$B$1:$K$1,MOD(ROW()-2,10)+1)</f>
        <v>UNION</v>
      </c>
      <c r="C1057" t="str">
        <f>VLOOKUP(A1057,'Brand Family Territory (Enc)'!$A$2:$B$296,2,FALSE)</f>
        <v>Bergen &amp; Passaic</v>
      </c>
      <c r="D1057">
        <f>IF(COUNTIFS('Brand Family Territories (Enc)'!$B$2:$B$62,C1057,'Brand Family Territories (Enc)'!$C$2:$C$62,B1057)&gt;0,1,IF(AND(LEFT(B1057,6)="MORRIS",COUNTIFS('Brand Family Territories (Enc)'!$B$2:$B$62,C1057,'Brand Family Territories (Enc)'!$C$2:$C$62,"Morri")&gt;0),"Unk",0))</f>
        <v>0</v>
      </c>
      <c r="E1057" t="str">
        <f>IFERROR(INDEX('Brand Family Areas (Enc)'!$D$6:$D$998,MATCH(UPPER(A1057)&amp;"|"&amp;UPPER(B1057),'Brand Family Areas (Enc)'!$G$6:$G$998,0)),"No Match")</f>
        <v>Inactive</v>
      </c>
      <c r="F1057" t="str">
        <f t="shared" si="32"/>
        <v>THEM</v>
      </c>
      <c r="G1057" t="str">
        <f t="shared" si="33"/>
        <v>Tecate|UNION</v>
      </c>
    </row>
    <row r="1058" spans="1:7" hidden="1" x14ac:dyDescent="0.2">
      <c r="A1058" t="str" cm="1">
        <f t="array" ref="A1058">INDEX('Brand Family Territory (Enc)'!$A$2:$A$296,INT((ROW()-2)/10)+1)</f>
        <v>Tecate</v>
      </c>
      <c r="B1058" t="str" cm="1">
        <f t="array" ref="B1058">INDEX('Whitelist (Blackout Reverse)'!$B$1:$K$1,MOD(ROW()-2,10)+1)</f>
        <v>SUSSEX</v>
      </c>
      <c r="C1058" t="str">
        <f>VLOOKUP(A1058,'Brand Family Territory (Enc)'!$A$2:$B$296,2,FALSE)</f>
        <v>Bergen &amp; Passaic</v>
      </c>
      <c r="D1058">
        <f>IF(COUNTIFS('Brand Family Territories (Enc)'!$B$2:$B$62,C1058,'Brand Family Territories (Enc)'!$C$2:$C$62,B1058)&gt;0,1,IF(AND(LEFT(B1058,6)="MORRIS",COUNTIFS('Brand Family Territories (Enc)'!$B$2:$B$62,C1058,'Brand Family Territories (Enc)'!$C$2:$C$62,"Morri")&gt;0),"Unk",0))</f>
        <v>0</v>
      </c>
      <c r="E1058" t="str">
        <f>IFERROR(INDEX('Brand Family Areas (Enc)'!$D$6:$D$998,MATCH(UPPER(A1058)&amp;"|"&amp;UPPER(B1058),'Brand Family Areas (Enc)'!$G$6:$G$998,0)),"No Match")</f>
        <v>Inactive</v>
      </c>
      <c r="F1058" t="str">
        <f t="shared" si="32"/>
        <v>THEM</v>
      </c>
      <c r="G1058" t="str">
        <f t="shared" si="33"/>
        <v>Tecate|SUSSEX</v>
      </c>
    </row>
    <row r="1059" spans="1:7" hidden="1" x14ac:dyDescent="0.2">
      <c r="A1059" t="str" cm="1">
        <f t="array" ref="A1059">INDEX('Brand Family Territory (Enc)'!$A$2:$A$296,INT((ROW()-2)/10)+1)</f>
        <v>Tecate</v>
      </c>
      <c r="B1059" t="str" cm="1">
        <f t="array" ref="B1059">INDEX('Whitelist (Blackout Reverse)'!$B$1:$K$1,MOD(ROW()-2,10)+1)</f>
        <v>MORRIS 1</v>
      </c>
      <c r="C1059" t="str">
        <f>VLOOKUP(A1059,'Brand Family Territory (Enc)'!$A$2:$B$296,2,FALSE)</f>
        <v>Bergen &amp; Passaic</v>
      </c>
      <c r="D1059">
        <f>IF(COUNTIFS('Brand Family Territories (Enc)'!$B$2:$B$62,C1059,'Brand Family Territories (Enc)'!$C$2:$C$62,B1059)&gt;0,1,IF(AND(LEFT(B1059,6)="MORRIS",COUNTIFS('Brand Family Territories (Enc)'!$B$2:$B$62,C1059,'Brand Family Territories (Enc)'!$C$2:$C$62,"Morri")&gt;0),"Unk",0))</f>
        <v>0</v>
      </c>
      <c r="E1059" t="str">
        <f>IFERROR(INDEX('Brand Family Areas (Enc)'!$D$6:$D$998,MATCH(UPPER(A1059)&amp;"|"&amp;UPPER(B1059),'Brand Family Areas (Enc)'!$G$6:$G$998,0)),"No Match")</f>
        <v>Inactive</v>
      </c>
      <c r="F1059" t="str">
        <f t="shared" si="32"/>
        <v>THEM</v>
      </c>
      <c r="G1059" t="str">
        <f t="shared" si="33"/>
        <v>Tecate|MORRIS 1</v>
      </c>
    </row>
    <row r="1060" spans="1:7" hidden="1" x14ac:dyDescent="0.2">
      <c r="A1060" t="str" cm="1">
        <f t="array" ref="A1060">INDEX('Brand Family Territory (Enc)'!$A$2:$A$296,INT((ROW()-2)/10)+1)</f>
        <v>Tecate</v>
      </c>
      <c r="B1060" t="str" cm="1">
        <f t="array" ref="B1060">INDEX('Whitelist (Blackout Reverse)'!$B$1:$K$1,MOD(ROW()-2,10)+1)</f>
        <v>MORRIS 2</v>
      </c>
      <c r="C1060" t="str">
        <f>VLOOKUP(A1060,'Brand Family Territory (Enc)'!$A$2:$B$296,2,FALSE)</f>
        <v>Bergen &amp; Passaic</v>
      </c>
      <c r="D1060">
        <f>IF(COUNTIFS('Brand Family Territories (Enc)'!$B$2:$B$62,C1060,'Brand Family Territories (Enc)'!$C$2:$C$62,B1060)&gt;0,1,IF(AND(LEFT(B1060,6)="MORRIS",COUNTIFS('Brand Family Territories (Enc)'!$B$2:$B$62,C1060,'Brand Family Territories (Enc)'!$C$2:$C$62,"Morri")&gt;0),"Unk",0))</f>
        <v>0</v>
      </c>
      <c r="E1060" t="str">
        <f>IFERROR(INDEX('Brand Family Areas (Enc)'!$D$6:$D$998,MATCH(UPPER(A1060)&amp;"|"&amp;UPPER(B1060),'Brand Family Areas (Enc)'!$G$6:$G$998,0)),"No Match")</f>
        <v>Inactive</v>
      </c>
      <c r="F1060" t="str">
        <f t="shared" si="32"/>
        <v>THEM</v>
      </c>
      <c r="G1060" t="str">
        <f t="shared" si="33"/>
        <v>Tecate|MORRIS 2</v>
      </c>
    </row>
    <row r="1061" spans="1:7" hidden="1" x14ac:dyDescent="0.2">
      <c r="A1061" t="str" cm="1">
        <f t="array" ref="A1061">INDEX('Brand Family Territory (Enc)'!$A$2:$A$296,INT((ROW()-2)/10)+1)</f>
        <v>Tecate</v>
      </c>
      <c r="B1061" t="str" cm="1">
        <f t="array" ref="B1061">INDEX('Whitelist (Blackout Reverse)'!$B$1:$K$1,MOD(ROW()-2,10)+1)</f>
        <v>MORRIS 3</v>
      </c>
      <c r="C1061" t="str">
        <f>VLOOKUP(A1061,'Brand Family Territory (Enc)'!$A$2:$B$296,2,FALSE)</f>
        <v>Bergen &amp; Passaic</v>
      </c>
      <c r="D1061">
        <f>IF(COUNTIFS('Brand Family Territories (Enc)'!$B$2:$B$62,C1061,'Brand Family Territories (Enc)'!$C$2:$C$62,B1061)&gt;0,1,IF(AND(LEFT(B1061,6)="MORRIS",COUNTIFS('Brand Family Territories (Enc)'!$B$2:$B$62,C1061,'Brand Family Territories (Enc)'!$C$2:$C$62,"Morri")&gt;0),"Unk",0))</f>
        <v>0</v>
      </c>
      <c r="E1061" t="str">
        <f>IFERROR(INDEX('Brand Family Areas (Enc)'!$D$6:$D$998,MATCH(UPPER(A1061)&amp;"|"&amp;UPPER(B1061),'Brand Family Areas (Enc)'!$G$6:$G$998,0)),"No Match")</f>
        <v>Inactive</v>
      </c>
      <c r="F1061" t="str">
        <f t="shared" si="32"/>
        <v>THEM</v>
      </c>
      <c r="G1061" t="str">
        <f t="shared" si="33"/>
        <v>Tecate|MORRIS 3</v>
      </c>
    </row>
    <row r="1062" spans="1:7" hidden="1" x14ac:dyDescent="0.2">
      <c r="A1062" t="str" cm="1">
        <f t="array" ref="A1062">INDEX('Brand Family Territory (Enc)'!$A$2:$A$296,INT((ROW()-2)/10)+1)</f>
        <v>Tecate Light</v>
      </c>
      <c r="B1062" t="str" cm="1">
        <f t="array" ref="B1062">INDEX('Whitelist (Blackout Reverse)'!$B$1:$K$1,MOD(ROW()-2,10)+1)</f>
        <v>BERGEN</v>
      </c>
      <c r="C1062" t="str">
        <f>VLOOKUP(A1062,'Brand Family Territory (Enc)'!$A$2:$B$296,2,FALSE)</f>
        <v>Bergen &amp; Passaic</v>
      </c>
      <c r="D1062">
        <f>IF(COUNTIFS('Brand Family Territories (Enc)'!$B$2:$B$62,C1062,'Brand Family Territories (Enc)'!$C$2:$C$62,B1062)&gt;0,1,IF(AND(LEFT(B1062,6)="MORRIS",COUNTIFS('Brand Family Territories (Enc)'!$B$2:$B$62,C1062,'Brand Family Territories (Enc)'!$C$2:$C$62,"Morri")&gt;0),"Unk",0))</f>
        <v>1</v>
      </c>
      <c r="E1062" t="str">
        <f>IFERROR(INDEX('Brand Family Areas (Enc)'!$D$6:$D$998,MATCH(UPPER(A1062)&amp;"|"&amp;UPPER(B1062),'Brand Family Areas (Enc)'!$G$6:$G$998,0)),"No Match")</f>
        <v>No Match</v>
      </c>
      <c r="F1062" t="str">
        <f t="shared" si="32"/>
        <v>US</v>
      </c>
      <c r="G1062" t="str">
        <f t="shared" si="33"/>
        <v>Tecate Light|BERGEN</v>
      </c>
    </row>
    <row r="1063" spans="1:7" hidden="1" x14ac:dyDescent="0.2">
      <c r="A1063" t="str" cm="1">
        <f t="array" ref="A1063">INDEX('Brand Family Territory (Enc)'!$A$2:$A$296,INT((ROW()-2)/10)+1)</f>
        <v>Tecate Light</v>
      </c>
      <c r="B1063" t="str" cm="1">
        <f t="array" ref="B1063">INDEX('Whitelist (Blackout Reverse)'!$B$1:$K$1,MOD(ROW()-2,10)+1)</f>
        <v>PASSAIC</v>
      </c>
      <c r="C1063" t="str">
        <f>VLOOKUP(A1063,'Brand Family Territory (Enc)'!$A$2:$B$296,2,FALSE)</f>
        <v>Bergen &amp; Passaic</v>
      </c>
      <c r="D1063">
        <f>IF(COUNTIFS('Brand Family Territories (Enc)'!$B$2:$B$62,C1063,'Brand Family Territories (Enc)'!$C$2:$C$62,B1063)&gt;0,1,IF(AND(LEFT(B1063,6)="MORRIS",COUNTIFS('Brand Family Territories (Enc)'!$B$2:$B$62,C1063,'Brand Family Territories (Enc)'!$C$2:$C$62,"Morri")&gt;0),"Unk",0))</f>
        <v>1</v>
      </c>
      <c r="E1063" t="str">
        <f>IFERROR(INDEX('Brand Family Areas (Enc)'!$D$6:$D$998,MATCH(UPPER(A1063)&amp;"|"&amp;UPPER(B1063),'Brand Family Areas (Enc)'!$G$6:$G$998,0)),"No Match")</f>
        <v>No Match</v>
      </c>
      <c r="F1063" t="str">
        <f t="shared" si="32"/>
        <v>US</v>
      </c>
      <c r="G1063" t="str">
        <f t="shared" si="33"/>
        <v>Tecate Light|PASSAIC</v>
      </c>
    </row>
    <row r="1064" spans="1:7" hidden="1" x14ac:dyDescent="0.2">
      <c r="A1064" t="str" cm="1">
        <f t="array" ref="A1064">INDEX('Brand Family Territory (Enc)'!$A$2:$A$296,INT((ROW()-2)/10)+1)</f>
        <v>Tecate Light</v>
      </c>
      <c r="B1064" t="str" cm="1">
        <f t="array" ref="B1064">INDEX('Whitelist (Blackout Reverse)'!$B$1:$K$1,MOD(ROW()-2,10)+1)</f>
        <v>PASSAIC-FF</v>
      </c>
      <c r="C1064" t="str">
        <f>VLOOKUP(A1064,'Brand Family Territory (Enc)'!$A$2:$B$296,2,FALSE)</f>
        <v>Bergen &amp; Passaic</v>
      </c>
      <c r="D1064">
        <f>IF(COUNTIFS('Brand Family Territories (Enc)'!$B$2:$B$62,C1064,'Brand Family Territories (Enc)'!$C$2:$C$62,B1064)&gt;0,1,IF(AND(LEFT(B1064,6)="MORRIS",COUNTIFS('Brand Family Territories (Enc)'!$B$2:$B$62,C1064,'Brand Family Territories (Enc)'!$C$2:$C$62,"Morri")&gt;0),"Unk",0))</f>
        <v>1</v>
      </c>
      <c r="E1064" t="str">
        <f>IFERROR(INDEX('Brand Family Areas (Enc)'!$D$6:$D$998,MATCH(UPPER(A1064)&amp;"|"&amp;UPPER(B1064),'Brand Family Areas (Enc)'!$G$6:$G$998,0)),"No Match")</f>
        <v>No Match</v>
      </c>
      <c r="F1064" t="str">
        <f t="shared" si="32"/>
        <v>US</v>
      </c>
      <c r="G1064" t="str">
        <f t="shared" si="33"/>
        <v>Tecate Light|PASSAIC-FF</v>
      </c>
    </row>
    <row r="1065" spans="1:7" hidden="1" x14ac:dyDescent="0.2">
      <c r="A1065" t="str" cm="1">
        <f t="array" ref="A1065">INDEX('Brand Family Territory (Enc)'!$A$2:$A$296,INT((ROW()-2)/10)+1)</f>
        <v>Tecate Light</v>
      </c>
      <c r="B1065" t="str" cm="1">
        <f t="array" ref="B1065">INDEX('Whitelist (Blackout Reverse)'!$B$1:$K$1,MOD(ROW()-2,10)+1)</f>
        <v>ESSEX</v>
      </c>
      <c r="C1065" t="str">
        <f>VLOOKUP(A1065,'Brand Family Territory (Enc)'!$A$2:$B$296,2,FALSE)</f>
        <v>Bergen &amp; Passaic</v>
      </c>
      <c r="D1065">
        <f>IF(COUNTIFS('Brand Family Territories (Enc)'!$B$2:$B$62,C1065,'Brand Family Territories (Enc)'!$C$2:$C$62,B1065)&gt;0,1,IF(AND(LEFT(B1065,6)="MORRIS",COUNTIFS('Brand Family Territories (Enc)'!$B$2:$B$62,C1065,'Brand Family Territories (Enc)'!$C$2:$C$62,"Morri")&gt;0),"Unk",0))</f>
        <v>0</v>
      </c>
      <c r="E1065" t="str">
        <f>IFERROR(INDEX('Brand Family Areas (Enc)'!$D$6:$D$998,MATCH(UPPER(A1065)&amp;"|"&amp;UPPER(B1065),'Brand Family Areas (Enc)'!$G$6:$G$998,0)),"No Match")</f>
        <v>Inactive</v>
      </c>
      <c r="F1065" t="str">
        <f t="shared" si="32"/>
        <v>THEM</v>
      </c>
      <c r="G1065" t="str">
        <f t="shared" si="33"/>
        <v>Tecate Light|ESSEX</v>
      </c>
    </row>
    <row r="1066" spans="1:7" hidden="1" x14ac:dyDescent="0.2">
      <c r="A1066" t="str" cm="1">
        <f t="array" ref="A1066">INDEX('Brand Family Territory (Enc)'!$A$2:$A$296,INT((ROW()-2)/10)+1)</f>
        <v>Tecate Light</v>
      </c>
      <c r="B1066" t="str" cm="1">
        <f t="array" ref="B1066">INDEX('Whitelist (Blackout Reverse)'!$B$1:$K$1,MOD(ROW()-2,10)+1)</f>
        <v>HUDSON</v>
      </c>
      <c r="C1066" t="str">
        <f>VLOOKUP(A1066,'Brand Family Territory (Enc)'!$A$2:$B$296,2,FALSE)</f>
        <v>Bergen &amp; Passaic</v>
      </c>
      <c r="D1066">
        <f>IF(COUNTIFS('Brand Family Territories (Enc)'!$B$2:$B$62,C1066,'Brand Family Territories (Enc)'!$C$2:$C$62,B1066)&gt;0,1,IF(AND(LEFT(B1066,6)="MORRIS",COUNTIFS('Brand Family Territories (Enc)'!$B$2:$B$62,C1066,'Brand Family Territories (Enc)'!$C$2:$C$62,"Morri")&gt;0),"Unk",0))</f>
        <v>0</v>
      </c>
      <c r="E1066" t="str">
        <f>IFERROR(INDEX('Brand Family Areas (Enc)'!$D$6:$D$998,MATCH(UPPER(A1066)&amp;"|"&amp;UPPER(B1066),'Brand Family Areas (Enc)'!$G$6:$G$998,0)),"No Match")</f>
        <v>Inactive</v>
      </c>
      <c r="F1066" t="str">
        <f t="shared" si="32"/>
        <v>THEM</v>
      </c>
      <c r="G1066" t="str">
        <f t="shared" si="33"/>
        <v>Tecate Light|HUDSON</v>
      </c>
    </row>
    <row r="1067" spans="1:7" hidden="1" x14ac:dyDescent="0.2">
      <c r="A1067" t="str" cm="1">
        <f t="array" ref="A1067">INDEX('Brand Family Territory (Enc)'!$A$2:$A$296,INT((ROW()-2)/10)+1)</f>
        <v>Tecate Light</v>
      </c>
      <c r="B1067" t="str" cm="1">
        <f t="array" ref="B1067">INDEX('Whitelist (Blackout Reverse)'!$B$1:$K$1,MOD(ROW()-2,10)+1)</f>
        <v>UNION</v>
      </c>
      <c r="C1067" t="str">
        <f>VLOOKUP(A1067,'Brand Family Territory (Enc)'!$A$2:$B$296,2,FALSE)</f>
        <v>Bergen &amp; Passaic</v>
      </c>
      <c r="D1067">
        <f>IF(COUNTIFS('Brand Family Territories (Enc)'!$B$2:$B$62,C1067,'Brand Family Territories (Enc)'!$C$2:$C$62,B1067)&gt;0,1,IF(AND(LEFT(B1067,6)="MORRIS",COUNTIFS('Brand Family Territories (Enc)'!$B$2:$B$62,C1067,'Brand Family Territories (Enc)'!$C$2:$C$62,"Morri")&gt;0),"Unk",0))</f>
        <v>0</v>
      </c>
      <c r="E1067" t="str">
        <f>IFERROR(INDEX('Brand Family Areas (Enc)'!$D$6:$D$998,MATCH(UPPER(A1067)&amp;"|"&amp;UPPER(B1067),'Brand Family Areas (Enc)'!$G$6:$G$998,0)),"No Match")</f>
        <v>Inactive</v>
      </c>
      <c r="F1067" t="str">
        <f t="shared" si="32"/>
        <v>THEM</v>
      </c>
      <c r="G1067" t="str">
        <f t="shared" si="33"/>
        <v>Tecate Light|UNION</v>
      </c>
    </row>
    <row r="1068" spans="1:7" hidden="1" x14ac:dyDescent="0.2">
      <c r="A1068" t="str" cm="1">
        <f t="array" ref="A1068">INDEX('Brand Family Territory (Enc)'!$A$2:$A$296,INT((ROW()-2)/10)+1)</f>
        <v>Tecate Light</v>
      </c>
      <c r="B1068" t="str" cm="1">
        <f t="array" ref="B1068">INDEX('Whitelist (Blackout Reverse)'!$B$1:$K$1,MOD(ROW()-2,10)+1)</f>
        <v>SUSSEX</v>
      </c>
      <c r="C1068" t="str">
        <f>VLOOKUP(A1068,'Brand Family Territory (Enc)'!$A$2:$B$296,2,FALSE)</f>
        <v>Bergen &amp; Passaic</v>
      </c>
      <c r="D1068">
        <f>IF(COUNTIFS('Brand Family Territories (Enc)'!$B$2:$B$62,C1068,'Brand Family Territories (Enc)'!$C$2:$C$62,B1068)&gt;0,1,IF(AND(LEFT(B1068,6)="MORRIS",COUNTIFS('Brand Family Territories (Enc)'!$B$2:$B$62,C1068,'Brand Family Territories (Enc)'!$C$2:$C$62,"Morri")&gt;0),"Unk",0))</f>
        <v>0</v>
      </c>
      <c r="E1068" t="str">
        <f>IFERROR(INDEX('Brand Family Areas (Enc)'!$D$6:$D$998,MATCH(UPPER(A1068)&amp;"|"&amp;UPPER(B1068),'Brand Family Areas (Enc)'!$G$6:$G$998,0)),"No Match")</f>
        <v>Inactive</v>
      </c>
      <c r="F1068" t="str">
        <f t="shared" si="32"/>
        <v>THEM</v>
      </c>
      <c r="G1068" t="str">
        <f t="shared" si="33"/>
        <v>Tecate Light|SUSSEX</v>
      </c>
    </row>
    <row r="1069" spans="1:7" hidden="1" x14ac:dyDescent="0.2">
      <c r="A1069" t="str" cm="1">
        <f t="array" ref="A1069">INDEX('Brand Family Territory (Enc)'!$A$2:$A$296,INT((ROW()-2)/10)+1)</f>
        <v>Tecate Light</v>
      </c>
      <c r="B1069" t="str" cm="1">
        <f t="array" ref="B1069">INDEX('Whitelist (Blackout Reverse)'!$B$1:$K$1,MOD(ROW()-2,10)+1)</f>
        <v>MORRIS 1</v>
      </c>
      <c r="C1069" t="str">
        <f>VLOOKUP(A1069,'Brand Family Territory (Enc)'!$A$2:$B$296,2,FALSE)</f>
        <v>Bergen &amp; Passaic</v>
      </c>
      <c r="D1069">
        <f>IF(COUNTIFS('Brand Family Territories (Enc)'!$B$2:$B$62,C1069,'Brand Family Territories (Enc)'!$C$2:$C$62,B1069)&gt;0,1,IF(AND(LEFT(B1069,6)="MORRIS",COUNTIFS('Brand Family Territories (Enc)'!$B$2:$B$62,C1069,'Brand Family Territories (Enc)'!$C$2:$C$62,"Morri")&gt;0),"Unk",0))</f>
        <v>0</v>
      </c>
      <c r="E1069" t="str">
        <f>IFERROR(INDEX('Brand Family Areas (Enc)'!$D$6:$D$998,MATCH(UPPER(A1069)&amp;"|"&amp;UPPER(B1069),'Brand Family Areas (Enc)'!$G$6:$G$998,0)),"No Match")</f>
        <v>Inactive</v>
      </c>
      <c r="F1069" t="str">
        <f t="shared" si="32"/>
        <v>THEM</v>
      </c>
      <c r="G1069" t="str">
        <f t="shared" si="33"/>
        <v>Tecate Light|MORRIS 1</v>
      </c>
    </row>
    <row r="1070" spans="1:7" hidden="1" x14ac:dyDescent="0.2">
      <c r="A1070" t="str" cm="1">
        <f t="array" ref="A1070">INDEX('Brand Family Territory (Enc)'!$A$2:$A$296,INT((ROW()-2)/10)+1)</f>
        <v>Tecate Light</v>
      </c>
      <c r="B1070" t="str" cm="1">
        <f t="array" ref="B1070">INDEX('Whitelist (Blackout Reverse)'!$B$1:$K$1,MOD(ROW()-2,10)+1)</f>
        <v>MORRIS 2</v>
      </c>
      <c r="C1070" t="str">
        <f>VLOOKUP(A1070,'Brand Family Territory (Enc)'!$A$2:$B$296,2,FALSE)</f>
        <v>Bergen &amp; Passaic</v>
      </c>
      <c r="D1070">
        <f>IF(COUNTIFS('Brand Family Territories (Enc)'!$B$2:$B$62,C1070,'Brand Family Territories (Enc)'!$C$2:$C$62,B1070)&gt;0,1,IF(AND(LEFT(B1070,6)="MORRIS",COUNTIFS('Brand Family Territories (Enc)'!$B$2:$B$62,C1070,'Brand Family Territories (Enc)'!$C$2:$C$62,"Morri")&gt;0),"Unk",0))</f>
        <v>0</v>
      </c>
      <c r="E1070" t="str">
        <f>IFERROR(INDEX('Brand Family Areas (Enc)'!$D$6:$D$998,MATCH(UPPER(A1070)&amp;"|"&amp;UPPER(B1070),'Brand Family Areas (Enc)'!$G$6:$G$998,0)),"No Match")</f>
        <v>Inactive</v>
      </c>
      <c r="F1070" t="str">
        <f t="shared" si="32"/>
        <v>THEM</v>
      </c>
      <c r="G1070" t="str">
        <f t="shared" si="33"/>
        <v>Tecate Light|MORRIS 2</v>
      </c>
    </row>
    <row r="1071" spans="1:7" hidden="1" x14ac:dyDescent="0.2">
      <c r="A1071" t="str" cm="1">
        <f t="array" ref="A1071">INDEX('Brand Family Territory (Enc)'!$A$2:$A$296,INT((ROW()-2)/10)+1)</f>
        <v>Tecate Light</v>
      </c>
      <c r="B1071" t="str" cm="1">
        <f t="array" ref="B1071">INDEX('Whitelist (Blackout Reverse)'!$B$1:$K$1,MOD(ROW()-2,10)+1)</f>
        <v>MORRIS 3</v>
      </c>
      <c r="C1071" t="str">
        <f>VLOOKUP(A1071,'Brand Family Territory (Enc)'!$A$2:$B$296,2,FALSE)</f>
        <v>Bergen &amp; Passaic</v>
      </c>
      <c r="D1071">
        <f>IF(COUNTIFS('Brand Family Territories (Enc)'!$B$2:$B$62,C1071,'Brand Family Territories (Enc)'!$C$2:$C$62,B1071)&gt;0,1,IF(AND(LEFT(B1071,6)="MORRIS",COUNTIFS('Brand Family Territories (Enc)'!$B$2:$B$62,C1071,'Brand Family Territories (Enc)'!$C$2:$C$62,"Morri")&gt;0),"Unk",0))</f>
        <v>0</v>
      </c>
      <c r="E1071" t="str">
        <f>IFERROR(INDEX('Brand Family Areas (Enc)'!$D$6:$D$998,MATCH(UPPER(A1071)&amp;"|"&amp;UPPER(B1071),'Brand Family Areas (Enc)'!$G$6:$G$998,0)),"No Match")</f>
        <v>Inactive</v>
      </c>
      <c r="F1071" t="str">
        <f t="shared" si="32"/>
        <v>THEM</v>
      </c>
      <c r="G1071" t="str">
        <f t="shared" si="33"/>
        <v>Tecate Light|MORRIS 3</v>
      </c>
    </row>
    <row r="1072" spans="1:7" hidden="1" x14ac:dyDescent="0.2">
      <c r="A1072" t="str" cm="1">
        <f t="array" ref="A1072">INDEX('Brand Family Territory (Enc)'!$A$2:$A$296,INT((ROW()-2)/10)+1)</f>
        <v>Amstel</v>
      </c>
      <c r="B1072" t="str" cm="1">
        <f t="array" ref="B1072">INDEX('Whitelist (Blackout Reverse)'!$B$1:$K$1,MOD(ROW()-2,10)+1)</f>
        <v>BERGEN</v>
      </c>
      <c r="C1072" t="str">
        <f>VLOOKUP(A1072,'Brand Family Territory (Enc)'!$A$2:$B$296,2,FALSE)</f>
        <v>Core + Morris Communities</v>
      </c>
      <c r="D1072">
        <f>IF(COUNTIFS('Brand Family Territories (Enc)'!$B$2:$B$62,C1072,'Brand Family Territories (Enc)'!$C$2:$C$62,B1072)&gt;0,1,IF(AND(LEFT(B1072,6)="MORRIS",COUNTIFS('Brand Family Territories (Enc)'!$B$2:$B$62,C1072,'Brand Family Territories (Enc)'!$C$2:$C$62,"Morri")&gt;0),"Unk",0))</f>
        <v>1</v>
      </c>
      <c r="E1072" t="str">
        <f>IFERROR(INDEX('Brand Family Areas (Enc)'!$D$6:$D$998,MATCH(UPPER(A1072)&amp;"|"&amp;UPPER(B1072),'Brand Family Areas (Enc)'!$G$6:$G$998,0)),"No Match")</f>
        <v>No Match</v>
      </c>
      <c r="F1072" t="str">
        <f t="shared" si="32"/>
        <v>US</v>
      </c>
      <c r="G1072" t="str">
        <f t="shared" si="33"/>
        <v>Amstel|BERGEN</v>
      </c>
    </row>
    <row r="1073" spans="1:7" hidden="1" x14ac:dyDescent="0.2">
      <c r="A1073" t="str" cm="1">
        <f t="array" ref="A1073">INDEX('Brand Family Territory (Enc)'!$A$2:$A$296,INT((ROW()-2)/10)+1)</f>
        <v>Amstel</v>
      </c>
      <c r="B1073" t="str" cm="1">
        <f t="array" ref="B1073">INDEX('Whitelist (Blackout Reverse)'!$B$1:$K$1,MOD(ROW()-2,10)+1)</f>
        <v>PASSAIC</v>
      </c>
      <c r="C1073" t="str">
        <f>VLOOKUP(A1073,'Brand Family Territory (Enc)'!$A$2:$B$296,2,FALSE)</f>
        <v>Core + Morris Communities</v>
      </c>
      <c r="D1073">
        <f>IF(COUNTIFS('Brand Family Territories (Enc)'!$B$2:$B$62,C1073,'Brand Family Territories (Enc)'!$C$2:$C$62,B1073)&gt;0,1,IF(AND(LEFT(B1073,6)="MORRIS",COUNTIFS('Brand Family Territories (Enc)'!$B$2:$B$62,C1073,'Brand Family Territories (Enc)'!$C$2:$C$62,"Morri")&gt;0),"Unk",0))</f>
        <v>1</v>
      </c>
      <c r="E1073" t="str">
        <f>IFERROR(INDEX('Brand Family Areas (Enc)'!$D$6:$D$998,MATCH(UPPER(A1073)&amp;"|"&amp;UPPER(B1073),'Brand Family Areas (Enc)'!$G$6:$G$998,0)),"No Match")</f>
        <v>No Match</v>
      </c>
      <c r="F1073" t="str">
        <f t="shared" si="32"/>
        <v>US</v>
      </c>
      <c r="G1073" t="str">
        <f t="shared" si="33"/>
        <v>Amstel|PASSAIC</v>
      </c>
    </row>
    <row r="1074" spans="1:7" hidden="1" x14ac:dyDescent="0.2">
      <c r="A1074" t="str" cm="1">
        <f t="array" ref="A1074">INDEX('Brand Family Territory (Enc)'!$A$2:$A$296,INT((ROW()-2)/10)+1)</f>
        <v>Amstel</v>
      </c>
      <c r="B1074" t="str" cm="1">
        <f t="array" ref="B1074">INDEX('Whitelist (Blackout Reverse)'!$B$1:$K$1,MOD(ROW()-2,10)+1)</f>
        <v>PASSAIC-FF</v>
      </c>
      <c r="C1074" t="str">
        <f>VLOOKUP(A1074,'Brand Family Territory (Enc)'!$A$2:$B$296,2,FALSE)</f>
        <v>Core + Morris Communities</v>
      </c>
      <c r="D1074">
        <f>IF(COUNTIFS('Brand Family Territories (Enc)'!$B$2:$B$62,C1074,'Brand Family Territories (Enc)'!$C$2:$C$62,B1074)&gt;0,1,IF(AND(LEFT(B1074,6)="MORRIS",COUNTIFS('Brand Family Territories (Enc)'!$B$2:$B$62,C1074,'Brand Family Territories (Enc)'!$C$2:$C$62,"Morri")&gt;0),"Unk",0))</f>
        <v>1</v>
      </c>
      <c r="E1074" t="str">
        <f>IFERROR(INDEX('Brand Family Areas (Enc)'!$D$6:$D$998,MATCH(UPPER(A1074)&amp;"|"&amp;UPPER(B1074),'Brand Family Areas (Enc)'!$G$6:$G$998,0)),"No Match")</f>
        <v>No Match</v>
      </c>
      <c r="F1074" t="str">
        <f t="shared" si="32"/>
        <v>US</v>
      </c>
      <c r="G1074" t="str">
        <f t="shared" si="33"/>
        <v>Amstel|PASSAIC-FF</v>
      </c>
    </row>
    <row r="1075" spans="1:7" hidden="1" x14ac:dyDescent="0.2">
      <c r="A1075" t="str" cm="1">
        <f t="array" ref="A1075">INDEX('Brand Family Territory (Enc)'!$A$2:$A$296,INT((ROW()-2)/10)+1)</f>
        <v>Amstel</v>
      </c>
      <c r="B1075" t="str" cm="1">
        <f t="array" ref="B1075">INDEX('Whitelist (Blackout Reverse)'!$B$1:$K$1,MOD(ROW()-2,10)+1)</f>
        <v>ESSEX</v>
      </c>
      <c r="C1075" t="str">
        <f>VLOOKUP(A1075,'Brand Family Territory (Enc)'!$A$2:$B$296,2,FALSE)</f>
        <v>Core + Morris Communities</v>
      </c>
      <c r="D1075">
        <f>IF(COUNTIFS('Brand Family Territories (Enc)'!$B$2:$B$62,C1075,'Brand Family Territories (Enc)'!$C$2:$C$62,B1075)&gt;0,1,IF(AND(LEFT(B1075,6)="MORRIS",COUNTIFS('Brand Family Territories (Enc)'!$B$2:$B$62,C1075,'Brand Family Territories (Enc)'!$C$2:$C$62,"Morri")&gt;0),"Unk",0))</f>
        <v>0</v>
      </c>
      <c r="E1075" t="str">
        <f>IFERROR(INDEX('Brand Family Areas (Enc)'!$D$6:$D$998,MATCH(UPPER(A1075)&amp;"|"&amp;UPPER(B1075),'Brand Family Areas (Enc)'!$G$6:$G$998,0)),"No Match")</f>
        <v>Inactive</v>
      </c>
      <c r="F1075" t="str">
        <f t="shared" si="32"/>
        <v>THEM</v>
      </c>
      <c r="G1075" t="str">
        <f t="shared" si="33"/>
        <v>Amstel|ESSEX</v>
      </c>
    </row>
    <row r="1076" spans="1:7" hidden="1" x14ac:dyDescent="0.2">
      <c r="A1076" t="str" cm="1">
        <f t="array" ref="A1076">INDEX('Brand Family Territory (Enc)'!$A$2:$A$296,INT((ROW()-2)/10)+1)</f>
        <v>Amstel</v>
      </c>
      <c r="B1076" t="str" cm="1">
        <f t="array" ref="B1076">INDEX('Whitelist (Blackout Reverse)'!$B$1:$K$1,MOD(ROW()-2,10)+1)</f>
        <v>HUDSON</v>
      </c>
      <c r="C1076" t="str">
        <f>VLOOKUP(A1076,'Brand Family Territory (Enc)'!$A$2:$B$296,2,FALSE)</f>
        <v>Core + Morris Communities</v>
      </c>
      <c r="D1076">
        <f>IF(COUNTIFS('Brand Family Territories (Enc)'!$B$2:$B$62,C1076,'Brand Family Territories (Enc)'!$C$2:$C$62,B1076)&gt;0,1,IF(AND(LEFT(B1076,6)="MORRIS",COUNTIFS('Brand Family Territories (Enc)'!$B$2:$B$62,C1076,'Brand Family Territories (Enc)'!$C$2:$C$62,"Morri")&gt;0),"Unk",0))</f>
        <v>0</v>
      </c>
      <c r="E1076" t="str">
        <f>IFERROR(INDEX('Brand Family Areas (Enc)'!$D$6:$D$998,MATCH(UPPER(A1076)&amp;"|"&amp;UPPER(B1076),'Brand Family Areas (Enc)'!$G$6:$G$998,0)),"No Match")</f>
        <v>Inactive</v>
      </c>
      <c r="F1076" t="str">
        <f t="shared" si="32"/>
        <v>THEM</v>
      </c>
      <c r="G1076" t="str">
        <f t="shared" si="33"/>
        <v>Amstel|HUDSON</v>
      </c>
    </row>
    <row r="1077" spans="1:7" hidden="1" x14ac:dyDescent="0.2">
      <c r="A1077" t="str" cm="1">
        <f t="array" ref="A1077">INDEX('Brand Family Territory (Enc)'!$A$2:$A$296,INT((ROW()-2)/10)+1)</f>
        <v>Amstel</v>
      </c>
      <c r="B1077" t="str" cm="1">
        <f t="array" ref="B1077">INDEX('Whitelist (Blackout Reverse)'!$B$1:$K$1,MOD(ROW()-2,10)+1)</f>
        <v>UNION</v>
      </c>
      <c r="C1077" t="str">
        <f>VLOOKUP(A1077,'Brand Family Territory (Enc)'!$A$2:$B$296,2,FALSE)</f>
        <v>Core + Morris Communities</v>
      </c>
      <c r="D1077">
        <f>IF(COUNTIFS('Brand Family Territories (Enc)'!$B$2:$B$62,C1077,'Brand Family Territories (Enc)'!$C$2:$C$62,B1077)&gt;0,1,IF(AND(LEFT(B1077,6)="MORRIS",COUNTIFS('Brand Family Territories (Enc)'!$B$2:$B$62,C1077,'Brand Family Territories (Enc)'!$C$2:$C$62,"Morri")&gt;0),"Unk",0))</f>
        <v>0</v>
      </c>
      <c r="E1077" t="str">
        <f>IFERROR(INDEX('Brand Family Areas (Enc)'!$D$6:$D$998,MATCH(UPPER(A1077)&amp;"|"&amp;UPPER(B1077),'Brand Family Areas (Enc)'!$G$6:$G$998,0)),"No Match")</f>
        <v>Inactive</v>
      </c>
      <c r="F1077" t="str">
        <f t="shared" si="32"/>
        <v>THEM</v>
      </c>
      <c r="G1077" t="str">
        <f t="shared" si="33"/>
        <v>Amstel|UNION</v>
      </c>
    </row>
    <row r="1078" spans="1:7" hidden="1" x14ac:dyDescent="0.2">
      <c r="A1078" t="str" cm="1">
        <f t="array" ref="A1078">INDEX('Brand Family Territory (Enc)'!$A$2:$A$296,INT((ROW()-2)/10)+1)</f>
        <v>Amstel</v>
      </c>
      <c r="B1078" t="str" cm="1">
        <f t="array" ref="B1078">INDEX('Whitelist (Blackout Reverse)'!$B$1:$K$1,MOD(ROW()-2,10)+1)</f>
        <v>SUSSEX</v>
      </c>
      <c r="C1078" t="str">
        <f>VLOOKUP(A1078,'Brand Family Territory (Enc)'!$A$2:$B$296,2,FALSE)</f>
        <v>Core + Morris Communities</v>
      </c>
      <c r="D1078">
        <f>IF(COUNTIFS('Brand Family Territories (Enc)'!$B$2:$B$62,C1078,'Brand Family Territories (Enc)'!$C$2:$C$62,B1078)&gt;0,1,IF(AND(LEFT(B1078,6)="MORRIS",COUNTIFS('Brand Family Territories (Enc)'!$B$2:$B$62,C1078,'Brand Family Territories (Enc)'!$C$2:$C$62,"Morri")&gt;0),"Unk",0))</f>
        <v>0</v>
      </c>
      <c r="E1078" t="str">
        <f>IFERROR(INDEX('Brand Family Areas (Enc)'!$D$6:$D$998,MATCH(UPPER(A1078)&amp;"|"&amp;UPPER(B1078),'Brand Family Areas (Enc)'!$G$6:$G$998,0)),"No Match")</f>
        <v>Inactive</v>
      </c>
      <c r="F1078" t="str">
        <f t="shared" si="32"/>
        <v>THEM</v>
      </c>
      <c r="G1078" t="str">
        <f t="shared" si="33"/>
        <v>Amstel|SUSSEX</v>
      </c>
    </row>
    <row r="1079" spans="1:7" hidden="1" x14ac:dyDescent="0.2">
      <c r="A1079" t="str" cm="1">
        <f t="array" ref="A1079">INDEX('Brand Family Territory (Enc)'!$A$2:$A$296,INT((ROW()-2)/10)+1)</f>
        <v>Amstel</v>
      </c>
      <c r="B1079" t="str" cm="1">
        <f t="array" ref="B1079">INDEX('Whitelist (Blackout Reverse)'!$B$1:$K$1,MOD(ROW()-2,10)+1)</f>
        <v>MORRIS 1</v>
      </c>
      <c r="C1079" t="str">
        <f>VLOOKUP(A1079,'Brand Family Territory (Enc)'!$A$2:$B$296,2,FALSE)</f>
        <v>Core + Morris Communities</v>
      </c>
      <c r="D1079">
        <f>IF(COUNTIFS('Brand Family Territories (Enc)'!$B$2:$B$62,C1079,'Brand Family Territories (Enc)'!$C$2:$C$62,B1079)&gt;0,1,IF(AND(LEFT(B1079,6)="MORRIS",COUNTIFS('Brand Family Territories (Enc)'!$B$2:$B$62,C1079,'Brand Family Territories (Enc)'!$C$2:$C$62,"Morri")&gt;0),"Unk",0))</f>
        <v>1</v>
      </c>
      <c r="E1079" t="str">
        <f>IFERROR(INDEX('Brand Family Areas (Enc)'!$D$6:$D$998,MATCH(UPPER(A1079)&amp;"|"&amp;UPPER(B1079),'Brand Family Areas (Enc)'!$G$6:$G$998,0)),"No Match")</f>
        <v>Inactive</v>
      </c>
      <c r="F1079" t="str">
        <f t="shared" si="32"/>
        <v>THEM</v>
      </c>
      <c r="G1079" t="str">
        <f t="shared" si="33"/>
        <v>Amstel|MORRIS 1</v>
      </c>
    </row>
    <row r="1080" spans="1:7" hidden="1" x14ac:dyDescent="0.2">
      <c r="A1080" t="str" cm="1">
        <f t="array" ref="A1080">INDEX('Brand Family Territory (Enc)'!$A$2:$A$296,INT((ROW()-2)/10)+1)</f>
        <v>Amstel</v>
      </c>
      <c r="B1080" t="str" cm="1">
        <f t="array" ref="B1080">INDEX('Whitelist (Blackout Reverse)'!$B$1:$K$1,MOD(ROW()-2,10)+1)</f>
        <v>MORRIS 2</v>
      </c>
      <c r="C1080" t="str">
        <f>VLOOKUP(A1080,'Brand Family Territory (Enc)'!$A$2:$B$296,2,FALSE)</f>
        <v>Core + Morris Communities</v>
      </c>
      <c r="D1080">
        <f>IF(COUNTIFS('Brand Family Territories (Enc)'!$B$2:$B$62,C1080,'Brand Family Territories (Enc)'!$C$2:$C$62,B1080)&gt;0,1,IF(AND(LEFT(B1080,6)="MORRIS",COUNTIFS('Brand Family Territories (Enc)'!$B$2:$B$62,C1080,'Brand Family Territories (Enc)'!$C$2:$C$62,"Morri")&gt;0),"Unk",0))</f>
        <v>0</v>
      </c>
      <c r="E1080" t="str">
        <f>IFERROR(INDEX('Brand Family Areas (Enc)'!$D$6:$D$998,MATCH(UPPER(A1080)&amp;"|"&amp;UPPER(B1080),'Brand Family Areas (Enc)'!$G$6:$G$998,0)),"No Match")</f>
        <v>Inactive</v>
      </c>
      <c r="F1080" t="str">
        <f t="shared" si="32"/>
        <v>THEM</v>
      </c>
      <c r="G1080" t="str">
        <f t="shared" si="33"/>
        <v>Amstel|MORRIS 2</v>
      </c>
    </row>
    <row r="1081" spans="1:7" hidden="1" x14ac:dyDescent="0.2">
      <c r="A1081" t="str" cm="1">
        <f t="array" ref="A1081">INDEX('Brand Family Territory (Enc)'!$A$2:$A$296,INT((ROW()-2)/10)+1)</f>
        <v>Amstel</v>
      </c>
      <c r="B1081" t="str" cm="1">
        <f t="array" ref="B1081">INDEX('Whitelist (Blackout Reverse)'!$B$1:$K$1,MOD(ROW()-2,10)+1)</f>
        <v>MORRIS 3</v>
      </c>
      <c r="C1081" t="str">
        <f>VLOOKUP(A1081,'Brand Family Territory (Enc)'!$A$2:$B$296,2,FALSE)</f>
        <v>Core + Morris Communities</v>
      </c>
      <c r="D1081">
        <f>IF(COUNTIFS('Brand Family Territories (Enc)'!$B$2:$B$62,C1081,'Brand Family Territories (Enc)'!$C$2:$C$62,B1081)&gt;0,1,IF(AND(LEFT(B1081,6)="MORRIS",COUNTIFS('Brand Family Territories (Enc)'!$B$2:$B$62,C1081,'Brand Family Territories (Enc)'!$C$2:$C$62,"Morri")&gt;0),"Unk",0))</f>
        <v>1</v>
      </c>
      <c r="E1081" t="str">
        <f>IFERROR(INDEX('Brand Family Areas (Enc)'!$D$6:$D$998,MATCH(UPPER(A1081)&amp;"|"&amp;UPPER(B1081),'Brand Family Areas (Enc)'!$G$6:$G$998,0)),"No Match")</f>
        <v>No Match</v>
      </c>
      <c r="F1081" t="str">
        <f t="shared" si="32"/>
        <v>US</v>
      </c>
      <c r="G1081" t="str">
        <f t="shared" si="33"/>
        <v>Amstel|MORRIS 3</v>
      </c>
    </row>
    <row r="1082" spans="1:7" hidden="1" x14ac:dyDescent="0.2">
      <c r="A1082" t="str" cm="1">
        <f t="array" ref="A1082">INDEX('Brand Family Territory (Enc)'!$A$2:$A$296,INT((ROW()-2)/10)+1)</f>
        <v>Daura</v>
      </c>
      <c r="B1082" t="str" cm="1">
        <f t="array" ref="B1082">INDEX('Whitelist (Blackout Reverse)'!$B$1:$K$1,MOD(ROW()-2,10)+1)</f>
        <v>BERGEN</v>
      </c>
      <c r="C1082" t="str">
        <f>VLOOKUP(A1082,'Brand Family Territory (Enc)'!$A$2:$B$296,2,FALSE)</f>
        <v>Core + Morris Communities</v>
      </c>
      <c r="D1082">
        <f>IF(COUNTIFS('Brand Family Territories (Enc)'!$B$2:$B$62,C1082,'Brand Family Territories (Enc)'!$C$2:$C$62,B1082)&gt;0,1,IF(AND(LEFT(B1082,6)="MORRIS",COUNTIFS('Brand Family Territories (Enc)'!$B$2:$B$62,C1082,'Brand Family Territories (Enc)'!$C$2:$C$62,"Morri")&gt;0),"Unk",0))</f>
        <v>1</v>
      </c>
      <c r="E1082" t="str">
        <f>IFERROR(INDEX('Brand Family Areas (Enc)'!$D$6:$D$998,MATCH(UPPER(A1082)&amp;"|"&amp;UPPER(B1082),'Brand Family Areas (Enc)'!$G$6:$G$998,0)),"No Match")</f>
        <v>No Match</v>
      </c>
      <c r="F1082" t="str">
        <f t="shared" si="32"/>
        <v>US</v>
      </c>
      <c r="G1082" t="str">
        <f t="shared" si="33"/>
        <v>Daura|BERGEN</v>
      </c>
    </row>
    <row r="1083" spans="1:7" hidden="1" x14ac:dyDescent="0.2">
      <c r="A1083" t="str" cm="1">
        <f t="array" ref="A1083">INDEX('Brand Family Territory (Enc)'!$A$2:$A$296,INT((ROW()-2)/10)+1)</f>
        <v>Daura</v>
      </c>
      <c r="B1083" t="str" cm="1">
        <f t="array" ref="B1083">INDEX('Whitelist (Blackout Reverse)'!$B$1:$K$1,MOD(ROW()-2,10)+1)</f>
        <v>PASSAIC</v>
      </c>
      <c r="C1083" t="str">
        <f>VLOOKUP(A1083,'Brand Family Territory (Enc)'!$A$2:$B$296,2,FALSE)</f>
        <v>Core + Morris Communities</v>
      </c>
      <c r="D1083">
        <f>IF(COUNTIFS('Brand Family Territories (Enc)'!$B$2:$B$62,C1083,'Brand Family Territories (Enc)'!$C$2:$C$62,B1083)&gt;0,1,IF(AND(LEFT(B1083,6)="MORRIS",COUNTIFS('Brand Family Territories (Enc)'!$B$2:$B$62,C1083,'Brand Family Territories (Enc)'!$C$2:$C$62,"Morri")&gt;0),"Unk",0))</f>
        <v>1</v>
      </c>
      <c r="E1083" t="str">
        <f>IFERROR(INDEX('Brand Family Areas (Enc)'!$D$6:$D$998,MATCH(UPPER(A1083)&amp;"|"&amp;UPPER(B1083),'Brand Family Areas (Enc)'!$G$6:$G$998,0)),"No Match")</f>
        <v>No Match</v>
      </c>
      <c r="F1083" t="str">
        <f t="shared" si="32"/>
        <v>US</v>
      </c>
      <c r="G1083" t="str">
        <f t="shared" si="33"/>
        <v>Daura|PASSAIC</v>
      </c>
    </row>
    <row r="1084" spans="1:7" hidden="1" x14ac:dyDescent="0.2">
      <c r="A1084" t="str" cm="1">
        <f t="array" ref="A1084">INDEX('Brand Family Territory (Enc)'!$A$2:$A$296,INT((ROW()-2)/10)+1)</f>
        <v>Daura</v>
      </c>
      <c r="B1084" t="str" cm="1">
        <f t="array" ref="B1084">INDEX('Whitelist (Blackout Reverse)'!$B$1:$K$1,MOD(ROW()-2,10)+1)</f>
        <v>PASSAIC-FF</v>
      </c>
      <c r="C1084" t="str">
        <f>VLOOKUP(A1084,'Brand Family Territory (Enc)'!$A$2:$B$296,2,FALSE)</f>
        <v>Core + Morris Communities</v>
      </c>
      <c r="D1084">
        <f>IF(COUNTIFS('Brand Family Territories (Enc)'!$B$2:$B$62,C1084,'Brand Family Territories (Enc)'!$C$2:$C$62,B1084)&gt;0,1,IF(AND(LEFT(B1084,6)="MORRIS",COUNTIFS('Brand Family Territories (Enc)'!$B$2:$B$62,C1084,'Brand Family Territories (Enc)'!$C$2:$C$62,"Morri")&gt;0),"Unk",0))</f>
        <v>1</v>
      </c>
      <c r="E1084" t="str">
        <f>IFERROR(INDEX('Brand Family Areas (Enc)'!$D$6:$D$998,MATCH(UPPER(A1084)&amp;"|"&amp;UPPER(B1084),'Brand Family Areas (Enc)'!$G$6:$G$998,0)),"No Match")</f>
        <v>No Match</v>
      </c>
      <c r="F1084" t="str">
        <f t="shared" si="32"/>
        <v>US</v>
      </c>
      <c r="G1084" t="str">
        <f t="shared" si="33"/>
        <v>Daura|PASSAIC-FF</v>
      </c>
    </row>
    <row r="1085" spans="1:7" hidden="1" x14ac:dyDescent="0.2">
      <c r="A1085" t="str" cm="1">
        <f t="array" ref="A1085">INDEX('Brand Family Territory (Enc)'!$A$2:$A$296,INT((ROW()-2)/10)+1)</f>
        <v>Daura</v>
      </c>
      <c r="B1085" t="str" cm="1">
        <f t="array" ref="B1085">INDEX('Whitelist (Blackout Reverse)'!$B$1:$K$1,MOD(ROW()-2,10)+1)</f>
        <v>ESSEX</v>
      </c>
      <c r="C1085" t="str">
        <f>VLOOKUP(A1085,'Brand Family Territory (Enc)'!$A$2:$B$296,2,FALSE)</f>
        <v>Core + Morris Communities</v>
      </c>
      <c r="D1085">
        <f>IF(COUNTIFS('Brand Family Territories (Enc)'!$B$2:$B$62,C1085,'Brand Family Territories (Enc)'!$C$2:$C$62,B1085)&gt;0,1,IF(AND(LEFT(B1085,6)="MORRIS",COUNTIFS('Brand Family Territories (Enc)'!$B$2:$B$62,C1085,'Brand Family Territories (Enc)'!$C$2:$C$62,"Morri")&gt;0),"Unk",0))</f>
        <v>0</v>
      </c>
      <c r="E1085" t="str">
        <f>IFERROR(INDEX('Brand Family Areas (Enc)'!$D$6:$D$998,MATCH(UPPER(A1085)&amp;"|"&amp;UPPER(B1085),'Brand Family Areas (Enc)'!$G$6:$G$998,0)),"No Match")</f>
        <v>No Match</v>
      </c>
      <c r="F1085" t="str">
        <f t="shared" si="32"/>
        <v>THEM</v>
      </c>
      <c r="G1085" t="str">
        <f t="shared" si="33"/>
        <v>Daura|ESSEX</v>
      </c>
    </row>
    <row r="1086" spans="1:7" hidden="1" x14ac:dyDescent="0.2">
      <c r="A1086" t="str" cm="1">
        <f t="array" ref="A1086">INDEX('Brand Family Territory (Enc)'!$A$2:$A$296,INT((ROW()-2)/10)+1)</f>
        <v>Daura</v>
      </c>
      <c r="B1086" t="str" cm="1">
        <f t="array" ref="B1086">INDEX('Whitelist (Blackout Reverse)'!$B$1:$K$1,MOD(ROW()-2,10)+1)</f>
        <v>HUDSON</v>
      </c>
      <c r="C1086" t="str">
        <f>VLOOKUP(A1086,'Brand Family Territory (Enc)'!$A$2:$B$296,2,FALSE)</f>
        <v>Core + Morris Communities</v>
      </c>
      <c r="D1086">
        <f>IF(COUNTIFS('Brand Family Territories (Enc)'!$B$2:$B$62,C1086,'Brand Family Territories (Enc)'!$C$2:$C$62,B1086)&gt;0,1,IF(AND(LEFT(B1086,6)="MORRIS",COUNTIFS('Brand Family Territories (Enc)'!$B$2:$B$62,C1086,'Brand Family Territories (Enc)'!$C$2:$C$62,"Morri")&gt;0),"Unk",0))</f>
        <v>0</v>
      </c>
      <c r="E1086" t="str">
        <f>IFERROR(INDEX('Brand Family Areas (Enc)'!$D$6:$D$998,MATCH(UPPER(A1086)&amp;"|"&amp;UPPER(B1086),'Brand Family Areas (Enc)'!$G$6:$G$998,0)),"No Match")</f>
        <v>No Match</v>
      </c>
      <c r="F1086" t="str">
        <f t="shared" si="32"/>
        <v>THEM</v>
      </c>
      <c r="G1086" t="str">
        <f t="shared" si="33"/>
        <v>Daura|HUDSON</v>
      </c>
    </row>
    <row r="1087" spans="1:7" hidden="1" x14ac:dyDescent="0.2">
      <c r="A1087" t="str" cm="1">
        <f t="array" ref="A1087">INDEX('Brand Family Territory (Enc)'!$A$2:$A$296,INT((ROW()-2)/10)+1)</f>
        <v>Daura</v>
      </c>
      <c r="B1087" t="str" cm="1">
        <f t="array" ref="B1087">INDEX('Whitelist (Blackout Reverse)'!$B$1:$K$1,MOD(ROW()-2,10)+1)</f>
        <v>UNION</v>
      </c>
      <c r="C1087" t="str">
        <f>VLOOKUP(A1087,'Brand Family Territory (Enc)'!$A$2:$B$296,2,FALSE)</f>
        <v>Core + Morris Communities</v>
      </c>
      <c r="D1087">
        <f>IF(COUNTIFS('Brand Family Territories (Enc)'!$B$2:$B$62,C1087,'Brand Family Territories (Enc)'!$C$2:$C$62,B1087)&gt;0,1,IF(AND(LEFT(B1087,6)="MORRIS",COUNTIFS('Brand Family Territories (Enc)'!$B$2:$B$62,C1087,'Brand Family Territories (Enc)'!$C$2:$C$62,"Morri")&gt;0),"Unk",0))</f>
        <v>0</v>
      </c>
      <c r="E1087" t="str">
        <f>IFERROR(INDEX('Brand Family Areas (Enc)'!$D$6:$D$998,MATCH(UPPER(A1087)&amp;"|"&amp;UPPER(B1087),'Brand Family Areas (Enc)'!$G$6:$G$998,0)),"No Match")</f>
        <v>No Match</v>
      </c>
      <c r="F1087" t="str">
        <f t="shared" si="32"/>
        <v>THEM</v>
      </c>
      <c r="G1087" t="str">
        <f t="shared" si="33"/>
        <v>Daura|UNION</v>
      </c>
    </row>
    <row r="1088" spans="1:7" hidden="1" x14ac:dyDescent="0.2">
      <c r="A1088" t="str" cm="1">
        <f t="array" ref="A1088">INDEX('Brand Family Territory (Enc)'!$A$2:$A$296,INT((ROW()-2)/10)+1)</f>
        <v>Daura</v>
      </c>
      <c r="B1088" t="str" cm="1">
        <f t="array" ref="B1088">INDEX('Whitelist (Blackout Reverse)'!$B$1:$K$1,MOD(ROW()-2,10)+1)</f>
        <v>SUSSEX</v>
      </c>
      <c r="C1088" t="str">
        <f>VLOOKUP(A1088,'Brand Family Territory (Enc)'!$A$2:$B$296,2,FALSE)</f>
        <v>Core + Morris Communities</v>
      </c>
      <c r="D1088">
        <f>IF(COUNTIFS('Brand Family Territories (Enc)'!$B$2:$B$62,C1088,'Brand Family Territories (Enc)'!$C$2:$C$62,B1088)&gt;0,1,IF(AND(LEFT(B1088,6)="MORRIS",COUNTIFS('Brand Family Territories (Enc)'!$B$2:$B$62,C1088,'Brand Family Territories (Enc)'!$C$2:$C$62,"Morri")&gt;0),"Unk",0))</f>
        <v>0</v>
      </c>
      <c r="E1088" t="str">
        <f>IFERROR(INDEX('Brand Family Areas (Enc)'!$D$6:$D$998,MATCH(UPPER(A1088)&amp;"|"&amp;UPPER(B1088),'Brand Family Areas (Enc)'!$G$6:$G$998,0)),"No Match")</f>
        <v>Inactive</v>
      </c>
      <c r="F1088" t="str">
        <f t="shared" si="32"/>
        <v>THEM</v>
      </c>
      <c r="G1088" t="str">
        <f t="shared" si="33"/>
        <v>Daura|SUSSEX</v>
      </c>
    </row>
    <row r="1089" spans="1:7" hidden="1" x14ac:dyDescent="0.2">
      <c r="A1089" t="str" cm="1">
        <f t="array" ref="A1089">INDEX('Brand Family Territory (Enc)'!$A$2:$A$296,INT((ROW()-2)/10)+1)</f>
        <v>Daura</v>
      </c>
      <c r="B1089" t="str" cm="1">
        <f t="array" ref="B1089">INDEX('Whitelist (Blackout Reverse)'!$B$1:$K$1,MOD(ROW()-2,10)+1)</f>
        <v>MORRIS 1</v>
      </c>
      <c r="C1089" t="str">
        <f>VLOOKUP(A1089,'Brand Family Territory (Enc)'!$A$2:$B$296,2,FALSE)</f>
        <v>Core + Morris Communities</v>
      </c>
      <c r="D1089">
        <f>IF(COUNTIFS('Brand Family Territories (Enc)'!$B$2:$B$62,C1089,'Brand Family Territories (Enc)'!$C$2:$C$62,B1089)&gt;0,1,IF(AND(LEFT(B1089,6)="MORRIS",COUNTIFS('Brand Family Territories (Enc)'!$B$2:$B$62,C1089,'Brand Family Territories (Enc)'!$C$2:$C$62,"Morri")&gt;0),"Unk",0))</f>
        <v>1</v>
      </c>
      <c r="E1089" t="str">
        <f>IFERROR(INDEX('Brand Family Areas (Enc)'!$D$6:$D$998,MATCH(UPPER(A1089)&amp;"|"&amp;UPPER(B1089),'Brand Family Areas (Enc)'!$G$6:$G$998,0)),"No Match")</f>
        <v>Inactive</v>
      </c>
      <c r="F1089" t="str">
        <f t="shared" si="32"/>
        <v>THEM</v>
      </c>
      <c r="G1089" t="str">
        <f t="shared" si="33"/>
        <v>Daura|MORRIS 1</v>
      </c>
    </row>
    <row r="1090" spans="1:7" hidden="1" x14ac:dyDescent="0.2">
      <c r="A1090" t="str" cm="1">
        <f t="array" ref="A1090">INDEX('Brand Family Territory (Enc)'!$A$2:$A$296,INT((ROW()-2)/10)+1)</f>
        <v>Daura</v>
      </c>
      <c r="B1090" t="str" cm="1">
        <f t="array" ref="B1090">INDEX('Whitelist (Blackout Reverse)'!$B$1:$K$1,MOD(ROW()-2,10)+1)</f>
        <v>MORRIS 2</v>
      </c>
      <c r="C1090" t="str">
        <f>VLOOKUP(A1090,'Brand Family Territory (Enc)'!$A$2:$B$296,2,FALSE)</f>
        <v>Core + Morris Communities</v>
      </c>
      <c r="D1090">
        <f>IF(COUNTIFS('Brand Family Territories (Enc)'!$B$2:$B$62,C1090,'Brand Family Territories (Enc)'!$C$2:$C$62,B1090)&gt;0,1,IF(AND(LEFT(B1090,6)="MORRIS",COUNTIFS('Brand Family Territories (Enc)'!$B$2:$B$62,C1090,'Brand Family Territories (Enc)'!$C$2:$C$62,"Morri")&gt;0),"Unk",0))</f>
        <v>0</v>
      </c>
      <c r="E1090" t="str">
        <f>IFERROR(INDEX('Brand Family Areas (Enc)'!$D$6:$D$998,MATCH(UPPER(A1090)&amp;"|"&amp;UPPER(B1090),'Brand Family Areas (Enc)'!$G$6:$G$998,0)),"No Match")</f>
        <v>Inactive</v>
      </c>
      <c r="F1090" t="str">
        <f t="shared" si="32"/>
        <v>THEM</v>
      </c>
      <c r="G1090" t="str">
        <f t="shared" si="33"/>
        <v>Daura|MORRIS 2</v>
      </c>
    </row>
    <row r="1091" spans="1:7" hidden="1" x14ac:dyDescent="0.2">
      <c r="A1091" t="str" cm="1">
        <f t="array" ref="A1091">INDEX('Brand Family Territory (Enc)'!$A$2:$A$296,INT((ROW()-2)/10)+1)</f>
        <v>Daura</v>
      </c>
      <c r="B1091" t="str" cm="1">
        <f t="array" ref="B1091">INDEX('Whitelist (Blackout Reverse)'!$B$1:$K$1,MOD(ROW()-2,10)+1)</f>
        <v>MORRIS 3</v>
      </c>
      <c r="C1091" t="str">
        <f>VLOOKUP(A1091,'Brand Family Territory (Enc)'!$A$2:$B$296,2,FALSE)</f>
        <v>Core + Morris Communities</v>
      </c>
      <c r="D1091">
        <f>IF(COUNTIFS('Brand Family Territories (Enc)'!$B$2:$B$62,C1091,'Brand Family Territories (Enc)'!$C$2:$C$62,B1091)&gt;0,1,IF(AND(LEFT(B1091,6)="MORRIS",COUNTIFS('Brand Family Territories (Enc)'!$B$2:$B$62,C1091,'Brand Family Territories (Enc)'!$C$2:$C$62,"Morri")&gt;0),"Unk",0))</f>
        <v>1</v>
      </c>
      <c r="E1091" t="str">
        <f>IFERROR(INDEX('Brand Family Areas (Enc)'!$D$6:$D$998,MATCH(UPPER(A1091)&amp;"|"&amp;UPPER(B1091),'Brand Family Areas (Enc)'!$G$6:$G$998,0)),"No Match")</f>
        <v>Inactive</v>
      </c>
      <c r="F1091" t="str">
        <f t="shared" ref="F1091:F1154" si="34">IF(D1091="Unk","Ambiguous (Source Truncated)",IF(E1091="Inactive","THEM",IF(D1091=1,"US",IF(D1091="N/A","No Territory Data","THEM"))))</f>
        <v>THEM</v>
      </c>
      <c r="G1091" t="str">
        <f t="shared" ref="G1091:G1154" si="35">A1091&amp;"|"&amp;B1091</f>
        <v>Daura|MORRIS 3</v>
      </c>
    </row>
    <row r="1092" spans="1:7" hidden="1" x14ac:dyDescent="0.2">
      <c r="A1092" t="str" cm="1">
        <f t="array" ref="A1092">INDEX('Brand Family Territory (Enc)'!$A$2:$A$296,INT((ROW()-2)/10)+1)</f>
        <v>Heineken 0.0</v>
      </c>
      <c r="B1092" t="str" cm="1">
        <f t="array" ref="B1092">INDEX('Whitelist (Blackout Reverse)'!$B$1:$K$1,MOD(ROW()-2,10)+1)</f>
        <v>BERGEN</v>
      </c>
      <c r="C1092" t="str">
        <f>VLOOKUP(A1092,'Brand Family Territory (Enc)'!$A$2:$B$296,2,FALSE)</f>
        <v>Core + Morris Communities</v>
      </c>
      <c r="D1092">
        <f>IF(COUNTIFS('Brand Family Territories (Enc)'!$B$2:$B$62,C1092,'Brand Family Territories (Enc)'!$C$2:$C$62,B1092)&gt;0,1,IF(AND(LEFT(B1092,6)="MORRIS",COUNTIFS('Brand Family Territories (Enc)'!$B$2:$B$62,C1092,'Brand Family Territories (Enc)'!$C$2:$C$62,"Morri")&gt;0),"Unk",0))</f>
        <v>1</v>
      </c>
      <c r="E1092" t="str">
        <f>IFERROR(INDEX('Brand Family Areas (Enc)'!$D$6:$D$998,MATCH(UPPER(A1092)&amp;"|"&amp;UPPER(B1092),'Brand Family Areas (Enc)'!$G$6:$G$998,0)),"No Match")</f>
        <v>No Match</v>
      </c>
      <c r="F1092" t="str">
        <f t="shared" si="34"/>
        <v>US</v>
      </c>
      <c r="G1092" t="str">
        <f t="shared" si="35"/>
        <v>Heineken 0.0|BERGEN</v>
      </c>
    </row>
    <row r="1093" spans="1:7" hidden="1" x14ac:dyDescent="0.2">
      <c r="A1093" t="str" cm="1">
        <f t="array" ref="A1093">INDEX('Brand Family Territory (Enc)'!$A$2:$A$296,INT((ROW()-2)/10)+1)</f>
        <v>Heineken 0.0</v>
      </c>
      <c r="B1093" t="str" cm="1">
        <f t="array" ref="B1093">INDEX('Whitelist (Blackout Reverse)'!$B$1:$K$1,MOD(ROW()-2,10)+1)</f>
        <v>PASSAIC</v>
      </c>
      <c r="C1093" t="str">
        <f>VLOOKUP(A1093,'Brand Family Territory (Enc)'!$A$2:$B$296,2,FALSE)</f>
        <v>Core + Morris Communities</v>
      </c>
      <c r="D1093">
        <f>IF(COUNTIFS('Brand Family Territories (Enc)'!$B$2:$B$62,C1093,'Brand Family Territories (Enc)'!$C$2:$C$62,B1093)&gt;0,1,IF(AND(LEFT(B1093,6)="MORRIS",COUNTIFS('Brand Family Territories (Enc)'!$B$2:$B$62,C1093,'Brand Family Territories (Enc)'!$C$2:$C$62,"Morri")&gt;0),"Unk",0))</f>
        <v>1</v>
      </c>
      <c r="E1093" t="str">
        <f>IFERROR(INDEX('Brand Family Areas (Enc)'!$D$6:$D$998,MATCH(UPPER(A1093)&amp;"|"&amp;UPPER(B1093),'Brand Family Areas (Enc)'!$G$6:$G$998,0)),"No Match")</f>
        <v>No Match</v>
      </c>
      <c r="F1093" t="str">
        <f t="shared" si="34"/>
        <v>US</v>
      </c>
      <c r="G1093" t="str">
        <f t="shared" si="35"/>
        <v>Heineken 0.0|PASSAIC</v>
      </c>
    </row>
    <row r="1094" spans="1:7" hidden="1" x14ac:dyDescent="0.2">
      <c r="A1094" t="str" cm="1">
        <f t="array" ref="A1094">INDEX('Brand Family Territory (Enc)'!$A$2:$A$296,INT((ROW()-2)/10)+1)</f>
        <v>Heineken 0.0</v>
      </c>
      <c r="B1094" t="str" cm="1">
        <f t="array" ref="B1094">INDEX('Whitelist (Blackout Reverse)'!$B$1:$K$1,MOD(ROW()-2,10)+1)</f>
        <v>PASSAIC-FF</v>
      </c>
      <c r="C1094" t="str">
        <f>VLOOKUP(A1094,'Brand Family Territory (Enc)'!$A$2:$B$296,2,FALSE)</f>
        <v>Core + Morris Communities</v>
      </c>
      <c r="D1094">
        <f>IF(COUNTIFS('Brand Family Territories (Enc)'!$B$2:$B$62,C1094,'Brand Family Territories (Enc)'!$C$2:$C$62,B1094)&gt;0,1,IF(AND(LEFT(B1094,6)="MORRIS",COUNTIFS('Brand Family Territories (Enc)'!$B$2:$B$62,C1094,'Brand Family Territories (Enc)'!$C$2:$C$62,"Morri")&gt;0),"Unk",0))</f>
        <v>1</v>
      </c>
      <c r="E1094" t="str">
        <f>IFERROR(INDEX('Brand Family Areas (Enc)'!$D$6:$D$998,MATCH(UPPER(A1094)&amp;"|"&amp;UPPER(B1094),'Brand Family Areas (Enc)'!$G$6:$G$998,0)),"No Match")</f>
        <v>No Match</v>
      </c>
      <c r="F1094" t="str">
        <f t="shared" si="34"/>
        <v>US</v>
      </c>
      <c r="G1094" t="str">
        <f t="shared" si="35"/>
        <v>Heineken 0.0|PASSAIC-FF</v>
      </c>
    </row>
    <row r="1095" spans="1:7" hidden="1" x14ac:dyDescent="0.2">
      <c r="A1095" t="str" cm="1">
        <f t="array" ref="A1095">INDEX('Brand Family Territory (Enc)'!$A$2:$A$296,INT((ROW()-2)/10)+1)</f>
        <v>Heineken 0.0</v>
      </c>
      <c r="B1095" t="str" cm="1">
        <f t="array" ref="B1095">INDEX('Whitelist (Blackout Reverse)'!$B$1:$K$1,MOD(ROW()-2,10)+1)</f>
        <v>ESSEX</v>
      </c>
      <c r="C1095" t="str">
        <f>VLOOKUP(A1095,'Brand Family Territory (Enc)'!$A$2:$B$296,2,FALSE)</f>
        <v>Core + Morris Communities</v>
      </c>
      <c r="D1095">
        <f>IF(COUNTIFS('Brand Family Territories (Enc)'!$B$2:$B$62,C1095,'Brand Family Territories (Enc)'!$C$2:$C$62,B1095)&gt;0,1,IF(AND(LEFT(B1095,6)="MORRIS",COUNTIFS('Brand Family Territories (Enc)'!$B$2:$B$62,C1095,'Brand Family Territories (Enc)'!$C$2:$C$62,"Morri")&gt;0),"Unk",0))</f>
        <v>0</v>
      </c>
      <c r="E1095" t="str">
        <f>IFERROR(INDEX('Brand Family Areas (Enc)'!$D$6:$D$998,MATCH(UPPER(A1095)&amp;"|"&amp;UPPER(B1095),'Brand Family Areas (Enc)'!$G$6:$G$998,0)),"No Match")</f>
        <v>Inactive</v>
      </c>
      <c r="F1095" t="str">
        <f t="shared" si="34"/>
        <v>THEM</v>
      </c>
      <c r="G1095" t="str">
        <f t="shared" si="35"/>
        <v>Heineken 0.0|ESSEX</v>
      </c>
    </row>
    <row r="1096" spans="1:7" hidden="1" x14ac:dyDescent="0.2">
      <c r="A1096" t="str" cm="1">
        <f t="array" ref="A1096">INDEX('Brand Family Territory (Enc)'!$A$2:$A$296,INT((ROW()-2)/10)+1)</f>
        <v>Heineken 0.0</v>
      </c>
      <c r="B1096" t="str" cm="1">
        <f t="array" ref="B1096">INDEX('Whitelist (Blackout Reverse)'!$B$1:$K$1,MOD(ROW()-2,10)+1)</f>
        <v>HUDSON</v>
      </c>
      <c r="C1096" t="str">
        <f>VLOOKUP(A1096,'Brand Family Territory (Enc)'!$A$2:$B$296,2,FALSE)</f>
        <v>Core + Morris Communities</v>
      </c>
      <c r="D1096">
        <f>IF(COUNTIFS('Brand Family Territories (Enc)'!$B$2:$B$62,C1096,'Brand Family Territories (Enc)'!$C$2:$C$62,B1096)&gt;0,1,IF(AND(LEFT(B1096,6)="MORRIS",COUNTIFS('Brand Family Territories (Enc)'!$B$2:$B$62,C1096,'Brand Family Territories (Enc)'!$C$2:$C$62,"Morri")&gt;0),"Unk",0))</f>
        <v>0</v>
      </c>
      <c r="E1096" t="str">
        <f>IFERROR(INDEX('Brand Family Areas (Enc)'!$D$6:$D$998,MATCH(UPPER(A1096)&amp;"|"&amp;UPPER(B1096),'Brand Family Areas (Enc)'!$G$6:$G$998,0)),"No Match")</f>
        <v>Inactive</v>
      </c>
      <c r="F1096" t="str">
        <f t="shared" si="34"/>
        <v>THEM</v>
      </c>
      <c r="G1096" t="str">
        <f t="shared" si="35"/>
        <v>Heineken 0.0|HUDSON</v>
      </c>
    </row>
    <row r="1097" spans="1:7" hidden="1" x14ac:dyDescent="0.2">
      <c r="A1097" t="str" cm="1">
        <f t="array" ref="A1097">INDEX('Brand Family Territory (Enc)'!$A$2:$A$296,INT((ROW()-2)/10)+1)</f>
        <v>Heineken 0.0</v>
      </c>
      <c r="B1097" t="str" cm="1">
        <f t="array" ref="B1097">INDEX('Whitelist (Blackout Reverse)'!$B$1:$K$1,MOD(ROW()-2,10)+1)</f>
        <v>UNION</v>
      </c>
      <c r="C1097" t="str">
        <f>VLOOKUP(A1097,'Brand Family Territory (Enc)'!$A$2:$B$296,2,FALSE)</f>
        <v>Core + Morris Communities</v>
      </c>
      <c r="D1097">
        <f>IF(COUNTIFS('Brand Family Territories (Enc)'!$B$2:$B$62,C1097,'Brand Family Territories (Enc)'!$C$2:$C$62,B1097)&gt;0,1,IF(AND(LEFT(B1097,6)="MORRIS",COUNTIFS('Brand Family Territories (Enc)'!$B$2:$B$62,C1097,'Brand Family Territories (Enc)'!$C$2:$C$62,"Morri")&gt;0),"Unk",0))</f>
        <v>0</v>
      </c>
      <c r="E1097" t="str">
        <f>IFERROR(INDEX('Brand Family Areas (Enc)'!$D$6:$D$998,MATCH(UPPER(A1097)&amp;"|"&amp;UPPER(B1097),'Brand Family Areas (Enc)'!$G$6:$G$998,0)),"No Match")</f>
        <v>Inactive</v>
      </c>
      <c r="F1097" t="str">
        <f t="shared" si="34"/>
        <v>THEM</v>
      </c>
      <c r="G1097" t="str">
        <f t="shared" si="35"/>
        <v>Heineken 0.0|UNION</v>
      </c>
    </row>
    <row r="1098" spans="1:7" hidden="1" x14ac:dyDescent="0.2">
      <c r="A1098" t="str" cm="1">
        <f t="array" ref="A1098">INDEX('Brand Family Territory (Enc)'!$A$2:$A$296,INT((ROW()-2)/10)+1)</f>
        <v>Heineken 0.0</v>
      </c>
      <c r="B1098" t="str" cm="1">
        <f t="array" ref="B1098">INDEX('Whitelist (Blackout Reverse)'!$B$1:$K$1,MOD(ROW()-2,10)+1)</f>
        <v>SUSSEX</v>
      </c>
      <c r="C1098" t="str">
        <f>VLOOKUP(A1098,'Brand Family Territory (Enc)'!$A$2:$B$296,2,FALSE)</f>
        <v>Core + Morris Communities</v>
      </c>
      <c r="D1098">
        <f>IF(COUNTIFS('Brand Family Territories (Enc)'!$B$2:$B$62,C1098,'Brand Family Territories (Enc)'!$C$2:$C$62,B1098)&gt;0,1,IF(AND(LEFT(B1098,6)="MORRIS",COUNTIFS('Brand Family Territories (Enc)'!$B$2:$B$62,C1098,'Brand Family Territories (Enc)'!$C$2:$C$62,"Morri")&gt;0),"Unk",0))</f>
        <v>0</v>
      </c>
      <c r="E1098" t="str">
        <f>IFERROR(INDEX('Brand Family Areas (Enc)'!$D$6:$D$998,MATCH(UPPER(A1098)&amp;"|"&amp;UPPER(B1098),'Brand Family Areas (Enc)'!$G$6:$G$998,0)),"No Match")</f>
        <v>Inactive</v>
      </c>
      <c r="F1098" t="str">
        <f t="shared" si="34"/>
        <v>THEM</v>
      </c>
      <c r="G1098" t="str">
        <f t="shared" si="35"/>
        <v>Heineken 0.0|SUSSEX</v>
      </c>
    </row>
    <row r="1099" spans="1:7" hidden="1" x14ac:dyDescent="0.2">
      <c r="A1099" t="str" cm="1">
        <f t="array" ref="A1099">INDEX('Brand Family Territory (Enc)'!$A$2:$A$296,INT((ROW()-2)/10)+1)</f>
        <v>Heineken 0.0</v>
      </c>
      <c r="B1099" t="str" cm="1">
        <f t="array" ref="B1099">INDEX('Whitelist (Blackout Reverse)'!$B$1:$K$1,MOD(ROW()-2,10)+1)</f>
        <v>MORRIS 1</v>
      </c>
      <c r="C1099" t="str">
        <f>VLOOKUP(A1099,'Brand Family Territory (Enc)'!$A$2:$B$296,2,FALSE)</f>
        <v>Core + Morris Communities</v>
      </c>
      <c r="D1099">
        <f>IF(COUNTIFS('Brand Family Territories (Enc)'!$B$2:$B$62,C1099,'Brand Family Territories (Enc)'!$C$2:$C$62,B1099)&gt;0,1,IF(AND(LEFT(B1099,6)="MORRIS",COUNTIFS('Brand Family Territories (Enc)'!$B$2:$B$62,C1099,'Brand Family Territories (Enc)'!$C$2:$C$62,"Morri")&gt;0),"Unk",0))</f>
        <v>1</v>
      </c>
      <c r="E1099" t="str">
        <f>IFERROR(INDEX('Brand Family Areas (Enc)'!$D$6:$D$998,MATCH(UPPER(A1099)&amp;"|"&amp;UPPER(B1099),'Brand Family Areas (Enc)'!$G$6:$G$998,0)),"No Match")</f>
        <v>Inactive</v>
      </c>
      <c r="F1099" t="str">
        <f t="shared" si="34"/>
        <v>THEM</v>
      </c>
      <c r="G1099" t="str">
        <f t="shared" si="35"/>
        <v>Heineken 0.0|MORRIS 1</v>
      </c>
    </row>
    <row r="1100" spans="1:7" hidden="1" x14ac:dyDescent="0.2">
      <c r="A1100" t="str" cm="1">
        <f t="array" ref="A1100">INDEX('Brand Family Territory (Enc)'!$A$2:$A$296,INT((ROW()-2)/10)+1)</f>
        <v>Heineken 0.0</v>
      </c>
      <c r="B1100" t="str" cm="1">
        <f t="array" ref="B1100">INDEX('Whitelist (Blackout Reverse)'!$B$1:$K$1,MOD(ROW()-2,10)+1)</f>
        <v>MORRIS 2</v>
      </c>
      <c r="C1100" t="str">
        <f>VLOOKUP(A1100,'Brand Family Territory (Enc)'!$A$2:$B$296,2,FALSE)</f>
        <v>Core + Morris Communities</v>
      </c>
      <c r="D1100">
        <f>IF(COUNTIFS('Brand Family Territories (Enc)'!$B$2:$B$62,C1100,'Brand Family Territories (Enc)'!$C$2:$C$62,B1100)&gt;0,1,IF(AND(LEFT(B1100,6)="MORRIS",COUNTIFS('Brand Family Territories (Enc)'!$B$2:$B$62,C1100,'Brand Family Territories (Enc)'!$C$2:$C$62,"Morri")&gt;0),"Unk",0))</f>
        <v>0</v>
      </c>
      <c r="E1100" t="str">
        <f>IFERROR(INDEX('Brand Family Areas (Enc)'!$D$6:$D$998,MATCH(UPPER(A1100)&amp;"|"&amp;UPPER(B1100),'Brand Family Areas (Enc)'!$G$6:$G$998,0)),"No Match")</f>
        <v>Inactive</v>
      </c>
      <c r="F1100" t="str">
        <f t="shared" si="34"/>
        <v>THEM</v>
      </c>
      <c r="G1100" t="str">
        <f t="shared" si="35"/>
        <v>Heineken 0.0|MORRIS 2</v>
      </c>
    </row>
    <row r="1101" spans="1:7" hidden="1" x14ac:dyDescent="0.2">
      <c r="A1101" t="str" cm="1">
        <f t="array" ref="A1101">INDEX('Brand Family Territory (Enc)'!$A$2:$A$296,INT((ROW()-2)/10)+1)</f>
        <v>Heineken 0.0</v>
      </c>
      <c r="B1101" t="str" cm="1">
        <f t="array" ref="B1101">INDEX('Whitelist (Blackout Reverse)'!$B$1:$K$1,MOD(ROW()-2,10)+1)</f>
        <v>MORRIS 3</v>
      </c>
      <c r="C1101" t="str">
        <f>VLOOKUP(A1101,'Brand Family Territory (Enc)'!$A$2:$B$296,2,FALSE)</f>
        <v>Core + Morris Communities</v>
      </c>
      <c r="D1101">
        <f>IF(COUNTIFS('Brand Family Territories (Enc)'!$B$2:$B$62,C1101,'Brand Family Territories (Enc)'!$C$2:$C$62,B1101)&gt;0,1,IF(AND(LEFT(B1101,6)="MORRIS",COUNTIFS('Brand Family Territories (Enc)'!$B$2:$B$62,C1101,'Brand Family Territories (Enc)'!$C$2:$C$62,"Morri")&gt;0),"Unk",0))</f>
        <v>1</v>
      </c>
      <c r="E1101" t="str">
        <f>IFERROR(INDEX('Brand Family Areas (Enc)'!$D$6:$D$998,MATCH(UPPER(A1101)&amp;"|"&amp;UPPER(B1101),'Brand Family Areas (Enc)'!$G$6:$G$998,0)),"No Match")</f>
        <v>No Match</v>
      </c>
      <c r="F1101" t="str">
        <f t="shared" si="34"/>
        <v>US</v>
      </c>
      <c r="G1101" t="str">
        <f t="shared" si="35"/>
        <v>Heineken 0.0|MORRIS 3</v>
      </c>
    </row>
    <row r="1102" spans="1:7" hidden="1" x14ac:dyDescent="0.2">
      <c r="A1102" t="str" cm="1">
        <f t="array" ref="A1102">INDEX('Brand Family Territory (Enc)'!$A$2:$A$296,INT((ROW()-2)/10)+1)</f>
        <v>Heineken 0.0 Ultimate</v>
      </c>
      <c r="B1102" t="str" cm="1">
        <f t="array" ref="B1102">INDEX('Whitelist (Blackout Reverse)'!$B$1:$K$1,MOD(ROW()-2,10)+1)</f>
        <v>BERGEN</v>
      </c>
      <c r="C1102" t="str">
        <f>VLOOKUP(A1102,'Brand Family Territory (Enc)'!$A$2:$B$296,2,FALSE)</f>
        <v>Core + Morris Communities</v>
      </c>
      <c r="D1102">
        <f>IF(COUNTIFS('Brand Family Territories (Enc)'!$B$2:$B$62,C1102,'Brand Family Territories (Enc)'!$C$2:$C$62,B1102)&gt;0,1,IF(AND(LEFT(B1102,6)="MORRIS",COUNTIFS('Brand Family Territories (Enc)'!$B$2:$B$62,C1102,'Brand Family Territories (Enc)'!$C$2:$C$62,"Morri")&gt;0),"Unk",0))</f>
        <v>1</v>
      </c>
      <c r="E1102" t="str">
        <f>IFERROR(INDEX('Brand Family Areas (Enc)'!$D$6:$D$998,MATCH(UPPER(A1102)&amp;"|"&amp;UPPER(B1102),'Brand Family Areas (Enc)'!$G$6:$G$998,0)),"No Match")</f>
        <v>No Match</v>
      </c>
      <c r="F1102" t="str">
        <f t="shared" si="34"/>
        <v>US</v>
      </c>
      <c r="G1102" t="str">
        <f t="shared" si="35"/>
        <v>Heineken 0.0 Ultimate|BERGEN</v>
      </c>
    </row>
    <row r="1103" spans="1:7" hidden="1" x14ac:dyDescent="0.2">
      <c r="A1103" t="str" cm="1">
        <f t="array" ref="A1103">INDEX('Brand Family Territory (Enc)'!$A$2:$A$296,INT((ROW()-2)/10)+1)</f>
        <v>Heineken 0.0 Ultimate</v>
      </c>
      <c r="B1103" t="str" cm="1">
        <f t="array" ref="B1103">INDEX('Whitelist (Blackout Reverse)'!$B$1:$K$1,MOD(ROW()-2,10)+1)</f>
        <v>PASSAIC</v>
      </c>
      <c r="C1103" t="str">
        <f>VLOOKUP(A1103,'Brand Family Territory (Enc)'!$A$2:$B$296,2,FALSE)</f>
        <v>Core + Morris Communities</v>
      </c>
      <c r="D1103">
        <f>IF(COUNTIFS('Brand Family Territories (Enc)'!$B$2:$B$62,C1103,'Brand Family Territories (Enc)'!$C$2:$C$62,B1103)&gt;0,1,IF(AND(LEFT(B1103,6)="MORRIS",COUNTIFS('Brand Family Territories (Enc)'!$B$2:$B$62,C1103,'Brand Family Territories (Enc)'!$C$2:$C$62,"Morri")&gt;0),"Unk",0))</f>
        <v>1</v>
      </c>
      <c r="E1103" t="str">
        <f>IFERROR(INDEX('Brand Family Areas (Enc)'!$D$6:$D$998,MATCH(UPPER(A1103)&amp;"|"&amp;UPPER(B1103),'Brand Family Areas (Enc)'!$G$6:$G$998,0)),"No Match")</f>
        <v>No Match</v>
      </c>
      <c r="F1103" t="str">
        <f t="shared" si="34"/>
        <v>US</v>
      </c>
      <c r="G1103" t="str">
        <f t="shared" si="35"/>
        <v>Heineken 0.0 Ultimate|PASSAIC</v>
      </c>
    </row>
    <row r="1104" spans="1:7" hidden="1" x14ac:dyDescent="0.2">
      <c r="A1104" t="str" cm="1">
        <f t="array" ref="A1104">INDEX('Brand Family Territory (Enc)'!$A$2:$A$296,INT((ROW()-2)/10)+1)</f>
        <v>Heineken 0.0 Ultimate</v>
      </c>
      <c r="B1104" t="str" cm="1">
        <f t="array" ref="B1104">INDEX('Whitelist (Blackout Reverse)'!$B$1:$K$1,MOD(ROW()-2,10)+1)</f>
        <v>PASSAIC-FF</v>
      </c>
      <c r="C1104" t="str">
        <f>VLOOKUP(A1104,'Brand Family Territory (Enc)'!$A$2:$B$296,2,FALSE)</f>
        <v>Core + Morris Communities</v>
      </c>
      <c r="D1104">
        <f>IF(COUNTIFS('Brand Family Territories (Enc)'!$B$2:$B$62,C1104,'Brand Family Territories (Enc)'!$C$2:$C$62,B1104)&gt;0,1,IF(AND(LEFT(B1104,6)="MORRIS",COUNTIFS('Brand Family Territories (Enc)'!$B$2:$B$62,C1104,'Brand Family Territories (Enc)'!$C$2:$C$62,"Morri")&gt;0),"Unk",0))</f>
        <v>1</v>
      </c>
      <c r="E1104" t="str">
        <f>IFERROR(INDEX('Brand Family Areas (Enc)'!$D$6:$D$998,MATCH(UPPER(A1104)&amp;"|"&amp;UPPER(B1104),'Brand Family Areas (Enc)'!$G$6:$G$998,0)),"No Match")</f>
        <v>No Match</v>
      </c>
      <c r="F1104" t="str">
        <f t="shared" si="34"/>
        <v>US</v>
      </c>
      <c r="G1104" t="str">
        <f t="shared" si="35"/>
        <v>Heineken 0.0 Ultimate|PASSAIC-FF</v>
      </c>
    </row>
    <row r="1105" spans="1:7" hidden="1" x14ac:dyDescent="0.2">
      <c r="A1105" t="str" cm="1">
        <f t="array" ref="A1105">INDEX('Brand Family Territory (Enc)'!$A$2:$A$296,INT((ROW()-2)/10)+1)</f>
        <v>Heineken 0.0 Ultimate</v>
      </c>
      <c r="B1105" t="str" cm="1">
        <f t="array" ref="B1105">INDEX('Whitelist (Blackout Reverse)'!$B$1:$K$1,MOD(ROW()-2,10)+1)</f>
        <v>ESSEX</v>
      </c>
      <c r="C1105" t="str">
        <f>VLOOKUP(A1105,'Brand Family Territory (Enc)'!$A$2:$B$296,2,FALSE)</f>
        <v>Core + Morris Communities</v>
      </c>
      <c r="D1105">
        <f>IF(COUNTIFS('Brand Family Territories (Enc)'!$B$2:$B$62,C1105,'Brand Family Territories (Enc)'!$C$2:$C$62,B1105)&gt;0,1,IF(AND(LEFT(B1105,6)="MORRIS",COUNTIFS('Brand Family Territories (Enc)'!$B$2:$B$62,C1105,'Brand Family Territories (Enc)'!$C$2:$C$62,"Morri")&gt;0),"Unk",0))</f>
        <v>0</v>
      </c>
      <c r="E1105" t="str">
        <f>IFERROR(INDEX('Brand Family Areas (Enc)'!$D$6:$D$998,MATCH(UPPER(A1105)&amp;"|"&amp;UPPER(B1105),'Brand Family Areas (Enc)'!$G$6:$G$998,0)),"No Match")</f>
        <v>Inactive</v>
      </c>
      <c r="F1105" t="str">
        <f t="shared" si="34"/>
        <v>THEM</v>
      </c>
      <c r="G1105" t="str">
        <f t="shared" si="35"/>
        <v>Heineken 0.0 Ultimate|ESSEX</v>
      </c>
    </row>
    <row r="1106" spans="1:7" hidden="1" x14ac:dyDescent="0.2">
      <c r="A1106" t="str" cm="1">
        <f t="array" ref="A1106">INDEX('Brand Family Territory (Enc)'!$A$2:$A$296,INT((ROW()-2)/10)+1)</f>
        <v>Heineken 0.0 Ultimate</v>
      </c>
      <c r="B1106" t="str" cm="1">
        <f t="array" ref="B1106">INDEX('Whitelist (Blackout Reverse)'!$B$1:$K$1,MOD(ROW()-2,10)+1)</f>
        <v>HUDSON</v>
      </c>
      <c r="C1106" t="str">
        <f>VLOOKUP(A1106,'Brand Family Territory (Enc)'!$A$2:$B$296,2,FALSE)</f>
        <v>Core + Morris Communities</v>
      </c>
      <c r="D1106">
        <f>IF(COUNTIFS('Brand Family Territories (Enc)'!$B$2:$B$62,C1106,'Brand Family Territories (Enc)'!$C$2:$C$62,B1106)&gt;0,1,IF(AND(LEFT(B1106,6)="MORRIS",COUNTIFS('Brand Family Territories (Enc)'!$B$2:$B$62,C1106,'Brand Family Territories (Enc)'!$C$2:$C$62,"Morri")&gt;0),"Unk",0))</f>
        <v>0</v>
      </c>
      <c r="E1106" t="str">
        <f>IFERROR(INDEX('Brand Family Areas (Enc)'!$D$6:$D$998,MATCH(UPPER(A1106)&amp;"|"&amp;UPPER(B1106),'Brand Family Areas (Enc)'!$G$6:$G$998,0)),"No Match")</f>
        <v>Inactive</v>
      </c>
      <c r="F1106" t="str">
        <f t="shared" si="34"/>
        <v>THEM</v>
      </c>
      <c r="G1106" t="str">
        <f t="shared" si="35"/>
        <v>Heineken 0.0 Ultimate|HUDSON</v>
      </c>
    </row>
    <row r="1107" spans="1:7" hidden="1" x14ac:dyDescent="0.2">
      <c r="A1107" t="str" cm="1">
        <f t="array" ref="A1107">INDEX('Brand Family Territory (Enc)'!$A$2:$A$296,INT((ROW()-2)/10)+1)</f>
        <v>Heineken 0.0 Ultimate</v>
      </c>
      <c r="B1107" t="str" cm="1">
        <f t="array" ref="B1107">INDEX('Whitelist (Blackout Reverse)'!$B$1:$K$1,MOD(ROW()-2,10)+1)</f>
        <v>UNION</v>
      </c>
      <c r="C1107" t="str">
        <f>VLOOKUP(A1107,'Brand Family Territory (Enc)'!$A$2:$B$296,2,FALSE)</f>
        <v>Core + Morris Communities</v>
      </c>
      <c r="D1107">
        <f>IF(COUNTIFS('Brand Family Territories (Enc)'!$B$2:$B$62,C1107,'Brand Family Territories (Enc)'!$C$2:$C$62,B1107)&gt;0,1,IF(AND(LEFT(B1107,6)="MORRIS",COUNTIFS('Brand Family Territories (Enc)'!$B$2:$B$62,C1107,'Brand Family Territories (Enc)'!$C$2:$C$62,"Morri")&gt;0),"Unk",0))</f>
        <v>0</v>
      </c>
      <c r="E1107" t="str">
        <f>IFERROR(INDEX('Brand Family Areas (Enc)'!$D$6:$D$998,MATCH(UPPER(A1107)&amp;"|"&amp;UPPER(B1107),'Brand Family Areas (Enc)'!$G$6:$G$998,0)),"No Match")</f>
        <v>Inactive</v>
      </c>
      <c r="F1107" t="str">
        <f t="shared" si="34"/>
        <v>THEM</v>
      </c>
      <c r="G1107" t="str">
        <f t="shared" si="35"/>
        <v>Heineken 0.0 Ultimate|UNION</v>
      </c>
    </row>
    <row r="1108" spans="1:7" hidden="1" x14ac:dyDescent="0.2">
      <c r="A1108" t="str" cm="1">
        <f t="array" ref="A1108">INDEX('Brand Family Territory (Enc)'!$A$2:$A$296,INT((ROW()-2)/10)+1)</f>
        <v>Heineken 0.0 Ultimate</v>
      </c>
      <c r="B1108" t="str" cm="1">
        <f t="array" ref="B1108">INDEX('Whitelist (Blackout Reverse)'!$B$1:$K$1,MOD(ROW()-2,10)+1)</f>
        <v>SUSSEX</v>
      </c>
      <c r="C1108" t="str">
        <f>VLOOKUP(A1108,'Brand Family Territory (Enc)'!$A$2:$B$296,2,FALSE)</f>
        <v>Core + Morris Communities</v>
      </c>
      <c r="D1108">
        <f>IF(COUNTIFS('Brand Family Territories (Enc)'!$B$2:$B$62,C1108,'Brand Family Territories (Enc)'!$C$2:$C$62,B1108)&gt;0,1,IF(AND(LEFT(B1108,6)="MORRIS",COUNTIFS('Brand Family Territories (Enc)'!$B$2:$B$62,C1108,'Brand Family Territories (Enc)'!$C$2:$C$62,"Morri")&gt;0),"Unk",0))</f>
        <v>0</v>
      </c>
      <c r="E1108" t="str">
        <f>IFERROR(INDEX('Brand Family Areas (Enc)'!$D$6:$D$998,MATCH(UPPER(A1108)&amp;"|"&amp;UPPER(B1108),'Brand Family Areas (Enc)'!$G$6:$G$998,0)),"No Match")</f>
        <v>Inactive</v>
      </c>
      <c r="F1108" t="str">
        <f t="shared" si="34"/>
        <v>THEM</v>
      </c>
      <c r="G1108" t="str">
        <f t="shared" si="35"/>
        <v>Heineken 0.0 Ultimate|SUSSEX</v>
      </c>
    </row>
    <row r="1109" spans="1:7" hidden="1" x14ac:dyDescent="0.2">
      <c r="A1109" t="str" cm="1">
        <f t="array" ref="A1109">INDEX('Brand Family Territory (Enc)'!$A$2:$A$296,INT((ROW()-2)/10)+1)</f>
        <v>Heineken 0.0 Ultimate</v>
      </c>
      <c r="B1109" t="str" cm="1">
        <f t="array" ref="B1109">INDEX('Whitelist (Blackout Reverse)'!$B$1:$K$1,MOD(ROW()-2,10)+1)</f>
        <v>MORRIS 1</v>
      </c>
      <c r="C1109" t="str">
        <f>VLOOKUP(A1109,'Brand Family Territory (Enc)'!$A$2:$B$296,2,FALSE)</f>
        <v>Core + Morris Communities</v>
      </c>
      <c r="D1109">
        <f>IF(COUNTIFS('Brand Family Territories (Enc)'!$B$2:$B$62,C1109,'Brand Family Territories (Enc)'!$C$2:$C$62,B1109)&gt;0,1,IF(AND(LEFT(B1109,6)="MORRIS",COUNTIFS('Brand Family Territories (Enc)'!$B$2:$B$62,C1109,'Brand Family Territories (Enc)'!$C$2:$C$62,"Morri")&gt;0),"Unk",0))</f>
        <v>1</v>
      </c>
      <c r="E1109" t="str">
        <f>IFERROR(INDEX('Brand Family Areas (Enc)'!$D$6:$D$998,MATCH(UPPER(A1109)&amp;"|"&amp;UPPER(B1109),'Brand Family Areas (Enc)'!$G$6:$G$998,0)),"No Match")</f>
        <v>Inactive</v>
      </c>
      <c r="F1109" t="str">
        <f t="shared" si="34"/>
        <v>THEM</v>
      </c>
      <c r="G1109" t="str">
        <f t="shared" si="35"/>
        <v>Heineken 0.0 Ultimate|MORRIS 1</v>
      </c>
    </row>
    <row r="1110" spans="1:7" hidden="1" x14ac:dyDescent="0.2">
      <c r="A1110" t="str" cm="1">
        <f t="array" ref="A1110">INDEX('Brand Family Territory (Enc)'!$A$2:$A$296,INT((ROW()-2)/10)+1)</f>
        <v>Heineken 0.0 Ultimate</v>
      </c>
      <c r="B1110" t="str" cm="1">
        <f t="array" ref="B1110">INDEX('Whitelist (Blackout Reverse)'!$B$1:$K$1,MOD(ROW()-2,10)+1)</f>
        <v>MORRIS 2</v>
      </c>
      <c r="C1110" t="str">
        <f>VLOOKUP(A1110,'Brand Family Territory (Enc)'!$A$2:$B$296,2,FALSE)</f>
        <v>Core + Morris Communities</v>
      </c>
      <c r="D1110">
        <f>IF(COUNTIFS('Brand Family Territories (Enc)'!$B$2:$B$62,C1110,'Brand Family Territories (Enc)'!$C$2:$C$62,B1110)&gt;0,1,IF(AND(LEFT(B1110,6)="MORRIS",COUNTIFS('Brand Family Territories (Enc)'!$B$2:$B$62,C1110,'Brand Family Territories (Enc)'!$C$2:$C$62,"Morri")&gt;0),"Unk",0))</f>
        <v>0</v>
      </c>
      <c r="E1110" t="str">
        <f>IFERROR(INDEX('Brand Family Areas (Enc)'!$D$6:$D$998,MATCH(UPPER(A1110)&amp;"|"&amp;UPPER(B1110),'Brand Family Areas (Enc)'!$G$6:$G$998,0)),"No Match")</f>
        <v>Inactive</v>
      </c>
      <c r="F1110" t="str">
        <f t="shared" si="34"/>
        <v>THEM</v>
      </c>
      <c r="G1110" t="str">
        <f t="shared" si="35"/>
        <v>Heineken 0.0 Ultimate|MORRIS 2</v>
      </c>
    </row>
    <row r="1111" spans="1:7" hidden="1" x14ac:dyDescent="0.2">
      <c r="A1111" t="str" cm="1">
        <f t="array" ref="A1111">INDEX('Brand Family Territory (Enc)'!$A$2:$A$296,INT((ROW()-2)/10)+1)</f>
        <v>Heineken 0.0 Ultimate</v>
      </c>
      <c r="B1111" t="str" cm="1">
        <f t="array" ref="B1111">INDEX('Whitelist (Blackout Reverse)'!$B$1:$K$1,MOD(ROW()-2,10)+1)</f>
        <v>MORRIS 3</v>
      </c>
      <c r="C1111" t="str">
        <f>VLOOKUP(A1111,'Brand Family Territory (Enc)'!$A$2:$B$296,2,FALSE)</f>
        <v>Core + Morris Communities</v>
      </c>
      <c r="D1111">
        <f>IF(COUNTIFS('Brand Family Territories (Enc)'!$B$2:$B$62,C1111,'Brand Family Territories (Enc)'!$C$2:$C$62,B1111)&gt;0,1,IF(AND(LEFT(B1111,6)="MORRIS",COUNTIFS('Brand Family Territories (Enc)'!$B$2:$B$62,C1111,'Brand Family Territories (Enc)'!$C$2:$C$62,"Morri")&gt;0),"Unk",0))</f>
        <v>1</v>
      </c>
      <c r="E1111" t="str">
        <f>IFERROR(INDEX('Brand Family Areas (Enc)'!$D$6:$D$998,MATCH(UPPER(A1111)&amp;"|"&amp;UPPER(B1111),'Brand Family Areas (Enc)'!$G$6:$G$998,0)),"No Match")</f>
        <v>No Match</v>
      </c>
      <c r="F1111" t="str">
        <f t="shared" si="34"/>
        <v>US</v>
      </c>
      <c r="G1111" t="str">
        <f t="shared" si="35"/>
        <v>Heineken 0.0 Ultimate|MORRIS 3</v>
      </c>
    </row>
    <row r="1112" spans="1:7" hidden="1" x14ac:dyDescent="0.2">
      <c r="A1112" t="str" cm="1">
        <f t="array" ref="A1112">INDEX('Brand Family Territory (Enc)'!$A$2:$A$296,INT((ROW()-2)/10)+1)</f>
        <v>Heineken USA</v>
      </c>
      <c r="B1112" t="str" cm="1">
        <f t="array" ref="B1112">INDEX('Whitelist (Blackout Reverse)'!$B$1:$K$1,MOD(ROW()-2,10)+1)</f>
        <v>BERGEN</v>
      </c>
      <c r="C1112" t="str">
        <f>VLOOKUP(A1112,'Brand Family Territory (Enc)'!$A$2:$B$296,2,FALSE)</f>
        <v>Core + Morris Communities</v>
      </c>
      <c r="D1112">
        <f>IF(COUNTIFS('Brand Family Territories (Enc)'!$B$2:$B$62,C1112,'Brand Family Territories (Enc)'!$C$2:$C$62,B1112)&gt;0,1,IF(AND(LEFT(B1112,6)="MORRIS",COUNTIFS('Brand Family Territories (Enc)'!$B$2:$B$62,C1112,'Brand Family Territories (Enc)'!$C$2:$C$62,"Morri")&gt;0),"Unk",0))</f>
        <v>1</v>
      </c>
      <c r="E1112" t="str">
        <f>IFERROR(INDEX('Brand Family Areas (Enc)'!$D$6:$D$998,MATCH(UPPER(A1112)&amp;"|"&amp;UPPER(B1112),'Brand Family Areas (Enc)'!$G$6:$G$998,0)),"No Match")</f>
        <v>No Match</v>
      </c>
      <c r="F1112" t="str">
        <f t="shared" si="34"/>
        <v>US</v>
      </c>
      <c r="G1112" t="str">
        <f t="shared" si="35"/>
        <v>Heineken USA|BERGEN</v>
      </c>
    </row>
    <row r="1113" spans="1:7" hidden="1" x14ac:dyDescent="0.2">
      <c r="A1113" t="str" cm="1">
        <f t="array" ref="A1113">INDEX('Brand Family Territory (Enc)'!$A$2:$A$296,INT((ROW()-2)/10)+1)</f>
        <v>Heineken USA</v>
      </c>
      <c r="B1113" t="str" cm="1">
        <f t="array" ref="B1113">INDEX('Whitelist (Blackout Reverse)'!$B$1:$K$1,MOD(ROW()-2,10)+1)</f>
        <v>PASSAIC</v>
      </c>
      <c r="C1113" t="str">
        <f>VLOOKUP(A1113,'Brand Family Territory (Enc)'!$A$2:$B$296,2,FALSE)</f>
        <v>Core + Morris Communities</v>
      </c>
      <c r="D1113">
        <f>IF(COUNTIFS('Brand Family Territories (Enc)'!$B$2:$B$62,C1113,'Brand Family Territories (Enc)'!$C$2:$C$62,B1113)&gt;0,1,IF(AND(LEFT(B1113,6)="MORRIS",COUNTIFS('Brand Family Territories (Enc)'!$B$2:$B$62,C1113,'Brand Family Territories (Enc)'!$C$2:$C$62,"Morri")&gt;0),"Unk",0))</f>
        <v>1</v>
      </c>
      <c r="E1113" t="str">
        <f>IFERROR(INDEX('Brand Family Areas (Enc)'!$D$6:$D$998,MATCH(UPPER(A1113)&amp;"|"&amp;UPPER(B1113),'Brand Family Areas (Enc)'!$G$6:$G$998,0)),"No Match")</f>
        <v>No Match</v>
      </c>
      <c r="F1113" t="str">
        <f t="shared" si="34"/>
        <v>US</v>
      </c>
      <c r="G1113" t="str">
        <f t="shared" si="35"/>
        <v>Heineken USA|PASSAIC</v>
      </c>
    </row>
    <row r="1114" spans="1:7" hidden="1" x14ac:dyDescent="0.2">
      <c r="A1114" t="str" cm="1">
        <f t="array" ref="A1114">INDEX('Brand Family Territory (Enc)'!$A$2:$A$296,INT((ROW()-2)/10)+1)</f>
        <v>Heineken USA</v>
      </c>
      <c r="B1114" t="str" cm="1">
        <f t="array" ref="B1114">INDEX('Whitelist (Blackout Reverse)'!$B$1:$K$1,MOD(ROW()-2,10)+1)</f>
        <v>PASSAIC-FF</v>
      </c>
      <c r="C1114" t="str">
        <f>VLOOKUP(A1114,'Brand Family Territory (Enc)'!$A$2:$B$296,2,FALSE)</f>
        <v>Core + Morris Communities</v>
      </c>
      <c r="D1114">
        <f>IF(COUNTIFS('Brand Family Territories (Enc)'!$B$2:$B$62,C1114,'Brand Family Territories (Enc)'!$C$2:$C$62,B1114)&gt;0,1,IF(AND(LEFT(B1114,6)="MORRIS",COUNTIFS('Brand Family Territories (Enc)'!$B$2:$B$62,C1114,'Brand Family Territories (Enc)'!$C$2:$C$62,"Morri")&gt;0),"Unk",0))</f>
        <v>1</v>
      </c>
      <c r="E1114" t="str">
        <f>IFERROR(INDEX('Brand Family Areas (Enc)'!$D$6:$D$998,MATCH(UPPER(A1114)&amp;"|"&amp;UPPER(B1114),'Brand Family Areas (Enc)'!$G$6:$G$998,0)),"No Match")</f>
        <v>No Match</v>
      </c>
      <c r="F1114" t="str">
        <f t="shared" si="34"/>
        <v>US</v>
      </c>
      <c r="G1114" t="str">
        <f t="shared" si="35"/>
        <v>Heineken USA|PASSAIC-FF</v>
      </c>
    </row>
    <row r="1115" spans="1:7" hidden="1" x14ac:dyDescent="0.2">
      <c r="A1115" t="str" cm="1">
        <f t="array" ref="A1115">INDEX('Brand Family Territory (Enc)'!$A$2:$A$296,INT((ROW()-2)/10)+1)</f>
        <v>Heineken USA</v>
      </c>
      <c r="B1115" t="str" cm="1">
        <f t="array" ref="B1115">INDEX('Whitelist (Blackout Reverse)'!$B$1:$K$1,MOD(ROW()-2,10)+1)</f>
        <v>ESSEX</v>
      </c>
      <c r="C1115" t="str">
        <f>VLOOKUP(A1115,'Brand Family Territory (Enc)'!$A$2:$B$296,2,FALSE)</f>
        <v>Core + Morris Communities</v>
      </c>
      <c r="D1115">
        <f>IF(COUNTIFS('Brand Family Territories (Enc)'!$B$2:$B$62,C1115,'Brand Family Territories (Enc)'!$C$2:$C$62,B1115)&gt;0,1,IF(AND(LEFT(B1115,6)="MORRIS",COUNTIFS('Brand Family Territories (Enc)'!$B$2:$B$62,C1115,'Brand Family Territories (Enc)'!$C$2:$C$62,"Morri")&gt;0),"Unk",0))</f>
        <v>0</v>
      </c>
      <c r="E1115" t="str">
        <f>IFERROR(INDEX('Brand Family Areas (Enc)'!$D$6:$D$998,MATCH(UPPER(A1115)&amp;"|"&amp;UPPER(B1115),'Brand Family Areas (Enc)'!$G$6:$G$998,0)),"No Match")</f>
        <v>Inactive</v>
      </c>
      <c r="F1115" t="str">
        <f t="shared" si="34"/>
        <v>THEM</v>
      </c>
      <c r="G1115" t="str">
        <f t="shared" si="35"/>
        <v>Heineken USA|ESSEX</v>
      </c>
    </row>
    <row r="1116" spans="1:7" hidden="1" x14ac:dyDescent="0.2">
      <c r="A1116" t="str" cm="1">
        <f t="array" ref="A1116">INDEX('Brand Family Territory (Enc)'!$A$2:$A$296,INT((ROW()-2)/10)+1)</f>
        <v>Heineken USA</v>
      </c>
      <c r="B1116" t="str" cm="1">
        <f t="array" ref="B1116">INDEX('Whitelist (Blackout Reverse)'!$B$1:$K$1,MOD(ROW()-2,10)+1)</f>
        <v>HUDSON</v>
      </c>
      <c r="C1116" t="str">
        <f>VLOOKUP(A1116,'Brand Family Territory (Enc)'!$A$2:$B$296,2,FALSE)</f>
        <v>Core + Morris Communities</v>
      </c>
      <c r="D1116">
        <f>IF(COUNTIFS('Brand Family Territories (Enc)'!$B$2:$B$62,C1116,'Brand Family Territories (Enc)'!$C$2:$C$62,B1116)&gt;0,1,IF(AND(LEFT(B1116,6)="MORRIS",COUNTIFS('Brand Family Territories (Enc)'!$B$2:$B$62,C1116,'Brand Family Territories (Enc)'!$C$2:$C$62,"Morri")&gt;0),"Unk",0))</f>
        <v>0</v>
      </c>
      <c r="E1116" t="str">
        <f>IFERROR(INDEX('Brand Family Areas (Enc)'!$D$6:$D$998,MATCH(UPPER(A1116)&amp;"|"&amp;UPPER(B1116),'Brand Family Areas (Enc)'!$G$6:$G$998,0)),"No Match")</f>
        <v>Inactive</v>
      </c>
      <c r="F1116" t="str">
        <f t="shared" si="34"/>
        <v>THEM</v>
      </c>
      <c r="G1116" t="str">
        <f t="shared" si="35"/>
        <v>Heineken USA|HUDSON</v>
      </c>
    </row>
    <row r="1117" spans="1:7" hidden="1" x14ac:dyDescent="0.2">
      <c r="A1117" t="str" cm="1">
        <f t="array" ref="A1117">INDEX('Brand Family Territory (Enc)'!$A$2:$A$296,INT((ROW()-2)/10)+1)</f>
        <v>Heineken USA</v>
      </c>
      <c r="B1117" t="str" cm="1">
        <f t="array" ref="B1117">INDEX('Whitelist (Blackout Reverse)'!$B$1:$K$1,MOD(ROW()-2,10)+1)</f>
        <v>UNION</v>
      </c>
      <c r="C1117" t="str">
        <f>VLOOKUP(A1117,'Brand Family Territory (Enc)'!$A$2:$B$296,2,FALSE)</f>
        <v>Core + Morris Communities</v>
      </c>
      <c r="D1117">
        <f>IF(COUNTIFS('Brand Family Territories (Enc)'!$B$2:$B$62,C1117,'Brand Family Territories (Enc)'!$C$2:$C$62,B1117)&gt;0,1,IF(AND(LEFT(B1117,6)="MORRIS",COUNTIFS('Brand Family Territories (Enc)'!$B$2:$B$62,C1117,'Brand Family Territories (Enc)'!$C$2:$C$62,"Morri")&gt;0),"Unk",0))</f>
        <v>0</v>
      </c>
      <c r="E1117" t="str">
        <f>IFERROR(INDEX('Brand Family Areas (Enc)'!$D$6:$D$998,MATCH(UPPER(A1117)&amp;"|"&amp;UPPER(B1117),'Brand Family Areas (Enc)'!$G$6:$G$998,0)),"No Match")</f>
        <v>Inactive</v>
      </c>
      <c r="F1117" t="str">
        <f t="shared" si="34"/>
        <v>THEM</v>
      </c>
      <c r="G1117" t="str">
        <f t="shared" si="35"/>
        <v>Heineken USA|UNION</v>
      </c>
    </row>
    <row r="1118" spans="1:7" hidden="1" x14ac:dyDescent="0.2">
      <c r="A1118" t="str" cm="1">
        <f t="array" ref="A1118">INDEX('Brand Family Territory (Enc)'!$A$2:$A$296,INT((ROW()-2)/10)+1)</f>
        <v>Heineken USA</v>
      </c>
      <c r="B1118" t="str" cm="1">
        <f t="array" ref="B1118">INDEX('Whitelist (Blackout Reverse)'!$B$1:$K$1,MOD(ROW()-2,10)+1)</f>
        <v>SUSSEX</v>
      </c>
      <c r="C1118" t="str">
        <f>VLOOKUP(A1118,'Brand Family Territory (Enc)'!$A$2:$B$296,2,FALSE)</f>
        <v>Core + Morris Communities</v>
      </c>
      <c r="D1118">
        <f>IF(COUNTIFS('Brand Family Territories (Enc)'!$B$2:$B$62,C1118,'Brand Family Territories (Enc)'!$C$2:$C$62,B1118)&gt;0,1,IF(AND(LEFT(B1118,6)="MORRIS",COUNTIFS('Brand Family Territories (Enc)'!$B$2:$B$62,C1118,'Brand Family Territories (Enc)'!$C$2:$C$62,"Morri")&gt;0),"Unk",0))</f>
        <v>0</v>
      </c>
      <c r="E1118" t="str">
        <f>IFERROR(INDEX('Brand Family Areas (Enc)'!$D$6:$D$998,MATCH(UPPER(A1118)&amp;"|"&amp;UPPER(B1118),'Brand Family Areas (Enc)'!$G$6:$G$998,0)),"No Match")</f>
        <v>Inactive</v>
      </c>
      <c r="F1118" t="str">
        <f t="shared" si="34"/>
        <v>THEM</v>
      </c>
      <c r="G1118" t="str">
        <f t="shared" si="35"/>
        <v>Heineken USA|SUSSEX</v>
      </c>
    </row>
    <row r="1119" spans="1:7" hidden="1" x14ac:dyDescent="0.2">
      <c r="A1119" t="str" cm="1">
        <f t="array" ref="A1119">INDEX('Brand Family Territory (Enc)'!$A$2:$A$296,INT((ROW()-2)/10)+1)</f>
        <v>Heineken USA</v>
      </c>
      <c r="B1119" t="str" cm="1">
        <f t="array" ref="B1119">INDEX('Whitelist (Blackout Reverse)'!$B$1:$K$1,MOD(ROW()-2,10)+1)</f>
        <v>MORRIS 1</v>
      </c>
      <c r="C1119" t="str">
        <f>VLOOKUP(A1119,'Brand Family Territory (Enc)'!$A$2:$B$296,2,FALSE)</f>
        <v>Core + Morris Communities</v>
      </c>
      <c r="D1119">
        <f>IF(COUNTIFS('Brand Family Territories (Enc)'!$B$2:$B$62,C1119,'Brand Family Territories (Enc)'!$C$2:$C$62,B1119)&gt;0,1,IF(AND(LEFT(B1119,6)="MORRIS",COUNTIFS('Brand Family Territories (Enc)'!$B$2:$B$62,C1119,'Brand Family Territories (Enc)'!$C$2:$C$62,"Morri")&gt;0),"Unk",0))</f>
        <v>1</v>
      </c>
      <c r="E1119" t="str">
        <f>IFERROR(INDEX('Brand Family Areas (Enc)'!$D$6:$D$998,MATCH(UPPER(A1119)&amp;"|"&amp;UPPER(B1119),'Brand Family Areas (Enc)'!$G$6:$G$998,0)),"No Match")</f>
        <v>Inactive</v>
      </c>
      <c r="F1119" t="str">
        <f t="shared" si="34"/>
        <v>THEM</v>
      </c>
      <c r="G1119" t="str">
        <f t="shared" si="35"/>
        <v>Heineken USA|MORRIS 1</v>
      </c>
    </row>
    <row r="1120" spans="1:7" hidden="1" x14ac:dyDescent="0.2">
      <c r="A1120" t="str" cm="1">
        <f t="array" ref="A1120">INDEX('Brand Family Territory (Enc)'!$A$2:$A$296,INT((ROW()-2)/10)+1)</f>
        <v>Heineken USA</v>
      </c>
      <c r="B1120" t="str" cm="1">
        <f t="array" ref="B1120">INDEX('Whitelist (Blackout Reverse)'!$B$1:$K$1,MOD(ROW()-2,10)+1)</f>
        <v>MORRIS 2</v>
      </c>
      <c r="C1120" t="str">
        <f>VLOOKUP(A1120,'Brand Family Territory (Enc)'!$A$2:$B$296,2,FALSE)</f>
        <v>Core + Morris Communities</v>
      </c>
      <c r="D1120">
        <f>IF(COUNTIFS('Brand Family Territories (Enc)'!$B$2:$B$62,C1120,'Brand Family Territories (Enc)'!$C$2:$C$62,B1120)&gt;0,1,IF(AND(LEFT(B1120,6)="MORRIS",COUNTIFS('Brand Family Territories (Enc)'!$B$2:$B$62,C1120,'Brand Family Territories (Enc)'!$C$2:$C$62,"Morri")&gt;0),"Unk",0))</f>
        <v>0</v>
      </c>
      <c r="E1120" t="str">
        <f>IFERROR(INDEX('Brand Family Areas (Enc)'!$D$6:$D$998,MATCH(UPPER(A1120)&amp;"|"&amp;UPPER(B1120),'Brand Family Areas (Enc)'!$G$6:$G$998,0)),"No Match")</f>
        <v>Inactive</v>
      </c>
      <c r="F1120" t="str">
        <f t="shared" si="34"/>
        <v>THEM</v>
      </c>
      <c r="G1120" t="str">
        <f t="shared" si="35"/>
        <v>Heineken USA|MORRIS 2</v>
      </c>
    </row>
    <row r="1121" spans="1:7" hidden="1" x14ac:dyDescent="0.2">
      <c r="A1121" t="str" cm="1">
        <f t="array" ref="A1121">INDEX('Brand Family Territory (Enc)'!$A$2:$A$296,INT((ROW()-2)/10)+1)</f>
        <v>Heineken USA</v>
      </c>
      <c r="B1121" t="str" cm="1">
        <f t="array" ref="B1121">INDEX('Whitelist (Blackout Reverse)'!$B$1:$K$1,MOD(ROW()-2,10)+1)</f>
        <v>MORRIS 3</v>
      </c>
      <c r="C1121" t="str">
        <f>VLOOKUP(A1121,'Brand Family Territory (Enc)'!$A$2:$B$296,2,FALSE)</f>
        <v>Core + Morris Communities</v>
      </c>
      <c r="D1121">
        <f>IF(COUNTIFS('Brand Family Territories (Enc)'!$B$2:$B$62,C1121,'Brand Family Territories (Enc)'!$C$2:$C$62,B1121)&gt;0,1,IF(AND(LEFT(B1121,6)="MORRIS",COUNTIFS('Brand Family Territories (Enc)'!$B$2:$B$62,C1121,'Brand Family Territories (Enc)'!$C$2:$C$62,"Morri")&gt;0),"Unk",0))</f>
        <v>1</v>
      </c>
      <c r="E1121" t="str">
        <f>IFERROR(INDEX('Brand Family Areas (Enc)'!$D$6:$D$998,MATCH(UPPER(A1121)&amp;"|"&amp;UPPER(B1121),'Brand Family Areas (Enc)'!$G$6:$G$998,0)),"No Match")</f>
        <v>No Match</v>
      </c>
      <c r="F1121" t="str">
        <f t="shared" si="34"/>
        <v>US</v>
      </c>
      <c r="G1121" t="str">
        <f t="shared" si="35"/>
        <v>Heineken USA|MORRIS 3</v>
      </c>
    </row>
    <row r="1122" spans="1:7" hidden="1" x14ac:dyDescent="0.2">
      <c r="A1122" t="str" cm="1">
        <f t="array" ref="A1122">INDEX('Brand Family Territory (Enc)'!$A$2:$A$296,INT((ROW()-2)/10)+1)</f>
        <v>Heineken Light</v>
      </c>
      <c r="B1122" t="str" cm="1">
        <f t="array" ref="B1122">INDEX('Whitelist (Blackout Reverse)'!$B$1:$K$1,MOD(ROW()-2,10)+1)</f>
        <v>BERGEN</v>
      </c>
      <c r="C1122" t="str">
        <f>VLOOKUP(A1122,'Brand Family Territory (Enc)'!$A$2:$B$296,2,FALSE)</f>
        <v>Core + Morris Communities</v>
      </c>
      <c r="D1122">
        <f>IF(COUNTIFS('Brand Family Territories (Enc)'!$B$2:$B$62,C1122,'Brand Family Territories (Enc)'!$C$2:$C$62,B1122)&gt;0,1,IF(AND(LEFT(B1122,6)="MORRIS",COUNTIFS('Brand Family Territories (Enc)'!$B$2:$B$62,C1122,'Brand Family Territories (Enc)'!$C$2:$C$62,"Morri")&gt;0),"Unk",0))</f>
        <v>1</v>
      </c>
      <c r="E1122" t="str">
        <f>IFERROR(INDEX('Brand Family Areas (Enc)'!$D$6:$D$998,MATCH(UPPER(A1122)&amp;"|"&amp;UPPER(B1122),'Brand Family Areas (Enc)'!$G$6:$G$998,0)),"No Match")</f>
        <v>No Match</v>
      </c>
      <c r="F1122" t="str">
        <f t="shared" si="34"/>
        <v>US</v>
      </c>
      <c r="G1122" t="str">
        <f t="shared" si="35"/>
        <v>Heineken Light|BERGEN</v>
      </c>
    </row>
    <row r="1123" spans="1:7" hidden="1" x14ac:dyDescent="0.2">
      <c r="A1123" t="str" cm="1">
        <f t="array" ref="A1123">INDEX('Brand Family Territory (Enc)'!$A$2:$A$296,INT((ROW()-2)/10)+1)</f>
        <v>Heineken Light</v>
      </c>
      <c r="B1123" t="str" cm="1">
        <f t="array" ref="B1123">INDEX('Whitelist (Blackout Reverse)'!$B$1:$K$1,MOD(ROW()-2,10)+1)</f>
        <v>PASSAIC</v>
      </c>
      <c r="C1123" t="str">
        <f>VLOOKUP(A1123,'Brand Family Territory (Enc)'!$A$2:$B$296,2,FALSE)</f>
        <v>Core + Morris Communities</v>
      </c>
      <c r="D1123">
        <f>IF(COUNTIFS('Brand Family Territories (Enc)'!$B$2:$B$62,C1123,'Brand Family Territories (Enc)'!$C$2:$C$62,B1123)&gt;0,1,IF(AND(LEFT(B1123,6)="MORRIS",COUNTIFS('Brand Family Territories (Enc)'!$B$2:$B$62,C1123,'Brand Family Territories (Enc)'!$C$2:$C$62,"Morri")&gt;0),"Unk",0))</f>
        <v>1</v>
      </c>
      <c r="E1123" t="str">
        <f>IFERROR(INDEX('Brand Family Areas (Enc)'!$D$6:$D$998,MATCH(UPPER(A1123)&amp;"|"&amp;UPPER(B1123),'Brand Family Areas (Enc)'!$G$6:$G$998,0)),"No Match")</f>
        <v>No Match</v>
      </c>
      <c r="F1123" t="str">
        <f t="shared" si="34"/>
        <v>US</v>
      </c>
      <c r="G1123" t="str">
        <f t="shared" si="35"/>
        <v>Heineken Light|PASSAIC</v>
      </c>
    </row>
    <row r="1124" spans="1:7" hidden="1" x14ac:dyDescent="0.2">
      <c r="A1124" t="str" cm="1">
        <f t="array" ref="A1124">INDEX('Brand Family Territory (Enc)'!$A$2:$A$296,INT((ROW()-2)/10)+1)</f>
        <v>Heineken Light</v>
      </c>
      <c r="B1124" t="str" cm="1">
        <f t="array" ref="B1124">INDEX('Whitelist (Blackout Reverse)'!$B$1:$K$1,MOD(ROW()-2,10)+1)</f>
        <v>PASSAIC-FF</v>
      </c>
      <c r="C1124" t="str">
        <f>VLOOKUP(A1124,'Brand Family Territory (Enc)'!$A$2:$B$296,2,FALSE)</f>
        <v>Core + Morris Communities</v>
      </c>
      <c r="D1124">
        <f>IF(COUNTIFS('Brand Family Territories (Enc)'!$B$2:$B$62,C1124,'Brand Family Territories (Enc)'!$C$2:$C$62,B1124)&gt;0,1,IF(AND(LEFT(B1124,6)="MORRIS",COUNTIFS('Brand Family Territories (Enc)'!$B$2:$B$62,C1124,'Brand Family Territories (Enc)'!$C$2:$C$62,"Morri")&gt;0),"Unk",0))</f>
        <v>1</v>
      </c>
      <c r="E1124" t="str">
        <f>IFERROR(INDEX('Brand Family Areas (Enc)'!$D$6:$D$998,MATCH(UPPER(A1124)&amp;"|"&amp;UPPER(B1124),'Brand Family Areas (Enc)'!$G$6:$G$998,0)),"No Match")</f>
        <v>No Match</v>
      </c>
      <c r="F1124" t="str">
        <f t="shared" si="34"/>
        <v>US</v>
      </c>
      <c r="G1124" t="str">
        <f t="shared" si="35"/>
        <v>Heineken Light|PASSAIC-FF</v>
      </c>
    </row>
    <row r="1125" spans="1:7" hidden="1" x14ac:dyDescent="0.2">
      <c r="A1125" t="str" cm="1">
        <f t="array" ref="A1125">INDEX('Brand Family Territory (Enc)'!$A$2:$A$296,INT((ROW()-2)/10)+1)</f>
        <v>Heineken Light</v>
      </c>
      <c r="B1125" t="str" cm="1">
        <f t="array" ref="B1125">INDEX('Whitelist (Blackout Reverse)'!$B$1:$K$1,MOD(ROW()-2,10)+1)</f>
        <v>ESSEX</v>
      </c>
      <c r="C1125" t="str">
        <f>VLOOKUP(A1125,'Brand Family Territory (Enc)'!$A$2:$B$296,2,FALSE)</f>
        <v>Core + Morris Communities</v>
      </c>
      <c r="D1125">
        <f>IF(COUNTIFS('Brand Family Territories (Enc)'!$B$2:$B$62,C1125,'Brand Family Territories (Enc)'!$C$2:$C$62,B1125)&gt;0,1,IF(AND(LEFT(B1125,6)="MORRIS",COUNTIFS('Brand Family Territories (Enc)'!$B$2:$B$62,C1125,'Brand Family Territories (Enc)'!$C$2:$C$62,"Morri")&gt;0),"Unk",0))</f>
        <v>0</v>
      </c>
      <c r="E1125" t="str">
        <f>IFERROR(INDEX('Brand Family Areas (Enc)'!$D$6:$D$998,MATCH(UPPER(A1125)&amp;"|"&amp;UPPER(B1125),'Brand Family Areas (Enc)'!$G$6:$G$998,0)),"No Match")</f>
        <v>Inactive</v>
      </c>
      <c r="F1125" t="str">
        <f t="shared" si="34"/>
        <v>THEM</v>
      </c>
      <c r="G1125" t="str">
        <f t="shared" si="35"/>
        <v>Heineken Light|ESSEX</v>
      </c>
    </row>
    <row r="1126" spans="1:7" hidden="1" x14ac:dyDescent="0.2">
      <c r="A1126" t="str" cm="1">
        <f t="array" ref="A1126">INDEX('Brand Family Territory (Enc)'!$A$2:$A$296,INT((ROW()-2)/10)+1)</f>
        <v>Heineken Light</v>
      </c>
      <c r="B1126" t="str" cm="1">
        <f t="array" ref="B1126">INDEX('Whitelist (Blackout Reverse)'!$B$1:$K$1,MOD(ROW()-2,10)+1)</f>
        <v>HUDSON</v>
      </c>
      <c r="C1126" t="str">
        <f>VLOOKUP(A1126,'Brand Family Territory (Enc)'!$A$2:$B$296,2,FALSE)</f>
        <v>Core + Morris Communities</v>
      </c>
      <c r="D1126">
        <f>IF(COUNTIFS('Brand Family Territories (Enc)'!$B$2:$B$62,C1126,'Brand Family Territories (Enc)'!$C$2:$C$62,B1126)&gt;0,1,IF(AND(LEFT(B1126,6)="MORRIS",COUNTIFS('Brand Family Territories (Enc)'!$B$2:$B$62,C1126,'Brand Family Territories (Enc)'!$C$2:$C$62,"Morri")&gt;0),"Unk",0))</f>
        <v>0</v>
      </c>
      <c r="E1126" t="str">
        <f>IFERROR(INDEX('Brand Family Areas (Enc)'!$D$6:$D$998,MATCH(UPPER(A1126)&amp;"|"&amp;UPPER(B1126),'Brand Family Areas (Enc)'!$G$6:$G$998,0)),"No Match")</f>
        <v>Inactive</v>
      </c>
      <c r="F1126" t="str">
        <f t="shared" si="34"/>
        <v>THEM</v>
      </c>
      <c r="G1126" t="str">
        <f t="shared" si="35"/>
        <v>Heineken Light|HUDSON</v>
      </c>
    </row>
    <row r="1127" spans="1:7" hidden="1" x14ac:dyDescent="0.2">
      <c r="A1127" t="str" cm="1">
        <f t="array" ref="A1127">INDEX('Brand Family Territory (Enc)'!$A$2:$A$296,INT((ROW()-2)/10)+1)</f>
        <v>Heineken Light</v>
      </c>
      <c r="B1127" t="str" cm="1">
        <f t="array" ref="B1127">INDEX('Whitelist (Blackout Reverse)'!$B$1:$K$1,MOD(ROW()-2,10)+1)</f>
        <v>UNION</v>
      </c>
      <c r="C1127" t="str">
        <f>VLOOKUP(A1127,'Brand Family Territory (Enc)'!$A$2:$B$296,2,FALSE)</f>
        <v>Core + Morris Communities</v>
      </c>
      <c r="D1127">
        <f>IF(COUNTIFS('Brand Family Territories (Enc)'!$B$2:$B$62,C1127,'Brand Family Territories (Enc)'!$C$2:$C$62,B1127)&gt;0,1,IF(AND(LEFT(B1127,6)="MORRIS",COUNTIFS('Brand Family Territories (Enc)'!$B$2:$B$62,C1127,'Brand Family Territories (Enc)'!$C$2:$C$62,"Morri")&gt;0),"Unk",0))</f>
        <v>0</v>
      </c>
      <c r="E1127" t="str">
        <f>IFERROR(INDEX('Brand Family Areas (Enc)'!$D$6:$D$998,MATCH(UPPER(A1127)&amp;"|"&amp;UPPER(B1127),'Brand Family Areas (Enc)'!$G$6:$G$998,0)),"No Match")</f>
        <v>Inactive</v>
      </c>
      <c r="F1127" t="str">
        <f t="shared" si="34"/>
        <v>THEM</v>
      </c>
      <c r="G1127" t="str">
        <f t="shared" si="35"/>
        <v>Heineken Light|UNION</v>
      </c>
    </row>
    <row r="1128" spans="1:7" hidden="1" x14ac:dyDescent="0.2">
      <c r="A1128" t="str" cm="1">
        <f t="array" ref="A1128">INDEX('Brand Family Territory (Enc)'!$A$2:$A$296,INT((ROW()-2)/10)+1)</f>
        <v>Heineken Light</v>
      </c>
      <c r="B1128" t="str" cm="1">
        <f t="array" ref="B1128">INDEX('Whitelist (Blackout Reverse)'!$B$1:$K$1,MOD(ROW()-2,10)+1)</f>
        <v>SUSSEX</v>
      </c>
      <c r="C1128" t="str">
        <f>VLOOKUP(A1128,'Brand Family Territory (Enc)'!$A$2:$B$296,2,FALSE)</f>
        <v>Core + Morris Communities</v>
      </c>
      <c r="D1128">
        <f>IF(COUNTIFS('Brand Family Territories (Enc)'!$B$2:$B$62,C1128,'Brand Family Territories (Enc)'!$C$2:$C$62,B1128)&gt;0,1,IF(AND(LEFT(B1128,6)="MORRIS",COUNTIFS('Brand Family Territories (Enc)'!$B$2:$B$62,C1128,'Brand Family Territories (Enc)'!$C$2:$C$62,"Morri")&gt;0),"Unk",0))</f>
        <v>0</v>
      </c>
      <c r="E1128" t="str">
        <f>IFERROR(INDEX('Brand Family Areas (Enc)'!$D$6:$D$998,MATCH(UPPER(A1128)&amp;"|"&amp;UPPER(B1128),'Brand Family Areas (Enc)'!$G$6:$G$998,0)),"No Match")</f>
        <v>Inactive</v>
      </c>
      <c r="F1128" t="str">
        <f t="shared" si="34"/>
        <v>THEM</v>
      </c>
      <c r="G1128" t="str">
        <f t="shared" si="35"/>
        <v>Heineken Light|SUSSEX</v>
      </c>
    </row>
    <row r="1129" spans="1:7" hidden="1" x14ac:dyDescent="0.2">
      <c r="A1129" t="str" cm="1">
        <f t="array" ref="A1129">INDEX('Brand Family Territory (Enc)'!$A$2:$A$296,INT((ROW()-2)/10)+1)</f>
        <v>Heineken Light</v>
      </c>
      <c r="B1129" t="str" cm="1">
        <f t="array" ref="B1129">INDEX('Whitelist (Blackout Reverse)'!$B$1:$K$1,MOD(ROW()-2,10)+1)</f>
        <v>MORRIS 1</v>
      </c>
      <c r="C1129" t="str">
        <f>VLOOKUP(A1129,'Brand Family Territory (Enc)'!$A$2:$B$296,2,FALSE)</f>
        <v>Core + Morris Communities</v>
      </c>
      <c r="D1129">
        <f>IF(COUNTIFS('Brand Family Territories (Enc)'!$B$2:$B$62,C1129,'Brand Family Territories (Enc)'!$C$2:$C$62,B1129)&gt;0,1,IF(AND(LEFT(B1129,6)="MORRIS",COUNTIFS('Brand Family Territories (Enc)'!$B$2:$B$62,C1129,'Brand Family Territories (Enc)'!$C$2:$C$62,"Morri")&gt;0),"Unk",0))</f>
        <v>1</v>
      </c>
      <c r="E1129" t="str">
        <f>IFERROR(INDEX('Brand Family Areas (Enc)'!$D$6:$D$998,MATCH(UPPER(A1129)&amp;"|"&amp;UPPER(B1129),'Brand Family Areas (Enc)'!$G$6:$G$998,0)),"No Match")</f>
        <v>Inactive</v>
      </c>
      <c r="F1129" t="str">
        <f t="shared" si="34"/>
        <v>THEM</v>
      </c>
      <c r="G1129" t="str">
        <f t="shared" si="35"/>
        <v>Heineken Light|MORRIS 1</v>
      </c>
    </row>
    <row r="1130" spans="1:7" hidden="1" x14ac:dyDescent="0.2">
      <c r="A1130" t="str" cm="1">
        <f t="array" ref="A1130">INDEX('Brand Family Territory (Enc)'!$A$2:$A$296,INT((ROW()-2)/10)+1)</f>
        <v>Heineken Light</v>
      </c>
      <c r="B1130" t="str" cm="1">
        <f t="array" ref="B1130">INDEX('Whitelist (Blackout Reverse)'!$B$1:$K$1,MOD(ROW()-2,10)+1)</f>
        <v>MORRIS 2</v>
      </c>
      <c r="C1130" t="str">
        <f>VLOOKUP(A1130,'Brand Family Territory (Enc)'!$A$2:$B$296,2,FALSE)</f>
        <v>Core + Morris Communities</v>
      </c>
      <c r="D1130">
        <f>IF(COUNTIFS('Brand Family Territories (Enc)'!$B$2:$B$62,C1130,'Brand Family Territories (Enc)'!$C$2:$C$62,B1130)&gt;0,1,IF(AND(LEFT(B1130,6)="MORRIS",COUNTIFS('Brand Family Territories (Enc)'!$B$2:$B$62,C1130,'Brand Family Territories (Enc)'!$C$2:$C$62,"Morri")&gt;0),"Unk",0))</f>
        <v>0</v>
      </c>
      <c r="E1130" t="str">
        <f>IFERROR(INDEX('Brand Family Areas (Enc)'!$D$6:$D$998,MATCH(UPPER(A1130)&amp;"|"&amp;UPPER(B1130),'Brand Family Areas (Enc)'!$G$6:$G$998,0)),"No Match")</f>
        <v>Inactive</v>
      </c>
      <c r="F1130" t="str">
        <f t="shared" si="34"/>
        <v>THEM</v>
      </c>
      <c r="G1130" t="str">
        <f t="shared" si="35"/>
        <v>Heineken Light|MORRIS 2</v>
      </c>
    </row>
    <row r="1131" spans="1:7" hidden="1" x14ac:dyDescent="0.2">
      <c r="A1131" t="str" cm="1">
        <f t="array" ref="A1131">INDEX('Brand Family Territory (Enc)'!$A$2:$A$296,INT((ROW()-2)/10)+1)</f>
        <v>Heineken Light</v>
      </c>
      <c r="B1131" t="str" cm="1">
        <f t="array" ref="B1131">INDEX('Whitelist (Blackout Reverse)'!$B$1:$K$1,MOD(ROW()-2,10)+1)</f>
        <v>MORRIS 3</v>
      </c>
      <c r="C1131" t="str">
        <f>VLOOKUP(A1131,'Brand Family Territory (Enc)'!$A$2:$B$296,2,FALSE)</f>
        <v>Core + Morris Communities</v>
      </c>
      <c r="D1131">
        <f>IF(COUNTIFS('Brand Family Territories (Enc)'!$B$2:$B$62,C1131,'Brand Family Territories (Enc)'!$C$2:$C$62,B1131)&gt;0,1,IF(AND(LEFT(B1131,6)="MORRIS",COUNTIFS('Brand Family Territories (Enc)'!$B$2:$B$62,C1131,'Brand Family Territories (Enc)'!$C$2:$C$62,"Morri")&gt;0),"Unk",0))</f>
        <v>1</v>
      </c>
      <c r="E1131" t="str">
        <f>IFERROR(INDEX('Brand Family Areas (Enc)'!$D$6:$D$998,MATCH(UPPER(A1131)&amp;"|"&amp;UPPER(B1131),'Brand Family Areas (Enc)'!$G$6:$G$998,0)),"No Match")</f>
        <v>No Match</v>
      </c>
      <c r="F1131" t="str">
        <f t="shared" si="34"/>
        <v>US</v>
      </c>
      <c r="G1131" t="str">
        <f t="shared" si="35"/>
        <v>Heineken Light|MORRIS 3</v>
      </c>
    </row>
    <row r="1132" spans="1:7" hidden="1" x14ac:dyDescent="0.2">
      <c r="A1132" t="str" cm="1">
        <f t="array" ref="A1132">INDEX('Brand Family Territory (Enc)'!$A$2:$A$296,INT((ROW()-2)/10)+1)</f>
        <v>Heineken Silver</v>
      </c>
      <c r="B1132" t="str" cm="1">
        <f t="array" ref="B1132">INDEX('Whitelist (Blackout Reverse)'!$B$1:$K$1,MOD(ROW()-2,10)+1)</f>
        <v>BERGEN</v>
      </c>
      <c r="C1132" t="str">
        <f>VLOOKUP(A1132,'Brand Family Territory (Enc)'!$A$2:$B$296,2,FALSE)</f>
        <v>Core + Morris Communities</v>
      </c>
      <c r="D1132">
        <f>IF(COUNTIFS('Brand Family Territories (Enc)'!$B$2:$B$62,C1132,'Brand Family Territories (Enc)'!$C$2:$C$62,B1132)&gt;0,1,IF(AND(LEFT(B1132,6)="MORRIS",COUNTIFS('Brand Family Territories (Enc)'!$B$2:$B$62,C1132,'Brand Family Territories (Enc)'!$C$2:$C$62,"Morri")&gt;0),"Unk",0))</f>
        <v>1</v>
      </c>
      <c r="E1132" t="str">
        <f>IFERROR(INDEX('Brand Family Areas (Enc)'!$D$6:$D$998,MATCH(UPPER(A1132)&amp;"|"&amp;UPPER(B1132),'Brand Family Areas (Enc)'!$G$6:$G$998,0)),"No Match")</f>
        <v>No Match</v>
      </c>
      <c r="F1132" t="str">
        <f t="shared" si="34"/>
        <v>US</v>
      </c>
      <c r="G1132" t="str">
        <f t="shared" si="35"/>
        <v>Heineken Silver|BERGEN</v>
      </c>
    </row>
    <row r="1133" spans="1:7" hidden="1" x14ac:dyDescent="0.2">
      <c r="A1133" t="str" cm="1">
        <f t="array" ref="A1133">INDEX('Brand Family Territory (Enc)'!$A$2:$A$296,INT((ROW()-2)/10)+1)</f>
        <v>Heineken Silver</v>
      </c>
      <c r="B1133" t="str" cm="1">
        <f t="array" ref="B1133">INDEX('Whitelist (Blackout Reverse)'!$B$1:$K$1,MOD(ROW()-2,10)+1)</f>
        <v>PASSAIC</v>
      </c>
      <c r="C1133" t="str">
        <f>VLOOKUP(A1133,'Brand Family Territory (Enc)'!$A$2:$B$296,2,FALSE)</f>
        <v>Core + Morris Communities</v>
      </c>
      <c r="D1133">
        <f>IF(COUNTIFS('Brand Family Territories (Enc)'!$B$2:$B$62,C1133,'Brand Family Territories (Enc)'!$C$2:$C$62,B1133)&gt;0,1,IF(AND(LEFT(B1133,6)="MORRIS",COUNTIFS('Brand Family Territories (Enc)'!$B$2:$B$62,C1133,'Brand Family Territories (Enc)'!$C$2:$C$62,"Morri")&gt;0),"Unk",0))</f>
        <v>1</v>
      </c>
      <c r="E1133" t="str">
        <f>IFERROR(INDEX('Brand Family Areas (Enc)'!$D$6:$D$998,MATCH(UPPER(A1133)&amp;"|"&amp;UPPER(B1133),'Brand Family Areas (Enc)'!$G$6:$G$998,0)),"No Match")</f>
        <v>No Match</v>
      </c>
      <c r="F1133" t="str">
        <f t="shared" si="34"/>
        <v>US</v>
      </c>
      <c r="G1133" t="str">
        <f t="shared" si="35"/>
        <v>Heineken Silver|PASSAIC</v>
      </c>
    </row>
    <row r="1134" spans="1:7" hidden="1" x14ac:dyDescent="0.2">
      <c r="A1134" t="str" cm="1">
        <f t="array" ref="A1134">INDEX('Brand Family Territory (Enc)'!$A$2:$A$296,INT((ROW()-2)/10)+1)</f>
        <v>Heineken Silver</v>
      </c>
      <c r="B1134" t="str" cm="1">
        <f t="array" ref="B1134">INDEX('Whitelist (Blackout Reverse)'!$B$1:$K$1,MOD(ROW()-2,10)+1)</f>
        <v>PASSAIC-FF</v>
      </c>
      <c r="C1134" t="str">
        <f>VLOOKUP(A1134,'Brand Family Territory (Enc)'!$A$2:$B$296,2,FALSE)</f>
        <v>Core + Morris Communities</v>
      </c>
      <c r="D1134">
        <f>IF(COUNTIFS('Brand Family Territories (Enc)'!$B$2:$B$62,C1134,'Brand Family Territories (Enc)'!$C$2:$C$62,B1134)&gt;0,1,IF(AND(LEFT(B1134,6)="MORRIS",COUNTIFS('Brand Family Territories (Enc)'!$B$2:$B$62,C1134,'Brand Family Territories (Enc)'!$C$2:$C$62,"Morri")&gt;0),"Unk",0))</f>
        <v>1</v>
      </c>
      <c r="E1134" t="str">
        <f>IFERROR(INDEX('Brand Family Areas (Enc)'!$D$6:$D$998,MATCH(UPPER(A1134)&amp;"|"&amp;UPPER(B1134),'Brand Family Areas (Enc)'!$G$6:$G$998,0)),"No Match")</f>
        <v>No Match</v>
      </c>
      <c r="F1134" t="str">
        <f t="shared" si="34"/>
        <v>US</v>
      </c>
      <c r="G1134" t="str">
        <f t="shared" si="35"/>
        <v>Heineken Silver|PASSAIC-FF</v>
      </c>
    </row>
    <row r="1135" spans="1:7" hidden="1" x14ac:dyDescent="0.2">
      <c r="A1135" t="str" cm="1">
        <f t="array" ref="A1135">INDEX('Brand Family Territory (Enc)'!$A$2:$A$296,INT((ROW()-2)/10)+1)</f>
        <v>Heineken Silver</v>
      </c>
      <c r="B1135" t="str" cm="1">
        <f t="array" ref="B1135">INDEX('Whitelist (Blackout Reverse)'!$B$1:$K$1,MOD(ROW()-2,10)+1)</f>
        <v>ESSEX</v>
      </c>
      <c r="C1135" t="str">
        <f>VLOOKUP(A1135,'Brand Family Territory (Enc)'!$A$2:$B$296,2,FALSE)</f>
        <v>Core + Morris Communities</v>
      </c>
      <c r="D1135">
        <f>IF(COUNTIFS('Brand Family Territories (Enc)'!$B$2:$B$62,C1135,'Brand Family Territories (Enc)'!$C$2:$C$62,B1135)&gt;0,1,IF(AND(LEFT(B1135,6)="MORRIS",COUNTIFS('Brand Family Territories (Enc)'!$B$2:$B$62,C1135,'Brand Family Territories (Enc)'!$C$2:$C$62,"Morri")&gt;0),"Unk",0))</f>
        <v>0</v>
      </c>
      <c r="E1135" t="str">
        <f>IFERROR(INDEX('Brand Family Areas (Enc)'!$D$6:$D$998,MATCH(UPPER(A1135)&amp;"|"&amp;UPPER(B1135),'Brand Family Areas (Enc)'!$G$6:$G$998,0)),"No Match")</f>
        <v>Inactive</v>
      </c>
      <c r="F1135" t="str">
        <f t="shared" si="34"/>
        <v>THEM</v>
      </c>
      <c r="G1135" t="str">
        <f t="shared" si="35"/>
        <v>Heineken Silver|ESSEX</v>
      </c>
    </row>
    <row r="1136" spans="1:7" hidden="1" x14ac:dyDescent="0.2">
      <c r="A1136" t="str" cm="1">
        <f t="array" ref="A1136">INDEX('Brand Family Territory (Enc)'!$A$2:$A$296,INT((ROW()-2)/10)+1)</f>
        <v>Heineken Silver</v>
      </c>
      <c r="B1136" t="str" cm="1">
        <f t="array" ref="B1136">INDEX('Whitelist (Blackout Reverse)'!$B$1:$K$1,MOD(ROW()-2,10)+1)</f>
        <v>HUDSON</v>
      </c>
      <c r="C1136" t="str">
        <f>VLOOKUP(A1136,'Brand Family Territory (Enc)'!$A$2:$B$296,2,FALSE)</f>
        <v>Core + Morris Communities</v>
      </c>
      <c r="D1136">
        <f>IF(COUNTIFS('Brand Family Territories (Enc)'!$B$2:$B$62,C1136,'Brand Family Territories (Enc)'!$C$2:$C$62,B1136)&gt;0,1,IF(AND(LEFT(B1136,6)="MORRIS",COUNTIFS('Brand Family Territories (Enc)'!$B$2:$B$62,C1136,'Brand Family Territories (Enc)'!$C$2:$C$62,"Morri")&gt;0),"Unk",0))</f>
        <v>0</v>
      </c>
      <c r="E1136" t="str">
        <f>IFERROR(INDEX('Brand Family Areas (Enc)'!$D$6:$D$998,MATCH(UPPER(A1136)&amp;"|"&amp;UPPER(B1136),'Brand Family Areas (Enc)'!$G$6:$G$998,0)),"No Match")</f>
        <v>Inactive</v>
      </c>
      <c r="F1136" t="str">
        <f t="shared" si="34"/>
        <v>THEM</v>
      </c>
      <c r="G1136" t="str">
        <f t="shared" si="35"/>
        <v>Heineken Silver|HUDSON</v>
      </c>
    </row>
    <row r="1137" spans="1:7" hidden="1" x14ac:dyDescent="0.2">
      <c r="A1137" t="str" cm="1">
        <f t="array" ref="A1137">INDEX('Brand Family Territory (Enc)'!$A$2:$A$296,INT((ROW()-2)/10)+1)</f>
        <v>Heineken Silver</v>
      </c>
      <c r="B1137" t="str" cm="1">
        <f t="array" ref="B1137">INDEX('Whitelist (Blackout Reverse)'!$B$1:$K$1,MOD(ROW()-2,10)+1)</f>
        <v>UNION</v>
      </c>
      <c r="C1137" t="str">
        <f>VLOOKUP(A1137,'Brand Family Territory (Enc)'!$A$2:$B$296,2,FALSE)</f>
        <v>Core + Morris Communities</v>
      </c>
      <c r="D1137">
        <f>IF(COUNTIFS('Brand Family Territories (Enc)'!$B$2:$B$62,C1137,'Brand Family Territories (Enc)'!$C$2:$C$62,B1137)&gt;0,1,IF(AND(LEFT(B1137,6)="MORRIS",COUNTIFS('Brand Family Territories (Enc)'!$B$2:$B$62,C1137,'Brand Family Territories (Enc)'!$C$2:$C$62,"Morri")&gt;0),"Unk",0))</f>
        <v>0</v>
      </c>
      <c r="E1137" t="str">
        <f>IFERROR(INDEX('Brand Family Areas (Enc)'!$D$6:$D$998,MATCH(UPPER(A1137)&amp;"|"&amp;UPPER(B1137),'Brand Family Areas (Enc)'!$G$6:$G$998,0)),"No Match")</f>
        <v>Inactive</v>
      </c>
      <c r="F1137" t="str">
        <f t="shared" si="34"/>
        <v>THEM</v>
      </c>
      <c r="G1137" t="str">
        <f t="shared" si="35"/>
        <v>Heineken Silver|UNION</v>
      </c>
    </row>
    <row r="1138" spans="1:7" hidden="1" x14ac:dyDescent="0.2">
      <c r="A1138" t="str" cm="1">
        <f t="array" ref="A1138">INDEX('Brand Family Territory (Enc)'!$A$2:$A$296,INT((ROW()-2)/10)+1)</f>
        <v>Heineken Silver</v>
      </c>
      <c r="B1138" t="str" cm="1">
        <f t="array" ref="B1138">INDEX('Whitelist (Blackout Reverse)'!$B$1:$K$1,MOD(ROW()-2,10)+1)</f>
        <v>SUSSEX</v>
      </c>
      <c r="C1138" t="str">
        <f>VLOOKUP(A1138,'Brand Family Territory (Enc)'!$A$2:$B$296,2,FALSE)</f>
        <v>Core + Morris Communities</v>
      </c>
      <c r="D1138">
        <f>IF(COUNTIFS('Brand Family Territories (Enc)'!$B$2:$B$62,C1138,'Brand Family Territories (Enc)'!$C$2:$C$62,B1138)&gt;0,1,IF(AND(LEFT(B1138,6)="MORRIS",COUNTIFS('Brand Family Territories (Enc)'!$B$2:$B$62,C1138,'Brand Family Territories (Enc)'!$C$2:$C$62,"Morri")&gt;0),"Unk",0))</f>
        <v>0</v>
      </c>
      <c r="E1138" t="str">
        <f>IFERROR(INDEX('Brand Family Areas (Enc)'!$D$6:$D$998,MATCH(UPPER(A1138)&amp;"|"&amp;UPPER(B1138),'Brand Family Areas (Enc)'!$G$6:$G$998,0)),"No Match")</f>
        <v>Inactive</v>
      </c>
      <c r="F1138" t="str">
        <f t="shared" si="34"/>
        <v>THEM</v>
      </c>
      <c r="G1138" t="str">
        <f t="shared" si="35"/>
        <v>Heineken Silver|SUSSEX</v>
      </c>
    </row>
    <row r="1139" spans="1:7" hidden="1" x14ac:dyDescent="0.2">
      <c r="A1139" t="str" cm="1">
        <f t="array" ref="A1139">INDEX('Brand Family Territory (Enc)'!$A$2:$A$296,INT((ROW()-2)/10)+1)</f>
        <v>Heineken Silver</v>
      </c>
      <c r="B1139" t="str" cm="1">
        <f t="array" ref="B1139">INDEX('Whitelist (Blackout Reverse)'!$B$1:$K$1,MOD(ROW()-2,10)+1)</f>
        <v>MORRIS 1</v>
      </c>
      <c r="C1139" t="str">
        <f>VLOOKUP(A1139,'Brand Family Territory (Enc)'!$A$2:$B$296,2,FALSE)</f>
        <v>Core + Morris Communities</v>
      </c>
      <c r="D1139">
        <f>IF(COUNTIFS('Brand Family Territories (Enc)'!$B$2:$B$62,C1139,'Brand Family Territories (Enc)'!$C$2:$C$62,B1139)&gt;0,1,IF(AND(LEFT(B1139,6)="MORRIS",COUNTIFS('Brand Family Territories (Enc)'!$B$2:$B$62,C1139,'Brand Family Territories (Enc)'!$C$2:$C$62,"Morri")&gt;0),"Unk",0))</f>
        <v>1</v>
      </c>
      <c r="E1139" t="str">
        <f>IFERROR(INDEX('Brand Family Areas (Enc)'!$D$6:$D$998,MATCH(UPPER(A1139)&amp;"|"&amp;UPPER(B1139),'Brand Family Areas (Enc)'!$G$6:$G$998,0)),"No Match")</f>
        <v>Inactive</v>
      </c>
      <c r="F1139" t="str">
        <f t="shared" si="34"/>
        <v>THEM</v>
      </c>
      <c r="G1139" t="str">
        <f t="shared" si="35"/>
        <v>Heineken Silver|MORRIS 1</v>
      </c>
    </row>
    <row r="1140" spans="1:7" hidden="1" x14ac:dyDescent="0.2">
      <c r="A1140" t="str" cm="1">
        <f t="array" ref="A1140">INDEX('Brand Family Territory (Enc)'!$A$2:$A$296,INT((ROW()-2)/10)+1)</f>
        <v>Heineken Silver</v>
      </c>
      <c r="B1140" t="str" cm="1">
        <f t="array" ref="B1140">INDEX('Whitelist (Blackout Reverse)'!$B$1:$K$1,MOD(ROW()-2,10)+1)</f>
        <v>MORRIS 2</v>
      </c>
      <c r="C1140" t="str">
        <f>VLOOKUP(A1140,'Brand Family Territory (Enc)'!$A$2:$B$296,2,FALSE)</f>
        <v>Core + Morris Communities</v>
      </c>
      <c r="D1140">
        <f>IF(COUNTIFS('Brand Family Territories (Enc)'!$B$2:$B$62,C1140,'Brand Family Territories (Enc)'!$C$2:$C$62,B1140)&gt;0,1,IF(AND(LEFT(B1140,6)="MORRIS",COUNTIFS('Brand Family Territories (Enc)'!$B$2:$B$62,C1140,'Brand Family Territories (Enc)'!$C$2:$C$62,"Morri")&gt;0),"Unk",0))</f>
        <v>0</v>
      </c>
      <c r="E1140" t="str">
        <f>IFERROR(INDEX('Brand Family Areas (Enc)'!$D$6:$D$998,MATCH(UPPER(A1140)&amp;"|"&amp;UPPER(B1140),'Brand Family Areas (Enc)'!$G$6:$G$998,0)),"No Match")</f>
        <v>Inactive</v>
      </c>
      <c r="F1140" t="str">
        <f t="shared" si="34"/>
        <v>THEM</v>
      </c>
      <c r="G1140" t="str">
        <f t="shared" si="35"/>
        <v>Heineken Silver|MORRIS 2</v>
      </c>
    </row>
    <row r="1141" spans="1:7" hidden="1" x14ac:dyDescent="0.2">
      <c r="A1141" t="str" cm="1">
        <f t="array" ref="A1141">INDEX('Brand Family Territory (Enc)'!$A$2:$A$296,INT((ROW()-2)/10)+1)</f>
        <v>Heineken Silver</v>
      </c>
      <c r="B1141" t="str" cm="1">
        <f t="array" ref="B1141">INDEX('Whitelist (Blackout Reverse)'!$B$1:$K$1,MOD(ROW()-2,10)+1)</f>
        <v>MORRIS 3</v>
      </c>
      <c r="C1141" t="str">
        <f>VLOOKUP(A1141,'Brand Family Territory (Enc)'!$A$2:$B$296,2,FALSE)</f>
        <v>Core + Morris Communities</v>
      </c>
      <c r="D1141">
        <f>IF(COUNTIFS('Brand Family Territories (Enc)'!$B$2:$B$62,C1141,'Brand Family Territories (Enc)'!$C$2:$C$62,B1141)&gt;0,1,IF(AND(LEFT(B1141,6)="MORRIS",COUNTIFS('Brand Family Territories (Enc)'!$B$2:$B$62,C1141,'Brand Family Territories (Enc)'!$C$2:$C$62,"Morri")&gt;0),"Unk",0))</f>
        <v>1</v>
      </c>
      <c r="E1141" t="str">
        <f>IFERROR(INDEX('Brand Family Areas (Enc)'!$D$6:$D$998,MATCH(UPPER(A1141)&amp;"|"&amp;UPPER(B1141),'Brand Family Areas (Enc)'!$G$6:$G$998,0)),"No Match")</f>
        <v>No Match</v>
      </c>
      <c r="F1141" t="str">
        <f t="shared" si="34"/>
        <v>US</v>
      </c>
      <c r="G1141" t="str">
        <f t="shared" si="35"/>
        <v>Heineken Silver|MORRIS 3</v>
      </c>
    </row>
    <row r="1142" spans="1:7" hidden="1" x14ac:dyDescent="0.2">
      <c r="A1142" t="str" cm="1">
        <f t="array" ref="A1142">INDEX('Brand Family Territory (Enc)'!$A$2:$A$296,INT((ROW()-2)/10)+1)</f>
        <v>Lagunitas</v>
      </c>
      <c r="B1142" t="str" cm="1">
        <f t="array" ref="B1142">INDEX('Whitelist (Blackout Reverse)'!$B$1:$K$1,MOD(ROW()-2,10)+1)</f>
        <v>BERGEN</v>
      </c>
      <c r="C1142" t="str">
        <f>VLOOKUP(A1142,'Brand Family Territory (Enc)'!$A$2:$B$296,2,FALSE)</f>
        <v>Core + Morris Communities</v>
      </c>
      <c r="D1142">
        <f>IF(COUNTIFS('Brand Family Territories (Enc)'!$B$2:$B$62,C1142,'Brand Family Territories (Enc)'!$C$2:$C$62,B1142)&gt;0,1,IF(AND(LEFT(B1142,6)="MORRIS",COUNTIFS('Brand Family Territories (Enc)'!$B$2:$B$62,C1142,'Brand Family Territories (Enc)'!$C$2:$C$62,"Morri")&gt;0),"Unk",0))</f>
        <v>1</v>
      </c>
      <c r="E1142" t="str">
        <f>IFERROR(INDEX('Brand Family Areas (Enc)'!$D$6:$D$998,MATCH(UPPER(A1142)&amp;"|"&amp;UPPER(B1142),'Brand Family Areas (Enc)'!$G$6:$G$998,0)),"No Match")</f>
        <v>No Match</v>
      </c>
      <c r="F1142" t="str">
        <f t="shared" si="34"/>
        <v>US</v>
      </c>
      <c r="G1142" t="str">
        <f t="shared" si="35"/>
        <v>Lagunitas|BERGEN</v>
      </c>
    </row>
    <row r="1143" spans="1:7" hidden="1" x14ac:dyDescent="0.2">
      <c r="A1143" t="str" cm="1">
        <f t="array" ref="A1143">INDEX('Brand Family Territory (Enc)'!$A$2:$A$296,INT((ROW()-2)/10)+1)</f>
        <v>Lagunitas</v>
      </c>
      <c r="B1143" t="str" cm="1">
        <f t="array" ref="B1143">INDEX('Whitelist (Blackout Reverse)'!$B$1:$K$1,MOD(ROW()-2,10)+1)</f>
        <v>PASSAIC</v>
      </c>
      <c r="C1143" t="str">
        <f>VLOOKUP(A1143,'Brand Family Territory (Enc)'!$A$2:$B$296,2,FALSE)</f>
        <v>Core + Morris Communities</v>
      </c>
      <c r="D1143">
        <f>IF(COUNTIFS('Brand Family Territories (Enc)'!$B$2:$B$62,C1143,'Brand Family Territories (Enc)'!$C$2:$C$62,B1143)&gt;0,1,IF(AND(LEFT(B1143,6)="MORRIS",COUNTIFS('Brand Family Territories (Enc)'!$B$2:$B$62,C1143,'Brand Family Territories (Enc)'!$C$2:$C$62,"Morri")&gt;0),"Unk",0))</f>
        <v>1</v>
      </c>
      <c r="E1143" t="str">
        <f>IFERROR(INDEX('Brand Family Areas (Enc)'!$D$6:$D$998,MATCH(UPPER(A1143)&amp;"|"&amp;UPPER(B1143),'Brand Family Areas (Enc)'!$G$6:$G$998,0)),"No Match")</f>
        <v>No Match</v>
      </c>
      <c r="F1143" t="str">
        <f t="shared" si="34"/>
        <v>US</v>
      </c>
      <c r="G1143" t="str">
        <f t="shared" si="35"/>
        <v>Lagunitas|PASSAIC</v>
      </c>
    </row>
    <row r="1144" spans="1:7" hidden="1" x14ac:dyDescent="0.2">
      <c r="A1144" t="str" cm="1">
        <f t="array" ref="A1144">INDEX('Brand Family Territory (Enc)'!$A$2:$A$296,INT((ROW()-2)/10)+1)</f>
        <v>Lagunitas</v>
      </c>
      <c r="B1144" t="str" cm="1">
        <f t="array" ref="B1144">INDEX('Whitelist (Blackout Reverse)'!$B$1:$K$1,MOD(ROW()-2,10)+1)</f>
        <v>PASSAIC-FF</v>
      </c>
      <c r="C1144" t="str">
        <f>VLOOKUP(A1144,'Brand Family Territory (Enc)'!$A$2:$B$296,2,FALSE)</f>
        <v>Core + Morris Communities</v>
      </c>
      <c r="D1144">
        <f>IF(COUNTIFS('Brand Family Territories (Enc)'!$B$2:$B$62,C1144,'Brand Family Territories (Enc)'!$C$2:$C$62,B1144)&gt;0,1,IF(AND(LEFT(B1144,6)="MORRIS",COUNTIFS('Brand Family Territories (Enc)'!$B$2:$B$62,C1144,'Brand Family Territories (Enc)'!$C$2:$C$62,"Morri")&gt;0),"Unk",0))</f>
        <v>1</v>
      </c>
      <c r="E1144" t="str">
        <f>IFERROR(INDEX('Brand Family Areas (Enc)'!$D$6:$D$998,MATCH(UPPER(A1144)&amp;"|"&amp;UPPER(B1144),'Brand Family Areas (Enc)'!$G$6:$G$998,0)),"No Match")</f>
        <v>No Match</v>
      </c>
      <c r="F1144" t="str">
        <f t="shared" si="34"/>
        <v>US</v>
      </c>
      <c r="G1144" t="str">
        <f t="shared" si="35"/>
        <v>Lagunitas|PASSAIC-FF</v>
      </c>
    </row>
    <row r="1145" spans="1:7" hidden="1" x14ac:dyDescent="0.2">
      <c r="A1145" t="str" cm="1">
        <f t="array" ref="A1145">INDEX('Brand Family Territory (Enc)'!$A$2:$A$296,INT((ROW()-2)/10)+1)</f>
        <v>Lagunitas</v>
      </c>
      <c r="B1145" t="str" cm="1">
        <f t="array" ref="B1145">INDEX('Whitelist (Blackout Reverse)'!$B$1:$K$1,MOD(ROW()-2,10)+1)</f>
        <v>ESSEX</v>
      </c>
      <c r="C1145" t="str">
        <f>VLOOKUP(A1145,'Brand Family Territory (Enc)'!$A$2:$B$296,2,FALSE)</f>
        <v>Core + Morris Communities</v>
      </c>
      <c r="D1145">
        <f>IF(COUNTIFS('Brand Family Territories (Enc)'!$B$2:$B$62,C1145,'Brand Family Territories (Enc)'!$C$2:$C$62,B1145)&gt;0,1,IF(AND(LEFT(B1145,6)="MORRIS",COUNTIFS('Brand Family Territories (Enc)'!$B$2:$B$62,C1145,'Brand Family Territories (Enc)'!$C$2:$C$62,"Morri")&gt;0),"Unk",0))</f>
        <v>0</v>
      </c>
      <c r="E1145" t="str">
        <f>IFERROR(INDEX('Brand Family Areas (Enc)'!$D$6:$D$998,MATCH(UPPER(A1145)&amp;"|"&amp;UPPER(B1145),'Brand Family Areas (Enc)'!$G$6:$G$998,0)),"No Match")</f>
        <v>Inactive</v>
      </c>
      <c r="F1145" t="str">
        <f t="shared" si="34"/>
        <v>THEM</v>
      </c>
      <c r="G1145" t="str">
        <f t="shared" si="35"/>
        <v>Lagunitas|ESSEX</v>
      </c>
    </row>
    <row r="1146" spans="1:7" hidden="1" x14ac:dyDescent="0.2">
      <c r="A1146" t="str" cm="1">
        <f t="array" ref="A1146">INDEX('Brand Family Territory (Enc)'!$A$2:$A$296,INT((ROW()-2)/10)+1)</f>
        <v>Lagunitas</v>
      </c>
      <c r="B1146" t="str" cm="1">
        <f t="array" ref="B1146">INDEX('Whitelist (Blackout Reverse)'!$B$1:$K$1,MOD(ROW()-2,10)+1)</f>
        <v>HUDSON</v>
      </c>
      <c r="C1146" t="str">
        <f>VLOOKUP(A1146,'Brand Family Territory (Enc)'!$A$2:$B$296,2,FALSE)</f>
        <v>Core + Morris Communities</v>
      </c>
      <c r="D1146">
        <f>IF(COUNTIFS('Brand Family Territories (Enc)'!$B$2:$B$62,C1146,'Brand Family Territories (Enc)'!$C$2:$C$62,B1146)&gt;0,1,IF(AND(LEFT(B1146,6)="MORRIS",COUNTIFS('Brand Family Territories (Enc)'!$B$2:$B$62,C1146,'Brand Family Territories (Enc)'!$C$2:$C$62,"Morri")&gt;0),"Unk",0))</f>
        <v>0</v>
      </c>
      <c r="E1146" t="str">
        <f>IFERROR(INDEX('Brand Family Areas (Enc)'!$D$6:$D$998,MATCH(UPPER(A1146)&amp;"|"&amp;UPPER(B1146),'Brand Family Areas (Enc)'!$G$6:$G$998,0)),"No Match")</f>
        <v>Inactive</v>
      </c>
      <c r="F1146" t="str">
        <f t="shared" si="34"/>
        <v>THEM</v>
      </c>
      <c r="G1146" t="str">
        <f t="shared" si="35"/>
        <v>Lagunitas|HUDSON</v>
      </c>
    </row>
    <row r="1147" spans="1:7" hidden="1" x14ac:dyDescent="0.2">
      <c r="A1147" t="str" cm="1">
        <f t="array" ref="A1147">INDEX('Brand Family Territory (Enc)'!$A$2:$A$296,INT((ROW()-2)/10)+1)</f>
        <v>Lagunitas</v>
      </c>
      <c r="B1147" t="str" cm="1">
        <f t="array" ref="B1147">INDEX('Whitelist (Blackout Reverse)'!$B$1:$K$1,MOD(ROW()-2,10)+1)</f>
        <v>UNION</v>
      </c>
      <c r="C1147" t="str">
        <f>VLOOKUP(A1147,'Brand Family Territory (Enc)'!$A$2:$B$296,2,FALSE)</f>
        <v>Core + Morris Communities</v>
      </c>
      <c r="D1147">
        <f>IF(COUNTIFS('Brand Family Territories (Enc)'!$B$2:$B$62,C1147,'Brand Family Territories (Enc)'!$C$2:$C$62,B1147)&gt;0,1,IF(AND(LEFT(B1147,6)="MORRIS",COUNTIFS('Brand Family Territories (Enc)'!$B$2:$B$62,C1147,'Brand Family Territories (Enc)'!$C$2:$C$62,"Morri")&gt;0),"Unk",0))</f>
        <v>0</v>
      </c>
      <c r="E1147" t="str">
        <f>IFERROR(INDEX('Brand Family Areas (Enc)'!$D$6:$D$998,MATCH(UPPER(A1147)&amp;"|"&amp;UPPER(B1147),'Brand Family Areas (Enc)'!$G$6:$G$998,0)),"No Match")</f>
        <v>Inactive</v>
      </c>
      <c r="F1147" t="str">
        <f t="shared" si="34"/>
        <v>THEM</v>
      </c>
      <c r="G1147" t="str">
        <f t="shared" si="35"/>
        <v>Lagunitas|UNION</v>
      </c>
    </row>
    <row r="1148" spans="1:7" hidden="1" x14ac:dyDescent="0.2">
      <c r="A1148" t="str" cm="1">
        <f t="array" ref="A1148">INDEX('Brand Family Territory (Enc)'!$A$2:$A$296,INT((ROW()-2)/10)+1)</f>
        <v>Lagunitas</v>
      </c>
      <c r="B1148" t="str" cm="1">
        <f t="array" ref="B1148">INDEX('Whitelist (Blackout Reverse)'!$B$1:$K$1,MOD(ROW()-2,10)+1)</f>
        <v>SUSSEX</v>
      </c>
      <c r="C1148" t="str">
        <f>VLOOKUP(A1148,'Brand Family Territory (Enc)'!$A$2:$B$296,2,FALSE)</f>
        <v>Core + Morris Communities</v>
      </c>
      <c r="D1148">
        <f>IF(COUNTIFS('Brand Family Territories (Enc)'!$B$2:$B$62,C1148,'Brand Family Territories (Enc)'!$C$2:$C$62,B1148)&gt;0,1,IF(AND(LEFT(B1148,6)="MORRIS",COUNTIFS('Brand Family Territories (Enc)'!$B$2:$B$62,C1148,'Brand Family Territories (Enc)'!$C$2:$C$62,"Morri")&gt;0),"Unk",0))</f>
        <v>0</v>
      </c>
      <c r="E1148" t="str">
        <f>IFERROR(INDEX('Brand Family Areas (Enc)'!$D$6:$D$998,MATCH(UPPER(A1148)&amp;"|"&amp;UPPER(B1148),'Brand Family Areas (Enc)'!$G$6:$G$998,0)),"No Match")</f>
        <v>Inactive</v>
      </c>
      <c r="F1148" t="str">
        <f t="shared" si="34"/>
        <v>THEM</v>
      </c>
      <c r="G1148" t="str">
        <f t="shared" si="35"/>
        <v>Lagunitas|SUSSEX</v>
      </c>
    </row>
    <row r="1149" spans="1:7" hidden="1" x14ac:dyDescent="0.2">
      <c r="A1149" t="str" cm="1">
        <f t="array" ref="A1149">INDEX('Brand Family Territory (Enc)'!$A$2:$A$296,INT((ROW()-2)/10)+1)</f>
        <v>Lagunitas</v>
      </c>
      <c r="B1149" t="str" cm="1">
        <f t="array" ref="B1149">INDEX('Whitelist (Blackout Reverse)'!$B$1:$K$1,MOD(ROW()-2,10)+1)</f>
        <v>MORRIS 1</v>
      </c>
      <c r="C1149" t="str">
        <f>VLOOKUP(A1149,'Brand Family Territory (Enc)'!$A$2:$B$296,2,FALSE)</f>
        <v>Core + Morris Communities</v>
      </c>
      <c r="D1149">
        <f>IF(COUNTIFS('Brand Family Territories (Enc)'!$B$2:$B$62,C1149,'Brand Family Territories (Enc)'!$C$2:$C$62,B1149)&gt;0,1,IF(AND(LEFT(B1149,6)="MORRIS",COUNTIFS('Brand Family Territories (Enc)'!$B$2:$B$62,C1149,'Brand Family Territories (Enc)'!$C$2:$C$62,"Morri")&gt;0),"Unk",0))</f>
        <v>1</v>
      </c>
      <c r="E1149" t="str">
        <f>IFERROR(INDEX('Brand Family Areas (Enc)'!$D$6:$D$998,MATCH(UPPER(A1149)&amp;"|"&amp;UPPER(B1149),'Brand Family Areas (Enc)'!$G$6:$G$998,0)),"No Match")</f>
        <v>Inactive</v>
      </c>
      <c r="F1149" t="str">
        <f t="shared" si="34"/>
        <v>THEM</v>
      </c>
      <c r="G1149" t="str">
        <f t="shared" si="35"/>
        <v>Lagunitas|MORRIS 1</v>
      </c>
    </row>
    <row r="1150" spans="1:7" hidden="1" x14ac:dyDescent="0.2">
      <c r="A1150" t="str" cm="1">
        <f t="array" ref="A1150">INDEX('Brand Family Territory (Enc)'!$A$2:$A$296,INT((ROW()-2)/10)+1)</f>
        <v>Lagunitas</v>
      </c>
      <c r="B1150" t="str" cm="1">
        <f t="array" ref="B1150">INDEX('Whitelist (Blackout Reverse)'!$B$1:$K$1,MOD(ROW()-2,10)+1)</f>
        <v>MORRIS 2</v>
      </c>
      <c r="C1150" t="str">
        <f>VLOOKUP(A1150,'Brand Family Territory (Enc)'!$A$2:$B$296,2,FALSE)</f>
        <v>Core + Morris Communities</v>
      </c>
      <c r="D1150">
        <f>IF(COUNTIFS('Brand Family Territories (Enc)'!$B$2:$B$62,C1150,'Brand Family Territories (Enc)'!$C$2:$C$62,B1150)&gt;0,1,IF(AND(LEFT(B1150,6)="MORRIS",COUNTIFS('Brand Family Territories (Enc)'!$B$2:$B$62,C1150,'Brand Family Territories (Enc)'!$C$2:$C$62,"Morri")&gt;0),"Unk",0))</f>
        <v>0</v>
      </c>
      <c r="E1150" t="str">
        <f>IFERROR(INDEX('Brand Family Areas (Enc)'!$D$6:$D$998,MATCH(UPPER(A1150)&amp;"|"&amp;UPPER(B1150),'Brand Family Areas (Enc)'!$G$6:$G$998,0)),"No Match")</f>
        <v>Inactive</v>
      </c>
      <c r="F1150" t="str">
        <f t="shared" si="34"/>
        <v>THEM</v>
      </c>
      <c r="G1150" t="str">
        <f t="shared" si="35"/>
        <v>Lagunitas|MORRIS 2</v>
      </c>
    </row>
    <row r="1151" spans="1:7" hidden="1" x14ac:dyDescent="0.2">
      <c r="A1151" t="str" cm="1">
        <f t="array" ref="A1151">INDEX('Brand Family Territory (Enc)'!$A$2:$A$296,INT((ROW()-2)/10)+1)</f>
        <v>Lagunitas</v>
      </c>
      <c r="B1151" t="str" cm="1">
        <f t="array" ref="B1151">INDEX('Whitelist (Blackout Reverse)'!$B$1:$K$1,MOD(ROW()-2,10)+1)</f>
        <v>MORRIS 3</v>
      </c>
      <c r="C1151" t="str">
        <f>VLOOKUP(A1151,'Brand Family Territory (Enc)'!$A$2:$B$296,2,FALSE)</f>
        <v>Core + Morris Communities</v>
      </c>
      <c r="D1151">
        <f>IF(COUNTIFS('Brand Family Territories (Enc)'!$B$2:$B$62,C1151,'Brand Family Territories (Enc)'!$C$2:$C$62,B1151)&gt;0,1,IF(AND(LEFT(B1151,6)="MORRIS",COUNTIFS('Brand Family Territories (Enc)'!$B$2:$B$62,C1151,'Brand Family Territories (Enc)'!$C$2:$C$62,"Morri")&gt;0),"Unk",0))</f>
        <v>1</v>
      </c>
      <c r="E1151" t="str">
        <f>IFERROR(INDEX('Brand Family Areas (Enc)'!$D$6:$D$998,MATCH(UPPER(A1151)&amp;"|"&amp;UPPER(B1151),'Brand Family Areas (Enc)'!$G$6:$G$998,0)),"No Match")</f>
        <v>No Match</v>
      </c>
      <c r="F1151" t="str">
        <f t="shared" si="34"/>
        <v>US</v>
      </c>
      <c r="G1151" t="str">
        <f t="shared" si="35"/>
        <v>Lagunitas|MORRIS 3</v>
      </c>
    </row>
    <row r="1152" spans="1:7" hidden="1" x14ac:dyDescent="0.2">
      <c r="A1152" t="str" cm="1">
        <f t="array" ref="A1152">INDEX('Brand Family Territory (Enc)'!$A$2:$A$296,INT((ROW()-2)/10)+1)</f>
        <v>Lagunitas NA</v>
      </c>
      <c r="B1152" t="str" cm="1">
        <f t="array" ref="B1152">INDEX('Whitelist (Blackout Reverse)'!$B$1:$K$1,MOD(ROW()-2,10)+1)</f>
        <v>BERGEN</v>
      </c>
      <c r="C1152" t="str">
        <f>VLOOKUP(A1152,'Brand Family Territory (Enc)'!$A$2:$B$296,2,FALSE)</f>
        <v>Core + Morris Communities</v>
      </c>
      <c r="D1152">
        <f>IF(COUNTIFS('Brand Family Territories (Enc)'!$B$2:$B$62,C1152,'Brand Family Territories (Enc)'!$C$2:$C$62,B1152)&gt;0,1,IF(AND(LEFT(B1152,6)="MORRIS",COUNTIFS('Brand Family Territories (Enc)'!$B$2:$B$62,C1152,'Brand Family Territories (Enc)'!$C$2:$C$62,"Morri")&gt;0),"Unk",0))</f>
        <v>1</v>
      </c>
      <c r="E1152" t="str">
        <f>IFERROR(INDEX('Brand Family Areas (Enc)'!$D$6:$D$998,MATCH(UPPER(A1152)&amp;"|"&amp;UPPER(B1152),'Brand Family Areas (Enc)'!$G$6:$G$998,0)),"No Match")</f>
        <v>No Match</v>
      </c>
      <c r="F1152" t="str">
        <f t="shared" si="34"/>
        <v>US</v>
      </c>
      <c r="G1152" t="str">
        <f t="shared" si="35"/>
        <v>Lagunitas NA|BERGEN</v>
      </c>
    </row>
    <row r="1153" spans="1:7" hidden="1" x14ac:dyDescent="0.2">
      <c r="A1153" t="str" cm="1">
        <f t="array" ref="A1153">INDEX('Brand Family Territory (Enc)'!$A$2:$A$296,INT((ROW()-2)/10)+1)</f>
        <v>Lagunitas NA</v>
      </c>
      <c r="B1153" t="str" cm="1">
        <f t="array" ref="B1153">INDEX('Whitelist (Blackout Reverse)'!$B$1:$K$1,MOD(ROW()-2,10)+1)</f>
        <v>PASSAIC</v>
      </c>
      <c r="C1153" t="str">
        <f>VLOOKUP(A1153,'Brand Family Territory (Enc)'!$A$2:$B$296,2,FALSE)</f>
        <v>Core + Morris Communities</v>
      </c>
      <c r="D1153">
        <f>IF(COUNTIFS('Brand Family Territories (Enc)'!$B$2:$B$62,C1153,'Brand Family Territories (Enc)'!$C$2:$C$62,B1153)&gt;0,1,IF(AND(LEFT(B1153,6)="MORRIS",COUNTIFS('Brand Family Territories (Enc)'!$B$2:$B$62,C1153,'Brand Family Territories (Enc)'!$C$2:$C$62,"Morri")&gt;0),"Unk",0))</f>
        <v>1</v>
      </c>
      <c r="E1153" t="str">
        <f>IFERROR(INDEX('Brand Family Areas (Enc)'!$D$6:$D$998,MATCH(UPPER(A1153)&amp;"|"&amp;UPPER(B1153),'Brand Family Areas (Enc)'!$G$6:$G$998,0)),"No Match")</f>
        <v>No Match</v>
      </c>
      <c r="F1153" t="str">
        <f t="shared" si="34"/>
        <v>US</v>
      </c>
      <c r="G1153" t="str">
        <f t="shared" si="35"/>
        <v>Lagunitas NA|PASSAIC</v>
      </c>
    </row>
    <row r="1154" spans="1:7" hidden="1" x14ac:dyDescent="0.2">
      <c r="A1154" t="str" cm="1">
        <f t="array" ref="A1154">INDEX('Brand Family Territory (Enc)'!$A$2:$A$296,INT((ROW()-2)/10)+1)</f>
        <v>Lagunitas NA</v>
      </c>
      <c r="B1154" t="str" cm="1">
        <f t="array" ref="B1154">INDEX('Whitelist (Blackout Reverse)'!$B$1:$K$1,MOD(ROW()-2,10)+1)</f>
        <v>PASSAIC-FF</v>
      </c>
      <c r="C1154" t="str">
        <f>VLOOKUP(A1154,'Brand Family Territory (Enc)'!$A$2:$B$296,2,FALSE)</f>
        <v>Core + Morris Communities</v>
      </c>
      <c r="D1154">
        <f>IF(COUNTIFS('Brand Family Territories (Enc)'!$B$2:$B$62,C1154,'Brand Family Territories (Enc)'!$C$2:$C$62,B1154)&gt;0,1,IF(AND(LEFT(B1154,6)="MORRIS",COUNTIFS('Brand Family Territories (Enc)'!$B$2:$B$62,C1154,'Brand Family Territories (Enc)'!$C$2:$C$62,"Morri")&gt;0),"Unk",0))</f>
        <v>1</v>
      </c>
      <c r="E1154" t="str">
        <f>IFERROR(INDEX('Brand Family Areas (Enc)'!$D$6:$D$998,MATCH(UPPER(A1154)&amp;"|"&amp;UPPER(B1154),'Brand Family Areas (Enc)'!$G$6:$G$998,0)),"No Match")</f>
        <v>No Match</v>
      </c>
      <c r="F1154" t="str">
        <f t="shared" si="34"/>
        <v>US</v>
      </c>
      <c r="G1154" t="str">
        <f t="shared" si="35"/>
        <v>Lagunitas NA|PASSAIC-FF</v>
      </c>
    </row>
    <row r="1155" spans="1:7" hidden="1" x14ac:dyDescent="0.2">
      <c r="A1155" t="str" cm="1">
        <f t="array" ref="A1155">INDEX('Brand Family Territory (Enc)'!$A$2:$A$296,INT((ROW()-2)/10)+1)</f>
        <v>Lagunitas NA</v>
      </c>
      <c r="B1155" t="str" cm="1">
        <f t="array" ref="B1155">INDEX('Whitelist (Blackout Reverse)'!$B$1:$K$1,MOD(ROW()-2,10)+1)</f>
        <v>ESSEX</v>
      </c>
      <c r="C1155" t="str">
        <f>VLOOKUP(A1155,'Brand Family Territory (Enc)'!$A$2:$B$296,2,FALSE)</f>
        <v>Core + Morris Communities</v>
      </c>
      <c r="D1155">
        <f>IF(COUNTIFS('Brand Family Territories (Enc)'!$B$2:$B$62,C1155,'Brand Family Territories (Enc)'!$C$2:$C$62,B1155)&gt;0,1,IF(AND(LEFT(B1155,6)="MORRIS",COUNTIFS('Brand Family Territories (Enc)'!$B$2:$B$62,C1155,'Brand Family Territories (Enc)'!$C$2:$C$62,"Morri")&gt;0),"Unk",0))</f>
        <v>0</v>
      </c>
      <c r="E1155" t="str">
        <f>IFERROR(INDEX('Brand Family Areas (Enc)'!$D$6:$D$998,MATCH(UPPER(A1155)&amp;"|"&amp;UPPER(B1155),'Brand Family Areas (Enc)'!$G$6:$G$998,0)),"No Match")</f>
        <v>Inactive</v>
      </c>
      <c r="F1155" t="str">
        <f t="shared" ref="F1155:F1218" si="36">IF(D1155="Unk","Ambiguous (Source Truncated)",IF(E1155="Inactive","THEM",IF(D1155=1,"US",IF(D1155="N/A","No Territory Data","THEM"))))</f>
        <v>THEM</v>
      </c>
      <c r="G1155" t="str">
        <f t="shared" ref="G1155:G1218" si="37">A1155&amp;"|"&amp;B1155</f>
        <v>Lagunitas NA|ESSEX</v>
      </c>
    </row>
    <row r="1156" spans="1:7" hidden="1" x14ac:dyDescent="0.2">
      <c r="A1156" t="str" cm="1">
        <f t="array" ref="A1156">INDEX('Brand Family Territory (Enc)'!$A$2:$A$296,INT((ROW()-2)/10)+1)</f>
        <v>Lagunitas NA</v>
      </c>
      <c r="B1156" t="str" cm="1">
        <f t="array" ref="B1156">INDEX('Whitelist (Blackout Reverse)'!$B$1:$K$1,MOD(ROW()-2,10)+1)</f>
        <v>HUDSON</v>
      </c>
      <c r="C1156" t="str">
        <f>VLOOKUP(A1156,'Brand Family Territory (Enc)'!$A$2:$B$296,2,FALSE)</f>
        <v>Core + Morris Communities</v>
      </c>
      <c r="D1156">
        <f>IF(COUNTIFS('Brand Family Territories (Enc)'!$B$2:$B$62,C1156,'Brand Family Territories (Enc)'!$C$2:$C$62,B1156)&gt;0,1,IF(AND(LEFT(B1156,6)="MORRIS",COUNTIFS('Brand Family Territories (Enc)'!$B$2:$B$62,C1156,'Brand Family Territories (Enc)'!$C$2:$C$62,"Morri")&gt;0),"Unk",0))</f>
        <v>0</v>
      </c>
      <c r="E1156" t="str">
        <f>IFERROR(INDEX('Brand Family Areas (Enc)'!$D$6:$D$998,MATCH(UPPER(A1156)&amp;"|"&amp;UPPER(B1156),'Brand Family Areas (Enc)'!$G$6:$G$998,0)),"No Match")</f>
        <v>Inactive</v>
      </c>
      <c r="F1156" t="str">
        <f t="shared" si="36"/>
        <v>THEM</v>
      </c>
      <c r="G1156" t="str">
        <f t="shared" si="37"/>
        <v>Lagunitas NA|HUDSON</v>
      </c>
    </row>
    <row r="1157" spans="1:7" hidden="1" x14ac:dyDescent="0.2">
      <c r="A1157" t="str" cm="1">
        <f t="array" ref="A1157">INDEX('Brand Family Territory (Enc)'!$A$2:$A$296,INT((ROW()-2)/10)+1)</f>
        <v>Lagunitas NA</v>
      </c>
      <c r="B1157" t="str" cm="1">
        <f t="array" ref="B1157">INDEX('Whitelist (Blackout Reverse)'!$B$1:$K$1,MOD(ROW()-2,10)+1)</f>
        <v>UNION</v>
      </c>
      <c r="C1157" t="str">
        <f>VLOOKUP(A1157,'Brand Family Territory (Enc)'!$A$2:$B$296,2,FALSE)</f>
        <v>Core + Morris Communities</v>
      </c>
      <c r="D1157">
        <f>IF(COUNTIFS('Brand Family Territories (Enc)'!$B$2:$B$62,C1157,'Brand Family Territories (Enc)'!$C$2:$C$62,B1157)&gt;0,1,IF(AND(LEFT(B1157,6)="MORRIS",COUNTIFS('Brand Family Territories (Enc)'!$B$2:$B$62,C1157,'Brand Family Territories (Enc)'!$C$2:$C$62,"Morri")&gt;0),"Unk",0))</f>
        <v>0</v>
      </c>
      <c r="E1157" t="str">
        <f>IFERROR(INDEX('Brand Family Areas (Enc)'!$D$6:$D$998,MATCH(UPPER(A1157)&amp;"|"&amp;UPPER(B1157),'Brand Family Areas (Enc)'!$G$6:$G$998,0)),"No Match")</f>
        <v>Inactive</v>
      </c>
      <c r="F1157" t="str">
        <f t="shared" si="36"/>
        <v>THEM</v>
      </c>
      <c r="G1157" t="str">
        <f t="shared" si="37"/>
        <v>Lagunitas NA|UNION</v>
      </c>
    </row>
    <row r="1158" spans="1:7" hidden="1" x14ac:dyDescent="0.2">
      <c r="A1158" t="str" cm="1">
        <f t="array" ref="A1158">INDEX('Brand Family Territory (Enc)'!$A$2:$A$296,INT((ROW()-2)/10)+1)</f>
        <v>Lagunitas NA</v>
      </c>
      <c r="B1158" t="str" cm="1">
        <f t="array" ref="B1158">INDEX('Whitelist (Blackout Reverse)'!$B$1:$K$1,MOD(ROW()-2,10)+1)</f>
        <v>SUSSEX</v>
      </c>
      <c r="C1158" t="str">
        <f>VLOOKUP(A1158,'Brand Family Territory (Enc)'!$A$2:$B$296,2,FALSE)</f>
        <v>Core + Morris Communities</v>
      </c>
      <c r="D1158">
        <f>IF(COUNTIFS('Brand Family Territories (Enc)'!$B$2:$B$62,C1158,'Brand Family Territories (Enc)'!$C$2:$C$62,B1158)&gt;0,1,IF(AND(LEFT(B1158,6)="MORRIS",COUNTIFS('Brand Family Territories (Enc)'!$B$2:$B$62,C1158,'Brand Family Territories (Enc)'!$C$2:$C$62,"Morri")&gt;0),"Unk",0))</f>
        <v>0</v>
      </c>
      <c r="E1158" t="str">
        <f>IFERROR(INDEX('Brand Family Areas (Enc)'!$D$6:$D$998,MATCH(UPPER(A1158)&amp;"|"&amp;UPPER(B1158),'Brand Family Areas (Enc)'!$G$6:$G$998,0)),"No Match")</f>
        <v>Inactive</v>
      </c>
      <c r="F1158" t="str">
        <f t="shared" si="36"/>
        <v>THEM</v>
      </c>
      <c r="G1158" t="str">
        <f t="shared" si="37"/>
        <v>Lagunitas NA|SUSSEX</v>
      </c>
    </row>
    <row r="1159" spans="1:7" hidden="1" x14ac:dyDescent="0.2">
      <c r="A1159" t="str" cm="1">
        <f t="array" ref="A1159">INDEX('Brand Family Territory (Enc)'!$A$2:$A$296,INT((ROW()-2)/10)+1)</f>
        <v>Lagunitas NA</v>
      </c>
      <c r="B1159" t="str" cm="1">
        <f t="array" ref="B1159">INDEX('Whitelist (Blackout Reverse)'!$B$1:$K$1,MOD(ROW()-2,10)+1)</f>
        <v>MORRIS 1</v>
      </c>
      <c r="C1159" t="str">
        <f>VLOOKUP(A1159,'Brand Family Territory (Enc)'!$A$2:$B$296,2,FALSE)</f>
        <v>Core + Morris Communities</v>
      </c>
      <c r="D1159">
        <f>IF(COUNTIFS('Brand Family Territories (Enc)'!$B$2:$B$62,C1159,'Brand Family Territories (Enc)'!$C$2:$C$62,B1159)&gt;0,1,IF(AND(LEFT(B1159,6)="MORRIS",COUNTIFS('Brand Family Territories (Enc)'!$B$2:$B$62,C1159,'Brand Family Territories (Enc)'!$C$2:$C$62,"Morri")&gt;0),"Unk",0))</f>
        <v>1</v>
      </c>
      <c r="E1159" t="str">
        <f>IFERROR(INDEX('Brand Family Areas (Enc)'!$D$6:$D$998,MATCH(UPPER(A1159)&amp;"|"&amp;UPPER(B1159),'Brand Family Areas (Enc)'!$G$6:$G$998,0)),"No Match")</f>
        <v>Inactive</v>
      </c>
      <c r="F1159" t="str">
        <f t="shared" si="36"/>
        <v>THEM</v>
      </c>
      <c r="G1159" t="str">
        <f t="shared" si="37"/>
        <v>Lagunitas NA|MORRIS 1</v>
      </c>
    </row>
    <row r="1160" spans="1:7" hidden="1" x14ac:dyDescent="0.2">
      <c r="A1160" t="str" cm="1">
        <f t="array" ref="A1160">INDEX('Brand Family Territory (Enc)'!$A$2:$A$296,INT((ROW()-2)/10)+1)</f>
        <v>Lagunitas NA</v>
      </c>
      <c r="B1160" t="str" cm="1">
        <f t="array" ref="B1160">INDEX('Whitelist (Blackout Reverse)'!$B$1:$K$1,MOD(ROW()-2,10)+1)</f>
        <v>MORRIS 2</v>
      </c>
      <c r="C1160" t="str">
        <f>VLOOKUP(A1160,'Brand Family Territory (Enc)'!$A$2:$B$296,2,FALSE)</f>
        <v>Core + Morris Communities</v>
      </c>
      <c r="D1160">
        <f>IF(COUNTIFS('Brand Family Territories (Enc)'!$B$2:$B$62,C1160,'Brand Family Territories (Enc)'!$C$2:$C$62,B1160)&gt;0,1,IF(AND(LEFT(B1160,6)="MORRIS",COUNTIFS('Brand Family Territories (Enc)'!$B$2:$B$62,C1160,'Brand Family Territories (Enc)'!$C$2:$C$62,"Morri")&gt;0),"Unk",0))</f>
        <v>0</v>
      </c>
      <c r="E1160" t="str">
        <f>IFERROR(INDEX('Brand Family Areas (Enc)'!$D$6:$D$998,MATCH(UPPER(A1160)&amp;"|"&amp;UPPER(B1160),'Brand Family Areas (Enc)'!$G$6:$G$998,0)),"No Match")</f>
        <v>Inactive</v>
      </c>
      <c r="F1160" t="str">
        <f t="shared" si="36"/>
        <v>THEM</v>
      </c>
      <c r="G1160" t="str">
        <f t="shared" si="37"/>
        <v>Lagunitas NA|MORRIS 2</v>
      </c>
    </row>
    <row r="1161" spans="1:7" hidden="1" x14ac:dyDescent="0.2">
      <c r="A1161" t="str" cm="1">
        <f t="array" ref="A1161">INDEX('Brand Family Territory (Enc)'!$A$2:$A$296,INT((ROW()-2)/10)+1)</f>
        <v>Lagunitas NA</v>
      </c>
      <c r="B1161" t="str" cm="1">
        <f t="array" ref="B1161">INDEX('Whitelist (Blackout Reverse)'!$B$1:$K$1,MOD(ROW()-2,10)+1)</f>
        <v>MORRIS 3</v>
      </c>
      <c r="C1161" t="str">
        <f>VLOOKUP(A1161,'Brand Family Territory (Enc)'!$A$2:$B$296,2,FALSE)</f>
        <v>Core + Morris Communities</v>
      </c>
      <c r="D1161">
        <f>IF(COUNTIFS('Brand Family Territories (Enc)'!$B$2:$B$62,C1161,'Brand Family Territories (Enc)'!$C$2:$C$62,B1161)&gt;0,1,IF(AND(LEFT(B1161,6)="MORRIS",COUNTIFS('Brand Family Territories (Enc)'!$B$2:$B$62,C1161,'Brand Family Territories (Enc)'!$C$2:$C$62,"Morri")&gt;0),"Unk",0))</f>
        <v>1</v>
      </c>
      <c r="E1161" t="str">
        <f>IFERROR(INDEX('Brand Family Areas (Enc)'!$D$6:$D$998,MATCH(UPPER(A1161)&amp;"|"&amp;UPPER(B1161),'Brand Family Areas (Enc)'!$G$6:$G$998,0)),"No Match")</f>
        <v>No Match</v>
      </c>
      <c r="F1161" t="str">
        <f t="shared" si="36"/>
        <v>US</v>
      </c>
      <c r="G1161" t="str">
        <f t="shared" si="37"/>
        <v>Lagunitas NA|MORRIS 3</v>
      </c>
    </row>
    <row r="1162" spans="1:7" hidden="1" x14ac:dyDescent="0.2">
      <c r="A1162" t="str" cm="1">
        <f t="array" ref="A1162">INDEX('Brand Family Territory (Enc)'!$A$2:$A$296,INT((ROW()-2)/10)+1)</f>
        <v>Birra Moretti</v>
      </c>
      <c r="B1162" t="str" cm="1">
        <f t="array" ref="B1162">INDEX('Whitelist (Blackout Reverse)'!$B$1:$K$1,MOD(ROW()-2,10)+1)</f>
        <v>BERGEN</v>
      </c>
      <c r="C1162" t="str">
        <f>VLOOKUP(A1162,'Brand Family Territory (Enc)'!$A$2:$B$296,2,FALSE)</f>
        <v>Core + Morris Communities</v>
      </c>
      <c r="D1162">
        <f>IF(COUNTIFS('Brand Family Territories (Enc)'!$B$2:$B$62,C1162,'Brand Family Territories (Enc)'!$C$2:$C$62,B1162)&gt;0,1,IF(AND(LEFT(B1162,6)="MORRIS",COUNTIFS('Brand Family Territories (Enc)'!$B$2:$B$62,C1162,'Brand Family Territories (Enc)'!$C$2:$C$62,"Morri")&gt;0),"Unk",0))</f>
        <v>1</v>
      </c>
      <c r="E1162" t="str">
        <f>IFERROR(INDEX('Brand Family Areas (Enc)'!$D$6:$D$998,MATCH(UPPER(A1162)&amp;"|"&amp;UPPER(B1162),'Brand Family Areas (Enc)'!$G$6:$G$998,0)),"No Match")</f>
        <v>No Match</v>
      </c>
      <c r="F1162" t="str">
        <f t="shared" si="36"/>
        <v>US</v>
      </c>
      <c r="G1162" t="str">
        <f t="shared" si="37"/>
        <v>Birra Moretti|BERGEN</v>
      </c>
    </row>
    <row r="1163" spans="1:7" hidden="1" x14ac:dyDescent="0.2">
      <c r="A1163" t="str" cm="1">
        <f t="array" ref="A1163">INDEX('Brand Family Territory (Enc)'!$A$2:$A$296,INT((ROW()-2)/10)+1)</f>
        <v>Birra Moretti</v>
      </c>
      <c r="B1163" t="str" cm="1">
        <f t="array" ref="B1163">INDEX('Whitelist (Blackout Reverse)'!$B$1:$K$1,MOD(ROW()-2,10)+1)</f>
        <v>PASSAIC</v>
      </c>
      <c r="C1163" t="str">
        <f>VLOOKUP(A1163,'Brand Family Territory (Enc)'!$A$2:$B$296,2,FALSE)</f>
        <v>Core + Morris Communities</v>
      </c>
      <c r="D1163">
        <f>IF(COUNTIFS('Brand Family Territories (Enc)'!$B$2:$B$62,C1163,'Brand Family Territories (Enc)'!$C$2:$C$62,B1163)&gt;0,1,IF(AND(LEFT(B1163,6)="MORRIS",COUNTIFS('Brand Family Territories (Enc)'!$B$2:$B$62,C1163,'Brand Family Territories (Enc)'!$C$2:$C$62,"Morri")&gt;0),"Unk",0))</f>
        <v>1</v>
      </c>
      <c r="E1163" t="str">
        <f>IFERROR(INDEX('Brand Family Areas (Enc)'!$D$6:$D$998,MATCH(UPPER(A1163)&amp;"|"&amp;UPPER(B1163),'Brand Family Areas (Enc)'!$G$6:$G$998,0)),"No Match")</f>
        <v>No Match</v>
      </c>
      <c r="F1163" t="str">
        <f t="shared" si="36"/>
        <v>US</v>
      </c>
      <c r="G1163" t="str">
        <f t="shared" si="37"/>
        <v>Birra Moretti|PASSAIC</v>
      </c>
    </row>
    <row r="1164" spans="1:7" hidden="1" x14ac:dyDescent="0.2">
      <c r="A1164" t="str" cm="1">
        <f t="array" ref="A1164">INDEX('Brand Family Territory (Enc)'!$A$2:$A$296,INT((ROW()-2)/10)+1)</f>
        <v>Birra Moretti</v>
      </c>
      <c r="B1164" t="str" cm="1">
        <f t="array" ref="B1164">INDEX('Whitelist (Blackout Reverse)'!$B$1:$K$1,MOD(ROW()-2,10)+1)</f>
        <v>PASSAIC-FF</v>
      </c>
      <c r="C1164" t="str">
        <f>VLOOKUP(A1164,'Brand Family Territory (Enc)'!$A$2:$B$296,2,FALSE)</f>
        <v>Core + Morris Communities</v>
      </c>
      <c r="D1164">
        <f>IF(COUNTIFS('Brand Family Territories (Enc)'!$B$2:$B$62,C1164,'Brand Family Territories (Enc)'!$C$2:$C$62,B1164)&gt;0,1,IF(AND(LEFT(B1164,6)="MORRIS",COUNTIFS('Brand Family Territories (Enc)'!$B$2:$B$62,C1164,'Brand Family Territories (Enc)'!$C$2:$C$62,"Morri")&gt;0),"Unk",0))</f>
        <v>1</v>
      </c>
      <c r="E1164" t="str">
        <f>IFERROR(INDEX('Brand Family Areas (Enc)'!$D$6:$D$998,MATCH(UPPER(A1164)&amp;"|"&amp;UPPER(B1164),'Brand Family Areas (Enc)'!$G$6:$G$998,0)),"No Match")</f>
        <v>No Match</v>
      </c>
      <c r="F1164" t="str">
        <f t="shared" si="36"/>
        <v>US</v>
      </c>
      <c r="G1164" t="str">
        <f t="shared" si="37"/>
        <v>Birra Moretti|PASSAIC-FF</v>
      </c>
    </row>
    <row r="1165" spans="1:7" hidden="1" x14ac:dyDescent="0.2">
      <c r="A1165" t="str" cm="1">
        <f t="array" ref="A1165">INDEX('Brand Family Territory (Enc)'!$A$2:$A$296,INT((ROW()-2)/10)+1)</f>
        <v>Birra Moretti</v>
      </c>
      <c r="B1165" t="str" cm="1">
        <f t="array" ref="B1165">INDEX('Whitelist (Blackout Reverse)'!$B$1:$K$1,MOD(ROW()-2,10)+1)</f>
        <v>ESSEX</v>
      </c>
      <c r="C1165" t="str">
        <f>VLOOKUP(A1165,'Brand Family Territory (Enc)'!$A$2:$B$296,2,FALSE)</f>
        <v>Core + Morris Communities</v>
      </c>
      <c r="D1165">
        <f>IF(COUNTIFS('Brand Family Territories (Enc)'!$B$2:$B$62,C1165,'Brand Family Territories (Enc)'!$C$2:$C$62,B1165)&gt;0,1,IF(AND(LEFT(B1165,6)="MORRIS",COUNTIFS('Brand Family Territories (Enc)'!$B$2:$B$62,C1165,'Brand Family Territories (Enc)'!$C$2:$C$62,"Morri")&gt;0),"Unk",0))</f>
        <v>0</v>
      </c>
      <c r="E1165" t="str">
        <f>IFERROR(INDEX('Brand Family Areas (Enc)'!$D$6:$D$998,MATCH(UPPER(A1165)&amp;"|"&amp;UPPER(B1165),'Brand Family Areas (Enc)'!$G$6:$G$998,0)),"No Match")</f>
        <v>Inactive</v>
      </c>
      <c r="F1165" t="str">
        <f t="shared" si="36"/>
        <v>THEM</v>
      </c>
      <c r="G1165" t="str">
        <f t="shared" si="37"/>
        <v>Birra Moretti|ESSEX</v>
      </c>
    </row>
    <row r="1166" spans="1:7" hidden="1" x14ac:dyDescent="0.2">
      <c r="A1166" t="str" cm="1">
        <f t="array" ref="A1166">INDEX('Brand Family Territory (Enc)'!$A$2:$A$296,INT((ROW()-2)/10)+1)</f>
        <v>Birra Moretti</v>
      </c>
      <c r="B1166" t="str" cm="1">
        <f t="array" ref="B1166">INDEX('Whitelist (Blackout Reverse)'!$B$1:$K$1,MOD(ROW()-2,10)+1)</f>
        <v>HUDSON</v>
      </c>
      <c r="C1166" t="str">
        <f>VLOOKUP(A1166,'Brand Family Territory (Enc)'!$A$2:$B$296,2,FALSE)</f>
        <v>Core + Morris Communities</v>
      </c>
      <c r="D1166">
        <f>IF(COUNTIFS('Brand Family Territories (Enc)'!$B$2:$B$62,C1166,'Brand Family Territories (Enc)'!$C$2:$C$62,B1166)&gt;0,1,IF(AND(LEFT(B1166,6)="MORRIS",COUNTIFS('Brand Family Territories (Enc)'!$B$2:$B$62,C1166,'Brand Family Territories (Enc)'!$C$2:$C$62,"Morri")&gt;0),"Unk",0))</f>
        <v>0</v>
      </c>
      <c r="E1166" t="str">
        <f>IFERROR(INDEX('Brand Family Areas (Enc)'!$D$6:$D$998,MATCH(UPPER(A1166)&amp;"|"&amp;UPPER(B1166),'Brand Family Areas (Enc)'!$G$6:$G$998,0)),"No Match")</f>
        <v>Inactive</v>
      </c>
      <c r="F1166" t="str">
        <f t="shared" si="36"/>
        <v>THEM</v>
      </c>
      <c r="G1166" t="str">
        <f t="shared" si="37"/>
        <v>Birra Moretti|HUDSON</v>
      </c>
    </row>
    <row r="1167" spans="1:7" hidden="1" x14ac:dyDescent="0.2">
      <c r="A1167" t="str" cm="1">
        <f t="array" ref="A1167">INDEX('Brand Family Territory (Enc)'!$A$2:$A$296,INT((ROW()-2)/10)+1)</f>
        <v>Birra Moretti</v>
      </c>
      <c r="B1167" t="str" cm="1">
        <f t="array" ref="B1167">INDEX('Whitelist (Blackout Reverse)'!$B$1:$K$1,MOD(ROW()-2,10)+1)</f>
        <v>UNION</v>
      </c>
      <c r="C1167" t="str">
        <f>VLOOKUP(A1167,'Brand Family Territory (Enc)'!$A$2:$B$296,2,FALSE)</f>
        <v>Core + Morris Communities</v>
      </c>
      <c r="D1167">
        <f>IF(COUNTIFS('Brand Family Territories (Enc)'!$B$2:$B$62,C1167,'Brand Family Territories (Enc)'!$C$2:$C$62,B1167)&gt;0,1,IF(AND(LEFT(B1167,6)="MORRIS",COUNTIFS('Brand Family Territories (Enc)'!$B$2:$B$62,C1167,'Brand Family Territories (Enc)'!$C$2:$C$62,"Morri")&gt;0),"Unk",0))</f>
        <v>0</v>
      </c>
      <c r="E1167" t="str">
        <f>IFERROR(INDEX('Brand Family Areas (Enc)'!$D$6:$D$998,MATCH(UPPER(A1167)&amp;"|"&amp;UPPER(B1167),'Brand Family Areas (Enc)'!$G$6:$G$998,0)),"No Match")</f>
        <v>Inactive</v>
      </c>
      <c r="F1167" t="str">
        <f t="shared" si="36"/>
        <v>THEM</v>
      </c>
      <c r="G1167" t="str">
        <f t="shared" si="37"/>
        <v>Birra Moretti|UNION</v>
      </c>
    </row>
    <row r="1168" spans="1:7" hidden="1" x14ac:dyDescent="0.2">
      <c r="A1168" t="str" cm="1">
        <f t="array" ref="A1168">INDEX('Brand Family Territory (Enc)'!$A$2:$A$296,INT((ROW()-2)/10)+1)</f>
        <v>Birra Moretti</v>
      </c>
      <c r="B1168" t="str" cm="1">
        <f t="array" ref="B1168">INDEX('Whitelist (Blackout Reverse)'!$B$1:$K$1,MOD(ROW()-2,10)+1)</f>
        <v>SUSSEX</v>
      </c>
      <c r="C1168" t="str">
        <f>VLOOKUP(A1168,'Brand Family Territory (Enc)'!$A$2:$B$296,2,FALSE)</f>
        <v>Core + Morris Communities</v>
      </c>
      <c r="D1168">
        <f>IF(COUNTIFS('Brand Family Territories (Enc)'!$B$2:$B$62,C1168,'Brand Family Territories (Enc)'!$C$2:$C$62,B1168)&gt;0,1,IF(AND(LEFT(B1168,6)="MORRIS",COUNTIFS('Brand Family Territories (Enc)'!$B$2:$B$62,C1168,'Brand Family Territories (Enc)'!$C$2:$C$62,"Morri")&gt;0),"Unk",0))</f>
        <v>0</v>
      </c>
      <c r="E1168" t="str">
        <f>IFERROR(INDEX('Brand Family Areas (Enc)'!$D$6:$D$998,MATCH(UPPER(A1168)&amp;"|"&amp;UPPER(B1168),'Brand Family Areas (Enc)'!$G$6:$G$998,0)),"No Match")</f>
        <v>Inactive</v>
      </c>
      <c r="F1168" t="str">
        <f t="shared" si="36"/>
        <v>THEM</v>
      </c>
      <c r="G1168" t="str">
        <f t="shared" si="37"/>
        <v>Birra Moretti|SUSSEX</v>
      </c>
    </row>
    <row r="1169" spans="1:7" hidden="1" x14ac:dyDescent="0.2">
      <c r="A1169" t="str" cm="1">
        <f t="array" ref="A1169">INDEX('Brand Family Territory (Enc)'!$A$2:$A$296,INT((ROW()-2)/10)+1)</f>
        <v>Birra Moretti</v>
      </c>
      <c r="B1169" t="str" cm="1">
        <f t="array" ref="B1169">INDEX('Whitelist (Blackout Reverse)'!$B$1:$K$1,MOD(ROW()-2,10)+1)</f>
        <v>MORRIS 1</v>
      </c>
      <c r="C1169" t="str">
        <f>VLOOKUP(A1169,'Brand Family Territory (Enc)'!$A$2:$B$296,2,FALSE)</f>
        <v>Core + Morris Communities</v>
      </c>
      <c r="D1169">
        <f>IF(COUNTIFS('Brand Family Territories (Enc)'!$B$2:$B$62,C1169,'Brand Family Territories (Enc)'!$C$2:$C$62,B1169)&gt;0,1,IF(AND(LEFT(B1169,6)="MORRIS",COUNTIFS('Brand Family Territories (Enc)'!$B$2:$B$62,C1169,'Brand Family Territories (Enc)'!$C$2:$C$62,"Morri")&gt;0),"Unk",0))</f>
        <v>1</v>
      </c>
      <c r="E1169" t="str">
        <f>IFERROR(INDEX('Brand Family Areas (Enc)'!$D$6:$D$998,MATCH(UPPER(A1169)&amp;"|"&amp;UPPER(B1169),'Brand Family Areas (Enc)'!$G$6:$G$998,0)),"No Match")</f>
        <v>Inactive</v>
      </c>
      <c r="F1169" t="str">
        <f t="shared" si="36"/>
        <v>THEM</v>
      </c>
      <c r="G1169" t="str">
        <f t="shared" si="37"/>
        <v>Birra Moretti|MORRIS 1</v>
      </c>
    </row>
    <row r="1170" spans="1:7" hidden="1" x14ac:dyDescent="0.2">
      <c r="A1170" t="str" cm="1">
        <f t="array" ref="A1170">INDEX('Brand Family Territory (Enc)'!$A$2:$A$296,INT((ROW()-2)/10)+1)</f>
        <v>Birra Moretti</v>
      </c>
      <c r="B1170" t="str" cm="1">
        <f t="array" ref="B1170">INDEX('Whitelist (Blackout Reverse)'!$B$1:$K$1,MOD(ROW()-2,10)+1)</f>
        <v>MORRIS 2</v>
      </c>
      <c r="C1170" t="str">
        <f>VLOOKUP(A1170,'Brand Family Territory (Enc)'!$A$2:$B$296,2,FALSE)</f>
        <v>Core + Morris Communities</v>
      </c>
      <c r="D1170">
        <f>IF(COUNTIFS('Brand Family Territories (Enc)'!$B$2:$B$62,C1170,'Brand Family Territories (Enc)'!$C$2:$C$62,B1170)&gt;0,1,IF(AND(LEFT(B1170,6)="MORRIS",COUNTIFS('Brand Family Territories (Enc)'!$B$2:$B$62,C1170,'Brand Family Territories (Enc)'!$C$2:$C$62,"Morri")&gt;0),"Unk",0))</f>
        <v>0</v>
      </c>
      <c r="E1170" t="str">
        <f>IFERROR(INDEX('Brand Family Areas (Enc)'!$D$6:$D$998,MATCH(UPPER(A1170)&amp;"|"&amp;UPPER(B1170),'Brand Family Areas (Enc)'!$G$6:$G$998,0)),"No Match")</f>
        <v>Inactive</v>
      </c>
      <c r="F1170" t="str">
        <f t="shared" si="36"/>
        <v>THEM</v>
      </c>
      <c r="G1170" t="str">
        <f t="shared" si="37"/>
        <v>Birra Moretti|MORRIS 2</v>
      </c>
    </row>
    <row r="1171" spans="1:7" hidden="1" x14ac:dyDescent="0.2">
      <c r="A1171" t="str" cm="1">
        <f t="array" ref="A1171">INDEX('Brand Family Territory (Enc)'!$A$2:$A$296,INT((ROW()-2)/10)+1)</f>
        <v>Birra Moretti</v>
      </c>
      <c r="B1171" t="str" cm="1">
        <f t="array" ref="B1171">INDEX('Whitelist (Blackout Reverse)'!$B$1:$K$1,MOD(ROW()-2,10)+1)</f>
        <v>MORRIS 3</v>
      </c>
      <c r="C1171" t="str">
        <f>VLOOKUP(A1171,'Brand Family Territory (Enc)'!$A$2:$B$296,2,FALSE)</f>
        <v>Core + Morris Communities</v>
      </c>
      <c r="D1171">
        <f>IF(COUNTIFS('Brand Family Territories (Enc)'!$B$2:$B$62,C1171,'Brand Family Territories (Enc)'!$C$2:$C$62,B1171)&gt;0,1,IF(AND(LEFT(B1171,6)="MORRIS",COUNTIFS('Brand Family Territories (Enc)'!$B$2:$B$62,C1171,'Brand Family Territories (Enc)'!$C$2:$C$62,"Morri")&gt;0),"Unk",0))</f>
        <v>1</v>
      </c>
      <c r="E1171" t="str">
        <f>IFERROR(INDEX('Brand Family Areas (Enc)'!$D$6:$D$998,MATCH(UPPER(A1171)&amp;"|"&amp;UPPER(B1171),'Brand Family Areas (Enc)'!$G$6:$G$998,0)),"No Match")</f>
        <v>No Match</v>
      </c>
      <c r="F1171" t="str">
        <f t="shared" si="36"/>
        <v>US</v>
      </c>
      <c r="G1171" t="str">
        <f t="shared" si="37"/>
        <v>Birra Moretti|MORRIS 3</v>
      </c>
    </row>
    <row r="1172" spans="1:7" hidden="1" x14ac:dyDescent="0.2">
      <c r="A1172" t="str" cm="1">
        <f t="array" ref="A1172">INDEX('Brand Family Territory (Enc)'!$A$2:$A$296,INT((ROW()-2)/10)+1)</f>
        <v>Murphy's</v>
      </c>
      <c r="B1172" t="str" cm="1">
        <f t="array" ref="B1172">INDEX('Whitelist (Blackout Reverse)'!$B$1:$K$1,MOD(ROW()-2,10)+1)</f>
        <v>BERGEN</v>
      </c>
      <c r="C1172" t="str">
        <f>VLOOKUP(A1172,'Brand Family Territory (Enc)'!$A$2:$B$296,2,FALSE)</f>
        <v>Core + Morris Communities</v>
      </c>
      <c r="D1172">
        <f>IF(COUNTIFS('Brand Family Territories (Enc)'!$B$2:$B$62,C1172,'Brand Family Territories (Enc)'!$C$2:$C$62,B1172)&gt;0,1,IF(AND(LEFT(B1172,6)="MORRIS",COUNTIFS('Brand Family Territories (Enc)'!$B$2:$B$62,C1172,'Brand Family Territories (Enc)'!$C$2:$C$62,"Morri")&gt;0),"Unk",0))</f>
        <v>1</v>
      </c>
      <c r="E1172" t="str">
        <f>IFERROR(INDEX('Brand Family Areas (Enc)'!$D$6:$D$998,MATCH(UPPER(A1172)&amp;"|"&amp;UPPER(B1172),'Brand Family Areas (Enc)'!$G$6:$G$998,0)),"No Match")</f>
        <v>No Match</v>
      </c>
      <c r="F1172" t="str">
        <f t="shared" si="36"/>
        <v>US</v>
      </c>
      <c r="G1172" t="str">
        <f t="shared" si="37"/>
        <v>Murphy's|BERGEN</v>
      </c>
    </row>
    <row r="1173" spans="1:7" hidden="1" x14ac:dyDescent="0.2">
      <c r="A1173" t="str" cm="1">
        <f t="array" ref="A1173">INDEX('Brand Family Territory (Enc)'!$A$2:$A$296,INT((ROW()-2)/10)+1)</f>
        <v>Murphy's</v>
      </c>
      <c r="B1173" t="str" cm="1">
        <f t="array" ref="B1173">INDEX('Whitelist (Blackout Reverse)'!$B$1:$K$1,MOD(ROW()-2,10)+1)</f>
        <v>PASSAIC</v>
      </c>
      <c r="C1173" t="str">
        <f>VLOOKUP(A1173,'Brand Family Territory (Enc)'!$A$2:$B$296,2,FALSE)</f>
        <v>Core + Morris Communities</v>
      </c>
      <c r="D1173">
        <f>IF(COUNTIFS('Brand Family Territories (Enc)'!$B$2:$B$62,C1173,'Brand Family Territories (Enc)'!$C$2:$C$62,B1173)&gt;0,1,IF(AND(LEFT(B1173,6)="MORRIS",COUNTIFS('Brand Family Territories (Enc)'!$B$2:$B$62,C1173,'Brand Family Territories (Enc)'!$C$2:$C$62,"Morri")&gt;0),"Unk",0))</f>
        <v>1</v>
      </c>
      <c r="E1173" t="str">
        <f>IFERROR(INDEX('Brand Family Areas (Enc)'!$D$6:$D$998,MATCH(UPPER(A1173)&amp;"|"&amp;UPPER(B1173),'Brand Family Areas (Enc)'!$G$6:$G$998,0)),"No Match")</f>
        <v>No Match</v>
      </c>
      <c r="F1173" t="str">
        <f t="shared" si="36"/>
        <v>US</v>
      </c>
      <c r="G1173" t="str">
        <f t="shared" si="37"/>
        <v>Murphy's|PASSAIC</v>
      </c>
    </row>
    <row r="1174" spans="1:7" hidden="1" x14ac:dyDescent="0.2">
      <c r="A1174" t="str" cm="1">
        <f t="array" ref="A1174">INDEX('Brand Family Territory (Enc)'!$A$2:$A$296,INT((ROW()-2)/10)+1)</f>
        <v>Murphy's</v>
      </c>
      <c r="B1174" t="str" cm="1">
        <f t="array" ref="B1174">INDEX('Whitelist (Blackout Reverse)'!$B$1:$K$1,MOD(ROW()-2,10)+1)</f>
        <v>PASSAIC-FF</v>
      </c>
      <c r="C1174" t="str">
        <f>VLOOKUP(A1174,'Brand Family Territory (Enc)'!$A$2:$B$296,2,FALSE)</f>
        <v>Core + Morris Communities</v>
      </c>
      <c r="D1174">
        <f>IF(COUNTIFS('Brand Family Territories (Enc)'!$B$2:$B$62,C1174,'Brand Family Territories (Enc)'!$C$2:$C$62,B1174)&gt;0,1,IF(AND(LEFT(B1174,6)="MORRIS",COUNTIFS('Brand Family Territories (Enc)'!$B$2:$B$62,C1174,'Brand Family Territories (Enc)'!$C$2:$C$62,"Morri")&gt;0),"Unk",0))</f>
        <v>1</v>
      </c>
      <c r="E1174" t="str">
        <f>IFERROR(INDEX('Brand Family Areas (Enc)'!$D$6:$D$998,MATCH(UPPER(A1174)&amp;"|"&amp;UPPER(B1174),'Brand Family Areas (Enc)'!$G$6:$G$998,0)),"No Match")</f>
        <v>No Match</v>
      </c>
      <c r="F1174" t="str">
        <f t="shared" si="36"/>
        <v>US</v>
      </c>
      <c r="G1174" t="str">
        <f t="shared" si="37"/>
        <v>Murphy's|PASSAIC-FF</v>
      </c>
    </row>
    <row r="1175" spans="1:7" hidden="1" x14ac:dyDescent="0.2">
      <c r="A1175" t="str" cm="1">
        <f t="array" ref="A1175">INDEX('Brand Family Territory (Enc)'!$A$2:$A$296,INT((ROW()-2)/10)+1)</f>
        <v>Murphy's</v>
      </c>
      <c r="B1175" t="str" cm="1">
        <f t="array" ref="B1175">INDEX('Whitelist (Blackout Reverse)'!$B$1:$K$1,MOD(ROW()-2,10)+1)</f>
        <v>ESSEX</v>
      </c>
      <c r="C1175" t="str">
        <f>VLOOKUP(A1175,'Brand Family Territory (Enc)'!$A$2:$B$296,2,FALSE)</f>
        <v>Core + Morris Communities</v>
      </c>
      <c r="D1175">
        <f>IF(COUNTIFS('Brand Family Territories (Enc)'!$B$2:$B$62,C1175,'Brand Family Territories (Enc)'!$C$2:$C$62,B1175)&gt;0,1,IF(AND(LEFT(B1175,6)="MORRIS",COUNTIFS('Brand Family Territories (Enc)'!$B$2:$B$62,C1175,'Brand Family Territories (Enc)'!$C$2:$C$62,"Morri")&gt;0),"Unk",0))</f>
        <v>0</v>
      </c>
      <c r="E1175" t="str">
        <f>IFERROR(INDEX('Brand Family Areas (Enc)'!$D$6:$D$998,MATCH(UPPER(A1175)&amp;"|"&amp;UPPER(B1175),'Brand Family Areas (Enc)'!$G$6:$G$998,0)),"No Match")</f>
        <v>Inactive</v>
      </c>
      <c r="F1175" t="str">
        <f t="shared" si="36"/>
        <v>THEM</v>
      </c>
      <c r="G1175" t="str">
        <f t="shared" si="37"/>
        <v>Murphy's|ESSEX</v>
      </c>
    </row>
    <row r="1176" spans="1:7" hidden="1" x14ac:dyDescent="0.2">
      <c r="A1176" t="str" cm="1">
        <f t="array" ref="A1176">INDEX('Brand Family Territory (Enc)'!$A$2:$A$296,INT((ROW()-2)/10)+1)</f>
        <v>Murphy's</v>
      </c>
      <c r="B1176" t="str" cm="1">
        <f t="array" ref="B1176">INDEX('Whitelist (Blackout Reverse)'!$B$1:$K$1,MOD(ROW()-2,10)+1)</f>
        <v>HUDSON</v>
      </c>
      <c r="C1176" t="str">
        <f>VLOOKUP(A1176,'Brand Family Territory (Enc)'!$A$2:$B$296,2,FALSE)</f>
        <v>Core + Morris Communities</v>
      </c>
      <c r="D1176">
        <f>IF(COUNTIFS('Brand Family Territories (Enc)'!$B$2:$B$62,C1176,'Brand Family Territories (Enc)'!$C$2:$C$62,B1176)&gt;0,1,IF(AND(LEFT(B1176,6)="MORRIS",COUNTIFS('Brand Family Territories (Enc)'!$B$2:$B$62,C1176,'Brand Family Territories (Enc)'!$C$2:$C$62,"Morri")&gt;0),"Unk",0))</f>
        <v>0</v>
      </c>
      <c r="E1176" t="str">
        <f>IFERROR(INDEX('Brand Family Areas (Enc)'!$D$6:$D$998,MATCH(UPPER(A1176)&amp;"|"&amp;UPPER(B1176),'Brand Family Areas (Enc)'!$G$6:$G$998,0)),"No Match")</f>
        <v>Inactive</v>
      </c>
      <c r="F1176" t="str">
        <f t="shared" si="36"/>
        <v>THEM</v>
      </c>
      <c r="G1176" t="str">
        <f t="shared" si="37"/>
        <v>Murphy's|HUDSON</v>
      </c>
    </row>
    <row r="1177" spans="1:7" hidden="1" x14ac:dyDescent="0.2">
      <c r="A1177" t="str" cm="1">
        <f t="array" ref="A1177">INDEX('Brand Family Territory (Enc)'!$A$2:$A$296,INT((ROW()-2)/10)+1)</f>
        <v>Murphy's</v>
      </c>
      <c r="B1177" t="str" cm="1">
        <f t="array" ref="B1177">INDEX('Whitelist (Blackout Reverse)'!$B$1:$K$1,MOD(ROW()-2,10)+1)</f>
        <v>UNION</v>
      </c>
      <c r="C1177" t="str">
        <f>VLOOKUP(A1177,'Brand Family Territory (Enc)'!$A$2:$B$296,2,FALSE)</f>
        <v>Core + Morris Communities</v>
      </c>
      <c r="D1177">
        <f>IF(COUNTIFS('Brand Family Territories (Enc)'!$B$2:$B$62,C1177,'Brand Family Territories (Enc)'!$C$2:$C$62,B1177)&gt;0,1,IF(AND(LEFT(B1177,6)="MORRIS",COUNTIFS('Brand Family Territories (Enc)'!$B$2:$B$62,C1177,'Brand Family Territories (Enc)'!$C$2:$C$62,"Morri")&gt;0),"Unk",0))</f>
        <v>0</v>
      </c>
      <c r="E1177" t="str">
        <f>IFERROR(INDEX('Brand Family Areas (Enc)'!$D$6:$D$998,MATCH(UPPER(A1177)&amp;"|"&amp;UPPER(B1177),'Brand Family Areas (Enc)'!$G$6:$G$998,0)),"No Match")</f>
        <v>Inactive</v>
      </c>
      <c r="F1177" t="str">
        <f t="shared" si="36"/>
        <v>THEM</v>
      </c>
      <c r="G1177" t="str">
        <f t="shared" si="37"/>
        <v>Murphy's|UNION</v>
      </c>
    </row>
    <row r="1178" spans="1:7" hidden="1" x14ac:dyDescent="0.2">
      <c r="A1178" t="str" cm="1">
        <f t="array" ref="A1178">INDEX('Brand Family Territory (Enc)'!$A$2:$A$296,INT((ROW()-2)/10)+1)</f>
        <v>Murphy's</v>
      </c>
      <c r="B1178" t="str" cm="1">
        <f t="array" ref="B1178">INDEX('Whitelist (Blackout Reverse)'!$B$1:$K$1,MOD(ROW()-2,10)+1)</f>
        <v>SUSSEX</v>
      </c>
      <c r="C1178" t="str">
        <f>VLOOKUP(A1178,'Brand Family Territory (Enc)'!$A$2:$B$296,2,FALSE)</f>
        <v>Core + Morris Communities</v>
      </c>
      <c r="D1178">
        <f>IF(COUNTIFS('Brand Family Territories (Enc)'!$B$2:$B$62,C1178,'Brand Family Territories (Enc)'!$C$2:$C$62,B1178)&gt;0,1,IF(AND(LEFT(B1178,6)="MORRIS",COUNTIFS('Brand Family Territories (Enc)'!$B$2:$B$62,C1178,'Brand Family Territories (Enc)'!$C$2:$C$62,"Morri")&gt;0),"Unk",0))</f>
        <v>0</v>
      </c>
      <c r="E1178" t="str">
        <f>IFERROR(INDEX('Brand Family Areas (Enc)'!$D$6:$D$998,MATCH(UPPER(A1178)&amp;"|"&amp;UPPER(B1178),'Brand Family Areas (Enc)'!$G$6:$G$998,0)),"No Match")</f>
        <v>Inactive</v>
      </c>
      <c r="F1178" t="str">
        <f t="shared" si="36"/>
        <v>THEM</v>
      </c>
      <c r="G1178" t="str">
        <f t="shared" si="37"/>
        <v>Murphy's|SUSSEX</v>
      </c>
    </row>
    <row r="1179" spans="1:7" hidden="1" x14ac:dyDescent="0.2">
      <c r="A1179" t="str" cm="1">
        <f t="array" ref="A1179">INDEX('Brand Family Territory (Enc)'!$A$2:$A$296,INT((ROW()-2)/10)+1)</f>
        <v>Murphy's</v>
      </c>
      <c r="B1179" t="str" cm="1">
        <f t="array" ref="B1179">INDEX('Whitelist (Blackout Reverse)'!$B$1:$K$1,MOD(ROW()-2,10)+1)</f>
        <v>MORRIS 1</v>
      </c>
      <c r="C1179" t="str">
        <f>VLOOKUP(A1179,'Brand Family Territory (Enc)'!$A$2:$B$296,2,FALSE)</f>
        <v>Core + Morris Communities</v>
      </c>
      <c r="D1179">
        <f>IF(COUNTIFS('Brand Family Territories (Enc)'!$B$2:$B$62,C1179,'Brand Family Territories (Enc)'!$C$2:$C$62,B1179)&gt;0,1,IF(AND(LEFT(B1179,6)="MORRIS",COUNTIFS('Brand Family Territories (Enc)'!$B$2:$B$62,C1179,'Brand Family Territories (Enc)'!$C$2:$C$62,"Morri")&gt;0),"Unk",0))</f>
        <v>1</v>
      </c>
      <c r="E1179" t="str">
        <f>IFERROR(INDEX('Brand Family Areas (Enc)'!$D$6:$D$998,MATCH(UPPER(A1179)&amp;"|"&amp;UPPER(B1179),'Brand Family Areas (Enc)'!$G$6:$G$998,0)),"No Match")</f>
        <v>Inactive</v>
      </c>
      <c r="F1179" t="str">
        <f t="shared" si="36"/>
        <v>THEM</v>
      </c>
      <c r="G1179" t="str">
        <f t="shared" si="37"/>
        <v>Murphy's|MORRIS 1</v>
      </c>
    </row>
    <row r="1180" spans="1:7" hidden="1" x14ac:dyDescent="0.2">
      <c r="A1180" t="str" cm="1">
        <f t="array" ref="A1180">INDEX('Brand Family Territory (Enc)'!$A$2:$A$296,INT((ROW()-2)/10)+1)</f>
        <v>Murphy's</v>
      </c>
      <c r="B1180" t="str" cm="1">
        <f t="array" ref="B1180">INDEX('Whitelist (Blackout Reverse)'!$B$1:$K$1,MOD(ROW()-2,10)+1)</f>
        <v>MORRIS 2</v>
      </c>
      <c r="C1180" t="str">
        <f>VLOOKUP(A1180,'Brand Family Territory (Enc)'!$A$2:$B$296,2,FALSE)</f>
        <v>Core + Morris Communities</v>
      </c>
      <c r="D1180">
        <f>IF(COUNTIFS('Brand Family Territories (Enc)'!$B$2:$B$62,C1180,'Brand Family Territories (Enc)'!$C$2:$C$62,B1180)&gt;0,1,IF(AND(LEFT(B1180,6)="MORRIS",COUNTIFS('Brand Family Territories (Enc)'!$B$2:$B$62,C1180,'Brand Family Territories (Enc)'!$C$2:$C$62,"Morri")&gt;0),"Unk",0))</f>
        <v>0</v>
      </c>
      <c r="E1180" t="str">
        <f>IFERROR(INDEX('Brand Family Areas (Enc)'!$D$6:$D$998,MATCH(UPPER(A1180)&amp;"|"&amp;UPPER(B1180),'Brand Family Areas (Enc)'!$G$6:$G$998,0)),"No Match")</f>
        <v>Inactive</v>
      </c>
      <c r="F1180" t="str">
        <f t="shared" si="36"/>
        <v>THEM</v>
      </c>
      <c r="G1180" t="str">
        <f t="shared" si="37"/>
        <v>Murphy's|MORRIS 2</v>
      </c>
    </row>
    <row r="1181" spans="1:7" hidden="1" x14ac:dyDescent="0.2">
      <c r="A1181" t="str" cm="1">
        <f t="array" ref="A1181">INDEX('Brand Family Territory (Enc)'!$A$2:$A$296,INT((ROW()-2)/10)+1)</f>
        <v>Murphy's</v>
      </c>
      <c r="B1181" t="str" cm="1">
        <f t="array" ref="B1181">INDEX('Whitelist (Blackout Reverse)'!$B$1:$K$1,MOD(ROW()-2,10)+1)</f>
        <v>MORRIS 3</v>
      </c>
      <c r="C1181" t="str">
        <f>VLOOKUP(A1181,'Brand Family Territory (Enc)'!$A$2:$B$296,2,FALSE)</f>
        <v>Core + Morris Communities</v>
      </c>
      <c r="D1181">
        <f>IF(COUNTIFS('Brand Family Territories (Enc)'!$B$2:$B$62,C1181,'Brand Family Territories (Enc)'!$C$2:$C$62,B1181)&gt;0,1,IF(AND(LEFT(B1181,6)="MORRIS",COUNTIFS('Brand Family Territories (Enc)'!$B$2:$B$62,C1181,'Brand Family Territories (Enc)'!$C$2:$C$62,"Morri")&gt;0),"Unk",0))</f>
        <v>1</v>
      </c>
      <c r="E1181" t="str">
        <f>IFERROR(INDEX('Brand Family Areas (Enc)'!$D$6:$D$998,MATCH(UPPER(A1181)&amp;"|"&amp;UPPER(B1181),'Brand Family Areas (Enc)'!$G$6:$G$998,0)),"No Match")</f>
        <v>No Match</v>
      </c>
      <c r="F1181" t="str">
        <f t="shared" si="36"/>
        <v>US</v>
      </c>
      <c r="G1181" t="str">
        <f t="shared" si="37"/>
        <v>Murphy's|MORRIS 3</v>
      </c>
    </row>
    <row r="1182" spans="1:7" hidden="1" x14ac:dyDescent="0.2">
      <c r="A1182" t="str" cm="1">
        <f t="array" ref="A1182">INDEX('Brand Family Territory (Enc)'!$A$2:$A$296,INT((ROW()-2)/10)+1)</f>
        <v>Red Stripe</v>
      </c>
      <c r="B1182" t="str" cm="1">
        <f t="array" ref="B1182">INDEX('Whitelist (Blackout Reverse)'!$B$1:$K$1,MOD(ROW()-2,10)+1)</f>
        <v>BERGEN</v>
      </c>
      <c r="C1182" t="str">
        <f>VLOOKUP(A1182,'Brand Family Territory (Enc)'!$A$2:$B$296,2,FALSE)</f>
        <v>Core + Morris Communities</v>
      </c>
      <c r="D1182">
        <f>IF(COUNTIFS('Brand Family Territories (Enc)'!$B$2:$B$62,C1182,'Brand Family Territories (Enc)'!$C$2:$C$62,B1182)&gt;0,1,IF(AND(LEFT(B1182,6)="MORRIS",COUNTIFS('Brand Family Territories (Enc)'!$B$2:$B$62,C1182,'Brand Family Territories (Enc)'!$C$2:$C$62,"Morri")&gt;0),"Unk",0))</f>
        <v>1</v>
      </c>
      <c r="E1182" t="str">
        <f>IFERROR(INDEX('Brand Family Areas (Enc)'!$D$6:$D$998,MATCH(UPPER(A1182)&amp;"|"&amp;UPPER(B1182),'Brand Family Areas (Enc)'!$G$6:$G$998,0)),"No Match")</f>
        <v>No Match</v>
      </c>
      <c r="F1182" t="str">
        <f t="shared" si="36"/>
        <v>US</v>
      </c>
      <c r="G1182" t="str">
        <f t="shared" si="37"/>
        <v>Red Stripe|BERGEN</v>
      </c>
    </row>
    <row r="1183" spans="1:7" hidden="1" x14ac:dyDescent="0.2">
      <c r="A1183" t="str" cm="1">
        <f t="array" ref="A1183">INDEX('Brand Family Territory (Enc)'!$A$2:$A$296,INT((ROW()-2)/10)+1)</f>
        <v>Red Stripe</v>
      </c>
      <c r="B1183" t="str" cm="1">
        <f t="array" ref="B1183">INDEX('Whitelist (Blackout Reverse)'!$B$1:$K$1,MOD(ROW()-2,10)+1)</f>
        <v>PASSAIC</v>
      </c>
      <c r="C1183" t="str">
        <f>VLOOKUP(A1183,'Brand Family Territory (Enc)'!$A$2:$B$296,2,FALSE)</f>
        <v>Core + Morris Communities</v>
      </c>
      <c r="D1183">
        <f>IF(COUNTIFS('Brand Family Territories (Enc)'!$B$2:$B$62,C1183,'Brand Family Territories (Enc)'!$C$2:$C$62,B1183)&gt;0,1,IF(AND(LEFT(B1183,6)="MORRIS",COUNTIFS('Brand Family Territories (Enc)'!$B$2:$B$62,C1183,'Brand Family Territories (Enc)'!$C$2:$C$62,"Morri")&gt;0),"Unk",0))</f>
        <v>1</v>
      </c>
      <c r="E1183" t="str">
        <f>IFERROR(INDEX('Brand Family Areas (Enc)'!$D$6:$D$998,MATCH(UPPER(A1183)&amp;"|"&amp;UPPER(B1183),'Brand Family Areas (Enc)'!$G$6:$G$998,0)),"No Match")</f>
        <v>No Match</v>
      </c>
      <c r="F1183" t="str">
        <f t="shared" si="36"/>
        <v>US</v>
      </c>
      <c r="G1183" t="str">
        <f t="shared" si="37"/>
        <v>Red Stripe|PASSAIC</v>
      </c>
    </row>
    <row r="1184" spans="1:7" hidden="1" x14ac:dyDescent="0.2">
      <c r="A1184" t="str" cm="1">
        <f t="array" ref="A1184">INDEX('Brand Family Territory (Enc)'!$A$2:$A$296,INT((ROW()-2)/10)+1)</f>
        <v>Red Stripe</v>
      </c>
      <c r="B1184" t="str" cm="1">
        <f t="array" ref="B1184">INDEX('Whitelist (Blackout Reverse)'!$B$1:$K$1,MOD(ROW()-2,10)+1)</f>
        <v>PASSAIC-FF</v>
      </c>
      <c r="C1184" t="str">
        <f>VLOOKUP(A1184,'Brand Family Territory (Enc)'!$A$2:$B$296,2,FALSE)</f>
        <v>Core + Morris Communities</v>
      </c>
      <c r="D1184">
        <f>IF(COUNTIFS('Brand Family Territories (Enc)'!$B$2:$B$62,C1184,'Brand Family Territories (Enc)'!$C$2:$C$62,B1184)&gt;0,1,IF(AND(LEFT(B1184,6)="MORRIS",COUNTIFS('Brand Family Territories (Enc)'!$B$2:$B$62,C1184,'Brand Family Territories (Enc)'!$C$2:$C$62,"Morri")&gt;0),"Unk",0))</f>
        <v>1</v>
      </c>
      <c r="E1184" t="str">
        <f>IFERROR(INDEX('Brand Family Areas (Enc)'!$D$6:$D$998,MATCH(UPPER(A1184)&amp;"|"&amp;UPPER(B1184),'Brand Family Areas (Enc)'!$G$6:$G$998,0)),"No Match")</f>
        <v>No Match</v>
      </c>
      <c r="F1184" t="str">
        <f t="shared" si="36"/>
        <v>US</v>
      </c>
      <c r="G1184" t="str">
        <f t="shared" si="37"/>
        <v>Red Stripe|PASSAIC-FF</v>
      </c>
    </row>
    <row r="1185" spans="1:7" hidden="1" x14ac:dyDescent="0.2">
      <c r="A1185" t="str" cm="1">
        <f t="array" ref="A1185">INDEX('Brand Family Territory (Enc)'!$A$2:$A$296,INT((ROW()-2)/10)+1)</f>
        <v>Red Stripe</v>
      </c>
      <c r="B1185" t="str" cm="1">
        <f t="array" ref="B1185">INDEX('Whitelist (Blackout Reverse)'!$B$1:$K$1,MOD(ROW()-2,10)+1)</f>
        <v>ESSEX</v>
      </c>
      <c r="C1185" t="str">
        <f>VLOOKUP(A1185,'Brand Family Territory (Enc)'!$A$2:$B$296,2,FALSE)</f>
        <v>Core + Morris Communities</v>
      </c>
      <c r="D1185">
        <f>IF(COUNTIFS('Brand Family Territories (Enc)'!$B$2:$B$62,C1185,'Brand Family Territories (Enc)'!$C$2:$C$62,B1185)&gt;0,1,IF(AND(LEFT(B1185,6)="MORRIS",COUNTIFS('Brand Family Territories (Enc)'!$B$2:$B$62,C1185,'Brand Family Territories (Enc)'!$C$2:$C$62,"Morri")&gt;0),"Unk",0))</f>
        <v>0</v>
      </c>
      <c r="E1185" t="str">
        <f>IFERROR(INDEX('Brand Family Areas (Enc)'!$D$6:$D$998,MATCH(UPPER(A1185)&amp;"|"&amp;UPPER(B1185),'Brand Family Areas (Enc)'!$G$6:$G$998,0)),"No Match")</f>
        <v>Inactive</v>
      </c>
      <c r="F1185" t="str">
        <f t="shared" si="36"/>
        <v>THEM</v>
      </c>
      <c r="G1185" t="str">
        <f t="shared" si="37"/>
        <v>Red Stripe|ESSEX</v>
      </c>
    </row>
    <row r="1186" spans="1:7" hidden="1" x14ac:dyDescent="0.2">
      <c r="A1186" t="str" cm="1">
        <f t="array" ref="A1186">INDEX('Brand Family Territory (Enc)'!$A$2:$A$296,INT((ROW()-2)/10)+1)</f>
        <v>Red Stripe</v>
      </c>
      <c r="B1186" t="str" cm="1">
        <f t="array" ref="B1186">INDEX('Whitelist (Blackout Reverse)'!$B$1:$K$1,MOD(ROW()-2,10)+1)</f>
        <v>HUDSON</v>
      </c>
      <c r="C1186" t="str">
        <f>VLOOKUP(A1186,'Brand Family Territory (Enc)'!$A$2:$B$296,2,FALSE)</f>
        <v>Core + Morris Communities</v>
      </c>
      <c r="D1186">
        <f>IF(COUNTIFS('Brand Family Territories (Enc)'!$B$2:$B$62,C1186,'Brand Family Territories (Enc)'!$C$2:$C$62,B1186)&gt;0,1,IF(AND(LEFT(B1186,6)="MORRIS",COUNTIFS('Brand Family Territories (Enc)'!$B$2:$B$62,C1186,'Brand Family Territories (Enc)'!$C$2:$C$62,"Morri")&gt;0),"Unk",0))</f>
        <v>0</v>
      </c>
      <c r="E1186" t="str">
        <f>IFERROR(INDEX('Brand Family Areas (Enc)'!$D$6:$D$998,MATCH(UPPER(A1186)&amp;"|"&amp;UPPER(B1186),'Brand Family Areas (Enc)'!$G$6:$G$998,0)),"No Match")</f>
        <v>Inactive</v>
      </c>
      <c r="F1186" t="str">
        <f t="shared" si="36"/>
        <v>THEM</v>
      </c>
      <c r="G1186" t="str">
        <f t="shared" si="37"/>
        <v>Red Stripe|HUDSON</v>
      </c>
    </row>
    <row r="1187" spans="1:7" hidden="1" x14ac:dyDescent="0.2">
      <c r="A1187" t="str" cm="1">
        <f t="array" ref="A1187">INDEX('Brand Family Territory (Enc)'!$A$2:$A$296,INT((ROW()-2)/10)+1)</f>
        <v>Red Stripe</v>
      </c>
      <c r="B1187" t="str" cm="1">
        <f t="array" ref="B1187">INDEX('Whitelist (Blackout Reverse)'!$B$1:$K$1,MOD(ROW()-2,10)+1)</f>
        <v>UNION</v>
      </c>
      <c r="C1187" t="str">
        <f>VLOOKUP(A1187,'Brand Family Territory (Enc)'!$A$2:$B$296,2,FALSE)</f>
        <v>Core + Morris Communities</v>
      </c>
      <c r="D1187">
        <f>IF(COUNTIFS('Brand Family Territories (Enc)'!$B$2:$B$62,C1187,'Brand Family Territories (Enc)'!$C$2:$C$62,B1187)&gt;0,1,IF(AND(LEFT(B1187,6)="MORRIS",COUNTIFS('Brand Family Territories (Enc)'!$B$2:$B$62,C1187,'Brand Family Territories (Enc)'!$C$2:$C$62,"Morri")&gt;0),"Unk",0))</f>
        <v>0</v>
      </c>
      <c r="E1187" t="str">
        <f>IFERROR(INDEX('Brand Family Areas (Enc)'!$D$6:$D$998,MATCH(UPPER(A1187)&amp;"|"&amp;UPPER(B1187),'Brand Family Areas (Enc)'!$G$6:$G$998,0)),"No Match")</f>
        <v>Inactive</v>
      </c>
      <c r="F1187" t="str">
        <f t="shared" si="36"/>
        <v>THEM</v>
      </c>
      <c r="G1187" t="str">
        <f t="shared" si="37"/>
        <v>Red Stripe|UNION</v>
      </c>
    </row>
    <row r="1188" spans="1:7" hidden="1" x14ac:dyDescent="0.2">
      <c r="A1188" t="str" cm="1">
        <f t="array" ref="A1188">INDEX('Brand Family Territory (Enc)'!$A$2:$A$296,INT((ROW()-2)/10)+1)</f>
        <v>Red Stripe</v>
      </c>
      <c r="B1188" t="str" cm="1">
        <f t="array" ref="B1188">INDEX('Whitelist (Blackout Reverse)'!$B$1:$K$1,MOD(ROW()-2,10)+1)</f>
        <v>SUSSEX</v>
      </c>
      <c r="C1188" t="str">
        <f>VLOOKUP(A1188,'Brand Family Territory (Enc)'!$A$2:$B$296,2,FALSE)</f>
        <v>Core + Morris Communities</v>
      </c>
      <c r="D1188">
        <f>IF(COUNTIFS('Brand Family Territories (Enc)'!$B$2:$B$62,C1188,'Brand Family Territories (Enc)'!$C$2:$C$62,B1188)&gt;0,1,IF(AND(LEFT(B1188,6)="MORRIS",COUNTIFS('Brand Family Territories (Enc)'!$B$2:$B$62,C1188,'Brand Family Territories (Enc)'!$C$2:$C$62,"Morri")&gt;0),"Unk",0))</f>
        <v>0</v>
      </c>
      <c r="E1188" t="str">
        <f>IFERROR(INDEX('Brand Family Areas (Enc)'!$D$6:$D$998,MATCH(UPPER(A1188)&amp;"|"&amp;UPPER(B1188),'Brand Family Areas (Enc)'!$G$6:$G$998,0)),"No Match")</f>
        <v>Inactive</v>
      </c>
      <c r="F1188" t="str">
        <f t="shared" si="36"/>
        <v>THEM</v>
      </c>
      <c r="G1188" t="str">
        <f t="shared" si="37"/>
        <v>Red Stripe|SUSSEX</v>
      </c>
    </row>
    <row r="1189" spans="1:7" hidden="1" x14ac:dyDescent="0.2">
      <c r="A1189" t="str" cm="1">
        <f t="array" ref="A1189">INDEX('Brand Family Territory (Enc)'!$A$2:$A$296,INT((ROW()-2)/10)+1)</f>
        <v>Red Stripe</v>
      </c>
      <c r="B1189" t="str" cm="1">
        <f t="array" ref="B1189">INDEX('Whitelist (Blackout Reverse)'!$B$1:$K$1,MOD(ROW()-2,10)+1)</f>
        <v>MORRIS 1</v>
      </c>
      <c r="C1189" t="str">
        <f>VLOOKUP(A1189,'Brand Family Territory (Enc)'!$A$2:$B$296,2,FALSE)</f>
        <v>Core + Morris Communities</v>
      </c>
      <c r="D1189">
        <f>IF(COUNTIFS('Brand Family Territories (Enc)'!$B$2:$B$62,C1189,'Brand Family Territories (Enc)'!$C$2:$C$62,B1189)&gt;0,1,IF(AND(LEFT(B1189,6)="MORRIS",COUNTIFS('Brand Family Territories (Enc)'!$B$2:$B$62,C1189,'Brand Family Territories (Enc)'!$C$2:$C$62,"Morri")&gt;0),"Unk",0))</f>
        <v>1</v>
      </c>
      <c r="E1189" t="str">
        <f>IFERROR(INDEX('Brand Family Areas (Enc)'!$D$6:$D$998,MATCH(UPPER(A1189)&amp;"|"&amp;UPPER(B1189),'Brand Family Areas (Enc)'!$G$6:$G$998,0)),"No Match")</f>
        <v>Inactive</v>
      </c>
      <c r="F1189" t="str">
        <f t="shared" si="36"/>
        <v>THEM</v>
      </c>
      <c r="G1189" t="str">
        <f t="shared" si="37"/>
        <v>Red Stripe|MORRIS 1</v>
      </c>
    </row>
    <row r="1190" spans="1:7" hidden="1" x14ac:dyDescent="0.2">
      <c r="A1190" t="str" cm="1">
        <f t="array" ref="A1190">INDEX('Brand Family Territory (Enc)'!$A$2:$A$296,INT((ROW()-2)/10)+1)</f>
        <v>Red Stripe</v>
      </c>
      <c r="B1190" t="str" cm="1">
        <f t="array" ref="B1190">INDEX('Whitelist (Blackout Reverse)'!$B$1:$K$1,MOD(ROW()-2,10)+1)</f>
        <v>MORRIS 2</v>
      </c>
      <c r="C1190" t="str">
        <f>VLOOKUP(A1190,'Brand Family Territory (Enc)'!$A$2:$B$296,2,FALSE)</f>
        <v>Core + Morris Communities</v>
      </c>
      <c r="D1190">
        <f>IF(COUNTIFS('Brand Family Territories (Enc)'!$B$2:$B$62,C1190,'Brand Family Territories (Enc)'!$C$2:$C$62,B1190)&gt;0,1,IF(AND(LEFT(B1190,6)="MORRIS",COUNTIFS('Brand Family Territories (Enc)'!$B$2:$B$62,C1190,'Brand Family Territories (Enc)'!$C$2:$C$62,"Morri")&gt;0),"Unk",0))</f>
        <v>0</v>
      </c>
      <c r="E1190" t="str">
        <f>IFERROR(INDEX('Brand Family Areas (Enc)'!$D$6:$D$998,MATCH(UPPER(A1190)&amp;"|"&amp;UPPER(B1190),'Brand Family Areas (Enc)'!$G$6:$G$998,0)),"No Match")</f>
        <v>Inactive</v>
      </c>
      <c r="F1190" t="str">
        <f t="shared" si="36"/>
        <v>THEM</v>
      </c>
      <c r="G1190" t="str">
        <f t="shared" si="37"/>
        <v>Red Stripe|MORRIS 2</v>
      </c>
    </row>
    <row r="1191" spans="1:7" hidden="1" x14ac:dyDescent="0.2">
      <c r="A1191" t="str" cm="1">
        <f t="array" ref="A1191">INDEX('Brand Family Territory (Enc)'!$A$2:$A$296,INT((ROW()-2)/10)+1)</f>
        <v>Red Stripe</v>
      </c>
      <c r="B1191" t="str" cm="1">
        <f t="array" ref="B1191">INDEX('Whitelist (Blackout Reverse)'!$B$1:$K$1,MOD(ROW()-2,10)+1)</f>
        <v>MORRIS 3</v>
      </c>
      <c r="C1191" t="str">
        <f>VLOOKUP(A1191,'Brand Family Territory (Enc)'!$A$2:$B$296,2,FALSE)</f>
        <v>Core + Morris Communities</v>
      </c>
      <c r="D1191">
        <f>IF(COUNTIFS('Brand Family Territories (Enc)'!$B$2:$B$62,C1191,'Brand Family Territories (Enc)'!$C$2:$C$62,B1191)&gt;0,1,IF(AND(LEFT(B1191,6)="MORRIS",COUNTIFS('Brand Family Territories (Enc)'!$B$2:$B$62,C1191,'Brand Family Territories (Enc)'!$C$2:$C$62,"Morri")&gt;0),"Unk",0))</f>
        <v>1</v>
      </c>
      <c r="E1191" t="str">
        <f>IFERROR(INDEX('Brand Family Areas (Enc)'!$D$6:$D$998,MATCH(UPPER(A1191)&amp;"|"&amp;UPPER(B1191),'Brand Family Areas (Enc)'!$G$6:$G$998,0)),"No Match")</f>
        <v>No Match</v>
      </c>
      <c r="F1191" t="str">
        <f t="shared" si="36"/>
        <v>US</v>
      </c>
      <c r="G1191" t="str">
        <f t="shared" si="37"/>
        <v>Red Stripe|MORRIS 3</v>
      </c>
    </row>
    <row r="1192" spans="1:7" hidden="1" x14ac:dyDescent="0.2">
      <c r="A1192" t="str" cm="1">
        <f t="array" ref="A1192">INDEX('Brand Family Territory (Enc)'!$A$2:$A$296,INT((ROW()-2)/10)+1)</f>
        <v>Sagres Cerveja</v>
      </c>
      <c r="B1192" t="str" cm="1">
        <f t="array" ref="B1192">INDEX('Whitelist (Blackout Reverse)'!$B$1:$K$1,MOD(ROW()-2,10)+1)</f>
        <v>BERGEN</v>
      </c>
      <c r="C1192" t="str">
        <f>VLOOKUP(A1192,'Brand Family Territory (Enc)'!$A$2:$B$296,2,FALSE)</f>
        <v>Core + Morris Communities</v>
      </c>
      <c r="D1192">
        <f>IF(COUNTIFS('Brand Family Territories (Enc)'!$B$2:$B$62,C1192,'Brand Family Territories (Enc)'!$C$2:$C$62,B1192)&gt;0,1,IF(AND(LEFT(B1192,6)="MORRIS",COUNTIFS('Brand Family Territories (Enc)'!$B$2:$B$62,C1192,'Brand Family Territories (Enc)'!$C$2:$C$62,"Morri")&gt;0),"Unk",0))</f>
        <v>1</v>
      </c>
      <c r="E1192" t="str">
        <f>IFERROR(INDEX('Brand Family Areas (Enc)'!$D$6:$D$998,MATCH(UPPER(A1192)&amp;"|"&amp;UPPER(B1192),'Brand Family Areas (Enc)'!$G$6:$G$998,0)),"No Match")</f>
        <v>No Match</v>
      </c>
      <c r="F1192" t="str">
        <f t="shared" si="36"/>
        <v>US</v>
      </c>
      <c r="G1192" t="str">
        <f t="shared" si="37"/>
        <v>Sagres Cerveja|BERGEN</v>
      </c>
    </row>
    <row r="1193" spans="1:7" hidden="1" x14ac:dyDescent="0.2">
      <c r="A1193" t="str" cm="1">
        <f t="array" ref="A1193">INDEX('Brand Family Territory (Enc)'!$A$2:$A$296,INT((ROW()-2)/10)+1)</f>
        <v>Sagres Cerveja</v>
      </c>
      <c r="B1193" t="str" cm="1">
        <f t="array" ref="B1193">INDEX('Whitelist (Blackout Reverse)'!$B$1:$K$1,MOD(ROW()-2,10)+1)</f>
        <v>PASSAIC</v>
      </c>
      <c r="C1193" t="str">
        <f>VLOOKUP(A1193,'Brand Family Territory (Enc)'!$A$2:$B$296,2,FALSE)</f>
        <v>Core + Morris Communities</v>
      </c>
      <c r="D1193">
        <f>IF(COUNTIFS('Brand Family Territories (Enc)'!$B$2:$B$62,C1193,'Brand Family Territories (Enc)'!$C$2:$C$62,B1193)&gt;0,1,IF(AND(LEFT(B1193,6)="MORRIS",COUNTIFS('Brand Family Territories (Enc)'!$B$2:$B$62,C1193,'Brand Family Territories (Enc)'!$C$2:$C$62,"Morri")&gt;0),"Unk",0))</f>
        <v>1</v>
      </c>
      <c r="E1193" t="str">
        <f>IFERROR(INDEX('Brand Family Areas (Enc)'!$D$6:$D$998,MATCH(UPPER(A1193)&amp;"|"&amp;UPPER(B1193),'Brand Family Areas (Enc)'!$G$6:$G$998,0)),"No Match")</f>
        <v>No Match</v>
      </c>
      <c r="F1193" t="str">
        <f t="shared" si="36"/>
        <v>US</v>
      </c>
      <c r="G1193" t="str">
        <f t="shared" si="37"/>
        <v>Sagres Cerveja|PASSAIC</v>
      </c>
    </row>
    <row r="1194" spans="1:7" hidden="1" x14ac:dyDescent="0.2">
      <c r="A1194" t="str" cm="1">
        <f t="array" ref="A1194">INDEX('Brand Family Territory (Enc)'!$A$2:$A$296,INT((ROW()-2)/10)+1)</f>
        <v>Sagres Cerveja</v>
      </c>
      <c r="B1194" t="str" cm="1">
        <f t="array" ref="B1194">INDEX('Whitelist (Blackout Reverse)'!$B$1:$K$1,MOD(ROW()-2,10)+1)</f>
        <v>PASSAIC-FF</v>
      </c>
      <c r="C1194" t="str">
        <f>VLOOKUP(A1194,'Brand Family Territory (Enc)'!$A$2:$B$296,2,FALSE)</f>
        <v>Core + Morris Communities</v>
      </c>
      <c r="D1194">
        <f>IF(COUNTIFS('Brand Family Territories (Enc)'!$B$2:$B$62,C1194,'Brand Family Territories (Enc)'!$C$2:$C$62,B1194)&gt;0,1,IF(AND(LEFT(B1194,6)="MORRIS",COUNTIFS('Brand Family Territories (Enc)'!$B$2:$B$62,C1194,'Brand Family Territories (Enc)'!$C$2:$C$62,"Morri")&gt;0),"Unk",0))</f>
        <v>1</v>
      </c>
      <c r="E1194" t="str">
        <f>IFERROR(INDEX('Brand Family Areas (Enc)'!$D$6:$D$998,MATCH(UPPER(A1194)&amp;"|"&amp;UPPER(B1194),'Brand Family Areas (Enc)'!$G$6:$G$998,0)),"No Match")</f>
        <v>No Match</v>
      </c>
      <c r="F1194" t="str">
        <f t="shared" si="36"/>
        <v>US</v>
      </c>
      <c r="G1194" t="str">
        <f t="shared" si="37"/>
        <v>Sagres Cerveja|PASSAIC-FF</v>
      </c>
    </row>
    <row r="1195" spans="1:7" hidden="1" x14ac:dyDescent="0.2">
      <c r="A1195" t="str" cm="1">
        <f t="array" ref="A1195">INDEX('Brand Family Territory (Enc)'!$A$2:$A$296,INT((ROW()-2)/10)+1)</f>
        <v>Sagres Cerveja</v>
      </c>
      <c r="B1195" t="str" cm="1">
        <f t="array" ref="B1195">INDEX('Whitelist (Blackout Reverse)'!$B$1:$K$1,MOD(ROW()-2,10)+1)</f>
        <v>ESSEX</v>
      </c>
      <c r="C1195" t="str">
        <f>VLOOKUP(A1195,'Brand Family Territory (Enc)'!$A$2:$B$296,2,FALSE)</f>
        <v>Core + Morris Communities</v>
      </c>
      <c r="D1195">
        <f>IF(COUNTIFS('Brand Family Territories (Enc)'!$B$2:$B$62,C1195,'Brand Family Territories (Enc)'!$C$2:$C$62,B1195)&gt;0,1,IF(AND(LEFT(B1195,6)="MORRIS",COUNTIFS('Brand Family Territories (Enc)'!$B$2:$B$62,C1195,'Brand Family Territories (Enc)'!$C$2:$C$62,"Morri")&gt;0),"Unk",0))</f>
        <v>0</v>
      </c>
      <c r="E1195" t="str">
        <f>IFERROR(INDEX('Brand Family Areas (Enc)'!$D$6:$D$998,MATCH(UPPER(A1195)&amp;"|"&amp;UPPER(B1195),'Brand Family Areas (Enc)'!$G$6:$G$998,0)),"No Match")</f>
        <v>Inactive</v>
      </c>
      <c r="F1195" t="str">
        <f t="shared" si="36"/>
        <v>THEM</v>
      </c>
      <c r="G1195" t="str">
        <f t="shared" si="37"/>
        <v>Sagres Cerveja|ESSEX</v>
      </c>
    </row>
    <row r="1196" spans="1:7" hidden="1" x14ac:dyDescent="0.2">
      <c r="A1196" t="str" cm="1">
        <f t="array" ref="A1196">INDEX('Brand Family Territory (Enc)'!$A$2:$A$296,INT((ROW()-2)/10)+1)</f>
        <v>Sagres Cerveja</v>
      </c>
      <c r="B1196" t="str" cm="1">
        <f t="array" ref="B1196">INDEX('Whitelist (Blackout Reverse)'!$B$1:$K$1,MOD(ROW()-2,10)+1)</f>
        <v>HUDSON</v>
      </c>
      <c r="C1196" t="str">
        <f>VLOOKUP(A1196,'Brand Family Territory (Enc)'!$A$2:$B$296,2,FALSE)</f>
        <v>Core + Morris Communities</v>
      </c>
      <c r="D1196">
        <f>IF(COUNTIFS('Brand Family Territories (Enc)'!$B$2:$B$62,C1196,'Brand Family Territories (Enc)'!$C$2:$C$62,B1196)&gt;0,1,IF(AND(LEFT(B1196,6)="MORRIS",COUNTIFS('Brand Family Territories (Enc)'!$B$2:$B$62,C1196,'Brand Family Territories (Enc)'!$C$2:$C$62,"Morri")&gt;0),"Unk",0))</f>
        <v>0</v>
      </c>
      <c r="E1196" t="str">
        <f>IFERROR(INDEX('Brand Family Areas (Enc)'!$D$6:$D$998,MATCH(UPPER(A1196)&amp;"|"&amp;UPPER(B1196),'Brand Family Areas (Enc)'!$G$6:$G$998,0)),"No Match")</f>
        <v>Inactive</v>
      </c>
      <c r="F1196" t="str">
        <f t="shared" si="36"/>
        <v>THEM</v>
      </c>
      <c r="G1196" t="str">
        <f t="shared" si="37"/>
        <v>Sagres Cerveja|HUDSON</v>
      </c>
    </row>
    <row r="1197" spans="1:7" hidden="1" x14ac:dyDescent="0.2">
      <c r="A1197" t="str" cm="1">
        <f t="array" ref="A1197">INDEX('Brand Family Territory (Enc)'!$A$2:$A$296,INT((ROW()-2)/10)+1)</f>
        <v>Sagres Cerveja</v>
      </c>
      <c r="B1197" t="str" cm="1">
        <f t="array" ref="B1197">INDEX('Whitelist (Blackout Reverse)'!$B$1:$K$1,MOD(ROW()-2,10)+1)</f>
        <v>UNION</v>
      </c>
      <c r="C1197" t="str">
        <f>VLOOKUP(A1197,'Brand Family Territory (Enc)'!$A$2:$B$296,2,FALSE)</f>
        <v>Core + Morris Communities</v>
      </c>
      <c r="D1197">
        <f>IF(COUNTIFS('Brand Family Territories (Enc)'!$B$2:$B$62,C1197,'Brand Family Territories (Enc)'!$C$2:$C$62,B1197)&gt;0,1,IF(AND(LEFT(B1197,6)="MORRIS",COUNTIFS('Brand Family Territories (Enc)'!$B$2:$B$62,C1197,'Brand Family Territories (Enc)'!$C$2:$C$62,"Morri")&gt;0),"Unk",0))</f>
        <v>0</v>
      </c>
      <c r="E1197" t="str">
        <f>IFERROR(INDEX('Brand Family Areas (Enc)'!$D$6:$D$998,MATCH(UPPER(A1197)&amp;"|"&amp;UPPER(B1197),'Brand Family Areas (Enc)'!$G$6:$G$998,0)),"No Match")</f>
        <v>Inactive</v>
      </c>
      <c r="F1197" t="str">
        <f t="shared" si="36"/>
        <v>THEM</v>
      </c>
      <c r="G1197" t="str">
        <f t="shared" si="37"/>
        <v>Sagres Cerveja|UNION</v>
      </c>
    </row>
    <row r="1198" spans="1:7" hidden="1" x14ac:dyDescent="0.2">
      <c r="A1198" t="str" cm="1">
        <f t="array" ref="A1198">INDEX('Brand Family Territory (Enc)'!$A$2:$A$296,INT((ROW()-2)/10)+1)</f>
        <v>Sagres Cerveja</v>
      </c>
      <c r="B1198" t="str" cm="1">
        <f t="array" ref="B1198">INDEX('Whitelist (Blackout Reverse)'!$B$1:$K$1,MOD(ROW()-2,10)+1)</f>
        <v>SUSSEX</v>
      </c>
      <c r="C1198" t="str">
        <f>VLOOKUP(A1198,'Brand Family Territory (Enc)'!$A$2:$B$296,2,FALSE)</f>
        <v>Core + Morris Communities</v>
      </c>
      <c r="D1198">
        <f>IF(COUNTIFS('Brand Family Territories (Enc)'!$B$2:$B$62,C1198,'Brand Family Territories (Enc)'!$C$2:$C$62,B1198)&gt;0,1,IF(AND(LEFT(B1198,6)="MORRIS",COUNTIFS('Brand Family Territories (Enc)'!$B$2:$B$62,C1198,'Brand Family Territories (Enc)'!$C$2:$C$62,"Morri")&gt;0),"Unk",0))</f>
        <v>0</v>
      </c>
      <c r="E1198" t="str">
        <f>IFERROR(INDEX('Brand Family Areas (Enc)'!$D$6:$D$998,MATCH(UPPER(A1198)&amp;"|"&amp;UPPER(B1198),'Brand Family Areas (Enc)'!$G$6:$G$998,0)),"No Match")</f>
        <v>Inactive</v>
      </c>
      <c r="F1198" t="str">
        <f t="shared" si="36"/>
        <v>THEM</v>
      </c>
      <c r="G1198" t="str">
        <f t="shared" si="37"/>
        <v>Sagres Cerveja|SUSSEX</v>
      </c>
    </row>
    <row r="1199" spans="1:7" hidden="1" x14ac:dyDescent="0.2">
      <c r="A1199" t="str" cm="1">
        <f t="array" ref="A1199">INDEX('Brand Family Territory (Enc)'!$A$2:$A$296,INT((ROW()-2)/10)+1)</f>
        <v>Sagres Cerveja</v>
      </c>
      <c r="B1199" t="str" cm="1">
        <f t="array" ref="B1199">INDEX('Whitelist (Blackout Reverse)'!$B$1:$K$1,MOD(ROW()-2,10)+1)</f>
        <v>MORRIS 1</v>
      </c>
      <c r="C1199" t="str">
        <f>VLOOKUP(A1199,'Brand Family Territory (Enc)'!$A$2:$B$296,2,FALSE)</f>
        <v>Core + Morris Communities</v>
      </c>
      <c r="D1199">
        <f>IF(COUNTIFS('Brand Family Territories (Enc)'!$B$2:$B$62,C1199,'Brand Family Territories (Enc)'!$C$2:$C$62,B1199)&gt;0,1,IF(AND(LEFT(B1199,6)="MORRIS",COUNTIFS('Brand Family Territories (Enc)'!$B$2:$B$62,C1199,'Brand Family Territories (Enc)'!$C$2:$C$62,"Morri")&gt;0),"Unk",0))</f>
        <v>1</v>
      </c>
      <c r="E1199" t="str">
        <f>IFERROR(INDEX('Brand Family Areas (Enc)'!$D$6:$D$998,MATCH(UPPER(A1199)&amp;"|"&amp;UPPER(B1199),'Brand Family Areas (Enc)'!$G$6:$G$998,0)),"No Match")</f>
        <v>Inactive</v>
      </c>
      <c r="F1199" t="str">
        <f t="shared" si="36"/>
        <v>THEM</v>
      </c>
      <c r="G1199" t="str">
        <f t="shared" si="37"/>
        <v>Sagres Cerveja|MORRIS 1</v>
      </c>
    </row>
    <row r="1200" spans="1:7" hidden="1" x14ac:dyDescent="0.2">
      <c r="A1200" t="str" cm="1">
        <f t="array" ref="A1200">INDEX('Brand Family Territory (Enc)'!$A$2:$A$296,INT((ROW()-2)/10)+1)</f>
        <v>Sagres Cerveja</v>
      </c>
      <c r="B1200" t="str" cm="1">
        <f t="array" ref="B1200">INDEX('Whitelist (Blackout Reverse)'!$B$1:$K$1,MOD(ROW()-2,10)+1)</f>
        <v>MORRIS 2</v>
      </c>
      <c r="C1200" t="str">
        <f>VLOOKUP(A1200,'Brand Family Territory (Enc)'!$A$2:$B$296,2,FALSE)</f>
        <v>Core + Morris Communities</v>
      </c>
      <c r="D1200">
        <f>IF(COUNTIFS('Brand Family Territories (Enc)'!$B$2:$B$62,C1200,'Brand Family Territories (Enc)'!$C$2:$C$62,B1200)&gt;0,1,IF(AND(LEFT(B1200,6)="MORRIS",COUNTIFS('Brand Family Territories (Enc)'!$B$2:$B$62,C1200,'Brand Family Territories (Enc)'!$C$2:$C$62,"Morri")&gt;0),"Unk",0))</f>
        <v>0</v>
      </c>
      <c r="E1200" t="str">
        <f>IFERROR(INDEX('Brand Family Areas (Enc)'!$D$6:$D$998,MATCH(UPPER(A1200)&amp;"|"&amp;UPPER(B1200),'Brand Family Areas (Enc)'!$G$6:$G$998,0)),"No Match")</f>
        <v>Inactive</v>
      </c>
      <c r="F1200" t="str">
        <f t="shared" si="36"/>
        <v>THEM</v>
      </c>
      <c r="G1200" t="str">
        <f t="shared" si="37"/>
        <v>Sagres Cerveja|MORRIS 2</v>
      </c>
    </row>
    <row r="1201" spans="1:7" hidden="1" x14ac:dyDescent="0.2">
      <c r="A1201" t="str" cm="1">
        <f t="array" ref="A1201">INDEX('Brand Family Territory (Enc)'!$A$2:$A$296,INT((ROW()-2)/10)+1)</f>
        <v>Sagres Cerveja</v>
      </c>
      <c r="B1201" t="str" cm="1">
        <f t="array" ref="B1201">INDEX('Whitelist (Blackout Reverse)'!$B$1:$K$1,MOD(ROW()-2,10)+1)</f>
        <v>MORRIS 3</v>
      </c>
      <c r="C1201" t="str">
        <f>VLOOKUP(A1201,'Brand Family Territory (Enc)'!$A$2:$B$296,2,FALSE)</f>
        <v>Core + Morris Communities</v>
      </c>
      <c r="D1201">
        <f>IF(COUNTIFS('Brand Family Territories (Enc)'!$B$2:$B$62,C1201,'Brand Family Territories (Enc)'!$C$2:$C$62,B1201)&gt;0,1,IF(AND(LEFT(B1201,6)="MORRIS",COUNTIFS('Brand Family Territories (Enc)'!$B$2:$B$62,C1201,'Brand Family Territories (Enc)'!$C$2:$C$62,"Morri")&gt;0),"Unk",0))</f>
        <v>1</v>
      </c>
      <c r="E1201" t="str">
        <f>IFERROR(INDEX('Brand Family Areas (Enc)'!$D$6:$D$998,MATCH(UPPER(A1201)&amp;"|"&amp;UPPER(B1201),'Brand Family Areas (Enc)'!$G$6:$G$998,0)),"No Match")</f>
        <v>No Match</v>
      </c>
      <c r="F1201" t="str">
        <f t="shared" si="36"/>
        <v>US</v>
      </c>
      <c r="G1201" t="str">
        <f t="shared" si="37"/>
        <v>Sagres Cerveja|MORRIS 3</v>
      </c>
    </row>
    <row r="1202" spans="1:7" hidden="1" x14ac:dyDescent="0.2">
      <c r="A1202" t="str" cm="1">
        <f t="array" ref="A1202">INDEX('Brand Family Territory (Enc)'!$A$2:$A$296,INT((ROW()-2)/10)+1)</f>
        <v>Strongbow</v>
      </c>
      <c r="B1202" t="str" cm="1">
        <f t="array" ref="B1202">INDEX('Whitelist (Blackout Reverse)'!$B$1:$K$1,MOD(ROW()-2,10)+1)</f>
        <v>BERGEN</v>
      </c>
      <c r="C1202" t="str">
        <f>VLOOKUP(A1202,'Brand Family Territory (Enc)'!$A$2:$B$296,2,FALSE)</f>
        <v>Core + Morris Communities</v>
      </c>
      <c r="D1202">
        <f>IF(COUNTIFS('Brand Family Territories (Enc)'!$B$2:$B$62,C1202,'Brand Family Territories (Enc)'!$C$2:$C$62,B1202)&gt;0,1,IF(AND(LEFT(B1202,6)="MORRIS",COUNTIFS('Brand Family Territories (Enc)'!$B$2:$B$62,C1202,'Brand Family Territories (Enc)'!$C$2:$C$62,"Morri")&gt;0),"Unk",0))</f>
        <v>1</v>
      </c>
      <c r="E1202" t="str">
        <f>IFERROR(INDEX('Brand Family Areas (Enc)'!$D$6:$D$998,MATCH(UPPER(A1202)&amp;"|"&amp;UPPER(B1202),'Brand Family Areas (Enc)'!$G$6:$G$998,0)),"No Match")</f>
        <v>No Match</v>
      </c>
      <c r="F1202" t="str">
        <f t="shared" si="36"/>
        <v>US</v>
      </c>
      <c r="G1202" t="str">
        <f t="shared" si="37"/>
        <v>Strongbow|BERGEN</v>
      </c>
    </row>
    <row r="1203" spans="1:7" hidden="1" x14ac:dyDescent="0.2">
      <c r="A1203" t="str" cm="1">
        <f t="array" ref="A1203">INDEX('Brand Family Territory (Enc)'!$A$2:$A$296,INT((ROW()-2)/10)+1)</f>
        <v>Strongbow</v>
      </c>
      <c r="B1203" t="str" cm="1">
        <f t="array" ref="B1203">INDEX('Whitelist (Blackout Reverse)'!$B$1:$K$1,MOD(ROW()-2,10)+1)</f>
        <v>PASSAIC</v>
      </c>
      <c r="C1203" t="str">
        <f>VLOOKUP(A1203,'Brand Family Territory (Enc)'!$A$2:$B$296,2,FALSE)</f>
        <v>Core + Morris Communities</v>
      </c>
      <c r="D1203">
        <f>IF(COUNTIFS('Brand Family Territories (Enc)'!$B$2:$B$62,C1203,'Brand Family Territories (Enc)'!$C$2:$C$62,B1203)&gt;0,1,IF(AND(LEFT(B1203,6)="MORRIS",COUNTIFS('Brand Family Territories (Enc)'!$B$2:$B$62,C1203,'Brand Family Territories (Enc)'!$C$2:$C$62,"Morri")&gt;0),"Unk",0))</f>
        <v>1</v>
      </c>
      <c r="E1203" t="str">
        <f>IFERROR(INDEX('Brand Family Areas (Enc)'!$D$6:$D$998,MATCH(UPPER(A1203)&amp;"|"&amp;UPPER(B1203),'Brand Family Areas (Enc)'!$G$6:$G$998,0)),"No Match")</f>
        <v>No Match</v>
      </c>
      <c r="F1203" t="str">
        <f t="shared" si="36"/>
        <v>US</v>
      </c>
      <c r="G1203" t="str">
        <f t="shared" si="37"/>
        <v>Strongbow|PASSAIC</v>
      </c>
    </row>
    <row r="1204" spans="1:7" hidden="1" x14ac:dyDescent="0.2">
      <c r="A1204" t="str" cm="1">
        <f t="array" ref="A1204">INDEX('Brand Family Territory (Enc)'!$A$2:$A$296,INT((ROW()-2)/10)+1)</f>
        <v>Strongbow</v>
      </c>
      <c r="B1204" t="str" cm="1">
        <f t="array" ref="B1204">INDEX('Whitelist (Blackout Reverse)'!$B$1:$K$1,MOD(ROW()-2,10)+1)</f>
        <v>PASSAIC-FF</v>
      </c>
      <c r="C1204" t="str">
        <f>VLOOKUP(A1204,'Brand Family Territory (Enc)'!$A$2:$B$296,2,FALSE)</f>
        <v>Core + Morris Communities</v>
      </c>
      <c r="D1204">
        <f>IF(COUNTIFS('Brand Family Territories (Enc)'!$B$2:$B$62,C1204,'Brand Family Territories (Enc)'!$C$2:$C$62,B1204)&gt;0,1,IF(AND(LEFT(B1204,6)="MORRIS",COUNTIFS('Brand Family Territories (Enc)'!$B$2:$B$62,C1204,'Brand Family Territories (Enc)'!$C$2:$C$62,"Morri")&gt;0),"Unk",0))</f>
        <v>1</v>
      </c>
      <c r="E1204" t="str">
        <f>IFERROR(INDEX('Brand Family Areas (Enc)'!$D$6:$D$998,MATCH(UPPER(A1204)&amp;"|"&amp;UPPER(B1204),'Brand Family Areas (Enc)'!$G$6:$G$998,0)),"No Match")</f>
        <v>No Match</v>
      </c>
      <c r="F1204" t="str">
        <f t="shared" si="36"/>
        <v>US</v>
      </c>
      <c r="G1204" t="str">
        <f t="shared" si="37"/>
        <v>Strongbow|PASSAIC-FF</v>
      </c>
    </row>
    <row r="1205" spans="1:7" hidden="1" x14ac:dyDescent="0.2">
      <c r="A1205" t="str" cm="1">
        <f t="array" ref="A1205">INDEX('Brand Family Territory (Enc)'!$A$2:$A$296,INT((ROW()-2)/10)+1)</f>
        <v>Strongbow</v>
      </c>
      <c r="B1205" t="str" cm="1">
        <f t="array" ref="B1205">INDEX('Whitelist (Blackout Reverse)'!$B$1:$K$1,MOD(ROW()-2,10)+1)</f>
        <v>ESSEX</v>
      </c>
      <c r="C1205" t="str">
        <f>VLOOKUP(A1205,'Brand Family Territory (Enc)'!$A$2:$B$296,2,FALSE)</f>
        <v>Core + Morris Communities</v>
      </c>
      <c r="D1205">
        <f>IF(COUNTIFS('Brand Family Territories (Enc)'!$B$2:$B$62,C1205,'Brand Family Territories (Enc)'!$C$2:$C$62,B1205)&gt;0,1,IF(AND(LEFT(B1205,6)="MORRIS",COUNTIFS('Brand Family Territories (Enc)'!$B$2:$B$62,C1205,'Brand Family Territories (Enc)'!$C$2:$C$62,"Morri")&gt;0),"Unk",0))</f>
        <v>0</v>
      </c>
      <c r="E1205" t="str">
        <f>IFERROR(INDEX('Brand Family Areas (Enc)'!$D$6:$D$998,MATCH(UPPER(A1205)&amp;"|"&amp;UPPER(B1205),'Brand Family Areas (Enc)'!$G$6:$G$998,0)),"No Match")</f>
        <v>Inactive</v>
      </c>
      <c r="F1205" t="str">
        <f t="shared" si="36"/>
        <v>THEM</v>
      </c>
      <c r="G1205" t="str">
        <f t="shared" si="37"/>
        <v>Strongbow|ESSEX</v>
      </c>
    </row>
    <row r="1206" spans="1:7" hidden="1" x14ac:dyDescent="0.2">
      <c r="A1206" t="str" cm="1">
        <f t="array" ref="A1206">INDEX('Brand Family Territory (Enc)'!$A$2:$A$296,INT((ROW()-2)/10)+1)</f>
        <v>Strongbow</v>
      </c>
      <c r="B1206" t="str" cm="1">
        <f t="array" ref="B1206">INDEX('Whitelist (Blackout Reverse)'!$B$1:$K$1,MOD(ROW()-2,10)+1)</f>
        <v>HUDSON</v>
      </c>
      <c r="C1206" t="str">
        <f>VLOOKUP(A1206,'Brand Family Territory (Enc)'!$A$2:$B$296,2,FALSE)</f>
        <v>Core + Morris Communities</v>
      </c>
      <c r="D1206">
        <f>IF(COUNTIFS('Brand Family Territories (Enc)'!$B$2:$B$62,C1206,'Brand Family Territories (Enc)'!$C$2:$C$62,B1206)&gt;0,1,IF(AND(LEFT(B1206,6)="MORRIS",COUNTIFS('Brand Family Territories (Enc)'!$B$2:$B$62,C1206,'Brand Family Territories (Enc)'!$C$2:$C$62,"Morri")&gt;0),"Unk",0))</f>
        <v>0</v>
      </c>
      <c r="E1206" t="str">
        <f>IFERROR(INDEX('Brand Family Areas (Enc)'!$D$6:$D$998,MATCH(UPPER(A1206)&amp;"|"&amp;UPPER(B1206),'Brand Family Areas (Enc)'!$G$6:$G$998,0)),"No Match")</f>
        <v>Inactive</v>
      </c>
      <c r="F1206" t="str">
        <f t="shared" si="36"/>
        <v>THEM</v>
      </c>
      <c r="G1206" t="str">
        <f t="shared" si="37"/>
        <v>Strongbow|HUDSON</v>
      </c>
    </row>
    <row r="1207" spans="1:7" hidden="1" x14ac:dyDescent="0.2">
      <c r="A1207" t="str" cm="1">
        <f t="array" ref="A1207">INDEX('Brand Family Territory (Enc)'!$A$2:$A$296,INT((ROW()-2)/10)+1)</f>
        <v>Strongbow</v>
      </c>
      <c r="B1207" t="str" cm="1">
        <f t="array" ref="B1207">INDEX('Whitelist (Blackout Reverse)'!$B$1:$K$1,MOD(ROW()-2,10)+1)</f>
        <v>UNION</v>
      </c>
      <c r="C1207" t="str">
        <f>VLOOKUP(A1207,'Brand Family Territory (Enc)'!$A$2:$B$296,2,FALSE)</f>
        <v>Core + Morris Communities</v>
      </c>
      <c r="D1207">
        <f>IF(COUNTIFS('Brand Family Territories (Enc)'!$B$2:$B$62,C1207,'Brand Family Territories (Enc)'!$C$2:$C$62,B1207)&gt;0,1,IF(AND(LEFT(B1207,6)="MORRIS",COUNTIFS('Brand Family Territories (Enc)'!$B$2:$B$62,C1207,'Brand Family Territories (Enc)'!$C$2:$C$62,"Morri")&gt;0),"Unk",0))</f>
        <v>0</v>
      </c>
      <c r="E1207" t="str">
        <f>IFERROR(INDEX('Brand Family Areas (Enc)'!$D$6:$D$998,MATCH(UPPER(A1207)&amp;"|"&amp;UPPER(B1207),'Brand Family Areas (Enc)'!$G$6:$G$998,0)),"No Match")</f>
        <v>Inactive</v>
      </c>
      <c r="F1207" t="str">
        <f t="shared" si="36"/>
        <v>THEM</v>
      </c>
      <c r="G1207" t="str">
        <f t="shared" si="37"/>
        <v>Strongbow|UNION</v>
      </c>
    </row>
    <row r="1208" spans="1:7" hidden="1" x14ac:dyDescent="0.2">
      <c r="A1208" t="str" cm="1">
        <f t="array" ref="A1208">INDEX('Brand Family Territory (Enc)'!$A$2:$A$296,INT((ROW()-2)/10)+1)</f>
        <v>Strongbow</v>
      </c>
      <c r="B1208" t="str" cm="1">
        <f t="array" ref="B1208">INDEX('Whitelist (Blackout Reverse)'!$B$1:$K$1,MOD(ROW()-2,10)+1)</f>
        <v>SUSSEX</v>
      </c>
      <c r="C1208" t="str">
        <f>VLOOKUP(A1208,'Brand Family Territory (Enc)'!$A$2:$B$296,2,FALSE)</f>
        <v>Core + Morris Communities</v>
      </c>
      <c r="D1208">
        <f>IF(COUNTIFS('Brand Family Territories (Enc)'!$B$2:$B$62,C1208,'Brand Family Territories (Enc)'!$C$2:$C$62,B1208)&gt;0,1,IF(AND(LEFT(B1208,6)="MORRIS",COUNTIFS('Brand Family Territories (Enc)'!$B$2:$B$62,C1208,'Brand Family Territories (Enc)'!$C$2:$C$62,"Morri")&gt;0),"Unk",0))</f>
        <v>0</v>
      </c>
      <c r="E1208" t="str">
        <f>IFERROR(INDEX('Brand Family Areas (Enc)'!$D$6:$D$998,MATCH(UPPER(A1208)&amp;"|"&amp;UPPER(B1208),'Brand Family Areas (Enc)'!$G$6:$G$998,0)),"No Match")</f>
        <v>Inactive</v>
      </c>
      <c r="F1208" t="str">
        <f t="shared" si="36"/>
        <v>THEM</v>
      </c>
      <c r="G1208" t="str">
        <f t="shared" si="37"/>
        <v>Strongbow|SUSSEX</v>
      </c>
    </row>
    <row r="1209" spans="1:7" hidden="1" x14ac:dyDescent="0.2">
      <c r="A1209" t="str" cm="1">
        <f t="array" ref="A1209">INDEX('Brand Family Territory (Enc)'!$A$2:$A$296,INT((ROW()-2)/10)+1)</f>
        <v>Strongbow</v>
      </c>
      <c r="B1209" t="str" cm="1">
        <f t="array" ref="B1209">INDEX('Whitelist (Blackout Reverse)'!$B$1:$K$1,MOD(ROW()-2,10)+1)</f>
        <v>MORRIS 1</v>
      </c>
      <c r="C1209" t="str">
        <f>VLOOKUP(A1209,'Brand Family Territory (Enc)'!$A$2:$B$296,2,FALSE)</f>
        <v>Core + Morris Communities</v>
      </c>
      <c r="D1209">
        <f>IF(COUNTIFS('Brand Family Territories (Enc)'!$B$2:$B$62,C1209,'Brand Family Territories (Enc)'!$C$2:$C$62,B1209)&gt;0,1,IF(AND(LEFT(B1209,6)="MORRIS",COUNTIFS('Brand Family Territories (Enc)'!$B$2:$B$62,C1209,'Brand Family Territories (Enc)'!$C$2:$C$62,"Morri")&gt;0),"Unk",0))</f>
        <v>1</v>
      </c>
      <c r="E1209" t="str">
        <f>IFERROR(INDEX('Brand Family Areas (Enc)'!$D$6:$D$998,MATCH(UPPER(A1209)&amp;"|"&amp;UPPER(B1209),'Brand Family Areas (Enc)'!$G$6:$G$998,0)),"No Match")</f>
        <v>Inactive</v>
      </c>
      <c r="F1209" t="str">
        <f t="shared" si="36"/>
        <v>THEM</v>
      </c>
      <c r="G1209" t="str">
        <f t="shared" si="37"/>
        <v>Strongbow|MORRIS 1</v>
      </c>
    </row>
    <row r="1210" spans="1:7" hidden="1" x14ac:dyDescent="0.2">
      <c r="A1210" t="str" cm="1">
        <f t="array" ref="A1210">INDEX('Brand Family Territory (Enc)'!$A$2:$A$296,INT((ROW()-2)/10)+1)</f>
        <v>Strongbow</v>
      </c>
      <c r="B1210" t="str" cm="1">
        <f t="array" ref="B1210">INDEX('Whitelist (Blackout Reverse)'!$B$1:$K$1,MOD(ROW()-2,10)+1)</f>
        <v>MORRIS 2</v>
      </c>
      <c r="C1210" t="str">
        <f>VLOOKUP(A1210,'Brand Family Territory (Enc)'!$A$2:$B$296,2,FALSE)</f>
        <v>Core + Morris Communities</v>
      </c>
      <c r="D1210">
        <f>IF(COUNTIFS('Brand Family Territories (Enc)'!$B$2:$B$62,C1210,'Brand Family Territories (Enc)'!$C$2:$C$62,B1210)&gt;0,1,IF(AND(LEFT(B1210,6)="MORRIS",COUNTIFS('Brand Family Territories (Enc)'!$B$2:$B$62,C1210,'Brand Family Territories (Enc)'!$C$2:$C$62,"Morri")&gt;0),"Unk",0))</f>
        <v>0</v>
      </c>
      <c r="E1210" t="str">
        <f>IFERROR(INDEX('Brand Family Areas (Enc)'!$D$6:$D$998,MATCH(UPPER(A1210)&amp;"|"&amp;UPPER(B1210),'Brand Family Areas (Enc)'!$G$6:$G$998,0)),"No Match")</f>
        <v>Inactive</v>
      </c>
      <c r="F1210" t="str">
        <f t="shared" si="36"/>
        <v>THEM</v>
      </c>
      <c r="G1210" t="str">
        <f t="shared" si="37"/>
        <v>Strongbow|MORRIS 2</v>
      </c>
    </row>
    <row r="1211" spans="1:7" hidden="1" x14ac:dyDescent="0.2">
      <c r="A1211" t="str" cm="1">
        <f t="array" ref="A1211">INDEX('Brand Family Territory (Enc)'!$A$2:$A$296,INT((ROW()-2)/10)+1)</f>
        <v>Strongbow</v>
      </c>
      <c r="B1211" t="str" cm="1">
        <f t="array" ref="B1211">INDEX('Whitelist (Blackout Reverse)'!$B$1:$K$1,MOD(ROW()-2,10)+1)</f>
        <v>MORRIS 3</v>
      </c>
      <c r="C1211" t="str">
        <f>VLOOKUP(A1211,'Brand Family Territory (Enc)'!$A$2:$B$296,2,FALSE)</f>
        <v>Core + Morris Communities</v>
      </c>
      <c r="D1211">
        <f>IF(COUNTIFS('Brand Family Territories (Enc)'!$B$2:$B$62,C1211,'Brand Family Territories (Enc)'!$C$2:$C$62,B1211)&gt;0,1,IF(AND(LEFT(B1211,6)="MORRIS",COUNTIFS('Brand Family Territories (Enc)'!$B$2:$B$62,C1211,'Brand Family Territories (Enc)'!$C$2:$C$62,"Morri")&gt;0),"Unk",0))</f>
        <v>1</v>
      </c>
      <c r="E1211" t="str">
        <f>IFERROR(INDEX('Brand Family Areas (Enc)'!$D$6:$D$998,MATCH(UPPER(A1211)&amp;"|"&amp;UPPER(B1211),'Brand Family Areas (Enc)'!$G$6:$G$998,0)),"No Match")</f>
        <v>No Match</v>
      </c>
      <c r="F1211" t="str">
        <f t="shared" si="36"/>
        <v>US</v>
      </c>
      <c r="G1211" t="str">
        <f t="shared" si="37"/>
        <v>Strongbow|MORRIS 3</v>
      </c>
    </row>
    <row r="1212" spans="1:7" hidden="1" x14ac:dyDescent="0.2">
      <c r="A1212" t="str" cm="1">
        <f t="array" ref="A1212">INDEX('Brand Family Territory (Enc)'!$A$2:$A$296,INT((ROW()-2)/10)+1)</f>
        <v>1911 Hard Cider</v>
      </c>
      <c r="B1212" t="str" cm="1">
        <f t="array" ref="B1212">INDEX('Whitelist (Blackout Reverse)'!$B$1:$K$1,MOD(ROW()-2,10)+1)</f>
        <v>BERGEN</v>
      </c>
      <c r="C1212" t="str">
        <f>VLOOKUP(A1212,'Brand Family Territory (Enc)'!$A$2:$B$296,2,FALSE)</f>
        <v>All Counties</v>
      </c>
      <c r="D1212">
        <f>IF(COUNTIFS('Brand Family Territories (Enc)'!$B$2:$B$62,C1212,'Brand Family Territories (Enc)'!$C$2:$C$62,B1212)&gt;0,1,IF(AND(LEFT(B1212,6)="MORRIS",COUNTIFS('Brand Family Territories (Enc)'!$B$2:$B$62,C1212,'Brand Family Territories (Enc)'!$C$2:$C$62,"Morri")&gt;0),"Unk",0))</f>
        <v>1</v>
      </c>
      <c r="E1212" t="str">
        <f>IFERROR(INDEX('Brand Family Areas (Enc)'!$D$6:$D$998,MATCH(UPPER(A1212)&amp;"|"&amp;UPPER(B1212),'Brand Family Areas (Enc)'!$G$6:$G$998,0)),"No Match")</f>
        <v>No Match</v>
      </c>
      <c r="F1212" t="str">
        <f t="shared" si="36"/>
        <v>US</v>
      </c>
      <c r="G1212" t="str">
        <f t="shared" si="37"/>
        <v>1911 Hard Cider|BERGEN</v>
      </c>
    </row>
    <row r="1213" spans="1:7" hidden="1" x14ac:dyDescent="0.2">
      <c r="A1213" t="str" cm="1">
        <f t="array" ref="A1213">INDEX('Brand Family Territory (Enc)'!$A$2:$A$296,INT((ROW()-2)/10)+1)</f>
        <v>1911 Hard Cider</v>
      </c>
      <c r="B1213" t="str" cm="1">
        <f t="array" ref="B1213">INDEX('Whitelist (Blackout Reverse)'!$B$1:$K$1,MOD(ROW()-2,10)+1)</f>
        <v>PASSAIC</v>
      </c>
      <c r="C1213" t="str">
        <f>VLOOKUP(A1213,'Brand Family Territory (Enc)'!$A$2:$B$296,2,FALSE)</f>
        <v>All Counties</v>
      </c>
      <c r="D1213">
        <f>IF(COUNTIFS('Brand Family Territories (Enc)'!$B$2:$B$62,C1213,'Brand Family Territories (Enc)'!$C$2:$C$62,B1213)&gt;0,1,IF(AND(LEFT(B1213,6)="MORRIS",COUNTIFS('Brand Family Territories (Enc)'!$B$2:$B$62,C1213,'Brand Family Territories (Enc)'!$C$2:$C$62,"Morri")&gt;0),"Unk",0))</f>
        <v>1</v>
      </c>
      <c r="E1213" t="str">
        <f>IFERROR(INDEX('Brand Family Areas (Enc)'!$D$6:$D$998,MATCH(UPPER(A1213)&amp;"|"&amp;UPPER(B1213),'Brand Family Areas (Enc)'!$G$6:$G$998,0)),"No Match")</f>
        <v>No Match</v>
      </c>
      <c r="F1213" t="str">
        <f t="shared" si="36"/>
        <v>US</v>
      </c>
      <c r="G1213" t="str">
        <f t="shared" si="37"/>
        <v>1911 Hard Cider|PASSAIC</v>
      </c>
    </row>
    <row r="1214" spans="1:7" hidden="1" x14ac:dyDescent="0.2">
      <c r="A1214" t="str" cm="1">
        <f t="array" ref="A1214">INDEX('Brand Family Territory (Enc)'!$A$2:$A$296,INT((ROW()-2)/10)+1)</f>
        <v>1911 Hard Cider</v>
      </c>
      <c r="B1214" t="str" cm="1">
        <f t="array" ref="B1214">INDEX('Whitelist (Blackout Reverse)'!$B$1:$K$1,MOD(ROW()-2,10)+1)</f>
        <v>PASSAIC-FF</v>
      </c>
      <c r="C1214" t="str">
        <f>VLOOKUP(A1214,'Brand Family Territory (Enc)'!$A$2:$B$296,2,FALSE)</f>
        <v>All Counties</v>
      </c>
      <c r="D1214">
        <f>IF(COUNTIFS('Brand Family Territories (Enc)'!$B$2:$B$62,C1214,'Brand Family Territories (Enc)'!$C$2:$C$62,B1214)&gt;0,1,IF(AND(LEFT(B1214,6)="MORRIS",COUNTIFS('Brand Family Territories (Enc)'!$B$2:$B$62,C1214,'Brand Family Territories (Enc)'!$C$2:$C$62,"Morri")&gt;0),"Unk",0))</f>
        <v>1</v>
      </c>
      <c r="E1214" t="str">
        <f>IFERROR(INDEX('Brand Family Areas (Enc)'!$D$6:$D$998,MATCH(UPPER(A1214)&amp;"|"&amp;UPPER(B1214),'Brand Family Areas (Enc)'!$G$6:$G$998,0)),"No Match")</f>
        <v>No Match</v>
      </c>
      <c r="F1214" t="str">
        <f t="shared" si="36"/>
        <v>US</v>
      </c>
      <c r="G1214" t="str">
        <f t="shared" si="37"/>
        <v>1911 Hard Cider|PASSAIC-FF</v>
      </c>
    </row>
    <row r="1215" spans="1:7" hidden="1" x14ac:dyDescent="0.2">
      <c r="A1215" t="str" cm="1">
        <f t="array" ref="A1215">INDEX('Brand Family Territory (Enc)'!$A$2:$A$296,INT((ROW()-2)/10)+1)</f>
        <v>1911 Hard Cider</v>
      </c>
      <c r="B1215" t="str" cm="1">
        <f t="array" ref="B1215">INDEX('Whitelist (Blackout Reverse)'!$B$1:$K$1,MOD(ROW()-2,10)+1)</f>
        <v>ESSEX</v>
      </c>
      <c r="C1215" t="str">
        <f>VLOOKUP(A1215,'Brand Family Territory (Enc)'!$A$2:$B$296,2,FALSE)</f>
        <v>All Counties</v>
      </c>
      <c r="D1215">
        <f>IF(COUNTIFS('Brand Family Territories (Enc)'!$B$2:$B$62,C1215,'Brand Family Territories (Enc)'!$C$2:$C$62,B1215)&gt;0,1,IF(AND(LEFT(B1215,6)="MORRIS",COUNTIFS('Brand Family Territories (Enc)'!$B$2:$B$62,C1215,'Brand Family Territories (Enc)'!$C$2:$C$62,"Morri")&gt;0),"Unk",0))</f>
        <v>1</v>
      </c>
      <c r="E1215" t="str">
        <f>IFERROR(INDEX('Brand Family Areas (Enc)'!$D$6:$D$998,MATCH(UPPER(A1215)&amp;"|"&amp;UPPER(B1215),'Brand Family Areas (Enc)'!$G$6:$G$998,0)),"No Match")</f>
        <v>No Match</v>
      </c>
      <c r="F1215" t="str">
        <f t="shared" si="36"/>
        <v>US</v>
      </c>
      <c r="G1215" t="str">
        <f t="shared" si="37"/>
        <v>1911 Hard Cider|ESSEX</v>
      </c>
    </row>
    <row r="1216" spans="1:7" hidden="1" x14ac:dyDescent="0.2">
      <c r="A1216" t="str" cm="1">
        <f t="array" ref="A1216">INDEX('Brand Family Territory (Enc)'!$A$2:$A$296,INT((ROW()-2)/10)+1)</f>
        <v>1911 Hard Cider</v>
      </c>
      <c r="B1216" t="str" cm="1">
        <f t="array" ref="B1216">INDEX('Whitelist (Blackout Reverse)'!$B$1:$K$1,MOD(ROW()-2,10)+1)</f>
        <v>HUDSON</v>
      </c>
      <c r="C1216" t="str">
        <f>VLOOKUP(A1216,'Brand Family Territory (Enc)'!$A$2:$B$296,2,FALSE)</f>
        <v>All Counties</v>
      </c>
      <c r="D1216">
        <f>IF(COUNTIFS('Brand Family Territories (Enc)'!$B$2:$B$62,C1216,'Brand Family Territories (Enc)'!$C$2:$C$62,B1216)&gt;0,1,IF(AND(LEFT(B1216,6)="MORRIS",COUNTIFS('Brand Family Territories (Enc)'!$B$2:$B$62,C1216,'Brand Family Territories (Enc)'!$C$2:$C$62,"Morri")&gt;0),"Unk",0))</f>
        <v>1</v>
      </c>
      <c r="E1216" t="str">
        <f>IFERROR(INDEX('Brand Family Areas (Enc)'!$D$6:$D$998,MATCH(UPPER(A1216)&amp;"|"&amp;UPPER(B1216),'Brand Family Areas (Enc)'!$G$6:$G$998,0)),"No Match")</f>
        <v>No Match</v>
      </c>
      <c r="F1216" t="str">
        <f t="shared" si="36"/>
        <v>US</v>
      </c>
      <c r="G1216" t="str">
        <f t="shared" si="37"/>
        <v>1911 Hard Cider|HUDSON</v>
      </c>
    </row>
    <row r="1217" spans="1:7" hidden="1" x14ac:dyDescent="0.2">
      <c r="A1217" t="str" cm="1">
        <f t="array" ref="A1217">INDEX('Brand Family Territory (Enc)'!$A$2:$A$296,INT((ROW()-2)/10)+1)</f>
        <v>1911 Hard Cider</v>
      </c>
      <c r="B1217" t="str" cm="1">
        <f t="array" ref="B1217">INDEX('Whitelist (Blackout Reverse)'!$B$1:$K$1,MOD(ROW()-2,10)+1)</f>
        <v>UNION</v>
      </c>
      <c r="C1217" t="str">
        <f>VLOOKUP(A1217,'Brand Family Territory (Enc)'!$A$2:$B$296,2,FALSE)</f>
        <v>All Counties</v>
      </c>
      <c r="D1217">
        <f>IF(COUNTIFS('Brand Family Territories (Enc)'!$B$2:$B$62,C1217,'Brand Family Territories (Enc)'!$C$2:$C$62,B1217)&gt;0,1,IF(AND(LEFT(B1217,6)="MORRIS",COUNTIFS('Brand Family Territories (Enc)'!$B$2:$B$62,C1217,'Brand Family Territories (Enc)'!$C$2:$C$62,"Morri")&gt;0),"Unk",0))</f>
        <v>1</v>
      </c>
      <c r="E1217" t="str">
        <f>IFERROR(INDEX('Brand Family Areas (Enc)'!$D$6:$D$998,MATCH(UPPER(A1217)&amp;"|"&amp;UPPER(B1217),'Brand Family Areas (Enc)'!$G$6:$G$998,0)),"No Match")</f>
        <v>No Match</v>
      </c>
      <c r="F1217" t="str">
        <f t="shared" si="36"/>
        <v>US</v>
      </c>
      <c r="G1217" t="str">
        <f t="shared" si="37"/>
        <v>1911 Hard Cider|UNION</v>
      </c>
    </row>
    <row r="1218" spans="1:7" hidden="1" x14ac:dyDescent="0.2">
      <c r="A1218" t="str" cm="1">
        <f t="array" ref="A1218">INDEX('Brand Family Territory (Enc)'!$A$2:$A$296,INT((ROW()-2)/10)+1)</f>
        <v>1911 Hard Cider</v>
      </c>
      <c r="B1218" t="str" cm="1">
        <f t="array" ref="B1218">INDEX('Whitelist (Blackout Reverse)'!$B$1:$K$1,MOD(ROW()-2,10)+1)</f>
        <v>SUSSEX</v>
      </c>
      <c r="C1218" t="str">
        <f>VLOOKUP(A1218,'Brand Family Territory (Enc)'!$A$2:$B$296,2,FALSE)</f>
        <v>All Counties</v>
      </c>
      <c r="D1218">
        <f>IF(COUNTIFS('Brand Family Territories (Enc)'!$B$2:$B$62,C1218,'Brand Family Territories (Enc)'!$C$2:$C$62,B1218)&gt;0,1,IF(AND(LEFT(B1218,6)="MORRIS",COUNTIFS('Brand Family Territories (Enc)'!$B$2:$B$62,C1218,'Brand Family Territories (Enc)'!$C$2:$C$62,"Morri")&gt;0),"Unk",0))</f>
        <v>1</v>
      </c>
      <c r="E1218" t="str">
        <f>IFERROR(INDEX('Brand Family Areas (Enc)'!$D$6:$D$998,MATCH(UPPER(A1218)&amp;"|"&amp;UPPER(B1218),'Brand Family Areas (Enc)'!$G$6:$G$998,0)),"No Match")</f>
        <v>No Match</v>
      </c>
      <c r="F1218" t="str">
        <f t="shared" si="36"/>
        <v>US</v>
      </c>
      <c r="G1218" t="str">
        <f t="shared" si="37"/>
        <v>1911 Hard Cider|SUSSEX</v>
      </c>
    </row>
    <row r="1219" spans="1:7" hidden="1" x14ac:dyDescent="0.2">
      <c r="A1219" t="str" cm="1">
        <f t="array" ref="A1219">INDEX('Brand Family Territory (Enc)'!$A$2:$A$296,INT((ROW()-2)/10)+1)</f>
        <v>1911 Hard Cider</v>
      </c>
      <c r="B1219" t="str" cm="1">
        <f t="array" ref="B1219">INDEX('Whitelist (Blackout Reverse)'!$B$1:$K$1,MOD(ROW()-2,10)+1)</f>
        <v>MORRIS 1</v>
      </c>
      <c r="C1219" t="str">
        <f>VLOOKUP(A1219,'Brand Family Territory (Enc)'!$A$2:$B$296,2,FALSE)</f>
        <v>All Counties</v>
      </c>
      <c r="D1219">
        <f>IF(COUNTIFS('Brand Family Territories (Enc)'!$B$2:$B$62,C1219,'Brand Family Territories (Enc)'!$C$2:$C$62,B1219)&gt;0,1,IF(AND(LEFT(B1219,6)="MORRIS",COUNTIFS('Brand Family Territories (Enc)'!$B$2:$B$62,C1219,'Brand Family Territories (Enc)'!$C$2:$C$62,"Morri")&gt;0),"Unk",0))</f>
        <v>1</v>
      </c>
      <c r="E1219" t="str">
        <f>IFERROR(INDEX('Brand Family Areas (Enc)'!$D$6:$D$998,MATCH(UPPER(A1219)&amp;"|"&amp;UPPER(B1219),'Brand Family Areas (Enc)'!$G$6:$G$998,0)),"No Match")</f>
        <v>No Match</v>
      </c>
      <c r="F1219" t="str">
        <f t="shared" ref="F1219:F1282" si="38">IF(D1219="Unk","Ambiguous (Source Truncated)",IF(E1219="Inactive","THEM",IF(D1219=1,"US",IF(D1219="N/A","No Territory Data","THEM"))))</f>
        <v>US</v>
      </c>
      <c r="G1219" t="str">
        <f t="shared" ref="G1219:G1282" si="39">A1219&amp;"|"&amp;B1219</f>
        <v>1911 Hard Cider|MORRIS 1</v>
      </c>
    </row>
    <row r="1220" spans="1:7" hidden="1" x14ac:dyDescent="0.2">
      <c r="A1220" t="str" cm="1">
        <f t="array" ref="A1220">INDEX('Brand Family Territory (Enc)'!$A$2:$A$296,INT((ROW()-2)/10)+1)</f>
        <v>1911 Hard Cider</v>
      </c>
      <c r="B1220" t="str" cm="1">
        <f t="array" ref="B1220">INDEX('Whitelist (Blackout Reverse)'!$B$1:$K$1,MOD(ROW()-2,10)+1)</f>
        <v>MORRIS 2</v>
      </c>
      <c r="C1220" t="str">
        <f>VLOOKUP(A1220,'Brand Family Territory (Enc)'!$A$2:$B$296,2,FALSE)</f>
        <v>All Counties</v>
      </c>
      <c r="D1220">
        <f>IF(COUNTIFS('Brand Family Territories (Enc)'!$B$2:$B$62,C1220,'Brand Family Territories (Enc)'!$C$2:$C$62,B1220)&gt;0,1,IF(AND(LEFT(B1220,6)="MORRIS",COUNTIFS('Brand Family Territories (Enc)'!$B$2:$B$62,C1220,'Brand Family Territories (Enc)'!$C$2:$C$62,"Morri")&gt;0),"Unk",0))</f>
        <v>1</v>
      </c>
      <c r="E1220" t="str">
        <f>IFERROR(INDEX('Brand Family Areas (Enc)'!$D$6:$D$998,MATCH(UPPER(A1220)&amp;"|"&amp;UPPER(B1220),'Brand Family Areas (Enc)'!$G$6:$G$998,0)),"No Match")</f>
        <v>No Match</v>
      </c>
      <c r="F1220" t="str">
        <f t="shared" si="38"/>
        <v>US</v>
      </c>
      <c r="G1220" t="str">
        <f t="shared" si="39"/>
        <v>1911 Hard Cider|MORRIS 2</v>
      </c>
    </row>
    <row r="1221" spans="1:7" hidden="1" x14ac:dyDescent="0.2">
      <c r="A1221" t="str" cm="1">
        <f t="array" ref="A1221">INDEX('Brand Family Territory (Enc)'!$A$2:$A$296,INT((ROW()-2)/10)+1)</f>
        <v>1911 Hard Cider</v>
      </c>
      <c r="B1221" t="str" cm="1">
        <f t="array" ref="B1221">INDEX('Whitelist (Blackout Reverse)'!$B$1:$K$1,MOD(ROW()-2,10)+1)</f>
        <v>MORRIS 3</v>
      </c>
      <c r="C1221" t="str">
        <f>VLOOKUP(A1221,'Brand Family Territory (Enc)'!$A$2:$B$296,2,FALSE)</f>
        <v>All Counties</v>
      </c>
      <c r="D1221">
        <f>IF(COUNTIFS('Brand Family Territories (Enc)'!$B$2:$B$62,C1221,'Brand Family Territories (Enc)'!$C$2:$C$62,B1221)&gt;0,1,IF(AND(LEFT(B1221,6)="MORRIS",COUNTIFS('Brand Family Territories (Enc)'!$B$2:$B$62,C1221,'Brand Family Territories (Enc)'!$C$2:$C$62,"Morri")&gt;0),"Unk",0))</f>
        <v>1</v>
      </c>
      <c r="E1221" t="str">
        <f>IFERROR(INDEX('Brand Family Areas (Enc)'!$D$6:$D$998,MATCH(UPPER(A1221)&amp;"|"&amp;UPPER(B1221),'Brand Family Areas (Enc)'!$G$6:$G$998,0)),"No Match")</f>
        <v>No Match</v>
      </c>
      <c r="F1221" t="str">
        <f t="shared" si="38"/>
        <v>US</v>
      </c>
      <c r="G1221" t="str">
        <f t="shared" si="39"/>
        <v>1911 Hard Cider|MORRIS 3</v>
      </c>
    </row>
    <row r="1222" spans="1:7" hidden="1" x14ac:dyDescent="0.2">
      <c r="A1222" t="str" cm="1">
        <f t="array" ref="A1222">INDEX('Brand Family Territory (Enc)'!$A$2:$A$296,INT((ROW()-2)/10)+1)</f>
        <v>Aguila Import</v>
      </c>
      <c r="B1222" t="str" cm="1">
        <f t="array" ref="B1222">INDEX('Whitelist (Blackout Reverse)'!$B$1:$K$1,MOD(ROW()-2,10)+1)</f>
        <v>BERGEN</v>
      </c>
      <c r="C1222" t="str">
        <f>VLOOKUP(A1222,'Brand Family Territory (Enc)'!$A$2:$B$296,2,FALSE)</f>
        <v>All Counties</v>
      </c>
      <c r="D1222">
        <f>IF(COUNTIFS('Brand Family Territories (Enc)'!$B$2:$B$62,C1222,'Brand Family Territories (Enc)'!$C$2:$C$62,B1222)&gt;0,1,IF(AND(LEFT(B1222,6)="MORRIS",COUNTIFS('Brand Family Territories (Enc)'!$B$2:$B$62,C1222,'Brand Family Territories (Enc)'!$C$2:$C$62,"Morri")&gt;0),"Unk",0))</f>
        <v>1</v>
      </c>
      <c r="E1222" t="str">
        <f>IFERROR(INDEX('Brand Family Areas (Enc)'!$D$6:$D$998,MATCH(UPPER(A1222)&amp;"|"&amp;UPPER(B1222),'Brand Family Areas (Enc)'!$G$6:$G$998,0)),"No Match")</f>
        <v>No Match</v>
      </c>
      <c r="F1222" t="str">
        <f t="shared" si="38"/>
        <v>US</v>
      </c>
      <c r="G1222" t="str">
        <f t="shared" si="39"/>
        <v>Aguila Import|BERGEN</v>
      </c>
    </row>
    <row r="1223" spans="1:7" hidden="1" x14ac:dyDescent="0.2">
      <c r="A1223" t="str" cm="1">
        <f t="array" ref="A1223">INDEX('Brand Family Territory (Enc)'!$A$2:$A$296,INT((ROW()-2)/10)+1)</f>
        <v>Aguila Import</v>
      </c>
      <c r="B1223" t="str" cm="1">
        <f t="array" ref="B1223">INDEX('Whitelist (Blackout Reverse)'!$B$1:$K$1,MOD(ROW()-2,10)+1)</f>
        <v>PASSAIC</v>
      </c>
      <c r="C1223" t="str">
        <f>VLOOKUP(A1223,'Brand Family Territory (Enc)'!$A$2:$B$296,2,FALSE)</f>
        <v>All Counties</v>
      </c>
      <c r="D1223">
        <f>IF(COUNTIFS('Brand Family Territories (Enc)'!$B$2:$B$62,C1223,'Brand Family Territories (Enc)'!$C$2:$C$62,B1223)&gt;0,1,IF(AND(LEFT(B1223,6)="MORRIS",COUNTIFS('Brand Family Territories (Enc)'!$B$2:$B$62,C1223,'Brand Family Territories (Enc)'!$C$2:$C$62,"Morri")&gt;0),"Unk",0))</f>
        <v>1</v>
      </c>
      <c r="E1223" t="str">
        <f>IFERROR(INDEX('Brand Family Areas (Enc)'!$D$6:$D$998,MATCH(UPPER(A1223)&amp;"|"&amp;UPPER(B1223),'Brand Family Areas (Enc)'!$G$6:$G$998,0)),"No Match")</f>
        <v>No Match</v>
      </c>
      <c r="F1223" t="str">
        <f t="shared" si="38"/>
        <v>US</v>
      </c>
      <c r="G1223" t="str">
        <f t="shared" si="39"/>
        <v>Aguila Import|PASSAIC</v>
      </c>
    </row>
    <row r="1224" spans="1:7" hidden="1" x14ac:dyDescent="0.2">
      <c r="A1224" t="str" cm="1">
        <f t="array" ref="A1224">INDEX('Brand Family Territory (Enc)'!$A$2:$A$296,INT((ROW()-2)/10)+1)</f>
        <v>Aguila Import</v>
      </c>
      <c r="B1224" t="str" cm="1">
        <f t="array" ref="B1224">INDEX('Whitelist (Blackout Reverse)'!$B$1:$K$1,MOD(ROW()-2,10)+1)</f>
        <v>PASSAIC-FF</v>
      </c>
      <c r="C1224" t="str">
        <f>VLOOKUP(A1224,'Brand Family Territory (Enc)'!$A$2:$B$296,2,FALSE)</f>
        <v>All Counties</v>
      </c>
      <c r="D1224">
        <f>IF(COUNTIFS('Brand Family Territories (Enc)'!$B$2:$B$62,C1224,'Brand Family Territories (Enc)'!$C$2:$C$62,B1224)&gt;0,1,IF(AND(LEFT(B1224,6)="MORRIS",COUNTIFS('Brand Family Territories (Enc)'!$B$2:$B$62,C1224,'Brand Family Territories (Enc)'!$C$2:$C$62,"Morri")&gt;0),"Unk",0))</f>
        <v>1</v>
      </c>
      <c r="E1224" t="str">
        <f>IFERROR(INDEX('Brand Family Areas (Enc)'!$D$6:$D$998,MATCH(UPPER(A1224)&amp;"|"&amp;UPPER(B1224),'Brand Family Areas (Enc)'!$G$6:$G$998,0)),"No Match")</f>
        <v>No Match</v>
      </c>
      <c r="F1224" t="str">
        <f t="shared" si="38"/>
        <v>US</v>
      </c>
      <c r="G1224" t="str">
        <f t="shared" si="39"/>
        <v>Aguila Import|PASSAIC-FF</v>
      </c>
    </row>
    <row r="1225" spans="1:7" hidden="1" x14ac:dyDescent="0.2">
      <c r="A1225" t="str" cm="1">
        <f t="array" ref="A1225">INDEX('Brand Family Territory (Enc)'!$A$2:$A$296,INT((ROW()-2)/10)+1)</f>
        <v>Aguila Import</v>
      </c>
      <c r="B1225" t="str" cm="1">
        <f t="array" ref="B1225">INDEX('Whitelist (Blackout Reverse)'!$B$1:$K$1,MOD(ROW()-2,10)+1)</f>
        <v>ESSEX</v>
      </c>
      <c r="C1225" t="str">
        <f>VLOOKUP(A1225,'Brand Family Territory (Enc)'!$A$2:$B$296,2,FALSE)</f>
        <v>All Counties</v>
      </c>
      <c r="D1225">
        <f>IF(COUNTIFS('Brand Family Territories (Enc)'!$B$2:$B$62,C1225,'Brand Family Territories (Enc)'!$C$2:$C$62,B1225)&gt;0,1,IF(AND(LEFT(B1225,6)="MORRIS",COUNTIFS('Brand Family Territories (Enc)'!$B$2:$B$62,C1225,'Brand Family Territories (Enc)'!$C$2:$C$62,"Morri")&gt;0),"Unk",0))</f>
        <v>1</v>
      </c>
      <c r="E1225" t="str">
        <f>IFERROR(INDEX('Brand Family Areas (Enc)'!$D$6:$D$998,MATCH(UPPER(A1225)&amp;"|"&amp;UPPER(B1225),'Brand Family Areas (Enc)'!$G$6:$G$998,0)),"No Match")</f>
        <v>No Match</v>
      </c>
      <c r="F1225" t="str">
        <f t="shared" si="38"/>
        <v>US</v>
      </c>
      <c r="G1225" t="str">
        <f t="shared" si="39"/>
        <v>Aguila Import|ESSEX</v>
      </c>
    </row>
    <row r="1226" spans="1:7" hidden="1" x14ac:dyDescent="0.2">
      <c r="A1226" t="str" cm="1">
        <f t="array" ref="A1226">INDEX('Brand Family Territory (Enc)'!$A$2:$A$296,INT((ROW()-2)/10)+1)</f>
        <v>Aguila Import</v>
      </c>
      <c r="B1226" t="str" cm="1">
        <f t="array" ref="B1226">INDEX('Whitelist (Blackout Reverse)'!$B$1:$K$1,MOD(ROW()-2,10)+1)</f>
        <v>HUDSON</v>
      </c>
      <c r="C1226" t="str">
        <f>VLOOKUP(A1226,'Brand Family Territory (Enc)'!$A$2:$B$296,2,FALSE)</f>
        <v>All Counties</v>
      </c>
      <c r="D1226">
        <f>IF(COUNTIFS('Brand Family Territories (Enc)'!$B$2:$B$62,C1226,'Brand Family Territories (Enc)'!$C$2:$C$62,B1226)&gt;0,1,IF(AND(LEFT(B1226,6)="MORRIS",COUNTIFS('Brand Family Territories (Enc)'!$B$2:$B$62,C1226,'Brand Family Territories (Enc)'!$C$2:$C$62,"Morri")&gt;0),"Unk",0))</f>
        <v>1</v>
      </c>
      <c r="E1226" t="str">
        <f>IFERROR(INDEX('Brand Family Areas (Enc)'!$D$6:$D$998,MATCH(UPPER(A1226)&amp;"|"&amp;UPPER(B1226),'Brand Family Areas (Enc)'!$G$6:$G$998,0)),"No Match")</f>
        <v>No Match</v>
      </c>
      <c r="F1226" t="str">
        <f t="shared" si="38"/>
        <v>US</v>
      </c>
      <c r="G1226" t="str">
        <f t="shared" si="39"/>
        <v>Aguila Import|HUDSON</v>
      </c>
    </row>
    <row r="1227" spans="1:7" hidden="1" x14ac:dyDescent="0.2">
      <c r="A1227" t="str" cm="1">
        <f t="array" ref="A1227">INDEX('Brand Family Territory (Enc)'!$A$2:$A$296,INT((ROW()-2)/10)+1)</f>
        <v>Aguila Import</v>
      </c>
      <c r="B1227" t="str" cm="1">
        <f t="array" ref="B1227">INDEX('Whitelist (Blackout Reverse)'!$B$1:$K$1,MOD(ROW()-2,10)+1)</f>
        <v>UNION</v>
      </c>
      <c r="C1227" t="str">
        <f>VLOOKUP(A1227,'Brand Family Territory (Enc)'!$A$2:$B$296,2,FALSE)</f>
        <v>All Counties</v>
      </c>
      <c r="D1227">
        <f>IF(COUNTIFS('Brand Family Territories (Enc)'!$B$2:$B$62,C1227,'Brand Family Territories (Enc)'!$C$2:$C$62,B1227)&gt;0,1,IF(AND(LEFT(B1227,6)="MORRIS",COUNTIFS('Brand Family Territories (Enc)'!$B$2:$B$62,C1227,'Brand Family Territories (Enc)'!$C$2:$C$62,"Morri")&gt;0),"Unk",0))</f>
        <v>1</v>
      </c>
      <c r="E1227" t="str">
        <f>IFERROR(INDEX('Brand Family Areas (Enc)'!$D$6:$D$998,MATCH(UPPER(A1227)&amp;"|"&amp;UPPER(B1227),'Brand Family Areas (Enc)'!$G$6:$G$998,0)),"No Match")</f>
        <v>No Match</v>
      </c>
      <c r="F1227" t="str">
        <f t="shared" si="38"/>
        <v>US</v>
      </c>
      <c r="G1227" t="str">
        <f t="shared" si="39"/>
        <v>Aguila Import|UNION</v>
      </c>
    </row>
    <row r="1228" spans="1:7" hidden="1" x14ac:dyDescent="0.2">
      <c r="A1228" t="str" cm="1">
        <f t="array" ref="A1228">INDEX('Brand Family Territory (Enc)'!$A$2:$A$296,INT((ROW()-2)/10)+1)</f>
        <v>Aguila Import</v>
      </c>
      <c r="B1228" t="str" cm="1">
        <f t="array" ref="B1228">INDEX('Whitelist (Blackout Reverse)'!$B$1:$K$1,MOD(ROW()-2,10)+1)</f>
        <v>SUSSEX</v>
      </c>
      <c r="C1228" t="str">
        <f>VLOOKUP(A1228,'Brand Family Territory (Enc)'!$A$2:$B$296,2,FALSE)</f>
        <v>All Counties</v>
      </c>
      <c r="D1228">
        <f>IF(COUNTIFS('Brand Family Territories (Enc)'!$B$2:$B$62,C1228,'Brand Family Territories (Enc)'!$C$2:$C$62,B1228)&gt;0,1,IF(AND(LEFT(B1228,6)="MORRIS",COUNTIFS('Brand Family Territories (Enc)'!$B$2:$B$62,C1228,'Brand Family Territories (Enc)'!$C$2:$C$62,"Morri")&gt;0),"Unk",0))</f>
        <v>1</v>
      </c>
      <c r="E1228" t="str">
        <f>IFERROR(INDEX('Brand Family Areas (Enc)'!$D$6:$D$998,MATCH(UPPER(A1228)&amp;"|"&amp;UPPER(B1228),'Brand Family Areas (Enc)'!$G$6:$G$998,0)),"No Match")</f>
        <v>No Match</v>
      </c>
      <c r="F1228" t="str">
        <f t="shared" si="38"/>
        <v>US</v>
      </c>
      <c r="G1228" t="str">
        <f t="shared" si="39"/>
        <v>Aguila Import|SUSSEX</v>
      </c>
    </row>
    <row r="1229" spans="1:7" hidden="1" x14ac:dyDescent="0.2">
      <c r="A1229" t="str" cm="1">
        <f t="array" ref="A1229">INDEX('Brand Family Territory (Enc)'!$A$2:$A$296,INT((ROW()-2)/10)+1)</f>
        <v>Aguila Import</v>
      </c>
      <c r="B1229" t="str" cm="1">
        <f t="array" ref="B1229">INDEX('Whitelist (Blackout Reverse)'!$B$1:$K$1,MOD(ROW()-2,10)+1)</f>
        <v>MORRIS 1</v>
      </c>
      <c r="C1229" t="str">
        <f>VLOOKUP(A1229,'Brand Family Territory (Enc)'!$A$2:$B$296,2,FALSE)</f>
        <v>All Counties</v>
      </c>
      <c r="D1229">
        <f>IF(COUNTIFS('Brand Family Territories (Enc)'!$B$2:$B$62,C1229,'Brand Family Territories (Enc)'!$C$2:$C$62,B1229)&gt;0,1,IF(AND(LEFT(B1229,6)="MORRIS",COUNTIFS('Brand Family Territories (Enc)'!$B$2:$B$62,C1229,'Brand Family Territories (Enc)'!$C$2:$C$62,"Morri")&gt;0),"Unk",0))</f>
        <v>1</v>
      </c>
      <c r="E1229" t="str">
        <f>IFERROR(INDEX('Brand Family Areas (Enc)'!$D$6:$D$998,MATCH(UPPER(A1229)&amp;"|"&amp;UPPER(B1229),'Brand Family Areas (Enc)'!$G$6:$G$998,0)),"No Match")</f>
        <v>No Match</v>
      </c>
      <c r="F1229" t="str">
        <f t="shared" si="38"/>
        <v>US</v>
      </c>
      <c r="G1229" t="str">
        <f t="shared" si="39"/>
        <v>Aguila Import|MORRIS 1</v>
      </c>
    </row>
    <row r="1230" spans="1:7" hidden="1" x14ac:dyDescent="0.2">
      <c r="A1230" t="str" cm="1">
        <f t="array" ref="A1230">INDEX('Brand Family Territory (Enc)'!$A$2:$A$296,INT((ROW()-2)/10)+1)</f>
        <v>Aguila Import</v>
      </c>
      <c r="B1230" t="str" cm="1">
        <f t="array" ref="B1230">INDEX('Whitelist (Blackout Reverse)'!$B$1:$K$1,MOD(ROW()-2,10)+1)</f>
        <v>MORRIS 2</v>
      </c>
      <c r="C1230" t="str">
        <f>VLOOKUP(A1230,'Brand Family Territory (Enc)'!$A$2:$B$296,2,FALSE)</f>
        <v>All Counties</v>
      </c>
      <c r="D1230">
        <f>IF(COUNTIFS('Brand Family Territories (Enc)'!$B$2:$B$62,C1230,'Brand Family Territories (Enc)'!$C$2:$C$62,B1230)&gt;0,1,IF(AND(LEFT(B1230,6)="MORRIS",COUNTIFS('Brand Family Territories (Enc)'!$B$2:$B$62,C1230,'Brand Family Territories (Enc)'!$C$2:$C$62,"Morri")&gt;0),"Unk",0))</f>
        <v>1</v>
      </c>
      <c r="E1230" t="str">
        <f>IFERROR(INDEX('Brand Family Areas (Enc)'!$D$6:$D$998,MATCH(UPPER(A1230)&amp;"|"&amp;UPPER(B1230),'Brand Family Areas (Enc)'!$G$6:$G$998,0)),"No Match")</f>
        <v>No Match</v>
      </c>
      <c r="F1230" t="str">
        <f t="shared" si="38"/>
        <v>US</v>
      </c>
      <c r="G1230" t="str">
        <f t="shared" si="39"/>
        <v>Aguila Import|MORRIS 2</v>
      </c>
    </row>
    <row r="1231" spans="1:7" hidden="1" x14ac:dyDescent="0.2">
      <c r="A1231" t="str" cm="1">
        <f t="array" ref="A1231">INDEX('Brand Family Territory (Enc)'!$A$2:$A$296,INT((ROW()-2)/10)+1)</f>
        <v>Aguila Import</v>
      </c>
      <c r="B1231" t="str" cm="1">
        <f t="array" ref="B1231">INDEX('Whitelist (Blackout Reverse)'!$B$1:$K$1,MOD(ROW()-2,10)+1)</f>
        <v>MORRIS 3</v>
      </c>
      <c r="C1231" t="str">
        <f>VLOOKUP(A1231,'Brand Family Territory (Enc)'!$A$2:$B$296,2,FALSE)</f>
        <v>All Counties</v>
      </c>
      <c r="D1231">
        <f>IF(COUNTIFS('Brand Family Territories (Enc)'!$B$2:$B$62,C1231,'Brand Family Territories (Enc)'!$C$2:$C$62,B1231)&gt;0,1,IF(AND(LEFT(B1231,6)="MORRIS",COUNTIFS('Brand Family Territories (Enc)'!$B$2:$B$62,C1231,'Brand Family Territories (Enc)'!$C$2:$C$62,"Morri")&gt;0),"Unk",0))</f>
        <v>1</v>
      </c>
      <c r="E1231" t="str">
        <f>IFERROR(INDEX('Brand Family Areas (Enc)'!$D$6:$D$998,MATCH(UPPER(A1231)&amp;"|"&amp;UPPER(B1231),'Brand Family Areas (Enc)'!$G$6:$G$998,0)),"No Match")</f>
        <v>No Match</v>
      </c>
      <c r="F1231" t="str">
        <f t="shared" si="38"/>
        <v>US</v>
      </c>
      <c r="G1231" t="str">
        <f t="shared" si="39"/>
        <v>Aguila Import|MORRIS 3</v>
      </c>
    </row>
    <row r="1232" spans="1:7" hidden="1" x14ac:dyDescent="0.2">
      <c r="A1232" t="str" cm="1">
        <f t="array" ref="A1232">INDEX('Brand Family Territory (Enc)'!$A$2:$A$296,INT((ROW()-2)/10)+1)</f>
        <v>Alias Brew Works</v>
      </c>
      <c r="B1232" t="str" cm="1">
        <f t="array" ref="B1232">INDEX('Whitelist (Blackout Reverse)'!$B$1:$K$1,MOD(ROW()-2,10)+1)</f>
        <v>BERGEN</v>
      </c>
      <c r="C1232" t="str">
        <f>VLOOKUP(A1232,'Brand Family Territory (Enc)'!$A$2:$B$296,2,FALSE)</f>
        <v>All Counties</v>
      </c>
      <c r="D1232">
        <f>IF(COUNTIFS('Brand Family Territories (Enc)'!$B$2:$B$62,C1232,'Brand Family Territories (Enc)'!$C$2:$C$62,B1232)&gt;0,1,IF(AND(LEFT(B1232,6)="MORRIS",COUNTIFS('Brand Family Territories (Enc)'!$B$2:$B$62,C1232,'Brand Family Territories (Enc)'!$C$2:$C$62,"Morri")&gt;0),"Unk",0))</f>
        <v>1</v>
      </c>
      <c r="E1232" t="str">
        <f>IFERROR(INDEX('Brand Family Areas (Enc)'!$D$6:$D$998,MATCH(UPPER(A1232)&amp;"|"&amp;UPPER(B1232),'Brand Family Areas (Enc)'!$G$6:$G$998,0)),"No Match")</f>
        <v>No Match</v>
      </c>
      <c r="F1232" t="str">
        <f t="shared" si="38"/>
        <v>US</v>
      </c>
      <c r="G1232" t="str">
        <f t="shared" si="39"/>
        <v>Alias Brew Works|BERGEN</v>
      </c>
    </row>
    <row r="1233" spans="1:7" hidden="1" x14ac:dyDescent="0.2">
      <c r="A1233" t="str" cm="1">
        <f t="array" ref="A1233">INDEX('Brand Family Territory (Enc)'!$A$2:$A$296,INT((ROW()-2)/10)+1)</f>
        <v>Alias Brew Works</v>
      </c>
      <c r="B1233" t="str" cm="1">
        <f t="array" ref="B1233">INDEX('Whitelist (Blackout Reverse)'!$B$1:$K$1,MOD(ROW()-2,10)+1)</f>
        <v>PASSAIC</v>
      </c>
      <c r="C1233" t="str">
        <f>VLOOKUP(A1233,'Brand Family Territory (Enc)'!$A$2:$B$296,2,FALSE)</f>
        <v>All Counties</v>
      </c>
      <c r="D1233">
        <f>IF(COUNTIFS('Brand Family Territories (Enc)'!$B$2:$B$62,C1233,'Brand Family Territories (Enc)'!$C$2:$C$62,B1233)&gt;0,1,IF(AND(LEFT(B1233,6)="MORRIS",COUNTIFS('Brand Family Territories (Enc)'!$B$2:$B$62,C1233,'Brand Family Territories (Enc)'!$C$2:$C$62,"Morri")&gt;0),"Unk",0))</f>
        <v>1</v>
      </c>
      <c r="E1233" t="str">
        <f>IFERROR(INDEX('Brand Family Areas (Enc)'!$D$6:$D$998,MATCH(UPPER(A1233)&amp;"|"&amp;UPPER(B1233),'Brand Family Areas (Enc)'!$G$6:$G$998,0)),"No Match")</f>
        <v>No Match</v>
      </c>
      <c r="F1233" t="str">
        <f t="shared" si="38"/>
        <v>US</v>
      </c>
      <c r="G1233" t="str">
        <f t="shared" si="39"/>
        <v>Alias Brew Works|PASSAIC</v>
      </c>
    </row>
    <row r="1234" spans="1:7" hidden="1" x14ac:dyDescent="0.2">
      <c r="A1234" t="str" cm="1">
        <f t="array" ref="A1234">INDEX('Brand Family Territory (Enc)'!$A$2:$A$296,INT((ROW()-2)/10)+1)</f>
        <v>Alias Brew Works</v>
      </c>
      <c r="B1234" t="str" cm="1">
        <f t="array" ref="B1234">INDEX('Whitelist (Blackout Reverse)'!$B$1:$K$1,MOD(ROW()-2,10)+1)</f>
        <v>PASSAIC-FF</v>
      </c>
      <c r="C1234" t="str">
        <f>VLOOKUP(A1234,'Brand Family Territory (Enc)'!$A$2:$B$296,2,FALSE)</f>
        <v>All Counties</v>
      </c>
      <c r="D1234">
        <f>IF(COUNTIFS('Brand Family Territories (Enc)'!$B$2:$B$62,C1234,'Brand Family Territories (Enc)'!$C$2:$C$62,B1234)&gt;0,1,IF(AND(LEFT(B1234,6)="MORRIS",COUNTIFS('Brand Family Territories (Enc)'!$B$2:$B$62,C1234,'Brand Family Territories (Enc)'!$C$2:$C$62,"Morri")&gt;0),"Unk",0))</f>
        <v>1</v>
      </c>
      <c r="E1234" t="str">
        <f>IFERROR(INDEX('Brand Family Areas (Enc)'!$D$6:$D$998,MATCH(UPPER(A1234)&amp;"|"&amp;UPPER(B1234),'Brand Family Areas (Enc)'!$G$6:$G$998,0)),"No Match")</f>
        <v>No Match</v>
      </c>
      <c r="F1234" t="str">
        <f t="shared" si="38"/>
        <v>US</v>
      </c>
      <c r="G1234" t="str">
        <f t="shared" si="39"/>
        <v>Alias Brew Works|PASSAIC-FF</v>
      </c>
    </row>
    <row r="1235" spans="1:7" hidden="1" x14ac:dyDescent="0.2">
      <c r="A1235" t="str" cm="1">
        <f t="array" ref="A1235">INDEX('Brand Family Territory (Enc)'!$A$2:$A$296,INT((ROW()-2)/10)+1)</f>
        <v>Alias Brew Works</v>
      </c>
      <c r="B1235" t="str" cm="1">
        <f t="array" ref="B1235">INDEX('Whitelist (Blackout Reverse)'!$B$1:$K$1,MOD(ROW()-2,10)+1)</f>
        <v>ESSEX</v>
      </c>
      <c r="C1235" t="str">
        <f>VLOOKUP(A1235,'Brand Family Territory (Enc)'!$A$2:$B$296,2,FALSE)</f>
        <v>All Counties</v>
      </c>
      <c r="D1235">
        <f>IF(COUNTIFS('Brand Family Territories (Enc)'!$B$2:$B$62,C1235,'Brand Family Territories (Enc)'!$C$2:$C$62,B1235)&gt;0,1,IF(AND(LEFT(B1235,6)="MORRIS",COUNTIFS('Brand Family Territories (Enc)'!$B$2:$B$62,C1235,'Brand Family Territories (Enc)'!$C$2:$C$62,"Morri")&gt;0),"Unk",0))</f>
        <v>1</v>
      </c>
      <c r="E1235" t="str">
        <f>IFERROR(INDEX('Brand Family Areas (Enc)'!$D$6:$D$998,MATCH(UPPER(A1235)&amp;"|"&amp;UPPER(B1235),'Brand Family Areas (Enc)'!$G$6:$G$998,0)),"No Match")</f>
        <v>No Match</v>
      </c>
      <c r="F1235" t="str">
        <f t="shared" si="38"/>
        <v>US</v>
      </c>
      <c r="G1235" t="str">
        <f t="shared" si="39"/>
        <v>Alias Brew Works|ESSEX</v>
      </c>
    </row>
    <row r="1236" spans="1:7" hidden="1" x14ac:dyDescent="0.2">
      <c r="A1236" t="str" cm="1">
        <f t="array" ref="A1236">INDEX('Brand Family Territory (Enc)'!$A$2:$A$296,INT((ROW()-2)/10)+1)</f>
        <v>Alias Brew Works</v>
      </c>
      <c r="B1236" t="str" cm="1">
        <f t="array" ref="B1236">INDEX('Whitelist (Blackout Reverse)'!$B$1:$K$1,MOD(ROW()-2,10)+1)</f>
        <v>HUDSON</v>
      </c>
      <c r="C1236" t="str">
        <f>VLOOKUP(A1236,'Brand Family Territory (Enc)'!$A$2:$B$296,2,FALSE)</f>
        <v>All Counties</v>
      </c>
      <c r="D1236">
        <f>IF(COUNTIFS('Brand Family Territories (Enc)'!$B$2:$B$62,C1236,'Brand Family Territories (Enc)'!$C$2:$C$62,B1236)&gt;0,1,IF(AND(LEFT(B1236,6)="MORRIS",COUNTIFS('Brand Family Territories (Enc)'!$B$2:$B$62,C1236,'Brand Family Territories (Enc)'!$C$2:$C$62,"Morri")&gt;0),"Unk",0))</f>
        <v>1</v>
      </c>
      <c r="E1236" t="str">
        <f>IFERROR(INDEX('Brand Family Areas (Enc)'!$D$6:$D$998,MATCH(UPPER(A1236)&amp;"|"&amp;UPPER(B1236),'Brand Family Areas (Enc)'!$G$6:$G$998,0)),"No Match")</f>
        <v>No Match</v>
      </c>
      <c r="F1236" t="str">
        <f t="shared" si="38"/>
        <v>US</v>
      </c>
      <c r="G1236" t="str">
        <f t="shared" si="39"/>
        <v>Alias Brew Works|HUDSON</v>
      </c>
    </row>
    <row r="1237" spans="1:7" hidden="1" x14ac:dyDescent="0.2">
      <c r="A1237" t="str" cm="1">
        <f t="array" ref="A1237">INDEX('Brand Family Territory (Enc)'!$A$2:$A$296,INT((ROW()-2)/10)+1)</f>
        <v>Alias Brew Works</v>
      </c>
      <c r="B1237" t="str" cm="1">
        <f t="array" ref="B1237">INDEX('Whitelist (Blackout Reverse)'!$B$1:$K$1,MOD(ROW()-2,10)+1)</f>
        <v>UNION</v>
      </c>
      <c r="C1237" t="str">
        <f>VLOOKUP(A1237,'Brand Family Territory (Enc)'!$A$2:$B$296,2,FALSE)</f>
        <v>All Counties</v>
      </c>
      <c r="D1237">
        <f>IF(COUNTIFS('Brand Family Territories (Enc)'!$B$2:$B$62,C1237,'Brand Family Territories (Enc)'!$C$2:$C$62,B1237)&gt;0,1,IF(AND(LEFT(B1237,6)="MORRIS",COUNTIFS('Brand Family Territories (Enc)'!$B$2:$B$62,C1237,'Brand Family Territories (Enc)'!$C$2:$C$62,"Morri")&gt;0),"Unk",0))</f>
        <v>1</v>
      </c>
      <c r="E1237" t="str">
        <f>IFERROR(INDEX('Brand Family Areas (Enc)'!$D$6:$D$998,MATCH(UPPER(A1237)&amp;"|"&amp;UPPER(B1237),'Brand Family Areas (Enc)'!$G$6:$G$998,0)),"No Match")</f>
        <v>No Match</v>
      </c>
      <c r="F1237" t="str">
        <f t="shared" si="38"/>
        <v>US</v>
      </c>
      <c r="G1237" t="str">
        <f t="shared" si="39"/>
        <v>Alias Brew Works|UNION</v>
      </c>
    </row>
    <row r="1238" spans="1:7" hidden="1" x14ac:dyDescent="0.2">
      <c r="A1238" t="str" cm="1">
        <f t="array" ref="A1238">INDEX('Brand Family Territory (Enc)'!$A$2:$A$296,INT((ROW()-2)/10)+1)</f>
        <v>Alias Brew Works</v>
      </c>
      <c r="B1238" t="str" cm="1">
        <f t="array" ref="B1238">INDEX('Whitelist (Blackout Reverse)'!$B$1:$K$1,MOD(ROW()-2,10)+1)</f>
        <v>SUSSEX</v>
      </c>
      <c r="C1238" t="str">
        <f>VLOOKUP(A1238,'Brand Family Territory (Enc)'!$A$2:$B$296,2,FALSE)</f>
        <v>All Counties</v>
      </c>
      <c r="D1238">
        <f>IF(COUNTIFS('Brand Family Territories (Enc)'!$B$2:$B$62,C1238,'Brand Family Territories (Enc)'!$C$2:$C$62,B1238)&gt;0,1,IF(AND(LEFT(B1238,6)="MORRIS",COUNTIFS('Brand Family Territories (Enc)'!$B$2:$B$62,C1238,'Brand Family Territories (Enc)'!$C$2:$C$62,"Morri")&gt;0),"Unk",0))</f>
        <v>1</v>
      </c>
      <c r="E1238" t="str">
        <f>IFERROR(INDEX('Brand Family Areas (Enc)'!$D$6:$D$998,MATCH(UPPER(A1238)&amp;"|"&amp;UPPER(B1238),'Brand Family Areas (Enc)'!$G$6:$G$998,0)),"No Match")</f>
        <v>No Match</v>
      </c>
      <c r="F1238" t="str">
        <f t="shared" si="38"/>
        <v>US</v>
      </c>
      <c r="G1238" t="str">
        <f t="shared" si="39"/>
        <v>Alias Brew Works|SUSSEX</v>
      </c>
    </row>
    <row r="1239" spans="1:7" hidden="1" x14ac:dyDescent="0.2">
      <c r="A1239" t="str" cm="1">
        <f t="array" ref="A1239">INDEX('Brand Family Territory (Enc)'!$A$2:$A$296,INT((ROW()-2)/10)+1)</f>
        <v>Alias Brew Works</v>
      </c>
      <c r="B1239" t="str" cm="1">
        <f t="array" ref="B1239">INDEX('Whitelist (Blackout Reverse)'!$B$1:$K$1,MOD(ROW()-2,10)+1)</f>
        <v>MORRIS 1</v>
      </c>
      <c r="C1239" t="str">
        <f>VLOOKUP(A1239,'Brand Family Territory (Enc)'!$A$2:$B$296,2,FALSE)</f>
        <v>All Counties</v>
      </c>
      <c r="D1239">
        <f>IF(COUNTIFS('Brand Family Territories (Enc)'!$B$2:$B$62,C1239,'Brand Family Territories (Enc)'!$C$2:$C$62,B1239)&gt;0,1,IF(AND(LEFT(B1239,6)="MORRIS",COUNTIFS('Brand Family Territories (Enc)'!$B$2:$B$62,C1239,'Brand Family Territories (Enc)'!$C$2:$C$62,"Morri")&gt;0),"Unk",0))</f>
        <v>1</v>
      </c>
      <c r="E1239" t="str">
        <f>IFERROR(INDEX('Brand Family Areas (Enc)'!$D$6:$D$998,MATCH(UPPER(A1239)&amp;"|"&amp;UPPER(B1239),'Brand Family Areas (Enc)'!$G$6:$G$998,0)),"No Match")</f>
        <v>No Match</v>
      </c>
      <c r="F1239" t="str">
        <f t="shared" si="38"/>
        <v>US</v>
      </c>
      <c r="G1239" t="str">
        <f t="shared" si="39"/>
        <v>Alias Brew Works|MORRIS 1</v>
      </c>
    </row>
    <row r="1240" spans="1:7" hidden="1" x14ac:dyDescent="0.2">
      <c r="A1240" t="str" cm="1">
        <f t="array" ref="A1240">INDEX('Brand Family Territory (Enc)'!$A$2:$A$296,INT((ROW()-2)/10)+1)</f>
        <v>Alias Brew Works</v>
      </c>
      <c r="B1240" t="str" cm="1">
        <f t="array" ref="B1240">INDEX('Whitelist (Blackout Reverse)'!$B$1:$K$1,MOD(ROW()-2,10)+1)</f>
        <v>MORRIS 2</v>
      </c>
      <c r="C1240" t="str">
        <f>VLOOKUP(A1240,'Brand Family Territory (Enc)'!$A$2:$B$296,2,FALSE)</f>
        <v>All Counties</v>
      </c>
      <c r="D1240">
        <f>IF(COUNTIFS('Brand Family Territories (Enc)'!$B$2:$B$62,C1240,'Brand Family Territories (Enc)'!$C$2:$C$62,B1240)&gt;0,1,IF(AND(LEFT(B1240,6)="MORRIS",COUNTIFS('Brand Family Territories (Enc)'!$B$2:$B$62,C1240,'Brand Family Territories (Enc)'!$C$2:$C$62,"Morri")&gt;0),"Unk",0))</f>
        <v>1</v>
      </c>
      <c r="E1240" t="str">
        <f>IFERROR(INDEX('Brand Family Areas (Enc)'!$D$6:$D$998,MATCH(UPPER(A1240)&amp;"|"&amp;UPPER(B1240),'Brand Family Areas (Enc)'!$G$6:$G$998,0)),"No Match")</f>
        <v>No Match</v>
      </c>
      <c r="F1240" t="str">
        <f t="shared" si="38"/>
        <v>US</v>
      </c>
      <c r="G1240" t="str">
        <f t="shared" si="39"/>
        <v>Alias Brew Works|MORRIS 2</v>
      </c>
    </row>
    <row r="1241" spans="1:7" hidden="1" x14ac:dyDescent="0.2">
      <c r="A1241" t="str" cm="1">
        <f t="array" ref="A1241">INDEX('Brand Family Territory (Enc)'!$A$2:$A$296,INT((ROW()-2)/10)+1)</f>
        <v>Alias Brew Works</v>
      </c>
      <c r="B1241" t="str" cm="1">
        <f t="array" ref="B1241">INDEX('Whitelist (Blackout Reverse)'!$B$1:$K$1,MOD(ROW()-2,10)+1)</f>
        <v>MORRIS 3</v>
      </c>
      <c r="C1241" t="str">
        <f>VLOOKUP(A1241,'Brand Family Territory (Enc)'!$A$2:$B$296,2,FALSE)</f>
        <v>All Counties</v>
      </c>
      <c r="D1241">
        <f>IF(COUNTIFS('Brand Family Territories (Enc)'!$B$2:$B$62,C1241,'Brand Family Territories (Enc)'!$C$2:$C$62,B1241)&gt;0,1,IF(AND(LEFT(B1241,6)="MORRIS",COUNTIFS('Brand Family Territories (Enc)'!$B$2:$B$62,C1241,'Brand Family Territories (Enc)'!$C$2:$C$62,"Morri")&gt;0),"Unk",0))</f>
        <v>1</v>
      </c>
      <c r="E1241" t="str">
        <f>IFERROR(INDEX('Brand Family Areas (Enc)'!$D$6:$D$998,MATCH(UPPER(A1241)&amp;"|"&amp;UPPER(B1241),'Brand Family Areas (Enc)'!$G$6:$G$998,0)),"No Match")</f>
        <v>No Match</v>
      </c>
      <c r="F1241" t="str">
        <f t="shared" si="38"/>
        <v>US</v>
      </c>
      <c r="G1241" t="str">
        <f t="shared" si="39"/>
        <v>Alias Brew Works|MORRIS 3</v>
      </c>
    </row>
    <row r="1242" spans="1:7" hidden="1" x14ac:dyDescent="0.2">
      <c r="A1242" t="str" cm="1">
        <f t="array" ref="A1242">INDEX('Brand Family Territory (Enc)'!$A$2:$A$296,INT((ROW()-2)/10)+1)</f>
        <v>Alte Beverage</v>
      </c>
      <c r="B1242" t="str" cm="1">
        <f t="array" ref="B1242">INDEX('Whitelist (Blackout Reverse)'!$B$1:$K$1,MOD(ROW()-2,10)+1)</f>
        <v>BERGEN</v>
      </c>
      <c r="C1242" t="str">
        <f>VLOOKUP(A1242,'Brand Family Territory (Enc)'!$A$2:$B$296,2,FALSE)</f>
        <v>All Counties</v>
      </c>
      <c r="D1242">
        <f>IF(COUNTIFS('Brand Family Territories (Enc)'!$B$2:$B$62,C1242,'Brand Family Territories (Enc)'!$C$2:$C$62,B1242)&gt;0,1,IF(AND(LEFT(B1242,6)="MORRIS",COUNTIFS('Brand Family Territories (Enc)'!$B$2:$B$62,C1242,'Brand Family Territories (Enc)'!$C$2:$C$62,"Morri")&gt;0),"Unk",0))</f>
        <v>1</v>
      </c>
      <c r="E1242" t="str">
        <f>IFERROR(INDEX('Brand Family Areas (Enc)'!$D$6:$D$998,MATCH(UPPER(A1242)&amp;"|"&amp;UPPER(B1242),'Brand Family Areas (Enc)'!$G$6:$G$998,0)),"No Match")</f>
        <v>No Match</v>
      </c>
      <c r="F1242" t="str">
        <f t="shared" si="38"/>
        <v>US</v>
      </c>
      <c r="G1242" t="str">
        <f t="shared" si="39"/>
        <v>Alte Beverage|BERGEN</v>
      </c>
    </row>
    <row r="1243" spans="1:7" hidden="1" x14ac:dyDescent="0.2">
      <c r="A1243" t="str" cm="1">
        <f t="array" ref="A1243">INDEX('Brand Family Territory (Enc)'!$A$2:$A$296,INT((ROW()-2)/10)+1)</f>
        <v>Alte Beverage</v>
      </c>
      <c r="B1243" t="str" cm="1">
        <f t="array" ref="B1243">INDEX('Whitelist (Blackout Reverse)'!$B$1:$K$1,MOD(ROW()-2,10)+1)</f>
        <v>PASSAIC</v>
      </c>
      <c r="C1243" t="str">
        <f>VLOOKUP(A1243,'Brand Family Territory (Enc)'!$A$2:$B$296,2,FALSE)</f>
        <v>All Counties</v>
      </c>
      <c r="D1243">
        <f>IF(COUNTIFS('Brand Family Territories (Enc)'!$B$2:$B$62,C1243,'Brand Family Territories (Enc)'!$C$2:$C$62,B1243)&gt;0,1,IF(AND(LEFT(B1243,6)="MORRIS",COUNTIFS('Brand Family Territories (Enc)'!$B$2:$B$62,C1243,'Brand Family Territories (Enc)'!$C$2:$C$62,"Morri")&gt;0),"Unk",0))</f>
        <v>1</v>
      </c>
      <c r="E1243" t="str">
        <f>IFERROR(INDEX('Brand Family Areas (Enc)'!$D$6:$D$998,MATCH(UPPER(A1243)&amp;"|"&amp;UPPER(B1243),'Brand Family Areas (Enc)'!$G$6:$G$998,0)),"No Match")</f>
        <v>No Match</v>
      </c>
      <c r="F1243" t="str">
        <f t="shared" si="38"/>
        <v>US</v>
      </c>
      <c r="G1243" t="str">
        <f t="shared" si="39"/>
        <v>Alte Beverage|PASSAIC</v>
      </c>
    </row>
    <row r="1244" spans="1:7" hidden="1" x14ac:dyDescent="0.2">
      <c r="A1244" t="str" cm="1">
        <f t="array" ref="A1244">INDEX('Brand Family Territory (Enc)'!$A$2:$A$296,INT((ROW()-2)/10)+1)</f>
        <v>Alte Beverage</v>
      </c>
      <c r="B1244" t="str" cm="1">
        <f t="array" ref="B1244">INDEX('Whitelist (Blackout Reverse)'!$B$1:$K$1,MOD(ROW()-2,10)+1)</f>
        <v>PASSAIC-FF</v>
      </c>
      <c r="C1244" t="str">
        <f>VLOOKUP(A1244,'Brand Family Territory (Enc)'!$A$2:$B$296,2,FALSE)</f>
        <v>All Counties</v>
      </c>
      <c r="D1244">
        <f>IF(COUNTIFS('Brand Family Territories (Enc)'!$B$2:$B$62,C1244,'Brand Family Territories (Enc)'!$C$2:$C$62,B1244)&gt;0,1,IF(AND(LEFT(B1244,6)="MORRIS",COUNTIFS('Brand Family Territories (Enc)'!$B$2:$B$62,C1244,'Brand Family Territories (Enc)'!$C$2:$C$62,"Morri")&gt;0),"Unk",0))</f>
        <v>1</v>
      </c>
      <c r="E1244" t="str">
        <f>IFERROR(INDEX('Brand Family Areas (Enc)'!$D$6:$D$998,MATCH(UPPER(A1244)&amp;"|"&amp;UPPER(B1244),'Brand Family Areas (Enc)'!$G$6:$G$998,0)),"No Match")</f>
        <v>No Match</v>
      </c>
      <c r="F1244" t="str">
        <f t="shared" si="38"/>
        <v>US</v>
      </c>
      <c r="G1244" t="str">
        <f t="shared" si="39"/>
        <v>Alte Beverage|PASSAIC-FF</v>
      </c>
    </row>
    <row r="1245" spans="1:7" hidden="1" x14ac:dyDescent="0.2">
      <c r="A1245" t="str" cm="1">
        <f t="array" ref="A1245">INDEX('Brand Family Territory (Enc)'!$A$2:$A$296,INT((ROW()-2)/10)+1)</f>
        <v>Alte Beverage</v>
      </c>
      <c r="B1245" t="str" cm="1">
        <f t="array" ref="B1245">INDEX('Whitelist (Blackout Reverse)'!$B$1:$K$1,MOD(ROW()-2,10)+1)</f>
        <v>ESSEX</v>
      </c>
      <c r="C1245" t="str">
        <f>VLOOKUP(A1245,'Brand Family Territory (Enc)'!$A$2:$B$296,2,FALSE)</f>
        <v>All Counties</v>
      </c>
      <c r="D1245">
        <f>IF(COUNTIFS('Brand Family Territories (Enc)'!$B$2:$B$62,C1245,'Brand Family Territories (Enc)'!$C$2:$C$62,B1245)&gt;0,1,IF(AND(LEFT(B1245,6)="MORRIS",COUNTIFS('Brand Family Territories (Enc)'!$B$2:$B$62,C1245,'Brand Family Territories (Enc)'!$C$2:$C$62,"Morri")&gt;0),"Unk",0))</f>
        <v>1</v>
      </c>
      <c r="E1245" t="str">
        <f>IFERROR(INDEX('Brand Family Areas (Enc)'!$D$6:$D$998,MATCH(UPPER(A1245)&amp;"|"&amp;UPPER(B1245),'Brand Family Areas (Enc)'!$G$6:$G$998,0)),"No Match")</f>
        <v>No Match</v>
      </c>
      <c r="F1245" t="str">
        <f t="shared" si="38"/>
        <v>US</v>
      </c>
      <c r="G1245" t="str">
        <f t="shared" si="39"/>
        <v>Alte Beverage|ESSEX</v>
      </c>
    </row>
    <row r="1246" spans="1:7" hidden="1" x14ac:dyDescent="0.2">
      <c r="A1246" t="str" cm="1">
        <f t="array" ref="A1246">INDEX('Brand Family Territory (Enc)'!$A$2:$A$296,INT((ROW()-2)/10)+1)</f>
        <v>Alte Beverage</v>
      </c>
      <c r="B1246" t="str" cm="1">
        <f t="array" ref="B1246">INDEX('Whitelist (Blackout Reverse)'!$B$1:$K$1,MOD(ROW()-2,10)+1)</f>
        <v>HUDSON</v>
      </c>
      <c r="C1246" t="str">
        <f>VLOOKUP(A1246,'Brand Family Territory (Enc)'!$A$2:$B$296,2,FALSE)</f>
        <v>All Counties</v>
      </c>
      <c r="D1246">
        <f>IF(COUNTIFS('Brand Family Territories (Enc)'!$B$2:$B$62,C1246,'Brand Family Territories (Enc)'!$C$2:$C$62,B1246)&gt;0,1,IF(AND(LEFT(B1246,6)="MORRIS",COUNTIFS('Brand Family Territories (Enc)'!$B$2:$B$62,C1246,'Brand Family Territories (Enc)'!$C$2:$C$62,"Morri")&gt;0),"Unk",0))</f>
        <v>1</v>
      </c>
      <c r="E1246" t="str">
        <f>IFERROR(INDEX('Brand Family Areas (Enc)'!$D$6:$D$998,MATCH(UPPER(A1246)&amp;"|"&amp;UPPER(B1246),'Brand Family Areas (Enc)'!$G$6:$G$998,0)),"No Match")</f>
        <v>No Match</v>
      </c>
      <c r="F1246" t="str">
        <f t="shared" si="38"/>
        <v>US</v>
      </c>
      <c r="G1246" t="str">
        <f t="shared" si="39"/>
        <v>Alte Beverage|HUDSON</v>
      </c>
    </row>
    <row r="1247" spans="1:7" hidden="1" x14ac:dyDescent="0.2">
      <c r="A1247" t="str" cm="1">
        <f t="array" ref="A1247">INDEX('Brand Family Territory (Enc)'!$A$2:$A$296,INT((ROW()-2)/10)+1)</f>
        <v>Alte Beverage</v>
      </c>
      <c r="B1247" t="str" cm="1">
        <f t="array" ref="B1247">INDEX('Whitelist (Blackout Reverse)'!$B$1:$K$1,MOD(ROW()-2,10)+1)</f>
        <v>UNION</v>
      </c>
      <c r="C1247" t="str">
        <f>VLOOKUP(A1247,'Brand Family Territory (Enc)'!$A$2:$B$296,2,FALSE)</f>
        <v>All Counties</v>
      </c>
      <c r="D1247">
        <f>IF(COUNTIFS('Brand Family Territories (Enc)'!$B$2:$B$62,C1247,'Brand Family Territories (Enc)'!$C$2:$C$62,B1247)&gt;0,1,IF(AND(LEFT(B1247,6)="MORRIS",COUNTIFS('Brand Family Territories (Enc)'!$B$2:$B$62,C1247,'Brand Family Territories (Enc)'!$C$2:$C$62,"Morri")&gt;0),"Unk",0))</f>
        <v>1</v>
      </c>
      <c r="E1247" t="str">
        <f>IFERROR(INDEX('Brand Family Areas (Enc)'!$D$6:$D$998,MATCH(UPPER(A1247)&amp;"|"&amp;UPPER(B1247),'Brand Family Areas (Enc)'!$G$6:$G$998,0)),"No Match")</f>
        <v>No Match</v>
      </c>
      <c r="F1247" t="str">
        <f t="shared" si="38"/>
        <v>US</v>
      </c>
      <c r="G1247" t="str">
        <f t="shared" si="39"/>
        <v>Alte Beverage|UNION</v>
      </c>
    </row>
    <row r="1248" spans="1:7" hidden="1" x14ac:dyDescent="0.2">
      <c r="A1248" t="str" cm="1">
        <f t="array" ref="A1248">INDEX('Brand Family Territory (Enc)'!$A$2:$A$296,INT((ROW()-2)/10)+1)</f>
        <v>Alte Beverage</v>
      </c>
      <c r="B1248" t="str" cm="1">
        <f t="array" ref="B1248">INDEX('Whitelist (Blackout Reverse)'!$B$1:$K$1,MOD(ROW()-2,10)+1)</f>
        <v>SUSSEX</v>
      </c>
      <c r="C1248" t="str">
        <f>VLOOKUP(A1248,'Brand Family Territory (Enc)'!$A$2:$B$296,2,FALSE)</f>
        <v>All Counties</v>
      </c>
      <c r="D1248">
        <f>IF(COUNTIFS('Brand Family Territories (Enc)'!$B$2:$B$62,C1248,'Brand Family Territories (Enc)'!$C$2:$C$62,B1248)&gt;0,1,IF(AND(LEFT(B1248,6)="MORRIS",COUNTIFS('Brand Family Territories (Enc)'!$B$2:$B$62,C1248,'Brand Family Territories (Enc)'!$C$2:$C$62,"Morri")&gt;0),"Unk",0))</f>
        <v>1</v>
      </c>
      <c r="E1248" t="str">
        <f>IFERROR(INDEX('Brand Family Areas (Enc)'!$D$6:$D$998,MATCH(UPPER(A1248)&amp;"|"&amp;UPPER(B1248),'Brand Family Areas (Enc)'!$G$6:$G$998,0)),"No Match")</f>
        <v>No Match</v>
      </c>
      <c r="F1248" t="str">
        <f t="shared" si="38"/>
        <v>US</v>
      </c>
      <c r="G1248" t="str">
        <f t="shared" si="39"/>
        <v>Alte Beverage|SUSSEX</v>
      </c>
    </row>
    <row r="1249" spans="1:7" hidden="1" x14ac:dyDescent="0.2">
      <c r="A1249" t="str" cm="1">
        <f t="array" ref="A1249">INDEX('Brand Family Territory (Enc)'!$A$2:$A$296,INT((ROW()-2)/10)+1)</f>
        <v>Alte Beverage</v>
      </c>
      <c r="B1249" t="str" cm="1">
        <f t="array" ref="B1249">INDEX('Whitelist (Blackout Reverse)'!$B$1:$K$1,MOD(ROW()-2,10)+1)</f>
        <v>MORRIS 1</v>
      </c>
      <c r="C1249" t="str">
        <f>VLOOKUP(A1249,'Brand Family Territory (Enc)'!$A$2:$B$296,2,FALSE)</f>
        <v>All Counties</v>
      </c>
      <c r="D1249">
        <f>IF(COUNTIFS('Brand Family Territories (Enc)'!$B$2:$B$62,C1249,'Brand Family Territories (Enc)'!$C$2:$C$62,B1249)&gt;0,1,IF(AND(LEFT(B1249,6)="MORRIS",COUNTIFS('Brand Family Territories (Enc)'!$B$2:$B$62,C1249,'Brand Family Territories (Enc)'!$C$2:$C$62,"Morri")&gt;0),"Unk",0))</f>
        <v>1</v>
      </c>
      <c r="E1249" t="str">
        <f>IFERROR(INDEX('Brand Family Areas (Enc)'!$D$6:$D$998,MATCH(UPPER(A1249)&amp;"|"&amp;UPPER(B1249),'Brand Family Areas (Enc)'!$G$6:$G$998,0)),"No Match")</f>
        <v>No Match</v>
      </c>
      <c r="F1249" t="str">
        <f t="shared" si="38"/>
        <v>US</v>
      </c>
      <c r="G1249" t="str">
        <f t="shared" si="39"/>
        <v>Alte Beverage|MORRIS 1</v>
      </c>
    </row>
    <row r="1250" spans="1:7" hidden="1" x14ac:dyDescent="0.2">
      <c r="A1250" t="str" cm="1">
        <f t="array" ref="A1250">INDEX('Brand Family Territory (Enc)'!$A$2:$A$296,INT((ROW()-2)/10)+1)</f>
        <v>Alte Beverage</v>
      </c>
      <c r="B1250" t="str" cm="1">
        <f t="array" ref="B1250">INDEX('Whitelist (Blackout Reverse)'!$B$1:$K$1,MOD(ROW()-2,10)+1)</f>
        <v>MORRIS 2</v>
      </c>
      <c r="C1250" t="str">
        <f>VLOOKUP(A1250,'Brand Family Territory (Enc)'!$A$2:$B$296,2,FALSE)</f>
        <v>All Counties</v>
      </c>
      <c r="D1250">
        <f>IF(COUNTIFS('Brand Family Territories (Enc)'!$B$2:$B$62,C1250,'Brand Family Territories (Enc)'!$C$2:$C$62,B1250)&gt;0,1,IF(AND(LEFT(B1250,6)="MORRIS",COUNTIFS('Brand Family Territories (Enc)'!$B$2:$B$62,C1250,'Brand Family Territories (Enc)'!$C$2:$C$62,"Morri")&gt;0),"Unk",0))</f>
        <v>1</v>
      </c>
      <c r="E1250" t="str">
        <f>IFERROR(INDEX('Brand Family Areas (Enc)'!$D$6:$D$998,MATCH(UPPER(A1250)&amp;"|"&amp;UPPER(B1250),'Brand Family Areas (Enc)'!$G$6:$G$998,0)),"No Match")</f>
        <v>No Match</v>
      </c>
      <c r="F1250" t="str">
        <f t="shared" si="38"/>
        <v>US</v>
      </c>
      <c r="G1250" t="str">
        <f t="shared" si="39"/>
        <v>Alte Beverage|MORRIS 2</v>
      </c>
    </row>
    <row r="1251" spans="1:7" hidden="1" x14ac:dyDescent="0.2">
      <c r="A1251" t="str" cm="1">
        <f t="array" ref="A1251">INDEX('Brand Family Territory (Enc)'!$A$2:$A$296,INT((ROW()-2)/10)+1)</f>
        <v>Alte Beverage</v>
      </c>
      <c r="B1251" t="str" cm="1">
        <f t="array" ref="B1251">INDEX('Whitelist (Blackout Reverse)'!$B$1:$K$1,MOD(ROW()-2,10)+1)</f>
        <v>MORRIS 3</v>
      </c>
      <c r="C1251" t="str">
        <f>VLOOKUP(A1251,'Brand Family Territory (Enc)'!$A$2:$B$296,2,FALSE)</f>
        <v>All Counties</v>
      </c>
      <c r="D1251">
        <f>IF(COUNTIFS('Brand Family Territories (Enc)'!$B$2:$B$62,C1251,'Brand Family Territories (Enc)'!$C$2:$C$62,B1251)&gt;0,1,IF(AND(LEFT(B1251,6)="MORRIS",COUNTIFS('Brand Family Territories (Enc)'!$B$2:$B$62,C1251,'Brand Family Territories (Enc)'!$C$2:$C$62,"Morri")&gt;0),"Unk",0))</f>
        <v>1</v>
      </c>
      <c r="E1251" t="str">
        <f>IFERROR(INDEX('Brand Family Areas (Enc)'!$D$6:$D$998,MATCH(UPPER(A1251)&amp;"|"&amp;UPPER(B1251),'Brand Family Areas (Enc)'!$G$6:$G$998,0)),"No Match")</f>
        <v>No Match</v>
      </c>
      <c r="F1251" t="str">
        <f t="shared" si="38"/>
        <v>US</v>
      </c>
      <c r="G1251" t="str">
        <f t="shared" si="39"/>
        <v>Alte Beverage|MORRIS 3</v>
      </c>
    </row>
    <row r="1252" spans="1:7" hidden="1" x14ac:dyDescent="0.2">
      <c r="A1252" t="str" cm="1">
        <f t="array" ref="A1252">INDEX('Brand Family Territory (Enc)'!$A$2:$A$296,INT((ROW()-2)/10)+1)</f>
        <v>Arizona Hard</v>
      </c>
      <c r="B1252" t="str" cm="1">
        <f t="array" ref="B1252">INDEX('Whitelist (Blackout Reverse)'!$B$1:$K$1,MOD(ROW()-2,10)+1)</f>
        <v>BERGEN</v>
      </c>
      <c r="C1252" t="str">
        <f>VLOOKUP(A1252,'Brand Family Territory (Enc)'!$A$2:$B$296,2,FALSE)</f>
        <v>All Counties</v>
      </c>
      <c r="D1252">
        <f>IF(COUNTIFS('Brand Family Territories (Enc)'!$B$2:$B$62,C1252,'Brand Family Territories (Enc)'!$C$2:$C$62,B1252)&gt;0,1,IF(AND(LEFT(B1252,6)="MORRIS",COUNTIFS('Brand Family Territories (Enc)'!$B$2:$B$62,C1252,'Brand Family Territories (Enc)'!$C$2:$C$62,"Morri")&gt;0),"Unk",0))</f>
        <v>1</v>
      </c>
      <c r="E1252" t="str">
        <f>IFERROR(INDEX('Brand Family Areas (Enc)'!$D$6:$D$998,MATCH(UPPER(A1252)&amp;"|"&amp;UPPER(B1252),'Brand Family Areas (Enc)'!$G$6:$G$998,0)),"No Match")</f>
        <v>No Match</v>
      </c>
      <c r="F1252" t="str">
        <f t="shared" si="38"/>
        <v>US</v>
      </c>
      <c r="G1252" t="str">
        <f t="shared" si="39"/>
        <v>Arizona Hard|BERGEN</v>
      </c>
    </row>
    <row r="1253" spans="1:7" hidden="1" x14ac:dyDescent="0.2">
      <c r="A1253" t="str" cm="1">
        <f t="array" ref="A1253">INDEX('Brand Family Territory (Enc)'!$A$2:$A$296,INT((ROW()-2)/10)+1)</f>
        <v>Arizona Hard</v>
      </c>
      <c r="B1253" t="str" cm="1">
        <f t="array" ref="B1253">INDEX('Whitelist (Blackout Reverse)'!$B$1:$K$1,MOD(ROW()-2,10)+1)</f>
        <v>PASSAIC</v>
      </c>
      <c r="C1253" t="str">
        <f>VLOOKUP(A1253,'Brand Family Territory (Enc)'!$A$2:$B$296,2,FALSE)</f>
        <v>All Counties</v>
      </c>
      <c r="D1253">
        <f>IF(COUNTIFS('Brand Family Territories (Enc)'!$B$2:$B$62,C1253,'Brand Family Territories (Enc)'!$C$2:$C$62,B1253)&gt;0,1,IF(AND(LEFT(B1253,6)="MORRIS",COUNTIFS('Brand Family Territories (Enc)'!$B$2:$B$62,C1253,'Brand Family Territories (Enc)'!$C$2:$C$62,"Morri")&gt;0),"Unk",0))</f>
        <v>1</v>
      </c>
      <c r="E1253" t="str">
        <f>IFERROR(INDEX('Brand Family Areas (Enc)'!$D$6:$D$998,MATCH(UPPER(A1253)&amp;"|"&amp;UPPER(B1253),'Brand Family Areas (Enc)'!$G$6:$G$998,0)),"No Match")</f>
        <v>No Match</v>
      </c>
      <c r="F1253" t="str">
        <f t="shared" si="38"/>
        <v>US</v>
      </c>
      <c r="G1253" t="str">
        <f t="shared" si="39"/>
        <v>Arizona Hard|PASSAIC</v>
      </c>
    </row>
    <row r="1254" spans="1:7" hidden="1" x14ac:dyDescent="0.2">
      <c r="A1254" t="str" cm="1">
        <f t="array" ref="A1254">INDEX('Brand Family Territory (Enc)'!$A$2:$A$296,INT((ROW()-2)/10)+1)</f>
        <v>Arizona Hard</v>
      </c>
      <c r="B1254" t="str" cm="1">
        <f t="array" ref="B1254">INDEX('Whitelist (Blackout Reverse)'!$B$1:$K$1,MOD(ROW()-2,10)+1)</f>
        <v>PASSAIC-FF</v>
      </c>
      <c r="C1254" t="str">
        <f>VLOOKUP(A1254,'Brand Family Territory (Enc)'!$A$2:$B$296,2,FALSE)</f>
        <v>All Counties</v>
      </c>
      <c r="D1254">
        <f>IF(COUNTIFS('Brand Family Territories (Enc)'!$B$2:$B$62,C1254,'Brand Family Territories (Enc)'!$C$2:$C$62,B1254)&gt;0,1,IF(AND(LEFT(B1254,6)="MORRIS",COUNTIFS('Brand Family Territories (Enc)'!$B$2:$B$62,C1254,'Brand Family Territories (Enc)'!$C$2:$C$62,"Morri")&gt;0),"Unk",0))</f>
        <v>1</v>
      </c>
      <c r="E1254" t="str">
        <f>IFERROR(INDEX('Brand Family Areas (Enc)'!$D$6:$D$998,MATCH(UPPER(A1254)&amp;"|"&amp;UPPER(B1254),'Brand Family Areas (Enc)'!$G$6:$G$998,0)),"No Match")</f>
        <v>No Match</v>
      </c>
      <c r="F1254" t="str">
        <f t="shared" si="38"/>
        <v>US</v>
      </c>
      <c r="G1254" t="str">
        <f t="shared" si="39"/>
        <v>Arizona Hard|PASSAIC-FF</v>
      </c>
    </row>
    <row r="1255" spans="1:7" hidden="1" x14ac:dyDescent="0.2">
      <c r="A1255" t="str" cm="1">
        <f t="array" ref="A1255">INDEX('Brand Family Territory (Enc)'!$A$2:$A$296,INT((ROW()-2)/10)+1)</f>
        <v>Arizona Hard</v>
      </c>
      <c r="B1255" t="str" cm="1">
        <f t="array" ref="B1255">INDEX('Whitelist (Blackout Reverse)'!$B$1:$K$1,MOD(ROW()-2,10)+1)</f>
        <v>ESSEX</v>
      </c>
      <c r="C1255" t="str">
        <f>VLOOKUP(A1255,'Brand Family Territory (Enc)'!$A$2:$B$296,2,FALSE)</f>
        <v>All Counties</v>
      </c>
      <c r="D1255">
        <f>IF(COUNTIFS('Brand Family Territories (Enc)'!$B$2:$B$62,C1255,'Brand Family Territories (Enc)'!$C$2:$C$62,B1255)&gt;0,1,IF(AND(LEFT(B1255,6)="MORRIS",COUNTIFS('Brand Family Territories (Enc)'!$B$2:$B$62,C1255,'Brand Family Territories (Enc)'!$C$2:$C$62,"Morri")&gt;0),"Unk",0))</f>
        <v>1</v>
      </c>
      <c r="E1255" t="str">
        <f>IFERROR(INDEX('Brand Family Areas (Enc)'!$D$6:$D$998,MATCH(UPPER(A1255)&amp;"|"&amp;UPPER(B1255),'Brand Family Areas (Enc)'!$G$6:$G$998,0)),"No Match")</f>
        <v>No Match</v>
      </c>
      <c r="F1255" t="str">
        <f t="shared" si="38"/>
        <v>US</v>
      </c>
      <c r="G1255" t="str">
        <f t="shared" si="39"/>
        <v>Arizona Hard|ESSEX</v>
      </c>
    </row>
    <row r="1256" spans="1:7" hidden="1" x14ac:dyDescent="0.2">
      <c r="A1256" t="str" cm="1">
        <f t="array" ref="A1256">INDEX('Brand Family Territory (Enc)'!$A$2:$A$296,INT((ROW()-2)/10)+1)</f>
        <v>Arizona Hard</v>
      </c>
      <c r="B1256" t="str" cm="1">
        <f t="array" ref="B1256">INDEX('Whitelist (Blackout Reverse)'!$B$1:$K$1,MOD(ROW()-2,10)+1)</f>
        <v>HUDSON</v>
      </c>
      <c r="C1256" t="str">
        <f>VLOOKUP(A1256,'Brand Family Territory (Enc)'!$A$2:$B$296,2,FALSE)</f>
        <v>All Counties</v>
      </c>
      <c r="D1256">
        <f>IF(COUNTIFS('Brand Family Territories (Enc)'!$B$2:$B$62,C1256,'Brand Family Territories (Enc)'!$C$2:$C$62,B1256)&gt;0,1,IF(AND(LEFT(B1256,6)="MORRIS",COUNTIFS('Brand Family Territories (Enc)'!$B$2:$B$62,C1256,'Brand Family Territories (Enc)'!$C$2:$C$62,"Morri")&gt;0),"Unk",0))</f>
        <v>1</v>
      </c>
      <c r="E1256" t="str">
        <f>IFERROR(INDEX('Brand Family Areas (Enc)'!$D$6:$D$998,MATCH(UPPER(A1256)&amp;"|"&amp;UPPER(B1256),'Brand Family Areas (Enc)'!$G$6:$G$998,0)),"No Match")</f>
        <v>No Match</v>
      </c>
      <c r="F1256" t="str">
        <f t="shared" si="38"/>
        <v>US</v>
      </c>
      <c r="G1256" t="str">
        <f t="shared" si="39"/>
        <v>Arizona Hard|HUDSON</v>
      </c>
    </row>
    <row r="1257" spans="1:7" hidden="1" x14ac:dyDescent="0.2">
      <c r="A1257" t="str" cm="1">
        <f t="array" ref="A1257">INDEX('Brand Family Territory (Enc)'!$A$2:$A$296,INT((ROW()-2)/10)+1)</f>
        <v>Arizona Hard</v>
      </c>
      <c r="B1257" t="str" cm="1">
        <f t="array" ref="B1257">INDEX('Whitelist (Blackout Reverse)'!$B$1:$K$1,MOD(ROW()-2,10)+1)</f>
        <v>UNION</v>
      </c>
      <c r="C1257" t="str">
        <f>VLOOKUP(A1257,'Brand Family Territory (Enc)'!$A$2:$B$296,2,FALSE)</f>
        <v>All Counties</v>
      </c>
      <c r="D1257">
        <f>IF(COUNTIFS('Brand Family Territories (Enc)'!$B$2:$B$62,C1257,'Brand Family Territories (Enc)'!$C$2:$C$62,B1257)&gt;0,1,IF(AND(LEFT(B1257,6)="MORRIS",COUNTIFS('Brand Family Territories (Enc)'!$B$2:$B$62,C1257,'Brand Family Territories (Enc)'!$C$2:$C$62,"Morri")&gt;0),"Unk",0))</f>
        <v>1</v>
      </c>
      <c r="E1257" t="str">
        <f>IFERROR(INDEX('Brand Family Areas (Enc)'!$D$6:$D$998,MATCH(UPPER(A1257)&amp;"|"&amp;UPPER(B1257),'Brand Family Areas (Enc)'!$G$6:$G$998,0)),"No Match")</f>
        <v>No Match</v>
      </c>
      <c r="F1257" t="str">
        <f t="shared" si="38"/>
        <v>US</v>
      </c>
      <c r="G1257" t="str">
        <f t="shared" si="39"/>
        <v>Arizona Hard|UNION</v>
      </c>
    </row>
    <row r="1258" spans="1:7" hidden="1" x14ac:dyDescent="0.2">
      <c r="A1258" t="str" cm="1">
        <f t="array" ref="A1258">INDEX('Brand Family Territory (Enc)'!$A$2:$A$296,INT((ROW()-2)/10)+1)</f>
        <v>Arizona Hard</v>
      </c>
      <c r="B1258" t="str" cm="1">
        <f t="array" ref="B1258">INDEX('Whitelist (Blackout Reverse)'!$B$1:$K$1,MOD(ROW()-2,10)+1)</f>
        <v>SUSSEX</v>
      </c>
      <c r="C1258" t="str">
        <f>VLOOKUP(A1258,'Brand Family Territory (Enc)'!$A$2:$B$296,2,FALSE)</f>
        <v>All Counties</v>
      </c>
      <c r="D1258">
        <f>IF(COUNTIFS('Brand Family Territories (Enc)'!$B$2:$B$62,C1258,'Brand Family Territories (Enc)'!$C$2:$C$62,B1258)&gt;0,1,IF(AND(LEFT(B1258,6)="MORRIS",COUNTIFS('Brand Family Territories (Enc)'!$B$2:$B$62,C1258,'Brand Family Territories (Enc)'!$C$2:$C$62,"Morri")&gt;0),"Unk",0))</f>
        <v>1</v>
      </c>
      <c r="E1258" t="str">
        <f>IFERROR(INDEX('Brand Family Areas (Enc)'!$D$6:$D$998,MATCH(UPPER(A1258)&amp;"|"&amp;UPPER(B1258),'Brand Family Areas (Enc)'!$G$6:$G$998,0)),"No Match")</f>
        <v>No Match</v>
      </c>
      <c r="F1258" t="str">
        <f t="shared" si="38"/>
        <v>US</v>
      </c>
      <c r="G1258" t="str">
        <f t="shared" si="39"/>
        <v>Arizona Hard|SUSSEX</v>
      </c>
    </row>
    <row r="1259" spans="1:7" hidden="1" x14ac:dyDescent="0.2">
      <c r="A1259" t="str" cm="1">
        <f t="array" ref="A1259">INDEX('Brand Family Territory (Enc)'!$A$2:$A$296,INT((ROW()-2)/10)+1)</f>
        <v>Arizona Hard</v>
      </c>
      <c r="B1259" t="str" cm="1">
        <f t="array" ref="B1259">INDEX('Whitelist (Blackout Reverse)'!$B$1:$K$1,MOD(ROW()-2,10)+1)</f>
        <v>MORRIS 1</v>
      </c>
      <c r="C1259" t="str">
        <f>VLOOKUP(A1259,'Brand Family Territory (Enc)'!$A$2:$B$296,2,FALSE)</f>
        <v>All Counties</v>
      </c>
      <c r="D1259">
        <f>IF(COUNTIFS('Brand Family Territories (Enc)'!$B$2:$B$62,C1259,'Brand Family Territories (Enc)'!$C$2:$C$62,B1259)&gt;0,1,IF(AND(LEFT(B1259,6)="MORRIS",COUNTIFS('Brand Family Territories (Enc)'!$B$2:$B$62,C1259,'Brand Family Territories (Enc)'!$C$2:$C$62,"Morri")&gt;0),"Unk",0))</f>
        <v>1</v>
      </c>
      <c r="E1259" t="str">
        <f>IFERROR(INDEX('Brand Family Areas (Enc)'!$D$6:$D$998,MATCH(UPPER(A1259)&amp;"|"&amp;UPPER(B1259),'Brand Family Areas (Enc)'!$G$6:$G$998,0)),"No Match")</f>
        <v>No Match</v>
      </c>
      <c r="F1259" t="str">
        <f t="shared" si="38"/>
        <v>US</v>
      </c>
      <c r="G1259" t="str">
        <f t="shared" si="39"/>
        <v>Arizona Hard|MORRIS 1</v>
      </c>
    </row>
    <row r="1260" spans="1:7" hidden="1" x14ac:dyDescent="0.2">
      <c r="A1260" t="str" cm="1">
        <f t="array" ref="A1260">INDEX('Brand Family Territory (Enc)'!$A$2:$A$296,INT((ROW()-2)/10)+1)</f>
        <v>Arizona Hard</v>
      </c>
      <c r="B1260" t="str" cm="1">
        <f t="array" ref="B1260">INDEX('Whitelist (Blackout Reverse)'!$B$1:$K$1,MOD(ROW()-2,10)+1)</f>
        <v>MORRIS 2</v>
      </c>
      <c r="C1260" t="str">
        <f>VLOOKUP(A1260,'Brand Family Territory (Enc)'!$A$2:$B$296,2,FALSE)</f>
        <v>All Counties</v>
      </c>
      <c r="D1260">
        <f>IF(COUNTIFS('Brand Family Territories (Enc)'!$B$2:$B$62,C1260,'Brand Family Territories (Enc)'!$C$2:$C$62,B1260)&gt;0,1,IF(AND(LEFT(B1260,6)="MORRIS",COUNTIFS('Brand Family Territories (Enc)'!$B$2:$B$62,C1260,'Brand Family Territories (Enc)'!$C$2:$C$62,"Morri")&gt;0),"Unk",0))</f>
        <v>1</v>
      </c>
      <c r="E1260" t="str">
        <f>IFERROR(INDEX('Brand Family Areas (Enc)'!$D$6:$D$998,MATCH(UPPER(A1260)&amp;"|"&amp;UPPER(B1260),'Brand Family Areas (Enc)'!$G$6:$G$998,0)),"No Match")</f>
        <v>No Match</v>
      </c>
      <c r="F1260" t="str">
        <f t="shared" si="38"/>
        <v>US</v>
      </c>
      <c r="G1260" t="str">
        <f t="shared" si="39"/>
        <v>Arizona Hard|MORRIS 2</v>
      </c>
    </row>
    <row r="1261" spans="1:7" hidden="1" x14ac:dyDescent="0.2">
      <c r="A1261" t="str" cm="1">
        <f t="array" ref="A1261">INDEX('Brand Family Territory (Enc)'!$A$2:$A$296,INT((ROW()-2)/10)+1)</f>
        <v>Arizona Hard</v>
      </c>
      <c r="B1261" t="str" cm="1">
        <f t="array" ref="B1261">INDEX('Whitelist (Blackout Reverse)'!$B$1:$K$1,MOD(ROW()-2,10)+1)</f>
        <v>MORRIS 3</v>
      </c>
      <c r="C1261" t="str">
        <f>VLOOKUP(A1261,'Brand Family Territory (Enc)'!$A$2:$B$296,2,FALSE)</f>
        <v>All Counties</v>
      </c>
      <c r="D1261">
        <f>IF(COUNTIFS('Brand Family Territories (Enc)'!$B$2:$B$62,C1261,'Brand Family Territories (Enc)'!$C$2:$C$62,B1261)&gt;0,1,IF(AND(LEFT(B1261,6)="MORRIS",COUNTIFS('Brand Family Territories (Enc)'!$B$2:$B$62,C1261,'Brand Family Territories (Enc)'!$C$2:$C$62,"Morri")&gt;0),"Unk",0))</f>
        <v>1</v>
      </c>
      <c r="E1261" t="str">
        <f>IFERROR(INDEX('Brand Family Areas (Enc)'!$D$6:$D$998,MATCH(UPPER(A1261)&amp;"|"&amp;UPPER(B1261),'Brand Family Areas (Enc)'!$G$6:$G$998,0)),"No Match")</f>
        <v>No Match</v>
      </c>
      <c r="F1261" t="str">
        <f t="shared" si="38"/>
        <v>US</v>
      </c>
      <c r="G1261" t="str">
        <f t="shared" si="39"/>
        <v>Arizona Hard|MORRIS 3</v>
      </c>
    </row>
    <row r="1262" spans="1:7" hidden="1" x14ac:dyDescent="0.2">
      <c r="A1262" t="str" cm="1">
        <f t="array" ref="A1262">INDEX('Brand Family Territory (Enc)'!$A$2:$A$296,INT((ROW()-2)/10)+1)</f>
        <v>Augustiner</v>
      </c>
      <c r="B1262" t="str" cm="1">
        <f t="array" ref="B1262">INDEX('Whitelist (Blackout Reverse)'!$B$1:$K$1,MOD(ROW()-2,10)+1)</f>
        <v>BERGEN</v>
      </c>
      <c r="C1262" t="str">
        <f>VLOOKUP(A1262,'Brand Family Territory (Enc)'!$A$2:$B$296,2,FALSE)</f>
        <v>All Counties</v>
      </c>
      <c r="D1262">
        <f>IF(COUNTIFS('Brand Family Territories (Enc)'!$B$2:$B$62,C1262,'Brand Family Territories (Enc)'!$C$2:$C$62,B1262)&gt;0,1,IF(AND(LEFT(B1262,6)="MORRIS",COUNTIFS('Brand Family Territories (Enc)'!$B$2:$B$62,C1262,'Brand Family Territories (Enc)'!$C$2:$C$62,"Morri")&gt;0),"Unk",0))</f>
        <v>1</v>
      </c>
      <c r="E1262" t="str">
        <f>IFERROR(INDEX('Brand Family Areas (Enc)'!$D$6:$D$998,MATCH(UPPER(A1262)&amp;"|"&amp;UPPER(B1262),'Brand Family Areas (Enc)'!$G$6:$G$998,0)),"No Match")</f>
        <v>No Match</v>
      </c>
      <c r="F1262" t="str">
        <f t="shared" si="38"/>
        <v>US</v>
      </c>
      <c r="G1262" t="str">
        <f t="shared" si="39"/>
        <v>Augustiner|BERGEN</v>
      </c>
    </row>
    <row r="1263" spans="1:7" hidden="1" x14ac:dyDescent="0.2">
      <c r="A1263" t="str" cm="1">
        <f t="array" ref="A1263">INDEX('Brand Family Territory (Enc)'!$A$2:$A$296,INT((ROW()-2)/10)+1)</f>
        <v>Augustiner</v>
      </c>
      <c r="B1263" t="str" cm="1">
        <f t="array" ref="B1263">INDEX('Whitelist (Blackout Reverse)'!$B$1:$K$1,MOD(ROW()-2,10)+1)</f>
        <v>PASSAIC</v>
      </c>
      <c r="C1263" t="str">
        <f>VLOOKUP(A1263,'Brand Family Territory (Enc)'!$A$2:$B$296,2,FALSE)</f>
        <v>All Counties</v>
      </c>
      <c r="D1263">
        <f>IF(COUNTIFS('Brand Family Territories (Enc)'!$B$2:$B$62,C1263,'Brand Family Territories (Enc)'!$C$2:$C$62,B1263)&gt;0,1,IF(AND(LEFT(B1263,6)="MORRIS",COUNTIFS('Brand Family Territories (Enc)'!$B$2:$B$62,C1263,'Brand Family Territories (Enc)'!$C$2:$C$62,"Morri")&gt;0),"Unk",0))</f>
        <v>1</v>
      </c>
      <c r="E1263" t="str">
        <f>IFERROR(INDEX('Brand Family Areas (Enc)'!$D$6:$D$998,MATCH(UPPER(A1263)&amp;"|"&amp;UPPER(B1263),'Brand Family Areas (Enc)'!$G$6:$G$998,0)),"No Match")</f>
        <v>No Match</v>
      </c>
      <c r="F1263" t="str">
        <f t="shared" si="38"/>
        <v>US</v>
      </c>
      <c r="G1263" t="str">
        <f t="shared" si="39"/>
        <v>Augustiner|PASSAIC</v>
      </c>
    </row>
    <row r="1264" spans="1:7" hidden="1" x14ac:dyDescent="0.2">
      <c r="A1264" t="str" cm="1">
        <f t="array" ref="A1264">INDEX('Brand Family Territory (Enc)'!$A$2:$A$296,INT((ROW()-2)/10)+1)</f>
        <v>Augustiner</v>
      </c>
      <c r="B1264" t="str" cm="1">
        <f t="array" ref="B1264">INDEX('Whitelist (Blackout Reverse)'!$B$1:$K$1,MOD(ROW()-2,10)+1)</f>
        <v>PASSAIC-FF</v>
      </c>
      <c r="C1264" t="str">
        <f>VLOOKUP(A1264,'Brand Family Territory (Enc)'!$A$2:$B$296,2,FALSE)</f>
        <v>All Counties</v>
      </c>
      <c r="D1264">
        <f>IF(COUNTIFS('Brand Family Territories (Enc)'!$B$2:$B$62,C1264,'Brand Family Territories (Enc)'!$C$2:$C$62,B1264)&gt;0,1,IF(AND(LEFT(B1264,6)="MORRIS",COUNTIFS('Brand Family Territories (Enc)'!$B$2:$B$62,C1264,'Brand Family Territories (Enc)'!$C$2:$C$62,"Morri")&gt;0),"Unk",0))</f>
        <v>1</v>
      </c>
      <c r="E1264" t="str">
        <f>IFERROR(INDEX('Brand Family Areas (Enc)'!$D$6:$D$998,MATCH(UPPER(A1264)&amp;"|"&amp;UPPER(B1264),'Brand Family Areas (Enc)'!$G$6:$G$998,0)),"No Match")</f>
        <v>No Match</v>
      </c>
      <c r="F1264" t="str">
        <f t="shared" si="38"/>
        <v>US</v>
      </c>
      <c r="G1264" t="str">
        <f t="shared" si="39"/>
        <v>Augustiner|PASSAIC-FF</v>
      </c>
    </row>
    <row r="1265" spans="1:7" hidden="1" x14ac:dyDescent="0.2">
      <c r="A1265" t="str" cm="1">
        <f t="array" ref="A1265">INDEX('Brand Family Territory (Enc)'!$A$2:$A$296,INT((ROW()-2)/10)+1)</f>
        <v>Augustiner</v>
      </c>
      <c r="B1265" t="str" cm="1">
        <f t="array" ref="B1265">INDEX('Whitelist (Blackout Reverse)'!$B$1:$K$1,MOD(ROW()-2,10)+1)</f>
        <v>ESSEX</v>
      </c>
      <c r="C1265" t="str">
        <f>VLOOKUP(A1265,'Brand Family Territory (Enc)'!$A$2:$B$296,2,FALSE)</f>
        <v>All Counties</v>
      </c>
      <c r="D1265">
        <f>IF(COUNTIFS('Brand Family Territories (Enc)'!$B$2:$B$62,C1265,'Brand Family Territories (Enc)'!$C$2:$C$62,B1265)&gt;0,1,IF(AND(LEFT(B1265,6)="MORRIS",COUNTIFS('Brand Family Territories (Enc)'!$B$2:$B$62,C1265,'Brand Family Territories (Enc)'!$C$2:$C$62,"Morri")&gt;0),"Unk",0))</f>
        <v>1</v>
      </c>
      <c r="E1265" t="str">
        <f>IFERROR(INDEX('Brand Family Areas (Enc)'!$D$6:$D$998,MATCH(UPPER(A1265)&amp;"|"&amp;UPPER(B1265),'Brand Family Areas (Enc)'!$G$6:$G$998,0)),"No Match")</f>
        <v>No Match</v>
      </c>
      <c r="F1265" t="str">
        <f t="shared" si="38"/>
        <v>US</v>
      </c>
      <c r="G1265" t="str">
        <f t="shared" si="39"/>
        <v>Augustiner|ESSEX</v>
      </c>
    </row>
    <row r="1266" spans="1:7" hidden="1" x14ac:dyDescent="0.2">
      <c r="A1266" t="str" cm="1">
        <f t="array" ref="A1266">INDEX('Brand Family Territory (Enc)'!$A$2:$A$296,INT((ROW()-2)/10)+1)</f>
        <v>Augustiner</v>
      </c>
      <c r="B1266" t="str" cm="1">
        <f t="array" ref="B1266">INDEX('Whitelist (Blackout Reverse)'!$B$1:$K$1,MOD(ROW()-2,10)+1)</f>
        <v>HUDSON</v>
      </c>
      <c r="C1266" t="str">
        <f>VLOOKUP(A1266,'Brand Family Territory (Enc)'!$A$2:$B$296,2,FALSE)</f>
        <v>All Counties</v>
      </c>
      <c r="D1266">
        <f>IF(COUNTIFS('Brand Family Territories (Enc)'!$B$2:$B$62,C1266,'Brand Family Territories (Enc)'!$C$2:$C$62,B1266)&gt;0,1,IF(AND(LEFT(B1266,6)="MORRIS",COUNTIFS('Brand Family Territories (Enc)'!$B$2:$B$62,C1266,'Brand Family Territories (Enc)'!$C$2:$C$62,"Morri")&gt;0),"Unk",0))</f>
        <v>1</v>
      </c>
      <c r="E1266" t="str">
        <f>IFERROR(INDEX('Brand Family Areas (Enc)'!$D$6:$D$998,MATCH(UPPER(A1266)&amp;"|"&amp;UPPER(B1266),'Brand Family Areas (Enc)'!$G$6:$G$998,0)),"No Match")</f>
        <v>No Match</v>
      </c>
      <c r="F1266" t="str">
        <f t="shared" si="38"/>
        <v>US</v>
      </c>
      <c r="G1266" t="str">
        <f t="shared" si="39"/>
        <v>Augustiner|HUDSON</v>
      </c>
    </row>
    <row r="1267" spans="1:7" hidden="1" x14ac:dyDescent="0.2">
      <c r="A1267" t="str" cm="1">
        <f t="array" ref="A1267">INDEX('Brand Family Territory (Enc)'!$A$2:$A$296,INT((ROW()-2)/10)+1)</f>
        <v>Augustiner</v>
      </c>
      <c r="B1267" t="str" cm="1">
        <f t="array" ref="B1267">INDEX('Whitelist (Blackout Reverse)'!$B$1:$K$1,MOD(ROW()-2,10)+1)</f>
        <v>UNION</v>
      </c>
      <c r="C1267" t="str">
        <f>VLOOKUP(A1267,'Brand Family Territory (Enc)'!$A$2:$B$296,2,FALSE)</f>
        <v>All Counties</v>
      </c>
      <c r="D1267">
        <f>IF(COUNTIFS('Brand Family Territories (Enc)'!$B$2:$B$62,C1267,'Brand Family Territories (Enc)'!$C$2:$C$62,B1267)&gt;0,1,IF(AND(LEFT(B1267,6)="MORRIS",COUNTIFS('Brand Family Territories (Enc)'!$B$2:$B$62,C1267,'Brand Family Territories (Enc)'!$C$2:$C$62,"Morri")&gt;0),"Unk",0))</f>
        <v>1</v>
      </c>
      <c r="E1267" t="str">
        <f>IFERROR(INDEX('Brand Family Areas (Enc)'!$D$6:$D$998,MATCH(UPPER(A1267)&amp;"|"&amp;UPPER(B1267),'Brand Family Areas (Enc)'!$G$6:$G$998,0)),"No Match")</f>
        <v>No Match</v>
      </c>
      <c r="F1267" t="str">
        <f t="shared" si="38"/>
        <v>US</v>
      </c>
      <c r="G1267" t="str">
        <f t="shared" si="39"/>
        <v>Augustiner|UNION</v>
      </c>
    </row>
    <row r="1268" spans="1:7" hidden="1" x14ac:dyDescent="0.2">
      <c r="A1268" t="str" cm="1">
        <f t="array" ref="A1268">INDEX('Brand Family Territory (Enc)'!$A$2:$A$296,INT((ROW()-2)/10)+1)</f>
        <v>Augustiner</v>
      </c>
      <c r="B1268" t="str" cm="1">
        <f t="array" ref="B1268">INDEX('Whitelist (Blackout Reverse)'!$B$1:$K$1,MOD(ROW()-2,10)+1)</f>
        <v>SUSSEX</v>
      </c>
      <c r="C1268" t="str">
        <f>VLOOKUP(A1268,'Brand Family Territory (Enc)'!$A$2:$B$296,2,FALSE)</f>
        <v>All Counties</v>
      </c>
      <c r="D1268">
        <f>IF(COUNTIFS('Brand Family Territories (Enc)'!$B$2:$B$62,C1268,'Brand Family Territories (Enc)'!$C$2:$C$62,B1268)&gt;0,1,IF(AND(LEFT(B1268,6)="MORRIS",COUNTIFS('Brand Family Territories (Enc)'!$B$2:$B$62,C1268,'Brand Family Territories (Enc)'!$C$2:$C$62,"Morri")&gt;0),"Unk",0))</f>
        <v>1</v>
      </c>
      <c r="E1268" t="str">
        <f>IFERROR(INDEX('Brand Family Areas (Enc)'!$D$6:$D$998,MATCH(UPPER(A1268)&amp;"|"&amp;UPPER(B1268),'Brand Family Areas (Enc)'!$G$6:$G$998,0)),"No Match")</f>
        <v>No Match</v>
      </c>
      <c r="F1268" t="str">
        <f t="shared" si="38"/>
        <v>US</v>
      </c>
      <c r="G1268" t="str">
        <f t="shared" si="39"/>
        <v>Augustiner|SUSSEX</v>
      </c>
    </row>
    <row r="1269" spans="1:7" hidden="1" x14ac:dyDescent="0.2">
      <c r="A1269" t="str" cm="1">
        <f t="array" ref="A1269">INDEX('Brand Family Territory (Enc)'!$A$2:$A$296,INT((ROW()-2)/10)+1)</f>
        <v>Augustiner</v>
      </c>
      <c r="B1269" t="str" cm="1">
        <f t="array" ref="B1269">INDEX('Whitelist (Blackout Reverse)'!$B$1:$K$1,MOD(ROW()-2,10)+1)</f>
        <v>MORRIS 1</v>
      </c>
      <c r="C1269" t="str">
        <f>VLOOKUP(A1269,'Brand Family Territory (Enc)'!$A$2:$B$296,2,FALSE)</f>
        <v>All Counties</v>
      </c>
      <c r="D1269">
        <f>IF(COUNTIFS('Brand Family Territories (Enc)'!$B$2:$B$62,C1269,'Brand Family Territories (Enc)'!$C$2:$C$62,B1269)&gt;0,1,IF(AND(LEFT(B1269,6)="MORRIS",COUNTIFS('Brand Family Territories (Enc)'!$B$2:$B$62,C1269,'Brand Family Territories (Enc)'!$C$2:$C$62,"Morri")&gt;0),"Unk",0))</f>
        <v>1</v>
      </c>
      <c r="E1269" t="str">
        <f>IFERROR(INDEX('Brand Family Areas (Enc)'!$D$6:$D$998,MATCH(UPPER(A1269)&amp;"|"&amp;UPPER(B1269),'Brand Family Areas (Enc)'!$G$6:$G$998,0)),"No Match")</f>
        <v>No Match</v>
      </c>
      <c r="F1269" t="str">
        <f t="shared" si="38"/>
        <v>US</v>
      </c>
      <c r="G1269" t="str">
        <f t="shared" si="39"/>
        <v>Augustiner|MORRIS 1</v>
      </c>
    </row>
    <row r="1270" spans="1:7" hidden="1" x14ac:dyDescent="0.2">
      <c r="A1270" t="str" cm="1">
        <f t="array" ref="A1270">INDEX('Brand Family Territory (Enc)'!$A$2:$A$296,INT((ROW()-2)/10)+1)</f>
        <v>Augustiner</v>
      </c>
      <c r="B1270" t="str" cm="1">
        <f t="array" ref="B1270">INDEX('Whitelist (Blackout Reverse)'!$B$1:$K$1,MOD(ROW()-2,10)+1)</f>
        <v>MORRIS 2</v>
      </c>
      <c r="C1270" t="str">
        <f>VLOOKUP(A1270,'Brand Family Territory (Enc)'!$A$2:$B$296,2,FALSE)</f>
        <v>All Counties</v>
      </c>
      <c r="D1270">
        <f>IF(COUNTIFS('Brand Family Territories (Enc)'!$B$2:$B$62,C1270,'Brand Family Territories (Enc)'!$C$2:$C$62,B1270)&gt;0,1,IF(AND(LEFT(B1270,6)="MORRIS",COUNTIFS('Brand Family Territories (Enc)'!$B$2:$B$62,C1270,'Brand Family Territories (Enc)'!$C$2:$C$62,"Morri")&gt;0),"Unk",0))</f>
        <v>1</v>
      </c>
      <c r="E1270" t="str">
        <f>IFERROR(INDEX('Brand Family Areas (Enc)'!$D$6:$D$998,MATCH(UPPER(A1270)&amp;"|"&amp;UPPER(B1270),'Brand Family Areas (Enc)'!$G$6:$G$998,0)),"No Match")</f>
        <v>No Match</v>
      </c>
      <c r="F1270" t="str">
        <f t="shared" si="38"/>
        <v>US</v>
      </c>
      <c r="G1270" t="str">
        <f t="shared" si="39"/>
        <v>Augustiner|MORRIS 2</v>
      </c>
    </row>
    <row r="1271" spans="1:7" hidden="1" x14ac:dyDescent="0.2">
      <c r="A1271" t="str" cm="1">
        <f t="array" ref="A1271">INDEX('Brand Family Territory (Enc)'!$A$2:$A$296,INT((ROW()-2)/10)+1)</f>
        <v>Augustiner</v>
      </c>
      <c r="B1271" t="str" cm="1">
        <f t="array" ref="B1271">INDEX('Whitelist (Blackout Reverse)'!$B$1:$K$1,MOD(ROW()-2,10)+1)</f>
        <v>MORRIS 3</v>
      </c>
      <c r="C1271" t="str">
        <f>VLOOKUP(A1271,'Brand Family Territory (Enc)'!$A$2:$B$296,2,FALSE)</f>
        <v>All Counties</v>
      </c>
      <c r="D1271">
        <f>IF(COUNTIFS('Brand Family Territories (Enc)'!$B$2:$B$62,C1271,'Brand Family Territories (Enc)'!$C$2:$C$62,B1271)&gt;0,1,IF(AND(LEFT(B1271,6)="MORRIS",COUNTIFS('Brand Family Territories (Enc)'!$B$2:$B$62,C1271,'Brand Family Territories (Enc)'!$C$2:$C$62,"Morri")&gt;0),"Unk",0))</f>
        <v>1</v>
      </c>
      <c r="E1271" t="str">
        <f>IFERROR(INDEX('Brand Family Areas (Enc)'!$D$6:$D$998,MATCH(UPPER(A1271)&amp;"|"&amp;UPPER(B1271),'Brand Family Areas (Enc)'!$G$6:$G$998,0)),"No Match")</f>
        <v>No Match</v>
      </c>
      <c r="F1271" t="str">
        <f t="shared" si="38"/>
        <v>US</v>
      </c>
      <c r="G1271" t="str">
        <f t="shared" si="39"/>
        <v>Augustiner|MORRIS 3</v>
      </c>
    </row>
    <row r="1272" spans="1:7" hidden="1" x14ac:dyDescent="0.2">
      <c r="A1272" t="str" cm="1">
        <f t="array" ref="A1272">INDEX('Brand Family Territory (Enc)'!$A$2:$A$296,INT((ROW()-2)/10)+1)</f>
        <v>Baptist Wit</v>
      </c>
      <c r="B1272" t="str" cm="1">
        <f t="array" ref="B1272">INDEX('Whitelist (Blackout Reverse)'!$B$1:$K$1,MOD(ROW()-2,10)+1)</f>
        <v>BERGEN</v>
      </c>
      <c r="C1272" t="str">
        <f>VLOOKUP(A1272,'Brand Family Territory (Enc)'!$A$2:$B$296,2,FALSE)</f>
        <v>All Counties</v>
      </c>
      <c r="D1272">
        <f>IF(COUNTIFS('Brand Family Territories (Enc)'!$B$2:$B$62,C1272,'Brand Family Territories (Enc)'!$C$2:$C$62,B1272)&gt;0,1,IF(AND(LEFT(B1272,6)="MORRIS",COUNTIFS('Brand Family Territories (Enc)'!$B$2:$B$62,C1272,'Brand Family Territories (Enc)'!$C$2:$C$62,"Morri")&gt;0),"Unk",0))</f>
        <v>1</v>
      </c>
      <c r="E1272" t="str">
        <f>IFERROR(INDEX('Brand Family Areas (Enc)'!$D$6:$D$998,MATCH(UPPER(A1272)&amp;"|"&amp;UPPER(B1272),'Brand Family Areas (Enc)'!$G$6:$G$998,0)),"No Match")</f>
        <v>No Match</v>
      </c>
      <c r="F1272" t="str">
        <f t="shared" si="38"/>
        <v>US</v>
      </c>
      <c r="G1272" t="str">
        <f t="shared" si="39"/>
        <v>Baptist Wit|BERGEN</v>
      </c>
    </row>
    <row r="1273" spans="1:7" hidden="1" x14ac:dyDescent="0.2">
      <c r="A1273" t="str" cm="1">
        <f t="array" ref="A1273">INDEX('Brand Family Territory (Enc)'!$A$2:$A$296,INT((ROW()-2)/10)+1)</f>
        <v>Baptist Wit</v>
      </c>
      <c r="B1273" t="str" cm="1">
        <f t="array" ref="B1273">INDEX('Whitelist (Blackout Reverse)'!$B$1:$K$1,MOD(ROW()-2,10)+1)</f>
        <v>PASSAIC</v>
      </c>
      <c r="C1273" t="str">
        <f>VLOOKUP(A1273,'Brand Family Territory (Enc)'!$A$2:$B$296,2,FALSE)</f>
        <v>All Counties</v>
      </c>
      <c r="D1273">
        <f>IF(COUNTIFS('Brand Family Territories (Enc)'!$B$2:$B$62,C1273,'Brand Family Territories (Enc)'!$C$2:$C$62,B1273)&gt;0,1,IF(AND(LEFT(B1273,6)="MORRIS",COUNTIFS('Brand Family Territories (Enc)'!$B$2:$B$62,C1273,'Brand Family Territories (Enc)'!$C$2:$C$62,"Morri")&gt;0),"Unk",0))</f>
        <v>1</v>
      </c>
      <c r="E1273" t="str">
        <f>IFERROR(INDEX('Brand Family Areas (Enc)'!$D$6:$D$998,MATCH(UPPER(A1273)&amp;"|"&amp;UPPER(B1273),'Brand Family Areas (Enc)'!$G$6:$G$998,0)),"No Match")</f>
        <v>No Match</v>
      </c>
      <c r="F1273" t="str">
        <f t="shared" si="38"/>
        <v>US</v>
      </c>
      <c r="G1273" t="str">
        <f t="shared" si="39"/>
        <v>Baptist Wit|PASSAIC</v>
      </c>
    </row>
    <row r="1274" spans="1:7" hidden="1" x14ac:dyDescent="0.2">
      <c r="A1274" t="str" cm="1">
        <f t="array" ref="A1274">INDEX('Brand Family Territory (Enc)'!$A$2:$A$296,INT((ROW()-2)/10)+1)</f>
        <v>Baptist Wit</v>
      </c>
      <c r="B1274" t="str" cm="1">
        <f t="array" ref="B1274">INDEX('Whitelist (Blackout Reverse)'!$B$1:$K$1,MOD(ROW()-2,10)+1)</f>
        <v>PASSAIC-FF</v>
      </c>
      <c r="C1274" t="str">
        <f>VLOOKUP(A1274,'Brand Family Territory (Enc)'!$A$2:$B$296,2,FALSE)</f>
        <v>All Counties</v>
      </c>
      <c r="D1274">
        <f>IF(COUNTIFS('Brand Family Territories (Enc)'!$B$2:$B$62,C1274,'Brand Family Territories (Enc)'!$C$2:$C$62,B1274)&gt;0,1,IF(AND(LEFT(B1274,6)="MORRIS",COUNTIFS('Brand Family Territories (Enc)'!$B$2:$B$62,C1274,'Brand Family Territories (Enc)'!$C$2:$C$62,"Morri")&gt;0),"Unk",0))</f>
        <v>1</v>
      </c>
      <c r="E1274" t="str">
        <f>IFERROR(INDEX('Brand Family Areas (Enc)'!$D$6:$D$998,MATCH(UPPER(A1274)&amp;"|"&amp;UPPER(B1274),'Brand Family Areas (Enc)'!$G$6:$G$998,0)),"No Match")</f>
        <v>No Match</v>
      </c>
      <c r="F1274" t="str">
        <f t="shared" si="38"/>
        <v>US</v>
      </c>
      <c r="G1274" t="str">
        <f t="shared" si="39"/>
        <v>Baptist Wit|PASSAIC-FF</v>
      </c>
    </row>
    <row r="1275" spans="1:7" hidden="1" x14ac:dyDescent="0.2">
      <c r="A1275" t="str" cm="1">
        <f t="array" ref="A1275">INDEX('Brand Family Territory (Enc)'!$A$2:$A$296,INT((ROW()-2)/10)+1)</f>
        <v>Baptist Wit</v>
      </c>
      <c r="B1275" t="str" cm="1">
        <f t="array" ref="B1275">INDEX('Whitelist (Blackout Reverse)'!$B$1:$K$1,MOD(ROW()-2,10)+1)</f>
        <v>ESSEX</v>
      </c>
      <c r="C1275" t="str">
        <f>VLOOKUP(A1275,'Brand Family Territory (Enc)'!$A$2:$B$296,2,FALSE)</f>
        <v>All Counties</v>
      </c>
      <c r="D1275">
        <f>IF(COUNTIFS('Brand Family Territories (Enc)'!$B$2:$B$62,C1275,'Brand Family Territories (Enc)'!$C$2:$C$62,B1275)&gt;0,1,IF(AND(LEFT(B1275,6)="MORRIS",COUNTIFS('Brand Family Territories (Enc)'!$B$2:$B$62,C1275,'Brand Family Territories (Enc)'!$C$2:$C$62,"Morri")&gt;0),"Unk",0))</f>
        <v>1</v>
      </c>
      <c r="E1275" t="str">
        <f>IFERROR(INDEX('Brand Family Areas (Enc)'!$D$6:$D$998,MATCH(UPPER(A1275)&amp;"|"&amp;UPPER(B1275),'Brand Family Areas (Enc)'!$G$6:$G$998,0)),"No Match")</f>
        <v>No Match</v>
      </c>
      <c r="F1275" t="str">
        <f t="shared" si="38"/>
        <v>US</v>
      </c>
      <c r="G1275" t="str">
        <f t="shared" si="39"/>
        <v>Baptist Wit|ESSEX</v>
      </c>
    </row>
    <row r="1276" spans="1:7" hidden="1" x14ac:dyDescent="0.2">
      <c r="A1276" t="str" cm="1">
        <f t="array" ref="A1276">INDEX('Brand Family Territory (Enc)'!$A$2:$A$296,INT((ROW()-2)/10)+1)</f>
        <v>Baptist Wit</v>
      </c>
      <c r="B1276" t="str" cm="1">
        <f t="array" ref="B1276">INDEX('Whitelist (Blackout Reverse)'!$B$1:$K$1,MOD(ROW()-2,10)+1)</f>
        <v>HUDSON</v>
      </c>
      <c r="C1276" t="str">
        <f>VLOOKUP(A1276,'Brand Family Territory (Enc)'!$A$2:$B$296,2,FALSE)</f>
        <v>All Counties</v>
      </c>
      <c r="D1276">
        <f>IF(COUNTIFS('Brand Family Territories (Enc)'!$B$2:$B$62,C1276,'Brand Family Territories (Enc)'!$C$2:$C$62,B1276)&gt;0,1,IF(AND(LEFT(B1276,6)="MORRIS",COUNTIFS('Brand Family Territories (Enc)'!$B$2:$B$62,C1276,'Brand Family Territories (Enc)'!$C$2:$C$62,"Morri")&gt;0),"Unk",0))</f>
        <v>1</v>
      </c>
      <c r="E1276" t="str">
        <f>IFERROR(INDEX('Brand Family Areas (Enc)'!$D$6:$D$998,MATCH(UPPER(A1276)&amp;"|"&amp;UPPER(B1276),'Brand Family Areas (Enc)'!$G$6:$G$998,0)),"No Match")</f>
        <v>No Match</v>
      </c>
      <c r="F1276" t="str">
        <f t="shared" si="38"/>
        <v>US</v>
      </c>
      <c r="G1276" t="str">
        <f t="shared" si="39"/>
        <v>Baptist Wit|HUDSON</v>
      </c>
    </row>
    <row r="1277" spans="1:7" hidden="1" x14ac:dyDescent="0.2">
      <c r="A1277" t="str" cm="1">
        <f t="array" ref="A1277">INDEX('Brand Family Territory (Enc)'!$A$2:$A$296,INT((ROW()-2)/10)+1)</f>
        <v>Baptist Wit</v>
      </c>
      <c r="B1277" t="str" cm="1">
        <f t="array" ref="B1277">INDEX('Whitelist (Blackout Reverse)'!$B$1:$K$1,MOD(ROW()-2,10)+1)</f>
        <v>UNION</v>
      </c>
      <c r="C1277" t="str">
        <f>VLOOKUP(A1277,'Brand Family Territory (Enc)'!$A$2:$B$296,2,FALSE)</f>
        <v>All Counties</v>
      </c>
      <c r="D1277">
        <f>IF(COUNTIFS('Brand Family Territories (Enc)'!$B$2:$B$62,C1277,'Brand Family Territories (Enc)'!$C$2:$C$62,B1277)&gt;0,1,IF(AND(LEFT(B1277,6)="MORRIS",COUNTIFS('Brand Family Territories (Enc)'!$B$2:$B$62,C1277,'Brand Family Territories (Enc)'!$C$2:$C$62,"Morri")&gt;0),"Unk",0))</f>
        <v>1</v>
      </c>
      <c r="E1277" t="str">
        <f>IFERROR(INDEX('Brand Family Areas (Enc)'!$D$6:$D$998,MATCH(UPPER(A1277)&amp;"|"&amp;UPPER(B1277),'Brand Family Areas (Enc)'!$G$6:$G$998,0)),"No Match")</f>
        <v>No Match</v>
      </c>
      <c r="F1277" t="str">
        <f t="shared" si="38"/>
        <v>US</v>
      </c>
      <c r="G1277" t="str">
        <f t="shared" si="39"/>
        <v>Baptist Wit|UNION</v>
      </c>
    </row>
    <row r="1278" spans="1:7" hidden="1" x14ac:dyDescent="0.2">
      <c r="A1278" t="str" cm="1">
        <f t="array" ref="A1278">INDEX('Brand Family Territory (Enc)'!$A$2:$A$296,INT((ROW()-2)/10)+1)</f>
        <v>Baptist Wit</v>
      </c>
      <c r="B1278" t="str" cm="1">
        <f t="array" ref="B1278">INDEX('Whitelist (Blackout Reverse)'!$B$1:$K$1,MOD(ROW()-2,10)+1)</f>
        <v>SUSSEX</v>
      </c>
      <c r="C1278" t="str">
        <f>VLOOKUP(A1278,'Brand Family Territory (Enc)'!$A$2:$B$296,2,FALSE)</f>
        <v>All Counties</v>
      </c>
      <c r="D1278">
        <f>IF(COUNTIFS('Brand Family Territories (Enc)'!$B$2:$B$62,C1278,'Brand Family Territories (Enc)'!$C$2:$C$62,B1278)&gt;0,1,IF(AND(LEFT(B1278,6)="MORRIS",COUNTIFS('Brand Family Territories (Enc)'!$B$2:$B$62,C1278,'Brand Family Territories (Enc)'!$C$2:$C$62,"Morri")&gt;0),"Unk",0))</f>
        <v>1</v>
      </c>
      <c r="E1278" t="str">
        <f>IFERROR(INDEX('Brand Family Areas (Enc)'!$D$6:$D$998,MATCH(UPPER(A1278)&amp;"|"&amp;UPPER(B1278),'Brand Family Areas (Enc)'!$G$6:$G$998,0)),"No Match")</f>
        <v>No Match</v>
      </c>
      <c r="F1278" t="str">
        <f t="shared" si="38"/>
        <v>US</v>
      </c>
      <c r="G1278" t="str">
        <f t="shared" si="39"/>
        <v>Baptist Wit|SUSSEX</v>
      </c>
    </row>
    <row r="1279" spans="1:7" hidden="1" x14ac:dyDescent="0.2">
      <c r="A1279" t="str" cm="1">
        <f t="array" ref="A1279">INDEX('Brand Family Territory (Enc)'!$A$2:$A$296,INT((ROW()-2)/10)+1)</f>
        <v>Baptist Wit</v>
      </c>
      <c r="B1279" t="str" cm="1">
        <f t="array" ref="B1279">INDEX('Whitelist (Blackout Reverse)'!$B$1:$K$1,MOD(ROW()-2,10)+1)</f>
        <v>MORRIS 1</v>
      </c>
      <c r="C1279" t="str">
        <f>VLOOKUP(A1279,'Brand Family Territory (Enc)'!$A$2:$B$296,2,FALSE)</f>
        <v>All Counties</v>
      </c>
      <c r="D1279">
        <f>IF(COUNTIFS('Brand Family Territories (Enc)'!$B$2:$B$62,C1279,'Brand Family Territories (Enc)'!$C$2:$C$62,B1279)&gt;0,1,IF(AND(LEFT(B1279,6)="MORRIS",COUNTIFS('Brand Family Territories (Enc)'!$B$2:$B$62,C1279,'Brand Family Territories (Enc)'!$C$2:$C$62,"Morri")&gt;0),"Unk",0))</f>
        <v>1</v>
      </c>
      <c r="E1279" t="str">
        <f>IFERROR(INDEX('Brand Family Areas (Enc)'!$D$6:$D$998,MATCH(UPPER(A1279)&amp;"|"&amp;UPPER(B1279),'Brand Family Areas (Enc)'!$G$6:$G$998,0)),"No Match")</f>
        <v>No Match</v>
      </c>
      <c r="F1279" t="str">
        <f t="shared" si="38"/>
        <v>US</v>
      </c>
      <c r="G1279" t="str">
        <f t="shared" si="39"/>
        <v>Baptist Wit|MORRIS 1</v>
      </c>
    </row>
    <row r="1280" spans="1:7" hidden="1" x14ac:dyDescent="0.2">
      <c r="A1280" t="str" cm="1">
        <f t="array" ref="A1280">INDEX('Brand Family Territory (Enc)'!$A$2:$A$296,INT((ROW()-2)/10)+1)</f>
        <v>Baptist Wit</v>
      </c>
      <c r="B1280" t="str" cm="1">
        <f t="array" ref="B1280">INDEX('Whitelist (Blackout Reverse)'!$B$1:$K$1,MOD(ROW()-2,10)+1)</f>
        <v>MORRIS 2</v>
      </c>
      <c r="C1280" t="str">
        <f>VLOOKUP(A1280,'Brand Family Territory (Enc)'!$A$2:$B$296,2,FALSE)</f>
        <v>All Counties</v>
      </c>
      <c r="D1280">
        <f>IF(COUNTIFS('Brand Family Territories (Enc)'!$B$2:$B$62,C1280,'Brand Family Territories (Enc)'!$C$2:$C$62,B1280)&gt;0,1,IF(AND(LEFT(B1280,6)="MORRIS",COUNTIFS('Brand Family Territories (Enc)'!$B$2:$B$62,C1280,'Brand Family Territories (Enc)'!$C$2:$C$62,"Morri")&gt;0),"Unk",0))</f>
        <v>1</v>
      </c>
      <c r="E1280" t="str">
        <f>IFERROR(INDEX('Brand Family Areas (Enc)'!$D$6:$D$998,MATCH(UPPER(A1280)&amp;"|"&amp;UPPER(B1280),'Brand Family Areas (Enc)'!$G$6:$G$998,0)),"No Match")</f>
        <v>No Match</v>
      </c>
      <c r="F1280" t="str">
        <f t="shared" si="38"/>
        <v>US</v>
      </c>
      <c r="G1280" t="str">
        <f t="shared" si="39"/>
        <v>Baptist Wit|MORRIS 2</v>
      </c>
    </row>
    <row r="1281" spans="1:7" hidden="1" x14ac:dyDescent="0.2">
      <c r="A1281" t="str" cm="1">
        <f t="array" ref="A1281">INDEX('Brand Family Territory (Enc)'!$A$2:$A$296,INT((ROW()-2)/10)+1)</f>
        <v>Baptist Wit</v>
      </c>
      <c r="B1281" t="str" cm="1">
        <f t="array" ref="B1281">INDEX('Whitelist (Blackout Reverse)'!$B$1:$K$1,MOD(ROW()-2,10)+1)</f>
        <v>MORRIS 3</v>
      </c>
      <c r="C1281" t="str">
        <f>VLOOKUP(A1281,'Brand Family Territory (Enc)'!$A$2:$B$296,2,FALSE)</f>
        <v>All Counties</v>
      </c>
      <c r="D1281">
        <f>IF(COUNTIFS('Brand Family Territories (Enc)'!$B$2:$B$62,C1281,'Brand Family Territories (Enc)'!$C$2:$C$62,B1281)&gt;0,1,IF(AND(LEFT(B1281,6)="MORRIS",COUNTIFS('Brand Family Territories (Enc)'!$B$2:$B$62,C1281,'Brand Family Territories (Enc)'!$C$2:$C$62,"Morri")&gt;0),"Unk",0))</f>
        <v>1</v>
      </c>
      <c r="E1281" t="str">
        <f>IFERROR(INDEX('Brand Family Areas (Enc)'!$D$6:$D$998,MATCH(UPPER(A1281)&amp;"|"&amp;UPPER(B1281),'Brand Family Areas (Enc)'!$G$6:$G$998,0)),"No Match")</f>
        <v>No Match</v>
      </c>
      <c r="F1281" t="str">
        <f t="shared" si="38"/>
        <v>US</v>
      </c>
      <c r="G1281" t="str">
        <f t="shared" si="39"/>
        <v>Baptist Wit|MORRIS 3</v>
      </c>
    </row>
    <row r="1282" spans="1:7" hidden="1" x14ac:dyDescent="0.2">
      <c r="A1282" t="str" cm="1">
        <f t="array" ref="A1282">INDEX('Brand Family Territory (Enc)'!$A$2:$A$296,INT((ROW()-2)/10)+1)</f>
        <v>Barn Brew</v>
      </c>
      <c r="B1282" t="str" cm="1">
        <f t="array" ref="B1282">INDEX('Whitelist (Blackout Reverse)'!$B$1:$K$1,MOD(ROW()-2,10)+1)</f>
        <v>BERGEN</v>
      </c>
      <c r="C1282" t="str">
        <f>VLOOKUP(A1282,'Brand Family Territory (Enc)'!$A$2:$B$296,2,FALSE)</f>
        <v>All Counties</v>
      </c>
      <c r="D1282">
        <f>IF(COUNTIFS('Brand Family Territories (Enc)'!$B$2:$B$62,C1282,'Brand Family Territories (Enc)'!$C$2:$C$62,B1282)&gt;0,1,IF(AND(LEFT(B1282,6)="MORRIS",COUNTIFS('Brand Family Territories (Enc)'!$B$2:$B$62,C1282,'Brand Family Territories (Enc)'!$C$2:$C$62,"Morri")&gt;0),"Unk",0))</f>
        <v>1</v>
      </c>
      <c r="E1282" t="str">
        <f>IFERROR(INDEX('Brand Family Areas (Enc)'!$D$6:$D$998,MATCH(UPPER(A1282)&amp;"|"&amp;UPPER(B1282),'Brand Family Areas (Enc)'!$G$6:$G$998,0)),"No Match")</f>
        <v>No Match</v>
      </c>
      <c r="F1282" t="str">
        <f t="shared" si="38"/>
        <v>US</v>
      </c>
      <c r="G1282" t="str">
        <f t="shared" si="39"/>
        <v>Barn Brew|BERGEN</v>
      </c>
    </row>
    <row r="1283" spans="1:7" hidden="1" x14ac:dyDescent="0.2">
      <c r="A1283" t="str" cm="1">
        <f t="array" ref="A1283">INDEX('Brand Family Territory (Enc)'!$A$2:$A$296,INT((ROW()-2)/10)+1)</f>
        <v>Barn Brew</v>
      </c>
      <c r="B1283" t="str" cm="1">
        <f t="array" ref="B1283">INDEX('Whitelist (Blackout Reverse)'!$B$1:$K$1,MOD(ROW()-2,10)+1)</f>
        <v>PASSAIC</v>
      </c>
      <c r="C1283" t="str">
        <f>VLOOKUP(A1283,'Brand Family Territory (Enc)'!$A$2:$B$296,2,FALSE)</f>
        <v>All Counties</v>
      </c>
      <c r="D1283">
        <f>IF(COUNTIFS('Brand Family Territories (Enc)'!$B$2:$B$62,C1283,'Brand Family Territories (Enc)'!$C$2:$C$62,B1283)&gt;0,1,IF(AND(LEFT(B1283,6)="MORRIS",COUNTIFS('Brand Family Territories (Enc)'!$B$2:$B$62,C1283,'Brand Family Territories (Enc)'!$C$2:$C$62,"Morri")&gt;0),"Unk",0))</f>
        <v>1</v>
      </c>
      <c r="E1283" t="str">
        <f>IFERROR(INDEX('Brand Family Areas (Enc)'!$D$6:$D$998,MATCH(UPPER(A1283)&amp;"|"&amp;UPPER(B1283),'Brand Family Areas (Enc)'!$G$6:$G$998,0)),"No Match")</f>
        <v>No Match</v>
      </c>
      <c r="F1283" t="str">
        <f t="shared" ref="F1283:F1346" si="40">IF(D1283="Unk","Ambiguous (Source Truncated)",IF(E1283="Inactive","THEM",IF(D1283=1,"US",IF(D1283="N/A","No Territory Data","THEM"))))</f>
        <v>US</v>
      </c>
      <c r="G1283" t="str">
        <f t="shared" ref="G1283:G1346" si="41">A1283&amp;"|"&amp;B1283</f>
        <v>Barn Brew|PASSAIC</v>
      </c>
    </row>
    <row r="1284" spans="1:7" hidden="1" x14ac:dyDescent="0.2">
      <c r="A1284" t="str" cm="1">
        <f t="array" ref="A1284">INDEX('Brand Family Territory (Enc)'!$A$2:$A$296,INT((ROW()-2)/10)+1)</f>
        <v>Barn Brew</v>
      </c>
      <c r="B1284" t="str" cm="1">
        <f t="array" ref="B1284">INDEX('Whitelist (Blackout Reverse)'!$B$1:$K$1,MOD(ROW()-2,10)+1)</f>
        <v>PASSAIC-FF</v>
      </c>
      <c r="C1284" t="str">
        <f>VLOOKUP(A1284,'Brand Family Territory (Enc)'!$A$2:$B$296,2,FALSE)</f>
        <v>All Counties</v>
      </c>
      <c r="D1284">
        <f>IF(COUNTIFS('Brand Family Territories (Enc)'!$B$2:$B$62,C1284,'Brand Family Territories (Enc)'!$C$2:$C$62,B1284)&gt;0,1,IF(AND(LEFT(B1284,6)="MORRIS",COUNTIFS('Brand Family Territories (Enc)'!$B$2:$B$62,C1284,'Brand Family Territories (Enc)'!$C$2:$C$62,"Morri")&gt;0),"Unk",0))</f>
        <v>1</v>
      </c>
      <c r="E1284" t="str">
        <f>IFERROR(INDEX('Brand Family Areas (Enc)'!$D$6:$D$998,MATCH(UPPER(A1284)&amp;"|"&amp;UPPER(B1284),'Brand Family Areas (Enc)'!$G$6:$G$998,0)),"No Match")</f>
        <v>No Match</v>
      </c>
      <c r="F1284" t="str">
        <f t="shared" si="40"/>
        <v>US</v>
      </c>
      <c r="G1284" t="str">
        <f t="shared" si="41"/>
        <v>Barn Brew|PASSAIC-FF</v>
      </c>
    </row>
    <row r="1285" spans="1:7" hidden="1" x14ac:dyDescent="0.2">
      <c r="A1285" t="str" cm="1">
        <f t="array" ref="A1285">INDEX('Brand Family Territory (Enc)'!$A$2:$A$296,INT((ROW()-2)/10)+1)</f>
        <v>Barn Brew</v>
      </c>
      <c r="B1285" t="str" cm="1">
        <f t="array" ref="B1285">INDEX('Whitelist (Blackout Reverse)'!$B$1:$K$1,MOD(ROW()-2,10)+1)</f>
        <v>ESSEX</v>
      </c>
      <c r="C1285" t="str">
        <f>VLOOKUP(A1285,'Brand Family Territory (Enc)'!$A$2:$B$296,2,FALSE)</f>
        <v>All Counties</v>
      </c>
      <c r="D1285">
        <f>IF(COUNTIFS('Brand Family Territories (Enc)'!$B$2:$B$62,C1285,'Brand Family Territories (Enc)'!$C$2:$C$62,B1285)&gt;0,1,IF(AND(LEFT(B1285,6)="MORRIS",COUNTIFS('Brand Family Territories (Enc)'!$B$2:$B$62,C1285,'Brand Family Territories (Enc)'!$C$2:$C$62,"Morri")&gt;0),"Unk",0))</f>
        <v>1</v>
      </c>
      <c r="E1285" t="str">
        <f>IFERROR(INDEX('Brand Family Areas (Enc)'!$D$6:$D$998,MATCH(UPPER(A1285)&amp;"|"&amp;UPPER(B1285),'Brand Family Areas (Enc)'!$G$6:$G$998,0)),"No Match")</f>
        <v>No Match</v>
      </c>
      <c r="F1285" t="str">
        <f t="shared" si="40"/>
        <v>US</v>
      </c>
      <c r="G1285" t="str">
        <f t="shared" si="41"/>
        <v>Barn Brew|ESSEX</v>
      </c>
    </row>
    <row r="1286" spans="1:7" hidden="1" x14ac:dyDescent="0.2">
      <c r="A1286" t="str" cm="1">
        <f t="array" ref="A1286">INDEX('Brand Family Territory (Enc)'!$A$2:$A$296,INT((ROW()-2)/10)+1)</f>
        <v>Barn Brew</v>
      </c>
      <c r="B1286" t="str" cm="1">
        <f t="array" ref="B1286">INDEX('Whitelist (Blackout Reverse)'!$B$1:$K$1,MOD(ROW()-2,10)+1)</f>
        <v>HUDSON</v>
      </c>
      <c r="C1286" t="str">
        <f>VLOOKUP(A1286,'Brand Family Territory (Enc)'!$A$2:$B$296,2,FALSE)</f>
        <v>All Counties</v>
      </c>
      <c r="D1286">
        <f>IF(COUNTIFS('Brand Family Territories (Enc)'!$B$2:$B$62,C1286,'Brand Family Territories (Enc)'!$C$2:$C$62,B1286)&gt;0,1,IF(AND(LEFT(B1286,6)="MORRIS",COUNTIFS('Brand Family Territories (Enc)'!$B$2:$B$62,C1286,'Brand Family Territories (Enc)'!$C$2:$C$62,"Morri")&gt;0),"Unk",0))</f>
        <v>1</v>
      </c>
      <c r="E1286" t="str">
        <f>IFERROR(INDEX('Brand Family Areas (Enc)'!$D$6:$D$998,MATCH(UPPER(A1286)&amp;"|"&amp;UPPER(B1286),'Brand Family Areas (Enc)'!$G$6:$G$998,0)),"No Match")</f>
        <v>No Match</v>
      </c>
      <c r="F1286" t="str">
        <f t="shared" si="40"/>
        <v>US</v>
      </c>
      <c r="G1286" t="str">
        <f t="shared" si="41"/>
        <v>Barn Brew|HUDSON</v>
      </c>
    </row>
    <row r="1287" spans="1:7" hidden="1" x14ac:dyDescent="0.2">
      <c r="A1287" t="str" cm="1">
        <f t="array" ref="A1287">INDEX('Brand Family Territory (Enc)'!$A$2:$A$296,INT((ROW()-2)/10)+1)</f>
        <v>Barn Brew</v>
      </c>
      <c r="B1287" t="str" cm="1">
        <f t="array" ref="B1287">INDEX('Whitelist (Blackout Reverse)'!$B$1:$K$1,MOD(ROW()-2,10)+1)</f>
        <v>UNION</v>
      </c>
      <c r="C1287" t="str">
        <f>VLOOKUP(A1287,'Brand Family Territory (Enc)'!$A$2:$B$296,2,FALSE)</f>
        <v>All Counties</v>
      </c>
      <c r="D1287">
        <f>IF(COUNTIFS('Brand Family Territories (Enc)'!$B$2:$B$62,C1287,'Brand Family Territories (Enc)'!$C$2:$C$62,B1287)&gt;0,1,IF(AND(LEFT(B1287,6)="MORRIS",COUNTIFS('Brand Family Territories (Enc)'!$B$2:$B$62,C1287,'Brand Family Territories (Enc)'!$C$2:$C$62,"Morri")&gt;0),"Unk",0))</f>
        <v>1</v>
      </c>
      <c r="E1287" t="str">
        <f>IFERROR(INDEX('Brand Family Areas (Enc)'!$D$6:$D$998,MATCH(UPPER(A1287)&amp;"|"&amp;UPPER(B1287),'Brand Family Areas (Enc)'!$G$6:$G$998,0)),"No Match")</f>
        <v>No Match</v>
      </c>
      <c r="F1287" t="str">
        <f t="shared" si="40"/>
        <v>US</v>
      </c>
      <c r="G1287" t="str">
        <f t="shared" si="41"/>
        <v>Barn Brew|UNION</v>
      </c>
    </row>
    <row r="1288" spans="1:7" hidden="1" x14ac:dyDescent="0.2">
      <c r="A1288" t="str" cm="1">
        <f t="array" ref="A1288">INDEX('Brand Family Territory (Enc)'!$A$2:$A$296,INT((ROW()-2)/10)+1)</f>
        <v>Barn Brew</v>
      </c>
      <c r="B1288" t="str" cm="1">
        <f t="array" ref="B1288">INDEX('Whitelist (Blackout Reverse)'!$B$1:$K$1,MOD(ROW()-2,10)+1)</f>
        <v>SUSSEX</v>
      </c>
      <c r="C1288" t="str">
        <f>VLOOKUP(A1288,'Brand Family Territory (Enc)'!$A$2:$B$296,2,FALSE)</f>
        <v>All Counties</v>
      </c>
      <c r="D1288">
        <f>IF(COUNTIFS('Brand Family Territories (Enc)'!$B$2:$B$62,C1288,'Brand Family Territories (Enc)'!$C$2:$C$62,B1288)&gt;0,1,IF(AND(LEFT(B1288,6)="MORRIS",COUNTIFS('Brand Family Territories (Enc)'!$B$2:$B$62,C1288,'Brand Family Territories (Enc)'!$C$2:$C$62,"Morri")&gt;0),"Unk",0))</f>
        <v>1</v>
      </c>
      <c r="E1288" t="str">
        <f>IFERROR(INDEX('Brand Family Areas (Enc)'!$D$6:$D$998,MATCH(UPPER(A1288)&amp;"|"&amp;UPPER(B1288),'Brand Family Areas (Enc)'!$G$6:$G$998,0)),"No Match")</f>
        <v>No Match</v>
      </c>
      <c r="F1288" t="str">
        <f t="shared" si="40"/>
        <v>US</v>
      </c>
      <c r="G1288" t="str">
        <f t="shared" si="41"/>
        <v>Barn Brew|SUSSEX</v>
      </c>
    </row>
    <row r="1289" spans="1:7" hidden="1" x14ac:dyDescent="0.2">
      <c r="A1289" t="str" cm="1">
        <f t="array" ref="A1289">INDEX('Brand Family Territory (Enc)'!$A$2:$A$296,INT((ROW()-2)/10)+1)</f>
        <v>Barn Brew</v>
      </c>
      <c r="B1289" t="str" cm="1">
        <f t="array" ref="B1289">INDEX('Whitelist (Blackout Reverse)'!$B$1:$K$1,MOD(ROW()-2,10)+1)</f>
        <v>MORRIS 1</v>
      </c>
      <c r="C1289" t="str">
        <f>VLOOKUP(A1289,'Brand Family Territory (Enc)'!$A$2:$B$296,2,FALSE)</f>
        <v>All Counties</v>
      </c>
      <c r="D1289">
        <f>IF(COUNTIFS('Brand Family Territories (Enc)'!$B$2:$B$62,C1289,'Brand Family Territories (Enc)'!$C$2:$C$62,B1289)&gt;0,1,IF(AND(LEFT(B1289,6)="MORRIS",COUNTIFS('Brand Family Territories (Enc)'!$B$2:$B$62,C1289,'Brand Family Territories (Enc)'!$C$2:$C$62,"Morri")&gt;0),"Unk",0))</f>
        <v>1</v>
      </c>
      <c r="E1289" t="str">
        <f>IFERROR(INDEX('Brand Family Areas (Enc)'!$D$6:$D$998,MATCH(UPPER(A1289)&amp;"|"&amp;UPPER(B1289),'Brand Family Areas (Enc)'!$G$6:$G$998,0)),"No Match")</f>
        <v>No Match</v>
      </c>
      <c r="F1289" t="str">
        <f t="shared" si="40"/>
        <v>US</v>
      </c>
      <c r="G1289" t="str">
        <f t="shared" si="41"/>
        <v>Barn Brew|MORRIS 1</v>
      </c>
    </row>
    <row r="1290" spans="1:7" hidden="1" x14ac:dyDescent="0.2">
      <c r="A1290" t="str" cm="1">
        <f t="array" ref="A1290">INDEX('Brand Family Territory (Enc)'!$A$2:$A$296,INT((ROW()-2)/10)+1)</f>
        <v>Barn Brew</v>
      </c>
      <c r="B1290" t="str" cm="1">
        <f t="array" ref="B1290">INDEX('Whitelist (Blackout Reverse)'!$B$1:$K$1,MOD(ROW()-2,10)+1)</f>
        <v>MORRIS 2</v>
      </c>
      <c r="C1290" t="str">
        <f>VLOOKUP(A1290,'Brand Family Territory (Enc)'!$A$2:$B$296,2,FALSE)</f>
        <v>All Counties</v>
      </c>
      <c r="D1290">
        <f>IF(COUNTIFS('Brand Family Territories (Enc)'!$B$2:$B$62,C1290,'Brand Family Territories (Enc)'!$C$2:$C$62,B1290)&gt;0,1,IF(AND(LEFT(B1290,6)="MORRIS",COUNTIFS('Brand Family Territories (Enc)'!$B$2:$B$62,C1290,'Brand Family Territories (Enc)'!$C$2:$C$62,"Morri")&gt;0),"Unk",0))</f>
        <v>1</v>
      </c>
      <c r="E1290" t="str">
        <f>IFERROR(INDEX('Brand Family Areas (Enc)'!$D$6:$D$998,MATCH(UPPER(A1290)&amp;"|"&amp;UPPER(B1290),'Brand Family Areas (Enc)'!$G$6:$G$998,0)),"No Match")</f>
        <v>No Match</v>
      </c>
      <c r="F1290" t="str">
        <f t="shared" si="40"/>
        <v>US</v>
      </c>
      <c r="G1290" t="str">
        <f t="shared" si="41"/>
        <v>Barn Brew|MORRIS 2</v>
      </c>
    </row>
    <row r="1291" spans="1:7" hidden="1" x14ac:dyDescent="0.2">
      <c r="A1291" t="str" cm="1">
        <f t="array" ref="A1291">INDEX('Brand Family Territory (Enc)'!$A$2:$A$296,INT((ROW()-2)/10)+1)</f>
        <v>Barn Brew</v>
      </c>
      <c r="B1291" t="str" cm="1">
        <f t="array" ref="B1291">INDEX('Whitelist (Blackout Reverse)'!$B$1:$K$1,MOD(ROW()-2,10)+1)</f>
        <v>MORRIS 3</v>
      </c>
      <c r="C1291" t="str">
        <f>VLOOKUP(A1291,'Brand Family Territory (Enc)'!$A$2:$B$296,2,FALSE)</f>
        <v>All Counties</v>
      </c>
      <c r="D1291">
        <f>IF(COUNTIFS('Brand Family Territories (Enc)'!$B$2:$B$62,C1291,'Brand Family Territories (Enc)'!$C$2:$C$62,B1291)&gt;0,1,IF(AND(LEFT(B1291,6)="MORRIS",COUNTIFS('Brand Family Territories (Enc)'!$B$2:$B$62,C1291,'Brand Family Territories (Enc)'!$C$2:$C$62,"Morri")&gt;0),"Unk",0))</f>
        <v>1</v>
      </c>
      <c r="E1291" t="str">
        <f>IFERROR(INDEX('Brand Family Areas (Enc)'!$D$6:$D$998,MATCH(UPPER(A1291)&amp;"|"&amp;UPPER(B1291),'Brand Family Areas (Enc)'!$G$6:$G$998,0)),"No Match")</f>
        <v>No Match</v>
      </c>
      <c r="F1291" t="str">
        <f t="shared" si="40"/>
        <v>US</v>
      </c>
      <c r="G1291" t="str">
        <f t="shared" si="41"/>
        <v>Barn Brew|MORRIS 3</v>
      </c>
    </row>
    <row r="1292" spans="1:7" hidden="1" x14ac:dyDescent="0.2">
      <c r="A1292" t="str" cm="1">
        <f t="array" ref="A1292">INDEX('Brand Family Territory (Enc)'!$A$2:$A$296,INT((ROW()-2)/10)+1)</f>
        <v>Bavik</v>
      </c>
      <c r="B1292" t="str" cm="1">
        <f t="array" ref="B1292">INDEX('Whitelist (Blackout Reverse)'!$B$1:$K$1,MOD(ROW()-2,10)+1)</f>
        <v>BERGEN</v>
      </c>
      <c r="C1292" t="str">
        <f>VLOOKUP(A1292,'Brand Family Territory (Enc)'!$A$2:$B$296,2,FALSE)</f>
        <v>All Counties</v>
      </c>
      <c r="D1292">
        <f>IF(COUNTIFS('Brand Family Territories (Enc)'!$B$2:$B$62,C1292,'Brand Family Territories (Enc)'!$C$2:$C$62,B1292)&gt;0,1,IF(AND(LEFT(B1292,6)="MORRIS",COUNTIFS('Brand Family Territories (Enc)'!$B$2:$B$62,C1292,'Brand Family Territories (Enc)'!$C$2:$C$62,"Morri")&gt;0),"Unk",0))</f>
        <v>1</v>
      </c>
      <c r="E1292" t="str">
        <f>IFERROR(INDEX('Brand Family Areas (Enc)'!$D$6:$D$998,MATCH(UPPER(A1292)&amp;"|"&amp;UPPER(B1292),'Brand Family Areas (Enc)'!$G$6:$G$998,0)),"No Match")</f>
        <v>No Match</v>
      </c>
      <c r="F1292" t="str">
        <f t="shared" si="40"/>
        <v>US</v>
      </c>
      <c r="G1292" t="str">
        <f t="shared" si="41"/>
        <v>Bavik|BERGEN</v>
      </c>
    </row>
    <row r="1293" spans="1:7" hidden="1" x14ac:dyDescent="0.2">
      <c r="A1293" t="str" cm="1">
        <f t="array" ref="A1293">INDEX('Brand Family Territory (Enc)'!$A$2:$A$296,INT((ROW()-2)/10)+1)</f>
        <v>Bavik</v>
      </c>
      <c r="B1293" t="str" cm="1">
        <f t="array" ref="B1293">INDEX('Whitelist (Blackout Reverse)'!$B$1:$K$1,MOD(ROW()-2,10)+1)</f>
        <v>PASSAIC</v>
      </c>
      <c r="C1293" t="str">
        <f>VLOOKUP(A1293,'Brand Family Territory (Enc)'!$A$2:$B$296,2,FALSE)</f>
        <v>All Counties</v>
      </c>
      <c r="D1293">
        <f>IF(COUNTIFS('Brand Family Territories (Enc)'!$B$2:$B$62,C1293,'Brand Family Territories (Enc)'!$C$2:$C$62,B1293)&gt;0,1,IF(AND(LEFT(B1293,6)="MORRIS",COUNTIFS('Brand Family Territories (Enc)'!$B$2:$B$62,C1293,'Brand Family Territories (Enc)'!$C$2:$C$62,"Morri")&gt;0),"Unk",0))</f>
        <v>1</v>
      </c>
      <c r="E1293" t="str">
        <f>IFERROR(INDEX('Brand Family Areas (Enc)'!$D$6:$D$998,MATCH(UPPER(A1293)&amp;"|"&amp;UPPER(B1293),'Brand Family Areas (Enc)'!$G$6:$G$998,0)),"No Match")</f>
        <v>No Match</v>
      </c>
      <c r="F1293" t="str">
        <f t="shared" si="40"/>
        <v>US</v>
      </c>
      <c r="G1293" t="str">
        <f t="shared" si="41"/>
        <v>Bavik|PASSAIC</v>
      </c>
    </row>
    <row r="1294" spans="1:7" hidden="1" x14ac:dyDescent="0.2">
      <c r="A1294" t="str" cm="1">
        <f t="array" ref="A1294">INDEX('Brand Family Territory (Enc)'!$A$2:$A$296,INT((ROW()-2)/10)+1)</f>
        <v>Bavik</v>
      </c>
      <c r="B1294" t="str" cm="1">
        <f t="array" ref="B1294">INDEX('Whitelist (Blackout Reverse)'!$B$1:$K$1,MOD(ROW()-2,10)+1)</f>
        <v>PASSAIC-FF</v>
      </c>
      <c r="C1294" t="str">
        <f>VLOOKUP(A1294,'Brand Family Territory (Enc)'!$A$2:$B$296,2,FALSE)</f>
        <v>All Counties</v>
      </c>
      <c r="D1294">
        <f>IF(COUNTIFS('Brand Family Territories (Enc)'!$B$2:$B$62,C1294,'Brand Family Territories (Enc)'!$C$2:$C$62,B1294)&gt;0,1,IF(AND(LEFT(B1294,6)="MORRIS",COUNTIFS('Brand Family Territories (Enc)'!$B$2:$B$62,C1294,'Brand Family Territories (Enc)'!$C$2:$C$62,"Morri")&gt;0),"Unk",0))</f>
        <v>1</v>
      </c>
      <c r="E1294" t="str">
        <f>IFERROR(INDEX('Brand Family Areas (Enc)'!$D$6:$D$998,MATCH(UPPER(A1294)&amp;"|"&amp;UPPER(B1294),'Brand Family Areas (Enc)'!$G$6:$G$998,0)),"No Match")</f>
        <v>No Match</v>
      </c>
      <c r="F1294" t="str">
        <f t="shared" si="40"/>
        <v>US</v>
      </c>
      <c r="G1294" t="str">
        <f t="shared" si="41"/>
        <v>Bavik|PASSAIC-FF</v>
      </c>
    </row>
    <row r="1295" spans="1:7" hidden="1" x14ac:dyDescent="0.2">
      <c r="A1295" t="str" cm="1">
        <f t="array" ref="A1295">INDEX('Brand Family Territory (Enc)'!$A$2:$A$296,INT((ROW()-2)/10)+1)</f>
        <v>Bavik</v>
      </c>
      <c r="B1295" t="str" cm="1">
        <f t="array" ref="B1295">INDEX('Whitelist (Blackout Reverse)'!$B$1:$K$1,MOD(ROW()-2,10)+1)</f>
        <v>ESSEX</v>
      </c>
      <c r="C1295" t="str">
        <f>VLOOKUP(A1295,'Brand Family Territory (Enc)'!$A$2:$B$296,2,FALSE)</f>
        <v>All Counties</v>
      </c>
      <c r="D1295">
        <f>IF(COUNTIFS('Brand Family Territories (Enc)'!$B$2:$B$62,C1295,'Brand Family Territories (Enc)'!$C$2:$C$62,B1295)&gt;0,1,IF(AND(LEFT(B1295,6)="MORRIS",COUNTIFS('Brand Family Territories (Enc)'!$B$2:$B$62,C1295,'Brand Family Territories (Enc)'!$C$2:$C$62,"Morri")&gt;0),"Unk",0))</f>
        <v>1</v>
      </c>
      <c r="E1295" t="str">
        <f>IFERROR(INDEX('Brand Family Areas (Enc)'!$D$6:$D$998,MATCH(UPPER(A1295)&amp;"|"&amp;UPPER(B1295),'Brand Family Areas (Enc)'!$G$6:$G$998,0)),"No Match")</f>
        <v>No Match</v>
      </c>
      <c r="F1295" t="str">
        <f t="shared" si="40"/>
        <v>US</v>
      </c>
      <c r="G1295" t="str">
        <f t="shared" si="41"/>
        <v>Bavik|ESSEX</v>
      </c>
    </row>
    <row r="1296" spans="1:7" hidden="1" x14ac:dyDescent="0.2">
      <c r="A1296" t="str" cm="1">
        <f t="array" ref="A1296">INDEX('Brand Family Territory (Enc)'!$A$2:$A$296,INT((ROW()-2)/10)+1)</f>
        <v>Bavik</v>
      </c>
      <c r="B1296" t="str" cm="1">
        <f t="array" ref="B1296">INDEX('Whitelist (Blackout Reverse)'!$B$1:$K$1,MOD(ROW()-2,10)+1)</f>
        <v>HUDSON</v>
      </c>
      <c r="C1296" t="str">
        <f>VLOOKUP(A1296,'Brand Family Territory (Enc)'!$A$2:$B$296,2,FALSE)</f>
        <v>All Counties</v>
      </c>
      <c r="D1296">
        <f>IF(COUNTIFS('Brand Family Territories (Enc)'!$B$2:$B$62,C1296,'Brand Family Territories (Enc)'!$C$2:$C$62,B1296)&gt;0,1,IF(AND(LEFT(B1296,6)="MORRIS",COUNTIFS('Brand Family Territories (Enc)'!$B$2:$B$62,C1296,'Brand Family Territories (Enc)'!$C$2:$C$62,"Morri")&gt;0),"Unk",0))</f>
        <v>1</v>
      </c>
      <c r="E1296" t="str">
        <f>IFERROR(INDEX('Brand Family Areas (Enc)'!$D$6:$D$998,MATCH(UPPER(A1296)&amp;"|"&amp;UPPER(B1296),'Brand Family Areas (Enc)'!$G$6:$G$998,0)),"No Match")</f>
        <v>No Match</v>
      </c>
      <c r="F1296" t="str">
        <f t="shared" si="40"/>
        <v>US</v>
      </c>
      <c r="G1296" t="str">
        <f t="shared" si="41"/>
        <v>Bavik|HUDSON</v>
      </c>
    </row>
    <row r="1297" spans="1:7" hidden="1" x14ac:dyDescent="0.2">
      <c r="A1297" t="str" cm="1">
        <f t="array" ref="A1297">INDEX('Brand Family Territory (Enc)'!$A$2:$A$296,INT((ROW()-2)/10)+1)</f>
        <v>Bavik</v>
      </c>
      <c r="B1297" t="str" cm="1">
        <f t="array" ref="B1297">INDEX('Whitelist (Blackout Reverse)'!$B$1:$K$1,MOD(ROW()-2,10)+1)</f>
        <v>UNION</v>
      </c>
      <c r="C1297" t="str">
        <f>VLOOKUP(A1297,'Brand Family Territory (Enc)'!$A$2:$B$296,2,FALSE)</f>
        <v>All Counties</v>
      </c>
      <c r="D1297">
        <f>IF(COUNTIFS('Brand Family Territories (Enc)'!$B$2:$B$62,C1297,'Brand Family Territories (Enc)'!$C$2:$C$62,B1297)&gt;0,1,IF(AND(LEFT(B1297,6)="MORRIS",COUNTIFS('Brand Family Territories (Enc)'!$B$2:$B$62,C1297,'Brand Family Territories (Enc)'!$C$2:$C$62,"Morri")&gt;0),"Unk",0))</f>
        <v>1</v>
      </c>
      <c r="E1297" t="str">
        <f>IFERROR(INDEX('Brand Family Areas (Enc)'!$D$6:$D$998,MATCH(UPPER(A1297)&amp;"|"&amp;UPPER(B1297),'Brand Family Areas (Enc)'!$G$6:$G$998,0)),"No Match")</f>
        <v>No Match</v>
      </c>
      <c r="F1297" t="str">
        <f t="shared" si="40"/>
        <v>US</v>
      </c>
      <c r="G1297" t="str">
        <f t="shared" si="41"/>
        <v>Bavik|UNION</v>
      </c>
    </row>
    <row r="1298" spans="1:7" hidden="1" x14ac:dyDescent="0.2">
      <c r="A1298" t="str" cm="1">
        <f t="array" ref="A1298">INDEX('Brand Family Territory (Enc)'!$A$2:$A$296,INT((ROW()-2)/10)+1)</f>
        <v>Bavik</v>
      </c>
      <c r="B1298" t="str" cm="1">
        <f t="array" ref="B1298">INDEX('Whitelist (Blackout Reverse)'!$B$1:$K$1,MOD(ROW()-2,10)+1)</f>
        <v>SUSSEX</v>
      </c>
      <c r="C1298" t="str">
        <f>VLOOKUP(A1298,'Brand Family Territory (Enc)'!$A$2:$B$296,2,FALSE)</f>
        <v>All Counties</v>
      </c>
      <c r="D1298">
        <f>IF(COUNTIFS('Brand Family Territories (Enc)'!$B$2:$B$62,C1298,'Brand Family Territories (Enc)'!$C$2:$C$62,B1298)&gt;0,1,IF(AND(LEFT(B1298,6)="MORRIS",COUNTIFS('Brand Family Territories (Enc)'!$B$2:$B$62,C1298,'Brand Family Territories (Enc)'!$C$2:$C$62,"Morri")&gt;0),"Unk",0))</f>
        <v>1</v>
      </c>
      <c r="E1298" t="str">
        <f>IFERROR(INDEX('Brand Family Areas (Enc)'!$D$6:$D$998,MATCH(UPPER(A1298)&amp;"|"&amp;UPPER(B1298),'Brand Family Areas (Enc)'!$G$6:$G$998,0)),"No Match")</f>
        <v>No Match</v>
      </c>
      <c r="F1298" t="str">
        <f t="shared" si="40"/>
        <v>US</v>
      </c>
      <c r="G1298" t="str">
        <f t="shared" si="41"/>
        <v>Bavik|SUSSEX</v>
      </c>
    </row>
    <row r="1299" spans="1:7" hidden="1" x14ac:dyDescent="0.2">
      <c r="A1299" t="str" cm="1">
        <f t="array" ref="A1299">INDEX('Brand Family Territory (Enc)'!$A$2:$A$296,INT((ROW()-2)/10)+1)</f>
        <v>Bavik</v>
      </c>
      <c r="B1299" t="str" cm="1">
        <f t="array" ref="B1299">INDEX('Whitelist (Blackout Reverse)'!$B$1:$K$1,MOD(ROW()-2,10)+1)</f>
        <v>MORRIS 1</v>
      </c>
      <c r="C1299" t="str">
        <f>VLOOKUP(A1299,'Brand Family Territory (Enc)'!$A$2:$B$296,2,FALSE)</f>
        <v>All Counties</v>
      </c>
      <c r="D1299">
        <f>IF(COUNTIFS('Brand Family Territories (Enc)'!$B$2:$B$62,C1299,'Brand Family Territories (Enc)'!$C$2:$C$62,B1299)&gt;0,1,IF(AND(LEFT(B1299,6)="MORRIS",COUNTIFS('Brand Family Territories (Enc)'!$B$2:$B$62,C1299,'Brand Family Territories (Enc)'!$C$2:$C$62,"Morri")&gt;0),"Unk",0))</f>
        <v>1</v>
      </c>
      <c r="E1299" t="str">
        <f>IFERROR(INDEX('Brand Family Areas (Enc)'!$D$6:$D$998,MATCH(UPPER(A1299)&amp;"|"&amp;UPPER(B1299),'Brand Family Areas (Enc)'!$G$6:$G$998,0)),"No Match")</f>
        <v>No Match</v>
      </c>
      <c r="F1299" t="str">
        <f t="shared" si="40"/>
        <v>US</v>
      </c>
      <c r="G1299" t="str">
        <f t="shared" si="41"/>
        <v>Bavik|MORRIS 1</v>
      </c>
    </row>
    <row r="1300" spans="1:7" hidden="1" x14ac:dyDescent="0.2">
      <c r="A1300" t="str" cm="1">
        <f t="array" ref="A1300">INDEX('Brand Family Territory (Enc)'!$A$2:$A$296,INT((ROW()-2)/10)+1)</f>
        <v>Bavik</v>
      </c>
      <c r="B1300" t="str" cm="1">
        <f t="array" ref="B1300">INDEX('Whitelist (Blackout Reverse)'!$B$1:$K$1,MOD(ROW()-2,10)+1)</f>
        <v>MORRIS 2</v>
      </c>
      <c r="C1300" t="str">
        <f>VLOOKUP(A1300,'Brand Family Territory (Enc)'!$A$2:$B$296,2,FALSE)</f>
        <v>All Counties</v>
      </c>
      <c r="D1300">
        <f>IF(COUNTIFS('Brand Family Territories (Enc)'!$B$2:$B$62,C1300,'Brand Family Territories (Enc)'!$C$2:$C$62,B1300)&gt;0,1,IF(AND(LEFT(B1300,6)="MORRIS",COUNTIFS('Brand Family Territories (Enc)'!$B$2:$B$62,C1300,'Brand Family Territories (Enc)'!$C$2:$C$62,"Morri")&gt;0),"Unk",0))</f>
        <v>1</v>
      </c>
      <c r="E1300" t="str">
        <f>IFERROR(INDEX('Brand Family Areas (Enc)'!$D$6:$D$998,MATCH(UPPER(A1300)&amp;"|"&amp;UPPER(B1300),'Brand Family Areas (Enc)'!$G$6:$G$998,0)),"No Match")</f>
        <v>No Match</v>
      </c>
      <c r="F1300" t="str">
        <f t="shared" si="40"/>
        <v>US</v>
      </c>
      <c r="G1300" t="str">
        <f t="shared" si="41"/>
        <v>Bavik|MORRIS 2</v>
      </c>
    </row>
    <row r="1301" spans="1:7" hidden="1" x14ac:dyDescent="0.2">
      <c r="A1301" t="str" cm="1">
        <f t="array" ref="A1301">INDEX('Brand Family Territory (Enc)'!$A$2:$A$296,INT((ROW()-2)/10)+1)</f>
        <v>Bavik</v>
      </c>
      <c r="B1301" t="str" cm="1">
        <f t="array" ref="B1301">INDEX('Whitelist (Blackout Reverse)'!$B$1:$K$1,MOD(ROW()-2,10)+1)</f>
        <v>MORRIS 3</v>
      </c>
      <c r="C1301" t="str">
        <f>VLOOKUP(A1301,'Brand Family Territory (Enc)'!$A$2:$B$296,2,FALSE)</f>
        <v>All Counties</v>
      </c>
      <c r="D1301">
        <f>IF(COUNTIFS('Brand Family Territories (Enc)'!$B$2:$B$62,C1301,'Brand Family Territories (Enc)'!$C$2:$C$62,B1301)&gt;0,1,IF(AND(LEFT(B1301,6)="MORRIS",COUNTIFS('Brand Family Territories (Enc)'!$B$2:$B$62,C1301,'Brand Family Territories (Enc)'!$C$2:$C$62,"Morri")&gt;0),"Unk",0))</f>
        <v>1</v>
      </c>
      <c r="E1301" t="str">
        <f>IFERROR(INDEX('Brand Family Areas (Enc)'!$D$6:$D$998,MATCH(UPPER(A1301)&amp;"|"&amp;UPPER(B1301),'Brand Family Areas (Enc)'!$G$6:$G$998,0)),"No Match")</f>
        <v>No Match</v>
      </c>
      <c r="F1301" t="str">
        <f t="shared" si="40"/>
        <v>US</v>
      </c>
      <c r="G1301" t="str">
        <f t="shared" si="41"/>
        <v>Bavik|MORRIS 3</v>
      </c>
    </row>
    <row r="1302" spans="1:7" hidden="1" x14ac:dyDescent="0.2">
      <c r="A1302" t="str" cm="1">
        <f t="array" ref="A1302">INDEX('Brand Family Territory (Enc)'!$A$2:$A$296,INT((ROW()-2)/10)+1)</f>
        <v>Beckett's D9</v>
      </c>
      <c r="B1302" t="str" cm="1">
        <f t="array" ref="B1302">INDEX('Whitelist (Blackout Reverse)'!$B$1:$K$1,MOD(ROW()-2,10)+1)</f>
        <v>BERGEN</v>
      </c>
      <c r="C1302" t="str">
        <f>VLOOKUP(A1302,'Brand Family Territory (Enc)'!$A$2:$B$296,2,FALSE)</f>
        <v>All Counties</v>
      </c>
      <c r="D1302">
        <f>IF(COUNTIFS('Brand Family Territories (Enc)'!$B$2:$B$62,C1302,'Brand Family Territories (Enc)'!$C$2:$C$62,B1302)&gt;0,1,IF(AND(LEFT(B1302,6)="MORRIS",COUNTIFS('Brand Family Territories (Enc)'!$B$2:$B$62,C1302,'Brand Family Territories (Enc)'!$C$2:$C$62,"Morri")&gt;0),"Unk",0))</f>
        <v>1</v>
      </c>
      <c r="E1302" t="str">
        <f>IFERROR(INDEX('Brand Family Areas (Enc)'!$D$6:$D$998,MATCH(UPPER(A1302)&amp;"|"&amp;UPPER(B1302),'Brand Family Areas (Enc)'!$G$6:$G$998,0)),"No Match")</f>
        <v>No Match</v>
      </c>
      <c r="F1302" t="str">
        <f t="shared" si="40"/>
        <v>US</v>
      </c>
      <c r="G1302" t="str">
        <f t="shared" si="41"/>
        <v>Beckett's D9|BERGEN</v>
      </c>
    </row>
    <row r="1303" spans="1:7" hidden="1" x14ac:dyDescent="0.2">
      <c r="A1303" t="str" cm="1">
        <f t="array" ref="A1303">INDEX('Brand Family Territory (Enc)'!$A$2:$A$296,INT((ROW()-2)/10)+1)</f>
        <v>Beckett's D9</v>
      </c>
      <c r="B1303" t="str" cm="1">
        <f t="array" ref="B1303">INDEX('Whitelist (Blackout Reverse)'!$B$1:$K$1,MOD(ROW()-2,10)+1)</f>
        <v>PASSAIC</v>
      </c>
      <c r="C1303" t="str">
        <f>VLOOKUP(A1303,'Brand Family Territory (Enc)'!$A$2:$B$296,2,FALSE)</f>
        <v>All Counties</v>
      </c>
      <c r="D1303">
        <f>IF(COUNTIFS('Brand Family Territories (Enc)'!$B$2:$B$62,C1303,'Brand Family Territories (Enc)'!$C$2:$C$62,B1303)&gt;0,1,IF(AND(LEFT(B1303,6)="MORRIS",COUNTIFS('Brand Family Territories (Enc)'!$B$2:$B$62,C1303,'Brand Family Territories (Enc)'!$C$2:$C$62,"Morri")&gt;0),"Unk",0))</f>
        <v>1</v>
      </c>
      <c r="E1303" t="str">
        <f>IFERROR(INDEX('Brand Family Areas (Enc)'!$D$6:$D$998,MATCH(UPPER(A1303)&amp;"|"&amp;UPPER(B1303),'Brand Family Areas (Enc)'!$G$6:$G$998,0)),"No Match")</f>
        <v>No Match</v>
      </c>
      <c r="F1303" t="str">
        <f t="shared" si="40"/>
        <v>US</v>
      </c>
      <c r="G1303" t="str">
        <f t="shared" si="41"/>
        <v>Beckett's D9|PASSAIC</v>
      </c>
    </row>
    <row r="1304" spans="1:7" hidden="1" x14ac:dyDescent="0.2">
      <c r="A1304" t="str" cm="1">
        <f t="array" ref="A1304">INDEX('Brand Family Territory (Enc)'!$A$2:$A$296,INT((ROW()-2)/10)+1)</f>
        <v>Beckett's D9</v>
      </c>
      <c r="B1304" t="str" cm="1">
        <f t="array" ref="B1304">INDEX('Whitelist (Blackout Reverse)'!$B$1:$K$1,MOD(ROW()-2,10)+1)</f>
        <v>PASSAIC-FF</v>
      </c>
      <c r="C1304" t="str">
        <f>VLOOKUP(A1304,'Brand Family Territory (Enc)'!$A$2:$B$296,2,FALSE)</f>
        <v>All Counties</v>
      </c>
      <c r="D1304">
        <f>IF(COUNTIFS('Brand Family Territories (Enc)'!$B$2:$B$62,C1304,'Brand Family Territories (Enc)'!$C$2:$C$62,B1304)&gt;0,1,IF(AND(LEFT(B1304,6)="MORRIS",COUNTIFS('Brand Family Territories (Enc)'!$B$2:$B$62,C1304,'Brand Family Territories (Enc)'!$C$2:$C$62,"Morri")&gt;0),"Unk",0))</f>
        <v>1</v>
      </c>
      <c r="E1304" t="str">
        <f>IFERROR(INDEX('Brand Family Areas (Enc)'!$D$6:$D$998,MATCH(UPPER(A1304)&amp;"|"&amp;UPPER(B1304),'Brand Family Areas (Enc)'!$G$6:$G$998,0)),"No Match")</f>
        <v>No Match</v>
      </c>
      <c r="F1304" t="str">
        <f t="shared" si="40"/>
        <v>US</v>
      </c>
      <c r="G1304" t="str">
        <f t="shared" si="41"/>
        <v>Beckett's D9|PASSAIC-FF</v>
      </c>
    </row>
    <row r="1305" spans="1:7" hidden="1" x14ac:dyDescent="0.2">
      <c r="A1305" t="str" cm="1">
        <f t="array" ref="A1305">INDEX('Brand Family Territory (Enc)'!$A$2:$A$296,INT((ROW()-2)/10)+1)</f>
        <v>Beckett's D9</v>
      </c>
      <c r="B1305" t="str" cm="1">
        <f t="array" ref="B1305">INDEX('Whitelist (Blackout Reverse)'!$B$1:$K$1,MOD(ROW()-2,10)+1)</f>
        <v>ESSEX</v>
      </c>
      <c r="C1305" t="str">
        <f>VLOOKUP(A1305,'Brand Family Territory (Enc)'!$A$2:$B$296,2,FALSE)</f>
        <v>All Counties</v>
      </c>
      <c r="D1305">
        <f>IF(COUNTIFS('Brand Family Territories (Enc)'!$B$2:$B$62,C1305,'Brand Family Territories (Enc)'!$C$2:$C$62,B1305)&gt;0,1,IF(AND(LEFT(B1305,6)="MORRIS",COUNTIFS('Brand Family Territories (Enc)'!$B$2:$B$62,C1305,'Brand Family Territories (Enc)'!$C$2:$C$62,"Morri")&gt;0),"Unk",0))</f>
        <v>1</v>
      </c>
      <c r="E1305" t="str">
        <f>IFERROR(INDEX('Brand Family Areas (Enc)'!$D$6:$D$998,MATCH(UPPER(A1305)&amp;"|"&amp;UPPER(B1305),'Brand Family Areas (Enc)'!$G$6:$G$998,0)),"No Match")</f>
        <v>No Match</v>
      </c>
      <c r="F1305" t="str">
        <f t="shared" si="40"/>
        <v>US</v>
      </c>
      <c r="G1305" t="str">
        <f t="shared" si="41"/>
        <v>Beckett's D9|ESSEX</v>
      </c>
    </row>
    <row r="1306" spans="1:7" hidden="1" x14ac:dyDescent="0.2">
      <c r="A1306" t="str" cm="1">
        <f t="array" ref="A1306">INDEX('Brand Family Territory (Enc)'!$A$2:$A$296,INT((ROW()-2)/10)+1)</f>
        <v>Beckett's D9</v>
      </c>
      <c r="B1306" t="str" cm="1">
        <f t="array" ref="B1306">INDEX('Whitelist (Blackout Reverse)'!$B$1:$K$1,MOD(ROW()-2,10)+1)</f>
        <v>HUDSON</v>
      </c>
      <c r="C1306" t="str">
        <f>VLOOKUP(A1306,'Brand Family Territory (Enc)'!$A$2:$B$296,2,FALSE)</f>
        <v>All Counties</v>
      </c>
      <c r="D1306">
        <f>IF(COUNTIFS('Brand Family Territories (Enc)'!$B$2:$B$62,C1306,'Brand Family Territories (Enc)'!$C$2:$C$62,B1306)&gt;0,1,IF(AND(LEFT(B1306,6)="MORRIS",COUNTIFS('Brand Family Territories (Enc)'!$B$2:$B$62,C1306,'Brand Family Territories (Enc)'!$C$2:$C$62,"Morri")&gt;0),"Unk",0))</f>
        <v>1</v>
      </c>
      <c r="E1306" t="str">
        <f>IFERROR(INDEX('Brand Family Areas (Enc)'!$D$6:$D$998,MATCH(UPPER(A1306)&amp;"|"&amp;UPPER(B1306),'Brand Family Areas (Enc)'!$G$6:$G$998,0)),"No Match")</f>
        <v>No Match</v>
      </c>
      <c r="F1306" t="str">
        <f t="shared" si="40"/>
        <v>US</v>
      </c>
      <c r="G1306" t="str">
        <f t="shared" si="41"/>
        <v>Beckett's D9|HUDSON</v>
      </c>
    </row>
    <row r="1307" spans="1:7" hidden="1" x14ac:dyDescent="0.2">
      <c r="A1307" t="str" cm="1">
        <f t="array" ref="A1307">INDEX('Brand Family Territory (Enc)'!$A$2:$A$296,INT((ROW()-2)/10)+1)</f>
        <v>Beckett's D9</v>
      </c>
      <c r="B1307" t="str" cm="1">
        <f t="array" ref="B1307">INDEX('Whitelist (Blackout Reverse)'!$B$1:$K$1,MOD(ROW()-2,10)+1)</f>
        <v>UNION</v>
      </c>
      <c r="C1307" t="str">
        <f>VLOOKUP(A1307,'Brand Family Territory (Enc)'!$A$2:$B$296,2,FALSE)</f>
        <v>All Counties</v>
      </c>
      <c r="D1307">
        <f>IF(COUNTIFS('Brand Family Territories (Enc)'!$B$2:$B$62,C1307,'Brand Family Territories (Enc)'!$C$2:$C$62,B1307)&gt;0,1,IF(AND(LEFT(B1307,6)="MORRIS",COUNTIFS('Brand Family Territories (Enc)'!$B$2:$B$62,C1307,'Brand Family Territories (Enc)'!$C$2:$C$62,"Morri")&gt;0),"Unk",0))</f>
        <v>1</v>
      </c>
      <c r="E1307" t="str">
        <f>IFERROR(INDEX('Brand Family Areas (Enc)'!$D$6:$D$998,MATCH(UPPER(A1307)&amp;"|"&amp;UPPER(B1307),'Brand Family Areas (Enc)'!$G$6:$G$998,0)),"No Match")</f>
        <v>No Match</v>
      </c>
      <c r="F1307" t="str">
        <f t="shared" si="40"/>
        <v>US</v>
      </c>
      <c r="G1307" t="str">
        <f t="shared" si="41"/>
        <v>Beckett's D9|UNION</v>
      </c>
    </row>
    <row r="1308" spans="1:7" hidden="1" x14ac:dyDescent="0.2">
      <c r="A1308" t="str" cm="1">
        <f t="array" ref="A1308">INDEX('Brand Family Territory (Enc)'!$A$2:$A$296,INT((ROW()-2)/10)+1)</f>
        <v>Beckett's D9</v>
      </c>
      <c r="B1308" t="str" cm="1">
        <f t="array" ref="B1308">INDEX('Whitelist (Blackout Reverse)'!$B$1:$K$1,MOD(ROW()-2,10)+1)</f>
        <v>SUSSEX</v>
      </c>
      <c r="C1308" t="str">
        <f>VLOOKUP(A1308,'Brand Family Territory (Enc)'!$A$2:$B$296,2,FALSE)</f>
        <v>All Counties</v>
      </c>
      <c r="D1308">
        <f>IF(COUNTIFS('Brand Family Territories (Enc)'!$B$2:$B$62,C1308,'Brand Family Territories (Enc)'!$C$2:$C$62,B1308)&gt;0,1,IF(AND(LEFT(B1308,6)="MORRIS",COUNTIFS('Brand Family Territories (Enc)'!$B$2:$B$62,C1308,'Brand Family Territories (Enc)'!$C$2:$C$62,"Morri")&gt;0),"Unk",0))</f>
        <v>1</v>
      </c>
      <c r="E1308" t="str">
        <f>IFERROR(INDEX('Brand Family Areas (Enc)'!$D$6:$D$998,MATCH(UPPER(A1308)&amp;"|"&amp;UPPER(B1308),'Brand Family Areas (Enc)'!$G$6:$G$998,0)),"No Match")</f>
        <v>No Match</v>
      </c>
      <c r="F1308" t="str">
        <f t="shared" si="40"/>
        <v>US</v>
      </c>
      <c r="G1308" t="str">
        <f t="shared" si="41"/>
        <v>Beckett's D9|SUSSEX</v>
      </c>
    </row>
    <row r="1309" spans="1:7" hidden="1" x14ac:dyDescent="0.2">
      <c r="A1309" t="str" cm="1">
        <f t="array" ref="A1309">INDEX('Brand Family Territory (Enc)'!$A$2:$A$296,INT((ROW()-2)/10)+1)</f>
        <v>Beckett's D9</v>
      </c>
      <c r="B1309" t="str" cm="1">
        <f t="array" ref="B1309">INDEX('Whitelist (Blackout Reverse)'!$B$1:$K$1,MOD(ROW()-2,10)+1)</f>
        <v>MORRIS 1</v>
      </c>
      <c r="C1309" t="str">
        <f>VLOOKUP(A1309,'Brand Family Territory (Enc)'!$A$2:$B$296,2,FALSE)</f>
        <v>All Counties</v>
      </c>
      <c r="D1309">
        <f>IF(COUNTIFS('Brand Family Territories (Enc)'!$B$2:$B$62,C1309,'Brand Family Territories (Enc)'!$C$2:$C$62,B1309)&gt;0,1,IF(AND(LEFT(B1309,6)="MORRIS",COUNTIFS('Brand Family Territories (Enc)'!$B$2:$B$62,C1309,'Brand Family Territories (Enc)'!$C$2:$C$62,"Morri")&gt;0),"Unk",0))</f>
        <v>1</v>
      </c>
      <c r="E1309" t="str">
        <f>IFERROR(INDEX('Brand Family Areas (Enc)'!$D$6:$D$998,MATCH(UPPER(A1309)&amp;"|"&amp;UPPER(B1309),'Brand Family Areas (Enc)'!$G$6:$G$998,0)),"No Match")</f>
        <v>No Match</v>
      </c>
      <c r="F1309" t="str">
        <f t="shared" si="40"/>
        <v>US</v>
      </c>
      <c r="G1309" t="str">
        <f t="shared" si="41"/>
        <v>Beckett's D9|MORRIS 1</v>
      </c>
    </row>
    <row r="1310" spans="1:7" hidden="1" x14ac:dyDescent="0.2">
      <c r="A1310" t="str" cm="1">
        <f t="array" ref="A1310">INDEX('Brand Family Territory (Enc)'!$A$2:$A$296,INT((ROW()-2)/10)+1)</f>
        <v>Beckett's D9</v>
      </c>
      <c r="B1310" t="str" cm="1">
        <f t="array" ref="B1310">INDEX('Whitelist (Blackout Reverse)'!$B$1:$K$1,MOD(ROW()-2,10)+1)</f>
        <v>MORRIS 2</v>
      </c>
      <c r="C1310" t="str">
        <f>VLOOKUP(A1310,'Brand Family Territory (Enc)'!$A$2:$B$296,2,FALSE)</f>
        <v>All Counties</v>
      </c>
      <c r="D1310">
        <f>IF(COUNTIFS('Brand Family Territories (Enc)'!$B$2:$B$62,C1310,'Brand Family Territories (Enc)'!$C$2:$C$62,B1310)&gt;0,1,IF(AND(LEFT(B1310,6)="MORRIS",COUNTIFS('Brand Family Territories (Enc)'!$B$2:$B$62,C1310,'Brand Family Territories (Enc)'!$C$2:$C$62,"Morri")&gt;0),"Unk",0))</f>
        <v>1</v>
      </c>
      <c r="E1310" t="str">
        <f>IFERROR(INDEX('Brand Family Areas (Enc)'!$D$6:$D$998,MATCH(UPPER(A1310)&amp;"|"&amp;UPPER(B1310),'Brand Family Areas (Enc)'!$G$6:$G$998,0)),"No Match")</f>
        <v>No Match</v>
      </c>
      <c r="F1310" t="str">
        <f t="shared" si="40"/>
        <v>US</v>
      </c>
      <c r="G1310" t="str">
        <f t="shared" si="41"/>
        <v>Beckett's D9|MORRIS 2</v>
      </c>
    </row>
    <row r="1311" spans="1:7" hidden="1" x14ac:dyDescent="0.2">
      <c r="A1311" t="str" cm="1">
        <f t="array" ref="A1311">INDEX('Brand Family Territory (Enc)'!$A$2:$A$296,INT((ROW()-2)/10)+1)</f>
        <v>Beckett's D9</v>
      </c>
      <c r="B1311" t="str" cm="1">
        <f t="array" ref="B1311">INDEX('Whitelist (Blackout Reverse)'!$B$1:$K$1,MOD(ROW()-2,10)+1)</f>
        <v>MORRIS 3</v>
      </c>
      <c r="C1311" t="str">
        <f>VLOOKUP(A1311,'Brand Family Territory (Enc)'!$A$2:$B$296,2,FALSE)</f>
        <v>All Counties</v>
      </c>
      <c r="D1311">
        <f>IF(COUNTIFS('Brand Family Territories (Enc)'!$B$2:$B$62,C1311,'Brand Family Territories (Enc)'!$C$2:$C$62,B1311)&gt;0,1,IF(AND(LEFT(B1311,6)="MORRIS",COUNTIFS('Brand Family Territories (Enc)'!$B$2:$B$62,C1311,'Brand Family Territories (Enc)'!$C$2:$C$62,"Morri")&gt;0),"Unk",0))</f>
        <v>1</v>
      </c>
      <c r="E1311" t="str">
        <f>IFERROR(INDEX('Brand Family Areas (Enc)'!$D$6:$D$998,MATCH(UPPER(A1311)&amp;"|"&amp;UPPER(B1311),'Brand Family Areas (Enc)'!$G$6:$G$998,0)),"No Match")</f>
        <v>No Match</v>
      </c>
      <c r="F1311" t="str">
        <f t="shared" si="40"/>
        <v>US</v>
      </c>
      <c r="G1311" t="str">
        <f t="shared" si="41"/>
        <v>Beckett's D9|MORRIS 3</v>
      </c>
    </row>
    <row r="1312" spans="1:7" hidden="1" x14ac:dyDescent="0.2">
      <c r="A1312" t="str" cm="1">
        <f t="array" ref="A1312">INDEX('Brand Family Territory (Enc)'!$A$2:$A$296,INT((ROW()-2)/10)+1)</f>
        <v>Belize Breeze</v>
      </c>
      <c r="B1312" t="str" cm="1">
        <f t="array" ref="B1312">INDEX('Whitelist (Blackout Reverse)'!$B$1:$K$1,MOD(ROW()-2,10)+1)</f>
        <v>BERGEN</v>
      </c>
      <c r="C1312" t="str">
        <f>VLOOKUP(A1312,'Brand Family Territory (Enc)'!$A$2:$B$296,2,FALSE)</f>
        <v>All Counties</v>
      </c>
      <c r="D1312">
        <f>IF(COUNTIFS('Brand Family Territories (Enc)'!$B$2:$B$62,C1312,'Brand Family Territories (Enc)'!$C$2:$C$62,B1312)&gt;0,1,IF(AND(LEFT(B1312,6)="MORRIS",COUNTIFS('Brand Family Territories (Enc)'!$B$2:$B$62,C1312,'Brand Family Territories (Enc)'!$C$2:$C$62,"Morri")&gt;0),"Unk",0))</f>
        <v>1</v>
      </c>
      <c r="E1312" t="str">
        <f>IFERROR(INDEX('Brand Family Areas (Enc)'!$D$6:$D$998,MATCH(UPPER(A1312)&amp;"|"&amp;UPPER(B1312),'Brand Family Areas (Enc)'!$G$6:$G$998,0)),"No Match")</f>
        <v>No Match</v>
      </c>
      <c r="F1312" t="str">
        <f t="shared" si="40"/>
        <v>US</v>
      </c>
      <c r="G1312" t="str">
        <f t="shared" si="41"/>
        <v>Belize Breeze|BERGEN</v>
      </c>
    </row>
    <row r="1313" spans="1:7" hidden="1" x14ac:dyDescent="0.2">
      <c r="A1313" t="str" cm="1">
        <f t="array" ref="A1313">INDEX('Brand Family Territory (Enc)'!$A$2:$A$296,INT((ROW()-2)/10)+1)</f>
        <v>Belize Breeze</v>
      </c>
      <c r="B1313" t="str" cm="1">
        <f t="array" ref="B1313">INDEX('Whitelist (Blackout Reverse)'!$B$1:$K$1,MOD(ROW()-2,10)+1)</f>
        <v>PASSAIC</v>
      </c>
      <c r="C1313" t="str">
        <f>VLOOKUP(A1313,'Brand Family Territory (Enc)'!$A$2:$B$296,2,FALSE)</f>
        <v>All Counties</v>
      </c>
      <c r="D1313">
        <f>IF(COUNTIFS('Brand Family Territories (Enc)'!$B$2:$B$62,C1313,'Brand Family Territories (Enc)'!$C$2:$C$62,B1313)&gt;0,1,IF(AND(LEFT(B1313,6)="MORRIS",COUNTIFS('Brand Family Territories (Enc)'!$B$2:$B$62,C1313,'Brand Family Territories (Enc)'!$C$2:$C$62,"Morri")&gt;0),"Unk",0))</f>
        <v>1</v>
      </c>
      <c r="E1313" t="str">
        <f>IFERROR(INDEX('Brand Family Areas (Enc)'!$D$6:$D$998,MATCH(UPPER(A1313)&amp;"|"&amp;UPPER(B1313),'Brand Family Areas (Enc)'!$G$6:$G$998,0)),"No Match")</f>
        <v>No Match</v>
      </c>
      <c r="F1313" t="str">
        <f t="shared" si="40"/>
        <v>US</v>
      </c>
      <c r="G1313" t="str">
        <f t="shared" si="41"/>
        <v>Belize Breeze|PASSAIC</v>
      </c>
    </row>
    <row r="1314" spans="1:7" hidden="1" x14ac:dyDescent="0.2">
      <c r="A1314" t="str" cm="1">
        <f t="array" ref="A1314">INDEX('Brand Family Territory (Enc)'!$A$2:$A$296,INT((ROW()-2)/10)+1)</f>
        <v>Belize Breeze</v>
      </c>
      <c r="B1314" t="str" cm="1">
        <f t="array" ref="B1314">INDEX('Whitelist (Blackout Reverse)'!$B$1:$K$1,MOD(ROW()-2,10)+1)</f>
        <v>PASSAIC-FF</v>
      </c>
      <c r="C1314" t="str">
        <f>VLOOKUP(A1314,'Brand Family Territory (Enc)'!$A$2:$B$296,2,FALSE)</f>
        <v>All Counties</v>
      </c>
      <c r="D1314">
        <f>IF(COUNTIFS('Brand Family Territories (Enc)'!$B$2:$B$62,C1314,'Brand Family Territories (Enc)'!$C$2:$C$62,B1314)&gt;0,1,IF(AND(LEFT(B1314,6)="MORRIS",COUNTIFS('Brand Family Territories (Enc)'!$B$2:$B$62,C1314,'Brand Family Territories (Enc)'!$C$2:$C$62,"Morri")&gt;0),"Unk",0))</f>
        <v>1</v>
      </c>
      <c r="E1314" t="str">
        <f>IFERROR(INDEX('Brand Family Areas (Enc)'!$D$6:$D$998,MATCH(UPPER(A1314)&amp;"|"&amp;UPPER(B1314),'Brand Family Areas (Enc)'!$G$6:$G$998,0)),"No Match")</f>
        <v>No Match</v>
      </c>
      <c r="F1314" t="str">
        <f t="shared" si="40"/>
        <v>US</v>
      </c>
      <c r="G1314" t="str">
        <f t="shared" si="41"/>
        <v>Belize Breeze|PASSAIC-FF</v>
      </c>
    </row>
    <row r="1315" spans="1:7" hidden="1" x14ac:dyDescent="0.2">
      <c r="A1315" t="str" cm="1">
        <f t="array" ref="A1315">INDEX('Brand Family Territory (Enc)'!$A$2:$A$296,INT((ROW()-2)/10)+1)</f>
        <v>Belize Breeze</v>
      </c>
      <c r="B1315" t="str" cm="1">
        <f t="array" ref="B1315">INDEX('Whitelist (Blackout Reverse)'!$B$1:$K$1,MOD(ROW()-2,10)+1)</f>
        <v>ESSEX</v>
      </c>
      <c r="C1315" t="str">
        <f>VLOOKUP(A1315,'Brand Family Territory (Enc)'!$A$2:$B$296,2,FALSE)</f>
        <v>All Counties</v>
      </c>
      <c r="D1315">
        <f>IF(COUNTIFS('Brand Family Territories (Enc)'!$B$2:$B$62,C1315,'Brand Family Territories (Enc)'!$C$2:$C$62,B1315)&gt;0,1,IF(AND(LEFT(B1315,6)="MORRIS",COUNTIFS('Brand Family Territories (Enc)'!$B$2:$B$62,C1315,'Brand Family Territories (Enc)'!$C$2:$C$62,"Morri")&gt;0),"Unk",0))</f>
        <v>1</v>
      </c>
      <c r="E1315" t="str">
        <f>IFERROR(INDEX('Brand Family Areas (Enc)'!$D$6:$D$998,MATCH(UPPER(A1315)&amp;"|"&amp;UPPER(B1315),'Brand Family Areas (Enc)'!$G$6:$G$998,0)),"No Match")</f>
        <v>No Match</v>
      </c>
      <c r="F1315" t="str">
        <f t="shared" si="40"/>
        <v>US</v>
      </c>
      <c r="G1315" t="str">
        <f t="shared" si="41"/>
        <v>Belize Breeze|ESSEX</v>
      </c>
    </row>
    <row r="1316" spans="1:7" hidden="1" x14ac:dyDescent="0.2">
      <c r="A1316" t="str" cm="1">
        <f t="array" ref="A1316">INDEX('Brand Family Territory (Enc)'!$A$2:$A$296,INT((ROW()-2)/10)+1)</f>
        <v>Belize Breeze</v>
      </c>
      <c r="B1316" t="str" cm="1">
        <f t="array" ref="B1316">INDEX('Whitelist (Blackout Reverse)'!$B$1:$K$1,MOD(ROW()-2,10)+1)</f>
        <v>HUDSON</v>
      </c>
      <c r="C1316" t="str">
        <f>VLOOKUP(A1316,'Brand Family Territory (Enc)'!$A$2:$B$296,2,FALSE)</f>
        <v>All Counties</v>
      </c>
      <c r="D1316">
        <f>IF(COUNTIFS('Brand Family Territories (Enc)'!$B$2:$B$62,C1316,'Brand Family Territories (Enc)'!$C$2:$C$62,B1316)&gt;0,1,IF(AND(LEFT(B1316,6)="MORRIS",COUNTIFS('Brand Family Territories (Enc)'!$B$2:$B$62,C1316,'Brand Family Territories (Enc)'!$C$2:$C$62,"Morri")&gt;0),"Unk",0))</f>
        <v>1</v>
      </c>
      <c r="E1316" t="str">
        <f>IFERROR(INDEX('Brand Family Areas (Enc)'!$D$6:$D$998,MATCH(UPPER(A1316)&amp;"|"&amp;UPPER(B1316),'Brand Family Areas (Enc)'!$G$6:$G$998,0)),"No Match")</f>
        <v>No Match</v>
      </c>
      <c r="F1316" t="str">
        <f t="shared" si="40"/>
        <v>US</v>
      </c>
      <c r="G1316" t="str">
        <f t="shared" si="41"/>
        <v>Belize Breeze|HUDSON</v>
      </c>
    </row>
    <row r="1317" spans="1:7" hidden="1" x14ac:dyDescent="0.2">
      <c r="A1317" t="str" cm="1">
        <f t="array" ref="A1317">INDEX('Brand Family Territory (Enc)'!$A$2:$A$296,INT((ROW()-2)/10)+1)</f>
        <v>Belize Breeze</v>
      </c>
      <c r="B1317" t="str" cm="1">
        <f t="array" ref="B1317">INDEX('Whitelist (Blackout Reverse)'!$B$1:$K$1,MOD(ROW()-2,10)+1)</f>
        <v>UNION</v>
      </c>
      <c r="C1317" t="str">
        <f>VLOOKUP(A1317,'Brand Family Territory (Enc)'!$A$2:$B$296,2,FALSE)</f>
        <v>All Counties</v>
      </c>
      <c r="D1317">
        <f>IF(COUNTIFS('Brand Family Territories (Enc)'!$B$2:$B$62,C1317,'Brand Family Territories (Enc)'!$C$2:$C$62,B1317)&gt;0,1,IF(AND(LEFT(B1317,6)="MORRIS",COUNTIFS('Brand Family Territories (Enc)'!$B$2:$B$62,C1317,'Brand Family Territories (Enc)'!$C$2:$C$62,"Morri")&gt;0),"Unk",0))</f>
        <v>1</v>
      </c>
      <c r="E1317" t="str">
        <f>IFERROR(INDEX('Brand Family Areas (Enc)'!$D$6:$D$998,MATCH(UPPER(A1317)&amp;"|"&amp;UPPER(B1317),'Brand Family Areas (Enc)'!$G$6:$G$998,0)),"No Match")</f>
        <v>No Match</v>
      </c>
      <c r="F1317" t="str">
        <f t="shared" si="40"/>
        <v>US</v>
      </c>
      <c r="G1317" t="str">
        <f t="shared" si="41"/>
        <v>Belize Breeze|UNION</v>
      </c>
    </row>
    <row r="1318" spans="1:7" hidden="1" x14ac:dyDescent="0.2">
      <c r="A1318" t="str" cm="1">
        <f t="array" ref="A1318">INDEX('Brand Family Territory (Enc)'!$A$2:$A$296,INT((ROW()-2)/10)+1)</f>
        <v>Belize Breeze</v>
      </c>
      <c r="B1318" t="str" cm="1">
        <f t="array" ref="B1318">INDEX('Whitelist (Blackout Reverse)'!$B$1:$K$1,MOD(ROW()-2,10)+1)</f>
        <v>SUSSEX</v>
      </c>
      <c r="C1318" t="str">
        <f>VLOOKUP(A1318,'Brand Family Territory (Enc)'!$A$2:$B$296,2,FALSE)</f>
        <v>All Counties</v>
      </c>
      <c r="D1318">
        <f>IF(COUNTIFS('Brand Family Territories (Enc)'!$B$2:$B$62,C1318,'Brand Family Territories (Enc)'!$C$2:$C$62,B1318)&gt;0,1,IF(AND(LEFT(B1318,6)="MORRIS",COUNTIFS('Brand Family Territories (Enc)'!$B$2:$B$62,C1318,'Brand Family Territories (Enc)'!$C$2:$C$62,"Morri")&gt;0),"Unk",0))</f>
        <v>1</v>
      </c>
      <c r="E1318" t="str">
        <f>IFERROR(INDEX('Brand Family Areas (Enc)'!$D$6:$D$998,MATCH(UPPER(A1318)&amp;"|"&amp;UPPER(B1318),'Brand Family Areas (Enc)'!$G$6:$G$998,0)),"No Match")</f>
        <v>No Match</v>
      </c>
      <c r="F1318" t="str">
        <f t="shared" si="40"/>
        <v>US</v>
      </c>
      <c r="G1318" t="str">
        <f t="shared" si="41"/>
        <v>Belize Breeze|SUSSEX</v>
      </c>
    </row>
    <row r="1319" spans="1:7" hidden="1" x14ac:dyDescent="0.2">
      <c r="A1319" t="str" cm="1">
        <f t="array" ref="A1319">INDEX('Brand Family Territory (Enc)'!$A$2:$A$296,INT((ROW()-2)/10)+1)</f>
        <v>Belize Breeze</v>
      </c>
      <c r="B1319" t="str" cm="1">
        <f t="array" ref="B1319">INDEX('Whitelist (Blackout Reverse)'!$B$1:$K$1,MOD(ROW()-2,10)+1)</f>
        <v>MORRIS 1</v>
      </c>
      <c r="C1319" t="str">
        <f>VLOOKUP(A1319,'Brand Family Territory (Enc)'!$A$2:$B$296,2,FALSE)</f>
        <v>All Counties</v>
      </c>
      <c r="D1319">
        <f>IF(COUNTIFS('Brand Family Territories (Enc)'!$B$2:$B$62,C1319,'Brand Family Territories (Enc)'!$C$2:$C$62,B1319)&gt;0,1,IF(AND(LEFT(B1319,6)="MORRIS",COUNTIFS('Brand Family Territories (Enc)'!$B$2:$B$62,C1319,'Brand Family Territories (Enc)'!$C$2:$C$62,"Morri")&gt;0),"Unk",0))</f>
        <v>1</v>
      </c>
      <c r="E1319" t="str">
        <f>IFERROR(INDEX('Brand Family Areas (Enc)'!$D$6:$D$998,MATCH(UPPER(A1319)&amp;"|"&amp;UPPER(B1319),'Brand Family Areas (Enc)'!$G$6:$G$998,0)),"No Match")</f>
        <v>No Match</v>
      </c>
      <c r="F1319" t="str">
        <f t="shared" si="40"/>
        <v>US</v>
      </c>
      <c r="G1319" t="str">
        <f t="shared" si="41"/>
        <v>Belize Breeze|MORRIS 1</v>
      </c>
    </row>
    <row r="1320" spans="1:7" hidden="1" x14ac:dyDescent="0.2">
      <c r="A1320" t="str" cm="1">
        <f t="array" ref="A1320">INDEX('Brand Family Territory (Enc)'!$A$2:$A$296,INT((ROW()-2)/10)+1)</f>
        <v>Belize Breeze</v>
      </c>
      <c r="B1320" t="str" cm="1">
        <f t="array" ref="B1320">INDEX('Whitelist (Blackout Reverse)'!$B$1:$K$1,MOD(ROW()-2,10)+1)</f>
        <v>MORRIS 2</v>
      </c>
      <c r="C1320" t="str">
        <f>VLOOKUP(A1320,'Brand Family Territory (Enc)'!$A$2:$B$296,2,FALSE)</f>
        <v>All Counties</v>
      </c>
      <c r="D1320">
        <f>IF(COUNTIFS('Brand Family Territories (Enc)'!$B$2:$B$62,C1320,'Brand Family Territories (Enc)'!$C$2:$C$62,B1320)&gt;0,1,IF(AND(LEFT(B1320,6)="MORRIS",COUNTIFS('Brand Family Territories (Enc)'!$B$2:$B$62,C1320,'Brand Family Territories (Enc)'!$C$2:$C$62,"Morri")&gt;0),"Unk",0))</f>
        <v>1</v>
      </c>
      <c r="E1320" t="str">
        <f>IFERROR(INDEX('Brand Family Areas (Enc)'!$D$6:$D$998,MATCH(UPPER(A1320)&amp;"|"&amp;UPPER(B1320),'Brand Family Areas (Enc)'!$G$6:$G$998,0)),"No Match")</f>
        <v>No Match</v>
      </c>
      <c r="F1320" t="str">
        <f t="shared" si="40"/>
        <v>US</v>
      </c>
      <c r="G1320" t="str">
        <f t="shared" si="41"/>
        <v>Belize Breeze|MORRIS 2</v>
      </c>
    </row>
    <row r="1321" spans="1:7" hidden="1" x14ac:dyDescent="0.2">
      <c r="A1321" t="str" cm="1">
        <f t="array" ref="A1321">INDEX('Brand Family Territory (Enc)'!$A$2:$A$296,INT((ROW()-2)/10)+1)</f>
        <v>Belize Breeze</v>
      </c>
      <c r="B1321" t="str" cm="1">
        <f t="array" ref="B1321">INDEX('Whitelist (Blackout Reverse)'!$B$1:$K$1,MOD(ROW()-2,10)+1)</f>
        <v>MORRIS 3</v>
      </c>
      <c r="C1321" t="str">
        <f>VLOOKUP(A1321,'Brand Family Territory (Enc)'!$A$2:$B$296,2,FALSE)</f>
        <v>All Counties</v>
      </c>
      <c r="D1321">
        <f>IF(COUNTIFS('Brand Family Territories (Enc)'!$B$2:$B$62,C1321,'Brand Family Territories (Enc)'!$C$2:$C$62,B1321)&gt;0,1,IF(AND(LEFT(B1321,6)="MORRIS",COUNTIFS('Brand Family Territories (Enc)'!$B$2:$B$62,C1321,'Brand Family Territories (Enc)'!$C$2:$C$62,"Morri")&gt;0),"Unk",0))</f>
        <v>1</v>
      </c>
      <c r="E1321" t="str">
        <f>IFERROR(INDEX('Brand Family Areas (Enc)'!$D$6:$D$998,MATCH(UPPER(A1321)&amp;"|"&amp;UPPER(B1321),'Brand Family Areas (Enc)'!$G$6:$G$998,0)),"No Match")</f>
        <v>No Match</v>
      </c>
      <c r="F1321" t="str">
        <f t="shared" si="40"/>
        <v>US</v>
      </c>
      <c r="G1321" t="str">
        <f t="shared" si="41"/>
        <v>Belize Breeze|MORRIS 3</v>
      </c>
    </row>
    <row r="1322" spans="1:7" hidden="1" x14ac:dyDescent="0.2">
      <c r="A1322" t="str" cm="1">
        <f t="array" ref="A1322">INDEX('Brand Family Territory (Enc)'!$A$2:$A$296,INT((ROW()-2)/10)+1)</f>
        <v>Bella Ray</v>
      </c>
      <c r="B1322" t="str" cm="1">
        <f t="array" ref="B1322">INDEX('Whitelist (Blackout Reverse)'!$B$1:$K$1,MOD(ROW()-2,10)+1)</f>
        <v>BERGEN</v>
      </c>
      <c r="C1322" t="str">
        <f>VLOOKUP(A1322,'Brand Family Territory (Enc)'!$A$2:$B$296,2,FALSE)</f>
        <v>All Counties</v>
      </c>
      <c r="D1322">
        <f>IF(COUNTIFS('Brand Family Territories (Enc)'!$B$2:$B$62,C1322,'Brand Family Territories (Enc)'!$C$2:$C$62,B1322)&gt;0,1,IF(AND(LEFT(B1322,6)="MORRIS",COUNTIFS('Brand Family Territories (Enc)'!$B$2:$B$62,C1322,'Brand Family Territories (Enc)'!$C$2:$C$62,"Morri")&gt;0),"Unk",0))</f>
        <v>1</v>
      </c>
      <c r="E1322" t="str">
        <f>IFERROR(INDEX('Brand Family Areas (Enc)'!$D$6:$D$998,MATCH(UPPER(A1322)&amp;"|"&amp;UPPER(B1322),'Brand Family Areas (Enc)'!$G$6:$G$998,0)),"No Match")</f>
        <v>No Match</v>
      </c>
      <c r="F1322" t="str">
        <f t="shared" si="40"/>
        <v>US</v>
      </c>
      <c r="G1322" t="str">
        <f t="shared" si="41"/>
        <v>Bella Ray|BERGEN</v>
      </c>
    </row>
    <row r="1323" spans="1:7" hidden="1" x14ac:dyDescent="0.2">
      <c r="A1323" t="str" cm="1">
        <f t="array" ref="A1323">INDEX('Brand Family Territory (Enc)'!$A$2:$A$296,INT((ROW()-2)/10)+1)</f>
        <v>Bella Ray</v>
      </c>
      <c r="B1323" t="str" cm="1">
        <f t="array" ref="B1323">INDEX('Whitelist (Blackout Reverse)'!$B$1:$K$1,MOD(ROW()-2,10)+1)</f>
        <v>PASSAIC</v>
      </c>
      <c r="C1323" t="str">
        <f>VLOOKUP(A1323,'Brand Family Territory (Enc)'!$A$2:$B$296,2,FALSE)</f>
        <v>All Counties</v>
      </c>
      <c r="D1323">
        <f>IF(COUNTIFS('Brand Family Territories (Enc)'!$B$2:$B$62,C1323,'Brand Family Territories (Enc)'!$C$2:$C$62,B1323)&gt;0,1,IF(AND(LEFT(B1323,6)="MORRIS",COUNTIFS('Brand Family Territories (Enc)'!$B$2:$B$62,C1323,'Brand Family Territories (Enc)'!$C$2:$C$62,"Morri")&gt;0),"Unk",0))</f>
        <v>1</v>
      </c>
      <c r="E1323" t="str">
        <f>IFERROR(INDEX('Brand Family Areas (Enc)'!$D$6:$D$998,MATCH(UPPER(A1323)&amp;"|"&amp;UPPER(B1323),'Brand Family Areas (Enc)'!$G$6:$G$998,0)),"No Match")</f>
        <v>No Match</v>
      </c>
      <c r="F1323" t="str">
        <f t="shared" si="40"/>
        <v>US</v>
      </c>
      <c r="G1323" t="str">
        <f t="shared" si="41"/>
        <v>Bella Ray|PASSAIC</v>
      </c>
    </row>
    <row r="1324" spans="1:7" hidden="1" x14ac:dyDescent="0.2">
      <c r="A1324" t="str" cm="1">
        <f t="array" ref="A1324">INDEX('Brand Family Territory (Enc)'!$A$2:$A$296,INT((ROW()-2)/10)+1)</f>
        <v>Bella Ray</v>
      </c>
      <c r="B1324" t="str" cm="1">
        <f t="array" ref="B1324">INDEX('Whitelist (Blackout Reverse)'!$B$1:$K$1,MOD(ROW()-2,10)+1)</f>
        <v>PASSAIC-FF</v>
      </c>
      <c r="C1324" t="str">
        <f>VLOOKUP(A1324,'Brand Family Territory (Enc)'!$A$2:$B$296,2,FALSE)</f>
        <v>All Counties</v>
      </c>
      <c r="D1324">
        <f>IF(COUNTIFS('Brand Family Territories (Enc)'!$B$2:$B$62,C1324,'Brand Family Territories (Enc)'!$C$2:$C$62,B1324)&gt;0,1,IF(AND(LEFT(B1324,6)="MORRIS",COUNTIFS('Brand Family Territories (Enc)'!$B$2:$B$62,C1324,'Brand Family Territories (Enc)'!$C$2:$C$62,"Morri")&gt;0),"Unk",0))</f>
        <v>1</v>
      </c>
      <c r="E1324" t="str">
        <f>IFERROR(INDEX('Brand Family Areas (Enc)'!$D$6:$D$998,MATCH(UPPER(A1324)&amp;"|"&amp;UPPER(B1324),'Brand Family Areas (Enc)'!$G$6:$G$998,0)),"No Match")</f>
        <v>No Match</v>
      </c>
      <c r="F1324" t="str">
        <f t="shared" si="40"/>
        <v>US</v>
      </c>
      <c r="G1324" t="str">
        <f t="shared" si="41"/>
        <v>Bella Ray|PASSAIC-FF</v>
      </c>
    </row>
    <row r="1325" spans="1:7" hidden="1" x14ac:dyDescent="0.2">
      <c r="A1325" t="str" cm="1">
        <f t="array" ref="A1325">INDEX('Brand Family Territory (Enc)'!$A$2:$A$296,INT((ROW()-2)/10)+1)</f>
        <v>Bella Ray</v>
      </c>
      <c r="B1325" t="str" cm="1">
        <f t="array" ref="B1325">INDEX('Whitelist (Blackout Reverse)'!$B$1:$K$1,MOD(ROW()-2,10)+1)</f>
        <v>ESSEX</v>
      </c>
      <c r="C1325" t="str">
        <f>VLOOKUP(A1325,'Brand Family Territory (Enc)'!$A$2:$B$296,2,FALSE)</f>
        <v>All Counties</v>
      </c>
      <c r="D1325">
        <f>IF(COUNTIFS('Brand Family Territories (Enc)'!$B$2:$B$62,C1325,'Brand Family Territories (Enc)'!$C$2:$C$62,B1325)&gt;0,1,IF(AND(LEFT(B1325,6)="MORRIS",COUNTIFS('Brand Family Territories (Enc)'!$B$2:$B$62,C1325,'Brand Family Territories (Enc)'!$C$2:$C$62,"Morri")&gt;0),"Unk",0))</f>
        <v>1</v>
      </c>
      <c r="E1325" t="str">
        <f>IFERROR(INDEX('Brand Family Areas (Enc)'!$D$6:$D$998,MATCH(UPPER(A1325)&amp;"|"&amp;UPPER(B1325),'Brand Family Areas (Enc)'!$G$6:$G$998,0)),"No Match")</f>
        <v>No Match</v>
      </c>
      <c r="F1325" t="str">
        <f t="shared" si="40"/>
        <v>US</v>
      </c>
      <c r="G1325" t="str">
        <f t="shared" si="41"/>
        <v>Bella Ray|ESSEX</v>
      </c>
    </row>
    <row r="1326" spans="1:7" hidden="1" x14ac:dyDescent="0.2">
      <c r="A1326" t="str" cm="1">
        <f t="array" ref="A1326">INDEX('Brand Family Territory (Enc)'!$A$2:$A$296,INT((ROW()-2)/10)+1)</f>
        <v>Bella Ray</v>
      </c>
      <c r="B1326" t="str" cm="1">
        <f t="array" ref="B1326">INDEX('Whitelist (Blackout Reverse)'!$B$1:$K$1,MOD(ROW()-2,10)+1)</f>
        <v>HUDSON</v>
      </c>
      <c r="C1326" t="str">
        <f>VLOOKUP(A1326,'Brand Family Territory (Enc)'!$A$2:$B$296,2,FALSE)</f>
        <v>All Counties</v>
      </c>
      <c r="D1326">
        <f>IF(COUNTIFS('Brand Family Territories (Enc)'!$B$2:$B$62,C1326,'Brand Family Territories (Enc)'!$C$2:$C$62,B1326)&gt;0,1,IF(AND(LEFT(B1326,6)="MORRIS",COUNTIFS('Brand Family Territories (Enc)'!$B$2:$B$62,C1326,'Brand Family Territories (Enc)'!$C$2:$C$62,"Morri")&gt;0),"Unk",0))</f>
        <v>1</v>
      </c>
      <c r="E1326" t="str">
        <f>IFERROR(INDEX('Brand Family Areas (Enc)'!$D$6:$D$998,MATCH(UPPER(A1326)&amp;"|"&amp;UPPER(B1326),'Brand Family Areas (Enc)'!$G$6:$G$998,0)),"No Match")</f>
        <v>No Match</v>
      </c>
      <c r="F1326" t="str">
        <f t="shared" si="40"/>
        <v>US</v>
      </c>
      <c r="G1326" t="str">
        <f t="shared" si="41"/>
        <v>Bella Ray|HUDSON</v>
      </c>
    </row>
    <row r="1327" spans="1:7" hidden="1" x14ac:dyDescent="0.2">
      <c r="A1327" t="str" cm="1">
        <f t="array" ref="A1327">INDEX('Brand Family Territory (Enc)'!$A$2:$A$296,INT((ROW()-2)/10)+1)</f>
        <v>Bella Ray</v>
      </c>
      <c r="B1327" t="str" cm="1">
        <f t="array" ref="B1327">INDEX('Whitelist (Blackout Reverse)'!$B$1:$K$1,MOD(ROW()-2,10)+1)</f>
        <v>UNION</v>
      </c>
      <c r="C1327" t="str">
        <f>VLOOKUP(A1327,'Brand Family Territory (Enc)'!$A$2:$B$296,2,FALSE)</f>
        <v>All Counties</v>
      </c>
      <c r="D1327">
        <f>IF(COUNTIFS('Brand Family Territories (Enc)'!$B$2:$B$62,C1327,'Brand Family Territories (Enc)'!$C$2:$C$62,B1327)&gt;0,1,IF(AND(LEFT(B1327,6)="MORRIS",COUNTIFS('Brand Family Territories (Enc)'!$B$2:$B$62,C1327,'Brand Family Territories (Enc)'!$C$2:$C$62,"Morri")&gt;0),"Unk",0))</f>
        <v>1</v>
      </c>
      <c r="E1327" t="str">
        <f>IFERROR(INDEX('Brand Family Areas (Enc)'!$D$6:$D$998,MATCH(UPPER(A1327)&amp;"|"&amp;UPPER(B1327),'Brand Family Areas (Enc)'!$G$6:$G$998,0)),"No Match")</f>
        <v>No Match</v>
      </c>
      <c r="F1327" t="str">
        <f t="shared" si="40"/>
        <v>US</v>
      </c>
      <c r="G1327" t="str">
        <f t="shared" si="41"/>
        <v>Bella Ray|UNION</v>
      </c>
    </row>
    <row r="1328" spans="1:7" hidden="1" x14ac:dyDescent="0.2">
      <c r="A1328" t="str" cm="1">
        <f t="array" ref="A1328">INDEX('Brand Family Territory (Enc)'!$A$2:$A$296,INT((ROW()-2)/10)+1)</f>
        <v>Bella Ray</v>
      </c>
      <c r="B1328" t="str" cm="1">
        <f t="array" ref="B1328">INDEX('Whitelist (Blackout Reverse)'!$B$1:$K$1,MOD(ROW()-2,10)+1)</f>
        <v>SUSSEX</v>
      </c>
      <c r="C1328" t="str">
        <f>VLOOKUP(A1328,'Brand Family Territory (Enc)'!$A$2:$B$296,2,FALSE)</f>
        <v>All Counties</v>
      </c>
      <c r="D1328">
        <f>IF(COUNTIFS('Brand Family Territories (Enc)'!$B$2:$B$62,C1328,'Brand Family Territories (Enc)'!$C$2:$C$62,B1328)&gt;0,1,IF(AND(LEFT(B1328,6)="MORRIS",COUNTIFS('Brand Family Territories (Enc)'!$B$2:$B$62,C1328,'Brand Family Territories (Enc)'!$C$2:$C$62,"Morri")&gt;0),"Unk",0))</f>
        <v>1</v>
      </c>
      <c r="E1328" t="str">
        <f>IFERROR(INDEX('Brand Family Areas (Enc)'!$D$6:$D$998,MATCH(UPPER(A1328)&amp;"|"&amp;UPPER(B1328),'Brand Family Areas (Enc)'!$G$6:$G$998,0)),"No Match")</f>
        <v>No Match</v>
      </c>
      <c r="F1328" t="str">
        <f t="shared" si="40"/>
        <v>US</v>
      </c>
      <c r="G1328" t="str">
        <f t="shared" si="41"/>
        <v>Bella Ray|SUSSEX</v>
      </c>
    </row>
    <row r="1329" spans="1:7" hidden="1" x14ac:dyDescent="0.2">
      <c r="A1329" t="str" cm="1">
        <f t="array" ref="A1329">INDEX('Brand Family Territory (Enc)'!$A$2:$A$296,INT((ROW()-2)/10)+1)</f>
        <v>Bella Ray</v>
      </c>
      <c r="B1329" t="str" cm="1">
        <f t="array" ref="B1329">INDEX('Whitelist (Blackout Reverse)'!$B$1:$K$1,MOD(ROW()-2,10)+1)</f>
        <v>MORRIS 1</v>
      </c>
      <c r="C1329" t="str">
        <f>VLOOKUP(A1329,'Brand Family Territory (Enc)'!$A$2:$B$296,2,FALSE)</f>
        <v>All Counties</v>
      </c>
      <c r="D1329">
        <f>IF(COUNTIFS('Brand Family Territories (Enc)'!$B$2:$B$62,C1329,'Brand Family Territories (Enc)'!$C$2:$C$62,B1329)&gt;0,1,IF(AND(LEFT(B1329,6)="MORRIS",COUNTIFS('Brand Family Territories (Enc)'!$B$2:$B$62,C1329,'Brand Family Territories (Enc)'!$C$2:$C$62,"Morri")&gt;0),"Unk",0))</f>
        <v>1</v>
      </c>
      <c r="E1329" t="str">
        <f>IFERROR(INDEX('Brand Family Areas (Enc)'!$D$6:$D$998,MATCH(UPPER(A1329)&amp;"|"&amp;UPPER(B1329),'Brand Family Areas (Enc)'!$G$6:$G$998,0)),"No Match")</f>
        <v>No Match</v>
      </c>
      <c r="F1329" t="str">
        <f t="shared" si="40"/>
        <v>US</v>
      </c>
      <c r="G1329" t="str">
        <f t="shared" si="41"/>
        <v>Bella Ray|MORRIS 1</v>
      </c>
    </row>
    <row r="1330" spans="1:7" hidden="1" x14ac:dyDescent="0.2">
      <c r="A1330" t="str" cm="1">
        <f t="array" ref="A1330">INDEX('Brand Family Territory (Enc)'!$A$2:$A$296,INT((ROW()-2)/10)+1)</f>
        <v>Bella Ray</v>
      </c>
      <c r="B1330" t="str" cm="1">
        <f t="array" ref="B1330">INDEX('Whitelist (Blackout Reverse)'!$B$1:$K$1,MOD(ROW()-2,10)+1)</f>
        <v>MORRIS 2</v>
      </c>
      <c r="C1330" t="str">
        <f>VLOOKUP(A1330,'Brand Family Territory (Enc)'!$A$2:$B$296,2,FALSE)</f>
        <v>All Counties</v>
      </c>
      <c r="D1330">
        <f>IF(COUNTIFS('Brand Family Territories (Enc)'!$B$2:$B$62,C1330,'Brand Family Territories (Enc)'!$C$2:$C$62,B1330)&gt;0,1,IF(AND(LEFT(B1330,6)="MORRIS",COUNTIFS('Brand Family Territories (Enc)'!$B$2:$B$62,C1330,'Brand Family Territories (Enc)'!$C$2:$C$62,"Morri")&gt;0),"Unk",0))</f>
        <v>1</v>
      </c>
      <c r="E1330" t="str">
        <f>IFERROR(INDEX('Brand Family Areas (Enc)'!$D$6:$D$998,MATCH(UPPER(A1330)&amp;"|"&amp;UPPER(B1330),'Brand Family Areas (Enc)'!$G$6:$G$998,0)),"No Match")</f>
        <v>No Match</v>
      </c>
      <c r="F1330" t="str">
        <f t="shared" si="40"/>
        <v>US</v>
      </c>
      <c r="G1330" t="str">
        <f t="shared" si="41"/>
        <v>Bella Ray|MORRIS 2</v>
      </c>
    </row>
    <row r="1331" spans="1:7" hidden="1" x14ac:dyDescent="0.2">
      <c r="A1331" t="str" cm="1">
        <f t="array" ref="A1331">INDEX('Brand Family Territory (Enc)'!$A$2:$A$296,INT((ROW()-2)/10)+1)</f>
        <v>Bella Ray</v>
      </c>
      <c r="B1331" t="str" cm="1">
        <f t="array" ref="B1331">INDEX('Whitelist (Blackout Reverse)'!$B$1:$K$1,MOD(ROW()-2,10)+1)</f>
        <v>MORRIS 3</v>
      </c>
      <c r="C1331" t="str">
        <f>VLOOKUP(A1331,'Brand Family Territory (Enc)'!$A$2:$B$296,2,FALSE)</f>
        <v>All Counties</v>
      </c>
      <c r="D1331">
        <f>IF(COUNTIFS('Brand Family Territories (Enc)'!$B$2:$B$62,C1331,'Brand Family Territories (Enc)'!$C$2:$C$62,B1331)&gt;0,1,IF(AND(LEFT(B1331,6)="MORRIS",COUNTIFS('Brand Family Territories (Enc)'!$B$2:$B$62,C1331,'Brand Family Territories (Enc)'!$C$2:$C$62,"Morri")&gt;0),"Unk",0))</f>
        <v>1</v>
      </c>
      <c r="E1331" t="str">
        <f>IFERROR(INDEX('Brand Family Areas (Enc)'!$D$6:$D$998,MATCH(UPPER(A1331)&amp;"|"&amp;UPPER(B1331),'Brand Family Areas (Enc)'!$G$6:$G$998,0)),"No Match")</f>
        <v>No Match</v>
      </c>
      <c r="F1331" t="str">
        <f t="shared" si="40"/>
        <v>US</v>
      </c>
      <c r="G1331" t="str">
        <f t="shared" si="41"/>
        <v>Bella Ray|MORRIS 3</v>
      </c>
    </row>
    <row r="1332" spans="1:7" hidden="1" x14ac:dyDescent="0.2">
      <c r="A1332" t="str" cm="1">
        <f t="array" ref="A1332">INDEX('Brand Family Territory (Enc)'!$A$2:$A$296,INT((ROW()-2)/10)+1)</f>
        <v>Big Mans Brew</v>
      </c>
      <c r="B1332" t="str" cm="1">
        <f t="array" ref="B1332">INDEX('Whitelist (Blackout Reverse)'!$B$1:$K$1,MOD(ROW()-2,10)+1)</f>
        <v>BERGEN</v>
      </c>
      <c r="C1332" t="str">
        <f>VLOOKUP(A1332,'Brand Family Territory (Enc)'!$A$2:$B$296,2,FALSE)</f>
        <v>All Counties</v>
      </c>
      <c r="D1332">
        <f>IF(COUNTIFS('Brand Family Territories (Enc)'!$B$2:$B$62,C1332,'Brand Family Territories (Enc)'!$C$2:$C$62,B1332)&gt;0,1,IF(AND(LEFT(B1332,6)="MORRIS",COUNTIFS('Brand Family Territories (Enc)'!$B$2:$B$62,C1332,'Brand Family Territories (Enc)'!$C$2:$C$62,"Morri")&gt;0),"Unk",0))</f>
        <v>1</v>
      </c>
      <c r="E1332" t="str">
        <f>IFERROR(INDEX('Brand Family Areas (Enc)'!$D$6:$D$998,MATCH(UPPER(A1332)&amp;"|"&amp;UPPER(B1332),'Brand Family Areas (Enc)'!$G$6:$G$998,0)),"No Match")</f>
        <v>No Match</v>
      </c>
      <c r="F1332" t="str">
        <f t="shared" si="40"/>
        <v>US</v>
      </c>
      <c r="G1332" t="str">
        <f t="shared" si="41"/>
        <v>Big Mans Brew|BERGEN</v>
      </c>
    </row>
    <row r="1333" spans="1:7" hidden="1" x14ac:dyDescent="0.2">
      <c r="A1333" t="str" cm="1">
        <f t="array" ref="A1333">INDEX('Brand Family Territory (Enc)'!$A$2:$A$296,INT((ROW()-2)/10)+1)</f>
        <v>Big Mans Brew</v>
      </c>
      <c r="B1333" t="str" cm="1">
        <f t="array" ref="B1333">INDEX('Whitelist (Blackout Reverse)'!$B$1:$K$1,MOD(ROW()-2,10)+1)</f>
        <v>PASSAIC</v>
      </c>
      <c r="C1333" t="str">
        <f>VLOOKUP(A1333,'Brand Family Territory (Enc)'!$A$2:$B$296,2,FALSE)</f>
        <v>All Counties</v>
      </c>
      <c r="D1333">
        <f>IF(COUNTIFS('Brand Family Territories (Enc)'!$B$2:$B$62,C1333,'Brand Family Territories (Enc)'!$C$2:$C$62,B1333)&gt;0,1,IF(AND(LEFT(B1333,6)="MORRIS",COUNTIFS('Brand Family Territories (Enc)'!$B$2:$B$62,C1333,'Brand Family Territories (Enc)'!$C$2:$C$62,"Morri")&gt;0),"Unk",0))</f>
        <v>1</v>
      </c>
      <c r="E1333" t="str">
        <f>IFERROR(INDEX('Brand Family Areas (Enc)'!$D$6:$D$998,MATCH(UPPER(A1333)&amp;"|"&amp;UPPER(B1333),'Brand Family Areas (Enc)'!$G$6:$G$998,0)),"No Match")</f>
        <v>No Match</v>
      </c>
      <c r="F1333" t="str">
        <f t="shared" si="40"/>
        <v>US</v>
      </c>
      <c r="G1333" t="str">
        <f t="shared" si="41"/>
        <v>Big Mans Brew|PASSAIC</v>
      </c>
    </row>
    <row r="1334" spans="1:7" hidden="1" x14ac:dyDescent="0.2">
      <c r="A1334" t="str" cm="1">
        <f t="array" ref="A1334">INDEX('Brand Family Territory (Enc)'!$A$2:$A$296,INT((ROW()-2)/10)+1)</f>
        <v>Big Mans Brew</v>
      </c>
      <c r="B1334" t="str" cm="1">
        <f t="array" ref="B1334">INDEX('Whitelist (Blackout Reverse)'!$B$1:$K$1,MOD(ROW()-2,10)+1)</f>
        <v>PASSAIC-FF</v>
      </c>
      <c r="C1334" t="str">
        <f>VLOOKUP(A1334,'Brand Family Territory (Enc)'!$A$2:$B$296,2,FALSE)</f>
        <v>All Counties</v>
      </c>
      <c r="D1334">
        <f>IF(COUNTIFS('Brand Family Territories (Enc)'!$B$2:$B$62,C1334,'Brand Family Territories (Enc)'!$C$2:$C$62,B1334)&gt;0,1,IF(AND(LEFT(B1334,6)="MORRIS",COUNTIFS('Brand Family Territories (Enc)'!$B$2:$B$62,C1334,'Brand Family Territories (Enc)'!$C$2:$C$62,"Morri")&gt;0),"Unk",0))</f>
        <v>1</v>
      </c>
      <c r="E1334" t="str">
        <f>IFERROR(INDEX('Brand Family Areas (Enc)'!$D$6:$D$998,MATCH(UPPER(A1334)&amp;"|"&amp;UPPER(B1334),'Brand Family Areas (Enc)'!$G$6:$G$998,0)),"No Match")</f>
        <v>No Match</v>
      </c>
      <c r="F1334" t="str">
        <f t="shared" si="40"/>
        <v>US</v>
      </c>
      <c r="G1334" t="str">
        <f t="shared" si="41"/>
        <v>Big Mans Brew|PASSAIC-FF</v>
      </c>
    </row>
    <row r="1335" spans="1:7" hidden="1" x14ac:dyDescent="0.2">
      <c r="A1335" t="str" cm="1">
        <f t="array" ref="A1335">INDEX('Brand Family Territory (Enc)'!$A$2:$A$296,INT((ROW()-2)/10)+1)</f>
        <v>Big Mans Brew</v>
      </c>
      <c r="B1335" t="str" cm="1">
        <f t="array" ref="B1335">INDEX('Whitelist (Blackout Reverse)'!$B$1:$K$1,MOD(ROW()-2,10)+1)</f>
        <v>ESSEX</v>
      </c>
      <c r="C1335" t="str">
        <f>VLOOKUP(A1335,'Brand Family Territory (Enc)'!$A$2:$B$296,2,FALSE)</f>
        <v>All Counties</v>
      </c>
      <c r="D1335">
        <f>IF(COUNTIFS('Brand Family Territories (Enc)'!$B$2:$B$62,C1335,'Brand Family Territories (Enc)'!$C$2:$C$62,B1335)&gt;0,1,IF(AND(LEFT(B1335,6)="MORRIS",COUNTIFS('Brand Family Territories (Enc)'!$B$2:$B$62,C1335,'Brand Family Territories (Enc)'!$C$2:$C$62,"Morri")&gt;0),"Unk",0))</f>
        <v>1</v>
      </c>
      <c r="E1335" t="str">
        <f>IFERROR(INDEX('Brand Family Areas (Enc)'!$D$6:$D$998,MATCH(UPPER(A1335)&amp;"|"&amp;UPPER(B1335),'Brand Family Areas (Enc)'!$G$6:$G$998,0)),"No Match")</f>
        <v>No Match</v>
      </c>
      <c r="F1335" t="str">
        <f t="shared" si="40"/>
        <v>US</v>
      </c>
      <c r="G1335" t="str">
        <f t="shared" si="41"/>
        <v>Big Mans Brew|ESSEX</v>
      </c>
    </row>
    <row r="1336" spans="1:7" hidden="1" x14ac:dyDescent="0.2">
      <c r="A1336" t="str" cm="1">
        <f t="array" ref="A1336">INDEX('Brand Family Territory (Enc)'!$A$2:$A$296,INT((ROW()-2)/10)+1)</f>
        <v>Big Mans Brew</v>
      </c>
      <c r="B1336" t="str" cm="1">
        <f t="array" ref="B1336">INDEX('Whitelist (Blackout Reverse)'!$B$1:$K$1,MOD(ROW()-2,10)+1)</f>
        <v>HUDSON</v>
      </c>
      <c r="C1336" t="str">
        <f>VLOOKUP(A1336,'Brand Family Territory (Enc)'!$A$2:$B$296,2,FALSE)</f>
        <v>All Counties</v>
      </c>
      <c r="D1336">
        <f>IF(COUNTIFS('Brand Family Territories (Enc)'!$B$2:$B$62,C1336,'Brand Family Territories (Enc)'!$C$2:$C$62,B1336)&gt;0,1,IF(AND(LEFT(B1336,6)="MORRIS",COUNTIFS('Brand Family Territories (Enc)'!$B$2:$B$62,C1336,'Brand Family Territories (Enc)'!$C$2:$C$62,"Morri")&gt;0),"Unk",0))</f>
        <v>1</v>
      </c>
      <c r="E1336" t="str">
        <f>IFERROR(INDEX('Brand Family Areas (Enc)'!$D$6:$D$998,MATCH(UPPER(A1336)&amp;"|"&amp;UPPER(B1336),'Brand Family Areas (Enc)'!$G$6:$G$998,0)),"No Match")</f>
        <v>No Match</v>
      </c>
      <c r="F1336" t="str">
        <f t="shared" si="40"/>
        <v>US</v>
      </c>
      <c r="G1336" t="str">
        <f t="shared" si="41"/>
        <v>Big Mans Brew|HUDSON</v>
      </c>
    </row>
    <row r="1337" spans="1:7" hidden="1" x14ac:dyDescent="0.2">
      <c r="A1337" t="str" cm="1">
        <f t="array" ref="A1337">INDEX('Brand Family Territory (Enc)'!$A$2:$A$296,INT((ROW()-2)/10)+1)</f>
        <v>Big Mans Brew</v>
      </c>
      <c r="B1337" t="str" cm="1">
        <f t="array" ref="B1337">INDEX('Whitelist (Blackout Reverse)'!$B$1:$K$1,MOD(ROW()-2,10)+1)</f>
        <v>UNION</v>
      </c>
      <c r="C1337" t="str">
        <f>VLOOKUP(A1337,'Brand Family Territory (Enc)'!$A$2:$B$296,2,FALSE)</f>
        <v>All Counties</v>
      </c>
      <c r="D1337">
        <f>IF(COUNTIFS('Brand Family Territories (Enc)'!$B$2:$B$62,C1337,'Brand Family Territories (Enc)'!$C$2:$C$62,B1337)&gt;0,1,IF(AND(LEFT(B1337,6)="MORRIS",COUNTIFS('Brand Family Territories (Enc)'!$B$2:$B$62,C1337,'Brand Family Territories (Enc)'!$C$2:$C$62,"Morri")&gt;0),"Unk",0))</f>
        <v>1</v>
      </c>
      <c r="E1337" t="str">
        <f>IFERROR(INDEX('Brand Family Areas (Enc)'!$D$6:$D$998,MATCH(UPPER(A1337)&amp;"|"&amp;UPPER(B1337),'Brand Family Areas (Enc)'!$G$6:$G$998,0)),"No Match")</f>
        <v>No Match</v>
      </c>
      <c r="F1337" t="str">
        <f t="shared" si="40"/>
        <v>US</v>
      </c>
      <c r="G1337" t="str">
        <f t="shared" si="41"/>
        <v>Big Mans Brew|UNION</v>
      </c>
    </row>
    <row r="1338" spans="1:7" hidden="1" x14ac:dyDescent="0.2">
      <c r="A1338" t="str" cm="1">
        <f t="array" ref="A1338">INDEX('Brand Family Territory (Enc)'!$A$2:$A$296,INT((ROW()-2)/10)+1)</f>
        <v>Big Mans Brew</v>
      </c>
      <c r="B1338" t="str" cm="1">
        <f t="array" ref="B1338">INDEX('Whitelist (Blackout Reverse)'!$B$1:$K$1,MOD(ROW()-2,10)+1)</f>
        <v>SUSSEX</v>
      </c>
      <c r="C1338" t="str">
        <f>VLOOKUP(A1338,'Brand Family Territory (Enc)'!$A$2:$B$296,2,FALSE)</f>
        <v>All Counties</v>
      </c>
      <c r="D1338">
        <f>IF(COUNTIFS('Brand Family Territories (Enc)'!$B$2:$B$62,C1338,'Brand Family Territories (Enc)'!$C$2:$C$62,B1338)&gt;0,1,IF(AND(LEFT(B1338,6)="MORRIS",COUNTIFS('Brand Family Territories (Enc)'!$B$2:$B$62,C1338,'Brand Family Territories (Enc)'!$C$2:$C$62,"Morri")&gt;0),"Unk",0))</f>
        <v>1</v>
      </c>
      <c r="E1338" t="str">
        <f>IFERROR(INDEX('Brand Family Areas (Enc)'!$D$6:$D$998,MATCH(UPPER(A1338)&amp;"|"&amp;UPPER(B1338),'Brand Family Areas (Enc)'!$G$6:$G$998,0)),"No Match")</f>
        <v>No Match</v>
      </c>
      <c r="F1338" t="str">
        <f t="shared" si="40"/>
        <v>US</v>
      </c>
      <c r="G1338" t="str">
        <f t="shared" si="41"/>
        <v>Big Mans Brew|SUSSEX</v>
      </c>
    </row>
    <row r="1339" spans="1:7" hidden="1" x14ac:dyDescent="0.2">
      <c r="A1339" t="str" cm="1">
        <f t="array" ref="A1339">INDEX('Brand Family Territory (Enc)'!$A$2:$A$296,INT((ROW()-2)/10)+1)</f>
        <v>Big Mans Brew</v>
      </c>
      <c r="B1339" t="str" cm="1">
        <f t="array" ref="B1339">INDEX('Whitelist (Blackout Reverse)'!$B$1:$K$1,MOD(ROW()-2,10)+1)</f>
        <v>MORRIS 1</v>
      </c>
      <c r="C1339" t="str">
        <f>VLOOKUP(A1339,'Brand Family Territory (Enc)'!$A$2:$B$296,2,FALSE)</f>
        <v>All Counties</v>
      </c>
      <c r="D1339">
        <f>IF(COUNTIFS('Brand Family Territories (Enc)'!$B$2:$B$62,C1339,'Brand Family Territories (Enc)'!$C$2:$C$62,B1339)&gt;0,1,IF(AND(LEFT(B1339,6)="MORRIS",COUNTIFS('Brand Family Territories (Enc)'!$B$2:$B$62,C1339,'Brand Family Territories (Enc)'!$C$2:$C$62,"Morri")&gt;0),"Unk",0))</f>
        <v>1</v>
      </c>
      <c r="E1339" t="str">
        <f>IFERROR(INDEX('Brand Family Areas (Enc)'!$D$6:$D$998,MATCH(UPPER(A1339)&amp;"|"&amp;UPPER(B1339),'Brand Family Areas (Enc)'!$G$6:$G$998,0)),"No Match")</f>
        <v>No Match</v>
      </c>
      <c r="F1339" t="str">
        <f t="shared" si="40"/>
        <v>US</v>
      </c>
      <c r="G1339" t="str">
        <f t="shared" si="41"/>
        <v>Big Mans Brew|MORRIS 1</v>
      </c>
    </row>
    <row r="1340" spans="1:7" hidden="1" x14ac:dyDescent="0.2">
      <c r="A1340" t="str" cm="1">
        <f t="array" ref="A1340">INDEX('Brand Family Territory (Enc)'!$A$2:$A$296,INT((ROW()-2)/10)+1)</f>
        <v>Big Mans Brew</v>
      </c>
      <c r="B1340" t="str" cm="1">
        <f t="array" ref="B1340">INDEX('Whitelist (Blackout Reverse)'!$B$1:$K$1,MOD(ROW()-2,10)+1)</f>
        <v>MORRIS 2</v>
      </c>
      <c r="C1340" t="str">
        <f>VLOOKUP(A1340,'Brand Family Territory (Enc)'!$A$2:$B$296,2,FALSE)</f>
        <v>All Counties</v>
      </c>
      <c r="D1340">
        <f>IF(COUNTIFS('Brand Family Territories (Enc)'!$B$2:$B$62,C1340,'Brand Family Territories (Enc)'!$C$2:$C$62,B1340)&gt;0,1,IF(AND(LEFT(B1340,6)="MORRIS",COUNTIFS('Brand Family Territories (Enc)'!$B$2:$B$62,C1340,'Brand Family Territories (Enc)'!$C$2:$C$62,"Morri")&gt;0),"Unk",0))</f>
        <v>1</v>
      </c>
      <c r="E1340" t="str">
        <f>IFERROR(INDEX('Brand Family Areas (Enc)'!$D$6:$D$998,MATCH(UPPER(A1340)&amp;"|"&amp;UPPER(B1340),'Brand Family Areas (Enc)'!$G$6:$G$998,0)),"No Match")</f>
        <v>No Match</v>
      </c>
      <c r="F1340" t="str">
        <f t="shared" si="40"/>
        <v>US</v>
      </c>
      <c r="G1340" t="str">
        <f t="shared" si="41"/>
        <v>Big Mans Brew|MORRIS 2</v>
      </c>
    </row>
    <row r="1341" spans="1:7" hidden="1" x14ac:dyDescent="0.2">
      <c r="A1341" t="str" cm="1">
        <f t="array" ref="A1341">INDEX('Brand Family Territory (Enc)'!$A$2:$A$296,INT((ROW()-2)/10)+1)</f>
        <v>Big Mans Brew</v>
      </c>
      <c r="B1341" t="str" cm="1">
        <f t="array" ref="B1341">INDEX('Whitelist (Blackout Reverse)'!$B$1:$K$1,MOD(ROW()-2,10)+1)</f>
        <v>MORRIS 3</v>
      </c>
      <c r="C1341" t="str">
        <f>VLOOKUP(A1341,'Brand Family Territory (Enc)'!$A$2:$B$296,2,FALSE)</f>
        <v>All Counties</v>
      </c>
      <c r="D1341">
        <f>IF(COUNTIFS('Brand Family Territories (Enc)'!$B$2:$B$62,C1341,'Brand Family Territories (Enc)'!$C$2:$C$62,B1341)&gt;0,1,IF(AND(LEFT(B1341,6)="MORRIS",COUNTIFS('Brand Family Territories (Enc)'!$B$2:$B$62,C1341,'Brand Family Territories (Enc)'!$C$2:$C$62,"Morri")&gt;0),"Unk",0))</f>
        <v>1</v>
      </c>
      <c r="E1341" t="str">
        <f>IFERROR(INDEX('Brand Family Areas (Enc)'!$D$6:$D$998,MATCH(UPPER(A1341)&amp;"|"&amp;UPPER(B1341),'Brand Family Areas (Enc)'!$G$6:$G$998,0)),"No Match")</f>
        <v>No Match</v>
      </c>
      <c r="F1341" t="str">
        <f t="shared" si="40"/>
        <v>US</v>
      </c>
      <c r="G1341" t="str">
        <f t="shared" si="41"/>
        <v>Big Mans Brew|MORRIS 3</v>
      </c>
    </row>
    <row r="1342" spans="1:7" hidden="1" x14ac:dyDescent="0.2">
      <c r="A1342" t="str" cm="1">
        <f t="array" ref="A1342">INDEX('Brand Family Territory (Enc)'!$A$2:$A$296,INT((ROW()-2)/10)+1)</f>
        <v>BJ'S Private Label Brewa</v>
      </c>
      <c r="B1342" t="str" cm="1">
        <f t="array" ref="B1342">INDEX('Whitelist (Blackout Reverse)'!$B$1:$K$1,MOD(ROW()-2,10)+1)</f>
        <v>BERGEN</v>
      </c>
      <c r="C1342" t="str">
        <f>VLOOKUP(A1342,'Brand Family Territory (Enc)'!$A$2:$B$296,2,FALSE)</f>
        <v>All Counties</v>
      </c>
      <c r="D1342">
        <f>IF(COUNTIFS('Brand Family Territories (Enc)'!$B$2:$B$62,C1342,'Brand Family Territories (Enc)'!$C$2:$C$62,B1342)&gt;0,1,IF(AND(LEFT(B1342,6)="MORRIS",COUNTIFS('Brand Family Territories (Enc)'!$B$2:$B$62,C1342,'Brand Family Territories (Enc)'!$C$2:$C$62,"Morri")&gt;0),"Unk",0))</f>
        <v>1</v>
      </c>
      <c r="E1342" t="str">
        <f>IFERROR(INDEX('Brand Family Areas (Enc)'!$D$6:$D$998,MATCH(UPPER(A1342)&amp;"|"&amp;UPPER(B1342),'Brand Family Areas (Enc)'!$G$6:$G$998,0)),"No Match")</f>
        <v>No Match</v>
      </c>
      <c r="F1342" t="str">
        <f t="shared" si="40"/>
        <v>US</v>
      </c>
      <c r="G1342" t="str">
        <f t="shared" si="41"/>
        <v>BJ'S Private Label Brewa|BERGEN</v>
      </c>
    </row>
    <row r="1343" spans="1:7" hidden="1" x14ac:dyDescent="0.2">
      <c r="A1343" t="str" cm="1">
        <f t="array" ref="A1343">INDEX('Brand Family Territory (Enc)'!$A$2:$A$296,INT((ROW()-2)/10)+1)</f>
        <v>BJ'S Private Label Brewa</v>
      </c>
      <c r="B1343" t="str" cm="1">
        <f t="array" ref="B1343">INDEX('Whitelist (Blackout Reverse)'!$B$1:$K$1,MOD(ROW()-2,10)+1)</f>
        <v>PASSAIC</v>
      </c>
      <c r="C1343" t="str">
        <f>VLOOKUP(A1343,'Brand Family Territory (Enc)'!$A$2:$B$296,2,FALSE)</f>
        <v>All Counties</v>
      </c>
      <c r="D1343">
        <f>IF(COUNTIFS('Brand Family Territories (Enc)'!$B$2:$B$62,C1343,'Brand Family Territories (Enc)'!$C$2:$C$62,B1343)&gt;0,1,IF(AND(LEFT(B1343,6)="MORRIS",COUNTIFS('Brand Family Territories (Enc)'!$B$2:$B$62,C1343,'Brand Family Territories (Enc)'!$C$2:$C$62,"Morri")&gt;0),"Unk",0))</f>
        <v>1</v>
      </c>
      <c r="E1343" t="str">
        <f>IFERROR(INDEX('Brand Family Areas (Enc)'!$D$6:$D$998,MATCH(UPPER(A1343)&amp;"|"&amp;UPPER(B1343),'Brand Family Areas (Enc)'!$G$6:$G$998,0)),"No Match")</f>
        <v>No Match</v>
      </c>
      <c r="F1343" t="str">
        <f t="shared" si="40"/>
        <v>US</v>
      </c>
      <c r="G1343" t="str">
        <f t="shared" si="41"/>
        <v>BJ'S Private Label Brewa|PASSAIC</v>
      </c>
    </row>
    <row r="1344" spans="1:7" hidden="1" x14ac:dyDescent="0.2">
      <c r="A1344" t="str" cm="1">
        <f t="array" ref="A1344">INDEX('Brand Family Territory (Enc)'!$A$2:$A$296,INT((ROW()-2)/10)+1)</f>
        <v>BJ'S Private Label Brewa</v>
      </c>
      <c r="B1344" t="str" cm="1">
        <f t="array" ref="B1344">INDEX('Whitelist (Blackout Reverse)'!$B$1:$K$1,MOD(ROW()-2,10)+1)</f>
        <v>PASSAIC-FF</v>
      </c>
      <c r="C1344" t="str">
        <f>VLOOKUP(A1344,'Brand Family Territory (Enc)'!$A$2:$B$296,2,FALSE)</f>
        <v>All Counties</v>
      </c>
      <c r="D1344">
        <f>IF(COUNTIFS('Brand Family Territories (Enc)'!$B$2:$B$62,C1344,'Brand Family Territories (Enc)'!$C$2:$C$62,B1344)&gt;0,1,IF(AND(LEFT(B1344,6)="MORRIS",COUNTIFS('Brand Family Territories (Enc)'!$B$2:$B$62,C1344,'Brand Family Territories (Enc)'!$C$2:$C$62,"Morri")&gt;0),"Unk",0))</f>
        <v>1</v>
      </c>
      <c r="E1344" t="str">
        <f>IFERROR(INDEX('Brand Family Areas (Enc)'!$D$6:$D$998,MATCH(UPPER(A1344)&amp;"|"&amp;UPPER(B1344),'Brand Family Areas (Enc)'!$G$6:$G$998,0)),"No Match")</f>
        <v>No Match</v>
      </c>
      <c r="F1344" t="str">
        <f t="shared" si="40"/>
        <v>US</v>
      </c>
      <c r="G1344" t="str">
        <f t="shared" si="41"/>
        <v>BJ'S Private Label Brewa|PASSAIC-FF</v>
      </c>
    </row>
    <row r="1345" spans="1:7" hidden="1" x14ac:dyDescent="0.2">
      <c r="A1345" t="str" cm="1">
        <f t="array" ref="A1345">INDEX('Brand Family Territory (Enc)'!$A$2:$A$296,INT((ROW()-2)/10)+1)</f>
        <v>BJ'S Private Label Brewa</v>
      </c>
      <c r="B1345" t="str" cm="1">
        <f t="array" ref="B1345">INDEX('Whitelist (Blackout Reverse)'!$B$1:$K$1,MOD(ROW()-2,10)+1)</f>
        <v>ESSEX</v>
      </c>
      <c r="C1345" t="str">
        <f>VLOOKUP(A1345,'Brand Family Territory (Enc)'!$A$2:$B$296,2,FALSE)</f>
        <v>All Counties</v>
      </c>
      <c r="D1345">
        <f>IF(COUNTIFS('Brand Family Territories (Enc)'!$B$2:$B$62,C1345,'Brand Family Territories (Enc)'!$C$2:$C$62,B1345)&gt;0,1,IF(AND(LEFT(B1345,6)="MORRIS",COUNTIFS('Brand Family Territories (Enc)'!$B$2:$B$62,C1345,'Brand Family Territories (Enc)'!$C$2:$C$62,"Morri")&gt;0),"Unk",0))</f>
        <v>1</v>
      </c>
      <c r="E1345" t="str">
        <f>IFERROR(INDEX('Brand Family Areas (Enc)'!$D$6:$D$998,MATCH(UPPER(A1345)&amp;"|"&amp;UPPER(B1345),'Brand Family Areas (Enc)'!$G$6:$G$998,0)),"No Match")</f>
        <v>Inactive</v>
      </c>
      <c r="F1345" t="str">
        <f t="shared" si="40"/>
        <v>THEM</v>
      </c>
      <c r="G1345" t="str">
        <f t="shared" si="41"/>
        <v>BJ'S Private Label Brewa|ESSEX</v>
      </c>
    </row>
    <row r="1346" spans="1:7" hidden="1" x14ac:dyDescent="0.2">
      <c r="A1346" t="str" cm="1">
        <f t="array" ref="A1346">INDEX('Brand Family Territory (Enc)'!$A$2:$A$296,INT((ROW()-2)/10)+1)</f>
        <v>BJ'S Private Label Brewa</v>
      </c>
      <c r="B1346" t="str" cm="1">
        <f t="array" ref="B1346">INDEX('Whitelist (Blackout Reverse)'!$B$1:$K$1,MOD(ROW()-2,10)+1)</f>
        <v>HUDSON</v>
      </c>
      <c r="C1346" t="str">
        <f>VLOOKUP(A1346,'Brand Family Territory (Enc)'!$A$2:$B$296,2,FALSE)</f>
        <v>All Counties</v>
      </c>
      <c r="D1346">
        <f>IF(COUNTIFS('Brand Family Territories (Enc)'!$B$2:$B$62,C1346,'Brand Family Territories (Enc)'!$C$2:$C$62,B1346)&gt;0,1,IF(AND(LEFT(B1346,6)="MORRIS",COUNTIFS('Brand Family Territories (Enc)'!$B$2:$B$62,C1346,'Brand Family Territories (Enc)'!$C$2:$C$62,"Morri")&gt;0),"Unk",0))</f>
        <v>1</v>
      </c>
      <c r="E1346" t="str">
        <f>IFERROR(INDEX('Brand Family Areas (Enc)'!$D$6:$D$998,MATCH(UPPER(A1346)&amp;"|"&amp;UPPER(B1346),'Brand Family Areas (Enc)'!$G$6:$G$998,0)),"No Match")</f>
        <v>Inactive</v>
      </c>
      <c r="F1346" t="str">
        <f t="shared" si="40"/>
        <v>THEM</v>
      </c>
      <c r="G1346" t="str">
        <f t="shared" si="41"/>
        <v>BJ'S Private Label Brewa|HUDSON</v>
      </c>
    </row>
    <row r="1347" spans="1:7" hidden="1" x14ac:dyDescent="0.2">
      <c r="A1347" t="str" cm="1">
        <f t="array" ref="A1347">INDEX('Brand Family Territory (Enc)'!$A$2:$A$296,INT((ROW()-2)/10)+1)</f>
        <v>BJ'S Private Label Brewa</v>
      </c>
      <c r="B1347" t="str" cm="1">
        <f t="array" ref="B1347">INDEX('Whitelist (Blackout Reverse)'!$B$1:$K$1,MOD(ROW()-2,10)+1)</f>
        <v>UNION</v>
      </c>
      <c r="C1347" t="str">
        <f>VLOOKUP(A1347,'Brand Family Territory (Enc)'!$A$2:$B$296,2,FALSE)</f>
        <v>All Counties</v>
      </c>
      <c r="D1347">
        <f>IF(COUNTIFS('Brand Family Territories (Enc)'!$B$2:$B$62,C1347,'Brand Family Territories (Enc)'!$C$2:$C$62,B1347)&gt;0,1,IF(AND(LEFT(B1347,6)="MORRIS",COUNTIFS('Brand Family Territories (Enc)'!$B$2:$B$62,C1347,'Brand Family Territories (Enc)'!$C$2:$C$62,"Morri")&gt;0),"Unk",0))</f>
        <v>1</v>
      </c>
      <c r="E1347" t="str">
        <f>IFERROR(INDEX('Brand Family Areas (Enc)'!$D$6:$D$998,MATCH(UPPER(A1347)&amp;"|"&amp;UPPER(B1347),'Brand Family Areas (Enc)'!$G$6:$G$998,0)),"No Match")</f>
        <v>Inactive</v>
      </c>
      <c r="F1347" t="str">
        <f t="shared" ref="F1347:F1410" si="42">IF(D1347="Unk","Ambiguous (Source Truncated)",IF(E1347="Inactive","THEM",IF(D1347=1,"US",IF(D1347="N/A","No Territory Data","THEM"))))</f>
        <v>THEM</v>
      </c>
      <c r="G1347" t="str">
        <f t="shared" ref="G1347:G1410" si="43">A1347&amp;"|"&amp;B1347</f>
        <v>BJ'S Private Label Brewa|UNION</v>
      </c>
    </row>
    <row r="1348" spans="1:7" hidden="1" x14ac:dyDescent="0.2">
      <c r="A1348" t="str" cm="1">
        <f t="array" ref="A1348">INDEX('Brand Family Territory (Enc)'!$A$2:$A$296,INT((ROW()-2)/10)+1)</f>
        <v>BJ'S Private Label Brewa</v>
      </c>
      <c r="B1348" t="str" cm="1">
        <f t="array" ref="B1348">INDEX('Whitelist (Blackout Reverse)'!$B$1:$K$1,MOD(ROW()-2,10)+1)</f>
        <v>SUSSEX</v>
      </c>
      <c r="C1348" t="str">
        <f>VLOOKUP(A1348,'Brand Family Territory (Enc)'!$A$2:$B$296,2,FALSE)</f>
        <v>All Counties</v>
      </c>
      <c r="D1348">
        <f>IF(COUNTIFS('Brand Family Territories (Enc)'!$B$2:$B$62,C1348,'Brand Family Territories (Enc)'!$C$2:$C$62,B1348)&gt;0,1,IF(AND(LEFT(B1348,6)="MORRIS",COUNTIFS('Brand Family Territories (Enc)'!$B$2:$B$62,C1348,'Brand Family Territories (Enc)'!$C$2:$C$62,"Morri")&gt;0),"Unk",0))</f>
        <v>1</v>
      </c>
      <c r="E1348" t="str">
        <f>IFERROR(INDEX('Brand Family Areas (Enc)'!$D$6:$D$998,MATCH(UPPER(A1348)&amp;"|"&amp;UPPER(B1348),'Brand Family Areas (Enc)'!$G$6:$G$998,0)),"No Match")</f>
        <v>No Match</v>
      </c>
      <c r="F1348" t="str">
        <f t="shared" si="42"/>
        <v>US</v>
      </c>
      <c r="G1348" t="str">
        <f t="shared" si="43"/>
        <v>BJ'S Private Label Brewa|SUSSEX</v>
      </c>
    </row>
    <row r="1349" spans="1:7" hidden="1" x14ac:dyDescent="0.2">
      <c r="A1349" t="str" cm="1">
        <f t="array" ref="A1349">INDEX('Brand Family Territory (Enc)'!$A$2:$A$296,INT((ROW()-2)/10)+1)</f>
        <v>BJ'S Private Label Brewa</v>
      </c>
      <c r="B1349" t="str" cm="1">
        <f t="array" ref="B1349">INDEX('Whitelist (Blackout Reverse)'!$B$1:$K$1,MOD(ROW()-2,10)+1)</f>
        <v>MORRIS 1</v>
      </c>
      <c r="C1349" t="str">
        <f>VLOOKUP(A1349,'Brand Family Territory (Enc)'!$A$2:$B$296,2,FALSE)</f>
        <v>All Counties</v>
      </c>
      <c r="D1349">
        <f>IF(COUNTIFS('Brand Family Territories (Enc)'!$B$2:$B$62,C1349,'Brand Family Territories (Enc)'!$C$2:$C$62,B1349)&gt;0,1,IF(AND(LEFT(B1349,6)="MORRIS",COUNTIFS('Brand Family Territories (Enc)'!$B$2:$B$62,C1349,'Brand Family Territories (Enc)'!$C$2:$C$62,"Morri")&gt;0),"Unk",0))</f>
        <v>1</v>
      </c>
      <c r="E1349" t="str">
        <f>IFERROR(INDEX('Brand Family Areas (Enc)'!$D$6:$D$998,MATCH(UPPER(A1349)&amp;"|"&amp;UPPER(B1349),'Brand Family Areas (Enc)'!$G$6:$G$998,0)),"No Match")</f>
        <v>No Match</v>
      </c>
      <c r="F1349" t="str">
        <f t="shared" si="42"/>
        <v>US</v>
      </c>
      <c r="G1349" t="str">
        <f t="shared" si="43"/>
        <v>BJ'S Private Label Brewa|MORRIS 1</v>
      </c>
    </row>
    <row r="1350" spans="1:7" hidden="1" x14ac:dyDescent="0.2">
      <c r="A1350" t="str" cm="1">
        <f t="array" ref="A1350">INDEX('Brand Family Territory (Enc)'!$A$2:$A$296,INT((ROW()-2)/10)+1)</f>
        <v>BJ'S Private Label Brewa</v>
      </c>
      <c r="B1350" t="str" cm="1">
        <f t="array" ref="B1350">INDEX('Whitelist (Blackout Reverse)'!$B$1:$K$1,MOD(ROW()-2,10)+1)</f>
        <v>MORRIS 2</v>
      </c>
      <c r="C1350" t="str">
        <f>VLOOKUP(A1350,'Brand Family Territory (Enc)'!$A$2:$B$296,2,FALSE)</f>
        <v>All Counties</v>
      </c>
      <c r="D1350">
        <f>IF(COUNTIFS('Brand Family Territories (Enc)'!$B$2:$B$62,C1350,'Brand Family Territories (Enc)'!$C$2:$C$62,B1350)&gt;0,1,IF(AND(LEFT(B1350,6)="MORRIS",COUNTIFS('Brand Family Territories (Enc)'!$B$2:$B$62,C1350,'Brand Family Territories (Enc)'!$C$2:$C$62,"Morri")&gt;0),"Unk",0))</f>
        <v>1</v>
      </c>
      <c r="E1350" t="str">
        <f>IFERROR(INDEX('Brand Family Areas (Enc)'!$D$6:$D$998,MATCH(UPPER(A1350)&amp;"|"&amp;UPPER(B1350),'Brand Family Areas (Enc)'!$G$6:$G$998,0)),"No Match")</f>
        <v>Inactive</v>
      </c>
      <c r="F1350" t="str">
        <f t="shared" si="42"/>
        <v>THEM</v>
      </c>
      <c r="G1350" t="str">
        <f t="shared" si="43"/>
        <v>BJ'S Private Label Brewa|MORRIS 2</v>
      </c>
    </row>
    <row r="1351" spans="1:7" hidden="1" x14ac:dyDescent="0.2">
      <c r="A1351" t="str" cm="1">
        <f t="array" ref="A1351">INDEX('Brand Family Territory (Enc)'!$A$2:$A$296,INT((ROW()-2)/10)+1)</f>
        <v>BJ'S Private Label Brewa</v>
      </c>
      <c r="B1351" t="str" cm="1">
        <f t="array" ref="B1351">INDEX('Whitelist (Blackout Reverse)'!$B$1:$K$1,MOD(ROW()-2,10)+1)</f>
        <v>MORRIS 3</v>
      </c>
      <c r="C1351" t="str">
        <f>VLOOKUP(A1351,'Brand Family Territory (Enc)'!$A$2:$B$296,2,FALSE)</f>
        <v>All Counties</v>
      </c>
      <c r="D1351">
        <f>IF(COUNTIFS('Brand Family Territories (Enc)'!$B$2:$B$62,C1351,'Brand Family Territories (Enc)'!$C$2:$C$62,B1351)&gt;0,1,IF(AND(LEFT(B1351,6)="MORRIS",COUNTIFS('Brand Family Territories (Enc)'!$B$2:$B$62,C1351,'Brand Family Territories (Enc)'!$C$2:$C$62,"Morri")&gt;0),"Unk",0))</f>
        <v>1</v>
      </c>
      <c r="E1351" t="str">
        <f>IFERROR(INDEX('Brand Family Areas (Enc)'!$D$6:$D$998,MATCH(UPPER(A1351)&amp;"|"&amp;UPPER(B1351),'Brand Family Areas (Enc)'!$G$6:$G$998,0)),"No Match")</f>
        <v>No Match</v>
      </c>
      <c r="F1351" t="str">
        <f t="shared" si="42"/>
        <v>US</v>
      </c>
      <c r="G1351" t="str">
        <f t="shared" si="43"/>
        <v>BJ'S Private Label Brewa|MORRIS 3</v>
      </c>
    </row>
    <row r="1352" spans="1:7" hidden="1" x14ac:dyDescent="0.2">
      <c r="A1352" t="str" cm="1">
        <f t="array" ref="A1352">INDEX('Brand Family Territory (Enc)'!$A$2:$A$296,INT((ROW()-2)/10)+1)</f>
        <v>Bodega Chiller</v>
      </c>
      <c r="B1352" t="str" cm="1">
        <f t="array" ref="B1352">INDEX('Whitelist (Blackout Reverse)'!$B$1:$K$1,MOD(ROW()-2,10)+1)</f>
        <v>BERGEN</v>
      </c>
      <c r="C1352" t="str">
        <f>VLOOKUP(A1352,'Brand Family Territory (Enc)'!$A$2:$B$296,2,FALSE)</f>
        <v>All Counties</v>
      </c>
      <c r="D1352">
        <f>IF(COUNTIFS('Brand Family Territories (Enc)'!$B$2:$B$62,C1352,'Brand Family Territories (Enc)'!$C$2:$C$62,B1352)&gt;0,1,IF(AND(LEFT(B1352,6)="MORRIS",COUNTIFS('Brand Family Territories (Enc)'!$B$2:$B$62,C1352,'Brand Family Territories (Enc)'!$C$2:$C$62,"Morri")&gt;0),"Unk",0))</f>
        <v>1</v>
      </c>
      <c r="E1352" t="str">
        <f>IFERROR(INDEX('Brand Family Areas (Enc)'!$D$6:$D$998,MATCH(UPPER(A1352)&amp;"|"&amp;UPPER(B1352),'Brand Family Areas (Enc)'!$G$6:$G$998,0)),"No Match")</f>
        <v>No Match</v>
      </c>
      <c r="F1352" t="str">
        <f t="shared" si="42"/>
        <v>US</v>
      </c>
      <c r="G1352" t="str">
        <f t="shared" si="43"/>
        <v>Bodega Chiller|BERGEN</v>
      </c>
    </row>
    <row r="1353" spans="1:7" hidden="1" x14ac:dyDescent="0.2">
      <c r="A1353" t="str" cm="1">
        <f t="array" ref="A1353">INDEX('Brand Family Territory (Enc)'!$A$2:$A$296,INT((ROW()-2)/10)+1)</f>
        <v>Bodega Chiller</v>
      </c>
      <c r="B1353" t="str" cm="1">
        <f t="array" ref="B1353">INDEX('Whitelist (Blackout Reverse)'!$B$1:$K$1,MOD(ROW()-2,10)+1)</f>
        <v>PASSAIC</v>
      </c>
      <c r="C1353" t="str">
        <f>VLOOKUP(A1353,'Brand Family Territory (Enc)'!$A$2:$B$296,2,FALSE)</f>
        <v>All Counties</v>
      </c>
      <c r="D1353">
        <f>IF(COUNTIFS('Brand Family Territories (Enc)'!$B$2:$B$62,C1353,'Brand Family Territories (Enc)'!$C$2:$C$62,B1353)&gt;0,1,IF(AND(LEFT(B1353,6)="MORRIS",COUNTIFS('Brand Family Territories (Enc)'!$B$2:$B$62,C1353,'Brand Family Territories (Enc)'!$C$2:$C$62,"Morri")&gt;0),"Unk",0))</f>
        <v>1</v>
      </c>
      <c r="E1353" t="str">
        <f>IFERROR(INDEX('Brand Family Areas (Enc)'!$D$6:$D$998,MATCH(UPPER(A1353)&amp;"|"&amp;UPPER(B1353),'Brand Family Areas (Enc)'!$G$6:$G$998,0)),"No Match")</f>
        <v>No Match</v>
      </c>
      <c r="F1353" t="str">
        <f t="shared" si="42"/>
        <v>US</v>
      </c>
      <c r="G1353" t="str">
        <f t="shared" si="43"/>
        <v>Bodega Chiller|PASSAIC</v>
      </c>
    </row>
    <row r="1354" spans="1:7" hidden="1" x14ac:dyDescent="0.2">
      <c r="A1354" t="str" cm="1">
        <f t="array" ref="A1354">INDEX('Brand Family Territory (Enc)'!$A$2:$A$296,INT((ROW()-2)/10)+1)</f>
        <v>Bodega Chiller</v>
      </c>
      <c r="B1354" t="str" cm="1">
        <f t="array" ref="B1354">INDEX('Whitelist (Blackout Reverse)'!$B$1:$K$1,MOD(ROW()-2,10)+1)</f>
        <v>PASSAIC-FF</v>
      </c>
      <c r="C1354" t="str">
        <f>VLOOKUP(A1354,'Brand Family Territory (Enc)'!$A$2:$B$296,2,FALSE)</f>
        <v>All Counties</v>
      </c>
      <c r="D1354">
        <f>IF(COUNTIFS('Brand Family Territories (Enc)'!$B$2:$B$62,C1354,'Brand Family Territories (Enc)'!$C$2:$C$62,B1354)&gt;0,1,IF(AND(LEFT(B1354,6)="MORRIS",COUNTIFS('Brand Family Territories (Enc)'!$B$2:$B$62,C1354,'Brand Family Territories (Enc)'!$C$2:$C$62,"Morri")&gt;0),"Unk",0))</f>
        <v>1</v>
      </c>
      <c r="E1354" t="str">
        <f>IFERROR(INDEX('Brand Family Areas (Enc)'!$D$6:$D$998,MATCH(UPPER(A1354)&amp;"|"&amp;UPPER(B1354),'Brand Family Areas (Enc)'!$G$6:$G$998,0)),"No Match")</f>
        <v>No Match</v>
      </c>
      <c r="F1354" t="str">
        <f t="shared" si="42"/>
        <v>US</v>
      </c>
      <c r="G1354" t="str">
        <f t="shared" si="43"/>
        <v>Bodega Chiller|PASSAIC-FF</v>
      </c>
    </row>
    <row r="1355" spans="1:7" hidden="1" x14ac:dyDescent="0.2">
      <c r="A1355" t="str" cm="1">
        <f t="array" ref="A1355">INDEX('Brand Family Territory (Enc)'!$A$2:$A$296,INT((ROW()-2)/10)+1)</f>
        <v>Bodega Chiller</v>
      </c>
      <c r="B1355" t="str" cm="1">
        <f t="array" ref="B1355">INDEX('Whitelist (Blackout Reverse)'!$B$1:$K$1,MOD(ROW()-2,10)+1)</f>
        <v>ESSEX</v>
      </c>
      <c r="C1355" t="str">
        <f>VLOOKUP(A1355,'Brand Family Territory (Enc)'!$A$2:$B$296,2,FALSE)</f>
        <v>All Counties</v>
      </c>
      <c r="D1355">
        <f>IF(COUNTIFS('Brand Family Territories (Enc)'!$B$2:$B$62,C1355,'Brand Family Territories (Enc)'!$C$2:$C$62,B1355)&gt;0,1,IF(AND(LEFT(B1355,6)="MORRIS",COUNTIFS('Brand Family Territories (Enc)'!$B$2:$B$62,C1355,'Brand Family Territories (Enc)'!$C$2:$C$62,"Morri")&gt;0),"Unk",0))</f>
        <v>1</v>
      </c>
      <c r="E1355" t="str">
        <f>IFERROR(INDEX('Brand Family Areas (Enc)'!$D$6:$D$998,MATCH(UPPER(A1355)&amp;"|"&amp;UPPER(B1355),'Brand Family Areas (Enc)'!$G$6:$G$998,0)),"No Match")</f>
        <v>No Match</v>
      </c>
      <c r="F1355" t="str">
        <f t="shared" si="42"/>
        <v>US</v>
      </c>
      <c r="G1355" t="str">
        <f t="shared" si="43"/>
        <v>Bodega Chiller|ESSEX</v>
      </c>
    </row>
    <row r="1356" spans="1:7" hidden="1" x14ac:dyDescent="0.2">
      <c r="A1356" t="str" cm="1">
        <f t="array" ref="A1356">INDEX('Brand Family Territory (Enc)'!$A$2:$A$296,INT((ROW()-2)/10)+1)</f>
        <v>Bodega Chiller</v>
      </c>
      <c r="B1356" t="str" cm="1">
        <f t="array" ref="B1356">INDEX('Whitelist (Blackout Reverse)'!$B$1:$K$1,MOD(ROW()-2,10)+1)</f>
        <v>HUDSON</v>
      </c>
      <c r="C1356" t="str">
        <f>VLOOKUP(A1356,'Brand Family Territory (Enc)'!$A$2:$B$296,2,FALSE)</f>
        <v>All Counties</v>
      </c>
      <c r="D1356">
        <f>IF(COUNTIFS('Brand Family Territories (Enc)'!$B$2:$B$62,C1356,'Brand Family Territories (Enc)'!$C$2:$C$62,B1356)&gt;0,1,IF(AND(LEFT(B1356,6)="MORRIS",COUNTIFS('Brand Family Territories (Enc)'!$B$2:$B$62,C1356,'Brand Family Territories (Enc)'!$C$2:$C$62,"Morri")&gt;0),"Unk",0))</f>
        <v>1</v>
      </c>
      <c r="E1356" t="str">
        <f>IFERROR(INDEX('Brand Family Areas (Enc)'!$D$6:$D$998,MATCH(UPPER(A1356)&amp;"|"&amp;UPPER(B1356),'Brand Family Areas (Enc)'!$G$6:$G$998,0)),"No Match")</f>
        <v>No Match</v>
      </c>
      <c r="F1356" t="str">
        <f t="shared" si="42"/>
        <v>US</v>
      </c>
      <c r="G1356" t="str">
        <f t="shared" si="43"/>
        <v>Bodega Chiller|HUDSON</v>
      </c>
    </row>
    <row r="1357" spans="1:7" hidden="1" x14ac:dyDescent="0.2">
      <c r="A1357" t="str" cm="1">
        <f t="array" ref="A1357">INDEX('Brand Family Territory (Enc)'!$A$2:$A$296,INT((ROW()-2)/10)+1)</f>
        <v>Bodega Chiller</v>
      </c>
      <c r="B1357" t="str" cm="1">
        <f t="array" ref="B1357">INDEX('Whitelist (Blackout Reverse)'!$B$1:$K$1,MOD(ROW()-2,10)+1)</f>
        <v>UNION</v>
      </c>
      <c r="C1357" t="str">
        <f>VLOOKUP(A1357,'Brand Family Territory (Enc)'!$A$2:$B$296,2,FALSE)</f>
        <v>All Counties</v>
      </c>
      <c r="D1357">
        <f>IF(COUNTIFS('Brand Family Territories (Enc)'!$B$2:$B$62,C1357,'Brand Family Territories (Enc)'!$C$2:$C$62,B1357)&gt;0,1,IF(AND(LEFT(B1357,6)="MORRIS",COUNTIFS('Brand Family Territories (Enc)'!$B$2:$B$62,C1357,'Brand Family Territories (Enc)'!$C$2:$C$62,"Morri")&gt;0),"Unk",0))</f>
        <v>1</v>
      </c>
      <c r="E1357" t="str">
        <f>IFERROR(INDEX('Brand Family Areas (Enc)'!$D$6:$D$998,MATCH(UPPER(A1357)&amp;"|"&amp;UPPER(B1357),'Brand Family Areas (Enc)'!$G$6:$G$998,0)),"No Match")</f>
        <v>No Match</v>
      </c>
      <c r="F1357" t="str">
        <f t="shared" si="42"/>
        <v>US</v>
      </c>
      <c r="G1357" t="str">
        <f t="shared" si="43"/>
        <v>Bodega Chiller|UNION</v>
      </c>
    </row>
    <row r="1358" spans="1:7" hidden="1" x14ac:dyDescent="0.2">
      <c r="A1358" t="str" cm="1">
        <f t="array" ref="A1358">INDEX('Brand Family Territory (Enc)'!$A$2:$A$296,INT((ROW()-2)/10)+1)</f>
        <v>Bodega Chiller</v>
      </c>
      <c r="B1358" t="str" cm="1">
        <f t="array" ref="B1358">INDEX('Whitelist (Blackout Reverse)'!$B$1:$K$1,MOD(ROW()-2,10)+1)</f>
        <v>SUSSEX</v>
      </c>
      <c r="C1358" t="str">
        <f>VLOOKUP(A1358,'Brand Family Territory (Enc)'!$A$2:$B$296,2,FALSE)</f>
        <v>All Counties</v>
      </c>
      <c r="D1358">
        <f>IF(COUNTIFS('Brand Family Territories (Enc)'!$B$2:$B$62,C1358,'Brand Family Territories (Enc)'!$C$2:$C$62,B1358)&gt;0,1,IF(AND(LEFT(B1358,6)="MORRIS",COUNTIFS('Brand Family Territories (Enc)'!$B$2:$B$62,C1358,'Brand Family Territories (Enc)'!$C$2:$C$62,"Morri")&gt;0),"Unk",0))</f>
        <v>1</v>
      </c>
      <c r="E1358" t="str">
        <f>IFERROR(INDEX('Brand Family Areas (Enc)'!$D$6:$D$998,MATCH(UPPER(A1358)&amp;"|"&amp;UPPER(B1358),'Brand Family Areas (Enc)'!$G$6:$G$998,0)),"No Match")</f>
        <v>No Match</v>
      </c>
      <c r="F1358" t="str">
        <f t="shared" si="42"/>
        <v>US</v>
      </c>
      <c r="G1358" t="str">
        <f t="shared" si="43"/>
        <v>Bodega Chiller|SUSSEX</v>
      </c>
    </row>
    <row r="1359" spans="1:7" hidden="1" x14ac:dyDescent="0.2">
      <c r="A1359" t="str" cm="1">
        <f t="array" ref="A1359">INDEX('Brand Family Territory (Enc)'!$A$2:$A$296,INT((ROW()-2)/10)+1)</f>
        <v>Bodega Chiller</v>
      </c>
      <c r="B1359" t="str" cm="1">
        <f t="array" ref="B1359">INDEX('Whitelist (Blackout Reverse)'!$B$1:$K$1,MOD(ROW()-2,10)+1)</f>
        <v>MORRIS 1</v>
      </c>
      <c r="C1359" t="str">
        <f>VLOOKUP(A1359,'Brand Family Territory (Enc)'!$A$2:$B$296,2,FALSE)</f>
        <v>All Counties</v>
      </c>
      <c r="D1359">
        <f>IF(COUNTIFS('Brand Family Territories (Enc)'!$B$2:$B$62,C1359,'Brand Family Territories (Enc)'!$C$2:$C$62,B1359)&gt;0,1,IF(AND(LEFT(B1359,6)="MORRIS",COUNTIFS('Brand Family Territories (Enc)'!$B$2:$B$62,C1359,'Brand Family Territories (Enc)'!$C$2:$C$62,"Morri")&gt;0),"Unk",0))</f>
        <v>1</v>
      </c>
      <c r="E1359" t="str">
        <f>IFERROR(INDEX('Brand Family Areas (Enc)'!$D$6:$D$998,MATCH(UPPER(A1359)&amp;"|"&amp;UPPER(B1359),'Brand Family Areas (Enc)'!$G$6:$G$998,0)),"No Match")</f>
        <v>No Match</v>
      </c>
      <c r="F1359" t="str">
        <f t="shared" si="42"/>
        <v>US</v>
      </c>
      <c r="G1359" t="str">
        <f t="shared" si="43"/>
        <v>Bodega Chiller|MORRIS 1</v>
      </c>
    </row>
    <row r="1360" spans="1:7" hidden="1" x14ac:dyDescent="0.2">
      <c r="A1360" t="str" cm="1">
        <f t="array" ref="A1360">INDEX('Brand Family Territory (Enc)'!$A$2:$A$296,INT((ROW()-2)/10)+1)</f>
        <v>Bodega Chiller</v>
      </c>
      <c r="B1360" t="str" cm="1">
        <f t="array" ref="B1360">INDEX('Whitelist (Blackout Reverse)'!$B$1:$K$1,MOD(ROW()-2,10)+1)</f>
        <v>MORRIS 2</v>
      </c>
      <c r="C1360" t="str">
        <f>VLOOKUP(A1360,'Brand Family Territory (Enc)'!$A$2:$B$296,2,FALSE)</f>
        <v>All Counties</v>
      </c>
      <c r="D1360">
        <f>IF(COUNTIFS('Brand Family Territories (Enc)'!$B$2:$B$62,C1360,'Brand Family Territories (Enc)'!$C$2:$C$62,B1360)&gt;0,1,IF(AND(LEFT(B1360,6)="MORRIS",COUNTIFS('Brand Family Territories (Enc)'!$B$2:$B$62,C1360,'Brand Family Territories (Enc)'!$C$2:$C$62,"Morri")&gt;0),"Unk",0))</f>
        <v>1</v>
      </c>
      <c r="E1360" t="str">
        <f>IFERROR(INDEX('Brand Family Areas (Enc)'!$D$6:$D$998,MATCH(UPPER(A1360)&amp;"|"&amp;UPPER(B1360),'Brand Family Areas (Enc)'!$G$6:$G$998,0)),"No Match")</f>
        <v>No Match</v>
      </c>
      <c r="F1360" t="str">
        <f t="shared" si="42"/>
        <v>US</v>
      </c>
      <c r="G1360" t="str">
        <f t="shared" si="43"/>
        <v>Bodega Chiller|MORRIS 2</v>
      </c>
    </row>
    <row r="1361" spans="1:7" hidden="1" x14ac:dyDescent="0.2">
      <c r="A1361" t="str" cm="1">
        <f t="array" ref="A1361">INDEX('Brand Family Territory (Enc)'!$A$2:$A$296,INT((ROW()-2)/10)+1)</f>
        <v>Bodega Chiller</v>
      </c>
      <c r="B1361" t="str" cm="1">
        <f t="array" ref="B1361">INDEX('Whitelist (Blackout Reverse)'!$B$1:$K$1,MOD(ROW()-2,10)+1)</f>
        <v>MORRIS 3</v>
      </c>
      <c r="C1361" t="str">
        <f>VLOOKUP(A1361,'Brand Family Territory (Enc)'!$A$2:$B$296,2,FALSE)</f>
        <v>All Counties</v>
      </c>
      <c r="D1361">
        <f>IF(COUNTIFS('Brand Family Territories (Enc)'!$B$2:$B$62,C1361,'Brand Family Territories (Enc)'!$C$2:$C$62,B1361)&gt;0,1,IF(AND(LEFT(B1361,6)="MORRIS",COUNTIFS('Brand Family Territories (Enc)'!$B$2:$B$62,C1361,'Brand Family Territories (Enc)'!$C$2:$C$62,"Morri")&gt;0),"Unk",0))</f>
        <v>1</v>
      </c>
      <c r="E1361" t="str">
        <f>IFERROR(INDEX('Brand Family Areas (Enc)'!$D$6:$D$998,MATCH(UPPER(A1361)&amp;"|"&amp;UPPER(B1361),'Brand Family Areas (Enc)'!$G$6:$G$998,0)),"No Match")</f>
        <v>No Match</v>
      </c>
      <c r="F1361" t="str">
        <f t="shared" si="42"/>
        <v>US</v>
      </c>
      <c r="G1361" t="str">
        <f t="shared" si="43"/>
        <v>Bodega Chiller|MORRIS 3</v>
      </c>
    </row>
    <row r="1362" spans="1:7" hidden="1" x14ac:dyDescent="0.2">
      <c r="A1362" t="str" cm="1">
        <f t="array" ref="A1362">INDEX('Brand Family Territory (Enc)'!$A$2:$A$296,INT((ROW()-2)/10)+1)</f>
        <v>Bodega Quarters</v>
      </c>
      <c r="B1362" t="str" cm="1">
        <f t="array" ref="B1362">INDEX('Whitelist (Blackout Reverse)'!$B$1:$K$1,MOD(ROW()-2,10)+1)</f>
        <v>BERGEN</v>
      </c>
      <c r="C1362" t="str">
        <f>VLOOKUP(A1362,'Brand Family Territory (Enc)'!$A$2:$B$296,2,FALSE)</f>
        <v>All Counties</v>
      </c>
      <c r="D1362">
        <f>IF(COUNTIFS('Brand Family Territories (Enc)'!$B$2:$B$62,C1362,'Brand Family Territories (Enc)'!$C$2:$C$62,B1362)&gt;0,1,IF(AND(LEFT(B1362,6)="MORRIS",COUNTIFS('Brand Family Territories (Enc)'!$B$2:$B$62,C1362,'Brand Family Territories (Enc)'!$C$2:$C$62,"Morri")&gt;0),"Unk",0))</f>
        <v>1</v>
      </c>
      <c r="E1362" t="str">
        <f>IFERROR(INDEX('Brand Family Areas (Enc)'!$D$6:$D$998,MATCH(UPPER(A1362)&amp;"|"&amp;UPPER(B1362),'Brand Family Areas (Enc)'!$G$6:$G$998,0)),"No Match")</f>
        <v>No Match</v>
      </c>
      <c r="F1362" t="str">
        <f t="shared" si="42"/>
        <v>US</v>
      </c>
      <c r="G1362" t="str">
        <f t="shared" si="43"/>
        <v>Bodega Quarters|BERGEN</v>
      </c>
    </row>
    <row r="1363" spans="1:7" hidden="1" x14ac:dyDescent="0.2">
      <c r="A1363" t="str" cm="1">
        <f t="array" ref="A1363">INDEX('Brand Family Territory (Enc)'!$A$2:$A$296,INT((ROW()-2)/10)+1)</f>
        <v>Bodega Quarters</v>
      </c>
      <c r="B1363" t="str" cm="1">
        <f t="array" ref="B1363">INDEX('Whitelist (Blackout Reverse)'!$B$1:$K$1,MOD(ROW()-2,10)+1)</f>
        <v>PASSAIC</v>
      </c>
      <c r="C1363" t="str">
        <f>VLOOKUP(A1363,'Brand Family Territory (Enc)'!$A$2:$B$296,2,FALSE)</f>
        <v>All Counties</v>
      </c>
      <c r="D1363">
        <f>IF(COUNTIFS('Brand Family Territories (Enc)'!$B$2:$B$62,C1363,'Brand Family Territories (Enc)'!$C$2:$C$62,B1363)&gt;0,1,IF(AND(LEFT(B1363,6)="MORRIS",COUNTIFS('Brand Family Territories (Enc)'!$B$2:$B$62,C1363,'Brand Family Territories (Enc)'!$C$2:$C$62,"Morri")&gt;0),"Unk",0))</f>
        <v>1</v>
      </c>
      <c r="E1363" t="str">
        <f>IFERROR(INDEX('Brand Family Areas (Enc)'!$D$6:$D$998,MATCH(UPPER(A1363)&amp;"|"&amp;UPPER(B1363),'Brand Family Areas (Enc)'!$G$6:$G$998,0)),"No Match")</f>
        <v>No Match</v>
      </c>
      <c r="F1363" t="str">
        <f t="shared" si="42"/>
        <v>US</v>
      </c>
      <c r="G1363" t="str">
        <f t="shared" si="43"/>
        <v>Bodega Quarters|PASSAIC</v>
      </c>
    </row>
    <row r="1364" spans="1:7" hidden="1" x14ac:dyDescent="0.2">
      <c r="A1364" t="str" cm="1">
        <f t="array" ref="A1364">INDEX('Brand Family Territory (Enc)'!$A$2:$A$296,INT((ROW()-2)/10)+1)</f>
        <v>Bodega Quarters</v>
      </c>
      <c r="B1364" t="str" cm="1">
        <f t="array" ref="B1364">INDEX('Whitelist (Blackout Reverse)'!$B$1:$K$1,MOD(ROW()-2,10)+1)</f>
        <v>PASSAIC-FF</v>
      </c>
      <c r="C1364" t="str">
        <f>VLOOKUP(A1364,'Brand Family Territory (Enc)'!$A$2:$B$296,2,FALSE)</f>
        <v>All Counties</v>
      </c>
      <c r="D1364">
        <f>IF(COUNTIFS('Brand Family Territories (Enc)'!$B$2:$B$62,C1364,'Brand Family Territories (Enc)'!$C$2:$C$62,B1364)&gt;0,1,IF(AND(LEFT(B1364,6)="MORRIS",COUNTIFS('Brand Family Territories (Enc)'!$B$2:$B$62,C1364,'Brand Family Territories (Enc)'!$C$2:$C$62,"Morri")&gt;0),"Unk",0))</f>
        <v>1</v>
      </c>
      <c r="E1364" t="str">
        <f>IFERROR(INDEX('Brand Family Areas (Enc)'!$D$6:$D$998,MATCH(UPPER(A1364)&amp;"|"&amp;UPPER(B1364),'Brand Family Areas (Enc)'!$G$6:$G$998,0)),"No Match")</f>
        <v>No Match</v>
      </c>
      <c r="F1364" t="str">
        <f t="shared" si="42"/>
        <v>US</v>
      </c>
      <c r="G1364" t="str">
        <f t="shared" si="43"/>
        <v>Bodega Quarters|PASSAIC-FF</v>
      </c>
    </row>
    <row r="1365" spans="1:7" hidden="1" x14ac:dyDescent="0.2">
      <c r="A1365" t="str" cm="1">
        <f t="array" ref="A1365">INDEX('Brand Family Territory (Enc)'!$A$2:$A$296,INT((ROW()-2)/10)+1)</f>
        <v>Bodega Quarters</v>
      </c>
      <c r="B1365" t="str" cm="1">
        <f t="array" ref="B1365">INDEX('Whitelist (Blackout Reverse)'!$B$1:$K$1,MOD(ROW()-2,10)+1)</f>
        <v>ESSEX</v>
      </c>
      <c r="C1365" t="str">
        <f>VLOOKUP(A1365,'Brand Family Territory (Enc)'!$A$2:$B$296,2,FALSE)</f>
        <v>All Counties</v>
      </c>
      <c r="D1365">
        <f>IF(COUNTIFS('Brand Family Territories (Enc)'!$B$2:$B$62,C1365,'Brand Family Territories (Enc)'!$C$2:$C$62,B1365)&gt;0,1,IF(AND(LEFT(B1365,6)="MORRIS",COUNTIFS('Brand Family Territories (Enc)'!$B$2:$B$62,C1365,'Brand Family Territories (Enc)'!$C$2:$C$62,"Morri")&gt;0),"Unk",0))</f>
        <v>1</v>
      </c>
      <c r="E1365" t="str">
        <f>IFERROR(INDEX('Brand Family Areas (Enc)'!$D$6:$D$998,MATCH(UPPER(A1365)&amp;"|"&amp;UPPER(B1365),'Brand Family Areas (Enc)'!$G$6:$G$998,0)),"No Match")</f>
        <v>No Match</v>
      </c>
      <c r="F1365" t="str">
        <f t="shared" si="42"/>
        <v>US</v>
      </c>
      <c r="G1365" t="str">
        <f t="shared" si="43"/>
        <v>Bodega Quarters|ESSEX</v>
      </c>
    </row>
    <row r="1366" spans="1:7" hidden="1" x14ac:dyDescent="0.2">
      <c r="A1366" t="str" cm="1">
        <f t="array" ref="A1366">INDEX('Brand Family Territory (Enc)'!$A$2:$A$296,INT((ROW()-2)/10)+1)</f>
        <v>Bodega Quarters</v>
      </c>
      <c r="B1366" t="str" cm="1">
        <f t="array" ref="B1366">INDEX('Whitelist (Blackout Reverse)'!$B$1:$K$1,MOD(ROW()-2,10)+1)</f>
        <v>HUDSON</v>
      </c>
      <c r="C1366" t="str">
        <f>VLOOKUP(A1366,'Brand Family Territory (Enc)'!$A$2:$B$296,2,FALSE)</f>
        <v>All Counties</v>
      </c>
      <c r="D1366">
        <f>IF(COUNTIFS('Brand Family Territories (Enc)'!$B$2:$B$62,C1366,'Brand Family Territories (Enc)'!$C$2:$C$62,B1366)&gt;0,1,IF(AND(LEFT(B1366,6)="MORRIS",COUNTIFS('Brand Family Territories (Enc)'!$B$2:$B$62,C1366,'Brand Family Territories (Enc)'!$C$2:$C$62,"Morri")&gt;0),"Unk",0))</f>
        <v>1</v>
      </c>
      <c r="E1366" t="str">
        <f>IFERROR(INDEX('Brand Family Areas (Enc)'!$D$6:$D$998,MATCH(UPPER(A1366)&amp;"|"&amp;UPPER(B1366),'Brand Family Areas (Enc)'!$G$6:$G$998,0)),"No Match")</f>
        <v>No Match</v>
      </c>
      <c r="F1366" t="str">
        <f t="shared" si="42"/>
        <v>US</v>
      </c>
      <c r="G1366" t="str">
        <f t="shared" si="43"/>
        <v>Bodega Quarters|HUDSON</v>
      </c>
    </row>
    <row r="1367" spans="1:7" hidden="1" x14ac:dyDescent="0.2">
      <c r="A1367" t="str" cm="1">
        <f t="array" ref="A1367">INDEX('Brand Family Territory (Enc)'!$A$2:$A$296,INT((ROW()-2)/10)+1)</f>
        <v>Bodega Quarters</v>
      </c>
      <c r="B1367" t="str" cm="1">
        <f t="array" ref="B1367">INDEX('Whitelist (Blackout Reverse)'!$B$1:$K$1,MOD(ROW()-2,10)+1)</f>
        <v>UNION</v>
      </c>
      <c r="C1367" t="str">
        <f>VLOOKUP(A1367,'Brand Family Territory (Enc)'!$A$2:$B$296,2,FALSE)</f>
        <v>All Counties</v>
      </c>
      <c r="D1367">
        <f>IF(COUNTIFS('Brand Family Territories (Enc)'!$B$2:$B$62,C1367,'Brand Family Territories (Enc)'!$C$2:$C$62,B1367)&gt;0,1,IF(AND(LEFT(B1367,6)="MORRIS",COUNTIFS('Brand Family Territories (Enc)'!$B$2:$B$62,C1367,'Brand Family Territories (Enc)'!$C$2:$C$62,"Morri")&gt;0),"Unk",0))</f>
        <v>1</v>
      </c>
      <c r="E1367" t="str">
        <f>IFERROR(INDEX('Brand Family Areas (Enc)'!$D$6:$D$998,MATCH(UPPER(A1367)&amp;"|"&amp;UPPER(B1367),'Brand Family Areas (Enc)'!$G$6:$G$998,0)),"No Match")</f>
        <v>No Match</v>
      </c>
      <c r="F1367" t="str">
        <f t="shared" si="42"/>
        <v>US</v>
      </c>
      <c r="G1367" t="str">
        <f t="shared" si="43"/>
        <v>Bodega Quarters|UNION</v>
      </c>
    </row>
    <row r="1368" spans="1:7" hidden="1" x14ac:dyDescent="0.2">
      <c r="A1368" t="str" cm="1">
        <f t="array" ref="A1368">INDEX('Brand Family Territory (Enc)'!$A$2:$A$296,INT((ROW()-2)/10)+1)</f>
        <v>Bodega Quarters</v>
      </c>
      <c r="B1368" t="str" cm="1">
        <f t="array" ref="B1368">INDEX('Whitelist (Blackout Reverse)'!$B$1:$K$1,MOD(ROW()-2,10)+1)</f>
        <v>SUSSEX</v>
      </c>
      <c r="C1368" t="str">
        <f>VLOOKUP(A1368,'Brand Family Territory (Enc)'!$A$2:$B$296,2,FALSE)</f>
        <v>All Counties</v>
      </c>
      <c r="D1368">
        <f>IF(COUNTIFS('Brand Family Territories (Enc)'!$B$2:$B$62,C1368,'Brand Family Territories (Enc)'!$C$2:$C$62,B1368)&gt;0,1,IF(AND(LEFT(B1368,6)="MORRIS",COUNTIFS('Brand Family Territories (Enc)'!$B$2:$B$62,C1368,'Brand Family Territories (Enc)'!$C$2:$C$62,"Morri")&gt;0),"Unk",0))</f>
        <v>1</v>
      </c>
      <c r="E1368" t="str">
        <f>IFERROR(INDEX('Brand Family Areas (Enc)'!$D$6:$D$998,MATCH(UPPER(A1368)&amp;"|"&amp;UPPER(B1368),'Brand Family Areas (Enc)'!$G$6:$G$998,0)),"No Match")</f>
        <v>No Match</v>
      </c>
      <c r="F1368" t="str">
        <f t="shared" si="42"/>
        <v>US</v>
      </c>
      <c r="G1368" t="str">
        <f t="shared" si="43"/>
        <v>Bodega Quarters|SUSSEX</v>
      </c>
    </row>
    <row r="1369" spans="1:7" hidden="1" x14ac:dyDescent="0.2">
      <c r="A1369" t="str" cm="1">
        <f t="array" ref="A1369">INDEX('Brand Family Territory (Enc)'!$A$2:$A$296,INT((ROW()-2)/10)+1)</f>
        <v>Bodega Quarters</v>
      </c>
      <c r="B1369" t="str" cm="1">
        <f t="array" ref="B1369">INDEX('Whitelist (Blackout Reverse)'!$B$1:$K$1,MOD(ROW()-2,10)+1)</f>
        <v>MORRIS 1</v>
      </c>
      <c r="C1369" t="str">
        <f>VLOOKUP(A1369,'Brand Family Territory (Enc)'!$A$2:$B$296,2,FALSE)</f>
        <v>All Counties</v>
      </c>
      <c r="D1369">
        <f>IF(COUNTIFS('Brand Family Territories (Enc)'!$B$2:$B$62,C1369,'Brand Family Territories (Enc)'!$C$2:$C$62,B1369)&gt;0,1,IF(AND(LEFT(B1369,6)="MORRIS",COUNTIFS('Brand Family Territories (Enc)'!$B$2:$B$62,C1369,'Brand Family Territories (Enc)'!$C$2:$C$62,"Morri")&gt;0),"Unk",0))</f>
        <v>1</v>
      </c>
      <c r="E1369" t="str">
        <f>IFERROR(INDEX('Brand Family Areas (Enc)'!$D$6:$D$998,MATCH(UPPER(A1369)&amp;"|"&amp;UPPER(B1369),'Brand Family Areas (Enc)'!$G$6:$G$998,0)),"No Match")</f>
        <v>No Match</v>
      </c>
      <c r="F1369" t="str">
        <f t="shared" si="42"/>
        <v>US</v>
      </c>
      <c r="G1369" t="str">
        <f t="shared" si="43"/>
        <v>Bodega Quarters|MORRIS 1</v>
      </c>
    </row>
    <row r="1370" spans="1:7" hidden="1" x14ac:dyDescent="0.2">
      <c r="A1370" t="str" cm="1">
        <f t="array" ref="A1370">INDEX('Brand Family Territory (Enc)'!$A$2:$A$296,INT((ROW()-2)/10)+1)</f>
        <v>Bodega Quarters</v>
      </c>
      <c r="B1370" t="str" cm="1">
        <f t="array" ref="B1370">INDEX('Whitelist (Blackout Reverse)'!$B$1:$K$1,MOD(ROW()-2,10)+1)</f>
        <v>MORRIS 2</v>
      </c>
      <c r="C1370" t="str">
        <f>VLOOKUP(A1370,'Brand Family Territory (Enc)'!$A$2:$B$296,2,FALSE)</f>
        <v>All Counties</v>
      </c>
      <c r="D1370">
        <f>IF(COUNTIFS('Brand Family Territories (Enc)'!$B$2:$B$62,C1370,'Brand Family Territories (Enc)'!$C$2:$C$62,B1370)&gt;0,1,IF(AND(LEFT(B1370,6)="MORRIS",COUNTIFS('Brand Family Territories (Enc)'!$B$2:$B$62,C1370,'Brand Family Territories (Enc)'!$C$2:$C$62,"Morri")&gt;0),"Unk",0))</f>
        <v>1</v>
      </c>
      <c r="E1370" t="str">
        <f>IFERROR(INDEX('Brand Family Areas (Enc)'!$D$6:$D$998,MATCH(UPPER(A1370)&amp;"|"&amp;UPPER(B1370),'Brand Family Areas (Enc)'!$G$6:$G$998,0)),"No Match")</f>
        <v>No Match</v>
      </c>
      <c r="F1370" t="str">
        <f t="shared" si="42"/>
        <v>US</v>
      </c>
      <c r="G1370" t="str">
        <f t="shared" si="43"/>
        <v>Bodega Quarters|MORRIS 2</v>
      </c>
    </row>
    <row r="1371" spans="1:7" hidden="1" x14ac:dyDescent="0.2">
      <c r="A1371" t="str" cm="1">
        <f t="array" ref="A1371">INDEX('Brand Family Territory (Enc)'!$A$2:$A$296,INT((ROW()-2)/10)+1)</f>
        <v>Bodega Quarters</v>
      </c>
      <c r="B1371" t="str" cm="1">
        <f t="array" ref="B1371">INDEX('Whitelist (Blackout Reverse)'!$B$1:$K$1,MOD(ROW()-2,10)+1)</f>
        <v>MORRIS 3</v>
      </c>
      <c r="C1371" t="str">
        <f>VLOOKUP(A1371,'Brand Family Territory (Enc)'!$A$2:$B$296,2,FALSE)</f>
        <v>All Counties</v>
      </c>
      <c r="D1371">
        <f>IF(COUNTIFS('Brand Family Territories (Enc)'!$B$2:$B$62,C1371,'Brand Family Territories (Enc)'!$C$2:$C$62,B1371)&gt;0,1,IF(AND(LEFT(B1371,6)="MORRIS",COUNTIFS('Brand Family Territories (Enc)'!$B$2:$B$62,C1371,'Brand Family Territories (Enc)'!$C$2:$C$62,"Morri")&gt;0),"Unk",0))</f>
        <v>1</v>
      </c>
      <c r="E1371" t="str">
        <f>IFERROR(INDEX('Brand Family Areas (Enc)'!$D$6:$D$998,MATCH(UPPER(A1371)&amp;"|"&amp;UPPER(B1371),'Brand Family Areas (Enc)'!$G$6:$G$998,0)),"No Match")</f>
        <v>No Match</v>
      </c>
      <c r="F1371" t="str">
        <f t="shared" si="42"/>
        <v>US</v>
      </c>
      <c r="G1371" t="str">
        <f t="shared" si="43"/>
        <v>Bodega Quarters|MORRIS 3</v>
      </c>
    </row>
    <row r="1372" spans="1:7" hidden="1" x14ac:dyDescent="0.2">
      <c r="A1372" t="str" cm="1">
        <f t="array" ref="A1372">INDEX('Brand Family Territory (Enc)'!$A$2:$A$296,INT((ROW()-2)/10)+1)</f>
        <v>Boldt Infused D9</v>
      </c>
      <c r="B1372" t="str" cm="1">
        <f t="array" ref="B1372">INDEX('Whitelist (Blackout Reverse)'!$B$1:$K$1,MOD(ROW()-2,10)+1)</f>
        <v>BERGEN</v>
      </c>
      <c r="C1372" t="str">
        <f>VLOOKUP(A1372,'Brand Family Territory (Enc)'!$A$2:$B$296,2,FALSE)</f>
        <v>All Counties</v>
      </c>
      <c r="D1372">
        <f>IF(COUNTIFS('Brand Family Territories (Enc)'!$B$2:$B$62,C1372,'Brand Family Territories (Enc)'!$C$2:$C$62,B1372)&gt;0,1,IF(AND(LEFT(B1372,6)="MORRIS",COUNTIFS('Brand Family Territories (Enc)'!$B$2:$B$62,C1372,'Brand Family Territories (Enc)'!$C$2:$C$62,"Morri")&gt;0),"Unk",0))</f>
        <v>1</v>
      </c>
      <c r="E1372" t="str">
        <f>IFERROR(INDEX('Brand Family Areas (Enc)'!$D$6:$D$998,MATCH(UPPER(A1372)&amp;"|"&amp;UPPER(B1372),'Brand Family Areas (Enc)'!$G$6:$G$998,0)),"No Match")</f>
        <v>No Match</v>
      </c>
      <c r="F1372" t="str">
        <f t="shared" si="42"/>
        <v>US</v>
      </c>
      <c r="G1372" t="str">
        <f t="shared" si="43"/>
        <v>Boldt Infused D9|BERGEN</v>
      </c>
    </row>
    <row r="1373" spans="1:7" hidden="1" x14ac:dyDescent="0.2">
      <c r="A1373" t="str" cm="1">
        <f t="array" ref="A1373">INDEX('Brand Family Territory (Enc)'!$A$2:$A$296,INT((ROW()-2)/10)+1)</f>
        <v>Boldt Infused D9</v>
      </c>
      <c r="B1373" t="str" cm="1">
        <f t="array" ref="B1373">INDEX('Whitelist (Blackout Reverse)'!$B$1:$K$1,MOD(ROW()-2,10)+1)</f>
        <v>PASSAIC</v>
      </c>
      <c r="C1373" t="str">
        <f>VLOOKUP(A1373,'Brand Family Territory (Enc)'!$A$2:$B$296,2,FALSE)</f>
        <v>All Counties</v>
      </c>
      <c r="D1373">
        <f>IF(COUNTIFS('Brand Family Territories (Enc)'!$B$2:$B$62,C1373,'Brand Family Territories (Enc)'!$C$2:$C$62,B1373)&gt;0,1,IF(AND(LEFT(B1373,6)="MORRIS",COUNTIFS('Brand Family Territories (Enc)'!$B$2:$B$62,C1373,'Brand Family Territories (Enc)'!$C$2:$C$62,"Morri")&gt;0),"Unk",0))</f>
        <v>1</v>
      </c>
      <c r="E1373" t="str">
        <f>IFERROR(INDEX('Brand Family Areas (Enc)'!$D$6:$D$998,MATCH(UPPER(A1373)&amp;"|"&amp;UPPER(B1373),'Brand Family Areas (Enc)'!$G$6:$G$998,0)),"No Match")</f>
        <v>No Match</v>
      </c>
      <c r="F1373" t="str">
        <f t="shared" si="42"/>
        <v>US</v>
      </c>
      <c r="G1373" t="str">
        <f t="shared" si="43"/>
        <v>Boldt Infused D9|PASSAIC</v>
      </c>
    </row>
    <row r="1374" spans="1:7" hidden="1" x14ac:dyDescent="0.2">
      <c r="A1374" t="str" cm="1">
        <f t="array" ref="A1374">INDEX('Brand Family Territory (Enc)'!$A$2:$A$296,INT((ROW()-2)/10)+1)</f>
        <v>Boldt Infused D9</v>
      </c>
      <c r="B1374" t="str" cm="1">
        <f t="array" ref="B1374">INDEX('Whitelist (Blackout Reverse)'!$B$1:$K$1,MOD(ROW()-2,10)+1)</f>
        <v>PASSAIC-FF</v>
      </c>
      <c r="C1374" t="str">
        <f>VLOOKUP(A1374,'Brand Family Territory (Enc)'!$A$2:$B$296,2,FALSE)</f>
        <v>All Counties</v>
      </c>
      <c r="D1374">
        <f>IF(COUNTIFS('Brand Family Territories (Enc)'!$B$2:$B$62,C1374,'Brand Family Territories (Enc)'!$C$2:$C$62,B1374)&gt;0,1,IF(AND(LEFT(B1374,6)="MORRIS",COUNTIFS('Brand Family Territories (Enc)'!$B$2:$B$62,C1374,'Brand Family Territories (Enc)'!$C$2:$C$62,"Morri")&gt;0),"Unk",0))</f>
        <v>1</v>
      </c>
      <c r="E1374" t="str">
        <f>IFERROR(INDEX('Brand Family Areas (Enc)'!$D$6:$D$998,MATCH(UPPER(A1374)&amp;"|"&amp;UPPER(B1374),'Brand Family Areas (Enc)'!$G$6:$G$998,0)),"No Match")</f>
        <v>No Match</v>
      </c>
      <c r="F1374" t="str">
        <f t="shared" si="42"/>
        <v>US</v>
      </c>
      <c r="G1374" t="str">
        <f t="shared" si="43"/>
        <v>Boldt Infused D9|PASSAIC-FF</v>
      </c>
    </row>
    <row r="1375" spans="1:7" hidden="1" x14ac:dyDescent="0.2">
      <c r="A1375" t="str" cm="1">
        <f t="array" ref="A1375">INDEX('Brand Family Territory (Enc)'!$A$2:$A$296,INT((ROW()-2)/10)+1)</f>
        <v>Boldt Infused D9</v>
      </c>
      <c r="B1375" t="str" cm="1">
        <f t="array" ref="B1375">INDEX('Whitelist (Blackout Reverse)'!$B$1:$K$1,MOD(ROW()-2,10)+1)</f>
        <v>ESSEX</v>
      </c>
      <c r="C1375" t="str">
        <f>VLOOKUP(A1375,'Brand Family Territory (Enc)'!$A$2:$B$296,2,FALSE)</f>
        <v>All Counties</v>
      </c>
      <c r="D1375">
        <f>IF(COUNTIFS('Brand Family Territories (Enc)'!$B$2:$B$62,C1375,'Brand Family Territories (Enc)'!$C$2:$C$62,B1375)&gt;0,1,IF(AND(LEFT(B1375,6)="MORRIS",COUNTIFS('Brand Family Territories (Enc)'!$B$2:$B$62,C1375,'Brand Family Territories (Enc)'!$C$2:$C$62,"Morri")&gt;0),"Unk",0))</f>
        <v>1</v>
      </c>
      <c r="E1375" t="str">
        <f>IFERROR(INDEX('Brand Family Areas (Enc)'!$D$6:$D$998,MATCH(UPPER(A1375)&amp;"|"&amp;UPPER(B1375),'Brand Family Areas (Enc)'!$G$6:$G$998,0)),"No Match")</f>
        <v>No Match</v>
      </c>
      <c r="F1375" t="str">
        <f t="shared" si="42"/>
        <v>US</v>
      </c>
      <c r="G1375" t="str">
        <f t="shared" si="43"/>
        <v>Boldt Infused D9|ESSEX</v>
      </c>
    </row>
    <row r="1376" spans="1:7" hidden="1" x14ac:dyDescent="0.2">
      <c r="A1376" t="str" cm="1">
        <f t="array" ref="A1376">INDEX('Brand Family Territory (Enc)'!$A$2:$A$296,INT((ROW()-2)/10)+1)</f>
        <v>Boldt Infused D9</v>
      </c>
      <c r="B1376" t="str" cm="1">
        <f t="array" ref="B1376">INDEX('Whitelist (Blackout Reverse)'!$B$1:$K$1,MOD(ROW()-2,10)+1)</f>
        <v>HUDSON</v>
      </c>
      <c r="C1376" t="str">
        <f>VLOOKUP(A1376,'Brand Family Territory (Enc)'!$A$2:$B$296,2,FALSE)</f>
        <v>All Counties</v>
      </c>
      <c r="D1376">
        <f>IF(COUNTIFS('Brand Family Territories (Enc)'!$B$2:$B$62,C1376,'Brand Family Territories (Enc)'!$C$2:$C$62,B1376)&gt;0,1,IF(AND(LEFT(B1376,6)="MORRIS",COUNTIFS('Brand Family Territories (Enc)'!$B$2:$B$62,C1376,'Brand Family Territories (Enc)'!$C$2:$C$62,"Morri")&gt;0),"Unk",0))</f>
        <v>1</v>
      </c>
      <c r="E1376" t="str">
        <f>IFERROR(INDEX('Brand Family Areas (Enc)'!$D$6:$D$998,MATCH(UPPER(A1376)&amp;"|"&amp;UPPER(B1376),'Brand Family Areas (Enc)'!$G$6:$G$998,0)),"No Match")</f>
        <v>No Match</v>
      </c>
      <c r="F1376" t="str">
        <f t="shared" si="42"/>
        <v>US</v>
      </c>
      <c r="G1376" t="str">
        <f t="shared" si="43"/>
        <v>Boldt Infused D9|HUDSON</v>
      </c>
    </row>
    <row r="1377" spans="1:7" hidden="1" x14ac:dyDescent="0.2">
      <c r="A1377" t="str" cm="1">
        <f t="array" ref="A1377">INDEX('Brand Family Territory (Enc)'!$A$2:$A$296,INT((ROW()-2)/10)+1)</f>
        <v>Boldt Infused D9</v>
      </c>
      <c r="B1377" t="str" cm="1">
        <f t="array" ref="B1377">INDEX('Whitelist (Blackout Reverse)'!$B$1:$K$1,MOD(ROW()-2,10)+1)</f>
        <v>UNION</v>
      </c>
      <c r="C1377" t="str">
        <f>VLOOKUP(A1377,'Brand Family Territory (Enc)'!$A$2:$B$296,2,FALSE)</f>
        <v>All Counties</v>
      </c>
      <c r="D1377">
        <f>IF(COUNTIFS('Brand Family Territories (Enc)'!$B$2:$B$62,C1377,'Brand Family Territories (Enc)'!$C$2:$C$62,B1377)&gt;0,1,IF(AND(LEFT(B1377,6)="MORRIS",COUNTIFS('Brand Family Territories (Enc)'!$B$2:$B$62,C1377,'Brand Family Territories (Enc)'!$C$2:$C$62,"Morri")&gt;0),"Unk",0))</f>
        <v>1</v>
      </c>
      <c r="E1377" t="str">
        <f>IFERROR(INDEX('Brand Family Areas (Enc)'!$D$6:$D$998,MATCH(UPPER(A1377)&amp;"|"&amp;UPPER(B1377),'Brand Family Areas (Enc)'!$G$6:$G$998,0)),"No Match")</f>
        <v>No Match</v>
      </c>
      <c r="F1377" t="str">
        <f t="shared" si="42"/>
        <v>US</v>
      </c>
      <c r="G1377" t="str">
        <f t="shared" si="43"/>
        <v>Boldt Infused D9|UNION</v>
      </c>
    </row>
    <row r="1378" spans="1:7" hidden="1" x14ac:dyDescent="0.2">
      <c r="A1378" t="str" cm="1">
        <f t="array" ref="A1378">INDEX('Brand Family Territory (Enc)'!$A$2:$A$296,INT((ROW()-2)/10)+1)</f>
        <v>Boldt Infused D9</v>
      </c>
      <c r="B1378" t="str" cm="1">
        <f t="array" ref="B1378">INDEX('Whitelist (Blackout Reverse)'!$B$1:$K$1,MOD(ROW()-2,10)+1)</f>
        <v>SUSSEX</v>
      </c>
      <c r="C1378" t="str">
        <f>VLOOKUP(A1378,'Brand Family Territory (Enc)'!$A$2:$B$296,2,FALSE)</f>
        <v>All Counties</v>
      </c>
      <c r="D1378">
        <f>IF(COUNTIFS('Brand Family Territories (Enc)'!$B$2:$B$62,C1378,'Brand Family Territories (Enc)'!$C$2:$C$62,B1378)&gt;0,1,IF(AND(LEFT(B1378,6)="MORRIS",COUNTIFS('Brand Family Territories (Enc)'!$B$2:$B$62,C1378,'Brand Family Territories (Enc)'!$C$2:$C$62,"Morri")&gt;0),"Unk",0))</f>
        <v>1</v>
      </c>
      <c r="E1378" t="str">
        <f>IFERROR(INDEX('Brand Family Areas (Enc)'!$D$6:$D$998,MATCH(UPPER(A1378)&amp;"|"&amp;UPPER(B1378),'Brand Family Areas (Enc)'!$G$6:$G$998,0)),"No Match")</f>
        <v>No Match</v>
      </c>
      <c r="F1378" t="str">
        <f t="shared" si="42"/>
        <v>US</v>
      </c>
      <c r="G1378" t="str">
        <f t="shared" si="43"/>
        <v>Boldt Infused D9|SUSSEX</v>
      </c>
    </row>
    <row r="1379" spans="1:7" hidden="1" x14ac:dyDescent="0.2">
      <c r="A1379" t="str" cm="1">
        <f t="array" ref="A1379">INDEX('Brand Family Territory (Enc)'!$A$2:$A$296,INT((ROW()-2)/10)+1)</f>
        <v>Boldt Infused D9</v>
      </c>
      <c r="B1379" t="str" cm="1">
        <f t="array" ref="B1379">INDEX('Whitelist (Blackout Reverse)'!$B$1:$K$1,MOD(ROW()-2,10)+1)</f>
        <v>MORRIS 1</v>
      </c>
      <c r="C1379" t="str">
        <f>VLOOKUP(A1379,'Brand Family Territory (Enc)'!$A$2:$B$296,2,FALSE)</f>
        <v>All Counties</v>
      </c>
      <c r="D1379">
        <f>IF(COUNTIFS('Brand Family Territories (Enc)'!$B$2:$B$62,C1379,'Brand Family Territories (Enc)'!$C$2:$C$62,B1379)&gt;0,1,IF(AND(LEFT(B1379,6)="MORRIS",COUNTIFS('Brand Family Territories (Enc)'!$B$2:$B$62,C1379,'Brand Family Territories (Enc)'!$C$2:$C$62,"Morri")&gt;0),"Unk",0))</f>
        <v>1</v>
      </c>
      <c r="E1379" t="str">
        <f>IFERROR(INDEX('Brand Family Areas (Enc)'!$D$6:$D$998,MATCH(UPPER(A1379)&amp;"|"&amp;UPPER(B1379),'Brand Family Areas (Enc)'!$G$6:$G$998,0)),"No Match")</f>
        <v>No Match</v>
      </c>
      <c r="F1379" t="str">
        <f t="shared" si="42"/>
        <v>US</v>
      </c>
      <c r="G1379" t="str">
        <f t="shared" si="43"/>
        <v>Boldt Infused D9|MORRIS 1</v>
      </c>
    </row>
    <row r="1380" spans="1:7" hidden="1" x14ac:dyDescent="0.2">
      <c r="A1380" t="str" cm="1">
        <f t="array" ref="A1380">INDEX('Brand Family Territory (Enc)'!$A$2:$A$296,INT((ROW()-2)/10)+1)</f>
        <v>Boldt Infused D9</v>
      </c>
      <c r="B1380" t="str" cm="1">
        <f t="array" ref="B1380">INDEX('Whitelist (Blackout Reverse)'!$B$1:$K$1,MOD(ROW()-2,10)+1)</f>
        <v>MORRIS 2</v>
      </c>
      <c r="C1380" t="str">
        <f>VLOOKUP(A1380,'Brand Family Territory (Enc)'!$A$2:$B$296,2,FALSE)</f>
        <v>All Counties</v>
      </c>
      <c r="D1380">
        <f>IF(COUNTIFS('Brand Family Territories (Enc)'!$B$2:$B$62,C1380,'Brand Family Territories (Enc)'!$C$2:$C$62,B1380)&gt;0,1,IF(AND(LEFT(B1380,6)="MORRIS",COUNTIFS('Brand Family Territories (Enc)'!$B$2:$B$62,C1380,'Brand Family Territories (Enc)'!$C$2:$C$62,"Morri")&gt;0),"Unk",0))</f>
        <v>1</v>
      </c>
      <c r="E1380" t="str">
        <f>IFERROR(INDEX('Brand Family Areas (Enc)'!$D$6:$D$998,MATCH(UPPER(A1380)&amp;"|"&amp;UPPER(B1380),'Brand Family Areas (Enc)'!$G$6:$G$998,0)),"No Match")</f>
        <v>No Match</v>
      </c>
      <c r="F1380" t="str">
        <f t="shared" si="42"/>
        <v>US</v>
      </c>
      <c r="G1380" t="str">
        <f t="shared" si="43"/>
        <v>Boldt Infused D9|MORRIS 2</v>
      </c>
    </row>
    <row r="1381" spans="1:7" hidden="1" x14ac:dyDescent="0.2">
      <c r="A1381" t="str" cm="1">
        <f t="array" ref="A1381">INDEX('Brand Family Territory (Enc)'!$A$2:$A$296,INT((ROW()-2)/10)+1)</f>
        <v>Boldt Infused D9</v>
      </c>
      <c r="B1381" t="str" cm="1">
        <f t="array" ref="B1381">INDEX('Whitelist (Blackout Reverse)'!$B$1:$K$1,MOD(ROW()-2,10)+1)</f>
        <v>MORRIS 3</v>
      </c>
      <c r="C1381" t="str">
        <f>VLOOKUP(A1381,'Brand Family Territory (Enc)'!$A$2:$B$296,2,FALSE)</f>
        <v>All Counties</v>
      </c>
      <c r="D1381">
        <f>IF(COUNTIFS('Brand Family Territories (Enc)'!$B$2:$B$62,C1381,'Brand Family Territories (Enc)'!$C$2:$C$62,B1381)&gt;0,1,IF(AND(LEFT(B1381,6)="MORRIS",COUNTIFS('Brand Family Territories (Enc)'!$B$2:$B$62,C1381,'Brand Family Territories (Enc)'!$C$2:$C$62,"Morri")&gt;0),"Unk",0))</f>
        <v>1</v>
      </c>
      <c r="E1381" t="str">
        <f>IFERROR(INDEX('Brand Family Areas (Enc)'!$D$6:$D$998,MATCH(UPPER(A1381)&amp;"|"&amp;UPPER(B1381),'Brand Family Areas (Enc)'!$G$6:$G$998,0)),"No Match")</f>
        <v>No Match</v>
      </c>
      <c r="F1381" t="str">
        <f t="shared" si="42"/>
        <v>US</v>
      </c>
      <c r="G1381" t="str">
        <f t="shared" si="43"/>
        <v>Boldt Infused D9|MORRIS 3</v>
      </c>
    </row>
    <row r="1382" spans="1:7" hidden="1" x14ac:dyDescent="0.2">
      <c r="A1382" t="str" cm="1">
        <f t="array" ref="A1382">INDEX('Brand Family Territory (Enc)'!$A$2:$A$296,INT((ROW()-2)/10)+1)</f>
        <v>Brewt's</v>
      </c>
      <c r="B1382" t="str" cm="1">
        <f t="array" ref="B1382">INDEX('Whitelist (Blackout Reverse)'!$B$1:$K$1,MOD(ROW()-2,10)+1)</f>
        <v>BERGEN</v>
      </c>
      <c r="C1382" t="str">
        <f>VLOOKUP(A1382,'Brand Family Territory (Enc)'!$A$2:$B$296,2,FALSE)</f>
        <v>All Counties</v>
      </c>
      <c r="D1382">
        <f>IF(COUNTIFS('Brand Family Territories (Enc)'!$B$2:$B$62,C1382,'Brand Family Territories (Enc)'!$C$2:$C$62,B1382)&gt;0,1,IF(AND(LEFT(B1382,6)="MORRIS",COUNTIFS('Brand Family Territories (Enc)'!$B$2:$B$62,C1382,'Brand Family Territories (Enc)'!$C$2:$C$62,"Morri")&gt;0),"Unk",0))</f>
        <v>1</v>
      </c>
      <c r="E1382" t="str">
        <f>IFERROR(INDEX('Brand Family Areas (Enc)'!$D$6:$D$998,MATCH(UPPER(A1382)&amp;"|"&amp;UPPER(B1382),'Brand Family Areas (Enc)'!$G$6:$G$998,0)),"No Match")</f>
        <v>No Match</v>
      </c>
      <c r="F1382" t="str">
        <f t="shared" si="42"/>
        <v>US</v>
      </c>
      <c r="G1382" t="str">
        <f t="shared" si="43"/>
        <v>Brewt's|BERGEN</v>
      </c>
    </row>
    <row r="1383" spans="1:7" hidden="1" x14ac:dyDescent="0.2">
      <c r="A1383" t="str" cm="1">
        <f t="array" ref="A1383">INDEX('Brand Family Territory (Enc)'!$A$2:$A$296,INT((ROW()-2)/10)+1)</f>
        <v>Brewt's</v>
      </c>
      <c r="B1383" t="str" cm="1">
        <f t="array" ref="B1383">INDEX('Whitelist (Blackout Reverse)'!$B$1:$K$1,MOD(ROW()-2,10)+1)</f>
        <v>PASSAIC</v>
      </c>
      <c r="C1383" t="str">
        <f>VLOOKUP(A1383,'Brand Family Territory (Enc)'!$A$2:$B$296,2,FALSE)</f>
        <v>All Counties</v>
      </c>
      <c r="D1383">
        <f>IF(COUNTIFS('Brand Family Territories (Enc)'!$B$2:$B$62,C1383,'Brand Family Territories (Enc)'!$C$2:$C$62,B1383)&gt;0,1,IF(AND(LEFT(B1383,6)="MORRIS",COUNTIFS('Brand Family Territories (Enc)'!$B$2:$B$62,C1383,'Brand Family Territories (Enc)'!$C$2:$C$62,"Morri")&gt;0),"Unk",0))</f>
        <v>1</v>
      </c>
      <c r="E1383" t="str">
        <f>IFERROR(INDEX('Brand Family Areas (Enc)'!$D$6:$D$998,MATCH(UPPER(A1383)&amp;"|"&amp;UPPER(B1383),'Brand Family Areas (Enc)'!$G$6:$G$998,0)),"No Match")</f>
        <v>No Match</v>
      </c>
      <c r="F1383" t="str">
        <f t="shared" si="42"/>
        <v>US</v>
      </c>
      <c r="G1383" t="str">
        <f t="shared" si="43"/>
        <v>Brewt's|PASSAIC</v>
      </c>
    </row>
    <row r="1384" spans="1:7" hidden="1" x14ac:dyDescent="0.2">
      <c r="A1384" t="str" cm="1">
        <f t="array" ref="A1384">INDEX('Brand Family Territory (Enc)'!$A$2:$A$296,INT((ROW()-2)/10)+1)</f>
        <v>Brewt's</v>
      </c>
      <c r="B1384" t="str" cm="1">
        <f t="array" ref="B1384">INDEX('Whitelist (Blackout Reverse)'!$B$1:$K$1,MOD(ROW()-2,10)+1)</f>
        <v>PASSAIC-FF</v>
      </c>
      <c r="C1384" t="str">
        <f>VLOOKUP(A1384,'Brand Family Territory (Enc)'!$A$2:$B$296,2,FALSE)</f>
        <v>All Counties</v>
      </c>
      <c r="D1384">
        <f>IF(COUNTIFS('Brand Family Territories (Enc)'!$B$2:$B$62,C1384,'Brand Family Territories (Enc)'!$C$2:$C$62,B1384)&gt;0,1,IF(AND(LEFT(B1384,6)="MORRIS",COUNTIFS('Brand Family Territories (Enc)'!$B$2:$B$62,C1384,'Brand Family Territories (Enc)'!$C$2:$C$62,"Morri")&gt;0),"Unk",0))</f>
        <v>1</v>
      </c>
      <c r="E1384" t="str">
        <f>IFERROR(INDEX('Brand Family Areas (Enc)'!$D$6:$D$998,MATCH(UPPER(A1384)&amp;"|"&amp;UPPER(B1384),'Brand Family Areas (Enc)'!$G$6:$G$998,0)),"No Match")</f>
        <v>No Match</v>
      </c>
      <c r="F1384" t="str">
        <f t="shared" si="42"/>
        <v>US</v>
      </c>
      <c r="G1384" t="str">
        <f t="shared" si="43"/>
        <v>Brewt's|PASSAIC-FF</v>
      </c>
    </row>
    <row r="1385" spans="1:7" hidden="1" x14ac:dyDescent="0.2">
      <c r="A1385" t="str" cm="1">
        <f t="array" ref="A1385">INDEX('Brand Family Territory (Enc)'!$A$2:$A$296,INT((ROW()-2)/10)+1)</f>
        <v>Brewt's</v>
      </c>
      <c r="B1385" t="str" cm="1">
        <f t="array" ref="B1385">INDEX('Whitelist (Blackout Reverse)'!$B$1:$K$1,MOD(ROW()-2,10)+1)</f>
        <v>ESSEX</v>
      </c>
      <c r="C1385" t="str">
        <f>VLOOKUP(A1385,'Brand Family Territory (Enc)'!$A$2:$B$296,2,FALSE)</f>
        <v>All Counties</v>
      </c>
      <c r="D1385">
        <f>IF(COUNTIFS('Brand Family Territories (Enc)'!$B$2:$B$62,C1385,'Brand Family Territories (Enc)'!$C$2:$C$62,B1385)&gt;0,1,IF(AND(LEFT(B1385,6)="MORRIS",COUNTIFS('Brand Family Territories (Enc)'!$B$2:$B$62,C1385,'Brand Family Territories (Enc)'!$C$2:$C$62,"Morri")&gt;0),"Unk",0))</f>
        <v>1</v>
      </c>
      <c r="E1385" t="str">
        <f>IFERROR(INDEX('Brand Family Areas (Enc)'!$D$6:$D$998,MATCH(UPPER(A1385)&amp;"|"&amp;UPPER(B1385),'Brand Family Areas (Enc)'!$G$6:$G$998,0)),"No Match")</f>
        <v>No Match</v>
      </c>
      <c r="F1385" t="str">
        <f t="shared" si="42"/>
        <v>US</v>
      </c>
      <c r="G1385" t="str">
        <f t="shared" si="43"/>
        <v>Brewt's|ESSEX</v>
      </c>
    </row>
    <row r="1386" spans="1:7" hidden="1" x14ac:dyDescent="0.2">
      <c r="A1386" t="str" cm="1">
        <f t="array" ref="A1386">INDEX('Brand Family Territory (Enc)'!$A$2:$A$296,INT((ROW()-2)/10)+1)</f>
        <v>Brewt's</v>
      </c>
      <c r="B1386" t="str" cm="1">
        <f t="array" ref="B1386">INDEX('Whitelist (Blackout Reverse)'!$B$1:$K$1,MOD(ROW()-2,10)+1)</f>
        <v>HUDSON</v>
      </c>
      <c r="C1386" t="str">
        <f>VLOOKUP(A1386,'Brand Family Territory (Enc)'!$A$2:$B$296,2,FALSE)</f>
        <v>All Counties</v>
      </c>
      <c r="D1386">
        <f>IF(COUNTIFS('Brand Family Territories (Enc)'!$B$2:$B$62,C1386,'Brand Family Territories (Enc)'!$C$2:$C$62,B1386)&gt;0,1,IF(AND(LEFT(B1386,6)="MORRIS",COUNTIFS('Brand Family Territories (Enc)'!$B$2:$B$62,C1386,'Brand Family Territories (Enc)'!$C$2:$C$62,"Morri")&gt;0),"Unk",0))</f>
        <v>1</v>
      </c>
      <c r="E1386" t="str">
        <f>IFERROR(INDEX('Brand Family Areas (Enc)'!$D$6:$D$998,MATCH(UPPER(A1386)&amp;"|"&amp;UPPER(B1386),'Brand Family Areas (Enc)'!$G$6:$G$998,0)),"No Match")</f>
        <v>No Match</v>
      </c>
      <c r="F1386" t="str">
        <f t="shared" si="42"/>
        <v>US</v>
      </c>
      <c r="G1386" t="str">
        <f t="shared" si="43"/>
        <v>Brewt's|HUDSON</v>
      </c>
    </row>
    <row r="1387" spans="1:7" hidden="1" x14ac:dyDescent="0.2">
      <c r="A1387" t="str" cm="1">
        <f t="array" ref="A1387">INDEX('Brand Family Territory (Enc)'!$A$2:$A$296,INT((ROW()-2)/10)+1)</f>
        <v>Brewt's</v>
      </c>
      <c r="B1387" t="str" cm="1">
        <f t="array" ref="B1387">INDEX('Whitelist (Blackout Reverse)'!$B$1:$K$1,MOD(ROW()-2,10)+1)</f>
        <v>UNION</v>
      </c>
      <c r="C1387" t="str">
        <f>VLOOKUP(A1387,'Brand Family Territory (Enc)'!$A$2:$B$296,2,FALSE)</f>
        <v>All Counties</v>
      </c>
      <c r="D1387">
        <f>IF(COUNTIFS('Brand Family Territories (Enc)'!$B$2:$B$62,C1387,'Brand Family Territories (Enc)'!$C$2:$C$62,B1387)&gt;0,1,IF(AND(LEFT(B1387,6)="MORRIS",COUNTIFS('Brand Family Territories (Enc)'!$B$2:$B$62,C1387,'Brand Family Territories (Enc)'!$C$2:$C$62,"Morri")&gt;0),"Unk",0))</f>
        <v>1</v>
      </c>
      <c r="E1387" t="str">
        <f>IFERROR(INDEX('Brand Family Areas (Enc)'!$D$6:$D$998,MATCH(UPPER(A1387)&amp;"|"&amp;UPPER(B1387),'Brand Family Areas (Enc)'!$G$6:$G$998,0)),"No Match")</f>
        <v>No Match</v>
      </c>
      <c r="F1387" t="str">
        <f t="shared" si="42"/>
        <v>US</v>
      </c>
      <c r="G1387" t="str">
        <f t="shared" si="43"/>
        <v>Brewt's|UNION</v>
      </c>
    </row>
    <row r="1388" spans="1:7" hidden="1" x14ac:dyDescent="0.2">
      <c r="A1388" t="str" cm="1">
        <f t="array" ref="A1388">INDEX('Brand Family Territory (Enc)'!$A$2:$A$296,INT((ROW()-2)/10)+1)</f>
        <v>Brewt's</v>
      </c>
      <c r="B1388" t="str" cm="1">
        <f t="array" ref="B1388">INDEX('Whitelist (Blackout Reverse)'!$B$1:$K$1,MOD(ROW()-2,10)+1)</f>
        <v>SUSSEX</v>
      </c>
      <c r="C1388" t="str">
        <f>VLOOKUP(A1388,'Brand Family Territory (Enc)'!$A$2:$B$296,2,FALSE)</f>
        <v>All Counties</v>
      </c>
      <c r="D1388">
        <f>IF(COUNTIFS('Brand Family Territories (Enc)'!$B$2:$B$62,C1388,'Brand Family Territories (Enc)'!$C$2:$C$62,B1388)&gt;0,1,IF(AND(LEFT(B1388,6)="MORRIS",COUNTIFS('Brand Family Territories (Enc)'!$B$2:$B$62,C1388,'Brand Family Territories (Enc)'!$C$2:$C$62,"Morri")&gt;0),"Unk",0))</f>
        <v>1</v>
      </c>
      <c r="E1388" t="str">
        <f>IFERROR(INDEX('Brand Family Areas (Enc)'!$D$6:$D$998,MATCH(UPPER(A1388)&amp;"|"&amp;UPPER(B1388),'Brand Family Areas (Enc)'!$G$6:$G$998,0)),"No Match")</f>
        <v>No Match</v>
      </c>
      <c r="F1388" t="str">
        <f t="shared" si="42"/>
        <v>US</v>
      </c>
      <c r="G1388" t="str">
        <f t="shared" si="43"/>
        <v>Brewt's|SUSSEX</v>
      </c>
    </row>
    <row r="1389" spans="1:7" hidden="1" x14ac:dyDescent="0.2">
      <c r="A1389" t="str" cm="1">
        <f t="array" ref="A1389">INDEX('Brand Family Territory (Enc)'!$A$2:$A$296,INT((ROW()-2)/10)+1)</f>
        <v>Brewt's</v>
      </c>
      <c r="B1389" t="str" cm="1">
        <f t="array" ref="B1389">INDEX('Whitelist (Blackout Reverse)'!$B$1:$K$1,MOD(ROW()-2,10)+1)</f>
        <v>MORRIS 1</v>
      </c>
      <c r="C1389" t="str">
        <f>VLOOKUP(A1389,'Brand Family Territory (Enc)'!$A$2:$B$296,2,FALSE)</f>
        <v>All Counties</v>
      </c>
      <c r="D1389">
        <f>IF(COUNTIFS('Brand Family Territories (Enc)'!$B$2:$B$62,C1389,'Brand Family Territories (Enc)'!$C$2:$C$62,B1389)&gt;0,1,IF(AND(LEFT(B1389,6)="MORRIS",COUNTIFS('Brand Family Territories (Enc)'!$B$2:$B$62,C1389,'Brand Family Territories (Enc)'!$C$2:$C$62,"Morri")&gt;0),"Unk",0))</f>
        <v>1</v>
      </c>
      <c r="E1389" t="str">
        <f>IFERROR(INDEX('Brand Family Areas (Enc)'!$D$6:$D$998,MATCH(UPPER(A1389)&amp;"|"&amp;UPPER(B1389),'Brand Family Areas (Enc)'!$G$6:$G$998,0)),"No Match")</f>
        <v>No Match</v>
      </c>
      <c r="F1389" t="str">
        <f t="shared" si="42"/>
        <v>US</v>
      </c>
      <c r="G1389" t="str">
        <f t="shared" si="43"/>
        <v>Brewt's|MORRIS 1</v>
      </c>
    </row>
    <row r="1390" spans="1:7" hidden="1" x14ac:dyDescent="0.2">
      <c r="A1390" t="str" cm="1">
        <f t="array" ref="A1390">INDEX('Brand Family Territory (Enc)'!$A$2:$A$296,INT((ROW()-2)/10)+1)</f>
        <v>Brewt's</v>
      </c>
      <c r="B1390" t="str" cm="1">
        <f t="array" ref="B1390">INDEX('Whitelist (Blackout Reverse)'!$B$1:$K$1,MOD(ROW()-2,10)+1)</f>
        <v>MORRIS 2</v>
      </c>
      <c r="C1390" t="str">
        <f>VLOOKUP(A1390,'Brand Family Territory (Enc)'!$A$2:$B$296,2,FALSE)</f>
        <v>All Counties</v>
      </c>
      <c r="D1390">
        <f>IF(COUNTIFS('Brand Family Territories (Enc)'!$B$2:$B$62,C1390,'Brand Family Territories (Enc)'!$C$2:$C$62,B1390)&gt;0,1,IF(AND(LEFT(B1390,6)="MORRIS",COUNTIFS('Brand Family Territories (Enc)'!$B$2:$B$62,C1390,'Brand Family Territories (Enc)'!$C$2:$C$62,"Morri")&gt;0),"Unk",0))</f>
        <v>1</v>
      </c>
      <c r="E1390" t="str">
        <f>IFERROR(INDEX('Brand Family Areas (Enc)'!$D$6:$D$998,MATCH(UPPER(A1390)&amp;"|"&amp;UPPER(B1390),'Brand Family Areas (Enc)'!$G$6:$G$998,0)),"No Match")</f>
        <v>No Match</v>
      </c>
      <c r="F1390" t="str">
        <f t="shared" si="42"/>
        <v>US</v>
      </c>
      <c r="G1390" t="str">
        <f t="shared" si="43"/>
        <v>Brewt's|MORRIS 2</v>
      </c>
    </row>
    <row r="1391" spans="1:7" hidden="1" x14ac:dyDescent="0.2">
      <c r="A1391" t="str" cm="1">
        <f t="array" ref="A1391">INDEX('Brand Family Territory (Enc)'!$A$2:$A$296,INT((ROW()-2)/10)+1)</f>
        <v>Brewt's</v>
      </c>
      <c r="B1391" t="str" cm="1">
        <f t="array" ref="B1391">INDEX('Whitelist (Blackout Reverse)'!$B$1:$K$1,MOD(ROW()-2,10)+1)</f>
        <v>MORRIS 3</v>
      </c>
      <c r="C1391" t="str">
        <f>VLOOKUP(A1391,'Brand Family Territory (Enc)'!$A$2:$B$296,2,FALSE)</f>
        <v>All Counties</v>
      </c>
      <c r="D1391">
        <f>IF(COUNTIFS('Brand Family Territories (Enc)'!$B$2:$B$62,C1391,'Brand Family Territories (Enc)'!$C$2:$C$62,B1391)&gt;0,1,IF(AND(LEFT(B1391,6)="MORRIS",COUNTIFS('Brand Family Territories (Enc)'!$B$2:$B$62,C1391,'Brand Family Territories (Enc)'!$C$2:$C$62,"Morri")&gt;0),"Unk",0))</f>
        <v>1</v>
      </c>
      <c r="E1391" t="str">
        <f>IFERROR(INDEX('Brand Family Areas (Enc)'!$D$6:$D$998,MATCH(UPPER(A1391)&amp;"|"&amp;UPPER(B1391),'Brand Family Areas (Enc)'!$G$6:$G$998,0)),"No Match")</f>
        <v>No Match</v>
      </c>
      <c r="F1391" t="str">
        <f t="shared" si="42"/>
        <v>US</v>
      </c>
      <c r="G1391" t="str">
        <f t="shared" si="43"/>
        <v>Brewt's|MORRIS 3</v>
      </c>
    </row>
    <row r="1392" spans="1:7" hidden="1" x14ac:dyDescent="0.2">
      <c r="A1392" t="str" cm="1">
        <f t="array" ref="A1392">INDEX('Brand Family Territory (Enc)'!$A$2:$A$296,INT((ROW()-2)/10)+1)</f>
        <v>Brio</v>
      </c>
      <c r="B1392" t="str" cm="1">
        <f t="array" ref="B1392">INDEX('Whitelist (Blackout Reverse)'!$B$1:$K$1,MOD(ROW()-2,10)+1)</f>
        <v>BERGEN</v>
      </c>
      <c r="C1392" t="str">
        <f>VLOOKUP(A1392,'Brand Family Territory (Enc)'!$A$2:$B$296,2,FALSE)</f>
        <v>All Counties</v>
      </c>
      <c r="D1392">
        <f>IF(COUNTIFS('Brand Family Territories (Enc)'!$B$2:$B$62,C1392,'Brand Family Territories (Enc)'!$C$2:$C$62,B1392)&gt;0,1,IF(AND(LEFT(B1392,6)="MORRIS",COUNTIFS('Brand Family Territories (Enc)'!$B$2:$B$62,C1392,'Brand Family Territories (Enc)'!$C$2:$C$62,"Morri")&gt;0),"Unk",0))</f>
        <v>1</v>
      </c>
      <c r="E1392" t="str">
        <f>IFERROR(INDEX('Brand Family Areas (Enc)'!$D$6:$D$998,MATCH(UPPER(A1392)&amp;"|"&amp;UPPER(B1392),'Brand Family Areas (Enc)'!$G$6:$G$998,0)),"No Match")</f>
        <v>No Match</v>
      </c>
      <c r="F1392" t="str">
        <f t="shared" si="42"/>
        <v>US</v>
      </c>
      <c r="G1392" t="str">
        <f t="shared" si="43"/>
        <v>Brio|BERGEN</v>
      </c>
    </row>
    <row r="1393" spans="1:7" hidden="1" x14ac:dyDescent="0.2">
      <c r="A1393" t="str" cm="1">
        <f t="array" ref="A1393">INDEX('Brand Family Territory (Enc)'!$A$2:$A$296,INT((ROW()-2)/10)+1)</f>
        <v>Brio</v>
      </c>
      <c r="B1393" t="str" cm="1">
        <f t="array" ref="B1393">INDEX('Whitelist (Blackout Reverse)'!$B$1:$K$1,MOD(ROW()-2,10)+1)</f>
        <v>PASSAIC</v>
      </c>
      <c r="C1393" t="str">
        <f>VLOOKUP(A1393,'Brand Family Territory (Enc)'!$A$2:$B$296,2,FALSE)</f>
        <v>All Counties</v>
      </c>
      <c r="D1393">
        <f>IF(COUNTIFS('Brand Family Territories (Enc)'!$B$2:$B$62,C1393,'Brand Family Territories (Enc)'!$C$2:$C$62,B1393)&gt;0,1,IF(AND(LEFT(B1393,6)="MORRIS",COUNTIFS('Brand Family Territories (Enc)'!$B$2:$B$62,C1393,'Brand Family Territories (Enc)'!$C$2:$C$62,"Morri")&gt;0),"Unk",0))</f>
        <v>1</v>
      </c>
      <c r="E1393" t="str">
        <f>IFERROR(INDEX('Brand Family Areas (Enc)'!$D$6:$D$998,MATCH(UPPER(A1393)&amp;"|"&amp;UPPER(B1393),'Brand Family Areas (Enc)'!$G$6:$G$998,0)),"No Match")</f>
        <v>No Match</v>
      </c>
      <c r="F1393" t="str">
        <f t="shared" si="42"/>
        <v>US</v>
      </c>
      <c r="G1393" t="str">
        <f t="shared" si="43"/>
        <v>Brio|PASSAIC</v>
      </c>
    </row>
    <row r="1394" spans="1:7" hidden="1" x14ac:dyDescent="0.2">
      <c r="A1394" t="str" cm="1">
        <f t="array" ref="A1394">INDEX('Brand Family Territory (Enc)'!$A$2:$A$296,INT((ROW()-2)/10)+1)</f>
        <v>Brio</v>
      </c>
      <c r="B1394" t="str" cm="1">
        <f t="array" ref="B1394">INDEX('Whitelist (Blackout Reverse)'!$B$1:$K$1,MOD(ROW()-2,10)+1)</f>
        <v>PASSAIC-FF</v>
      </c>
      <c r="C1394" t="str">
        <f>VLOOKUP(A1394,'Brand Family Territory (Enc)'!$A$2:$B$296,2,FALSE)</f>
        <v>All Counties</v>
      </c>
      <c r="D1394">
        <f>IF(COUNTIFS('Brand Family Territories (Enc)'!$B$2:$B$62,C1394,'Brand Family Territories (Enc)'!$C$2:$C$62,B1394)&gt;0,1,IF(AND(LEFT(B1394,6)="MORRIS",COUNTIFS('Brand Family Territories (Enc)'!$B$2:$B$62,C1394,'Brand Family Territories (Enc)'!$C$2:$C$62,"Morri")&gt;0),"Unk",0))</f>
        <v>1</v>
      </c>
      <c r="E1394" t="str">
        <f>IFERROR(INDEX('Brand Family Areas (Enc)'!$D$6:$D$998,MATCH(UPPER(A1394)&amp;"|"&amp;UPPER(B1394),'Brand Family Areas (Enc)'!$G$6:$G$998,0)),"No Match")</f>
        <v>No Match</v>
      </c>
      <c r="F1394" t="str">
        <f t="shared" si="42"/>
        <v>US</v>
      </c>
      <c r="G1394" t="str">
        <f t="shared" si="43"/>
        <v>Brio|PASSAIC-FF</v>
      </c>
    </row>
    <row r="1395" spans="1:7" hidden="1" x14ac:dyDescent="0.2">
      <c r="A1395" t="str" cm="1">
        <f t="array" ref="A1395">INDEX('Brand Family Territory (Enc)'!$A$2:$A$296,INT((ROW()-2)/10)+1)</f>
        <v>Brio</v>
      </c>
      <c r="B1395" t="str" cm="1">
        <f t="array" ref="B1395">INDEX('Whitelist (Blackout Reverse)'!$B$1:$K$1,MOD(ROW()-2,10)+1)</f>
        <v>ESSEX</v>
      </c>
      <c r="C1395" t="str">
        <f>VLOOKUP(A1395,'Brand Family Territory (Enc)'!$A$2:$B$296,2,FALSE)</f>
        <v>All Counties</v>
      </c>
      <c r="D1395">
        <f>IF(COUNTIFS('Brand Family Territories (Enc)'!$B$2:$B$62,C1395,'Brand Family Territories (Enc)'!$C$2:$C$62,B1395)&gt;0,1,IF(AND(LEFT(B1395,6)="MORRIS",COUNTIFS('Brand Family Territories (Enc)'!$B$2:$B$62,C1395,'Brand Family Territories (Enc)'!$C$2:$C$62,"Morri")&gt;0),"Unk",0))</f>
        <v>1</v>
      </c>
      <c r="E1395" t="str">
        <f>IFERROR(INDEX('Brand Family Areas (Enc)'!$D$6:$D$998,MATCH(UPPER(A1395)&amp;"|"&amp;UPPER(B1395),'Brand Family Areas (Enc)'!$G$6:$G$998,0)),"No Match")</f>
        <v>No Match</v>
      </c>
      <c r="F1395" t="str">
        <f t="shared" si="42"/>
        <v>US</v>
      </c>
      <c r="G1395" t="str">
        <f t="shared" si="43"/>
        <v>Brio|ESSEX</v>
      </c>
    </row>
    <row r="1396" spans="1:7" hidden="1" x14ac:dyDescent="0.2">
      <c r="A1396" t="str" cm="1">
        <f t="array" ref="A1396">INDEX('Brand Family Territory (Enc)'!$A$2:$A$296,INT((ROW()-2)/10)+1)</f>
        <v>Brio</v>
      </c>
      <c r="B1396" t="str" cm="1">
        <f t="array" ref="B1396">INDEX('Whitelist (Blackout Reverse)'!$B$1:$K$1,MOD(ROW()-2,10)+1)</f>
        <v>HUDSON</v>
      </c>
      <c r="C1396" t="str">
        <f>VLOOKUP(A1396,'Brand Family Territory (Enc)'!$A$2:$B$296,2,FALSE)</f>
        <v>All Counties</v>
      </c>
      <c r="D1396">
        <f>IF(COUNTIFS('Brand Family Territories (Enc)'!$B$2:$B$62,C1396,'Brand Family Territories (Enc)'!$C$2:$C$62,B1396)&gt;0,1,IF(AND(LEFT(B1396,6)="MORRIS",COUNTIFS('Brand Family Territories (Enc)'!$B$2:$B$62,C1396,'Brand Family Territories (Enc)'!$C$2:$C$62,"Morri")&gt;0),"Unk",0))</f>
        <v>1</v>
      </c>
      <c r="E1396" t="str">
        <f>IFERROR(INDEX('Brand Family Areas (Enc)'!$D$6:$D$998,MATCH(UPPER(A1396)&amp;"|"&amp;UPPER(B1396),'Brand Family Areas (Enc)'!$G$6:$G$998,0)),"No Match")</f>
        <v>No Match</v>
      </c>
      <c r="F1396" t="str">
        <f t="shared" si="42"/>
        <v>US</v>
      </c>
      <c r="G1396" t="str">
        <f t="shared" si="43"/>
        <v>Brio|HUDSON</v>
      </c>
    </row>
    <row r="1397" spans="1:7" hidden="1" x14ac:dyDescent="0.2">
      <c r="A1397" t="str" cm="1">
        <f t="array" ref="A1397">INDEX('Brand Family Territory (Enc)'!$A$2:$A$296,INT((ROW()-2)/10)+1)</f>
        <v>Brio</v>
      </c>
      <c r="B1397" t="str" cm="1">
        <f t="array" ref="B1397">INDEX('Whitelist (Blackout Reverse)'!$B$1:$K$1,MOD(ROW()-2,10)+1)</f>
        <v>UNION</v>
      </c>
      <c r="C1397" t="str">
        <f>VLOOKUP(A1397,'Brand Family Territory (Enc)'!$A$2:$B$296,2,FALSE)</f>
        <v>All Counties</v>
      </c>
      <c r="D1397">
        <f>IF(COUNTIFS('Brand Family Territories (Enc)'!$B$2:$B$62,C1397,'Brand Family Territories (Enc)'!$C$2:$C$62,B1397)&gt;0,1,IF(AND(LEFT(B1397,6)="MORRIS",COUNTIFS('Brand Family Territories (Enc)'!$B$2:$B$62,C1397,'Brand Family Territories (Enc)'!$C$2:$C$62,"Morri")&gt;0),"Unk",0))</f>
        <v>1</v>
      </c>
      <c r="E1397" t="str">
        <f>IFERROR(INDEX('Brand Family Areas (Enc)'!$D$6:$D$998,MATCH(UPPER(A1397)&amp;"|"&amp;UPPER(B1397),'Brand Family Areas (Enc)'!$G$6:$G$998,0)),"No Match")</f>
        <v>No Match</v>
      </c>
      <c r="F1397" t="str">
        <f t="shared" si="42"/>
        <v>US</v>
      </c>
      <c r="G1397" t="str">
        <f t="shared" si="43"/>
        <v>Brio|UNION</v>
      </c>
    </row>
    <row r="1398" spans="1:7" hidden="1" x14ac:dyDescent="0.2">
      <c r="A1398" t="str" cm="1">
        <f t="array" ref="A1398">INDEX('Brand Family Territory (Enc)'!$A$2:$A$296,INT((ROW()-2)/10)+1)</f>
        <v>Brio</v>
      </c>
      <c r="B1398" t="str" cm="1">
        <f t="array" ref="B1398">INDEX('Whitelist (Blackout Reverse)'!$B$1:$K$1,MOD(ROW()-2,10)+1)</f>
        <v>SUSSEX</v>
      </c>
      <c r="C1398" t="str">
        <f>VLOOKUP(A1398,'Brand Family Territory (Enc)'!$A$2:$B$296,2,FALSE)</f>
        <v>All Counties</v>
      </c>
      <c r="D1398">
        <f>IF(COUNTIFS('Brand Family Territories (Enc)'!$B$2:$B$62,C1398,'Brand Family Territories (Enc)'!$C$2:$C$62,B1398)&gt;0,1,IF(AND(LEFT(B1398,6)="MORRIS",COUNTIFS('Brand Family Territories (Enc)'!$B$2:$B$62,C1398,'Brand Family Territories (Enc)'!$C$2:$C$62,"Morri")&gt;0),"Unk",0))</f>
        <v>1</v>
      </c>
      <c r="E1398" t="str">
        <f>IFERROR(INDEX('Brand Family Areas (Enc)'!$D$6:$D$998,MATCH(UPPER(A1398)&amp;"|"&amp;UPPER(B1398),'Brand Family Areas (Enc)'!$G$6:$G$998,0)),"No Match")</f>
        <v>No Match</v>
      </c>
      <c r="F1398" t="str">
        <f t="shared" si="42"/>
        <v>US</v>
      </c>
      <c r="G1398" t="str">
        <f t="shared" si="43"/>
        <v>Brio|SUSSEX</v>
      </c>
    </row>
    <row r="1399" spans="1:7" hidden="1" x14ac:dyDescent="0.2">
      <c r="A1399" t="str" cm="1">
        <f t="array" ref="A1399">INDEX('Brand Family Territory (Enc)'!$A$2:$A$296,INT((ROW()-2)/10)+1)</f>
        <v>Brio</v>
      </c>
      <c r="B1399" t="str" cm="1">
        <f t="array" ref="B1399">INDEX('Whitelist (Blackout Reverse)'!$B$1:$K$1,MOD(ROW()-2,10)+1)</f>
        <v>MORRIS 1</v>
      </c>
      <c r="C1399" t="str">
        <f>VLOOKUP(A1399,'Brand Family Territory (Enc)'!$A$2:$B$296,2,FALSE)</f>
        <v>All Counties</v>
      </c>
      <c r="D1399">
        <f>IF(COUNTIFS('Brand Family Territories (Enc)'!$B$2:$B$62,C1399,'Brand Family Territories (Enc)'!$C$2:$C$62,B1399)&gt;0,1,IF(AND(LEFT(B1399,6)="MORRIS",COUNTIFS('Brand Family Territories (Enc)'!$B$2:$B$62,C1399,'Brand Family Territories (Enc)'!$C$2:$C$62,"Morri")&gt;0),"Unk",0))</f>
        <v>1</v>
      </c>
      <c r="E1399" t="str">
        <f>IFERROR(INDEX('Brand Family Areas (Enc)'!$D$6:$D$998,MATCH(UPPER(A1399)&amp;"|"&amp;UPPER(B1399),'Brand Family Areas (Enc)'!$G$6:$G$998,0)),"No Match")</f>
        <v>No Match</v>
      </c>
      <c r="F1399" t="str">
        <f t="shared" si="42"/>
        <v>US</v>
      </c>
      <c r="G1399" t="str">
        <f t="shared" si="43"/>
        <v>Brio|MORRIS 1</v>
      </c>
    </row>
    <row r="1400" spans="1:7" hidden="1" x14ac:dyDescent="0.2">
      <c r="A1400" t="str" cm="1">
        <f t="array" ref="A1400">INDEX('Brand Family Territory (Enc)'!$A$2:$A$296,INT((ROW()-2)/10)+1)</f>
        <v>Brio</v>
      </c>
      <c r="B1400" t="str" cm="1">
        <f t="array" ref="B1400">INDEX('Whitelist (Blackout Reverse)'!$B$1:$K$1,MOD(ROW()-2,10)+1)</f>
        <v>MORRIS 2</v>
      </c>
      <c r="C1400" t="str">
        <f>VLOOKUP(A1400,'Brand Family Territory (Enc)'!$A$2:$B$296,2,FALSE)</f>
        <v>All Counties</v>
      </c>
      <c r="D1400">
        <f>IF(COUNTIFS('Brand Family Territories (Enc)'!$B$2:$B$62,C1400,'Brand Family Territories (Enc)'!$C$2:$C$62,B1400)&gt;0,1,IF(AND(LEFT(B1400,6)="MORRIS",COUNTIFS('Brand Family Territories (Enc)'!$B$2:$B$62,C1400,'Brand Family Territories (Enc)'!$C$2:$C$62,"Morri")&gt;0),"Unk",0))</f>
        <v>1</v>
      </c>
      <c r="E1400" t="str">
        <f>IFERROR(INDEX('Brand Family Areas (Enc)'!$D$6:$D$998,MATCH(UPPER(A1400)&amp;"|"&amp;UPPER(B1400),'Brand Family Areas (Enc)'!$G$6:$G$998,0)),"No Match")</f>
        <v>No Match</v>
      </c>
      <c r="F1400" t="str">
        <f t="shared" si="42"/>
        <v>US</v>
      </c>
      <c r="G1400" t="str">
        <f t="shared" si="43"/>
        <v>Brio|MORRIS 2</v>
      </c>
    </row>
    <row r="1401" spans="1:7" hidden="1" x14ac:dyDescent="0.2">
      <c r="A1401" t="str" cm="1">
        <f t="array" ref="A1401">INDEX('Brand Family Territory (Enc)'!$A$2:$A$296,INT((ROW()-2)/10)+1)</f>
        <v>Brio</v>
      </c>
      <c r="B1401" t="str" cm="1">
        <f t="array" ref="B1401">INDEX('Whitelist (Blackout Reverse)'!$B$1:$K$1,MOD(ROW()-2,10)+1)</f>
        <v>MORRIS 3</v>
      </c>
      <c r="C1401" t="str">
        <f>VLOOKUP(A1401,'Brand Family Territory (Enc)'!$A$2:$B$296,2,FALSE)</f>
        <v>All Counties</v>
      </c>
      <c r="D1401">
        <f>IF(COUNTIFS('Brand Family Territories (Enc)'!$B$2:$B$62,C1401,'Brand Family Territories (Enc)'!$C$2:$C$62,B1401)&gt;0,1,IF(AND(LEFT(B1401,6)="MORRIS",COUNTIFS('Brand Family Territories (Enc)'!$B$2:$B$62,C1401,'Brand Family Territories (Enc)'!$C$2:$C$62,"Morri")&gt;0),"Unk",0))</f>
        <v>1</v>
      </c>
      <c r="E1401" t="str">
        <f>IFERROR(INDEX('Brand Family Areas (Enc)'!$D$6:$D$998,MATCH(UPPER(A1401)&amp;"|"&amp;UPPER(B1401),'Brand Family Areas (Enc)'!$G$6:$G$998,0)),"No Match")</f>
        <v>No Match</v>
      </c>
      <c r="F1401" t="str">
        <f t="shared" si="42"/>
        <v>US</v>
      </c>
      <c r="G1401" t="str">
        <f t="shared" si="43"/>
        <v>Brio|MORRIS 3</v>
      </c>
    </row>
    <row r="1402" spans="1:7" hidden="1" x14ac:dyDescent="0.2">
      <c r="A1402" t="str" cm="1">
        <f t="array" ref="A1402">INDEX('Brand Family Territory (Enc)'!$A$2:$A$296,INT((ROW()-2)/10)+1)</f>
        <v>Buzbee's</v>
      </c>
      <c r="B1402" t="str" cm="1">
        <f t="array" ref="B1402">INDEX('Whitelist (Blackout Reverse)'!$B$1:$K$1,MOD(ROW()-2,10)+1)</f>
        <v>BERGEN</v>
      </c>
      <c r="C1402" t="str">
        <f>VLOOKUP(A1402,'Brand Family Territory (Enc)'!$A$2:$B$296,2,FALSE)</f>
        <v>All Counties</v>
      </c>
      <c r="D1402">
        <f>IF(COUNTIFS('Brand Family Territories (Enc)'!$B$2:$B$62,C1402,'Brand Family Territories (Enc)'!$C$2:$C$62,B1402)&gt;0,1,IF(AND(LEFT(B1402,6)="MORRIS",COUNTIFS('Brand Family Territories (Enc)'!$B$2:$B$62,C1402,'Brand Family Territories (Enc)'!$C$2:$C$62,"Morri")&gt;0),"Unk",0))</f>
        <v>1</v>
      </c>
      <c r="E1402" t="str">
        <f>IFERROR(INDEX('Brand Family Areas (Enc)'!$D$6:$D$998,MATCH(UPPER(A1402)&amp;"|"&amp;UPPER(B1402),'Brand Family Areas (Enc)'!$G$6:$G$998,0)),"No Match")</f>
        <v>No Match</v>
      </c>
      <c r="F1402" t="str">
        <f t="shared" si="42"/>
        <v>US</v>
      </c>
      <c r="G1402" t="str">
        <f t="shared" si="43"/>
        <v>Buzbee's|BERGEN</v>
      </c>
    </row>
    <row r="1403" spans="1:7" hidden="1" x14ac:dyDescent="0.2">
      <c r="A1403" t="str" cm="1">
        <f t="array" ref="A1403">INDEX('Brand Family Territory (Enc)'!$A$2:$A$296,INT((ROW()-2)/10)+1)</f>
        <v>Buzbee's</v>
      </c>
      <c r="B1403" t="str" cm="1">
        <f t="array" ref="B1403">INDEX('Whitelist (Blackout Reverse)'!$B$1:$K$1,MOD(ROW()-2,10)+1)</f>
        <v>PASSAIC</v>
      </c>
      <c r="C1403" t="str">
        <f>VLOOKUP(A1403,'Brand Family Territory (Enc)'!$A$2:$B$296,2,FALSE)</f>
        <v>All Counties</v>
      </c>
      <c r="D1403">
        <f>IF(COUNTIFS('Brand Family Territories (Enc)'!$B$2:$B$62,C1403,'Brand Family Territories (Enc)'!$C$2:$C$62,B1403)&gt;0,1,IF(AND(LEFT(B1403,6)="MORRIS",COUNTIFS('Brand Family Territories (Enc)'!$B$2:$B$62,C1403,'Brand Family Territories (Enc)'!$C$2:$C$62,"Morri")&gt;0),"Unk",0))</f>
        <v>1</v>
      </c>
      <c r="E1403" t="str">
        <f>IFERROR(INDEX('Brand Family Areas (Enc)'!$D$6:$D$998,MATCH(UPPER(A1403)&amp;"|"&amp;UPPER(B1403),'Brand Family Areas (Enc)'!$G$6:$G$998,0)),"No Match")</f>
        <v>No Match</v>
      </c>
      <c r="F1403" t="str">
        <f t="shared" si="42"/>
        <v>US</v>
      </c>
      <c r="G1403" t="str">
        <f t="shared" si="43"/>
        <v>Buzbee's|PASSAIC</v>
      </c>
    </row>
    <row r="1404" spans="1:7" hidden="1" x14ac:dyDescent="0.2">
      <c r="A1404" t="str" cm="1">
        <f t="array" ref="A1404">INDEX('Brand Family Territory (Enc)'!$A$2:$A$296,INT((ROW()-2)/10)+1)</f>
        <v>Buzbee's</v>
      </c>
      <c r="B1404" t="str" cm="1">
        <f t="array" ref="B1404">INDEX('Whitelist (Blackout Reverse)'!$B$1:$K$1,MOD(ROW()-2,10)+1)</f>
        <v>PASSAIC-FF</v>
      </c>
      <c r="C1404" t="str">
        <f>VLOOKUP(A1404,'Brand Family Territory (Enc)'!$A$2:$B$296,2,FALSE)</f>
        <v>All Counties</v>
      </c>
      <c r="D1404">
        <f>IF(COUNTIFS('Brand Family Territories (Enc)'!$B$2:$B$62,C1404,'Brand Family Territories (Enc)'!$C$2:$C$62,B1404)&gt;0,1,IF(AND(LEFT(B1404,6)="MORRIS",COUNTIFS('Brand Family Territories (Enc)'!$B$2:$B$62,C1404,'Brand Family Territories (Enc)'!$C$2:$C$62,"Morri")&gt;0),"Unk",0))</f>
        <v>1</v>
      </c>
      <c r="E1404" t="str">
        <f>IFERROR(INDEX('Brand Family Areas (Enc)'!$D$6:$D$998,MATCH(UPPER(A1404)&amp;"|"&amp;UPPER(B1404),'Brand Family Areas (Enc)'!$G$6:$G$998,0)),"No Match")</f>
        <v>No Match</v>
      </c>
      <c r="F1404" t="str">
        <f t="shared" si="42"/>
        <v>US</v>
      </c>
      <c r="G1404" t="str">
        <f t="shared" si="43"/>
        <v>Buzbee's|PASSAIC-FF</v>
      </c>
    </row>
    <row r="1405" spans="1:7" hidden="1" x14ac:dyDescent="0.2">
      <c r="A1405" t="str" cm="1">
        <f t="array" ref="A1405">INDEX('Brand Family Territory (Enc)'!$A$2:$A$296,INT((ROW()-2)/10)+1)</f>
        <v>Buzbee's</v>
      </c>
      <c r="B1405" t="str" cm="1">
        <f t="array" ref="B1405">INDEX('Whitelist (Blackout Reverse)'!$B$1:$K$1,MOD(ROW()-2,10)+1)</f>
        <v>ESSEX</v>
      </c>
      <c r="C1405" t="str">
        <f>VLOOKUP(A1405,'Brand Family Territory (Enc)'!$A$2:$B$296,2,FALSE)</f>
        <v>All Counties</v>
      </c>
      <c r="D1405">
        <f>IF(COUNTIFS('Brand Family Territories (Enc)'!$B$2:$B$62,C1405,'Brand Family Territories (Enc)'!$C$2:$C$62,B1405)&gt;0,1,IF(AND(LEFT(B1405,6)="MORRIS",COUNTIFS('Brand Family Territories (Enc)'!$B$2:$B$62,C1405,'Brand Family Territories (Enc)'!$C$2:$C$62,"Morri")&gt;0),"Unk",0))</f>
        <v>1</v>
      </c>
      <c r="E1405" t="str">
        <f>IFERROR(INDEX('Brand Family Areas (Enc)'!$D$6:$D$998,MATCH(UPPER(A1405)&amp;"|"&amp;UPPER(B1405),'Brand Family Areas (Enc)'!$G$6:$G$998,0)),"No Match")</f>
        <v>No Match</v>
      </c>
      <c r="F1405" t="str">
        <f t="shared" si="42"/>
        <v>US</v>
      </c>
      <c r="G1405" t="str">
        <f t="shared" si="43"/>
        <v>Buzbee's|ESSEX</v>
      </c>
    </row>
    <row r="1406" spans="1:7" hidden="1" x14ac:dyDescent="0.2">
      <c r="A1406" t="str" cm="1">
        <f t="array" ref="A1406">INDEX('Brand Family Territory (Enc)'!$A$2:$A$296,INT((ROW()-2)/10)+1)</f>
        <v>Buzbee's</v>
      </c>
      <c r="B1406" t="str" cm="1">
        <f t="array" ref="B1406">INDEX('Whitelist (Blackout Reverse)'!$B$1:$K$1,MOD(ROW()-2,10)+1)</f>
        <v>HUDSON</v>
      </c>
      <c r="C1406" t="str">
        <f>VLOOKUP(A1406,'Brand Family Territory (Enc)'!$A$2:$B$296,2,FALSE)</f>
        <v>All Counties</v>
      </c>
      <c r="D1406">
        <f>IF(COUNTIFS('Brand Family Territories (Enc)'!$B$2:$B$62,C1406,'Brand Family Territories (Enc)'!$C$2:$C$62,B1406)&gt;0,1,IF(AND(LEFT(B1406,6)="MORRIS",COUNTIFS('Brand Family Territories (Enc)'!$B$2:$B$62,C1406,'Brand Family Territories (Enc)'!$C$2:$C$62,"Morri")&gt;0),"Unk",0))</f>
        <v>1</v>
      </c>
      <c r="E1406" t="str">
        <f>IFERROR(INDEX('Brand Family Areas (Enc)'!$D$6:$D$998,MATCH(UPPER(A1406)&amp;"|"&amp;UPPER(B1406),'Brand Family Areas (Enc)'!$G$6:$G$998,0)),"No Match")</f>
        <v>No Match</v>
      </c>
      <c r="F1406" t="str">
        <f t="shared" si="42"/>
        <v>US</v>
      </c>
      <c r="G1406" t="str">
        <f t="shared" si="43"/>
        <v>Buzbee's|HUDSON</v>
      </c>
    </row>
    <row r="1407" spans="1:7" hidden="1" x14ac:dyDescent="0.2">
      <c r="A1407" t="str" cm="1">
        <f t="array" ref="A1407">INDEX('Brand Family Territory (Enc)'!$A$2:$A$296,INT((ROW()-2)/10)+1)</f>
        <v>Buzbee's</v>
      </c>
      <c r="B1407" t="str" cm="1">
        <f t="array" ref="B1407">INDEX('Whitelist (Blackout Reverse)'!$B$1:$K$1,MOD(ROW()-2,10)+1)</f>
        <v>UNION</v>
      </c>
      <c r="C1407" t="str">
        <f>VLOOKUP(A1407,'Brand Family Territory (Enc)'!$A$2:$B$296,2,FALSE)</f>
        <v>All Counties</v>
      </c>
      <c r="D1407">
        <f>IF(COUNTIFS('Brand Family Territories (Enc)'!$B$2:$B$62,C1407,'Brand Family Territories (Enc)'!$C$2:$C$62,B1407)&gt;0,1,IF(AND(LEFT(B1407,6)="MORRIS",COUNTIFS('Brand Family Territories (Enc)'!$B$2:$B$62,C1407,'Brand Family Territories (Enc)'!$C$2:$C$62,"Morri")&gt;0),"Unk",0))</f>
        <v>1</v>
      </c>
      <c r="E1407" t="str">
        <f>IFERROR(INDEX('Brand Family Areas (Enc)'!$D$6:$D$998,MATCH(UPPER(A1407)&amp;"|"&amp;UPPER(B1407),'Brand Family Areas (Enc)'!$G$6:$G$998,0)),"No Match")</f>
        <v>No Match</v>
      </c>
      <c r="F1407" t="str">
        <f t="shared" si="42"/>
        <v>US</v>
      </c>
      <c r="G1407" t="str">
        <f t="shared" si="43"/>
        <v>Buzbee's|UNION</v>
      </c>
    </row>
    <row r="1408" spans="1:7" hidden="1" x14ac:dyDescent="0.2">
      <c r="A1408" t="str" cm="1">
        <f t="array" ref="A1408">INDEX('Brand Family Territory (Enc)'!$A$2:$A$296,INT((ROW()-2)/10)+1)</f>
        <v>Buzbee's</v>
      </c>
      <c r="B1408" t="str" cm="1">
        <f t="array" ref="B1408">INDEX('Whitelist (Blackout Reverse)'!$B$1:$K$1,MOD(ROW()-2,10)+1)</f>
        <v>SUSSEX</v>
      </c>
      <c r="C1408" t="str">
        <f>VLOOKUP(A1408,'Brand Family Territory (Enc)'!$A$2:$B$296,2,FALSE)</f>
        <v>All Counties</v>
      </c>
      <c r="D1408">
        <f>IF(COUNTIFS('Brand Family Territories (Enc)'!$B$2:$B$62,C1408,'Brand Family Territories (Enc)'!$C$2:$C$62,B1408)&gt;0,1,IF(AND(LEFT(B1408,6)="MORRIS",COUNTIFS('Brand Family Territories (Enc)'!$B$2:$B$62,C1408,'Brand Family Territories (Enc)'!$C$2:$C$62,"Morri")&gt;0),"Unk",0))</f>
        <v>1</v>
      </c>
      <c r="E1408" t="str">
        <f>IFERROR(INDEX('Brand Family Areas (Enc)'!$D$6:$D$998,MATCH(UPPER(A1408)&amp;"|"&amp;UPPER(B1408),'Brand Family Areas (Enc)'!$G$6:$G$998,0)),"No Match")</f>
        <v>No Match</v>
      </c>
      <c r="F1408" t="str">
        <f t="shared" si="42"/>
        <v>US</v>
      </c>
      <c r="G1408" t="str">
        <f t="shared" si="43"/>
        <v>Buzbee's|SUSSEX</v>
      </c>
    </row>
    <row r="1409" spans="1:7" hidden="1" x14ac:dyDescent="0.2">
      <c r="A1409" t="str" cm="1">
        <f t="array" ref="A1409">INDEX('Brand Family Territory (Enc)'!$A$2:$A$296,INT((ROW()-2)/10)+1)</f>
        <v>Buzbee's</v>
      </c>
      <c r="B1409" t="str" cm="1">
        <f t="array" ref="B1409">INDEX('Whitelist (Blackout Reverse)'!$B$1:$K$1,MOD(ROW()-2,10)+1)</f>
        <v>MORRIS 1</v>
      </c>
      <c r="C1409" t="str">
        <f>VLOOKUP(A1409,'Brand Family Territory (Enc)'!$A$2:$B$296,2,FALSE)</f>
        <v>All Counties</v>
      </c>
      <c r="D1409">
        <f>IF(COUNTIFS('Brand Family Territories (Enc)'!$B$2:$B$62,C1409,'Brand Family Territories (Enc)'!$C$2:$C$62,B1409)&gt;0,1,IF(AND(LEFT(B1409,6)="MORRIS",COUNTIFS('Brand Family Territories (Enc)'!$B$2:$B$62,C1409,'Brand Family Territories (Enc)'!$C$2:$C$62,"Morri")&gt;0),"Unk",0))</f>
        <v>1</v>
      </c>
      <c r="E1409" t="str">
        <f>IFERROR(INDEX('Brand Family Areas (Enc)'!$D$6:$D$998,MATCH(UPPER(A1409)&amp;"|"&amp;UPPER(B1409),'Brand Family Areas (Enc)'!$G$6:$G$998,0)),"No Match")</f>
        <v>No Match</v>
      </c>
      <c r="F1409" t="str">
        <f t="shared" si="42"/>
        <v>US</v>
      </c>
      <c r="G1409" t="str">
        <f t="shared" si="43"/>
        <v>Buzbee's|MORRIS 1</v>
      </c>
    </row>
    <row r="1410" spans="1:7" hidden="1" x14ac:dyDescent="0.2">
      <c r="A1410" t="str" cm="1">
        <f t="array" ref="A1410">INDEX('Brand Family Territory (Enc)'!$A$2:$A$296,INT((ROW()-2)/10)+1)</f>
        <v>Buzbee's</v>
      </c>
      <c r="B1410" t="str" cm="1">
        <f t="array" ref="B1410">INDEX('Whitelist (Blackout Reverse)'!$B$1:$K$1,MOD(ROW()-2,10)+1)</f>
        <v>MORRIS 2</v>
      </c>
      <c r="C1410" t="str">
        <f>VLOOKUP(A1410,'Brand Family Territory (Enc)'!$A$2:$B$296,2,FALSE)</f>
        <v>All Counties</v>
      </c>
      <c r="D1410">
        <f>IF(COUNTIFS('Brand Family Territories (Enc)'!$B$2:$B$62,C1410,'Brand Family Territories (Enc)'!$C$2:$C$62,B1410)&gt;0,1,IF(AND(LEFT(B1410,6)="MORRIS",COUNTIFS('Brand Family Territories (Enc)'!$B$2:$B$62,C1410,'Brand Family Territories (Enc)'!$C$2:$C$62,"Morri")&gt;0),"Unk",0))</f>
        <v>1</v>
      </c>
      <c r="E1410" t="str">
        <f>IFERROR(INDEX('Brand Family Areas (Enc)'!$D$6:$D$998,MATCH(UPPER(A1410)&amp;"|"&amp;UPPER(B1410),'Brand Family Areas (Enc)'!$G$6:$G$998,0)),"No Match")</f>
        <v>No Match</v>
      </c>
      <c r="F1410" t="str">
        <f t="shared" si="42"/>
        <v>US</v>
      </c>
      <c r="G1410" t="str">
        <f t="shared" si="43"/>
        <v>Buzbee's|MORRIS 2</v>
      </c>
    </row>
    <row r="1411" spans="1:7" hidden="1" x14ac:dyDescent="0.2">
      <c r="A1411" t="str" cm="1">
        <f t="array" ref="A1411">INDEX('Brand Family Territory (Enc)'!$A$2:$A$296,INT((ROW()-2)/10)+1)</f>
        <v>Buzbee's</v>
      </c>
      <c r="B1411" t="str" cm="1">
        <f t="array" ref="B1411">INDEX('Whitelist (Blackout Reverse)'!$B$1:$K$1,MOD(ROW()-2,10)+1)</f>
        <v>MORRIS 3</v>
      </c>
      <c r="C1411" t="str">
        <f>VLOOKUP(A1411,'Brand Family Territory (Enc)'!$A$2:$B$296,2,FALSE)</f>
        <v>All Counties</v>
      </c>
      <c r="D1411">
        <f>IF(COUNTIFS('Brand Family Territories (Enc)'!$B$2:$B$62,C1411,'Brand Family Territories (Enc)'!$C$2:$C$62,B1411)&gt;0,1,IF(AND(LEFT(B1411,6)="MORRIS",COUNTIFS('Brand Family Territories (Enc)'!$B$2:$B$62,C1411,'Brand Family Territories (Enc)'!$C$2:$C$62,"Morri")&gt;0),"Unk",0))</f>
        <v>1</v>
      </c>
      <c r="E1411" t="str">
        <f>IFERROR(INDEX('Brand Family Areas (Enc)'!$D$6:$D$998,MATCH(UPPER(A1411)&amp;"|"&amp;UPPER(B1411),'Brand Family Areas (Enc)'!$G$6:$G$998,0)),"No Match")</f>
        <v>No Match</v>
      </c>
      <c r="F1411" t="str">
        <f t="shared" ref="F1411:F1474" si="44">IF(D1411="Unk","Ambiguous (Source Truncated)",IF(E1411="Inactive","THEM",IF(D1411=1,"US",IF(D1411="N/A","No Territory Data","THEM"))))</f>
        <v>US</v>
      </c>
      <c r="G1411" t="str">
        <f t="shared" ref="G1411:G1474" si="45">A1411&amp;"|"&amp;B1411</f>
        <v>Buzbee's|MORRIS 3</v>
      </c>
    </row>
    <row r="1412" spans="1:7" hidden="1" x14ac:dyDescent="0.2">
      <c r="A1412" t="str" cm="1">
        <f t="array" ref="A1412">INDEX('Brand Family Territory (Enc)'!$A$2:$A$296,INT((ROW()-2)/10)+1)</f>
        <v>Calise</v>
      </c>
      <c r="B1412" t="str" cm="1">
        <f t="array" ref="B1412">INDEX('Whitelist (Blackout Reverse)'!$B$1:$K$1,MOD(ROW()-2,10)+1)</f>
        <v>BERGEN</v>
      </c>
      <c r="C1412" t="str">
        <f>VLOOKUP(A1412,'Brand Family Territory (Enc)'!$A$2:$B$296,2,FALSE)</f>
        <v>All Counties</v>
      </c>
      <c r="D1412">
        <f>IF(COUNTIFS('Brand Family Territories (Enc)'!$B$2:$B$62,C1412,'Brand Family Territories (Enc)'!$C$2:$C$62,B1412)&gt;0,1,IF(AND(LEFT(B1412,6)="MORRIS",COUNTIFS('Brand Family Territories (Enc)'!$B$2:$B$62,C1412,'Brand Family Territories (Enc)'!$C$2:$C$62,"Morri")&gt;0),"Unk",0))</f>
        <v>1</v>
      </c>
      <c r="E1412" t="str">
        <f>IFERROR(INDEX('Brand Family Areas (Enc)'!$D$6:$D$998,MATCH(UPPER(A1412)&amp;"|"&amp;UPPER(B1412),'Brand Family Areas (Enc)'!$G$6:$G$998,0)),"No Match")</f>
        <v>No Match</v>
      </c>
      <c r="F1412" t="str">
        <f t="shared" si="44"/>
        <v>US</v>
      </c>
      <c r="G1412" t="str">
        <f t="shared" si="45"/>
        <v>Calise|BERGEN</v>
      </c>
    </row>
    <row r="1413" spans="1:7" hidden="1" x14ac:dyDescent="0.2">
      <c r="A1413" t="str" cm="1">
        <f t="array" ref="A1413">INDEX('Brand Family Territory (Enc)'!$A$2:$A$296,INT((ROW()-2)/10)+1)</f>
        <v>Calise</v>
      </c>
      <c r="B1413" t="str" cm="1">
        <f t="array" ref="B1413">INDEX('Whitelist (Blackout Reverse)'!$B$1:$K$1,MOD(ROW()-2,10)+1)</f>
        <v>PASSAIC</v>
      </c>
      <c r="C1413" t="str">
        <f>VLOOKUP(A1413,'Brand Family Territory (Enc)'!$A$2:$B$296,2,FALSE)</f>
        <v>All Counties</v>
      </c>
      <c r="D1413">
        <f>IF(COUNTIFS('Brand Family Territories (Enc)'!$B$2:$B$62,C1413,'Brand Family Territories (Enc)'!$C$2:$C$62,B1413)&gt;0,1,IF(AND(LEFT(B1413,6)="MORRIS",COUNTIFS('Brand Family Territories (Enc)'!$B$2:$B$62,C1413,'Brand Family Territories (Enc)'!$C$2:$C$62,"Morri")&gt;0),"Unk",0))</f>
        <v>1</v>
      </c>
      <c r="E1413" t="str">
        <f>IFERROR(INDEX('Brand Family Areas (Enc)'!$D$6:$D$998,MATCH(UPPER(A1413)&amp;"|"&amp;UPPER(B1413),'Brand Family Areas (Enc)'!$G$6:$G$998,0)),"No Match")</f>
        <v>No Match</v>
      </c>
      <c r="F1413" t="str">
        <f t="shared" si="44"/>
        <v>US</v>
      </c>
      <c r="G1413" t="str">
        <f t="shared" si="45"/>
        <v>Calise|PASSAIC</v>
      </c>
    </row>
    <row r="1414" spans="1:7" hidden="1" x14ac:dyDescent="0.2">
      <c r="A1414" t="str" cm="1">
        <f t="array" ref="A1414">INDEX('Brand Family Territory (Enc)'!$A$2:$A$296,INT((ROW()-2)/10)+1)</f>
        <v>Calise</v>
      </c>
      <c r="B1414" t="str" cm="1">
        <f t="array" ref="B1414">INDEX('Whitelist (Blackout Reverse)'!$B$1:$K$1,MOD(ROW()-2,10)+1)</f>
        <v>PASSAIC-FF</v>
      </c>
      <c r="C1414" t="str">
        <f>VLOOKUP(A1414,'Brand Family Territory (Enc)'!$A$2:$B$296,2,FALSE)</f>
        <v>All Counties</v>
      </c>
      <c r="D1414">
        <f>IF(COUNTIFS('Brand Family Territories (Enc)'!$B$2:$B$62,C1414,'Brand Family Territories (Enc)'!$C$2:$C$62,B1414)&gt;0,1,IF(AND(LEFT(B1414,6)="MORRIS",COUNTIFS('Brand Family Territories (Enc)'!$B$2:$B$62,C1414,'Brand Family Territories (Enc)'!$C$2:$C$62,"Morri")&gt;0),"Unk",0))</f>
        <v>1</v>
      </c>
      <c r="E1414" t="str">
        <f>IFERROR(INDEX('Brand Family Areas (Enc)'!$D$6:$D$998,MATCH(UPPER(A1414)&amp;"|"&amp;UPPER(B1414),'Brand Family Areas (Enc)'!$G$6:$G$998,0)),"No Match")</f>
        <v>No Match</v>
      </c>
      <c r="F1414" t="str">
        <f t="shared" si="44"/>
        <v>US</v>
      </c>
      <c r="G1414" t="str">
        <f t="shared" si="45"/>
        <v>Calise|PASSAIC-FF</v>
      </c>
    </row>
    <row r="1415" spans="1:7" hidden="1" x14ac:dyDescent="0.2">
      <c r="A1415" t="str" cm="1">
        <f t="array" ref="A1415">INDEX('Brand Family Territory (Enc)'!$A$2:$A$296,INT((ROW()-2)/10)+1)</f>
        <v>Calise</v>
      </c>
      <c r="B1415" t="str" cm="1">
        <f t="array" ref="B1415">INDEX('Whitelist (Blackout Reverse)'!$B$1:$K$1,MOD(ROW()-2,10)+1)</f>
        <v>ESSEX</v>
      </c>
      <c r="C1415" t="str">
        <f>VLOOKUP(A1415,'Brand Family Territory (Enc)'!$A$2:$B$296,2,FALSE)</f>
        <v>All Counties</v>
      </c>
      <c r="D1415">
        <f>IF(COUNTIFS('Brand Family Territories (Enc)'!$B$2:$B$62,C1415,'Brand Family Territories (Enc)'!$C$2:$C$62,B1415)&gt;0,1,IF(AND(LEFT(B1415,6)="MORRIS",COUNTIFS('Brand Family Territories (Enc)'!$B$2:$B$62,C1415,'Brand Family Territories (Enc)'!$C$2:$C$62,"Morri")&gt;0),"Unk",0))</f>
        <v>1</v>
      </c>
      <c r="E1415" t="str">
        <f>IFERROR(INDEX('Brand Family Areas (Enc)'!$D$6:$D$998,MATCH(UPPER(A1415)&amp;"|"&amp;UPPER(B1415),'Brand Family Areas (Enc)'!$G$6:$G$998,0)),"No Match")</f>
        <v>No Match</v>
      </c>
      <c r="F1415" t="str">
        <f t="shared" si="44"/>
        <v>US</v>
      </c>
      <c r="G1415" t="str">
        <f t="shared" si="45"/>
        <v>Calise|ESSEX</v>
      </c>
    </row>
    <row r="1416" spans="1:7" hidden="1" x14ac:dyDescent="0.2">
      <c r="A1416" t="str" cm="1">
        <f t="array" ref="A1416">INDEX('Brand Family Territory (Enc)'!$A$2:$A$296,INT((ROW()-2)/10)+1)</f>
        <v>Calise</v>
      </c>
      <c r="B1416" t="str" cm="1">
        <f t="array" ref="B1416">INDEX('Whitelist (Blackout Reverse)'!$B$1:$K$1,MOD(ROW()-2,10)+1)</f>
        <v>HUDSON</v>
      </c>
      <c r="C1416" t="str">
        <f>VLOOKUP(A1416,'Brand Family Territory (Enc)'!$A$2:$B$296,2,FALSE)</f>
        <v>All Counties</v>
      </c>
      <c r="D1416">
        <f>IF(COUNTIFS('Brand Family Territories (Enc)'!$B$2:$B$62,C1416,'Brand Family Territories (Enc)'!$C$2:$C$62,B1416)&gt;0,1,IF(AND(LEFT(B1416,6)="MORRIS",COUNTIFS('Brand Family Territories (Enc)'!$B$2:$B$62,C1416,'Brand Family Territories (Enc)'!$C$2:$C$62,"Morri")&gt;0),"Unk",0))</f>
        <v>1</v>
      </c>
      <c r="E1416" t="str">
        <f>IFERROR(INDEX('Brand Family Areas (Enc)'!$D$6:$D$998,MATCH(UPPER(A1416)&amp;"|"&amp;UPPER(B1416),'Brand Family Areas (Enc)'!$G$6:$G$998,0)),"No Match")</f>
        <v>No Match</v>
      </c>
      <c r="F1416" t="str">
        <f t="shared" si="44"/>
        <v>US</v>
      </c>
      <c r="G1416" t="str">
        <f t="shared" si="45"/>
        <v>Calise|HUDSON</v>
      </c>
    </row>
    <row r="1417" spans="1:7" hidden="1" x14ac:dyDescent="0.2">
      <c r="A1417" t="str" cm="1">
        <f t="array" ref="A1417">INDEX('Brand Family Territory (Enc)'!$A$2:$A$296,INT((ROW()-2)/10)+1)</f>
        <v>Calise</v>
      </c>
      <c r="B1417" t="str" cm="1">
        <f t="array" ref="B1417">INDEX('Whitelist (Blackout Reverse)'!$B$1:$K$1,MOD(ROW()-2,10)+1)</f>
        <v>UNION</v>
      </c>
      <c r="C1417" t="str">
        <f>VLOOKUP(A1417,'Brand Family Territory (Enc)'!$A$2:$B$296,2,FALSE)</f>
        <v>All Counties</v>
      </c>
      <c r="D1417">
        <f>IF(COUNTIFS('Brand Family Territories (Enc)'!$B$2:$B$62,C1417,'Brand Family Territories (Enc)'!$C$2:$C$62,B1417)&gt;0,1,IF(AND(LEFT(B1417,6)="MORRIS",COUNTIFS('Brand Family Territories (Enc)'!$B$2:$B$62,C1417,'Brand Family Territories (Enc)'!$C$2:$C$62,"Morri")&gt;0),"Unk",0))</f>
        <v>1</v>
      </c>
      <c r="E1417" t="str">
        <f>IFERROR(INDEX('Brand Family Areas (Enc)'!$D$6:$D$998,MATCH(UPPER(A1417)&amp;"|"&amp;UPPER(B1417),'Brand Family Areas (Enc)'!$G$6:$G$998,0)),"No Match")</f>
        <v>No Match</v>
      </c>
      <c r="F1417" t="str">
        <f t="shared" si="44"/>
        <v>US</v>
      </c>
      <c r="G1417" t="str">
        <f t="shared" si="45"/>
        <v>Calise|UNION</v>
      </c>
    </row>
    <row r="1418" spans="1:7" hidden="1" x14ac:dyDescent="0.2">
      <c r="A1418" t="str" cm="1">
        <f t="array" ref="A1418">INDEX('Brand Family Territory (Enc)'!$A$2:$A$296,INT((ROW()-2)/10)+1)</f>
        <v>Calise</v>
      </c>
      <c r="B1418" t="str" cm="1">
        <f t="array" ref="B1418">INDEX('Whitelist (Blackout Reverse)'!$B$1:$K$1,MOD(ROW()-2,10)+1)</f>
        <v>SUSSEX</v>
      </c>
      <c r="C1418" t="str">
        <f>VLOOKUP(A1418,'Brand Family Territory (Enc)'!$A$2:$B$296,2,FALSE)</f>
        <v>All Counties</v>
      </c>
      <c r="D1418">
        <f>IF(COUNTIFS('Brand Family Territories (Enc)'!$B$2:$B$62,C1418,'Brand Family Territories (Enc)'!$C$2:$C$62,B1418)&gt;0,1,IF(AND(LEFT(B1418,6)="MORRIS",COUNTIFS('Brand Family Territories (Enc)'!$B$2:$B$62,C1418,'Brand Family Territories (Enc)'!$C$2:$C$62,"Morri")&gt;0),"Unk",0))</f>
        <v>1</v>
      </c>
      <c r="E1418" t="str">
        <f>IFERROR(INDEX('Brand Family Areas (Enc)'!$D$6:$D$998,MATCH(UPPER(A1418)&amp;"|"&amp;UPPER(B1418),'Brand Family Areas (Enc)'!$G$6:$G$998,0)),"No Match")</f>
        <v>No Match</v>
      </c>
      <c r="F1418" t="str">
        <f t="shared" si="44"/>
        <v>US</v>
      </c>
      <c r="G1418" t="str">
        <f t="shared" si="45"/>
        <v>Calise|SUSSEX</v>
      </c>
    </row>
    <row r="1419" spans="1:7" hidden="1" x14ac:dyDescent="0.2">
      <c r="A1419" t="str" cm="1">
        <f t="array" ref="A1419">INDEX('Brand Family Territory (Enc)'!$A$2:$A$296,INT((ROW()-2)/10)+1)</f>
        <v>Calise</v>
      </c>
      <c r="B1419" t="str" cm="1">
        <f t="array" ref="B1419">INDEX('Whitelist (Blackout Reverse)'!$B$1:$K$1,MOD(ROW()-2,10)+1)</f>
        <v>MORRIS 1</v>
      </c>
      <c r="C1419" t="str">
        <f>VLOOKUP(A1419,'Brand Family Territory (Enc)'!$A$2:$B$296,2,FALSE)</f>
        <v>All Counties</v>
      </c>
      <c r="D1419">
        <f>IF(COUNTIFS('Brand Family Territories (Enc)'!$B$2:$B$62,C1419,'Brand Family Territories (Enc)'!$C$2:$C$62,B1419)&gt;0,1,IF(AND(LEFT(B1419,6)="MORRIS",COUNTIFS('Brand Family Territories (Enc)'!$B$2:$B$62,C1419,'Brand Family Territories (Enc)'!$C$2:$C$62,"Morri")&gt;0),"Unk",0))</f>
        <v>1</v>
      </c>
      <c r="E1419" t="str">
        <f>IFERROR(INDEX('Brand Family Areas (Enc)'!$D$6:$D$998,MATCH(UPPER(A1419)&amp;"|"&amp;UPPER(B1419),'Brand Family Areas (Enc)'!$G$6:$G$998,0)),"No Match")</f>
        <v>No Match</v>
      </c>
      <c r="F1419" t="str">
        <f t="shared" si="44"/>
        <v>US</v>
      </c>
      <c r="G1419" t="str">
        <f t="shared" si="45"/>
        <v>Calise|MORRIS 1</v>
      </c>
    </row>
    <row r="1420" spans="1:7" hidden="1" x14ac:dyDescent="0.2">
      <c r="A1420" t="str" cm="1">
        <f t="array" ref="A1420">INDEX('Brand Family Territory (Enc)'!$A$2:$A$296,INT((ROW()-2)/10)+1)</f>
        <v>Calise</v>
      </c>
      <c r="B1420" t="str" cm="1">
        <f t="array" ref="B1420">INDEX('Whitelist (Blackout Reverse)'!$B$1:$K$1,MOD(ROW()-2,10)+1)</f>
        <v>MORRIS 2</v>
      </c>
      <c r="C1420" t="str">
        <f>VLOOKUP(A1420,'Brand Family Territory (Enc)'!$A$2:$B$296,2,FALSE)</f>
        <v>All Counties</v>
      </c>
      <c r="D1420">
        <f>IF(COUNTIFS('Brand Family Territories (Enc)'!$B$2:$B$62,C1420,'Brand Family Territories (Enc)'!$C$2:$C$62,B1420)&gt;0,1,IF(AND(LEFT(B1420,6)="MORRIS",COUNTIFS('Brand Family Territories (Enc)'!$B$2:$B$62,C1420,'Brand Family Territories (Enc)'!$C$2:$C$62,"Morri")&gt;0),"Unk",0))</f>
        <v>1</v>
      </c>
      <c r="E1420" t="str">
        <f>IFERROR(INDEX('Brand Family Areas (Enc)'!$D$6:$D$998,MATCH(UPPER(A1420)&amp;"|"&amp;UPPER(B1420),'Brand Family Areas (Enc)'!$G$6:$G$998,0)),"No Match")</f>
        <v>No Match</v>
      </c>
      <c r="F1420" t="str">
        <f t="shared" si="44"/>
        <v>US</v>
      </c>
      <c r="G1420" t="str">
        <f t="shared" si="45"/>
        <v>Calise|MORRIS 2</v>
      </c>
    </row>
    <row r="1421" spans="1:7" hidden="1" x14ac:dyDescent="0.2">
      <c r="A1421" t="str" cm="1">
        <f t="array" ref="A1421">INDEX('Brand Family Territory (Enc)'!$A$2:$A$296,INT((ROW()-2)/10)+1)</f>
        <v>Calise</v>
      </c>
      <c r="B1421" t="str" cm="1">
        <f t="array" ref="B1421">INDEX('Whitelist (Blackout Reverse)'!$B$1:$K$1,MOD(ROW()-2,10)+1)</f>
        <v>MORRIS 3</v>
      </c>
      <c r="C1421" t="str">
        <f>VLOOKUP(A1421,'Brand Family Territory (Enc)'!$A$2:$B$296,2,FALSE)</f>
        <v>All Counties</v>
      </c>
      <c r="D1421">
        <f>IF(COUNTIFS('Brand Family Territories (Enc)'!$B$2:$B$62,C1421,'Brand Family Territories (Enc)'!$C$2:$C$62,B1421)&gt;0,1,IF(AND(LEFT(B1421,6)="MORRIS",COUNTIFS('Brand Family Territories (Enc)'!$B$2:$B$62,C1421,'Brand Family Territories (Enc)'!$C$2:$C$62,"Morri")&gt;0),"Unk",0))</f>
        <v>1</v>
      </c>
      <c r="E1421" t="str">
        <f>IFERROR(INDEX('Brand Family Areas (Enc)'!$D$6:$D$998,MATCH(UPPER(A1421)&amp;"|"&amp;UPPER(B1421),'Brand Family Areas (Enc)'!$G$6:$G$998,0)),"No Match")</f>
        <v>No Match</v>
      </c>
      <c r="F1421" t="str">
        <f t="shared" si="44"/>
        <v>US</v>
      </c>
      <c r="G1421" t="str">
        <f t="shared" si="45"/>
        <v>Calise|MORRIS 3</v>
      </c>
    </row>
    <row r="1422" spans="1:7" hidden="1" x14ac:dyDescent="0.2">
      <c r="A1422" t="str" cm="1">
        <f t="array" ref="A1422">INDEX('Brand Family Territory (Enc)'!$A$2:$A$296,INT((ROW()-2)/10)+1)</f>
        <v>Carib</v>
      </c>
      <c r="B1422" t="str" cm="1">
        <f t="array" ref="B1422">INDEX('Whitelist (Blackout Reverse)'!$B$1:$K$1,MOD(ROW()-2,10)+1)</f>
        <v>BERGEN</v>
      </c>
      <c r="C1422" t="str">
        <f>VLOOKUP(A1422,'Brand Family Territory (Enc)'!$A$2:$B$296,2,FALSE)</f>
        <v>All Counties</v>
      </c>
      <c r="D1422">
        <f>IF(COUNTIFS('Brand Family Territories (Enc)'!$B$2:$B$62,C1422,'Brand Family Territories (Enc)'!$C$2:$C$62,B1422)&gt;0,1,IF(AND(LEFT(B1422,6)="MORRIS",COUNTIFS('Brand Family Territories (Enc)'!$B$2:$B$62,C1422,'Brand Family Territories (Enc)'!$C$2:$C$62,"Morri")&gt;0),"Unk",0))</f>
        <v>1</v>
      </c>
      <c r="E1422" t="str">
        <f>IFERROR(INDEX('Brand Family Areas (Enc)'!$D$6:$D$998,MATCH(UPPER(A1422)&amp;"|"&amp;UPPER(B1422),'Brand Family Areas (Enc)'!$G$6:$G$998,0)),"No Match")</f>
        <v>No Match</v>
      </c>
      <c r="F1422" t="str">
        <f t="shared" si="44"/>
        <v>US</v>
      </c>
      <c r="G1422" t="str">
        <f t="shared" si="45"/>
        <v>Carib|BERGEN</v>
      </c>
    </row>
    <row r="1423" spans="1:7" hidden="1" x14ac:dyDescent="0.2">
      <c r="A1423" t="str" cm="1">
        <f t="array" ref="A1423">INDEX('Brand Family Territory (Enc)'!$A$2:$A$296,INT((ROW()-2)/10)+1)</f>
        <v>Carib</v>
      </c>
      <c r="B1423" t="str" cm="1">
        <f t="array" ref="B1423">INDEX('Whitelist (Blackout Reverse)'!$B$1:$K$1,MOD(ROW()-2,10)+1)</f>
        <v>PASSAIC</v>
      </c>
      <c r="C1423" t="str">
        <f>VLOOKUP(A1423,'Brand Family Territory (Enc)'!$A$2:$B$296,2,FALSE)</f>
        <v>All Counties</v>
      </c>
      <c r="D1423">
        <f>IF(COUNTIFS('Brand Family Territories (Enc)'!$B$2:$B$62,C1423,'Brand Family Territories (Enc)'!$C$2:$C$62,B1423)&gt;0,1,IF(AND(LEFT(B1423,6)="MORRIS",COUNTIFS('Brand Family Territories (Enc)'!$B$2:$B$62,C1423,'Brand Family Territories (Enc)'!$C$2:$C$62,"Morri")&gt;0),"Unk",0))</f>
        <v>1</v>
      </c>
      <c r="E1423" t="str">
        <f>IFERROR(INDEX('Brand Family Areas (Enc)'!$D$6:$D$998,MATCH(UPPER(A1423)&amp;"|"&amp;UPPER(B1423),'Brand Family Areas (Enc)'!$G$6:$G$998,0)),"No Match")</f>
        <v>No Match</v>
      </c>
      <c r="F1423" t="str">
        <f t="shared" si="44"/>
        <v>US</v>
      </c>
      <c r="G1423" t="str">
        <f t="shared" si="45"/>
        <v>Carib|PASSAIC</v>
      </c>
    </row>
    <row r="1424" spans="1:7" hidden="1" x14ac:dyDescent="0.2">
      <c r="A1424" t="str" cm="1">
        <f t="array" ref="A1424">INDEX('Brand Family Territory (Enc)'!$A$2:$A$296,INT((ROW()-2)/10)+1)</f>
        <v>Carib</v>
      </c>
      <c r="B1424" t="str" cm="1">
        <f t="array" ref="B1424">INDEX('Whitelist (Blackout Reverse)'!$B$1:$K$1,MOD(ROW()-2,10)+1)</f>
        <v>PASSAIC-FF</v>
      </c>
      <c r="C1424" t="str">
        <f>VLOOKUP(A1424,'Brand Family Territory (Enc)'!$A$2:$B$296,2,FALSE)</f>
        <v>All Counties</v>
      </c>
      <c r="D1424">
        <f>IF(COUNTIFS('Brand Family Territories (Enc)'!$B$2:$B$62,C1424,'Brand Family Territories (Enc)'!$C$2:$C$62,B1424)&gt;0,1,IF(AND(LEFT(B1424,6)="MORRIS",COUNTIFS('Brand Family Territories (Enc)'!$B$2:$B$62,C1424,'Brand Family Territories (Enc)'!$C$2:$C$62,"Morri")&gt;0),"Unk",0))</f>
        <v>1</v>
      </c>
      <c r="E1424" t="str">
        <f>IFERROR(INDEX('Brand Family Areas (Enc)'!$D$6:$D$998,MATCH(UPPER(A1424)&amp;"|"&amp;UPPER(B1424),'Brand Family Areas (Enc)'!$G$6:$G$998,0)),"No Match")</f>
        <v>No Match</v>
      </c>
      <c r="F1424" t="str">
        <f t="shared" si="44"/>
        <v>US</v>
      </c>
      <c r="G1424" t="str">
        <f t="shared" si="45"/>
        <v>Carib|PASSAIC-FF</v>
      </c>
    </row>
    <row r="1425" spans="1:7" hidden="1" x14ac:dyDescent="0.2">
      <c r="A1425" t="str" cm="1">
        <f t="array" ref="A1425">INDEX('Brand Family Territory (Enc)'!$A$2:$A$296,INT((ROW()-2)/10)+1)</f>
        <v>Carib</v>
      </c>
      <c r="B1425" t="str" cm="1">
        <f t="array" ref="B1425">INDEX('Whitelist (Blackout Reverse)'!$B$1:$K$1,MOD(ROW()-2,10)+1)</f>
        <v>ESSEX</v>
      </c>
      <c r="C1425" t="str">
        <f>VLOOKUP(A1425,'Brand Family Territory (Enc)'!$A$2:$B$296,2,FALSE)</f>
        <v>All Counties</v>
      </c>
      <c r="D1425">
        <f>IF(COUNTIFS('Brand Family Territories (Enc)'!$B$2:$B$62,C1425,'Brand Family Territories (Enc)'!$C$2:$C$62,B1425)&gt;0,1,IF(AND(LEFT(B1425,6)="MORRIS",COUNTIFS('Brand Family Territories (Enc)'!$B$2:$B$62,C1425,'Brand Family Territories (Enc)'!$C$2:$C$62,"Morri")&gt;0),"Unk",0))</f>
        <v>1</v>
      </c>
      <c r="E1425" t="str">
        <f>IFERROR(INDEX('Brand Family Areas (Enc)'!$D$6:$D$998,MATCH(UPPER(A1425)&amp;"|"&amp;UPPER(B1425),'Brand Family Areas (Enc)'!$G$6:$G$998,0)),"No Match")</f>
        <v>No Match</v>
      </c>
      <c r="F1425" t="str">
        <f t="shared" si="44"/>
        <v>US</v>
      </c>
      <c r="G1425" t="str">
        <f t="shared" si="45"/>
        <v>Carib|ESSEX</v>
      </c>
    </row>
    <row r="1426" spans="1:7" hidden="1" x14ac:dyDescent="0.2">
      <c r="A1426" t="str" cm="1">
        <f t="array" ref="A1426">INDEX('Brand Family Territory (Enc)'!$A$2:$A$296,INT((ROW()-2)/10)+1)</f>
        <v>Carib</v>
      </c>
      <c r="B1426" t="str" cm="1">
        <f t="array" ref="B1426">INDEX('Whitelist (Blackout Reverse)'!$B$1:$K$1,MOD(ROW()-2,10)+1)</f>
        <v>HUDSON</v>
      </c>
      <c r="C1426" t="str">
        <f>VLOOKUP(A1426,'Brand Family Territory (Enc)'!$A$2:$B$296,2,FALSE)</f>
        <v>All Counties</v>
      </c>
      <c r="D1426">
        <f>IF(COUNTIFS('Brand Family Territories (Enc)'!$B$2:$B$62,C1426,'Brand Family Territories (Enc)'!$C$2:$C$62,B1426)&gt;0,1,IF(AND(LEFT(B1426,6)="MORRIS",COUNTIFS('Brand Family Territories (Enc)'!$B$2:$B$62,C1426,'Brand Family Territories (Enc)'!$C$2:$C$62,"Morri")&gt;0),"Unk",0))</f>
        <v>1</v>
      </c>
      <c r="E1426" t="str">
        <f>IFERROR(INDEX('Brand Family Areas (Enc)'!$D$6:$D$998,MATCH(UPPER(A1426)&amp;"|"&amp;UPPER(B1426),'Brand Family Areas (Enc)'!$G$6:$G$998,0)),"No Match")</f>
        <v>No Match</v>
      </c>
      <c r="F1426" t="str">
        <f t="shared" si="44"/>
        <v>US</v>
      </c>
      <c r="G1426" t="str">
        <f t="shared" si="45"/>
        <v>Carib|HUDSON</v>
      </c>
    </row>
    <row r="1427" spans="1:7" hidden="1" x14ac:dyDescent="0.2">
      <c r="A1427" t="str" cm="1">
        <f t="array" ref="A1427">INDEX('Brand Family Territory (Enc)'!$A$2:$A$296,INT((ROW()-2)/10)+1)</f>
        <v>Carib</v>
      </c>
      <c r="B1427" t="str" cm="1">
        <f t="array" ref="B1427">INDEX('Whitelist (Blackout Reverse)'!$B$1:$K$1,MOD(ROW()-2,10)+1)</f>
        <v>UNION</v>
      </c>
      <c r="C1427" t="str">
        <f>VLOOKUP(A1427,'Brand Family Territory (Enc)'!$A$2:$B$296,2,FALSE)</f>
        <v>All Counties</v>
      </c>
      <c r="D1427">
        <f>IF(COUNTIFS('Brand Family Territories (Enc)'!$B$2:$B$62,C1427,'Brand Family Territories (Enc)'!$C$2:$C$62,B1427)&gt;0,1,IF(AND(LEFT(B1427,6)="MORRIS",COUNTIFS('Brand Family Territories (Enc)'!$B$2:$B$62,C1427,'Brand Family Territories (Enc)'!$C$2:$C$62,"Morri")&gt;0),"Unk",0))</f>
        <v>1</v>
      </c>
      <c r="E1427" t="str">
        <f>IFERROR(INDEX('Brand Family Areas (Enc)'!$D$6:$D$998,MATCH(UPPER(A1427)&amp;"|"&amp;UPPER(B1427),'Brand Family Areas (Enc)'!$G$6:$G$998,0)),"No Match")</f>
        <v>No Match</v>
      </c>
      <c r="F1427" t="str">
        <f t="shared" si="44"/>
        <v>US</v>
      </c>
      <c r="G1427" t="str">
        <f t="shared" si="45"/>
        <v>Carib|UNION</v>
      </c>
    </row>
    <row r="1428" spans="1:7" hidden="1" x14ac:dyDescent="0.2">
      <c r="A1428" t="str" cm="1">
        <f t="array" ref="A1428">INDEX('Brand Family Territory (Enc)'!$A$2:$A$296,INT((ROW()-2)/10)+1)</f>
        <v>Carib</v>
      </c>
      <c r="B1428" t="str" cm="1">
        <f t="array" ref="B1428">INDEX('Whitelist (Blackout Reverse)'!$B$1:$K$1,MOD(ROW()-2,10)+1)</f>
        <v>SUSSEX</v>
      </c>
      <c r="C1428" t="str">
        <f>VLOOKUP(A1428,'Brand Family Territory (Enc)'!$A$2:$B$296,2,FALSE)</f>
        <v>All Counties</v>
      </c>
      <c r="D1428">
        <f>IF(COUNTIFS('Brand Family Territories (Enc)'!$B$2:$B$62,C1428,'Brand Family Territories (Enc)'!$C$2:$C$62,B1428)&gt;0,1,IF(AND(LEFT(B1428,6)="MORRIS",COUNTIFS('Brand Family Territories (Enc)'!$B$2:$B$62,C1428,'Brand Family Territories (Enc)'!$C$2:$C$62,"Morri")&gt;0),"Unk",0))</f>
        <v>1</v>
      </c>
      <c r="E1428" t="str">
        <f>IFERROR(INDEX('Brand Family Areas (Enc)'!$D$6:$D$998,MATCH(UPPER(A1428)&amp;"|"&amp;UPPER(B1428),'Brand Family Areas (Enc)'!$G$6:$G$998,0)),"No Match")</f>
        <v>No Match</v>
      </c>
      <c r="F1428" t="str">
        <f t="shared" si="44"/>
        <v>US</v>
      </c>
      <c r="G1428" t="str">
        <f t="shared" si="45"/>
        <v>Carib|SUSSEX</v>
      </c>
    </row>
    <row r="1429" spans="1:7" hidden="1" x14ac:dyDescent="0.2">
      <c r="A1429" t="str" cm="1">
        <f t="array" ref="A1429">INDEX('Brand Family Territory (Enc)'!$A$2:$A$296,INT((ROW()-2)/10)+1)</f>
        <v>Carib</v>
      </c>
      <c r="B1429" t="str" cm="1">
        <f t="array" ref="B1429">INDEX('Whitelist (Blackout Reverse)'!$B$1:$K$1,MOD(ROW()-2,10)+1)</f>
        <v>MORRIS 1</v>
      </c>
      <c r="C1429" t="str">
        <f>VLOOKUP(A1429,'Brand Family Territory (Enc)'!$A$2:$B$296,2,FALSE)</f>
        <v>All Counties</v>
      </c>
      <c r="D1429">
        <f>IF(COUNTIFS('Brand Family Territories (Enc)'!$B$2:$B$62,C1429,'Brand Family Territories (Enc)'!$C$2:$C$62,B1429)&gt;0,1,IF(AND(LEFT(B1429,6)="MORRIS",COUNTIFS('Brand Family Territories (Enc)'!$B$2:$B$62,C1429,'Brand Family Territories (Enc)'!$C$2:$C$62,"Morri")&gt;0),"Unk",0))</f>
        <v>1</v>
      </c>
      <c r="E1429" t="str">
        <f>IFERROR(INDEX('Brand Family Areas (Enc)'!$D$6:$D$998,MATCH(UPPER(A1429)&amp;"|"&amp;UPPER(B1429),'Brand Family Areas (Enc)'!$G$6:$G$998,0)),"No Match")</f>
        <v>No Match</v>
      </c>
      <c r="F1429" t="str">
        <f t="shared" si="44"/>
        <v>US</v>
      </c>
      <c r="G1429" t="str">
        <f t="shared" si="45"/>
        <v>Carib|MORRIS 1</v>
      </c>
    </row>
    <row r="1430" spans="1:7" hidden="1" x14ac:dyDescent="0.2">
      <c r="A1430" t="str" cm="1">
        <f t="array" ref="A1430">INDEX('Brand Family Territory (Enc)'!$A$2:$A$296,INT((ROW()-2)/10)+1)</f>
        <v>Carib</v>
      </c>
      <c r="B1430" t="str" cm="1">
        <f t="array" ref="B1430">INDEX('Whitelist (Blackout Reverse)'!$B$1:$K$1,MOD(ROW()-2,10)+1)</f>
        <v>MORRIS 2</v>
      </c>
      <c r="C1430" t="str">
        <f>VLOOKUP(A1430,'Brand Family Territory (Enc)'!$A$2:$B$296,2,FALSE)</f>
        <v>All Counties</v>
      </c>
      <c r="D1430">
        <f>IF(COUNTIFS('Brand Family Territories (Enc)'!$B$2:$B$62,C1430,'Brand Family Territories (Enc)'!$C$2:$C$62,B1430)&gt;0,1,IF(AND(LEFT(B1430,6)="MORRIS",COUNTIFS('Brand Family Territories (Enc)'!$B$2:$B$62,C1430,'Brand Family Territories (Enc)'!$C$2:$C$62,"Morri")&gt;0),"Unk",0))</f>
        <v>1</v>
      </c>
      <c r="E1430" t="str">
        <f>IFERROR(INDEX('Brand Family Areas (Enc)'!$D$6:$D$998,MATCH(UPPER(A1430)&amp;"|"&amp;UPPER(B1430),'Brand Family Areas (Enc)'!$G$6:$G$998,0)),"No Match")</f>
        <v>No Match</v>
      </c>
      <c r="F1430" t="str">
        <f t="shared" si="44"/>
        <v>US</v>
      </c>
      <c r="G1430" t="str">
        <f t="shared" si="45"/>
        <v>Carib|MORRIS 2</v>
      </c>
    </row>
    <row r="1431" spans="1:7" hidden="1" x14ac:dyDescent="0.2">
      <c r="A1431" t="str" cm="1">
        <f t="array" ref="A1431">INDEX('Brand Family Territory (Enc)'!$A$2:$A$296,INT((ROW()-2)/10)+1)</f>
        <v>Carib</v>
      </c>
      <c r="B1431" t="str" cm="1">
        <f t="array" ref="B1431">INDEX('Whitelist (Blackout Reverse)'!$B$1:$K$1,MOD(ROW()-2,10)+1)</f>
        <v>MORRIS 3</v>
      </c>
      <c r="C1431" t="str">
        <f>VLOOKUP(A1431,'Brand Family Territory (Enc)'!$A$2:$B$296,2,FALSE)</f>
        <v>All Counties</v>
      </c>
      <c r="D1431">
        <f>IF(COUNTIFS('Brand Family Territories (Enc)'!$B$2:$B$62,C1431,'Brand Family Territories (Enc)'!$C$2:$C$62,B1431)&gt;0,1,IF(AND(LEFT(B1431,6)="MORRIS",COUNTIFS('Brand Family Territories (Enc)'!$B$2:$B$62,C1431,'Brand Family Territories (Enc)'!$C$2:$C$62,"Morri")&gt;0),"Unk",0))</f>
        <v>1</v>
      </c>
      <c r="E1431" t="str">
        <f>IFERROR(INDEX('Brand Family Areas (Enc)'!$D$6:$D$998,MATCH(UPPER(A1431)&amp;"|"&amp;UPPER(B1431),'Brand Family Areas (Enc)'!$G$6:$G$998,0)),"No Match")</f>
        <v>No Match</v>
      </c>
      <c r="F1431" t="str">
        <f t="shared" si="44"/>
        <v>US</v>
      </c>
      <c r="G1431" t="str">
        <f t="shared" si="45"/>
        <v>Carib|MORRIS 3</v>
      </c>
    </row>
    <row r="1432" spans="1:7" hidden="1" x14ac:dyDescent="0.2">
      <c r="A1432" t="str" cm="1">
        <f t="array" ref="A1432">INDEX('Brand Family Territory (Enc)'!$A$2:$A$296,INT((ROW()-2)/10)+1)</f>
        <v>Charro</v>
      </c>
      <c r="B1432" t="str" cm="1">
        <f t="array" ref="B1432">INDEX('Whitelist (Blackout Reverse)'!$B$1:$K$1,MOD(ROW()-2,10)+1)</f>
        <v>BERGEN</v>
      </c>
      <c r="C1432" t="str">
        <f>VLOOKUP(A1432,'Brand Family Territory (Enc)'!$A$2:$B$296,2,FALSE)</f>
        <v>All Counties</v>
      </c>
      <c r="D1432">
        <f>IF(COUNTIFS('Brand Family Territories (Enc)'!$B$2:$B$62,C1432,'Brand Family Territories (Enc)'!$C$2:$C$62,B1432)&gt;0,1,IF(AND(LEFT(B1432,6)="MORRIS",COUNTIFS('Brand Family Territories (Enc)'!$B$2:$B$62,C1432,'Brand Family Territories (Enc)'!$C$2:$C$62,"Morri")&gt;0),"Unk",0))</f>
        <v>1</v>
      </c>
      <c r="E1432" t="str">
        <f>IFERROR(INDEX('Brand Family Areas (Enc)'!$D$6:$D$998,MATCH(UPPER(A1432)&amp;"|"&amp;UPPER(B1432),'Brand Family Areas (Enc)'!$G$6:$G$998,0)),"No Match")</f>
        <v>No Match</v>
      </c>
      <c r="F1432" t="str">
        <f t="shared" si="44"/>
        <v>US</v>
      </c>
      <c r="G1432" t="str">
        <f t="shared" si="45"/>
        <v>Charro|BERGEN</v>
      </c>
    </row>
    <row r="1433" spans="1:7" hidden="1" x14ac:dyDescent="0.2">
      <c r="A1433" t="str" cm="1">
        <f t="array" ref="A1433">INDEX('Brand Family Territory (Enc)'!$A$2:$A$296,INT((ROW()-2)/10)+1)</f>
        <v>Charro</v>
      </c>
      <c r="B1433" t="str" cm="1">
        <f t="array" ref="B1433">INDEX('Whitelist (Blackout Reverse)'!$B$1:$K$1,MOD(ROW()-2,10)+1)</f>
        <v>PASSAIC</v>
      </c>
      <c r="C1433" t="str">
        <f>VLOOKUP(A1433,'Brand Family Territory (Enc)'!$A$2:$B$296,2,FALSE)</f>
        <v>All Counties</v>
      </c>
      <c r="D1433">
        <f>IF(COUNTIFS('Brand Family Territories (Enc)'!$B$2:$B$62,C1433,'Brand Family Territories (Enc)'!$C$2:$C$62,B1433)&gt;0,1,IF(AND(LEFT(B1433,6)="MORRIS",COUNTIFS('Brand Family Territories (Enc)'!$B$2:$B$62,C1433,'Brand Family Territories (Enc)'!$C$2:$C$62,"Morri")&gt;0),"Unk",0))</f>
        <v>1</v>
      </c>
      <c r="E1433" t="str">
        <f>IFERROR(INDEX('Brand Family Areas (Enc)'!$D$6:$D$998,MATCH(UPPER(A1433)&amp;"|"&amp;UPPER(B1433),'Brand Family Areas (Enc)'!$G$6:$G$998,0)),"No Match")</f>
        <v>No Match</v>
      </c>
      <c r="F1433" t="str">
        <f t="shared" si="44"/>
        <v>US</v>
      </c>
      <c r="G1433" t="str">
        <f t="shared" si="45"/>
        <v>Charro|PASSAIC</v>
      </c>
    </row>
    <row r="1434" spans="1:7" hidden="1" x14ac:dyDescent="0.2">
      <c r="A1434" t="str" cm="1">
        <f t="array" ref="A1434">INDEX('Brand Family Territory (Enc)'!$A$2:$A$296,INT((ROW()-2)/10)+1)</f>
        <v>Charro</v>
      </c>
      <c r="B1434" t="str" cm="1">
        <f t="array" ref="B1434">INDEX('Whitelist (Blackout Reverse)'!$B$1:$K$1,MOD(ROW()-2,10)+1)</f>
        <v>PASSAIC-FF</v>
      </c>
      <c r="C1434" t="str">
        <f>VLOOKUP(A1434,'Brand Family Territory (Enc)'!$A$2:$B$296,2,FALSE)</f>
        <v>All Counties</v>
      </c>
      <c r="D1434">
        <f>IF(COUNTIFS('Brand Family Territories (Enc)'!$B$2:$B$62,C1434,'Brand Family Territories (Enc)'!$C$2:$C$62,B1434)&gt;0,1,IF(AND(LEFT(B1434,6)="MORRIS",COUNTIFS('Brand Family Territories (Enc)'!$B$2:$B$62,C1434,'Brand Family Territories (Enc)'!$C$2:$C$62,"Morri")&gt;0),"Unk",0))</f>
        <v>1</v>
      </c>
      <c r="E1434" t="str">
        <f>IFERROR(INDEX('Brand Family Areas (Enc)'!$D$6:$D$998,MATCH(UPPER(A1434)&amp;"|"&amp;UPPER(B1434),'Brand Family Areas (Enc)'!$G$6:$G$998,0)),"No Match")</f>
        <v>No Match</v>
      </c>
      <c r="F1434" t="str">
        <f t="shared" si="44"/>
        <v>US</v>
      </c>
      <c r="G1434" t="str">
        <f t="shared" si="45"/>
        <v>Charro|PASSAIC-FF</v>
      </c>
    </row>
    <row r="1435" spans="1:7" hidden="1" x14ac:dyDescent="0.2">
      <c r="A1435" t="str" cm="1">
        <f t="array" ref="A1435">INDEX('Brand Family Territory (Enc)'!$A$2:$A$296,INT((ROW()-2)/10)+1)</f>
        <v>Charro</v>
      </c>
      <c r="B1435" t="str" cm="1">
        <f t="array" ref="B1435">INDEX('Whitelist (Blackout Reverse)'!$B$1:$K$1,MOD(ROW()-2,10)+1)</f>
        <v>ESSEX</v>
      </c>
      <c r="C1435" t="str">
        <f>VLOOKUP(A1435,'Brand Family Territory (Enc)'!$A$2:$B$296,2,FALSE)</f>
        <v>All Counties</v>
      </c>
      <c r="D1435">
        <f>IF(COUNTIFS('Brand Family Territories (Enc)'!$B$2:$B$62,C1435,'Brand Family Territories (Enc)'!$C$2:$C$62,B1435)&gt;0,1,IF(AND(LEFT(B1435,6)="MORRIS",COUNTIFS('Brand Family Territories (Enc)'!$B$2:$B$62,C1435,'Brand Family Territories (Enc)'!$C$2:$C$62,"Morri")&gt;0),"Unk",0))</f>
        <v>1</v>
      </c>
      <c r="E1435" t="str">
        <f>IFERROR(INDEX('Brand Family Areas (Enc)'!$D$6:$D$998,MATCH(UPPER(A1435)&amp;"|"&amp;UPPER(B1435),'Brand Family Areas (Enc)'!$G$6:$G$998,0)),"No Match")</f>
        <v>No Match</v>
      </c>
      <c r="F1435" t="str">
        <f t="shared" si="44"/>
        <v>US</v>
      </c>
      <c r="G1435" t="str">
        <f t="shared" si="45"/>
        <v>Charro|ESSEX</v>
      </c>
    </row>
    <row r="1436" spans="1:7" hidden="1" x14ac:dyDescent="0.2">
      <c r="A1436" t="str" cm="1">
        <f t="array" ref="A1436">INDEX('Brand Family Territory (Enc)'!$A$2:$A$296,INT((ROW()-2)/10)+1)</f>
        <v>Charro</v>
      </c>
      <c r="B1436" t="str" cm="1">
        <f t="array" ref="B1436">INDEX('Whitelist (Blackout Reverse)'!$B$1:$K$1,MOD(ROW()-2,10)+1)</f>
        <v>HUDSON</v>
      </c>
      <c r="C1436" t="str">
        <f>VLOOKUP(A1436,'Brand Family Territory (Enc)'!$A$2:$B$296,2,FALSE)</f>
        <v>All Counties</v>
      </c>
      <c r="D1436">
        <f>IF(COUNTIFS('Brand Family Territories (Enc)'!$B$2:$B$62,C1436,'Brand Family Territories (Enc)'!$C$2:$C$62,B1436)&gt;0,1,IF(AND(LEFT(B1436,6)="MORRIS",COUNTIFS('Brand Family Territories (Enc)'!$B$2:$B$62,C1436,'Brand Family Territories (Enc)'!$C$2:$C$62,"Morri")&gt;0),"Unk",0))</f>
        <v>1</v>
      </c>
      <c r="E1436" t="str">
        <f>IFERROR(INDEX('Brand Family Areas (Enc)'!$D$6:$D$998,MATCH(UPPER(A1436)&amp;"|"&amp;UPPER(B1436),'Brand Family Areas (Enc)'!$G$6:$G$998,0)),"No Match")</f>
        <v>No Match</v>
      </c>
      <c r="F1436" t="str">
        <f t="shared" si="44"/>
        <v>US</v>
      </c>
      <c r="G1436" t="str">
        <f t="shared" si="45"/>
        <v>Charro|HUDSON</v>
      </c>
    </row>
    <row r="1437" spans="1:7" hidden="1" x14ac:dyDescent="0.2">
      <c r="A1437" t="str" cm="1">
        <f t="array" ref="A1437">INDEX('Brand Family Territory (Enc)'!$A$2:$A$296,INT((ROW()-2)/10)+1)</f>
        <v>Charro</v>
      </c>
      <c r="B1437" t="str" cm="1">
        <f t="array" ref="B1437">INDEX('Whitelist (Blackout Reverse)'!$B$1:$K$1,MOD(ROW()-2,10)+1)</f>
        <v>UNION</v>
      </c>
      <c r="C1437" t="str">
        <f>VLOOKUP(A1437,'Brand Family Territory (Enc)'!$A$2:$B$296,2,FALSE)</f>
        <v>All Counties</v>
      </c>
      <c r="D1437">
        <f>IF(COUNTIFS('Brand Family Territories (Enc)'!$B$2:$B$62,C1437,'Brand Family Territories (Enc)'!$C$2:$C$62,B1437)&gt;0,1,IF(AND(LEFT(B1437,6)="MORRIS",COUNTIFS('Brand Family Territories (Enc)'!$B$2:$B$62,C1437,'Brand Family Territories (Enc)'!$C$2:$C$62,"Morri")&gt;0),"Unk",0))</f>
        <v>1</v>
      </c>
      <c r="E1437" t="str">
        <f>IFERROR(INDEX('Brand Family Areas (Enc)'!$D$6:$D$998,MATCH(UPPER(A1437)&amp;"|"&amp;UPPER(B1437),'Brand Family Areas (Enc)'!$G$6:$G$998,0)),"No Match")</f>
        <v>No Match</v>
      </c>
      <c r="F1437" t="str">
        <f t="shared" si="44"/>
        <v>US</v>
      </c>
      <c r="G1437" t="str">
        <f t="shared" si="45"/>
        <v>Charro|UNION</v>
      </c>
    </row>
    <row r="1438" spans="1:7" hidden="1" x14ac:dyDescent="0.2">
      <c r="A1438" t="str" cm="1">
        <f t="array" ref="A1438">INDEX('Brand Family Territory (Enc)'!$A$2:$A$296,INT((ROW()-2)/10)+1)</f>
        <v>Charro</v>
      </c>
      <c r="B1438" t="str" cm="1">
        <f t="array" ref="B1438">INDEX('Whitelist (Blackout Reverse)'!$B$1:$K$1,MOD(ROW()-2,10)+1)</f>
        <v>SUSSEX</v>
      </c>
      <c r="C1438" t="str">
        <f>VLOOKUP(A1438,'Brand Family Territory (Enc)'!$A$2:$B$296,2,FALSE)</f>
        <v>All Counties</v>
      </c>
      <c r="D1438">
        <f>IF(COUNTIFS('Brand Family Territories (Enc)'!$B$2:$B$62,C1438,'Brand Family Territories (Enc)'!$C$2:$C$62,B1438)&gt;0,1,IF(AND(LEFT(B1438,6)="MORRIS",COUNTIFS('Brand Family Territories (Enc)'!$B$2:$B$62,C1438,'Brand Family Territories (Enc)'!$C$2:$C$62,"Morri")&gt;0),"Unk",0))</f>
        <v>1</v>
      </c>
      <c r="E1438" t="str">
        <f>IFERROR(INDEX('Brand Family Areas (Enc)'!$D$6:$D$998,MATCH(UPPER(A1438)&amp;"|"&amp;UPPER(B1438),'Brand Family Areas (Enc)'!$G$6:$G$998,0)),"No Match")</f>
        <v>No Match</v>
      </c>
      <c r="F1438" t="str">
        <f t="shared" si="44"/>
        <v>US</v>
      </c>
      <c r="G1438" t="str">
        <f t="shared" si="45"/>
        <v>Charro|SUSSEX</v>
      </c>
    </row>
    <row r="1439" spans="1:7" hidden="1" x14ac:dyDescent="0.2">
      <c r="A1439" t="str" cm="1">
        <f t="array" ref="A1439">INDEX('Brand Family Territory (Enc)'!$A$2:$A$296,INT((ROW()-2)/10)+1)</f>
        <v>Charro</v>
      </c>
      <c r="B1439" t="str" cm="1">
        <f t="array" ref="B1439">INDEX('Whitelist (Blackout Reverse)'!$B$1:$K$1,MOD(ROW()-2,10)+1)</f>
        <v>MORRIS 1</v>
      </c>
      <c r="C1439" t="str">
        <f>VLOOKUP(A1439,'Brand Family Territory (Enc)'!$A$2:$B$296,2,FALSE)</f>
        <v>All Counties</v>
      </c>
      <c r="D1439">
        <f>IF(COUNTIFS('Brand Family Territories (Enc)'!$B$2:$B$62,C1439,'Brand Family Territories (Enc)'!$C$2:$C$62,B1439)&gt;0,1,IF(AND(LEFT(B1439,6)="MORRIS",COUNTIFS('Brand Family Territories (Enc)'!$B$2:$B$62,C1439,'Brand Family Territories (Enc)'!$C$2:$C$62,"Morri")&gt;0),"Unk",0))</f>
        <v>1</v>
      </c>
      <c r="E1439" t="str">
        <f>IFERROR(INDEX('Brand Family Areas (Enc)'!$D$6:$D$998,MATCH(UPPER(A1439)&amp;"|"&amp;UPPER(B1439),'Brand Family Areas (Enc)'!$G$6:$G$998,0)),"No Match")</f>
        <v>No Match</v>
      </c>
      <c r="F1439" t="str">
        <f t="shared" si="44"/>
        <v>US</v>
      </c>
      <c r="G1439" t="str">
        <f t="shared" si="45"/>
        <v>Charro|MORRIS 1</v>
      </c>
    </row>
    <row r="1440" spans="1:7" hidden="1" x14ac:dyDescent="0.2">
      <c r="A1440" t="str" cm="1">
        <f t="array" ref="A1440">INDEX('Brand Family Territory (Enc)'!$A$2:$A$296,INT((ROW()-2)/10)+1)</f>
        <v>Charro</v>
      </c>
      <c r="B1440" t="str" cm="1">
        <f t="array" ref="B1440">INDEX('Whitelist (Blackout Reverse)'!$B$1:$K$1,MOD(ROW()-2,10)+1)</f>
        <v>MORRIS 2</v>
      </c>
      <c r="C1440" t="str">
        <f>VLOOKUP(A1440,'Brand Family Territory (Enc)'!$A$2:$B$296,2,FALSE)</f>
        <v>All Counties</v>
      </c>
      <c r="D1440">
        <f>IF(COUNTIFS('Brand Family Territories (Enc)'!$B$2:$B$62,C1440,'Brand Family Territories (Enc)'!$C$2:$C$62,B1440)&gt;0,1,IF(AND(LEFT(B1440,6)="MORRIS",COUNTIFS('Brand Family Territories (Enc)'!$B$2:$B$62,C1440,'Brand Family Territories (Enc)'!$C$2:$C$62,"Morri")&gt;0),"Unk",0))</f>
        <v>1</v>
      </c>
      <c r="E1440" t="str">
        <f>IFERROR(INDEX('Brand Family Areas (Enc)'!$D$6:$D$998,MATCH(UPPER(A1440)&amp;"|"&amp;UPPER(B1440),'Brand Family Areas (Enc)'!$G$6:$G$998,0)),"No Match")</f>
        <v>No Match</v>
      </c>
      <c r="F1440" t="str">
        <f t="shared" si="44"/>
        <v>US</v>
      </c>
      <c r="G1440" t="str">
        <f t="shared" si="45"/>
        <v>Charro|MORRIS 2</v>
      </c>
    </row>
    <row r="1441" spans="1:7" hidden="1" x14ac:dyDescent="0.2">
      <c r="A1441" t="str" cm="1">
        <f t="array" ref="A1441">INDEX('Brand Family Territory (Enc)'!$A$2:$A$296,INT((ROW()-2)/10)+1)</f>
        <v>Charro</v>
      </c>
      <c r="B1441" t="str" cm="1">
        <f t="array" ref="B1441">INDEX('Whitelist (Blackout Reverse)'!$B$1:$K$1,MOD(ROW()-2,10)+1)</f>
        <v>MORRIS 3</v>
      </c>
      <c r="C1441" t="str">
        <f>VLOOKUP(A1441,'Brand Family Territory (Enc)'!$A$2:$B$296,2,FALSE)</f>
        <v>All Counties</v>
      </c>
      <c r="D1441">
        <f>IF(COUNTIFS('Brand Family Territories (Enc)'!$B$2:$B$62,C1441,'Brand Family Territories (Enc)'!$C$2:$C$62,B1441)&gt;0,1,IF(AND(LEFT(B1441,6)="MORRIS",COUNTIFS('Brand Family Territories (Enc)'!$B$2:$B$62,C1441,'Brand Family Territories (Enc)'!$C$2:$C$62,"Morri")&gt;0),"Unk",0))</f>
        <v>1</v>
      </c>
      <c r="E1441" t="str">
        <f>IFERROR(INDEX('Brand Family Areas (Enc)'!$D$6:$D$998,MATCH(UPPER(A1441)&amp;"|"&amp;UPPER(B1441),'Brand Family Areas (Enc)'!$G$6:$G$998,0)),"No Match")</f>
        <v>No Match</v>
      </c>
      <c r="F1441" t="str">
        <f t="shared" si="44"/>
        <v>US</v>
      </c>
      <c r="G1441" t="str">
        <f t="shared" si="45"/>
        <v>Charro|MORRIS 3</v>
      </c>
    </row>
    <row r="1442" spans="1:7" hidden="1" x14ac:dyDescent="0.2">
      <c r="A1442" t="str" cm="1">
        <f t="array" ref="A1442">INDEX('Brand Family Territory (Enc)'!$A$2:$A$296,INT((ROW()-2)/10)+1)</f>
        <v>Chateau Diana</v>
      </c>
      <c r="B1442" t="str" cm="1">
        <f t="array" ref="B1442">INDEX('Whitelist (Blackout Reverse)'!$B$1:$K$1,MOD(ROW()-2,10)+1)</f>
        <v>BERGEN</v>
      </c>
      <c r="C1442" t="str">
        <f>VLOOKUP(A1442,'Brand Family Territory (Enc)'!$A$2:$B$296,2,FALSE)</f>
        <v>All Counties</v>
      </c>
      <c r="D1442">
        <f>IF(COUNTIFS('Brand Family Territories (Enc)'!$B$2:$B$62,C1442,'Brand Family Territories (Enc)'!$C$2:$C$62,B1442)&gt;0,1,IF(AND(LEFT(B1442,6)="MORRIS",COUNTIFS('Brand Family Territories (Enc)'!$B$2:$B$62,C1442,'Brand Family Territories (Enc)'!$C$2:$C$62,"Morri")&gt;0),"Unk",0))</f>
        <v>1</v>
      </c>
      <c r="E1442" t="str">
        <f>IFERROR(INDEX('Brand Family Areas (Enc)'!$D$6:$D$998,MATCH(UPPER(A1442)&amp;"|"&amp;UPPER(B1442),'Brand Family Areas (Enc)'!$G$6:$G$998,0)),"No Match")</f>
        <v>No Match</v>
      </c>
      <c r="F1442" t="str">
        <f t="shared" si="44"/>
        <v>US</v>
      </c>
      <c r="G1442" t="str">
        <f t="shared" si="45"/>
        <v>Chateau Diana|BERGEN</v>
      </c>
    </row>
    <row r="1443" spans="1:7" hidden="1" x14ac:dyDescent="0.2">
      <c r="A1443" t="str" cm="1">
        <f t="array" ref="A1443">INDEX('Brand Family Territory (Enc)'!$A$2:$A$296,INT((ROW()-2)/10)+1)</f>
        <v>Chateau Diana</v>
      </c>
      <c r="B1443" t="str" cm="1">
        <f t="array" ref="B1443">INDEX('Whitelist (Blackout Reverse)'!$B$1:$K$1,MOD(ROW()-2,10)+1)</f>
        <v>PASSAIC</v>
      </c>
      <c r="C1443" t="str">
        <f>VLOOKUP(A1443,'Brand Family Territory (Enc)'!$A$2:$B$296,2,FALSE)</f>
        <v>All Counties</v>
      </c>
      <c r="D1443">
        <f>IF(COUNTIFS('Brand Family Territories (Enc)'!$B$2:$B$62,C1443,'Brand Family Territories (Enc)'!$C$2:$C$62,B1443)&gt;0,1,IF(AND(LEFT(B1443,6)="MORRIS",COUNTIFS('Brand Family Territories (Enc)'!$B$2:$B$62,C1443,'Brand Family Territories (Enc)'!$C$2:$C$62,"Morri")&gt;0),"Unk",0))</f>
        <v>1</v>
      </c>
      <c r="E1443" t="str">
        <f>IFERROR(INDEX('Brand Family Areas (Enc)'!$D$6:$D$998,MATCH(UPPER(A1443)&amp;"|"&amp;UPPER(B1443),'Brand Family Areas (Enc)'!$G$6:$G$998,0)),"No Match")</f>
        <v>No Match</v>
      </c>
      <c r="F1443" t="str">
        <f t="shared" si="44"/>
        <v>US</v>
      </c>
      <c r="G1443" t="str">
        <f t="shared" si="45"/>
        <v>Chateau Diana|PASSAIC</v>
      </c>
    </row>
    <row r="1444" spans="1:7" hidden="1" x14ac:dyDescent="0.2">
      <c r="A1444" t="str" cm="1">
        <f t="array" ref="A1444">INDEX('Brand Family Territory (Enc)'!$A$2:$A$296,INT((ROW()-2)/10)+1)</f>
        <v>Chateau Diana</v>
      </c>
      <c r="B1444" t="str" cm="1">
        <f t="array" ref="B1444">INDEX('Whitelist (Blackout Reverse)'!$B$1:$K$1,MOD(ROW()-2,10)+1)</f>
        <v>PASSAIC-FF</v>
      </c>
      <c r="C1444" t="str">
        <f>VLOOKUP(A1444,'Brand Family Territory (Enc)'!$A$2:$B$296,2,FALSE)</f>
        <v>All Counties</v>
      </c>
      <c r="D1444">
        <f>IF(COUNTIFS('Brand Family Territories (Enc)'!$B$2:$B$62,C1444,'Brand Family Territories (Enc)'!$C$2:$C$62,B1444)&gt;0,1,IF(AND(LEFT(B1444,6)="MORRIS",COUNTIFS('Brand Family Territories (Enc)'!$B$2:$B$62,C1444,'Brand Family Territories (Enc)'!$C$2:$C$62,"Morri")&gt;0),"Unk",0))</f>
        <v>1</v>
      </c>
      <c r="E1444" t="str">
        <f>IFERROR(INDEX('Brand Family Areas (Enc)'!$D$6:$D$998,MATCH(UPPER(A1444)&amp;"|"&amp;UPPER(B1444),'Brand Family Areas (Enc)'!$G$6:$G$998,0)),"No Match")</f>
        <v>No Match</v>
      </c>
      <c r="F1444" t="str">
        <f t="shared" si="44"/>
        <v>US</v>
      </c>
      <c r="G1444" t="str">
        <f t="shared" si="45"/>
        <v>Chateau Diana|PASSAIC-FF</v>
      </c>
    </row>
    <row r="1445" spans="1:7" hidden="1" x14ac:dyDescent="0.2">
      <c r="A1445" t="str" cm="1">
        <f t="array" ref="A1445">INDEX('Brand Family Territory (Enc)'!$A$2:$A$296,INT((ROW()-2)/10)+1)</f>
        <v>Chateau Diana</v>
      </c>
      <c r="B1445" t="str" cm="1">
        <f t="array" ref="B1445">INDEX('Whitelist (Blackout Reverse)'!$B$1:$K$1,MOD(ROW()-2,10)+1)</f>
        <v>ESSEX</v>
      </c>
      <c r="C1445" t="str">
        <f>VLOOKUP(A1445,'Brand Family Territory (Enc)'!$A$2:$B$296,2,FALSE)</f>
        <v>All Counties</v>
      </c>
      <c r="D1445">
        <f>IF(COUNTIFS('Brand Family Territories (Enc)'!$B$2:$B$62,C1445,'Brand Family Territories (Enc)'!$C$2:$C$62,B1445)&gt;0,1,IF(AND(LEFT(B1445,6)="MORRIS",COUNTIFS('Brand Family Territories (Enc)'!$B$2:$B$62,C1445,'Brand Family Territories (Enc)'!$C$2:$C$62,"Morri")&gt;0),"Unk",0))</f>
        <v>1</v>
      </c>
      <c r="E1445" t="str">
        <f>IFERROR(INDEX('Brand Family Areas (Enc)'!$D$6:$D$998,MATCH(UPPER(A1445)&amp;"|"&amp;UPPER(B1445),'Brand Family Areas (Enc)'!$G$6:$G$998,0)),"No Match")</f>
        <v>No Match</v>
      </c>
      <c r="F1445" t="str">
        <f t="shared" si="44"/>
        <v>US</v>
      </c>
      <c r="G1445" t="str">
        <f t="shared" si="45"/>
        <v>Chateau Diana|ESSEX</v>
      </c>
    </row>
    <row r="1446" spans="1:7" hidden="1" x14ac:dyDescent="0.2">
      <c r="A1446" t="str" cm="1">
        <f t="array" ref="A1446">INDEX('Brand Family Territory (Enc)'!$A$2:$A$296,INT((ROW()-2)/10)+1)</f>
        <v>Chateau Diana</v>
      </c>
      <c r="B1446" t="str" cm="1">
        <f t="array" ref="B1446">INDEX('Whitelist (Blackout Reverse)'!$B$1:$K$1,MOD(ROW()-2,10)+1)</f>
        <v>HUDSON</v>
      </c>
      <c r="C1446" t="str">
        <f>VLOOKUP(A1446,'Brand Family Territory (Enc)'!$A$2:$B$296,2,FALSE)</f>
        <v>All Counties</v>
      </c>
      <c r="D1446">
        <f>IF(COUNTIFS('Brand Family Territories (Enc)'!$B$2:$B$62,C1446,'Brand Family Territories (Enc)'!$C$2:$C$62,B1446)&gt;0,1,IF(AND(LEFT(B1446,6)="MORRIS",COUNTIFS('Brand Family Territories (Enc)'!$B$2:$B$62,C1446,'Brand Family Territories (Enc)'!$C$2:$C$62,"Morri")&gt;0),"Unk",0))</f>
        <v>1</v>
      </c>
      <c r="E1446" t="str">
        <f>IFERROR(INDEX('Brand Family Areas (Enc)'!$D$6:$D$998,MATCH(UPPER(A1446)&amp;"|"&amp;UPPER(B1446),'Brand Family Areas (Enc)'!$G$6:$G$998,0)),"No Match")</f>
        <v>No Match</v>
      </c>
      <c r="F1446" t="str">
        <f t="shared" si="44"/>
        <v>US</v>
      </c>
      <c r="G1446" t="str">
        <f t="shared" si="45"/>
        <v>Chateau Diana|HUDSON</v>
      </c>
    </row>
    <row r="1447" spans="1:7" hidden="1" x14ac:dyDescent="0.2">
      <c r="A1447" t="str" cm="1">
        <f t="array" ref="A1447">INDEX('Brand Family Territory (Enc)'!$A$2:$A$296,INT((ROW()-2)/10)+1)</f>
        <v>Chateau Diana</v>
      </c>
      <c r="B1447" t="str" cm="1">
        <f t="array" ref="B1447">INDEX('Whitelist (Blackout Reverse)'!$B$1:$K$1,MOD(ROW()-2,10)+1)</f>
        <v>UNION</v>
      </c>
      <c r="C1447" t="str">
        <f>VLOOKUP(A1447,'Brand Family Territory (Enc)'!$A$2:$B$296,2,FALSE)</f>
        <v>All Counties</v>
      </c>
      <c r="D1447">
        <f>IF(COUNTIFS('Brand Family Territories (Enc)'!$B$2:$B$62,C1447,'Brand Family Territories (Enc)'!$C$2:$C$62,B1447)&gt;0,1,IF(AND(LEFT(B1447,6)="MORRIS",COUNTIFS('Brand Family Territories (Enc)'!$B$2:$B$62,C1447,'Brand Family Territories (Enc)'!$C$2:$C$62,"Morri")&gt;0),"Unk",0))</f>
        <v>1</v>
      </c>
      <c r="E1447" t="str">
        <f>IFERROR(INDEX('Brand Family Areas (Enc)'!$D$6:$D$998,MATCH(UPPER(A1447)&amp;"|"&amp;UPPER(B1447),'Brand Family Areas (Enc)'!$G$6:$G$998,0)),"No Match")</f>
        <v>No Match</v>
      </c>
      <c r="F1447" t="str">
        <f t="shared" si="44"/>
        <v>US</v>
      </c>
      <c r="G1447" t="str">
        <f t="shared" si="45"/>
        <v>Chateau Diana|UNION</v>
      </c>
    </row>
    <row r="1448" spans="1:7" hidden="1" x14ac:dyDescent="0.2">
      <c r="A1448" t="str" cm="1">
        <f t="array" ref="A1448">INDEX('Brand Family Territory (Enc)'!$A$2:$A$296,INT((ROW()-2)/10)+1)</f>
        <v>Chateau Diana</v>
      </c>
      <c r="B1448" t="str" cm="1">
        <f t="array" ref="B1448">INDEX('Whitelist (Blackout Reverse)'!$B$1:$K$1,MOD(ROW()-2,10)+1)</f>
        <v>SUSSEX</v>
      </c>
      <c r="C1448" t="str">
        <f>VLOOKUP(A1448,'Brand Family Territory (Enc)'!$A$2:$B$296,2,FALSE)</f>
        <v>All Counties</v>
      </c>
      <c r="D1448">
        <f>IF(COUNTIFS('Brand Family Territories (Enc)'!$B$2:$B$62,C1448,'Brand Family Territories (Enc)'!$C$2:$C$62,B1448)&gt;0,1,IF(AND(LEFT(B1448,6)="MORRIS",COUNTIFS('Brand Family Territories (Enc)'!$B$2:$B$62,C1448,'Brand Family Territories (Enc)'!$C$2:$C$62,"Morri")&gt;0),"Unk",0))</f>
        <v>1</v>
      </c>
      <c r="E1448" t="str">
        <f>IFERROR(INDEX('Brand Family Areas (Enc)'!$D$6:$D$998,MATCH(UPPER(A1448)&amp;"|"&amp;UPPER(B1448),'Brand Family Areas (Enc)'!$G$6:$G$998,0)),"No Match")</f>
        <v>No Match</v>
      </c>
      <c r="F1448" t="str">
        <f t="shared" si="44"/>
        <v>US</v>
      </c>
      <c r="G1448" t="str">
        <f t="shared" si="45"/>
        <v>Chateau Diana|SUSSEX</v>
      </c>
    </row>
    <row r="1449" spans="1:7" hidden="1" x14ac:dyDescent="0.2">
      <c r="A1449" t="str" cm="1">
        <f t="array" ref="A1449">INDEX('Brand Family Territory (Enc)'!$A$2:$A$296,INT((ROW()-2)/10)+1)</f>
        <v>Chateau Diana</v>
      </c>
      <c r="B1449" t="str" cm="1">
        <f t="array" ref="B1449">INDEX('Whitelist (Blackout Reverse)'!$B$1:$K$1,MOD(ROW()-2,10)+1)</f>
        <v>MORRIS 1</v>
      </c>
      <c r="C1449" t="str">
        <f>VLOOKUP(A1449,'Brand Family Territory (Enc)'!$A$2:$B$296,2,FALSE)</f>
        <v>All Counties</v>
      </c>
      <c r="D1449">
        <f>IF(COUNTIFS('Brand Family Territories (Enc)'!$B$2:$B$62,C1449,'Brand Family Territories (Enc)'!$C$2:$C$62,B1449)&gt;0,1,IF(AND(LEFT(B1449,6)="MORRIS",COUNTIFS('Brand Family Territories (Enc)'!$B$2:$B$62,C1449,'Brand Family Territories (Enc)'!$C$2:$C$62,"Morri")&gt;0),"Unk",0))</f>
        <v>1</v>
      </c>
      <c r="E1449" t="str">
        <f>IFERROR(INDEX('Brand Family Areas (Enc)'!$D$6:$D$998,MATCH(UPPER(A1449)&amp;"|"&amp;UPPER(B1449),'Brand Family Areas (Enc)'!$G$6:$G$998,0)),"No Match")</f>
        <v>No Match</v>
      </c>
      <c r="F1449" t="str">
        <f t="shared" si="44"/>
        <v>US</v>
      </c>
      <c r="G1449" t="str">
        <f t="shared" si="45"/>
        <v>Chateau Diana|MORRIS 1</v>
      </c>
    </row>
    <row r="1450" spans="1:7" hidden="1" x14ac:dyDescent="0.2">
      <c r="A1450" t="str" cm="1">
        <f t="array" ref="A1450">INDEX('Brand Family Territory (Enc)'!$A$2:$A$296,INT((ROW()-2)/10)+1)</f>
        <v>Chateau Diana</v>
      </c>
      <c r="B1450" t="str" cm="1">
        <f t="array" ref="B1450">INDEX('Whitelist (Blackout Reverse)'!$B$1:$K$1,MOD(ROW()-2,10)+1)</f>
        <v>MORRIS 2</v>
      </c>
      <c r="C1450" t="str">
        <f>VLOOKUP(A1450,'Brand Family Territory (Enc)'!$A$2:$B$296,2,FALSE)</f>
        <v>All Counties</v>
      </c>
      <c r="D1450">
        <f>IF(COUNTIFS('Brand Family Territories (Enc)'!$B$2:$B$62,C1450,'Brand Family Territories (Enc)'!$C$2:$C$62,B1450)&gt;0,1,IF(AND(LEFT(B1450,6)="MORRIS",COUNTIFS('Brand Family Territories (Enc)'!$B$2:$B$62,C1450,'Brand Family Territories (Enc)'!$C$2:$C$62,"Morri")&gt;0),"Unk",0))</f>
        <v>1</v>
      </c>
      <c r="E1450" t="str">
        <f>IFERROR(INDEX('Brand Family Areas (Enc)'!$D$6:$D$998,MATCH(UPPER(A1450)&amp;"|"&amp;UPPER(B1450),'Brand Family Areas (Enc)'!$G$6:$G$998,0)),"No Match")</f>
        <v>No Match</v>
      </c>
      <c r="F1450" t="str">
        <f t="shared" si="44"/>
        <v>US</v>
      </c>
      <c r="G1450" t="str">
        <f t="shared" si="45"/>
        <v>Chateau Diana|MORRIS 2</v>
      </c>
    </row>
    <row r="1451" spans="1:7" hidden="1" x14ac:dyDescent="0.2">
      <c r="A1451" t="str" cm="1">
        <f t="array" ref="A1451">INDEX('Brand Family Territory (Enc)'!$A$2:$A$296,INT((ROW()-2)/10)+1)</f>
        <v>Chateau Diana</v>
      </c>
      <c r="B1451" t="str" cm="1">
        <f t="array" ref="B1451">INDEX('Whitelist (Blackout Reverse)'!$B$1:$K$1,MOD(ROW()-2,10)+1)</f>
        <v>MORRIS 3</v>
      </c>
      <c r="C1451" t="str">
        <f>VLOOKUP(A1451,'Brand Family Territory (Enc)'!$A$2:$B$296,2,FALSE)</f>
        <v>All Counties</v>
      </c>
      <c r="D1451">
        <f>IF(COUNTIFS('Brand Family Territories (Enc)'!$B$2:$B$62,C1451,'Brand Family Territories (Enc)'!$C$2:$C$62,B1451)&gt;0,1,IF(AND(LEFT(B1451,6)="MORRIS",COUNTIFS('Brand Family Territories (Enc)'!$B$2:$B$62,C1451,'Brand Family Territories (Enc)'!$C$2:$C$62,"Morri")&gt;0),"Unk",0))</f>
        <v>1</v>
      </c>
      <c r="E1451" t="str">
        <f>IFERROR(INDEX('Brand Family Areas (Enc)'!$D$6:$D$998,MATCH(UPPER(A1451)&amp;"|"&amp;UPPER(B1451),'Brand Family Areas (Enc)'!$G$6:$G$998,0)),"No Match")</f>
        <v>No Match</v>
      </c>
      <c r="F1451" t="str">
        <f t="shared" si="44"/>
        <v>US</v>
      </c>
      <c r="G1451" t="str">
        <f t="shared" si="45"/>
        <v>Chateau Diana|MORRIS 3</v>
      </c>
    </row>
    <row r="1452" spans="1:7" hidden="1" x14ac:dyDescent="0.2">
      <c r="A1452" t="str" cm="1">
        <f t="array" ref="A1452">INDEX('Brand Family Territory (Enc)'!$A$2:$A$296,INT((ROW()-2)/10)+1)</f>
        <v>Clausthaler</v>
      </c>
      <c r="B1452" t="str" cm="1">
        <f t="array" ref="B1452">INDEX('Whitelist (Blackout Reverse)'!$B$1:$K$1,MOD(ROW()-2,10)+1)</f>
        <v>BERGEN</v>
      </c>
      <c r="C1452" t="str">
        <f>VLOOKUP(A1452,'Brand Family Territory (Enc)'!$A$2:$B$296,2,FALSE)</f>
        <v>All Counties</v>
      </c>
      <c r="D1452">
        <f>IF(COUNTIFS('Brand Family Territories (Enc)'!$B$2:$B$62,C1452,'Brand Family Territories (Enc)'!$C$2:$C$62,B1452)&gt;0,1,IF(AND(LEFT(B1452,6)="MORRIS",COUNTIFS('Brand Family Territories (Enc)'!$B$2:$B$62,C1452,'Brand Family Territories (Enc)'!$C$2:$C$62,"Morri")&gt;0),"Unk",0))</f>
        <v>1</v>
      </c>
      <c r="E1452" t="str">
        <f>IFERROR(INDEX('Brand Family Areas (Enc)'!$D$6:$D$998,MATCH(UPPER(A1452)&amp;"|"&amp;UPPER(B1452),'Brand Family Areas (Enc)'!$G$6:$G$998,0)),"No Match")</f>
        <v>No Match</v>
      </c>
      <c r="F1452" t="str">
        <f t="shared" si="44"/>
        <v>US</v>
      </c>
      <c r="G1452" t="str">
        <f t="shared" si="45"/>
        <v>Clausthaler|BERGEN</v>
      </c>
    </row>
    <row r="1453" spans="1:7" hidden="1" x14ac:dyDescent="0.2">
      <c r="A1453" t="str" cm="1">
        <f t="array" ref="A1453">INDEX('Brand Family Territory (Enc)'!$A$2:$A$296,INT((ROW()-2)/10)+1)</f>
        <v>Clausthaler</v>
      </c>
      <c r="B1453" t="str" cm="1">
        <f t="array" ref="B1453">INDEX('Whitelist (Blackout Reverse)'!$B$1:$K$1,MOD(ROW()-2,10)+1)</f>
        <v>PASSAIC</v>
      </c>
      <c r="C1453" t="str">
        <f>VLOOKUP(A1453,'Brand Family Territory (Enc)'!$A$2:$B$296,2,FALSE)</f>
        <v>All Counties</v>
      </c>
      <c r="D1453">
        <f>IF(COUNTIFS('Brand Family Territories (Enc)'!$B$2:$B$62,C1453,'Brand Family Territories (Enc)'!$C$2:$C$62,B1453)&gt;0,1,IF(AND(LEFT(B1453,6)="MORRIS",COUNTIFS('Brand Family Territories (Enc)'!$B$2:$B$62,C1453,'Brand Family Territories (Enc)'!$C$2:$C$62,"Morri")&gt;0),"Unk",0))</f>
        <v>1</v>
      </c>
      <c r="E1453" t="str">
        <f>IFERROR(INDEX('Brand Family Areas (Enc)'!$D$6:$D$998,MATCH(UPPER(A1453)&amp;"|"&amp;UPPER(B1453),'Brand Family Areas (Enc)'!$G$6:$G$998,0)),"No Match")</f>
        <v>No Match</v>
      </c>
      <c r="F1453" t="str">
        <f t="shared" si="44"/>
        <v>US</v>
      </c>
      <c r="G1453" t="str">
        <f t="shared" si="45"/>
        <v>Clausthaler|PASSAIC</v>
      </c>
    </row>
    <row r="1454" spans="1:7" hidden="1" x14ac:dyDescent="0.2">
      <c r="A1454" t="str" cm="1">
        <f t="array" ref="A1454">INDEX('Brand Family Territory (Enc)'!$A$2:$A$296,INT((ROW()-2)/10)+1)</f>
        <v>Clausthaler</v>
      </c>
      <c r="B1454" t="str" cm="1">
        <f t="array" ref="B1454">INDEX('Whitelist (Blackout Reverse)'!$B$1:$K$1,MOD(ROW()-2,10)+1)</f>
        <v>PASSAIC-FF</v>
      </c>
      <c r="C1454" t="str">
        <f>VLOOKUP(A1454,'Brand Family Territory (Enc)'!$A$2:$B$296,2,FALSE)</f>
        <v>All Counties</v>
      </c>
      <c r="D1454">
        <f>IF(COUNTIFS('Brand Family Territories (Enc)'!$B$2:$B$62,C1454,'Brand Family Territories (Enc)'!$C$2:$C$62,B1454)&gt;0,1,IF(AND(LEFT(B1454,6)="MORRIS",COUNTIFS('Brand Family Territories (Enc)'!$B$2:$B$62,C1454,'Brand Family Territories (Enc)'!$C$2:$C$62,"Morri")&gt;0),"Unk",0))</f>
        <v>1</v>
      </c>
      <c r="E1454" t="str">
        <f>IFERROR(INDEX('Brand Family Areas (Enc)'!$D$6:$D$998,MATCH(UPPER(A1454)&amp;"|"&amp;UPPER(B1454),'Brand Family Areas (Enc)'!$G$6:$G$998,0)),"No Match")</f>
        <v>No Match</v>
      </c>
      <c r="F1454" t="str">
        <f t="shared" si="44"/>
        <v>US</v>
      </c>
      <c r="G1454" t="str">
        <f t="shared" si="45"/>
        <v>Clausthaler|PASSAIC-FF</v>
      </c>
    </row>
    <row r="1455" spans="1:7" hidden="1" x14ac:dyDescent="0.2">
      <c r="A1455" t="str" cm="1">
        <f t="array" ref="A1455">INDEX('Brand Family Territory (Enc)'!$A$2:$A$296,INT((ROW()-2)/10)+1)</f>
        <v>Clausthaler</v>
      </c>
      <c r="B1455" t="str" cm="1">
        <f t="array" ref="B1455">INDEX('Whitelist (Blackout Reverse)'!$B$1:$K$1,MOD(ROW()-2,10)+1)</f>
        <v>ESSEX</v>
      </c>
      <c r="C1455" t="str">
        <f>VLOOKUP(A1455,'Brand Family Territory (Enc)'!$A$2:$B$296,2,FALSE)</f>
        <v>All Counties</v>
      </c>
      <c r="D1455">
        <f>IF(COUNTIFS('Brand Family Territories (Enc)'!$B$2:$B$62,C1455,'Brand Family Territories (Enc)'!$C$2:$C$62,B1455)&gt;0,1,IF(AND(LEFT(B1455,6)="MORRIS",COUNTIFS('Brand Family Territories (Enc)'!$B$2:$B$62,C1455,'Brand Family Territories (Enc)'!$C$2:$C$62,"Morri")&gt;0),"Unk",0))</f>
        <v>1</v>
      </c>
      <c r="E1455" t="str">
        <f>IFERROR(INDEX('Brand Family Areas (Enc)'!$D$6:$D$998,MATCH(UPPER(A1455)&amp;"|"&amp;UPPER(B1455),'Brand Family Areas (Enc)'!$G$6:$G$998,0)),"No Match")</f>
        <v>No Match</v>
      </c>
      <c r="F1455" t="str">
        <f t="shared" si="44"/>
        <v>US</v>
      </c>
      <c r="G1455" t="str">
        <f t="shared" si="45"/>
        <v>Clausthaler|ESSEX</v>
      </c>
    </row>
    <row r="1456" spans="1:7" hidden="1" x14ac:dyDescent="0.2">
      <c r="A1456" t="str" cm="1">
        <f t="array" ref="A1456">INDEX('Brand Family Territory (Enc)'!$A$2:$A$296,INT((ROW()-2)/10)+1)</f>
        <v>Clausthaler</v>
      </c>
      <c r="B1456" t="str" cm="1">
        <f t="array" ref="B1456">INDEX('Whitelist (Blackout Reverse)'!$B$1:$K$1,MOD(ROW()-2,10)+1)</f>
        <v>HUDSON</v>
      </c>
      <c r="C1456" t="str">
        <f>VLOOKUP(A1456,'Brand Family Territory (Enc)'!$A$2:$B$296,2,FALSE)</f>
        <v>All Counties</v>
      </c>
      <c r="D1456">
        <f>IF(COUNTIFS('Brand Family Territories (Enc)'!$B$2:$B$62,C1456,'Brand Family Territories (Enc)'!$C$2:$C$62,B1456)&gt;0,1,IF(AND(LEFT(B1456,6)="MORRIS",COUNTIFS('Brand Family Territories (Enc)'!$B$2:$B$62,C1456,'Brand Family Territories (Enc)'!$C$2:$C$62,"Morri")&gt;0),"Unk",0))</f>
        <v>1</v>
      </c>
      <c r="E1456" t="str">
        <f>IFERROR(INDEX('Brand Family Areas (Enc)'!$D$6:$D$998,MATCH(UPPER(A1456)&amp;"|"&amp;UPPER(B1456),'Brand Family Areas (Enc)'!$G$6:$G$998,0)),"No Match")</f>
        <v>No Match</v>
      </c>
      <c r="F1456" t="str">
        <f t="shared" si="44"/>
        <v>US</v>
      </c>
      <c r="G1456" t="str">
        <f t="shared" si="45"/>
        <v>Clausthaler|HUDSON</v>
      </c>
    </row>
    <row r="1457" spans="1:7" hidden="1" x14ac:dyDescent="0.2">
      <c r="A1457" t="str" cm="1">
        <f t="array" ref="A1457">INDEX('Brand Family Territory (Enc)'!$A$2:$A$296,INT((ROW()-2)/10)+1)</f>
        <v>Clausthaler</v>
      </c>
      <c r="B1457" t="str" cm="1">
        <f t="array" ref="B1457">INDEX('Whitelist (Blackout Reverse)'!$B$1:$K$1,MOD(ROW()-2,10)+1)</f>
        <v>UNION</v>
      </c>
      <c r="C1457" t="str">
        <f>VLOOKUP(A1457,'Brand Family Territory (Enc)'!$A$2:$B$296,2,FALSE)</f>
        <v>All Counties</v>
      </c>
      <c r="D1457">
        <f>IF(COUNTIFS('Brand Family Territories (Enc)'!$B$2:$B$62,C1457,'Brand Family Territories (Enc)'!$C$2:$C$62,B1457)&gt;0,1,IF(AND(LEFT(B1457,6)="MORRIS",COUNTIFS('Brand Family Territories (Enc)'!$B$2:$B$62,C1457,'Brand Family Territories (Enc)'!$C$2:$C$62,"Morri")&gt;0),"Unk",0))</f>
        <v>1</v>
      </c>
      <c r="E1457" t="str">
        <f>IFERROR(INDEX('Brand Family Areas (Enc)'!$D$6:$D$998,MATCH(UPPER(A1457)&amp;"|"&amp;UPPER(B1457),'Brand Family Areas (Enc)'!$G$6:$G$998,0)),"No Match")</f>
        <v>No Match</v>
      </c>
      <c r="F1457" t="str">
        <f t="shared" si="44"/>
        <v>US</v>
      </c>
      <c r="G1457" t="str">
        <f t="shared" si="45"/>
        <v>Clausthaler|UNION</v>
      </c>
    </row>
    <row r="1458" spans="1:7" hidden="1" x14ac:dyDescent="0.2">
      <c r="A1458" t="str" cm="1">
        <f t="array" ref="A1458">INDEX('Brand Family Territory (Enc)'!$A$2:$A$296,INT((ROW()-2)/10)+1)</f>
        <v>Clausthaler</v>
      </c>
      <c r="B1458" t="str" cm="1">
        <f t="array" ref="B1458">INDEX('Whitelist (Blackout Reverse)'!$B$1:$K$1,MOD(ROW()-2,10)+1)</f>
        <v>SUSSEX</v>
      </c>
      <c r="C1458" t="str">
        <f>VLOOKUP(A1458,'Brand Family Territory (Enc)'!$A$2:$B$296,2,FALSE)</f>
        <v>All Counties</v>
      </c>
      <c r="D1458">
        <f>IF(COUNTIFS('Brand Family Territories (Enc)'!$B$2:$B$62,C1458,'Brand Family Territories (Enc)'!$C$2:$C$62,B1458)&gt;0,1,IF(AND(LEFT(B1458,6)="MORRIS",COUNTIFS('Brand Family Territories (Enc)'!$B$2:$B$62,C1458,'Brand Family Territories (Enc)'!$C$2:$C$62,"Morri")&gt;0),"Unk",0))</f>
        <v>1</v>
      </c>
      <c r="E1458" t="str">
        <f>IFERROR(INDEX('Brand Family Areas (Enc)'!$D$6:$D$998,MATCH(UPPER(A1458)&amp;"|"&amp;UPPER(B1458),'Brand Family Areas (Enc)'!$G$6:$G$998,0)),"No Match")</f>
        <v>No Match</v>
      </c>
      <c r="F1458" t="str">
        <f t="shared" si="44"/>
        <v>US</v>
      </c>
      <c r="G1458" t="str">
        <f t="shared" si="45"/>
        <v>Clausthaler|SUSSEX</v>
      </c>
    </row>
    <row r="1459" spans="1:7" hidden="1" x14ac:dyDescent="0.2">
      <c r="A1459" t="str" cm="1">
        <f t="array" ref="A1459">INDEX('Brand Family Territory (Enc)'!$A$2:$A$296,INT((ROW()-2)/10)+1)</f>
        <v>Clausthaler</v>
      </c>
      <c r="B1459" t="str" cm="1">
        <f t="array" ref="B1459">INDEX('Whitelist (Blackout Reverse)'!$B$1:$K$1,MOD(ROW()-2,10)+1)</f>
        <v>MORRIS 1</v>
      </c>
      <c r="C1459" t="str">
        <f>VLOOKUP(A1459,'Brand Family Territory (Enc)'!$A$2:$B$296,2,FALSE)</f>
        <v>All Counties</v>
      </c>
      <c r="D1459">
        <f>IF(COUNTIFS('Brand Family Territories (Enc)'!$B$2:$B$62,C1459,'Brand Family Territories (Enc)'!$C$2:$C$62,B1459)&gt;0,1,IF(AND(LEFT(B1459,6)="MORRIS",COUNTIFS('Brand Family Territories (Enc)'!$B$2:$B$62,C1459,'Brand Family Territories (Enc)'!$C$2:$C$62,"Morri")&gt;0),"Unk",0))</f>
        <v>1</v>
      </c>
      <c r="E1459" t="str">
        <f>IFERROR(INDEX('Brand Family Areas (Enc)'!$D$6:$D$998,MATCH(UPPER(A1459)&amp;"|"&amp;UPPER(B1459),'Brand Family Areas (Enc)'!$G$6:$G$998,0)),"No Match")</f>
        <v>No Match</v>
      </c>
      <c r="F1459" t="str">
        <f t="shared" si="44"/>
        <v>US</v>
      </c>
      <c r="G1459" t="str">
        <f t="shared" si="45"/>
        <v>Clausthaler|MORRIS 1</v>
      </c>
    </row>
    <row r="1460" spans="1:7" hidden="1" x14ac:dyDescent="0.2">
      <c r="A1460" t="str" cm="1">
        <f t="array" ref="A1460">INDEX('Brand Family Territory (Enc)'!$A$2:$A$296,INT((ROW()-2)/10)+1)</f>
        <v>Clausthaler</v>
      </c>
      <c r="B1460" t="str" cm="1">
        <f t="array" ref="B1460">INDEX('Whitelist (Blackout Reverse)'!$B$1:$K$1,MOD(ROW()-2,10)+1)</f>
        <v>MORRIS 2</v>
      </c>
      <c r="C1460" t="str">
        <f>VLOOKUP(A1460,'Brand Family Territory (Enc)'!$A$2:$B$296,2,FALSE)</f>
        <v>All Counties</v>
      </c>
      <c r="D1460">
        <f>IF(COUNTIFS('Brand Family Territories (Enc)'!$B$2:$B$62,C1460,'Brand Family Territories (Enc)'!$C$2:$C$62,B1460)&gt;0,1,IF(AND(LEFT(B1460,6)="MORRIS",COUNTIFS('Brand Family Territories (Enc)'!$B$2:$B$62,C1460,'Brand Family Territories (Enc)'!$C$2:$C$62,"Morri")&gt;0),"Unk",0))</f>
        <v>1</v>
      </c>
      <c r="E1460" t="str">
        <f>IFERROR(INDEX('Brand Family Areas (Enc)'!$D$6:$D$998,MATCH(UPPER(A1460)&amp;"|"&amp;UPPER(B1460),'Brand Family Areas (Enc)'!$G$6:$G$998,0)),"No Match")</f>
        <v>No Match</v>
      </c>
      <c r="F1460" t="str">
        <f t="shared" si="44"/>
        <v>US</v>
      </c>
      <c r="G1460" t="str">
        <f t="shared" si="45"/>
        <v>Clausthaler|MORRIS 2</v>
      </c>
    </row>
    <row r="1461" spans="1:7" hidden="1" x14ac:dyDescent="0.2">
      <c r="A1461" t="str" cm="1">
        <f t="array" ref="A1461">INDEX('Brand Family Territory (Enc)'!$A$2:$A$296,INT((ROW()-2)/10)+1)</f>
        <v>Clausthaler</v>
      </c>
      <c r="B1461" t="str" cm="1">
        <f t="array" ref="B1461">INDEX('Whitelist (Blackout Reverse)'!$B$1:$K$1,MOD(ROW()-2,10)+1)</f>
        <v>MORRIS 3</v>
      </c>
      <c r="C1461" t="str">
        <f>VLOOKUP(A1461,'Brand Family Territory (Enc)'!$A$2:$B$296,2,FALSE)</f>
        <v>All Counties</v>
      </c>
      <c r="D1461">
        <f>IF(COUNTIFS('Brand Family Territories (Enc)'!$B$2:$B$62,C1461,'Brand Family Territories (Enc)'!$C$2:$C$62,B1461)&gt;0,1,IF(AND(LEFT(B1461,6)="MORRIS",COUNTIFS('Brand Family Territories (Enc)'!$B$2:$B$62,C1461,'Brand Family Territories (Enc)'!$C$2:$C$62,"Morri")&gt;0),"Unk",0))</f>
        <v>1</v>
      </c>
      <c r="E1461" t="str">
        <f>IFERROR(INDEX('Brand Family Areas (Enc)'!$D$6:$D$998,MATCH(UPPER(A1461)&amp;"|"&amp;UPPER(B1461),'Brand Family Areas (Enc)'!$G$6:$G$998,0)),"No Match")</f>
        <v>No Match</v>
      </c>
      <c r="F1461" t="str">
        <f t="shared" si="44"/>
        <v>US</v>
      </c>
      <c r="G1461" t="str">
        <f t="shared" si="45"/>
        <v>Clausthaler|MORRIS 3</v>
      </c>
    </row>
    <row r="1462" spans="1:7" hidden="1" x14ac:dyDescent="0.2">
      <c r="A1462" t="str" cm="1">
        <f t="array" ref="A1462">INDEX('Brand Family Territory (Enc)'!$A$2:$A$296,INT((ROW()-2)/10)+1)</f>
        <v>Food &amp; Bev</v>
      </c>
      <c r="B1462" t="str" cm="1">
        <f t="array" ref="B1462">INDEX('Whitelist (Blackout Reverse)'!$B$1:$K$1,MOD(ROW()-2,10)+1)</f>
        <v>BERGEN</v>
      </c>
      <c r="C1462" t="str">
        <f>VLOOKUP(A1462,'Brand Family Territory (Enc)'!$A$2:$B$296,2,FALSE)</f>
        <v>All Counties</v>
      </c>
      <c r="D1462">
        <f>IF(COUNTIFS('Brand Family Territories (Enc)'!$B$2:$B$62,C1462,'Brand Family Territories (Enc)'!$C$2:$C$62,B1462)&gt;0,1,IF(AND(LEFT(B1462,6)="MORRIS",COUNTIFS('Brand Family Territories (Enc)'!$B$2:$B$62,C1462,'Brand Family Territories (Enc)'!$C$2:$C$62,"Morri")&gt;0),"Unk",0))</f>
        <v>1</v>
      </c>
      <c r="E1462" t="str">
        <f>IFERROR(INDEX('Brand Family Areas (Enc)'!$D$6:$D$998,MATCH(UPPER(A1462)&amp;"|"&amp;UPPER(B1462),'Brand Family Areas (Enc)'!$G$6:$G$998,0)),"No Match")</f>
        <v>No Match</v>
      </c>
      <c r="F1462" t="str">
        <f t="shared" si="44"/>
        <v>US</v>
      </c>
      <c r="G1462" t="str">
        <f t="shared" si="45"/>
        <v>Food &amp; Bev|BERGEN</v>
      </c>
    </row>
    <row r="1463" spans="1:7" hidden="1" x14ac:dyDescent="0.2">
      <c r="A1463" t="str" cm="1">
        <f t="array" ref="A1463">INDEX('Brand Family Territory (Enc)'!$A$2:$A$296,INT((ROW()-2)/10)+1)</f>
        <v>Food &amp; Bev</v>
      </c>
      <c r="B1463" t="str" cm="1">
        <f t="array" ref="B1463">INDEX('Whitelist (Blackout Reverse)'!$B$1:$K$1,MOD(ROW()-2,10)+1)</f>
        <v>PASSAIC</v>
      </c>
      <c r="C1463" t="str">
        <f>VLOOKUP(A1463,'Brand Family Territory (Enc)'!$A$2:$B$296,2,FALSE)</f>
        <v>All Counties</v>
      </c>
      <c r="D1463">
        <f>IF(COUNTIFS('Brand Family Territories (Enc)'!$B$2:$B$62,C1463,'Brand Family Territories (Enc)'!$C$2:$C$62,B1463)&gt;0,1,IF(AND(LEFT(B1463,6)="MORRIS",COUNTIFS('Brand Family Territories (Enc)'!$B$2:$B$62,C1463,'Brand Family Territories (Enc)'!$C$2:$C$62,"Morri")&gt;0),"Unk",0))</f>
        <v>1</v>
      </c>
      <c r="E1463" t="str">
        <f>IFERROR(INDEX('Brand Family Areas (Enc)'!$D$6:$D$998,MATCH(UPPER(A1463)&amp;"|"&amp;UPPER(B1463),'Brand Family Areas (Enc)'!$G$6:$G$998,0)),"No Match")</f>
        <v>No Match</v>
      </c>
      <c r="F1463" t="str">
        <f t="shared" si="44"/>
        <v>US</v>
      </c>
      <c r="G1463" t="str">
        <f t="shared" si="45"/>
        <v>Food &amp; Bev|PASSAIC</v>
      </c>
    </row>
    <row r="1464" spans="1:7" hidden="1" x14ac:dyDescent="0.2">
      <c r="A1464" t="str" cm="1">
        <f t="array" ref="A1464">INDEX('Brand Family Territory (Enc)'!$A$2:$A$296,INT((ROW()-2)/10)+1)</f>
        <v>Food &amp; Bev</v>
      </c>
      <c r="B1464" t="str" cm="1">
        <f t="array" ref="B1464">INDEX('Whitelist (Blackout Reverse)'!$B$1:$K$1,MOD(ROW()-2,10)+1)</f>
        <v>PASSAIC-FF</v>
      </c>
      <c r="C1464" t="str">
        <f>VLOOKUP(A1464,'Brand Family Territory (Enc)'!$A$2:$B$296,2,FALSE)</f>
        <v>All Counties</v>
      </c>
      <c r="D1464">
        <f>IF(COUNTIFS('Brand Family Territories (Enc)'!$B$2:$B$62,C1464,'Brand Family Territories (Enc)'!$C$2:$C$62,B1464)&gt;0,1,IF(AND(LEFT(B1464,6)="MORRIS",COUNTIFS('Brand Family Territories (Enc)'!$B$2:$B$62,C1464,'Brand Family Territories (Enc)'!$C$2:$C$62,"Morri")&gt;0),"Unk",0))</f>
        <v>1</v>
      </c>
      <c r="E1464" t="str">
        <f>IFERROR(INDEX('Brand Family Areas (Enc)'!$D$6:$D$998,MATCH(UPPER(A1464)&amp;"|"&amp;UPPER(B1464),'Brand Family Areas (Enc)'!$G$6:$G$998,0)),"No Match")</f>
        <v>No Match</v>
      </c>
      <c r="F1464" t="str">
        <f t="shared" si="44"/>
        <v>US</v>
      </c>
      <c r="G1464" t="str">
        <f t="shared" si="45"/>
        <v>Food &amp; Bev|PASSAIC-FF</v>
      </c>
    </row>
    <row r="1465" spans="1:7" hidden="1" x14ac:dyDescent="0.2">
      <c r="A1465" t="str" cm="1">
        <f t="array" ref="A1465">INDEX('Brand Family Territory (Enc)'!$A$2:$A$296,INT((ROW()-2)/10)+1)</f>
        <v>Food &amp; Bev</v>
      </c>
      <c r="B1465" t="str" cm="1">
        <f t="array" ref="B1465">INDEX('Whitelist (Blackout Reverse)'!$B$1:$K$1,MOD(ROW()-2,10)+1)</f>
        <v>ESSEX</v>
      </c>
      <c r="C1465" t="str">
        <f>VLOOKUP(A1465,'Brand Family Territory (Enc)'!$A$2:$B$296,2,FALSE)</f>
        <v>All Counties</v>
      </c>
      <c r="D1465">
        <f>IF(COUNTIFS('Brand Family Territories (Enc)'!$B$2:$B$62,C1465,'Brand Family Territories (Enc)'!$C$2:$C$62,B1465)&gt;0,1,IF(AND(LEFT(B1465,6)="MORRIS",COUNTIFS('Brand Family Territories (Enc)'!$B$2:$B$62,C1465,'Brand Family Territories (Enc)'!$C$2:$C$62,"Morri")&gt;0),"Unk",0))</f>
        <v>1</v>
      </c>
      <c r="E1465" t="str">
        <f>IFERROR(INDEX('Brand Family Areas (Enc)'!$D$6:$D$998,MATCH(UPPER(A1465)&amp;"|"&amp;UPPER(B1465),'Brand Family Areas (Enc)'!$G$6:$G$998,0)),"No Match")</f>
        <v>No Match</v>
      </c>
      <c r="F1465" t="str">
        <f t="shared" si="44"/>
        <v>US</v>
      </c>
      <c r="G1465" t="str">
        <f t="shared" si="45"/>
        <v>Food &amp; Bev|ESSEX</v>
      </c>
    </row>
    <row r="1466" spans="1:7" hidden="1" x14ac:dyDescent="0.2">
      <c r="A1466" t="str" cm="1">
        <f t="array" ref="A1466">INDEX('Brand Family Territory (Enc)'!$A$2:$A$296,INT((ROW()-2)/10)+1)</f>
        <v>Food &amp; Bev</v>
      </c>
      <c r="B1466" t="str" cm="1">
        <f t="array" ref="B1466">INDEX('Whitelist (Blackout Reverse)'!$B$1:$K$1,MOD(ROW()-2,10)+1)</f>
        <v>HUDSON</v>
      </c>
      <c r="C1466" t="str">
        <f>VLOOKUP(A1466,'Brand Family Territory (Enc)'!$A$2:$B$296,2,FALSE)</f>
        <v>All Counties</v>
      </c>
      <c r="D1466">
        <f>IF(COUNTIFS('Brand Family Territories (Enc)'!$B$2:$B$62,C1466,'Brand Family Territories (Enc)'!$C$2:$C$62,B1466)&gt;0,1,IF(AND(LEFT(B1466,6)="MORRIS",COUNTIFS('Brand Family Territories (Enc)'!$B$2:$B$62,C1466,'Brand Family Territories (Enc)'!$C$2:$C$62,"Morri")&gt;0),"Unk",0))</f>
        <v>1</v>
      </c>
      <c r="E1466" t="str">
        <f>IFERROR(INDEX('Brand Family Areas (Enc)'!$D$6:$D$998,MATCH(UPPER(A1466)&amp;"|"&amp;UPPER(B1466),'Brand Family Areas (Enc)'!$G$6:$G$998,0)),"No Match")</f>
        <v>No Match</v>
      </c>
      <c r="F1466" t="str">
        <f t="shared" si="44"/>
        <v>US</v>
      </c>
      <c r="G1466" t="str">
        <f t="shared" si="45"/>
        <v>Food &amp; Bev|HUDSON</v>
      </c>
    </row>
    <row r="1467" spans="1:7" hidden="1" x14ac:dyDescent="0.2">
      <c r="A1467" t="str" cm="1">
        <f t="array" ref="A1467">INDEX('Brand Family Territory (Enc)'!$A$2:$A$296,INT((ROW()-2)/10)+1)</f>
        <v>Food &amp; Bev</v>
      </c>
      <c r="B1467" t="str" cm="1">
        <f t="array" ref="B1467">INDEX('Whitelist (Blackout Reverse)'!$B$1:$K$1,MOD(ROW()-2,10)+1)</f>
        <v>UNION</v>
      </c>
      <c r="C1467" t="str">
        <f>VLOOKUP(A1467,'Brand Family Territory (Enc)'!$A$2:$B$296,2,FALSE)</f>
        <v>All Counties</v>
      </c>
      <c r="D1467">
        <f>IF(COUNTIFS('Brand Family Territories (Enc)'!$B$2:$B$62,C1467,'Brand Family Territories (Enc)'!$C$2:$C$62,B1467)&gt;0,1,IF(AND(LEFT(B1467,6)="MORRIS",COUNTIFS('Brand Family Territories (Enc)'!$B$2:$B$62,C1467,'Brand Family Territories (Enc)'!$C$2:$C$62,"Morri")&gt;0),"Unk",0))</f>
        <v>1</v>
      </c>
      <c r="E1467" t="str">
        <f>IFERROR(INDEX('Brand Family Areas (Enc)'!$D$6:$D$998,MATCH(UPPER(A1467)&amp;"|"&amp;UPPER(B1467),'Brand Family Areas (Enc)'!$G$6:$G$998,0)),"No Match")</f>
        <v>No Match</v>
      </c>
      <c r="F1467" t="str">
        <f t="shared" si="44"/>
        <v>US</v>
      </c>
      <c r="G1467" t="str">
        <f t="shared" si="45"/>
        <v>Food &amp; Bev|UNION</v>
      </c>
    </row>
    <row r="1468" spans="1:7" hidden="1" x14ac:dyDescent="0.2">
      <c r="A1468" t="str" cm="1">
        <f t="array" ref="A1468">INDEX('Brand Family Territory (Enc)'!$A$2:$A$296,INT((ROW()-2)/10)+1)</f>
        <v>Food &amp; Bev</v>
      </c>
      <c r="B1468" t="str" cm="1">
        <f t="array" ref="B1468">INDEX('Whitelist (Blackout Reverse)'!$B$1:$K$1,MOD(ROW()-2,10)+1)</f>
        <v>SUSSEX</v>
      </c>
      <c r="C1468" t="str">
        <f>VLOOKUP(A1468,'Brand Family Territory (Enc)'!$A$2:$B$296,2,FALSE)</f>
        <v>All Counties</v>
      </c>
      <c r="D1468">
        <f>IF(COUNTIFS('Brand Family Territories (Enc)'!$B$2:$B$62,C1468,'Brand Family Territories (Enc)'!$C$2:$C$62,B1468)&gt;0,1,IF(AND(LEFT(B1468,6)="MORRIS",COUNTIFS('Brand Family Territories (Enc)'!$B$2:$B$62,C1468,'Brand Family Territories (Enc)'!$C$2:$C$62,"Morri")&gt;0),"Unk",0))</f>
        <v>1</v>
      </c>
      <c r="E1468" t="str">
        <f>IFERROR(INDEX('Brand Family Areas (Enc)'!$D$6:$D$998,MATCH(UPPER(A1468)&amp;"|"&amp;UPPER(B1468),'Brand Family Areas (Enc)'!$G$6:$G$998,0)),"No Match")</f>
        <v>No Match</v>
      </c>
      <c r="F1468" t="str">
        <f t="shared" si="44"/>
        <v>US</v>
      </c>
      <c r="G1468" t="str">
        <f t="shared" si="45"/>
        <v>Food &amp; Bev|SUSSEX</v>
      </c>
    </row>
    <row r="1469" spans="1:7" hidden="1" x14ac:dyDescent="0.2">
      <c r="A1469" t="str" cm="1">
        <f t="array" ref="A1469">INDEX('Brand Family Territory (Enc)'!$A$2:$A$296,INT((ROW()-2)/10)+1)</f>
        <v>Food &amp; Bev</v>
      </c>
      <c r="B1469" t="str" cm="1">
        <f t="array" ref="B1469">INDEX('Whitelist (Blackout Reverse)'!$B$1:$K$1,MOD(ROW()-2,10)+1)</f>
        <v>MORRIS 1</v>
      </c>
      <c r="C1469" t="str">
        <f>VLOOKUP(A1469,'Brand Family Territory (Enc)'!$A$2:$B$296,2,FALSE)</f>
        <v>All Counties</v>
      </c>
      <c r="D1469">
        <f>IF(COUNTIFS('Brand Family Territories (Enc)'!$B$2:$B$62,C1469,'Brand Family Territories (Enc)'!$C$2:$C$62,B1469)&gt;0,1,IF(AND(LEFT(B1469,6)="MORRIS",COUNTIFS('Brand Family Territories (Enc)'!$B$2:$B$62,C1469,'Brand Family Territories (Enc)'!$C$2:$C$62,"Morri")&gt;0),"Unk",0))</f>
        <v>1</v>
      </c>
      <c r="E1469" t="str">
        <f>IFERROR(INDEX('Brand Family Areas (Enc)'!$D$6:$D$998,MATCH(UPPER(A1469)&amp;"|"&amp;UPPER(B1469),'Brand Family Areas (Enc)'!$G$6:$G$998,0)),"No Match")</f>
        <v>No Match</v>
      </c>
      <c r="F1469" t="str">
        <f t="shared" si="44"/>
        <v>US</v>
      </c>
      <c r="G1469" t="str">
        <f t="shared" si="45"/>
        <v>Food &amp; Bev|MORRIS 1</v>
      </c>
    </row>
    <row r="1470" spans="1:7" hidden="1" x14ac:dyDescent="0.2">
      <c r="A1470" t="str" cm="1">
        <f t="array" ref="A1470">INDEX('Brand Family Territory (Enc)'!$A$2:$A$296,INT((ROW()-2)/10)+1)</f>
        <v>Food &amp; Bev</v>
      </c>
      <c r="B1470" t="str" cm="1">
        <f t="array" ref="B1470">INDEX('Whitelist (Blackout Reverse)'!$B$1:$K$1,MOD(ROW()-2,10)+1)</f>
        <v>MORRIS 2</v>
      </c>
      <c r="C1470" t="str">
        <f>VLOOKUP(A1470,'Brand Family Territory (Enc)'!$A$2:$B$296,2,FALSE)</f>
        <v>All Counties</v>
      </c>
      <c r="D1470">
        <f>IF(COUNTIFS('Brand Family Territories (Enc)'!$B$2:$B$62,C1470,'Brand Family Territories (Enc)'!$C$2:$C$62,B1470)&gt;0,1,IF(AND(LEFT(B1470,6)="MORRIS",COUNTIFS('Brand Family Territories (Enc)'!$B$2:$B$62,C1470,'Brand Family Territories (Enc)'!$C$2:$C$62,"Morri")&gt;0),"Unk",0))</f>
        <v>1</v>
      </c>
      <c r="E1470" t="str">
        <f>IFERROR(INDEX('Brand Family Areas (Enc)'!$D$6:$D$998,MATCH(UPPER(A1470)&amp;"|"&amp;UPPER(B1470),'Brand Family Areas (Enc)'!$G$6:$G$998,0)),"No Match")</f>
        <v>No Match</v>
      </c>
      <c r="F1470" t="str">
        <f t="shared" si="44"/>
        <v>US</v>
      </c>
      <c r="G1470" t="str">
        <f t="shared" si="45"/>
        <v>Food &amp; Bev|MORRIS 2</v>
      </c>
    </row>
    <row r="1471" spans="1:7" hidden="1" x14ac:dyDescent="0.2">
      <c r="A1471" t="str" cm="1">
        <f t="array" ref="A1471">INDEX('Brand Family Territory (Enc)'!$A$2:$A$296,INT((ROW()-2)/10)+1)</f>
        <v>Food &amp; Bev</v>
      </c>
      <c r="B1471" t="str" cm="1">
        <f t="array" ref="B1471">INDEX('Whitelist (Blackout Reverse)'!$B$1:$K$1,MOD(ROW()-2,10)+1)</f>
        <v>MORRIS 3</v>
      </c>
      <c r="C1471" t="str">
        <f>VLOOKUP(A1471,'Brand Family Territory (Enc)'!$A$2:$B$296,2,FALSE)</f>
        <v>All Counties</v>
      </c>
      <c r="D1471">
        <f>IF(COUNTIFS('Brand Family Territories (Enc)'!$B$2:$B$62,C1471,'Brand Family Territories (Enc)'!$C$2:$C$62,B1471)&gt;0,1,IF(AND(LEFT(B1471,6)="MORRIS",COUNTIFS('Brand Family Territories (Enc)'!$B$2:$B$62,C1471,'Brand Family Territories (Enc)'!$C$2:$C$62,"Morri")&gt;0),"Unk",0))</f>
        <v>1</v>
      </c>
      <c r="E1471" t="str">
        <f>IFERROR(INDEX('Brand Family Areas (Enc)'!$D$6:$D$998,MATCH(UPPER(A1471)&amp;"|"&amp;UPPER(B1471),'Brand Family Areas (Enc)'!$G$6:$G$998,0)),"No Match")</f>
        <v>No Match</v>
      </c>
      <c r="F1471" t="str">
        <f t="shared" si="44"/>
        <v>US</v>
      </c>
      <c r="G1471" t="str">
        <f t="shared" si="45"/>
        <v>Food &amp; Bev|MORRIS 3</v>
      </c>
    </row>
    <row r="1472" spans="1:7" hidden="1" x14ac:dyDescent="0.2">
      <c r="A1472" t="str" cm="1">
        <f t="array" ref="A1472">INDEX('Brand Family Territory (Enc)'!$A$2:$A$296,INT((ROW()-2)/10)+1)</f>
        <v>Coastal Cocktails</v>
      </c>
      <c r="B1472" t="str" cm="1">
        <f t="array" ref="B1472">INDEX('Whitelist (Blackout Reverse)'!$B$1:$K$1,MOD(ROW()-2,10)+1)</f>
        <v>BERGEN</v>
      </c>
      <c r="C1472" t="str">
        <f>VLOOKUP(A1472,'Brand Family Territory (Enc)'!$A$2:$B$296,2,FALSE)</f>
        <v>All Counties</v>
      </c>
      <c r="D1472">
        <f>IF(COUNTIFS('Brand Family Territories (Enc)'!$B$2:$B$62,C1472,'Brand Family Territories (Enc)'!$C$2:$C$62,B1472)&gt;0,1,IF(AND(LEFT(B1472,6)="MORRIS",COUNTIFS('Brand Family Territories (Enc)'!$B$2:$B$62,C1472,'Brand Family Territories (Enc)'!$C$2:$C$62,"Morri")&gt;0),"Unk",0))</f>
        <v>1</v>
      </c>
      <c r="E1472" t="str">
        <f>IFERROR(INDEX('Brand Family Areas (Enc)'!$D$6:$D$998,MATCH(UPPER(A1472)&amp;"|"&amp;UPPER(B1472),'Brand Family Areas (Enc)'!$G$6:$G$998,0)),"No Match")</f>
        <v>No Match</v>
      </c>
      <c r="F1472" t="str">
        <f t="shared" si="44"/>
        <v>US</v>
      </c>
      <c r="G1472" t="str">
        <f t="shared" si="45"/>
        <v>Coastal Cocktails|BERGEN</v>
      </c>
    </row>
    <row r="1473" spans="1:7" hidden="1" x14ac:dyDescent="0.2">
      <c r="A1473" t="str" cm="1">
        <f t="array" ref="A1473">INDEX('Brand Family Territory (Enc)'!$A$2:$A$296,INT((ROW()-2)/10)+1)</f>
        <v>Coastal Cocktails</v>
      </c>
      <c r="B1473" t="str" cm="1">
        <f t="array" ref="B1473">INDEX('Whitelist (Blackout Reverse)'!$B$1:$K$1,MOD(ROW()-2,10)+1)</f>
        <v>PASSAIC</v>
      </c>
      <c r="C1473" t="str">
        <f>VLOOKUP(A1473,'Brand Family Territory (Enc)'!$A$2:$B$296,2,FALSE)</f>
        <v>All Counties</v>
      </c>
      <c r="D1473">
        <f>IF(COUNTIFS('Brand Family Territories (Enc)'!$B$2:$B$62,C1473,'Brand Family Territories (Enc)'!$C$2:$C$62,B1473)&gt;0,1,IF(AND(LEFT(B1473,6)="MORRIS",COUNTIFS('Brand Family Territories (Enc)'!$B$2:$B$62,C1473,'Brand Family Territories (Enc)'!$C$2:$C$62,"Morri")&gt;0),"Unk",0))</f>
        <v>1</v>
      </c>
      <c r="E1473" t="str">
        <f>IFERROR(INDEX('Brand Family Areas (Enc)'!$D$6:$D$998,MATCH(UPPER(A1473)&amp;"|"&amp;UPPER(B1473),'Brand Family Areas (Enc)'!$G$6:$G$998,0)),"No Match")</f>
        <v>No Match</v>
      </c>
      <c r="F1473" t="str">
        <f t="shared" si="44"/>
        <v>US</v>
      </c>
      <c r="G1473" t="str">
        <f t="shared" si="45"/>
        <v>Coastal Cocktails|PASSAIC</v>
      </c>
    </row>
    <row r="1474" spans="1:7" hidden="1" x14ac:dyDescent="0.2">
      <c r="A1474" t="str" cm="1">
        <f t="array" ref="A1474">INDEX('Brand Family Territory (Enc)'!$A$2:$A$296,INT((ROW()-2)/10)+1)</f>
        <v>Coastal Cocktails</v>
      </c>
      <c r="B1474" t="str" cm="1">
        <f t="array" ref="B1474">INDEX('Whitelist (Blackout Reverse)'!$B$1:$K$1,MOD(ROW()-2,10)+1)</f>
        <v>PASSAIC-FF</v>
      </c>
      <c r="C1474" t="str">
        <f>VLOOKUP(A1474,'Brand Family Territory (Enc)'!$A$2:$B$296,2,FALSE)</f>
        <v>All Counties</v>
      </c>
      <c r="D1474">
        <f>IF(COUNTIFS('Brand Family Territories (Enc)'!$B$2:$B$62,C1474,'Brand Family Territories (Enc)'!$C$2:$C$62,B1474)&gt;0,1,IF(AND(LEFT(B1474,6)="MORRIS",COUNTIFS('Brand Family Territories (Enc)'!$B$2:$B$62,C1474,'Brand Family Territories (Enc)'!$C$2:$C$62,"Morri")&gt;0),"Unk",0))</f>
        <v>1</v>
      </c>
      <c r="E1474" t="str">
        <f>IFERROR(INDEX('Brand Family Areas (Enc)'!$D$6:$D$998,MATCH(UPPER(A1474)&amp;"|"&amp;UPPER(B1474),'Brand Family Areas (Enc)'!$G$6:$G$998,0)),"No Match")</f>
        <v>No Match</v>
      </c>
      <c r="F1474" t="str">
        <f t="shared" si="44"/>
        <v>US</v>
      </c>
      <c r="G1474" t="str">
        <f t="shared" si="45"/>
        <v>Coastal Cocktails|PASSAIC-FF</v>
      </c>
    </row>
    <row r="1475" spans="1:7" hidden="1" x14ac:dyDescent="0.2">
      <c r="A1475" t="str" cm="1">
        <f t="array" ref="A1475">INDEX('Brand Family Territory (Enc)'!$A$2:$A$296,INT((ROW()-2)/10)+1)</f>
        <v>Coastal Cocktails</v>
      </c>
      <c r="B1475" t="str" cm="1">
        <f t="array" ref="B1475">INDEX('Whitelist (Blackout Reverse)'!$B$1:$K$1,MOD(ROW()-2,10)+1)</f>
        <v>ESSEX</v>
      </c>
      <c r="C1475" t="str">
        <f>VLOOKUP(A1475,'Brand Family Territory (Enc)'!$A$2:$B$296,2,FALSE)</f>
        <v>All Counties</v>
      </c>
      <c r="D1475">
        <f>IF(COUNTIFS('Brand Family Territories (Enc)'!$B$2:$B$62,C1475,'Brand Family Territories (Enc)'!$C$2:$C$62,B1475)&gt;0,1,IF(AND(LEFT(B1475,6)="MORRIS",COUNTIFS('Brand Family Territories (Enc)'!$B$2:$B$62,C1475,'Brand Family Territories (Enc)'!$C$2:$C$62,"Morri")&gt;0),"Unk",0))</f>
        <v>1</v>
      </c>
      <c r="E1475" t="str">
        <f>IFERROR(INDEX('Brand Family Areas (Enc)'!$D$6:$D$998,MATCH(UPPER(A1475)&amp;"|"&amp;UPPER(B1475),'Brand Family Areas (Enc)'!$G$6:$G$998,0)),"No Match")</f>
        <v>No Match</v>
      </c>
      <c r="F1475" t="str">
        <f t="shared" ref="F1475:F1538" si="46">IF(D1475="Unk","Ambiguous (Source Truncated)",IF(E1475="Inactive","THEM",IF(D1475=1,"US",IF(D1475="N/A","No Territory Data","THEM"))))</f>
        <v>US</v>
      </c>
      <c r="G1475" t="str">
        <f t="shared" ref="G1475:G1538" si="47">A1475&amp;"|"&amp;B1475</f>
        <v>Coastal Cocktails|ESSEX</v>
      </c>
    </row>
    <row r="1476" spans="1:7" hidden="1" x14ac:dyDescent="0.2">
      <c r="A1476" t="str" cm="1">
        <f t="array" ref="A1476">INDEX('Brand Family Territory (Enc)'!$A$2:$A$296,INT((ROW()-2)/10)+1)</f>
        <v>Coastal Cocktails</v>
      </c>
      <c r="B1476" t="str" cm="1">
        <f t="array" ref="B1476">INDEX('Whitelist (Blackout Reverse)'!$B$1:$K$1,MOD(ROW()-2,10)+1)</f>
        <v>HUDSON</v>
      </c>
      <c r="C1476" t="str">
        <f>VLOOKUP(A1476,'Brand Family Territory (Enc)'!$A$2:$B$296,2,FALSE)</f>
        <v>All Counties</v>
      </c>
      <c r="D1476">
        <f>IF(COUNTIFS('Brand Family Territories (Enc)'!$B$2:$B$62,C1476,'Brand Family Territories (Enc)'!$C$2:$C$62,B1476)&gt;0,1,IF(AND(LEFT(B1476,6)="MORRIS",COUNTIFS('Brand Family Territories (Enc)'!$B$2:$B$62,C1476,'Brand Family Territories (Enc)'!$C$2:$C$62,"Morri")&gt;0),"Unk",0))</f>
        <v>1</v>
      </c>
      <c r="E1476" t="str">
        <f>IFERROR(INDEX('Brand Family Areas (Enc)'!$D$6:$D$998,MATCH(UPPER(A1476)&amp;"|"&amp;UPPER(B1476),'Brand Family Areas (Enc)'!$G$6:$G$998,0)),"No Match")</f>
        <v>No Match</v>
      </c>
      <c r="F1476" t="str">
        <f t="shared" si="46"/>
        <v>US</v>
      </c>
      <c r="G1476" t="str">
        <f t="shared" si="47"/>
        <v>Coastal Cocktails|HUDSON</v>
      </c>
    </row>
    <row r="1477" spans="1:7" hidden="1" x14ac:dyDescent="0.2">
      <c r="A1477" t="str" cm="1">
        <f t="array" ref="A1477">INDEX('Brand Family Territory (Enc)'!$A$2:$A$296,INT((ROW()-2)/10)+1)</f>
        <v>Coastal Cocktails</v>
      </c>
      <c r="B1477" t="str" cm="1">
        <f t="array" ref="B1477">INDEX('Whitelist (Blackout Reverse)'!$B$1:$K$1,MOD(ROW()-2,10)+1)</f>
        <v>UNION</v>
      </c>
      <c r="C1477" t="str">
        <f>VLOOKUP(A1477,'Brand Family Territory (Enc)'!$A$2:$B$296,2,FALSE)</f>
        <v>All Counties</v>
      </c>
      <c r="D1477">
        <f>IF(COUNTIFS('Brand Family Territories (Enc)'!$B$2:$B$62,C1477,'Brand Family Territories (Enc)'!$C$2:$C$62,B1477)&gt;0,1,IF(AND(LEFT(B1477,6)="MORRIS",COUNTIFS('Brand Family Territories (Enc)'!$B$2:$B$62,C1477,'Brand Family Territories (Enc)'!$C$2:$C$62,"Morri")&gt;0),"Unk",0))</f>
        <v>1</v>
      </c>
      <c r="E1477" t="str">
        <f>IFERROR(INDEX('Brand Family Areas (Enc)'!$D$6:$D$998,MATCH(UPPER(A1477)&amp;"|"&amp;UPPER(B1477),'Brand Family Areas (Enc)'!$G$6:$G$998,0)),"No Match")</f>
        <v>No Match</v>
      </c>
      <c r="F1477" t="str">
        <f t="shared" si="46"/>
        <v>US</v>
      </c>
      <c r="G1477" t="str">
        <f t="shared" si="47"/>
        <v>Coastal Cocktails|UNION</v>
      </c>
    </row>
    <row r="1478" spans="1:7" hidden="1" x14ac:dyDescent="0.2">
      <c r="A1478" t="str" cm="1">
        <f t="array" ref="A1478">INDEX('Brand Family Territory (Enc)'!$A$2:$A$296,INT((ROW()-2)/10)+1)</f>
        <v>Coastal Cocktails</v>
      </c>
      <c r="B1478" t="str" cm="1">
        <f t="array" ref="B1478">INDEX('Whitelist (Blackout Reverse)'!$B$1:$K$1,MOD(ROW()-2,10)+1)</f>
        <v>SUSSEX</v>
      </c>
      <c r="C1478" t="str">
        <f>VLOOKUP(A1478,'Brand Family Territory (Enc)'!$A$2:$B$296,2,FALSE)</f>
        <v>All Counties</v>
      </c>
      <c r="D1478">
        <f>IF(COUNTIFS('Brand Family Territories (Enc)'!$B$2:$B$62,C1478,'Brand Family Territories (Enc)'!$C$2:$C$62,B1478)&gt;0,1,IF(AND(LEFT(B1478,6)="MORRIS",COUNTIFS('Brand Family Territories (Enc)'!$B$2:$B$62,C1478,'Brand Family Territories (Enc)'!$C$2:$C$62,"Morri")&gt;0),"Unk",0))</f>
        <v>1</v>
      </c>
      <c r="E1478" t="str">
        <f>IFERROR(INDEX('Brand Family Areas (Enc)'!$D$6:$D$998,MATCH(UPPER(A1478)&amp;"|"&amp;UPPER(B1478),'Brand Family Areas (Enc)'!$G$6:$G$998,0)),"No Match")</f>
        <v>No Match</v>
      </c>
      <c r="F1478" t="str">
        <f t="shared" si="46"/>
        <v>US</v>
      </c>
      <c r="G1478" t="str">
        <f t="shared" si="47"/>
        <v>Coastal Cocktails|SUSSEX</v>
      </c>
    </row>
    <row r="1479" spans="1:7" hidden="1" x14ac:dyDescent="0.2">
      <c r="A1479" t="str" cm="1">
        <f t="array" ref="A1479">INDEX('Brand Family Territory (Enc)'!$A$2:$A$296,INT((ROW()-2)/10)+1)</f>
        <v>Coastal Cocktails</v>
      </c>
      <c r="B1479" t="str" cm="1">
        <f t="array" ref="B1479">INDEX('Whitelist (Blackout Reverse)'!$B$1:$K$1,MOD(ROW()-2,10)+1)</f>
        <v>MORRIS 1</v>
      </c>
      <c r="C1479" t="str">
        <f>VLOOKUP(A1479,'Brand Family Territory (Enc)'!$A$2:$B$296,2,FALSE)</f>
        <v>All Counties</v>
      </c>
      <c r="D1479">
        <f>IF(COUNTIFS('Brand Family Territories (Enc)'!$B$2:$B$62,C1479,'Brand Family Territories (Enc)'!$C$2:$C$62,B1479)&gt;0,1,IF(AND(LEFT(B1479,6)="MORRIS",COUNTIFS('Brand Family Territories (Enc)'!$B$2:$B$62,C1479,'Brand Family Territories (Enc)'!$C$2:$C$62,"Morri")&gt;0),"Unk",0))</f>
        <v>1</v>
      </c>
      <c r="E1479" t="str">
        <f>IFERROR(INDEX('Brand Family Areas (Enc)'!$D$6:$D$998,MATCH(UPPER(A1479)&amp;"|"&amp;UPPER(B1479),'Brand Family Areas (Enc)'!$G$6:$G$998,0)),"No Match")</f>
        <v>No Match</v>
      </c>
      <c r="F1479" t="str">
        <f t="shared" si="46"/>
        <v>US</v>
      </c>
      <c r="G1479" t="str">
        <f t="shared" si="47"/>
        <v>Coastal Cocktails|MORRIS 1</v>
      </c>
    </row>
    <row r="1480" spans="1:7" hidden="1" x14ac:dyDescent="0.2">
      <c r="A1480" t="str" cm="1">
        <f t="array" ref="A1480">INDEX('Brand Family Territory (Enc)'!$A$2:$A$296,INT((ROW()-2)/10)+1)</f>
        <v>Coastal Cocktails</v>
      </c>
      <c r="B1480" t="str" cm="1">
        <f t="array" ref="B1480">INDEX('Whitelist (Blackout Reverse)'!$B$1:$K$1,MOD(ROW()-2,10)+1)</f>
        <v>MORRIS 2</v>
      </c>
      <c r="C1480" t="str">
        <f>VLOOKUP(A1480,'Brand Family Territory (Enc)'!$A$2:$B$296,2,FALSE)</f>
        <v>All Counties</v>
      </c>
      <c r="D1480">
        <f>IF(COUNTIFS('Brand Family Territories (Enc)'!$B$2:$B$62,C1480,'Brand Family Territories (Enc)'!$C$2:$C$62,B1480)&gt;0,1,IF(AND(LEFT(B1480,6)="MORRIS",COUNTIFS('Brand Family Territories (Enc)'!$B$2:$B$62,C1480,'Brand Family Territories (Enc)'!$C$2:$C$62,"Morri")&gt;0),"Unk",0))</f>
        <v>1</v>
      </c>
      <c r="E1480" t="str">
        <f>IFERROR(INDEX('Brand Family Areas (Enc)'!$D$6:$D$998,MATCH(UPPER(A1480)&amp;"|"&amp;UPPER(B1480),'Brand Family Areas (Enc)'!$G$6:$G$998,0)),"No Match")</f>
        <v>No Match</v>
      </c>
      <c r="F1480" t="str">
        <f t="shared" si="46"/>
        <v>US</v>
      </c>
      <c r="G1480" t="str">
        <f t="shared" si="47"/>
        <v>Coastal Cocktails|MORRIS 2</v>
      </c>
    </row>
    <row r="1481" spans="1:7" hidden="1" x14ac:dyDescent="0.2">
      <c r="A1481" t="str" cm="1">
        <f t="array" ref="A1481">INDEX('Brand Family Territory (Enc)'!$A$2:$A$296,INT((ROW()-2)/10)+1)</f>
        <v>Coastal Cocktails</v>
      </c>
      <c r="B1481" t="str" cm="1">
        <f t="array" ref="B1481">INDEX('Whitelist (Blackout Reverse)'!$B$1:$K$1,MOD(ROW()-2,10)+1)</f>
        <v>MORRIS 3</v>
      </c>
      <c r="C1481" t="str">
        <f>VLOOKUP(A1481,'Brand Family Territory (Enc)'!$A$2:$B$296,2,FALSE)</f>
        <v>All Counties</v>
      </c>
      <c r="D1481">
        <f>IF(COUNTIFS('Brand Family Territories (Enc)'!$B$2:$B$62,C1481,'Brand Family Territories (Enc)'!$C$2:$C$62,B1481)&gt;0,1,IF(AND(LEFT(B1481,6)="MORRIS",COUNTIFS('Brand Family Territories (Enc)'!$B$2:$B$62,C1481,'Brand Family Territories (Enc)'!$C$2:$C$62,"Morri")&gt;0),"Unk",0))</f>
        <v>1</v>
      </c>
      <c r="E1481" t="str">
        <f>IFERROR(INDEX('Brand Family Areas (Enc)'!$D$6:$D$998,MATCH(UPPER(A1481)&amp;"|"&amp;UPPER(B1481),'Brand Family Areas (Enc)'!$G$6:$G$998,0)),"No Match")</f>
        <v>No Match</v>
      </c>
      <c r="F1481" t="str">
        <f t="shared" si="46"/>
        <v>US</v>
      </c>
      <c r="G1481" t="str">
        <f t="shared" si="47"/>
        <v>Coastal Cocktails|MORRIS 3</v>
      </c>
    </row>
    <row r="1482" spans="1:7" hidden="1" x14ac:dyDescent="0.2">
      <c r="A1482" t="str" cm="1">
        <f t="array" ref="A1482">INDEX('Brand Family Territory (Enc)'!$A$2:$A$296,INT((ROW()-2)/10)+1)</f>
        <v>Colt 45</v>
      </c>
      <c r="B1482" t="str" cm="1">
        <f t="array" ref="B1482">INDEX('Whitelist (Blackout Reverse)'!$B$1:$K$1,MOD(ROW()-2,10)+1)</f>
        <v>BERGEN</v>
      </c>
      <c r="C1482" t="str">
        <f>VLOOKUP(A1482,'Brand Family Territory (Enc)'!$A$2:$B$296,2,FALSE)</f>
        <v>All Counties</v>
      </c>
      <c r="D1482">
        <f>IF(COUNTIFS('Brand Family Territories (Enc)'!$B$2:$B$62,C1482,'Brand Family Territories (Enc)'!$C$2:$C$62,B1482)&gt;0,1,IF(AND(LEFT(B1482,6)="MORRIS",COUNTIFS('Brand Family Territories (Enc)'!$B$2:$B$62,C1482,'Brand Family Territories (Enc)'!$C$2:$C$62,"Morri")&gt;0),"Unk",0))</f>
        <v>1</v>
      </c>
      <c r="E1482" t="str">
        <f>IFERROR(INDEX('Brand Family Areas (Enc)'!$D$6:$D$998,MATCH(UPPER(A1482)&amp;"|"&amp;UPPER(B1482),'Brand Family Areas (Enc)'!$G$6:$G$998,0)),"No Match")</f>
        <v>No Match</v>
      </c>
      <c r="F1482" t="str">
        <f t="shared" si="46"/>
        <v>US</v>
      </c>
      <c r="G1482" t="str">
        <f t="shared" si="47"/>
        <v>Colt 45|BERGEN</v>
      </c>
    </row>
    <row r="1483" spans="1:7" hidden="1" x14ac:dyDescent="0.2">
      <c r="A1483" t="str" cm="1">
        <f t="array" ref="A1483">INDEX('Brand Family Territory (Enc)'!$A$2:$A$296,INT((ROW()-2)/10)+1)</f>
        <v>Colt 45</v>
      </c>
      <c r="B1483" t="str" cm="1">
        <f t="array" ref="B1483">INDEX('Whitelist (Blackout Reverse)'!$B$1:$K$1,MOD(ROW()-2,10)+1)</f>
        <v>PASSAIC</v>
      </c>
      <c r="C1483" t="str">
        <f>VLOOKUP(A1483,'Brand Family Territory (Enc)'!$A$2:$B$296,2,FALSE)</f>
        <v>All Counties</v>
      </c>
      <c r="D1483">
        <f>IF(COUNTIFS('Brand Family Territories (Enc)'!$B$2:$B$62,C1483,'Brand Family Territories (Enc)'!$C$2:$C$62,B1483)&gt;0,1,IF(AND(LEFT(B1483,6)="MORRIS",COUNTIFS('Brand Family Territories (Enc)'!$B$2:$B$62,C1483,'Brand Family Territories (Enc)'!$C$2:$C$62,"Morri")&gt;0),"Unk",0))</f>
        <v>1</v>
      </c>
      <c r="E1483" t="str">
        <f>IFERROR(INDEX('Brand Family Areas (Enc)'!$D$6:$D$998,MATCH(UPPER(A1483)&amp;"|"&amp;UPPER(B1483),'Brand Family Areas (Enc)'!$G$6:$G$998,0)),"No Match")</f>
        <v>No Match</v>
      </c>
      <c r="F1483" t="str">
        <f t="shared" si="46"/>
        <v>US</v>
      </c>
      <c r="G1483" t="str">
        <f t="shared" si="47"/>
        <v>Colt 45|PASSAIC</v>
      </c>
    </row>
    <row r="1484" spans="1:7" hidden="1" x14ac:dyDescent="0.2">
      <c r="A1484" t="str" cm="1">
        <f t="array" ref="A1484">INDEX('Brand Family Territory (Enc)'!$A$2:$A$296,INT((ROW()-2)/10)+1)</f>
        <v>Colt 45</v>
      </c>
      <c r="B1484" t="str" cm="1">
        <f t="array" ref="B1484">INDEX('Whitelist (Blackout Reverse)'!$B$1:$K$1,MOD(ROW()-2,10)+1)</f>
        <v>PASSAIC-FF</v>
      </c>
      <c r="C1484" t="str">
        <f>VLOOKUP(A1484,'Brand Family Territory (Enc)'!$A$2:$B$296,2,FALSE)</f>
        <v>All Counties</v>
      </c>
      <c r="D1484">
        <f>IF(COUNTIFS('Brand Family Territories (Enc)'!$B$2:$B$62,C1484,'Brand Family Territories (Enc)'!$C$2:$C$62,B1484)&gt;0,1,IF(AND(LEFT(B1484,6)="MORRIS",COUNTIFS('Brand Family Territories (Enc)'!$B$2:$B$62,C1484,'Brand Family Territories (Enc)'!$C$2:$C$62,"Morri")&gt;0),"Unk",0))</f>
        <v>1</v>
      </c>
      <c r="E1484" t="str">
        <f>IFERROR(INDEX('Brand Family Areas (Enc)'!$D$6:$D$998,MATCH(UPPER(A1484)&amp;"|"&amp;UPPER(B1484),'Brand Family Areas (Enc)'!$G$6:$G$998,0)),"No Match")</f>
        <v>No Match</v>
      </c>
      <c r="F1484" t="str">
        <f t="shared" si="46"/>
        <v>US</v>
      </c>
      <c r="G1484" t="str">
        <f t="shared" si="47"/>
        <v>Colt 45|PASSAIC-FF</v>
      </c>
    </row>
    <row r="1485" spans="1:7" hidden="1" x14ac:dyDescent="0.2">
      <c r="A1485" t="str" cm="1">
        <f t="array" ref="A1485">INDEX('Brand Family Territory (Enc)'!$A$2:$A$296,INT((ROW()-2)/10)+1)</f>
        <v>Colt 45</v>
      </c>
      <c r="B1485" t="str" cm="1">
        <f t="array" ref="B1485">INDEX('Whitelist (Blackout Reverse)'!$B$1:$K$1,MOD(ROW()-2,10)+1)</f>
        <v>ESSEX</v>
      </c>
      <c r="C1485" t="str">
        <f>VLOOKUP(A1485,'Brand Family Territory (Enc)'!$A$2:$B$296,2,FALSE)</f>
        <v>All Counties</v>
      </c>
      <c r="D1485">
        <f>IF(COUNTIFS('Brand Family Territories (Enc)'!$B$2:$B$62,C1485,'Brand Family Territories (Enc)'!$C$2:$C$62,B1485)&gt;0,1,IF(AND(LEFT(B1485,6)="MORRIS",COUNTIFS('Brand Family Territories (Enc)'!$B$2:$B$62,C1485,'Brand Family Territories (Enc)'!$C$2:$C$62,"Morri")&gt;0),"Unk",0))</f>
        <v>1</v>
      </c>
      <c r="E1485" t="str">
        <f>IFERROR(INDEX('Brand Family Areas (Enc)'!$D$6:$D$998,MATCH(UPPER(A1485)&amp;"|"&amp;UPPER(B1485),'Brand Family Areas (Enc)'!$G$6:$G$998,0)),"No Match")</f>
        <v>No Match</v>
      </c>
      <c r="F1485" t="str">
        <f t="shared" si="46"/>
        <v>US</v>
      </c>
      <c r="G1485" t="str">
        <f t="shared" si="47"/>
        <v>Colt 45|ESSEX</v>
      </c>
    </row>
    <row r="1486" spans="1:7" hidden="1" x14ac:dyDescent="0.2">
      <c r="A1486" t="str" cm="1">
        <f t="array" ref="A1486">INDEX('Brand Family Territory (Enc)'!$A$2:$A$296,INT((ROW()-2)/10)+1)</f>
        <v>Colt 45</v>
      </c>
      <c r="B1486" t="str" cm="1">
        <f t="array" ref="B1486">INDEX('Whitelist (Blackout Reverse)'!$B$1:$K$1,MOD(ROW()-2,10)+1)</f>
        <v>HUDSON</v>
      </c>
      <c r="C1486" t="str">
        <f>VLOOKUP(A1486,'Brand Family Territory (Enc)'!$A$2:$B$296,2,FALSE)</f>
        <v>All Counties</v>
      </c>
      <c r="D1486">
        <f>IF(COUNTIFS('Brand Family Territories (Enc)'!$B$2:$B$62,C1486,'Brand Family Territories (Enc)'!$C$2:$C$62,B1486)&gt;0,1,IF(AND(LEFT(B1486,6)="MORRIS",COUNTIFS('Brand Family Territories (Enc)'!$B$2:$B$62,C1486,'Brand Family Territories (Enc)'!$C$2:$C$62,"Morri")&gt;0),"Unk",0))</f>
        <v>1</v>
      </c>
      <c r="E1486" t="str">
        <f>IFERROR(INDEX('Brand Family Areas (Enc)'!$D$6:$D$998,MATCH(UPPER(A1486)&amp;"|"&amp;UPPER(B1486),'Brand Family Areas (Enc)'!$G$6:$G$998,0)),"No Match")</f>
        <v>No Match</v>
      </c>
      <c r="F1486" t="str">
        <f t="shared" si="46"/>
        <v>US</v>
      </c>
      <c r="G1486" t="str">
        <f t="shared" si="47"/>
        <v>Colt 45|HUDSON</v>
      </c>
    </row>
    <row r="1487" spans="1:7" hidden="1" x14ac:dyDescent="0.2">
      <c r="A1487" t="str" cm="1">
        <f t="array" ref="A1487">INDEX('Brand Family Territory (Enc)'!$A$2:$A$296,INT((ROW()-2)/10)+1)</f>
        <v>Colt 45</v>
      </c>
      <c r="B1487" t="str" cm="1">
        <f t="array" ref="B1487">INDEX('Whitelist (Blackout Reverse)'!$B$1:$K$1,MOD(ROW()-2,10)+1)</f>
        <v>UNION</v>
      </c>
      <c r="C1487" t="str">
        <f>VLOOKUP(A1487,'Brand Family Territory (Enc)'!$A$2:$B$296,2,FALSE)</f>
        <v>All Counties</v>
      </c>
      <c r="D1487">
        <f>IF(COUNTIFS('Brand Family Territories (Enc)'!$B$2:$B$62,C1487,'Brand Family Territories (Enc)'!$C$2:$C$62,B1487)&gt;0,1,IF(AND(LEFT(B1487,6)="MORRIS",COUNTIFS('Brand Family Territories (Enc)'!$B$2:$B$62,C1487,'Brand Family Territories (Enc)'!$C$2:$C$62,"Morri")&gt;0),"Unk",0))</f>
        <v>1</v>
      </c>
      <c r="E1487" t="str">
        <f>IFERROR(INDEX('Brand Family Areas (Enc)'!$D$6:$D$998,MATCH(UPPER(A1487)&amp;"|"&amp;UPPER(B1487),'Brand Family Areas (Enc)'!$G$6:$G$998,0)),"No Match")</f>
        <v>No Match</v>
      </c>
      <c r="F1487" t="str">
        <f t="shared" si="46"/>
        <v>US</v>
      </c>
      <c r="G1487" t="str">
        <f t="shared" si="47"/>
        <v>Colt 45|UNION</v>
      </c>
    </row>
    <row r="1488" spans="1:7" hidden="1" x14ac:dyDescent="0.2">
      <c r="A1488" t="str" cm="1">
        <f t="array" ref="A1488">INDEX('Brand Family Territory (Enc)'!$A$2:$A$296,INT((ROW()-2)/10)+1)</f>
        <v>Colt 45</v>
      </c>
      <c r="B1488" t="str" cm="1">
        <f t="array" ref="B1488">INDEX('Whitelist (Blackout Reverse)'!$B$1:$K$1,MOD(ROW()-2,10)+1)</f>
        <v>SUSSEX</v>
      </c>
      <c r="C1488" t="str">
        <f>VLOOKUP(A1488,'Brand Family Territory (Enc)'!$A$2:$B$296,2,FALSE)</f>
        <v>All Counties</v>
      </c>
      <c r="D1488">
        <f>IF(COUNTIFS('Brand Family Territories (Enc)'!$B$2:$B$62,C1488,'Brand Family Territories (Enc)'!$C$2:$C$62,B1488)&gt;0,1,IF(AND(LEFT(B1488,6)="MORRIS",COUNTIFS('Brand Family Territories (Enc)'!$B$2:$B$62,C1488,'Brand Family Territories (Enc)'!$C$2:$C$62,"Morri")&gt;0),"Unk",0))</f>
        <v>1</v>
      </c>
      <c r="E1488" t="str">
        <f>IFERROR(INDEX('Brand Family Areas (Enc)'!$D$6:$D$998,MATCH(UPPER(A1488)&amp;"|"&amp;UPPER(B1488),'Brand Family Areas (Enc)'!$G$6:$G$998,0)),"No Match")</f>
        <v>No Match</v>
      </c>
      <c r="F1488" t="str">
        <f t="shared" si="46"/>
        <v>US</v>
      </c>
      <c r="G1488" t="str">
        <f t="shared" si="47"/>
        <v>Colt 45|SUSSEX</v>
      </c>
    </row>
    <row r="1489" spans="1:7" hidden="1" x14ac:dyDescent="0.2">
      <c r="A1489" t="str" cm="1">
        <f t="array" ref="A1489">INDEX('Brand Family Territory (Enc)'!$A$2:$A$296,INT((ROW()-2)/10)+1)</f>
        <v>Colt 45</v>
      </c>
      <c r="B1489" t="str" cm="1">
        <f t="array" ref="B1489">INDEX('Whitelist (Blackout Reverse)'!$B$1:$K$1,MOD(ROW()-2,10)+1)</f>
        <v>MORRIS 1</v>
      </c>
      <c r="C1489" t="str">
        <f>VLOOKUP(A1489,'Brand Family Territory (Enc)'!$A$2:$B$296,2,FALSE)</f>
        <v>All Counties</v>
      </c>
      <c r="D1489">
        <f>IF(COUNTIFS('Brand Family Territories (Enc)'!$B$2:$B$62,C1489,'Brand Family Territories (Enc)'!$C$2:$C$62,B1489)&gt;0,1,IF(AND(LEFT(B1489,6)="MORRIS",COUNTIFS('Brand Family Territories (Enc)'!$B$2:$B$62,C1489,'Brand Family Territories (Enc)'!$C$2:$C$62,"Morri")&gt;0),"Unk",0))</f>
        <v>1</v>
      </c>
      <c r="E1489" t="str">
        <f>IFERROR(INDEX('Brand Family Areas (Enc)'!$D$6:$D$998,MATCH(UPPER(A1489)&amp;"|"&amp;UPPER(B1489),'Brand Family Areas (Enc)'!$G$6:$G$998,0)),"No Match")</f>
        <v>No Match</v>
      </c>
      <c r="F1489" t="str">
        <f t="shared" si="46"/>
        <v>US</v>
      </c>
      <c r="G1489" t="str">
        <f t="shared" si="47"/>
        <v>Colt 45|MORRIS 1</v>
      </c>
    </row>
    <row r="1490" spans="1:7" hidden="1" x14ac:dyDescent="0.2">
      <c r="A1490" t="str" cm="1">
        <f t="array" ref="A1490">INDEX('Brand Family Territory (Enc)'!$A$2:$A$296,INT((ROW()-2)/10)+1)</f>
        <v>Colt 45</v>
      </c>
      <c r="B1490" t="str" cm="1">
        <f t="array" ref="B1490">INDEX('Whitelist (Blackout Reverse)'!$B$1:$K$1,MOD(ROW()-2,10)+1)</f>
        <v>MORRIS 2</v>
      </c>
      <c r="C1490" t="str">
        <f>VLOOKUP(A1490,'Brand Family Territory (Enc)'!$A$2:$B$296,2,FALSE)</f>
        <v>All Counties</v>
      </c>
      <c r="D1490">
        <f>IF(COUNTIFS('Brand Family Territories (Enc)'!$B$2:$B$62,C1490,'Brand Family Territories (Enc)'!$C$2:$C$62,B1490)&gt;0,1,IF(AND(LEFT(B1490,6)="MORRIS",COUNTIFS('Brand Family Territories (Enc)'!$B$2:$B$62,C1490,'Brand Family Territories (Enc)'!$C$2:$C$62,"Morri")&gt;0),"Unk",0))</f>
        <v>1</v>
      </c>
      <c r="E1490" t="str">
        <f>IFERROR(INDEX('Brand Family Areas (Enc)'!$D$6:$D$998,MATCH(UPPER(A1490)&amp;"|"&amp;UPPER(B1490),'Brand Family Areas (Enc)'!$G$6:$G$998,0)),"No Match")</f>
        <v>No Match</v>
      </c>
      <c r="F1490" t="str">
        <f t="shared" si="46"/>
        <v>US</v>
      </c>
      <c r="G1490" t="str">
        <f t="shared" si="47"/>
        <v>Colt 45|MORRIS 2</v>
      </c>
    </row>
    <row r="1491" spans="1:7" hidden="1" x14ac:dyDescent="0.2">
      <c r="A1491" t="str" cm="1">
        <f t="array" ref="A1491">INDEX('Brand Family Territory (Enc)'!$A$2:$A$296,INT((ROW()-2)/10)+1)</f>
        <v>Colt 45</v>
      </c>
      <c r="B1491" t="str" cm="1">
        <f t="array" ref="B1491">INDEX('Whitelist (Blackout Reverse)'!$B$1:$K$1,MOD(ROW()-2,10)+1)</f>
        <v>MORRIS 3</v>
      </c>
      <c r="C1491" t="str">
        <f>VLOOKUP(A1491,'Brand Family Territory (Enc)'!$A$2:$B$296,2,FALSE)</f>
        <v>All Counties</v>
      </c>
      <c r="D1491">
        <f>IF(COUNTIFS('Brand Family Territories (Enc)'!$B$2:$B$62,C1491,'Brand Family Territories (Enc)'!$C$2:$C$62,B1491)&gt;0,1,IF(AND(LEFT(B1491,6)="MORRIS",COUNTIFS('Brand Family Territories (Enc)'!$B$2:$B$62,C1491,'Brand Family Territories (Enc)'!$C$2:$C$62,"Morri")&gt;0),"Unk",0))</f>
        <v>1</v>
      </c>
      <c r="E1491" t="str">
        <f>IFERROR(INDEX('Brand Family Areas (Enc)'!$D$6:$D$998,MATCH(UPPER(A1491)&amp;"|"&amp;UPPER(B1491),'Brand Family Areas (Enc)'!$G$6:$G$998,0)),"No Match")</f>
        <v>No Match</v>
      </c>
      <c r="F1491" t="str">
        <f t="shared" si="46"/>
        <v>US</v>
      </c>
      <c r="G1491" t="str">
        <f t="shared" si="47"/>
        <v>Colt 45|MORRIS 3</v>
      </c>
    </row>
    <row r="1492" spans="1:7" hidden="1" x14ac:dyDescent="0.2">
      <c r="A1492" t="str" cm="1">
        <f t="array" ref="A1492">INDEX('Brand Family Territory (Enc)'!$A$2:$A$296,INT((ROW()-2)/10)+1)</f>
        <v>Costenita</v>
      </c>
      <c r="B1492" t="str" cm="1">
        <f t="array" ref="B1492">INDEX('Whitelist (Blackout Reverse)'!$B$1:$K$1,MOD(ROW()-2,10)+1)</f>
        <v>BERGEN</v>
      </c>
      <c r="C1492" t="str">
        <f>VLOOKUP(A1492,'Brand Family Territory (Enc)'!$A$2:$B$296,2,FALSE)</f>
        <v>All Counties</v>
      </c>
      <c r="D1492">
        <f>IF(COUNTIFS('Brand Family Territories (Enc)'!$B$2:$B$62,C1492,'Brand Family Territories (Enc)'!$C$2:$C$62,B1492)&gt;0,1,IF(AND(LEFT(B1492,6)="MORRIS",COUNTIFS('Brand Family Territories (Enc)'!$B$2:$B$62,C1492,'Brand Family Territories (Enc)'!$C$2:$C$62,"Morri")&gt;0),"Unk",0))</f>
        <v>1</v>
      </c>
      <c r="E1492" t="str">
        <f>IFERROR(INDEX('Brand Family Areas (Enc)'!$D$6:$D$998,MATCH(UPPER(A1492)&amp;"|"&amp;UPPER(B1492),'Brand Family Areas (Enc)'!$G$6:$G$998,0)),"No Match")</f>
        <v>No Match</v>
      </c>
      <c r="F1492" t="str">
        <f t="shared" si="46"/>
        <v>US</v>
      </c>
      <c r="G1492" t="str">
        <f t="shared" si="47"/>
        <v>Costenita|BERGEN</v>
      </c>
    </row>
    <row r="1493" spans="1:7" hidden="1" x14ac:dyDescent="0.2">
      <c r="A1493" t="str" cm="1">
        <f t="array" ref="A1493">INDEX('Brand Family Territory (Enc)'!$A$2:$A$296,INT((ROW()-2)/10)+1)</f>
        <v>Costenita</v>
      </c>
      <c r="B1493" t="str" cm="1">
        <f t="array" ref="B1493">INDEX('Whitelist (Blackout Reverse)'!$B$1:$K$1,MOD(ROW()-2,10)+1)</f>
        <v>PASSAIC</v>
      </c>
      <c r="C1493" t="str">
        <f>VLOOKUP(A1493,'Brand Family Territory (Enc)'!$A$2:$B$296,2,FALSE)</f>
        <v>All Counties</v>
      </c>
      <c r="D1493">
        <f>IF(COUNTIFS('Brand Family Territories (Enc)'!$B$2:$B$62,C1493,'Brand Family Territories (Enc)'!$C$2:$C$62,B1493)&gt;0,1,IF(AND(LEFT(B1493,6)="MORRIS",COUNTIFS('Brand Family Territories (Enc)'!$B$2:$B$62,C1493,'Brand Family Territories (Enc)'!$C$2:$C$62,"Morri")&gt;0),"Unk",0))</f>
        <v>1</v>
      </c>
      <c r="E1493" t="str">
        <f>IFERROR(INDEX('Brand Family Areas (Enc)'!$D$6:$D$998,MATCH(UPPER(A1493)&amp;"|"&amp;UPPER(B1493),'Brand Family Areas (Enc)'!$G$6:$G$998,0)),"No Match")</f>
        <v>No Match</v>
      </c>
      <c r="F1493" t="str">
        <f t="shared" si="46"/>
        <v>US</v>
      </c>
      <c r="G1493" t="str">
        <f t="shared" si="47"/>
        <v>Costenita|PASSAIC</v>
      </c>
    </row>
    <row r="1494" spans="1:7" hidden="1" x14ac:dyDescent="0.2">
      <c r="A1494" t="str" cm="1">
        <f t="array" ref="A1494">INDEX('Brand Family Territory (Enc)'!$A$2:$A$296,INT((ROW()-2)/10)+1)</f>
        <v>Costenita</v>
      </c>
      <c r="B1494" t="str" cm="1">
        <f t="array" ref="B1494">INDEX('Whitelist (Blackout Reverse)'!$B$1:$K$1,MOD(ROW()-2,10)+1)</f>
        <v>PASSAIC-FF</v>
      </c>
      <c r="C1494" t="str">
        <f>VLOOKUP(A1494,'Brand Family Territory (Enc)'!$A$2:$B$296,2,FALSE)</f>
        <v>All Counties</v>
      </c>
      <c r="D1494">
        <f>IF(COUNTIFS('Brand Family Territories (Enc)'!$B$2:$B$62,C1494,'Brand Family Territories (Enc)'!$C$2:$C$62,B1494)&gt;0,1,IF(AND(LEFT(B1494,6)="MORRIS",COUNTIFS('Brand Family Territories (Enc)'!$B$2:$B$62,C1494,'Brand Family Territories (Enc)'!$C$2:$C$62,"Morri")&gt;0),"Unk",0))</f>
        <v>1</v>
      </c>
      <c r="E1494" t="str">
        <f>IFERROR(INDEX('Brand Family Areas (Enc)'!$D$6:$D$998,MATCH(UPPER(A1494)&amp;"|"&amp;UPPER(B1494),'Brand Family Areas (Enc)'!$G$6:$G$998,0)),"No Match")</f>
        <v>No Match</v>
      </c>
      <c r="F1494" t="str">
        <f t="shared" si="46"/>
        <v>US</v>
      </c>
      <c r="G1494" t="str">
        <f t="shared" si="47"/>
        <v>Costenita|PASSAIC-FF</v>
      </c>
    </row>
    <row r="1495" spans="1:7" hidden="1" x14ac:dyDescent="0.2">
      <c r="A1495" t="str" cm="1">
        <f t="array" ref="A1495">INDEX('Brand Family Territory (Enc)'!$A$2:$A$296,INT((ROW()-2)/10)+1)</f>
        <v>Costenita</v>
      </c>
      <c r="B1495" t="str" cm="1">
        <f t="array" ref="B1495">INDEX('Whitelist (Blackout Reverse)'!$B$1:$K$1,MOD(ROW()-2,10)+1)</f>
        <v>ESSEX</v>
      </c>
      <c r="C1495" t="str">
        <f>VLOOKUP(A1495,'Brand Family Territory (Enc)'!$A$2:$B$296,2,FALSE)</f>
        <v>All Counties</v>
      </c>
      <c r="D1495">
        <f>IF(COUNTIFS('Brand Family Territories (Enc)'!$B$2:$B$62,C1495,'Brand Family Territories (Enc)'!$C$2:$C$62,B1495)&gt;0,1,IF(AND(LEFT(B1495,6)="MORRIS",COUNTIFS('Brand Family Territories (Enc)'!$B$2:$B$62,C1495,'Brand Family Territories (Enc)'!$C$2:$C$62,"Morri")&gt;0),"Unk",0))</f>
        <v>1</v>
      </c>
      <c r="E1495" t="str">
        <f>IFERROR(INDEX('Brand Family Areas (Enc)'!$D$6:$D$998,MATCH(UPPER(A1495)&amp;"|"&amp;UPPER(B1495),'Brand Family Areas (Enc)'!$G$6:$G$998,0)),"No Match")</f>
        <v>No Match</v>
      </c>
      <c r="F1495" t="str">
        <f t="shared" si="46"/>
        <v>US</v>
      </c>
      <c r="G1495" t="str">
        <f t="shared" si="47"/>
        <v>Costenita|ESSEX</v>
      </c>
    </row>
    <row r="1496" spans="1:7" hidden="1" x14ac:dyDescent="0.2">
      <c r="A1496" t="str" cm="1">
        <f t="array" ref="A1496">INDEX('Brand Family Territory (Enc)'!$A$2:$A$296,INT((ROW()-2)/10)+1)</f>
        <v>Costenita</v>
      </c>
      <c r="B1496" t="str" cm="1">
        <f t="array" ref="B1496">INDEX('Whitelist (Blackout Reverse)'!$B$1:$K$1,MOD(ROW()-2,10)+1)</f>
        <v>HUDSON</v>
      </c>
      <c r="C1496" t="str">
        <f>VLOOKUP(A1496,'Brand Family Territory (Enc)'!$A$2:$B$296,2,FALSE)</f>
        <v>All Counties</v>
      </c>
      <c r="D1496">
        <f>IF(COUNTIFS('Brand Family Territories (Enc)'!$B$2:$B$62,C1496,'Brand Family Territories (Enc)'!$C$2:$C$62,B1496)&gt;0,1,IF(AND(LEFT(B1496,6)="MORRIS",COUNTIFS('Brand Family Territories (Enc)'!$B$2:$B$62,C1496,'Brand Family Territories (Enc)'!$C$2:$C$62,"Morri")&gt;0),"Unk",0))</f>
        <v>1</v>
      </c>
      <c r="E1496" t="str">
        <f>IFERROR(INDEX('Brand Family Areas (Enc)'!$D$6:$D$998,MATCH(UPPER(A1496)&amp;"|"&amp;UPPER(B1496),'Brand Family Areas (Enc)'!$G$6:$G$998,0)),"No Match")</f>
        <v>No Match</v>
      </c>
      <c r="F1496" t="str">
        <f t="shared" si="46"/>
        <v>US</v>
      </c>
      <c r="G1496" t="str">
        <f t="shared" si="47"/>
        <v>Costenita|HUDSON</v>
      </c>
    </row>
    <row r="1497" spans="1:7" hidden="1" x14ac:dyDescent="0.2">
      <c r="A1497" t="str" cm="1">
        <f t="array" ref="A1497">INDEX('Brand Family Territory (Enc)'!$A$2:$A$296,INT((ROW()-2)/10)+1)</f>
        <v>Costenita</v>
      </c>
      <c r="B1497" t="str" cm="1">
        <f t="array" ref="B1497">INDEX('Whitelist (Blackout Reverse)'!$B$1:$K$1,MOD(ROW()-2,10)+1)</f>
        <v>UNION</v>
      </c>
      <c r="C1497" t="str">
        <f>VLOOKUP(A1497,'Brand Family Territory (Enc)'!$A$2:$B$296,2,FALSE)</f>
        <v>All Counties</v>
      </c>
      <c r="D1497">
        <f>IF(COUNTIFS('Brand Family Territories (Enc)'!$B$2:$B$62,C1497,'Brand Family Territories (Enc)'!$C$2:$C$62,B1497)&gt;0,1,IF(AND(LEFT(B1497,6)="MORRIS",COUNTIFS('Brand Family Territories (Enc)'!$B$2:$B$62,C1497,'Brand Family Territories (Enc)'!$C$2:$C$62,"Morri")&gt;0),"Unk",0))</f>
        <v>1</v>
      </c>
      <c r="E1497" t="str">
        <f>IFERROR(INDEX('Brand Family Areas (Enc)'!$D$6:$D$998,MATCH(UPPER(A1497)&amp;"|"&amp;UPPER(B1497),'Brand Family Areas (Enc)'!$G$6:$G$998,0)),"No Match")</f>
        <v>No Match</v>
      </c>
      <c r="F1497" t="str">
        <f t="shared" si="46"/>
        <v>US</v>
      </c>
      <c r="G1497" t="str">
        <f t="shared" si="47"/>
        <v>Costenita|UNION</v>
      </c>
    </row>
    <row r="1498" spans="1:7" hidden="1" x14ac:dyDescent="0.2">
      <c r="A1498" t="str" cm="1">
        <f t="array" ref="A1498">INDEX('Brand Family Territory (Enc)'!$A$2:$A$296,INT((ROW()-2)/10)+1)</f>
        <v>Costenita</v>
      </c>
      <c r="B1498" t="str" cm="1">
        <f t="array" ref="B1498">INDEX('Whitelist (Blackout Reverse)'!$B$1:$K$1,MOD(ROW()-2,10)+1)</f>
        <v>SUSSEX</v>
      </c>
      <c r="C1498" t="str">
        <f>VLOOKUP(A1498,'Brand Family Territory (Enc)'!$A$2:$B$296,2,FALSE)</f>
        <v>All Counties</v>
      </c>
      <c r="D1498">
        <f>IF(COUNTIFS('Brand Family Territories (Enc)'!$B$2:$B$62,C1498,'Brand Family Territories (Enc)'!$C$2:$C$62,B1498)&gt;0,1,IF(AND(LEFT(B1498,6)="MORRIS",COUNTIFS('Brand Family Territories (Enc)'!$B$2:$B$62,C1498,'Brand Family Territories (Enc)'!$C$2:$C$62,"Morri")&gt;0),"Unk",0))</f>
        <v>1</v>
      </c>
      <c r="E1498" t="str">
        <f>IFERROR(INDEX('Brand Family Areas (Enc)'!$D$6:$D$998,MATCH(UPPER(A1498)&amp;"|"&amp;UPPER(B1498),'Brand Family Areas (Enc)'!$G$6:$G$998,0)),"No Match")</f>
        <v>No Match</v>
      </c>
      <c r="F1498" t="str">
        <f t="shared" si="46"/>
        <v>US</v>
      </c>
      <c r="G1498" t="str">
        <f t="shared" si="47"/>
        <v>Costenita|SUSSEX</v>
      </c>
    </row>
    <row r="1499" spans="1:7" hidden="1" x14ac:dyDescent="0.2">
      <c r="A1499" t="str" cm="1">
        <f t="array" ref="A1499">INDEX('Brand Family Territory (Enc)'!$A$2:$A$296,INT((ROW()-2)/10)+1)</f>
        <v>Costenita</v>
      </c>
      <c r="B1499" t="str" cm="1">
        <f t="array" ref="B1499">INDEX('Whitelist (Blackout Reverse)'!$B$1:$K$1,MOD(ROW()-2,10)+1)</f>
        <v>MORRIS 1</v>
      </c>
      <c r="C1499" t="str">
        <f>VLOOKUP(A1499,'Brand Family Territory (Enc)'!$A$2:$B$296,2,FALSE)</f>
        <v>All Counties</v>
      </c>
      <c r="D1499">
        <f>IF(COUNTIFS('Brand Family Territories (Enc)'!$B$2:$B$62,C1499,'Brand Family Territories (Enc)'!$C$2:$C$62,B1499)&gt;0,1,IF(AND(LEFT(B1499,6)="MORRIS",COUNTIFS('Brand Family Territories (Enc)'!$B$2:$B$62,C1499,'Brand Family Territories (Enc)'!$C$2:$C$62,"Morri")&gt;0),"Unk",0))</f>
        <v>1</v>
      </c>
      <c r="E1499" t="str">
        <f>IFERROR(INDEX('Brand Family Areas (Enc)'!$D$6:$D$998,MATCH(UPPER(A1499)&amp;"|"&amp;UPPER(B1499),'Brand Family Areas (Enc)'!$G$6:$G$998,0)),"No Match")</f>
        <v>No Match</v>
      </c>
      <c r="F1499" t="str">
        <f t="shared" si="46"/>
        <v>US</v>
      </c>
      <c r="G1499" t="str">
        <f t="shared" si="47"/>
        <v>Costenita|MORRIS 1</v>
      </c>
    </row>
    <row r="1500" spans="1:7" hidden="1" x14ac:dyDescent="0.2">
      <c r="A1500" t="str" cm="1">
        <f t="array" ref="A1500">INDEX('Brand Family Territory (Enc)'!$A$2:$A$296,INT((ROW()-2)/10)+1)</f>
        <v>Costenita</v>
      </c>
      <c r="B1500" t="str" cm="1">
        <f t="array" ref="B1500">INDEX('Whitelist (Blackout Reverse)'!$B$1:$K$1,MOD(ROW()-2,10)+1)</f>
        <v>MORRIS 2</v>
      </c>
      <c r="C1500" t="str">
        <f>VLOOKUP(A1500,'Brand Family Territory (Enc)'!$A$2:$B$296,2,FALSE)</f>
        <v>All Counties</v>
      </c>
      <c r="D1500">
        <f>IF(COUNTIFS('Brand Family Territories (Enc)'!$B$2:$B$62,C1500,'Brand Family Territories (Enc)'!$C$2:$C$62,B1500)&gt;0,1,IF(AND(LEFT(B1500,6)="MORRIS",COUNTIFS('Brand Family Territories (Enc)'!$B$2:$B$62,C1500,'Brand Family Territories (Enc)'!$C$2:$C$62,"Morri")&gt;0),"Unk",0))</f>
        <v>1</v>
      </c>
      <c r="E1500" t="str">
        <f>IFERROR(INDEX('Brand Family Areas (Enc)'!$D$6:$D$998,MATCH(UPPER(A1500)&amp;"|"&amp;UPPER(B1500),'Brand Family Areas (Enc)'!$G$6:$G$998,0)),"No Match")</f>
        <v>No Match</v>
      </c>
      <c r="F1500" t="str">
        <f t="shared" si="46"/>
        <v>US</v>
      </c>
      <c r="G1500" t="str">
        <f t="shared" si="47"/>
        <v>Costenita|MORRIS 2</v>
      </c>
    </row>
    <row r="1501" spans="1:7" hidden="1" x14ac:dyDescent="0.2">
      <c r="A1501" t="str" cm="1">
        <f t="array" ref="A1501">INDEX('Brand Family Territory (Enc)'!$A$2:$A$296,INT((ROW()-2)/10)+1)</f>
        <v>Costenita</v>
      </c>
      <c r="B1501" t="str" cm="1">
        <f t="array" ref="B1501">INDEX('Whitelist (Blackout Reverse)'!$B$1:$K$1,MOD(ROW()-2,10)+1)</f>
        <v>MORRIS 3</v>
      </c>
      <c r="C1501" t="str">
        <f>VLOOKUP(A1501,'Brand Family Territory (Enc)'!$A$2:$B$296,2,FALSE)</f>
        <v>All Counties</v>
      </c>
      <c r="D1501">
        <f>IF(COUNTIFS('Brand Family Territories (Enc)'!$B$2:$B$62,C1501,'Brand Family Territories (Enc)'!$C$2:$C$62,B1501)&gt;0,1,IF(AND(LEFT(B1501,6)="MORRIS",COUNTIFS('Brand Family Territories (Enc)'!$B$2:$B$62,C1501,'Brand Family Territories (Enc)'!$C$2:$C$62,"Morri")&gt;0),"Unk",0))</f>
        <v>1</v>
      </c>
      <c r="E1501" t="str">
        <f>IFERROR(INDEX('Brand Family Areas (Enc)'!$D$6:$D$998,MATCH(UPPER(A1501)&amp;"|"&amp;UPPER(B1501),'Brand Family Areas (Enc)'!$G$6:$G$998,0)),"No Match")</f>
        <v>No Match</v>
      </c>
      <c r="F1501" t="str">
        <f t="shared" si="46"/>
        <v>US</v>
      </c>
      <c r="G1501" t="str">
        <f t="shared" si="47"/>
        <v>Costenita|MORRIS 3</v>
      </c>
    </row>
    <row r="1502" spans="1:7" hidden="1" x14ac:dyDescent="0.2">
      <c r="A1502" t="str" cm="1">
        <f t="array" ref="A1502">INDEX('Brand Family Territory (Enc)'!$A$2:$A$296,INT((ROW()-2)/10)+1)</f>
        <v>Country Club</v>
      </c>
      <c r="B1502" t="str" cm="1">
        <f t="array" ref="B1502">INDEX('Whitelist (Blackout Reverse)'!$B$1:$K$1,MOD(ROW()-2,10)+1)</f>
        <v>BERGEN</v>
      </c>
      <c r="C1502" t="str">
        <f>VLOOKUP(A1502,'Brand Family Territory (Enc)'!$A$2:$B$296,2,FALSE)</f>
        <v>All Counties</v>
      </c>
      <c r="D1502">
        <f>IF(COUNTIFS('Brand Family Territories (Enc)'!$B$2:$B$62,C1502,'Brand Family Territories (Enc)'!$C$2:$C$62,B1502)&gt;0,1,IF(AND(LEFT(B1502,6)="MORRIS",COUNTIFS('Brand Family Territories (Enc)'!$B$2:$B$62,C1502,'Brand Family Territories (Enc)'!$C$2:$C$62,"Morri")&gt;0),"Unk",0))</f>
        <v>1</v>
      </c>
      <c r="E1502" t="str">
        <f>IFERROR(INDEX('Brand Family Areas (Enc)'!$D$6:$D$998,MATCH(UPPER(A1502)&amp;"|"&amp;UPPER(B1502),'Brand Family Areas (Enc)'!$G$6:$G$998,0)),"No Match")</f>
        <v>No Match</v>
      </c>
      <c r="F1502" t="str">
        <f t="shared" si="46"/>
        <v>US</v>
      </c>
      <c r="G1502" t="str">
        <f t="shared" si="47"/>
        <v>Country Club|BERGEN</v>
      </c>
    </row>
    <row r="1503" spans="1:7" hidden="1" x14ac:dyDescent="0.2">
      <c r="A1503" t="str" cm="1">
        <f t="array" ref="A1503">INDEX('Brand Family Territory (Enc)'!$A$2:$A$296,INT((ROW()-2)/10)+1)</f>
        <v>Country Club</v>
      </c>
      <c r="B1503" t="str" cm="1">
        <f t="array" ref="B1503">INDEX('Whitelist (Blackout Reverse)'!$B$1:$K$1,MOD(ROW()-2,10)+1)</f>
        <v>PASSAIC</v>
      </c>
      <c r="C1503" t="str">
        <f>VLOOKUP(A1503,'Brand Family Territory (Enc)'!$A$2:$B$296,2,FALSE)</f>
        <v>All Counties</v>
      </c>
      <c r="D1503">
        <f>IF(COUNTIFS('Brand Family Territories (Enc)'!$B$2:$B$62,C1503,'Brand Family Territories (Enc)'!$C$2:$C$62,B1503)&gt;0,1,IF(AND(LEFT(B1503,6)="MORRIS",COUNTIFS('Brand Family Territories (Enc)'!$B$2:$B$62,C1503,'Brand Family Territories (Enc)'!$C$2:$C$62,"Morri")&gt;0),"Unk",0))</f>
        <v>1</v>
      </c>
      <c r="E1503" t="str">
        <f>IFERROR(INDEX('Brand Family Areas (Enc)'!$D$6:$D$998,MATCH(UPPER(A1503)&amp;"|"&amp;UPPER(B1503),'Brand Family Areas (Enc)'!$G$6:$G$998,0)),"No Match")</f>
        <v>No Match</v>
      </c>
      <c r="F1503" t="str">
        <f t="shared" si="46"/>
        <v>US</v>
      </c>
      <c r="G1503" t="str">
        <f t="shared" si="47"/>
        <v>Country Club|PASSAIC</v>
      </c>
    </row>
    <row r="1504" spans="1:7" hidden="1" x14ac:dyDescent="0.2">
      <c r="A1504" t="str" cm="1">
        <f t="array" ref="A1504">INDEX('Brand Family Territory (Enc)'!$A$2:$A$296,INT((ROW()-2)/10)+1)</f>
        <v>Country Club</v>
      </c>
      <c r="B1504" t="str" cm="1">
        <f t="array" ref="B1504">INDEX('Whitelist (Blackout Reverse)'!$B$1:$K$1,MOD(ROW()-2,10)+1)</f>
        <v>PASSAIC-FF</v>
      </c>
      <c r="C1504" t="str">
        <f>VLOOKUP(A1504,'Brand Family Territory (Enc)'!$A$2:$B$296,2,FALSE)</f>
        <v>All Counties</v>
      </c>
      <c r="D1504">
        <f>IF(COUNTIFS('Brand Family Territories (Enc)'!$B$2:$B$62,C1504,'Brand Family Territories (Enc)'!$C$2:$C$62,B1504)&gt;0,1,IF(AND(LEFT(B1504,6)="MORRIS",COUNTIFS('Brand Family Territories (Enc)'!$B$2:$B$62,C1504,'Brand Family Territories (Enc)'!$C$2:$C$62,"Morri")&gt;0),"Unk",0))</f>
        <v>1</v>
      </c>
      <c r="E1504" t="str">
        <f>IFERROR(INDEX('Brand Family Areas (Enc)'!$D$6:$D$998,MATCH(UPPER(A1504)&amp;"|"&amp;UPPER(B1504),'Brand Family Areas (Enc)'!$G$6:$G$998,0)),"No Match")</f>
        <v>No Match</v>
      </c>
      <c r="F1504" t="str">
        <f t="shared" si="46"/>
        <v>US</v>
      </c>
      <c r="G1504" t="str">
        <f t="shared" si="47"/>
        <v>Country Club|PASSAIC-FF</v>
      </c>
    </row>
    <row r="1505" spans="1:7" hidden="1" x14ac:dyDescent="0.2">
      <c r="A1505" t="str" cm="1">
        <f t="array" ref="A1505">INDEX('Brand Family Territory (Enc)'!$A$2:$A$296,INT((ROW()-2)/10)+1)</f>
        <v>Country Club</v>
      </c>
      <c r="B1505" t="str" cm="1">
        <f t="array" ref="B1505">INDEX('Whitelist (Blackout Reverse)'!$B$1:$K$1,MOD(ROW()-2,10)+1)</f>
        <v>ESSEX</v>
      </c>
      <c r="C1505" t="str">
        <f>VLOOKUP(A1505,'Brand Family Territory (Enc)'!$A$2:$B$296,2,FALSE)</f>
        <v>All Counties</v>
      </c>
      <c r="D1505">
        <f>IF(COUNTIFS('Brand Family Territories (Enc)'!$B$2:$B$62,C1505,'Brand Family Territories (Enc)'!$C$2:$C$62,B1505)&gt;0,1,IF(AND(LEFT(B1505,6)="MORRIS",COUNTIFS('Brand Family Territories (Enc)'!$B$2:$B$62,C1505,'Brand Family Territories (Enc)'!$C$2:$C$62,"Morri")&gt;0),"Unk",0))</f>
        <v>1</v>
      </c>
      <c r="E1505" t="str">
        <f>IFERROR(INDEX('Brand Family Areas (Enc)'!$D$6:$D$998,MATCH(UPPER(A1505)&amp;"|"&amp;UPPER(B1505),'Brand Family Areas (Enc)'!$G$6:$G$998,0)),"No Match")</f>
        <v>No Match</v>
      </c>
      <c r="F1505" t="str">
        <f t="shared" si="46"/>
        <v>US</v>
      </c>
      <c r="G1505" t="str">
        <f t="shared" si="47"/>
        <v>Country Club|ESSEX</v>
      </c>
    </row>
    <row r="1506" spans="1:7" hidden="1" x14ac:dyDescent="0.2">
      <c r="A1506" t="str" cm="1">
        <f t="array" ref="A1506">INDEX('Brand Family Territory (Enc)'!$A$2:$A$296,INT((ROW()-2)/10)+1)</f>
        <v>Country Club</v>
      </c>
      <c r="B1506" t="str" cm="1">
        <f t="array" ref="B1506">INDEX('Whitelist (Blackout Reverse)'!$B$1:$K$1,MOD(ROW()-2,10)+1)</f>
        <v>HUDSON</v>
      </c>
      <c r="C1506" t="str">
        <f>VLOOKUP(A1506,'Brand Family Territory (Enc)'!$A$2:$B$296,2,FALSE)</f>
        <v>All Counties</v>
      </c>
      <c r="D1506">
        <f>IF(COUNTIFS('Brand Family Territories (Enc)'!$B$2:$B$62,C1506,'Brand Family Territories (Enc)'!$C$2:$C$62,B1506)&gt;0,1,IF(AND(LEFT(B1506,6)="MORRIS",COUNTIFS('Brand Family Territories (Enc)'!$B$2:$B$62,C1506,'Brand Family Territories (Enc)'!$C$2:$C$62,"Morri")&gt;0),"Unk",0))</f>
        <v>1</v>
      </c>
      <c r="E1506" t="str">
        <f>IFERROR(INDEX('Brand Family Areas (Enc)'!$D$6:$D$998,MATCH(UPPER(A1506)&amp;"|"&amp;UPPER(B1506),'Brand Family Areas (Enc)'!$G$6:$G$998,0)),"No Match")</f>
        <v>No Match</v>
      </c>
      <c r="F1506" t="str">
        <f t="shared" si="46"/>
        <v>US</v>
      </c>
      <c r="G1506" t="str">
        <f t="shared" si="47"/>
        <v>Country Club|HUDSON</v>
      </c>
    </row>
    <row r="1507" spans="1:7" hidden="1" x14ac:dyDescent="0.2">
      <c r="A1507" t="str" cm="1">
        <f t="array" ref="A1507">INDEX('Brand Family Territory (Enc)'!$A$2:$A$296,INT((ROW()-2)/10)+1)</f>
        <v>Country Club</v>
      </c>
      <c r="B1507" t="str" cm="1">
        <f t="array" ref="B1507">INDEX('Whitelist (Blackout Reverse)'!$B$1:$K$1,MOD(ROW()-2,10)+1)</f>
        <v>UNION</v>
      </c>
      <c r="C1507" t="str">
        <f>VLOOKUP(A1507,'Brand Family Territory (Enc)'!$A$2:$B$296,2,FALSE)</f>
        <v>All Counties</v>
      </c>
      <c r="D1507">
        <f>IF(COUNTIFS('Brand Family Territories (Enc)'!$B$2:$B$62,C1507,'Brand Family Territories (Enc)'!$C$2:$C$62,B1507)&gt;0,1,IF(AND(LEFT(B1507,6)="MORRIS",COUNTIFS('Brand Family Territories (Enc)'!$B$2:$B$62,C1507,'Brand Family Territories (Enc)'!$C$2:$C$62,"Morri")&gt;0),"Unk",0))</f>
        <v>1</v>
      </c>
      <c r="E1507" t="str">
        <f>IFERROR(INDEX('Brand Family Areas (Enc)'!$D$6:$D$998,MATCH(UPPER(A1507)&amp;"|"&amp;UPPER(B1507),'Brand Family Areas (Enc)'!$G$6:$G$998,0)),"No Match")</f>
        <v>No Match</v>
      </c>
      <c r="F1507" t="str">
        <f t="shared" si="46"/>
        <v>US</v>
      </c>
      <c r="G1507" t="str">
        <f t="shared" si="47"/>
        <v>Country Club|UNION</v>
      </c>
    </row>
    <row r="1508" spans="1:7" hidden="1" x14ac:dyDescent="0.2">
      <c r="A1508" t="str" cm="1">
        <f t="array" ref="A1508">INDEX('Brand Family Territory (Enc)'!$A$2:$A$296,INT((ROW()-2)/10)+1)</f>
        <v>Country Club</v>
      </c>
      <c r="B1508" t="str" cm="1">
        <f t="array" ref="B1508">INDEX('Whitelist (Blackout Reverse)'!$B$1:$K$1,MOD(ROW()-2,10)+1)</f>
        <v>SUSSEX</v>
      </c>
      <c r="C1508" t="str">
        <f>VLOOKUP(A1508,'Brand Family Territory (Enc)'!$A$2:$B$296,2,FALSE)</f>
        <v>All Counties</v>
      </c>
      <c r="D1508">
        <f>IF(COUNTIFS('Brand Family Territories (Enc)'!$B$2:$B$62,C1508,'Brand Family Territories (Enc)'!$C$2:$C$62,B1508)&gt;0,1,IF(AND(LEFT(B1508,6)="MORRIS",COUNTIFS('Brand Family Territories (Enc)'!$B$2:$B$62,C1508,'Brand Family Territories (Enc)'!$C$2:$C$62,"Morri")&gt;0),"Unk",0))</f>
        <v>1</v>
      </c>
      <c r="E1508" t="str">
        <f>IFERROR(INDEX('Brand Family Areas (Enc)'!$D$6:$D$998,MATCH(UPPER(A1508)&amp;"|"&amp;UPPER(B1508),'Brand Family Areas (Enc)'!$G$6:$G$998,0)),"No Match")</f>
        <v>No Match</v>
      </c>
      <c r="F1508" t="str">
        <f t="shared" si="46"/>
        <v>US</v>
      </c>
      <c r="G1508" t="str">
        <f t="shared" si="47"/>
        <v>Country Club|SUSSEX</v>
      </c>
    </row>
    <row r="1509" spans="1:7" hidden="1" x14ac:dyDescent="0.2">
      <c r="A1509" t="str" cm="1">
        <f t="array" ref="A1509">INDEX('Brand Family Territory (Enc)'!$A$2:$A$296,INT((ROW()-2)/10)+1)</f>
        <v>Country Club</v>
      </c>
      <c r="B1509" t="str" cm="1">
        <f t="array" ref="B1509">INDEX('Whitelist (Blackout Reverse)'!$B$1:$K$1,MOD(ROW()-2,10)+1)</f>
        <v>MORRIS 1</v>
      </c>
      <c r="C1509" t="str">
        <f>VLOOKUP(A1509,'Brand Family Territory (Enc)'!$A$2:$B$296,2,FALSE)</f>
        <v>All Counties</v>
      </c>
      <c r="D1509">
        <f>IF(COUNTIFS('Brand Family Territories (Enc)'!$B$2:$B$62,C1509,'Brand Family Territories (Enc)'!$C$2:$C$62,B1509)&gt;0,1,IF(AND(LEFT(B1509,6)="MORRIS",COUNTIFS('Brand Family Territories (Enc)'!$B$2:$B$62,C1509,'Brand Family Territories (Enc)'!$C$2:$C$62,"Morri")&gt;0),"Unk",0))</f>
        <v>1</v>
      </c>
      <c r="E1509" t="str">
        <f>IFERROR(INDEX('Brand Family Areas (Enc)'!$D$6:$D$998,MATCH(UPPER(A1509)&amp;"|"&amp;UPPER(B1509),'Brand Family Areas (Enc)'!$G$6:$G$998,0)),"No Match")</f>
        <v>No Match</v>
      </c>
      <c r="F1509" t="str">
        <f t="shared" si="46"/>
        <v>US</v>
      </c>
      <c r="G1509" t="str">
        <f t="shared" si="47"/>
        <v>Country Club|MORRIS 1</v>
      </c>
    </row>
    <row r="1510" spans="1:7" hidden="1" x14ac:dyDescent="0.2">
      <c r="A1510" t="str" cm="1">
        <f t="array" ref="A1510">INDEX('Brand Family Territory (Enc)'!$A$2:$A$296,INT((ROW()-2)/10)+1)</f>
        <v>Country Club</v>
      </c>
      <c r="B1510" t="str" cm="1">
        <f t="array" ref="B1510">INDEX('Whitelist (Blackout Reverse)'!$B$1:$K$1,MOD(ROW()-2,10)+1)</f>
        <v>MORRIS 2</v>
      </c>
      <c r="C1510" t="str">
        <f>VLOOKUP(A1510,'Brand Family Territory (Enc)'!$A$2:$B$296,2,FALSE)</f>
        <v>All Counties</v>
      </c>
      <c r="D1510">
        <f>IF(COUNTIFS('Brand Family Territories (Enc)'!$B$2:$B$62,C1510,'Brand Family Territories (Enc)'!$C$2:$C$62,B1510)&gt;0,1,IF(AND(LEFT(B1510,6)="MORRIS",COUNTIFS('Brand Family Territories (Enc)'!$B$2:$B$62,C1510,'Brand Family Territories (Enc)'!$C$2:$C$62,"Morri")&gt;0),"Unk",0))</f>
        <v>1</v>
      </c>
      <c r="E1510" t="str">
        <f>IFERROR(INDEX('Brand Family Areas (Enc)'!$D$6:$D$998,MATCH(UPPER(A1510)&amp;"|"&amp;UPPER(B1510),'Brand Family Areas (Enc)'!$G$6:$G$998,0)),"No Match")</f>
        <v>No Match</v>
      </c>
      <c r="F1510" t="str">
        <f t="shared" si="46"/>
        <v>US</v>
      </c>
      <c r="G1510" t="str">
        <f t="shared" si="47"/>
        <v>Country Club|MORRIS 2</v>
      </c>
    </row>
    <row r="1511" spans="1:7" hidden="1" x14ac:dyDescent="0.2">
      <c r="A1511" t="str" cm="1">
        <f t="array" ref="A1511">INDEX('Brand Family Territory (Enc)'!$A$2:$A$296,INT((ROW()-2)/10)+1)</f>
        <v>Country Club</v>
      </c>
      <c r="B1511" t="str" cm="1">
        <f t="array" ref="B1511">INDEX('Whitelist (Blackout Reverse)'!$B$1:$K$1,MOD(ROW()-2,10)+1)</f>
        <v>MORRIS 3</v>
      </c>
      <c r="C1511" t="str">
        <f>VLOOKUP(A1511,'Brand Family Territory (Enc)'!$A$2:$B$296,2,FALSE)</f>
        <v>All Counties</v>
      </c>
      <c r="D1511">
        <f>IF(COUNTIFS('Brand Family Territories (Enc)'!$B$2:$B$62,C1511,'Brand Family Territories (Enc)'!$C$2:$C$62,B1511)&gt;0,1,IF(AND(LEFT(B1511,6)="MORRIS",COUNTIFS('Brand Family Territories (Enc)'!$B$2:$B$62,C1511,'Brand Family Territories (Enc)'!$C$2:$C$62,"Morri")&gt;0),"Unk",0))</f>
        <v>1</v>
      </c>
      <c r="E1511" t="str">
        <f>IFERROR(INDEX('Brand Family Areas (Enc)'!$D$6:$D$998,MATCH(UPPER(A1511)&amp;"|"&amp;UPPER(B1511),'Brand Family Areas (Enc)'!$G$6:$G$998,0)),"No Match")</f>
        <v>No Match</v>
      </c>
      <c r="F1511" t="str">
        <f t="shared" si="46"/>
        <v>US</v>
      </c>
      <c r="G1511" t="str">
        <f t="shared" si="47"/>
        <v>Country Club|MORRIS 3</v>
      </c>
    </row>
    <row r="1512" spans="1:7" hidden="1" x14ac:dyDescent="0.2">
      <c r="A1512" t="str" cm="1">
        <f t="array" ref="A1512">INDEX('Brand Family Territory (Enc)'!$A$2:$A$296,INT((ROW()-2)/10)+1)</f>
        <v>Crescent 9</v>
      </c>
      <c r="B1512" t="str" cm="1">
        <f t="array" ref="B1512">INDEX('Whitelist (Blackout Reverse)'!$B$1:$K$1,MOD(ROW()-2,10)+1)</f>
        <v>BERGEN</v>
      </c>
      <c r="C1512" t="str">
        <f>VLOOKUP(A1512,'Brand Family Territory (Enc)'!$A$2:$B$296,2,FALSE)</f>
        <v>All Counties</v>
      </c>
      <c r="D1512">
        <f>IF(COUNTIFS('Brand Family Territories (Enc)'!$B$2:$B$62,C1512,'Brand Family Territories (Enc)'!$C$2:$C$62,B1512)&gt;0,1,IF(AND(LEFT(B1512,6)="MORRIS",COUNTIFS('Brand Family Territories (Enc)'!$B$2:$B$62,C1512,'Brand Family Territories (Enc)'!$C$2:$C$62,"Morri")&gt;0),"Unk",0))</f>
        <v>1</v>
      </c>
      <c r="E1512" t="str">
        <f>IFERROR(INDEX('Brand Family Areas (Enc)'!$D$6:$D$998,MATCH(UPPER(A1512)&amp;"|"&amp;UPPER(B1512),'Brand Family Areas (Enc)'!$G$6:$G$998,0)),"No Match")</f>
        <v>No Match</v>
      </c>
      <c r="F1512" t="str">
        <f t="shared" si="46"/>
        <v>US</v>
      </c>
      <c r="G1512" t="str">
        <f t="shared" si="47"/>
        <v>Crescent 9|BERGEN</v>
      </c>
    </row>
    <row r="1513" spans="1:7" hidden="1" x14ac:dyDescent="0.2">
      <c r="A1513" t="str" cm="1">
        <f t="array" ref="A1513">INDEX('Brand Family Territory (Enc)'!$A$2:$A$296,INT((ROW()-2)/10)+1)</f>
        <v>Crescent 9</v>
      </c>
      <c r="B1513" t="str" cm="1">
        <f t="array" ref="B1513">INDEX('Whitelist (Blackout Reverse)'!$B$1:$K$1,MOD(ROW()-2,10)+1)</f>
        <v>PASSAIC</v>
      </c>
      <c r="C1513" t="str">
        <f>VLOOKUP(A1513,'Brand Family Territory (Enc)'!$A$2:$B$296,2,FALSE)</f>
        <v>All Counties</v>
      </c>
      <c r="D1513">
        <f>IF(COUNTIFS('Brand Family Territories (Enc)'!$B$2:$B$62,C1513,'Brand Family Territories (Enc)'!$C$2:$C$62,B1513)&gt;0,1,IF(AND(LEFT(B1513,6)="MORRIS",COUNTIFS('Brand Family Territories (Enc)'!$B$2:$B$62,C1513,'Brand Family Territories (Enc)'!$C$2:$C$62,"Morri")&gt;0),"Unk",0))</f>
        <v>1</v>
      </c>
      <c r="E1513" t="str">
        <f>IFERROR(INDEX('Brand Family Areas (Enc)'!$D$6:$D$998,MATCH(UPPER(A1513)&amp;"|"&amp;UPPER(B1513),'Brand Family Areas (Enc)'!$G$6:$G$998,0)),"No Match")</f>
        <v>No Match</v>
      </c>
      <c r="F1513" t="str">
        <f t="shared" si="46"/>
        <v>US</v>
      </c>
      <c r="G1513" t="str">
        <f t="shared" si="47"/>
        <v>Crescent 9|PASSAIC</v>
      </c>
    </row>
    <row r="1514" spans="1:7" hidden="1" x14ac:dyDescent="0.2">
      <c r="A1514" t="str" cm="1">
        <f t="array" ref="A1514">INDEX('Brand Family Territory (Enc)'!$A$2:$A$296,INT((ROW()-2)/10)+1)</f>
        <v>Crescent 9</v>
      </c>
      <c r="B1514" t="str" cm="1">
        <f t="array" ref="B1514">INDEX('Whitelist (Blackout Reverse)'!$B$1:$K$1,MOD(ROW()-2,10)+1)</f>
        <v>PASSAIC-FF</v>
      </c>
      <c r="C1514" t="str">
        <f>VLOOKUP(A1514,'Brand Family Territory (Enc)'!$A$2:$B$296,2,FALSE)</f>
        <v>All Counties</v>
      </c>
      <c r="D1514">
        <f>IF(COUNTIFS('Brand Family Territories (Enc)'!$B$2:$B$62,C1514,'Brand Family Territories (Enc)'!$C$2:$C$62,B1514)&gt;0,1,IF(AND(LEFT(B1514,6)="MORRIS",COUNTIFS('Brand Family Territories (Enc)'!$B$2:$B$62,C1514,'Brand Family Territories (Enc)'!$C$2:$C$62,"Morri")&gt;0),"Unk",0))</f>
        <v>1</v>
      </c>
      <c r="E1514" t="str">
        <f>IFERROR(INDEX('Brand Family Areas (Enc)'!$D$6:$D$998,MATCH(UPPER(A1514)&amp;"|"&amp;UPPER(B1514),'Brand Family Areas (Enc)'!$G$6:$G$998,0)),"No Match")</f>
        <v>No Match</v>
      </c>
      <c r="F1514" t="str">
        <f t="shared" si="46"/>
        <v>US</v>
      </c>
      <c r="G1514" t="str">
        <f t="shared" si="47"/>
        <v>Crescent 9|PASSAIC-FF</v>
      </c>
    </row>
    <row r="1515" spans="1:7" hidden="1" x14ac:dyDescent="0.2">
      <c r="A1515" t="str" cm="1">
        <f t="array" ref="A1515">INDEX('Brand Family Territory (Enc)'!$A$2:$A$296,INT((ROW()-2)/10)+1)</f>
        <v>Crescent 9</v>
      </c>
      <c r="B1515" t="str" cm="1">
        <f t="array" ref="B1515">INDEX('Whitelist (Blackout Reverse)'!$B$1:$K$1,MOD(ROW()-2,10)+1)</f>
        <v>ESSEX</v>
      </c>
      <c r="C1515" t="str">
        <f>VLOOKUP(A1515,'Brand Family Territory (Enc)'!$A$2:$B$296,2,FALSE)</f>
        <v>All Counties</v>
      </c>
      <c r="D1515">
        <f>IF(COUNTIFS('Brand Family Territories (Enc)'!$B$2:$B$62,C1515,'Brand Family Territories (Enc)'!$C$2:$C$62,B1515)&gt;0,1,IF(AND(LEFT(B1515,6)="MORRIS",COUNTIFS('Brand Family Territories (Enc)'!$B$2:$B$62,C1515,'Brand Family Territories (Enc)'!$C$2:$C$62,"Morri")&gt;0),"Unk",0))</f>
        <v>1</v>
      </c>
      <c r="E1515" t="str">
        <f>IFERROR(INDEX('Brand Family Areas (Enc)'!$D$6:$D$998,MATCH(UPPER(A1515)&amp;"|"&amp;UPPER(B1515),'Brand Family Areas (Enc)'!$G$6:$G$998,0)),"No Match")</f>
        <v>No Match</v>
      </c>
      <c r="F1515" t="str">
        <f t="shared" si="46"/>
        <v>US</v>
      </c>
      <c r="G1515" t="str">
        <f t="shared" si="47"/>
        <v>Crescent 9|ESSEX</v>
      </c>
    </row>
    <row r="1516" spans="1:7" hidden="1" x14ac:dyDescent="0.2">
      <c r="A1516" t="str" cm="1">
        <f t="array" ref="A1516">INDEX('Brand Family Territory (Enc)'!$A$2:$A$296,INT((ROW()-2)/10)+1)</f>
        <v>Crescent 9</v>
      </c>
      <c r="B1516" t="str" cm="1">
        <f t="array" ref="B1516">INDEX('Whitelist (Blackout Reverse)'!$B$1:$K$1,MOD(ROW()-2,10)+1)</f>
        <v>HUDSON</v>
      </c>
      <c r="C1516" t="str">
        <f>VLOOKUP(A1516,'Brand Family Territory (Enc)'!$A$2:$B$296,2,FALSE)</f>
        <v>All Counties</v>
      </c>
      <c r="D1516">
        <f>IF(COUNTIFS('Brand Family Territories (Enc)'!$B$2:$B$62,C1516,'Brand Family Territories (Enc)'!$C$2:$C$62,B1516)&gt;0,1,IF(AND(LEFT(B1516,6)="MORRIS",COUNTIFS('Brand Family Territories (Enc)'!$B$2:$B$62,C1516,'Brand Family Territories (Enc)'!$C$2:$C$62,"Morri")&gt;0),"Unk",0))</f>
        <v>1</v>
      </c>
      <c r="E1516" t="str">
        <f>IFERROR(INDEX('Brand Family Areas (Enc)'!$D$6:$D$998,MATCH(UPPER(A1516)&amp;"|"&amp;UPPER(B1516),'Brand Family Areas (Enc)'!$G$6:$G$998,0)),"No Match")</f>
        <v>No Match</v>
      </c>
      <c r="F1516" t="str">
        <f t="shared" si="46"/>
        <v>US</v>
      </c>
      <c r="G1516" t="str">
        <f t="shared" si="47"/>
        <v>Crescent 9|HUDSON</v>
      </c>
    </row>
    <row r="1517" spans="1:7" hidden="1" x14ac:dyDescent="0.2">
      <c r="A1517" t="str" cm="1">
        <f t="array" ref="A1517">INDEX('Brand Family Territory (Enc)'!$A$2:$A$296,INT((ROW()-2)/10)+1)</f>
        <v>Crescent 9</v>
      </c>
      <c r="B1517" t="str" cm="1">
        <f t="array" ref="B1517">INDEX('Whitelist (Blackout Reverse)'!$B$1:$K$1,MOD(ROW()-2,10)+1)</f>
        <v>UNION</v>
      </c>
      <c r="C1517" t="str">
        <f>VLOOKUP(A1517,'Brand Family Territory (Enc)'!$A$2:$B$296,2,FALSE)</f>
        <v>All Counties</v>
      </c>
      <c r="D1517">
        <f>IF(COUNTIFS('Brand Family Territories (Enc)'!$B$2:$B$62,C1517,'Brand Family Territories (Enc)'!$C$2:$C$62,B1517)&gt;0,1,IF(AND(LEFT(B1517,6)="MORRIS",COUNTIFS('Brand Family Territories (Enc)'!$B$2:$B$62,C1517,'Brand Family Territories (Enc)'!$C$2:$C$62,"Morri")&gt;0),"Unk",0))</f>
        <v>1</v>
      </c>
      <c r="E1517" t="str">
        <f>IFERROR(INDEX('Brand Family Areas (Enc)'!$D$6:$D$998,MATCH(UPPER(A1517)&amp;"|"&amp;UPPER(B1517),'Brand Family Areas (Enc)'!$G$6:$G$998,0)),"No Match")</f>
        <v>No Match</v>
      </c>
      <c r="F1517" t="str">
        <f t="shared" si="46"/>
        <v>US</v>
      </c>
      <c r="G1517" t="str">
        <f t="shared" si="47"/>
        <v>Crescent 9|UNION</v>
      </c>
    </row>
    <row r="1518" spans="1:7" hidden="1" x14ac:dyDescent="0.2">
      <c r="A1518" t="str" cm="1">
        <f t="array" ref="A1518">INDEX('Brand Family Territory (Enc)'!$A$2:$A$296,INT((ROW()-2)/10)+1)</f>
        <v>Crescent 9</v>
      </c>
      <c r="B1518" t="str" cm="1">
        <f t="array" ref="B1518">INDEX('Whitelist (Blackout Reverse)'!$B$1:$K$1,MOD(ROW()-2,10)+1)</f>
        <v>SUSSEX</v>
      </c>
      <c r="C1518" t="str">
        <f>VLOOKUP(A1518,'Brand Family Territory (Enc)'!$A$2:$B$296,2,FALSE)</f>
        <v>All Counties</v>
      </c>
      <c r="D1518">
        <f>IF(COUNTIFS('Brand Family Territories (Enc)'!$B$2:$B$62,C1518,'Brand Family Territories (Enc)'!$C$2:$C$62,B1518)&gt;0,1,IF(AND(LEFT(B1518,6)="MORRIS",COUNTIFS('Brand Family Territories (Enc)'!$B$2:$B$62,C1518,'Brand Family Territories (Enc)'!$C$2:$C$62,"Morri")&gt;0),"Unk",0))</f>
        <v>1</v>
      </c>
      <c r="E1518" t="str">
        <f>IFERROR(INDEX('Brand Family Areas (Enc)'!$D$6:$D$998,MATCH(UPPER(A1518)&amp;"|"&amp;UPPER(B1518),'Brand Family Areas (Enc)'!$G$6:$G$998,0)),"No Match")</f>
        <v>No Match</v>
      </c>
      <c r="F1518" t="str">
        <f t="shared" si="46"/>
        <v>US</v>
      </c>
      <c r="G1518" t="str">
        <f t="shared" si="47"/>
        <v>Crescent 9|SUSSEX</v>
      </c>
    </row>
    <row r="1519" spans="1:7" hidden="1" x14ac:dyDescent="0.2">
      <c r="A1519" t="str" cm="1">
        <f t="array" ref="A1519">INDEX('Brand Family Territory (Enc)'!$A$2:$A$296,INT((ROW()-2)/10)+1)</f>
        <v>Crescent 9</v>
      </c>
      <c r="B1519" t="str" cm="1">
        <f t="array" ref="B1519">INDEX('Whitelist (Blackout Reverse)'!$B$1:$K$1,MOD(ROW()-2,10)+1)</f>
        <v>MORRIS 1</v>
      </c>
      <c r="C1519" t="str">
        <f>VLOOKUP(A1519,'Brand Family Territory (Enc)'!$A$2:$B$296,2,FALSE)</f>
        <v>All Counties</v>
      </c>
      <c r="D1519">
        <f>IF(COUNTIFS('Brand Family Territories (Enc)'!$B$2:$B$62,C1519,'Brand Family Territories (Enc)'!$C$2:$C$62,B1519)&gt;0,1,IF(AND(LEFT(B1519,6)="MORRIS",COUNTIFS('Brand Family Territories (Enc)'!$B$2:$B$62,C1519,'Brand Family Territories (Enc)'!$C$2:$C$62,"Morri")&gt;0),"Unk",0))</f>
        <v>1</v>
      </c>
      <c r="E1519" t="str">
        <f>IFERROR(INDEX('Brand Family Areas (Enc)'!$D$6:$D$998,MATCH(UPPER(A1519)&amp;"|"&amp;UPPER(B1519),'Brand Family Areas (Enc)'!$G$6:$G$998,0)),"No Match")</f>
        <v>No Match</v>
      </c>
      <c r="F1519" t="str">
        <f t="shared" si="46"/>
        <v>US</v>
      </c>
      <c r="G1519" t="str">
        <f t="shared" si="47"/>
        <v>Crescent 9|MORRIS 1</v>
      </c>
    </row>
    <row r="1520" spans="1:7" hidden="1" x14ac:dyDescent="0.2">
      <c r="A1520" t="str" cm="1">
        <f t="array" ref="A1520">INDEX('Brand Family Territory (Enc)'!$A$2:$A$296,INT((ROW()-2)/10)+1)</f>
        <v>Crescent 9</v>
      </c>
      <c r="B1520" t="str" cm="1">
        <f t="array" ref="B1520">INDEX('Whitelist (Blackout Reverse)'!$B$1:$K$1,MOD(ROW()-2,10)+1)</f>
        <v>MORRIS 2</v>
      </c>
      <c r="C1520" t="str">
        <f>VLOOKUP(A1520,'Brand Family Territory (Enc)'!$A$2:$B$296,2,FALSE)</f>
        <v>All Counties</v>
      </c>
      <c r="D1520">
        <f>IF(COUNTIFS('Brand Family Territories (Enc)'!$B$2:$B$62,C1520,'Brand Family Territories (Enc)'!$C$2:$C$62,B1520)&gt;0,1,IF(AND(LEFT(B1520,6)="MORRIS",COUNTIFS('Brand Family Territories (Enc)'!$B$2:$B$62,C1520,'Brand Family Territories (Enc)'!$C$2:$C$62,"Morri")&gt;0),"Unk",0))</f>
        <v>1</v>
      </c>
      <c r="E1520" t="str">
        <f>IFERROR(INDEX('Brand Family Areas (Enc)'!$D$6:$D$998,MATCH(UPPER(A1520)&amp;"|"&amp;UPPER(B1520),'Brand Family Areas (Enc)'!$G$6:$G$998,0)),"No Match")</f>
        <v>No Match</v>
      </c>
      <c r="F1520" t="str">
        <f t="shared" si="46"/>
        <v>US</v>
      </c>
      <c r="G1520" t="str">
        <f t="shared" si="47"/>
        <v>Crescent 9|MORRIS 2</v>
      </c>
    </row>
    <row r="1521" spans="1:7" hidden="1" x14ac:dyDescent="0.2">
      <c r="A1521" t="str" cm="1">
        <f t="array" ref="A1521">INDEX('Brand Family Territory (Enc)'!$A$2:$A$296,INT((ROW()-2)/10)+1)</f>
        <v>Crescent 9</v>
      </c>
      <c r="B1521" t="str" cm="1">
        <f t="array" ref="B1521">INDEX('Whitelist (Blackout Reverse)'!$B$1:$K$1,MOD(ROW()-2,10)+1)</f>
        <v>MORRIS 3</v>
      </c>
      <c r="C1521" t="str">
        <f>VLOOKUP(A1521,'Brand Family Territory (Enc)'!$A$2:$B$296,2,FALSE)</f>
        <v>All Counties</v>
      </c>
      <c r="D1521">
        <f>IF(COUNTIFS('Brand Family Territories (Enc)'!$B$2:$B$62,C1521,'Brand Family Territories (Enc)'!$C$2:$C$62,B1521)&gt;0,1,IF(AND(LEFT(B1521,6)="MORRIS",COUNTIFS('Brand Family Territories (Enc)'!$B$2:$B$62,C1521,'Brand Family Territories (Enc)'!$C$2:$C$62,"Morri")&gt;0),"Unk",0))</f>
        <v>1</v>
      </c>
      <c r="E1521" t="str">
        <f>IFERROR(INDEX('Brand Family Areas (Enc)'!$D$6:$D$998,MATCH(UPPER(A1521)&amp;"|"&amp;UPPER(B1521),'Brand Family Areas (Enc)'!$G$6:$G$998,0)),"No Match")</f>
        <v>No Match</v>
      </c>
      <c r="F1521" t="str">
        <f t="shared" si="46"/>
        <v>US</v>
      </c>
      <c r="G1521" t="str">
        <f t="shared" si="47"/>
        <v>Crescent 9|MORRIS 3</v>
      </c>
    </row>
    <row r="1522" spans="1:7" hidden="1" x14ac:dyDescent="0.2">
      <c r="A1522" t="str" cm="1">
        <f t="array" ref="A1522">INDEX('Brand Family Territory (Enc)'!$A$2:$A$296,INT((ROW()-2)/10)+1)</f>
        <v>Cricket Hill</v>
      </c>
      <c r="B1522" t="str" cm="1">
        <f t="array" ref="B1522">INDEX('Whitelist (Blackout Reverse)'!$B$1:$K$1,MOD(ROW()-2,10)+1)</f>
        <v>BERGEN</v>
      </c>
      <c r="C1522" t="str">
        <f>VLOOKUP(A1522,'Brand Family Territory (Enc)'!$A$2:$B$296,2,FALSE)</f>
        <v>All Counties</v>
      </c>
      <c r="D1522">
        <f>IF(COUNTIFS('Brand Family Territories (Enc)'!$B$2:$B$62,C1522,'Brand Family Territories (Enc)'!$C$2:$C$62,B1522)&gt;0,1,IF(AND(LEFT(B1522,6)="MORRIS",COUNTIFS('Brand Family Territories (Enc)'!$B$2:$B$62,C1522,'Brand Family Territories (Enc)'!$C$2:$C$62,"Morri")&gt;0),"Unk",0))</f>
        <v>1</v>
      </c>
      <c r="E1522" t="str">
        <f>IFERROR(INDEX('Brand Family Areas (Enc)'!$D$6:$D$998,MATCH(UPPER(A1522)&amp;"|"&amp;UPPER(B1522),'Brand Family Areas (Enc)'!$G$6:$G$998,0)),"No Match")</f>
        <v>No Match</v>
      </c>
      <c r="F1522" t="str">
        <f t="shared" si="46"/>
        <v>US</v>
      </c>
      <c r="G1522" t="str">
        <f t="shared" si="47"/>
        <v>Cricket Hill|BERGEN</v>
      </c>
    </row>
    <row r="1523" spans="1:7" hidden="1" x14ac:dyDescent="0.2">
      <c r="A1523" t="str" cm="1">
        <f t="array" ref="A1523">INDEX('Brand Family Territory (Enc)'!$A$2:$A$296,INT((ROW()-2)/10)+1)</f>
        <v>Cricket Hill</v>
      </c>
      <c r="B1523" t="str" cm="1">
        <f t="array" ref="B1523">INDEX('Whitelist (Blackout Reverse)'!$B$1:$K$1,MOD(ROW()-2,10)+1)</f>
        <v>PASSAIC</v>
      </c>
      <c r="C1523" t="str">
        <f>VLOOKUP(A1523,'Brand Family Territory (Enc)'!$A$2:$B$296,2,FALSE)</f>
        <v>All Counties</v>
      </c>
      <c r="D1523">
        <f>IF(COUNTIFS('Brand Family Territories (Enc)'!$B$2:$B$62,C1523,'Brand Family Territories (Enc)'!$C$2:$C$62,B1523)&gt;0,1,IF(AND(LEFT(B1523,6)="MORRIS",COUNTIFS('Brand Family Territories (Enc)'!$B$2:$B$62,C1523,'Brand Family Territories (Enc)'!$C$2:$C$62,"Morri")&gt;0),"Unk",0))</f>
        <v>1</v>
      </c>
      <c r="E1523" t="str">
        <f>IFERROR(INDEX('Brand Family Areas (Enc)'!$D$6:$D$998,MATCH(UPPER(A1523)&amp;"|"&amp;UPPER(B1523),'Brand Family Areas (Enc)'!$G$6:$G$998,0)),"No Match")</f>
        <v>No Match</v>
      </c>
      <c r="F1523" t="str">
        <f t="shared" si="46"/>
        <v>US</v>
      </c>
      <c r="G1523" t="str">
        <f t="shared" si="47"/>
        <v>Cricket Hill|PASSAIC</v>
      </c>
    </row>
    <row r="1524" spans="1:7" hidden="1" x14ac:dyDescent="0.2">
      <c r="A1524" t="str" cm="1">
        <f t="array" ref="A1524">INDEX('Brand Family Territory (Enc)'!$A$2:$A$296,INT((ROW()-2)/10)+1)</f>
        <v>Cricket Hill</v>
      </c>
      <c r="B1524" t="str" cm="1">
        <f t="array" ref="B1524">INDEX('Whitelist (Blackout Reverse)'!$B$1:$K$1,MOD(ROW()-2,10)+1)</f>
        <v>PASSAIC-FF</v>
      </c>
      <c r="C1524" t="str">
        <f>VLOOKUP(A1524,'Brand Family Territory (Enc)'!$A$2:$B$296,2,FALSE)</f>
        <v>All Counties</v>
      </c>
      <c r="D1524">
        <f>IF(COUNTIFS('Brand Family Territories (Enc)'!$B$2:$B$62,C1524,'Brand Family Territories (Enc)'!$C$2:$C$62,B1524)&gt;0,1,IF(AND(LEFT(B1524,6)="MORRIS",COUNTIFS('Brand Family Territories (Enc)'!$B$2:$B$62,C1524,'Brand Family Territories (Enc)'!$C$2:$C$62,"Morri")&gt;0),"Unk",0))</f>
        <v>1</v>
      </c>
      <c r="E1524" t="str">
        <f>IFERROR(INDEX('Brand Family Areas (Enc)'!$D$6:$D$998,MATCH(UPPER(A1524)&amp;"|"&amp;UPPER(B1524),'Brand Family Areas (Enc)'!$G$6:$G$998,0)),"No Match")</f>
        <v>No Match</v>
      </c>
      <c r="F1524" t="str">
        <f t="shared" si="46"/>
        <v>US</v>
      </c>
      <c r="G1524" t="str">
        <f t="shared" si="47"/>
        <v>Cricket Hill|PASSAIC-FF</v>
      </c>
    </row>
    <row r="1525" spans="1:7" hidden="1" x14ac:dyDescent="0.2">
      <c r="A1525" t="str" cm="1">
        <f t="array" ref="A1525">INDEX('Brand Family Territory (Enc)'!$A$2:$A$296,INT((ROW()-2)/10)+1)</f>
        <v>Cricket Hill</v>
      </c>
      <c r="B1525" t="str" cm="1">
        <f t="array" ref="B1525">INDEX('Whitelist (Blackout Reverse)'!$B$1:$K$1,MOD(ROW()-2,10)+1)</f>
        <v>ESSEX</v>
      </c>
      <c r="C1525" t="str">
        <f>VLOOKUP(A1525,'Brand Family Territory (Enc)'!$A$2:$B$296,2,FALSE)</f>
        <v>All Counties</v>
      </c>
      <c r="D1525">
        <f>IF(COUNTIFS('Brand Family Territories (Enc)'!$B$2:$B$62,C1525,'Brand Family Territories (Enc)'!$C$2:$C$62,B1525)&gt;0,1,IF(AND(LEFT(B1525,6)="MORRIS",COUNTIFS('Brand Family Territories (Enc)'!$B$2:$B$62,C1525,'Brand Family Territories (Enc)'!$C$2:$C$62,"Morri")&gt;0),"Unk",0))</f>
        <v>1</v>
      </c>
      <c r="E1525" t="str">
        <f>IFERROR(INDEX('Brand Family Areas (Enc)'!$D$6:$D$998,MATCH(UPPER(A1525)&amp;"|"&amp;UPPER(B1525),'Brand Family Areas (Enc)'!$G$6:$G$998,0)),"No Match")</f>
        <v>No Match</v>
      </c>
      <c r="F1525" t="str">
        <f t="shared" si="46"/>
        <v>US</v>
      </c>
      <c r="G1525" t="str">
        <f t="shared" si="47"/>
        <v>Cricket Hill|ESSEX</v>
      </c>
    </row>
    <row r="1526" spans="1:7" hidden="1" x14ac:dyDescent="0.2">
      <c r="A1526" t="str" cm="1">
        <f t="array" ref="A1526">INDEX('Brand Family Territory (Enc)'!$A$2:$A$296,INT((ROW()-2)/10)+1)</f>
        <v>Cricket Hill</v>
      </c>
      <c r="B1526" t="str" cm="1">
        <f t="array" ref="B1526">INDEX('Whitelist (Blackout Reverse)'!$B$1:$K$1,MOD(ROW()-2,10)+1)</f>
        <v>HUDSON</v>
      </c>
      <c r="C1526" t="str">
        <f>VLOOKUP(A1526,'Brand Family Territory (Enc)'!$A$2:$B$296,2,FALSE)</f>
        <v>All Counties</v>
      </c>
      <c r="D1526">
        <f>IF(COUNTIFS('Brand Family Territories (Enc)'!$B$2:$B$62,C1526,'Brand Family Territories (Enc)'!$C$2:$C$62,B1526)&gt;0,1,IF(AND(LEFT(B1526,6)="MORRIS",COUNTIFS('Brand Family Territories (Enc)'!$B$2:$B$62,C1526,'Brand Family Territories (Enc)'!$C$2:$C$62,"Morri")&gt;0),"Unk",0))</f>
        <v>1</v>
      </c>
      <c r="E1526" t="str">
        <f>IFERROR(INDEX('Brand Family Areas (Enc)'!$D$6:$D$998,MATCH(UPPER(A1526)&amp;"|"&amp;UPPER(B1526),'Brand Family Areas (Enc)'!$G$6:$G$998,0)),"No Match")</f>
        <v>No Match</v>
      </c>
      <c r="F1526" t="str">
        <f t="shared" si="46"/>
        <v>US</v>
      </c>
      <c r="G1526" t="str">
        <f t="shared" si="47"/>
        <v>Cricket Hill|HUDSON</v>
      </c>
    </row>
    <row r="1527" spans="1:7" hidden="1" x14ac:dyDescent="0.2">
      <c r="A1527" t="str" cm="1">
        <f t="array" ref="A1527">INDEX('Brand Family Territory (Enc)'!$A$2:$A$296,INT((ROW()-2)/10)+1)</f>
        <v>Cricket Hill</v>
      </c>
      <c r="B1527" t="str" cm="1">
        <f t="array" ref="B1527">INDEX('Whitelist (Blackout Reverse)'!$B$1:$K$1,MOD(ROW()-2,10)+1)</f>
        <v>UNION</v>
      </c>
      <c r="C1527" t="str">
        <f>VLOOKUP(A1527,'Brand Family Territory (Enc)'!$A$2:$B$296,2,FALSE)</f>
        <v>All Counties</v>
      </c>
      <c r="D1527">
        <f>IF(COUNTIFS('Brand Family Territories (Enc)'!$B$2:$B$62,C1527,'Brand Family Territories (Enc)'!$C$2:$C$62,B1527)&gt;0,1,IF(AND(LEFT(B1527,6)="MORRIS",COUNTIFS('Brand Family Territories (Enc)'!$B$2:$B$62,C1527,'Brand Family Territories (Enc)'!$C$2:$C$62,"Morri")&gt;0),"Unk",0))</f>
        <v>1</v>
      </c>
      <c r="E1527" t="str">
        <f>IFERROR(INDEX('Brand Family Areas (Enc)'!$D$6:$D$998,MATCH(UPPER(A1527)&amp;"|"&amp;UPPER(B1527),'Brand Family Areas (Enc)'!$G$6:$G$998,0)),"No Match")</f>
        <v>No Match</v>
      </c>
      <c r="F1527" t="str">
        <f t="shared" si="46"/>
        <v>US</v>
      </c>
      <c r="G1527" t="str">
        <f t="shared" si="47"/>
        <v>Cricket Hill|UNION</v>
      </c>
    </row>
    <row r="1528" spans="1:7" hidden="1" x14ac:dyDescent="0.2">
      <c r="A1528" t="str" cm="1">
        <f t="array" ref="A1528">INDEX('Brand Family Territory (Enc)'!$A$2:$A$296,INT((ROW()-2)/10)+1)</f>
        <v>Cricket Hill</v>
      </c>
      <c r="B1528" t="str" cm="1">
        <f t="array" ref="B1528">INDEX('Whitelist (Blackout Reverse)'!$B$1:$K$1,MOD(ROW()-2,10)+1)</f>
        <v>SUSSEX</v>
      </c>
      <c r="C1528" t="str">
        <f>VLOOKUP(A1528,'Brand Family Territory (Enc)'!$A$2:$B$296,2,FALSE)</f>
        <v>All Counties</v>
      </c>
      <c r="D1528">
        <f>IF(COUNTIFS('Brand Family Territories (Enc)'!$B$2:$B$62,C1528,'Brand Family Territories (Enc)'!$C$2:$C$62,B1528)&gt;0,1,IF(AND(LEFT(B1528,6)="MORRIS",COUNTIFS('Brand Family Territories (Enc)'!$B$2:$B$62,C1528,'Brand Family Territories (Enc)'!$C$2:$C$62,"Morri")&gt;0),"Unk",0))</f>
        <v>1</v>
      </c>
      <c r="E1528" t="str">
        <f>IFERROR(INDEX('Brand Family Areas (Enc)'!$D$6:$D$998,MATCH(UPPER(A1528)&amp;"|"&amp;UPPER(B1528),'Brand Family Areas (Enc)'!$G$6:$G$998,0)),"No Match")</f>
        <v>No Match</v>
      </c>
      <c r="F1528" t="str">
        <f t="shared" si="46"/>
        <v>US</v>
      </c>
      <c r="G1528" t="str">
        <f t="shared" si="47"/>
        <v>Cricket Hill|SUSSEX</v>
      </c>
    </row>
    <row r="1529" spans="1:7" hidden="1" x14ac:dyDescent="0.2">
      <c r="A1529" t="str" cm="1">
        <f t="array" ref="A1529">INDEX('Brand Family Territory (Enc)'!$A$2:$A$296,INT((ROW()-2)/10)+1)</f>
        <v>Cricket Hill</v>
      </c>
      <c r="B1529" t="str" cm="1">
        <f t="array" ref="B1529">INDEX('Whitelist (Blackout Reverse)'!$B$1:$K$1,MOD(ROW()-2,10)+1)</f>
        <v>MORRIS 1</v>
      </c>
      <c r="C1529" t="str">
        <f>VLOOKUP(A1529,'Brand Family Territory (Enc)'!$A$2:$B$296,2,FALSE)</f>
        <v>All Counties</v>
      </c>
      <c r="D1529">
        <f>IF(COUNTIFS('Brand Family Territories (Enc)'!$B$2:$B$62,C1529,'Brand Family Territories (Enc)'!$C$2:$C$62,B1529)&gt;0,1,IF(AND(LEFT(B1529,6)="MORRIS",COUNTIFS('Brand Family Territories (Enc)'!$B$2:$B$62,C1529,'Brand Family Territories (Enc)'!$C$2:$C$62,"Morri")&gt;0),"Unk",0))</f>
        <v>1</v>
      </c>
      <c r="E1529" t="str">
        <f>IFERROR(INDEX('Brand Family Areas (Enc)'!$D$6:$D$998,MATCH(UPPER(A1529)&amp;"|"&amp;UPPER(B1529),'Brand Family Areas (Enc)'!$G$6:$G$998,0)),"No Match")</f>
        <v>No Match</v>
      </c>
      <c r="F1529" t="str">
        <f t="shared" si="46"/>
        <v>US</v>
      </c>
      <c r="G1529" t="str">
        <f t="shared" si="47"/>
        <v>Cricket Hill|MORRIS 1</v>
      </c>
    </row>
    <row r="1530" spans="1:7" hidden="1" x14ac:dyDescent="0.2">
      <c r="A1530" t="str" cm="1">
        <f t="array" ref="A1530">INDEX('Brand Family Territory (Enc)'!$A$2:$A$296,INT((ROW()-2)/10)+1)</f>
        <v>Cricket Hill</v>
      </c>
      <c r="B1530" t="str" cm="1">
        <f t="array" ref="B1530">INDEX('Whitelist (Blackout Reverse)'!$B$1:$K$1,MOD(ROW()-2,10)+1)</f>
        <v>MORRIS 2</v>
      </c>
      <c r="C1530" t="str">
        <f>VLOOKUP(A1530,'Brand Family Territory (Enc)'!$A$2:$B$296,2,FALSE)</f>
        <v>All Counties</v>
      </c>
      <c r="D1530">
        <f>IF(COUNTIFS('Brand Family Territories (Enc)'!$B$2:$B$62,C1530,'Brand Family Territories (Enc)'!$C$2:$C$62,B1530)&gt;0,1,IF(AND(LEFT(B1530,6)="MORRIS",COUNTIFS('Brand Family Territories (Enc)'!$B$2:$B$62,C1530,'Brand Family Territories (Enc)'!$C$2:$C$62,"Morri")&gt;0),"Unk",0))</f>
        <v>1</v>
      </c>
      <c r="E1530" t="str">
        <f>IFERROR(INDEX('Brand Family Areas (Enc)'!$D$6:$D$998,MATCH(UPPER(A1530)&amp;"|"&amp;UPPER(B1530),'Brand Family Areas (Enc)'!$G$6:$G$998,0)),"No Match")</f>
        <v>No Match</v>
      </c>
      <c r="F1530" t="str">
        <f t="shared" si="46"/>
        <v>US</v>
      </c>
      <c r="G1530" t="str">
        <f t="shared" si="47"/>
        <v>Cricket Hill|MORRIS 2</v>
      </c>
    </row>
    <row r="1531" spans="1:7" hidden="1" x14ac:dyDescent="0.2">
      <c r="A1531" t="str" cm="1">
        <f t="array" ref="A1531">INDEX('Brand Family Territory (Enc)'!$A$2:$A$296,INT((ROW()-2)/10)+1)</f>
        <v>Cricket Hill</v>
      </c>
      <c r="B1531" t="str" cm="1">
        <f t="array" ref="B1531">INDEX('Whitelist (Blackout Reverse)'!$B$1:$K$1,MOD(ROW()-2,10)+1)</f>
        <v>MORRIS 3</v>
      </c>
      <c r="C1531" t="str">
        <f>VLOOKUP(A1531,'Brand Family Territory (Enc)'!$A$2:$B$296,2,FALSE)</f>
        <v>All Counties</v>
      </c>
      <c r="D1531">
        <f>IF(COUNTIFS('Brand Family Territories (Enc)'!$B$2:$B$62,C1531,'Brand Family Territories (Enc)'!$C$2:$C$62,B1531)&gt;0,1,IF(AND(LEFT(B1531,6)="MORRIS",COUNTIFS('Brand Family Territories (Enc)'!$B$2:$B$62,C1531,'Brand Family Territories (Enc)'!$C$2:$C$62,"Morri")&gt;0),"Unk",0))</f>
        <v>1</v>
      </c>
      <c r="E1531" t="str">
        <f>IFERROR(INDEX('Brand Family Areas (Enc)'!$D$6:$D$998,MATCH(UPPER(A1531)&amp;"|"&amp;UPPER(B1531),'Brand Family Areas (Enc)'!$G$6:$G$998,0)),"No Match")</f>
        <v>No Match</v>
      </c>
      <c r="F1531" t="str">
        <f t="shared" si="46"/>
        <v>US</v>
      </c>
      <c r="G1531" t="str">
        <f t="shared" si="47"/>
        <v>Cricket Hill|MORRIS 3</v>
      </c>
    </row>
    <row r="1532" spans="1:7" hidden="1" x14ac:dyDescent="0.2">
      <c r="A1532" t="str" cm="1">
        <f t="array" ref="A1532">INDEX('Brand Family Territory (Enc)'!$A$2:$A$296,INT((ROW()-2)/10)+1)</f>
        <v>Crook&amp;Marker</v>
      </c>
      <c r="B1532" t="str" cm="1">
        <f t="array" ref="B1532">INDEX('Whitelist (Blackout Reverse)'!$B$1:$K$1,MOD(ROW()-2,10)+1)</f>
        <v>BERGEN</v>
      </c>
      <c r="C1532" t="str">
        <f>VLOOKUP(A1532,'Brand Family Territory (Enc)'!$A$2:$B$296,2,FALSE)</f>
        <v>All Counties</v>
      </c>
      <c r="D1532">
        <f>IF(COUNTIFS('Brand Family Territories (Enc)'!$B$2:$B$62,C1532,'Brand Family Territories (Enc)'!$C$2:$C$62,B1532)&gt;0,1,IF(AND(LEFT(B1532,6)="MORRIS",COUNTIFS('Brand Family Territories (Enc)'!$B$2:$B$62,C1532,'Brand Family Territories (Enc)'!$C$2:$C$62,"Morri")&gt;0),"Unk",0))</f>
        <v>1</v>
      </c>
      <c r="E1532" t="str">
        <f>IFERROR(INDEX('Brand Family Areas (Enc)'!$D$6:$D$998,MATCH(UPPER(A1532)&amp;"|"&amp;UPPER(B1532),'Brand Family Areas (Enc)'!$G$6:$G$998,0)),"No Match")</f>
        <v>No Match</v>
      </c>
      <c r="F1532" t="str">
        <f t="shared" si="46"/>
        <v>US</v>
      </c>
      <c r="G1532" t="str">
        <f t="shared" si="47"/>
        <v>Crook&amp;Marker|BERGEN</v>
      </c>
    </row>
    <row r="1533" spans="1:7" hidden="1" x14ac:dyDescent="0.2">
      <c r="A1533" t="str" cm="1">
        <f t="array" ref="A1533">INDEX('Brand Family Territory (Enc)'!$A$2:$A$296,INT((ROW()-2)/10)+1)</f>
        <v>Crook&amp;Marker</v>
      </c>
      <c r="B1533" t="str" cm="1">
        <f t="array" ref="B1533">INDEX('Whitelist (Blackout Reverse)'!$B$1:$K$1,MOD(ROW()-2,10)+1)</f>
        <v>PASSAIC</v>
      </c>
      <c r="C1533" t="str">
        <f>VLOOKUP(A1533,'Brand Family Territory (Enc)'!$A$2:$B$296,2,FALSE)</f>
        <v>All Counties</v>
      </c>
      <c r="D1533">
        <f>IF(COUNTIFS('Brand Family Territories (Enc)'!$B$2:$B$62,C1533,'Brand Family Territories (Enc)'!$C$2:$C$62,B1533)&gt;0,1,IF(AND(LEFT(B1533,6)="MORRIS",COUNTIFS('Brand Family Territories (Enc)'!$B$2:$B$62,C1533,'Brand Family Territories (Enc)'!$C$2:$C$62,"Morri")&gt;0),"Unk",0))</f>
        <v>1</v>
      </c>
      <c r="E1533" t="str">
        <f>IFERROR(INDEX('Brand Family Areas (Enc)'!$D$6:$D$998,MATCH(UPPER(A1533)&amp;"|"&amp;UPPER(B1533),'Brand Family Areas (Enc)'!$G$6:$G$998,0)),"No Match")</f>
        <v>No Match</v>
      </c>
      <c r="F1533" t="str">
        <f t="shared" si="46"/>
        <v>US</v>
      </c>
      <c r="G1533" t="str">
        <f t="shared" si="47"/>
        <v>Crook&amp;Marker|PASSAIC</v>
      </c>
    </row>
    <row r="1534" spans="1:7" hidden="1" x14ac:dyDescent="0.2">
      <c r="A1534" t="str" cm="1">
        <f t="array" ref="A1534">INDEX('Brand Family Territory (Enc)'!$A$2:$A$296,INT((ROW()-2)/10)+1)</f>
        <v>Crook&amp;Marker</v>
      </c>
      <c r="B1534" t="str" cm="1">
        <f t="array" ref="B1534">INDEX('Whitelist (Blackout Reverse)'!$B$1:$K$1,MOD(ROW()-2,10)+1)</f>
        <v>PASSAIC-FF</v>
      </c>
      <c r="C1534" t="str">
        <f>VLOOKUP(A1534,'Brand Family Territory (Enc)'!$A$2:$B$296,2,FALSE)</f>
        <v>All Counties</v>
      </c>
      <c r="D1534">
        <f>IF(COUNTIFS('Brand Family Territories (Enc)'!$B$2:$B$62,C1534,'Brand Family Territories (Enc)'!$C$2:$C$62,B1534)&gt;0,1,IF(AND(LEFT(B1534,6)="MORRIS",COUNTIFS('Brand Family Territories (Enc)'!$B$2:$B$62,C1534,'Brand Family Territories (Enc)'!$C$2:$C$62,"Morri")&gt;0),"Unk",0))</f>
        <v>1</v>
      </c>
      <c r="E1534" t="str">
        <f>IFERROR(INDEX('Brand Family Areas (Enc)'!$D$6:$D$998,MATCH(UPPER(A1534)&amp;"|"&amp;UPPER(B1534),'Brand Family Areas (Enc)'!$G$6:$G$998,0)),"No Match")</f>
        <v>No Match</v>
      </c>
      <c r="F1534" t="str">
        <f t="shared" si="46"/>
        <v>US</v>
      </c>
      <c r="G1534" t="str">
        <f t="shared" si="47"/>
        <v>Crook&amp;Marker|PASSAIC-FF</v>
      </c>
    </row>
    <row r="1535" spans="1:7" hidden="1" x14ac:dyDescent="0.2">
      <c r="A1535" t="str" cm="1">
        <f t="array" ref="A1535">INDEX('Brand Family Territory (Enc)'!$A$2:$A$296,INT((ROW()-2)/10)+1)</f>
        <v>Crook&amp;Marker</v>
      </c>
      <c r="B1535" t="str" cm="1">
        <f t="array" ref="B1535">INDEX('Whitelist (Blackout Reverse)'!$B$1:$K$1,MOD(ROW()-2,10)+1)</f>
        <v>ESSEX</v>
      </c>
      <c r="C1535" t="str">
        <f>VLOOKUP(A1535,'Brand Family Territory (Enc)'!$A$2:$B$296,2,FALSE)</f>
        <v>All Counties</v>
      </c>
      <c r="D1535">
        <f>IF(COUNTIFS('Brand Family Territories (Enc)'!$B$2:$B$62,C1535,'Brand Family Territories (Enc)'!$C$2:$C$62,B1535)&gt;0,1,IF(AND(LEFT(B1535,6)="MORRIS",COUNTIFS('Brand Family Territories (Enc)'!$B$2:$B$62,C1535,'Brand Family Territories (Enc)'!$C$2:$C$62,"Morri")&gt;0),"Unk",0))</f>
        <v>1</v>
      </c>
      <c r="E1535" t="str">
        <f>IFERROR(INDEX('Brand Family Areas (Enc)'!$D$6:$D$998,MATCH(UPPER(A1535)&amp;"|"&amp;UPPER(B1535),'Brand Family Areas (Enc)'!$G$6:$G$998,0)),"No Match")</f>
        <v>No Match</v>
      </c>
      <c r="F1535" t="str">
        <f t="shared" si="46"/>
        <v>US</v>
      </c>
      <c r="G1535" t="str">
        <f t="shared" si="47"/>
        <v>Crook&amp;Marker|ESSEX</v>
      </c>
    </row>
    <row r="1536" spans="1:7" hidden="1" x14ac:dyDescent="0.2">
      <c r="A1536" t="str" cm="1">
        <f t="array" ref="A1536">INDEX('Brand Family Territory (Enc)'!$A$2:$A$296,INT((ROW()-2)/10)+1)</f>
        <v>Crook&amp;Marker</v>
      </c>
      <c r="B1536" t="str" cm="1">
        <f t="array" ref="B1536">INDEX('Whitelist (Blackout Reverse)'!$B$1:$K$1,MOD(ROW()-2,10)+1)</f>
        <v>HUDSON</v>
      </c>
      <c r="C1536" t="str">
        <f>VLOOKUP(A1536,'Brand Family Territory (Enc)'!$A$2:$B$296,2,FALSE)</f>
        <v>All Counties</v>
      </c>
      <c r="D1536">
        <f>IF(COUNTIFS('Brand Family Territories (Enc)'!$B$2:$B$62,C1536,'Brand Family Territories (Enc)'!$C$2:$C$62,B1536)&gt;0,1,IF(AND(LEFT(B1536,6)="MORRIS",COUNTIFS('Brand Family Territories (Enc)'!$B$2:$B$62,C1536,'Brand Family Territories (Enc)'!$C$2:$C$62,"Morri")&gt;0),"Unk",0))</f>
        <v>1</v>
      </c>
      <c r="E1536" t="str">
        <f>IFERROR(INDEX('Brand Family Areas (Enc)'!$D$6:$D$998,MATCH(UPPER(A1536)&amp;"|"&amp;UPPER(B1536),'Brand Family Areas (Enc)'!$G$6:$G$998,0)),"No Match")</f>
        <v>No Match</v>
      </c>
      <c r="F1536" t="str">
        <f t="shared" si="46"/>
        <v>US</v>
      </c>
      <c r="G1536" t="str">
        <f t="shared" si="47"/>
        <v>Crook&amp;Marker|HUDSON</v>
      </c>
    </row>
    <row r="1537" spans="1:7" hidden="1" x14ac:dyDescent="0.2">
      <c r="A1537" t="str" cm="1">
        <f t="array" ref="A1537">INDEX('Brand Family Territory (Enc)'!$A$2:$A$296,INT((ROW()-2)/10)+1)</f>
        <v>Crook&amp;Marker</v>
      </c>
      <c r="B1537" t="str" cm="1">
        <f t="array" ref="B1537">INDEX('Whitelist (Blackout Reverse)'!$B$1:$K$1,MOD(ROW()-2,10)+1)</f>
        <v>UNION</v>
      </c>
      <c r="C1537" t="str">
        <f>VLOOKUP(A1537,'Brand Family Territory (Enc)'!$A$2:$B$296,2,FALSE)</f>
        <v>All Counties</v>
      </c>
      <c r="D1537">
        <f>IF(COUNTIFS('Brand Family Territories (Enc)'!$B$2:$B$62,C1537,'Brand Family Territories (Enc)'!$C$2:$C$62,B1537)&gt;0,1,IF(AND(LEFT(B1537,6)="MORRIS",COUNTIFS('Brand Family Territories (Enc)'!$B$2:$B$62,C1537,'Brand Family Territories (Enc)'!$C$2:$C$62,"Morri")&gt;0),"Unk",0))</f>
        <v>1</v>
      </c>
      <c r="E1537" t="str">
        <f>IFERROR(INDEX('Brand Family Areas (Enc)'!$D$6:$D$998,MATCH(UPPER(A1537)&amp;"|"&amp;UPPER(B1537),'Brand Family Areas (Enc)'!$G$6:$G$998,0)),"No Match")</f>
        <v>No Match</v>
      </c>
      <c r="F1537" t="str">
        <f t="shared" si="46"/>
        <v>US</v>
      </c>
      <c r="G1537" t="str">
        <f t="shared" si="47"/>
        <v>Crook&amp;Marker|UNION</v>
      </c>
    </row>
    <row r="1538" spans="1:7" hidden="1" x14ac:dyDescent="0.2">
      <c r="A1538" t="str" cm="1">
        <f t="array" ref="A1538">INDEX('Brand Family Territory (Enc)'!$A$2:$A$296,INT((ROW()-2)/10)+1)</f>
        <v>Crook&amp;Marker</v>
      </c>
      <c r="B1538" t="str" cm="1">
        <f t="array" ref="B1538">INDEX('Whitelist (Blackout Reverse)'!$B$1:$K$1,MOD(ROW()-2,10)+1)</f>
        <v>SUSSEX</v>
      </c>
      <c r="C1538" t="str">
        <f>VLOOKUP(A1538,'Brand Family Territory (Enc)'!$A$2:$B$296,2,FALSE)</f>
        <v>All Counties</v>
      </c>
      <c r="D1538">
        <f>IF(COUNTIFS('Brand Family Territories (Enc)'!$B$2:$B$62,C1538,'Brand Family Territories (Enc)'!$C$2:$C$62,B1538)&gt;0,1,IF(AND(LEFT(B1538,6)="MORRIS",COUNTIFS('Brand Family Territories (Enc)'!$B$2:$B$62,C1538,'Brand Family Territories (Enc)'!$C$2:$C$62,"Morri")&gt;0),"Unk",0))</f>
        <v>1</v>
      </c>
      <c r="E1538" t="str">
        <f>IFERROR(INDEX('Brand Family Areas (Enc)'!$D$6:$D$998,MATCH(UPPER(A1538)&amp;"|"&amp;UPPER(B1538),'Brand Family Areas (Enc)'!$G$6:$G$998,0)),"No Match")</f>
        <v>No Match</v>
      </c>
      <c r="F1538" t="str">
        <f t="shared" si="46"/>
        <v>US</v>
      </c>
      <c r="G1538" t="str">
        <f t="shared" si="47"/>
        <v>Crook&amp;Marker|SUSSEX</v>
      </c>
    </row>
    <row r="1539" spans="1:7" hidden="1" x14ac:dyDescent="0.2">
      <c r="A1539" t="str" cm="1">
        <f t="array" ref="A1539">INDEX('Brand Family Territory (Enc)'!$A$2:$A$296,INT((ROW()-2)/10)+1)</f>
        <v>Crook&amp;Marker</v>
      </c>
      <c r="B1539" t="str" cm="1">
        <f t="array" ref="B1539">INDEX('Whitelist (Blackout Reverse)'!$B$1:$K$1,MOD(ROW()-2,10)+1)</f>
        <v>MORRIS 1</v>
      </c>
      <c r="C1539" t="str">
        <f>VLOOKUP(A1539,'Brand Family Territory (Enc)'!$A$2:$B$296,2,FALSE)</f>
        <v>All Counties</v>
      </c>
      <c r="D1539">
        <f>IF(COUNTIFS('Brand Family Territories (Enc)'!$B$2:$B$62,C1539,'Brand Family Territories (Enc)'!$C$2:$C$62,B1539)&gt;0,1,IF(AND(LEFT(B1539,6)="MORRIS",COUNTIFS('Brand Family Territories (Enc)'!$B$2:$B$62,C1539,'Brand Family Territories (Enc)'!$C$2:$C$62,"Morri")&gt;0),"Unk",0))</f>
        <v>1</v>
      </c>
      <c r="E1539" t="str">
        <f>IFERROR(INDEX('Brand Family Areas (Enc)'!$D$6:$D$998,MATCH(UPPER(A1539)&amp;"|"&amp;UPPER(B1539),'Brand Family Areas (Enc)'!$G$6:$G$998,0)),"No Match")</f>
        <v>No Match</v>
      </c>
      <c r="F1539" t="str">
        <f t="shared" ref="F1539:F1602" si="48">IF(D1539="Unk","Ambiguous (Source Truncated)",IF(E1539="Inactive","THEM",IF(D1539=1,"US",IF(D1539="N/A","No Territory Data","THEM"))))</f>
        <v>US</v>
      </c>
      <c r="G1539" t="str">
        <f t="shared" ref="G1539:G1602" si="49">A1539&amp;"|"&amp;B1539</f>
        <v>Crook&amp;Marker|MORRIS 1</v>
      </c>
    </row>
    <row r="1540" spans="1:7" hidden="1" x14ac:dyDescent="0.2">
      <c r="A1540" t="str" cm="1">
        <f t="array" ref="A1540">INDEX('Brand Family Territory (Enc)'!$A$2:$A$296,INT((ROW()-2)/10)+1)</f>
        <v>Crook&amp;Marker</v>
      </c>
      <c r="B1540" t="str" cm="1">
        <f t="array" ref="B1540">INDEX('Whitelist (Blackout Reverse)'!$B$1:$K$1,MOD(ROW()-2,10)+1)</f>
        <v>MORRIS 2</v>
      </c>
      <c r="C1540" t="str">
        <f>VLOOKUP(A1540,'Brand Family Territory (Enc)'!$A$2:$B$296,2,FALSE)</f>
        <v>All Counties</v>
      </c>
      <c r="D1540">
        <f>IF(COUNTIFS('Brand Family Territories (Enc)'!$B$2:$B$62,C1540,'Brand Family Territories (Enc)'!$C$2:$C$62,B1540)&gt;0,1,IF(AND(LEFT(B1540,6)="MORRIS",COUNTIFS('Brand Family Territories (Enc)'!$B$2:$B$62,C1540,'Brand Family Territories (Enc)'!$C$2:$C$62,"Morri")&gt;0),"Unk",0))</f>
        <v>1</v>
      </c>
      <c r="E1540" t="str">
        <f>IFERROR(INDEX('Brand Family Areas (Enc)'!$D$6:$D$998,MATCH(UPPER(A1540)&amp;"|"&amp;UPPER(B1540),'Brand Family Areas (Enc)'!$G$6:$G$998,0)),"No Match")</f>
        <v>No Match</v>
      </c>
      <c r="F1540" t="str">
        <f t="shared" si="48"/>
        <v>US</v>
      </c>
      <c r="G1540" t="str">
        <f t="shared" si="49"/>
        <v>Crook&amp;Marker|MORRIS 2</v>
      </c>
    </row>
    <row r="1541" spans="1:7" hidden="1" x14ac:dyDescent="0.2">
      <c r="A1541" t="str" cm="1">
        <f t="array" ref="A1541">INDEX('Brand Family Territory (Enc)'!$A$2:$A$296,INT((ROW()-2)/10)+1)</f>
        <v>Crook&amp;Marker</v>
      </c>
      <c r="B1541" t="str" cm="1">
        <f t="array" ref="B1541">INDEX('Whitelist (Blackout Reverse)'!$B$1:$K$1,MOD(ROW()-2,10)+1)</f>
        <v>MORRIS 3</v>
      </c>
      <c r="C1541" t="str">
        <f>VLOOKUP(A1541,'Brand Family Territory (Enc)'!$A$2:$B$296,2,FALSE)</f>
        <v>All Counties</v>
      </c>
      <c r="D1541">
        <f>IF(COUNTIFS('Brand Family Territories (Enc)'!$B$2:$B$62,C1541,'Brand Family Territories (Enc)'!$C$2:$C$62,B1541)&gt;0,1,IF(AND(LEFT(B1541,6)="MORRIS",COUNTIFS('Brand Family Territories (Enc)'!$B$2:$B$62,C1541,'Brand Family Territories (Enc)'!$C$2:$C$62,"Morri")&gt;0),"Unk",0))</f>
        <v>1</v>
      </c>
      <c r="E1541" t="str">
        <f>IFERROR(INDEX('Brand Family Areas (Enc)'!$D$6:$D$998,MATCH(UPPER(A1541)&amp;"|"&amp;UPPER(B1541),'Brand Family Areas (Enc)'!$G$6:$G$998,0)),"No Match")</f>
        <v>No Match</v>
      </c>
      <c r="F1541" t="str">
        <f t="shared" si="48"/>
        <v>US</v>
      </c>
      <c r="G1541" t="str">
        <f t="shared" si="49"/>
        <v>Crook&amp;Marker|MORRIS 3</v>
      </c>
    </row>
    <row r="1542" spans="1:7" hidden="1" x14ac:dyDescent="0.2">
      <c r="A1542" t="str" cm="1">
        <f t="array" ref="A1542">INDEX('Brand Family Territory (Enc)'!$A$2:$A$296,INT((ROW()-2)/10)+1)</f>
        <v>Crooked Tea</v>
      </c>
      <c r="B1542" t="str" cm="1">
        <f t="array" ref="B1542">INDEX('Whitelist (Blackout Reverse)'!$B$1:$K$1,MOD(ROW()-2,10)+1)</f>
        <v>BERGEN</v>
      </c>
      <c r="C1542" t="str">
        <f>VLOOKUP(A1542,'Brand Family Territory (Enc)'!$A$2:$B$296,2,FALSE)</f>
        <v>All Counties</v>
      </c>
      <c r="D1542">
        <f>IF(COUNTIFS('Brand Family Territories (Enc)'!$B$2:$B$62,C1542,'Brand Family Territories (Enc)'!$C$2:$C$62,B1542)&gt;0,1,IF(AND(LEFT(B1542,6)="MORRIS",COUNTIFS('Brand Family Territories (Enc)'!$B$2:$B$62,C1542,'Brand Family Territories (Enc)'!$C$2:$C$62,"Morri")&gt;0),"Unk",0))</f>
        <v>1</v>
      </c>
      <c r="E1542" t="str">
        <f>IFERROR(INDEX('Brand Family Areas (Enc)'!$D$6:$D$998,MATCH(UPPER(A1542)&amp;"|"&amp;UPPER(B1542),'Brand Family Areas (Enc)'!$G$6:$G$998,0)),"No Match")</f>
        <v>No Match</v>
      </c>
      <c r="F1542" t="str">
        <f t="shared" si="48"/>
        <v>US</v>
      </c>
      <c r="G1542" t="str">
        <f t="shared" si="49"/>
        <v>Crooked Tea|BERGEN</v>
      </c>
    </row>
    <row r="1543" spans="1:7" hidden="1" x14ac:dyDescent="0.2">
      <c r="A1543" t="str" cm="1">
        <f t="array" ref="A1543">INDEX('Brand Family Territory (Enc)'!$A$2:$A$296,INT((ROW()-2)/10)+1)</f>
        <v>Crooked Tea</v>
      </c>
      <c r="B1543" t="str" cm="1">
        <f t="array" ref="B1543">INDEX('Whitelist (Blackout Reverse)'!$B$1:$K$1,MOD(ROW()-2,10)+1)</f>
        <v>PASSAIC</v>
      </c>
      <c r="C1543" t="str">
        <f>VLOOKUP(A1543,'Brand Family Territory (Enc)'!$A$2:$B$296,2,FALSE)</f>
        <v>All Counties</v>
      </c>
      <c r="D1543">
        <f>IF(COUNTIFS('Brand Family Territories (Enc)'!$B$2:$B$62,C1543,'Brand Family Territories (Enc)'!$C$2:$C$62,B1543)&gt;0,1,IF(AND(LEFT(B1543,6)="MORRIS",COUNTIFS('Brand Family Territories (Enc)'!$B$2:$B$62,C1543,'Brand Family Territories (Enc)'!$C$2:$C$62,"Morri")&gt;0),"Unk",0))</f>
        <v>1</v>
      </c>
      <c r="E1543" t="str">
        <f>IFERROR(INDEX('Brand Family Areas (Enc)'!$D$6:$D$998,MATCH(UPPER(A1543)&amp;"|"&amp;UPPER(B1543),'Brand Family Areas (Enc)'!$G$6:$G$998,0)),"No Match")</f>
        <v>No Match</v>
      </c>
      <c r="F1543" t="str">
        <f t="shared" si="48"/>
        <v>US</v>
      </c>
      <c r="G1543" t="str">
        <f t="shared" si="49"/>
        <v>Crooked Tea|PASSAIC</v>
      </c>
    </row>
    <row r="1544" spans="1:7" hidden="1" x14ac:dyDescent="0.2">
      <c r="A1544" t="str" cm="1">
        <f t="array" ref="A1544">INDEX('Brand Family Territory (Enc)'!$A$2:$A$296,INT((ROW()-2)/10)+1)</f>
        <v>Crooked Tea</v>
      </c>
      <c r="B1544" t="str" cm="1">
        <f t="array" ref="B1544">INDEX('Whitelist (Blackout Reverse)'!$B$1:$K$1,MOD(ROW()-2,10)+1)</f>
        <v>PASSAIC-FF</v>
      </c>
      <c r="C1544" t="str">
        <f>VLOOKUP(A1544,'Brand Family Territory (Enc)'!$A$2:$B$296,2,FALSE)</f>
        <v>All Counties</v>
      </c>
      <c r="D1544">
        <f>IF(COUNTIFS('Brand Family Territories (Enc)'!$B$2:$B$62,C1544,'Brand Family Territories (Enc)'!$C$2:$C$62,B1544)&gt;0,1,IF(AND(LEFT(B1544,6)="MORRIS",COUNTIFS('Brand Family Territories (Enc)'!$B$2:$B$62,C1544,'Brand Family Territories (Enc)'!$C$2:$C$62,"Morri")&gt;0),"Unk",0))</f>
        <v>1</v>
      </c>
      <c r="E1544" t="str">
        <f>IFERROR(INDEX('Brand Family Areas (Enc)'!$D$6:$D$998,MATCH(UPPER(A1544)&amp;"|"&amp;UPPER(B1544),'Brand Family Areas (Enc)'!$G$6:$G$998,0)),"No Match")</f>
        <v>No Match</v>
      </c>
      <c r="F1544" t="str">
        <f t="shared" si="48"/>
        <v>US</v>
      </c>
      <c r="G1544" t="str">
        <f t="shared" si="49"/>
        <v>Crooked Tea|PASSAIC-FF</v>
      </c>
    </row>
    <row r="1545" spans="1:7" hidden="1" x14ac:dyDescent="0.2">
      <c r="A1545" t="str" cm="1">
        <f t="array" ref="A1545">INDEX('Brand Family Territory (Enc)'!$A$2:$A$296,INT((ROW()-2)/10)+1)</f>
        <v>Crooked Tea</v>
      </c>
      <c r="B1545" t="str" cm="1">
        <f t="array" ref="B1545">INDEX('Whitelist (Blackout Reverse)'!$B$1:$K$1,MOD(ROW()-2,10)+1)</f>
        <v>ESSEX</v>
      </c>
      <c r="C1545" t="str">
        <f>VLOOKUP(A1545,'Brand Family Territory (Enc)'!$A$2:$B$296,2,FALSE)</f>
        <v>All Counties</v>
      </c>
      <c r="D1545">
        <f>IF(COUNTIFS('Brand Family Territories (Enc)'!$B$2:$B$62,C1545,'Brand Family Territories (Enc)'!$C$2:$C$62,B1545)&gt;0,1,IF(AND(LEFT(B1545,6)="MORRIS",COUNTIFS('Brand Family Territories (Enc)'!$B$2:$B$62,C1545,'Brand Family Territories (Enc)'!$C$2:$C$62,"Morri")&gt;0),"Unk",0))</f>
        <v>1</v>
      </c>
      <c r="E1545" t="str">
        <f>IFERROR(INDEX('Brand Family Areas (Enc)'!$D$6:$D$998,MATCH(UPPER(A1545)&amp;"|"&amp;UPPER(B1545),'Brand Family Areas (Enc)'!$G$6:$G$998,0)),"No Match")</f>
        <v>No Match</v>
      </c>
      <c r="F1545" t="str">
        <f t="shared" si="48"/>
        <v>US</v>
      </c>
      <c r="G1545" t="str">
        <f t="shared" si="49"/>
        <v>Crooked Tea|ESSEX</v>
      </c>
    </row>
    <row r="1546" spans="1:7" hidden="1" x14ac:dyDescent="0.2">
      <c r="A1546" t="str" cm="1">
        <f t="array" ref="A1546">INDEX('Brand Family Territory (Enc)'!$A$2:$A$296,INT((ROW()-2)/10)+1)</f>
        <v>Crooked Tea</v>
      </c>
      <c r="B1546" t="str" cm="1">
        <f t="array" ref="B1546">INDEX('Whitelist (Blackout Reverse)'!$B$1:$K$1,MOD(ROW()-2,10)+1)</f>
        <v>HUDSON</v>
      </c>
      <c r="C1546" t="str">
        <f>VLOOKUP(A1546,'Brand Family Territory (Enc)'!$A$2:$B$296,2,FALSE)</f>
        <v>All Counties</v>
      </c>
      <c r="D1546">
        <f>IF(COUNTIFS('Brand Family Territories (Enc)'!$B$2:$B$62,C1546,'Brand Family Territories (Enc)'!$C$2:$C$62,B1546)&gt;0,1,IF(AND(LEFT(B1546,6)="MORRIS",COUNTIFS('Brand Family Territories (Enc)'!$B$2:$B$62,C1546,'Brand Family Territories (Enc)'!$C$2:$C$62,"Morri")&gt;0),"Unk",0))</f>
        <v>1</v>
      </c>
      <c r="E1546" t="str">
        <f>IFERROR(INDEX('Brand Family Areas (Enc)'!$D$6:$D$998,MATCH(UPPER(A1546)&amp;"|"&amp;UPPER(B1546),'Brand Family Areas (Enc)'!$G$6:$G$998,0)),"No Match")</f>
        <v>No Match</v>
      </c>
      <c r="F1546" t="str">
        <f t="shared" si="48"/>
        <v>US</v>
      </c>
      <c r="G1546" t="str">
        <f t="shared" si="49"/>
        <v>Crooked Tea|HUDSON</v>
      </c>
    </row>
    <row r="1547" spans="1:7" hidden="1" x14ac:dyDescent="0.2">
      <c r="A1547" t="str" cm="1">
        <f t="array" ref="A1547">INDEX('Brand Family Territory (Enc)'!$A$2:$A$296,INT((ROW()-2)/10)+1)</f>
        <v>Crooked Tea</v>
      </c>
      <c r="B1547" t="str" cm="1">
        <f t="array" ref="B1547">INDEX('Whitelist (Blackout Reverse)'!$B$1:$K$1,MOD(ROW()-2,10)+1)</f>
        <v>UNION</v>
      </c>
      <c r="C1547" t="str">
        <f>VLOOKUP(A1547,'Brand Family Territory (Enc)'!$A$2:$B$296,2,FALSE)</f>
        <v>All Counties</v>
      </c>
      <c r="D1547">
        <f>IF(COUNTIFS('Brand Family Territories (Enc)'!$B$2:$B$62,C1547,'Brand Family Territories (Enc)'!$C$2:$C$62,B1547)&gt;0,1,IF(AND(LEFT(B1547,6)="MORRIS",COUNTIFS('Brand Family Territories (Enc)'!$B$2:$B$62,C1547,'Brand Family Territories (Enc)'!$C$2:$C$62,"Morri")&gt;0),"Unk",0))</f>
        <v>1</v>
      </c>
      <c r="E1547" t="str">
        <f>IFERROR(INDEX('Brand Family Areas (Enc)'!$D$6:$D$998,MATCH(UPPER(A1547)&amp;"|"&amp;UPPER(B1547),'Brand Family Areas (Enc)'!$G$6:$G$998,0)),"No Match")</f>
        <v>No Match</v>
      </c>
      <c r="F1547" t="str">
        <f t="shared" si="48"/>
        <v>US</v>
      </c>
      <c r="G1547" t="str">
        <f t="shared" si="49"/>
        <v>Crooked Tea|UNION</v>
      </c>
    </row>
    <row r="1548" spans="1:7" hidden="1" x14ac:dyDescent="0.2">
      <c r="A1548" t="str" cm="1">
        <f t="array" ref="A1548">INDEX('Brand Family Territory (Enc)'!$A$2:$A$296,INT((ROW()-2)/10)+1)</f>
        <v>Crooked Tea</v>
      </c>
      <c r="B1548" t="str" cm="1">
        <f t="array" ref="B1548">INDEX('Whitelist (Blackout Reverse)'!$B$1:$K$1,MOD(ROW()-2,10)+1)</f>
        <v>SUSSEX</v>
      </c>
      <c r="C1548" t="str">
        <f>VLOOKUP(A1548,'Brand Family Territory (Enc)'!$A$2:$B$296,2,FALSE)</f>
        <v>All Counties</v>
      </c>
      <c r="D1548">
        <f>IF(COUNTIFS('Brand Family Territories (Enc)'!$B$2:$B$62,C1548,'Brand Family Territories (Enc)'!$C$2:$C$62,B1548)&gt;0,1,IF(AND(LEFT(B1548,6)="MORRIS",COUNTIFS('Brand Family Territories (Enc)'!$B$2:$B$62,C1548,'Brand Family Territories (Enc)'!$C$2:$C$62,"Morri")&gt;0),"Unk",0))</f>
        <v>1</v>
      </c>
      <c r="E1548" t="str">
        <f>IFERROR(INDEX('Brand Family Areas (Enc)'!$D$6:$D$998,MATCH(UPPER(A1548)&amp;"|"&amp;UPPER(B1548),'Brand Family Areas (Enc)'!$G$6:$G$998,0)),"No Match")</f>
        <v>No Match</v>
      </c>
      <c r="F1548" t="str">
        <f t="shared" si="48"/>
        <v>US</v>
      </c>
      <c r="G1548" t="str">
        <f t="shared" si="49"/>
        <v>Crooked Tea|SUSSEX</v>
      </c>
    </row>
    <row r="1549" spans="1:7" hidden="1" x14ac:dyDescent="0.2">
      <c r="A1549" t="str" cm="1">
        <f t="array" ref="A1549">INDEX('Brand Family Territory (Enc)'!$A$2:$A$296,INT((ROW()-2)/10)+1)</f>
        <v>Crooked Tea</v>
      </c>
      <c r="B1549" t="str" cm="1">
        <f t="array" ref="B1549">INDEX('Whitelist (Blackout Reverse)'!$B$1:$K$1,MOD(ROW()-2,10)+1)</f>
        <v>MORRIS 1</v>
      </c>
      <c r="C1549" t="str">
        <f>VLOOKUP(A1549,'Brand Family Territory (Enc)'!$A$2:$B$296,2,FALSE)</f>
        <v>All Counties</v>
      </c>
      <c r="D1549">
        <f>IF(COUNTIFS('Brand Family Territories (Enc)'!$B$2:$B$62,C1549,'Brand Family Territories (Enc)'!$C$2:$C$62,B1549)&gt;0,1,IF(AND(LEFT(B1549,6)="MORRIS",COUNTIFS('Brand Family Territories (Enc)'!$B$2:$B$62,C1549,'Brand Family Territories (Enc)'!$C$2:$C$62,"Morri")&gt;0),"Unk",0))</f>
        <v>1</v>
      </c>
      <c r="E1549" t="str">
        <f>IFERROR(INDEX('Brand Family Areas (Enc)'!$D$6:$D$998,MATCH(UPPER(A1549)&amp;"|"&amp;UPPER(B1549),'Brand Family Areas (Enc)'!$G$6:$G$998,0)),"No Match")</f>
        <v>No Match</v>
      </c>
      <c r="F1549" t="str">
        <f t="shared" si="48"/>
        <v>US</v>
      </c>
      <c r="G1549" t="str">
        <f t="shared" si="49"/>
        <v>Crooked Tea|MORRIS 1</v>
      </c>
    </row>
    <row r="1550" spans="1:7" hidden="1" x14ac:dyDescent="0.2">
      <c r="A1550" t="str" cm="1">
        <f t="array" ref="A1550">INDEX('Brand Family Territory (Enc)'!$A$2:$A$296,INT((ROW()-2)/10)+1)</f>
        <v>Crooked Tea</v>
      </c>
      <c r="B1550" t="str" cm="1">
        <f t="array" ref="B1550">INDEX('Whitelist (Blackout Reverse)'!$B$1:$K$1,MOD(ROW()-2,10)+1)</f>
        <v>MORRIS 2</v>
      </c>
      <c r="C1550" t="str">
        <f>VLOOKUP(A1550,'Brand Family Territory (Enc)'!$A$2:$B$296,2,FALSE)</f>
        <v>All Counties</v>
      </c>
      <c r="D1550">
        <f>IF(COUNTIFS('Brand Family Territories (Enc)'!$B$2:$B$62,C1550,'Brand Family Territories (Enc)'!$C$2:$C$62,B1550)&gt;0,1,IF(AND(LEFT(B1550,6)="MORRIS",COUNTIFS('Brand Family Territories (Enc)'!$B$2:$B$62,C1550,'Brand Family Territories (Enc)'!$C$2:$C$62,"Morri")&gt;0),"Unk",0))</f>
        <v>1</v>
      </c>
      <c r="E1550" t="str">
        <f>IFERROR(INDEX('Brand Family Areas (Enc)'!$D$6:$D$998,MATCH(UPPER(A1550)&amp;"|"&amp;UPPER(B1550),'Brand Family Areas (Enc)'!$G$6:$G$998,0)),"No Match")</f>
        <v>No Match</v>
      </c>
      <c r="F1550" t="str">
        <f t="shared" si="48"/>
        <v>US</v>
      </c>
      <c r="G1550" t="str">
        <f t="shared" si="49"/>
        <v>Crooked Tea|MORRIS 2</v>
      </c>
    </row>
    <row r="1551" spans="1:7" hidden="1" x14ac:dyDescent="0.2">
      <c r="A1551" t="str" cm="1">
        <f t="array" ref="A1551">INDEX('Brand Family Territory (Enc)'!$A$2:$A$296,INT((ROW()-2)/10)+1)</f>
        <v>Crooked Tea</v>
      </c>
      <c r="B1551" t="str" cm="1">
        <f t="array" ref="B1551">INDEX('Whitelist (Blackout Reverse)'!$B$1:$K$1,MOD(ROW()-2,10)+1)</f>
        <v>MORRIS 3</v>
      </c>
      <c r="C1551" t="str">
        <f>VLOOKUP(A1551,'Brand Family Territory (Enc)'!$A$2:$B$296,2,FALSE)</f>
        <v>All Counties</v>
      </c>
      <c r="D1551">
        <f>IF(COUNTIFS('Brand Family Territories (Enc)'!$B$2:$B$62,C1551,'Brand Family Territories (Enc)'!$C$2:$C$62,B1551)&gt;0,1,IF(AND(LEFT(B1551,6)="MORRIS",COUNTIFS('Brand Family Territories (Enc)'!$B$2:$B$62,C1551,'Brand Family Territories (Enc)'!$C$2:$C$62,"Morri")&gt;0),"Unk",0))</f>
        <v>1</v>
      </c>
      <c r="E1551" t="str">
        <f>IFERROR(INDEX('Brand Family Areas (Enc)'!$D$6:$D$998,MATCH(UPPER(A1551)&amp;"|"&amp;UPPER(B1551),'Brand Family Areas (Enc)'!$G$6:$G$998,0)),"No Match")</f>
        <v>No Match</v>
      </c>
      <c r="F1551" t="str">
        <f t="shared" si="48"/>
        <v>US</v>
      </c>
      <c r="G1551" t="str">
        <f t="shared" si="49"/>
        <v>Crooked Tea|MORRIS 3</v>
      </c>
    </row>
    <row r="1552" spans="1:7" hidden="1" x14ac:dyDescent="0.2">
      <c r="A1552" t="str" cm="1">
        <f t="array" ref="A1552">INDEX('Brand Family Territory (Enc)'!$A$2:$A$296,INT((ROW()-2)/10)+1)</f>
        <v>Crooked Beverage</v>
      </c>
      <c r="B1552" t="str" cm="1">
        <f t="array" ref="B1552">INDEX('Whitelist (Blackout Reverse)'!$B$1:$K$1,MOD(ROW()-2,10)+1)</f>
        <v>BERGEN</v>
      </c>
      <c r="C1552" t="str">
        <f>VLOOKUP(A1552,'Brand Family Territory (Enc)'!$A$2:$B$296,2,FALSE)</f>
        <v>All Counties</v>
      </c>
      <c r="D1552">
        <f>IF(COUNTIFS('Brand Family Territories (Enc)'!$B$2:$B$62,C1552,'Brand Family Territories (Enc)'!$C$2:$C$62,B1552)&gt;0,1,IF(AND(LEFT(B1552,6)="MORRIS",COUNTIFS('Brand Family Territories (Enc)'!$B$2:$B$62,C1552,'Brand Family Territories (Enc)'!$C$2:$C$62,"Morri")&gt;0),"Unk",0))</f>
        <v>1</v>
      </c>
      <c r="E1552" t="str">
        <f>IFERROR(INDEX('Brand Family Areas (Enc)'!$D$6:$D$998,MATCH(UPPER(A1552)&amp;"|"&amp;UPPER(B1552),'Brand Family Areas (Enc)'!$G$6:$G$998,0)),"No Match")</f>
        <v>No Match</v>
      </c>
      <c r="F1552" t="str">
        <f t="shared" si="48"/>
        <v>US</v>
      </c>
      <c r="G1552" t="str">
        <f t="shared" si="49"/>
        <v>Crooked Beverage|BERGEN</v>
      </c>
    </row>
    <row r="1553" spans="1:7" hidden="1" x14ac:dyDescent="0.2">
      <c r="A1553" t="str" cm="1">
        <f t="array" ref="A1553">INDEX('Brand Family Territory (Enc)'!$A$2:$A$296,INT((ROW()-2)/10)+1)</f>
        <v>Crooked Beverage</v>
      </c>
      <c r="B1553" t="str" cm="1">
        <f t="array" ref="B1553">INDEX('Whitelist (Blackout Reverse)'!$B$1:$K$1,MOD(ROW()-2,10)+1)</f>
        <v>PASSAIC</v>
      </c>
      <c r="C1553" t="str">
        <f>VLOOKUP(A1553,'Brand Family Territory (Enc)'!$A$2:$B$296,2,FALSE)</f>
        <v>All Counties</v>
      </c>
      <c r="D1553">
        <f>IF(COUNTIFS('Brand Family Territories (Enc)'!$B$2:$B$62,C1553,'Brand Family Territories (Enc)'!$C$2:$C$62,B1553)&gt;0,1,IF(AND(LEFT(B1553,6)="MORRIS",COUNTIFS('Brand Family Territories (Enc)'!$B$2:$B$62,C1553,'Brand Family Territories (Enc)'!$C$2:$C$62,"Morri")&gt;0),"Unk",0))</f>
        <v>1</v>
      </c>
      <c r="E1553" t="str">
        <f>IFERROR(INDEX('Brand Family Areas (Enc)'!$D$6:$D$998,MATCH(UPPER(A1553)&amp;"|"&amp;UPPER(B1553),'Brand Family Areas (Enc)'!$G$6:$G$998,0)),"No Match")</f>
        <v>No Match</v>
      </c>
      <c r="F1553" t="str">
        <f t="shared" si="48"/>
        <v>US</v>
      </c>
      <c r="G1553" t="str">
        <f t="shared" si="49"/>
        <v>Crooked Beverage|PASSAIC</v>
      </c>
    </row>
    <row r="1554" spans="1:7" hidden="1" x14ac:dyDescent="0.2">
      <c r="A1554" t="str" cm="1">
        <f t="array" ref="A1554">INDEX('Brand Family Territory (Enc)'!$A$2:$A$296,INT((ROW()-2)/10)+1)</f>
        <v>Crooked Beverage</v>
      </c>
      <c r="B1554" t="str" cm="1">
        <f t="array" ref="B1554">INDEX('Whitelist (Blackout Reverse)'!$B$1:$K$1,MOD(ROW()-2,10)+1)</f>
        <v>PASSAIC-FF</v>
      </c>
      <c r="C1554" t="str">
        <f>VLOOKUP(A1554,'Brand Family Territory (Enc)'!$A$2:$B$296,2,FALSE)</f>
        <v>All Counties</v>
      </c>
      <c r="D1554">
        <f>IF(COUNTIFS('Brand Family Territories (Enc)'!$B$2:$B$62,C1554,'Brand Family Territories (Enc)'!$C$2:$C$62,B1554)&gt;0,1,IF(AND(LEFT(B1554,6)="MORRIS",COUNTIFS('Brand Family Territories (Enc)'!$B$2:$B$62,C1554,'Brand Family Territories (Enc)'!$C$2:$C$62,"Morri")&gt;0),"Unk",0))</f>
        <v>1</v>
      </c>
      <c r="E1554" t="str">
        <f>IFERROR(INDEX('Brand Family Areas (Enc)'!$D$6:$D$998,MATCH(UPPER(A1554)&amp;"|"&amp;UPPER(B1554),'Brand Family Areas (Enc)'!$G$6:$G$998,0)),"No Match")</f>
        <v>No Match</v>
      </c>
      <c r="F1554" t="str">
        <f t="shared" si="48"/>
        <v>US</v>
      </c>
      <c r="G1554" t="str">
        <f t="shared" si="49"/>
        <v>Crooked Beverage|PASSAIC-FF</v>
      </c>
    </row>
    <row r="1555" spans="1:7" hidden="1" x14ac:dyDescent="0.2">
      <c r="A1555" t="str" cm="1">
        <f t="array" ref="A1555">INDEX('Brand Family Territory (Enc)'!$A$2:$A$296,INT((ROW()-2)/10)+1)</f>
        <v>Crooked Beverage</v>
      </c>
      <c r="B1555" t="str" cm="1">
        <f t="array" ref="B1555">INDEX('Whitelist (Blackout Reverse)'!$B$1:$K$1,MOD(ROW()-2,10)+1)</f>
        <v>ESSEX</v>
      </c>
      <c r="C1555" t="str">
        <f>VLOOKUP(A1555,'Brand Family Territory (Enc)'!$A$2:$B$296,2,FALSE)</f>
        <v>All Counties</v>
      </c>
      <c r="D1555">
        <f>IF(COUNTIFS('Brand Family Territories (Enc)'!$B$2:$B$62,C1555,'Brand Family Territories (Enc)'!$C$2:$C$62,B1555)&gt;0,1,IF(AND(LEFT(B1555,6)="MORRIS",COUNTIFS('Brand Family Territories (Enc)'!$B$2:$B$62,C1555,'Brand Family Territories (Enc)'!$C$2:$C$62,"Morri")&gt;0),"Unk",0))</f>
        <v>1</v>
      </c>
      <c r="E1555" t="str">
        <f>IFERROR(INDEX('Brand Family Areas (Enc)'!$D$6:$D$998,MATCH(UPPER(A1555)&amp;"|"&amp;UPPER(B1555),'Brand Family Areas (Enc)'!$G$6:$G$998,0)),"No Match")</f>
        <v>No Match</v>
      </c>
      <c r="F1555" t="str">
        <f t="shared" si="48"/>
        <v>US</v>
      </c>
      <c r="G1555" t="str">
        <f t="shared" si="49"/>
        <v>Crooked Beverage|ESSEX</v>
      </c>
    </row>
    <row r="1556" spans="1:7" hidden="1" x14ac:dyDescent="0.2">
      <c r="A1556" t="str" cm="1">
        <f t="array" ref="A1556">INDEX('Brand Family Territory (Enc)'!$A$2:$A$296,INT((ROW()-2)/10)+1)</f>
        <v>Crooked Beverage</v>
      </c>
      <c r="B1556" t="str" cm="1">
        <f t="array" ref="B1556">INDEX('Whitelist (Blackout Reverse)'!$B$1:$K$1,MOD(ROW()-2,10)+1)</f>
        <v>HUDSON</v>
      </c>
      <c r="C1556" t="str">
        <f>VLOOKUP(A1556,'Brand Family Territory (Enc)'!$A$2:$B$296,2,FALSE)</f>
        <v>All Counties</v>
      </c>
      <c r="D1556">
        <f>IF(COUNTIFS('Brand Family Territories (Enc)'!$B$2:$B$62,C1556,'Brand Family Territories (Enc)'!$C$2:$C$62,B1556)&gt;0,1,IF(AND(LEFT(B1556,6)="MORRIS",COUNTIFS('Brand Family Territories (Enc)'!$B$2:$B$62,C1556,'Brand Family Territories (Enc)'!$C$2:$C$62,"Morri")&gt;0),"Unk",0))</f>
        <v>1</v>
      </c>
      <c r="E1556" t="str">
        <f>IFERROR(INDEX('Brand Family Areas (Enc)'!$D$6:$D$998,MATCH(UPPER(A1556)&amp;"|"&amp;UPPER(B1556),'Brand Family Areas (Enc)'!$G$6:$G$998,0)),"No Match")</f>
        <v>No Match</v>
      </c>
      <c r="F1556" t="str">
        <f t="shared" si="48"/>
        <v>US</v>
      </c>
      <c r="G1556" t="str">
        <f t="shared" si="49"/>
        <v>Crooked Beverage|HUDSON</v>
      </c>
    </row>
    <row r="1557" spans="1:7" hidden="1" x14ac:dyDescent="0.2">
      <c r="A1557" t="str" cm="1">
        <f t="array" ref="A1557">INDEX('Brand Family Territory (Enc)'!$A$2:$A$296,INT((ROW()-2)/10)+1)</f>
        <v>Crooked Beverage</v>
      </c>
      <c r="B1557" t="str" cm="1">
        <f t="array" ref="B1557">INDEX('Whitelist (Blackout Reverse)'!$B$1:$K$1,MOD(ROW()-2,10)+1)</f>
        <v>UNION</v>
      </c>
      <c r="C1557" t="str">
        <f>VLOOKUP(A1557,'Brand Family Territory (Enc)'!$A$2:$B$296,2,FALSE)</f>
        <v>All Counties</v>
      </c>
      <c r="D1557">
        <f>IF(COUNTIFS('Brand Family Territories (Enc)'!$B$2:$B$62,C1557,'Brand Family Territories (Enc)'!$C$2:$C$62,B1557)&gt;0,1,IF(AND(LEFT(B1557,6)="MORRIS",COUNTIFS('Brand Family Territories (Enc)'!$B$2:$B$62,C1557,'Brand Family Territories (Enc)'!$C$2:$C$62,"Morri")&gt;0),"Unk",0))</f>
        <v>1</v>
      </c>
      <c r="E1557" t="str">
        <f>IFERROR(INDEX('Brand Family Areas (Enc)'!$D$6:$D$998,MATCH(UPPER(A1557)&amp;"|"&amp;UPPER(B1557),'Brand Family Areas (Enc)'!$G$6:$G$998,0)),"No Match")</f>
        <v>No Match</v>
      </c>
      <c r="F1557" t="str">
        <f t="shared" si="48"/>
        <v>US</v>
      </c>
      <c r="G1557" t="str">
        <f t="shared" si="49"/>
        <v>Crooked Beverage|UNION</v>
      </c>
    </row>
    <row r="1558" spans="1:7" hidden="1" x14ac:dyDescent="0.2">
      <c r="A1558" t="str" cm="1">
        <f t="array" ref="A1558">INDEX('Brand Family Territory (Enc)'!$A$2:$A$296,INT((ROW()-2)/10)+1)</f>
        <v>Crooked Beverage</v>
      </c>
      <c r="B1558" t="str" cm="1">
        <f t="array" ref="B1558">INDEX('Whitelist (Blackout Reverse)'!$B$1:$K$1,MOD(ROW()-2,10)+1)</f>
        <v>SUSSEX</v>
      </c>
      <c r="C1558" t="str">
        <f>VLOOKUP(A1558,'Brand Family Territory (Enc)'!$A$2:$B$296,2,FALSE)</f>
        <v>All Counties</v>
      </c>
      <c r="D1558">
        <f>IF(COUNTIFS('Brand Family Territories (Enc)'!$B$2:$B$62,C1558,'Brand Family Territories (Enc)'!$C$2:$C$62,B1558)&gt;0,1,IF(AND(LEFT(B1558,6)="MORRIS",COUNTIFS('Brand Family Territories (Enc)'!$B$2:$B$62,C1558,'Brand Family Territories (Enc)'!$C$2:$C$62,"Morri")&gt;0),"Unk",0))</f>
        <v>1</v>
      </c>
      <c r="E1558" t="str">
        <f>IFERROR(INDEX('Brand Family Areas (Enc)'!$D$6:$D$998,MATCH(UPPER(A1558)&amp;"|"&amp;UPPER(B1558),'Brand Family Areas (Enc)'!$G$6:$G$998,0)),"No Match")</f>
        <v>No Match</v>
      </c>
      <c r="F1558" t="str">
        <f t="shared" si="48"/>
        <v>US</v>
      </c>
      <c r="G1558" t="str">
        <f t="shared" si="49"/>
        <v>Crooked Beverage|SUSSEX</v>
      </c>
    </row>
    <row r="1559" spans="1:7" hidden="1" x14ac:dyDescent="0.2">
      <c r="A1559" t="str" cm="1">
        <f t="array" ref="A1559">INDEX('Brand Family Territory (Enc)'!$A$2:$A$296,INT((ROW()-2)/10)+1)</f>
        <v>Crooked Beverage</v>
      </c>
      <c r="B1559" t="str" cm="1">
        <f t="array" ref="B1559">INDEX('Whitelist (Blackout Reverse)'!$B$1:$K$1,MOD(ROW()-2,10)+1)</f>
        <v>MORRIS 1</v>
      </c>
      <c r="C1559" t="str">
        <f>VLOOKUP(A1559,'Brand Family Territory (Enc)'!$A$2:$B$296,2,FALSE)</f>
        <v>All Counties</v>
      </c>
      <c r="D1559">
        <f>IF(COUNTIFS('Brand Family Territories (Enc)'!$B$2:$B$62,C1559,'Brand Family Territories (Enc)'!$C$2:$C$62,B1559)&gt;0,1,IF(AND(LEFT(B1559,6)="MORRIS",COUNTIFS('Brand Family Territories (Enc)'!$B$2:$B$62,C1559,'Brand Family Territories (Enc)'!$C$2:$C$62,"Morri")&gt;0),"Unk",0))</f>
        <v>1</v>
      </c>
      <c r="E1559" t="str">
        <f>IFERROR(INDEX('Brand Family Areas (Enc)'!$D$6:$D$998,MATCH(UPPER(A1559)&amp;"|"&amp;UPPER(B1559),'Brand Family Areas (Enc)'!$G$6:$G$998,0)),"No Match")</f>
        <v>No Match</v>
      </c>
      <c r="F1559" t="str">
        <f t="shared" si="48"/>
        <v>US</v>
      </c>
      <c r="G1559" t="str">
        <f t="shared" si="49"/>
        <v>Crooked Beverage|MORRIS 1</v>
      </c>
    </row>
    <row r="1560" spans="1:7" hidden="1" x14ac:dyDescent="0.2">
      <c r="A1560" t="str" cm="1">
        <f t="array" ref="A1560">INDEX('Brand Family Territory (Enc)'!$A$2:$A$296,INT((ROW()-2)/10)+1)</f>
        <v>Crooked Beverage</v>
      </c>
      <c r="B1560" t="str" cm="1">
        <f t="array" ref="B1560">INDEX('Whitelist (Blackout Reverse)'!$B$1:$K$1,MOD(ROW()-2,10)+1)</f>
        <v>MORRIS 2</v>
      </c>
      <c r="C1560" t="str">
        <f>VLOOKUP(A1560,'Brand Family Territory (Enc)'!$A$2:$B$296,2,FALSE)</f>
        <v>All Counties</v>
      </c>
      <c r="D1560">
        <f>IF(COUNTIFS('Brand Family Territories (Enc)'!$B$2:$B$62,C1560,'Brand Family Territories (Enc)'!$C$2:$C$62,B1560)&gt;0,1,IF(AND(LEFT(B1560,6)="MORRIS",COUNTIFS('Brand Family Territories (Enc)'!$B$2:$B$62,C1560,'Brand Family Territories (Enc)'!$C$2:$C$62,"Morri")&gt;0),"Unk",0))</f>
        <v>1</v>
      </c>
      <c r="E1560" t="str">
        <f>IFERROR(INDEX('Brand Family Areas (Enc)'!$D$6:$D$998,MATCH(UPPER(A1560)&amp;"|"&amp;UPPER(B1560),'Brand Family Areas (Enc)'!$G$6:$G$998,0)),"No Match")</f>
        <v>No Match</v>
      </c>
      <c r="F1560" t="str">
        <f t="shared" si="48"/>
        <v>US</v>
      </c>
      <c r="G1560" t="str">
        <f t="shared" si="49"/>
        <v>Crooked Beverage|MORRIS 2</v>
      </c>
    </row>
    <row r="1561" spans="1:7" hidden="1" x14ac:dyDescent="0.2">
      <c r="A1561" t="str" cm="1">
        <f t="array" ref="A1561">INDEX('Brand Family Territory (Enc)'!$A$2:$A$296,INT((ROW()-2)/10)+1)</f>
        <v>Crooked Beverage</v>
      </c>
      <c r="B1561" t="str" cm="1">
        <f t="array" ref="B1561">INDEX('Whitelist (Blackout Reverse)'!$B$1:$K$1,MOD(ROW()-2,10)+1)</f>
        <v>MORRIS 3</v>
      </c>
      <c r="C1561" t="str">
        <f>VLOOKUP(A1561,'Brand Family Territory (Enc)'!$A$2:$B$296,2,FALSE)</f>
        <v>All Counties</v>
      </c>
      <c r="D1561">
        <f>IF(COUNTIFS('Brand Family Territories (Enc)'!$B$2:$B$62,C1561,'Brand Family Territories (Enc)'!$C$2:$C$62,B1561)&gt;0,1,IF(AND(LEFT(B1561,6)="MORRIS",COUNTIFS('Brand Family Territories (Enc)'!$B$2:$B$62,C1561,'Brand Family Territories (Enc)'!$C$2:$C$62,"Morri")&gt;0),"Unk",0))</f>
        <v>1</v>
      </c>
      <c r="E1561" t="str">
        <f>IFERROR(INDEX('Brand Family Areas (Enc)'!$D$6:$D$998,MATCH(UPPER(A1561)&amp;"|"&amp;UPPER(B1561),'Brand Family Areas (Enc)'!$G$6:$G$998,0)),"No Match")</f>
        <v>No Match</v>
      </c>
      <c r="F1561" t="str">
        <f t="shared" si="48"/>
        <v>US</v>
      </c>
      <c r="G1561" t="str">
        <f t="shared" si="49"/>
        <v>Crooked Beverage|MORRIS 3</v>
      </c>
    </row>
    <row r="1562" spans="1:7" hidden="1" x14ac:dyDescent="0.2">
      <c r="A1562" t="str" cm="1">
        <f t="array" ref="A1562">INDEX('Brand Family Territory (Enc)'!$A$2:$A$296,INT((ROW()-2)/10)+1)</f>
        <v>Dab</v>
      </c>
      <c r="B1562" t="str" cm="1">
        <f t="array" ref="B1562">INDEX('Whitelist (Blackout Reverse)'!$B$1:$K$1,MOD(ROW()-2,10)+1)</f>
        <v>BERGEN</v>
      </c>
      <c r="C1562" t="str">
        <f>VLOOKUP(A1562,'Brand Family Territory (Enc)'!$A$2:$B$296,2,FALSE)</f>
        <v>All Counties</v>
      </c>
      <c r="D1562">
        <f>IF(COUNTIFS('Brand Family Territories (Enc)'!$B$2:$B$62,C1562,'Brand Family Territories (Enc)'!$C$2:$C$62,B1562)&gt;0,1,IF(AND(LEFT(B1562,6)="MORRIS",COUNTIFS('Brand Family Territories (Enc)'!$B$2:$B$62,C1562,'Brand Family Territories (Enc)'!$C$2:$C$62,"Morri")&gt;0),"Unk",0))</f>
        <v>1</v>
      </c>
      <c r="E1562" t="str">
        <f>IFERROR(INDEX('Brand Family Areas (Enc)'!$D$6:$D$998,MATCH(UPPER(A1562)&amp;"|"&amp;UPPER(B1562),'Brand Family Areas (Enc)'!$G$6:$G$998,0)),"No Match")</f>
        <v>No Match</v>
      </c>
      <c r="F1562" t="str">
        <f t="shared" si="48"/>
        <v>US</v>
      </c>
      <c r="G1562" t="str">
        <f t="shared" si="49"/>
        <v>Dab|BERGEN</v>
      </c>
    </row>
    <row r="1563" spans="1:7" hidden="1" x14ac:dyDescent="0.2">
      <c r="A1563" t="str" cm="1">
        <f t="array" ref="A1563">INDEX('Brand Family Territory (Enc)'!$A$2:$A$296,INT((ROW()-2)/10)+1)</f>
        <v>Dab</v>
      </c>
      <c r="B1563" t="str" cm="1">
        <f t="array" ref="B1563">INDEX('Whitelist (Blackout Reverse)'!$B$1:$K$1,MOD(ROW()-2,10)+1)</f>
        <v>PASSAIC</v>
      </c>
      <c r="C1563" t="str">
        <f>VLOOKUP(A1563,'Brand Family Territory (Enc)'!$A$2:$B$296,2,FALSE)</f>
        <v>All Counties</v>
      </c>
      <c r="D1563">
        <f>IF(COUNTIFS('Brand Family Territories (Enc)'!$B$2:$B$62,C1563,'Brand Family Territories (Enc)'!$C$2:$C$62,B1563)&gt;0,1,IF(AND(LEFT(B1563,6)="MORRIS",COUNTIFS('Brand Family Territories (Enc)'!$B$2:$B$62,C1563,'Brand Family Territories (Enc)'!$C$2:$C$62,"Morri")&gt;0),"Unk",0))</f>
        <v>1</v>
      </c>
      <c r="E1563" t="str">
        <f>IFERROR(INDEX('Brand Family Areas (Enc)'!$D$6:$D$998,MATCH(UPPER(A1563)&amp;"|"&amp;UPPER(B1563),'Brand Family Areas (Enc)'!$G$6:$G$998,0)),"No Match")</f>
        <v>No Match</v>
      </c>
      <c r="F1563" t="str">
        <f t="shared" si="48"/>
        <v>US</v>
      </c>
      <c r="G1563" t="str">
        <f t="shared" si="49"/>
        <v>Dab|PASSAIC</v>
      </c>
    </row>
    <row r="1564" spans="1:7" hidden="1" x14ac:dyDescent="0.2">
      <c r="A1564" t="str" cm="1">
        <f t="array" ref="A1564">INDEX('Brand Family Territory (Enc)'!$A$2:$A$296,INT((ROW()-2)/10)+1)</f>
        <v>Dab</v>
      </c>
      <c r="B1564" t="str" cm="1">
        <f t="array" ref="B1564">INDEX('Whitelist (Blackout Reverse)'!$B$1:$K$1,MOD(ROW()-2,10)+1)</f>
        <v>PASSAIC-FF</v>
      </c>
      <c r="C1564" t="str">
        <f>VLOOKUP(A1564,'Brand Family Territory (Enc)'!$A$2:$B$296,2,FALSE)</f>
        <v>All Counties</v>
      </c>
      <c r="D1564">
        <f>IF(COUNTIFS('Brand Family Territories (Enc)'!$B$2:$B$62,C1564,'Brand Family Territories (Enc)'!$C$2:$C$62,B1564)&gt;0,1,IF(AND(LEFT(B1564,6)="MORRIS",COUNTIFS('Brand Family Territories (Enc)'!$B$2:$B$62,C1564,'Brand Family Territories (Enc)'!$C$2:$C$62,"Morri")&gt;0),"Unk",0))</f>
        <v>1</v>
      </c>
      <c r="E1564" t="str">
        <f>IFERROR(INDEX('Brand Family Areas (Enc)'!$D$6:$D$998,MATCH(UPPER(A1564)&amp;"|"&amp;UPPER(B1564),'Brand Family Areas (Enc)'!$G$6:$G$998,0)),"No Match")</f>
        <v>No Match</v>
      </c>
      <c r="F1564" t="str">
        <f t="shared" si="48"/>
        <v>US</v>
      </c>
      <c r="G1564" t="str">
        <f t="shared" si="49"/>
        <v>Dab|PASSAIC-FF</v>
      </c>
    </row>
    <row r="1565" spans="1:7" hidden="1" x14ac:dyDescent="0.2">
      <c r="A1565" t="str" cm="1">
        <f t="array" ref="A1565">INDEX('Brand Family Territory (Enc)'!$A$2:$A$296,INT((ROW()-2)/10)+1)</f>
        <v>Dab</v>
      </c>
      <c r="B1565" t="str" cm="1">
        <f t="array" ref="B1565">INDEX('Whitelist (Blackout Reverse)'!$B$1:$K$1,MOD(ROW()-2,10)+1)</f>
        <v>ESSEX</v>
      </c>
      <c r="C1565" t="str">
        <f>VLOOKUP(A1565,'Brand Family Territory (Enc)'!$A$2:$B$296,2,FALSE)</f>
        <v>All Counties</v>
      </c>
      <c r="D1565">
        <f>IF(COUNTIFS('Brand Family Territories (Enc)'!$B$2:$B$62,C1565,'Brand Family Territories (Enc)'!$C$2:$C$62,B1565)&gt;0,1,IF(AND(LEFT(B1565,6)="MORRIS",COUNTIFS('Brand Family Territories (Enc)'!$B$2:$B$62,C1565,'Brand Family Territories (Enc)'!$C$2:$C$62,"Morri")&gt;0),"Unk",0))</f>
        <v>1</v>
      </c>
      <c r="E1565" t="str">
        <f>IFERROR(INDEX('Brand Family Areas (Enc)'!$D$6:$D$998,MATCH(UPPER(A1565)&amp;"|"&amp;UPPER(B1565),'Brand Family Areas (Enc)'!$G$6:$G$998,0)),"No Match")</f>
        <v>No Match</v>
      </c>
      <c r="F1565" t="str">
        <f t="shared" si="48"/>
        <v>US</v>
      </c>
      <c r="G1565" t="str">
        <f t="shared" si="49"/>
        <v>Dab|ESSEX</v>
      </c>
    </row>
    <row r="1566" spans="1:7" hidden="1" x14ac:dyDescent="0.2">
      <c r="A1566" t="str" cm="1">
        <f t="array" ref="A1566">INDEX('Brand Family Territory (Enc)'!$A$2:$A$296,INT((ROW()-2)/10)+1)</f>
        <v>Dab</v>
      </c>
      <c r="B1566" t="str" cm="1">
        <f t="array" ref="B1566">INDEX('Whitelist (Blackout Reverse)'!$B$1:$K$1,MOD(ROW()-2,10)+1)</f>
        <v>HUDSON</v>
      </c>
      <c r="C1566" t="str">
        <f>VLOOKUP(A1566,'Brand Family Territory (Enc)'!$A$2:$B$296,2,FALSE)</f>
        <v>All Counties</v>
      </c>
      <c r="D1566">
        <f>IF(COUNTIFS('Brand Family Territories (Enc)'!$B$2:$B$62,C1566,'Brand Family Territories (Enc)'!$C$2:$C$62,B1566)&gt;0,1,IF(AND(LEFT(B1566,6)="MORRIS",COUNTIFS('Brand Family Territories (Enc)'!$B$2:$B$62,C1566,'Brand Family Territories (Enc)'!$C$2:$C$62,"Morri")&gt;0),"Unk",0))</f>
        <v>1</v>
      </c>
      <c r="E1566" t="str">
        <f>IFERROR(INDEX('Brand Family Areas (Enc)'!$D$6:$D$998,MATCH(UPPER(A1566)&amp;"|"&amp;UPPER(B1566),'Brand Family Areas (Enc)'!$G$6:$G$998,0)),"No Match")</f>
        <v>No Match</v>
      </c>
      <c r="F1566" t="str">
        <f t="shared" si="48"/>
        <v>US</v>
      </c>
      <c r="G1566" t="str">
        <f t="shared" si="49"/>
        <v>Dab|HUDSON</v>
      </c>
    </row>
    <row r="1567" spans="1:7" hidden="1" x14ac:dyDescent="0.2">
      <c r="A1567" t="str" cm="1">
        <f t="array" ref="A1567">INDEX('Brand Family Territory (Enc)'!$A$2:$A$296,INT((ROW()-2)/10)+1)</f>
        <v>Dab</v>
      </c>
      <c r="B1567" t="str" cm="1">
        <f t="array" ref="B1567">INDEX('Whitelist (Blackout Reverse)'!$B$1:$K$1,MOD(ROW()-2,10)+1)</f>
        <v>UNION</v>
      </c>
      <c r="C1567" t="str">
        <f>VLOOKUP(A1567,'Brand Family Territory (Enc)'!$A$2:$B$296,2,FALSE)</f>
        <v>All Counties</v>
      </c>
      <c r="D1567">
        <f>IF(COUNTIFS('Brand Family Territories (Enc)'!$B$2:$B$62,C1567,'Brand Family Territories (Enc)'!$C$2:$C$62,B1567)&gt;0,1,IF(AND(LEFT(B1567,6)="MORRIS",COUNTIFS('Brand Family Territories (Enc)'!$B$2:$B$62,C1567,'Brand Family Territories (Enc)'!$C$2:$C$62,"Morri")&gt;0),"Unk",0))</f>
        <v>1</v>
      </c>
      <c r="E1567" t="str">
        <f>IFERROR(INDEX('Brand Family Areas (Enc)'!$D$6:$D$998,MATCH(UPPER(A1567)&amp;"|"&amp;UPPER(B1567),'Brand Family Areas (Enc)'!$G$6:$G$998,0)),"No Match")</f>
        <v>No Match</v>
      </c>
      <c r="F1567" t="str">
        <f t="shared" si="48"/>
        <v>US</v>
      </c>
      <c r="G1567" t="str">
        <f t="shared" si="49"/>
        <v>Dab|UNION</v>
      </c>
    </row>
    <row r="1568" spans="1:7" hidden="1" x14ac:dyDescent="0.2">
      <c r="A1568" t="str" cm="1">
        <f t="array" ref="A1568">INDEX('Brand Family Territory (Enc)'!$A$2:$A$296,INT((ROW()-2)/10)+1)</f>
        <v>Dab</v>
      </c>
      <c r="B1568" t="str" cm="1">
        <f t="array" ref="B1568">INDEX('Whitelist (Blackout Reverse)'!$B$1:$K$1,MOD(ROW()-2,10)+1)</f>
        <v>SUSSEX</v>
      </c>
      <c r="C1568" t="str">
        <f>VLOOKUP(A1568,'Brand Family Territory (Enc)'!$A$2:$B$296,2,FALSE)</f>
        <v>All Counties</v>
      </c>
      <c r="D1568">
        <f>IF(COUNTIFS('Brand Family Territories (Enc)'!$B$2:$B$62,C1568,'Brand Family Territories (Enc)'!$C$2:$C$62,B1568)&gt;0,1,IF(AND(LEFT(B1568,6)="MORRIS",COUNTIFS('Brand Family Territories (Enc)'!$B$2:$B$62,C1568,'Brand Family Territories (Enc)'!$C$2:$C$62,"Morri")&gt;0),"Unk",0))</f>
        <v>1</v>
      </c>
      <c r="E1568" t="str">
        <f>IFERROR(INDEX('Brand Family Areas (Enc)'!$D$6:$D$998,MATCH(UPPER(A1568)&amp;"|"&amp;UPPER(B1568),'Brand Family Areas (Enc)'!$G$6:$G$998,0)),"No Match")</f>
        <v>No Match</v>
      </c>
      <c r="F1568" t="str">
        <f t="shared" si="48"/>
        <v>US</v>
      </c>
      <c r="G1568" t="str">
        <f t="shared" si="49"/>
        <v>Dab|SUSSEX</v>
      </c>
    </row>
    <row r="1569" spans="1:7" hidden="1" x14ac:dyDescent="0.2">
      <c r="A1569" t="str" cm="1">
        <f t="array" ref="A1569">INDEX('Brand Family Territory (Enc)'!$A$2:$A$296,INT((ROW()-2)/10)+1)</f>
        <v>Dab</v>
      </c>
      <c r="B1569" t="str" cm="1">
        <f t="array" ref="B1569">INDEX('Whitelist (Blackout Reverse)'!$B$1:$K$1,MOD(ROW()-2,10)+1)</f>
        <v>MORRIS 1</v>
      </c>
      <c r="C1569" t="str">
        <f>VLOOKUP(A1569,'Brand Family Territory (Enc)'!$A$2:$B$296,2,FALSE)</f>
        <v>All Counties</v>
      </c>
      <c r="D1569">
        <f>IF(COUNTIFS('Brand Family Territories (Enc)'!$B$2:$B$62,C1569,'Brand Family Territories (Enc)'!$C$2:$C$62,B1569)&gt;0,1,IF(AND(LEFT(B1569,6)="MORRIS",COUNTIFS('Brand Family Territories (Enc)'!$B$2:$B$62,C1569,'Brand Family Territories (Enc)'!$C$2:$C$62,"Morri")&gt;0),"Unk",0))</f>
        <v>1</v>
      </c>
      <c r="E1569" t="str">
        <f>IFERROR(INDEX('Brand Family Areas (Enc)'!$D$6:$D$998,MATCH(UPPER(A1569)&amp;"|"&amp;UPPER(B1569),'Brand Family Areas (Enc)'!$G$6:$G$998,0)),"No Match")</f>
        <v>No Match</v>
      </c>
      <c r="F1569" t="str">
        <f t="shared" si="48"/>
        <v>US</v>
      </c>
      <c r="G1569" t="str">
        <f t="shared" si="49"/>
        <v>Dab|MORRIS 1</v>
      </c>
    </row>
    <row r="1570" spans="1:7" hidden="1" x14ac:dyDescent="0.2">
      <c r="A1570" t="str" cm="1">
        <f t="array" ref="A1570">INDEX('Brand Family Territory (Enc)'!$A$2:$A$296,INT((ROW()-2)/10)+1)</f>
        <v>Dab</v>
      </c>
      <c r="B1570" t="str" cm="1">
        <f t="array" ref="B1570">INDEX('Whitelist (Blackout Reverse)'!$B$1:$K$1,MOD(ROW()-2,10)+1)</f>
        <v>MORRIS 2</v>
      </c>
      <c r="C1570" t="str">
        <f>VLOOKUP(A1570,'Brand Family Territory (Enc)'!$A$2:$B$296,2,FALSE)</f>
        <v>All Counties</v>
      </c>
      <c r="D1570">
        <f>IF(COUNTIFS('Brand Family Territories (Enc)'!$B$2:$B$62,C1570,'Brand Family Territories (Enc)'!$C$2:$C$62,B1570)&gt;0,1,IF(AND(LEFT(B1570,6)="MORRIS",COUNTIFS('Brand Family Territories (Enc)'!$B$2:$B$62,C1570,'Brand Family Territories (Enc)'!$C$2:$C$62,"Morri")&gt;0),"Unk",0))</f>
        <v>1</v>
      </c>
      <c r="E1570" t="str">
        <f>IFERROR(INDEX('Brand Family Areas (Enc)'!$D$6:$D$998,MATCH(UPPER(A1570)&amp;"|"&amp;UPPER(B1570),'Brand Family Areas (Enc)'!$G$6:$G$998,0)),"No Match")</f>
        <v>No Match</v>
      </c>
      <c r="F1570" t="str">
        <f t="shared" si="48"/>
        <v>US</v>
      </c>
      <c r="G1570" t="str">
        <f t="shared" si="49"/>
        <v>Dab|MORRIS 2</v>
      </c>
    </row>
    <row r="1571" spans="1:7" hidden="1" x14ac:dyDescent="0.2">
      <c r="A1571" t="str" cm="1">
        <f t="array" ref="A1571">INDEX('Brand Family Territory (Enc)'!$A$2:$A$296,INT((ROW()-2)/10)+1)</f>
        <v>Dab</v>
      </c>
      <c r="B1571" t="str" cm="1">
        <f t="array" ref="B1571">INDEX('Whitelist (Blackout Reverse)'!$B$1:$K$1,MOD(ROW()-2,10)+1)</f>
        <v>MORRIS 3</v>
      </c>
      <c r="C1571" t="str">
        <f>VLOOKUP(A1571,'Brand Family Territory (Enc)'!$A$2:$B$296,2,FALSE)</f>
        <v>All Counties</v>
      </c>
      <c r="D1571">
        <f>IF(COUNTIFS('Brand Family Territories (Enc)'!$B$2:$B$62,C1571,'Brand Family Territories (Enc)'!$C$2:$C$62,B1571)&gt;0,1,IF(AND(LEFT(B1571,6)="MORRIS",COUNTIFS('Brand Family Territories (Enc)'!$B$2:$B$62,C1571,'Brand Family Territories (Enc)'!$C$2:$C$62,"Morri")&gt;0),"Unk",0))</f>
        <v>1</v>
      </c>
      <c r="E1571" t="str">
        <f>IFERROR(INDEX('Brand Family Areas (Enc)'!$D$6:$D$998,MATCH(UPPER(A1571)&amp;"|"&amp;UPPER(B1571),'Brand Family Areas (Enc)'!$G$6:$G$998,0)),"No Match")</f>
        <v>No Match</v>
      </c>
      <c r="F1571" t="str">
        <f t="shared" si="48"/>
        <v>US</v>
      </c>
      <c r="G1571" t="str">
        <f t="shared" si="49"/>
        <v>Dab|MORRIS 3</v>
      </c>
    </row>
    <row r="1572" spans="1:7" hidden="1" x14ac:dyDescent="0.2">
      <c r="A1572" t="str" cm="1">
        <f t="array" ref="A1572">INDEX('Brand Family Territory (Enc)'!$A$2:$A$296,INT((ROW()-2)/10)+1)</f>
        <v>Day Chaser</v>
      </c>
      <c r="B1572" t="str" cm="1">
        <f t="array" ref="B1572">INDEX('Whitelist (Blackout Reverse)'!$B$1:$K$1,MOD(ROW()-2,10)+1)</f>
        <v>BERGEN</v>
      </c>
      <c r="C1572" t="str">
        <f>VLOOKUP(A1572,'Brand Family Territory (Enc)'!$A$2:$B$296,2,FALSE)</f>
        <v>All Counties</v>
      </c>
      <c r="D1572">
        <f>IF(COUNTIFS('Brand Family Territories (Enc)'!$B$2:$B$62,C1572,'Brand Family Territories (Enc)'!$C$2:$C$62,B1572)&gt;0,1,IF(AND(LEFT(B1572,6)="MORRIS",COUNTIFS('Brand Family Territories (Enc)'!$B$2:$B$62,C1572,'Brand Family Territories (Enc)'!$C$2:$C$62,"Morri")&gt;0),"Unk",0))</f>
        <v>1</v>
      </c>
      <c r="E1572" t="str">
        <f>IFERROR(INDEX('Brand Family Areas (Enc)'!$D$6:$D$998,MATCH(UPPER(A1572)&amp;"|"&amp;UPPER(B1572),'Brand Family Areas (Enc)'!$G$6:$G$998,0)),"No Match")</f>
        <v>No Match</v>
      </c>
      <c r="F1572" t="str">
        <f t="shared" si="48"/>
        <v>US</v>
      </c>
      <c r="G1572" t="str">
        <f t="shared" si="49"/>
        <v>Day Chaser|BERGEN</v>
      </c>
    </row>
    <row r="1573" spans="1:7" hidden="1" x14ac:dyDescent="0.2">
      <c r="A1573" t="str" cm="1">
        <f t="array" ref="A1573">INDEX('Brand Family Territory (Enc)'!$A$2:$A$296,INT((ROW()-2)/10)+1)</f>
        <v>Day Chaser</v>
      </c>
      <c r="B1573" t="str" cm="1">
        <f t="array" ref="B1573">INDEX('Whitelist (Blackout Reverse)'!$B$1:$K$1,MOD(ROW()-2,10)+1)</f>
        <v>PASSAIC</v>
      </c>
      <c r="C1573" t="str">
        <f>VLOOKUP(A1573,'Brand Family Territory (Enc)'!$A$2:$B$296,2,FALSE)</f>
        <v>All Counties</v>
      </c>
      <c r="D1573">
        <f>IF(COUNTIFS('Brand Family Territories (Enc)'!$B$2:$B$62,C1573,'Brand Family Territories (Enc)'!$C$2:$C$62,B1573)&gt;0,1,IF(AND(LEFT(B1573,6)="MORRIS",COUNTIFS('Brand Family Territories (Enc)'!$B$2:$B$62,C1573,'Brand Family Territories (Enc)'!$C$2:$C$62,"Morri")&gt;0),"Unk",0))</f>
        <v>1</v>
      </c>
      <c r="E1573" t="str">
        <f>IFERROR(INDEX('Brand Family Areas (Enc)'!$D$6:$D$998,MATCH(UPPER(A1573)&amp;"|"&amp;UPPER(B1573),'Brand Family Areas (Enc)'!$G$6:$G$998,0)),"No Match")</f>
        <v>No Match</v>
      </c>
      <c r="F1573" t="str">
        <f t="shared" si="48"/>
        <v>US</v>
      </c>
      <c r="G1573" t="str">
        <f t="shared" si="49"/>
        <v>Day Chaser|PASSAIC</v>
      </c>
    </row>
    <row r="1574" spans="1:7" hidden="1" x14ac:dyDescent="0.2">
      <c r="A1574" t="str" cm="1">
        <f t="array" ref="A1574">INDEX('Brand Family Territory (Enc)'!$A$2:$A$296,INT((ROW()-2)/10)+1)</f>
        <v>Day Chaser</v>
      </c>
      <c r="B1574" t="str" cm="1">
        <f t="array" ref="B1574">INDEX('Whitelist (Blackout Reverse)'!$B$1:$K$1,MOD(ROW()-2,10)+1)</f>
        <v>PASSAIC-FF</v>
      </c>
      <c r="C1574" t="str">
        <f>VLOOKUP(A1574,'Brand Family Territory (Enc)'!$A$2:$B$296,2,FALSE)</f>
        <v>All Counties</v>
      </c>
      <c r="D1574">
        <f>IF(COUNTIFS('Brand Family Territories (Enc)'!$B$2:$B$62,C1574,'Brand Family Territories (Enc)'!$C$2:$C$62,B1574)&gt;0,1,IF(AND(LEFT(B1574,6)="MORRIS",COUNTIFS('Brand Family Territories (Enc)'!$B$2:$B$62,C1574,'Brand Family Territories (Enc)'!$C$2:$C$62,"Morri")&gt;0),"Unk",0))</f>
        <v>1</v>
      </c>
      <c r="E1574" t="str">
        <f>IFERROR(INDEX('Brand Family Areas (Enc)'!$D$6:$D$998,MATCH(UPPER(A1574)&amp;"|"&amp;UPPER(B1574),'Brand Family Areas (Enc)'!$G$6:$G$998,0)),"No Match")</f>
        <v>No Match</v>
      </c>
      <c r="F1574" t="str">
        <f t="shared" si="48"/>
        <v>US</v>
      </c>
      <c r="G1574" t="str">
        <f t="shared" si="49"/>
        <v>Day Chaser|PASSAIC-FF</v>
      </c>
    </row>
    <row r="1575" spans="1:7" hidden="1" x14ac:dyDescent="0.2">
      <c r="A1575" t="str" cm="1">
        <f t="array" ref="A1575">INDEX('Brand Family Territory (Enc)'!$A$2:$A$296,INT((ROW()-2)/10)+1)</f>
        <v>Day Chaser</v>
      </c>
      <c r="B1575" t="str" cm="1">
        <f t="array" ref="B1575">INDEX('Whitelist (Blackout Reverse)'!$B$1:$K$1,MOD(ROW()-2,10)+1)</f>
        <v>ESSEX</v>
      </c>
      <c r="C1575" t="str">
        <f>VLOOKUP(A1575,'Brand Family Territory (Enc)'!$A$2:$B$296,2,FALSE)</f>
        <v>All Counties</v>
      </c>
      <c r="D1575">
        <f>IF(COUNTIFS('Brand Family Territories (Enc)'!$B$2:$B$62,C1575,'Brand Family Territories (Enc)'!$C$2:$C$62,B1575)&gt;0,1,IF(AND(LEFT(B1575,6)="MORRIS",COUNTIFS('Brand Family Territories (Enc)'!$B$2:$B$62,C1575,'Brand Family Territories (Enc)'!$C$2:$C$62,"Morri")&gt;0),"Unk",0))</f>
        <v>1</v>
      </c>
      <c r="E1575" t="str">
        <f>IFERROR(INDEX('Brand Family Areas (Enc)'!$D$6:$D$998,MATCH(UPPER(A1575)&amp;"|"&amp;UPPER(B1575),'Brand Family Areas (Enc)'!$G$6:$G$998,0)),"No Match")</f>
        <v>No Match</v>
      </c>
      <c r="F1575" t="str">
        <f t="shared" si="48"/>
        <v>US</v>
      </c>
      <c r="G1575" t="str">
        <f t="shared" si="49"/>
        <v>Day Chaser|ESSEX</v>
      </c>
    </row>
    <row r="1576" spans="1:7" hidden="1" x14ac:dyDescent="0.2">
      <c r="A1576" t="str" cm="1">
        <f t="array" ref="A1576">INDEX('Brand Family Territory (Enc)'!$A$2:$A$296,INT((ROW()-2)/10)+1)</f>
        <v>Day Chaser</v>
      </c>
      <c r="B1576" t="str" cm="1">
        <f t="array" ref="B1576">INDEX('Whitelist (Blackout Reverse)'!$B$1:$K$1,MOD(ROW()-2,10)+1)</f>
        <v>HUDSON</v>
      </c>
      <c r="C1576" t="str">
        <f>VLOOKUP(A1576,'Brand Family Territory (Enc)'!$A$2:$B$296,2,FALSE)</f>
        <v>All Counties</v>
      </c>
      <c r="D1576">
        <f>IF(COUNTIFS('Brand Family Territories (Enc)'!$B$2:$B$62,C1576,'Brand Family Territories (Enc)'!$C$2:$C$62,B1576)&gt;0,1,IF(AND(LEFT(B1576,6)="MORRIS",COUNTIFS('Brand Family Territories (Enc)'!$B$2:$B$62,C1576,'Brand Family Territories (Enc)'!$C$2:$C$62,"Morri")&gt;0),"Unk",0))</f>
        <v>1</v>
      </c>
      <c r="E1576" t="str">
        <f>IFERROR(INDEX('Brand Family Areas (Enc)'!$D$6:$D$998,MATCH(UPPER(A1576)&amp;"|"&amp;UPPER(B1576),'Brand Family Areas (Enc)'!$G$6:$G$998,0)),"No Match")</f>
        <v>No Match</v>
      </c>
      <c r="F1576" t="str">
        <f t="shared" si="48"/>
        <v>US</v>
      </c>
      <c r="G1576" t="str">
        <f t="shared" si="49"/>
        <v>Day Chaser|HUDSON</v>
      </c>
    </row>
    <row r="1577" spans="1:7" hidden="1" x14ac:dyDescent="0.2">
      <c r="A1577" t="str" cm="1">
        <f t="array" ref="A1577">INDEX('Brand Family Territory (Enc)'!$A$2:$A$296,INT((ROW()-2)/10)+1)</f>
        <v>Day Chaser</v>
      </c>
      <c r="B1577" t="str" cm="1">
        <f t="array" ref="B1577">INDEX('Whitelist (Blackout Reverse)'!$B$1:$K$1,MOD(ROW()-2,10)+1)</f>
        <v>UNION</v>
      </c>
      <c r="C1577" t="str">
        <f>VLOOKUP(A1577,'Brand Family Territory (Enc)'!$A$2:$B$296,2,FALSE)</f>
        <v>All Counties</v>
      </c>
      <c r="D1577">
        <f>IF(COUNTIFS('Brand Family Territories (Enc)'!$B$2:$B$62,C1577,'Brand Family Territories (Enc)'!$C$2:$C$62,B1577)&gt;0,1,IF(AND(LEFT(B1577,6)="MORRIS",COUNTIFS('Brand Family Territories (Enc)'!$B$2:$B$62,C1577,'Brand Family Territories (Enc)'!$C$2:$C$62,"Morri")&gt;0),"Unk",0))</f>
        <v>1</v>
      </c>
      <c r="E1577" t="str">
        <f>IFERROR(INDEX('Brand Family Areas (Enc)'!$D$6:$D$998,MATCH(UPPER(A1577)&amp;"|"&amp;UPPER(B1577),'Brand Family Areas (Enc)'!$G$6:$G$998,0)),"No Match")</f>
        <v>No Match</v>
      </c>
      <c r="F1577" t="str">
        <f t="shared" si="48"/>
        <v>US</v>
      </c>
      <c r="G1577" t="str">
        <f t="shared" si="49"/>
        <v>Day Chaser|UNION</v>
      </c>
    </row>
    <row r="1578" spans="1:7" hidden="1" x14ac:dyDescent="0.2">
      <c r="A1578" t="str" cm="1">
        <f t="array" ref="A1578">INDEX('Brand Family Territory (Enc)'!$A$2:$A$296,INT((ROW()-2)/10)+1)</f>
        <v>Day Chaser</v>
      </c>
      <c r="B1578" t="str" cm="1">
        <f t="array" ref="B1578">INDEX('Whitelist (Blackout Reverse)'!$B$1:$K$1,MOD(ROW()-2,10)+1)</f>
        <v>SUSSEX</v>
      </c>
      <c r="C1578" t="str">
        <f>VLOOKUP(A1578,'Brand Family Territory (Enc)'!$A$2:$B$296,2,FALSE)</f>
        <v>All Counties</v>
      </c>
      <c r="D1578">
        <f>IF(COUNTIFS('Brand Family Territories (Enc)'!$B$2:$B$62,C1578,'Brand Family Territories (Enc)'!$C$2:$C$62,B1578)&gt;0,1,IF(AND(LEFT(B1578,6)="MORRIS",COUNTIFS('Brand Family Territories (Enc)'!$B$2:$B$62,C1578,'Brand Family Territories (Enc)'!$C$2:$C$62,"Morri")&gt;0),"Unk",0))</f>
        <v>1</v>
      </c>
      <c r="E1578" t="str">
        <f>IFERROR(INDEX('Brand Family Areas (Enc)'!$D$6:$D$998,MATCH(UPPER(A1578)&amp;"|"&amp;UPPER(B1578),'Brand Family Areas (Enc)'!$G$6:$G$998,0)),"No Match")</f>
        <v>No Match</v>
      </c>
      <c r="F1578" t="str">
        <f t="shared" si="48"/>
        <v>US</v>
      </c>
      <c r="G1578" t="str">
        <f t="shared" si="49"/>
        <v>Day Chaser|SUSSEX</v>
      </c>
    </row>
    <row r="1579" spans="1:7" hidden="1" x14ac:dyDescent="0.2">
      <c r="A1579" t="str" cm="1">
        <f t="array" ref="A1579">INDEX('Brand Family Territory (Enc)'!$A$2:$A$296,INT((ROW()-2)/10)+1)</f>
        <v>Day Chaser</v>
      </c>
      <c r="B1579" t="str" cm="1">
        <f t="array" ref="B1579">INDEX('Whitelist (Blackout Reverse)'!$B$1:$K$1,MOD(ROW()-2,10)+1)</f>
        <v>MORRIS 1</v>
      </c>
      <c r="C1579" t="str">
        <f>VLOOKUP(A1579,'Brand Family Territory (Enc)'!$A$2:$B$296,2,FALSE)</f>
        <v>All Counties</v>
      </c>
      <c r="D1579">
        <f>IF(COUNTIFS('Brand Family Territories (Enc)'!$B$2:$B$62,C1579,'Brand Family Territories (Enc)'!$C$2:$C$62,B1579)&gt;0,1,IF(AND(LEFT(B1579,6)="MORRIS",COUNTIFS('Brand Family Territories (Enc)'!$B$2:$B$62,C1579,'Brand Family Territories (Enc)'!$C$2:$C$62,"Morri")&gt;0),"Unk",0))</f>
        <v>1</v>
      </c>
      <c r="E1579" t="str">
        <f>IFERROR(INDEX('Brand Family Areas (Enc)'!$D$6:$D$998,MATCH(UPPER(A1579)&amp;"|"&amp;UPPER(B1579),'Brand Family Areas (Enc)'!$G$6:$G$998,0)),"No Match")</f>
        <v>No Match</v>
      </c>
      <c r="F1579" t="str">
        <f t="shared" si="48"/>
        <v>US</v>
      </c>
      <c r="G1579" t="str">
        <f t="shared" si="49"/>
        <v>Day Chaser|MORRIS 1</v>
      </c>
    </row>
    <row r="1580" spans="1:7" hidden="1" x14ac:dyDescent="0.2">
      <c r="A1580" t="str" cm="1">
        <f t="array" ref="A1580">INDEX('Brand Family Territory (Enc)'!$A$2:$A$296,INT((ROW()-2)/10)+1)</f>
        <v>Day Chaser</v>
      </c>
      <c r="B1580" t="str" cm="1">
        <f t="array" ref="B1580">INDEX('Whitelist (Blackout Reverse)'!$B$1:$K$1,MOD(ROW()-2,10)+1)</f>
        <v>MORRIS 2</v>
      </c>
      <c r="C1580" t="str">
        <f>VLOOKUP(A1580,'Brand Family Territory (Enc)'!$A$2:$B$296,2,FALSE)</f>
        <v>All Counties</v>
      </c>
      <c r="D1580">
        <f>IF(COUNTIFS('Brand Family Territories (Enc)'!$B$2:$B$62,C1580,'Brand Family Territories (Enc)'!$C$2:$C$62,B1580)&gt;0,1,IF(AND(LEFT(B1580,6)="MORRIS",COUNTIFS('Brand Family Territories (Enc)'!$B$2:$B$62,C1580,'Brand Family Territories (Enc)'!$C$2:$C$62,"Morri")&gt;0),"Unk",0))</f>
        <v>1</v>
      </c>
      <c r="E1580" t="str">
        <f>IFERROR(INDEX('Brand Family Areas (Enc)'!$D$6:$D$998,MATCH(UPPER(A1580)&amp;"|"&amp;UPPER(B1580),'Brand Family Areas (Enc)'!$G$6:$G$998,0)),"No Match")</f>
        <v>No Match</v>
      </c>
      <c r="F1580" t="str">
        <f t="shared" si="48"/>
        <v>US</v>
      </c>
      <c r="G1580" t="str">
        <f t="shared" si="49"/>
        <v>Day Chaser|MORRIS 2</v>
      </c>
    </row>
    <row r="1581" spans="1:7" hidden="1" x14ac:dyDescent="0.2">
      <c r="A1581" t="str" cm="1">
        <f t="array" ref="A1581">INDEX('Brand Family Territory (Enc)'!$A$2:$A$296,INT((ROW()-2)/10)+1)</f>
        <v>Day Chaser</v>
      </c>
      <c r="B1581" t="str" cm="1">
        <f t="array" ref="B1581">INDEX('Whitelist (Blackout Reverse)'!$B$1:$K$1,MOD(ROW()-2,10)+1)</f>
        <v>MORRIS 3</v>
      </c>
      <c r="C1581" t="str">
        <f>VLOOKUP(A1581,'Brand Family Territory (Enc)'!$A$2:$B$296,2,FALSE)</f>
        <v>All Counties</v>
      </c>
      <c r="D1581">
        <f>IF(COUNTIFS('Brand Family Territories (Enc)'!$B$2:$B$62,C1581,'Brand Family Territories (Enc)'!$C$2:$C$62,B1581)&gt;0,1,IF(AND(LEFT(B1581,6)="MORRIS",COUNTIFS('Brand Family Territories (Enc)'!$B$2:$B$62,C1581,'Brand Family Territories (Enc)'!$C$2:$C$62,"Morri")&gt;0),"Unk",0))</f>
        <v>1</v>
      </c>
      <c r="E1581" t="str">
        <f>IFERROR(INDEX('Brand Family Areas (Enc)'!$D$6:$D$998,MATCH(UPPER(A1581)&amp;"|"&amp;UPPER(B1581),'Brand Family Areas (Enc)'!$G$6:$G$998,0)),"No Match")</f>
        <v>No Match</v>
      </c>
      <c r="F1581" t="str">
        <f t="shared" si="48"/>
        <v>US</v>
      </c>
      <c r="G1581" t="str">
        <f t="shared" si="49"/>
        <v>Day Chaser|MORRIS 3</v>
      </c>
    </row>
    <row r="1582" spans="1:7" hidden="1" x14ac:dyDescent="0.2">
      <c r="A1582" t="str" cm="1">
        <f t="array" ref="A1582">INDEX('Brand Family Territory (Enc)'!$A$2:$A$296,INT((ROW()-2)/10)+1)</f>
        <v>Defiant</v>
      </c>
      <c r="B1582" t="str" cm="1">
        <f t="array" ref="B1582">INDEX('Whitelist (Blackout Reverse)'!$B$1:$K$1,MOD(ROW()-2,10)+1)</f>
        <v>BERGEN</v>
      </c>
      <c r="C1582" t="str">
        <f>VLOOKUP(A1582,'Brand Family Territory (Enc)'!$A$2:$B$296,2,FALSE)</f>
        <v>All Counties</v>
      </c>
      <c r="D1582">
        <f>IF(COUNTIFS('Brand Family Territories (Enc)'!$B$2:$B$62,C1582,'Brand Family Territories (Enc)'!$C$2:$C$62,B1582)&gt;0,1,IF(AND(LEFT(B1582,6)="MORRIS",COUNTIFS('Brand Family Territories (Enc)'!$B$2:$B$62,C1582,'Brand Family Territories (Enc)'!$C$2:$C$62,"Morri")&gt;0),"Unk",0))</f>
        <v>1</v>
      </c>
      <c r="E1582" t="str">
        <f>IFERROR(INDEX('Brand Family Areas (Enc)'!$D$6:$D$998,MATCH(UPPER(A1582)&amp;"|"&amp;UPPER(B1582),'Brand Family Areas (Enc)'!$G$6:$G$998,0)),"No Match")</f>
        <v>No Match</v>
      </c>
      <c r="F1582" t="str">
        <f t="shared" si="48"/>
        <v>US</v>
      </c>
      <c r="G1582" t="str">
        <f t="shared" si="49"/>
        <v>Defiant|BERGEN</v>
      </c>
    </row>
    <row r="1583" spans="1:7" hidden="1" x14ac:dyDescent="0.2">
      <c r="A1583" t="str" cm="1">
        <f t="array" ref="A1583">INDEX('Brand Family Territory (Enc)'!$A$2:$A$296,INT((ROW()-2)/10)+1)</f>
        <v>Defiant</v>
      </c>
      <c r="B1583" t="str" cm="1">
        <f t="array" ref="B1583">INDEX('Whitelist (Blackout Reverse)'!$B$1:$K$1,MOD(ROW()-2,10)+1)</f>
        <v>PASSAIC</v>
      </c>
      <c r="C1583" t="str">
        <f>VLOOKUP(A1583,'Brand Family Territory (Enc)'!$A$2:$B$296,2,FALSE)</f>
        <v>All Counties</v>
      </c>
      <c r="D1583">
        <f>IF(COUNTIFS('Brand Family Territories (Enc)'!$B$2:$B$62,C1583,'Brand Family Territories (Enc)'!$C$2:$C$62,B1583)&gt;0,1,IF(AND(LEFT(B1583,6)="MORRIS",COUNTIFS('Brand Family Territories (Enc)'!$B$2:$B$62,C1583,'Brand Family Territories (Enc)'!$C$2:$C$62,"Morri")&gt;0),"Unk",0))</f>
        <v>1</v>
      </c>
      <c r="E1583" t="str">
        <f>IFERROR(INDEX('Brand Family Areas (Enc)'!$D$6:$D$998,MATCH(UPPER(A1583)&amp;"|"&amp;UPPER(B1583),'Brand Family Areas (Enc)'!$G$6:$G$998,0)),"No Match")</f>
        <v>No Match</v>
      </c>
      <c r="F1583" t="str">
        <f t="shared" si="48"/>
        <v>US</v>
      </c>
      <c r="G1583" t="str">
        <f t="shared" si="49"/>
        <v>Defiant|PASSAIC</v>
      </c>
    </row>
    <row r="1584" spans="1:7" hidden="1" x14ac:dyDescent="0.2">
      <c r="A1584" t="str" cm="1">
        <f t="array" ref="A1584">INDEX('Brand Family Territory (Enc)'!$A$2:$A$296,INT((ROW()-2)/10)+1)</f>
        <v>Defiant</v>
      </c>
      <c r="B1584" t="str" cm="1">
        <f t="array" ref="B1584">INDEX('Whitelist (Blackout Reverse)'!$B$1:$K$1,MOD(ROW()-2,10)+1)</f>
        <v>PASSAIC-FF</v>
      </c>
      <c r="C1584" t="str">
        <f>VLOOKUP(A1584,'Brand Family Territory (Enc)'!$A$2:$B$296,2,FALSE)</f>
        <v>All Counties</v>
      </c>
      <c r="D1584">
        <f>IF(COUNTIFS('Brand Family Territories (Enc)'!$B$2:$B$62,C1584,'Brand Family Territories (Enc)'!$C$2:$C$62,B1584)&gt;0,1,IF(AND(LEFT(B1584,6)="MORRIS",COUNTIFS('Brand Family Territories (Enc)'!$B$2:$B$62,C1584,'Brand Family Territories (Enc)'!$C$2:$C$62,"Morri")&gt;0),"Unk",0))</f>
        <v>1</v>
      </c>
      <c r="E1584" t="str">
        <f>IFERROR(INDEX('Brand Family Areas (Enc)'!$D$6:$D$998,MATCH(UPPER(A1584)&amp;"|"&amp;UPPER(B1584),'Brand Family Areas (Enc)'!$G$6:$G$998,0)),"No Match")</f>
        <v>No Match</v>
      </c>
      <c r="F1584" t="str">
        <f t="shared" si="48"/>
        <v>US</v>
      </c>
      <c r="G1584" t="str">
        <f t="shared" si="49"/>
        <v>Defiant|PASSAIC-FF</v>
      </c>
    </row>
    <row r="1585" spans="1:7" hidden="1" x14ac:dyDescent="0.2">
      <c r="A1585" t="str" cm="1">
        <f t="array" ref="A1585">INDEX('Brand Family Territory (Enc)'!$A$2:$A$296,INT((ROW()-2)/10)+1)</f>
        <v>Defiant</v>
      </c>
      <c r="B1585" t="str" cm="1">
        <f t="array" ref="B1585">INDEX('Whitelist (Blackout Reverse)'!$B$1:$K$1,MOD(ROW()-2,10)+1)</f>
        <v>ESSEX</v>
      </c>
      <c r="C1585" t="str">
        <f>VLOOKUP(A1585,'Brand Family Territory (Enc)'!$A$2:$B$296,2,FALSE)</f>
        <v>All Counties</v>
      </c>
      <c r="D1585">
        <f>IF(COUNTIFS('Brand Family Territories (Enc)'!$B$2:$B$62,C1585,'Brand Family Territories (Enc)'!$C$2:$C$62,B1585)&gt;0,1,IF(AND(LEFT(B1585,6)="MORRIS",COUNTIFS('Brand Family Territories (Enc)'!$B$2:$B$62,C1585,'Brand Family Territories (Enc)'!$C$2:$C$62,"Morri")&gt;0),"Unk",0))</f>
        <v>1</v>
      </c>
      <c r="E1585" t="str">
        <f>IFERROR(INDEX('Brand Family Areas (Enc)'!$D$6:$D$998,MATCH(UPPER(A1585)&amp;"|"&amp;UPPER(B1585),'Brand Family Areas (Enc)'!$G$6:$G$998,0)),"No Match")</f>
        <v>No Match</v>
      </c>
      <c r="F1585" t="str">
        <f t="shared" si="48"/>
        <v>US</v>
      </c>
      <c r="G1585" t="str">
        <f t="shared" si="49"/>
        <v>Defiant|ESSEX</v>
      </c>
    </row>
    <row r="1586" spans="1:7" hidden="1" x14ac:dyDescent="0.2">
      <c r="A1586" t="str" cm="1">
        <f t="array" ref="A1586">INDEX('Brand Family Territory (Enc)'!$A$2:$A$296,INT((ROW()-2)/10)+1)</f>
        <v>Defiant</v>
      </c>
      <c r="B1586" t="str" cm="1">
        <f t="array" ref="B1586">INDEX('Whitelist (Blackout Reverse)'!$B$1:$K$1,MOD(ROW()-2,10)+1)</f>
        <v>HUDSON</v>
      </c>
      <c r="C1586" t="str">
        <f>VLOOKUP(A1586,'Brand Family Territory (Enc)'!$A$2:$B$296,2,FALSE)</f>
        <v>All Counties</v>
      </c>
      <c r="D1586">
        <f>IF(COUNTIFS('Brand Family Territories (Enc)'!$B$2:$B$62,C1586,'Brand Family Territories (Enc)'!$C$2:$C$62,B1586)&gt;0,1,IF(AND(LEFT(B1586,6)="MORRIS",COUNTIFS('Brand Family Territories (Enc)'!$B$2:$B$62,C1586,'Brand Family Territories (Enc)'!$C$2:$C$62,"Morri")&gt;0),"Unk",0))</f>
        <v>1</v>
      </c>
      <c r="E1586" t="str">
        <f>IFERROR(INDEX('Brand Family Areas (Enc)'!$D$6:$D$998,MATCH(UPPER(A1586)&amp;"|"&amp;UPPER(B1586),'Brand Family Areas (Enc)'!$G$6:$G$998,0)),"No Match")</f>
        <v>No Match</v>
      </c>
      <c r="F1586" t="str">
        <f t="shared" si="48"/>
        <v>US</v>
      </c>
      <c r="G1586" t="str">
        <f t="shared" si="49"/>
        <v>Defiant|HUDSON</v>
      </c>
    </row>
    <row r="1587" spans="1:7" hidden="1" x14ac:dyDescent="0.2">
      <c r="A1587" t="str" cm="1">
        <f t="array" ref="A1587">INDEX('Brand Family Territory (Enc)'!$A$2:$A$296,INT((ROW()-2)/10)+1)</f>
        <v>Defiant</v>
      </c>
      <c r="B1587" t="str" cm="1">
        <f t="array" ref="B1587">INDEX('Whitelist (Blackout Reverse)'!$B$1:$K$1,MOD(ROW()-2,10)+1)</f>
        <v>UNION</v>
      </c>
      <c r="C1587" t="str">
        <f>VLOOKUP(A1587,'Brand Family Territory (Enc)'!$A$2:$B$296,2,FALSE)</f>
        <v>All Counties</v>
      </c>
      <c r="D1587">
        <f>IF(COUNTIFS('Brand Family Territories (Enc)'!$B$2:$B$62,C1587,'Brand Family Territories (Enc)'!$C$2:$C$62,B1587)&gt;0,1,IF(AND(LEFT(B1587,6)="MORRIS",COUNTIFS('Brand Family Territories (Enc)'!$B$2:$B$62,C1587,'Brand Family Territories (Enc)'!$C$2:$C$62,"Morri")&gt;0),"Unk",0))</f>
        <v>1</v>
      </c>
      <c r="E1587" t="str">
        <f>IFERROR(INDEX('Brand Family Areas (Enc)'!$D$6:$D$998,MATCH(UPPER(A1587)&amp;"|"&amp;UPPER(B1587),'Brand Family Areas (Enc)'!$G$6:$G$998,0)),"No Match")</f>
        <v>No Match</v>
      </c>
      <c r="F1587" t="str">
        <f t="shared" si="48"/>
        <v>US</v>
      </c>
      <c r="G1587" t="str">
        <f t="shared" si="49"/>
        <v>Defiant|UNION</v>
      </c>
    </row>
    <row r="1588" spans="1:7" hidden="1" x14ac:dyDescent="0.2">
      <c r="A1588" t="str" cm="1">
        <f t="array" ref="A1588">INDEX('Brand Family Territory (Enc)'!$A$2:$A$296,INT((ROW()-2)/10)+1)</f>
        <v>Defiant</v>
      </c>
      <c r="B1588" t="str" cm="1">
        <f t="array" ref="B1588">INDEX('Whitelist (Blackout Reverse)'!$B$1:$K$1,MOD(ROW()-2,10)+1)</f>
        <v>SUSSEX</v>
      </c>
      <c r="C1588" t="str">
        <f>VLOOKUP(A1588,'Brand Family Territory (Enc)'!$A$2:$B$296,2,FALSE)</f>
        <v>All Counties</v>
      </c>
      <c r="D1588">
        <f>IF(COUNTIFS('Brand Family Territories (Enc)'!$B$2:$B$62,C1588,'Brand Family Territories (Enc)'!$C$2:$C$62,B1588)&gt;0,1,IF(AND(LEFT(B1588,6)="MORRIS",COUNTIFS('Brand Family Territories (Enc)'!$B$2:$B$62,C1588,'Brand Family Territories (Enc)'!$C$2:$C$62,"Morri")&gt;0),"Unk",0))</f>
        <v>1</v>
      </c>
      <c r="E1588" t="str">
        <f>IFERROR(INDEX('Brand Family Areas (Enc)'!$D$6:$D$998,MATCH(UPPER(A1588)&amp;"|"&amp;UPPER(B1588),'Brand Family Areas (Enc)'!$G$6:$G$998,0)),"No Match")</f>
        <v>No Match</v>
      </c>
      <c r="F1588" t="str">
        <f t="shared" si="48"/>
        <v>US</v>
      </c>
      <c r="G1588" t="str">
        <f t="shared" si="49"/>
        <v>Defiant|SUSSEX</v>
      </c>
    </row>
    <row r="1589" spans="1:7" hidden="1" x14ac:dyDescent="0.2">
      <c r="A1589" t="str" cm="1">
        <f t="array" ref="A1589">INDEX('Brand Family Territory (Enc)'!$A$2:$A$296,INT((ROW()-2)/10)+1)</f>
        <v>Defiant</v>
      </c>
      <c r="B1589" t="str" cm="1">
        <f t="array" ref="B1589">INDEX('Whitelist (Blackout Reverse)'!$B$1:$K$1,MOD(ROW()-2,10)+1)</f>
        <v>MORRIS 1</v>
      </c>
      <c r="C1589" t="str">
        <f>VLOOKUP(A1589,'Brand Family Territory (Enc)'!$A$2:$B$296,2,FALSE)</f>
        <v>All Counties</v>
      </c>
      <c r="D1589">
        <f>IF(COUNTIFS('Brand Family Territories (Enc)'!$B$2:$B$62,C1589,'Brand Family Territories (Enc)'!$C$2:$C$62,B1589)&gt;0,1,IF(AND(LEFT(B1589,6)="MORRIS",COUNTIFS('Brand Family Territories (Enc)'!$B$2:$B$62,C1589,'Brand Family Territories (Enc)'!$C$2:$C$62,"Morri")&gt;0),"Unk",0))</f>
        <v>1</v>
      </c>
      <c r="E1589" t="str">
        <f>IFERROR(INDEX('Brand Family Areas (Enc)'!$D$6:$D$998,MATCH(UPPER(A1589)&amp;"|"&amp;UPPER(B1589),'Brand Family Areas (Enc)'!$G$6:$G$998,0)),"No Match")</f>
        <v>No Match</v>
      </c>
      <c r="F1589" t="str">
        <f t="shared" si="48"/>
        <v>US</v>
      </c>
      <c r="G1589" t="str">
        <f t="shared" si="49"/>
        <v>Defiant|MORRIS 1</v>
      </c>
    </row>
    <row r="1590" spans="1:7" hidden="1" x14ac:dyDescent="0.2">
      <c r="A1590" t="str" cm="1">
        <f t="array" ref="A1590">INDEX('Brand Family Territory (Enc)'!$A$2:$A$296,INT((ROW()-2)/10)+1)</f>
        <v>Defiant</v>
      </c>
      <c r="B1590" t="str" cm="1">
        <f t="array" ref="B1590">INDEX('Whitelist (Blackout Reverse)'!$B$1:$K$1,MOD(ROW()-2,10)+1)</f>
        <v>MORRIS 2</v>
      </c>
      <c r="C1590" t="str">
        <f>VLOOKUP(A1590,'Brand Family Territory (Enc)'!$A$2:$B$296,2,FALSE)</f>
        <v>All Counties</v>
      </c>
      <c r="D1590">
        <f>IF(COUNTIFS('Brand Family Territories (Enc)'!$B$2:$B$62,C1590,'Brand Family Territories (Enc)'!$C$2:$C$62,B1590)&gt;0,1,IF(AND(LEFT(B1590,6)="MORRIS",COUNTIFS('Brand Family Territories (Enc)'!$B$2:$B$62,C1590,'Brand Family Territories (Enc)'!$C$2:$C$62,"Morri")&gt;0),"Unk",0))</f>
        <v>1</v>
      </c>
      <c r="E1590" t="str">
        <f>IFERROR(INDEX('Brand Family Areas (Enc)'!$D$6:$D$998,MATCH(UPPER(A1590)&amp;"|"&amp;UPPER(B1590),'Brand Family Areas (Enc)'!$G$6:$G$998,0)),"No Match")</f>
        <v>No Match</v>
      </c>
      <c r="F1590" t="str">
        <f t="shared" si="48"/>
        <v>US</v>
      </c>
      <c r="G1590" t="str">
        <f t="shared" si="49"/>
        <v>Defiant|MORRIS 2</v>
      </c>
    </row>
    <row r="1591" spans="1:7" hidden="1" x14ac:dyDescent="0.2">
      <c r="A1591" t="str" cm="1">
        <f t="array" ref="A1591">INDEX('Brand Family Territory (Enc)'!$A$2:$A$296,INT((ROW()-2)/10)+1)</f>
        <v>Defiant</v>
      </c>
      <c r="B1591" t="str" cm="1">
        <f t="array" ref="B1591">INDEX('Whitelist (Blackout Reverse)'!$B$1:$K$1,MOD(ROW()-2,10)+1)</f>
        <v>MORRIS 3</v>
      </c>
      <c r="C1591" t="str">
        <f>VLOOKUP(A1591,'Brand Family Territory (Enc)'!$A$2:$B$296,2,FALSE)</f>
        <v>All Counties</v>
      </c>
      <c r="D1591">
        <f>IF(COUNTIFS('Brand Family Territories (Enc)'!$B$2:$B$62,C1591,'Brand Family Territories (Enc)'!$C$2:$C$62,B1591)&gt;0,1,IF(AND(LEFT(B1591,6)="MORRIS",COUNTIFS('Brand Family Territories (Enc)'!$B$2:$B$62,C1591,'Brand Family Territories (Enc)'!$C$2:$C$62,"Morri")&gt;0),"Unk",0))</f>
        <v>1</v>
      </c>
      <c r="E1591" t="str">
        <f>IFERROR(INDEX('Brand Family Areas (Enc)'!$D$6:$D$998,MATCH(UPPER(A1591)&amp;"|"&amp;UPPER(B1591),'Brand Family Areas (Enc)'!$G$6:$G$998,0)),"No Match")</f>
        <v>No Match</v>
      </c>
      <c r="F1591" t="str">
        <f t="shared" si="48"/>
        <v>US</v>
      </c>
      <c r="G1591" t="str">
        <f t="shared" si="49"/>
        <v>Defiant|MORRIS 3</v>
      </c>
    </row>
    <row r="1592" spans="1:7" hidden="1" x14ac:dyDescent="0.2">
      <c r="A1592" t="str" cm="1">
        <f t="array" ref="A1592">INDEX('Brand Family Territory (Enc)'!$A$2:$A$296,INT((ROW()-2)/10)+1)</f>
        <v>Delta</v>
      </c>
      <c r="B1592" t="str" cm="1">
        <f t="array" ref="B1592">INDEX('Whitelist (Blackout Reverse)'!$B$1:$K$1,MOD(ROW()-2,10)+1)</f>
        <v>BERGEN</v>
      </c>
      <c r="C1592" t="str">
        <f>VLOOKUP(A1592,'Brand Family Territory (Enc)'!$A$2:$B$296,2,FALSE)</f>
        <v>All Counties</v>
      </c>
      <c r="D1592">
        <f>IF(COUNTIFS('Brand Family Territories (Enc)'!$B$2:$B$62,C1592,'Brand Family Territories (Enc)'!$C$2:$C$62,B1592)&gt;0,1,IF(AND(LEFT(B1592,6)="MORRIS",COUNTIFS('Brand Family Territories (Enc)'!$B$2:$B$62,C1592,'Brand Family Territories (Enc)'!$C$2:$C$62,"Morri")&gt;0),"Unk",0))</f>
        <v>1</v>
      </c>
      <c r="E1592" t="str">
        <f>IFERROR(INDEX('Brand Family Areas (Enc)'!$D$6:$D$998,MATCH(UPPER(A1592)&amp;"|"&amp;UPPER(B1592),'Brand Family Areas (Enc)'!$G$6:$G$998,0)),"No Match")</f>
        <v>No Match</v>
      </c>
      <c r="F1592" t="str">
        <f t="shared" si="48"/>
        <v>US</v>
      </c>
      <c r="G1592" t="str">
        <f t="shared" si="49"/>
        <v>Delta|BERGEN</v>
      </c>
    </row>
    <row r="1593" spans="1:7" hidden="1" x14ac:dyDescent="0.2">
      <c r="A1593" t="str" cm="1">
        <f t="array" ref="A1593">INDEX('Brand Family Territory (Enc)'!$A$2:$A$296,INT((ROW()-2)/10)+1)</f>
        <v>Delta</v>
      </c>
      <c r="B1593" t="str" cm="1">
        <f t="array" ref="B1593">INDEX('Whitelist (Blackout Reverse)'!$B$1:$K$1,MOD(ROW()-2,10)+1)</f>
        <v>PASSAIC</v>
      </c>
      <c r="C1593" t="str">
        <f>VLOOKUP(A1593,'Brand Family Territory (Enc)'!$A$2:$B$296,2,FALSE)</f>
        <v>All Counties</v>
      </c>
      <c r="D1593">
        <f>IF(COUNTIFS('Brand Family Territories (Enc)'!$B$2:$B$62,C1593,'Brand Family Territories (Enc)'!$C$2:$C$62,B1593)&gt;0,1,IF(AND(LEFT(B1593,6)="MORRIS",COUNTIFS('Brand Family Territories (Enc)'!$B$2:$B$62,C1593,'Brand Family Territories (Enc)'!$C$2:$C$62,"Morri")&gt;0),"Unk",0))</f>
        <v>1</v>
      </c>
      <c r="E1593" t="str">
        <f>IFERROR(INDEX('Brand Family Areas (Enc)'!$D$6:$D$998,MATCH(UPPER(A1593)&amp;"|"&amp;UPPER(B1593),'Brand Family Areas (Enc)'!$G$6:$G$998,0)),"No Match")</f>
        <v>No Match</v>
      </c>
      <c r="F1593" t="str">
        <f t="shared" si="48"/>
        <v>US</v>
      </c>
      <c r="G1593" t="str">
        <f t="shared" si="49"/>
        <v>Delta|PASSAIC</v>
      </c>
    </row>
    <row r="1594" spans="1:7" hidden="1" x14ac:dyDescent="0.2">
      <c r="A1594" t="str" cm="1">
        <f t="array" ref="A1594">INDEX('Brand Family Territory (Enc)'!$A$2:$A$296,INT((ROW()-2)/10)+1)</f>
        <v>Delta</v>
      </c>
      <c r="B1594" t="str" cm="1">
        <f t="array" ref="B1594">INDEX('Whitelist (Blackout Reverse)'!$B$1:$K$1,MOD(ROW()-2,10)+1)</f>
        <v>PASSAIC-FF</v>
      </c>
      <c r="C1594" t="str">
        <f>VLOOKUP(A1594,'Brand Family Territory (Enc)'!$A$2:$B$296,2,FALSE)</f>
        <v>All Counties</v>
      </c>
      <c r="D1594">
        <f>IF(COUNTIFS('Brand Family Territories (Enc)'!$B$2:$B$62,C1594,'Brand Family Territories (Enc)'!$C$2:$C$62,B1594)&gt;0,1,IF(AND(LEFT(B1594,6)="MORRIS",COUNTIFS('Brand Family Territories (Enc)'!$B$2:$B$62,C1594,'Brand Family Territories (Enc)'!$C$2:$C$62,"Morri")&gt;0),"Unk",0))</f>
        <v>1</v>
      </c>
      <c r="E1594" t="str">
        <f>IFERROR(INDEX('Brand Family Areas (Enc)'!$D$6:$D$998,MATCH(UPPER(A1594)&amp;"|"&amp;UPPER(B1594),'Brand Family Areas (Enc)'!$G$6:$G$998,0)),"No Match")</f>
        <v>No Match</v>
      </c>
      <c r="F1594" t="str">
        <f t="shared" si="48"/>
        <v>US</v>
      </c>
      <c r="G1594" t="str">
        <f t="shared" si="49"/>
        <v>Delta|PASSAIC-FF</v>
      </c>
    </row>
    <row r="1595" spans="1:7" hidden="1" x14ac:dyDescent="0.2">
      <c r="A1595" t="str" cm="1">
        <f t="array" ref="A1595">INDEX('Brand Family Territory (Enc)'!$A$2:$A$296,INT((ROW()-2)/10)+1)</f>
        <v>Delta</v>
      </c>
      <c r="B1595" t="str" cm="1">
        <f t="array" ref="B1595">INDEX('Whitelist (Blackout Reverse)'!$B$1:$K$1,MOD(ROW()-2,10)+1)</f>
        <v>ESSEX</v>
      </c>
      <c r="C1595" t="str">
        <f>VLOOKUP(A1595,'Brand Family Territory (Enc)'!$A$2:$B$296,2,FALSE)</f>
        <v>All Counties</v>
      </c>
      <c r="D1595">
        <f>IF(COUNTIFS('Brand Family Territories (Enc)'!$B$2:$B$62,C1595,'Brand Family Territories (Enc)'!$C$2:$C$62,B1595)&gt;0,1,IF(AND(LEFT(B1595,6)="MORRIS",COUNTIFS('Brand Family Territories (Enc)'!$B$2:$B$62,C1595,'Brand Family Territories (Enc)'!$C$2:$C$62,"Morri")&gt;0),"Unk",0))</f>
        <v>1</v>
      </c>
      <c r="E1595" t="str">
        <f>IFERROR(INDEX('Brand Family Areas (Enc)'!$D$6:$D$998,MATCH(UPPER(A1595)&amp;"|"&amp;UPPER(B1595),'Brand Family Areas (Enc)'!$G$6:$G$998,0)),"No Match")</f>
        <v>No Match</v>
      </c>
      <c r="F1595" t="str">
        <f t="shared" si="48"/>
        <v>US</v>
      </c>
      <c r="G1595" t="str">
        <f t="shared" si="49"/>
        <v>Delta|ESSEX</v>
      </c>
    </row>
    <row r="1596" spans="1:7" hidden="1" x14ac:dyDescent="0.2">
      <c r="A1596" t="str" cm="1">
        <f t="array" ref="A1596">INDEX('Brand Family Territory (Enc)'!$A$2:$A$296,INT((ROW()-2)/10)+1)</f>
        <v>Delta</v>
      </c>
      <c r="B1596" t="str" cm="1">
        <f t="array" ref="B1596">INDEX('Whitelist (Blackout Reverse)'!$B$1:$K$1,MOD(ROW()-2,10)+1)</f>
        <v>HUDSON</v>
      </c>
      <c r="C1596" t="str">
        <f>VLOOKUP(A1596,'Brand Family Territory (Enc)'!$A$2:$B$296,2,FALSE)</f>
        <v>All Counties</v>
      </c>
      <c r="D1596">
        <f>IF(COUNTIFS('Brand Family Territories (Enc)'!$B$2:$B$62,C1596,'Brand Family Territories (Enc)'!$C$2:$C$62,B1596)&gt;0,1,IF(AND(LEFT(B1596,6)="MORRIS",COUNTIFS('Brand Family Territories (Enc)'!$B$2:$B$62,C1596,'Brand Family Territories (Enc)'!$C$2:$C$62,"Morri")&gt;0),"Unk",0))</f>
        <v>1</v>
      </c>
      <c r="E1596" t="str">
        <f>IFERROR(INDEX('Brand Family Areas (Enc)'!$D$6:$D$998,MATCH(UPPER(A1596)&amp;"|"&amp;UPPER(B1596),'Brand Family Areas (Enc)'!$G$6:$G$998,0)),"No Match")</f>
        <v>No Match</v>
      </c>
      <c r="F1596" t="str">
        <f t="shared" si="48"/>
        <v>US</v>
      </c>
      <c r="G1596" t="str">
        <f t="shared" si="49"/>
        <v>Delta|HUDSON</v>
      </c>
    </row>
    <row r="1597" spans="1:7" hidden="1" x14ac:dyDescent="0.2">
      <c r="A1597" t="str" cm="1">
        <f t="array" ref="A1597">INDEX('Brand Family Territory (Enc)'!$A$2:$A$296,INT((ROW()-2)/10)+1)</f>
        <v>Delta</v>
      </c>
      <c r="B1597" t="str" cm="1">
        <f t="array" ref="B1597">INDEX('Whitelist (Blackout Reverse)'!$B$1:$K$1,MOD(ROW()-2,10)+1)</f>
        <v>UNION</v>
      </c>
      <c r="C1597" t="str">
        <f>VLOOKUP(A1597,'Brand Family Territory (Enc)'!$A$2:$B$296,2,FALSE)</f>
        <v>All Counties</v>
      </c>
      <c r="D1597">
        <f>IF(COUNTIFS('Brand Family Territories (Enc)'!$B$2:$B$62,C1597,'Brand Family Territories (Enc)'!$C$2:$C$62,B1597)&gt;0,1,IF(AND(LEFT(B1597,6)="MORRIS",COUNTIFS('Brand Family Territories (Enc)'!$B$2:$B$62,C1597,'Brand Family Territories (Enc)'!$C$2:$C$62,"Morri")&gt;0),"Unk",0))</f>
        <v>1</v>
      </c>
      <c r="E1597" t="str">
        <f>IFERROR(INDEX('Brand Family Areas (Enc)'!$D$6:$D$998,MATCH(UPPER(A1597)&amp;"|"&amp;UPPER(B1597),'Brand Family Areas (Enc)'!$G$6:$G$998,0)),"No Match")</f>
        <v>No Match</v>
      </c>
      <c r="F1597" t="str">
        <f t="shared" si="48"/>
        <v>US</v>
      </c>
      <c r="G1597" t="str">
        <f t="shared" si="49"/>
        <v>Delta|UNION</v>
      </c>
    </row>
    <row r="1598" spans="1:7" hidden="1" x14ac:dyDescent="0.2">
      <c r="A1598" t="str" cm="1">
        <f t="array" ref="A1598">INDEX('Brand Family Territory (Enc)'!$A$2:$A$296,INT((ROW()-2)/10)+1)</f>
        <v>Delta</v>
      </c>
      <c r="B1598" t="str" cm="1">
        <f t="array" ref="B1598">INDEX('Whitelist (Blackout Reverse)'!$B$1:$K$1,MOD(ROW()-2,10)+1)</f>
        <v>SUSSEX</v>
      </c>
      <c r="C1598" t="str">
        <f>VLOOKUP(A1598,'Brand Family Territory (Enc)'!$A$2:$B$296,2,FALSE)</f>
        <v>All Counties</v>
      </c>
      <c r="D1598">
        <f>IF(COUNTIFS('Brand Family Territories (Enc)'!$B$2:$B$62,C1598,'Brand Family Territories (Enc)'!$C$2:$C$62,B1598)&gt;0,1,IF(AND(LEFT(B1598,6)="MORRIS",COUNTIFS('Brand Family Territories (Enc)'!$B$2:$B$62,C1598,'Brand Family Territories (Enc)'!$C$2:$C$62,"Morri")&gt;0),"Unk",0))</f>
        <v>1</v>
      </c>
      <c r="E1598" t="str">
        <f>IFERROR(INDEX('Brand Family Areas (Enc)'!$D$6:$D$998,MATCH(UPPER(A1598)&amp;"|"&amp;UPPER(B1598),'Brand Family Areas (Enc)'!$G$6:$G$998,0)),"No Match")</f>
        <v>No Match</v>
      </c>
      <c r="F1598" t="str">
        <f t="shared" si="48"/>
        <v>US</v>
      </c>
      <c r="G1598" t="str">
        <f t="shared" si="49"/>
        <v>Delta|SUSSEX</v>
      </c>
    </row>
    <row r="1599" spans="1:7" hidden="1" x14ac:dyDescent="0.2">
      <c r="A1599" t="str" cm="1">
        <f t="array" ref="A1599">INDEX('Brand Family Territory (Enc)'!$A$2:$A$296,INT((ROW()-2)/10)+1)</f>
        <v>Delta</v>
      </c>
      <c r="B1599" t="str" cm="1">
        <f t="array" ref="B1599">INDEX('Whitelist (Blackout Reverse)'!$B$1:$K$1,MOD(ROW()-2,10)+1)</f>
        <v>MORRIS 1</v>
      </c>
      <c r="C1599" t="str">
        <f>VLOOKUP(A1599,'Brand Family Territory (Enc)'!$A$2:$B$296,2,FALSE)</f>
        <v>All Counties</v>
      </c>
      <c r="D1599">
        <f>IF(COUNTIFS('Brand Family Territories (Enc)'!$B$2:$B$62,C1599,'Brand Family Territories (Enc)'!$C$2:$C$62,B1599)&gt;0,1,IF(AND(LEFT(B1599,6)="MORRIS",COUNTIFS('Brand Family Territories (Enc)'!$B$2:$B$62,C1599,'Brand Family Territories (Enc)'!$C$2:$C$62,"Morri")&gt;0),"Unk",0))</f>
        <v>1</v>
      </c>
      <c r="E1599" t="str">
        <f>IFERROR(INDEX('Brand Family Areas (Enc)'!$D$6:$D$998,MATCH(UPPER(A1599)&amp;"|"&amp;UPPER(B1599),'Brand Family Areas (Enc)'!$G$6:$G$998,0)),"No Match")</f>
        <v>No Match</v>
      </c>
      <c r="F1599" t="str">
        <f t="shared" si="48"/>
        <v>US</v>
      </c>
      <c r="G1599" t="str">
        <f t="shared" si="49"/>
        <v>Delta|MORRIS 1</v>
      </c>
    </row>
    <row r="1600" spans="1:7" hidden="1" x14ac:dyDescent="0.2">
      <c r="A1600" t="str" cm="1">
        <f t="array" ref="A1600">INDEX('Brand Family Territory (Enc)'!$A$2:$A$296,INT((ROW()-2)/10)+1)</f>
        <v>Delta</v>
      </c>
      <c r="B1600" t="str" cm="1">
        <f t="array" ref="B1600">INDEX('Whitelist (Blackout Reverse)'!$B$1:$K$1,MOD(ROW()-2,10)+1)</f>
        <v>MORRIS 2</v>
      </c>
      <c r="C1600" t="str">
        <f>VLOOKUP(A1600,'Brand Family Territory (Enc)'!$A$2:$B$296,2,FALSE)</f>
        <v>All Counties</v>
      </c>
      <c r="D1600">
        <f>IF(COUNTIFS('Brand Family Territories (Enc)'!$B$2:$B$62,C1600,'Brand Family Territories (Enc)'!$C$2:$C$62,B1600)&gt;0,1,IF(AND(LEFT(B1600,6)="MORRIS",COUNTIFS('Brand Family Territories (Enc)'!$B$2:$B$62,C1600,'Brand Family Territories (Enc)'!$C$2:$C$62,"Morri")&gt;0),"Unk",0))</f>
        <v>1</v>
      </c>
      <c r="E1600" t="str">
        <f>IFERROR(INDEX('Brand Family Areas (Enc)'!$D$6:$D$998,MATCH(UPPER(A1600)&amp;"|"&amp;UPPER(B1600),'Brand Family Areas (Enc)'!$G$6:$G$998,0)),"No Match")</f>
        <v>No Match</v>
      </c>
      <c r="F1600" t="str">
        <f t="shared" si="48"/>
        <v>US</v>
      </c>
      <c r="G1600" t="str">
        <f t="shared" si="49"/>
        <v>Delta|MORRIS 2</v>
      </c>
    </row>
    <row r="1601" spans="1:7" hidden="1" x14ac:dyDescent="0.2">
      <c r="A1601" t="str" cm="1">
        <f t="array" ref="A1601">INDEX('Brand Family Territory (Enc)'!$A$2:$A$296,INT((ROW()-2)/10)+1)</f>
        <v>Delta</v>
      </c>
      <c r="B1601" t="str" cm="1">
        <f t="array" ref="B1601">INDEX('Whitelist (Blackout Reverse)'!$B$1:$K$1,MOD(ROW()-2,10)+1)</f>
        <v>MORRIS 3</v>
      </c>
      <c r="C1601" t="str">
        <f>VLOOKUP(A1601,'Brand Family Territory (Enc)'!$A$2:$B$296,2,FALSE)</f>
        <v>All Counties</v>
      </c>
      <c r="D1601">
        <f>IF(COUNTIFS('Brand Family Territories (Enc)'!$B$2:$B$62,C1601,'Brand Family Territories (Enc)'!$C$2:$C$62,B1601)&gt;0,1,IF(AND(LEFT(B1601,6)="MORRIS",COUNTIFS('Brand Family Territories (Enc)'!$B$2:$B$62,C1601,'Brand Family Territories (Enc)'!$C$2:$C$62,"Morri")&gt;0),"Unk",0))</f>
        <v>1</v>
      </c>
      <c r="E1601" t="str">
        <f>IFERROR(INDEX('Brand Family Areas (Enc)'!$D$6:$D$998,MATCH(UPPER(A1601)&amp;"|"&amp;UPPER(B1601),'Brand Family Areas (Enc)'!$G$6:$G$998,0)),"No Match")</f>
        <v>No Match</v>
      </c>
      <c r="F1601" t="str">
        <f t="shared" si="48"/>
        <v>US</v>
      </c>
      <c r="G1601" t="str">
        <f t="shared" si="49"/>
        <v>Delta|MORRIS 3</v>
      </c>
    </row>
    <row r="1602" spans="1:7" hidden="1" x14ac:dyDescent="0.2">
      <c r="A1602" t="str" cm="1">
        <f t="array" ref="A1602">INDEX('Brand Family Territory (Enc)'!$A$2:$A$296,INT((ROW()-2)/10)+1)</f>
        <v>Desquite</v>
      </c>
      <c r="B1602" t="str" cm="1">
        <f t="array" ref="B1602">INDEX('Whitelist (Blackout Reverse)'!$B$1:$K$1,MOD(ROW()-2,10)+1)</f>
        <v>BERGEN</v>
      </c>
      <c r="C1602" t="str">
        <f>VLOOKUP(A1602,'Brand Family Territory (Enc)'!$A$2:$B$296,2,FALSE)</f>
        <v>All Counties</v>
      </c>
      <c r="D1602">
        <f>IF(COUNTIFS('Brand Family Territories (Enc)'!$B$2:$B$62,C1602,'Brand Family Territories (Enc)'!$C$2:$C$62,B1602)&gt;0,1,IF(AND(LEFT(B1602,6)="MORRIS",COUNTIFS('Brand Family Territories (Enc)'!$B$2:$B$62,C1602,'Brand Family Territories (Enc)'!$C$2:$C$62,"Morri")&gt;0),"Unk",0))</f>
        <v>1</v>
      </c>
      <c r="E1602" t="str">
        <f>IFERROR(INDEX('Brand Family Areas (Enc)'!$D$6:$D$998,MATCH(UPPER(A1602)&amp;"|"&amp;UPPER(B1602),'Brand Family Areas (Enc)'!$G$6:$G$998,0)),"No Match")</f>
        <v>No Match</v>
      </c>
      <c r="F1602" t="str">
        <f t="shared" si="48"/>
        <v>US</v>
      </c>
      <c r="G1602" t="str">
        <f t="shared" si="49"/>
        <v>Desquite|BERGEN</v>
      </c>
    </row>
    <row r="1603" spans="1:7" hidden="1" x14ac:dyDescent="0.2">
      <c r="A1603" t="str" cm="1">
        <f t="array" ref="A1603">INDEX('Brand Family Territory (Enc)'!$A$2:$A$296,INT((ROW()-2)/10)+1)</f>
        <v>Desquite</v>
      </c>
      <c r="B1603" t="str" cm="1">
        <f t="array" ref="B1603">INDEX('Whitelist (Blackout Reverse)'!$B$1:$K$1,MOD(ROW()-2,10)+1)</f>
        <v>PASSAIC</v>
      </c>
      <c r="C1603" t="str">
        <f>VLOOKUP(A1603,'Brand Family Territory (Enc)'!$A$2:$B$296,2,FALSE)</f>
        <v>All Counties</v>
      </c>
      <c r="D1603">
        <f>IF(COUNTIFS('Brand Family Territories (Enc)'!$B$2:$B$62,C1603,'Brand Family Territories (Enc)'!$C$2:$C$62,B1603)&gt;0,1,IF(AND(LEFT(B1603,6)="MORRIS",COUNTIFS('Brand Family Territories (Enc)'!$B$2:$B$62,C1603,'Brand Family Territories (Enc)'!$C$2:$C$62,"Morri")&gt;0),"Unk",0))</f>
        <v>1</v>
      </c>
      <c r="E1603" t="str">
        <f>IFERROR(INDEX('Brand Family Areas (Enc)'!$D$6:$D$998,MATCH(UPPER(A1603)&amp;"|"&amp;UPPER(B1603),'Brand Family Areas (Enc)'!$G$6:$G$998,0)),"No Match")</f>
        <v>No Match</v>
      </c>
      <c r="F1603" t="str">
        <f t="shared" ref="F1603:F1666" si="50">IF(D1603="Unk","Ambiguous (Source Truncated)",IF(E1603="Inactive","THEM",IF(D1603=1,"US",IF(D1603="N/A","No Territory Data","THEM"))))</f>
        <v>US</v>
      </c>
      <c r="G1603" t="str">
        <f t="shared" ref="G1603:G1666" si="51">A1603&amp;"|"&amp;B1603</f>
        <v>Desquite|PASSAIC</v>
      </c>
    </row>
    <row r="1604" spans="1:7" hidden="1" x14ac:dyDescent="0.2">
      <c r="A1604" t="str" cm="1">
        <f t="array" ref="A1604">INDEX('Brand Family Territory (Enc)'!$A$2:$A$296,INT((ROW()-2)/10)+1)</f>
        <v>Desquite</v>
      </c>
      <c r="B1604" t="str" cm="1">
        <f t="array" ref="B1604">INDEX('Whitelist (Blackout Reverse)'!$B$1:$K$1,MOD(ROW()-2,10)+1)</f>
        <v>PASSAIC-FF</v>
      </c>
      <c r="C1604" t="str">
        <f>VLOOKUP(A1604,'Brand Family Territory (Enc)'!$A$2:$B$296,2,FALSE)</f>
        <v>All Counties</v>
      </c>
      <c r="D1604">
        <f>IF(COUNTIFS('Brand Family Territories (Enc)'!$B$2:$B$62,C1604,'Brand Family Territories (Enc)'!$C$2:$C$62,B1604)&gt;0,1,IF(AND(LEFT(B1604,6)="MORRIS",COUNTIFS('Brand Family Territories (Enc)'!$B$2:$B$62,C1604,'Brand Family Territories (Enc)'!$C$2:$C$62,"Morri")&gt;0),"Unk",0))</f>
        <v>1</v>
      </c>
      <c r="E1604" t="str">
        <f>IFERROR(INDEX('Brand Family Areas (Enc)'!$D$6:$D$998,MATCH(UPPER(A1604)&amp;"|"&amp;UPPER(B1604),'Brand Family Areas (Enc)'!$G$6:$G$998,0)),"No Match")</f>
        <v>No Match</v>
      </c>
      <c r="F1604" t="str">
        <f t="shared" si="50"/>
        <v>US</v>
      </c>
      <c r="G1604" t="str">
        <f t="shared" si="51"/>
        <v>Desquite|PASSAIC-FF</v>
      </c>
    </row>
    <row r="1605" spans="1:7" hidden="1" x14ac:dyDescent="0.2">
      <c r="A1605" t="str" cm="1">
        <f t="array" ref="A1605">INDEX('Brand Family Territory (Enc)'!$A$2:$A$296,INT((ROW()-2)/10)+1)</f>
        <v>Desquite</v>
      </c>
      <c r="B1605" t="str" cm="1">
        <f t="array" ref="B1605">INDEX('Whitelist (Blackout Reverse)'!$B$1:$K$1,MOD(ROW()-2,10)+1)</f>
        <v>ESSEX</v>
      </c>
      <c r="C1605" t="str">
        <f>VLOOKUP(A1605,'Brand Family Territory (Enc)'!$A$2:$B$296,2,FALSE)</f>
        <v>All Counties</v>
      </c>
      <c r="D1605">
        <f>IF(COUNTIFS('Brand Family Territories (Enc)'!$B$2:$B$62,C1605,'Brand Family Territories (Enc)'!$C$2:$C$62,B1605)&gt;0,1,IF(AND(LEFT(B1605,6)="MORRIS",COUNTIFS('Brand Family Territories (Enc)'!$B$2:$B$62,C1605,'Brand Family Territories (Enc)'!$C$2:$C$62,"Morri")&gt;0),"Unk",0))</f>
        <v>1</v>
      </c>
      <c r="E1605" t="str">
        <f>IFERROR(INDEX('Brand Family Areas (Enc)'!$D$6:$D$998,MATCH(UPPER(A1605)&amp;"|"&amp;UPPER(B1605),'Brand Family Areas (Enc)'!$G$6:$G$998,0)),"No Match")</f>
        <v>No Match</v>
      </c>
      <c r="F1605" t="str">
        <f t="shared" si="50"/>
        <v>US</v>
      </c>
      <c r="G1605" t="str">
        <f t="shared" si="51"/>
        <v>Desquite|ESSEX</v>
      </c>
    </row>
    <row r="1606" spans="1:7" hidden="1" x14ac:dyDescent="0.2">
      <c r="A1606" t="str" cm="1">
        <f t="array" ref="A1606">INDEX('Brand Family Territory (Enc)'!$A$2:$A$296,INT((ROW()-2)/10)+1)</f>
        <v>Desquite</v>
      </c>
      <c r="B1606" t="str" cm="1">
        <f t="array" ref="B1606">INDEX('Whitelist (Blackout Reverse)'!$B$1:$K$1,MOD(ROW()-2,10)+1)</f>
        <v>HUDSON</v>
      </c>
      <c r="C1606" t="str">
        <f>VLOOKUP(A1606,'Brand Family Territory (Enc)'!$A$2:$B$296,2,FALSE)</f>
        <v>All Counties</v>
      </c>
      <c r="D1606">
        <f>IF(COUNTIFS('Brand Family Territories (Enc)'!$B$2:$B$62,C1606,'Brand Family Territories (Enc)'!$C$2:$C$62,B1606)&gt;0,1,IF(AND(LEFT(B1606,6)="MORRIS",COUNTIFS('Brand Family Territories (Enc)'!$B$2:$B$62,C1606,'Brand Family Territories (Enc)'!$C$2:$C$62,"Morri")&gt;0),"Unk",0))</f>
        <v>1</v>
      </c>
      <c r="E1606" t="str">
        <f>IFERROR(INDEX('Brand Family Areas (Enc)'!$D$6:$D$998,MATCH(UPPER(A1606)&amp;"|"&amp;UPPER(B1606),'Brand Family Areas (Enc)'!$G$6:$G$998,0)),"No Match")</f>
        <v>No Match</v>
      </c>
      <c r="F1606" t="str">
        <f t="shared" si="50"/>
        <v>US</v>
      </c>
      <c r="G1606" t="str">
        <f t="shared" si="51"/>
        <v>Desquite|HUDSON</v>
      </c>
    </row>
    <row r="1607" spans="1:7" hidden="1" x14ac:dyDescent="0.2">
      <c r="A1607" t="str" cm="1">
        <f t="array" ref="A1607">INDEX('Brand Family Territory (Enc)'!$A$2:$A$296,INT((ROW()-2)/10)+1)</f>
        <v>Desquite</v>
      </c>
      <c r="B1607" t="str" cm="1">
        <f t="array" ref="B1607">INDEX('Whitelist (Blackout Reverse)'!$B$1:$K$1,MOD(ROW()-2,10)+1)</f>
        <v>UNION</v>
      </c>
      <c r="C1607" t="str">
        <f>VLOOKUP(A1607,'Brand Family Territory (Enc)'!$A$2:$B$296,2,FALSE)</f>
        <v>All Counties</v>
      </c>
      <c r="D1607">
        <f>IF(COUNTIFS('Brand Family Territories (Enc)'!$B$2:$B$62,C1607,'Brand Family Territories (Enc)'!$C$2:$C$62,B1607)&gt;0,1,IF(AND(LEFT(B1607,6)="MORRIS",COUNTIFS('Brand Family Territories (Enc)'!$B$2:$B$62,C1607,'Brand Family Territories (Enc)'!$C$2:$C$62,"Morri")&gt;0),"Unk",0))</f>
        <v>1</v>
      </c>
      <c r="E1607" t="str">
        <f>IFERROR(INDEX('Brand Family Areas (Enc)'!$D$6:$D$998,MATCH(UPPER(A1607)&amp;"|"&amp;UPPER(B1607),'Brand Family Areas (Enc)'!$G$6:$G$998,0)),"No Match")</f>
        <v>No Match</v>
      </c>
      <c r="F1607" t="str">
        <f t="shared" si="50"/>
        <v>US</v>
      </c>
      <c r="G1607" t="str">
        <f t="shared" si="51"/>
        <v>Desquite|UNION</v>
      </c>
    </row>
    <row r="1608" spans="1:7" hidden="1" x14ac:dyDescent="0.2">
      <c r="A1608" t="str" cm="1">
        <f t="array" ref="A1608">INDEX('Brand Family Territory (Enc)'!$A$2:$A$296,INT((ROW()-2)/10)+1)</f>
        <v>Desquite</v>
      </c>
      <c r="B1608" t="str" cm="1">
        <f t="array" ref="B1608">INDEX('Whitelist (Blackout Reverse)'!$B$1:$K$1,MOD(ROW()-2,10)+1)</f>
        <v>SUSSEX</v>
      </c>
      <c r="C1608" t="str">
        <f>VLOOKUP(A1608,'Brand Family Territory (Enc)'!$A$2:$B$296,2,FALSE)</f>
        <v>All Counties</v>
      </c>
      <c r="D1608">
        <f>IF(COUNTIFS('Brand Family Territories (Enc)'!$B$2:$B$62,C1608,'Brand Family Territories (Enc)'!$C$2:$C$62,B1608)&gt;0,1,IF(AND(LEFT(B1608,6)="MORRIS",COUNTIFS('Brand Family Territories (Enc)'!$B$2:$B$62,C1608,'Brand Family Territories (Enc)'!$C$2:$C$62,"Morri")&gt;0),"Unk",0))</f>
        <v>1</v>
      </c>
      <c r="E1608" t="str">
        <f>IFERROR(INDEX('Brand Family Areas (Enc)'!$D$6:$D$998,MATCH(UPPER(A1608)&amp;"|"&amp;UPPER(B1608),'Brand Family Areas (Enc)'!$G$6:$G$998,0)),"No Match")</f>
        <v>No Match</v>
      </c>
      <c r="F1608" t="str">
        <f t="shared" si="50"/>
        <v>US</v>
      </c>
      <c r="G1608" t="str">
        <f t="shared" si="51"/>
        <v>Desquite|SUSSEX</v>
      </c>
    </row>
    <row r="1609" spans="1:7" hidden="1" x14ac:dyDescent="0.2">
      <c r="A1609" t="str" cm="1">
        <f t="array" ref="A1609">INDEX('Brand Family Territory (Enc)'!$A$2:$A$296,INT((ROW()-2)/10)+1)</f>
        <v>Desquite</v>
      </c>
      <c r="B1609" t="str" cm="1">
        <f t="array" ref="B1609">INDEX('Whitelist (Blackout Reverse)'!$B$1:$K$1,MOD(ROW()-2,10)+1)</f>
        <v>MORRIS 1</v>
      </c>
      <c r="C1609" t="str">
        <f>VLOOKUP(A1609,'Brand Family Territory (Enc)'!$A$2:$B$296,2,FALSE)</f>
        <v>All Counties</v>
      </c>
      <c r="D1609">
        <f>IF(COUNTIFS('Brand Family Territories (Enc)'!$B$2:$B$62,C1609,'Brand Family Territories (Enc)'!$C$2:$C$62,B1609)&gt;0,1,IF(AND(LEFT(B1609,6)="MORRIS",COUNTIFS('Brand Family Territories (Enc)'!$B$2:$B$62,C1609,'Brand Family Territories (Enc)'!$C$2:$C$62,"Morri")&gt;0),"Unk",0))</f>
        <v>1</v>
      </c>
      <c r="E1609" t="str">
        <f>IFERROR(INDEX('Brand Family Areas (Enc)'!$D$6:$D$998,MATCH(UPPER(A1609)&amp;"|"&amp;UPPER(B1609),'Brand Family Areas (Enc)'!$G$6:$G$998,0)),"No Match")</f>
        <v>No Match</v>
      </c>
      <c r="F1609" t="str">
        <f t="shared" si="50"/>
        <v>US</v>
      </c>
      <c r="G1609" t="str">
        <f t="shared" si="51"/>
        <v>Desquite|MORRIS 1</v>
      </c>
    </row>
    <row r="1610" spans="1:7" hidden="1" x14ac:dyDescent="0.2">
      <c r="A1610" t="str" cm="1">
        <f t="array" ref="A1610">INDEX('Brand Family Territory (Enc)'!$A$2:$A$296,INT((ROW()-2)/10)+1)</f>
        <v>Desquite</v>
      </c>
      <c r="B1610" t="str" cm="1">
        <f t="array" ref="B1610">INDEX('Whitelist (Blackout Reverse)'!$B$1:$K$1,MOD(ROW()-2,10)+1)</f>
        <v>MORRIS 2</v>
      </c>
      <c r="C1610" t="str">
        <f>VLOOKUP(A1610,'Brand Family Territory (Enc)'!$A$2:$B$296,2,FALSE)</f>
        <v>All Counties</v>
      </c>
      <c r="D1610">
        <f>IF(COUNTIFS('Brand Family Territories (Enc)'!$B$2:$B$62,C1610,'Brand Family Territories (Enc)'!$C$2:$C$62,B1610)&gt;0,1,IF(AND(LEFT(B1610,6)="MORRIS",COUNTIFS('Brand Family Territories (Enc)'!$B$2:$B$62,C1610,'Brand Family Territories (Enc)'!$C$2:$C$62,"Morri")&gt;0),"Unk",0))</f>
        <v>1</v>
      </c>
      <c r="E1610" t="str">
        <f>IFERROR(INDEX('Brand Family Areas (Enc)'!$D$6:$D$998,MATCH(UPPER(A1610)&amp;"|"&amp;UPPER(B1610),'Brand Family Areas (Enc)'!$G$6:$G$998,0)),"No Match")</f>
        <v>No Match</v>
      </c>
      <c r="F1610" t="str">
        <f t="shared" si="50"/>
        <v>US</v>
      </c>
      <c r="G1610" t="str">
        <f t="shared" si="51"/>
        <v>Desquite|MORRIS 2</v>
      </c>
    </row>
    <row r="1611" spans="1:7" hidden="1" x14ac:dyDescent="0.2">
      <c r="A1611" t="str" cm="1">
        <f t="array" ref="A1611">INDEX('Brand Family Territory (Enc)'!$A$2:$A$296,INT((ROW()-2)/10)+1)</f>
        <v>Desquite</v>
      </c>
      <c r="B1611" t="str" cm="1">
        <f t="array" ref="B1611">INDEX('Whitelist (Blackout Reverse)'!$B$1:$K$1,MOD(ROW()-2,10)+1)</f>
        <v>MORRIS 3</v>
      </c>
      <c r="C1611" t="str">
        <f>VLOOKUP(A1611,'Brand Family Territory (Enc)'!$A$2:$B$296,2,FALSE)</f>
        <v>All Counties</v>
      </c>
      <c r="D1611">
        <f>IF(COUNTIFS('Brand Family Territories (Enc)'!$B$2:$B$62,C1611,'Brand Family Territories (Enc)'!$C$2:$C$62,B1611)&gt;0,1,IF(AND(LEFT(B1611,6)="MORRIS",COUNTIFS('Brand Family Territories (Enc)'!$B$2:$B$62,C1611,'Brand Family Territories (Enc)'!$C$2:$C$62,"Morri")&gt;0),"Unk",0))</f>
        <v>1</v>
      </c>
      <c r="E1611" t="str">
        <f>IFERROR(INDEX('Brand Family Areas (Enc)'!$D$6:$D$998,MATCH(UPPER(A1611)&amp;"|"&amp;UPPER(B1611),'Brand Family Areas (Enc)'!$G$6:$G$998,0)),"No Match")</f>
        <v>No Match</v>
      </c>
      <c r="F1611" t="str">
        <f t="shared" si="50"/>
        <v>US</v>
      </c>
      <c r="G1611" t="str">
        <f t="shared" si="51"/>
        <v>Desquite|MORRIS 3</v>
      </c>
    </row>
    <row r="1612" spans="1:7" hidden="1" x14ac:dyDescent="0.2">
      <c r="A1612" t="str" cm="1">
        <f t="array" ref="A1612">INDEX('Brand Family Territory (Enc)'!$A$2:$A$296,INT((ROW()-2)/10)+1)</f>
        <v>Dewey Crush</v>
      </c>
      <c r="B1612" t="str" cm="1">
        <f t="array" ref="B1612">INDEX('Whitelist (Blackout Reverse)'!$B$1:$K$1,MOD(ROW()-2,10)+1)</f>
        <v>BERGEN</v>
      </c>
      <c r="C1612" t="str">
        <f>VLOOKUP(A1612,'Brand Family Territory (Enc)'!$A$2:$B$296,2,FALSE)</f>
        <v>All Counties</v>
      </c>
      <c r="D1612">
        <f>IF(COUNTIFS('Brand Family Territories (Enc)'!$B$2:$B$62,C1612,'Brand Family Territories (Enc)'!$C$2:$C$62,B1612)&gt;0,1,IF(AND(LEFT(B1612,6)="MORRIS",COUNTIFS('Brand Family Territories (Enc)'!$B$2:$B$62,C1612,'Brand Family Territories (Enc)'!$C$2:$C$62,"Morri")&gt;0),"Unk",0))</f>
        <v>1</v>
      </c>
      <c r="E1612" t="str">
        <f>IFERROR(INDEX('Brand Family Areas (Enc)'!$D$6:$D$998,MATCH(UPPER(A1612)&amp;"|"&amp;UPPER(B1612),'Brand Family Areas (Enc)'!$G$6:$G$998,0)),"No Match")</f>
        <v>No Match</v>
      </c>
      <c r="F1612" t="str">
        <f t="shared" si="50"/>
        <v>US</v>
      </c>
      <c r="G1612" t="str">
        <f t="shared" si="51"/>
        <v>Dewey Crush|BERGEN</v>
      </c>
    </row>
    <row r="1613" spans="1:7" hidden="1" x14ac:dyDescent="0.2">
      <c r="A1613" t="str" cm="1">
        <f t="array" ref="A1613">INDEX('Brand Family Territory (Enc)'!$A$2:$A$296,INT((ROW()-2)/10)+1)</f>
        <v>Dewey Crush</v>
      </c>
      <c r="B1613" t="str" cm="1">
        <f t="array" ref="B1613">INDEX('Whitelist (Blackout Reverse)'!$B$1:$K$1,MOD(ROW()-2,10)+1)</f>
        <v>PASSAIC</v>
      </c>
      <c r="C1613" t="str">
        <f>VLOOKUP(A1613,'Brand Family Territory (Enc)'!$A$2:$B$296,2,FALSE)</f>
        <v>All Counties</v>
      </c>
      <c r="D1613">
        <f>IF(COUNTIFS('Brand Family Territories (Enc)'!$B$2:$B$62,C1613,'Brand Family Territories (Enc)'!$C$2:$C$62,B1613)&gt;0,1,IF(AND(LEFT(B1613,6)="MORRIS",COUNTIFS('Brand Family Territories (Enc)'!$B$2:$B$62,C1613,'Brand Family Territories (Enc)'!$C$2:$C$62,"Morri")&gt;0),"Unk",0))</f>
        <v>1</v>
      </c>
      <c r="E1613" t="str">
        <f>IFERROR(INDEX('Brand Family Areas (Enc)'!$D$6:$D$998,MATCH(UPPER(A1613)&amp;"|"&amp;UPPER(B1613),'Brand Family Areas (Enc)'!$G$6:$G$998,0)),"No Match")</f>
        <v>No Match</v>
      </c>
      <c r="F1613" t="str">
        <f t="shared" si="50"/>
        <v>US</v>
      </c>
      <c r="G1613" t="str">
        <f t="shared" si="51"/>
        <v>Dewey Crush|PASSAIC</v>
      </c>
    </row>
    <row r="1614" spans="1:7" hidden="1" x14ac:dyDescent="0.2">
      <c r="A1614" t="str" cm="1">
        <f t="array" ref="A1614">INDEX('Brand Family Territory (Enc)'!$A$2:$A$296,INT((ROW()-2)/10)+1)</f>
        <v>Dewey Crush</v>
      </c>
      <c r="B1614" t="str" cm="1">
        <f t="array" ref="B1614">INDEX('Whitelist (Blackout Reverse)'!$B$1:$K$1,MOD(ROW()-2,10)+1)</f>
        <v>PASSAIC-FF</v>
      </c>
      <c r="C1614" t="str">
        <f>VLOOKUP(A1614,'Brand Family Territory (Enc)'!$A$2:$B$296,2,FALSE)</f>
        <v>All Counties</v>
      </c>
      <c r="D1614">
        <f>IF(COUNTIFS('Brand Family Territories (Enc)'!$B$2:$B$62,C1614,'Brand Family Territories (Enc)'!$C$2:$C$62,B1614)&gt;0,1,IF(AND(LEFT(B1614,6)="MORRIS",COUNTIFS('Brand Family Territories (Enc)'!$B$2:$B$62,C1614,'Brand Family Territories (Enc)'!$C$2:$C$62,"Morri")&gt;0),"Unk",0))</f>
        <v>1</v>
      </c>
      <c r="E1614" t="str">
        <f>IFERROR(INDEX('Brand Family Areas (Enc)'!$D$6:$D$998,MATCH(UPPER(A1614)&amp;"|"&amp;UPPER(B1614),'Brand Family Areas (Enc)'!$G$6:$G$998,0)),"No Match")</f>
        <v>No Match</v>
      </c>
      <c r="F1614" t="str">
        <f t="shared" si="50"/>
        <v>US</v>
      </c>
      <c r="G1614" t="str">
        <f t="shared" si="51"/>
        <v>Dewey Crush|PASSAIC-FF</v>
      </c>
    </row>
    <row r="1615" spans="1:7" hidden="1" x14ac:dyDescent="0.2">
      <c r="A1615" t="str" cm="1">
        <f t="array" ref="A1615">INDEX('Brand Family Territory (Enc)'!$A$2:$A$296,INT((ROW()-2)/10)+1)</f>
        <v>Dewey Crush</v>
      </c>
      <c r="B1615" t="str" cm="1">
        <f t="array" ref="B1615">INDEX('Whitelist (Blackout Reverse)'!$B$1:$K$1,MOD(ROW()-2,10)+1)</f>
        <v>ESSEX</v>
      </c>
      <c r="C1615" t="str">
        <f>VLOOKUP(A1615,'Brand Family Territory (Enc)'!$A$2:$B$296,2,FALSE)</f>
        <v>All Counties</v>
      </c>
      <c r="D1615">
        <f>IF(COUNTIFS('Brand Family Territories (Enc)'!$B$2:$B$62,C1615,'Brand Family Territories (Enc)'!$C$2:$C$62,B1615)&gt;0,1,IF(AND(LEFT(B1615,6)="MORRIS",COUNTIFS('Brand Family Territories (Enc)'!$B$2:$B$62,C1615,'Brand Family Territories (Enc)'!$C$2:$C$62,"Morri")&gt;0),"Unk",0))</f>
        <v>1</v>
      </c>
      <c r="E1615" t="str">
        <f>IFERROR(INDEX('Brand Family Areas (Enc)'!$D$6:$D$998,MATCH(UPPER(A1615)&amp;"|"&amp;UPPER(B1615),'Brand Family Areas (Enc)'!$G$6:$G$998,0)),"No Match")</f>
        <v>No Match</v>
      </c>
      <c r="F1615" t="str">
        <f t="shared" si="50"/>
        <v>US</v>
      </c>
      <c r="G1615" t="str">
        <f t="shared" si="51"/>
        <v>Dewey Crush|ESSEX</v>
      </c>
    </row>
    <row r="1616" spans="1:7" hidden="1" x14ac:dyDescent="0.2">
      <c r="A1616" t="str" cm="1">
        <f t="array" ref="A1616">INDEX('Brand Family Territory (Enc)'!$A$2:$A$296,INT((ROW()-2)/10)+1)</f>
        <v>Dewey Crush</v>
      </c>
      <c r="B1616" t="str" cm="1">
        <f t="array" ref="B1616">INDEX('Whitelist (Blackout Reverse)'!$B$1:$K$1,MOD(ROW()-2,10)+1)</f>
        <v>HUDSON</v>
      </c>
      <c r="C1616" t="str">
        <f>VLOOKUP(A1616,'Brand Family Territory (Enc)'!$A$2:$B$296,2,FALSE)</f>
        <v>All Counties</v>
      </c>
      <c r="D1616">
        <f>IF(COUNTIFS('Brand Family Territories (Enc)'!$B$2:$B$62,C1616,'Brand Family Territories (Enc)'!$C$2:$C$62,B1616)&gt;0,1,IF(AND(LEFT(B1616,6)="MORRIS",COUNTIFS('Brand Family Territories (Enc)'!$B$2:$B$62,C1616,'Brand Family Territories (Enc)'!$C$2:$C$62,"Morri")&gt;0),"Unk",0))</f>
        <v>1</v>
      </c>
      <c r="E1616" t="str">
        <f>IFERROR(INDEX('Brand Family Areas (Enc)'!$D$6:$D$998,MATCH(UPPER(A1616)&amp;"|"&amp;UPPER(B1616),'Brand Family Areas (Enc)'!$G$6:$G$998,0)),"No Match")</f>
        <v>No Match</v>
      </c>
      <c r="F1616" t="str">
        <f t="shared" si="50"/>
        <v>US</v>
      </c>
      <c r="G1616" t="str">
        <f t="shared" si="51"/>
        <v>Dewey Crush|HUDSON</v>
      </c>
    </row>
    <row r="1617" spans="1:7" hidden="1" x14ac:dyDescent="0.2">
      <c r="A1617" t="str" cm="1">
        <f t="array" ref="A1617">INDEX('Brand Family Territory (Enc)'!$A$2:$A$296,INT((ROW()-2)/10)+1)</f>
        <v>Dewey Crush</v>
      </c>
      <c r="B1617" t="str" cm="1">
        <f t="array" ref="B1617">INDEX('Whitelist (Blackout Reverse)'!$B$1:$K$1,MOD(ROW()-2,10)+1)</f>
        <v>UNION</v>
      </c>
      <c r="C1617" t="str">
        <f>VLOOKUP(A1617,'Brand Family Territory (Enc)'!$A$2:$B$296,2,FALSE)</f>
        <v>All Counties</v>
      </c>
      <c r="D1617">
        <f>IF(COUNTIFS('Brand Family Territories (Enc)'!$B$2:$B$62,C1617,'Brand Family Territories (Enc)'!$C$2:$C$62,B1617)&gt;0,1,IF(AND(LEFT(B1617,6)="MORRIS",COUNTIFS('Brand Family Territories (Enc)'!$B$2:$B$62,C1617,'Brand Family Territories (Enc)'!$C$2:$C$62,"Morri")&gt;0),"Unk",0))</f>
        <v>1</v>
      </c>
      <c r="E1617" t="str">
        <f>IFERROR(INDEX('Brand Family Areas (Enc)'!$D$6:$D$998,MATCH(UPPER(A1617)&amp;"|"&amp;UPPER(B1617),'Brand Family Areas (Enc)'!$G$6:$G$998,0)),"No Match")</f>
        <v>No Match</v>
      </c>
      <c r="F1617" t="str">
        <f t="shared" si="50"/>
        <v>US</v>
      </c>
      <c r="G1617" t="str">
        <f t="shared" si="51"/>
        <v>Dewey Crush|UNION</v>
      </c>
    </row>
    <row r="1618" spans="1:7" hidden="1" x14ac:dyDescent="0.2">
      <c r="A1618" t="str" cm="1">
        <f t="array" ref="A1618">INDEX('Brand Family Territory (Enc)'!$A$2:$A$296,INT((ROW()-2)/10)+1)</f>
        <v>Dewey Crush</v>
      </c>
      <c r="B1618" t="str" cm="1">
        <f t="array" ref="B1618">INDEX('Whitelist (Blackout Reverse)'!$B$1:$K$1,MOD(ROW()-2,10)+1)</f>
        <v>SUSSEX</v>
      </c>
      <c r="C1618" t="str">
        <f>VLOOKUP(A1618,'Brand Family Territory (Enc)'!$A$2:$B$296,2,FALSE)</f>
        <v>All Counties</v>
      </c>
      <c r="D1618">
        <f>IF(COUNTIFS('Brand Family Territories (Enc)'!$B$2:$B$62,C1618,'Brand Family Territories (Enc)'!$C$2:$C$62,B1618)&gt;0,1,IF(AND(LEFT(B1618,6)="MORRIS",COUNTIFS('Brand Family Territories (Enc)'!$B$2:$B$62,C1618,'Brand Family Territories (Enc)'!$C$2:$C$62,"Morri")&gt;0),"Unk",0))</f>
        <v>1</v>
      </c>
      <c r="E1618" t="str">
        <f>IFERROR(INDEX('Brand Family Areas (Enc)'!$D$6:$D$998,MATCH(UPPER(A1618)&amp;"|"&amp;UPPER(B1618),'Brand Family Areas (Enc)'!$G$6:$G$998,0)),"No Match")</f>
        <v>No Match</v>
      </c>
      <c r="F1618" t="str">
        <f t="shared" si="50"/>
        <v>US</v>
      </c>
      <c r="G1618" t="str">
        <f t="shared" si="51"/>
        <v>Dewey Crush|SUSSEX</v>
      </c>
    </row>
    <row r="1619" spans="1:7" hidden="1" x14ac:dyDescent="0.2">
      <c r="A1619" t="str" cm="1">
        <f t="array" ref="A1619">INDEX('Brand Family Territory (Enc)'!$A$2:$A$296,INT((ROW()-2)/10)+1)</f>
        <v>Dewey Crush</v>
      </c>
      <c r="B1619" t="str" cm="1">
        <f t="array" ref="B1619">INDEX('Whitelist (Blackout Reverse)'!$B$1:$K$1,MOD(ROW()-2,10)+1)</f>
        <v>MORRIS 1</v>
      </c>
      <c r="C1619" t="str">
        <f>VLOOKUP(A1619,'Brand Family Territory (Enc)'!$A$2:$B$296,2,FALSE)</f>
        <v>All Counties</v>
      </c>
      <c r="D1619">
        <f>IF(COUNTIFS('Brand Family Territories (Enc)'!$B$2:$B$62,C1619,'Brand Family Territories (Enc)'!$C$2:$C$62,B1619)&gt;0,1,IF(AND(LEFT(B1619,6)="MORRIS",COUNTIFS('Brand Family Territories (Enc)'!$B$2:$B$62,C1619,'Brand Family Territories (Enc)'!$C$2:$C$62,"Morri")&gt;0),"Unk",0))</f>
        <v>1</v>
      </c>
      <c r="E1619" t="str">
        <f>IFERROR(INDEX('Brand Family Areas (Enc)'!$D$6:$D$998,MATCH(UPPER(A1619)&amp;"|"&amp;UPPER(B1619),'Brand Family Areas (Enc)'!$G$6:$G$998,0)),"No Match")</f>
        <v>No Match</v>
      </c>
      <c r="F1619" t="str">
        <f t="shared" si="50"/>
        <v>US</v>
      </c>
      <c r="G1619" t="str">
        <f t="shared" si="51"/>
        <v>Dewey Crush|MORRIS 1</v>
      </c>
    </row>
    <row r="1620" spans="1:7" hidden="1" x14ac:dyDescent="0.2">
      <c r="A1620" t="str" cm="1">
        <f t="array" ref="A1620">INDEX('Brand Family Territory (Enc)'!$A$2:$A$296,INT((ROW()-2)/10)+1)</f>
        <v>Dewey Crush</v>
      </c>
      <c r="B1620" t="str" cm="1">
        <f t="array" ref="B1620">INDEX('Whitelist (Blackout Reverse)'!$B$1:$K$1,MOD(ROW()-2,10)+1)</f>
        <v>MORRIS 2</v>
      </c>
      <c r="C1620" t="str">
        <f>VLOOKUP(A1620,'Brand Family Territory (Enc)'!$A$2:$B$296,2,FALSE)</f>
        <v>All Counties</v>
      </c>
      <c r="D1620">
        <f>IF(COUNTIFS('Brand Family Territories (Enc)'!$B$2:$B$62,C1620,'Brand Family Territories (Enc)'!$C$2:$C$62,B1620)&gt;0,1,IF(AND(LEFT(B1620,6)="MORRIS",COUNTIFS('Brand Family Territories (Enc)'!$B$2:$B$62,C1620,'Brand Family Territories (Enc)'!$C$2:$C$62,"Morri")&gt;0),"Unk",0))</f>
        <v>1</v>
      </c>
      <c r="E1620" t="str">
        <f>IFERROR(INDEX('Brand Family Areas (Enc)'!$D$6:$D$998,MATCH(UPPER(A1620)&amp;"|"&amp;UPPER(B1620),'Brand Family Areas (Enc)'!$G$6:$G$998,0)),"No Match")</f>
        <v>No Match</v>
      </c>
      <c r="F1620" t="str">
        <f t="shared" si="50"/>
        <v>US</v>
      </c>
      <c r="G1620" t="str">
        <f t="shared" si="51"/>
        <v>Dewey Crush|MORRIS 2</v>
      </c>
    </row>
    <row r="1621" spans="1:7" hidden="1" x14ac:dyDescent="0.2">
      <c r="A1621" t="str" cm="1">
        <f t="array" ref="A1621">INDEX('Brand Family Territory (Enc)'!$A$2:$A$296,INT((ROW()-2)/10)+1)</f>
        <v>Dewey Crush</v>
      </c>
      <c r="B1621" t="str" cm="1">
        <f t="array" ref="B1621">INDEX('Whitelist (Blackout Reverse)'!$B$1:$K$1,MOD(ROW()-2,10)+1)</f>
        <v>MORRIS 3</v>
      </c>
      <c r="C1621" t="str">
        <f>VLOOKUP(A1621,'Brand Family Territory (Enc)'!$A$2:$B$296,2,FALSE)</f>
        <v>All Counties</v>
      </c>
      <c r="D1621">
        <f>IF(COUNTIFS('Brand Family Territories (Enc)'!$B$2:$B$62,C1621,'Brand Family Territories (Enc)'!$C$2:$C$62,B1621)&gt;0,1,IF(AND(LEFT(B1621,6)="MORRIS",COUNTIFS('Brand Family Territories (Enc)'!$B$2:$B$62,C1621,'Brand Family Territories (Enc)'!$C$2:$C$62,"Morri")&gt;0),"Unk",0))</f>
        <v>1</v>
      </c>
      <c r="E1621" t="str">
        <f>IFERROR(INDEX('Brand Family Areas (Enc)'!$D$6:$D$998,MATCH(UPPER(A1621)&amp;"|"&amp;UPPER(B1621),'Brand Family Areas (Enc)'!$G$6:$G$998,0)),"No Match")</f>
        <v>No Match</v>
      </c>
      <c r="F1621" t="str">
        <f t="shared" si="50"/>
        <v>US</v>
      </c>
      <c r="G1621" t="str">
        <f t="shared" si="51"/>
        <v>Dewey Crush|MORRIS 3</v>
      </c>
    </row>
    <row r="1622" spans="1:7" hidden="1" x14ac:dyDescent="0.2">
      <c r="A1622" t="str" cm="1">
        <f t="array" ref="A1622">INDEX('Brand Family Territory (Enc)'!$A$2:$A$296,INT((ROW()-2)/10)+1)</f>
        <v>Doc's</v>
      </c>
      <c r="B1622" t="str" cm="1">
        <f t="array" ref="B1622">INDEX('Whitelist (Blackout Reverse)'!$B$1:$K$1,MOD(ROW()-2,10)+1)</f>
        <v>BERGEN</v>
      </c>
      <c r="C1622" t="str">
        <f>VLOOKUP(A1622,'Brand Family Territory (Enc)'!$A$2:$B$296,2,FALSE)</f>
        <v>All Counties</v>
      </c>
      <c r="D1622">
        <f>IF(COUNTIFS('Brand Family Territories (Enc)'!$B$2:$B$62,C1622,'Brand Family Territories (Enc)'!$C$2:$C$62,B1622)&gt;0,1,IF(AND(LEFT(B1622,6)="MORRIS",COUNTIFS('Brand Family Territories (Enc)'!$B$2:$B$62,C1622,'Brand Family Territories (Enc)'!$C$2:$C$62,"Morri")&gt;0),"Unk",0))</f>
        <v>1</v>
      </c>
      <c r="E1622" t="str">
        <f>IFERROR(INDEX('Brand Family Areas (Enc)'!$D$6:$D$998,MATCH(UPPER(A1622)&amp;"|"&amp;UPPER(B1622),'Brand Family Areas (Enc)'!$G$6:$G$998,0)),"No Match")</f>
        <v>No Match</v>
      </c>
      <c r="F1622" t="str">
        <f t="shared" si="50"/>
        <v>US</v>
      </c>
      <c r="G1622" t="str">
        <f t="shared" si="51"/>
        <v>Doc's|BERGEN</v>
      </c>
    </row>
    <row r="1623" spans="1:7" hidden="1" x14ac:dyDescent="0.2">
      <c r="A1623" t="str" cm="1">
        <f t="array" ref="A1623">INDEX('Brand Family Territory (Enc)'!$A$2:$A$296,INT((ROW()-2)/10)+1)</f>
        <v>Doc's</v>
      </c>
      <c r="B1623" t="str" cm="1">
        <f t="array" ref="B1623">INDEX('Whitelist (Blackout Reverse)'!$B$1:$K$1,MOD(ROW()-2,10)+1)</f>
        <v>PASSAIC</v>
      </c>
      <c r="C1623" t="str">
        <f>VLOOKUP(A1623,'Brand Family Territory (Enc)'!$A$2:$B$296,2,FALSE)</f>
        <v>All Counties</v>
      </c>
      <c r="D1623">
        <f>IF(COUNTIFS('Brand Family Territories (Enc)'!$B$2:$B$62,C1623,'Brand Family Territories (Enc)'!$C$2:$C$62,B1623)&gt;0,1,IF(AND(LEFT(B1623,6)="MORRIS",COUNTIFS('Brand Family Territories (Enc)'!$B$2:$B$62,C1623,'Brand Family Territories (Enc)'!$C$2:$C$62,"Morri")&gt;0),"Unk",0))</f>
        <v>1</v>
      </c>
      <c r="E1623" t="str">
        <f>IFERROR(INDEX('Brand Family Areas (Enc)'!$D$6:$D$998,MATCH(UPPER(A1623)&amp;"|"&amp;UPPER(B1623),'Brand Family Areas (Enc)'!$G$6:$G$998,0)),"No Match")</f>
        <v>No Match</v>
      </c>
      <c r="F1623" t="str">
        <f t="shared" si="50"/>
        <v>US</v>
      </c>
      <c r="G1623" t="str">
        <f t="shared" si="51"/>
        <v>Doc's|PASSAIC</v>
      </c>
    </row>
    <row r="1624" spans="1:7" hidden="1" x14ac:dyDescent="0.2">
      <c r="A1624" t="str" cm="1">
        <f t="array" ref="A1624">INDEX('Brand Family Territory (Enc)'!$A$2:$A$296,INT((ROW()-2)/10)+1)</f>
        <v>Doc's</v>
      </c>
      <c r="B1624" t="str" cm="1">
        <f t="array" ref="B1624">INDEX('Whitelist (Blackout Reverse)'!$B$1:$K$1,MOD(ROW()-2,10)+1)</f>
        <v>PASSAIC-FF</v>
      </c>
      <c r="C1624" t="str">
        <f>VLOOKUP(A1624,'Brand Family Territory (Enc)'!$A$2:$B$296,2,FALSE)</f>
        <v>All Counties</v>
      </c>
      <c r="D1624">
        <f>IF(COUNTIFS('Brand Family Territories (Enc)'!$B$2:$B$62,C1624,'Brand Family Territories (Enc)'!$C$2:$C$62,B1624)&gt;0,1,IF(AND(LEFT(B1624,6)="MORRIS",COUNTIFS('Brand Family Territories (Enc)'!$B$2:$B$62,C1624,'Brand Family Territories (Enc)'!$C$2:$C$62,"Morri")&gt;0),"Unk",0))</f>
        <v>1</v>
      </c>
      <c r="E1624" t="str">
        <f>IFERROR(INDEX('Brand Family Areas (Enc)'!$D$6:$D$998,MATCH(UPPER(A1624)&amp;"|"&amp;UPPER(B1624),'Brand Family Areas (Enc)'!$G$6:$G$998,0)),"No Match")</f>
        <v>No Match</v>
      </c>
      <c r="F1624" t="str">
        <f t="shared" si="50"/>
        <v>US</v>
      </c>
      <c r="G1624" t="str">
        <f t="shared" si="51"/>
        <v>Doc's|PASSAIC-FF</v>
      </c>
    </row>
    <row r="1625" spans="1:7" hidden="1" x14ac:dyDescent="0.2">
      <c r="A1625" t="str" cm="1">
        <f t="array" ref="A1625">INDEX('Brand Family Territory (Enc)'!$A$2:$A$296,INT((ROW()-2)/10)+1)</f>
        <v>Doc's</v>
      </c>
      <c r="B1625" t="str" cm="1">
        <f t="array" ref="B1625">INDEX('Whitelist (Blackout Reverse)'!$B$1:$K$1,MOD(ROW()-2,10)+1)</f>
        <v>ESSEX</v>
      </c>
      <c r="C1625" t="str">
        <f>VLOOKUP(A1625,'Brand Family Territory (Enc)'!$A$2:$B$296,2,FALSE)</f>
        <v>All Counties</v>
      </c>
      <c r="D1625">
        <f>IF(COUNTIFS('Brand Family Territories (Enc)'!$B$2:$B$62,C1625,'Brand Family Territories (Enc)'!$C$2:$C$62,B1625)&gt;0,1,IF(AND(LEFT(B1625,6)="MORRIS",COUNTIFS('Brand Family Territories (Enc)'!$B$2:$B$62,C1625,'Brand Family Territories (Enc)'!$C$2:$C$62,"Morri")&gt;0),"Unk",0))</f>
        <v>1</v>
      </c>
      <c r="E1625" t="str">
        <f>IFERROR(INDEX('Brand Family Areas (Enc)'!$D$6:$D$998,MATCH(UPPER(A1625)&amp;"|"&amp;UPPER(B1625),'Brand Family Areas (Enc)'!$G$6:$G$998,0)),"No Match")</f>
        <v>No Match</v>
      </c>
      <c r="F1625" t="str">
        <f t="shared" si="50"/>
        <v>US</v>
      </c>
      <c r="G1625" t="str">
        <f t="shared" si="51"/>
        <v>Doc's|ESSEX</v>
      </c>
    </row>
    <row r="1626" spans="1:7" hidden="1" x14ac:dyDescent="0.2">
      <c r="A1626" t="str" cm="1">
        <f t="array" ref="A1626">INDEX('Brand Family Territory (Enc)'!$A$2:$A$296,INT((ROW()-2)/10)+1)</f>
        <v>Doc's</v>
      </c>
      <c r="B1626" t="str" cm="1">
        <f t="array" ref="B1626">INDEX('Whitelist (Blackout Reverse)'!$B$1:$K$1,MOD(ROW()-2,10)+1)</f>
        <v>HUDSON</v>
      </c>
      <c r="C1626" t="str">
        <f>VLOOKUP(A1626,'Brand Family Territory (Enc)'!$A$2:$B$296,2,FALSE)</f>
        <v>All Counties</v>
      </c>
      <c r="D1626">
        <f>IF(COUNTIFS('Brand Family Territories (Enc)'!$B$2:$B$62,C1626,'Brand Family Territories (Enc)'!$C$2:$C$62,B1626)&gt;0,1,IF(AND(LEFT(B1626,6)="MORRIS",COUNTIFS('Brand Family Territories (Enc)'!$B$2:$B$62,C1626,'Brand Family Territories (Enc)'!$C$2:$C$62,"Morri")&gt;0),"Unk",0))</f>
        <v>1</v>
      </c>
      <c r="E1626" t="str">
        <f>IFERROR(INDEX('Brand Family Areas (Enc)'!$D$6:$D$998,MATCH(UPPER(A1626)&amp;"|"&amp;UPPER(B1626),'Brand Family Areas (Enc)'!$G$6:$G$998,0)),"No Match")</f>
        <v>No Match</v>
      </c>
      <c r="F1626" t="str">
        <f t="shared" si="50"/>
        <v>US</v>
      </c>
      <c r="G1626" t="str">
        <f t="shared" si="51"/>
        <v>Doc's|HUDSON</v>
      </c>
    </row>
    <row r="1627" spans="1:7" hidden="1" x14ac:dyDescent="0.2">
      <c r="A1627" t="str" cm="1">
        <f t="array" ref="A1627">INDEX('Brand Family Territory (Enc)'!$A$2:$A$296,INT((ROW()-2)/10)+1)</f>
        <v>Doc's</v>
      </c>
      <c r="B1627" t="str" cm="1">
        <f t="array" ref="B1627">INDEX('Whitelist (Blackout Reverse)'!$B$1:$K$1,MOD(ROW()-2,10)+1)</f>
        <v>UNION</v>
      </c>
      <c r="C1627" t="str">
        <f>VLOOKUP(A1627,'Brand Family Territory (Enc)'!$A$2:$B$296,2,FALSE)</f>
        <v>All Counties</v>
      </c>
      <c r="D1627">
        <f>IF(COUNTIFS('Brand Family Territories (Enc)'!$B$2:$B$62,C1627,'Brand Family Territories (Enc)'!$C$2:$C$62,B1627)&gt;0,1,IF(AND(LEFT(B1627,6)="MORRIS",COUNTIFS('Brand Family Territories (Enc)'!$B$2:$B$62,C1627,'Brand Family Territories (Enc)'!$C$2:$C$62,"Morri")&gt;0),"Unk",0))</f>
        <v>1</v>
      </c>
      <c r="E1627" t="str">
        <f>IFERROR(INDEX('Brand Family Areas (Enc)'!$D$6:$D$998,MATCH(UPPER(A1627)&amp;"|"&amp;UPPER(B1627),'Brand Family Areas (Enc)'!$G$6:$G$998,0)),"No Match")</f>
        <v>No Match</v>
      </c>
      <c r="F1627" t="str">
        <f t="shared" si="50"/>
        <v>US</v>
      </c>
      <c r="G1627" t="str">
        <f t="shared" si="51"/>
        <v>Doc's|UNION</v>
      </c>
    </row>
    <row r="1628" spans="1:7" hidden="1" x14ac:dyDescent="0.2">
      <c r="A1628" t="str" cm="1">
        <f t="array" ref="A1628">INDEX('Brand Family Territory (Enc)'!$A$2:$A$296,INT((ROW()-2)/10)+1)</f>
        <v>Doc's</v>
      </c>
      <c r="B1628" t="str" cm="1">
        <f t="array" ref="B1628">INDEX('Whitelist (Blackout Reverse)'!$B$1:$K$1,MOD(ROW()-2,10)+1)</f>
        <v>SUSSEX</v>
      </c>
      <c r="C1628" t="str">
        <f>VLOOKUP(A1628,'Brand Family Territory (Enc)'!$A$2:$B$296,2,FALSE)</f>
        <v>All Counties</v>
      </c>
      <c r="D1628">
        <f>IF(COUNTIFS('Brand Family Territories (Enc)'!$B$2:$B$62,C1628,'Brand Family Territories (Enc)'!$C$2:$C$62,B1628)&gt;0,1,IF(AND(LEFT(B1628,6)="MORRIS",COUNTIFS('Brand Family Territories (Enc)'!$B$2:$B$62,C1628,'Brand Family Territories (Enc)'!$C$2:$C$62,"Morri")&gt;0),"Unk",0))</f>
        <v>1</v>
      </c>
      <c r="E1628" t="str">
        <f>IFERROR(INDEX('Brand Family Areas (Enc)'!$D$6:$D$998,MATCH(UPPER(A1628)&amp;"|"&amp;UPPER(B1628),'Brand Family Areas (Enc)'!$G$6:$G$998,0)),"No Match")</f>
        <v>No Match</v>
      </c>
      <c r="F1628" t="str">
        <f t="shared" si="50"/>
        <v>US</v>
      </c>
      <c r="G1628" t="str">
        <f t="shared" si="51"/>
        <v>Doc's|SUSSEX</v>
      </c>
    </row>
    <row r="1629" spans="1:7" hidden="1" x14ac:dyDescent="0.2">
      <c r="A1629" t="str" cm="1">
        <f t="array" ref="A1629">INDEX('Brand Family Territory (Enc)'!$A$2:$A$296,INT((ROW()-2)/10)+1)</f>
        <v>Doc's</v>
      </c>
      <c r="B1629" t="str" cm="1">
        <f t="array" ref="B1629">INDEX('Whitelist (Blackout Reverse)'!$B$1:$K$1,MOD(ROW()-2,10)+1)</f>
        <v>MORRIS 1</v>
      </c>
      <c r="C1629" t="str">
        <f>VLOOKUP(A1629,'Brand Family Territory (Enc)'!$A$2:$B$296,2,FALSE)</f>
        <v>All Counties</v>
      </c>
      <c r="D1629">
        <f>IF(COUNTIFS('Brand Family Territories (Enc)'!$B$2:$B$62,C1629,'Brand Family Territories (Enc)'!$C$2:$C$62,B1629)&gt;0,1,IF(AND(LEFT(B1629,6)="MORRIS",COUNTIFS('Brand Family Territories (Enc)'!$B$2:$B$62,C1629,'Brand Family Territories (Enc)'!$C$2:$C$62,"Morri")&gt;0),"Unk",0))</f>
        <v>1</v>
      </c>
      <c r="E1629" t="str">
        <f>IFERROR(INDEX('Brand Family Areas (Enc)'!$D$6:$D$998,MATCH(UPPER(A1629)&amp;"|"&amp;UPPER(B1629),'Brand Family Areas (Enc)'!$G$6:$G$998,0)),"No Match")</f>
        <v>No Match</v>
      </c>
      <c r="F1629" t="str">
        <f t="shared" si="50"/>
        <v>US</v>
      </c>
      <c r="G1629" t="str">
        <f t="shared" si="51"/>
        <v>Doc's|MORRIS 1</v>
      </c>
    </row>
    <row r="1630" spans="1:7" hidden="1" x14ac:dyDescent="0.2">
      <c r="A1630" t="str" cm="1">
        <f t="array" ref="A1630">INDEX('Brand Family Territory (Enc)'!$A$2:$A$296,INT((ROW()-2)/10)+1)</f>
        <v>Doc's</v>
      </c>
      <c r="B1630" t="str" cm="1">
        <f t="array" ref="B1630">INDEX('Whitelist (Blackout Reverse)'!$B$1:$K$1,MOD(ROW()-2,10)+1)</f>
        <v>MORRIS 2</v>
      </c>
      <c r="C1630" t="str">
        <f>VLOOKUP(A1630,'Brand Family Territory (Enc)'!$A$2:$B$296,2,FALSE)</f>
        <v>All Counties</v>
      </c>
      <c r="D1630">
        <f>IF(COUNTIFS('Brand Family Territories (Enc)'!$B$2:$B$62,C1630,'Brand Family Territories (Enc)'!$C$2:$C$62,B1630)&gt;0,1,IF(AND(LEFT(B1630,6)="MORRIS",COUNTIFS('Brand Family Territories (Enc)'!$B$2:$B$62,C1630,'Brand Family Territories (Enc)'!$C$2:$C$62,"Morri")&gt;0),"Unk",0))</f>
        <v>1</v>
      </c>
      <c r="E1630" t="str">
        <f>IFERROR(INDEX('Brand Family Areas (Enc)'!$D$6:$D$998,MATCH(UPPER(A1630)&amp;"|"&amp;UPPER(B1630),'Brand Family Areas (Enc)'!$G$6:$G$998,0)),"No Match")</f>
        <v>No Match</v>
      </c>
      <c r="F1630" t="str">
        <f t="shared" si="50"/>
        <v>US</v>
      </c>
      <c r="G1630" t="str">
        <f t="shared" si="51"/>
        <v>Doc's|MORRIS 2</v>
      </c>
    </row>
    <row r="1631" spans="1:7" hidden="1" x14ac:dyDescent="0.2">
      <c r="A1631" t="str" cm="1">
        <f t="array" ref="A1631">INDEX('Brand Family Territory (Enc)'!$A$2:$A$296,INT((ROW()-2)/10)+1)</f>
        <v>Doc's</v>
      </c>
      <c r="B1631" t="str" cm="1">
        <f t="array" ref="B1631">INDEX('Whitelist (Blackout Reverse)'!$B$1:$K$1,MOD(ROW()-2,10)+1)</f>
        <v>MORRIS 3</v>
      </c>
      <c r="C1631" t="str">
        <f>VLOOKUP(A1631,'Brand Family Territory (Enc)'!$A$2:$B$296,2,FALSE)</f>
        <v>All Counties</v>
      </c>
      <c r="D1631">
        <f>IF(COUNTIFS('Brand Family Territories (Enc)'!$B$2:$B$62,C1631,'Brand Family Territories (Enc)'!$C$2:$C$62,B1631)&gt;0,1,IF(AND(LEFT(B1631,6)="MORRIS",COUNTIFS('Brand Family Territories (Enc)'!$B$2:$B$62,C1631,'Brand Family Territories (Enc)'!$C$2:$C$62,"Morri")&gt;0),"Unk",0))</f>
        <v>1</v>
      </c>
      <c r="E1631" t="str">
        <f>IFERROR(INDEX('Brand Family Areas (Enc)'!$D$6:$D$998,MATCH(UPPER(A1631)&amp;"|"&amp;UPPER(B1631),'Brand Family Areas (Enc)'!$G$6:$G$998,0)),"No Match")</f>
        <v>No Match</v>
      </c>
      <c r="F1631" t="str">
        <f t="shared" si="50"/>
        <v>US</v>
      </c>
      <c r="G1631" t="str">
        <f t="shared" si="51"/>
        <v>Doc's|MORRIS 3</v>
      </c>
    </row>
    <row r="1632" spans="1:7" hidden="1" x14ac:dyDescent="0.2">
      <c r="A1632" t="str" cm="1">
        <f t="array" ref="A1632">INDEX('Brand Family Territory (Enc)'!$A$2:$A$296,INT((ROW()-2)/10)+1)</f>
        <v>Dragon Stout</v>
      </c>
      <c r="B1632" t="str" cm="1">
        <f t="array" ref="B1632">INDEX('Whitelist (Blackout Reverse)'!$B$1:$K$1,MOD(ROW()-2,10)+1)</f>
        <v>BERGEN</v>
      </c>
      <c r="C1632" t="str">
        <f>VLOOKUP(A1632,'Brand Family Territory (Enc)'!$A$2:$B$296,2,FALSE)</f>
        <v>All Counties</v>
      </c>
      <c r="D1632">
        <f>IF(COUNTIFS('Brand Family Territories (Enc)'!$B$2:$B$62,C1632,'Brand Family Territories (Enc)'!$C$2:$C$62,B1632)&gt;0,1,IF(AND(LEFT(B1632,6)="MORRIS",COUNTIFS('Brand Family Territories (Enc)'!$B$2:$B$62,C1632,'Brand Family Territories (Enc)'!$C$2:$C$62,"Morri")&gt;0),"Unk",0))</f>
        <v>1</v>
      </c>
      <c r="E1632" t="str">
        <f>IFERROR(INDEX('Brand Family Areas (Enc)'!$D$6:$D$998,MATCH(UPPER(A1632)&amp;"|"&amp;UPPER(B1632),'Brand Family Areas (Enc)'!$G$6:$G$998,0)),"No Match")</f>
        <v>No Match</v>
      </c>
      <c r="F1632" t="str">
        <f t="shared" si="50"/>
        <v>US</v>
      </c>
      <c r="G1632" t="str">
        <f t="shared" si="51"/>
        <v>Dragon Stout|BERGEN</v>
      </c>
    </row>
    <row r="1633" spans="1:7" hidden="1" x14ac:dyDescent="0.2">
      <c r="A1633" t="str" cm="1">
        <f t="array" ref="A1633">INDEX('Brand Family Territory (Enc)'!$A$2:$A$296,INT((ROW()-2)/10)+1)</f>
        <v>Dragon Stout</v>
      </c>
      <c r="B1633" t="str" cm="1">
        <f t="array" ref="B1633">INDEX('Whitelist (Blackout Reverse)'!$B$1:$K$1,MOD(ROW()-2,10)+1)</f>
        <v>PASSAIC</v>
      </c>
      <c r="C1633" t="str">
        <f>VLOOKUP(A1633,'Brand Family Territory (Enc)'!$A$2:$B$296,2,FALSE)</f>
        <v>All Counties</v>
      </c>
      <c r="D1633">
        <f>IF(COUNTIFS('Brand Family Territories (Enc)'!$B$2:$B$62,C1633,'Brand Family Territories (Enc)'!$C$2:$C$62,B1633)&gt;0,1,IF(AND(LEFT(B1633,6)="MORRIS",COUNTIFS('Brand Family Territories (Enc)'!$B$2:$B$62,C1633,'Brand Family Territories (Enc)'!$C$2:$C$62,"Morri")&gt;0),"Unk",0))</f>
        <v>1</v>
      </c>
      <c r="E1633" t="str">
        <f>IFERROR(INDEX('Brand Family Areas (Enc)'!$D$6:$D$998,MATCH(UPPER(A1633)&amp;"|"&amp;UPPER(B1633),'Brand Family Areas (Enc)'!$G$6:$G$998,0)),"No Match")</f>
        <v>No Match</v>
      </c>
      <c r="F1633" t="str">
        <f t="shared" si="50"/>
        <v>US</v>
      </c>
      <c r="G1633" t="str">
        <f t="shared" si="51"/>
        <v>Dragon Stout|PASSAIC</v>
      </c>
    </row>
    <row r="1634" spans="1:7" hidden="1" x14ac:dyDescent="0.2">
      <c r="A1634" t="str" cm="1">
        <f t="array" ref="A1634">INDEX('Brand Family Territory (Enc)'!$A$2:$A$296,INT((ROW()-2)/10)+1)</f>
        <v>Dragon Stout</v>
      </c>
      <c r="B1634" t="str" cm="1">
        <f t="array" ref="B1634">INDEX('Whitelist (Blackout Reverse)'!$B$1:$K$1,MOD(ROW()-2,10)+1)</f>
        <v>PASSAIC-FF</v>
      </c>
      <c r="C1634" t="str">
        <f>VLOOKUP(A1634,'Brand Family Territory (Enc)'!$A$2:$B$296,2,FALSE)</f>
        <v>All Counties</v>
      </c>
      <c r="D1634">
        <f>IF(COUNTIFS('Brand Family Territories (Enc)'!$B$2:$B$62,C1634,'Brand Family Territories (Enc)'!$C$2:$C$62,B1634)&gt;0,1,IF(AND(LEFT(B1634,6)="MORRIS",COUNTIFS('Brand Family Territories (Enc)'!$B$2:$B$62,C1634,'Brand Family Territories (Enc)'!$C$2:$C$62,"Morri")&gt;0),"Unk",0))</f>
        <v>1</v>
      </c>
      <c r="E1634" t="str">
        <f>IFERROR(INDEX('Brand Family Areas (Enc)'!$D$6:$D$998,MATCH(UPPER(A1634)&amp;"|"&amp;UPPER(B1634),'Brand Family Areas (Enc)'!$G$6:$G$998,0)),"No Match")</f>
        <v>No Match</v>
      </c>
      <c r="F1634" t="str">
        <f t="shared" si="50"/>
        <v>US</v>
      </c>
      <c r="G1634" t="str">
        <f t="shared" si="51"/>
        <v>Dragon Stout|PASSAIC-FF</v>
      </c>
    </row>
    <row r="1635" spans="1:7" hidden="1" x14ac:dyDescent="0.2">
      <c r="A1635" t="str" cm="1">
        <f t="array" ref="A1635">INDEX('Brand Family Territory (Enc)'!$A$2:$A$296,INT((ROW()-2)/10)+1)</f>
        <v>Dragon Stout</v>
      </c>
      <c r="B1635" t="str" cm="1">
        <f t="array" ref="B1635">INDEX('Whitelist (Blackout Reverse)'!$B$1:$K$1,MOD(ROW()-2,10)+1)</f>
        <v>ESSEX</v>
      </c>
      <c r="C1635" t="str">
        <f>VLOOKUP(A1635,'Brand Family Territory (Enc)'!$A$2:$B$296,2,FALSE)</f>
        <v>All Counties</v>
      </c>
      <c r="D1635">
        <f>IF(COUNTIFS('Brand Family Territories (Enc)'!$B$2:$B$62,C1635,'Brand Family Territories (Enc)'!$C$2:$C$62,B1635)&gt;0,1,IF(AND(LEFT(B1635,6)="MORRIS",COUNTIFS('Brand Family Territories (Enc)'!$B$2:$B$62,C1635,'Brand Family Territories (Enc)'!$C$2:$C$62,"Morri")&gt;0),"Unk",0))</f>
        <v>1</v>
      </c>
      <c r="E1635" t="str">
        <f>IFERROR(INDEX('Brand Family Areas (Enc)'!$D$6:$D$998,MATCH(UPPER(A1635)&amp;"|"&amp;UPPER(B1635),'Brand Family Areas (Enc)'!$G$6:$G$998,0)),"No Match")</f>
        <v>No Match</v>
      </c>
      <c r="F1635" t="str">
        <f t="shared" si="50"/>
        <v>US</v>
      </c>
      <c r="G1635" t="str">
        <f t="shared" si="51"/>
        <v>Dragon Stout|ESSEX</v>
      </c>
    </row>
    <row r="1636" spans="1:7" hidden="1" x14ac:dyDescent="0.2">
      <c r="A1636" t="str" cm="1">
        <f t="array" ref="A1636">INDEX('Brand Family Territory (Enc)'!$A$2:$A$296,INT((ROW()-2)/10)+1)</f>
        <v>Dragon Stout</v>
      </c>
      <c r="B1636" t="str" cm="1">
        <f t="array" ref="B1636">INDEX('Whitelist (Blackout Reverse)'!$B$1:$K$1,MOD(ROW()-2,10)+1)</f>
        <v>HUDSON</v>
      </c>
      <c r="C1636" t="str">
        <f>VLOOKUP(A1636,'Brand Family Territory (Enc)'!$A$2:$B$296,2,FALSE)</f>
        <v>All Counties</v>
      </c>
      <c r="D1636">
        <f>IF(COUNTIFS('Brand Family Territories (Enc)'!$B$2:$B$62,C1636,'Brand Family Territories (Enc)'!$C$2:$C$62,B1636)&gt;0,1,IF(AND(LEFT(B1636,6)="MORRIS",COUNTIFS('Brand Family Territories (Enc)'!$B$2:$B$62,C1636,'Brand Family Territories (Enc)'!$C$2:$C$62,"Morri")&gt;0),"Unk",0))</f>
        <v>1</v>
      </c>
      <c r="E1636" t="str">
        <f>IFERROR(INDEX('Brand Family Areas (Enc)'!$D$6:$D$998,MATCH(UPPER(A1636)&amp;"|"&amp;UPPER(B1636),'Brand Family Areas (Enc)'!$G$6:$G$998,0)),"No Match")</f>
        <v>No Match</v>
      </c>
      <c r="F1636" t="str">
        <f t="shared" si="50"/>
        <v>US</v>
      </c>
      <c r="G1636" t="str">
        <f t="shared" si="51"/>
        <v>Dragon Stout|HUDSON</v>
      </c>
    </row>
    <row r="1637" spans="1:7" hidden="1" x14ac:dyDescent="0.2">
      <c r="A1637" t="str" cm="1">
        <f t="array" ref="A1637">INDEX('Brand Family Territory (Enc)'!$A$2:$A$296,INT((ROW()-2)/10)+1)</f>
        <v>Dragon Stout</v>
      </c>
      <c r="B1637" t="str" cm="1">
        <f t="array" ref="B1637">INDEX('Whitelist (Blackout Reverse)'!$B$1:$K$1,MOD(ROW()-2,10)+1)</f>
        <v>UNION</v>
      </c>
      <c r="C1637" t="str">
        <f>VLOOKUP(A1637,'Brand Family Territory (Enc)'!$A$2:$B$296,2,FALSE)</f>
        <v>All Counties</v>
      </c>
      <c r="D1637">
        <f>IF(COUNTIFS('Brand Family Territories (Enc)'!$B$2:$B$62,C1637,'Brand Family Territories (Enc)'!$C$2:$C$62,B1637)&gt;0,1,IF(AND(LEFT(B1637,6)="MORRIS",COUNTIFS('Brand Family Territories (Enc)'!$B$2:$B$62,C1637,'Brand Family Territories (Enc)'!$C$2:$C$62,"Morri")&gt;0),"Unk",0))</f>
        <v>1</v>
      </c>
      <c r="E1637" t="str">
        <f>IFERROR(INDEX('Brand Family Areas (Enc)'!$D$6:$D$998,MATCH(UPPER(A1637)&amp;"|"&amp;UPPER(B1637),'Brand Family Areas (Enc)'!$G$6:$G$998,0)),"No Match")</f>
        <v>No Match</v>
      </c>
      <c r="F1637" t="str">
        <f t="shared" si="50"/>
        <v>US</v>
      </c>
      <c r="G1637" t="str">
        <f t="shared" si="51"/>
        <v>Dragon Stout|UNION</v>
      </c>
    </row>
    <row r="1638" spans="1:7" hidden="1" x14ac:dyDescent="0.2">
      <c r="A1638" t="str" cm="1">
        <f t="array" ref="A1638">INDEX('Brand Family Territory (Enc)'!$A$2:$A$296,INT((ROW()-2)/10)+1)</f>
        <v>Dragon Stout</v>
      </c>
      <c r="B1638" t="str" cm="1">
        <f t="array" ref="B1638">INDEX('Whitelist (Blackout Reverse)'!$B$1:$K$1,MOD(ROW()-2,10)+1)</f>
        <v>SUSSEX</v>
      </c>
      <c r="C1638" t="str">
        <f>VLOOKUP(A1638,'Brand Family Territory (Enc)'!$A$2:$B$296,2,FALSE)</f>
        <v>All Counties</v>
      </c>
      <c r="D1638">
        <f>IF(COUNTIFS('Brand Family Territories (Enc)'!$B$2:$B$62,C1638,'Brand Family Territories (Enc)'!$C$2:$C$62,B1638)&gt;0,1,IF(AND(LEFT(B1638,6)="MORRIS",COUNTIFS('Brand Family Territories (Enc)'!$B$2:$B$62,C1638,'Brand Family Territories (Enc)'!$C$2:$C$62,"Morri")&gt;0),"Unk",0))</f>
        <v>1</v>
      </c>
      <c r="E1638" t="str">
        <f>IFERROR(INDEX('Brand Family Areas (Enc)'!$D$6:$D$998,MATCH(UPPER(A1638)&amp;"|"&amp;UPPER(B1638),'Brand Family Areas (Enc)'!$G$6:$G$998,0)),"No Match")</f>
        <v>No Match</v>
      </c>
      <c r="F1638" t="str">
        <f t="shared" si="50"/>
        <v>US</v>
      </c>
      <c r="G1638" t="str">
        <f t="shared" si="51"/>
        <v>Dragon Stout|SUSSEX</v>
      </c>
    </row>
    <row r="1639" spans="1:7" hidden="1" x14ac:dyDescent="0.2">
      <c r="A1639" t="str" cm="1">
        <f t="array" ref="A1639">INDEX('Brand Family Territory (Enc)'!$A$2:$A$296,INT((ROW()-2)/10)+1)</f>
        <v>Dragon Stout</v>
      </c>
      <c r="B1639" t="str" cm="1">
        <f t="array" ref="B1639">INDEX('Whitelist (Blackout Reverse)'!$B$1:$K$1,MOD(ROW()-2,10)+1)</f>
        <v>MORRIS 1</v>
      </c>
      <c r="C1639" t="str">
        <f>VLOOKUP(A1639,'Brand Family Territory (Enc)'!$A$2:$B$296,2,FALSE)</f>
        <v>All Counties</v>
      </c>
      <c r="D1639">
        <f>IF(COUNTIFS('Brand Family Territories (Enc)'!$B$2:$B$62,C1639,'Brand Family Territories (Enc)'!$C$2:$C$62,B1639)&gt;0,1,IF(AND(LEFT(B1639,6)="MORRIS",COUNTIFS('Brand Family Territories (Enc)'!$B$2:$B$62,C1639,'Brand Family Territories (Enc)'!$C$2:$C$62,"Morri")&gt;0),"Unk",0))</f>
        <v>1</v>
      </c>
      <c r="E1639" t="str">
        <f>IFERROR(INDEX('Brand Family Areas (Enc)'!$D$6:$D$998,MATCH(UPPER(A1639)&amp;"|"&amp;UPPER(B1639),'Brand Family Areas (Enc)'!$G$6:$G$998,0)),"No Match")</f>
        <v>No Match</v>
      </c>
      <c r="F1639" t="str">
        <f t="shared" si="50"/>
        <v>US</v>
      </c>
      <c r="G1639" t="str">
        <f t="shared" si="51"/>
        <v>Dragon Stout|MORRIS 1</v>
      </c>
    </row>
    <row r="1640" spans="1:7" hidden="1" x14ac:dyDescent="0.2">
      <c r="A1640" t="str" cm="1">
        <f t="array" ref="A1640">INDEX('Brand Family Territory (Enc)'!$A$2:$A$296,INT((ROW()-2)/10)+1)</f>
        <v>Dragon Stout</v>
      </c>
      <c r="B1640" t="str" cm="1">
        <f t="array" ref="B1640">INDEX('Whitelist (Blackout Reverse)'!$B$1:$K$1,MOD(ROW()-2,10)+1)</f>
        <v>MORRIS 2</v>
      </c>
      <c r="C1640" t="str">
        <f>VLOOKUP(A1640,'Brand Family Territory (Enc)'!$A$2:$B$296,2,FALSE)</f>
        <v>All Counties</v>
      </c>
      <c r="D1640">
        <f>IF(COUNTIFS('Brand Family Territories (Enc)'!$B$2:$B$62,C1640,'Brand Family Territories (Enc)'!$C$2:$C$62,B1640)&gt;0,1,IF(AND(LEFT(B1640,6)="MORRIS",COUNTIFS('Brand Family Territories (Enc)'!$B$2:$B$62,C1640,'Brand Family Territories (Enc)'!$C$2:$C$62,"Morri")&gt;0),"Unk",0))</f>
        <v>1</v>
      </c>
      <c r="E1640" t="str">
        <f>IFERROR(INDEX('Brand Family Areas (Enc)'!$D$6:$D$998,MATCH(UPPER(A1640)&amp;"|"&amp;UPPER(B1640),'Brand Family Areas (Enc)'!$G$6:$G$998,0)),"No Match")</f>
        <v>No Match</v>
      </c>
      <c r="F1640" t="str">
        <f t="shared" si="50"/>
        <v>US</v>
      </c>
      <c r="G1640" t="str">
        <f t="shared" si="51"/>
        <v>Dragon Stout|MORRIS 2</v>
      </c>
    </row>
    <row r="1641" spans="1:7" hidden="1" x14ac:dyDescent="0.2">
      <c r="A1641" t="str" cm="1">
        <f t="array" ref="A1641">INDEX('Brand Family Territory (Enc)'!$A$2:$A$296,INT((ROW()-2)/10)+1)</f>
        <v>Dragon Stout</v>
      </c>
      <c r="B1641" t="str" cm="1">
        <f t="array" ref="B1641">INDEX('Whitelist (Blackout Reverse)'!$B$1:$K$1,MOD(ROW()-2,10)+1)</f>
        <v>MORRIS 3</v>
      </c>
      <c r="C1641" t="str">
        <f>VLOOKUP(A1641,'Brand Family Territory (Enc)'!$A$2:$B$296,2,FALSE)</f>
        <v>All Counties</v>
      </c>
      <c r="D1641">
        <f>IF(COUNTIFS('Brand Family Territories (Enc)'!$B$2:$B$62,C1641,'Brand Family Territories (Enc)'!$C$2:$C$62,B1641)&gt;0,1,IF(AND(LEFT(B1641,6)="MORRIS",COUNTIFS('Brand Family Territories (Enc)'!$B$2:$B$62,C1641,'Brand Family Territories (Enc)'!$C$2:$C$62,"Morri")&gt;0),"Unk",0))</f>
        <v>1</v>
      </c>
      <c r="E1641" t="str">
        <f>IFERROR(INDEX('Brand Family Areas (Enc)'!$D$6:$D$998,MATCH(UPPER(A1641)&amp;"|"&amp;UPPER(B1641),'Brand Family Areas (Enc)'!$G$6:$G$998,0)),"No Match")</f>
        <v>No Match</v>
      </c>
      <c r="F1641" t="str">
        <f t="shared" si="50"/>
        <v>US</v>
      </c>
      <c r="G1641" t="str">
        <f t="shared" si="51"/>
        <v>Dragon Stout|MORRIS 3</v>
      </c>
    </row>
    <row r="1642" spans="1:7" hidden="1" x14ac:dyDescent="0.2">
      <c r="A1642" t="str" cm="1">
        <f t="array" ref="A1642">INDEX('Brand Family Territory (Enc)'!$A$2:$A$296,INT((ROW()-2)/10)+1)</f>
        <v>Duclaw</v>
      </c>
      <c r="B1642" t="str" cm="1">
        <f t="array" ref="B1642">INDEX('Whitelist (Blackout Reverse)'!$B$1:$K$1,MOD(ROW()-2,10)+1)</f>
        <v>BERGEN</v>
      </c>
      <c r="C1642" t="str">
        <f>VLOOKUP(A1642,'Brand Family Territory (Enc)'!$A$2:$B$296,2,FALSE)</f>
        <v>All Counties</v>
      </c>
      <c r="D1642">
        <f>IF(COUNTIFS('Brand Family Territories (Enc)'!$B$2:$B$62,C1642,'Brand Family Territories (Enc)'!$C$2:$C$62,B1642)&gt;0,1,IF(AND(LEFT(B1642,6)="MORRIS",COUNTIFS('Brand Family Territories (Enc)'!$B$2:$B$62,C1642,'Brand Family Territories (Enc)'!$C$2:$C$62,"Morri")&gt;0),"Unk",0))</f>
        <v>1</v>
      </c>
      <c r="E1642" t="str">
        <f>IFERROR(INDEX('Brand Family Areas (Enc)'!$D$6:$D$998,MATCH(UPPER(A1642)&amp;"|"&amp;UPPER(B1642),'Brand Family Areas (Enc)'!$G$6:$G$998,0)),"No Match")</f>
        <v>No Match</v>
      </c>
      <c r="F1642" t="str">
        <f t="shared" si="50"/>
        <v>US</v>
      </c>
      <c r="G1642" t="str">
        <f t="shared" si="51"/>
        <v>Duclaw|BERGEN</v>
      </c>
    </row>
    <row r="1643" spans="1:7" hidden="1" x14ac:dyDescent="0.2">
      <c r="A1643" t="str" cm="1">
        <f t="array" ref="A1643">INDEX('Brand Family Territory (Enc)'!$A$2:$A$296,INT((ROW()-2)/10)+1)</f>
        <v>Duclaw</v>
      </c>
      <c r="B1643" t="str" cm="1">
        <f t="array" ref="B1643">INDEX('Whitelist (Blackout Reverse)'!$B$1:$K$1,MOD(ROW()-2,10)+1)</f>
        <v>PASSAIC</v>
      </c>
      <c r="C1643" t="str">
        <f>VLOOKUP(A1643,'Brand Family Territory (Enc)'!$A$2:$B$296,2,FALSE)</f>
        <v>All Counties</v>
      </c>
      <c r="D1643">
        <f>IF(COUNTIFS('Brand Family Territories (Enc)'!$B$2:$B$62,C1643,'Brand Family Territories (Enc)'!$C$2:$C$62,B1643)&gt;0,1,IF(AND(LEFT(B1643,6)="MORRIS",COUNTIFS('Brand Family Territories (Enc)'!$B$2:$B$62,C1643,'Brand Family Territories (Enc)'!$C$2:$C$62,"Morri")&gt;0),"Unk",0))</f>
        <v>1</v>
      </c>
      <c r="E1643" t="str">
        <f>IFERROR(INDEX('Brand Family Areas (Enc)'!$D$6:$D$998,MATCH(UPPER(A1643)&amp;"|"&amp;UPPER(B1643),'Brand Family Areas (Enc)'!$G$6:$G$998,0)),"No Match")</f>
        <v>No Match</v>
      </c>
      <c r="F1643" t="str">
        <f t="shared" si="50"/>
        <v>US</v>
      </c>
      <c r="G1643" t="str">
        <f t="shared" si="51"/>
        <v>Duclaw|PASSAIC</v>
      </c>
    </row>
    <row r="1644" spans="1:7" hidden="1" x14ac:dyDescent="0.2">
      <c r="A1644" t="str" cm="1">
        <f t="array" ref="A1644">INDEX('Brand Family Territory (Enc)'!$A$2:$A$296,INT((ROW()-2)/10)+1)</f>
        <v>Duclaw</v>
      </c>
      <c r="B1644" t="str" cm="1">
        <f t="array" ref="B1644">INDEX('Whitelist (Blackout Reverse)'!$B$1:$K$1,MOD(ROW()-2,10)+1)</f>
        <v>PASSAIC-FF</v>
      </c>
      <c r="C1644" t="str">
        <f>VLOOKUP(A1644,'Brand Family Territory (Enc)'!$A$2:$B$296,2,FALSE)</f>
        <v>All Counties</v>
      </c>
      <c r="D1644">
        <f>IF(COUNTIFS('Brand Family Territories (Enc)'!$B$2:$B$62,C1644,'Brand Family Territories (Enc)'!$C$2:$C$62,B1644)&gt;0,1,IF(AND(LEFT(B1644,6)="MORRIS",COUNTIFS('Brand Family Territories (Enc)'!$B$2:$B$62,C1644,'Brand Family Territories (Enc)'!$C$2:$C$62,"Morri")&gt;0),"Unk",0))</f>
        <v>1</v>
      </c>
      <c r="E1644" t="str">
        <f>IFERROR(INDEX('Brand Family Areas (Enc)'!$D$6:$D$998,MATCH(UPPER(A1644)&amp;"|"&amp;UPPER(B1644),'Brand Family Areas (Enc)'!$G$6:$G$998,0)),"No Match")</f>
        <v>No Match</v>
      </c>
      <c r="F1644" t="str">
        <f t="shared" si="50"/>
        <v>US</v>
      </c>
      <c r="G1644" t="str">
        <f t="shared" si="51"/>
        <v>Duclaw|PASSAIC-FF</v>
      </c>
    </row>
    <row r="1645" spans="1:7" hidden="1" x14ac:dyDescent="0.2">
      <c r="A1645" t="str" cm="1">
        <f t="array" ref="A1645">INDEX('Brand Family Territory (Enc)'!$A$2:$A$296,INT((ROW()-2)/10)+1)</f>
        <v>Duclaw</v>
      </c>
      <c r="B1645" t="str" cm="1">
        <f t="array" ref="B1645">INDEX('Whitelist (Blackout Reverse)'!$B$1:$K$1,MOD(ROW()-2,10)+1)</f>
        <v>ESSEX</v>
      </c>
      <c r="C1645" t="str">
        <f>VLOOKUP(A1645,'Brand Family Territory (Enc)'!$A$2:$B$296,2,FALSE)</f>
        <v>All Counties</v>
      </c>
      <c r="D1645">
        <f>IF(COUNTIFS('Brand Family Territories (Enc)'!$B$2:$B$62,C1645,'Brand Family Territories (Enc)'!$C$2:$C$62,B1645)&gt;0,1,IF(AND(LEFT(B1645,6)="MORRIS",COUNTIFS('Brand Family Territories (Enc)'!$B$2:$B$62,C1645,'Brand Family Territories (Enc)'!$C$2:$C$62,"Morri")&gt;0),"Unk",0))</f>
        <v>1</v>
      </c>
      <c r="E1645" t="str">
        <f>IFERROR(INDEX('Brand Family Areas (Enc)'!$D$6:$D$998,MATCH(UPPER(A1645)&amp;"|"&amp;UPPER(B1645),'Brand Family Areas (Enc)'!$G$6:$G$998,0)),"No Match")</f>
        <v>No Match</v>
      </c>
      <c r="F1645" t="str">
        <f t="shared" si="50"/>
        <v>US</v>
      </c>
      <c r="G1645" t="str">
        <f t="shared" si="51"/>
        <v>Duclaw|ESSEX</v>
      </c>
    </row>
    <row r="1646" spans="1:7" hidden="1" x14ac:dyDescent="0.2">
      <c r="A1646" t="str" cm="1">
        <f t="array" ref="A1646">INDEX('Brand Family Territory (Enc)'!$A$2:$A$296,INT((ROW()-2)/10)+1)</f>
        <v>Duclaw</v>
      </c>
      <c r="B1646" t="str" cm="1">
        <f t="array" ref="B1646">INDEX('Whitelist (Blackout Reverse)'!$B$1:$K$1,MOD(ROW()-2,10)+1)</f>
        <v>HUDSON</v>
      </c>
      <c r="C1646" t="str">
        <f>VLOOKUP(A1646,'Brand Family Territory (Enc)'!$A$2:$B$296,2,FALSE)</f>
        <v>All Counties</v>
      </c>
      <c r="D1646">
        <f>IF(COUNTIFS('Brand Family Territories (Enc)'!$B$2:$B$62,C1646,'Brand Family Territories (Enc)'!$C$2:$C$62,B1646)&gt;0,1,IF(AND(LEFT(B1646,6)="MORRIS",COUNTIFS('Brand Family Territories (Enc)'!$B$2:$B$62,C1646,'Brand Family Territories (Enc)'!$C$2:$C$62,"Morri")&gt;0),"Unk",0))</f>
        <v>1</v>
      </c>
      <c r="E1646" t="str">
        <f>IFERROR(INDEX('Brand Family Areas (Enc)'!$D$6:$D$998,MATCH(UPPER(A1646)&amp;"|"&amp;UPPER(B1646),'Brand Family Areas (Enc)'!$G$6:$G$998,0)),"No Match")</f>
        <v>No Match</v>
      </c>
      <c r="F1646" t="str">
        <f t="shared" si="50"/>
        <v>US</v>
      </c>
      <c r="G1646" t="str">
        <f t="shared" si="51"/>
        <v>Duclaw|HUDSON</v>
      </c>
    </row>
    <row r="1647" spans="1:7" hidden="1" x14ac:dyDescent="0.2">
      <c r="A1647" t="str" cm="1">
        <f t="array" ref="A1647">INDEX('Brand Family Territory (Enc)'!$A$2:$A$296,INT((ROW()-2)/10)+1)</f>
        <v>Duclaw</v>
      </c>
      <c r="B1647" t="str" cm="1">
        <f t="array" ref="B1647">INDEX('Whitelist (Blackout Reverse)'!$B$1:$K$1,MOD(ROW()-2,10)+1)</f>
        <v>UNION</v>
      </c>
      <c r="C1647" t="str">
        <f>VLOOKUP(A1647,'Brand Family Territory (Enc)'!$A$2:$B$296,2,FALSE)</f>
        <v>All Counties</v>
      </c>
      <c r="D1647">
        <f>IF(COUNTIFS('Brand Family Territories (Enc)'!$B$2:$B$62,C1647,'Brand Family Territories (Enc)'!$C$2:$C$62,B1647)&gt;0,1,IF(AND(LEFT(B1647,6)="MORRIS",COUNTIFS('Brand Family Territories (Enc)'!$B$2:$B$62,C1647,'Brand Family Territories (Enc)'!$C$2:$C$62,"Morri")&gt;0),"Unk",0))</f>
        <v>1</v>
      </c>
      <c r="E1647" t="str">
        <f>IFERROR(INDEX('Brand Family Areas (Enc)'!$D$6:$D$998,MATCH(UPPER(A1647)&amp;"|"&amp;UPPER(B1647),'Brand Family Areas (Enc)'!$G$6:$G$998,0)),"No Match")</f>
        <v>No Match</v>
      </c>
      <c r="F1647" t="str">
        <f t="shared" si="50"/>
        <v>US</v>
      </c>
      <c r="G1647" t="str">
        <f t="shared" si="51"/>
        <v>Duclaw|UNION</v>
      </c>
    </row>
    <row r="1648" spans="1:7" hidden="1" x14ac:dyDescent="0.2">
      <c r="A1648" t="str" cm="1">
        <f t="array" ref="A1648">INDEX('Brand Family Territory (Enc)'!$A$2:$A$296,INT((ROW()-2)/10)+1)</f>
        <v>Duclaw</v>
      </c>
      <c r="B1648" t="str" cm="1">
        <f t="array" ref="B1648">INDEX('Whitelist (Blackout Reverse)'!$B$1:$K$1,MOD(ROW()-2,10)+1)</f>
        <v>SUSSEX</v>
      </c>
      <c r="C1648" t="str">
        <f>VLOOKUP(A1648,'Brand Family Territory (Enc)'!$A$2:$B$296,2,FALSE)</f>
        <v>All Counties</v>
      </c>
      <c r="D1648">
        <f>IF(COUNTIFS('Brand Family Territories (Enc)'!$B$2:$B$62,C1648,'Brand Family Territories (Enc)'!$C$2:$C$62,B1648)&gt;0,1,IF(AND(LEFT(B1648,6)="MORRIS",COUNTIFS('Brand Family Territories (Enc)'!$B$2:$B$62,C1648,'Brand Family Territories (Enc)'!$C$2:$C$62,"Morri")&gt;0),"Unk",0))</f>
        <v>1</v>
      </c>
      <c r="E1648" t="str">
        <f>IFERROR(INDEX('Brand Family Areas (Enc)'!$D$6:$D$998,MATCH(UPPER(A1648)&amp;"|"&amp;UPPER(B1648),'Brand Family Areas (Enc)'!$G$6:$G$998,0)),"No Match")</f>
        <v>No Match</v>
      </c>
      <c r="F1648" t="str">
        <f t="shared" si="50"/>
        <v>US</v>
      </c>
      <c r="G1648" t="str">
        <f t="shared" si="51"/>
        <v>Duclaw|SUSSEX</v>
      </c>
    </row>
    <row r="1649" spans="1:7" hidden="1" x14ac:dyDescent="0.2">
      <c r="A1649" t="str" cm="1">
        <f t="array" ref="A1649">INDEX('Brand Family Territory (Enc)'!$A$2:$A$296,INT((ROW()-2)/10)+1)</f>
        <v>Duclaw</v>
      </c>
      <c r="B1649" t="str" cm="1">
        <f t="array" ref="B1649">INDEX('Whitelist (Blackout Reverse)'!$B$1:$K$1,MOD(ROW()-2,10)+1)</f>
        <v>MORRIS 1</v>
      </c>
      <c r="C1649" t="str">
        <f>VLOOKUP(A1649,'Brand Family Territory (Enc)'!$A$2:$B$296,2,FALSE)</f>
        <v>All Counties</v>
      </c>
      <c r="D1649">
        <f>IF(COUNTIFS('Brand Family Territories (Enc)'!$B$2:$B$62,C1649,'Brand Family Territories (Enc)'!$C$2:$C$62,B1649)&gt;0,1,IF(AND(LEFT(B1649,6)="MORRIS",COUNTIFS('Brand Family Territories (Enc)'!$B$2:$B$62,C1649,'Brand Family Territories (Enc)'!$C$2:$C$62,"Morri")&gt;0),"Unk",0))</f>
        <v>1</v>
      </c>
      <c r="E1649" t="str">
        <f>IFERROR(INDEX('Brand Family Areas (Enc)'!$D$6:$D$998,MATCH(UPPER(A1649)&amp;"|"&amp;UPPER(B1649),'Brand Family Areas (Enc)'!$G$6:$G$998,0)),"No Match")</f>
        <v>No Match</v>
      </c>
      <c r="F1649" t="str">
        <f t="shared" si="50"/>
        <v>US</v>
      </c>
      <c r="G1649" t="str">
        <f t="shared" si="51"/>
        <v>Duclaw|MORRIS 1</v>
      </c>
    </row>
    <row r="1650" spans="1:7" hidden="1" x14ac:dyDescent="0.2">
      <c r="A1650" t="str" cm="1">
        <f t="array" ref="A1650">INDEX('Brand Family Territory (Enc)'!$A$2:$A$296,INT((ROW()-2)/10)+1)</f>
        <v>Duclaw</v>
      </c>
      <c r="B1650" t="str" cm="1">
        <f t="array" ref="B1650">INDEX('Whitelist (Blackout Reverse)'!$B$1:$K$1,MOD(ROW()-2,10)+1)</f>
        <v>MORRIS 2</v>
      </c>
      <c r="C1650" t="str">
        <f>VLOOKUP(A1650,'Brand Family Territory (Enc)'!$A$2:$B$296,2,FALSE)</f>
        <v>All Counties</v>
      </c>
      <c r="D1650">
        <f>IF(COUNTIFS('Brand Family Territories (Enc)'!$B$2:$B$62,C1650,'Brand Family Territories (Enc)'!$C$2:$C$62,B1650)&gt;0,1,IF(AND(LEFT(B1650,6)="MORRIS",COUNTIFS('Brand Family Territories (Enc)'!$B$2:$B$62,C1650,'Brand Family Territories (Enc)'!$C$2:$C$62,"Morri")&gt;0),"Unk",0))</f>
        <v>1</v>
      </c>
      <c r="E1650" t="str">
        <f>IFERROR(INDEX('Brand Family Areas (Enc)'!$D$6:$D$998,MATCH(UPPER(A1650)&amp;"|"&amp;UPPER(B1650),'Brand Family Areas (Enc)'!$G$6:$G$998,0)),"No Match")</f>
        <v>No Match</v>
      </c>
      <c r="F1650" t="str">
        <f t="shared" si="50"/>
        <v>US</v>
      </c>
      <c r="G1650" t="str">
        <f t="shared" si="51"/>
        <v>Duclaw|MORRIS 2</v>
      </c>
    </row>
    <row r="1651" spans="1:7" hidden="1" x14ac:dyDescent="0.2">
      <c r="A1651" t="str" cm="1">
        <f t="array" ref="A1651">INDEX('Brand Family Territory (Enc)'!$A$2:$A$296,INT((ROW()-2)/10)+1)</f>
        <v>Duclaw</v>
      </c>
      <c r="B1651" t="str" cm="1">
        <f t="array" ref="B1651">INDEX('Whitelist (Blackout Reverse)'!$B$1:$K$1,MOD(ROW()-2,10)+1)</f>
        <v>MORRIS 3</v>
      </c>
      <c r="C1651" t="str">
        <f>VLOOKUP(A1651,'Brand Family Territory (Enc)'!$A$2:$B$296,2,FALSE)</f>
        <v>All Counties</v>
      </c>
      <c r="D1651">
        <f>IF(COUNTIFS('Brand Family Territories (Enc)'!$B$2:$B$62,C1651,'Brand Family Territories (Enc)'!$C$2:$C$62,B1651)&gt;0,1,IF(AND(LEFT(B1651,6)="MORRIS",COUNTIFS('Brand Family Territories (Enc)'!$B$2:$B$62,C1651,'Brand Family Territories (Enc)'!$C$2:$C$62,"Morri")&gt;0),"Unk",0))</f>
        <v>1</v>
      </c>
      <c r="E1651" t="str">
        <f>IFERROR(INDEX('Brand Family Areas (Enc)'!$D$6:$D$998,MATCH(UPPER(A1651)&amp;"|"&amp;UPPER(B1651),'Brand Family Areas (Enc)'!$G$6:$G$998,0)),"No Match")</f>
        <v>No Match</v>
      </c>
      <c r="F1651" t="str">
        <f t="shared" si="50"/>
        <v>US</v>
      </c>
      <c r="G1651" t="str">
        <f t="shared" si="51"/>
        <v>Duclaw|MORRIS 3</v>
      </c>
    </row>
    <row r="1652" spans="1:7" hidden="1" x14ac:dyDescent="0.2">
      <c r="A1652" t="str" cm="1">
        <f t="array" ref="A1652">INDEX('Brand Family Territory (Enc)'!$A$2:$A$296,INT((ROW()-2)/10)+1)</f>
        <v>Ecaana</v>
      </c>
      <c r="B1652" t="str" cm="1">
        <f t="array" ref="B1652">INDEX('Whitelist (Blackout Reverse)'!$B$1:$K$1,MOD(ROW()-2,10)+1)</f>
        <v>BERGEN</v>
      </c>
      <c r="C1652" t="str">
        <f>VLOOKUP(A1652,'Brand Family Territory (Enc)'!$A$2:$B$296,2,FALSE)</f>
        <v>All Counties</v>
      </c>
      <c r="D1652">
        <f>IF(COUNTIFS('Brand Family Territories (Enc)'!$B$2:$B$62,C1652,'Brand Family Territories (Enc)'!$C$2:$C$62,B1652)&gt;0,1,IF(AND(LEFT(B1652,6)="MORRIS",COUNTIFS('Brand Family Territories (Enc)'!$B$2:$B$62,C1652,'Brand Family Territories (Enc)'!$C$2:$C$62,"Morri")&gt;0),"Unk",0))</f>
        <v>1</v>
      </c>
      <c r="E1652" t="str">
        <f>IFERROR(INDEX('Brand Family Areas (Enc)'!$D$6:$D$998,MATCH(UPPER(A1652)&amp;"|"&amp;UPPER(B1652),'Brand Family Areas (Enc)'!$G$6:$G$998,0)),"No Match")</f>
        <v>No Match</v>
      </c>
      <c r="F1652" t="str">
        <f t="shared" si="50"/>
        <v>US</v>
      </c>
      <c r="G1652" t="str">
        <f t="shared" si="51"/>
        <v>Ecaana|BERGEN</v>
      </c>
    </row>
    <row r="1653" spans="1:7" hidden="1" x14ac:dyDescent="0.2">
      <c r="A1653" t="str" cm="1">
        <f t="array" ref="A1653">INDEX('Brand Family Territory (Enc)'!$A$2:$A$296,INT((ROW()-2)/10)+1)</f>
        <v>Ecaana</v>
      </c>
      <c r="B1653" t="str" cm="1">
        <f t="array" ref="B1653">INDEX('Whitelist (Blackout Reverse)'!$B$1:$K$1,MOD(ROW()-2,10)+1)</f>
        <v>PASSAIC</v>
      </c>
      <c r="C1653" t="str">
        <f>VLOOKUP(A1653,'Brand Family Territory (Enc)'!$A$2:$B$296,2,FALSE)</f>
        <v>All Counties</v>
      </c>
      <c r="D1653">
        <f>IF(COUNTIFS('Brand Family Territories (Enc)'!$B$2:$B$62,C1653,'Brand Family Territories (Enc)'!$C$2:$C$62,B1653)&gt;0,1,IF(AND(LEFT(B1653,6)="MORRIS",COUNTIFS('Brand Family Territories (Enc)'!$B$2:$B$62,C1653,'Brand Family Territories (Enc)'!$C$2:$C$62,"Morri")&gt;0),"Unk",0))</f>
        <v>1</v>
      </c>
      <c r="E1653" t="str">
        <f>IFERROR(INDEX('Brand Family Areas (Enc)'!$D$6:$D$998,MATCH(UPPER(A1653)&amp;"|"&amp;UPPER(B1653),'Brand Family Areas (Enc)'!$G$6:$G$998,0)),"No Match")</f>
        <v>No Match</v>
      </c>
      <c r="F1653" t="str">
        <f t="shared" si="50"/>
        <v>US</v>
      </c>
      <c r="G1653" t="str">
        <f t="shared" si="51"/>
        <v>Ecaana|PASSAIC</v>
      </c>
    </row>
    <row r="1654" spans="1:7" hidden="1" x14ac:dyDescent="0.2">
      <c r="A1654" t="str" cm="1">
        <f t="array" ref="A1654">INDEX('Brand Family Territory (Enc)'!$A$2:$A$296,INT((ROW()-2)/10)+1)</f>
        <v>Ecaana</v>
      </c>
      <c r="B1654" t="str" cm="1">
        <f t="array" ref="B1654">INDEX('Whitelist (Blackout Reverse)'!$B$1:$K$1,MOD(ROW()-2,10)+1)</f>
        <v>PASSAIC-FF</v>
      </c>
      <c r="C1654" t="str">
        <f>VLOOKUP(A1654,'Brand Family Territory (Enc)'!$A$2:$B$296,2,FALSE)</f>
        <v>All Counties</v>
      </c>
      <c r="D1654">
        <f>IF(COUNTIFS('Brand Family Territories (Enc)'!$B$2:$B$62,C1654,'Brand Family Territories (Enc)'!$C$2:$C$62,B1654)&gt;0,1,IF(AND(LEFT(B1654,6)="MORRIS",COUNTIFS('Brand Family Territories (Enc)'!$B$2:$B$62,C1654,'Brand Family Territories (Enc)'!$C$2:$C$62,"Morri")&gt;0),"Unk",0))</f>
        <v>1</v>
      </c>
      <c r="E1654" t="str">
        <f>IFERROR(INDEX('Brand Family Areas (Enc)'!$D$6:$D$998,MATCH(UPPER(A1654)&amp;"|"&amp;UPPER(B1654),'Brand Family Areas (Enc)'!$G$6:$G$998,0)),"No Match")</f>
        <v>No Match</v>
      </c>
      <c r="F1654" t="str">
        <f t="shared" si="50"/>
        <v>US</v>
      </c>
      <c r="G1654" t="str">
        <f t="shared" si="51"/>
        <v>Ecaana|PASSAIC-FF</v>
      </c>
    </row>
    <row r="1655" spans="1:7" hidden="1" x14ac:dyDescent="0.2">
      <c r="A1655" t="str" cm="1">
        <f t="array" ref="A1655">INDEX('Brand Family Territory (Enc)'!$A$2:$A$296,INT((ROW()-2)/10)+1)</f>
        <v>Ecaana</v>
      </c>
      <c r="B1655" t="str" cm="1">
        <f t="array" ref="B1655">INDEX('Whitelist (Blackout Reverse)'!$B$1:$K$1,MOD(ROW()-2,10)+1)</f>
        <v>ESSEX</v>
      </c>
      <c r="C1655" t="str">
        <f>VLOOKUP(A1655,'Brand Family Territory (Enc)'!$A$2:$B$296,2,FALSE)</f>
        <v>All Counties</v>
      </c>
      <c r="D1655">
        <f>IF(COUNTIFS('Brand Family Territories (Enc)'!$B$2:$B$62,C1655,'Brand Family Territories (Enc)'!$C$2:$C$62,B1655)&gt;0,1,IF(AND(LEFT(B1655,6)="MORRIS",COUNTIFS('Brand Family Territories (Enc)'!$B$2:$B$62,C1655,'Brand Family Territories (Enc)'!$C$2:$C$62,"Morri")&gt;0),"Unk",0))</f>
        <v>1</v>
      </c>
      <c r="E1655" t="str">
        <f>IFERROR(INDEX('Brand Family Areas (Enc)'!$D$6:$D$998,MATCH(UPPER(A1655)&amp;"|"&amp;UPPER(B1655),'Brand Family Areas (Enc)'!$G$6:$G$998,0)),"No Match")</f>
        <v>No Match</v>
      </c>
      <c r="F1655" t="str">
        <f t="shared" si="50"/>
        <v>US</v>
      </c>
      <c r="G1655" t="str">
        <f t="shared" si="51"/>
        <v>Ecaana|ESSEX</v>
      </c>
    </row>
    <row r="1656" spans="1:7" hidden="1" x14ac:dyDescent="0.2">
      <c r="A1656" t="str" cm="1">
        <f t="array" ref="A1656">INDEX('Brand Family Territory (Enc)'!$A$2:$A$296,INT((ROW()-2)/10)+1)</f>
        <v>Ecaana</v>
      </c>
      <c r="B1656" t="str" cm="1">
        <f t="array" ref="B1656">INDEX('Whitelist (Blackout Reverse)'!$B$1:$K$1,MOD(ROW()-2,10)+1)</f>
        <v>HUDSON</v>
      </c>
      <c r="C1656" t="str">
        <f>VLOOKUP(A1656,'Brand Family Territory (Enc)'!$A$2:$B$296,2,FALSE)</f>
        <v>All Counties</v>
      </c>
      <c r="D1656">
        <f>IF(COUNTIFS('Brand Family Territories (Enc)'!$B$2:$B$62,C1656,'Brand Family Territories (Enc)'!$C$2:$C$62,B1656)&gt;0,1,IF(AND(LEFT(B1656,6)="MORRIS",COUNTIFS('Brand Family Territories (Enc)'!$B$2:$B$62,C1656,'Brand Family Territories (Enc)'!$C$2:$C$62,"Morri")&gt;0),"Unk",0))</f>
        <v>1</v>
      </c>
      <c r="E1656" t="str">
        <f>IFERROR(INDEX('Brand Family Areas (Enc)'!$D$6:$D$998,MATCH(UPPER(A1656)&amp;"|"&amp;UPPER(B1656),'Brand Family Areas (Enc)'!$G$6:$G$998,0)),"No Match")</f>
        <v>No Match</v>
      </c>
      <c r="F1656" t="str">
        <f t="shared" si="50"/>
        <v>US</v>
      </c>
      <c r="G1656" t="str">
        <f t="shared" si="51"/>
        <v>Ecaana|HUDSON</v>
      </c>
    </row>
    <row r="1657" spans="1:7" hidden="1" x14ac:dyDescent="0.2">
      <c r="A1657" t="str" cm="1">
        <f t="array" ref="A1657">INDEX('Brand Family Territory (Enc)'!$A$2:$A$296,INT((ROW()-2)/10)+1)</f>
        <v>Ecaana</v>
      </c>
      <c r="B1657" t="str" cm="1">
        <f t="array" ref="B1657">INDEX('Whitelist (Blackout Reverse)'!$B$1:$K$1,MOD(ROW()-2,10)+1)</f>
        <v>UNION</v>
      </c>
      <c r="C1657" t="str">
        <f>VLOOKUP(A1657,'Brand Family Territory (Enc)'!$A$2:$B$296,2,FALSE)</f>
        <v>All Counties</v>
      </c>
      <c r="D1657">
        <f>IF(COUNTIFS('Brand Family Territories (Enc)'!$B$2:$B$62,C1657,'Brand Family Territories (Enc)'!$C$2:$C$62,B1657)&gt;0,1,IF(AND(LEFT(B1657,6)="MORRIS",COUNTIFS('Brand Family Territories (Enc)'!$B$2:$B$62,C1657,'Brand Family Territories (Enc)'!$C$2:$C$62,"Morri")&gt;0),"Unk",0))</f>
        <v>1</v>
      </c>
      <c r="E1657" t="str">
        <f>IFERROR(INDEX('Brand Family Areas (Enc)'!$D$6:$D$998,MATCH(UPPER(A1657)&amp;"|"&amp;UPPER(B1657),'Brand Family Areas (Enc)'!$G$6:$G$998,0)),"No Match")</f>
        <v>No Match</v>
      </c>
      <c r="F1657" t="str">
        <f t="shared" si="50"/>
        <v>US</v>
      </c>
      <c r="G1657" t="str">
        <f t="shared" si="51"/>
        <v>Ecaana|UNION</v>
      </c>
    </row>
    <row r="1658" spans="1:7" hidden="1" x14ac:dyDescent="0.2">
      <c r="A1658" t="str" cm="1">
        <f t="array" ref="A1658">INDEX('Brand Family Territory (Enc)'!$A$2:$A$296,INT((ROW()-2)/10)+1)</f>
        <v>Ecaana</v>
      </c>
      <c r="B1658" t="str" cm="1">
        <f t="array" ref="B1658">INDEX('Whitelist (Blackout Reverse)'!$B$1:$K$1,MOD(ROW()-2,10)+1)</f>
        <v>SUSSEX</v>
      </c>
      <c r="C1658" t="str">
        <f>VLOOKUP(A1658,'Brand Family Territory (Enc)'!$A$2:$B$296,2,FALSE)</f>
        <v>All Counties</v>
      </c>
      <c r="D1658">
        <f>IF(COUNTIFS('Brand Family Territories (Enc)'!$B$2:$B$62,C1658,'Brand Family Territories (Enc)'!$C$2:$C$62,B1658)&gt;0,1,IF(AND(LEFT(B1658,6)="MORRIS",COUNTIFS('Brand Family Territories (Enc)'!$B$2:$B$62,C1658,'Brand Family Territories (Enc)'!$C$2:$C$62,"Morri")&gt;0),"Unk",0))</f>
        <v>1</v>
      </c>
      <c r="E1658" t="str">
        <f>IFERROR(INDEX('Brand Family Areas (Enc)'!$D$6:$D$998,MATCH(UPPER(A1658)&amp;"|"&amp;UPPER(B1658),'Brand Family Areas (Enc)'!$G$6:$G$998,0)),"No Match")</f>
        <v>No Match</v>
      </c>
      <c r="F1658" t="str">
        <f t="shared" si="50"/>
        <v>US</v>
      </c>
      <c r="G1658" t="str">
        <f t="shared" si="51"/>
        <v>Ecaana|SUSSEX</v>
      </c>
    </row>
    <row r="1659" spans="1:7" hidden="1" x14ac:dyDescent="0.2">
      <c r="A1659" t="str" cm="1">
        <f t="array" ref="A1659">INDEX('Brand Family Territory (Enc)'!$A$2:$A$296,INT((ROW()-2)/10)+1)</f>
        <v>Ecaana</v>
      </c>
      <c r="B1659" t="str" cm="1">
        <f t="array" ref="B1659">INDEX('Whitelist (Blackout Reverse)'!$B$1:$K$1,MOD(ROW()-2,10)+1)</f>
        <v>MORRIS 1</v>
      </c>
      <c r="C1659" t="str">
        <f>VLOOKUP(A1659,'Brand Family Territory (Enc)'!$A$2:$B$296,2,FALSE)</f>
        <v>All Counties</v>
      </c>
      <c r="D1659">
        <f>IF(COUNTIFS('Brand Family Territories (Enc)'!$B$2:$B$62,C1659,'Brand Family Territories (Enc)'!$C$2:$C$62,B1659)&gt;0,1,IF(AND(LEFT(B1659,6)="MORRIS",COUNTIFS('Brand Family Territories (Enc)'!$B$2:$B$62,C1659,'Brand Family Territories (Enc)'!$C$2:$C$62,"Morri")&gt;0),"Unk",0))</f>
        <v>1</v>
      </c>
      <c r="E1659" t="str">
        <f>IFERROR(INDEX('Brand Family Areas (Enc)'!$D$6:$D$998,MATCH(UPPER(A1659)&amp;"|"&amp;UPPER(B1659),'Brand Family Areas (Enc)'!$G$6:$G$998,0)),"No Match")</f>
        <v>No Match</v>
      </c>
      <c r="F1659" t="str">
        <f t="shared" si="50"/>
        <v>US</v>
      </c>
      <c r="G1659" t="str">
        <f t="shared" si="51"/>
        <v>Ecaana|MORRIS 1</v>
      </c>
    </row>
    <row r="1660" spans="1:7" hidden="1" x14ac:dyDescent="0.2">
      <c r="A1660" t="str" cm="1">
        <f t="array" ref="A1660">INDEX('Brand Family Territory (Enc)'!$A$2:$A$296,INT((ROW()-2)/10)+1)</f>
        <v>Ecaana</v>
      </c>
      <c r="B1660" t="str" cm="1">
        <f t="array" ref="B1660">INDEX('Whitelist (Blackout Reverse)'!$B$1:$K$1,MOD(ROW()-2,10)+1)</f>
        <v>MORRIS 2</v>
      </c>
      <c r="C1660" t="str">
        <f>VLOOKUP(A1660,'Brand Family Territory (Enc)'!$A$2:$B$296,2,FALSE)</f>
        <v>All Counties</v>
      </c>
      <c r="D1660">
        <f>IF(COUNTIFS('Brand Family Territories (Enc)'!$B$2:$B$62,C1660,'Brand Family Territories (Enc)'!$C$2:$C$62,B1660)&gt;0,1,IF(AND(LEFT(B1660,6)="MORRIS",COUNTIFS('Brand Family Territories (Enc)'!$B$2:$B$62,C1660,'Brand Family Territories (Enc)'!$C$2:$C$62,"Morri")&gt;0),"Unk",0))</f>
        <v>1</v>
      </c>
      <c r="E1660" t="str">
        <f>IFERROR(INDEX('Brand Family Areas (Enc)'!$D$6:$D$998,MATCH(UPPER(A1660)&amp;"|"&amp;UPPER(B1660),'Brand Family Areas (Enc)'!$G$6:$G$998,0)),"No Match")</f>
        <v>No Match</v>
      </c>
      <c r="F1660" t="str">
        <f t="shared" si="50"/>
        <v>US</v>
      </c>
      <c r="G1660" t="str">
        <f t="shared" si="51"/>
        <v>Ecaana|MORRIS 2</v>
      </c>
    </row>
    <row r="1661" spans="1:7" hidden="1" x14ac:dyDescent="0.2">
      <c r="A1661" t="str" cm="1">
        <f t="array" ref="A1661">INDEX('Brand Family Territory (Enc)'!$A$2:$A$296,INT((ROW()-2)/10)+1)</f>
        <v>Ecaana</v>
      </c>
      <c r="B1661" t="str" cm="1">
        <f t="array" ref="B1661">INDEX('Whitelist (Blackout Reverse)'!$B$1:$K$1,MOD(ROW()-2,10)+1)</f>
        <v>MORRIS 3</v>
      </c>
      <c r="C1661" t="str">
        <f>VLOOKUP(A1661,'Brand Family Territory (Enc)'!$A$2:$B$296,2,FALSE)</f>
        <v>All Counties</v>
      </c>
      <c r="D1661">
        <f>IF(COUNTIFS('Brand Family Territories (Enc)'!$B$2:$B$62,C1661,'Brand Family Territories (Enc)'!$C$2:$C$62,B1661)&gt;0,1,IF(AND(LEFT(B1661,6)="MORRIS",COUNTIFS('Brand Family Territories (Enc)'!$B$2:$B$62,C1661,'Brand Family Territories (Enc)'!$C$2:$C$62,"Morri")&gt;0),"Unk",0))</f>
        <v>1</v>
      </c>
      <c r="E1661" t="str">
        <f>IFERROR(INDEX('Brand Family Areas (Enc)'!$D$6:$D$998,MATCH(UPPER(A1661)&amp;"|"&amp;UPPER(B1661),'Brand Family Areas (Enc)'!$G$6:$G$998,0)),"No Match")</f>
        <v>No Match</v>
      </c>
      <c r="F1661" t="str">
        <f t="shared" si="50"/>
        <v>US</v>
      </c>
      <c r="G1661" t="str">
        <f t="shared" si="51"/>
        <v>Ecaana|MORRIS 3</v>
      </c>
    </row>
    <row r="1662" spans="1:7" hidden="1" x14ac:dyDescent="0.2">
      <c r="A1662" t="str" cm="1">
        <f t="array" ref="A1662">INDEX('Brand Family Territory (Enc)'!$A$2:$A$296,INT((ROW()-2)/10)+1)</f>
        <v>Efes</v>
      </c>
      <c r="B1662" t="str" cm="1">
        <f t="array" ref="B1662">INDEX('Whitelist (Blackout Reverse)'!$B$1:$K$1,MOD(ROW()-2,10)+1)</f>
        <v>BERGEN</v>
      </c>
      <c r="C1662" t="str">
        <f>VLOOKUP(A1662,'Brand Family Territory (Enc)'!$A$2:$B$296,2,FALSE)</f>
        <v>All Counties</v>
      </c>
      <c r="D1662">
        <f>IF(COUNTIFS('Brand Family Territories (Enc)'!$B$2:$B$62,C1662,'Brand Family Territories (Enc)'!$C$2:$C$62,B1662)&gt;0,1,IF(AND(LEFT(B1662,6)="MORRIS",COUNTIFS('Brand Family Territories (Enc)'!$B$2:$B$62,C1662,'Brand Family Territories (Enc)'!$C$2:$C$62,"Morri")&gt;0),"Unk",0))</f>
        <v>1</v>
      </c>
      <c r="E1662" t="str">
        <f>IFERROR(INDEX('Brand Family Areas (Enc)'!$D$6:$D$998,MATCH(UPPER(A1662)&amp;"|"&amp;UPPER(B1662),'Brand Family Areas (Enc)'!$G$6:$G$998,0)),"No Match")</f>
        <v>No Match</v>
      </c>
      <c r="F1662" t="str">
        <f t="shared" si="50"/>
        <v>US</v>
      </c>
      <c r="G1662" t="str">
        <f t="shared" si="51"/>
        <v>Efes|BERGEN</v>
      </c>
    </row>
    <row r="1663" spans="1:7" hidden="1" x14ac:dyDescent="0.2">
      <c r="A1663" t="str" cm="1">
        <f t="array" ref="A1663">INDEX('Brand Family Territory (Enc)'!$A$2:$A$296,INT((ROW()-2)/10)+1)</f>
        <v>Efes</v>
      </c>
      <c r="B1663" t="str" cm="1">
        <f t="array" ref="B1663">INDEX('Whitelist (Blackout Reverse)'!$B$1:$K$1,MOD(ROW()-2,10)+1)</f>
        <v>PASSAIC</v>
      </c>
      <c r="C1663" t="str">
        <f>VLOOKUP(A1663,'Brand Family Territory (Enc)'!$A$2:$B$296,2,FALSE)</f>
        <v>All Counties</v>
      </c>
      <c r="D1663">
        <f>IF(COUNTIFS('Brand Family Territories (Enc)'!$B$2:$B$62,C1663,'Brand Family Territories (Enc)'!$C$2:$C$62,B1663)&gt;0,1,IF(AND(LEFT(B1663,6)="MORRIS",COUNTIFS('Brand Family Territories (Enc)'!$B$2:$B$62,C1663,'Brand Family Territories (Enc)'!$C$2:$C$62,"Morri")&gt;0),"Unk",0))</f>
        <v>1</v>
      </c>
      <c r="E1663" t="str">
        <f>IFERROR(INDEX('Brand Family Areas (Enc)'!$D$6:$D$998,MATCH(UPPER(A1663)&amp;"|"&amp;UPPER(B1663),'Brand Family Areas (Enc)'!$G$6:$G$998,0)),"No Match")</f>
        <v>No Match</v>
      </c>
      <c r="F1663" t="str">
        <f t="shared" si="50"/>
        <v>US</v>
      </c>
      <c r="G1663" t="str">
        <f t="shared" si="51"/>
        <v>Efes|PASSAIC</v>
      </c>
    </row>
    <row r="1664" spans="1:7" hidden="1" x14ac:dyDescent="0.2">
      <c r="A1664" t="str" cm="1">
        <f t="array" ref="A1664">INDEX('Brand Family Territory (Enc)'!$A$2:$A$296,INT((ROW()-2)/10)+1)</f>
        <v>Efes</v>
      </c>
      <c r="B1664" t="str" cm="1">
        <f t="array" ref="B1664">INDEX('Whitelist (Blackout Reverse)'!$B$1:$K$1,MOD(ROW()-2,10)+1)</f>
        <v>PASSAIC-FF</v>
      </c>
      <c r="C1664" t="str">
        <f>VLOOKUP(A1664,'Brand Family Territory (Enc)'!$A$2:$B$296,2,FALSE)</f>
        <v>All Counties</v>
      </c>
      <c r="D1664">
        <f>IF(COUNTIFS('Brand Family Territories (Enc)'!$B$2:$B$62,C1664,'Brand Family Territories (Enc)'!$C$2:$C$62,B1664)&gt;0,1,IF(AND(LEFT(B1664,6)="MORRIS",COUNTIFS('Brand Family Territories (Enc)'!$B$2:$B$62,C1664,'Brand Family Territories (Enc)'!$C$2:$C$62,"Morri")&gt;0),"Unk",0))</f>
        <v>1</v>
      </c>
      <c r="E1664" t="str">
        <f>IFERROR(INDEX('Brand Family Areas (Enc)'!$D$6:$D$998,MATCH(UPPER(A1664)&amp;"|"&amp;UPPER(B1664),'Brand Family Areas (Enc)'!$G$6:$G$998,0)),"No Match")</f>
        <v>No Match</v>
      </c>
      <c r="F1664" t="str">
        <f t="shared" si="50"/>
        <v>US</v>
      </c>
      <c r="G1664" t="str">
        <f t="shared" si="51"/>
        <v>Efes|PASSAIC-FF</v>
      </c>
    </row>
    <row r="1665" spans="1:7" hidden="1" x14ac:dyDescent="0.2">
      <c r="A1665" t="str" cm="1">
        <f t="array" ref="A1665">INDEX('Brand Family Territory (Enc)'!$A$2:$A$296,INT((ROW()-2)/10)+1)</f>
        <v>Efes</v>
      </c>
      <c r="B1665" t="str" cm="1">
        <f t="array" ref="B1665">INDEX('Whitelist (Blackout Reverse)'!$B$1:$K$1,MOD(ROW()-2,10)+1)</f>
        <v>ESSEX</v>
      </c>
      <c r="C1665" t="str">
        <f>VLOOKUP(A1665,'Brand Family Territory (Enc)'!$A$2:$B$296,2,FALSE)</f>
        <v>All Counties</v>
      </c>
      <c r="D1665">
        <f>IF(COUNTIFS('Brand Family Territories (Enc)'!$B$2:$B$62,C1665,'Brand Family Territories (Enc)'!$C$2:$C$62,B1665)&gt;0,1,IF(AND(LEFT(B1665,6)="MORRIS",COUNTIFS('Brand Family Territories (Enc)'!$B$2:$B$62,C1665,'Brand Family Territories (Enc)'!$C$2:$C$62,"Morri")&gt;0),"Unk",0))</f>
        <v>1</v>
      </c>
      <c r="E1665" t="str">
        <f>IFERROR(INDEX('Brand Family Areas (Enc)'!$D$6:$D$998,MATCH(UPPER(A1665)&amp;"|"&amp;UPPER(B1665),'Brand Family Areas (Enc)'!$G$6:$G$998,0)),"No Match")</f>
        <v>No Match</v>
      </c>
      <c r="F1665" t="str">
        <f t="shared" si="50"/>
        <v>US</v>
      </c>
      <c r="G1665" t="str">
        <f t="shared" si="51"/>
        <v>Efes|ESSEX</v>
      </c>
    </row>
    <row r="1666" spans="1:7" hidden="1" x14ac:dyDescent="0.2">
      <c r="A1666" t="str" cm="1">
        <f t="array" ref="A1666">INDEX('Brand Family Territory (Enc)'!$A$2:$A$296,INT((ROW()-2)/10)+1)</f>
        <v>Efes</v>
      </c>
      <c r="B1666" t="str" cm="1">
        <f t="array" ref="B1666">INDEX('Whitelist (Blackout Reverse)'!$B$1:$K$1,MOD(ROW()-2,10)+1)</f>
        <v>HUDSON</v>
      </c>
      <c r="C1666" t="str">
        <f>VLOOKUP(A1666,'Brand Family Territory (Enc)'!$A$2:$B$296,2,FALSE)</f>
        <v>All Counties</v>
      </c>
      <c r="D1666">
        <f>IF(COUNTIFS('Brand Family Territories (Enc)'!$B$2:$B$62,C1666,'Brand Family Territories (Enc)'!$C$2:$C$62,B1666)&gt;0,1,IF(AND(LEFT(B1666,6)="MORRIS",COUNTIFS('Brand Family Territories (Enc)'!$B$2:$B$62,C1666,'Brand Family Territories (Enc)'!$C$2:$C$62,"Morri")&gt;0),"Unk",0))</f>
        <v>1</v>
      </c>
      <c r="E1666" t="str">
        <f>IFERROR(INDEX('Brand Family Areas (Enc)'!$D$6:$D$998,MATCH(UPPER(A1666)&amp;"|"&amp;UPPER(B1666),'Brand Family Areas (Enc)'!$G$6:$G$998,0)),"No Match")</f>
        <v>No Match</v>
      </c>
      <c r="F1666" t="str">
        <f t="shared" si="50"/>
        <v>US</v>
      </c>
      <c r="G1666" t="str">
        <f t="shared" si="51"/>
        <v>Efes|HUDSON</v>
      </c>
    </row>
    <row r="1667" spans="1:7" hidden="1" x14ac:dyDescent="0.2">
      <c r="A1667" t="str" cm="1">
        <f t="array" ref="A1667">INDEX('Brand Family Territory (Enc)'!$A$2:$A$296,INT((ROW()-2)/10)+1)</f>
        <v>Efes</v>
      </c>
      <c r="B1667" t="str" cm="1">
        <f t="array" ref="B1667">INDEX('Whitelist (Blackout Reverse)'!$B$1:$K$1,MOD(ROW()-2,10)+1)</f>
        <v>UNION</v>
      </c>
      <c r="C1667" t="str">
        <f>VLOOKUP(A1667,'Brand Family Territory (Enc)'!$A$2:$B$296,2,FALSE)</f>
        <v>All Counties</v>
      </c>
      <c r="D1667">
        <f>IF(COUNTIFS('Brand Family Territories (Enc)'!$B$2:$B$62,C1667,'Brand Family Territories (Enc)'!$C$2:$C$62,B1667)&gt;0,1,IF(AND(LEFT(B1667,6)="MORRIS",COUNTIFS('Brand Family Territories (Enc)'!$B$2:$B$62,C1667,'Brand Family Territories (Enc)'!$C$2:$C$62,"Morri")&gt;0),"Unk",0))</f>
        <v>1</v>
      </c>
      <c r="E1667" t="str">
        <f>IFERROR(INDEX('Brand Family Areas (Enc)'!$D$6:$D$998,MATCH(UPPER(A1667)&amp;"|"&amp;UPPER(B1667),'Brand Family Areas (Enc)'!$G$6:$G$998,0)),"No Match")</f>
        <v>No Match</v>
      </c>
      <c r="F1667" t="str">
        <f t="shared" ref="F1667:F1730" si="52">IF(D1667="Unk","Ambiguous (Source Truncated)",IF(E1667="Inactive","THEM",IF(D1667=1,"US",IF(D1667="N/A","No Territory Data","THEM"))))</f>
        <v>US</v>
      </c>
      <c r="G1667" t="str">
        <f t="shared" ref="G1667:G1730" si="53">A1667&amp;"|"&amp;B1667</f>
        <v>Efes|UNION</v>
      </c>
    </row>
    <row r="1668" spans="1:7" hidden="1" x14ac:dyDescent="0.2">
      <c r="A1668" t="str" cm="1">
        <f t="array" ref="A1668">INDEX('Brand Family Territory (Enc)'!$A$2:$A$296,INT((ROW()-2)/10)+1)</f>
        <v>Efes</v>
      </c>
      <c r="B1668" t="str" cm="1">
        <f t="array" ref="B1668">INDEX('Whitelist (Blackout Reverse)'!$B$1:$K$1,MOD(ROW()-2,10)+1)</f>
        <v>SUSSEX</v>
      </c>
      <c r="C1668" t="str">
        <f>VLOOKUP(A1668,'Brand Family Territory (Enc)'!$A$2:$B$296,2,FALSE)</f>
        <v>All Counties</v>
      </c>
      <c r="D1668">
        <f>IF(COUNTIFS('Brand Family Territories (Enc)'!$B$2:$B$62,C1668,'Brand Family Territories (Enc)'!$C$2:$C$62,B1668)&gt;0,1,IF(AND(LEFT(B1668,6)="MORRIS",COUNTIFS('Brand Family Territories (Enc)'!$B$2:$B$62,C1668,'Brand Family Territories (Enc)'!$C$2:$C$62,"Morri")&gt;0),"Unk",0))</f>
        <v>1</v>
      </c>
      <c r="E1668" t="str">
        <f>IFERROR(INDEX('Brand Family Areas (Enc)'!$D$6:$D$998,MATCH(UPPER(A1668)&amp;"|"&amp;UPPER(B1668),'Brand Family Areas (Enc)'!$G$6:$G$998,0)),"No Match")</f>
        <v>No Match</v>
      </c>
      <c r="F1668" t="str">
        <f t="shared" si="52"/>
        <v>US</v>
      </c>
      <c r="G1668" t="str">
        <f t="shared" si="53"/>
        <v>Efes|SUSSEX</v>
      </c>
    </row>
    <row r="1669" spans="1:7" hidden="1" x14ac:dyDescent="0.2">
      <c r="A1669" t="str" cm="1">
        <f t="array" ref="A1669">INDEX('Brand Family Territory (Enc)'!$A$2:$A$296,INT((ROW()-2)/10)+1)</f>
        <v>Efes</v>
      </c>
      <c r="B1669" t="str" cm="1">
        <f t="array" ref="B1669">INDEX('Whitelist (Blackout Reverse)'!$B$1:$K$1,MOD(ROW()-2,10)+1)</f>
        <v>MORRIS 1</v>
      </c>
      <c r="C1669" t="str">
        <f>VLOOKUP(A1669,'Brand Family Territory (Enc)'!$A$2:$B$296,2,FALSE)</f>
        <v>All Counties</v>
      </c>
      <c r="D1669">
        <f>IF(COUNTIFS('Brand Family Territories (Enc)'!$B$2:$B$62,C1669,'Brand Family Territories (Enc)'!$C$2:$C$62,B1669)&gt;0,1,IF(AND(LEFT(B1669,6)="MORRIS",COUNTIFS('Brand Family Territories (Enc)'!$B$2:$B$62,C1669,'Brand Family Territories (Enc)'!$C$2:$C$62,"Morri")&gt;0),"Unk",0))</f>
        <v>1</v>
      </c>
      <c r="E1669" t="str">
        <f>IFERROR(INDEX('Brand Family Areas (Enc)'!$D$6:$D$998,MATCH(UPPER(A1669)&amp;"|"&amp;UPPER(B1669),'Brand Family Areas (Enc)'!$G$6:$G$998,0)),"No Match")</f>
        <v>No Match</v>
      </c>
      <c r="F1669" t="str">
        <f t="shared" si="52"/>
        <v>US</v>
      </c>
      <c r="G1669" t="str">
        <f t="shared" si="53"/>
        <v>Efes|MORRIS 1</v>
      </c>
    </row>
    <row r="1670" spans="1:7" hidden="1" x14ac:dyDescent="0.2">
      <c r="A1670" t="str" cm="1">
        <f t="array" ref="A1670">INDEX('Brand Family Territory (Enc)'!$A$2:$A$296,INT((ROW()-2)/10)+1)</f>
        <v>Efes</v>
      </c>
      <c r="B1670" t="str" cm="1">
        <f t="array" ref="B1670">INDEX('Whitelist (Blackout Reverse)'!$B$1:$K$1,MOD(ROW()-2,10)+1)</f>
        <v>MORRIS 2</v>
      </c>
      <c r="C1670" t="str">
        <f>VLOOKUP(A1670,'Brand Family Territory (Enc)'!$A$2:$B$296,2,FALSE)</f>
        <v>All Counties</v>
      </c>
      <c r="D1670">
        <f>IF(COUNTIFS('Brand Family Territories (Enc)'!$B$2:$B$62,C1670,'Brand Family Territories (Enc)'!$C$2:$C$62,B1670)&gt;0,1,IF(AND(LEFT(B1670,6)="MORRIS",COUNTIFS('Brand Family Territories (Enc)'!$B$2:$B$62,C1670,'Brand Family Territories (Enc)'!$C$2:$C$62,"Morri")&gt;0),"Unk",0))</f>
        <v>1</v>
      </c>
      <c r="E1670" t="str">
        <f>IFERROR(INDEX('Brand Family Areas (Enc)'!$D$6:$D$998,MATCH(UPPER(A1670)&amp;"|"&amp;UPPER(B1670),'Brand Family Areas (Enc)'!$G$6:$G$998,0)),"No Match")</f>
        <v>No Match</v>
      </c>
      <c r="F1670" t="str">
        <f t="shared" si="52"/>
        <v>US</v>
      </c>
      <c r="G1670" t="str">
        <f t="shared" si="53"/>
        <v>Efes|MORRIS 2</v>
      </c>
    </row>
    <row r="1671" spans="1:7" hidden="1" x14ac:dyDescent="0.2">
      <c r="A1671" t="str" cm="1">
        <f t="array" ref="A1671">INDEX('Brand Family Territory (Enc)'!$A$2:$A$296,INT((ROW()-2)/10)+1)</f>
        <v>Efes</v>
      </c>
      <c r="B1671" t="str" cm="1">
        <f t="array" ref="B1671">INDEX('Whitelist (Blackout Reverse)'!$B$1:$K$1,MOD(ROW()-2,10)+1)</f>
        <v>MORRIS 3</v>
      </c>
      <c r="C1671" t="str">
        <f>VLOOKUP(A1671,'Brand Family Territory (Enc)'!$A$2:$B$296,2,FALSE)</f>
        <v>All Counties</v>
      </c>
      <c r="D1671">
        <f>IF(COUNTIFS('Brand Family Territories (Enc)'!$B$2:$B$62,C1671,'Brand Family Territories (Enc)'!$C$2:$C$62,B1671)&gt;0,1,IF(AND(LEFT(B1671,6)="MORRIS",COUNTIFS('Brand Family Territories (Enc)'!$B$2:$B$62,C1671,'Brand Family Territories (Enc)'!$C$2:$C$62,"Morri")&gt;0),"Unk",0))</f>
        <v>1</v>
      </c>
      <c r="E1671" t="str">
        <f>IFERROR(INDEX('Brand Family Areas (Enc)'!$D$6:$D$998,MATCH(UPPER(A1671)&amp;"|"&amp;UPPER(B1671),'Brand Family Areas (Enc)'!$G$6:$G$998,0)),"No Match")</f>
        <v>No Match</v>
      </c>
      <c r="F1671" t="str">
        <f t="shared" si="52"/>
        <v>US</v>
      </c>
      <c r="G1671" t="str">
        <f t="shared" si="53"/>
        <v>Efes|MORRIS 3</v>
      </c>
    </row>
    <row r="1672" spans="1:7" hidden="1" x14ac:dyDescent="0.2">
      <c r="A1672" t="str" cm="1">
        <f t="array" ref="A1672">INDEX('Brand Family Territory (Enc)'!$A$2:$A$296,INT((ROW()-2)/10)+1)</f>
        <v>EL Jimador</v>
      </c>
      <c r="B1672" t="str" cm="1">
        <f t="array" ref="B1672">INDEX('Whitelist (Blackout Reverse)'!$B$1:$K$1,MOD(ROW()-2,10)+1)</f>
        <v>BERGEN</v>
      </c>
      <c r="C1672" t="str">
        <f>VLOOKUP(A1672,'Brand Family Territory (Enc)'!$A$2:$B$296,2,FALSE)</f>
        <v>All Counties</v>
      </c>
      <c r="D1672">
        <f>IF(COUNTIFS('Brand Family Territories (Enc)'!$B$2:$B$62,C1672,'Brand Family Territories (Enc)'!$C$2:$C$62,B1672)&gt;0,1,IF(AND(LEFT(B1672,6)="MORRIS",COUNTIFS('Brand Family Territories (Enc)'!$B$2:$B$62,C1672,'Brand Family Territories (Enc)'!$C$2:$C$62,"Morri")&gt;0),"Unk",0))</f>
        <v>1</v>
      </c>
      <c r="E1672" t="str">
        <f>IFERROR(INDEX('Brand Family Areas (Enc)'!$D$6:$D$998,MATCH(UPPER(A1672)&amp;"|"&amp;UPPER(B1672),'Brand Family Areas (Enc)'!$G$6:$G$998,0)),"No Match")</f>
        <v>No Match</v>
      </c>
      <c r="F1672" t="str">
        <f t="shared" si="52"/>
        <v>US</v>
      </c>
      <c r="G1672" t="str">
        <f t="shared" si="53"/>
        <v>EL Jimador|BERGEN</v>
      </c>
    </row>
    <row r="1673" spans="1:7" hidden="1" x14ac:dyDescent="0.2">
      <c r="A1673" t="str" cm="1">
        <f t="array" ref="A1673">INDEX('Brand Family Territory (Enc)'!$A$2:$A$296,INT((ROW()-2)/10)+1)</f>
        <v>EL Jimador</v>
      </c>
      <c r="B1673" t="str" cm="1">
        <f t="array" ref="B1673">INDEX('Whitelist (Blackout Reverse)'!$B$1:$K$1,MOD(ROW()-2,10)+1)</f>
        <v>PASSAIC</v>
      </c>
      <c r="C1673" t="str">
        <f>VLOOKUP(A1673,'Brand Family Territory (Enc)'!$A$2:$B$296,2,FALSE)</f>
        <v>All Counties</v>
      </c>
      <c r="D1673">
        <f>IF(COUNTIFS('Brand Family Territories (Enc)'!$B$2:$B$62,C1673,'Brand Family Territories (Enc)'!$C$2:$C$62,B1673)&gt;0,1,IF(AND(LEFT(B1673,6)="MORRIS",COUNTIFS('Brand Family Territories (Enc)'!$B$2:$B$62,C1673,'Brand Family Territories (Enc)'!$C$2:$C$62,"Morri")&gt;0),"Unk",0))</f>
        <v>1</v>
      </c>
      <c r="E1673" t="str">
        <f>IFERROR(INDEX('Brand Family Areas (Enc)'!$D$6:$D$998,MATCH(UPPER(A1673)&amp;"|"&amp;UPPER(B1673),'Brand Family Areas (Enc)'!$G$6:$G$998,0)),"No Match")</f>
        <v>No Match</v>
      </c>
      <c r="F1673" t="str">
        <f t="shared" si="52"/>
        <v>US</v>
      </c>
      <c r="G1673" t="str">
        <f t="shared" si="53"/>
        <v>EL Jimador|PASSAIC</v>
      </c>
    </row>
    <row r="1674" spans="1:7" hidden="1" x14ac:dyDescent="0.2">
      <c r="A1674" t="str" cm="1">
        <f t="array" ref="A1674">INDEX('Brand Family Territory (Enc)'!$A$2:$A$296,INT((ROW()-2)/10)+1)</f>
        <v>EL Jimador</v>
      </c>
      <c r="B1674" t="str" cm="1">
        <f t="array" ref="B1674">INDEX('Whitelist (Blackout Reverse)'!$B$1:$K$1,MOD(ROW()-2,10)+1)</f>
        <v>PASSAIC-FF</v>
      </c>
      <c r="C1674" t="str">
        <f>VLOOKUP(A1674,'Brand Family Territory (Enc)'!$A$2:$B$296,2,FALSE)</f>
        <v>All Counties</v>
      </c>
      <c r="D1674">
        <f>IF(COUNTIFS('Brand Family Territories (Enc)'!$B$2:$B$62,C1674,'Brand Family Territories (Enc)'!$C$2:$C$62,B1674)&gt;0,1,IF(AND(LEFT(B1674,6)="MORRIS",COUNTIFS('Brand Family Territories (Enc)'!$B$2:$B$62,C1674,'Brand Family Territories (Enc)'!$C$2:$C$62,"Morri")&gt;0),"Unk",0))</f>
        <v>1</v>
      </c>
      <c r="E1674" t="str">
        <f>IFERROR(INDEX('Brand Family Areas (Enc)'!$D$6:$D$998,MATCH(UPPER(A1674)&amp;"|"&amp;UPPER(B1674),'Brand Family Areas (Enc)'!$G$6:$G$998,0)),"No Match")</f>
        <v>No Match</v>
      </c>
      <c r="F1674" t="str">
        <f t="shared" si="52"/>
        <v>US</v>
      </c>
      <c r="G1674" t="str">
        <f t="shared" si="53"/>
        <v>EL Jimador|PASSAIC-FF</v>
      </c>
    </row>
    <row r="1675" spans="1:7" hidden="1" x14ac:dyDescent="0.2">
      <c r="A1675" t="str" cm="1">
        <f t="array" ref="A1675">INDEX('Brand Family Territory (Enc)'!$A$2:$A$296,INT((ROW()-2)/10)+1)</f>
        <v>EL Jimador</v>
      </c>
      <c r="B1675" t="str" cm="1">
        <f t="array" ref="B1675">INDEX('Whitelist (Blackout Reverse)'!$B$1:$K$1,MOD(ROW()-2,10)+1)</f>
        <v>ESSEX</v>
      </c>
      <c r="C1675" t="str">
        <f>VLOOKUP(A1675,'Brand Family Territory (Enc)'!$A$2:$B$296,2,FALSE)</f>
        <v>All Counties</v>
      </c>
      <c r="D1675">
        <f>IF(COUNTIFS('Brand Family Territories (Enc)'!$B$2:$B$62,C1675,'Brand Family Territories (Enc)'!$C$2:$C$62,B1675)&gt;0,1,IF(AND(LEFT(B1675,6)="MORRIS",COUNTIFS('Brand Family Territories (Enc)'!$B$2:$B$62,C1675,'Brand Family Territories (Enc)'!$C$2:$C$62,"Morri")&gt;0),"Unk",0))</f>
        <v>1</v>
      </c>
      <c r="E1675" t="str">
        <f>IFERROR(INDEX('Brand Family Areas (Enc)'!$D$6:$D$998,MATCH(UPPER(A1675)&amp;"|"&amp;UPPER(B1675),'Brand Family Areas (Enc)'!$G$6:$G$998,0)),"No Match")</f>
        <v>No Match</v>
      </c>
      <c r="F1675" t="str">
        <f t="shared" si="52"/>
        <v>US</v>
      </c>
      <c r="G1675" t="str">
        <f t="shared" si="53"/>
        <v>EL Jimador|ESSEX</v>
      </c>
    </row>
    <row r="1676" spans="1:7" hidden="1" x14ac:dyDescent="0.2">
      <c r="A1676" t="str" cm="1">
        <f t="array" ref="A1676">INDEX('Brand Family Territory (Enc)'!$A$2:$A$296,INT((ROW()-2)/10)+1)</f>
        <v>EL Jimador</v>
      </c>
      <c r="B1676" t="str" cm="1">
        <f t="array" ref="B1676">INDEX('Whitelist (Blackout Reverse)'!$B$1:$K$1,MOD(ROW()-2,10)+1)</f>
        <v>HUDSON</v>
      </c>
      <c r="C1676" t="str">
        <f>VLOOKUP(A1676,'Brand Family Territory (Enc)'!$A$2:$B$296,2,FALSE)</f>
        <v>All Counties</v>
      </c>
      <c r="D1676">
        <f>IF(COUNTIFS('Brand Family Territories (Enc)'!$B$2:$B$62,C1676,'Brand Family Territories (Enc)'!$C$2:$C$62,B1676)&gt;0,1,IF(AND(LEFT(B1676,6)="MORRIS",COUNTIFS('Brand Family Territories (Enc)'!$B$2:$B$62,C1676,'Brand Family Territories (Enc)'!$C$2:$C$62,"Morri")&gt;0),"Unk",0))</f>
        <v>1</v>
      </c>
      <c r="E1676" t="str">
        <f>IFERROR(INDEX('Brand Family Areas (Enc)'!$D$6:$D$998,MATCH(UPPER(A1676)&amp;"|"&amp;UPPER(B1676),'Brand Family Areas (Enc)'!$G$6:$G$998,0)),"No Match")</f>
        <v>No Match</v>
      </c>
      <c r="F1676" t="str">
        <f t="shared" si="52"/>
        <v>US</v>
      </c>
      <c r="G1676" t="str">
        <f t="shared" si="53"/>
        <v>EL Jimador|HUDSON</v>
      </c>
    </row>
    <row r="1677" spans="1:7" hidden="1" x14ac:dyDescent="0.2">
      <c r="A1677" t="str" cm="1">
        <f t="array" ref="A1677">INDEX('Brand Family Territory (Enc)'!$A$2:$A$296,INT((ROW()-2)/10)+1)</f>
        <v>EL Jimador</v>
      </c>
      <c r="B1677" t="str" cm="1">
        <f t="array" ref="B1677">INDEX('Whitelist (Blackout Reverse)'!$B$1:$K$1,MOD(ROW()-2,10)+1)</f>
        <v>UNION</v>
      </c>
      <c r="C1677" t="str">
        <f>VLOOKUP(A1677,'Brand Family Territory (Enc)'!$A$2:$B$296,2,FALSE)</f>
        <v>All Counties</v>
      </c>
      <c r="D1677">
        <f>IF(COUNTIFS('Brand Family Territories (Enc)'!$B$2:$B$62,C1677,'Brand Family Territories (Enc)'!$C$2:$C$62,B1677)&gt;0,1,IF(AND(LEFT(B1677,6)="MORRIS",COUNTIFS('Brand Family Territories (Enc)'!$B$2:$B$62,C1677,'Brand Family Territories (Enc)'!$C$2:$C$62,"Morri")&gt;0),"Unk",0))</f>
        <v>1</v>
      </c>
      <c r="E1677" t="str">
        <f>IFERROR(INDEX('Brand Family Areas (Enc)'!$D$6:$D$998,MATCH(UPPER(A1677)&amp;"|"&amp;UPPER(B1677),'Brand Family Areas (Enc)'!$G$6:$G$998,0)),"No Match")</f>
        <v>No Match</v>
      </c>
      <c r="F1677" t="str">
        <f t="shared" si="52"/>
        <v>US</v>
      </c>
      <c r="G1677" t="str">
        <f t="shared" si="53"/>
        <v>EL Jimador|UNION</v>
      </c>
    </row>
    <row r="1678" spans="1:7" hidden="1" x14ac:dyDescent="0.2">
      <c r="A1678" t="str" cm="1">
        <f t="array" ref="A1678">INDEX('Brand Family Territory (Enc)'!$A$2:$A$296,INT((ROW()-2)/10)+1)</f>
        <v>EL Jimador</v>
      </c>
      <c r="B1678" t="str" cm="1">
        <f t="array" ref="B1678">INDEX('Whitelist (Blackout Reverse)'!$B$1:$K$1,MOD(ROW()-2,10)+1)</f>
        <v>SUSSEX</v>
      </c>
      <c r="C1678" t="str">
        <f>VLOOKUP(A1678,'Brand Family Territory (Enc)'!$A$2:$B$296,2,FALSE)</f>
        <v>All Counties</v>
      </c>
      <c r="D1678">
        <f>IF(COUNTIFS('Brand Family Territories (Enc)'!$B$2:$B$62,C1678,'Brand Family Territories (Enc)'!$C$2:$C$62,B1678)&gt;0,1,IF(AND(LEFT(B1678,6)="MORRIS",COUNTIFS('Brand Family Territories (Enc)'!$B$2:$B$62,C1678,'Brand Family Territories (Enc)'!$C$2:$C$62,"Morri")&gt;0),"Unk",0))</f>
        <v>1</v>
      </c>
      <c r="E1678" t="str">
        <f>IFERROR(INDEX('Brand Family Areas (Enc)'!$D$6:$D$998,MATCH(UPPER(A1678)&amp;"|"&amp;UPPER(B1678),'Brand Family Areas (Enc)'!$G$6:$G$998,0)),"No Match")</f>
        <v>No Match</v>
      </c>
      <c r="F1678" t="str">
        <f t="shared" si="52"/>
        <v>US</v>
      </c>
      <c r="G1678" t="str">
        <f t="shared" si="53"/>
        <v>EL Jimador|SUSSEX</v>
      </c>
    </row>
    <row r="1679" spans="1:7" hidden="1" x14ac:dyDescent="0.2">
      <c r="A1679" t="str" cm="1">
        <f t="array" ref="A1679">INDEX('Brand Family Territory (Enc)'!$A$2:$A$296,INT((ROW()-2)/10)+1)</f>
        <v>EL Jimador</v>
      </c>
      <c r="B1679" t="str" cm="1">
        <f t="array" ref="B1679">INDEX('Whitelist (Blackout Reverse)'!$B$1:$K$1,MOD(ROW()-2,10)+1)</f>
        <v>MORRIS 1</v>
      </c>
      <c r="C1679" t="str">
        <f>VLOOKUP(A1679,'Brand Family Territory (Enc)'!$A$2:$B$296,2,FALSE)</f>
        <v>All Counties</v>
      </c>
      <c r="D1679">
        <f>IF(COUNTIFS('Brand Family Territories (Enc)'!$B$2:$B$62,C1679,'Brand Family Territories (Enc)'!$C$2:$C$62,B1679)&gt;0,1,IF(AND(LEFT(B1679,6)="MORRIS",COUNTIFS('Brand Family Territories (Enc)'!$B$2:$B$62,C1679,'Brand Family Territories (Enc)'!$C$2:$C$62,"Morri")&gt;0),"Unk",0))</f>
        <v>1</v>
      </c>
      <c r="E1679" t="str">
        <f>IFERROR(INDEX('Brand Family Areas (Enc)'!$D$6:$D$998,MATCH(UPPER(A1679)&amp;"|"&amp;UPPER(B1679),'Brand Family Areas (Enc)'!$G$6:$G$998,0)),"No Match")</f>
        <v>No Match</v>
      </c>
      <c r="F1679" t="str">
        <f t="shared" si="52"/>
        <v>US</v>
      </c>
      <c r="G1679" t="str">
        <f t="shared" si="53"/>
        <v>EL Jimador|MORRIS 1</v>
      </c>
    </row>
    <row r="1680" spans="1:7" hidden="1" x14ac:dyDescent="0.2">
      <c r="A1680" t="str" cm="1">
        <f t="array" ref="A1680">INDEX('Brand Family Territory (Enc)'!$A$2:$A$296,INT((ROW()-2)/10)+1)</f>
        <v>EL Jimador</v>
      </c>
      <c r="B1680" t="str" cm="1">
        <f t="array" ref="B1680">INDEX('Whitelist (Blackout Reverse)'!$B$1:$K$1,MOD(ROW()-2,10)+1)</f>
        <v>MORRIS 2</v>
      </c>
      <c r="C1680" t="str">
        <f>VLOOKUP(A1680,'Brand Family Territory (Enc)'!$A$2:$B$296,2,FALSE)</f>
        <v>All Counties</v>
      </c>
      <c r="D1680">
        <f>IF(COUNTIFS('Brand Family Territories (Enc)'!$B$2:$B$62,C1680,'Brand Family Territories (Enc)'!$C$2:$C$62,B1680)&gt;0,1,IF(AND(LEFT(B1680,6)="MORRIS",COUNTIFS('Brand Family Territories (Enc)'!$B$2:$B$62,C1680,'Brand Family Territories (Enc)'!$C$2:$C$62,"Morri")&gt;0),"Unk",0))</f>
        <v>1</v>
      </c>
      <c r="E1680" t="str">
        <f>IFERROR(INDEX('Brand Family Areas (Enc)'!$D$6:$D$998,MATCH(UPPER(A1680)&amp;"|"&amp;UPPER(B1680),'Brand Family Areas (Enc)'!$G$6:$G$998,0)),"No Match")</f>
        <v>No Match</v>
      </c>
      <c r="F1680" t="str">
        <f t="shared" si="52"/>
        <v>US</v>
      </c>
      <c r="G1680" t="str">
        <f t="shared" si="53"/>
        <v>EL Jimador|MORRIS 2</v>
      </c>
    </row>
    <row r="1681" spans="1:7" hidden="1" x14ac:dyDescent="0.2">
      <c r="A1681" t="str" cm="1">
        <f t="array" ref="A1681">INDEX('Brand Family Territory (Enc)'!$A$2:$A$296,INT((ROW()-2)/10)+1)</f>
        <v>EL Jimador</v>
      </c>
      <c r="B1681" t="str" cm="1">
        <f t="array" ref="B1681">INDEX('Whitelist (Blackout Reverse)'!$B$1:$K$1,MOD(ROW()-2,10)+1)</f>
        <v>MORRIS 3</v>
      </c>
      <c r="C1681" t="str">
        <f>VLOOKUP(A1681,'Brand Family Territory (Enc)'!$A$2:$B$296,2,FALSE)</f>
        <v>All Counties</v>
      </c>
      <c r="D1681">
        <f>IF(COUNTIFS('Brand Family Territories (Enc)'!$B$2:$B$62,C1681,'Brand Family Territories (Enc)'!$C$2:$C$62,B1681)&gt;0,1,IF(AND(LEFT(B1681,6)="MORRIS",COUNTIFS('Brand Family Territories (Enc)'!$B$2:$B$62,C1681,'Brand Family Territories (Enc)'!$C$2:$C$62,"Morri")&gt;0),"Unk",0))</f>
        <v>1</v>
      </c>
      <c r="E1681" t="str">
        <f>IFERROR(INDEX('Brand Family Areas (Enc)'!$D$6:$D$998,MATCH(UPPER(A1681)&amp;"|"&amp;UPPER(B1681),'Brand Family Areas (Enc)'!$G$6:$G$998,0)),"No Match")</f>
        <v>No Match</v>
      </c>
      <c r="F1681" t="str">
        <f t="shared" si="52"/>
        <v>US</v>
      </c>
      <c r="G1681" t="str">
        <f t="shared" si="53"/>
        <v>EL Jimador|MORRIS 3</v>
      </c>
    </row>
    <row r="1682" spans="1:7" hidden="1" x14ac:dyDescent="0.2">
      <c r="A1682" t="str" cm="1">
        <f t="array" ref="A1682">INDEX('Brand Family Territory (Enc)'!$A$2:$A$296,INT((ROW()-2)/10)+1)</f>
        <v>Eleven20 Tequila</v>
      </c>
      <c r="B1682" t="str" cm="1">
        <f t="array" ref="B1682">INDEX('Whitelist (Blackout Reverse)'!$B$1:$K$1,MOD(ROW()-2,10)+1)</f>
        <v>BERGEN</v>
      </c>
      <c r="C1682" t="str">
        <f>VLOOKUP(A1682,'Brand Family Territory (Enc)'!$A$2:$B$296,2,FALSE)</f>
        <v>All Counties</v>
      </c>
      <c r="D1682">
        <f>IF(COUNTIFS('Brand Family Territories (Enc)'!$B$2:$B$62,C1682,'Brand Family Territories (Enc)'!$C$2:$C$62,B1682)&gt;0,1,IF(AND(LEFT(B1682,6)="MORRIS",COUNTIFS('Brand Family Territories (Enc)'!$B$2:$B$62,C1682,'Brand Family Territories (Enc)'!$C$2:$C$62,"Morri")&gt;0),"Unk",0))</f>
        <v>1</v>
      </c>
      <c r="E1682" t="str">
        <f>IFERROR(INDEX('Brand Family Areas (Enc)'!$D$6:$D$998,MATCH(UPPER(A1682)&amp;"|"&amp;UPPER(B1682),'Brand Family Areas (Enc)'!$G$6:$G$998,0)),"No Match")</f>
        <v>No Match</v>
      </c>
      <c r="F1682" t="str">
        <f t="shared" si="52"/>
        <v>US</v>
      </c>
      <c r="G1682" t="str">
        <f t="shared" si="53"/>
        <v>Eleven20 Tequila|BERGEN</v>
      </c>
    </row>
    <row r="1683" spans="1:7" hidden="1" x14ac:dyDescent="0.2">
      <c r="A1683" t="str" cm="1">
        <f t="array" ref="A1683">INDEX('Brand Family Territory (Enc)'!$A$2:$A$296,INT((ROW()-2)/10)+1)</f>
        <v>Eleven20 Tequila</v>
      </c>
      <c r="B1683" t="str" cm="1">
        <f t="array" ref="B1683">INDEX('Whitelist (Blackout Reverse)'!$B$1:$K$1,MOD(ROW()-2,10)+1)</f>
        <v>PASSAIC</v>
      </c>
      <c r="C1683" t="str">
        <f>VLOOKUP(A1683,'Brand Family Territory (Enc)'!$A$2:$B$296,2,FALSE)</f>
        <v>All Counties</v>
      </c>
      <c r="D1683">
        <f>IF(COUNTIFS('Brand Family Territories (Enc)'!$B$2:$B$62,C1683,'Brand Family Territories (Enc)'!$C$2:$C$62,B1683)&gt;0,1,IF(AND(LEFT(B1683,6)="MORRIS",COUNTIFS('Brand Family Territories (Enc)'!$B$2:$B$62,C1683,'Brand Family Territories (Enc)'!$C$2:$C$62,"Morri")&gt;0),"Unk",0))</f>
        <v>1</v>
      </c>
      <c r="E1683" t="str">
        <f>IFERROR(INDEX('Brand Family Areas (Enc)'!$D$6:$D$998,MATCH(UPPER(A1683)&amp;"|"&amp;UPPER(B1683),'Brand Family Areas (Enc)'!$G$6:$G$998,0)),"No Match")</f>
        <v>No Match</v>
      </c>
      <c r="F1683" t="str">
        <f t="shared" si="52"/>
        <v>US</v>
      </c>
      <c r="G1683" t="str">
        <f t="shared" si="53"/>
        <v>Eleven20 Tequila|PASSAIC</v>
      </c>
    </row>
    <row r="1684" spans="1:7" hidden="1" x14ac:dyDescent="0.2">
      <c r="A1684" t="str" cm="1">
        <f t="array" ref="A1684">INDEX('Brand Family Territory (Enc)'!$A$2:$A$296,INT((ROW()-2)/10)+1)</f>
        <v>Eleven20 Tequila</v>
      </c>
      <c r="B1684" t="str" cm="1">
        <f t="array" ref="B1684">INDEX('Whitelist (Blackout Reverse)'!$B$1:$K$1,MOD(ROW()-2,10)+1)</f>
        <v>PASSAIC-FF</v>
      </c>
      <c r="C1684" t="str">
        <f>VLOOKUP(A1684,'Brand Family Territory (Enc)'!$A$2:$B$296,2,FALSE)</f>
        <v>All Counties</v>
      </c>
      <c r="D1684">
        <f>IF(COUNTIFS('Brand Family Territories (Enc)'!$B$2:$B$62,C1684,'Brand Family Territories (Enc)'!$C$2:$C$62,B1684)&gt;0,1,IF(AND(LEFT(B1684,6)="MORRIS",COUNTIFS('Brand Family Territories (Enc)'!$B$2:$B$62,C1684,'Brand Family Territories (Enc)'!$C$2:$C$62,"Morri")&gt;0),"Unk",0))</f>
        <v>1</v>
      </c>
      <c r="E1684" t="str">
        <f>IFERROR(INDEX('Brand Family Areas (Enc)'!$D$6:$D$998,MATCH(UPPER(A1684)&amp;"|"&amp;UPPER(B1684),'Brand Family Areas (Enc)'!$G$6:$G$998,0)),"No Match")</f>
        <v>No Match</v>
      </c>
      <c r="F1684" t="str">
        <f t="shared" si="52"/>
        <v>US</v>
      </c>
      <c r="G1684" t="str">
        <f t="shared" si="53"/>
        <v>Eleven20 Tequila|PASSAIC-FF</v>
      </c>
    </row>
    <row r="1685" spans="1:7" hidden="1" x14ac:dyDescent="0.2">
      <c r="A1685" t="str" cm="1">
        <f t="array" ref="A1685">INDEX('Brand Family Territory (Enc)'!$A$2:$A$296,INT((ROW()-2)/10)+1)</f>
        <v>Eleven20 Tequila</v>
      </c>
      <c r="B1685" t="str" cm="1">
        <f t="array" ref="B1685">INDEX('Whitelist (Blackout Reverse)'!$B$1:$K$1,MOD(ROW()-2,10)+1)</f>
        <v>ESSEX</v>
      </c>
      <c r="C1685" t="str">
        <f>VLOOKUP(A1685,'Brand Family Territory (Enc)'!$A$2:$B$296,2,FALSE)</f>
        <v>All Counties</v>
      </c>
      <c r="D1685">
        <f>IF(COUNTIFS('Brand Family Territories (Enc)'!$B$2:$B$62,C1685,'Brand Family Territories (Enc)'!$C$2:$C$62,B1685)&gt;0,1,IF(AND(LEFT(B1685,6)="MORRIS",COUNTIFS('Brand Family Territories (Enc)'!$B$2:$B$62,C1685,'Brand Family Territories (Enc)'!$C$2:$C$62,"Morri")&gt;0),"Unk",0))</f>
        <v>1</v>
      </c>
      <c r="E1685" t="str">
        <f>IFERROR(INDEX('Brand Family Areas (Enc)'!$D$6:$D$998,MATCH(UPPER(A1685)&amp;"|"&amp;UPPER(B1685),'Brand Family Areas (Enc)'!$G$6:$G$998,0)),"No Match")</f>
        <v>No Match</v>
      </c>
      <c r="F1685" t="str">
        <f t="shared" si="52"/>
        <v>US</v>
      </c>
      <c r="G1685" t="str">
        <f t="shared" si="53"/>
        <v>Eleven20 Tequila|ESSEX</v>
      </c>
    </row>
    <row r="1686" spans="1:7" hidden="1" x14ac:dyDescent="0.2">
      <c r="A1686" t="str" cm="1">
        <f t="array" ref="A1686">INDEX('Brand Family Territory (Enc)'!$A$2:$A$296,INT((ROW()-2)/10)+1)</f>
        <v>Eleven20 Tequila</v>
      </c>
      <c r="B1686" t="str" cm="1">
        <f t="array" ref="B1686">INDEX('Whitelist (Blackout Reverse)'!$B$1:$K$1,MOD(ROW()-2,10)+1)</f>
        <v>HUDSON</v>
      </c>
      <c r="C1686" t="str">
        <f>VLOOKUP(A1686,'Brand Family Territory (Enc)'!$A$2:$B$296,2,FALSE)</f>
        <v>All Counties</v>
      </c>
      <c r="D1686">
        <f>IF(COUNTIFS('Brand Family Territories (Enc)'!$B$2:$B$62,C1686,'Brand Family Territories (Enc)'!$C$2:$C$62,B1686)&gt;0,1,IF(AND(LEFT(B1686,6)="MORRIS",COUNTIFS('Brand Family Territories (Enc)'!$B$2:$B$62,C1686,'Brand Family Territories (Enc)'!$C$2:$C$62,"Morri")&gt;0),"Unk",0))</f>
        <v>1</v>
      </c>
      <c r="E1686" t="str">
        <f>IFERROR(INDEX('Brand Family Areas (Enc)'!$D$6:$D$998,MATCH(UPPER(A1686)&amp;"|"&amp;UPPER(B1686),'Brand Family Areas (Enc)'!$G$6:$G$998,0)),"No Match")</f>
        <v>No Match</v>
      </c>
      <c r="F1686" t="str">
        <f t="shared" si="52"/>
        <v>US</v>
      </c>
      <c r="G1686" t="str">
        <f t="shared" si="53"/>
        <v>Eleven20 Tequila|HUDSON</v>
      </c>
    </row>
    <row r="1687" spans="1:7" hidden="1" x14ac:dyDescent="0.2">
      <c r="A1687" t="str" cm="1">
        <f t="array" ref="A1687">INDEX('Brand Family Territory (Enc)'!$A$2:$A$296,INT((ROW()-2)/10)+1)</f>
        <v>Eleven20 Tequila</v>
      </c>
      <c r="B1687" t="str" cm="1">
        <f t="array" ref="B1687">INDEX('Whitelist (Blackout Reverse)'!$B$1:$K$1,MOD(ROW()-2,10)+1)</f>
        <v>UNION</v>
      </c>
      <c r="C1687" t="str">
        <f>VLOOKUP(A1687,'Brand Family Territory (Enc)'!$A$2:$B$296,2,FALSE)</f>
        <v>All Counties</v>
      </c>
      <c r="D1687">
        <f>IF(COUNTIFS('Brand Family Territories (Enc)'!$B$2:$B$62,C1687,'Brand Family Territories (Enc)'!$C$2:$C$62,B1687)&gt;0,1,IF(AND(LEFT(B1687,6)="MORRIS",COUNTIFS('Brand Family Territories (Enc)'!$B$2:$B$62,C1687,'Brand Family Territories (Enc)'!$C$2:$C$62,"Morri")&gt;0),"Unk",0))</f>
        <v>1</v>
      </c>
      <c r="E1687" t="str">
        <f>IFERROR(INDEX('Brand Family Areas (Enc)'!$D$6:$D$998,MATCH(UPPER(A1687)&amp;"|"&amp;UPPER(B1687),'Brand Family Areas (Enc)'!$G$6:$G$998,0)),"No Match")</f>
        <v>No Match</v>
      </c>
      <c r="F1687" t="str">
        <f t="shared" si="52"/>
        <v>US</v>
      </c>
      <c r="G1687" t="str">
        <f t="shared" si="53"/>
        <v>Eleven20 Tequila|UNION</v>
      </c>
    </row>
    <row r="1688" spans="1:7" hidden="1" x14ac:dyDescent="0.2">
      <c r="A1688" t="str" cm="1">
        <f t="array" ref="A1688">INDEX('Brand Family Territory (Enc)'!$A$2:$A$296,INT((ROW()-2)/10)+1)</f>
        <v>Eleven20 Tequila</v>
      </c>
      <c r="B1688" t="str" cm="1">
        <f t="array" ref="B1688">INDEX('Whitelist (Blackout Reverse)'!$B$1:$K$1,MOD(ROW()-2,10)+1)</f>
        <v>SUSSEX</v>
      </c>
      <c r="C1688" t="str">
        <f>VLOOKUP(A1688,'Brand Family Territory (Enc)'!$A$2:$B$296,2,FALSE)</f>
        <v>All Counties</v>
      </c>
      <c r="D1688">
        <f>IF(COUNTIFS('Brand Family Territories (Enc)'!$B$2:$B$62,C1688,'Brand Family Territories (Enc)'!$C$2:$C$62,B1688)&gt;0,1,IF(AND(LEFT(B1688,6)="MORRIS",COUNTIFS('Brand Family Territories (Enc)'!$B$2:$B$62,C1688,'Brand Family Territories (Enc)'!$C$2:$C$62,"Morri")&gt;0),"Unk",0))</f>
        <v>1</v>
      </c>
      <c r="E1688" t="str">
        <f>IFERROR(INDEX('Brand Family Areas (Enc)'!$D$6:$D$998,MATCH(UPPER(A1688)&amp;"|"&amp;UPPER(B1688),'Brand Family Areas (Enc)'!$G$6:$G$998,0)),"No Match")</f>
        <v>No Match</v>
      </c>
      <c r="F1688" t="str">
        <f t="shared" si="52"/>
        <v>US</v>
      </c>
      <c r="G1688" t="str">
        <f t="shared" si="53"/>
        <v>Eleven20 Tequila|SUSSEX</v>
      </c>
    </row>
    <row r="1689" spans="1:7" hidden="1" x14ac:dyDescent="0.2">
      <c r="A1689" t="str" cm="1">
        <f t="array" ref="A1689">INDEX('Brand Family Territory (Enc)'!$A$2:$A$296,INT((ROW()-2)/10)+1)</f>
        <v>Eleven20 Tequila</v>
      </c>
      <c r="B1689" t="str" cm="1">
        <f t="array" ref="B1689">INDEX('Whitelist (Blackout Reverse)'!$B$1:$K$1,MOD(ROW()-2,10)+1)</f>
        <v>MORRIS 1</v>
      </c>
      <c r="C1689" t="str">
        <f>VLOOKUP(A1689,'Brand Family Territory (Enc)'!$A$2:$B$296,2,FALSE)</f>
        <v>All Counties</v>
      </c>
      <c r="D1689">
        <f>IF(COUNTIFS('Brand Family Territories (Enc)'!$B$2:$B$62,C1689,'Brand Family Territories (Enc)'!$C$2:$C$62,B1689)&gt;0,1,IF(AND(LEFT(B1689,6)="MORRIS",COUNTIFS('Brand Family Territories (Enc)'!$B$2:$B$62,C1689,'Brand Family Territories (Enc)'!$C$2:$C$62,"Morri")&gt;0),"Unk",0))</f>
        <v>1</v>
      </c>
      <c r="E1689" t="str">
        <f>IFERROR(INDEX('Brand Family Areas (Enc)'!$D$6:$D$998,MATCH(UPPER(A1689)&amp;"|"&amp;UPPER(B1689),'Brand Family Areas (Enc)'!$G$6:$G$998,0)),"No Match")</f>
        <v>No Match</v>
      </c>
      <c r="F1689" t="str">
        <f t="shared" si="52"/>
        <v>US</v>
      </c>
      <c r="G1689" t="str">
        <f t="shared" si="53"/>
        <v>Eleven20 Tequila|MORRIS 1</v>
      </c>
    </row>
    <row r="1690" spans="1:7" hidden="1" x14ac:dyDescent="0.2">
      <c r="A1690" t="str" cm="1">
        <f t="array" ref="A1690">INDEX('Brand Family Territory (Enc)'!$A$2:$A$296,INT((ROW()-2)/10)+1)</f>
        <v>Eleven20 Tequila</v>
      </c>
      <c r="B1690" t="str" cm="1">
        <f t="array" ref="B1690">INDEX('Whitelist (Blackout Reverse)'!$B$1:$K$1,MOD(ROW()-2,10)+1)</f>
        <v>MORRIS 2</v>
      </c>
      <c r="C1690" t="str">
        <f>VLOOKUP(A1690,'Brand Family Territory (Enc)'!$A$2:$B$296,2,FALSE)</f>
        <v>All Counties</v>
      </c>
      <c r="D1690">
        <f>IF(COUNTIFS('Brand Family Territories (Enc)'!$B$2:$B$62,C1690,'Brand Family Territories (Enc)'!$C$2:$C$62,B1690)&gt;0,1,IF(AND(LEFT(B1690,6)="MORRIS",COUNTIFS('Brand Family Territories (Enc)'!$B$2:$B$62,C1690,'Brand Family Territories (Enc)'!$C$2:$C$62,"Morri")&gt;0),"Unk",0))</f>
        <v>1</v>
      </c>
      <c r="E1690" t="str">
        <f>IFERROR(INDEX('Brand Family Areas (Enc)'!$D$6:$D$998,MATCH(UPPER(A1690)&amp;"|"&amp;UPPER(B1690),'Brand Family Areas (Enc)'!$G$6:$G$998,0)),"No Match")</f>
        <v>No Match</v>
      </c>
      <c r="F1690" t="str">
        <f t="shared" si="52"/>
        <v>US</v>
      </c>
      <c r="G1690" t="str">
        <f t="shared" si="53"/>
        <v>Eleven20 Tequila|MORRIS 2</v>
      </c>
    </row>
    <row r="1691" spans="1:7" hidden="1" x14ac:dyDescent="0.2">
      <c r="A1691" t="str" cm="1">
        <f t="array" ref="A1691">INDEX('Brand Family Territory (Enc)'!$A$2:$A$296,INT((ROW()-2)/10)+1)</f>
        <v>Eleven20 Tequila</v>
      </c>
      <c r="B1691" t="str" cm="1">
        <f t="array" ref="B1691">INDEX('Whitelist (Blackout Reverse)'!$B$1:$K$1,MOD(ROW()-2,10)+1)</f>
        <v>MORRIS 3</v>
      </c>
      <c r="C1691" t="str">
        <f>VLOOKUP(A1691,'Brand Family Territory (Enc)'!$A$2:$B$296,2,FALSE)</f>
        <v>All Counties</v>
      </c>
      <c r="D1691">
        <f>IF(COUNTIFS('Brand Family Territories (Enc)'!$B$2:$B$62,C1691,'Brand Family Territories (Enc)'!$C$2:$C$62,B1691)&gt;0,1,IF(AND(LEFT(B1691,6)="MORRIS",COUNTIFS('Brand Family Territories (Enc)'!$B$2:$B$62,C1691,'Brand Family Territories (Enc)'!$C$2:$C$62,"Morri")&gt;0),"Unk",0))</f>
        <v>1</v>
      </c>
      <c r="E1691" t="str">
        <f>IFERROR(INDEX('Brand Family Areas (Enc)'!$D$6:$D$998,MATCH(UPPER(A1691)&amp;"|"&amp;UPPER(B1691),'Brand Family Areas (Enc)'!$G$6:$G$998,0)),"No Match")</f>
        <v>No Match</v>
      </c>
      <c r="F1691" t="str">
        <f t="shared" si="52"/>
        <v>US</v>
      </c>
      <c r="G1691" t="str">
        <f t="shared" si="53"/>
        <v>Eleven20 Tequila|MORRIS 3</v>
      </c>
    </row>
    <row r="1692" spans="1:7" hidden="1" x14ac:dyDescent="0.2">
      <c r="A1692" t="str" cm="1">
        <f t="array" ref="A1692">INDEX('Brand Family Territory (Enc)'!$A$2:$A$296,INT((ROW()-2)/10)+1)</f>
        <v>Evil Genius</v>
      </c>
      <c r="B1692" t="str" cm="1">
        <f t="array" ref="B1692">INDEX('Whitelist (Blackout Reverse)'!$B$1:$K$1,MOD(ROW()-2,10)+1)</f>
        <v>BERGEN</v>
      </c>
      <c r="C1692" t="str">
        <f>VLOOKUP(A1692,'Brand Family Territory (Enc)'!$A$2:$B$296,2,FALSE)</f>
        <v>All Counties</v>
      </c>
      <c r="D1692">
        <f>IF(COUNTIFS('Brand Family Territories (Enc)'!$B$2:$B$62,C1692,'Brand Family Territories (Enc)'!$C$2:$C$62,B1692)&gt;0,1,IF(AND(LEFT(B1692,6)="MORRIS",COUNTIFS('Brand Family Territories (Enc)'!$B$2:$B$62,C1692,'Brand Family Territories (Enc)'!$C$2:$C$62,"Morri")&gt;0),"Unk",0))</f>
        <v>1</v>
      </c>
      <c r="E1692" t="str">
        <f>IFERROR(INDEX('Brand Family Areas (Enc)'!$D$6:$D$998,MATCH(UPPER(A1692)&amp;"|"&amp;UPPER(B1692),'Brand Family Areas (Enc)'!$G$6:$G$998,0)),"No Match")</f>
        <v>No Match</v>
      </c>
      <c r="F1692" t="str">
        <f t="shared" si="52"/>
        <v>US</v>
      </c>
      <c r="G1692" t="str">
        <f t="shared" si="53"/>
        <v>Evil Genius|BERGEN</v>
      </c>
    </row>
    <row r="1693" spans="1:7" hidden="1" x14ac:dyDescent="0.2">
      <c r="A1693" t="str" cm="1">
        <f t="array" ref="A1693">INDEX('Brand Family Territory (Enc)'!$A$2:$A$296,INT((ROW()-2)/10)+1)</f>
        <v>Evil Genius</v>
      </c>
      <c r="B1693" t="str" cm="1">
        <f t="array" ref="B1693">INDEX('Whitelist (Blackout Reverse)'!$B$1:$K$1,MOD(ROW()-2,10)+1)</f>
        <v>PASSAIC</v>
      </c>
      <c r="C1693" t="str">
        <f>VLOOKUP(A1693,'Brand Family Territory (Enc)'!$A$2:$B$296,2,FALSE)</f>
        <v>All Counties</v>
      </c>
      <c r="D1693">
        <f>IF(COUNTIFS('Brand Family Territories (Enc)'!$B$2:$B$62,C1693,'Brand Family Territories (Enc)'!$C$2:$C$62,B1693)&gt;0,1,IF(AND(LEFT(B1693,6)="MORRIS",COUNTIFS('Brand Family Territories (Enc)'!$B$2:$B$62,C1693,'Brand Family Territories (Enc)'!$C$2:$C$62,"Morri")&gt;0),"Unk",0))</f>
        <v>1</v>
      </c>
      <c r="E1693" t="str">
        <f>IFERROR(INDEX('Brand Family Areas (Enc)'!$D$6:$D$998,MATCH(UPPER(A1693)&amp;"|"&amp;UPPER(B1693),'Brand Family Areas (Enc)'!$G$6:$G$998,0)),"No Match")</f>
        <v>No Match</v>
      </c>
      <c r="F1693" t="str">
        <f t="shared" si="52"/>
        <v>US</v>
      </c>
      <c r="G1693" t="str">
        <f t="shared" si="53"/>
        <v>Evil Genius|PASSAIC</v>
      </c>
    </row>
    <row r="1694" spans="1:7" hidden="1" x14ac:dyDescent="0.2">
      <c r="A1694" t="str" cm="1">
        <f t="array" ref="A1694">INDEX('Brand Family Territory (Enc)'!$A$2:$A$296,INT((ROW()-2)/10)+1)</f>
        <v>Evil Genius</v>
      </c>
      <c r="B1694" t="str" cm="1">
        <f t="array" ref="B1694">INDEX('Whitelist (Blackout Reverse)'!$B$1:$K$1,MOD(ROW()-2,10)+1)</f>
        <v>PASSAIC-FF</v>
      </c>
      <c r="C1694" t="str">
        <f>VLOOKUP(A1694,'Brand Family Territory (Enc)'!$A$2:$B$296,2,FALSE)</f>
        <v>All Counties</v>
      </c>
      <c r="D1694">
        <f>IF(COUNTIFS('Brand Family Territories (Enc)'!$B$2:$B$62,C1694,'Brand Family Territories (Enc)'!$C$2:$C$62,B1694)&gt;0,1,IF(AND(LEFT(B1694,6)="MORRIS",COUNTIFS('Brand Family Territories (Enc)'!$B$2:$B$62,C1694,'Brand Family Territories (Enc)'!$C$2:$C$62,"Morri")&gt;0),"Unk",0))</f>
        <v>1</v>
      </c>
      <c r="E1694" t="str">
        <f>IFERROR(INDEX('Brand Family Areas (Enc)'!$D$6:$D$998,MATCH(UPPER(A1694)&amp;"|"&amp;UPPER(B1694),'Brand Family Areas (Enc)'!$G$6:$G$998,0)),"No Match")</f>
        <v>No Match</v>
      </c>
      <c r="F1694" t="str">
        <f t="shared" si="52"/>
        <v>US</v>
      </c>
      <c r="G1694" t="str">
        <f t="shared" si="53"/>
        <v>Evil Genius|PASSAIC-FF</v>
      </c>
    </row>
    <row r="1695" spans="1:7" hidden="1" x14ac:dyDescent="0.2">
      <c r="A1695" t="str" cm="1">
        <f t="array" ref="A1695">INDEX('Brand Family Territory (Enc)'!$A$2:$A$296,INT((ROW()-2)/10)+1)</f>
        <v>Evil Genius</v>
      </c>
      <c r="B1695" t="str" cm="1">
        <f t="array" ref="B1695">INDEX('Whitelist (Blackout Reverse)'!$B$1:$K$1,MOD(ROW()-2,10)+1)</f>
        <v>ESSEX</v>
      </c>
      <c r="C1695" t="str">
        <f>VLOOKUP(A1695,'Brand Family Territory (Enc)'!$A$2:$B$296,2,FALSE)</f>
        <v>All Counties</v>
      </c>
      <c r="D1695">
        <f>IF(COUNTIFS('Brand Family Territories (Enc)'!$B$2:$B$62,C1695,'Brand Family Territories (Enc)'!$C$2:$C$62,B1695)&gt;0,1,IF(AND(LEFT(B1695,6)="MORRIS",COUNTIFS('Brand Family Territories (Enc)'!$B$2:$B$62,C1695,'Brand Family Territories (Enc)'!$C$2:$C$62,"Morri")&gt;0),"Unk",0))</f>
        <v>1</v>
      </c>
      <c r="E1695" t="str">
        <f>IFERROR(INDEX('Brand Family Areas (Enc)'!$D$6:$D$998,MATCH(UPPER(A1695)&amp;"|"&amp;UPPER(B1695),'Brand Family Areas (Enc)'!$G$6:$G$998,0)),"No Match")</f>
        <v>No Match</v>
      </c>
      <c r="F1695" t="str">
        <f t="shared" si="52"/>
        <v>US</v>
      </c>
      <c r="G1695" t="str">
        <f t="shared" si="53"/>
        <v>Evil Genius|ESSEX</v>
      </c>
    </row>
    <row r="1696" spans="1:7" hidden="1" x14ac:dyDescent="0.2">
      <c r="A1696" t="str" cm="1">
        <f t="array" ref="A1696">INDEX('Brand Family Territory (Enc)'!$A$2:$A$296,INT((ROW()-2)/10)+1)</f>
        <v>Evil Genius</v>
      </c>
      <c r="B1696" t="str" cm="1">
        <f t="array" ref="B1696">INDEX('Whitelist (Blackout Reverse)'!$B$1:$K$1,MOD(ROW()-2,10)+1)</f>
        <v>HUDSON</v>
      </c>
      <c r="C1696" t="str">
        <f>VLOOKUP(A1696,'Brand Family Territory (Enc)'!$A$2:$B$296,2,FALSE)</f>
        <v>All Counties</v>
      </c>
      <c r="D1696">
        <f>IF(COUNTIFS('Brand Family Territories (Enc)'!$B$2:$B$62,C1696,'Brand Family Territories (Enc)'!$C$2:$C$62,B1696)&gt;0,1,IF(AND(LEFT(B1696,6)="MORRIS",COUNTIFS('Brand Family Territories (Enc)'!$B$2:$B$62,C1696,'Brand Family Territories (Enc)'!$C$2:$C$62,"Morri")&gt;0),"Unk",0))</f>
        <v>1</v>
      </c>
      <c r="E1696" t="str">
        <f>IFERROR(INDEX('Brand Family Areas (Enc)'!$D$6:$D$998,MATCH(UPPER(A1696)&amp;"|"&amp;UPPER(B1696),'Brand Family Areas (Enc)'!$G$6:$G$998,0)),"No Match")</f>
        <v>No Match</v>
      </c>
      <c r="F1696" t="str">
        <f t="shared" si="52"/>
        <v>US</v>
      </c>
      <c r="G1696" t="str">
        <f t="shared" si="53"/>
        <v>Evil Genius|HUDSON</v>
      </c>
    </row>
    <row r="1697" spans="1:7" hidden="1" x14ac:dyDescent="0.2">
      <c r="A1697" t="str" cm="1">
        <f t="array" ref="A1697">INDEX('Brand Family Territory (Enc)'!$A$2:$A$296,INT((ROW()-2)/10)+1)</f>
        <v>Evil Genius</v>
      </c>
      <c r="B1697" t="str" cm="1">
        <f t="array" ref="B1697">INDEX('Whitelist (Blackout Reverse)'!$B$1:$K$1,MOD(ROW()-2,10)+1)</f>
        <v>UNION</v>
      </c>
      <c r="C1697" t="str">
        <f>VLOOKUP(A1697,'Brand Family Territory (Enc)'!$A$2:$B$296,2,FALSE)</f>
        <v>All Counties</v>
      </c>
      <c r="D1697">
        <f>IF(COUNTIFS('Brand Family Territories (Enc)'!$B$2:$B$62,C1697,'Brand Family Territories (Enc)'!$C$2:$C$62,B1697)&gt;0,1,IF(AND(LEFT(B1697,6)="MORRIS",COUNTIFS('Brand Family Territories (Enc)'!$B$2:$B$62,C1697,'Brand Family Territories (Enc)'!$C$2:$C$62,"Morri")&gt;0),"Unk",0))</f>
        <v>1</v>
      </c>
      <c r="E1697" t="str">
        <f>IFERROR(INDEX('Brand Family Areas (Enc)'!$D$6:$D$998,MATCH(UPPER(A1697)&amp;"|"&amp;UPPER(B1697),'Brand Family Areas (Enc)'!$G$6:$G$998,0)),"No Match")</f>
        <v>No Match</v>
      </c>
      <c r="F1697" t="str">
        <f t="shared" si="52"/>
        <v>US</v>
      </c>
      <c r="G1697" t="str">
        <f t="shared" si="53"/>
        <v>Evil Genius|UNION</v>
      </c>
    </row>
    <row r="1698" spans="1:7" hidden="1" x14ac:dyDescent="0.2">
      <c r="A1698" t="str" cm="1">
        <f t="array" ref="A1698">INDEX('Brand Family Territory (Enc)'!$A$2:$A$296,INT((ROW()-2)/10)+1)</f>
        <v>Evil Genius</v>
      </c>
      <c r="B1698" t="str" cm="1">
        <f t="array" ref="B1698">INDEX('Whitelist (Blackout Reverse)'!$B$1:$K$1,MOD(ROW()-2,10)+1)</f>
        <v>SUSSEX</v>
      </c>
      <c r="C1698" t="str">
        <f>VLOOKUP(A1698,'Brand Family Territory (Enc)'!$A$2:$B$296,2,FALSE)</f>
        <v>All Counties</v>
      </c>
      <c r="D1698">
        <f>IF(COUNTIFS('Brand Family Territories (Enc)'!$B$2:$B$62,C1698,'Brand Family Territories (Enc)'!$C$2:$C$62,B1698)&gt;0,1,IF(AND(LEFT(B1698,6)="MORRIS",COUNTIFS('Brand Family Territories (Enc)'!$B$2:$B$62,C1698,'Brand Family Territories (Enc)'!$C$2:$C$62,"Morri")&gt;0),"Unk",0))</f>
        <v>1</v>
      </c>
      <c r="E1698" t="str">
        <f>IFERROR(INDEX('Brand Family Areas (Enc)'!$D$6:$D$998,MATCH(UPPER(A1698)&amp;"|"&amp;UPPER(B1698),'Brand Family Areas (Enc)'!$G$6:$G$998,0)),"No Match")</f>
        <v>No Match</v>
      </c>
      <c r="F1698" t="str">
        <f t="shared" si="52"/>
        <v>US</v>
      </c>
      <c r="G1698" t="str">
        <f t="shared" si="53"/>
        <v>Evil Genius|SUSSEX</v>
      </c>
    </row>
    <row r="1699" spans="1:7" hidden="1" x14ac:dyDescent="0.2">
      <c r="A1699" t="str" cm="1">
        <f t="array" ref="A1699">INDEX('Brand Family Territory (Enc)'!$A$2:$A$296,INT((ROW()-2)/10)+1)</f>
        <v>Evil Genius</v>
      </c>
      <c r="B1699" t="str" cm="1">
        <f t="array" ref="B1699">INDEX('Whitelist (Blackout Reverse)'!$B$1:$K$1,MOD(ROW()-2,10)+1)</f>
        <v>MORRIS 1</v>
      </c>
      <c r="C1699" t="str">
        <f>VLOOKUP(A1699,'Brand Family Territory (Enc)'!$A$2:$B$296,2,FALSE)</f>
        <v>All Counties</v>
      </c>
      <c r="D1699">
        <f>IF(COUNTIFS('Brand Family Territories (Enc)'!$B$2:$B$62,C1699,'Brand Family Territories (Enc)'!$C$2:$C$62,B1699)&gt;0,1,IF(AND(LEFT(B1699,6)="MORRIS",COUNTIFS('Brand Family Territories (Enc)'!$B$2:$B$62,C1699,'Brand Family Territories (Enc)'!$C$2:$C$62,"Morri")&gt;0),"Unk",0))</f>
        <v>1</v>
      </c>
      <c r="E1699" t="str">
        <f>IFERROR(INDEX('Brand Family Areas (Enc)'!$D$6:$D$998,MATCH(UPPER(A1699)&amp;"|"&amp;UPPER(B1699),'Brand Family Areas (Enc)'!$G$6:$G$998,0)),"No Match")</f>
        <v>No Match</v>
      </c>
      <c r="F1699" t="str">
        <f t="shared" si="52"/>
        <v>US</v>
      </c>
      <c r="G1699" t="str">
        <f t="shared" si="53"/>
        <v>Evil Genius|MORRIS 1</v>
      </c>
    </row>
    <row r="1700" spans="1:7" hidden="1" x14ac:dyDescent="0.2">
      <c r="A1700" t="str" cm="1">
        <f t="array" ref="A1700">INDEX('Brand Family Territory (Enc)'!$A$2:$A$296,INT((ROW()-2)/10)+1)</f>
        <v>Evil Genius</v>
      </c>
      <c r="B1700" t="str" cm="1">
        <f t="array" ref="B1700">INDEX('Whitelist (Blackout Reverse)'!$B$1:$K$1,MOD(ROW()-2,10)+1)</f>
        <v>MORRIS 2</v>
      </c>
      <c r="C1700" t="str">
        <f>VLOOKUP(A1700,'Brand Family Territory (Enc)'!$A$2:$B$296,2,FALSE)</f>
        <v>All Counties</v>
      </c>
      <c r="D1700">
        <f>IF(COUNTIFS('Brand Family Territories (Enc)'!$B$2:$B$62,C1700,'Brand Family Territories (Enc)'!$C$2:$C$62,B1700)&gt;0,1,IF(AND(LEFT(B1700,6)="MORRIS",COUNTIFS('Brand Family Territories (Enc)'!$B$2:$B$62,C1700,'Brand Family Territories (Enc)'!$C$2:$C$62,"Morri")&gt;0),"Unk",0))</f>
        <v>1</v>
      </c>
      <c r="E1700" t="str">
        <f>IFERROR(INDEX('Brand Family Areas (Enc)'!$D$6:$D$998,MATCH(UPPER(A1700)&amp;"|"&amp;UPPER(B1700),'Brand Family Areas (Enc)'!$G$6:$G$998,0)),"No Match")</f>
        <v>No Match</v>
      </c>
      <c r="F1700" t="str">
        <f t="shared" si="52"/>
        <v>US</v>
      </c>
      <c r="G1700" t="str">
        <f t="shared" si="53"/>
        <v>Evil Genius|MORRIS 2</v>
      </c>
    </row>
    <row r="1701" spans="1:7" hidden="1" x14ac:dyDescent="0.2">
      <c r="A1701" t="str" cm="1">
        <f t="array" ref="A1701">INDEX('Brand Family Territory (Enc)'!$A$2:$A$296,INT((ROW()-2)/10)+1)</f>
        <v>Evil Genius</v>
      </c>
      <c r="B1701" t="str" cm="1">
        <f t="array" ref="B1701">INDEX('Whitelist (Blackout Reverse)'!$B$1:$K$1,MOD(ROW()-2,10)+1)</f>
        <v>MORRIS 3</v>
      </c>
      <c r="C1701" t="str">
        <f>VLOOKUP(A1701,'Brand Family Territory (Enc)'!$A$2:$B$296,2,FALSE)</f>
        <v>All Counties</v>
      </c>
      <c r="D1701">
        <f>IF(COUNTIFS('Brand Family Territories (Enc)'!$B$2:$B$62,C1701,'Brand Family Territories (Enc)'!$C$2:$C$62,B1701)&gt;0,1,IF(AND(LEFT(B1701,6)="MORRIS",COUNTIFS('Brand Family Territories (Enc)'!$B$2:$B$62,C1701,'Brand Family Territories (Enc)'!$C$2:$C$62,"Morri")&gt;0),"Unk",0))</f>
        <v>1</v>
      </c>
      <c r="E1701" t="str">
        <f>IFERROR(INDEX('Brand Family Areas (Enc)'!$D$6:$D$998,MATCH(UPPER(A1701)&amp;"|"&amp;UPPER(B1701),'Brand Family Areas (Enc)'!$G$6:$G$998,0)),"No Match")</f>
        <v>No Match</v>
      </c>
      <c r="F1701" t="str">
        <f t="shared" si="52"/>
        <v>US</v>
      </c>
      <c r="G1701" t="str">
        <f t="shared" si="53"/>
        <v>Evil Genius|MORRIS 3</v>
      </c>
    </row>
    <row r="1702" spans="1:7" hidden="1" x14ac:dyDescent="0.2">
      <c r="A1702" t="str" cm="1">
        <f t="array" ref="A1702">INDEX('Brand Family Territory (Enc)'!$A$2:$A$296,INT((ROW()-2)/10)+1)</f>
        <v>Five O'Clock</v>
      </c>
      <c r="B1702" t="str" cm="1">
        <f t="array" ref="B1702">INDEX('Whitelist (Blackout Reverse)'!$B$1:$K$1,MOD(ROW()-2,10)+1)</f>
        <v>BERGEN</v>
      </c>
      <c r="C1702" t="str">
        <f>VLOOKUP(A1702,'Brand Family Territory (Enc)'!$A$2:$B$296,2,FALSE)</f>
        <v>All Counties</v>
      </c>
      <c r="D1702">
        <f>IF(COUNTIFS('Brand Family Territories (Enc)'!$B$2:$B$62,C1702,'Brand Family Territories (Enc)'!$C$2:$C$62,B1702)&gt;0,1,IF(AND(LEFT(B1702,6)="MORRIS",COUNTIFS('Brand Family Territories (Enc)'!$B$2:$B$62,C1702,'Brand Family Territories (Enc)'!$C$2:$C$62,"Morri")&gt;0),"Unk",0))</f>
        <v>1</v>
      </c>
      <c r="E1702" t="str">
        <f>IFERROR(INDEX('Brand Family Areas (Enc)'!$D$6:$D$998,MATCH(UPPER(A1702)&amp;"|"&amp;UPPER(B1702),'Brand Family Areas (Enc)'!$G$6:$G$998,0)),"No Match")</f>
        <v>No Match</v>
      </c>
      <c r="F1702" t="str">
        <f t="shared" si="52"/>
        <v>US</v>
      </c>
      <c r="G1702" t="str">
        <f t="shared" si="53"/>
        <v>Five O'Clock|BERGEN</v>
      </c>
    </row>
    <row r="1703" spans="1:7" hidden="1" x14ac:dyDescent="0.2">
      <c r="A1703" t="str" cm="1">
        <f t="array" ref="A1703">INDEX('Brand Family Territory (Enc)'!$A$2:$A$296,INT((ROW()-2)/10)+1)</f>
        <v>Five O'Clock</v>
      </c>
      <c r="B1703" t="str" cm="1">
        <f t="array" ref="B1703">INDEX('Whitelist (Blackout Reverse)'!$B$1:$K$1,MOD(ROW()-2,10)+1)</f>
        <v>PASSAIC</v>
      </c>
      <c r="C1703" t="str">
        <f>VLOOKUP(A1703,'Brand Family Territory (Enc)'!$A$2:$B$296,2,FALSE)</f>
        <v>All Counties</v>
      </c>
      <c r="D1703">
        <f>IF(COUNTIFS('Brand Family Territories (Enc)'!$B$2:$B$62,C1703,'Brand Family Territories (Enc)'!$C$2:$C$62,B1703)&gt;0,1,IF(AND(LEFT(B1703,6)="MORRIS",COUNTIFS('Brand Family Territories (Enc)'!$B$2:$B$62,C1703,'Brand Family Territories (Enc)'!$C$2:$C$62,"Morri")&gt;0),"Unk",0))</f>
        <v>1</v>
      </c>
      <c r="E1703" t="str">
        <f>IFERROR(INDEX('Brand Family Areas (Enc)'!$D$6:$D$998,MATCH(UPPER(A1703)&amp;"|"&amp;UPPER(B1703),'Brand Family Areas (Enc)'!$G$6:$G$998,0)),"No Match")</f>
        <v>No Match</v>
      </c>
      <c r="F1703" t="str">
        <f t="shared" si="52"/>
        <v>US</v>
      </c>
      <c r="G1703" t="str">
        <f t="shared" si="53"/>
        <v>Five O'Clock|PASSAIC</v>
      </c>
    </row>
    <row r="1704" spans="1:7" hidden="1" x14ac:dyDescent="0.2">
      <c r="A1704" t="str" cm="1">
        <f t="array" ref="A1704">INDEX('Brand Family Territory (Enc)'!$A$2:$A$296,INT((ROW()-2)/10)+1)</f>
        <v>Five O'Clock</v>
      </c>
      <c r="B1704" t="str" cm="1">
        <f t="array" ref="B1704">INDEX('Whitelist (Blackout Reverse)'!$B$1:$K$1,MOD(ROW()-2,10)+1)</f>
        <v>PASSAIC-FF</v>
      </c>
      <c r="C1704" t="str">
        <f>VLOOKUP(A1704,'Brand Family Territory (Enc)'!$A$2:$B$296,2,FALSE)</f>
        <v>All Counties</v>
      </c>
      <c r="D1704">
        <f>IF(COUNTIFS('Brand Family Territories (Enc)'!$B$2:$B$62,C1704,'Brand Family Territories (Enc)'!$C$2:$C$62,B1704)&gt;0,1,IF(AND(LEFT(B1704,6)="MORRIS",COUNTIFS('Brand Family Territories (Enc)'!$B$2:$B$62,C1704,'Brand Family Territories (Enc)'!$C$2:$C$62,"Morri")&gt;0),"Unk",0))</f>
        <v>1</v>
      </c>
      <c r="E1704" t="str">
        <f>IFERROR(INDEX('Brand Family Areas (Enc)'!$D$6:$D$998,MATCH(UPPER(A1704)&amp;"|"&amp;UPPER(B1704),'Brand Family Areas (Enc)'!$G$6:$G$998,0)),"No Match")</f>
        <v>No Match</v>
      </c>
      <c r="F1704" t="str">
        <f t="shared" si="52"/>
        <v>US</v>
      </c>
      <c r="G1704" t="str">
        <f t="shared" si="53"/>
        <v>Five O'Clock|PASSAIC-FF</v>
      </c>
    </row>
    <row r="1705" spans="1:7" hidden="1" x14ac:dyDescent="0.2">
      <c r="A1705" t="str" cm="1">
        <f t="array" ref="A1705">INDEX('Brand Family Territory (Enc)'!$A$2:$A$296,INT((ROW()-2)/10)+1)</f>
        <v>Five O'Clock</v>
      </c>
      <c r="B1705" t="str" cm="1">
        <f t="array" ref="B1705">INDEX('Whitelist (Blackout Reverse)'!$B$1:$K$1,MOD(ROW()-2,10)+1)</f>
        <v>ESSEX</v>
      </c>
      <c r="C1705" t="str">
        <f>VLOOKUP(A1705,'Brand Family Territory (Enc)'!$A$2:$B$296,2,FALSE)</f>
        <v>All Counties</v>
      </c>
      <c r="D1705">
        <f>IF(COUNTIFS('Brand Family Territories (Enc)'!$B$2:$B$62,C1705,'Brand Family Territories (Enc)'!$C$2:$C$62,B1705)&gt;0,1,IF(AND(LEFT(B1705,6)="MORRIS",COUNTIFS('Brand Family Territories (Enc)'!$B$2:$B$62,C1705,'Brand Family Territories (Enc)'!$C$2:$C$62,"Morri")&gt;0),"Unk",0))</f>
        <v>1</v>
      </c>
      <c r="E1705" t="str">
        <f>IFERROR(INDEX('Brand Family Areas (Enc)'!$D$6:$D$998,MATCH(UPPER(A1705)&amp;"|"&amp;UPPER(B1705),'Brand Family Areas (Enc)'!$G$6:$G$998,0)),"No Match")</f>
        <v>No Match</v>
      </c>
      <c r="F1705" t="str">
        <f t="shared" si="52"/>
        <v>US</v>
      </c>
      <c r="G1705" t="str">
        <f t="shared" si="53"/>
        <v>Five O'Clock|ESSEX</v>
      </c>
    </row>
    <row r="1706" spans="1:7" hidden="1" x14ac:dyDescent="0.2">
      <c r="A1706" t="str" cm="1">
        <f t="array" ref="A1706">INDEX('Brand Family Territory (Enc)'!$A$2:$A$296,INT((ROW()-2)/10)+1)</f>
        <v>Five O'Clock</v>
      </c>
      <c r="B1706" t="str" cm="1">
        <f t="array" ref="B1706">INDEX('Whitelist (Blackout Reverse)'!$B$1:$K$1,MOD(ROW()-2,10)+1)</f>
        <v>HUDSON</v>
      </c>
      <c r="C1706" t="str">
        <f>VLOOKUP(A1706,'Brand Family Territory (Enc)'!$A$2:$B$296,2,FALSE)</f>
        <v>All Counties</v>
      </c>
      <c r="D1706">
        <f>IF(COUNTIFS('Brand Family Territories (Enc)'!$B$2:$B$62,C1706,'Brand Family Territories (Enc)'!$C$2:$C$62,B1706)&gt;0,1,IF(AND(LEFT(B1706,6)="MORRIS",COUNTIFS('Brand Family Territories (Enc)'!$B$2:$B$62,C1706,'Brand Family Territories (Enc)'!$C$2:$C$62,"Morri")&gt;0),"Unk",0))</f>
        <v>1</v>
      </c>
      <c r="E1706" t="str">
        <f>IFERROR(INDEX('Brand Family Areas (Enc)'!$D$6:$D$998,MATCH(UPPER(A1706)&amp;"|"&amp;UPPER(B1706),'Brand Family Areas (Enc)'!$G$6:$G$998,0)),"No Match")</f>
        <v>No Match</v>
      </c>
      <c r="F1706" t="str">
        <f t="shared" si="52"/>
        <v>US</v>
      </c>
      <c r="G1706" t="str">
        <f t="shared" si="53"/>
        <v>Five O'Clock|HUDSON</v>
      </c>
    </row>
    <row r="1707" spans="1:7" hidden="1" x14ac:dyDescent="0.2">
      <c r="A1707" t="str" cm="1">
        <f t="array" ref="A1707">INDEX('Brand Family Territory (Enc)'!$A$2:$A$296,INT((ROW()-2)/10)+1)</f>
        <v>Five O'Clock</v>
      </c>
      <c r="B1707" t="str" cm="1">
        <f t="array" ref="B1707">INDEX('Whitelist (Blackout Reverse)'!$B$1:$K$1,MOD(ROW()-2,10)+1)</f>
        <v>UNION</v>
      </c>
      <c r="C1707" t="str">
        <f>VLOOKUP(A1707,'Brand Family Territory (Enc)'!$A$2:$B$296,2,FALSE)</f>
        <v>All Counties</v>
      </c>
      <c r="D1707">
        <f>IF(COUNTIFS('Brand Family Territories (Enc)'!$B$2:$B$62,C1707,'Brand Family Territories (Enc)'!$C$2:$C$62,B1707)&gt;0,1,IF(AND(LEFT(B1707,6)="MORRIS",COUNTIFS('Brand Family Territories (Enc)'!$B$2:$B$62,C1707,'Brand Family Territories (Enc)'!$C$2:$C$62,"Morri")&gt;0),"Unk",0))</f>
        <v>1</v>
      </c>
      <c r="E1707" t="str">
        <f>IFERROR(INDEX('Brand Family Areas (Enc)'!$D$6:$D$998,MATCH(UPPER(A1707)&amp;"|"&amp;UPPER(B1707),'Brand Family Areas (Enc)'!$G$6:$G$998,0)),"No Match")</f>
        <v>No Match</v>
      </c>
      <c r="F1707" t="str">
        <f t="shared" si="52"/>
        <v>US</v>
      </c>
      <c r="G1707" t="str">
        <f t="shared" si="53"/>
        <v>Five O'Clock|UNION</v>
      </c>
    </row>
    <row r="1708" spans="1:7" hidden="1" x14ac:dyDescent="0.2">
      <c r="A1708" t="str" cm="1">
        <f t="array" ref="A1708">INDEX('Brand Family Territory (Enc)'!$A$2:$A$296,INT((ROW()-2)/10)+1)</f>
        <v>Five O'Clock</v>
      </c>
      <c r="B1708" t="str" cm="1">
        <f t="array" ref="B1708">INDEX('Whitelist (Blackout Reverse)'!$B$1:$K$1,MOD(ROW()-2,10)+1)</f>
        <v>SUSSEX</v>
      </c>
      <c r="C1708" t="str">
        <f>VLOOKUP(A1708,'Brand Family Territory (Enc)'!$A$2:$B$296,2,FALSE)</f>
        <v>All Counties</v>
      </c>
      <c r="D1708">
        <f>IF(COUNTIFS('Brand Family Territories (Enc)'!$B$2:$B$62,C1708,'Brand Family Territories (Enc)'!$C$2:$C$62,B1708)&gt;0,1,IF(AND(LEFT(B1708,6)="MORRIS",COUNTIFS('Brand Family Territories (Enc)'!$B$2:$B$62,C1708,'Brand Family Territories (Enc)'!$C$2:$C$62,"Morri")&gt;0),"Unk",0))</f>
        <v>1</v>
      </c>
      <c r="E1708" t="str">
        <f>IFERROR(INDEX('Brand Family Areas (Enc)'!$D$6:$D$998,MATCH(UPPER(A1708)&amp;"|"&amp;UPPER(B1708),'Brand Family Areas (Enc)'!$G$6:$G$998,0)),"No Match")</f>
        <v>No Match</v>
      </c>
      <c r="F1708" t="str">
        <f t="shared" si="52"/>
        <v>US</v>
      </c>
      <c r="G1708" t="str">
        <f t="shared" si="53"/>
        <v>Five O'Clock|SUSSEX</v>
      </c>
    </row>
    <row r="1709" spans="1:7" hidden="1" x14ac:dyDescent="0.2">
      <c r="A1709" t="str" cm="1">
        <f t="array" ref="A1709">INDEX('Brand Family Territory (Enc)'!$A$2:$A$296,INT((ROW()-2)/10)+1)</f>
        <v>Five O'Clock</v>
      </c>
      <c r="B1709" t="str" cm="1">
        <f t="array" ref="B1709">INDEX('Whitelist (Blackout Reverse)'!$B$1:$K$1,MOD(ROW()-2,10)+1)</f>
        <v>MORRIS 1</v>
      </c>
      <c r="C1709" t="str">
        <f>VLOOKUP(A1709,'Brand Family Territory (Enc)'!$A$2:$B$296,2,FALSE)</f>
        <v>All Counties</v>
      </c>
      <c r="D1709">
        <f>IF(COUNTIFS('Brand Family Territories (Enc)'!$B$2:$B$62,C1709,'Brand Family Territories (Enc)'!$C$2:$C$62,B1709)&gt;0,1,IF(AND(LEFT(B1709,6)="MORRIS",COUNTIFS('Brand Family Territories (Enc)'!$B$2:$B$62,C1709,'Brand Family Territories (Enc)'!$C$2:$C$62,"Morri")&gt;0),"Unk",0))</f>
        <v>1</v>
      </c>
      <c r="E1709" t="str">
        <f>IFERROR(INDEX('Brand Family Areas (Enc)'!$D$6:$D$998,MATCH(UPPER(A1709)&amp;"|"&amp;UPPER(B1709),'Brand Family Areas (Enc)'!$G$6:$G$998,0)),"No Match")</f>
        <v>No Match</v>
      </c>
      <c r="F1709" t="str">
        <f t="shared" si="52"/>
        <v>US</v>
      </c>
      <c r="G1709" t="str">
        <f t="shared" si="53"/>
        <v>Five O'Clock|MORRIS 1</v>
      </c>
    </row>
    <row r="1710" spans="1:7" hidden="1" x14ac:dyDescent="0.2">
      <c r="A1710" t="str" cm="1">
        <f t="array" ref="A1710">INDEX('Brand Family Territory (Enc)'!$A$2:$A$296,INT((ROW()-2)/10)+1)</f>
        <v>Five O'Clock</v>
      </c>
      <c r="B1710" t="str" cm="1">
        <f t="array" ref="B1710">INDEX('Whitelist (Blackout Reverse)'!$B$1:$K$1,MOD(ROW()-2,10)+1)</f>
        <v>MORRIS 2</v>
      </c>
      <c r="C1710" t="str">
        <f>VLOOKUP(A1710,'Brand Family Territory (Enc)'!$A$2:$B$296,2,FALSE)</f>
        <v>All Counties</v>
      </c>
      <c r="D1710">
        <f>IF(COUNTIFS('Brand Family Territories (Enc)'!$B$2:$B$62,C1710,'Brand Family Territories (Enc)'!$C$2:$C$62,B1710)&gt;0,1,IF(AND(LEFT(B1710,6)="MORRIS",COUNTIFS('Brand Family Territories (Enc)'!$B$2:$B$62,C1710,'Brand Family Territories (Enc)'!$C$2:$C$62,"Morri")&gt;0),"Unk",0))</f>
        <v>1</v>
      </c>
      <c r="E1710" t="str">
        <f>IFERROR(INDEX('Brand Family Areas (Enc)'!$D$6:$D$998,MATCH(UPPER(A1710)&amp;"|"&amp;UPPER(B1710),'Brand Family Areas (Enc)'!$G$6:$G$998,0)),"No Match")</f>
        <v>No Match</v>
      </c>
      <c r="F1710" t="str">
        <f t="shared" si="52"/>
        <v>US</v>
      </c>
      <c r="G1710" t="str">
        <f t="shared" si="53"/>
        <v>Five O'Clock|MORRIS 2</v>
      </c>
    </row>
    <row r="1711" spans="1:7" hidden="1" x14ac:dyDescent="0.2">
      <c r="A1711" t="str" cm="1">
        <f t="array" ref="A1711">INDEX('Brand Family Territory (Enc)'!$A$2:$A$296,INT((ROW()-2)/10)+1)</f>
        <v>Five O'Clock</v>
      </c>
      <c r="B1711" t="str" cm="1">
        <f t="array" ref="B1711">INDEX('Whitelist (Blackout Reverse)'!$B$1:$K$1,MOD(ROW()-2,10)+1)</f>
        <v>MORRIS 3</v>
      </c>
      <c r="C1711" t="str">
        <f>VLOOKUP(A1711,'Brand Family Territory (Enc)'!$A$2:$B$296,2,FALSE)</f>
        <v>All Counties</v>
      </c>
      <c r="D1711">
        <f>IF(COUNTIFS('Brand Family Territories (Enc)'!$B$2:$B$62,C1711,'Brand Family Territories (Enc)'!$C$2:$C$62,B1711)&gt;0,1,IF(AND(LEFT(B1711,6)="MORRIS",COUNTIFS('Brand Family Territories (Enc)'!$B$2:$B$62,C1711,'Brand Family Territories (Enc)'!$C$2:$C$62,"Morri")&gt;0),"Unk",0))</f>
        <v>1</v>
      </c>
      <c r="E1711" t="str">
        <f>IFERROR(INDEX('Brand Family Areas (Enc)'!$D$6:$D$998,MATCH(UPPER(A1711)&amp;"|"&amp;UPPER(B1711),'Brand Family Areas (Enc)'!$G$6:$G$998,0)),"No Match")</f>
        <v>No Match</v>
      </c>
      <c r="F1711" t="str">
        <f t="shared" si="52"/>
        <v>US</v>
      </c>
      <c r="G1711" t="str">
        <f t="shared" si="53"/>
        <v>Five O'Clock|MORRIS 3</v>
      </c>
    </row>
    <row r="1712" spans="1:7" hidden="1" x14ac:dyDescent="0.2">
      <c r="A1712" t="str" cm="1">
        <f t="array" ref="A1712">INDEX('Brand Family Territory (Enc)'!$A$2:$A$296,INT((ROW()-2)/10)+1)</f>
        <v>Fizzy Jane</v>
      </c>
      <c r="B1712" t="str" cm="1">
        <f t="array" ref="B1712">INDEX('Whitelist (Blackout Reverse)'!$B$1:$K$1,MOD(ROW()-2,10)+1)</f>
        <v>BERGEN</v>
      </c>
      <c r="C1712" t="str">
        <f>VLOOKUP(A1712,'Brand Family Territory (Enc)'!$A$2:$B$296,2,FALSE)</f>
        <v>All Counties</v>
      </c>
      <c r="D1712">
        <f>IF(COUNTIFS('Brand Family Territories (Enc)'!$B$2:$B$62,C1712,'Brand Family Territories (Enc)'!$C$2:$C$62,B1712)&gt;0,1,IF(AND(LEFT(B1712,6)="MORRIS",COUNTIFS('Brand Family Territories (Enc)'!$B$2:$B$62,C1712,'Brand Family Territories (Enc)'!$C$2:$C$62,"Morri")&gt;0),"Unk",0))</f>
        <v>1</v>
      </c>
      <c r="E1712" t="str">
        <f>IFERROR(INDEX('Brand Family Areas (Enc)'!$D$6:$D$998,MATCH(UPPER(A1712)&amp;"|"&amp;UPPER(B1712),'Brand Family Areas (Enc)'!$G$6:$G$998,0)),"No Match")</f>
        <v>No Match</v>
      </c>
      <c r="F1712" t="str">
        <f t="shared" si="52"/>
        <v>US</v>
      </c>
      <c r="G1712" t="str">
        <f t="shared" si="53"/>
        <v>Fizzy Jane|BERGEN</v>
      </c>
    </row>
    <row r="1713" spans="1:7" hidden="1" x14ac:dyDescent="0.2">
      <c r="A1713" t="str" cm="1">
        <f t="array" ref="A1713">INDEX('Brand Family Territory (Enc)'!$A$2:$A$296,INT((ROW()-2)/10)+1)</f>
        <v>Fizzy Jane</v>
      </c>
      <c r="B1713" t="str" cm="1">
        <f t="array" ref="B1713">INDEX('Whitelist (Blackout Reverse)'!$B$1:$K$1,MOD(ROW()-2,10)+1)</f>
        <v>PASSAIC</v>
      </c>
      <c r="C1713" t="str">
        <f>VLOOKUP(A1713,'Brand Family Territory (Enc)'!$A$2:$B$296,2,FALSE)</f>
        <v>All Counties</v>
      </c>
      <c r="D1713">
        <f>IF(COUNTIFS('Brand Family Territories (Enc)'!$B$2:$B$62,C1713,'Brand Family Territories (Enc)'!$C$2:$C$62,B1713)&gt;0,1,IF(AND(LEFT(B1713,6)="MORRIS",COUNTIFS('Brand Family Territories (Enc)'!$B$2:$B$62,C1713,'Brand Family Territories (Enc)'!$C$2:$C$62,"Morri")&gt;0),"Unk",0))</f>
        <v>1</v>
      </c>
      <c r="E1713" t="str">
        <f>IFERROR(INDEX('Brand Family Areas (Enc)'!$D$6:$D$998,MATCH(UPPER(A1713)&amp;"|"&amp;UPPER(B1713),'Brand Family Areas (Enc)'!$G$6:$G$998,0)),"No Match")</f>
        <v>No Match</v>
      </c>
      <c r="F1713" t="str">
        <f t="shared" si="52"/>
        <v>US</v>
      </c>
      <c r="G1713" t="str">
        <f t="shared" si="53"/>
        <v>Fizzy Jane|PASSAIC</v>
      </c>
    </row>
    <row r="1714" spans="1:7" hidden="1" x14ac:dyDescent="0.2">
      <c r="A1714" t="str" cm="1">
        <f t="array" ref="A1714">INDEX('Brand Family Territory (Enc)'!$A$2:$A$296,INT((ROW()-2)/10)+1)</f>
        <v>Fizzy Jane</v>
      </c>
      <c r="B1714" t="str" cm="1">
        <f t="array" ref="B1714">INDEX('Whitelist (Blackout Reverse)'!$B$1:$K$1,MOD(ROW()-2,10)+1)</f>
        <v>PASSAIC-FF</v>
      </c>
      <c r="C1714" t="str">
        <f>VLOOKUP(A1714,'Brand Family Territory (Enc)'!$A$2:$B$296,2,FALSE)</f>
        <v>All Counties</v>
      </c>
      <c r="D1714">
        <f>IF(COUNTIFS('Brand Family Territories (Enc)'!$B$2:$B$62,C1714,'Brand Family Territories (Enc)'!$C$2:$C$62,B1714)&gt;0,1,IF(AND(LEFT(B1714,6)="MORRIS",COUNTIFS('Brand Family Territories (Enc)'!$B$2:$B$62,C1714,'Brand Family Territories (Enc)'!$C$2:$C$62,"Morri")&gt;0),"Unk",0))</f>
        <v>1</v>
      </c>
      <c r="E1714" t="str">
        <f>IFERROR(INDEX('Brand Family Areas (Enc)'!$D$6:$D$998,MATCH(UPPER(A1714)&amp;"|"&amp;UPPER(B1714),'Brand Family Areas (Enc)'!$G$6:$G$998,0)),"No Match")</f>
        <v>No Match</v>
      </c>
      <c r="F1714" t="str">
        <f t="shared" si="52"/>
        <v>US</v>
      </c>
      <c r="G1714" t="str">
        <f t="shared" si="53"/>
        <v>Fizzy Jane|PASSAIC-FF</v>
      </c>
    </row>
    <row r="1715" spans="1:7" hidden="1" x14ac:dyDescent="0.2">
      <c r="A1715" t="str" cm="1">
        <f t="array" ref="A1715">INDEX('Brand Family Territory (Enc)'!$A$2:$A$296,INT((ROW()-2)/10)+1)</f>
        <v>Fizzy Jane</v>
      </c>
      <c r="B1715" t="str" cm="1">
        <f t="array" ref="B1715">INDEX('Whitelist (Blackout Reverse)'!$B$1:$K$1,MOD(ROW()-2,10)+1)</f>
        <v>ESSEX</v>
      </c>
      <c r="C1715" t="str">
        <f>VLOOKUP(A1715,'Brand Family Territory (Enc)'!$A$2:$B$296,2,FALSE)</f>
        <v>All Counties</v>
      </c>
      <c r="D1715">
        <f>IF(COUNTIFS('Brand Family Territories (Enc)'!$B$2:$B$62,C1715,'Brand Family Territories (Enc)'!$C$2:$C$62,B1715)&gt;0,1,IF(AND(LEFT(B1715,6)="MORRIS",COUNTIFS('Brand Family Territories (Enc)'!$B$2:$B$62,C1715,'Brand Family Territories (Enc)'!$C$2:$C$62,"Morri")&gt;0),"Unk",0))</f>
        <v>1</v>
      </c>
      <c r="E1715" t="str">
        <f>IFERROR(INDEX('Brand Family Areas (Enc)'!$D$6:$D$998,MATCH(UPPER(A1715)&amp;"|"&amp;UPPER(B1715),'Brand Family Areas (Enc)'!$G$6:$G$998,0)),"No Match")</f>
        <v>No Match</v>
      </c>
      <c r="F1715" t="str">
        <f t="shared" si="52"/>
        <v>US</v>
      </c>
      <c r="G1715" t="str">
        <f t="shared" si="53"/>
        <v>Fizzy Jane|ESSEX</v>
      </c>
    </row>
    <row r="1716" spans="1:7" hidden="1" x14ac:dyDescent="0.2">
      <c r="A1716" t="str" cm="1">
        <f t="array" ref="A1716">INDEX('Brand Family Territory (Enc)'!$A$2:$A$296,INT((ROW()-2)/10)+1)</f>
        <v>Fizzy Jane</v>
      </c>
      <c r="B1716" t="str" cm="1">
        <f t="array" ref="B1716">INDEX('Whitelist (Blackout Reverse)'!$B$1:$K$1,MOD(ROW()-2,10)+1)</f>
        <v>HUDSON</v>
      </c>
      <c r="C1716" t="str">
        <f>VLOOKUP(A1716,'Brand Family Territory (Enc)'!$A$2:$B$296,2,FALSE)</f>
        <v>All Counties</v>
      </c>
      <c r="D1716">
        <f>IF(COUNTIFS('Brand Family Territories (Enc)'!$B$2:$B$62,C1716,'Brand Family Territories (Enc)'!$C$2:$C$62,B1716)&gt;0,1,IF(AND(LEFT(B1716,6)="MORRIS",COUNTIFS('Brand Family Territories (Enc)'!$B$2:$B$62,C1716,'Brand Family Territories (Enc)'!$C$2:$C$62,"Morri")&gt;0),"Unk",0))</f>
        <v>1</v>
      </c>
      <c r="E1716" t="str">
        <f>IFERROR(INDEX('Brand Family Areas (Enc)'!$D$6:$D$998,MATCH(UPPER(A1716)&amp;"|"&amp;UPPER(B1716),'Brand Family Areas (Enc)'!$G$6:$G$998,0)),"No Match")</f>
        <v>No Match</v>
      </c>
      <c r="F1716" t="str">
        <f t="shared" si="52"/>
        <v>US</v>
      </c>
      <c r="G1716" t="str">
        <f t="shared" si="53"/>
        <v>Fizzy Jane|HUDSON</v>
      </c>
    </row>
    <row r="1717" spans="1:7" hidden="1" x14ac:dyDescent="0.2">
      <c r="A1717" t="str" cm="1">
        <f t="array" ref="A1717">INDEX('Brand Family Territory (Enc)'!$A$2:$A$296,INT((ROW()-2)/10)+1)</f>
        <v>Fizzy Jane</v>
      </c>
      <c r="B1717" t="str" cm="1">
        <f t="array" ref="B1717">INDEX('Whitelist (Blackout Reverse)'!$B$1:$K$1,MOD(ROW()-2,10)+1)</f>
        <v>UNION</v>
      </c>
      <c r="C1717" t="str">
        <f>VLOOKUP(A1717,'Brand Family Territory (Enc)'!$A$2:$B$296,2,FALSE)</f>
        <v>All Counties</v>
      </c>
      <c r="D1717">
        <f>IF(COUNTIFS('Brand Family Territories (Enc)'!$B$2:$B$62,C1717,'Brand Family Territories (Enc)'!$C$2:$C$62,B1717)&gt;0,1,IF(AND(LEFT(B1717,6)="MORRIS",COUNTIFS('Brand Family Territories (Enc)'!$B$2:$B$62,C1717,'Brand Family Territories (Enc)'!$C$2:$C$62,"Morri")&gt;0),"Unk",0))</f>
        <v>1</v>
      </c>
      <c r="E1717" t="str">
        <f>IFERROR(INDEX('Brand Family Areas (Enc)'!$D$6:$D$998,MATCH(UPPER(A1717)&amp;"|"&amp;UPPER(B1717),'Brand Family Areas (Enc)'!$G$6:$G$998,0)),"No Match")</f>
        <v>No Match</v>
      </c>
      <c r="F1717" t="str">
        <f t="shared" si="52"/>
        <v>US</v>
      </c>
      <c r="G1717" t="str">
        <f t="shared" si="53"/>
        <v>Fizzy Jane|UNION</v>
      </c>
    </row>
    <row r="1718" spans="1:7" hidden="1" x14ac:dyDescent="0.2">
      <c r="A1718" t="str" cm="1">
        <f t="array" ref="A1718">INDEX('Brand Family Territory (Enc)'!$A$2:$A$296,INT((ROW()-2)/10)+1)</f>
        <v>Fizzy Jane</v>
      </c>
      <c r="B1718" t="str" cm="1">
        <f t="array" ref="B1718">INDEX('Whitelist (Blackout Reverse)'!$B$1:$K$1,MOD(ROW()-2,10)+1)</f>
        <v>SUSSEX</v>
      </c>
      <c r="C1718" t="str">
        <f>VLOOKUP(A1718,'Brand Family Territory (Enc)'!$A$2:$B$296,2,FALSE)</f>
        <v>All Counties</v>
      </c>
      <c r="D1718">
        <f>IF(COUNTIFS('Brand Family Territories (Enc)'!$B$2:$B$62,C1718,'Brand Family Territories (Enc)'!$C$2:$C$62,B1718)&gt;0,1,IF(AND(LEFT(B1718,6)="MORRIS",COUNTIFS('Brand Family Territories (Enc)'!$B$2:$B$62,C1718,'Brand Family Territories (Enc)'!$C$2:$C$62,"Morri")&gt;0),"Unk",0))</f>
        <v>1</v>
      </c>
      <c r="E1718" t="str">
        <f>IFERROR(INDEX('Brand Family Areas (Enc)'!$D$6:$D$998,MATCH(UPPER(A1718)&amp;"|"&amp;UPPER(B1718),'Brand Family Areas (Enc)'!$G$6:$G$998,0)),"No Match")</f>
        <v>No Match</v>
      </c>
      <c r="F1718" t="str">
        <f t="shared" si="52"/>
        <v>US</v>
      </c>
      <c r="G1718" t="str">
        <f t="shared" si="53"/>
        <v>Fizzy Jane|SUSSEX</v>
      </c>
    </row>
    <row r="1719" spans="1:7" hidden="1" x14ac:dyDescent="0.2">
      <c r="A1719" t="str" cm="1">
        <f t="array" ref="A1719">INDEX('Brand Family Territory (Enc)'!$A$2:$A$296,INT((ROW()-2)/10)+1)</f>
        <v>Fizzy Jane</v>
      </c>
      <c r="B1719" t="str" cm="1">
        <f t="array" ref="B1719">INDEX('Whitelist (Blackout Reverse)'!$B$1:$K$1,MOD(ROW()-2,10)+1)</f>
        <v>MORRIS 1</v>
      </c>
      <c r="C1719" t="str">
        <f>VLOOKUP(A1719,'Brand Family Territory (Enc)'!$A$2:$B$296,2,FALSE)</f>
        <v>All Counties</v>
      </c>
      <c r="D1719">
        <f>IF(COUNTIFS('Brand Family Territories (Enc)'!$B$2:$B$62,C1719,'Brand Family Territories (Enc)'!$C$2:$C$62,B1719)&gt;0,1,IF(AND(LEFT(B1719,6)="MORRIS",COUNTIFS('Brand Family Territories (Enc)'!$B$2:$B$62,C1719,'Brand Family Territories (Enc)'!$C$2:$C$62,"Morri")&gt;0),"Unk",0))</f>
        <v>1</v>
      </c>
      <c r="E1719" t="str">
        <f>IFERROR(INDEX('Brand Family Areas (Enc)'!$D$6:$D$998,MATCH(UPPER(A1719)&amp;"|"&amp;UPPER(B1719),'Brand Family Areas (Enc)'!$G$6:$G$998,0)),"No Match")</f>
        <v>No Match</v>
      </c>
      <c r="F1719" t="str">
        <f t="shared" si="52"/>
        <v>US</v>
      </c>
      <c r="G1719" t="str">
        <f t="shared" si="53"/>
        <v>Fizzy Jane|MORRIS 1</v>
      </c>
    </row>
    <row r="1720" spans="1:7" hidden="1" x14ac:dyDescent="0.2">
      <c r="A1720" t="str" cm="1">
        <f t="array" ref="A1720">INDEX('Brand Family Territory (Enc)'!$A$2:$A$296,INT((ROW()-2)/10)+1)</f>
        <v>Fizzy Jane</v>
      </c>
      <c r="B1720" t="str" cm="1">
        <f t="array" ref="B1720">INDEX('Whitelist (Blackout Reverse)'!$B$1:$K$1,MOD(ROW()-2,10)+1)</f>
        <v>MORRIS 2</v>
      </c>
      <c r="C1720" t="str">
        <f>VLOOKUP(A1720,'Brand Family Territory (Enc)'!$A$2:$B$296,2,FALSE)</f>
        <v>All Counties</v>
      </c>
      <c r="D1720">
        <f>IF(COUNTIFS('Brand Family Territories (Enc)'!$B$2:$B$62,C1720,'Brand Family Territories (Enc)'!$C$2:$C$62,B1720)&gt;0,1,IF(AND(LEFT(B1720,6)="MORRIS",COUNTIFS('Brand Family Territories (Enc)'!$B$2:$B$62,C1720,'Brand Family Territories (Enc)'!$C$2:$C$62,"Morri")&gt;0),"Unk",0))</f>
        <v>1</v>
      </c>
      <c r="E1720" t="str">
        <f>IFERROR(INDEX('Brand Family Areas (Enc)'!$D$6:$D$998,MATCH(UPPER(A1720)&amp;"|"&amp;UPPER(B1720),'Brand Family Areas (Enc)'!$G$6:$G$998,0)),"No Match")</f>
        <v>No Match</v>
      </c>
      <c r="F1720" t="str">
        <f t="shared" si="52"/>
        <v>US</v>
      </c>
      <c r="G1720" t="str">
        <f t="shared" si="53"/>
        <v>Fizzy Jane|MORRIS 2</v>
      </c>
    </row>
    <row r="1721" spans="1:7" hidden="1" x14ac:dyDescent="0.2">
      <c r="A1721" t="str" cm="1">
        <f t="array" ref="A1721">INDEX('Brand Family Territory (Enc)'!$A$2:$A$296,INT((ROW()-2)/10)+1)</f>
        <v>Fizzy Jane</v>
      </c>
      <c r="B1721" t="str" cm="1">
        <f t="array" ref="B1721">INDEX('Whitelist (Blackout Reverse)'!$B$1:$K$1,MOD(ROW()-2,10)+1)</f>
        <v>MORRIS 3</v>
      </c>
      <c r="C1721" t="str">
        <f>VLOOKUP(A1721,'Brand Family Territory (Enc)'!$A$2:$B$296,2,FALSE)</f>
        <v>All Counties</v>
      </c>
      <c r="D1721">
        <f>IF(COUNTIFS('Brand Family Territories (Enc)'!$B$2:$B$62,C1721,'Brand Family Territories (Enc)'!$C$2:$C$62,B1721)&gt;0,1,IF(AND(LEFT(B1721,6)="MORRIS",COUNTIFS('Brand Family Territories (Enc)'!$B$2:$B$62,C1721,'Brand Family Territories (Enc)'!$C$2:$C$62,"Morri")&gt;0),"Unk",0))</f>
        <v>1</v>
      </c>
      <c r="E1721" t="str">
        <f>IFERROR(INDEX('Brand Family Areas (Enc)'!$D$6:$D$998,MATCH(UPPER(A1721)&amp;"|"&amp;UPPER(B1721),'Brand Family Areas (Enc)'!$G$6:$G$998,0)),"No Match")</f>
        <v>No Match</v>
      </c>
      <c r="F1721" t="str">
        <f t="shared" si="52"/>
        <v>US</v>
      </c>
      <c r="G1721" t="str">
        <f t="shared" si="53"/>
        <v>Fizzy Jane|MORRIS 3</v>
      </c>
    </row>
    <row r="1722" spans="1:7" hidden="1" x14ac:dyDescent="0.2">
      <c r="A1722" t="str" cm="1">
        <f t="array" ref="A1722">INDEX('Brand Family Territory (Enc)'!$A$2:$A$296,INT((ROW()-2)/10)+1)</f>
        <v>Flying Dog Brewing Co</v>
      </c>
      <c r="B1722" t="str" cm="1">
        <f t="array" ref="B1722">INDEX('Whitelist (Blackout Reverse)'!$B$1:$K$1,MOD(ROW()-2,10)+1)</f>
        <v>BERGEN</v>
      </c>
      <c r="C1722" t="str">
        <f>VLOOKUP(A1722,'Brand Family Territory (Enc)'!$A$2:$B$296,2,FALSE)</f>
        <v>All Counties</v>
      </c>
      <c r="D1722">
        <f>IF(COUNTIFS('Brand Family Territories (Enc)'!$B$2:$B$62,C1722,'Brand Family Territories (Enc)'!$C$2:$C$62,B1722)&gt;0,1,IF(AND(LEFT(B1722,6)="MORRIS",COUNTIFS('Brand Family Territories (Enc)'!$B$2:$B$62,C1722,'Brand Family Territories (Enc)'!$C$2:$C$62,"Morri")&gt;0),"Unk",0))</f>
        <v>1</v>
      </c>
      <c r="E1722" t="str">
        <f>IFERROR(INDEX('Brand Family Areas (Enc)'!$D$6:$D$998,MATCH(UPPER(A1722)&amp;"|"&amp;UPPER(B1722),'Brand Family Areas (Enc)'!$G$6:$G$998,0)),"No Match")</f>
        <v>No Match</v>
      </c>
      <c r="F1722" t="str">
        <f t="shared" si="52"/>
        <v>US</v>
      </c>
      <c r="G1722" t="str">
        <f t="shared" si="53"/>
        <v>Flying Dog Brewing Co|BERGEN</v>
      </c>
    </row>
    <row r="1723" spans="1:7" hidden="1" x14ac:dyDescent="0.2">
      <c r="A1723" t="str" cm="1">
        <f t="array" ref="A1723">INDEX('Brand Family Territory (Enc)'!$A$2:$A$296,INT((ROW()-2)/10)+1)</f>
        <v>Flying Dog Brewing Co</v>
      </c>
      <c r="B1723" t="str" cm="1">
        <f t="array" ref="B1723">INDEX('Whitelist (Blackout Reverse)'!$B$1:$K$1,MOD(ROW()-2,10)+1)</f>
        <v>PASSAIC</v>
      </c>
      <c r="C1723" t="str">
        <f>VLOOKUP(A1723,'Brand Family Territory (Enc)'!$A$2:$B$296,2,FALSE)</f>
        <v>All Counties</v>
      </c>
      <c r="D1723">
        <f>IF(COUNTIFS('Brand Family Territories (Enc)'!$B$2:$B$62,C1723,'Brand Family Territories (Enc)'!$C$2:$C$62,B1723)&gt;0,1,IF(AND(LEFT(B1723,6)="MORRIS",COUNTIFS('Brand Family Territories (Enc)'!$B$2:$B$62,C1723,'Brand Family Territories (Enc)'!$C$2:$C$62,"Morri")&gt;0),"Unk",0))</f>
        <v>1</v>
      </c>
      <c r="E1723" t="str">
        <f>IFERROR(INDEX('Brand Family Areas (Enc)'!$D$6:$D$998,MATCH(UPPER(A1723)&amp;"|"&amp;UPPER(B1723),'Brand Family Areas (Enc)'!$G$6:$G$998,0)),"No Match")</f>
        <v>No Match</v>
      </c>
      <c r="F1723" t="str">
        <f t="shared" si="52"/>
        <v>US</v>
      </c>
      <c r="G1723" t="str">
        <f t="shared" si="53"/>
        <v>Flying Dog Brewing Co|PASSAIC</v>
      </c>
    </row>
    <row r="1724" spans="1:7" hidden="1" x14ac:dyDescent="0.2">
      <c r="A1724" t="str" cm="1">
        <f t="array" ref="A1724">INDEX('Brand Family Territory (Enc)'!$A$2:$A$296,INT((ROW()-2)/10)+1)</f>
        <v>Flying Dog Brewing Co</v>
      </c>
      <c r="B1724" t="str" cm="1">
        <f t="array" ref="B1724">INDEX('Whitelist (Blackout Reverse)'!$B$1:$K$1,MOD(ROW()-2,10)+1)</f>
        <v>PASSAIC-FF</v>
      </c>
      <c r="C1724" t="str">
        <f>VLOOKUP(A1724,'Brand Family Territory (Enc)'!$A$2:$B$296,2,FALSE)</f>
        <v>All Counties</v>
      </c>
      <c r="D1724">
        <f>IF(COUNTIFS('Brand Family Territories (Enc)'!$B$2:$B$62,C1724,'Brand Family Territories (Enc)'!$C$2:$C$62,B1724)&gt;0,1,IF(AND(LEFT(B1724,6)="MORRIS",COUNTIFS('Brand Family Territories (Enc)'!$B$2:$B$62,C1724,'Brand Family Territories (Enc)'!$C$2:$C$62,"Morri")&gt;0),"Unk",0))</f>
        <v>1</v>
      </c>
      <c r="E1724" t="str">
        <f>IFERROR(INDEX('Brand Family Areas (Enc)'!$D$6:$D$998,MATCH(UPPER(A1724)&amp;"|"&amp;UPPER(B1724),'Brand Family Areas (Enc)'!$G$6:$G$998,0)),"No Match")</f>
        <v>No Match</v>
      </c>
      <c r="F1724" t="str">
        <f t="shared" si="52"/>
        <v>US</v>
      </c>
      <c r="G1724" t="str">
        <f t="shared" si="53"/>
        <v>Flying Dog Brewing Co|PASSAIC-FF</v>
      </c>
    </row>
    <row r="1725" spans="1:7" hidden="1" x14ac:dyDescent="0.2">
      <c r="A1725" t="str" cm="1">
        <f t="array" ref="A1725">INDEX('Brand Family Territory (Enc)'!$A$2:$A$296,INT((ROW()-2)/10)+1)</f>
        <v>Flying Dog Brewing Co</v>
      </c>
      <c r="B1725" t="str" cm="1">
        <f t="array" ref="B1725">INDEX('Whitelist (Blackout Reverse)'!$B$1:$K$1,MOD(ROW()-2,10)+1)</f>
        <v>ESSEX</v>
      </c>
      <c r="C1725" t="str">
        <f>VLOOKUP(A1725,'Brand Family Territory (Enc)'!$A$2:$B$296,2,FALSE)</f>
        <v>All Counties</v>
      </c>
      <c r="D1725">
        <f>IF(COUNTIFS('Brand Family Territories (Enc)'!$B$2:$B$62,C1725,'Brand Family Territories (Enc)'!$C$2:$C$62,B1725)&gt;0,1,IF(AND(LEFT(B1725,6)="MORRIS",COUNTIFS('Brand Family Territories (Enc)'!$B$2:$B$62,C1725,'Brand Family Territories (Enc)'!$C$2:$C$62,"Morri")&gt;0),"Unk",0))</f>
        <v>1</v>
      </c>
      <c r="E1725" t="str">
        <f>IFERROR(INDEX('Brand Family Areas (Enc)'!$D$6:$D$998,MATCH(UPPER(A1725)&amp;"|"&amp;UPPER(B1725),'Brand Family Areas (Enc)'!$G$6:$G$998,0)),"No Match")</f>
        <v>No Match</v>
      </c>
      <c r="F1725" t="str">
        <f t="shared" si="52"/>
        <v>US</v>
      </c>
      <c r="G1725" t="str">
        <f t="shared" si="53"/>
        <v>Flying Dog Brewing Co|ESSEX</v>
      </c>
    </row>
    <row r="1726" spans="1:7" hidden="1" x14ac:dyDescent="0.2">
      <c r="A1726" t="str" cm="1">
        <f t="array" ref="A1726">INDEX('Brand Family Territory (Enc)'!$A$2:$A$296,INT((ROW()-2)/10)+1)</f>
        <v>Flying Dog Brewing Co</v>
      </c>
      <c r="B1726" t="str" cm="1">
        <f t="array" ref="B1726">INDEX('Whitelist (Blackout Reverse)'!$B$1:$K$1,MOD(ROW()-2,10)+1)</f>
        <v>HUDSON</v>
      </c>
      <c r="C1726" t="str">
        <f>VLOOKUP(A1726,'Brand Family Territory (Enc)'!$A$2:$B$296,2,FALSE)</f>
        <v>All Counties</v>
      </c>
      <c r="D1726">
        <f>IF(COUNTIFS('Brand Family Territories (Enc)'!$B$2:$B$62,C1726,'Brand Family Territories (Enc)'!$C$2:$C$62,B1726)&gt;0,1,IF(AND(LEFT(B1726,6)="MORRIS",COUNTIFS('Brand Family Territories (Enc)'!$B$2:$B$62,C1726,'Brand Family Territories (Enc)'!$C$2:$C$62,"Morri")&gt;0),"Unk",0))</f>
        <v>1</v>
      </c>
      <c r="E1726" t="str">
        <f>IFERROR(INDEX('Brand Family Areas (Enc)'!$D$6:$D$998,MATCH(UPPER(A1726)&amp;"|"&amp;UPPER(B1726),'Brand Family Areas (Enc)'!$G$6:$G$998,0)),"No Match")</f>
        <v>No Match</v>
      </c>
      <c r="F1726" t="str">
        <f t="shared" si="52"/>
        <v>US</v>
      </c>
      <c r="G1726" t="str">
        <f t="shared" si="53"/>
        <v>Flying Dog Brewing Co|HUDSON</v>
      </c>
    </row>
    <row r="1727" spans="1:7" hidden="1" x14ac:dyDescent="0.2">
      <c r="A1727" t="str" cm="1">
        <f t="array" ref="A1727">INDEX('Brand Family Territory (Enc)'!$A$2:$A$296,INT((ROW()-2)/10)+1)</f>
        <v>Flying Dog Brewing Co</v>
      </c>
      <c r="B1727" t="str" cm="1">
        <f t="array" ref="B1727">INDEX('Whitelist (Blackout Reverse)'!$B$1:$K$1,MOD(ROW()-2,10)+1)</f>
        <v>UNION</v>
      </c>
      <c r="C1727" t="str">
        <f>VLOOKUP(A1727,'Brand Family Territory (Enc)'!$A$2:$B$296,2,FALSE)</f>
        <v>All Counties</v>
      </c>
      <c r="D1727">
        <f>IF(COUNTIFS('Brand Family Territories (Enc)'!$B$2:$B$62,C1727,'Brand Family Territories (Enc)'!$C$2:$C$62,B1727)&gt;0,1,IF(AND(LEFT(B1727,6)="MORRIS",COUNTIFS('Brand Family Territories (Enc)'!$B$2:$B$62,C1727,'Brand Family Territories (Enc)'!$C$2:$C$62,"Morri")&gt;0),"Unk",0))</f>
        <v>1</v>
      </c>
      <c r="E1727" t="str">
        <f>IFERROR(INDEX('Brand Family Areas (Enc)'!$D$6:$D$998,MATCH(UPPER(A1727)&amp;"|"&amp;UPPER(B1727),'Brand Family Areas (Enc)'!$G$6:$G$998,0)),"No Match")</f>
        <v>No Match</v>
      </c>
      <c r="F1727" t="str">
        <f t="shared" si="52"/>
        <v>US</v>
      </c>
      <c r="G1727" t="str">
        <f t="shared" si="53"/>
        <v>Flying Dog Brewing Co|UNION</v>
      </c>
    </row>
    <row r="1728" spans="1:7" hidden="1" x14ac:dyDescent="0.2">
      <c r="A1728" t="str" cm="1">
        <f t="array" ref="A1728">INDEX('Brand Family Territory (Enc)'!$A$2:$A$296,INT((ROW()-2)/10)+1)</f>
        <v>Flying Dog Brewing Co</v>
      </c>
      <c r="B1728" t="str" cm="1">
        <f t="array" ref="B1728">INDEX('Whitelist (Blackout Reverse)'!$B$1:$K$1,MOD(ROW()-2,10)+1)</f>
        <v>SUSSEX</v>
      </c>
      <c r="C1728" t="str">
        <f>VLOOKUP(A1728,'Brand Family Territory (Enc)'!$A$2:$B$296,2,FALSE)</f>
        <v>All Counties</v>
      </c>
      <c r="D1728">
        <f>IF(COUNTIFS('Brand Family Territories (Enc)'!$B$2:$B$62,C1728,'Brand Family Territories (Enc)'!$C$2:$C$62,B1728)&gt;0,1,IF(AND(LEFT(B1728,6)="MORRIS",COUNTIFS('Brand Family Territories (Enc)'!$B$2:$B$62,C1728,'Brand Family Territories (Enc)'!$C$2:$C$62,"Morri")&gt;0),"Unk",0))</f>
        <v>1</v>
      </c>
      <c r="E1728" t="str">
        <f>IFERROR(INDEX('Brand Family Areas (Enc)'!$D$6:$D$998,MATCH(UPPER(A1728)&amp;"|"&amp;UPPER(B1728),'Brand Family Areas (Enc)'!$G$6:$G$998,0)),"No Match")</f>
        <v>No Match</v>
      </c>
      <c r="F1728" t="str">
        <f t="shared" si="52"/>
        <v>US</v>
      </c>
      <c r="G1728" t="str">
        <f t="shared" si="53"/>
        <v>Flying Dog Brewing Co|SUSSEX</v>
      </c>
    </row>
    <row r="1729" spans="1:7" hidden="1" x14ac:dyDescent="0.2">
      <c r="A1729" t="str" cm="1">
        <f t="array" ref="A1729">INDEX('Brand Family Territory (Enc)'!$A$2:$A$296,INT((ROW()-2)/10)+1)</f>
        <v>Flying Dog Brewing Co</v>
      </c>
      <c r="B1729" t="str" cm="1">
        <f t="array" ref="B1729">INDEX('Whitelist (Blackout Reverse)'!$B$1:$K$1,MOD(ROW()-2,10)+1)</f>
        <v>MORRIS 1</v>
      </c>
      <c r="C1729" t="str">
        <f>VLOOKUP(A1729,'Brand Family Territory (Enc)'!$A$2:$B$296,2,FALSE)</f>
        <v>All Counties</v>
      </c>
      <c r="D1729">
        <f>IF(COUNTIFS('Brand Family Territories (Enc)'!$B$2:$B$62,C1729,'Brand Family Territories (Enc)'!$C$2:$C$62,B1729)&gt;0,1,IF(AND(LEFT(B1729,6)="MORRIS",COUNTIFS('Brand Family Territories (Enc)'!$B$2:$B$62,C1729,'Brand Family Territories (Enc)'!$C$2:$C$62,"Morri")&gt;0),"Unk",0))</f>
        <v>1</v>
      </c>
      <c r="E1729" t="str">
        <f>IFERROR(INDEX('Brand Family Areas (Enc)'!$D$6:$D$998,MATCH(UPPER(A1729)&amp;"|"&amp;UPPER(B1729),'Brand Family Areas (Enc)'!$G$6:$G$998,0)),"No Match")</f>
        <v>No Match</v>
      </c>
      <c r="F1729" t="str">
        <f t="shared" si="52"/>
        <v>US</v>
      </c>
      <c r="G1729" t="str">
        <f t="shared" si="53"/>
        <v>Flying Dog Brewing Co|MORRIS 1</v>
      </c>
    </row>
    <row r="1730" spans="1:7" hidden="1" x14ac:dyDescent="0.2">
      <c r="A1730" t="str" cm="1">
        <f t="array" ref="A1730">INDEX('Brand Family Territory (Enc)'!$A$2:$A$296,INT((ROW()-2)/10)+1)</f>
        <v>Flying Dog Brewing Co</v>
      </c>
      <c r="B1730" t="str" cm="1">
        <f t="array" ref="B1730">INDEX('Whitelist (Blackout Reverse)'!$B$1:$K$1,MOD(ROW()-2,10)+1)</f>
        <v>MORRIS 2</v>
      </c>
      <c r="C1730" t="str">
        <f>VLOOKUP(A1730,'Brand Family Territory (Enc)'!$A$2:$B$296,2,FALSE)</f>
        <v>All Counties</v>
      </c>
      <c r="D1730">
        <f>IF(COUNTIFS('Brand Family Territories (Enc)'!$B$2:$B$62,C1730,'Brand Family Territories (Enc)'!$C$2:$C$62,B1730)&gt;0,1,IF(AND(LEFT(B1730,6)="MORRIS",COUNTIFS('Brand Family Territories (Enc)'!$B$2:$B$62,C1730,'Brand Family Territories (Enc)'!$C$2:$C$62,"Morri")&gt;0),"Unk",0))</f>
        <v>1</v>
      </c>
      <c r="E1730" t="str">
        <f>IFERROR(INDEX('Brand Family Areas (Enc)'!$D$6:$D$998,MATCH(UPPER(A1730)&amp;"|"&amp;UPPER(B1730),'Brand Family Areas (Enc)'!$G$6:$G$998,0)),"No Match")</f>
        <v>No Match</v>
      </c>
      <c r="F1730" t="str">
        <f t="shared" si="52"/>
        <v>US</v>
      </c>
      <c r="G1730" t="str">
        <f t="shared" si="53"/>
        <v>Flying Dog Brewing Co|MORRIS 2</v>
      </c>
    </row>
    <row r="1731" spans="1:7" hidden="1" x14ac:dyDescent="0.2">
      <c r="A1731" t="str" cm="1">
        <f t="array" ref="A1731">INDEX('Brand Family Territory (Enc)'!$A$2:$A$296,INT((ROW()-2)/10)+1)</f>
        <v>Flying Dog Brewing Co</v>
      </c>
      <c r="B1731" t="str" cm="1">
        <f t="array" ref="B1731">INDEX('Whitelist (Blackout Reverse)'!$B$1:$K$1,MOD(ROW()-2,10)+1)</f>
        <v>MORRIS 3</v>
      </c>
      <c r="C1731" t="str">
        <f>VLOOKUP(A1731,'Brand Family Territory (Enc)'!$A$2:$B$296,2,FALSE)</f>
        <v>All Counties</v>
      </c>
      <c r="D1731">
        <f>IF(COUNTIFS('Brand Family Territories (Enc)'!$B$2:$B$62,C1731,'Brand Family Territories (Enc)'!$C$2:$C$62,B1731)&gt;0,1,IF(AND(LEFT(B1731,6)="MORRIS",COUNTIFS('Brand Family Territories (Enc)'!$B$2:$B$62,C1731,'Brand Family Territories (Enc)'!$C$2:$C$62,"Morri")&gt;0),"Unk",0))</f>
        <v>1</v>
      </c>
      <c r="E1731" t="str">
        <f>IFERROR(INDEX('Brand Family Areas (Enc)'!$D$6:$D$998,MATCH(UPPER(A1731)&amp;"|"&amp;UPPER(B1731),'Brand Family Areas (Enc)'!$G$6:$G$998,0)),"No Match")</f>
        <v>No Match</v>
      </c>
      <c r="F1731" t="str">
        <f t="shared" ref="F1731:F1794" si="54">IF(D1731="Unk","Ambiguous (Source Truncated)",IF(E1731="Inactive","THEM",IF(D1731=1,"US",IF(D1731="N/A","No Territory Data","THEM"))))</f>
        <v>US</v>
      </c>
      <c r="G1731" t="str">
        <f t="shared" ref="G1731:G1794" si="55">A1731&amp;"|"&amp;B1731</f>
        <v>Flying Dog Brewing Co|MORRIS 3</v>
      </c>
    </row>
    <row r="1732" spans="1:7" hidden="1" x14ac:dyDescent="0.2">
      <c r="A1732" t="str" cm="1">
        <f t="array" ref="A1732">INDEX('Brand Family Territory (Enc)'!$A$2:$A$296,INT((ROW()-2)/10)+1)</f>
        <v>Forged Irish Stout</v>
      </c>
      <c r="B1732" t="str" cm="1">
        <f t="array" ref="B1732">INDEX('Whitelist (Blackout Reverse)'!$B$1:$K$1,MOD(ROW()-2,10)+1)</f>
        <v>BERGEN</v>
      </c>
      <c r="C1732" t="str">
        <f>VLOOKUP(A1732,'Brand Family Territory (Enc)'!$A$2:$B$296,2,FALSE)</f>
        <v>All Counties</v>
      </c>
      <c r="D1732">
        <f>IF(COUNTIFS('Brand Family Territories (Enc)'!$B$2:$B$62,C1732,'Brand Family Territories (Enc)'!$C$2:$C$62,B1732)&gt;0,1,IF(AND(LEFT(B1732,6)="MORRIS",COUNTIFS('Brand Family Territories (Enc)'!$B$2:$B$62,C1732,'Brand Family Territories (Enc)'!$C$2:$C$62,"Morri")&gt;0),"Unk",0))</f>
        <v>1</v>
      </c>
      <c r="E1732" t="str">
        <f>IFERROR(INDEX('Brand Family Areas (Enc)'!$D$6:$D$998,MATCH(UPPER(A1732)&amp;"|"&amp;UPPER(B1732),'Brand Family Areas (Enc)'!$G$6:$G$998,0)),"No Match")</f>
        <v>No Match</v>
      </c>
      <c r="F1732" t="str">
        <f t="shared" si="54"/>
        <v>US</v>
      </c>
      <c r="G1732" t="str">
        <f t="shared" si="55"/>
        <v>Forged Irish Stout|BERGEN</v>
      </c>
    </row>
    <row r="1733" spans="1:7" hidden="1" x14ac:dyDescent="0.2">
      <c r="A1733" t="str" cm="1">
        <f t="array" ref="A1733">INDEX('Brand Family Territory (Enc)'!$A$2:$A$296,INT((ROW()-2)/10)+1)</f>
        <v>Forged Irish Stout</v>
      </c>
      <c r="B1733" t="str" cm="1">
        <f t="array" ref="B1733">INDEX('Whitelist (Blackout Reverse)'!$B$1:$K$1,MOD(ROW()-2,10)+1)</f>
        <v>PASSAIC</v>
      </c>
      <c r="C1733" t="str">
        <f>VLOOKUP(A1733,'Brand Family Territory (Enc)'!$A$2:$B$296,2,FALSE)</f>
        <v>All Counties</v>
      </c>
      <c r="D1733">
        <f>IF(COUNTIFS('Brand Family Territories (Enc)'!$B$2:$B$62,C1733,'Brand Family Territories (Enc)'!$C$2:$C$62,B1733)&gt;0,1,IF(AND(LEFT(B1733,6)="MORRIS",COUNTIFS('Brand Family Territories (Enc)'!$B$2:$B$62,C1733,'Brand Family Territories (Enc)'!$C$2:$C$62,"Morri")&gt;0),"Unk",0))</f>
        <v>1</v>
      </c>
      <c r="E1733" t="str">
        <f>IFERROR(INDEX('Brand Family Areas (Enc)'!$D$6:$D$998,MATCH(UPPER(A1733)&amp;"|"&amp;UPPER(B1733),'Brand Family Areas (Enc)'!$G$6:$G$998,0)),"No Match")</f>
        <v>No Match</v>
      </c>
      <c r="F1733" t="str">
        <f t="shared" si="54"/>
        <v>US</v>
      </c>
      <c r="G1733" t="str">
        <f t="shared" si="55"/>
        <v>Forged Irish Stout|PASSAIC</v>
      </c>
    </row>
    <row r="1734" spans="1:7" hidden="1" x14ac:dyDescent="0.2">
      <c r="A1734" t="str" cm="1">
        <f t="array" ref="A1734">INDEX('Brand Family Territory (Enc)'!$A$2:$A$296,INT((ROW()-2)/10)+1)</f>
        <v>Forged Irish Stout</v>
      </c>
      <c r="B1734" t="str" cm="1">
        <f t="array" ref="B1734">INDEX('Whitelist (Blackout Reverse)'!$B$1:$K$1,MOD(ROW()-2,10)+1)</f>
        <v>PASSAIC-FF</v>
      </c>
      <c r="C1734" t="str">
        <f>VLOOKUP(A1734,'Brand Family Territory (Enc)'!$A$2:$B$296,2,FALSE)</f>
        <v>All Counties</v>
      </c>
      <c r="D1734">
        <f>IF(COUNTIFS('Brand Family Territories (Enc)'!$B$2:$B$62,C1734,'Brand Family Territories (Enc)'!$C$2:$C$62,B1734)&gt;0,1,IF(AND(LEFT(B1734,6)="MORRIS",COUNTIFS('Brand Family Territories (Enc)'!$B$2:$B$62,C1734,'Brand Family Territories (Enc)'!$C$2:$C$62,"Morri")&gt;0),"Unk",0))</f>
        <v>1</v>
      </c>
      <c r="E1734" t="str">
        <f>IFERROR(INDEX('Brand Family Areas (Enc)'!$D$6:$D$998,MATCH(UPPER(A1734)&amp;"|"&amp;UPPER(B1734),'Brand Family Areas (Enc)'!$G$6:$G$998,0)),"No Match")</f>
        <v>No Match</v>
      </c>
      <c r="F1734" t="str">
        <f t="shared" si="54"/>
        <v>US</v>
      </c>
      <c r="G1734" t="str">
        <f t="shared" si="55"/>
        <v>Forged Irish Stout|PASSAIC-FF</v>
      </c>
    </row>
    <row r="1735" spans="1:7" hidden="1" x14ac:dyDescent="0.2">
      <c r="A1735" t="str" cm="1">
        <f t="array" ref="A1735">INDEX('Brand Family Territory (Enc)'!$A$2:$A$296,INT((ROW()-2)/10)+1)</f>
        <v>Forged Irish Stout</v>
      </c>
      <c r="B1735" t="str" cm="1">
        <f t="array" ref="B1735">INDEX('Whitelist (Blackout Reverse)'!$B$1:$K$1,MOD(ROW()-2,10)+1)</f>
        <v>ESSEX</v>
      </c>
      <c r="C1735" t="str">
        <f>VLOOKUP(A1735,'Brand Family Territory (Enc)'!$A$2:$B$296,2,FALSE)</f>
        <v>All Counties</v>
      </c>
      <c r="D1735">
        <f>IF(COUNTIFS('Brand Family Territories (Enc)'!$B$2:$B$62,C1735,'Brand Family Territories (Enc)'!$C$2:$C$62,B1735)&gt;0,1,IF(AND(LEFT(B1735,6)="MORRIS",COUNTIFS('Brand Family Territories (Enc)'!$B$2:$B$62,C1735,'Brand Family Territories (Enc)'!$C$2:$C$62,"Morri")&gt;0),"Unk",0))</f>
        <v>1</v>
      </c>
      <c r="E1735" t="str">
        <f>IFERROR(INDEX('Brand Family Areas (Enc)'!$D$6:$D$998,MATCH(UPPER(A1735)&amp;"|"&amp;UPPER(B1735),'Brand Family Areas (Enc)'!$G$6:$G$998,0)),"No Match")</f>
        <v>No Match</v>
      </c>
      <c r="F1735" t="str">
        <f t="shared" si="54"/>
        <v>US</v>
      </c>
      <c r="G1735" t="str">
        <f t="shared" si="55"/>
        <v>Forged Irish Stout|ESSEX</v>
      </c>
    </row>
    <row r="1736" spans="1:7" hidden="1" x14ac:dyDescent="0.2">
      <c r="A1736" t="str" cm="1">
        <f t="array" ref="A1736">INDEX('Brand Family Territory (Enc)'!$A$2:$A$296,INT((ROW()-2)/10)+1)</f>
        <v>Forged Irish Stout</v>
      </c>
      <c r="B1736" t="str" cm="1">
        <f t="array" ref="B1736">INDEX('Whitelist (Blackout Reverse)'!$B$1:$K$1,MOD(ROW()-2,10)+1)</f>
        <v>HUDSON</v>
      </c>
      <c r="C1736" t="str">
        <f>VLOOKUP(A1736,'Brand Family Territory (Enc)'!$A$2:$B$296,2,FALSE)</f>
        <v>All Counties</v>
      </c>
      <c r="D1736">
        <f>IF(COUNTIFS('Brand Family Territories (Enc)'!$B$2:$B$62,C1736,'Brand Family Territories (Enc)'!$C$2:$C$62,B1736)&gt;0,1,IF(AND(LEFT(B1736,6)="MORRIS",COUNTIFS('Brand Family Territories (Enc)'!$B$2:$B$62,C1736,'Brand Family Territories (Enc)'!$C$2:$C$62,"Morri")&gt;0),"Unk",0))</f>
        <v>1</v>
      </c>
      <c r="E1736" t="str">
        <f>IFERROR(INDEX('Brand Family Areas (Enc)'!$D$6:$D$998,MATCH(UPPER(A1736)&amp;"|"&amp;UPPER(B1736),'Brand Family Areas (Enc)'!$G$6:$G$998,0)),"No Match")</f>
        <v>No Match</v>
      </c>
      <c r="F1736" t="str">
        <f t="shared" si="54"/>
        <v>US</v>
      </c>
      <c r="G1736" t="str">
        <f t="shared" si="55"/>
        <v>Forged Irish Stout|HUDSON</v>
      </c>
    </row>
    <row r="1737" spans="1:7" hidden="1" x14ac:dyDescent="0.2">
      <c r="A1737" t="str" cm="1">
        <f t="array" ref="A1737">INDEX('Brand Family Territory (Enc)'!$A$2:$A$296,INT((ROW()-2)/10)+1)</f>
        <v>Forged Irish Stout</v>
      </c>
      <c r="B1737" t="str" cm="1">
        <f t="array" ref="B1737">INDEX('Whitelist (Blackout Reverse)'!$B$1:$K$1,MOD(ROW()-2,10)+1)</f>
        <v>UNION</v>
      </c>
      <c r="C1737" t="str">
        <f>VLOOKUP(A1737,'Brand Family Territory (Enc)'!$A$2:$B$296,2,FALSE)</f>
        <v>All Counties</v>
      </c>
      <c r="D1737">
        <f>IF(COUNTIFS('Brand Family Territories (Enc)'!$B$2:$B$62,C1737,'Brand Family Territories (Enc)'!$C$2:$C$62,B1737)&gt;0,1,IF(AND(LEFT(B1737,6)="MORRIS",COUNTIFS('Brand Family Territories (Enc)'!$B$2:$B$62,C1737,'Brand Family Territories (Enc)'!$C$2:$C$62,"Morri")&gt;0),"Unk",0))</f>
        <v>1</v>
      </c>
      <c r="E1737" t="str">
        <f>IFERROR(INDEX('Brand Family Areas (Enc)'!$D$6:$D$998,MATCH(UPPER(A1737)&amp;"|"&amp;UPPER(B1737),'Brand Family Areas (Enc)'!$G$6:$G$998,0)),"No Match")</f>
        <v>No Match</v>
      </c>
      <c r="F1737" t="str">
        <f t="shared" si="54"/>
        <v>US</v>
      </c>
      <c r="G1737" t="str">
        <f t="shared" si="55"/>
        <v>Forged Irish Stout|UNION</v>
      </c>
    </row>
    <row r="1738" spans="1:7" hidden="1" x14ac:dyDescent="0.2">
      <c r="A1738" t="str" cm="1">
        <f t="array" ref="A1738">INDEX('Brand Family Territory (Enc)'!$A$2:$A$296,INT((ROW()-2)/10)+1)</f>
        <v>Forged Irish Stout</v>
      </c>
      <c r="B1738" t="str" cm="1">
        <f t="array" ref="B1738">INDEX('Whitelist (Blackout Reverse)'!$B$1:$K$1,MOD(ROW()-2,10)+1)</f>
        <v>SUSSEX</v>
      </c>
      <c r="C1738" t="str">
        <f>VLOOKUP(A1738,'Brand Family Territory (Enc)'!$A$2:$B$296,2,FALSE)</f>
        <v>All Counties</v>
      </c>
      <c r="D1738">
        <f>IF(COUNTIFS('Brand Family Territories (Enc)'!$B$2:$B$62,C1738,'Brand Family Territories (Enc)'!$C$2:$C$62,B1738)&gt;0,1,IF(AND(LEFT(B1738,6)="MORRIS",COUNTIFS('Brand Family Territories (Enc)'!$B$2:$B$62,C1738,'Brand Family Territories (Enc)'!$C$2:$C$62,"Morri")&gt;0),"Unk",0))</f>
        <v>1</v>
      </c>
      <c r="E1738" t="str">
        <f>IFERROR(INDEX('Brand Family Areas (Enc)'!$D$6:$D$998,MATCH(UPPER(A1738)&amp;"|"&amp;UPPER(B1738),'Brand Family Areas (Enc)'!$G$6:$G$998,0)),"No Match")</f>
        <v>No Match</v>
      </c>
      <c r="F1738" t="str">
        <f t="shared" si="54"/>
        <v>US</v>
      </c>
      <c r="G1738" t="str">
        <f t="shared" si="55"/>
        <v>Forged Irish Stout|SUSSEX</v>
      </c>
    </row>
    <row r="1739" spans="1:7" hidden="1" x14ac:dyDescent="0.2">
      <c r="A1739" t="str" cm="1">
        <f t="array" ref="A1739">INDEX('Brand Family Territory (Enc)'!$A$2:$A$296,INT((ROW()-2)/10)+1)</f>
        <v>Forged Irish Stout</v>
      </c>
      <c r="B1739" t="str" cm="1">
        <f t="array" ref="B1739">INDEX('Whitelist (Blackout Reverse)'!$B$1:$K$1,MOD(ROW()-2,10)+1)</f>
        <v>MORRIS 1</v>
      </c>
      <c r="C1739" t="str">
        <f>VLOOKUP(A1739,'Brand Family Territory (Enc)'!$A$2:$B$296,2,FALSE)</f>
        <v>All Counties</v>
      </c>
      <c r="D1739">
        <f>IF(COUNTIFS('Brand Family Territories (Enc)'!$B$2:$B$62,C1739,'Brand Family Territories (Enc)'!$C$2:$C$62,B1739)&gt;0,1,IF(AND(LEFT(B1739,6)="MORRIS",COUNTIFS('Brand Family Territories (Enc)'!$B$2:$B$62,C1739,'Brand Family Territories (Enc)'!$C$2:$C$62,"Morri")&gt;0),"Unk",0))</f>
        <v>1</v>
      </c>
      <c r="E1739" t="str">
        <f>IFERROR(INDEX('Brand Family Areas (Enc)'!$D$6:$D$998,MATCH(UPPER(A1739)&amp;"|"&amp;UPPER(B1739),'Brand Family Areas (Enc)'!$G$6:$G$998,0)),"No Match")</f>
        <v>No Match</v>
      </c>
      <c r="F1739" t="str">
        <f t="shared" si="54"/>
        <v>US</v>
      </c>
      <c r="G1739" t="str">
        <f t="shared" si="55"/>
        <v>Forged Irish Stout|MORRIS 1</v>
      </c>
    </row>
    <row r="1740" spans="1:7" hidden="1" x14ac:dyDescent="0.2">
      <c r="A1740" t="str" cm="1">
        <f t="array" ref="A1740">INDEX('Brand Family Territory (Enc)'!$A$2:$A$296,INT((ROW()-2)/10)+1)</f>
        <v>Forged Irish Stout</v>
      </c>
      <c r="B1740" t="str" cm="1">
        <f t="array" ref="B1740">INDEX('Whitelist (Blackout Reverse)'!$B$1:$K$1,MOD(ROW()-2,10)+1)</f>
        <v>MORRIS 2</v>
      </c>
      <c r="C1740" t="str">
        <f>VLOOKUP(A1740,'Brand Family Territory (Enc)'!$A$2:$B$296,2,FALSE)</f>
        <v>All Counties</v>
      </c>
      <c r="D1740">
        <f>IF(COUNTIFS('Brand Family Territories (Enc)'!$B$2:$B$62,C1740,'Brand Family Territories (Enc)'!$C$2:$C$62,B1740)&gt;0,1,IF(AND(LEFT(B1740,6)="MORRIS",COUNTIFS('Brand Family Territories (Enc)'!$B$2:$B$62,C1740,'Brand Family Territories (Enc)'!$C$2:$C$62,"Morri")&gt;0),"Unk",0))</f>
        <v>1</v>
      </c>
      <c r="E1740" t="str">
        <f>IFERROR(INDEX('Brand Family Areas (Enc)'!$D$6:$D$998,MATCH(UPPER(A1740)&amp;"|"&amp;UPPER(B1740),'Brand Family Areas (Enc)'!$G$6:$G$998,0)),"No Match")</f>
        <v>No Match</v>
      </c>
      <c r="F1740" t="str">
        <f t="shared" si="54"/>
        <v>US</v>
      </c>
      <c r="G1740" t="str">
        <f t="shared" si="55"/>
        <v>Forged Irish Stout|MORRIS 2</v>
      </c>
    </row>
    <row r="1741" spans="1:7" hidden="1" x14ac:dyDescent="0.2">
      <c r="A1741" t="str" cm="1">
        <f t="array" ref="A1741">INDEX('Brand Family Territory (Enc)'!$A$2:$A$296,INT((ROW()-2)/10)+1)</f>
        <v>Forged Irish Stout</v>
      </c>
      <c r="B1741" t="str" cm="1">
        <f t="array" ref="B1741">INDEX('Whitelist (Blackout Reverse)'!$B$1:$K$1,MOD(ROW()-2,10)+1)</f>
        <v>MORRIS 3</v>
      </c>
      <c r="C1741" t="str">
        <f>VLOOKUP(A1741,'Brand Family Territory (Enc)'!$A$2:$B$296,2,FALSE)</f>
        <v>All Counties</v>
      </c>
      <c r="D1741">
        <f>IF(COUNTIFS('Brand Family Territories (Enc)'!$B$2:$B$62,C1741,'Brand Family Territories (Enc)'!$C$2:$C$62,B1741)&gt;0,1,IF(AND(LEFT(B1741,6)="MORRIS",COUNTIFS('Brand Family Territories (Enc)'!$B$2:$B$62,C1741,'Brand Family Territories (Enc)'!$C$2:$C$62,"Morri")&gt;0),"Unk",0))</f>
        <v>1</v>
      </c>
      <c r="E1741" t="str">
        <f>IFERROR(INDEX('Brand Family Areas (Enc)'!$D$6:$D$998,MATCH(UPPER(A1741)&amp;"|"&amp;UPPER(B1741),'Brand Family Areas (Enc)'!$G$6:$G$998,0)),"No Match")</f>
        <v>No Match</v>
      </c>
      <c r="F1741" t="str">
        <f t="shared" si="54"/>
        <v>US</v>
      </c>
      <c r="G1741" t="str">
        <f t="shared" si="55"/>
        <v>Forged Irish Stout|MORRIS 3</v>
      </c>
    </row>
    <row r="1742" spans="1:7" hidden="1" x14ac:dyDescent="0.2">
      <c r="A1742" t="str" cm="1">
        <f t="array" ref="A1742">INDEX('Brand Family Territory (Enc)'!$A$2:$A$296,INT((ROW()-2)/10)+1)</f>
        <v>Friday Beers</v>
      </c>
      <c r="B1742" t="str" cm="1">
        <f t="array" ref="B1742">INDEX('Whitelist (Blackout Reverse)'!$B$1:$K$1,MOD(ROW()-2,10)+1)</f>
        <v>BERGEN</v>
      </c>
      <c r="C1742" t="str">
        <f>VLOOKUP(A1742,'Brand Family Territory (Enc)'!$A$2:$B$296,2,FALSE)</f>
        <v>All Counties</v>
      </c>
      <c r="D1742">
        <f>IF(COUNTIFS('Brand Family Territories (Enc)'!$B$2:$B$62,C1742,'Brand Family Territories (Enc)'!$C$2:$C$62,B1742)&gt;0,1,IF(AND(LEFT(B1742,6)="MORRIS",COUNTIFS('Brand Family Territories (Enc)'!$B$2:$B$62,C1742,'Brand Family Territories (Enc)'!$C$2:$C$62,"Morri")&gt;0),"Unk",0))</f>
        <v>1</v>
      </c>
      <c r="E1742" t="str">
        <f>IFERROR(INDEX('Brand Family Areas (Enc)'!$D$6:$D$998,MATCH(UPPER(A1742)&amp;"|"&amp;UPPER(B1742),'Brand Family Areas (Enc)'!$G$6:$G$998,0)),"No Match")</f>
        <v>No Match</v>
      </c>
      <c r="F1742" t="str">
        <f t="shared" si="54"/>
        <v>US</v>
      </c>
      <c r="G1742" t="str">
        <f t="shared" si="55"/>
        <v>Friday Beers|BERGEN</v>
      </c>
    </row>
    <row r="1743" spans="1:7" hidden="1" x14ac:dyDescent="0.2">
      <c r="A1743" t="str" cm="1">
        <f t="array" ref="A1743">INDEX('Brand Family Territory (Enc)'!$A$2:$A$296,INT((ROW()-2)/10)+1)</f>
        <v>Friday Beers</v>
      </c>
      <c r="B1743" t="str" cm="1">
        <f t="array" ref="B1743">INDEX('Whitelist (Blackout Reverse)'!$B$1:$K$1,MOD(ROW()-2,10)+1)</f>
        <v>PASSAIC</v>
      </c>
      <c r="C1743" t="str">
        <f>VLOOKUP(A1743,'Brand Family Territory (Enc)'!$A$2:$B$296,2,FALSE)</f>
        <v>All Counties</v>
      </c>
      <c r="D1743">
        <f>IF(COUNTIFS('Brand Family Territories (Enc)'!$B$2:$B$62,C1743,'Brand Family Territories (Enc)'!$C$2:$C$62,B1743)&gt;0,1,IF(AND(LEFT(B1743,6)="MORRIS",COUNTIFS('Brand Family Territories (Enc)'!$B$2:$B$62,C1743,'Brand Family Territories (Enc)'!$C$2:$C$62,"Morri")&gt;0),"Unk",0))</f>
        <v>1</v>
      </c>
      <c r="E1743" t="str">
        <f>IFERROR(INDEX('Brand Family Areas (Enc)'!$D$6:$D$998,MATCH(UPPER(A1743)&amp;"|"&amp;UPPER(B1743),'Brand Family Areas (Enc)'!$G$6:$G$998,0)),"No Match")</f>
        <v>No Match</v>
      </c>
      <c r="F1743" t="str">
        <f t="shared" si="54"/>
        <v>US</v>
      </c>
      <c r="G1743" t="str">
        <f t="shared" si="55"/>
        <v>Friday Beers|PASSAIC</v>
      </c>
    </row>
    <row r="1744" spans="1:7" hidden="1" x14ac:dyDescent="0.2">
      <c r="A1744" t="str" cm="1">
        <f t="array" ref="A1744">INDEX('Brand Family Territory (Enc)'!$A$2:$A$296,INT((ROW()-2)/10)+1)</f>
        <v>Friday Beers</v>
      </c>
      <c r="B1744" t="str" cm="1">
        <f t="array" ref="B1744">INDEX('Whitelist (Blackout Reverse)'!$B$1:$K$1,MOD(ROW()-2,10)+1)</f>
        <v>PASSAIC-FF</v>
      </c>
      <c r="C1744" t="str">
        <f>VLOOKUP(A1744,'Brand Family Territory (Enc)'!$A$2:$B$296,2,FALSE)</f>
        <v>All Counties</v>
      </c>
      <c r="D1744">
        <f>IF(COUNTIFS('Brand Family Territories (Enc)'!$B$2:$B$62,C1744,'Brand Family Territories (Enc)'!$C$2:$C$62,B1744)&gt;0,1,IF(AND(LEFT(B1744,6)="MORRIS",COUNTIFS('Brand Family Territories (Enc)'!$B$2:$B$62,C1744,'Brand Family Territories (Enc)'!$C$2:$C$62,"Morri")&gt;0),"Unk",0))</f>
        <v>1</v>
      </c>
      <c r="E1744" t="str">
        <f>IFERROR(INDEX('Brand Family Areas (Enc)'!$D$6:$D$998,MATCH(UPPER(A1744)&amp;"|"&amp;UPPER(B1744),'Brand Family Areas (Enc)'!$G$6:$G$998,0)),"No Match")</f>
        <v>No Match</v>
      </c>
      <c r="F1744" t="str">
        <f t="shared" si="54"/>
        <v>US</v>
      </c>
      <c r="G1744" t="str">
        <f t="shared" si="55"/>
        <v>Friday Beers|PASSAIC-FF</v>
      </c>
    </row>
    <row r="1745" spans="1:7" hidden="1" x14ac:dyDescent="0.2">
      <c r="A1745" t="str" cm="1">
        <f t="array" ref="A1745">INDEX('Brand Family Territory (Enc)'!$A$2:$A$296,INT((ROW()-2)/10)+1)</f>
        <v>Friday Beers</v>
      </c>
      <c r="B1745" t="str" cm="1">
        <f t="array" ref="B1745">INDEX('Whitelist (Blackout Reverse)'!$B$1:$K$1,MOD(ROW()-2,10)+1)</f>
        <v>ESSEX</v>
      </c>
      <c r="C1745" t="str">
        <f>VLOOKUP(A1745,'Brand Family Territory (Enc)'!$A$2:$B$296,2,FALSE)</f>
        <v>All Counties</v>
      </c>
      <c r="D1745">
        <f>IF(COUNTIFS('Brand Family Territories (Enc)'!$B$2:$B$62,C1745,'Brand Family Territories (Enc)'!$C$2:$C$62,B1745)&gt;0,1,IF(AND(LEFT(B1745,6)="MORRIS",COUNTIFS('Brand Family Territories (Enc)'!$B$2:$B$62,C1745,'Brand Family Territories (Enc)'!$C$2:$C$62,"Morri")&gt;0),"Unk",0))</f>
        <v>1</v>
      </c>
      <c r="E1745" t="str">
        <f>IFERROR(INDEX('Brand Family Areas (Enc)'!$D$6:$D$998,MATCH(UPPER(A1745)&amp;"|"&amp;UPPER(B1745),'Brand Family Areas (Enc)'!$G$6:$G$998,0)),"No Match")</f>
        <v>No Match</v>
      </c>
      <c r="F1745" t="str">
        <f t="shared" si="54"/>
        <v>US</v>
      </c>
      <c r="G1745" t="str">
        <f t="shared" si="55"/>
        <v>Friday Beers|ESSEX</v>
      </c>
    </row>
    <row r="1746" spans="1:7" hidden="1" x14ac:dyDescent="0.2">
      <c r="A1746" t="str" cm="1">
        <f t="array" ref="A1746">INDEX('Brand Family Territory (Enc)'!$A$2:$A$296,INT((ROW()-2)/10)+1)</f>
        <v>Friday Beers</v>
      </c>
      <c r="B1746" t="str" cm="1">
        <f t="array" ref="B1746">INDEX('Whitelist (Blackout Reverse)'!$B$1:$K$1,MOD(ROW()-2,10)+1)</f>
        <v>HUDSON</v>
      </c>
      <c r="C1746" t="str">
        <f>VLOOKUP(A1746,'Brand Family Territory (Enc)'!$A$2:$B$296,2,FALSE)</f>
        <v>All Counties</v>
      </c>
      <c r="D1746">
        <f>IF(COUNTIFS('Brand Family Territories (Enc)'!$B$2:$B$62,C1746,'Brand Family Territories (Enc)'!$C$2:$C$62,B1746)&gt;0,1,IF(AND(LEFT(B1746,6)="MORRIS",COUNTIFS('Brand Family Territories (Enc)'!$B$2:$B$62,C1746,'Brand Family Territories (Enc)'!$C$2:$C$62,"Morri")&gt;0),"Unk",0))</f>
        <v>1</v>
      </c>
      <c r="E1746" t="str">
        <f>IFERROR(INDEX('Brand Family Areas (Enc)'!$D$6:$D$998,MATCH(UPPER(A1746)&amp;"|"&amp;UPPER(B1746),'Brand Family Areas (Enc)'!$G$6:$G$998,0)),"No Match")</f>
        <v>No Match</v>
      </c>
      <c r="F1746" t="str">
        <f t="shared" si="54"/>
        <v>US</v>
      </c>
      <c r="G1746" t="str">
        <f t="shared" si="55"/>
        <v>Friday Beers|HUDSON</v>
      </c>
    </row>
    <row r="1747" spans="1:7" hidden="1" x14ac:dyDescent="0.2">
      <c r="A1747" t="str" cm="1">
        <f t="array" ref="A1747">INDEX('Brand Family Territory (Enc)'!$A$2:$A$296,INT((ROW()-2)/10)+1)</f>
        <v>Friday Beers</v>
      </c>
      <c r="B1747" t="str" cm="1">
        <f t="array" ref="B1747">INDEX('Whitelist (Blackout Reverse)'!$B$1:$K$1,MOD(ROW()-2,10)+1)</f>
        <v>UNION</v>
      </c>
      <c r="C1747" t="str">
        <f>VLOOKUP(A1747,'Brand Family Territory (Enc)'!$A$2:$B$296,2,FALSE)</f>
        <v>All Counties</v>
      </c>
      <c r="D1747">
        <f>IF(COUNTIFS('Brand Family Territories (Enc)'!$B$2:$B$62,C1747,'Brand Family Territories (Enc)'!$C$2:$C$62,B1747)&gt;0,1,IF(AND(LEFT(B1747,6)="MORRIS",COUNTIFS('Brand Family Territories (Enc)'!$B$2:$B$62,C1747,'Brand Family Territories (Enc)'!$C$2:$C$62,"Morri")&gt;0),"Unk",0))</f>
        <v>1</v>
      </c>
      <c r="E1747" t="str">
        <f>IFERROR(INDEX('Brand Family Areas (Enc)'!$D$6:$D$998,MATCH(UPPER(A1747)&amp;"|"&amp;UPPER(B1747),'Brand Family Areas (Enc)'!$G$6:$G$998,0)),"No Match")</f>
        <v>No Match</v>
      </c>
      <c r="F1747" t="str">
        <f t="shared" si="54"/>
        <v>US</v>
      </c>
      <c r="G1747" t="str">
        <f t="shared" si="55"/>
        <v>Friday Beers|UNION</v>
      </c>
    </row>
    <row r="1748" spans="1:7" hidden="1" x14ac:dyDescent="0.2">
      <c r="A1748" t="str" cm="1">
        <f t="array" ref="A1748">INDEX('Brand Family Territory (Enc)'!$A$2:$A$296,INT((ROW()-2)/10)+1)</f>
        <v>Friday Beers</v>
      </c>
      <c r="B1748" t="str" cm="1">
        <f t="array" ref="B1748">INDEX('Whitelist (Blackout Reverse)'!$B$1:$K$1,MOD(ROW()-2,10)+1)</f>
        <v>SUSSEX</v>
      </c>
      <c r="C1748" t="str">
        <f>VLOOKUP(A1748,'Brand Family Territory (Enc)'!$A$2:$B$296,2,FALSE)</f>
        <v>All Counties</v>
      </c>
      <c r="D1748">
        <f>IF(COUNTIFS('Brand Family Territories (Enc)'!$B$2:$B$62,C1748,'Brand Family Territories (Enc)'!$C$2:$C$62,B1748)&gt;0,1,IF(AND(LEFT(B1748,6)="MORRIS",COUNTIFS('Brand Family Territories (Enc)'!$B$2:$B$62,C1748,'Brand Family Territories (Enc)'!$C$2:$C$62,"Morri")&gt;0),"Unk",0))</f>
        <v>1</v>
      </c>
      <c r="E1748" t="str">
        <f>IFERROR(INDEX('Brand Family Areas (Enc)'!$D$6:$D$998,MATCH(UPPER(A1748)&amp;"|"&amp;UPPER(B1748),'Brand Family Areas (Enc)'!$G$6:$G$998,0)),"No Match")</f>
        <v>No Match</v>
      </c>
      <c r="F1748" t="str">
        <f t="shared" si="54"/>
        <v>US</v>
      </c>
      <c r="G1748" t="str">
        <f t="shared" si="55"/>
        <v>Friday Beers|SUSSEX</v>
      </c>
    </row>
    <row r="1749" spans="1:7" hidden="1" x14ac:dyDescent="0.2">
      <c r="A1749" t="str" cm="1">
        <f t="array" ref="A1749">INDEX('Brand Family Territory (Enc)'!$A$2:$A$296,INT((ROW()-2)/10)+1)</f>
        <v>Friday Beers</v>
      </c>
      <c r="B1749" t="str" cm="1">
        <f t="array" ref="B1749">INDEX('Whitelist (Blackout Reverse)'!$B$1:$K$1,MOD(ROW()-2,10)+1)</f>
        <v>MORRIS 1</v>
      </c>
      <c r="C1749" t="str">
        <f>VLOOKUP(A1749,'Brand Family Territory (Enc)'!$A$2:$B$296,2,FALSE)</f>
        <v>All Counties</v>
      </c>
      <c r="D1749">
        <f>IF(COUNTIFS('Brand Family Territories (Enc)'!$B$2:$B$62,C1749,'Brand Family Territories (Enc)'!$C$2:$C$62,B1749)&gt;0,1,IF(AND(LEFT(B1749,6)="MORRIS",COUNTIFS('Brand Family Territories (Enc)'!$B$2:$B$62,C1749,'Brand Family Territories (Enc)'!$C$2:$C$62,"Morri")&gt;0),"Unk",0))</f>
        <v>1</v>
      </c>
      <c r="E1749" t="str">
        <f>IFERROR(INDEX('Brand Family Areas (Enc)'!$D$6:$D$998,MATCH(UPPER(A1749)&amp;"|"&amp;UPPER(B1749),'Brand Family Areas (Enc)'!$G$6:$G$998,0)),"No Match")</f>
        <v>No Match</v>
      </c>
      <c r="F1749" t="str">
        <f t="shared" si="54"/>
        <v>US</v>
      </c>
      <c r="G1749" t="str">
        <f t="shared" si="55"/>
        <v>Friday Beers|MORRIS 1</v>
      </c>
    </row>
    <row r="1750" spans="1:7" hidden="1" x14ac:dyDescent="0.2">
      <c r="A1750" t="str" cm="1">
        <f t="array" ref="A1750">INDEX('Brand Family Territory (Enc)'!$A$2:$A$296,INT((ROW()-2)/10)+1)</f>
        <v>Friday Beers</v>
      </c>
      <c r="B1750" t="str" cm="1">
        <f t="array" ref="B1750">INDEX('Whitelist (Blackout Reverse)'!$B$1:$K$1,MOD(ROW()-2,10)+1)</f>
        <v>MORRIS 2</v>
      </c>
      <c r="C1750" t="str">
        <f>VLOOKUP(A1750,'Brand Family Territory (Enc)'!$A$2:$B$296,2,FALSE)</f>
        <v>All Counties</v>
      </c>
      <c r="D1750">
        <f>IF(COUNTIFS('Brand Family Territories (Enc)'!$B$2:$B$62,C1750,'Brand Family Territories (Enc)'!$C$2:$C$62,B1750)&gt;0,1,IF(AND(LEFT(B1750,6)="MORRIS",COUNTIFS('Brand Family Territories (Enc)'!$B$2:$B$62,C1750,'Brand Family Territories (Enc)'!$C$2:$C$62,"Morri")&gt;0),"Unk",0))</f>
        <v>1</v>
      </c>
      <c r="E1750" t="str">
        <f>IFERROR(INDEX('Brand Family Areas (Enc)'!$D$6:$D$998,MATCH(UPPER(A1750)&amp;"|"&amp;UPPER(B1750),'Brand Family Areas (Enc)'!$G$6:$G$998,0)),"No Match")</f>
        <v>No Match</v>
      </c>
      <c r="F1750" t="str">
        <f t="shared" si="54"/>
        <v>US</v>
      </c>
      <c r="G1750" t="str">
        <f t="shared" si="55"/>
        <v>Friday Beers|MORRIS 2</v>
      </c>
    </row>
    <row r="1751" spans="1:7" hidden="1" x14ac:dyDescent="0.2">
      <c r="A1751" t="str" cm="1">
        <f t="array" ref="A1751">INDEX('Brand Family Territory (Enc)'!$A$2:$A$296,INT((ROW()-2)/10)+1)</f>
        <v>Friday Beers</v>
      </c>
      <c r="B1751" t="str" cm="1">
        <f t="array" ref="B1751">INDEX('Whitelist (Blackout Reverse)'!$B$1:$K$1,MOD(ROW()-2,10)+1)</f>
        <v>MORRIS 3</v>
      </c>
      <c r="C1751" t="str">
        <f>VLOOKUP(A1751,'Brand Family Territory (Enc)'!$A$2:$B$296,2,FALSE)</f>
        <v>All Counties</v>
      </c>
      <c r="D1751">
        <f>IF(COUNTIFS('Brand Family Territories (Enc)'!$B$2:$B$62,C1751,'Brand Family Territories (Enc)'!$C$2:$C$62,B1751)&gt;0,1,IF(AND(LEFT(B1751,6)="MORRIS",COUNTIFS('Brand Family Territories (Enc)'!$B$2:$B$62,C1751,'Brand Family Territories (Enc)'!$C$2:$C$62,"Morri")&gt;0),"Unk",0))</f>
        <v>1</v>
      </c>
      <c r="E1751" t="str">
        <f>IFERROR(INDEX('Brand Family Areas (Enc)'!$D$6:$D$998,MATCH(UPPER(A1751)&amp;"|"&amp;UPPER(B1751),'Brand Family Areas (Enc)'!$G$6:$G$998,0)),"No Match")</f>
        <v>No Match</v>
      </c>
      <c r="F1751" t="str">
        <f t="shared" si="54"/>
        <v>US</v>
      </c>
      <c r="G1751" t="str">
        <f t="shared" si="55"/>
        <v>Friday Beers|MORRIS 3</v>
      </c>
    </row>
    <row r="1752" spans="1:7" hidden="1" x14ac:dyDescent="0.2">
      <c r="A1752" t="str" cm="1">
        <f t="array" ref="A1752">INDEX('Brand Family Territory (Enc)'!$A$2:$A$296,INT((ROW()-2)/10)+1)</f>
        <v>Garage Beer</v>
      </c>
      <c r="B1752" t="str" cm="1">
        <f t="array" ref="B1752">INDEX('Whitelist (Blackout Reverse)'!$B$1:$K$1,MOD(ROW()-2,10)+1)</f>
        <v>BERGEN</v>
      </c>
      <c r="C1752" t="str">
        <f>VLOOKUP(A1752,'Brand Family Territory (Enc)'!$A$2:$B$296,2,FALSE)</f>
        <v>All Counties</v>
      </c>
      <c r="D1752">
        <f>IF(COUNTIFS('Brand Family Territories (Enc)'!$B$2:$B$62,C1752,'Brand Family Territories (Enc)'!$C$2:$C$62,B1752)&gt;0,1,IF(AND(LEFT(B1752,6)="MORRIS",COUNTIFS('Brand Family Territories (Enc)'!$B$2:$B$62,C1752,'Brand Family Territories (Enc)'!$C$2:$C$62,"Morri")&gt;0),"Unk",0))</f>
        <v>1</v>
      </c>
      <c r="E1752" t="str">
        <f>IFERROR(INDEX('Brand Family Areas (Enc)'!$D$6:$D$998,MATCH(UPPER(A1752)&amp;"|"&amp;UPPER(B1752),'Brand Family Areas (Enc)'!$G$6:$G$998,0)),"No Match")</f>
        <v>No Match</v>
      </c>
      <c r="F1752" t="str">
        <f t="shared" si="54"/>
        <v>US</v>
      </c>
      <c r="G1752" t="str">
        <f t="shared" si="55"/>
        <v>Garage Beer|BERGEN</v>
      </c>
    </row>
    <row r="1753" spans="1:7" hidden="1" x14ac:dyDescent="0.2">
      <c r="A1753" t="str" cm="1">
        <f t="array" ref="A1753">INDEX('Brand Family Territory (Enc)'!$A$2:$A$296,INT((ROW()-2)/10)+1)</f>
        <v>Garage Beer</v>
      </c>
      <c r="B1753" t="str" cm="1">
        <f t="array" ref="B1753">INDEX('Whitelist (Blackout Reverse)'!$B$1:$K$1,MOD(ROW()-2,10)+1)</f>
        <v>PASSAIC</v>
      </c>
      <c r="C1753" t="str">
        <f>VLOOKUP(A1753,'Brand Family Territory (Enc)'!$A$2:$B$296,2,FALSE)</f>
        <v>All Counties</v>
      </c>
      <c r="D1753">
        <f>IF(COUNTIFS('Brand Family Territories (Enc)'!$B$2:$B$62,C1753,'Brand Family Territories (Enc)'!$C$2:$C$62,B1753)&gt;0,1,IF(AND(LEFT(B1753,6)="MORRIS",COUNTIFS('Brand Family Territories (Enc)'!$B$2:$B$62,C1753,'Brand Family Territories (Enc)'!$C$2:$C$62,"Morri")&gt;0),"Unk",0))</f>
        <v>1</v>
      </c>
      <c r="E1753" t="str">
        <f>IFERROR(INDEX('Brand Family Areas (Enc)'!$D$6:$D$998,MATCH(UPPER(A1753)&amp;"|"&amp;UPPER(B1753),'Brand Family Areas (Enc)'!$G$6:$G$998,0)),"No Match")</f>
        <v>No Match</v>
      </c>
      <c r="F1753" t="str">
        <f t="shared" si="54"/>
        <v>US</v>
      </c>
      <c r="G1753" t="str">
        <f t="shared" si="55"/>
        <v>Garage Beer|PASSAIC</v>
      </c>
    </row>
    <row r="1754" spans="1:7" hidden="1" x14ac:dyDescent="0.2">
      <c r="A1754" t="str" cm="1">
        <f t="array" ref="A1754">INDEX('Brand Family Territory (Enc)'!$A$2:$A$296,INT((ROW()-2)/10)+1)</f>
        <v>Garage Beer</v>
      </c>
      <c r="B1754" t="str" cm="1">
        <f t="array" ref="B1754">INDEX('Whitelist (Blackout Reverse)'!$B$1:$K$1,MOD(ROW()-2,10)+1)</f>
        <v>PASSAIC-FF</v>
      </c>
      <c r="C1754" t="str">
        <f>VLOOKUP(A1754,'Brand Family Territory (Enc)'!$A$2:$B$296,2,FALSE)</f>
        <v>All Counties</v>
      </c>
      <c r="D1754">
        <f>IF(COUNTIFS('Brand Family Territories (Enc)'!$B$2:$B$62,C1754,'Brand Family Territories (Enc)'!$C$2:$C$62,B1754)&gt;0,1,IF(AND(LEFT(B1754,6)="MORRIS",COUNTIFS('Brand Family Territories (Enc)'!$B$2:$B$62,C1754,'Brand Family Territories (Enc)'!$C$2:$C$62,"Morri")&gt;0),"Unk",0))</f>
        <v>1</v>
      </c>
      <c r="E1754" t="str">
        <f>IFERROR(INDEX('Brand Family Areas (Enc)'!$D$6:$D$998,MATCH(UPPER(A1754)&amp;"|"&amp;UPPER(B1754),'Brand Family Areas (Enc)'!$G$6:$G$998,0)),"No Match")</f>
        <v>No Match</v>
      </c>
      <c r="F1754" t="str">
        <f t="shared" si="54"/>
        <v>US</v>
      </c>
      <c r="G1754" t="str">
        <f t="shared" si="55"/>
        <v>Garage Beer|PASSAIC-FF</v>
      </c>
    </row>
    <row r="1755" spans="1:7" hidden="1" x14ac:dyDescent="0.2">
      <c r="A1755" t="str" cm="1">
        <f t="array" ref="A1755">INDEX('Brand Family Territory (Enc)'!$A$2:$A$296,INT((ROW()-2)/10)+1)</f>
        <v>Garage Beer</v>
      </c>
      <c r="B1755" t="str" cm="1">
        <f t="array" ref="B1755">INDEX('Whitelist (Blackout Reverse)'!$B$1:$K$1,MOD(ROW()-2,10)+1)</f>
        <v>ESSEX</v>
      </c>
      <c r="C1755" t="str">
        <f>VLOOKUP(A1755,'Brand Family Territory (Enc)'!$A$2:$B$296,2,FALSE)</f>
        <v>All Counties</v>
      </c>
      <c r="D1755">
        <f>IF(COUNTIFS('Brand Family Territories (Enc)'!$B$2:$B$62,C1755,'Brand Family Territories (Enc)'!$C$2:$C$62,B1755)&gt;0,1,IF(AND(LEFT(B1755,6)="MORRIS",COUNTIFS('Brand Family Territories (Enc)'!$B$2:$B$62,C1755,'Brand Family Territories (Enc)'!$C$2:$C$62,"Morri")&gt;0),"Unk",0))</f>
        <v>1</v>
      </c>
      <c r="E1755" t="str">
        <f>IFERROR(INDEX('Brand Family Areas (Enc)'!$D$6:$D$998,MATCH(UPPER(A1755)&amp;"|"&amp;UPPER(B1755),'Brand Family Areas (Enc)'!$G$6:$G$998,0)),"No Match")</f>
        <v>No Match</v>
      </c>
      <c r="F1755" t="str">
        <f t="shared" si="54"/>
        <v>US</v>
      </c>
      <c r="G1755" t="str">
        <f t="shared" si="55"/>
        <v>Garage Beer|ESSEX</v>
      </c>
    </row>
    <row r="1756" spans="1:7" hidden="1" x14ac:dyDescent="0.2">
      <c r="A1756" t="str" cm="1">
        <f t="array" ref="A1756">INDEX('Brand Family Territory (Enc)'!$A$2:$A$296,INT((ROW()-2)/10)+1)</f>
        <v>Garage Beer</v>
      </c>
      <c r="B1756" t="str" cm="1">
        <f t="array" ref="B1756">INDEX('Whitelist (Blackout Reverse)'!$B$1:$K$1,MOD(ROW()-2,10)+1)</f>
        <v>HUDSON</v>
      </c>
      <c r="C1756" t="str">
        <f>VLOOKUP(A1756,'Brand Family Territory (Enc)'!$A$2:$B$296,2,FALSE)</f>
        <v>All Counties</v>
      </c>
      <c r="D1756">
        <f>IF(COUNTIFS('Brand Family Territories (Enc)'!$B$2:$B$62,C1756,'Brand Family Territories (Enc)'!$C$2:$C$62,B1756)&gt;0,1,IF(AND(LEFT(B1756,6)="MORRIS",COUNTIFS('Brand Family Territories (Enc)'!$B$2:$B$62,C1756,'Brand Family Territories (Enc)'!$C$2:$C$62,"Morri")&gt;0),"Unk",0))</f>
        <v>1</v>
      </c>
      <c r="E1756" t="str">
        <f>IFERROR(INDEX('Brand Family Areas (Enc)'!$D$6:$D$998,MATCH(UPPER(A1756)&amp;"|"&amp;UPPER(B1756),'Brand Family Areas (Enc)'!$G$6:$G$998,0)),"No Match")</f>
        <v>No Match</v>
      </c>
      <c r="F1756" t="str">
        <f t="shared" si="54"/>
        <v>US</v>
      </c>
      <c r="G1756" t="str">
        <f t="shared" si="55"/>
        <v>Garage Beer|HUDSON</v>
      </c>
    </row>
    <row r="1757" spans="1:7" hidden="1" x14ac:dyDescent="0.2">
      <c r="A1757" t="str" cm="1">
        <f t="array" ref="A1757">INDEX('Brand Family Territory (Enc)'!$A$2:$A$296,INT((ROW()-2)/10)+1)</f>
        <v>Garage Beer</v>
      </c>
      <c r="B1757" t="str" cm="1">
        <f t="array" ref="B1757">INDEX('Whitelist (Blackout Reverse)'!$B$1:$K$1,MOD(ROW()-2,10)+1)</f>
        <v>UNION</v>
      </c>
      <c r="C1757" t="str">
        <f>VLOOKUP(A1757,'Brand Family Territory (Enc)'!$A$2:$B$296,2,FALSE)</f>
        <v>All Counties</v>
      </c>
      <c r="D1757">
        <f>IF(COUNTIFS('Brand Family Territories (Enc)'!$B$2:$B$62,C1757,'Brand Family Territories (Enc)'!$C$2:$C$62,B1757)&gt;0,1,IF(AND(LEFT(B1757,6)="MORRIS",COUNTIFS('Brand Family Territories (Enc)'!$B$2:$B$62,C1757,'Brand Family Territories (Enc)'!$C$2:$C$62,"Morri")&gt;0),"Unk",0))</f>
        <v>1</v>
      </c>
      <c r="E1757" t="str">
        <f>IFERROR(INDEX('Brand Family Areas (Enc)'!$D$6:$D$998,MATCH(UPPER(A1757)&amp;"|"&amp;UPPER(B1757),'Brand Family Areas (Enc)'!$G$6:$G$998,0)),"No Match")</f>
        <v>No Match</v>
      </c>
      <c r="F1757" t="str">
        <f t="shared" si="54"/>
        <v>US</v>
      </c>
      <c r="G1757" t="str">
        <f t="shared" si="55"/>
        <v>Garage Beer|UNION</v>
      </c>
    </row>
    <row r="1758" spans="1:7" hidden="1" x14ac:dyDescent="0.2">
      <c r="A1758" t="str" cm="1">
        <f t="array" ref="A1758">INDEX('Brand Family Territory (Enc)'!$A$2:$A$296,INT((ROW()-2)/10)+1)</f>
        <v>Garage Beer</v>
      </c>
      <c r="B1758" t="str" cm="1">
        <f t="array" ref="B1758">INDEX('Whitelist (Blackout Reverse)'!$B$1:$K$1,MOD(ROW()-2,10)+1)</f>
        <v>SUSSEX</v>
      </c>
      <c r="C1758" t="str">
        <f>VLOOKUP(A1758,'Brand Family Territory (Enc)'!$A$2:$B$296,2,FALSE)</f>
        <v>All Counties</v>
      </c>
      <c r="D1758">
        <f>IF(COUNTIFS('Brand Family Territories (Enc)'!$B$2:$B$62,C1758,'Brand Family Territories (Enc)'!$C$2:$C$62,B1758)&gt;0,1,IF(AND(LEFT(B1758,6)="MORRIS",COUNTIFS('Brand Family Territories (Enc)'!$B$2:$B$62,C1758,'Brand Family Territories (Enc)'!$C$2:$C$62,"Morri")&gt;0),"Unk",0))</f>
        <v>1</v>
      </c>
      <c r="E1758" t="str">
        <f>IFERROR(INDEX('Brand Family Areas (Enc)'!$D$6:$D$998,MATCH(UPPER(A1758)&amp;"|"&amp;UPPER(B1758),'Brand Family Areas (Enc)'!$G$6:$G$998,0)),"No Match")</f>
        <v>No Match</v>
      </c>
      <c r="F1758" t="str">
        <f t="shared" si="54"/>
        <v>US</v>
      </c>
      <c r="G1758" t="str">
        <f t="shared" si="55"/>
        <v>Garage Beer|SUSSEX</v>
      </c>
    </row>
    <row r="1759" spans="1:7" hidden="1" x14ac:dyDescent="0.2">
      <c r="A1759" t="str" cm="1">
        <f t="array" ref="A1759">INDEX('Brand Family Territory (Enc)'!$A$2:$A$296,INT((ROW()-2)/10)+1)</f>
        <v>Garage Beer</v>
      </c>
      <c r="B1759" t="str" cm="1">
        <f t="array" ref="B1759">INDEX('Whitelist (Blackout Reverse)'!$B$1:$K$1,MOD(ROW()-2,10)+1)</f>
        <v>MORRIS 1</v>
      </c>
      <c r="C1759" t="str">
        <f>VLOOKUP(A1759,'Brand Family Territory (Enc)'!$A$2:$B$296,2,FALSE)</f>
        <v>All Counties</v>
      </c>
      <c r="D1759">
        <f>IF(COUNTIFS('Brand Family Territories (Enc)'!$B$2:$B$62,C1759,'Brand Family Territories (Enc)'!$C$2:$C$62,B1759)&gt;0,1,IF(AND(LEFT(B1759,6)="MORRIS",COUNTIFS('Brand Family Territories (Enc)'!$B$2:$B$62,C1759,'Brand Family Territories (Enc)'!$C$2:$C$62,"Morri")&gt;0),"Unk",0))</f>
        <v>1</v>
      </c>
      <c r="E1759" t="str">
        <f>IFERROR(INDEX('Brand Family Areas (Enc)'!$D$6:$D$998,MATCH(UPPER(A1759)&amp;"|"&amp;UPPER(B1759),'Brand Family Areas (Enc)'!$G$6:$G$998,0)),"No Match")</f>
        <v>No Match</v>
      </c>
      <c r="F1759" t="str">
        <f t="shared" si="54"/>
        <v>US</v>
      </c>
      <c r="G1759" t="str">
        <f t="shared" si="55"/>
        <v>Garage Beer|MORRIS 1</v>
      </c>
    </row>
    <row r="1760" spans="1:7" hidden="1" x14ac:dyDescent="0.2">
      <c r="A1760" t="str" cm="1">
        <f t="array" ref="A1760">INDEX('Brand Family Territory (Enc)'!$A$2:$A$296,INT((ROW()-2)/10)+1)</f>
        <v>Garage Beer</v>
      </c>
      <c r="B1760" t="str" cm="1">
        <f t="array" ref="B1760">INDEX('Whitelist (Blackout Reverse)'!$B$1:$K$1,MOD(ROW()-2,10)+1)</f>
        <v>MORRIS 2</v>
      </c>
      <c r="C1760" t="str">
        <f>VLOOKUP(A1760,'Brand Family Territory (Enc)'!$A$2:$B$296,2,FALSE)</f>
        <v>All Counties</v>
      </c>
      <c r="D1760">
        <f>IF(COUNTIFS('Brand Family Territories (Enc)'!$B$2:$B$62,C1760,'Brand Family Territories (Enc)'!$C$2:$C$62,B1760)&gt;0,1,IF(AND(LEFT(B1760,6)="MORRIS",COUNTIFS('Brand Family Territories (Enc)'!$B$2:$B$62,C1760,'Brand Family Territories (Enc)'!$C$2:$C$62,"Morri")&gt;0),"Unk",0))</f>
        <v>1</v>
      </c>
      <c r="E1760" t="str">
        <f>IFERROR(INDEX('Brand Family Areas (Enc)'!$D$6:$D$998,MATCH(UPPER(A1760)&amp;"|"&amp;UPPER(B1760),'Brand Family Areas (Enc)'!$G$6:$G$998,0)),"No Match")</f>
        <v>No Match</v>
      </c>
      <c r="F1760" t="str">
        <f t="shared" si="54"/>
        <v>US</v>
      </c>
      <c r="G1760" t="str">
        <f t="shared" si="55"/>
        <v>Garage Beer|MORRIS 2</v>
      </c>
    </row>
    <row r="1761" spans="1:7" hidden="1" x14ac:dyDescent="0.2">
      <c r="A1761" t="str" cm="1">
        <f t="array" ref="A1761">INDEX('Brand Family Territory (Enc)'!$A$2:$A$296,INT((ROW()-2)/10)+1)</f>
        <v>Garage Beer</v>
      </c>
      <c r="B1761" t="str" cm="1">
        <f t="array" ref="B1761">INDEX('Whitelist (Blackout Reverse)'!$B$1:$K$1,MOD(ROW()-2,10)+1)</f>
        <v>MORRIS 3</v>
      </c>
      <c r="C1761" t="str">
        <f>VLOOKUP(A1761,'Brand Family Territory (Enc)'!$A$2:$B$296,2,FALSE)</f>
        <v>All Counties</v>
      </c>
      <c r="D1761">
        <f>IF(COUNTIFS('Brand Family Territories (Enc)'!$B$2:$B$62,C1761,'Brand Family Territories (Enc)'!$C$2:$C$62,B1761)&gt;0,1,IF(AND(LEFT(B1761,6)="MORRIS",COUNTIFS('Brand Family Territories (Enc)'!$B$2:$B$62,C1761,'Brand Family Territories (Enc)'!$C$2:$C$62,"Morri")&gt;0),"Unk",0))</f>
        <v>1</v>
      </c>
      <c r="E1761" t="str">
        <f>IFERROR(INDEX('Brand Family Areas (Enc)'!$D$6:$D$998,MATCH(UPPER(A1761)&amp;"|"&amp;UPPER(B1761),'Brand Family Areas (Enc)'!$G$6:$G$998,0)),"No Match")</f>
        <v>No Match</v>
      </c>
      <c r="F1761" t="str">
        <f t="shared" si="54"/>
        <v>US</v>
      </c>
      <c r="G1761" t="str">
        <f t="shared" si="55"/>
        <v>Garage Beer|MORRIS 3</v>
      </c>
    </row>
    <row r="1762" spans="1:7" hidden="1" x14ac:dyDescent="0.2">
      <c r="A1762" t="str" cm="1">
        <f t="array" ref="A1762">INDEX('Brand Family Territory (Enc)'!$A$2:$A$296,INT((ROW()-2)/10)+1)</f>
        <v>Gin Pig</v>
      </c>
      <c r="B1762" t="str" cm="1">
        <f t="array" ref="B1762">INDEX('Whitelist (Blackout Reverse)'!$B$1:$K$1,MOD(ROW()-2,10)+1)</f>
        <v>BERGEN</v>
      </c>
      <c r="C1762" t="str">
        <f>VLOOKUP(A1762,'Brand Family Territory (Enc)'!$A$2:$B$296,2,FALSE)</f>
        <v>All Counties</v>
      </c>
      <c r="D1762">
        <f>IF(COUNTIFS('Brand Family Territories (Enc)'!$B$2:$B$62,C1762,'Brand Family Territories (Enc)'!$C$2:$C$62,B1762)&gt;0,1,IF(AND(LEFT(B1762,6)="MORRIS",COUNTIFS('Brand Family Territories (Enc)'!$B$2:$B$62,C1762,'Brand Family Territories (Enc)'!$C$2:$C$62,"Morri")&gt;0),"Unk",0))</f>
        <v>1</v>
      </c>
      <c r="E1762" t="str">
        <f>IFERROR(INDEX('Brand Family Areas (Enc)'!$D$6:$D$998,MATCH(UPPER(A1762)&amp;"|"&amp;UPPER(B1762),'Brand Family Areas (Enc)'!$G$6:$G$998,0)),"No Match")</f>
        <v>No Match</v>
      </c>
      <c r="F1762" t="str">
        <f t="shared" si="54"/>
        <v>US</v>
      </c>
      <c r="G1762" t="str">
        <f t="shared" si="55"/>
        <v>Gin Pig|BERGEN</v>
      </c>
    </row>
    <row r="1763" spans="1:7" hidden="1" x14ac:dyDescent="0.2">
      <c r="A1763" t="str" cm="1">
        <f t="array" ref="A1763">INDEX('Brand Family Territory (Enc)'!$A$2:$A$296,INT((ROW()-2)/10)+1)</f>
        <v>Gin Pig</v>
      </c>
      <c r="B1763" t="str" cm="1">
        <f t="array" ref="B1763">INDEX('Whitelist (Blackout Reverse)'!$B$1:$K$1,MOD(ROW()-2,10)+1)</f>
        <v>PASSAIC</v>
      </c>
      <c r="C1763" t="str">
        <f>VLOOKUP(A1763,'Brand Family Territory (Enc)'!$A$2:$B$296,2,FALSE)</f>
        <v>All Counties</v>
      </c>
      <c r="D1763">
        <f>IF(COUNTIFS('Brand Family Territories (Enc)'!$B$2:$B$62,C1763,'Brand Family Territories (Enc)'!$C$2:$C$62,B1763)&gt;0,1,IF(AND(LEFT(B1763,6)="MORRIS",COUNTIFS('Brand Family Territories (Enc)'!$B$2:$B$62,C1763,'Brand Family Territories (Enc)'!$C$2:$C$62,"Morri")&gt;0),"Unk",0))</f>
        <v>1</v>
      </c>
      <c r="E1763" t="str">
        <f>IFERROR(INDEX('Brand Family Areas (Enc)'!$D$6:$D$998,MATCH(UPPER(A1763)&amp;"|"&amp;UPPER(B1763),'Brand Family Areas (Enc)'!$G$6:$G$998,0)),"No Match")</f>
        <v>No Match</v>
      </c>
      <c r="F1763" t="str">
        <f t="shared" si="54"/>
        <v>US</v>
      </c>
      <c r="G1763" t="str">
        <f t="shared" si="55"/>
        <v>Gin Pig|PASSAIC</v>
      </c>
    </row>
    <row r="1764" spans="1:7" hidden="1" x14ac:dyDescent="0.2">
      <c r="A1764" t="str" cm="1">
        <f t="array" ref="A1764">INDEX('Brand Family Territory (Enc)'!$A$2:$A$296,INT((ROW()-2)/10)+1)</f>
        <v>Gin Pig</v>
      </c>
      <c r="B1764" t="str" cm="1">
        <f t="array" ref="B1764">INDEX('Whitelist (Blackout Reverse)'!$B$1:$K$1,MOD(ROW()-2,10)+1)</f>
        <v>PASSAIC-FF</v>
      </c>
      <c r="C1764" t="str">
        <f>VLOOKUP(A1764,'Brand Family Territory (Enc)'!$A$2:$B$296,2,FALSE)</f>
        <v>All Counties</v>
      </c>
      <c r="D1764">
        <f>IF(COUNTIFS('Brand Family Territories (Enc)'!$B$2:$B$62,C1764,'Brand Family Territories (Enc)'!$C$2:$C$62,B1764)&gt;0,1,IF(AND(LEFT(B1764,6)="MORRIS",COUNTIFS('Brand Family Territories (Enc)'!$B$2:$B$62,C1764,'Brand Family Territories (Enc)'!$C$2:$C$62,"Morri")&gt;0),"Unk",0))</f>
        <v>1</v>
      </c>
      <c r="E1764" t="str">
        <f>IFERROR(INDEX('Brand Family Areas (Enc)'!$D$6:$D$998,MATCH(UPPER(A1764)&amp;"|"&amp;UPPER(B1764),'Brand Family Areas (Enc)'!$G$6:$G$998,0)),"No Match")</f>
        <v>No Match</v>
      </c>
      <c r="F1764" t="str">
        <f t="shared" si="54"/>
        <v>US</v>
      </c>
      <c r="G1764" t="str">
        <f t="shared" si="55"/>
        <v>Gin Pig|PASSAIC-FF</v>
      </c>
    </row>
    <row r="1765" spans="1:7" hidden="1" x14ac:dyDescent="0.2">
      <c r="A1765" t="str" cm="1">
        <f t="array" ref="A1765">INDEX('Brand Family Territory (Enc)'!$A$2:$A$296,INT((ROW()-2)/10)+1)</f>
        <v>Gin Pig</v>
      </c>
      <c r="B1765" t="str" cm="1">
        <f t="array" ref="B1765">INDEX('Whitelist (Blackout Reverse)'!$B$1:$K$1,MOD(ROW()-2,10)+1)</f>
        <v>ESSEX</v>
      </c>
      <c r="C1765" t="str">
        <f>VLOOKUP(A1765,'Brand Family Territory (Enc)'!$A$2:$B$296,2,FALSE)</f>
        <v>All Counties</v>
      </c>
      <c r="D1765">
        <f>IF(COUNTIFS('Brand Family Territories (Enc)'!$B$2:$B$62,C1765,'Brand Family Territories (Enc)'!$C$2:$C$62,B1765)&gt;0,1,IF(AND(LEFT(B1765,6)="MORRIS",COUNTIFS('Brand Family Territories (Enc)'!$B$2:$B$62,C1765,'Brand Family Territories (Enc)'!$C$2:$C$62,"Morri")&gt;0),"Unk",0))</f>
        <v>1</v>
      </c>
      <c r="E1765" t="str">
        <f>IFERROR(INDEX('Brand Family Areas (Enc)'!$D$6:$D$998,MATCH(UPPER(A1765)&amp;"|"&amp;UPPER(B1765),'Brand Family Areas (Enc)'!$G$6:$G$998,0)),"No Match")</f>
        <v>No Match</v>
      </c>
      <c r="F1765" t="str">
        <f t="shared" si="54"/>
        <v>US</v>
      </c>
      <c r="G1765" t="str">
        <f t="shared" si="55"/>
        <v>Gin Pig|ESSEX</v>
      </c>
    </row>
    <row r="1766" spans="1:7" hidden="1" x14ac:dyDescent="0.2">
      <c r="A1766" t="str" cm="1">
        <f t="array" ref="A1766">INDEX('Brand Family Territory (Enc)'!$A$2:$A$296,INT((ROW()-2)/10)+1)</f>
        <v>Gin Pig</v>
      </c>
      <c r="B1766" t="str" cm="1">
        <f t="array" ref="B1766">INDEX('Whitelist (Blackout Reverse)'!$B$1:$K$1,MOD(ROW()-2,10)+1)</f>
        <v>HUDSON</v>
      </c>
      <c r="C1766" t="str">
        <f>VLOOKUP(A1766,'Brand Family Territory (Enc)'!$A$2:$B$296,2,FALSE)</f>
        <v>All Counties</v>
      </c>
      <c r="D1766">
        <f>IF(COUNTIFS('Brand Family Territories (Enc)'!$B$2:$B$62,C1766,'Brand Family Territories (Enc)'!$C$2:$C$62,B1766)&gt;0,1,IF(AND(LEFT(B1766,6)="MORRIS",COUNTIFS('Brand Family Territories (Enc)'!$B$2:$B$62,C1766,'Brand Family Territories (Enc)'!$C$2:$C$62,"Morri")&gt;0),"Unk",0))</f>
        <v>1</v>
      </c>
      <c r="E1766" t="str">
        <f>IFERROR(INDEX('Brand Family Areas (Enc)'!$D$6:$D$998,MATCH(UPPER(A1766)&amp;"|"&amp;UPPER(B1766),'Brand Family Areas (Enc)'!$G$6:$G$998,0)),"No Match")</f>
        <v>No Match</v>
      </c>
      <c r="F1766" t="str">
        <f t="shared" si="54"/>
        <v>US</v>
      </c>
      <c r="G1766" t="str">
        <f t="shared" si="55"/>
        <v>Gin Pig|HUDSON</v>
      </c>
    </row>
    <row r="1767" spans="1:7" hidden="1" x14ac:dyDescent="0.2">
      <c r="A1767" t="str" cm="1">
        <f t="array" ref="A1767">INDEX('Brand Family Territory (Enc)'!$A$2:$A$296,INT((ROW()-2)/10)+1)</f>
        <v>Gin Pig</v>
      </c>
      <c r="B1767" t="str" cm="1">
        <f t="array" ref="B1767">INDEX('Whitelist (Blackout Reverse)'!$B$1:$K$1,MOD(ROW()-2,10)+1)</f>
        <v>UNION</v>
      </c>
      <c r="C1767" t="str">
        <f>VLOOKUP(A1767,'Brand Family Territory (Enc)'!$A$2:$B$296,2,FALSE)</f>
        <v>All Counties</v>
      </c>
      <c r="D1767">
        <f>IF(COUNTIFS('Brand Family Territories (Enc)'!$B$2:$B$62,C1767,'Brand Family Territories (Enc)'!$C$2:$C$62,B1767)&gt;0,1,IF(AND(LEFT(B1767,6)="MORRIS",COUNTIFS('Brand Family Territories (Enc)'!$B$2:$B$62,C1767,'Brand Family Territories (Enc)'!$C$2:$C$62,"Morri")&gt;0),"Unk",0))</f>
        <v>1</v>
      </c>
      <c r="E1767" t="str">
        <f>IFERROR(INDEX('Brand Family Areas (Enc)'!$D$6:$D$998,MATCH(UPPER(A1767)&amp;"|"&amp;UPPER(B1767),'Brand Family Areas (Enc)'!$G$6:$G$998,0)),"No Match")</f>
        <v>No Match</v>
      </c>
      <c r="F1767" t="str">
        <f t="shared" si="54"/>
        <v>US</v>
      </c>
      <c r="G1767" t="str">
        <f t="shared" si="55"/>
        <v>Gin Pig|UNION</v>
      </c>
    </row>
    <row r="1768" spans="1:7" hidden="1" x14ac:dyDescent="0.2">
      <c r="A1768" t="str" cm="1">
        <f t="array" ref="A1768">INDEX('Brand Family Territory (Enc)'!$A$2:$A$296,INT((ROW()-2)/10)+1)</f>
        <v>Gin Pig</v>
      </c>
      <c r="B1768" t="str" cm="1">
        <f t="array" ref="B1768">INDEX('Whitelist (Blackout Reverse)'!$B$1:$K$1,MOD(ROW()-2,10)+1)</f>
        <v>SUSSEX</v>
      </c>
      <c r="C1768" t="str">
        <f>VLOOKUP(A1768,'Brand Family Territory (Enc)'!$A$2:$B$296,2,FALSE)</f>
        <v>All Counties</v>
      </c>
      <c r="D1768">
        <f>IF(COUNTIFS('Brand Family Territories (Enc)'!$B$2:$B$62,C1768,'Brand Family Territories (Enc)'!$C$2:$C$62,B1768)&gt;0,1,IF(AND(LEFT(B1768,6)="MORRIS",COUNTIFS('Brand Family Territories (Enc)'!$B$2:$B$62,C1768,'Brand Family Territories (Enc)'!$C$2:$C$62,"Morri")&gt;0),"Unk",0))</f>
        <v>1</v>
      </c>
      <c r="E1768" t="str">
        <f>IFERROR(INDEX('Brand Family Areas (Enc)'!$D$6:$D$998,MATCH(UPPER(A1768)&amp;"|"&amp;UPPER(B1768),'Brand Family Areas (Enc)'!$G$6:$G$998,0)),"No Match")</f>
        <v>No Match</v>
      </c>
      <c r="F1768" t="str">
        <f t="shared" si="54"/>
        <v>US</v>
      </c>
      <c r="G1768" t="str">
        <f t="shared" si="55"/>
        <v>Gin Pig|SUSSEX</v>
      </c>
    </row>
    <row r="1769" spans="1:7" hidden="1" x14ac:dyDescent="0.2">
      <c r="A1769" t="str" cm="1">
        <f t="array" ref="A1769">INDEX('Brand Family Territory (Enc)'!$A$2:$A$296,INT((ROW()-2)/10)+1)</f>
        <v>Gin Pig</v>
      </c>
      <c r="B1769" t="str" cm="1">
        <f t="array" ref="B1769">INDEX('Whitelist (Blackout Reverse)'!$B$1:$K$1,MOD(ROW()-2,10)+1)</f>
        <v>MORRIS 1</v>
      </c>
      <c r="C1769" t="str">
        <f>VLOOKUP(A1769,'Brand Family Territory (Enc)'!$A$2:$B$296,2,FALSE)</f>
        <v>All Counties</v>
      </c>
      <c r="D1769">
        <f>IF(COUNTIFS('Brand Family Territories (Enc)'!$B$2:$B$62,C1769,'Brand Family Territories (Enc)'!$C$2:$C$62,B1769)&gt;0,1,IF(AND(LEFT(B1769,6)="MORRIS",COUNTIFS('Brand Family Territories (Enc)'!$B$2:$B$62,C1769,'Brand Family Territories (Enc)'!$C$2:$C$62,"Morri")&gt;0),"Unk",0))</f>
        <v>1</v>
      </c>
      <c r="E1769" t="str">
        <f>IFERROR(INDEX('Brand Family Areas (Enc)'!$D$6:$D$998,MATCH(UPPER(A1769)&amp;"|"&amp;UPPER(B1769),'Brand Family Areas (Enc)'!$G$6:$G$998,0)),"No Match")</f>
        <v>No Match</v>
      </c>
      <c r="F1769" t="str">
        <f t="shared" si="54"/>
        <v>US</v>
      </c>
      <c r="G1769" t="str">
        <f t="shared" si="55"/>
        <v>Gin Pig|MORRIS 1</v>
      </c>
    </row>
    <row r="1770" spans="1:7" hidden="1" x14ac:dyDescent="0.2">
      <c r="A1770" t="str" cm="1">
        <f t="array" ref="A1770">INDEX('Brand Family Territory (Enc)'!$A$2:$A$296,INT((ROW()-2)/10)+1)</f>
        <v>Gin Pig</v>
      </c>
      <c r="B1770" t="str" cm="1">
        <f t="array" ref="B1770">INDEX('Whitelist (Blackout Reverse)'!$B$1:$K$1,MOD(ROW()-2,10)+1)</f>
        <v>MORRIS 2</v>
      </c>
      <c r="C1770" t="str">
        <f>VLOOKUP(A1770,'Brand Family Territory (Enc)'!$A$2:$B$296,2,FALSE)</f>
        <v>All Counties</v>
      </c>
      <c r="D1770">
        <f>IF(COUNTIFS('Brand Family Territories (Enc)'!$B$2:$B$62,C1770,'Brand Family Territories (Enc)'!$C$2:$C$62,B1770)&gt;0,1,IF(AND(LEFT(B1770,6)="MORRIS",COUNTIFS('Brand Family Territories (Enc)'!$B$2:$B$62,C1770,'Brand Family Territories (Enc)'!$C$2:$C$62,"Morri")&gt;0),"Unk",0))</f>
        <v>1</v>
      </c>
      <c r="E1770" t="str">
        <f>IFERROR(INDEX('Brand Family Areas (Enc)'!$D$6:$D$998,MATCH(UPPER(A1770)&amp;"|"&amp;UPPER(B1770),'Brand Family Areas (Enc)'!$G$6:$G$998,0)),"No Match")</f>
        <v>No Match</v>
      </c>
      <c r="F1770" t="str">
        <f t="shared" si="54"/>
        <v>US</v>
      </c>
      <c r="G1770" t="str">
        <f t="shared" si="55"/>
        <v>Gin Pig|MORRIS 2</v>
      </c>
    </row>
    <row r="1771" spans="1:7" hidden="1" x14ac:dyDescent="0.2">
      <c r="A1771" t="str" cm="1">
        <f t="array" ref="A1771">INDEX('Brand Family Territory (Enc)'!$A$2:$A$296,INT((ROW()-2)/10)+1)</f>
        <v>Gin Pig</v>
      </c>
      <c r="B1771" t="str" cm="1">
        <f t="array" ref="B1771">INDEX('Whitelist (Blackout Reverse)'!$B$1:$K$1,MOD(ROW()-2,10)+1)</f>
        <v>MORRIS 3</v>
      </c>
      <c r="C1771" t="str">
        <f>VLOOKUP(A1771,'Brand Family Territory (Enc)'!$A$2:$B$296,2,FALSE)</f>
        <v>All Counties</v>
      </c>
      <c r="D1771">
        <f>IF(COUNTIFS('Brand Family Territories (Enc)'!$B$2:$B$62,C1771,'Brand Family Territories (Enc)'!$C$2:$C$62,B1771)&gt;0,1,IF(AND(LEFT(B1771,6)="MORRIS",COUNTIFS('Brand Family Territories (Enc)'!$B$2:$B$62,C1771,'Brand Family Territories (Enc)'!$C$2:$C$62,"Morri")&gt;0),"Unk",0))</f>
        <v>1</v>
      </c>
      <c r="E1771" t="str">
        <f>IFERROR(INDEX('Brand Family Areas (Enc)'!$D$6:$D$998,MATCH(UPPER(A1771)&amp;"|"&amp;UPPER(B1771),'Brand Family Areas (Enc)'!$G$6:$G$998,0)),"No Match")</f>
        <v>No Match</v>
      </c>
      <c r="F1771" t="str">
        <f t="shared" si="54"/>
        <v>US</v>
      </c>
      <c r="G1771" t="str">
        <f t="shared" si="55"/>
        <v>Gin Pig|MORRIS 3</v>
      </c>
    </row>
    <row r="1772" spans="1:7" hidden="1" x14ac:dyDescent="0.2">
      <c r="A1772" t="str" cm="1">
        <f t="array" ref="A1772">INDEX('Brand Family Territory (Enc)'!$A$2:$A$296,INT((ROW()-2)/10)+1)</f>
        <v>Good Supply</v>
      </c>
      <c r="B1772" t="str" cm="1">
        <f t="array" ref="B1772">INDEX('Whitelist (Blackout Reverse)'!$B$1:$K$1,MOD(ROW()-2,10)+1)</f>
        <v>BERGEN</v>
      </c>
      <c r="C1772" t="str">
        <f>VLOOKUP(A1772,'Brand Family Territory (Enc)'!$A$2:$B$296,2,FALSE)</f>
        <v>All Counties</v>
      </c>
      <c r="D1772">
        <f>IF(COUNTIFS('Brand Family Territories (Enc)'!$B$2:$B$62,C1772,'Brand Family Territories (Enc)'!$C$2:$C$62,B1772)&gt;0,1,IF(AND(LEFT(B1772,6)="MORRIS",COUNTIFS('Brand Family Territories (Enc)'!$B$2:$B$62,C1772,'Brand Family Territories (Enc)'!$C$2:$C$62,"Morri")&gt;0),"Unk",0))</f>
        <v>1</v>
      </c>
      <c r="E1772" t="str">
        <f>IFERROR(INDEX('Brand Family Areas (Enc)'!$D$6:$D$998,MATCH(UPPER(A1772)&amp;"|"&amp;UPPER(B1772),'Brand Family Areas (Enc)'!$G$6:$G$998,0)),"No Match")</f>
        <v>No Match</v>
      </c>
      <c r="F1772" t="str">
        <f t="shared" si="54"/>
        <v>US</v>
      </c>
      <c r="G1772" t="str">
        <f t="shared" si="55"/>
        <v>Good Supply|BERGEN</v>
      </c>
    </row>
    <row r="1773" spans="1:7" hidden="1" x14ac:dyDescent="0.2">
      <c r="A1773" t="str" cm="1">
        <f t="array" ref="A1773">INDEX('Brand Family Territory (Enc)'!$A$2:$A$296,INT((ROW()-2)/10)+1)</f>
        <v>Good Supply</v>
      </c>
      <c r="B1773" t="str" cm="1">
        <f t="array" ref="B1773">INDEX('Whitelist (Blackout Reverse)'!$B$1:$K$1,MOD(ROW()-2,10)+1)</f>
        <v>PASSAIC</v>
      </c>
      <c r="C1773" t="str">
        <f>VLOOKUP(A1773,'Brand Family Territory (Enc)'!$A$2:$B$296,2,FALSE)</f>
        <v>All Counties</v>
      </c>
      <c r="D1773">
        <f>IF(COUNTIFS('Brand Family Territories (Enc)'!$B$2:$B$62,C1773,'Brand Family Territories (Enc)'!$C$2:$C$62,B1773)&gt;0,1,IF(AND(LEFT(B1773,6)="MORRIS",COUNTIFS('Brand Family Territories (Enc)'!$B$2:$B$62,C1773,'Brand Family Territories (Enc)'!$C$2:$C$62,"Morri")&gt;0),"Unk",0))</f>
        <v>1</v>
      </c>
      <c r="E1773" t="str">
        <f>IFERROR(INDEX('Brand Family Areas (Enc)'!$D$6:$D$998,MATCH(UPPER(A1773)&amp;"|"&amp;UPPER(B1773),'Brand Family Areas (Enc)'!$G$6:$G$998,0)),"No Match")</f>
        <v>No Match</v>
      </c>
      <c r="F1773" t="str">
        <f t="shared" si="54"/>
        <v>US</v>
      </c>
      <c r="G1773" t="str">
        <f t="shared" si="55"/>
        <v>Good Supply|PASSAIC</v>
      </c>
    </row>
    <row r="1774" spans="1:7" hidden="1" x14ac:dyDescent="0.2">
      <c r="A1774" t="str" cm="1">
        <f t="array" ref="A1774">INDEX('Brand Family Territory (Enc)'!$A$2:$A$296,INT((ROW()-2)/10)+1)</f>
        <v>Good Supply</v>
      </c>
      <c r="B1774" t="str" cm="1">
        <f t="array" ref="B1774">INDEX('Whitelist (Blackout Reverse)'!$B$1:$K$1,MOD(ROW()-2,10)+1)</f>
        <v>PASSAIC-FF</v>
      </c>
      <c r="C1774" t="str">
        <f>VLOOKUP(A1774,'Brand Family Territory (Enc)'!$A$2:$B$296,2,FALSE)</f>
        <v>All Counties</v>
      </c>
      <c r="D1774">
        <f>IF(COUNTIFS('Brand Family Territories (Enc)'!$B$2:$B$62,C1774,'Brand Family Territories (Enc)'!$C$2:$C$62,B1774)&gt;0,1,IF(AND(LEFT(B1774,6)="MORRIS",COUNTIFS('Brand Family Territories (Enc)'!$B$2:$B$62,C1774,'Brand Family Territories (Enc)'!$C$2:$C$62,"Morri")&gt;0),"Unk",0))</f>
        <v>1</v>
      </c>
      <c r="E1774" t="str">
        <f>IFERROR(INDEX('Brand Family Areas (Enc)'!$D$6:$D$998,MATCH(UPPER(A1774)&amp;"|"&amp;UPPER(B1774),'Brand Family Areas (Enc)'!$G$6:$G$998,0)),"No Match")</f>
        <v>No Match</v>
      </c>
      <c r="F1774" t="str">
        <f t="shared" si="54"/>
        <v>US</v>
      </c>
      <c r="G1774" t="str">
        <f t="shared" si="55"/>
        <v>Good Supply|PASSAIC-FF</v>
      </c>
    </row>
    <row r="1775" spans="1:7" hidden="1" x14ac:dyDescent="0.2">
      <c r="A1775" t="str" cm="1">
        <f t="array" ref="A1775">INDEX('Brand Family Territory (Enc)'!$A$2:$A$296,INT((ROW()-2)/10)+1)</f>
        <v>Good Supply</v>
      </c>
      <c r="B1775" t="str" cm="1">
        <f t="array" ref="B1775">INDEX('Whitelist (Blackout Reverse)'!$B$1:$K$1,MOD(ROW()-2,10)+1)</f>
        <v>ESSEX</v>
      </c>
      <c r="C1775" t="str">
        <f>VLOOKUP(A1775,'Brand Family Territory (Enc)'!$A$2:$B$296,2,FALSE)</f>
        <v>All Counties</v>
      </c>
      <c r="D1775">
        <f>IF(COUNTIFS('Brand Family Territories (Enc)'!$B$2:$B$62,C1775,'Brand Family Territories (Enc)'!$C$2:$C$62,B1775)&gt;0,1,IF(AND(LEFT(B1775,6)="MORRIS",COUNTIFS('Brand Family Territories (Enc)'!$B$2:$B$62,C1775,'Brand Family Territories (Enc)'!$C$2:$C$62,"Morri")&gt;0),"Unk",0))</f>
        <v>1</v>
      </c>
      <c r="E1775" t="str">
        <f>IFERROR(INDEX('Brand Family Areas (Enc)'!$D$6:$D$998,MATCH(UPPER(A1775)&amp;"|"&amp;UPPER(B1775),'Brand Family Areas (Enc)'!$G$6:$G$998,0)),"No Match")</f>
        <v>No Match</v>
      </c>
      <c r="F1775" t="str">
        <f t="shared" si="54"/>
        <v>US</v>
      </c>
      <c r="G1775" t="str">
        <f t="shared" si="55"/>
        <v>Good Supply|ESSEX</v>
      </c>
    </row>
    <row r="1776" spans="1:7" hidden="1" x14ac:dyDescent="0.2">
      <c r="A1776" t="str" cm="1">
        <f t="array" ref="A1776">INDEX('Brand Family Territory (Enc)'!$A$2:$A$296,INT((ROW()-2)/10)+1)</f>
        <v>Good Supply</v>
      </c>
      <c r="B1776" t="str" cm="1">
        <f t="array" ref="B1776">INDEX('Whitelist (Blackout Reverse)'!$B$1:$K$1,MOD(ROW()-2,10)+1)</f>
        <v>HUDSON</v>
      </c>
      <c r="C1776" t="str">
        <f>VLOOKUP(A1776,'Brand Family Territory (Enc)'!$A$2:$B$296,2,FALSE)</f>
        <v>All Counties</v>
      </c>
      <c r="D1776">
        <f>IF(COUNTIFS('Brand Family Territories (Enc)'!$B$2:$B$62,C1776,'Brand Family Territories (Enc)'!$C$2:$C$62,B1776)&gt;0,1,IF(AND(LEFT(B1776,6)="MORRIS",COUNTIFS('Brand Family Territories (Enc)'!$B$2:$B$62,C1776,'Brand Family Territories (Enc)'!$C$2:$C$62,"Morri")&gt;0),"Unk",0))</f>
        <v>1</v>
      </c>
      <c r="E1776" t="str">
        <f>IFERROR(INDEX('Brand Family Areas (Enc)'!$D$6:$D$998,MATCH(UPPER(A1776)&amp;"|"&amp;UPPER(B1776),'Brand Family Areas (Enc)'!$G$6:$G$998,0)),"No Match")</f>
        <v>No Match</v>
      </c>
      <c r="F1776" t="str">
        <f t="shared" si="54"/>
        <v>US</v>
      </c>
      <c r="G1776" t="str">
        <f t="shared" si="55"/>
        <v>Good Supply|HUDSON</v>
      </c>
    </row>
    <row r="1777" spans="1:7" hidden="1" x14ac:dyDescent="0.2">
      <c r="A1777" t="str" cm="1">
        <f t="array" ref="A1777">INDEX('Brand Family Territory (Enc)'!$A$2:$A$296,INT((ROW()-2)/10)+1)</f>
        <v>Good Supply</v>
      </c>
      <c r="B1777" t="str" cm="1">
        <f t="array" ref="B1777">INDEX('Whitelist (Blackout Reverse)'!$B$1:$K$1,MOD(ROW()-2,10)+1)</f>
        <v>UNION</v>
      </c>
      <c r="C1777" t="str">
        <f>VLOOKUP(A1777,'Brand Family Territory (Enc)'!$A$2:$B$296,2,FALSE)</f>
        <v>All Counties</v>
      </c>
      <c r="D1777">
        <f>IF(COUNTIFS('Brand Family Territories (Enc)'!$B$2:$B$62,C1777,'Brand Family Territories (Enc)'!$C$2:$C$62,B1777)&gt;0,1,IF(AND(LEFT(B1777,6)="MORRIS",COUNTIFS('Brand Family Territories (Enc)'!$B$2:$B$62,C1777,'Brand Family Territories (Enc)'!$C$2:$C$62,"Morri")&gt;0),"Unk",0))</f>
        <v>1</v>
      </c>
      <c r="E1777" t="str">
        <f>IFERROR(INDEX('Brand Family Areas (Enc)'!$D$6:$D$998,MATCH(UPPER(A1777)&amp;"|"&amp;UPPER(B1777),'Brand Family Areas (Enc)'!$G$6:$G$998,0)),"No Match")</f>
        <v>No Match</v>
      </c>
      <c r="F1777" t="str">
        <f t="shared" si="54"/>
        <v>US</v>
      </c>
      <c r="G1777" t="str">
        <f t="shared" si="55"/>
        <v>Good Supply|UNION</v>
      </c>
    </row>
    <row r="1778" spans="1:7" hidden="1" x14ac:dyDescent="0.2">
      <c r="A1778" t="str" cm="1">
        <f t="array" ref="A1778">INDEX('Brand Family Territory (Enc)'!$A$2:$A$296,INT((ROW()-2)/10)+1)</f>
        <v>Good Supply</v>
      </c>
      <c r="B1778" t="str" cm="1">
        <f t="array" ref="B1778">INDEX('Whitelist (Blackout Reverse)'!$B$1:$K$1,MOD(ROW()-2,10)+1)</f>
        <v>SUSSEX</v>
      </c>
      <c r="C1778" t="str">
        <f>VLOOKUP(A1778,'Brand Family Territory (Enc)'!$A$2:$B$296,2,FALSE)</f>
        <v>All Counties</v>
      </c>
      <c r="D1778">
        <f>IF(COUNTIFS('Brand Family Territories (Enc)'!$B$2:$B$62,C1778,'Brand Family Territories (Enc)'!$C$2:$C$62,B1778)&gt;0,1,IF(AND(LEFT(B1778,6)="MORRIS",COUNTIFS('Brand Family Territories (Enc)'!$B$2:$B$62,C1778,'Brand Family Territories (Enc)'!$C$2:$C$62,"Morri")&gt;0),"Unk",0))</f>
        <v>1</v>
      </c>
      <c r="E1778" t="str">
        <f>IFERROR(INDEX('Brand Family Areas (Enc)'!$D$6:$D$998,MATCH(UPPER(A1778)&amp;"|"&amp;UPPER(B1778),'Brand Family Areas (Enc)'!$G$6:$G$998,0)),"No Match")</f>
        <v>No Match</v>
      </c>
      <c r="F1778" t="str">
        <f t="shared" si="54"/>
        <v>US</v>
      </c>
      <c r="G1778" t="str">
        <f t="shared" si="55"/>
        <v>Good Supply|SUSSEX</v>
      </c>
    </row>
    <row r="1779" spans="1:7" hidden="1" x14ac:dyDescent="0.2">
      <c r="A1779" t="str" cm="1">
        <f t="array" ref="A1779">INDEX('Brand Family Territory (Enc)'!$A$2:$A$296,INT((ROW()-2)/10)+1)</f>
        <v>Good Supply</v>
      </c>
      <c r="B1779" t="str" cm="1">
        <f t="array" ref="B1779">INDEX('Whitelist (Blackout Reverse)'!$B$1:$K$1,MOD(ROW()-2,10)+1)</f>
        <v>MORRIS 1</v>
      </c>
      <c r="C1779" t="str">
        <f>VLOOKUP(A1779,'Brand Family Territory (Enc)'!$A$2:$B$296,2,FALSE)</f>
        <v>All Counties</v>
      </c>
      <c r="D1779">
        <f>IF(COUNTIFS('Brand Family Territories (Enc)'!$B$2:$B$62,C1779,'Brand Family Territories (Enc)'!$C$2:$C$62,B1779)&gt;0,1,IF(AND(LEFT(B1779,6)="MORRIS",COUNTIFS('Brand Family Territories (Enc)'!$B$2:$B$62,C1779,'Brand Family Territories (Enc)'!$C$2:$C$62,"Morri")&gt;0),"Unk",0))</f>
        <v>1</v>
      </c>
      <c r="E1779" t="str">
        <f>IFERROR(INDEX('Brand Family Areas (Enc)'!$D$6:$D$998,MATCH(UPPER(A1779)&amp;"|"&amp;UPPER(B1779),'Brand Family Areas (Enc)'!$G$6:$G$998,0)),"No Match")</f>
        <v>No Match</v>
      </c>
      <c r="F1779" t="str">
        <f t="shared" si="54"/>
        <v>US</v>
      </c>
      <c r="G1779" t="str">
        <f t="shared" si="55"/>
        <v>Good Supply|MORRIS 1</v>
      </c>
    </row>
    <row r="1780" spans="1:7" hidden="1" x14ac:dyDescent="0.2">
      <c r="A1780" t="str" cm="1">
        <f t="array" ref="A1780">INDEX('Brand Family Territory (Enc)'!$A$2:$A$296,INT((ROW()-2)/10)+1)</f>
        <v>Good Supply</v>
      </c>
      <c r="B1780" t="str" cm="1">
        <f t="array" ref="B1780">INDEX('Whitelist (Blackout Reverse)'!$B$1:$K$1,MOD(ROW()-2,10)+1)</f>
        <v>MORRIS 2</v>
      </c>
      <c r="C1780" t="str">
        <f>VLOOKUP(A1780,'Brand Family Territory (Enc)'!$A$2:$B$296,2,FALSE)</f>
        <v>All Counties</v>
      </c>
      <c r="D1780">
        <f>IF(COUNTIFS('Brand Family Territories (Enc)'!$B$2:$B$62,C1780,'Brand Family Territories (Enc)'!$C$2:$C$62,B1780)&gt;0,1,IF(AND(LEFT(B1780,6)="MORRIS",COUNTIFS('Brand Family Territories (Enc)'!$B$2:$B$62,C1780,'Brand Family Territories (Enc)'!$C$2:$C$62,"Morri")&gt;0),"Unk",0))</f>
        <v>1</v>
      </c>
      <c r="E1780" t="str">
        <f>IFERROR(INDEX('Brand Family Areas (Enc)'!$D$6:$D$998,MATCH(UPPER(A1780)&amp;"|"&amp;UPPER(B1780),'Brand Family Areas (Enc)'!$G$6:$G$998,0)),"No Match")</f>
        <v>No Match</v>
      </c>
      <c r="F1780" t="str">
        <f t="shared" si="54"/>
        <v>US</v>
      </c>
      <c r="G1780" t="str">
        <f t="shared" si="55"/>
        <v>Good Supply|MORRIS 2</v>
      </c>
    </row>
    <row r="1781" spans="1:7" hidden="1" x14ac:dyDescent="0.2">
      <c r="A1781" t="str" cm="1">
        <f t="array" ref="A1781">INDEX('Brand Family Territory (Enc)'!$A$2:$A$296,INT((ROW()-2)/10)+1)</f>
        <v>Good Supply</v>
      </c>
      <c r="B1781" t="str" cm="1">
        <f t="array" ref="B1781">INDEX('Whitelist (Blackout Reverse)'!$B$1:$K$1,MOD(ROW()-2,10)+1)</f>
        <v>MORRIS 3</v>
      </c>
      <c r="C1781" t="str">
        <f>VLOOKUP(A1781,'Brand Family Territory (Enc)'!$A$2:$B$296,2,FALSE)</f>
        <v>All Counties</v>
      </c>
      <c r="D1781">
        <f>IF(COUNTIFS('Brand Family Territories (Enc)'!$B$2:$B$62,C1781,'Brand Family Territories (Enc)'!$C$2:$C$62,B1781)&gt;0,1,IF(AND(LEFT(B1781,6)="MORRIS",COUNTIFS('Brand Family Territories (Enc)'!$B$2:$B$62,C1781,'Brand Family Territories (Enc)'!$C$2:$C$62,"Morri")&gt;0),"Unk",0))</f>
        <v>1</v>
      </c>
      <c r="E1781" t="str">
        <f>IFERROR(INDEX('Brand Family Areas (Enc)'!$D$6:$D$998,MATCH(UPPER(A1781)&amp;"|"&amp;UPPER(B1781),'Brand Family Areas (Enc)'!$G$6:$G$998,0)),"No Match")</f>
        <v>No Match</v>
      </c>
      <c r="F1781" t="str">
        <f t="shared" si="54"/>
        <v>US</v>
      </c>
      <c r="G1781" t="str">
        <f t="shared" si="55"/>
        <v>Good Supply|MORRIS 3</v>
      </c>
    </row>
    <row r="1782" spans="1:7" hidden="1" x14ac:dyDescent="0.2">
      <c r="A1782" t="str" cm="1">
        <f t="array" ref="A1782">INDEX('Brand Family Territory (Enc)'!$A$2:$A$296,INT((ROW()-2)/10)+1)</f>
        <v>Great Lakes</v>
      </c>
      <c r="B1782" t="str" cm="1">
        <f t="array" ref="B1782">INDEX('Whitelist (Blackout Reverse)'!$B$1:$K$1,MOD(ROW()-2,10)+1)</f>
        <v>BERGEN</v>
      </c>
      <c r="C1782" t="str">
        <f>VLOOKUP(A1782,'Brand Family Territory (Enc)'!$A$2:$B$296,2,FALSE)</f>
        <v>All Counties</v>
      </c>
      <c r="D1782">
        <f>IF(COUNTIFS('Brand Family Territories (Enc)'!$B$2:$B$62,C1782,'Brand Family Territories (Enc)'!$C$2:$C$62,B1782)&gt;0,1,IF(AND(LEFT(B1782,6)="MORRIS",COUNTIFS('Brand Family Territories (Enc)'!$B$2:$B$62,C1782,'Brand Family Territories (Enc)'!$C$2:$C$62,"Morri")&gt;0),"Unk",0))</f>
        <v>1</v>
      </c>
      <c r="E1782" t="str">
        <f>IFERROR(INDEX('Brand Family Areas (Enc)'!$D$6:$D$998,MATCH(UPPER(A1782)&amp;"|"&amp;UPPER(B1782),'Brand Family Areas (Enc)'!$G$6:$G$998,0)),"No Match")</f>
        <v>No Match</v>
      </c>
      <c r="F1782" t="str">
        <f t="shared" si="54"/>
        <v>US</v>
      </c>
      <c r="G1782" t="str">
        <f t="shared" si="55"/>
        <v>Great Lakes|BERGEN</v>
      </c>
    </row>
    <row r="1783" spans="1:7" hidden="1" x14ac:dyDescent="0.2">
      <c r="A1783" t="str" cm="1">
        <f t="array" ref="A1783">INDEX('Brand Family Territory (Enc)'!$A$2:$A$296,INT((ROW()-2)/10)+1)</f>
        <v>Great Lakes</v>
      </c>
      <c r="B1783" t="str" cm="1">
        <f t="array" ref="B1783">INDEX('Whitelist (Blackout Reverse)'!$B$1:$K$1,MOD(ROW()-2,10)+1)</f>
        <v>PASSAIC</v>
      </c>
      <c r="C1783" t="str">
        <f>VLOOKUP(A1783,'Brand Family Territory (Enc)'!$A$2:$B$296,2,FALSE)</f>
        <v>All Counties</v>
      </c>
      <c r="D1783">
        <f>IF(COUNTIFS('Brand Family Territories (Enc)'!$B$2:$B$62,C1783,'Brand Family Territories (Enc)'!$C$2:$C$62,B1783)&gt;0,1,IF(AND(LEFT(B1783,6)="MORRIS",COUNTIFS('Brand Family Territories (Enc)'!$B$2:$B$62,C1783,'Brand Family Territories (Enc)'!$C$2:$C$62,"Morri")&gt;0),"Unk",0))</f>
        <v>1</v>
      </c>
      <c r="E1783" t="str">
        <f>IFERROR(INDEX('Brand Family Areas (Enc)'!$D$6:$D$998,MATCH(UPPER(A1783)&amp;"|"&amp;UPPER(B1783),'Brand Family Areas (Enc)'!$G$6:$G$998,0)),"No Match")</f>
        <v>No Match</v>
      </c>
      <c r="F1783" t="str">
        <f t="shared" si="54"/>
        <v>US</v>
      </c>
      <c r="G1783" t="str">
        <f t="shared" si="55"/>
        <v>Great Lakes|PASSAIC</v>
      </c>
    </row>
    <row r="1784" spans="1:7" hidden="1" x14ac:dyDescent="0.2">
      <c r="A1784" t="str" cm="1">
        <f t="array" ref="A1784">INDEX('Brand Family Territory (Enc)'!$A$2:$A$296,INT((ROW()-2)/10)+1)</f>
        <v>Great Lakes</v>
      </c>
      <c r="B1784" t="str" cm="1">
        <f t="array" ref="B1784">INDEX('Whitelist (Blackout Reverse)'!$B$1:$K$1,MOD(ROW()-2,10)+1)</f>
        <v>PASSAIC-FF</v>
      </c>
      <c r="C1784" t="str">
        <f>VLOOKUP(A1784,'Brand Family Territory (Enc)'!$A$2:$B$296,2,FALSE)</f>
        <v>All Counties</v>
      </c>
      <c r="D1784">
        <f>IF(COUNTIFS('Brand Family Territories (Enc)'!$B$2:$B$62,C1784,'Brand Family Territories (Enc)'!$C$2:$C$62,B1784)&gt;0,1,IF(AND(LEFT(B1784,6)="MORRIS",COUNTIFS('Brand Family Territories (Enc)'!$B$2:$B$62,C1784,'Brand Family Territories (Enc)'!$C$2:$C$62,"Morri")&gt;0),"Unk",0))</f>
        <v>1</v>
      </c>
      <c r="E1784" t="str">
        <f>IFERROR(INDEX('Brand Family Areas (Enc)'!$D$6:$D$998,MATCH(UPPER(A1784)&amp;"|"&amp;UPPER(B1784),'Brand Family Areas (Enc)'!$G$6:$G$998,0)),"No Match")</f>
        <v>No Match</v>
      </c>
      <c r="F1784" t="str">
        <f t="shared" si="54"/>
        <v>US</v>
      </c>
      <c r="G1784" t="str">
        <f t="shared" si="55"/>
        <v>Great Lakes|PASSAIC-FF</v>
      </c>
    </row>
    <row r="1785" spans="1:7" hidden="1" x14ac:dyDescent="0.2">
      <c r="A1785" t="str" cm="1">
        <f t="array" ref="A1785">INDEX('Brand Family Territory (Enc)'!$A$2:$A$296,INT((ROW()-2)/10)+1)</f>
        <v>Great Lakes</v>
      </c>
      <c r="B1785" t="str" cm="1">
        <f t="array" ref="B1785">INDEX('Whitelist (Blackout Reverse)'!$B$1:$K$1,MOD(ROW()-2,10)+1)</f>
        <v>ESSEX</v>
      </c>
      <c r="C1785" t="str">
        <f>VLOOKUP(A1785,'Brand Family Territory (Enc)'!$A$2:$B$296,2,FALSE)</f>
        <v>All Counties</v>
      </c>
      <c r="D1785">
        <f>IF(COUNTIFS('Brand Family Territories (Enc)'!$B$2:$B$62,C1785,'Brand Family Territories (Enc)'!$C$2:$C$62,B1785)&gt;0,1,IF(AND(LEFT(B1785,6)="MORRIS",COUNTIFS('Brand Family Territories (Enc)'!$B$2:$B$62,C1785,'Brand Family Territories (Enc)'!$C$2:$C$62,"Morri")&gt;0),"Unk",0))</f>
        <v>1</v>
      </c>
      <c r="E1785" t="str">
        <f>IFERROR(INDEX('Brand Family Areas (Enc)'!$D$6:$D$998,MATCH(UPPER(A1785)&amp;"|"&amp;UPPER(B1785),'Brand Family Areas (Enc)'!$G$6:$G$998,0)),"No Match")</f>
        <v>No Match</v>
      </c>
      <c r="F1785" t="str">
        <f t="shared" si="54"/>
        <v>US</v>
      </c>
      <c r="G1785" t="str">
        <f t="shared" si="55"/>
        <v>Great Lakes|ESSEX</v>
      </c>
    </row>
    <row r="1786" spans="1:7" hidden="1" x14ac:dyDescent="0.2">
      <c r="A1786" t="str" cm="1">
        <f t="array" ref="A1786">INDEX('Brand Family Territory (Enc)'!$A$2:$A$296,INT((ROW()-2)/10)+1)</f>
        <v>Great Lakes</v>
      </c>
      <c r="B1786" t="str" cm="1">
        <f t="array" ref="B1786">INDEX('Whitelist (Blackout Reverse)'!$B$1:$K$1,MOD(ROW()-2,10)+1)</f>
        <v>HUDSON</v>
      </c>
      <c r="C1786" t="str">
        <f>VLOOKUP(A1786,'Brand Family Territory (Enc)'!$A$2:$B$296,2,FALSE)</f>
        <v>All Counties</v>
      </c>
      <c r="D1786">
        <f>IF(COUNTIFS('Brand Family Territories (Enc)'!$B$2:$B$62,C1786,'Brand Family Territories (Enc)'!$C$2:$C$62,B1786)&gt;0,1,IF(AND(LEFT(B1786,6)="MORRIS",COUNTIFS('Brand Family Territories (Enc)'!$B$2:$B$62,C1786,'Brand Family Territories (Enc)'!$C$2:$C$62,"Morri")&gt;0),"Unk",0))</f>
        <v>1</v>
      </c>
      <c r="E1786" t="str">
        <f>IFERROR(INDEX('Brand Family Areas (Enc)'!$D$6:$D$998,MATCH(UPPER(A1786)&amp;"|"&amp;UPPER(B1786),'Brand Family Areas (Enc)'!$G$6:$G$998,0)),"No Match")</f>
        <v>No Match</v>
      </c>
      <c r="F1786" t="str">
        <f t="shared" si="54"/>
        <v>US</v>
      </c>
      <c r="G1786" t="str">
        <f t="shared" si="55"/>
        <v>Great Lakes|HUDSON</v>
      </c>
    </row>
    <row r="1787" spans="1:7" hidden="1" x14ac:dyDescent="0.2">
      <c r="A1787" t="str" cm="1">
        <f t="array" ref="A1787">INDEX('Brand Family Territory (Enc)'!$A$2:$A$296,INT((ROW()-2)/10)+1)</f>
        <v>Great Lakes</v>
      </c>
      <c r="B1787" t="str" cm="1">
        <f t="array" ref="B1787">INDEX('Whitelist (Blackout Reverse)'!$B$1:$K$1,MOD(ROW()-2,10)+1)</f>
        <v>UNION</v>
      </c>
      <c r="C1787" t="str">
        <f>VLOOKUP(A1787,'Brand Family Territory (Enc)'!$A$2:$B$296,2,FALSE)</f>
        <v>All Counties</v>
      </c>
      <c r="D1787">
        <f>IF(COUNTIFS('Brand Family Territories (Enc)'!$B$2:$B$62,C1787,'Brand Family Territories (Enc)'!$C$2:$C$62,B1787)&gt;0,1,IF(AND(LEFT(B1787,6)="MORRIS",COUNTIFS('Brand Family Territories (Enc)'!$B$2:$B$62,C1787,'Brand Family Territories (Enc)'!$C$2:$C$62,"Morri")&gt;0),"Unk",0))</f>
        <v>1</v>
      </c>
      <c r="E1787" t="str">
        <f>IFERROR(INDEX('Brand Family Areas (Enc)'!$D$6:$D$998,MATCH(UPPER(A1787)&amp;"|"&amp;UPPER(B1787),'Brand Family Areas (Enc)'!$G$6:$G$998,0)),"No Match")</f>
        <v>No Match</v>
      </c>
      <c r="F1787" t="str">
        <f t="shared" si="54"/>
        <v>US</v>
      </c>
      <c r="G1787" t="str">
        <f t="shared" si="55"/>
        <v>Great Lakes|UNION</v>
      </c>
    </row>
    <row r="1788" spans="1:7" hidden="1" x14ac:dyDescent="0.2">
      <c r="A1788" t="str" cm="1">
        <f t="array" ref="A1788">INDEX('Brand Family Territory (Enc)'!$A$2:$A$296,INT((ROW()-2)/10)+1)</f>
        <v>Great Lakes</v>
      </c>
      <c r="B1788" t="str" cm="1">
        <f t="array" ref="B1788">INDEX('Whitelist (Blackout Reverse)'!$B$1:$K$1,MOD(ROW()-2,10)+1)</f>
        <v>SUSSEX</v>
      </c>
      <c r="C1788" t="str">
        <f>VLOOKUP(A1788,'Brand Family Territory (Enc)'!$A$2:$B$296,2,FALSE)</f>
        <v>All Counties</v>
      </c>
      <c r="D1788">
        <f>IF(COUNTIFS('Brand Family Territories (Enc)'!$B$2:$B$62,C1788,'Brand Family Territories (Enc)'!$C$2:$C$62,B1788)&gt;0,1,IF(AND(LEFT(B1788,6)="MORRIS",COUNTIFS('Brand Family Territories (Enc)'!$B$2:$B$62,C1788,'Brand Family Territories (Enc)'!$C$2:$C$62,"Morri")&gt;0),"Unk",0))</f>
        <v>1</v>
      </c>
      <c r="E1788" t="str">
        <f>IFERROR(INDEX('Brand Family Areas (Enc)'!$D$6:$D$998,MATCH(UPPER(A1788)&amp;"|"&amp;UPPER(B1788),'Brand Family Areas (Enc)'!$G$6:$G$998,0)),"No Match")</f>
        <v>No Match</v>
      </c>
      <c r="F1788" t="str">
        <f t="shared" si="54"/>
        <v>US</v>
      </c>
      <c r="G1788" t="str">
        <f t="shared" si="55"/>
        <v>Great Lakes|SUSSEX</v>
      </c>
    </row>
    <row r="1789" spans="1:7" hidden="1" x14ac:dyDescent="0.2">
      <c r="A1789" t="str" cm="1">
        <f t="array" ref="A1789">INDEX('Brand Family Territory (Enc)'!$A$2:$A$296,INT((ROW()-2)/10)+1)</f>
        <v>Great Lakes</v>
      </c>
      <c r="B1789" t="str" cm="1">
        <f t="array" ref="B1789">INDEX('Whitelist (Blackout Reverse)'!$B$1:$K$1,MOD(ROW()-2,10)+1)</f>
        <v>MORRIS 1</v>
      </c>
      <c r="C1789" t="str">
        <f>VLOOKUP(A1789,'Brand Family Territory (Enc)'!$A$2:$B$296,2,FALSE)</f>
        <v>All Counties</v>
      </c>
      <c r="D1789">
        <f>IF(COUNTIFS('Brand Family Territories (Enc)'!$B$2:$B$62,C1789,'Brand Family Territories (Enc)'!$C$2:$C$62,B1789)&gt;0,1,IF(AND(LEFT(B1789,6)="MORRIS",COUNTIFS('Brand Family Territories (Enc)'!$B$2:$B$62,C1789,'Brand Family Territories (Enc)'!$C$2:$C$62,"Morri")&gt;0),"Unk",0))</f>
        <v>1</v>
      </c>
      <c r="E1789" t="str">
        <f>IFERROR(INDEX('Brand Family Areas (Enc)'!$D$6:$D$998,MATCH(UPPER(A1789)&amp;"|"&amp;UPPER(B1789),'Brand Family Areas (Enc)'!$G$6:$G$998,0)),"No Match")</f>
        <v>No Match</v>
      </c>
      <c r="F1789" t="str">
        <f t="shared" si="54"/>
        <v>US</v>
      </c>
      <c r="G1789" t="str">
        <f t="shared" si="55"/>
        <v>Great Lakes|MORRIS 1</v>
      </c>
    </row>
    <row r="1790" spans="1:7" hidden="1" x14ac:dyDescent="0.2">
      <c r="A1790" t="str" cm="1">
        <f t="array" ref="A1790">INDEX('Brand Family Territory (Enc)'!$A$2:$A$296,INT((ROW()-2)/10)+1)</f>
        <v>Great Lakes</v>
      </c>
      <c r="B1790" t="str" cm="1">
        <f t="array" ref="B1790">INDEX('Whitelist (Blackout Reverse)'!$B$1:$K$1,MOD(ROW()-2,10)+1)</f>
        <v>MORRIS 2</v>
      </c>
      <c r="C1790" t="str">
        <f>VLOOKUP(A1790,'Brand Family Territory (Enc)'!$A$2:$B$296,2,FALSE)</f>
        <v>All Counties</v>
      </c>
      <c r="D1790">
        <f>IF(COUNTIFS('Brand Family Territories (Enc)'!$B$2:$B$62,C1790,'Brand Family Territories (Enc)'!$C$2:$C$62,B1790)&gt;0,1,IF(AND(LEFT(B1790,6)="MORRIS",COUNTIFS('Brand Family Territories (Enc)'!$B$2:$B$62,C1790,'Brand Family Territories (Enc)'!$C$2:$C$62,"Morri")&gt;0),"Unk",0))</f>
        <v>1</v>
      </c>
      <c r="E1790" t="str">
        <f>IFERROR(INDEX('Brand Family Areas (Enc)'!$D$6:$D$998,MATCH(UPPER(A1790)&amp;"|"&amp;UPPER(B1790),'Brand Family Areas (Enc)'!$G$6:$G$998,0)),"No Match")</f>
        <v>No Match</v>
      </c>
      <c r="F1790" t="str">
        <f t="shared" si="54"/>
        <v>US</v>
      </c>
      <c r="G1790" t="str">
        <f t="shared" si="55"/>
        <v>Great Lakes|MORRIS 2</v>
      </c>
    </row>
    <row r="1791" spans="1:7" hidden="1" x14ac:dyDescent="0.2">
      <c r="A1791" t="str" cm="1">
        <f t="array" ref="A1791">INDEX('Brand Family Territory (Enc)'!$A$2:$A$296,INT((ROW()-2)/10)+1)</f>
        <v>Great Lakes</v>
      </c>
      <c r="B1791" t="str" cm="1">
        <f t="array" ref="B1791">INDEX('Whitelist (Blackout Reverse)'!$B$1:$K$1,MOD(ROW()-2,10)+1)</f>
        <v>MORRIS 3</v>
      </c>
      <c r="C1791" t="str">
        <f>VLOOKUP(A1791,'Brand Family Territory (Enc)'!$A$2:$B$296,2,FALSE)</f>
        <v>All Counties</v>
      </c>
      <c r="D1791">
        <f>IF(COUNTIFS('Brand Family Territories (Enc)'!$B$2:$B$62,C1791,'Brand Family Territories (Enc)'!$C$2:$C$62,B1791)&gt;0,1,IF(AND(LEFT(B1791,6)="MORRIS",COUNTIFS('Brand Family Territories (Enc)'!$B$2:$B$62,C1791,'Brand Family Territories (Enc)'!$C$2:$C$62,"Morri")&gt;0),"Unk",0))</f>
        <v>1</v>
      </c>
      <c r="E1791" t="str">
        <f>IFERROR(INDEX('Brand Family Areas (Enc)'!$D$6:$D$998,MATCH(UPPER(A1791)&amp;"|"&amp;UPPER(B1791),'Brand Family Areas (Enc)'!$G$6:$G$998,0)),"No Match")</f>
        <v>No Match</v>
      </c>
      <c r="F1791" t="str">
        <f t="shared" si="54"/>
        <v>US</v>
      </c>
      <c r="G1791" t="str">
        <f t="shared" si="55"/>
        <v>Great Lakes|MORRIS 3</v>
      </c>
    </row>
    <row r="1792" spans="1:7" hidden="1" x14ac:dyDescent="0.2">
      <c r="A1792" t="str" cm="1">
        <f t="array" ref="A1792">INDEX('Brand Family Territory (Enc)'!$A$2:$A$296,INT((ROW()-2)/10)+1)</f>
        <v>Guaname Rompope</v>
      </c>
      <c r="B1792" t="str" cm="1">
        <f t="array" ref="B1792">INDEX('Whitelist (Blackout Reverse)'!$B$1:$K$1,MOD(ROW()-2,10)+1)</f>
        <v>BERGEN</v>
      </c>
      <c r="C1792" t="str">
        <f>VLOOKUP(A1792,'Brand Family Territory (Enc)'!$A$2:$B$296,2,FALSE)</f>
        <v>All Counties</v>
      </c>
      <c r="D1792">
        <f>IF(COUNTIFS('Brand Family Territories (Enc)'!$B$2:$B$62,C1792,'Brand Family Territories (Enc)'!$C$2:$C$62,B1792)&gt;0,1,IF(AND(LEFT(B1792,6)="MORRIS",COUNTIFS('Brand Family Territories (Enc)'!$B$2:$B$62,C1792,'Brand Family Territories (Enc)'!$C$2:$C$62,"Morri")&gt;0),"Unk",0))</f>
        <v>1</v>
      </c>
      <c r="E1792" t="str">
        <f>IFERROR(INDEX('Brand Family Areas (Enc)'!$D$6:$D$998,MATCH(UPPER(A1792)&amp;"|"&amp;UPPER(B1792),'Brand Family Areas (Enc)'!$G$6:$G$998,0)),"No Match")</f>
        <v>No Match</v>
      </c>
      <c r="F1792" t="str">
        <f t="shared" si="54"/>
        <v>US</v>
      </c>
      <c r="G1792" t="str">
        <f t="shared" si="55"/>
        <v>Guaname Rompope|BERGEN</v>
      </c>
    </row>
    <row r="1793" spans="1:7" hidden="1" x14ac:dyDescent="0.2">
      <c r="A1793" t="str" cm="1">
        <f t="array" ref="A1793">INDEX('Brand Family Territory (Enc)'!$A$2:$A$296,INT((ROW()-2)/10)+1)</f>
        <v>Guaname Rompope</v>
      </c>
      <c r="B1793" t="str" cm="1">
        <f t="array" ref="B1793">INDEX('Whitelist (Blackout Reverse)'!$B$1:$K$1,MOD(ROW()-2,10)+1)</f>
        <v>PASSAIC</v>
      </c>
      <c r="C1793" t="str">
        <f>VLOOKUP(A1793,'Brand Family Territory (Enc)'!$A$2:$B$296,2,FALSE)</f>
        <v>All Counties</v>
      </c>
      <c r="D1793">
        <f>IF(COUNTIFS('Brand Family Territories (Enc)'!$B$2:$B$62,C1793,'Brand Family Territories (Enc)'!$C$2:$C$62,B1793)&gt;0,1,IF(AND(LEFT(B1793,6)="MORRIS",COUNTIFS('Brand Family Territories (Enc)'!$B$2:$B$62,C1793,'Brand Family Territories (Enc)'!$C$2:$C$62,"Morri")&gt;0),"Unk",0))</f>
        <v>1</v>
      </c>
      <c r="E1793" t="str">
        <f>IFERROR(INDEX('Brand Family Areas (Enc)'!$D$6:$D$998,MATCH(UPPER(A1793)&amp;"|"&amp;UPPER(B1793),'Brand Family Areas (Enc)'!$G$6:$G$998,0)),"No Match")</f>
        <v>No Match</v>
      </c>
      <c r="F1793" t="str">
        <f t="shared" si="54"/>
        <v>US</v>
      </c>
      <c r="G1793" t="str">
        <f t="shared" si="55"/>
        <v>Guaname Rompope|PASSAIC</v>
      </c>
    </row>
    <row r="1794" spans="1:7" hidden="1" x14ac:dyDescent="0.2">
      <c r="A1794" t="str" cm="1">
        <f t="array" ref="A1794">INDEX('Brand Family Territory (Enc)'!$A$2:$A$296,INT((ROW()-2)/10)+1)</f>
        <v>Guaname Rompope</v>
      </c>
      <c r="B1794" t="str" cm="1">
        <f t="array" ref="B1794">INDEX('Whitelist (Blackout Reverse)'!$B$1:$K$1,MOD(ROW()-2,10)+1)</f>
        <v>PASSAIC-FF</v>
      </c>
      <c r="C1794" t="str">
        <f>VLOOKUP(A1794,'Brand Family Territory (Enc)'!$A$2:$B$296,2,FALSE)</f>
        <v>All Counties</v>
      </c>
      <c r="D1794">
        <f>IF(COUNTIFS('Brand Family Territories (Enc)'!$B$2:$B$62,C1794,'Brand Family Territories (Enc)'!$C$2:$C$62,B1794)&gt;0,1,IF(AND(LEFT(B1794,6)="MORRIS",COUNTIFS('Brand Family Territories (Enc)'!$B$2:$B$62,C1794,'Brand Family Territories (Enc)'!$C$2:$C$62,"Morri")&gt;0),"Unk",0))</f>
        <v>1</v>
      </c>
      <c r="E1794" t="str">
        <f>IFERROR(INDEX('Brand Family Areas (Enc)'!$D$6:$D$998,MATCH(UPPER(A1794)&amp;"|"&amp;UPPER(B1794),'Brand Family Areas (Enc)'!$G$6:$G$998,0)),"No Match")</f>
        <v>No Match</v>
      </c>
      <c r="F1794" t="str">
        <f t="shared" si="54"/>
        <v>US</v>
      </c>
      <c r="G1794" t="str">
        <f t="shared" si="55"/>
        <v>Guaname Rompope|PASSAIC-FF</v>
      </c>
    </row>
    <row r="1795" spans="1:7" hidden="1" x14ac:dyDescent="0.2">
      <c r="A1795" t="str" cm="1">
        <f t="array" ref="A1795">INDEX('Brand Family Territory (Enc)'!$A$2:$A$296,INT((ROW()-2)/10)+1)</f>
        <v>Guaname Rompope</v>
      </c>
      <c r="B1795" t="str" cm="1">
        <f t="array" ref="B1795">INDEX('Whitelist (Blackout Reverse)'!$B$1:$K$1,MOD(ROW()-2,10)+1)</f>
        <v>ESSEX</v>
      </c>
      <c r="C1795" t="str">
        <f>VLOOKUP(A1795,'Brand Family Territory (Enc)'!$A$2:$B$296,2,FALSE)</f>
        <v>All Counties</v>
      </c>
      <c r="D1795">
        <f>IF(COUNTIFS('Brand Family Territories (Enc)'!$B$2:$B$62,C1795,'Brand Family Territories (Enc)'!$C$2:$C$62,B1795)&gt;0,1,IF(AND(LEFT(B1795,6)="MORRIS",COUNTIFS('Brand Family Territories (Enc)'!$B$2:$B$62,C1795,'Brand Family Territories (Enc)'!$C$2:$C$62,"Morri")&gt;0),"Unk",0))</f>
        <v>1</v>
      </c>
      <c r="E1795" t="str">
        <f>IFERROR(INDEX('Brand Family Areas (Enc)'!$D$6:$D$998,MATCH(UPPER(A1795)&amp;"|"&amp;UPPER(B1795),'Brand Family Areas (Enc)'!$G$6:$G$998,0)),"No Match")</f>
        <v>No Match</v>
      </c>
      <c r="F1795" t="str">
        <f t="shared" ref="F1795:F1858" si="56">IF(D1795="Unk","Ambiguous (Source Truncated)",IF(E1795="Inactive","THEM",IF(D1795=1,"US",IF(D1795="N/A","No Territory Data","THEM"))))</f>
        <v>US</v>
      </c>
      <c r="G1795" t="str">
        <f t="shared" ref="G1795:G1858" si="57">A1795&amp;"|"&amp;B1795</f>
        <v>Guaname Rompope|ESSEX</v>
      </c>
    </row>
    <row r="1796" spans="1:7" hidden="1" x14ac:dyDescent="0.2">
      <c r="A1796" t="str" cm="1">
        <f t="array" ref="A1796">INDEX('Brand Family Territory (Enc)'!$A$2:$A$296,INT((ROW()-2)/10)+1)</f>
        <v>Guaname Rompope</v>
      </c>
      <c r="B1796" t="str" cm="1">
        <f t="array" ref="B1796">INDEX('Whitelist (Blackout Reverse)'!$B$1:$K$1,MOD(ROW()-2,10)+1)</f>
        <v>HUDSON</v>
      </c>
      <c r="C1796" t="str">
        <f>VLOOKUP(A1796,'Brand Family Territory (Enc)'!$A$2:$B$296,2,FALSE)</f>
        <v>All Counties</v>
      </c>
      <c r="D1796">
        <f>IF(COUNTIFS('Brand Family Territories (Enc)'!$B$2:$B$62,C1796,'Brand Family Territories (Enc)'!$C$2:$C$62,B1796)&gt;0,1,IF(AND(LEFT(B1796,6)="MORRIS",COUNTIFS('Brand Family Territories (Enc)'!$B$2:$B$62,C1796,'Brand Family Territories (Enc)'!$C$2:$C$62,"Morri")&gt;0),"Unk",0))</f>
        <v>1</v>
      </c>
      <c r="E1796" t="str">
        <f>IFERROR(INDEX('Brand Family Areas (Enc)'!$D$6:$D$998,MATCH(UPPER(A1796)&amp;"|"&amp;UPPER(B1796),'Brand Family Areas (Enc)'!$G$6:$G$998,0)),"No Match")</f>
        <v>No Match</v>
      </c>
      <c r="F1796" t="str">
        <f t="shared" si="56"/>
        <v>US</v>
      </c>
      <c r="G1796" t="str">
        <f t="shared" si="57"/>
        <v>Guaname Rompope|HUDSON</v>
      </c>
    </row>
    <row r="1797" spans="1:7" hidden="1" x14ac:dyDescent="0.2">
      <c r="A1797" t="str" cm="1">
        <f t="array" ref="A1797">INDEX('Brand Family Territory (Enc)'!$A$2:$A$296,INT((ROW()-2)/10)+1)</f>
        <v>Guaname Rompope</v>
      </c>
      <c r="B1797" t="str" cm="1">
        <f t="array" ref="B1797">INDEX('Whitelist (Blackout Reverse)'!$B$1:$K$1,MOD(ROW()-2,10)+1)</f>
        <v>UNION</v>
      </c>
      <c r="C1797" t="str">
        <f>VLOOKUP(A1797,'Brand Family Territory (Enc)'!$A$2:$B$296,2,FALSE)</f>
        <v>All Counties</v>
      </c>
      <c r="D1797">
        <f>IF(COUNTIFS('Brand Family Territories (Enc)'!$B$2:$B$62,C1797,'Brand Family Territories (Enc)'!$C$2:$C$62,B1797)&gt;0,1,IF(AND(LEFT(B1797,6)="MORRIS",COUNTIFS('Brand Family Territories (Enc)'!$B$2:$B$62,C1797,'Brand Family Territories (Enc)'!$C$2:$C$62,"Morri")&gt;0),"Unk",0))</f>
        <v>1</v>
      </c>
      <c r="E1797" t="str">
        <f>IFERROR(INDEX('Brand Family Areas (Enc)'!$D$6:$D$998,MATCH(UPPER(A1797)&amp;"|"&amp;UPPER(B1797),'Brand Family Areas (Enc)'!$G$6:$G$998,0)),"No Match")</f>
        <v>No Match</v>
      </c>
      <c r="F1797" t="str">
        <f t="shared" si="56"/>
        <v>US</v>
      </c>
      <c r="G1797" t="str">
        <f t="shared" si="57"/>
        <v>Guaname Rompope|UNION</v>
      </c>
    </row>
    <row r="1798" spans="1:7" hidden="1" x14ac:dyDescent="0.2">
      <c r="A1798" t="str" cm="1">
        <f t="array" ref="A1798">INDEX('Brand Family Territory (Enc)'!$A$2:$A$296,INT((ROW()-2)/10)+1)</f>
        <v>Guaname Rompope</v>
      </c>
      <c r="B1798" t="str" cm="1">
        <f t="array" ref="B1798">INDEX('Whitelist (Blackout Reverse)'!$B$1:$K$1,MOD(ROW()-2,10)+1)</f>
        <v>SUSSEX</v>
      </c>
      <c r="C1798" t="str">
        <f>VLOOKUP(A1798,'Brand Family Territory (Enc)'!$A$2:$B$296,2,FALSE)</f>
        <v>All Counties</v>
      </c>
      <c r="D1798">
        <f>IF(COUNTIFS('Brand Family Territories (Enc)'!$B$2:$B$62,C1798,'Brand Family Territories (Enc)'!$C$2:$C$62,B1798)&gt;0,1,IF(AND(LEFT(B1798,6)="MORRIS",COUNTIFS('Brand Family Territories (Enc)'!$B$2:$B$62,C1798,'Brand Family Territories (Enc)'!$C$2:$C$62,"Morri")&gt;0),"Unk",0))</f>
        <v>1</v>
      </c>
      <c r="E1798" t="str">
        <f>IFERROR(INDEX('Brand Family Areas (Enc)'!$D$6:$D$998,MATCH(UPPER(A1798)&amp;"|"&amp;UPPER(B1798),'Brand Family Areas (Enc)'!$G$6:$G$998,0)),"No Match")</f>
        <v>No Match</v>
      </c>
      <c r="F1798" t="str">
        <f t="shared" si="56"/>
        <v>US</v>
      </c>
      <c r="G1798" t="str">
        <f t="shared" si="57"/>
        <v>Guaname Rompope|SUSSEX</v>
      </c>
    </row>
    <row r="1799" spans="1:7" hidden="1" x14ac:dyDescent="0.2">
      <c r="A1799" t="str" cm="1">
        <f t="array" ref="A1799">INDEX('Brand Family Territory (Enc)'!$A$2:$A$296,INT((ROW()-2)/10)+1)</f>
        <v>Guaname Rompope</v>
      </c>
      <c r="B1799" t="str" cm="1">
        <f t="array" ref="B1799">INDEX('Whitelist (Blackout Reverse)'!$B$1:$K$1,MOD(ROW()-2,10)+1)</f>
        <v>MORRIS 1</v>
      </c>
      <c r="C1799" t="str">
        <f>VLOOKUP(A1799,'Brand Family Territory (Enc)'!$A$2:$B$296,2,FALSE)</f>
        <v>All Counties</v>
      </c>
      <c r="D1799">
        <f>IF(COUNTIFS('Brand Family Territories (Enc)'!$B$2:$B$62,C1799,'Brand Family Territories (Enc)'!$C$2:$C$62,B1799)&gt;0,1,IF(AND(LEFT(B1799,6)="MORRIS",COUNTIFS('Brand Family Territories (Enc)'!$B$2:$B$62,C1799,'Brand Family Territories (Enc)'!$C$2:$C$62,"Morri")&gt;0),"Unk",0))</f>
        <v>1</v>
      </c>
      <c r="E1799" t="str">
        <f>IFERROR(INDEX('Brand Family Areas (Enc)'!$D$6:$D$998,MATCH(UPPER(A1799)&amp;"|"&amp;UPPER(B1799),'Brand Family Areas (Enc)'!$G$6:$G$998,0)),"No Match")</f>
        <v>No Match</v>
      </c>
      <c r="F1799" t="str">
        <f t="shared" si="56"/>
        <v>US</v>
      </c>
      <c r="G1799" t="str">
        <f t="shared" si="57"/>
        <v>Guaname Rompope|MORRIS 1</v>
      </c>
    </row>
    <row r="1800" spans="1:7" hidden="1" x14ac:dyDescent="0.2">
      <c r="A1800" t="str" cm="1">
        <f t="array" ref="A1800">INDEX('Brand Family Territory (Enc)'!$A$2:$A$296,INT((ROW()-2)/10)+1)</f>
        <v>Guaname Rompope</v>
      </c>
      <c r="B1800" t="str" cm="1">
        <f t="array" ref="B1800">INDEX('Whitelist (Blackout Reverse)'!$B$1:$K$1,MOD(ROW()-2,10)+1)</f>
        <v>MORRIS 2</v>
      </c>
      <c r="C1800" t="str">
        <f>VLOOKUP(A1800,'Brand Family Territory (Enc)'!$A$2:$B$296,2,FALSE)</f>
        <v>All Counties</v>
      </c>
      <c r="D1800">
        <f>IF(COUNTIFS('Brand Family Territories (Enc)'!$B$2:$B$62,C1800,'Brand Family Territories (Enc)'!$C$2:$C$62,B1800)&gt;0,1,IF(AND(LEFT(B1800,6)="MORRIS",COUNTIFS('Brand Family Territories (Enc)'!$B$2:$B$62,C1800,'Brand Family Territories (Enc)'!$C$2:$C$62,"Morri")&gt;0),"Unk",0))</f>
        <v>1</v>
      </c>
      <c r="E1800" t="str">
        <f>IFERROR(INDEX('Brand Family Areas (Enc)'!$D$6:$D$998,MATCH(UPPER(A1800)&amp;"|"&amp;UPPER(B1800),'Brand Family Areas (Enc)'!$G$6:$G$998,0)),"No Match")</f>
        <v>No Match</v>
      </c>
      <c r="F1800" t="str">
        <f t="shared" si="56"/>
        <v>US</v>
      </c>
      <c r="G1800" t="str">
        <f t="shared" si="57"/>
        <v>Guaname Rompope|MORRIS 2</v>
      </c>
    </row>
    <row r="1801" spans="1:7" hidden="1" x14ac:dyDescent="0.2">
      <c r="A1801" t="str" cm="1">
        <f t="array" ref="A1801">INDEX('Brand Family Territory (Enc)'!$A$2:$A$296,INT((ROW()-2)/10)+1)</f>
        <v>Guaname Rompope</v>
      </c>
      <c r="B1801" t="str" cm="1">
        <f t="array" ref="B1801">INDEX('Whitelist (Blackout Reverse)'!$B$1:$K$1,MOD(ROW()-2,10)+1)</f>
        <v>MORRIS 3</v>
      </c>
      <c r="C1801" t="str">
        <f>VLOOKUP(A1801,'Brand Family Territory (Enc)'!$A$2:$B$296,2,FALSE)</f>
        <v>All Counties</v>
      </c>
      <c r="D1801">
        <f>IF(COUNTIFS('Brand Family Territories (Enc)'!$B$2:$B$62,C1801,'Brand Family Territories (Enc)'!$C$2:$C$62,B1801)&gt;0,1,IF(AND(LEFT(B1801,6)="MORRIS",COUNTIFS('Brand Family Territories (Enc)'!$B$2:$B$62,C1801,'Brand Family Territories (Enc)'!$C$2:$C$62,"Morri")&gt;0),"Unk",0))</f>
        <v>1</v>
      </c>
      <c r="E1801" t="str">
        <f>IFERROR(INDEX('Brand Family Areas (Enc)'!$D$6:$D$998,MATCH(UPPER(A1801)&amp;"|"&amp;UPPER(B1801),'Brand Family Areas (Enc)'!$G$6:$G$998,0)),"No Match")</f>
        <v>No Match</v>
      </c>
      <c r="F1801" t="str">
        <f t="shared" si="56"/>
        <v>US</v>
      </c>
      <c r="G1801" t="str">
        <f t="shared" si="57"/>
        <v>Guaname Rompope|MORRIS 3</v>
      </c>
    </row>
    <row r="1802" spans="1:7" hidden="1" x14ac:dyDescent="0.2">
      <c r="A1802" t="str" cm="1">
        <f t="array" ref="A1802">INDEX('Brand Family Territory (Enc)'!$A$2:$A$296,INT((ROW()-2)/10)+1)</f>
        <v>Gulden Draak</v>
      </c>
      <c r="B1802" t="str" cm="1">
        <f t="array" ref="B1802">INDEX('Whitelist (Blackout Reverse)'!$B$1:$K$1,MOD(ROW()-2,10)+1)</f>
        <v>BERGEN</v>
      </c>
      <c r="C1802" t="str">
        <f>VLOOKUP(A1802,'Brand Family Territory (Enc)'!$A$2:$B$296,2,FALSE)</f>
        <v>All Counties</v>
      </c>
      <c r="D1802">
        <f>IF(COUNTIFS('Brand Family Territories (Enc)'!$B$2:$B$62,C1802,'Brand Family Territories (Enc)'!$C$2:$C$62,B1802)&gt;0,1,IF(AND(LEFT(B1802,6)="MORRIS",COUNTIFS('Brand Family Territories (Enc)'!$B$2:$B$62,C1802,'Brand Family Territories (Enc)'!$C$2:$C$62,"Morri")&gt;0),"Unk",0))</f>
        <v>1</v>
      </c>
      <c r="E1802" t="str">
        <f>IFERROR(INDEX('Brand Family Areas (Enc)'!$D$6:$D$998,MATCH(UPPER(A1802)&amp;"|"&amp;UPPER(B1802),'Brand Family Areas (Enc)'!$G$6:$G$998,0)),"No Match")</f>
        <v>No Match</v>
      </c>
      <c r="F1802" t="str">
        <f t="shared" si="56"/>
        <v>US</v>
      </c>
      <c r="G1802" t="str">
        <f t="shared" si="57"/>
        <v>Gulden Draak|BERGEN</v>
      </c>
    </row>
    <row r="1803" spans="1:7" hidden="1" x14ac:dyDescent="0.2">
      <c r="A1803" t="str" cm="1">
        <f t="array" ref="A1803">INDEX('Brand Family Territory (Enc)'!$A$2:$A$296,INT((ROW()-2)/10)+1)</f>
        <v>Gulden Draak</v>
      </c>
      <c r="B1803" t="str" cm="1">
        <f t="array" ref="B1803">INDEX('Whitelist (Blackout Reverse)'!$B$1:$K$1,MOD(ROW()-2,10)+1)</f>
        <v>PASSAIC</v>
      </c>
      <c r="C1803" t="str">
        <f>VLOOKUP(A1803,'Brand Family Territory (Enc)'!$A$2:$B$296,2,FALSE)</f>
        <v>All Counties</v>
      </c>
      <c r="D1803">
        <f>IF(COUNTIFS('Brand Family Territories (Enc)'!$B$2:$B$62,C1803,'Brand Family Territories (Enc)'!$C$2:$C$62,B1803)&gt;0,1,IF(AND(LEFT(B1803,6)="MORRIS",COUNTIFS('Brand Family Territories (Enc)'!$B$2:$B$62,C1803,'Brand Family Territories (Enc)'!$C$2:$C$62,"Morri")&gt;0),"Unk",0))</f>
        <v>1</v>
      </c>
      <c r="E1803" t="str">
        <f>IFERROR(INDEX('Brand Family Areas (Enc)'!$D$6:$D$998,MATCH(UPPER(A1803)&amp;"|"&amp;UPPER(B1803),'Brand Family Areas (Enc)'!$G$6:$G$998,0)),"No Match")</f>
        <v>No Match</v>
      </c>
      <c r="F1803" t="str">
        <f t="shared" si="56"/>
        <v>US</v>
      </c>
      <c r="G1803" t="str">
        <f t="shared" si="57"/>
        <v>Gulden Draak|PASSAIC</v>
      </c>
    </row>
    <row r="1804" spans="1:7" hidden="1" x14ac:dyDescent="0.2">
      <c r="A1804" t="str" cm="1">
        <f t="array" ref="A1804">INDEX('Brand Family Territory (Enc)'!$A$2:$A$296,INT((ROW()-2)/10)+1)</f>
        <v>Gulden Draak</v>
      </c>
      <c r="B1804" t="str" cm="1">
        <f t="array" ref="B1804">INDEX('Whitelist (Blackout Reverse)'!$B$1:$K$1,MOD(ROW()-2,10)+1)</f>
        <v>PASSAIC-FF</v>
      </c>
      <c r="C1804" t="str">
        <f>VLOOKUP(A1804,'Brand Family Territory (Enc)'!$A$2:$B$296,2,FALSE)</f>
        <v>All Counties</v>
      </c>
      <c r="D1804">
        <f>IF(COUNTIFS('Brand Family Territories (Enc)'!$B$2:$B$62,C1804,'Brand Family Territories (Enc)'!$C$2:$C$62,B1804)&gt;0,1,IF(AND(LEFT(B1804,6)="MORRIS",COUNTIFS('Brand Family Territories (Enc)'!$B$2:$B$62,C1804,'Brand Family Territories (Enc)'!$C$2:$C$62,"Morri")&gt;0),"Unk",0))</f>
        <v>1</v>
      </c>
      <c r="E1804" t="str">
        <f>IFERROR(INDEX('Brand Family Areas (Enc)'!$D$6:$D$998,MATCH(UPPER(A1804)&amp;"|"&amp;UPPER(B1804),'Brand Family Areas (Enc)'!$G$6:$G$998,0)),"No Match")</f>
        <v>No Match</v>
      </c>
      <c r="F1804" t="str">
        <f t="shared" si="56"/>
        <v>US</v>
      </c>
      <c r="G1804" t="str">
        <f t="shared" si="57"/>
        <v>Gulden Draak|PASSAIC-FF</v>
      </c>
    </row>
    <row r="1805" spans="1:7" hidden="1" x14ac:dyDescent="0.2">
      <c r="A1805" t="str" cm="1">
        <f t="array" ref="A1805">INDEX('Brand Family Territory (Enc)'!$A$2:$A$296,INT((ROW()-2)/10)+1)</f>
        <v>Gulden Draak</v>
      </c>
      <c r="B1805" t="str" cm="1">
        <f t="array" ref="B1805">INDEX('Whitelist (Blackout Reverse)'!$B$1:$K$1,MOD(ROW()-2,10)+1)</f>
        <v>ESSEX</v>
      </c>
      <c r="C1805" t="str">
        <f>VLOOKUP(A1805,'Brand Family Territory (Enc)'!$A$2:$B$296,2,FALSE)</f>
        <v>All Counties</v>
      </c>
      <c r="D1805">
        <f>IF(COUNTIFS('Brand Family Territories (Enc)'!$B$2:$B$62,C1805,'Brand Family Territories (Enc)'!$C$2:$C$62,B1805)&gt;0,1,IF(AND(LEFT(B1805,6)="MORRIS",COUNTIFS('Brand Family Territories (Enc)'!$B$2:$B$62,C1805,'Brand Family Territories (Enc)'!$C$2:$C$62,"Morri")&gt;0),"Unk",0))</f>
        <v>1</v>
      </c>
      <c r="E1805" t="str">
        <f>IFERROR(INDEX('Brand Family Areas (Enc)'!$D$6:$D$998,MATCH(UPPER(A1805)&amp;"|"&amp;UPPER(B1805),'Brand Family Areas (Enc)'!$G$6:$G$998,0)),"No Match")</f>
        <v>No Match</v>
      </c>
      <c r="F1805" t="str">
        <f t="shared" si="56"/>
        <v>US</v>
      </c>
      <c r="G1805" t="str">
        <f t="shared" si="57"/>
        <v>Gulden Draak|ESSEX</v>
      </c>
    </row>
    <row r="1806" spans="1:7" hidden="1" x14ac:dyDescent="0.2">
      <c r="A1806" t="str" cm="1">
        <f t="array" ref="A1806">INDEX('Brand Family Territory (Enc)'!$A$2:$A$296,INT((ROW()-2)/10)+1)</f>
        <v>Gulden Draak</v>
      </c>
      <c r="B1806" t="str" cm="1">
        <f t="array" ref="B1806">INDEX('Whitelist (Blackout Reverse)'!$B$1:$K$1,MOD(ROW()-2,10)+1)</f>
        <v>HUDSON</v>
      </c>
      <c r="C1806" t="str">
        <f>VLOOKUP(A1806,'Brand Family Territory (Enc)'!$A$2:$B$296,2,FALSE)</f>
        <v>All Counties</v>
      </c>
      <c r="D1806">
        <f>IF(COUNTIFS('Brand Family Territories (Enc)'!$B$2:$B$62,C1806,'Brand Family Territories (Enc)'!$C$2:$C$62,B1806)&gt;0,1,IF(AND(LEFT(B1806,6)="MORRIS",COUNTIFS('Brand Family Territories (Enc)'!$B$2:$B$62,C1806,'Brand Family Territories (Enc)'!$C$2:$C$62,"Morri")&gt;0),"Unk",0))</f>
        <v>1</v>
      </c>
      <c r="E1806" t="str">
        <f>IFERROR(INDEX('Brand Family Areas (Enc)'!$D$6:$D$998,MATCH(UPPER(A1806)&amp;"|"&amp;UPPER(B1806),'Brand Family Areas (Enc)'!$G$6:$G$998,0)),"No Match")</f>
        <v>No Match</v>
      </c>
      <c r="F1806" t="str">
        <f t="shared" si="56"/>
        <v>US</v>
      </c>
      <c r="G1806" t="str">
        <f t="shared" si="57"/>
        <v>Gulden Draak|HUDSON</v>
      </c>
    </row>
    <row r="1807" spans="1:7" hidden="1" x14ac:dyDescent="0.2">
      <c r="A1807" t="str" cm="1">
        <f t="array" ref="A1807">INDEX('Brand Family Territory (Enc)'!$A$2:$A$296,INT((ROW()-2)/10)+1)</f>
        <v>Gulden Draak</v>
      </c>
      <c r="B1807" t="str" cm="1">
        <f t="array" ref="B1807">INDEX('Whitelist (Blackout Reverse)'!$B$1:$K$1,MOD(ROW()-2,10)+1)</f>
        <v>UNION</v>
      </c>
      <c r="C1807" t="str">
        <f>VLOOKUP(A1807,'Brand Family Territory (Enc)'!$A$2:$B$296,2,FALSE)</f>
        <v>All Counties</v>
      </c>
      <c r="D1807">
        <f>IF(COUNTIFS('Brand Family Territories (Enc)'!$B$2:$B$62,C1807,'Brand Family Territories (Enc)'!$C$2:$C$62,B1807)&gt;0,1,IF(AND(LEFT(B1807,6)="MORRIS",COUNTIFS('Brand Family Territories (Enc)'!$B$2:$B$62,C1807,'Brand Family Territories (Enc)'!$C$2:$C$62,"Morri")&gt;0),"Unk",0))</f>
        <v>1</v>
      </c>
      <c r="E1807" t="str">
        <f>IFERROR(INDEX('Brand Family Areas (Enc)'!$D$6:$D$998,MATCH(UPPER(A1807)&amp;"|"&amp;UPPER(B1807),'Brand Family Areas (Enc)'!$G$6:$G$998,0)),"No Match")</f>
        <v>No Match</v>
      </c>
      <c r="F1807" t="str">
        <f t="shared" si="56"/>
        <v>US</v>
      </c>
      <c r="G1807" t="str">
        <f t="shared" si="57"/>
        <v>Gulden Draak|UNION</v>
      </c>
    </row>
    <row r="1808" spans="1:7" hidden="1" x14ac:dyDescent="0.2">
      <c r="A1808" t="str" cm="1">
        <f t="array" ref="A1808">INDEX('Brand Family Territory (Enc)'!$A$2:$A$296,INT((ROW()-2)/10)+1)</f>
        <v>Gulden Draak</v>
      </c>
      <c r="B1808" t="str" cm="1">
        <f t="array" ref="B1808">INDEX('Whitelist (Blackout Reverse)'!$B$1:$K$1,MOD(ROW()-2,10)+1)</f>
        <v>SUSSEX</v>
      </c>
      <c r="C1808" t="str">
        <f>VLOOKUP(A1808,'Brand Family Territory (Enc)'!$A$2:$B$296,2,FALSE)</f>
        <v>All Counties</v>
      </c>
      <c r="D1808">
        <f>IF(COUNTIFS('Brand Family Territories (Enc)'!$B$2:$B$62,C1808,'Brand Family Territories (Enc)'!$C$2:$C$62,B1808)&gt;0,1,IF(AND(LEFT(B1808,6)="MORRIS",COUNTIFS('Brand Family Territories (Enc)'!$B$2:$B$62,C1808,'Brand Family Territories (Enc)'!$C$2:$C$62,"Morri")&gt;0),"Unk",0))</f>
        <v>1</v>
      </c>
      <c r="E1808" t="str">
        <f>IFERROR(INDEX('Brand Family Areas (Enc)'!$D$6:$D$998,MATCH(UPPER(A1808)&amp;"|"&amp;UPPER(B1808),'Brand Family Areas (Enc)'!$G$6:$G$998,0)),"No Match")</f>
        <v>No Match</v>
      </c>
      <c r="F1808" t="str">
        <f t="shared" si="56"/>
        <v>US</v>
      </c>
      <c r="G1808" t="str">
        <f t="shared" si="57"/>
        <v>Gulden Draak|SUSSEX</v>
      </c>
    </row>
    <row r="1809" spans="1:7" hidden="1" x14ac:dyDescent="0.2">
      <c r="A1809" t="str" cm="1">
        <f t="array" ref="A1809">INDEX('Brand Family Territory (Enc)'!$A$2:$A$296,INT((ROW()-2)/10)+1)</f>
        <v>Gulden Draak</v>
      </c>
      <c r="B1809" t="str" cm="1">
        <f t="array" ref="B1809">INDEX('Whitelist (Blackout Reverse)'!$B$1:$K$1,MOD(ROW()-2,10)+1)</f>
        <v>MORRIS 1</v>
      </c>
      <c r="C1809" t="str">
        <f>VLOOKUP(A1809,'Brand Family Territory (Enc)'!$A$2:$B$296,2,FALSE)</f>
        <v>All Counties</v>
      </c>
      <c r="D1809">
        <f>IF(COUNTIFS('Brand Family Territories (Enc)'!$B$2:$B$62,C1809,'Brand Family Territories (Enc)'!$C$2:$C$62,B1809)&gt;0,1,IF(AND(LEFT(B1809,6)="MORRIS",COUNTIFS('Brand Family Territories (Enc)'!$B$2:$B$62,C1809,'Brand Family Territories (Enc)'!$C$2:$C$62,"Morri")&gt;0),"Unk",0))</f>
        <v>1</v>
      </c>
      <c r="E1809" t="str">
        <f>IFERROR(INDEX('Brand Family Areas (Enc)'!$D$6:$D$998,MATCH(UPPER(A1809)&amp;"|"&amp;UPPER(B1809),'Brand Family Areas (Enc)'!$G$6:$G$998,0)),"No Match")</f>
        <v>No Match</v>
      </c>
      <c r="F1809" t="str">
        <f t="shared" si="56"/>
        <v>US</v>
      </c>
      <c r="G1809" t="str">
        <f t="shared" si="57"/>
        <v>Gulden Draak|MORRIS 1</v>
      </c>
    </row>
    <row r="1810" spans="1:7" hidden="1" x14ac:dyDescent="0.2">
      <c r="A1810" t="str" cm="1">
        <f t="array" ref="A1810">INDEX('Brand Family Territory (Enc)'!$A$2:$A$296,INT((ROW()-2)/10)+1)</f>
        <v>Gulden Draak</v>
      </c>
      <c r="B1810" t="str" cm="1">
        <f t="array" ref="B1810">INDEX('Whitelist (Blackout Reverse)'!$B$1:$K$1,MOD(ROW()-2,10)+1)</f>
        <v>MORRIS 2</v>
      </c>
      <c r="C1810" t="str">
        <f>VLOOKUP(A1810,'Brand Family Territory (Enc)'!$A$2:$B$296,2,FALSE)</f>
        <v>All Counties</v>
      </c>
      <c r="D1810">
        <f>IF(COUNTIFS('Brand Family Territories (Enc)'!$B$2:$B$62,C1810,'Brand Family Territories (Enc)'!$C$2:$C$62,B1810)&gt;0,1,IF(AND(LEFT(B1810,6)="MORRIS",COUNTIFS('Brand Family Territories (Enc)'!$B$2:$B$62,C1810,'Brand Family Territories (Enc)'!$C$2:$C$62,"Morri")&gt;0),"Unk",0))</f>
        <v>1</v>
      </c>
      <c r="E1810" t="str">
        <f>IFERROR(INDEX('Brand Family Areas (Enc)'!$D$6:$D$998,MATCH(UPPER(A1810)&amp;"|"&amp;UPPER(B1810),'Brand Family Areas (Enc)'!$G$6:$G$998,0)),"No Match")</f>
        <v>No Match</v>
      </c>
      <c r="F1810" t="str">
        <f t="shared" si="56"/>
        <v>US</v>
      </c>
      <c r="G1810" t="str">
        <f t="shared" si="57"/>
        <v>Gulden Draak|MORRIS 2</v>
      </c>
    </row>
    <row r="1811" spans="1:7" hidden="1" x14ac:dyDescent="0.2">
      <c r="A1811" t="str" cm="1">
        <f t="array" ref="A1811">INDEX('Brand Family Territory (Enc)'!$A$2:$A$296,INT((ROW()-2)/10)+1)</f>
        <v>Gulden Draak</v>
      </c>
      <c r="B1811" t="str" cm="1">
        <f t="array" ref="B1811">INDEX('Whitelist (Blackout Reverse)'!$B$1:$K$1,MOD(ROW()-2,10)+1)</f>
        <v>MORRIS 3</v>
      </c>
      <c r="C1811" t="str">
        <f>VLOOKUP(A1811,'Brand Family Territory (Enc)'!$A$2:$B$296,2,FALSE)</f>
        <v>All Counties</v>
      </c>
      <c r="D1811">
        <f>IF(COUNTIFS('Brand Family Territories (Enc)'!$B$2:$B$62,C1811,'Brand Family Territories (Enc)'!$C$2:$C$62,B1811)&gt;0,1,IF(AND(LEFT(B1811,6)="MORRIS",COUNTIFS('Brand Family Territories (Enc)'!$B$2:$B$62,C1811,'Brand Family Territories (Enc)'!$C$2:$C$62,"Morri")&gt;0),"Unk",0))</f>
        <v>1</v>
      </c>
      <c r="E1811" t="str">
        <f>IFERROR(INDEX('Brand Family Areas (Enc)'!$D$6:$D$998,MATCH(UPPER(A1811)&amp;"|"&amp;UPPER(B1811),'Brand Family Areas (Enc)'!$G$6:$G$998,0)),"No Match")</f>
        <v>No Match</v>
      </c>
      <c r="F1811" t="str">
        <f t="shared" si="56"/>
        <v>US</v>
      </c>
      <c r="G1811" t="str">
        <f t="shared" si="57"/>
        <v>Gulden Draak|MORRIS 3</v>
      </c>
    </row>
    <row r="1812" spans="1:7" hidden="1" x14ac:dyDescent="0.2">
      <c r="A1812" t="str" cm="1">
        <f t="array" ref="A1812">INDEX('Brand Family Territory (Enc)'!$A$2:$A$296,INT((ROW()-2)/10)+1)</f>
        <v>Happy Flower</v>
      </c>
      <c r="B1812" t="str" cm="1">
        <f t="array" ref="B1812">INDEX('Whitelist (Blackout Reverse)'!$B$1:$K$1,MOD(ROW()-2,10)+1)</f>
        <v>BERGEN</v>
      </c>
      <c r="C1812" t="str">
        <f>VLOOKUP(A1812,'Brand Family Territory (Enc)'!$A$2:$B$296,2,FALSE)</f>
        <v>All Counties</v>
      </c>
      <c r="D1812">
        <f>IF(COUNTIFS('Brand Family Territories (Enc)'!$B$2:$B$62,C1812,'Brand Family Territories (Enc)'!$C$2:$C$62,B1812)&gt;0,1,IF(AND(LEFT(B1812,6)="MORRIS",COUNTIFS('Brand Family Territories (Enc)'!$B$2:$B$62,C1812,'Brand Family Territories (Enc)'!$C$2:$C$62,"Morri")&gt;0),"Unk",0))</f>
        <v>1</v>
      </c>
      <c r="E1812" t="str">
        <f>IFERROR(INDEX('Brand Family Areas (Enc)'!$D$6:$D$998,MATCH(UPPER(A1812)&amp;"|"&amp;UPPER(B1812),'Brand Family Areas (Enc)'!$G$6:$G$998,0)),"No Match")</f>
        <v>No Match</v>
      </c>
      <c r="F1812" t="str">
        <f t="shared" si="56"/>
        <v>US</v>
      </c>
      <c r="G1812" t="str">
        <f t="shared" si="57"/>
        <v>Happy Flower|BERGEN</v>
      </c>
    </row>
    <row r="1813" spans="1:7" hidden="1" x14ac:dyDescent="0.2">
      <c r="A1813" t="str" cm="1">
        <f t="array" ref="A1813">INDEX('Brand Family Territory (Enc)'!$A$2:$A$296,INT((ROW()-2)/10)+1)</f>
        <v>Happy Flower</v>
      </c>
      <c r="B1813" t="str" cm="1">
        <f t="array" ref="B1813">INDEX('Whitelist (Blackout Reverse)'!$B$1:$K$1,MOD(ROW()-2,10)+1)</f>
        <v>PASSAIC</v>
      </c>
      <c r="C1813" t="str">
        <f>VLOOKUP(A1813,'Brand Family Territory (Enc)'!$A$2:$B$296,2,FALSE)</f>
        <v>All Counties</v>
      </c>
      <c r="D1813">
        <f>IF(COUNTIFS('Brand Family Territories (Enc)'!$B$2:$B$62,C1813,'Brand Family Territories (Enc)'!$C$2:$C$62,B1813)&gt;0,1,IF(AND(LEFT(B1813,6)="MORRIS",COUNTIFS('Brand Family Territories (Enc)'!$B$2:$B$62,C1813,'Brand Family Territories (Enc)'!$C$2:$C$62,"Morri")&gt;0),"Unk",0))</f>
        <v>1</v>
      </c>
      <c r="E1813" t="str">
        <f>IFERROR(INDEX('Brand Family Areas (Enc)'!$D$6:$D$998,MATCH(UPPER(A1813)&amp;"|"&amp;UPPER(B1813),'Brand Family Areas (Enc)'!$G$6:$G$998,0)),"No Match")</f>
        <v>No Match</v>
      </c>
      <c r="F1813" t="str">
        <f t="shared" si="56"/>
        <v>US</v>
      </c>
      <c r="G1813" t="str">
        <f t="shared" si="57"/>
        <v>Happy Flower|PASSAIC</v>
      </c>
    </row>
    <row r="1814" spans="1:7" hidden="1" x14ac:dyDescent="0.2">
      <c r="A1814" t="str" cm="1">
        <f t="array" ref="A1814">INDEX('Brand Family Territory (Enc)'!$A$2:$A$296,INT((ROW()-2)/10)+1)</f>
        <v>Happy Flower</v>
      </c>
      <c r="B1814" t="str" cm="1">
        <f t="array" ref="B1814">INDEX('Whitelist (Blackout Reverse)'!$B$1:$K$1,MOD(ROW()-2,10)+1)</f>
        <v>PASSAIC-FF</v>
      </c>
      <c r="C1814" t="str">
        <f>VLOOKUP(A1814,'Brand Family Territory (Enc)'!$A$2:$B$296,2,FALSE)</f>
        <v>All Counties</v>
      </c>
      <c r="D1814">
        <f>IF(COUNTIFS('Brand Family Territories (Enc)'!$B$2:$B$62,C1814,'Brand Family Territories (Enc)'!$C$2:$C$62,B1814)&gt;0,1,IF(AND(LEFT(B1814,6)="MORRIS",COUNTIFS('Brand Family Territories (Enc)'!$B$2:$B$62,C1814,'Brand Family Territories (Enc)'!$C$2:$C$62,"Morri")&gt;0),"Unk",0))</f>
        <v>1</v>
      </c>
      <c r="E1814" t="str">
        <f>IFERROR(INDEX('Brand Family Areas (Enc)'!$D$6:$D$998,MATCH(UPPER(A1814)&amp;"|"&amp;UPPER(B1814),'Brand Family Areas (Enc)'!$G$6:$G$998,0)),"No Match")</f>
        <v>No Match</v>
      </c>
      <c r="F1814" t="str">
        <f t="shared" si="56"/>
        <v>US</v>
      </c>
      <c r="G1814" t="str">
        <f t="shared" si="57"/>
        <v>Happy Flower|PASSAIC-FF</v>
      </c>
    </row>
    <row r="1815" spans="1:7" hidden="1" x14ac:dyDescent="0.2">
      <c r="A1815" t="str" cm="1">
        <f t="array" ref="A1815">INDEX('Brand Family Territory (Enc)'!$A$2:$A$296,INT((ROW()-2)/10)+1)</f>
        <v>Happy Flower</v>
      </c>
      <c r="B1815" t="str" cm="1">
        <f t="array" ref="B1815">INDEX('Whitelist (Blackout Reverse)'!$B$1:$K$1,MOD(ROW()-2,10)+1)</f>
        <v>ESSEX</v>
      </c>
      <c r="C1815" t="str">
        <f>VLOOKUP(A1815,'Brand Family Territory (Enc)'!$A$2:$B$296,2,FALSE)</f>
        <v>All Counties</v>
      </c>
      <c r="D1815">
        <f>IF(COUNTIFS('Brand Family Territories (Enc)'!$B$2:$B$62,C1815,'Brand Family Territories (Enc)'!$C$2:$C$62,B1815)&gt;0,1,IF(AND(LEFT(B1815,6)="MORRIS",COUNTIFS('Brand Family Territories (Enc)'!$B$2:$B$62,C1815,'Brand Family Territories (Enc)'!$C$2:$C$62,"Morri")&gt;0),"Unk",0))</f>
        <v>1</v>
      </c>
      <c r="E1815" t="str">
        <f>IFERROR(INDEX('Brand Family Areas (Enc)'!$D$6:$D$998,MATCH(UPPER(A1815)&amp;"|"&amp;UPPER(B1815),'Brand Family Areas (Enc)'!$G$6:$G$998,0)),"No Match")</f>
        <v>No Match</v>
      </c>
      <c r="F1815" t="str">
        <f t="shared" si="56"/>
        <v>US</v>
      </c>
      <c r="G1815" t="str">
        <f t="shared" si="57"/>
        <v>Happy Flower|ESSEX</v>
      </c>
    </row>
    <row r="1816" spans="1:7" hidden="1" x14ac:dyDescent="0.2">
      <c r="A1816" t="str" cm="1">
        <f t="array" ref="A1816">INDEX('Brand Family Territory (Enc)'!$A$2:$A$296,INT((ROW()-2)/10)+1)</f>
        <v>Happy Flower</v>
      </c>
      <c r="B1816" t="str" cm="1">
        <f t="array" ref="B1816">INDEX('Whitelist (Blackout Reverse)'!$B$1:$K$1,MOD(ROW()-2,10)+1)</f>
        <v>HUDSON</v>
      </c>
      <c r="C1816" t="str">
        <f>VLOOKUP(A1816,'Brand Family Territory (Enc)'!$A$2:$B$296,2,FALSE)</f>
        <v>All Counties</v>
      </c>
      <c r="D1816">
        <f>IF(COUNTIFS('Brand Family Territories (Enc)'!$B$2:$B$62,C1816,'Brand Family Territories (Enc)'!$C$2:$C$62,B1816)&gt;0,1,IF(AND(LEFT(B1816,6)="MORRIS",COUNTIFS('Brand Family Territories (Enc)'!$B$2:$B$62,C1816,'Brand Family Territories (Enc)'!$C$2:$C$62,"Morri")&gt;0),"Unk",0))</f>
        <v>1</v>
      </c>
      <c r="E1816" t="str">
        <f>IFERROR(INDEX('Brand Family Areas (Enc)'!$D$6:$D$998,MATCH(UPPER(A1816)&amp;"|"&amp;UPPER(B1816),'Brand Family Areas (Enc)'!$G$6:$G$998,0)),"No Match")</f>
        <v>No Match</v>
      </c>
      <c r="F1816" t="str">
        <f t="shared" si="56"/>
        <v>US</v>
      </c>
      <c r="G1816" t="str">
        <f t="shared" si="57"/>
        <v>Happy Flower|HUDSON</v>
      </c>
    </row>
    <row r="1817" spans="1:7" hidden="1" x14ac:dyDescent="0.2">
      <c r="A1817" t="str" cm="1">
        <f t="array" ref="A1817">INDEX('Brand Family Territory (Enc)'!$A$2:$A$296,INT((ROW()-2)/10)+1)</f>
        <v>Happy Flower</v>
      </c>
      <c r="B1817" t="str" cm="1">
        <f t="array" ref="B1817">INDEX('Whitelist (Blackout Reverse)'!$B$1:$K$1,MOD(ROW()-2,10)+1)</f>
        <v>UNION</v>
      </c>
      <c r="C1817" t="str">
        <f>VLOOKUP(A1817,'Brand Family Territory (Enc)'!$A$2:$B$296,2,FALSE)</f>
        <v>All Counties</v>
      </c>
      <c r="D1817">
        <f>IF(COUNTIFS('Brand Family Territories (Enc)'!$B$2:$B$62,C1817,'Brand Family Territories (Enc)'!$C$2:$C$62,B1817)&gt;0,1,IF(AND(LEFT(B1817,6)="MORRIS",COUNTIFS('Brand Family Territories (Enc)'!$B$2:$B$62,C1817,'Brand Family Territories (Enc)'!$C$2:$C$62,"Morri")&gt;0),"Unk",0))</f>
        <v>1</v>
      </c>
      <c r="E1817" t="str">
        <f>IFERROR(INDEX('Brand Family Areas (Enc)'!$D$6:$D$998,MATCH(UPPER(A1817)&amp;"|"&amp;UPPER(B1817),'Brand Family Areas (Enc)'!$G$6:$G$998,0)),"No Match")</f>
        <v>No Match</v>
      </c>
      <c r="F1817" t="str">
        <f t="shared" si="56"/>
        <v>US</v>
      </c>
      <c r="G1817" t="str">
        <f t="shared" si="57"/>
        <v>Happy Flower|UNION</v>
      </c>
    </row>
    <row r="1818" spans="1:7" hidden="1" x14ac:dyDescent="0.2">
      <c r="A1818" t="str" cm="1">
        <f t="array" ref="A1818">INDEX('Brand Family Territory (Enc)'!$A$2:$A$296,INT((ROW()-2)/10)+1)</f>
        <v>Happy Flower</v>
      </c>
      <c r="B1818" t="str" cm="1">
        <f t="array" ref="B1818">INDEX('Whitelist (Blackout Reverse)'!$B$1:$K$1,MOD(ROW()-2,10)+1)</f>
        <v>SUSSEX</v>
      </c>
      <c r="C1818" t="str">
        <f>VLOOKUP(A1818,'Brand Family Territory (Enc)'!$A$2:$B$296,2,FALSE)</f>
        <v>All Counties</v>
      </c>
      <c r="D1818">
        <f>IF(COUNTIFS('Brand Family Territories (Enc)'!$B$2:$B$62,C1818,'Brand Family Territories (Enc)'!$C$2:$C$62,B1818)&gt;0,1,IF(AND(LEFT(B1818,6)="MORRIS",COUNTIFS('Brand Family Territories (Enc)'!$B$2:$B$62,C1818,'Brand Family Territories (Enc)'!$C$2:$C$62,"Morri")&gt;0),"Unk",0))</f>
        <v>1</v>
      </c>
      <c r="E1818" t="str">
        <f>IFERROR(INDEX('Brand Family Areas (Enc)'!$D$6:$D$998,MATCH(UPPER(A1818)&amp;"|"&amp;UPPER(B1818),'Brand Family Areas (Enc)'!$G$6:$G$998,0)),"No Match")</f>
        <v>No Match</v>
      </c>
      <c r="F1818" t="str">
        <f t="shared" si="56"/>
        <v>US</v>
      </c>
      <c r="G1818" t="str">
        <f t="shared" si="57"/>
        <v>Happy Flower|SUSSEX</v>
      </c>
    </row>
    <row r="1819" spans="1:7" hidden="1" x14ac:dyDescent="0.2">
      <c r="A1819" t="str" cm="1">
        <f t="array" ref="A1819">INDEX('Brand Family Territory (Enc)'!$A$2:$A$296,INT((ROW()-2)/10)+1)</f>
        <v>Happy Flower</v>
      </c>
      <c r="B1819" t="str" cm="1">
        <f t="array" ref="B1819">INDEX('Whitelist (Blackout Reverse)'!$B$1:$K$1,MOD(ROW()-2,10)+1)</f>
        <v>MORRIS 1</v>
      </c>
      <c r="C1819" t="str">
        <f>VLOOKUP(A1819,'Brand Family Territory (Enc)'!$A$2:$B$296,2,FALSE)</f>
        <v>All Counties</v>
      </c>
      <c r="D1819">
        <f>IF(COUNTIFS('Brand Family Territories (Enc)'!$B$2:$B$62,C1819,'Brand Family Territories (Enc)'!$C$2:$C$62,B1819)&gt;0,1,IF(AND(LEFT(B1819,6)="MORRIS",COUNTIFS('Brand Family Territories (Enc)'!$B$2:$B$62,C1819,'Brand Family Territories (Enc)'!$C$2:$C$62,"Morri")&gt;0),"Unk",0))</f>
        <v>1</v>
      </c>
      <c r="E1819" t="str">
        <f>IFERROR(INDEX('Brand Family Areas (Enc)'!$D$6:$D$998,MATCH(UPPER(A1819)&amp;"|"&amp;UPPER(B1819),'Brand Family Areas (Enc)'!$G$6:$G$998,0)),"No Match")</f>
        <v>No Match</v>
      </c>
      <c r="F1819" t="str">
        <f t="shared" si="56"/>
        <v>US</v>
      </c>
      <c r="G1819" t="str">
        <f t="shared" si="57"/>
        <v>Happy Flower|MORRIS 1</v>
      </c>
    </row>
    <row r="1820" spans="1:7" hidden="1" x14ac:dyDescent="0.2">
      <c r="A1820" t="str" cm="1">
        <f t="array" ref="A1820">INDEX('Brand Family Territory (Enc)'!$A$2:$A$296,INT((ROW()-2)/10)+1)</f>
        <v>Happy Flower</v>
      </c>
      <c r="B1820" t="str" cm="1">
        <f t="array" ref="B1820">INDEX('Whitelist (Blackout Reverse)'!$B$1:$K$1,MOD(ROW()-2,10)+1)</f>
        <v>MORRIS 2</v>
      </c>
      <c r="C1820" t="str">
        <f>VLOOKUP(A1820,'Brand Family Territory (Enc)'!$A$2:$B$296,2,FALSE)</f>
        <v>All Counties</v>
      </c>
      <c r="D1820">
        <f>IF(COUNTIFS('Brand Family Territories (Enc)'!$B$2:$B$62,C1820,'Brand Family Territories (Enc)'!$C$2:$C$62,B1820)&gt;0,1,IF(AND(LEFT(B1820,6)="MORRIS",COUNTIFS('Brand Family Territories (Enc)'!$B$2:$B$62,C1820,'Brand Family Territories (Enc)'!$C$2:$C$62,"Morri")&gt;0),"Unk",0))</f>
        <v>1</v>
      </c>
      <c r="E1820" t="str">
        <f>IFERROR(INDEX('Brand Family Areas (Enc)'!$D$6:$D$998,MATCH(UPPER(A1820)&amp;"|"&amp;UPPER(B1820),'Brand Family Areas (Enc)'!$G$6:$G$998,0)),"No Match")</f>
        <v>No Match</v>
      </c>
      <c r="F1820" t="str">
        <f t="shared" si="56"/>
        <v>US</v>
      </c>
      <c r="G1820" t="str">
        <f t="shared" si="57"/>
        <v>Happy Flower|MORRIS 2</v>
      </c>
    </row>
    <row r="1821" spans="1:7" hidden="1" x14ac:dyDescent="0.2">
      <c r="A1821" t="str" cm="1">
        <f t="array" ref="A1821">INDEX('Brand Family Territory (Enc)'!$A$2:$A$296,INT((ROW()-2)/10)+1)</f>
        <v>Happy Flower</v>
      </c>
      <c r="B1821" t="str" cm="1">
        <f t="array" ref="B1821">INDEX('Whitelist (Blackout Reverse)'!$B$1:$K$1,MOD(ROW()-2,10)+1)</f>
        <v>MORRIS 3</v>
      </c>
      <c r="C1821" t="str">
        <f>VLOOKUP(A1821,'Brand Family Territory (Enc)'!$A$2:$B$296,2,FALSE)</f>
        <v>All Counties</v>
      </c>
      <c r="D1821">
        <f>IF(COUNTIFS('Brand Family Territories (Enc)'!$B$2:$B$62,C1821,'Brand Family Territories (Enc)'!$C$2:$C$62,B1821)&gt;0,1,IF(AND(LEFT(B1821,6)="MORRIS",COUNTIFS('Brand Family Territories (Enc)'!$B$2:$B$62,C1821,'Brand Family Territories (Enc)'!$C$2:$C$62,"Morri")&gt;0),"Unk",0))</f>
        <v>1</v>
      </c>
      <c r="E1821" t="str">
        <f>IFERROR(INDEX('Brand Family Areas (Enc)'!$D$6:$D$998,MATCH(UPPER(A1821)&amp;"|"&amp;UPPER(B1821),'Brand Family Areas (Enc)'!$G$6:$G$998,0)),"No Match")</f>
        <v>No Match</v>
      </c>
      <c r="F1821" t="str">
        <f t="shared" si="56"/>
        <v>US</v>
      </c>
      <c r="G1821" t="str">
        <f t="shared" si="57"/>
        <v>Happy Flower|MORRIS 3</v>
      </c>
    </row>
    <row r="1822" spans="1:7" hidden="1" x14ac:dyDescent="0.2">
      <c r="A1822" t="str" cm="1">
        <f t="array" ref="A1822">INDEX('Brand Family Territory (Enc)'!$A$2:$A$296,INT((ROW()-2)/10)+1)</f>
        <v>Hectare's</v>
      </c>
      <c r="B1822" t="str" cm="1">
        <f t="array" ref="B1822">INDEX('Whitelist (Blackout Reverse)'!$B$1:$K$1,MOD(ROW()-2,10)+1)</f>
        <v>BERGEN</v>
      </c>
      <c r="C1822" t="str">
        <f>VLOOKUP(A1822,'Brand Family Territory (Enc)'!$A$2:$B$296,2,FALSE)</f>
        <v>All Counties</v>
      </c>
      <c r="D1822">
        <f>IF(COUNTIFS('Brand Family Territories (Enc)'!$B$2:$B$62,C1822,'Brand Family Territories (Enc)'!$C$2:$C$62,B1822)&gt;0,1,IF(AND(LEFT(B1822,6)="MORRIS",COUNTIFS('Brand Family Territories (Enc)'!$B$2:$B$62,C1822,'Brand Family Territories (Enc)'!$C$2:$C$62,"Morri")&gt;0),"Unk",0))</f>
        <v>1</v>
      </c>
      <c r="E1822" t="str">
        <f>IFERROR(INDEX('Brand Family Areas (Enc)'!$D$6:$D$998,MATCH(UPPER(A1822)&amp;"|"&amp;UPPER(B1822),'Brand Family Areas (Enc)'!$G$6:$G$998,0)),"No Match")</f>
        <v>No Match</v>
      </c>
      <c r="F1822" t="str">
        <f t="shared" si="56"/>
        <v>US</v>
      </c>
      <c r="G1822" t="str">
        <f t="shared" si="57"/>
        <v>Hectare's|BERGEN</v>
      </c>
    </row>
    <row r="1823" spans="1:7" hidden="1" x14ac:dyDescent="0.2">
      <c r="A1823" t="str" cm="1">
        <f t="array" ref="A1823">INDEX('Brand Family Territory (Enc)'!$A$2:$A$296,INT((ROW()-2)/10)+1)</f>
        <v>Hectare's</v>
      </c>
      <c r="B1823" t="str" cm="1">
        <f t="array" ref="B1823">INDEX('Whitelist (Blackout Reverse)'!$B$1:$K$1,MOD(ROW()-2,10)+1)</f>
        <v>PASSAIC</v>
      </c>
      <c r="C1823" t="str">
        <f>VLOOKUP(A1823,'Brand Family Territory (Enc)'!$A$2:$B$296,2,FALSE)</f>
        <v>All Counties</v>
      </c>
      <c r="D1823">
        <f>IF(COUNTIFS('Brand Family Territories (Enc)'!$B$2:$B$62,C1823,'Brand Family Territories (Enc)'!$C$2:$C$62,B1823)&gt;0,1,IF(AND(LEFT(B1823,6)="MORRIS",COUNTIFS('Brand Family Territories (Enc)'!$B$2:$B$62,C1823,'Brand Family Territories (Enc)'!$C$2:$C$62,"Morri")&gt;0),"Unk",0))</f>
        <v>1</v>
      </c>
      <c r="E1823" t="str">
        <f>IFERROR(INDEX('Brand Family Areas (Enc)'!$D$6:$D$998,MATCH(UPPER(A1823)&amp;"|"&amp;UPPER(B1823),'Brand Family Areas (Enc)'!$G$6:$G$998,0)),"No Match")</f>
        <v>No Match</v>
      </c>
      <c r="F1823" t="str">
        <f t="shared" si="56"/>
        <v>US</v>
      </c>
      <c r="G1823" t="str">
        <f t="shared" si="57"/>
        <v>Hectare's|PASSAIC</v>
      </c>
    </row>
    <row r="1824" spans="1:7" hidden="1" x14ac:dyDescent="0.2">
      <c r="A1824" t="str" cm="1">
        <f t="array" ref="A1824">INDEX('Brand Family Territory (Enc)'!$A$2:$A$296,INT((ROW()-2)/10)+1)</f>
        <v>Hectare's</v>
      </c>
      <c r="B1824" t="str" cm="1">
        <f t="array" ref="B1824">INDEX('Whitelist (Blackout Reverse)'!$B$1:$K$1,MOD(ROW()-2,10)+1)</f>
        <v>PASSAIC-FF</v>
      </c>
      <c r="C1824" t="str">
        <f>VLOOKUP(A1824,'Brand Family Territory (Enc)'!$A$2:$B$296,2,FALSE)</f>
        <v>All Counties</v>
      </c>
      <c r="D1824">
        <f>IF(COUNTIFS('Brand Family Territories (Enc)'!$B$2:$B$62,C1824,'Brand Family Territories (Enc)'!$C$2:$C$62,B1824)&gt;0,1,IF(AND(LEFT(B1824,6)="MORRIS",COUNTIFS('Brand Family Territories (Enc)'!$B$2:$B$62,C1824,'Brand Family Territories (Enc)'!$C$2:$C$62,"Morri")&gt;0),"Unk",0))</f>
        <v>1</v>
      </c>
      <c r="E1824" t="str">
        <f>IFERROR(INDEX('Brand Family Areas (Enc)'!$D$6:$D$998,MATCH(UPPER(A1824)&amp;"|"&amp;UPPER(B1824),'Brand Family Areas (Enc)'!$G$6:$G$998,0)),"No Match")</f>
        <v>No Match</v>
      </c>
      <c r="F1824" t="str">
        <f t="shared" si="56"/>
        <v>US</v>
      </c>
      <c r="G1824" t="str">
        <f t="shared" si="57"/>
        <v>Hectare's|PASSAIC-FF</v>
      </c>
    </row>
    <row r="1825" spans="1:7" hidden="1" x14ac:dyDescent="0.2">
      <c r="A1825" t="str" cm="1">
        <f t="array" ref="A1825">INDEX('Brand Family Territory (Enc)'!$A$2:$A$296,INT((ROW()-2)/10)+1)</f>
        <v>Hectare's</v>
      </c>
      <c r="B1825" t="str" cm="1">
        <f t="array" ref="B1825">INDEX('Whitelist (Blackout Reverse)'!$B$1:$K$1,MOD(ROW()-2,10)+1)</f>
        <v>ESSEX</v>
      </c>
      <c r="C1825" t="str">
        <f>VLOOKUP(A1825,'Brand Family Territory (Enc)'!$A$2:$B$296,2,FALSE)</f>
        <v>All Counties</v>
      </c>
      <c r="D1825">
        <f>IF(COUNTIFS('Brand Family Territories (Enc)'!$B$2:$B$62,C1825,'Brand Family Territories (Enc)'!$C$2:$C$62,B1825)&gt;0,1,IF(AND(LEFT(B1825,6)="MORRIS",COUNTIFS('Brand Family Territories (Enc)'!$B$2:$B$62,C1825,'Brand Family Territories (Enc)'!$C$2:$C$62,"Morri")&gt;0),"Unk",0))</f>
        <v>1</v>
      </c>
      <c r="E1825" t="str">
        <f>IFERROR(INDEX('Brand Family Areas (Enc)'!$D$6:$D$998,MATCH(UPPER(A1825)&amp;"|"&amp;UPPER(B1825),'Brand Family Areas (Enc)'!$G$6:$G$998,0)),"No Match")</f>
        <v>No Match</v>
      </c>
      <c r="F1825" t="str">
        <f t="shared" si="56"/>
        <v>US</v>
      </c>
      <c r="G1825" t="str">
        <f t="shared" si="57"/>
        <v>Hectare's|ESSEX</v>
      </c>
    </row>
    <row r="1826" spans="1:7" hidden="1" x14ac:dyDescent="0.2">
      <c r="A1826" t="str" cm="1">
        <f t="array" ref="A1826">INDEX('Brand Family Territory (Enc)'!$A$2:$A$296,INT((ROW()-2)/10)+1)</f>
        <v>Hectare's</v>
      </c>
      <c r="B1826" t="str" cm="1">
        <f t="array" ref="B1826">INDEX('Whitelist (Blackout Reverse)'!$B$1:$K$1,MOD(ROW()-2,10)+1)</f>
        <v>HUDSON</v>
      </c>
      <c r="C1826" t="str">
        <f>VLOOKUP(A1826,'Brand Family Territory (Enc)'!$A$2:$B$296,2,FALSE)</f>
        <v>All Counties</v>
      </c>
      <c r="D1826">
        <f>IF(COUNTIFS('Brand Family Territories (Enc)'!$B$2:$B$62,C1826,'Brand Family Territories (Enc)'!$C$2:$C$62,B1826)&gt;0,1,IF(AND(LEFT(B1826,6)="MORRIS",COUNTIFS('Brand Family Territories (Enc)'!$B$2:$B$62,C1826,'Brand Family Territories (Enc)'!$C$2:$C$62,"Morri")&gt;0),"Unk",0))</f>
        <v>1</v>
      </c>
      <c r="E1826" t="str">
        <f>IFERROR(INDEX('Brand Family Areas (Enc)'!$D$6:$D$998,MATCH(UPPER(A1826)&amp;"|"&amp;UPPER(B1826),'Brand Family Areas (Enc)'!$G$6:$G$998,0)),"No Match")</f>
        <v>No Match</v>
      </c>
      <c r="F1826" t="str">
        <f t="shared" si="56"/>
        <v>US</v>
      </c>
      <c r="G1826" t="str">
        <f t="shared" si="57"/>
        <v>Hectare's|HUDSON</v>
      </c>
    </row>
    <row r="1827" spans="1:7" hidden="1" x14ac:dyDescent="0.2">
      <c r="A1827" t="str" cm="1">
        <f t="array" ref="A1827">INDEX('Brand Family Territory (Enc)'!$A$2:$A$296,INT((ROW()-2)/10)+1)</f>
        <v>Hectare's</v>
      </c>
      <c r="B1827" t="str" cm="1">
        <f t="array" ref="B1827">INDEX('Whitelist (Blackout Reverse)'!$B$1:$K$1,MOD(ROW()-2,10)+1)</f>
        <v>UNION</v>
      </c>
      <c r="C1827" t="str">
        <f>VLOOKUP(A1827,'Brand Family Territory (Enc)'!$A$2:$B$296,2,FALSE)</f>
        <v>All Counties</v>
      </c>
      <c r="D1827">
        <f>IF(COUNTIFS('Brand Family Territories (Enc)'!$B$2:$B$62,C1827,'Brand Family Territories (Enc)'!$C$2:$C$62,B1827)&gt;0,1,IF(AND(LEFT(B1827,6)="MORRIS",COUNTIFS('Brand Family Territories (Enc)'!$B$2:$B$62,C1827,'Brand Family Territories (Enc)'!$C$2:$C$62,"Morri")&gt;0),"Unk",0))</f>
        <v>1</v>
      </c>
      <c r="E1827" t="str">
        <f>IFERROR(INDEX('Brand Family Areas (Enc)'!$D$6:$D$998,MATCH(UPPER(A1827)&amp;"|"&amp;UPPER(B1827),'Brand Family Areas (Enc)'!$G$6:$G$998,0)),"No Match")</f>
        <v>No Match</v>
      </c>
      <c r="F1827" t="str">
        <f t="shared" si="56"/>
        <v>US</v>
      </c>
      <c r="G1827" t="str">
        <f t="shared" si="57"/>
        <v>Hectare's|UNION</v>
      </c>
    </row>
    <row r="1828" spans="1:7" hidden="1" x14ac:dyDescent="0.2">
      <c r="A1828" t="str" cm="1">
        <f t="array" ref="A1828">INDEX('Brand Family Territory (Enc)'!$A$2:$A$296,INT((ROW()-2)/10)+1)</f>
        <v>Hectare's</v>
      </c>
      <c r="B1828" t="str" cm="1">
        <f t="array" ref="B1828">INDEX('Whitelist (Blackout Reverse)'!$B$1:$K$1,MOD(ROW()-2,10)+1)</f>
        <v>SUSSEX</v>
      </c>
      <c r="C1828" t="str">
        <f>VLOOKUP(A1828,'Brand Family Territory (Enc)'!$A$2:$B$296,2,FALSE)</f>
        <v>All Counties</v>
      </c>
      <c r="D1828">
        <f>IF(COUNTIFS('Brand Family Territories (Enc)'!$B$2:$B$62,C1828,'Brand Family Territories (Enc)'!$C$2:$C$62,B1828)&gt;0,1,IF(AND(LEFT(B1828,6)="MORRIS",COUNTIFS('Brand Family Territories (Enc)'!$B$2:$B$62,C1828,'Brand Family Territories (Enc)'!$C$2:$C$62,"Morri")&gt;0),"Unk",0))</f>
        <v>1</v>
      </c>
      <c r="E1828" t="str">
        <f>IFERROR(INDEX('Brand Family Areas (Enc)'!$D$6:$D$998,MATCH(UPPER(A1828)&amp;"|"&amp;UPPER(B1828),'Brand Family Areas (Enc)'!$G$6:$G$998,0)),"No Match")</f>
        <v>No Match</v>
      </c>
      <c r="F1828" t="str">
        <f t="shared" si="56"/>
        <v>US</v>
      </c>
      <c r="G1828" t="str">
        <f t="shared" si="57"/>
        <v>Hectare's|SUSSEX</v>
      </c>
    </row>
    <row r="1829" spans="1:7" hidden="1" x14ac:dyDescent="0.2">
      <c r="A1829" t="str" cm="1">
        <f t="array" ref="A1829">INDEX('Brand Family Territory (Enc)'!$A$2:$A$296,INT((ROW()-2)/10)+1)</f>
        <v>Hectare's</v>
      </c>
      <c r="B1829" t="str" cm="1">
        <f t="array" ref="B1829">INDEX('Whitelist (Blackout Reverse)'!$B$1:$K$1,MOD(ROW()-2,10)+1)</f>
        <v>MORRIS 1</v>
      </c>
      <c r="C1829" t="str">
        <f>VLOOKUP(A1829,'Brand Family Territory (Enc)'!$A$2:$B$296,2,FALSE)</f>
        <v>All Counties</v>
      </c>
      <c r="D1829">
        <f>IF(COUNTIFS('Brand Family Territories (Enc)'!$B$2:$B$62,C1829,'Brand Family Territories (Enc)'!$C$2:$C$62,B1829)&gt;0,1,IF(AND(LEFT(B1829,6)="MORRIS",COUNTIFS('Brand Family Territories (Enc)'!$B$2:$B$62,C1829,'Brand Family Territories (Enc)'!$C$2:$C$62,"Morri")&gt;0),"Unk",0))</f>
        <v>1</v>
      </c>
      <c r="E1829" t="str">
        <f>IFERROR(INDEX('Brand Family Areas (Enc)'!$D$6:$D$998,MATCH(UPPER(A1829)&amp;"|"&amp;UPPER(B1829),'Brand Family Areas (Enc)'!$G$6:$G$998,0)),"No Match")</f>
        <v>No Match</v>
      </c>
      <c r="F1829" t="str">
        <f t="shared" si="56"/>
        <v>US</v>
      </c>
      <c r="G1829" t="str">
        <f t="shared" si="57"/>
        <v>Hectare's|MORRIS 1</v>
      </c>
    </row>
    <row r="1830" spans="1:7" hidden="1" x14ac:dyDescent="0.2">
      <c r="A1830" t="str" cm="1">
        <f t="array" ref="A1830">INDEX('Brand Family Territory (Enc)'!$A$2:$A$296,INT((ROW()-2)/10)+1)</f>
        <v>Hectare's</v>
      </c>
      <c r="B1830" t="str" cm="1">
        <f t="array" ref="B1830">INDEX('Whitelist (Blackout Reverse)'!$B$1:$K$1,MOD(ROW()-2,10)+1)</f>
        <v>MORRIS 2</v>
      </c>
      <c r="C1830" t="str">
        <f>VLOOKUP(A1830,'Brand Family Territory (Enc)'!$A$2:$B$296,2,FALSE)</f>
        <v>All Counties</v>
      </c>
      <c r="D1830">
        <f>IF(COUNTIFS('Brand Family Territories (Enc)'!$B$2:$B$62,C1830,'Brand Family Territories (Enc)'!$C$2:$C$62,B1830)&gt;0,1,IF(AND(LEFT(B1830,6)="MORRIS",COUNTIFS('Brand Family Territories (Enc)'!$B$2:$B$62,C1830,'Brand Family Territories (Enc)'!$C$2:$C$62,"Morri")&gt;0),"Unk",0))</f>
        <v>1</v>
      </c>
      <c r="E1830" t="str">
        <f>IFERROR(INDEX('Brand Family Areas (Enc)'!$D$6:$D$998,MATCH(UPPER(A1830)&amp;"|"&amp;UPPER(B1830),'Brand Family Areas (Enc)'!$G$6:$G$998,0)),"No Match")</f>
        <v>No Match</v>
      </c>
      <c r="F1830" t="str">
        <f t="shared" si="56"/>
        <v>US</v>
      </c>
      <c r="G1830" t="str">
        <f t="shared" si="57"/>
        <v>Hectare's|MORRIS 2</v>
      </c>
    </row>
    <row r="1831" spans="1:7" hidden="1" x14ac:dyDescent="0.2">
      <c r="A1831" t="str" cm="1">
        <f t="array" ref="A1831">INDEX('Brand Family Territory (Enc)'!$A$2:$A$296,INT((ROW()-2)/10)+1)</f>
        <v>Hectare's</v>
      </c>
      <c r="B1831" t="str" cm="1">
        <f t="array" ref="B1831">INDEX('Whitelist (Blackout Reverse)'!$B$1:$K$1,MOD(ROW()-2,10)+1)</f>
        <v>MORRIS 3</v>
      </c>
      <c r="C1831" t="str">
        <f>VLOOKUP(A1831,'Brand Family Territory (Enc)'!$A$2:$B$296,2,FALSE)</f>
        <v>All Counties</v>
      </c>
      <c r="D1831">
        <f>IF(COUNTIFS('Brand Family Territories (Enc)'!$B$2:$B$62,C1831,'Brand Family Territories (Enc)'!$C$2:$C$62,B1831)&gt;0,1,IF(AND(LEFT(B1831,6)="MORRIS",COUNTIFS('Brand Family Territories (Enc)'!$B$2:$B$62,C1831,'Brand Family Territories (Enc)'!$C$2:$C$62,"Morri")&gt;0),"Unk",0))</f>
        <v>1</v>
      </c>
      <c r="E1831" t="str">
        <f>IFERROR(INDEX('Brand Family Areas (Enc)'!$D$6:$D$998,MATCH(UPPER(A1831)&amp;"|"&amp;UPPER(B1831),'Brand Family Areas (Enc)'!$G$6:$G$998,0)),"No Match")</f>
        <v>No Match</v>
      </c>
      <c r="F1831" t="str">
        <f t="shared" si="56"/>
        <v>US</v>
      </c>
      <c r="G1831" t="str">
        <f t="shared" si="57"/>
        <v>Hectare's|MORRIS 3</v>
      </c>
    </row>
    <row r="1832" spans="1:7" hidden="1" x14ac:dyDescent="0.2">
      <c r="A1832" t="str" cm="1">
        <f t="array" ref="A1832">INDEX('Brand Family Territory (Enc)'!$A$2:$A$296,INT((ROW()-2)/10)+1)</f>
        <v>Herb &amp; Bloom</v>
      </c>
      <c r="B1832" t="str" cm="1">
        <f t="array" ref="B1832">INDEX('Whitelist (Blackout Reverse)'!$B$1:$K$1,MOD(ROW()-2,10)+1)</f>
        <v>BERGEN</v>
      </c>
      <c r="C1832" t="str">
        <f>VLOOKUP(A1832,'Brand Family Territory (Enc)'!$A$2:$B$296,2,FALSE)</f>
        <v>All Counties</v>
      </c>
      <c r="D1832">
        <f>IF(COUNTIFS('Brand Family Territories (Enc)'!$B$2:$B$62,C1832,'Brand Family Territories (Enc)'!$C$2:$C$62,B1832)&gt;0,1,IF(AND(LEFT(B1832,6)="MORRIS",COUNTIFS('Brand Family Territories (Enc)'!$B$2:$B$62,C1832,'Brand Family Territories (Enc)'!$C$2:$C$62,"Morri")&gt;0),"Unk",0))</f>
        <v>1</v>
      </c>
      <c r="E1832" t="str">
        <f>IFERROR(INDEX('Brand Family Areas (Enc)'!$D$6:$D$998,MATCH(UPPER(A1832)&amp;"|"&amp;UPPER(B1832),'Brand Family Areas (Enc)'!$G$6:$G$998,0)),"No Match")</f>
        <v>No Match</v>
      </c>
      <c r="F1832" t="str">
        <f t="shared" si="56"/>
        <v>US</v>
      </c>
      <c r="G1832" t="str">
        <f t="shared" si="57"/>
        <v>Herb &amp; Bloom|BERGEN</v>
      </c>
    </row>
    <row r="1833" spans="1:7" hidden="1" x14ac:dyDescent="0.2">
      <c r="A1833" t="str" cm="1">
        <f t="array" ref="A1833">INDEX('Brand Family Territory (Enc)'!$A$2:$A$296,INT((ROW()-2)/10)+1)</f>
        <v>Herb &amp; Bloom</v>
      </c>
      <c r="B1833" t="str" cm="1">
        <f t="array" ref="B1833">INDEX('Whitelist (Blackout Reverse)'!$B$1:$K$1,MOD(ROW()-2,10)+1)</f>
        <v>PASSAIC</v>
      </c>
      <c r="C1833" t="str">
        <f>VLOOKUP(A1833,'Brand Family Territory (Enc)'!$A$2:$B$296,2,FALSE)</f>
        <v>All Counties</v>
      </c>
      <c r="D1833">
        <f>IF(COUNTIFS('Brand Family Territories (Enc)'!$B$2:$B$62,C1833,'Brand Family Territories (Enc)'!$C$2:$C$62,B1833)&gt;0,1,IF(AND(LEFT(B1833,6)="MORRIS",COUNTIFS('Brand Family Territories (Enc)'!$B$2:$B$62,C1833,'Brand Family Territories (Enc)'!$C$2:$C$62,"Morri")&gt;0),"Unk",0))</f>
        <v>1</v>
      </c>
      <c r="E1833" t="str">
        <f>IFERROR(INDEX('Brand Family Areas (Enc)'!$D$6:$D$998,MATCH(UPPER(A1833)&amp;"|"&amp;UPPER(B1833),'Brand Family Areas (Enc)'!$G$6:$G$998,0)),"No Match")</f>
        <v>No Match</v>
      </c>
      <c r="F1833" t="str">
        <f t="shared" si="56"/>
        <v>US</v>
      </c>
      <c r="G1833" t="str">
        <f t="shared" si="57"/>
        <v>Herb &amp; Bloom|PASSAIC</v>
      </c>
    </row>
    <row r="1834" spans="1:7" hidden="1" x14ac:dyDescent="0.2">
      <c r="A1834" t="str" cm="1">
        <f t="array" ref="A1834">INDEX('Brand Family Territory (Enc)'!$A$2:$A$296,INT((ROW()-2)/10)+1)</f>
        <v>Herb &amp; Bloom</v>
      </c>
      <c r="B1834" t="str" cm="1">
        <f t="array" ref="B1834">INDEX('Whitelist (Blackout Reverse)'!$B$1:$K$1,MOD(ROW()-2,10)+1)</f>
        <v>PASSAIC-FF</v>
      </c>
      <c r="C1834" t="str">
        <f>VLOOKUP(A1834,'Brand Family Territory (Enc)'!$A$2:$B$296,2,FALSE)</f>
        <v>All Counties</v>
      </c>
      <c r="D1834">
        <f>IF(COUNTIFS('Brand Family Territories (Enc)'!$B$2:$B$62,C1834,'Brand Family Territories (Enc)'!$C$2:$C$62,B1834)&gt;0,1,IF(AND(LEFT(B1834,6)="MORRIS",COUNTIFS('Brand Family Territories (Enc)'!$B$2:$B$62,C1834,'Brand Family Territories (Enc)'!$C$2:$C$62,"Morri")&gt;0),"Unk",0))</f>
        <v>1</v>
      </c>
      <c r="E1834" t="str">
        <f>IFERROR(INDEX('Brand Family Areas (Enc)'!$D$6:$D$998,MATCH(UPPER(A1834)&amp;"|"&amp;UPPER(B1834),'Brand Family Areas (Enc)'!$G$6:$G$998,0)),"No Match")</f>
        <v>No Match</v>
      </c>
      <c r="F1834" t="str">
        <f t="shared" si="56"/>
        <v>US</v>
      </c>
      <c r="G1834" t="str">
        <f t="shared" si="57"/>
        <v>Herb &amp; Bloom|PASSAIC-FF</v>
      </c>
    </row>
    <row r="1835" spans="1:7" hidden="1" x14ac:dyDescent="0.2">
      <c r="A1835" t="str" cm="1">
        <f t="array" ref="A1835">INDEX('Brand Family Territory (Enc)'!$A$2:$A$296,INT((ROW()-2)/10)+1)</f>
        <v>Herb &amp; Bloom</v>
      </c>
      <c r="B1835" t="str" cm="1">
        <f t="array" ref="B1835">INDEX('Whitelist (Blackout Reverse)'!$B$1:$K$1,MOD(ROW()-2,10)+1)</f>
        <v>ESSEX</v>
      </c>
      <c r="C1835" t="str">
        <f>VLOOKUP(A1835,'Brand Family Territory (Enc)'!$A$2:$B$296,2,FALSE)</f>
        <v>All Counties</v>
      </c>
      <c r="D1835">
        <f>IF(COUNTIFS('Brand Family Territories (Enc)'!$B$2:$B$62,C1835,'Brand Family Territories (Enc)'!$C$2:$C$62,B1835)&gt;0,1,IF(AND(LEFT(B1835,6)="MORRIS",COUNTIFS('Brand Family Territories (Enc)'!$B$2:$B$62,C1835,'Brand Family Territories (Enc)'!$C$2:$C$62,"Morri")&gt;0),"Unk",0))</f>
        <v>1</v>
      </c>
      <c r="E1835" t="str">
        <f>IFERROR(INDEX('Brand Family Areas (Enc)'!$D$6:$D$998,MATCH(UPPER(A1835)&amp;"|"&amp;UPPER(B1835),'Brand Family Areas (Enc)'!$G$6:$G$998,0)),"No Match")</f>
        <v>No Match</v>
      </c>
      <c r="F1835" t="str">
        <f t="shared" si="56"/>
        <v>US</v>
      </c>
      <c r="G1835" t="str">
        <f t="shared" si="57"/>
        <v>Herb &amp; Bloom|ESSEX</v>
      </c>
    </row>
    <row r="1836" spans="1:7" hidden="1" x14ac:dyDescent="0.2">
      <c r="A1836" t="str" cm="1">
        <f t="array" ref="A1836">INDEX('Brand Family Territory (Enc)'!$A$2:$A$296,INT((ROW()-2)/10)+1)</f>
        <v>Herb &amp; Bloom</v>
      </c>
      <c r="B1836" t="str" cm="1">
        <f t="array" ref="B1836">INDEX('Whitelist (Blackout Reverse)'!$B$1:$K$1,MOD(ROW()-2,10)+1)</f>
        <v>HUDSON</v>
      </c>
      <c r="C1836" t="str">
        <f>VLOOKUP(A1836,'Brand Family Territory (Enc)'!$A$2:$B$296,2,FALSE)</f>
        <v>All Counties</v>
      </c>
      <c r="D1836">
        <f>IF(COUNTIFS('Brand Family Territories (Enc)'!$B$2:$B$62,C1836,'Brand Family Territories (Enc)'!$C$2:$C$62,B1836)&gt;0,1,IF(AND(LEFT(B1836,6)="MORRIS",COUNTIFS('Brand Family Territories (Enc)'!$B$2:$B$62,C1836,'Brand Family Territories (Enc)'!$C$2:$C$62,"Morri")&gt;0),"Unk",0))</f>
        <v>1</v>
      </c>
      <c r="E1836" t="str">
        <f>IFERROR(INDEX('Brand Family Areas (Enc)'!$D$6:$D$998,MATCH(UPPER(A1836)&amp;"|"&amp;UPPER(B1836),'Brand Family Areas (Enc)'!$G$6:$G$998,0)),"No Match")</f>
        <v>No Match</v>
      </c>
      <c r="F1836" t="str">
        <f t="shared" si="56"/>
        <v>US</v>
      </c>
      <c r="G1836" t="str">
        <f t="shared" si="57"/>
        <v>Herb &amp; Bloom|HUDSON</v>
      </c>
    </row>
    <row r="1837" spans="1:7" hidden="1" x14ac:dyDescent="0.2">
      <c r="A1837" t="str" cm="1">
        <f t="array" ref="A1837">INDEX('Brand Family Territory (Enc)'!$A$2:$A$296,INT((ROW()-2)/10)+1)</f>
        <v>Herb &amp; Bloom</v>
      </c>
      <c r="B1837" t="str" cm="1">
        <f t="array" ref="B1837">INDEX('Whitelist (Blackout Reverse)'!$B$1:$K$1,MOD(ROW()-2,10)+1)</f>
        <v>UNION</v>
      </c>
      <c r="C1837" t="str">
        <f>VLOOKUP(A1837,'Brand Family Territory (Enc)'!$A$2:$B$296,2,FALSE)</f>
        <v>All Counties</v>
      </c>
      <c r="D1837">
        <f>IF(COUNTIFS('Brand Family Territories (Enc)'!$B$2:$B$62,C1837,'Brand Family Territories (Enc)'!$C$2:$C$62,B1837)&gt;0,1,IF(AND(LEFT(B1837,6)="MORRIS",COUNTIFS('Brand Family Territories (Enc)'!$B$2:$B$62,C1837,'Brand Family Territories (Enc)'!$C$2:$C$62,"Morri")&gt;0),"Unk",0))</f>
        <v>1</v>
      </c>
      <c r="E1837" t="str">
        <f>IFERROR(INDEX('Brand Family Areas (Enc)'!$D$6:$D$998,MATCH(UPPER(A1837)&amp;"|"&amp;UPPER(B1837),'Brand Family Areas (Enc)'!$G$6:$G$998,0)),"No Match")</f>
        <v>No Match</v>
      </c>
      <c r="F1837" t="str">
        <f t="shared" si="56"/>
        <v>US</v>
      </c>
      <c r="G1837" t="str">
        <f t="shared" si="57"/>
        <v>Herb &amp; Bloom|UNION</v>
      </c>
    </row>
    <row r="1838" spans="1:7" hidden="1" x14ac:dyDescent="0.2">
      <c r="A1838" t="str" cm="1">
        <f t="array" ref="A1838">INDEX('Brand Family Territory (Enc)'!$A$2:$A$296,INT((ROW()-2)/10)+1)</f>
        <v>Herb &amp; Bloom</v>
      </c>
      <c r="B1838" t="str" cm="1">
        <f t="array" ref="B1838">INDEX('Whitelist (Blackout Reverse)'!$B$1:$K$1,MOD(ROW()-2,10)+1)</f>
        <v>SUSSEX</v>
      </c>
      <c r="C1838" t="str">
        <f>VLOOKUP(A1838,'Brand Family Territory (Enc)'!$A$2:$B$296,2,FALSE)</f>
        <v>All Counties</v>
      </c>
      <c r="D1838">
        <f>IF(COUNTIFS('Brand Family Territories (Enc)'!$B$2:$B$62,C1838,'Brand Family Territories (Enc)'!$C$2:$C$62,B1838)&gt;0,1,IF(AND(LEFT(B1838,6)="MORRIS",COUNTIFS('Brand Family Territories (Enc)'!$B$2:$B$62,C1838,'Brand Family Territories (Enc)'!$C$2:$C$62,"Morri")&gt;0),"Unk",0))</f>
        <v>1</v>
      </c>
      <c r="E1838" t="str">
        <f>IFERROR(INDEX('Brand Family Areas (Enc)'!$D$6:$D$998,MATCH(UPPER(A1838)&amp;"|"&amp;UPPER(B1838),'Brand Family Areas (Enc)'!$G$6:$G$998,0)),"No Match")</f>
        <v>No Match</v>
      </c>
      <c r="F1838" t="str">
        <f t="shared" si="56"/>
        <v>US</v>
      </c>
      <c r="G1838" t="str">
        <f t="shared" si="57"/>
        <v>Herb &amp; Bloom|SUSSEX</v>
      </c>
    </row>
    <row r="1839" spans="1:7" hidden="1" x14ac:dyDescent="0.2">
      <c r="A1839" t="str" cm="1">
        <f t="array" ref="A1839">INDEX('Brand Family Territory (Enc)'!$A$2:$A$296,INT((ROW()-2)/10)+1)</f>
        <v>Herb &amp; Bloom</v>
      </c>
      <c r="B1839" t="str" cm="1">
        <f t="array" ref="B1839">INDEX('Whitelist (Blackout Reverse)'!$B$1:$K$1,MOD(ROW()-2,10)+1)</f>
        <v>MORRIS 1</v>
      </c>
      <c r="C1839" t="str">
        <f>VLOOKUP(A1839,'Brand Family Territory (Enc)'!$A$2:$B$296,2,FALSE)</f>
        <v>All Counties</v>
      </c>
      <c r="D1839">
        <f>IF(COUNTIFS('Brand Family Territories (Enc)'!$B$2:$B$62,C1839,'Brand Family Territories (Enc)'!$C$2:$C$62,B1839)&gt;0,1,IF(AND(LEFT(B1839,6)="MORRIS",COUNTIFS('Brand Family Territories (Enc)'!$B$2:$B$62,C1839,'Brand Family Territories (Enc)'!$C$2:$C$62,"Morri")&gt;0),"Unk",0))</f>
        <v>1</v>
      </c>
      <c r="E1839" t="str">
        <f>IFERROR(INDEX('Brand Family Areas (Enc)'!$D$6:$D$998,MATCH(UPPER(A1839)&amp;"|"&amp;UPPER(B1839),'Brand Family Areas (Enc)'!$G$6:$G$998,0)),"No Match")</f>
        <v>No Match</v>
      </c>
      <c r="F1839" t="str">
        <f t="shared" si="56"/>
        <v>US</v>
      </c>
      <c r="G1839" t="str">
        <f t="shared" si="57"/>
        <v>Herb &amp; Bloom|MORRIS 1</v>
      </c>
    </row>
    <row r="1840" spans="1:7" hidden="1" x14ac:dyDescent="0.2">
      <c r="A1840" t="str" cm="1">
        <f t="array" ref="A1840">INDEX('Brand Family Territory (Enc)'!$A$2:$A$296,INT((ROW()-2)/10)+1)</f>
        <v>Herb &amp; Bloom</v>
      </c>
      <c r="B1840" t="str" cm="1">
        <f t="array" ref="B1840">INDEX('Whitelist (Blackout Reverse)'!$B$1:$K$1,MOD(ROW()-2,10)+1)</f>
        <v>MORRIS 2</v>
      </c>
      <c r="C1840" t="str">
        <f>VLOOKUP(A1840,'Brand Family Territory (Enc)'!$A$2:$B$296,2,FALSE)</f>
        <v>All Counties</v>
      </c>
      <c r="D1840">
        <f>IF(COUNTIFS('Brand Family Territories (Enc)'!$B$2:$B$62,C1840,'Brand Family Territories (Enc)'!$C$2:$C$62,B1840)&gt;0,1,IF(AND(LEFT(B1840,6)="MORRIS",COUNTIFS('Brand Family Territories (Enc)'!$B$2:$B$62,C1840,'Brand Family Territories (Enc)'!$C$2:$C$62,"Morri")&gt;0),"Unk",0))</f>
        <v>1</v>
      </c>
      <c r="E1840" t="str">
        <f>IFERROR(INDEX('Brand Family Areas (Enc)'!$D$6:$D$998,MATCH(UPPER(A1840)&amp;"|"&amp;UPPER(B1840),'Brand Family Areas (Enc)'!$G$6:$G$998,0)),"No Match")</f>
        <v>No Match</v>
      </c>
      <c r="F1840" t="str">
        <f t="shared" si="56"/>
        <v>US</v>
      </c>
      <c r="G1840" t="str">
        <f t="shared" si="57"/>
        <v>Herb &amp; Bloom|MORRIS 2</v>
      </c>
    </row>
    <row r="1841" spans="1:7" hidden="1" x14ac:dyDescent="0.2">
      <c r="A1841" t="str" cm="1">
        <f t="array" ref="A1841">INDEX('Brand Family Territory (Enc)'!$A$2:$A$296,INT((ROW()-2)/10)+1)</f>
        <v>Herb &amp; Bloom</v>
      </c>
      <c r="B1841" t="str" cm="1">
        <f t="array" ref="B1841">INDEX('Whitelist (Blackout Reverse)'!$B$1:$K$1,MOD(ROW()-2,10)+1)</f>
        <v>MORRIS 3</v>
      </c>
      <c r="C1841" t="str">
        <f>VLOOKUP(A1841,'Brand Family Territory (Enc)'!$A$2:$B$296,2,FALSE)</f>
        <v>All Counties</v>
      </c>
      <c r="D1841">
        <f>IF(COUNTIFS('Brand Family Territories (Enc)'!$B$2:$B$62,C1841,'Brand Family Territories (Enc)'!$C$2:$C$62,B1841)&gt;0,1,IF(AND(LEFT(B1841,6)="MORRIS",COUNTIFS('Brand Family Territories (Enc)'!$B$2:$B$62,C1841,'Brand Family Territories (Enc)'!$C$2:$C$62,"Morri")&gt;0),"Unk",0))</f>
        <v>1</v>
      </c>
      <c r="E1841" t="str">
        <f>IFERROR(INDEX('Brand Family Areas (Enc)'!$D$6:$D$998,MATCH(UPPER(A1841)&amp;"|"&amp;UPPER(B1841),'Brand Family Areas (Enc)'!$G$6:$G$998,0)),"No Match")</f>
        <v>No Match</v>
      </c>
      <c r="F1841" t="str">
        <f t="shared" si="56"/>
        <v>US</v>
      </c>
      <c r="G1841" t="str">
        <f t="shared" si="57"/>
        <v>Herb &amp; Bloom|MORRIS 3</v>
      </c>
    </row>
    <row r="1842" spans="1:7" hidden="1" x14ac:dyDescent="0.2">
      <c r="A1842" t="str" cm="1">
        <f t="array" ref="A1842">INDEX('Brand Family Territory (Enc)'!$A$2:$A$296,INT((ROW()-2)/10)+1)</f>
        <v>Hofbrau Usa</v>
      </c>
      <c r="B1842" t="str" cm="1">
        <f t="array" ref="B1842">INDEX('Whitelist (Blackout Reverse)'!$B$1:$K$1,MOD(ROW()-2,10)+1)</f>
        <v>BERGEN</v>
      </c>
      <c r="C1842" t="str">
        <f>VLOOKUP(A1842,'Brand Family Territory (Enc)'!$A$2:$B$296,2,FALSE)</f>
        <v>All Counties</v>
      </c>
      <c r="D1842">
        <f>IF(COUNTIFS('Brand Family Territories (Enc)'!$B$2:$B$62,C1842,'Brand Family Territories (Enc)'!$C$2:$C$62,B1842)&gt;0,1,IF(AND(LEFT(B1842,6)="MORRIS",COUNTIFS('Brand Family Territories (Enc)'!$B$2:$B$62,C1842,'Brand Family Territories (Enc)'!$C$2:$C$62,"Morri")&gt;0),"Unk",0))</f>
        <v>1</v>
      </c>
      <c r="E1842" t="str">
        <f>IFERROR(INDEX('Brand Family Areas (Enc)'!$D$6:$D$998,MATCH(UPPER(A1842)&amp;"|"&amp;UPPER(B1842),'Brand Family Areas (Enc)'!$G$6:$G$998,0)),"No Match")</f>
        <v>No Match</v>
      </c>
      <c r="F1842" t="str">
        <f t="shared" si="56"/>
        <v>US</v>
      </c>
      <c r="G1842" t="str">
        <f t="shared" si="57"/>
        <v>Hofbrau Usa|BERGEN</v>
      </c>
    </row>
    <row r="1843" spans="1:7" hidden="1" x14ac:dyDescent="0.2">
      <c r="A1843" t="str" cm="1">
        <f t="array" ref="A1843">INDEX('Brand Family Territory (Enc)'!$A$2:$A$296,INT((ROW()-2)/10)+1)</f>
        <v>Hofbrau Usa</v>
      </c>
      <c r="B1843" t="str" cm="1">
        <f t="array" ref="B1843">INDEX('Whitelist (Blackout Reverse)'!$B$1:$K$1,MOD(ROW()-2,10)+1)</f>
        <v>PASSAIC</v>
      </c>
      <c r="C1843" t="str">
        <f>VLOOKUP(A1843,'Brand Family Territory (Enc)'!$A$2:$B$296,2,FALSE)</f>
        <v>All Counties</v>
      </c>
      <c r="D1843">
        <f>IF(COUNTIFS('Brand Family Territories (Enc)'!$B$2:$B$62,C1843,'Brand Family Territories (Enc)'!$C$2:$C$62,B1843)&gt;0,1,IF(AND(LEFT(B1843,6)="MORRIS",COUNTIFS('Brand Family Territories (Enc)'!$B$2:$B$62,C1843,'Brand Family Territories (Enc)'!$C$2:$C$62,"Morri")&gt;0),"Unk",0))</f>
        <v>1</v>
      </c>
      <c r="E1843" t="str">
        <f>IFERROR(INDEX('Brand Family Areas (Enc)'!$D$6:$D$998,MATCH(UPPER(A1843)&amp;"|"&amp;UPPER(B1843),'Brand Family Areas (Enc)'!$G$6:$G$998,0)),"No Match")</f>
        <v>No Match</v>
      </c>
      <c r="F1843" t="str">
        <f t="shared" si="56"/>
        <v>US</v>
      </c>
      <c r="G1843" t="str">
        <f t="shared" si="57"/>
        <v>Hofbrau Usa|PASSAIC</v>
      </c>
    </row>
    <row r="1844" spans="1:7" hidden="1" x14ac:dyDescent="0.2">
      <c r="A1844" t="str" cm="1">
        <f t="array" ref="A1844">INDEX('Brand Family Territory (Enc)'!$A$2:$A$296,INT((ROW()-2)/10)+1)</f>
        <v>Hofbrau Usa</v>
      </c>
      <c r="B1844" t="str" cm="1">
        <f t="array" ref="B1844">INDEX('Whitelist (Blackout Reverse)'!$B$1:$K$1,MOD(ROW()-2,10)+1)</f>
        <v>PASSAIC-FF</v>
      </c>
      <c r="C1844" t="str">
        <f>VLOOKUP(A1844,'Brand Family Territory (Enc)'!$A$2:$B$296,2,FALSE)</f>
        <v>All Counties</v>
      </c>
      <c r="D1844">
        <f>IF(COUNTIFS('Brand Family Territories (Enc)'!$B$2:$B$62,C1844,'Brand Family Territories (Enc)'!$C$2:$C$62,B1844)&gt;0,1,IF(AND(LEFT(B1844,6)="MORRIS",COUNTIFS('Brand Family Territories (Enc)'!$B$2:$B$62,C1844,'Brand Family Territories (Enc)'!$C$2:$C$62,"Morri")&gt;0),"Unk",0))</f>
        <v>1</v>
      </c>
      <c r="E1844" t="str">
        <f>IFERROR(INDEX('Brand Family Areas (Enc)'!$D$6:$D$998,MATCH(UPPER(A1844)&amp;"|"&amp;UPPER(B1844),'Brand Family Areas (Enc)'!$G$6:$G$998,0)),"No Match")</f>
        <v>No Match</v>
      </c>
      <c r="F1844" t="str">
        <f t="shared" si="56"/>
        <v>US</v>
      </c>
      <c r="G1844" t="str">
        <f t="shared" si="57"/>
        <v>Hofbrau Usa|PASSAIC-FF</v>
      </c>
    </row>
    <row r="1845" spans="1:7" hidden="1" x14ac:dyDescent="0.2">
      <c r="A1845" t="str" cm="1">
        <f t="array" ref="A1845">INDEX('Brand Family Territory (Enc)'!$A$2:$A$296,INT((ROW()-2)/10)+1)</f>
        <v>Hofbrau Usa</v>
      </c>
      <c r="B1845" t="str" cm="1">
        <f t="array" ref="B1845">INDEX('Whitelist (Blackout Reverse)'!$B$1:$K$1,MOD(ROW()-2,10)+1)</f>
        <v>ESSEX</v>
      </c>
      <c r="C1845" t="str">
        <f>VLOOKUP(A1845,'Brand Family Territory (Enc)'!$A$2:$B$296,2,FALSE)</f>
        <v>All Counties</v>
      </c>
      <c r="D1845">
        <f>IF(COUNTIFS('Brand Family Territories (Enc)'!$B$2:$B$62,C1845,'Brand Family Territories (Enc)'!$C$2:$C$62,B1845)&gt;0,1,IF(AND(LEFT(B1845,6)="MORRIS",COUNTIFS('Brand Family Territories (Enc)'!$B$2:$B$62,C1845,'Brand Family Territories (Enc)'!$C$2:$C$62,"Morri")&gt;0),"Unk",0))</f>
        <v>1</v>
      </c>
      <c r="E1845" t="str">
        <f>IFERROR(INDEX('Brand Family Areas (Enc)'!$D$6:$D$998,MATCH(UPPER(A1845)&amp;"|"&amp;UPPER(B1845),'Brand Family Areas (Enc)'!$G$6:$G$998,0)),"No Match")</f>
        <v>No Match</v>
      </c>
      <c r="F1845" t="str">
        <f t="shared" si="56"/>
        <v>US</v>
      </c>
      <c r="G1845" t="str">
        <f t="shared" si="57"/>
        <v>Hofbrau Usa|ESSEX</v>
      </c>
    </row>
    <row r="1846" spans="1:7" hidden="1" x14ac:dyDescent="0.2">
      <c r="A1846" t="str" cm="1">
        <f t="array" ref="A1846">INDEX('Brand Family Territory (Enc)'!$A$2:$A$296,INT((ROW()-2)/10)+1)</f>
        <v>Hofbrau Usa</v>
      </c>
      <c r="B1846" t="str" cm="1">
        <f t="array" ref="B1846">INDEX('Whitelist (Blackout Reverse)'!$B$1:$K$1,MOD(ROW()-2,10)+1)</f>
        <v>HUDSON</v>
      </c>
      <c r="C1846" t="str">
        <f>VLOOKUP(A1846,'Brand Family Territory (Enc)'!$A$2:$B$296,2,FALSE)</f>
        <v>All Counties</v>
      </c>
      <c r="D1846">
        <f>IF(COUNTIFS('Brand Family Territories (Enc)'!$B$2:$B$62,C1846,'Brand Family Territories (Enc)'!$C$2:$C$62,B1846)&gt;0,1,IF(AND(LEFT(B1846,6)="MORRIS",COUNTIFS('Brand Family Territories (Enc)'!$B$2:$B$62,C1846,'Brand Family Territories (Enc)'!$C$2:$C$62,"Morri")&gt;0),"Unk",0))</f>
        <v>1</v>
      </c>
      <c r="E1846" t="str">
        <f>IFERROR(INDEX('Brand Family Areas (Enc)'!$D$6:$D$998,MATCH(UPPER(A1846)&amp;"|"&amp;UPPER(B1846),'Brand Family Areas (Enc)'!$G$6:$G$998,0)),"No Match")</f>
        <v>No Match</v>
      </c>
      <c r="F1846" t="str">
        <f t="shared" si="56"/>
        <v>US</v>
      </c>
      <c r="G1846" t="str">
        <f t="shared" si="57"/>
        <v>Hofbrau Usa|HUDSON</v>
      </c>
    </row>
    <row r="1847" spans="1:7" hidden="1" x14ac:dyDescent="0.2">
      <c r="A1847" t="str" cm="1">
        <f t="array" ref="A1847">INDEX('Brand Family Territory (Enc)'!$A$2:$A$296,INT((ROW()-2)/10)+1)</f>
        <v>Hofbrau Usa</v>
      </c>
      <c r="B1847" t="str" cm="1">
        <f t="array" ref="B1847">INDEX('Whitelist (Blackout Reverse)'!$B$1:$K$1,MOD(ROW()-2,10)+1)</f>
        <v>UNION</v>
      </c>
      <c r="C1847" t="str">
        <f>VLOOKUP(A1847,'Brand Family Territory (Enc)'!$A$2:$B$296,2,FALSE)</f>
        <v>All Counties</v>
      </c>
      <c r="D1847">
        <f>IF(COUNTIFS('Brand Family Territories (Enc)'!$B$2:$B$62,C1847,'Brand Family Territories (Enc)'!$C$2:$C$62,B1847)&gt;0,1,IF(AND(LEFT(B1847,6)="MORRIS",COUNTIFS('Brand Family Territories (Enc)'!$B$2:$B$62,C1847,'Brand Family Territories (Enc)'!$C$2:$C$62,"Morri")&gt;0),"Unk",0))</f>
        <v>1</v>
      </c>
      <c r="E1847" t="str">
        <f>IFERROR(INDEX('Brand Family Areas (Enc)'!$D$6:$D$998,MATCH(UPPER(A1847)&amp;"|"&amp;UPPER(B1847),'Brand Family Areas (Enc)'!$G$6:$G$998,0)),"No Match")</f>
        <v>No Match</v>
      </c>
      <c r="F1847" t="str">
        <f t="shared" si="56"/>
        <v>US</v>
      </c>
      <c r="G1847" t="str">
        <f t="shared" si="57"/>
        <v>Hofbrau Usa|UNION</v>
      </c>
    </row>
    <row r="1848" spans="1:7" hidden="1" x14ac:dyDescent="0.2">
      <c r="A1848" t="str" cm="1">
        <f t="array" ref="A1848">INDEX('Brand Family Territory (Enc)'!$A$2:$A$296,INT((ROW()-2)/10)+1)</f>
        <v>Hofbrau Usa</v>
      </c>
      <c r="B1848" t="str" cm="1">
        <f t="array" ref="B1848">INDEX('Whitelist (Blackout Reverse)'!$B$1:$K$1,MOD(ROW()-2,10)+1)</f>
        <v>SUSSEX</v>
      </c>
      <c r="C1848" t="str">
        <f>VLOOKUP(A1848,'Brand Family Territory (Enc)'!$A$2:$B$296,2,FALSE)</f>
        <v>All Counties</v>
      </c>
      <c r="D1848">
        <f>IF(COUNTIFS('Brand Family Territories (Enc)'!$B$2:$B$62,C1848,'Brand Family Territories (Enc)'!$C$2:$C$62,B1848)&gt;0,1,IF(AND(LEFT(B1848,6)="MORRIS",COUNTIFS('Brand Family Territories (Enc)'!$B$2:$B$62,C1848,'Brand Family Territories (Enc)'!$C$2:$C$62,"Morri")&gt;0),"Unk",0))</f>
        <v>1</v>
      </c>
      <c r="E1848" t="str">
        <f>IFERROR(INDEX('Brand Family Areas (Enc)'!$D$6:$D$998,MATCH(UPPER(A1848)&amp;"|"&amp;UPPER(B1848),'Brand Family Areas (Enc)'!$G$6:$G$998,0)),"No Match")</f>
        <v>No Match</v>
      </c>
      <c r="F1848" t="str">
        <f t="shared" si="56"/>
        <v>US</v>
      </c>
      <c r="G1848" t="str">
        <f t="shared" si="57"/>
        <v>Hofbrau Usa|SUSSEX</v>
      </c>
    </row>
    <row r="1849" spans="1:7" hidden="1" x14ac:dyDescent="0.2">
      <c r="A1849" t="str" cm="1">
        <f t="array" ref="A1849">INDEX('Brand Family Territory (Enc)'!$A$2:$A$296,INT((ROW()-2)/10)+1)</f>
        <v>Hofbrau Usa</v>
      </c>
      <c r="B1849" t="str" cm="1">
        <f t="array" ref="B1849">INDEX('Whitelist (Blackout Reverse)'!$B$1:$K$1,MOD(ROW()-2,10)+1)</f>
        <v>MORRIS 1</v>
      </c>
      <c r="C1849" t="str">
        <f>VLOOKUP(A1849,'Brand Family Territory (Enc)'!$A$2:$B$296,2,FALSE)</f>
        <v>All Counties</v>
      </c>
      <c r="D1849">
        <f>IF(COUNTIFS('Brand Family Territories (Enc)'!$B$2:$B$62,C1849,'Brand Family Territories (Enc)'!$C$2:$C$62,B1849)&gt;0,1,IF(AND(LEFT(B1849,6)="MORRIS",COUNTIFS('Brand Family Territories (Enc)'!$B$2:$B$62,C1849,'Brand Family Territories (Enc)'!$C$2:$C$62,"Morri")&gt;0),"Unk",0))</f>
        <v>1</v>
      </c>
      <c r="E1849" t="str">
        <f>IFERROR(INDEX('Brand Family Areas (Enc)'!$D$6:$D$998,MATCH(UPPER(A1849)&amp;"|"&amp;UPPER(B1849),'Brand Family Areas (Enc)'!$G$6:$G$998,0)),"No Match")</f>
        <v>No Match</v>
      </c>
      <c r="F1849" t="str">
        <f t="shared" si="56"/>
        <v>US</v>
      </c>
      <c r="G1849" t="str">
        <f t="shared" si="57"/>
        <v>Hofbrau Usa|MORRIS 1</v>
      </c>
    </row>
    <row r="1850" spans="1:7" hidden="1" x14ac:dyDescent="0.2">
      <c r="A1850" t="str" cm="1">
        <f t="array" ref="A1850">INDEX('Brand Family Territory (Enc)'!$A$2:$A$296,INT((ROW()-2)/10)+1)</f>
        <v>Hofbrau Usa</v>
      </c>
      <c r="B1850" t="str" cm="1">
        <f t="array" ref="B1850">INDEX('Whitelist (Blackout Reverse)'!$B$1:$K$1,MOD(ROW()-2,10)+1)</f>
        <v>MORRIS 2</v>
      </c>
      <c r="C1850" t="str">
        <f>VLOOKUP(A1850,'Brand Family Territory (Enc)'!$A$2:$B$296,2,FALSE)</f>
        <v>All Counties</v>
      </c>
      <c r="D1850">
        <f>IF(COUNTIFS('Brand Family Territories (Enc)'!$B$2:$B$62,C1850,'Brand Family Territories (Enc)'!$C$2:$C$62,B1850)&gt;0,1,IF(AND(LEFT(B1850,6)="MORRIS",COUNTIFS('Brand Family Territories (Enc)'!$B$2:$B$62,C1850,'Brand Family Territories (Enc)'!$C$2:$C$62,"Morri")&gt;0),"Unk",0))</f>
        <v>1</v>
      </c>
      <c r="E1850" t="str">
        <f>IFERROR(INDEX('Brand Family Areas (Enc)'!$D$6:$D$998,MATCH(UPPER(A1850)&amp;"|"&amp;UPPER(B1850),'Brand Family Areas (Enc)'!$G$6:$G$998,0)),"No Match")</f>
        <v>No Match</v>
      </c>
      <c r="F1850" t="str">
        <f t="shared" si="56"/>
        <v>US</v>
      </c>
      <c r="G1850" t="str">
        <f t="shared" si="57"/>
        <v>Hofbrau Usa|MORRIS 2</v>
      </c>
    </row>
    <row r="1851" spans="1:7" hidden="1" x14ac:dyDescent="0.2">
      <c r="A1851" t="str" cm="1">
        <f t="array" ref="A1851">INDEX('Brand Family Territory (Enc)'!$A$2:$A$296,INT((ROW()-2)/10)+1)</f>
        <v>Hofbrau Usa</v>
      </c>
      <c r="B1851" t="str" cm="1">
        <f t="array" ref="B1851">INDEX('Whitelist (Blackout Reverse)'!$B$1:$K$1,MOD(ROW()-2,10)+1)</f>
        <v>MORRIS 3</v>
      </c>
      <c r="C1851" t="str">
        <f>VLOOKUP(A1851,'Brand Family Territory (Enc)'!$A$2:$B$296,2,FALSE)</f>
        <v>All Counties</v>
      </c>
      <c r="D1851">
        <f>IF(COUNTIFS('Brand Family Territories (Enc)'!$B$2:$B$62,C1851,'Brand Family Territories (Enc)'!$C$2:$C$62,B1851)&gt;0,1,IF(AND(LEFT(B1851,6)="MORRIS",COUNTIFS('Brand Family Territories (Enc)'!$B$2:$B$62,C1851,'Brand Family Territories (Enc)'!$C$2:$C$62,"Morri")&gt;0),"Unk",0))</f>
        <v>1</v>
      </c>
      <c r="E1851" t="str">
        <f>IFERROR(INDEX('Brand Family Areas (Enc)'!$D$6:$D$998,MATCH(UPPER(A1851)&amp;"|"&amp;UPPER(B1851),'Brand Family Areas (Enc)'!$G$6:$G$998,0)),"No Match")</f>
        <v>No Match</v>
      </c>
      <c r="F1851" t="str">
        <f t="shared" si="56"/>
        <v>US</v>
      </c>
      <c r="G1851" t="str">
        <f t="shared" si="57"/>
        <v>Hofbrau Usa|MORRIS 3</v>
      </c>
    </row>
    <row r="1852" spans="1:7" hidden="1" x14ac:dyDescent="0.2">
      <c r="A1852" t="str" cm="1">
        <f t="array" ref="A1852">INDEX('Brand Family Territory (Enc)'!$A$2:$A$296,INT((ROW()-2)/10)+1)</f>
        <v>Greek Spirits</v>
      </c>
      <c r="B1852" t="str" cm="1">
        <f t="array" ref="B1852">INDEX('Whitelist (Blackout Reverse)'!$B$1:$K$1,MOD(ROW()-2,10)+1)</f>
        <v>BERGEN</v>
      </c>
      <c r="C1852" t="str">
        <f>VLOOKUP(A1852,'Brand Family Territory (Enc)'!$A$2:$B$296,2,FALSE)</f>
        <v>All Counties</v>
      </c>
      <c r="D1852">
        <f>IF(COUNTIFS('Brand Family Territories (Enc)'!$B$2:$B$62,C1852,'Brand Family Territories (Enc)'!$C$2:$C$62,B1852)&gt;0,1,IF(AND(LEFT(B1852,6)="MORRIS",COUNTIFS('Brand Family Territories (Enc)'!$B$2:$B$62,C1852,'Brand Family Territories (Enc)'!$C$2:$C$62,"Morri")&gt;0),"Unk",0))</f>
        <v>1</v>
      </c>
      <c r="E1852" t="str">
        <f>IFERROR(INDEX('Brand Family Areas (Enc)'!$D$6:$D$998,MATCH(UPPER(A1852)&amp;"|"&amp;UPPER(B1852),'Brand Family Areas (Enc)'!$G$6:$G$998,0)),"No Match")</f>
        <v>No Match</v>
      </c>
      <c r="F1852" t="str">
        <f t="shared" si="56"/>
        <v>US</v>
      </c>
      <c r="G1852" t="str">
        <f t="shared" si="57"/>
        <v>Greek Spirits|BERGEN</v>
      </c>
    </row>
    <row r="1853" spans="1:7" hidden="1" x14ac:dyDescent="0.2">
      <c r="A1853" t="str" cm="1">
        <f t="array" ref="A1853">INDEX('Brand Family Territory (Enc)'!$A$2:$A$296,INT((ROW()-2)/10)+1)</f>
        <v>Greek Spirits</v>
      </c>
      <c r="B1853" t="str" cm="1">
        <f t="array" ref="B1853">INDEX('Whitelist (Blackout Reverse)'!$B$1:$K$1,MOD(ROW()-2,10)+1)</f>
        <v>PASSAIC</v>
      </c>
      <c r="C1853" t="str">
        <f>VLOOKUP(A1853,'Brand Family Territory (Enc)'!$A$2:$B$296,2,FALSE)</f>
        <v>All Counties</v>
      </c>
      <c r="D1853">
        <f>IF(COUNTIFS('Brand Family Territories (Enc)'!$B$2:$B$62,C1853,'Brand Family Territories (Enc)'!$C$2:$C$62,B1853)&gt;0,1,IF(AND(LEFT(B1853,6)="MORRIS",COUNTIFS('Brand Family Territories (Enc)'!$B$2:$B$62,C1853,'Brand Family Territories (Enc)'!$C$2:$C$62,"Morri")&gt;0),"Unk",0))</f>
        <v>1</v>
      </c>
      <c r="E1853" t="str">
        <f>IFERROR(INDEX('Brand Family Areas (Enc)'!$D$6:$D$998,MATCH(UPPER(A1853)&amp;"|"&amp;UPPER(B1853),'Brand Family Areas (Enc)'!$G$6:$G$998,0)),"No Match")</f>
        <v>No Match</v>
      </c>
      <c r="F1853" t="str">
        <f t="shared" si="56"/>
        <v>US</v>
      </c>
      <c r="G1853" t="str">
        <f t="shared" si="57"/>
        <v>Greek Spirits|PASSAIC</v>
      </c>
    </row>
    <row r="1854" spans="1:7" hidden="1" x14ac:dyDescent="0.2">
      <c r="A1854" t="str" cm="1">
        <f t="array" ref="A1854">INDEX('Brand Family Territory (Enc)'!$A$2:$A$296,INT((ROW()-2)/10)+1)</f>
        <v>Greek Spirits</v>
      </c>
      <c r="B1854" t="str" cm="1">
        <f t="array" ref="B1854">INDEX('Whitelist (Blackout Reverse)'!$B$1:$K$1,MOD(ROW()-2,10)+1)</f>
        <v>PASSAIC-FF</v>
      </c>
      <c r="C1854" t="str">
        <f>VLOOKUP(A1854,'Brand Family Territory (Enc)'!$A$2:$B$296,2,FALSE)</f>
        <v>All Counties</v>
      </c>
      <c r="D1854">
        <f>IF(COUNTIFS('Brand Family Territories (Enc)'!$B$2:$B$62,C1854,'Brand Family Territories (Enc)'!$C$2:$C$62,B1854)&gt;0,1,IF(AND(LEFT(B1854,6)="MORRIS",COUNTIFS('Brand Family Territories (Enc)'!$B$2:$B$62,C1854,'Brand Family Territories (Enc)'!$C$2:$C$62,"Morri")&gt;0),"Unk",0))</f>
        <v>1</v>
      </c>
      <c r="E1854" t="str">
        <f>IFERROR(INDEX('Brand Family Areas (Enc)'!$D$6:$D$998,MATCH(UPPER(A1854)&amp;"|"&amp;UPPER(B1854),'Brand Family Areas (Enc)'!$G$6:$G$998,0)),"No Match")</f>
        <v>No Match</v>
      </c>
      <c r="F1854" t="str">
        <f t="shared" si="56"/>
        <v>US</v>
      </c>
      <c r="G1854" t="str">
        <f t="shared" si="57"/>
        <v>Greek Spirits|PASSAIC-FF</v>
      </c>
    </row>
    <row r="1855" spans="1:7" hidden="1" x14ac:dyDescent="0.2">
      <c r="A1855" t="str" cm="1">
        <f t="array" ref="A1855">INDEX('Brand Family Territory (Enc)'!$A$2:$A$296,INT((ROW()-2)/10)+1)</f>
        <v>Greek Spirits</v>
      </c>
      <c r="B1855" t="str" cm="1">
        <f t="array" ref="B1855">INDEX('Whitelist (Blackout Reverse)'!$B$1:$K$1,MOD(ROW()-2,10)+1)</f>
        <v>ESSEX</v>
      </c>
      <c r="C1855" t="str">
        <f>VLOOKUP(A1855,'Brand Family Territory (Enc)'!$A$2:$B$296,2,FALSE)</f>
        <v>All Counties</v>
      </c>
      <c r="D1855">
        <f>IF(COUNTIFS('Brand Family Territories (Enc)'!$B$2:$B$62,C1855,'Brand Family Territories (Enc)'!$C$2:$C$62,B1855)&gt;0,1,IF(AND(LEFT(B1855,6)="MORRIS",COUNTIFS('Brand Family Territories (Enc)'!$B$2:$B$62,C1855,'Brand Family Territories (Enc)'!$C$2:$C$62,"Morri")&gt;0),"Unk",0))</f>
        <v>1</v>
      </c>
      <c r="E1855" t="str">
        <f>IFERROR(INDEX('Brand Family Areas (Enc)'!$D$6:$D$998,MATCH(UPPER(A1855)&amp;"|"&amp;UPPER(B1855),'Brand Family Areas (Enc)'!$G$6:$G$998,0)),"No Match")</f>
        <v>No Match</v>
      </c>
      <c r="F1855" t="str">
        <f t="shared" si="56"/>
        <v>US</v>
      </c>
      <c r="G1855" t="str">
        <f t="shared" si="57"/>
        <v>Greek Spirits|ESSEX</v>
      </c>
    </row>
    <row r="1856" spans="1:7" hidden="1" x14ac:dyDescent="0.2">
      <c r="A1856" t="str" cm="1">
        <f t="array" ref="A1856">INDEX('Brand Family Territory (Enc)'!$A$2:$A$296,INT((ROW()-2)/10)+1)</f>
        <v>Greek Spirits</v>
      </c>
      <c r="B1856" t="str" cm="1">
        <f t="array" ref="B1856">INDEX('Whitelist (Blackout Reverse)'!$B$1:$K$1,MOD(ROW()-2,10)+1)</f>
        <v>HUDSON</v>
      </c>
      <c r="C1856" t="str">
        <f>VLOOKUP(A1856,'Brand Family Territory (Enc)'!$A$2:$B$296,2,FALSE)</f>
        <v>All Counties</v>
      </c>
      <c r="D1856">
        <f>IF(COUNTIFS('Brand Family Territories (Enc)'!$B$2:$B$62,C1856,'Brand Family Territories (Enc)'!$C$2:$C$62,B1856)&gt;0,1,IF(AND(LEFT(B1856,6)="MORRIS",COUNTIFS('Brand Family Territories (Enc)'!$B$2:$B$62,C1856,'Brand Family Territories (Enc)'!$C$2:$C$62,"Morri")&gt;0),"Unk",0))</f>
        <v>1</v>
      </c>
      <c r="E1856" t="str">
        <f>IFERROR(INDEX('Brand Family Areas (Enc)'!$D$6:$D$998,MATCH(UPPER(A1856)&amp;"|"&amp;UPPER(B1856),'Brand Family Areas (Enc)'!$G$6:$G$998,0)),"No Match")</f>
        <v>No Match</v>
      </c>
      <c r="F1856" t="str">
        <f t="shared" si="56"/>
        <v>US</v>
      </c>
      <c r="G1856" t="str">
        <f t="shared" si="57"/>
        <v>Greek Spirits|HUDSON</v>
      </c>
    </row>
    <row r="1857" spans="1:7" hidden="1" x14ac:dyDescent="0.2">
      <c r="A1857" t="str" cm="1">
        <f t="array" ref="A1857">INDEX('Brand Family Territory (Enc)'!$A$2:$A$296,INT((ROW()-2)/10)+1)</f>
        <v>Greek Spirits</v>
      </c>
      <c r="B1857" t="str" cm="1">
        <f t="array" ref="B1857">INDEX('Whitelist (Blackout Reverse)'!$B$1:$K$1,MOD(ROW()-2,10)+1)</f>
        <v>UNION</v>
      </c>
      <c r="C1857" t="str">
        <f>VLOOKUP(A1857,'Brand Family Territory (Enc)'!$A$2:$B$296,2,FALSE)</f>
        <v>All Counties</v>
      </c>
      <c r="D1857">
        <f>IF(COUNTIFS('Brand Family Territories (Enc)'!$B$2:$B$62,C1857,'Brand Family Territories (Enc)'!$C$2:$C$62,B1857)&gt;0,1,IF(AND(LEFT(B1857,6)="MORRIS",COUNTIFS('Brand Family Territories (Enc)'!$B$2:$B$62,C1857,'Brand Family Territories (Enc)'!$C$2:$C$62,"Morri")&gt;0),"Unk",0))</f>
        <v>1</v>
      </c>
      <c r="E1857" t="str">
        <f>IFERROR(INDEX('Brand Family Areas (Enc)'!$D$6:$D$998,MATCH(UPPER(A1857)&amp;"|"&amp;UPPER(B1857),'Brand Family Areas (Enc)'!$G$6:$G$998,0)),"No Match")</f>
        <v>No Match</v>
      </c>
      <c r="F1857" t="str">
        <f t="shared" si="56"/>
        <v>US</v>
      </c>
      <c r="G1857" t="str">
        <f t="shared" si="57"/>
        <v>Greek Spirits|UNION</v>
      </c>
    </row>
    <row r="1858" spans="1:7" hidden="1" x14ac:dyDescent="0.2">
      <c r="A1858" t="str" cm="1">
        <f t="array" ref="A1858">INDEX('Brand Family Territory (Enc)'!$A$2:$A$296,INT((ROW()-2)/10)+1)</f>
        <v>Greek Spirits</v>
      </c>
      <c r="B1858" t="str" cm="1">
        <f t="array" ref="B1858">INDEX('Whitelist (Blackout Reverse)'!$B$1:$K$1,MOD(ROW()-2,10)+1)</f>
        <v>SUSSEX</v>
      </c>
      <c r="C1858" t="str">
        <f>VLOOKUP(A1858,'Brand Family Territory (Enc)'!$A$2:$B$296,2,FALSE)</f>
        <v>All Counties</v>
      </c>
      <c r="D1858">
        <f>IF(COUNTIFS('Brand Family Territories (Enc)'!$B$2:$B$62,C1858,'Brand Family Territories (Enc)'!$C$2:$C$62,B1858)&gt;0,1,IF(AND(LEFT(B1858,6)="MORRIS",COUNTIFS('Brand Family Territories (Enc)'!$B$2:$B$62,C1858,'Brand Family Territories (Enc)'!$C$2:$C$62,"Morri")&gt;0),"Unk",0))</f>
        <v>1</v>
      </c>
      <c r="E1858" t="str">
        <f>IFERROR(INDEX('Brand Family Areas (Enc)'!$D$6:$D$998,MATCH(UPPER(A1858)&amp;"|"&amp;UPPER(B1858),'Brand Family Areas (Enc)'!$G$6:$G$998,0)),"No Match")</f>
        <v>No Match</v>
      </c>
      <c r="F1858" t="str">
        <f t="shared" si="56"/>
        <v>US</v>
      </c>
      <c r="G1858" t="str">
        <f t="shared" si="57"/>
        <v>Greek Spirits|SUSSEX</v>
      </c>
    </row>
    <row r="1859" spans="1:7" hidden="1" x14ac:dyDescent="0.2">
      <c r="A1859" t="str" cm="1">
        <f t="array" ref="A1859">INDEX('Brand Family Territory (Enc)'!$A$2:$A$296,INT((ROW()-2)/10)+1)</f>
        <v>Greek Spirits</v>
      </c>
      <c r="B1859" t="str" cm="1">
        <f t="array" ref="B1859">INDEX('Whitelist (Blackout Reverse)'!$B$1:$K$1,MOD(ROW()-2,10)+1)</f>
        <v>MORRIS 1</v>
      </c>
      <c r="C1859" t="str">
        <f>VLOOKUP(A1859,'Brand Family Territory (Enc)'!$A$2:$B$296,2,FALSE)</f>
        <v>All Counties</v>
      </c>
      <c r="D1859">
        <f>IF(COUNTIFS('Brand Family Territories (Enc)'!$B$2:$B$62,C1859,'Brand Family Territories (Enc)'!$C$2:$C$62,B1859)&gt;0,1,IF(AND(LEFT(B1859,6)="MORRIS",COUNTIFS('Brand Family Territories (Enc)'!$B$2:$B$62,C1859,'Brand Family Territories (Enc)'!$C$2:$C$62,"Morri")&gt;0),"Unk",0))</f>
        <v>1</v>
      </c>
      <c r="E1859" t="str">
        <f>IFERROR(INDEX('Brand Family Areas (Enc)'!$D$6:$D$998,MATCH(UPPER(A1859)&amp;"|"&amp;UPPER(B1859),'Brand Family Areas (Enc)'!$G$6:$G$998,0)),"No Match")</f>
        <v>No Match</v>
      </c>
      <c r="F1859" t="str">
        <f t="shared" ref="F1859:F1922" si="58">IF(D1859="Unk","Ambiguous (Source Truncated)",IF(E1859="Inactive","THEM",IF(D1859=1,"US",IF(D1859="N/A","No Territory Data","THEM"))))</f>
        <v>US</v>
      </c>
      <c r="G1859" t="str">
        <f t="shared" ref="G1859:G1922" si="59">A1859&amp;"|"&amp;B1859</f>
        <v>Greek Spirits|MORRIS 1</v>
      </c>
    </row>
    <row r="1860" spans="1:7" hidden="1" x14ac:dyDescent="0.2">
      <c r="A1860" t="str" cm="1">
        <f t="array" ref="A1860">INDEX('Brand Family Territory (Enc)'!$A$2:$A$296,INT((ROW()-2)/10)+1)</f>
        <v>Greek Spirits</v>
      </c>
      <c r="B1860" t="str" cm="1">
        <f t="array" ref="B1860">INDEX('Whitelist (Blackout Reverse)'!$B$1:$K$1,MOD(ROW()-2,10)+1)</f>
        <v>MORRIS 2</v>
      </c>
      <c r="C1860" t="str">
        <f>VLOOKUP(A1860,'Brand Family Territory (Enc)'!$A$2:$B$296,2,FALSE)</f>
        <v>All Counties</v>
      </c>
      <c r="D1860">
        <f>IF(COUNTIFS('Brand Family Territories (Enc)'!$B$2:$B$62,C1860,'Brand Family Territories (Enc)'!$C$2:$C$62,B1860)&gt;0,1,IF(AND(LEFT(B1860,6)="MORRIS",COUNTIFS('Brand Family Territories (Enc)'!$B$2:$B$62,C1860,'Brand Family Territories (Enc)'!$C$2:$C$62,"Morri")&gt;0),"Unk",0))</f>
        <v>1</v>
      </c>
      <c r="E1860" t="str">
        <f>IFERROR(INDEX('Brand Family Areas (Enc)'!$D$6:$D$998,MATCH(UPPER(A1860)&amp;"|"&amp;UPPER(B1860),'Brand Family Areas (Enc)'!$G$6:$G$998,0)),"No Match")</f>
        <v>No Match</v>
      </c>
      <c r="F1860" t="str">
        <f t="shared" si="58"/>
        <v>US</v>
      </c>
      <c r="G1860" t="str">
        <f t="shared" si="59"/>
        <v>Greek Spirits|MORRIS 2</v>
      </c>
    </row>
    <row r="1861" spans="1:7" hidden="1" x14ac:dyDescent="0.2">
      <c r="A1861" t="str" cm="1">
        <f t="array" ref="A1861">INDEX('Brand Family Territory (Enc)'!$A$2:$A$296,INT((ROW()-2)/10)+1)</f>
        <v>Greek Spirits</v>
      </c>
      <c r="B1861" t="str" cm="1">
        <f t="array" ref="B1861">INDEX('Whitelist (Blackout Reverse)'!$B$1:$K$1,MOD(ROW()-2,10)+1)</f>
        <v>MORRIS 3</v>
      </c>
      <c r="C1861" t="str">
        <f>VLOOKUP(A1861,'Brand Family Territory (Enc)'!$A$2:$B$296,2,FALSE)</f>
        <v>All Counties</v>
      </c>
      <c r="D1861">
        <f>IF(COUNTIFS('Brand Family Territories (Enc)'!$B$2:$B$62,C1861,'Brand Family Territories (Enc)'!$C$2:$C$62,B1861)&gt;0,1,IF(AND(LEFT(B1861,6)="MORRIS",COUNTIFS('Brand Family Territories (Enc)'!$B$2:$B$62,C1861,'Brand Family Territories (Enc)'!$C$2:$C$62,"Morri")&gt;0),"Unk",0))</f>
        <v>1</v>
      </c>
      <c r="E1861" t="str">
        <f>IFERROR(INDEX('Brand Family Areas (Enc)'!$D$6:$D$998,MATCH(UPPER(A1861)&amp;"|"&amp;UPPER(B1861),'Brand Family Areas (Enc)'!$G$6:$G$998,0)),"No Match")</f>
        <v>No Match</v>
      </c>
      <c r="F1861" t="str">
        <f t="shared" si="58"/>
        <v>US</v>
      </c>
      <c r="G1861" t="str">
        <f t="shared" si="59"/>
        <v>Greek Spirits|MORRIS 3</v>
      </c>
    </row>
    <row r="1862" spans="1:7" hidden="1" x14ac:dyDescent="0.2">
      <c r="A1862" t="str" cm="1">
        <f t="array" ref="A1862">INDEX('Brand Family Territory (Enc)'!$A$2:$A$296,INT((ROW()-2)/10)+1)</f>
        <v>Jack Daniels Country Cocktails</v>
      </c>
      <c r="B1862" t="str" cm="1">
        <f t="array" ref="B1862">INDEX('Whitelist (Blackout Reverse)'!$B$1:$K$1,MOD(ROW()-2,10)+1)</f>
        <v>BERGEN</v>
      </c>
      <c r="C1862" t="str">
        <f>VLOOKUP(A1862,'Brand Family Territory (Enc)'!$A$2:$B$296,2,FALSE)</f>
        <v>All Counties</v>
      </c>
      <c r="D1862">
        <f>IF(COUNTIFS('Brand Family Territories (Enc)'!$B$2:$B$62,C1862,'Brand Family Territories (Enc)'!$C$2:$C$62,B1862)&gt;0,1,IF(AND(LEFT(B1862,6)="MORRIS",COUNTIFS('Brand Family Territories (Enc)'!$B$2:$B$62,C1862,'Brand Family Territories (Enc)'!$C$2:$C$62,"Morri")&gt;0),"Unk",0))</f>
        <v>1</v>
      </c>
      <c r="E1862" t="str">
        <f>IFERROR(INDEX('Brand Family Areas (Enc)'!$D$6:$D$998,MATCH(UPPER(A1862)&amp;"|"&amp;UPPER(B1862),'Brand Family Areas (Enc)'!$G$6:$G$998,0)),"No Match")</f>
        <v>No Match</v>
      </c>
      <c r="F1862" t="str">
        <f t="shared" si="58"/>
        <v>US</v>
      </c>
      <c r="G1862" t="str">
        <f t="shared" si="59"/>
        <v>Jack Daniels Country Cocktails|BERGEN</v>
      </c>
    </row>
    <row r="1863" spans="1:7" hidden="1" x14ac:dyDescent="0.2">
      <c r="A1863" t="str" cm="1">
        <f t="array" ref="A1863">INDEX('Brand Family Territory (Enc)'!$A$2:$A$296,INT((ROW()-2)/10)+1)</f>
        <v>Jack Daniels Country Cocktails</v>
      </c>
      <c r="B1863" t="str" cm="1">
        <f t="array" ref="B1863">INDEX('Whitelist (Blackout Reverse)'!$B$1:$K$1,MOD(ROW()-2,10)+1)</f>
        <v>PASSAIC</v>
      </c>
      <c r="C1863" t="str">
        <f>VLOOKUP(A1863,'Brand Family Territory (Enc)'!$A$2:$B$296,2,FALSE)</f>
        <v>All Counties</v>
      </c>
      <c r="D1863">
        <f>IF(COUNTIFS('Brand Family Territories (Enc)'!$B$2:$B$62,C1863,'Brand Family Territories (Enc)'!$C$2:$C$62,B1863)&gt;0,1,IF(AND(LEFT(B1863,6)="MORRIS",COUNTIFS('Brand Family Territories (Enc)'!$B$2:$B$62,C1863,'Brand Family Territories (Enc)'!$C$2:$C$62,"Morri")&gt;0),"Unk",0))</f>
        <v>1</v>
      </c>
      <c r="E1863" t="str">
        <f>IFERROR(INDEX('Brand Family Areas (Enc)'!$D$6:$D$998,MATCH(UPPER(A1863)&amp;"|"&amp;UPPER(B1863),'Brand Family Areas (Enc)'!$G$6:$G$998,0)),"No Match")</f>
        <v>No Match</v>
      </c>
      <c r="F1863" t="str">
        <f t="shared" si="58"/>
        <v>US</v>
      </c>
      <c r="G1863" t="str">
        <f t="shared" si="59"/>
        <v>Jack Daniels Country Cocktails|PASSAIC</v>
      </c>
    </row>
    <row r="1864" spans="1:7" hidden="1" x14ac:dyDescent="0.2">
      <c r="A1864" t="str" cm="1">
        <f t="array" ref="A1864">INDEX('Brand Family Territory (Enc)'!$A$2:$A$296,INT((ROW()-2)/10)+1)</f>
        <v>Jack Daniels Country Cocktails</v>
      </c>
      <c r="B1864" t="str" cm="1">
        <f t="array" ref="B1864">INDEX('Whitelist (Blackout Reverse)'!$B$1:$K$1,MOD(ROW()-2,10)+1)</f>
        <v>PASSAIC-FF</v>
      </c>
      <c r="C1864" t="str">
        <f>VLOOKUP(A1864,'Brand Family Territory (Enc)'!$A$2:$B$296,2,FALSE)</f>
        <v>All Counties</v>
      </c>
      <c r="D1864">
        <f>IF(COUNTIFS('Brand Family Territories (Enc)'!$B$2:$B$62,C1864,'Brand Family Territories (Enc)'!$C$2:$C$62,B1864)&gt;0,1,IF(AND(LEFT(B1864,6)="MORRIS",COUNTIFS('Brand Family Territories (Enc)'!$B$2:$B$62,C1864,'Brand Family Territories (Enc)'!$C$2:$C$62,"Morri")&gt;0),"Unk",0))</f>
        <v>1</v>
      </c>
      <c r="E1864" t="str">
        <f>IFERROR(INDEX('Brand Family Areas (Enc)'!$D$6:$D$998,MATCH(UPPER(A1864)&amp;"|"&amp;UPPER(B1864),'Brand Family Areas (Enc)'!$G$6:$G$998,0)),"No Match")</f>
        <v>No Match</v>
      </c>
      <c r="F1864" t="str">
        <f t="shared" si="58"/>
        <v>US</v>
      </c>
      <c r="G1864" t="str">
        <f t="shared" si="59"/>
        <v>Jack Daniels Country Cocktails|PASSAIC-FF</v>
      </c>
    </row>
    <row r="1865" spans="1:7" hidden="1" x14ac:dyDescent="0.2">
      <c r="A1865" t="str" cm="1">
        <f t="array" ref="A1865">INDEX('Brand Family Territory (Enc)'!$A$2:$A$296,INT((ROW()-2)/10)+1)</f>
        <v>Jack Daniels Country Cocktails</v>
      </c>
      <c r="B1865" t="str" cm="1">
        <f t="array" ref="B1865">INDEX('Whitelist (Blackout Reverse)'!$B$1:$K$1,MOD(ROW()-2,10)+1)</f>
        <v>ESSEX</v>
      </c>
      <c r="C1865" t="str">
        <f>VLOOKUP(A1865,'Brand Family Territory (Enc)'!$A$2:$B$296,2,FALSE)</f>
        <v>All Counties</v>
      </c>
      <c r="D1865">
        <f>IF(COUNTIFS('Brand Family Territories (Enc)'!$B$2:$B$62,C1865,'Brand Family Territories (Enc)'!$C$2:$C$62,B1865)&gt;0,1,IF(AND(LEFT(B1865,6)="MORRIS",COUNTIFS('Brand Family Territories (Enc)'!$B$2:$B$62,C1865,'Brand Family Territories (Enc)'!$C$2:$C$62,"Morri")&gt;0),"Unk",0))</f>
        <v>1</v>
      </c>
      <c r="E1865" t="str">
        <f>IFERROR(INDEX('Brand Family Areas (Enc)'!$D$6:$D$998,MATCH(UPPER(A1865)&amp;"|"&amp;UPPER(B1865),'Brand Family Areas (Enc)'!$G$6:$G$998,0)),"No Match")</f>
        <v>No Match</v>
      </c>
      <c r="F1865" t="str">
        <f t="shared" si="58"/>
        <v>US</v>
      </c>
      <c r="G1865" t="str">
        <f t="shared" si="59"/>
        <v>Jack Daniels Country Cocktails|ESSEX</v>
      </c>
    </row>
    <row r="1866" spans="1:7" hidden="1" x14ac:dyDescent="0.2">
      <c r="A1866" t="str" cm="1">
        <f t="array" ref="A1866">INDEX('Brand Family Territory (Enc)'!$A$2:$A$296,INT((ROW()-2)/10)+1)</f>
        <v>Jack Daniels Country Cocktails</v>
      </c>
      <c r="B1866" t="str" cm="1">
        <f t="array" ref="B1866">INDEX('Whitelist (Blackout Reverse)'!$B$1:$K$1,MOD(ROW()-2,10)+1)</f>
        <v>HUDSON</v>
      </c>
      <c r="C1866" t="str">
        <f>VLOOKUP(A1866,'Brand Family Territory (Enc)'!$A$2:$B$296,2,FALSE)</f>
        <v>All Counties</v>
      </c>
      <c r="D1866">
        <f>IF(COUNTIFS('Brand Family Territories (Enc)'!$B$2:$B$62,C1866,'Brand Family Territories (Enc)'!$C$2:$C$62,B1866)&gt;0,1,IF(AND(LEFT(B1866,6)="MORRIS",COUNTIFS('Brand Family Territories (Enc)'!$B$2:$B$62,C1866,'Brand Family Territories (Enc)'!$C$2:$C$62,"Morri")&gt;0),"Unk",0))</f>
        <v>1</v>
      </c>
      <c r="E1866" t="str">
        <f>IFERROR(INDEX('Brand Family Areas (Enc)'!$D$6:$D$998,MATCH(UPPER(A1866)&amp;"|"&amp;UPPER(B1866),'Brand Family Areas (Enc)'!$G$6:$G$998,0)),"No Match")</f>
        <v>No Match</v>
      </c>
      <c r="F1866" t="str">
        <f t="shared" si="58"/>
        <v>US</v>
      </c>
      <c r="G1866" t="str">
        <f t="shared" si="59"/>
        <v>Jack Daniels Country Cocktails|HUDSON</v>
      </c>
    </row>
    <row r="1867" spans="1:7" hidden="1" x14ac:dyDescent="0.2">
      <c r="A1867" t="str" cm="1">
        <f t="array" ref="A1867">INDEX('Brand Family Territory (Enc)'!$A$2:$A$296,INT((ROW()-2)/10)+1)</f>
        <v>Jack Daniels Country Cocktails</v>
      </c>
      <c r="B1867" t="str" cm="1">
        <f t="array" ref="B1867">INDEX('Whitelist (Blackout Reverse)'!$B$1:$K$1,MOD(ROW()-2,10)+1)</f>
        <v>UNION</v>
      </c>
      <c r="C1867" t="str">
        <f>VLOOKUP(A1867,'Brand Family Territory (Enc)'!$A$2:$B$296,2,FALSE)</f>
        <v>All Counties</v>
      </c>
      <c r="D1867">
        <f>IF(COUNTIFS('Brand Family Territories (Enc)'!$B$2:$B$62,C1867,'Brand Family Territories (Enc)'!$C$2:$C$62,B1867)&gt;0,1,IF(AND(LEFT(B1867,6)="MORRIS",COUNTIFS('Brand Family Territories (Enc)'!$B$2:$B$62,C1867,'Brand Family Territories (Enc)'!$C$2:$C$62,"Morri")&gt;0),"Unk",0))</f>
        <v>1</v>
      </c>
      <c r="E1867" t="str">
        <f>IFERROR(INDEX('Brand Family Areas (Enc)'!$D$6:$D$998,MATCH(UPPER(A1867)&amp;"|"&amp;UPPER(B1867),'Brand Family Areas (Enc)'!$G$6:$G$998,0)),"No Match")</f>
        <v>No Match</v>
      </c>
      <c r="F1867" t="str">
        <f t="shared" si="58"/>
        <v>US</v>
      </c>
      <c r="G1867" t="str">
        <f t="shared" si="59"/>
        <v>Jack Daniels Country Cocktails|UNION</v>
      </c>
    </row>
    <row r="1868" spans="1:7" hidden="1" x14ac:dyDescent="0.2">
      <c r="A1868" t="str" cm="1">
        <f t="array" ref="A1868">INDEX('Brand Family Territory (Enc)'!$A$2:$A$296,INT((ROW()-2)/10)+1)</f>
        <v>Jack Daniels Country Cocktails</v>
      </c>
      <c r="B1868" t="str" cm="1">
        <f t="array" ref="B1868">INDEX('Whitelist (Blackout Reverse)'!$B$1:$K$1,MOD(ROW()-2,10)+1)</f>
        <v>SUSSEX</v>
      </c>
      <c r="C1868" t="str">
        <f>VLOOKUP(A1868,'Brand Family Territory (Enc)'!$A$2:$B$296,2,FALSE)</f>
        <v>All Counties</v>
      </c>
      <c r="D1868">
        <f>IF(COUNTIFS('Brand Family Territories (Enc)'!$B$2:$B$62,C1868,'Brand Family Territories (Enc)'!$C$2:$C$62,B1868)&gt;0,1,IF(AND(LEFT(B1868,6)="MORRIS",COUNTIFS('Brand Family Territories (Enc)'!$B$2:$B$62,C1868,'Brand Family Territories (Enc)'!$C$2:$C$62,"Morri")&gt;0),"Unk",0))</f>
        <v>1</v>
      </c>
      <c r="E1868" t="str">
        <f>IFERROR(INDEX('Brand Family Areas (Enc)'!$D$6:$D$998,MATCH(UPPER(A1868)&amp;"|"&amp;UPPER(B1868),'Brand Family Areas (Enc)'!$G$6:$G$998,0)),"No Match")</f>
        <v>No Match</v>
      </c>
      <c r="F1868" t="str">
        <f t="shared" si="58"/>
        <v>US</v>
      </c>
      <c r="G1868" t="str">
        <f t="shared" si="59"/>
        <v>Jack Daniels Country Cocktails|SUSSEX</v>
      </c>
    </row>
    <row r="1869" spans="1:7" hidden="1" x14ac:dyDescent="0.2">
      <c r="A1869" t="str" cm="1">
        <f t="array" ref="A1869">INDEX('Brand Family Territory (Enc)'!$A$2:$A$296,INT((ROW()-2)/10)+1)</f>
        <v>Jack Daniels Country Cocktails</v>
      </c>
      <c r="B1869" t="str" cm="1">
        <f t="array" ref="B1869">INDEX('Whitelist (Blackout Reverse)'!$B$1:$K$1,MOD(ROW()-2,10)+1)</f>
        <v>MORRIS 1</v>
      </c>
      <c r="C1869" t="str">
        <f>VLOOKUP(A1869,'Brand Family Territory (Enc)'!$A$2:$B$296,2,FALSE)</f>
        <v>All Counties</v>
      </c>
      <c r="D1869">
        <f>IF(COUNTIFS('Brand Family Territories (Enc)'!$B$2:$B$62,C1869,'Brand Family Territories (Enc)'!$C$2:$C$62,B1869)&gt;0,1,IF(AND(LEFT(B1869,6)="MORRIS",COUNTIFS('Brand Family Territories (Enc)'!$B$2:$B$62,C1869,'Brand Family Territories (Enc)'!$C$2:$C$62,"Morri")&gt;0),"Unk",0))</f>
        <v>1</v>
      </c>
      <c r="E1869" t="str">
        <f>IFERROR(INDEX('Brand Family Areas (Enc)'!$D$6:$D$998,MATCH(UPPER(A1869)&amp;"|"&amp;UPPER(B1869),'Brand Family Areas (Enc)'!$G$6:$G$998,0)),"No Match")</f>
        <v>No Match</v>
      </c>
      <c r="F1869" t="str">
        <f t="shared" si="58"/>
        <v>US</v>
      </c>
      <c r="G1869" t="str">
        <f t="shared" si="59"/>
        <v>Jack Daniels Country Cocktails|MORRIS 1</v>
      </c>
    </row>
    <row r="1870" spans="1:7" hidden="1" x14ac:dyDescent="0.2">
      <c r="A1870" t="str" cm="1">
        <f t="array" ref="A1870">INDEX('Brand Family Territory (Enc)'!$A$2:$A$296,INT((ROW()-2)/10)+1)</f>
        <v>Jack Daniels Country Cocktails</v>
      </c>
      <c r="B1870" t="str" cm="1">
        <f t="array" ref="B1870">INDEX('Whitelist (Blackout Reverse)'!$B$1:$K$1,MOD(ROW()-2,10)+1)</f>
        <v>MORRIS 2</v>
      </c>
      <c r="C1870" t="str">
        <f>VLOOKUP(A1870,'Brand Family Territory (Enc)'!$A$2:$B$296,2,FALSE)</f>
        <v>All Counties</v>
      </c>
      <c r="D1870">
        <f>IF(COUNTIFS('Brand Family Territories (Enc)'!$B$2:$B$62,C1870,'Brand Family Territories (Enc)'!$C$2:$C$62,B1870)&gt;0,1,IF(AND(LEFT(B1870,6)="MORRIS",COUNTIFS('Brand Family Territories (Enc)'!$B$2:$B$62,C1870,'Brand Family Territories (Enc)'!$C$2:$C$62,"Morri")&gt;0),"Unk",0))</f>
        <v>1</v>
      </c>
      <c r="E1870" t="str">
        <f>IFERROR(INDEX('Brand Family Areas (Enc)'!$D$6:$D$998,MATCH(UPPER(A1870)&amp;"|"&amp;UPPER(B1870),'Brand Family Areas (Enc)'!$G$6:$G$998,0)),"No Match")</f>
        <v>No Match</v>
      </c>
      <c r="F1870" t="str">
        <f t="shared" si="58"/>
        <v>US</v>
      </c>
      <c r="G1870" t="str">
        <f t="shared" si="59"/>
        <v>Jack Daniels Country Cocktails|MORRIS 2</v>
      </c>
    </row>
    <row r="1871" spans="1:7" hidden="1" x14ac:dyDescent="0.2">
      <c r="A1871" t="str" cm="1">
        <f t="array" ref="A1871">INDEX('Brand Family Territory (Enc)'!$A$2:$A$296,INT((ROW()-2)/10)+1)</f>
        <v>Jack Daniels Country Cocktails</v>
      </c>
      <c r="B1871" t="str" cm="1">
        <f t="array" ref="B1871">INDEX('Whitelist (Blackout Reverse)'!$B$1:$K$1,MOD(ROW()-2,10)+1)</f>
        <v>MORRIS 3</v>
      </c>
      <c r="C1871" t="str">
        <f>VLOOKUP(A1871,'Brand Family Territory (Enc)'!$A$2:$B$296,2,FALSE)</f>
        <v>All Counties</v>
      </c>
      <c r="D1871">
        <f>IF(COUNTIFS('Brand Family Territories (Enc)'!$B$2:$B$62,C1871,'Brand Family Territories (Enc)'!$C$2:$C$62,B1871)&gt;0,1,IF(AND(LEFT(B1871,6)="MORRIS",COUNTIFS('Brand Family Territories (Enc)'!$B$2:$B$62,C1871,'Brand Family Territories (Enc)'!$C$2:$C$62,"Morri")&gt;0),"Unk",0))</f>
        <v>1</v>
      </c>
      <c r="E1871" t="str">
        <f>IFERROR(INDEX('Brand Family Areas (Enc)'!$D$6:$D$998,MATCH(UPPER(A1871)&amp;"|"&amp;UPPER(B1871),'Brand Family Areas (Enc)'!$G$6:$G$998,0)),"No Match")</f>
        <v>No Match</v>
      </c>
      <c r="F1871" t="str">
        <f t="shared" si="58"/>
        <v>US</v>
      </c>
      <c r="G1871" t="str">
        <f t="shared" si="59"/>
        <v>Jack Daniels Country Cocktails|MORRIS 3</v>
      </c>
    </row>
    <row r="1872" spans="1:7" hidden="1" x14ac:dyDescent="0.2">
      <c r="A1872" t="str" cm="1">
        <f t="array" ref="A1872">INDEX('Brand Family Territory (Enc)'!$A$2:$A$296,INT((ROW()-2)/10)+1)</f>
        <v>Jerzey Jungle</v>
      </c>
      <c r="B1872" t="str" cm="1">
        <f t="array" ref="B1872">INDEX('Whitelist (Blackout Reverse)'!$B$1:$K$1,MOD(ROW()-2,10)+1)</f>
        <v>BERGEN</v>
      </c>
      <c r="C1872" t="str">
        <f>VLOOKUP(A1872,'Brand Family Territory (Enc)'!$A$2:$B$296,2,FALSE)</f>
        <v>All Counties</v>
      </c>
      <c r="D1872">
        <f>IF(COUNTIFS('Brand Family Territories (Enc)'!$B$2:$B$62,C1872,'Brand Family Territories (Enc)'!$C$2:$C$62,B1872)&gt;0,1,IF(AND(LEFT(B1872,6)="MORRIS",COUNTIFS('Brand Family Territories (Enc)'!$B$2:$B$62,C1872,'Brand Family Territories (Enc)'!$C$2:$C$62,"Morri")&gt;0),"Unk",0))</f>
        <v>1</v>
      </c>
      <c r="E1872" t="str">
        <f>IFERROR(INDEX('Brand Family Areas (Enc)'!$D$6:$D$998,MATCH(UPPER(A1872)&amp;"|"&amp;UPPER(B1872),'Brand Family Areas (Enc)'!$G$6:$G$998,0)),"No Match")</f>
        <v>No Match</v>
      </c>
      <c r="F1872" t="str">
        <f t="shared" si="58"/>
        <v>US</v>
      </c>
      <c r="G1872" t="str">
        <f t="shared" si="59"/>
        <v>Jerzey Jungle|BERGEN</v>
      </c>
    </row>
    <row r="1873" spans="1:7" hidden="1" x14ac:dyDescent="0.2">
      <c r="A1873" t="str" cm="1">
        <f t="array" ref="A1873">INDEX('Brand Family Territory (Enc)'!$A$2:$A$296,INT((ROW()-2)/10)+1)</f>
        <v>Jerzey Jungle</v>
      </c>
      <c r="B1873" t="str" cm="1">
        <f t="array" ref="B1873">INDEX('Whitelist (Blackout Reverse)'!$B$1:$K$1,MOD(ROW()-2,10)+1)</f>
        <v>PASSAIC</v>
      </c>
      <c r="C1873" t="str">
        <f>VLOOKUP(A1873,'Brand Family Territory (Enc)'!$A$2:$B$296,2,FALSE)</f>
        <v>All Counties</v>
      </c>
      <c r="D1873">
        <f>IF(COUNTIFS('Brand Family Territories (Enc)'!$B$2:$B$62,C1873,'Brand Family Territories (Enc)'!$C$2:$C$62,B1873)&gt;0,1,IF(AND(LEFT(B1873,6)="MORRIS",COUNTIFS('Brand Family Territories (Enc)'!$B$2:$B$62,C1873,'Brand Family Territories (Enc)'!$C$2:$C$62,"Morri")&gt;0),"Unk",0))</f>
        <v>1</v>
      </c>
      <c r="E1873" t="str">
        <f>IFERROR(INDEX('Brand Family Areas (Enc)'!$D$6:$D$998,MATCH(UPPER(A1873)&amp;"|"&amp;UPPER(B1873),'Brand Family Areas (Enc)'!$G$6:$G$998,0)),"No Match")</f>
        <v>No Match</v>
      </c>
      <c r="F1873" t="str">
        <f t="shared" si="58"/>
        <v>US</v>
      </c>
      <c r="G1873" t="str">
        <f t="shared" si="59"/>
        <v>Jerzey Jungle|PASSAIC</v>
      </c>
    </row>
    <row r="1874" spans="1:7" hidden="1" x14ac:dyDescent="0.2">
      <c r="A1874" t="str" cm="1">
        <f t="array" ref="A1874">INDEX('Brand Family Territory (Enc)'!$A$2:$A$296,INT((ROW()-2)/10)+1)</f>
        <v>Jerzey Jungle</v>
      </c>
      <c r="B1874" t="str" cm="1">
        <f t="array" ref="B1874">INDEX('Whitelist (Blackout Reverse)'!$B$1:$K$1,MOD(ROW()-2,10)+1)</f>
        <v>PASSAIC-FF</v>
      </c>
      <c r="C1874" t="str">
        <f>VLOOKUP(A1874,'Brand Family Territory (Enc)'!$A$2:$B$296,2,FALSE)</f>
        <v>All Counties</v>
      </c>
      <c r="D1874">
        <f>IF(COUNTIFS('Brand Family Territories (Enc)'!$B$2:$B$62,C1874,'Brand Family Territories (Enc)'!$C$2:$C$62,B1874)&gt;0,1,IF(AND(LEFT(B1874,6)="MORRIS",COUNTIFS('Brand Family Territories (Enc)'!$B$2:$B$62,C1874,'Brand Family Territories (Enc)'!$C$2:$C$62,"Morri")&gt;0),"Unk",0))</f>
        <v>1</v>
      </c>
      <c r="E1874" t="str">
        <f>IFERROR(INDEX('Brand Family Areas (Enc)'!$D$6:$D$998,MATCH(UPPER(A1874)&amp;"|"&amp;UPPER(B1874),'Brand Family Areas (Enc)'!$G$6:$G$998,0)),"No Match")</f>
        <v>No Match</v>
      </c>
      <c r="F1874" t="str">
        <f t="shared" si="58"/>
        <v>US</v>
      </c>
      <c r="G1874" t="str">
        <f t="shared" si="59"/>
        <v>Jerzey Jungle|PASSAIC-FF</v>
      </c>
    </row>
    <row r="1875" spans="1:7" hidden="1" x14ac:dyDescent="0.2">
      <c r="A1875" t="str" cm="1">
        <f t="array" ref="A1875">INDEX('Brand Family Territory (Enc)'!$A$2:$A$296,INT((ROW()-2)/10)+1)</f>
        <v>Jerzey Jungle</v>
      </c>
      <c r="B1875" t="str" cm="1">
        <f t="array" ref="B1875">INDEX('Whitelist (Blackout Reverse)'!$B$1:$K$1,MOD(ROW()-2,10)+1)</f>
        <v>ESSEX</v>
      </c>
      <c r="C1875" t="str">
        <f>VLOOKUP(A1875,'Brand Family Territory (Enc)'!$A$2:$B$296,2,FALSE)</f>
        <v>All Counties</v>
      </c>
      <c r="D1875">
        <f>IF(COUNTIFS('Brand Family Territories (Enc)'!$B$2:$B$62,C1875,'Brand Family Territories (Enc)'!$C$2:$C$62,B1875)&gt;0,1,IF(AND(LEFT(B1875,6)="MORRIS",COUNTIFS('Brand Family Territories (Enc)'!$B$2:$B$62,C1875,'Brand Family Territories (Enc)'!$C$2:$C$62,"Morri")&gt;0),"Unk",0))</f>
        <v>1</v>
      </c>
      <c r="E1875" t="str">
        <f>IFERROR(INDEX('Brand Family Areas (Enc)'!$D$6:$D$998,MATCH(UPPER(A1875)&amp;"|"&amp;UPPER(B1875),'Brand Family Areas (Enc)'!$G$6:$G$998,0)),"No Match")</f>
        <v>No Match</v>
      </c>
      <c r="F1875" t="str">
        <f t="shared" si="58"/>
        <v>US</v>
      </c>
      <c r="G1875" t="str">
        <f t="shared" si="59"/>
        <v>Jerzey Jungle|ESSEX</v>
      </c>
    </row>
    <row r="1876" spans="1:7" hidden="1" x14ac:dyDescent="0.2">
      <c r="A1876" t="str" cm="1">
        <f t="array" ref="A1876">INDEX('Brand Family Territory (Enc)'!$A$2:$A$296,INT((ROW()-2)/10)+1)</f>
        <v>Jerzey Jungle</v>
      </c>
      <c r="B1876" t="str" cm="1">
        <f t="array" ref="B1876">INDEX('Whitelist (Blackout Reverse)'!$B$1:$K$1,MOD(ROW()-2,10)+1)</f>
        <v>HUDSON</v>
      </c>
      <c r="C1876" t="str">
        <f>VLOOKUP(A1876,'Brand Family Territory (Enc)'!$A$2:$B$296,2,FALSE)</f>
        <v>All Counties</v>
      </c>
      <c r="D1876">
        <f>IF(COUNTIFS('Brand Family Territories (Enc)'!$B$2:$B$62,C1876,'Brand Family Territories (Enc)'!$C$2:$C$62,B1876)&gt;0,1,IF(AND(LEFT(B1876,6)="MORRIS",COUNTIFS('Brand Family Territories (Enc)'!$B$2:$B$62,C1876,'Brand Family Territories (Enc)'!$C$2:$C$62,"Morri")&gt;0),"Unk",0))</f>
        <v>1</v>
      </c>
      <c r="E1876" t="str">
        <f>IFERROR(INDEX('Brand Family Areas (Enc)'!$D$6:$D$998,MATCH(UPPER(A1876)&amp;"|"&amp;UPPER(B1876),'Brand Family Areas (Enc)'!$G$6:$G$998,0)),"No Match")</f>
        <v>No Match</v>
      </c>
      <c r="F1876" t="str">
        <f t="shared" si="58"/>
        <v>US</v>
      </c>
      <c r="G1876" t="str">
        <f t="shared" si="59"/>
        <v>Jerzey Jungle|HUDSON</v>
      </c>
    </row>
    <row r="1877" spans="1:7" hidden="1" x14ac:dyDescent="0.2">
      <c r="A1877" t="str" cm="1">
        <f t="array" ref="A1877">INDEX('Brand Family Territory (Enc)'!$A$2:$A$296,INT((ROW()-2)/10)+1)</f>
        <v>Jerzey Jungle</v>
      </c>
      <c r="B1877" t="str" cm="1">
        <f t="array" ref="B1877">INDEX('Whitelist (Blackout Reverse)'!$B$1:$K$1,MOD(ROW()-2,10)+1)</f>
        <v>UNION</v>
      </c>
      <c r="C1877" t="str">
        <f>VLOOKUP(A1877,'Brand Family Territory (Enc)'!$A$2:$B$296,2,FALSE)</f>
        <v>All Counties</v>
      </c>
      <c r="D1877">
        <f>IF(COUNTIFS('Brand Family Territories (Enc)'!$B$2:$B$62,C1877,'Brand Family Territories (Enc)'!$C$2:$C$62,B1877)&gt;0,1,IF(AND(LEFT(B1877,6)="MORRIS",COUNTIFS('Brand Family Territories (Enc)'!$B$2:$B$62,C1877,'Brand Family Territories (Enc)'!$C$2:$C$62,"Morri")&gt;0),"Unk",0))</f>
        <v>1</v>
      </c>
      <c r="E1877" t="str">
        <f>IFERROR(INDEX('Brand Family Areas (Enc)'!$D$6:$D$998,MATCH(UPPER(A1877)&amp;"|"&amp;UPPER(B1877),'Brand Family Areas (Enc)'!$G$6:$G$998,0)),"No Match")</f>
        <v>No Match</v>
      </c>
      <c r="F1877" t="str">
        <f t="shared" si="58"/>
        <v>US</v>
      </c>
      <c r="G1877" t="str">
        <f t="shared" si="59"/>
        <v>Jerzey Jungle|UNION</v>
      </c>
    </row>
    <row r="1878" spans="1:7" hidden="1" x14ac:dyDescent="0.2">
      <c r="A1878" t="str" cm="1">
        <f t="array" ref="A1878">INDEX('Brand Family Territory (Enc)'!$A$2:$A$296,INT((ROW()-2)/10)+1)</f>
        <v>Jerzey Jungle</v>
      </c>
      <c r="B1878" t="str" cm="1">
        <f t="array" ref="B1878">INDEX('Whitelist (Blackout Reverse)'!$B$1:$K$1,MOD(ROW()-2,10)+1)</f>
        <v>SUSSEX</v>
      </c>
      <c r="C1878" t="str">
        <f>VLOOKUP(A1878,'Brand Family Territory (Enc)'!$A$2:$B$296,2,FALSE)</f>
        <v>All Counties</v>
      </c>
      <c r="D1878">
        <f>IF(COUNTIFS('Brand Family Territories (Enc)'!$B$2:$B$62,C1878,'Brand Family Territories (Enc)'!$C$2:$C$62,B1878)&gt;0,1,IF(AND(LEFT(B1878,6)="MORRIS",COUNTIFS('Brand Family Territories (Enc)'!$B$2:$B$62,C1878,'Brand Family Territories (Enc)'!$C$2:$C$62,"Morri")&gt;0),"Unk",0))</f>
        <v>1</v>
      </c>
      <c r="E1878" t="str">
        <f>IFERROR(INDEX('Brand Family Areas (Enc)'!$D$6:$D$998,MATCH(UPPER(A1878)&amp;"|"&amp;UPPER(B1878),'Brand Family Areas (Enc)'!$G$6:$G$998,0)),"No Match")</f>
        <v>No Match</v>
      </c>
      <c r="F1878" t="str">
        <f t="shared" si="58"/>
        <v>US</v>
      </c>
      <c r="G1878" t="str">
        <f t="shared" si="59"/>
        <v>Jerzey Jungle|SUSSEX</v>
      </c>
    </row>
    <row r="1879" spans="1:7" hidden="1" x14ac:dyDescent="0.2">
      <c r="A1879" t="str" cm="1">
        <f t="array" ref="A1879">INDEX('Brand Family Territory (Enc)'!$A$2:$A$296,INT((ROW()-2)/10)+1)</f>
        <v>Jerzey Jungle</v>
      </c>
      <c r="B1879" t="str" cm="1">
        <f t="array" ref="B1879">INDEX('Whitelist (Blackout Reverse)'!$B$1:$K$1,MOD(ROW()-2,10)+1)</f>
        <v>MORRIS 1</v>
      </c>
      <c r="C1879" t="str">
        <f>VLOOKUP(A1879,'Brand Family Territory (Enc)'!$A$2:$B$296,2,FALSE)</f>
        <v>All Counties</v>
      </c>
      <c r="D1879">
        <f>IF(COUNTIFS('Brand Family Territories (Enc)'!$B$2:$B$62,C1879,'Brand Family Territories (Enc)'!$C$2:$C$62,B1879)&gt;0,1,IF(AND(LEFT(B1879,6)="MORRIS",COUNTIFS('Brand Family Territories (Enc)'!$B$2:$B$62,C1879,'Brand Family Territories (Enc)'!$C$2:$C$62,"Morri")&gt;0),"Unk",0))</f>
        <v>1</v>
      </c>
      <c r="E1879" t="str">
        <f>IFERROR(INDEX('Brand Family Areas (Enc)'!$D$6:$D$998,MATCH(UPPER(A1879)&amp;"|"&amp;UPPER(B1879),'Brand Family Areas (Enc)'!$G$6:$G$998,0)),"No Match")</f>
        <v>No Match</v>
      </c>
      <c r="F1879" t="str">
        <f t="shared" si="58"/>
        <v>US</v>
      </c>
      <c r="G1879" t="str">
        <f t="shared" si="59"/>
        <v>Jerzey Jungle|MORRIS 1</v>
      </c>
    </row>
    <row r="1880" spans="1:7" hidden="1" x14ac:dyDescent="0.2">
      <c r="A1880" t="str" cm="1">
        <f t="array" ref="A1880">INDEX('Brand Family Territory (Enc)'!$A$2:$A$296,INT((ROW()-2)/10)+1)</f>
        <v>Jerzey Jungle</v>
      </c>
      <c r="B1880" t="str" cm="1">
        <f t="array" ref="B1880">INDEX('Whitelist (Blackout Reverse)'!$B$1:$K$1,MOD(ROW()-2,10)+1)</f>
        <v>MORRIS 2</v>
      </c>
      <c r="C1880" t="str">
        <f>VLOOKUP(A1880,'Brand Family Territory (Enc)'!$A$2:$B$296,2,FALSE)</f>
        <v>All Counties</v>
      </c>
      <c r="D1880">
        <f>IF(COUNTIFS('Brand Family Territories (Enc)'!$B$2:$B$62,C1880,'Brand Family Territories (Enc)'!$C$2:$C$62,B1880)&gt;0,1,IF(AND(LEFT(B1880,6)="MORRIS",COUNTIFS('Brand Family Territories (Enc)'!$B$2:$B$62,C1880,'Brand Family Territories (Enc)'!$C$2:$C$62,"Morri")&gt;0),"Unk",0))</f>
        <v>1</v>
      </c>
      <c r="E1880" t="str">
        <f>IFERROR(INDEX('Brand Family Areas (Enc)'!$D$6:$D$998,MATCH(UPPER(A1880)&amp;"|"&amp;UPPER(B1880),'Brand Family Areas (Enc)'!$G$6:$G$998,0)),"No Match")</f>
        <v>No Match</v>
      </c>
      <c r="F1880" t="str">
        <f t="shared" si="58"/>
        <v>US</v>
      </c>
      <c r="G1880" t="str">
        <f t="shared" si="59"/>
        <v>Jerzey Jungle|MORRIS 2</v>
      </c>
    </row>
    <row r="1881" spans="1:7" hidden="1" x14ac:dyDescent="0.2">
      <c r="A1881" t="str" cm="1">
        <f t="array" ref="A1881">INDEX('Brand Family Territory (Enc)'!$A$2:$A$296,INT((ROW()-2)/10)+1)</f>
        <v>Jerzey Jungle</v>
      </c>
      <c r="B1881" t="str" cm="1">
        <f t="array" ref="B1881">INDEX('Whitelist (Blackout Reverse)'!$B$1:$K$1,MOD(ROW()-2,10)+1)</f>
        <v>MORRIS 3</v>
      </c>
      <c r="C1881" t="str">
        <f>VLOOKUP(A1881,'Brand Family Territory (Enc)'!$A$2:$B$296,2,FALSE)</f>
        <v>All Counties</v>
      </c>
      <c r="D1881">
        <f>IF(COUNTIFS('Brand Family Territories (Enc)'!$B$2:$B$62,C1881,'Brand Family Territories (Enc)'!$C$2:$C$62,B1881)&gt;0,1,IF(AND(LEFT(B1881,6)="MORRIS",COUNTIFS('Brand Family Territories (Enc)'!$B$2:$B$62,C1881,'Brand Family Territories (Enc)'!$C$2:$C$62,"Morri")&gt;0),"Unk",0))</f>
        <v>1</v>
      </c>
      <c r="E1881" t="str">
        <f>IFERROR(INDEX('Brand Family Areas (Enc)'!$D$6:$D$998,MATCH(UPPER(A1881)&amp;"|"&amp;UPPER(B1881),'Brand Family Areas (Enc)'!$G$6:$G$998,0)),"No Match")</f>
        <v>No Match</v>
      </c>
      <c r="F1881" t="str">
        <f t="shared" si="58"/>
        <v>US</v>
      </c>
      <c r="G1881" t="str">
        <f t="shared" si="59"/>
        <v>Jerzey Jungle|MORRIS 3</v>
      </c>
    </row>
    <row r="1882" spans="1:7" hidden="1" x14ac:dyDescent="0.2">
      <c r="A1882" t="str" cm="1">
        <f t="array" ref="A1882">INDEX('Brand Family Territory (Enc)'!$A$2:$A$296,INT((ROW()-2)/10)+1)</f>
        <v>Kingfisher Premium</v>
      </c>
      <c r="B1882" t="str" cm="1">
        <f t="array" ref="B1882">INDEX('Whitelist (Blackout Reverse)'!$B$1:$K$1,MOD(ROW()-2,10)+1)</f>
        <v>BERGEN</v>
      </c>
      <c r="C1882" t="str">
        <f>VLOOKUP(A1882,'Brand Family Territory (Enc)'!$A$2:$B$296,2,FALSE)</f>
        <v>All Counties</v>
      </c>
      <c r="D1882">
        <f>IF(COUNTIFS('Brand Family Territories (Enc)'!$B$2:$B$62,C1882,'Brand Family Territories (Enc)'!$C$2:$C$62,B1882)&gt;0,1,IF(AND(LEFT(B1882,6)="MORRIS",COUNTIFS('Brand Family Territories (Enc)'!$B$2:$B$62,C1882,'Brand Family Territories (Enc)'!$C$2:$C$62,"Morri")&gt;0),"Unk",0))</f>
        <v>1</v>
      </c>
      <c r="E1882" t="str">
        <f>IFERROR(INDEX('Brand Family Areas (Enc)'!$D$6:$D$998,MATCH(UPPER(A1882)&amp;"|"&amp;UPPER(B1882),'Brand Family Areas (Enc)'!$G$6:$G$998,0)),"No Match")</f>
        <v>No Match</v>
      </c>
      <c r="F1882" t="str">
        <f t="shared" si="58"/>
        <v>US</v>
      </c>
      <c r="G1882" t="str">
        <f t="shared" si="59"/>
        <v>Kingfisher Premium|BERGEN</v>
      </c>
    </row>
    <row r="1883" spans="1:7" hidden="1" x14ac:dyDescent="0.2">
      <c r="A1883" t="str" cm="1">
        <f t="array" ref="A1883">INDEX('Brand Family Territory (Enc)'!$A$2:$A$296,INT((ROW()-2)/10)+1)</f>
        <v>Kingfisher Premium</v>
      </c>
      <c r="B1883" t="str" cm="1">
        <f t="array" ref="B1883">INDEX('Whitelist (Blackout Reverse)'!$B$1:$K$1,MOD(ROW()-2,10)+1)</f>
        <v>PASSAIC</v>
      </c>
      <c r="C1883" t="str">
        <f>VLOOKUP(A1883,'Brand Family Territory (Enc)'!$A$2:$B$296,2,FALSE)</f>
        <v>All Counties</v>
      </c>
      <c r="D1883">
        <f>IF(COUNTIFS('Brand Family Territories (Enc)'!$B$2:$B$62,C1883,'Brand Family Territories (Enc)'!$C$2:$C$62,B1883)&gt;0,1,IF(AND(LEFT(B1883,6)="MORRIS",COUNTIFS('Brand Family Territories (Enc)'!$B$2:$B$62,C1883,'Brand Family Territories (Enc)'!$C$2:$C$62,"Morri")&gt;0),"Unk",0))</f>
        <v>1</v>
      </c>
      <c r="E1883" t="str">
        <f>IFERROR(INDEX('Brand Family Areas (Enc)'!$D$6:$D$998,MATCH(UPPER(A1883)&amp;"|"&amp;UPPER(B1883),'Brand Family Areas (Enc)'!$G$6:$G$998,0)),"No Match")</f>
        <v>No Match</v>
      </c>
      <c r="F1883" t="str">
        <f t="shared" si="58"/>
        <v>US</v>
      </c>
      <c r="G1883" t="str">
        <f t="shared" si="59"/>
        <v>Kingfisher Premium|PASSAIC</v>
      </c>
    </row>
    <row r="1884" spans="1:7" hidden="1" x14ac:dyDescent="0.2">
      <c r="A1884" t="str" cm="1">
        <f t="array" ref="A1884">INDEX('Brand Family Territory (Enc)'!$A$2:$A$296,INT((ROW()-2)/10)+1)</f>
        <v>Kingfisher Premium</v>
      </c>
      <c r="B1884" t="str" cm="1">
        <f t="array" ref="B1884">INDEX('Whitelist (Blackout Reverse)'!$B$1:$K$1,MOD(ROW()-2,10)+1)</f>
        <v>PASSAIC-FF</v>
      </c>
      <c r="C1884" t="str">
        <f>VLOOKUP(A1884,'Brand Family Territory (Enc)'!$A$2:$B$296,2,FALSE)</f>
        <v>All Counties</v>
      </c>
      <c r="D1884">
        <f>IF(COUNTIFS('Brand Family Territories (Enc)'!$B$2:$B$62,C1884,'Brand Family Territories (Enc)'!$C$2:$C$62,B1884)&gt;0,1,IF(AND(LEFT(B1884,6)="MORRIS",COUNTIFS('Brand Family Territories (Enc)'!$B$2:$B$62,C1884,'Brand Family Territories (Enc)'!$C$2:$C$62,"Morri")&gt;0),"Unk",0))</f>
        <v>1</v>
      </c>
      <c r="E1884" t="str">
        <f>IFERROR(INDEX('Brand Family Areas (Enc)'!$D$6:$D$998,MATCH(UPPER(A1884)&amp;"|"&amp;UPPER(B1884),'Brand Family Areas (Enc)'!$G$6:$G$998,0)),"No Match")</f>
        <v>No Match</v>
      </c>
      <c r="F1884" t="str">
        <f t="shared" si="58"/>
        <v>US</v>
      </c>
      <c r="G1884" t="str">
        <f t="shared" si="59"/>
        <v>Kingfisher Premium|PASSAIC-FF</v>
      </c>
    </row>
    <row r="1885" spans="1:7" hidden="1" x14ac:dyDescent="0.2">
      <c r="A1885" t="str" cm="1">
        <f t="array" ref="A1885">INDEX('Brand Family Territory (Enc)'!$A$2:$A$296,INT((ROW()-2)/10)+1)</f>
        <v>Kingfisher Premium</v>
      </c>
      <c r="B1885" t="str" cm="1">
        <f t="array" ref="B1885">INDEX('Whitelist (Blackout Reverse)'!$B$1:$K$1,MOD(ROW()-2,10)+1)</f>
        <v>ESSEX</v>
      </c>
      <c r="C1885" t="str">
        <f>VLOOKUP(A1885,'Brand Family Territory (Enc)'!$A$2:$B$296,2,FALSE)</f>
        <v>All Counties</v>
      </c>
      <c r="D1885">
        <f>IF(COUNTIFS('Brand Family Territories (Enc)'!$B$2:$B$62,C1885,'Brand Family Territories (Enc)'!$C$2:$C$62,B1885)&gt;0,1,IF(AND(LEFT(B1885,6)="MORRIS",COUNTIFS('Brand Family Territories (Enc)'!$B$2:$B$62,C1885,'Brand Family Territories (Enc)'!$C$2:$C$62,"Morri")&gt;0),"Unk",0))</f>
        <v>1</v>
      </c>
      <c r="E1885" t="str">
        <f>IFERROR(INDEX('Brand Family Areas (Enc)'!$D$6:$D$998,MATCH(UPPER(A1885)&amp;"|"&amp;UPPER(B1885),'Brand Family Areas (Enc)'!$G$6:$G$998,0)),"No Match")</f>
        <v>No Match</v>
      </c>
      <c r="F1885" t="str">
        <f t="shared" si="58"/>
        <v>US</v>
      </c>
      <c r="G1885" t="str">
        <f t="shared" si="59"/>
        <v>Kingfisher Premium|ESSEX</v>
      </c>
    </row>
    <row r="1886" spans="1:7" hidden="1" x14ac:dyDescent="0.2">
      <c r="A1886" t="str" cm="1">
        <f t="array" ref="A1886">INDEX('Brand Family Territory (Enc)'!$A$2:$A$296,INT((ROW()-2)/10)+1)</f>
        <v>Kingfisher Premium</v>
      </c>
      <c r="B1886" t="str" cm="1">
        <f t="array" ref="B1886">INDEX('Whitelist (Blackout Reverse)'!$B$1:$K$1,MOD(ROW()-2,10)+1)</f>
        <v>HUDSON</v>
      </c>
      <c r="C1886" t="str">
        <f>VLOOKUP(A1886,'Brand Family Territory (Enc)'!$A$2:$B$296,2,FALSE)</f>
        <v>All Counties</v>
      </c>
      <c r="D1886">
        <f>IF(COUNTIFS('Brand Family Territories (Enc)'!$B$2:$B$62,C1886,'Brand Family Territories (Enc)'!$C$2:$C$62,B1886)&gt;0,1,IF(AND(LEFT(B1886,6)="MORRIS",COUNTIFS('Brand Family Territories (Enc)'!$B$2:$B$62,C1886,'Brand Family Territories (Enc)'!$C$2:$C$62,"Morri")&gt;0),"Unk",0))</f>
        <v>1</v>
      </c>
      <c r="E1886" t="str">
        <f>IFERROR(INDEX('Brand Family Areas (Enc)'!$D$6:$D$998,MATCH(UPPER(A1886)&amp;"|"&amp;UPPER(B1886),'Brand Family Areas (Enc)'!$G$6:$G$998,0)),"No Match")</f>
        <v>No Match</v>
      </c>
      <c r="F1886" t="str">
        <f t="shared" si="58"/>
        <v>US</v>
      </c>
      <c r="G1886" t="str">
        <f t="shared" si="59"/>
        <v>Kingfisher Premium|HUDSON</v>
      </c>
    </row>
    <row r="1887" spans="1:7" hidden="1" x14ac:dyDescent="0.2">
      <c r="A1887" t="str" cm="1">
        <f t="array" ref="A1887">INDEX('Brand Family Territory (Enc)'!$A$2:$A$296,INT((ROW()-2)/10)+1)</f>
        <v>Kingfisher Premium</v>
      </c>
      <c r="B1887" t="str" cm="1">
        <f t="array" ref="B1887">INDEX('Whitelist (Blackout Reverse)'!$B$1:$K$1,MOD(ROW()-2,10)+1)</f>
        <v>UNION</v>
      </c>
      <c r="C1887" t="str">
        <f>VLOOKUP(A1887,'Brand Family Territory (Enc)'!$A$2:$B$296,2,FALSE)</f>
        <v>All Counties</v>
      </c>
      <c r="D1887">
        <f>IF(COUNTIFS('Brand Family Territories (Enc)'!$B$2:$B$62,C1887,'Brand Family Territories (Enc)'!$C$2:$C$62,B1887)&gt;0,1,IF(AND(LEFT(B1887,6)="MORRIS",COUNTIFS('Brand Family Territories (Enc)'!$B$2:$B$62,C1887,'Brand Family Territories (Enc)'!$C$2:$C$62,"Morri")&gt;0),"Unk",0))</f>
        <v>1</v>
      </c>
      <c r="E1887" t="str">
        <f>IFERROR(INDEX('Brand Family Areas (Enc)'!$D$6:$D$998,MATCH(UPPER(A1887)&amp;"|"&amp;UPPER(B1887),'Brand Family Areas (Enc)'!$G$6:$G$998,0)),"No Match")</f>
        <v>No Match</v>
      </c>
      <c r="F1887" t="str">
        <f t="shared" si="58"/>
        <v>US</v>
      </c>
      <c r="G1887" t="str">
        <f t="shared" si="59"/>
        <v>Kingfisher Premium|UNION</v>
      </c>
    </row>
    <row r="1888" spans="1:7" hidden="1" x14ac:dyDescent="0.2">
      <c r="A1888" t="str" cm="1">
        <f t="array" ref="A1888">INDEX('Brand Family Territory (Enc)'!$A$2:$A$296,INT((ROW()-2)/10)+1)</f>
        <v>Kingfisher Premium</v>
      </c>
      <c r="B1888" t="str" cm="1">
        <f t="array" ref="B1888">INDEX('Whitelist (Blackout Reverse)'!$B$1:$K$1,MOD(ROW()-2,10)+1)</f>
        <v>SUSSEX</v>
      </c>
      <c r="C1888" t="str">
        <f>VLOOKUP(A1888,'Brand Family Territory (Enc)'!$A$2:$B$296,2,FALSE)</f>
        <v>All Counties</v>
      </c>
      <c r="D1888">
        <f>IF(COUNTIFS('Brand Family Territories (Enc)'!$B$2:$B$62,C1888,'Brand Family Territories (Enc)'!$C$2:$C$62,B1888)&gt;0,1,IF(AND(LEFT(B1888,6)="MORRIS",COUNTIFS('Brand Family Territories (Enc)'!$B$2:$B$62,C1888,'Brand Family Territories (Enc)'!$C$2:$C$62,"Morri")&gt;0),"Unk",0))</f>
        <v>1</v>
      </c>
      <c r="E1888" t="str">
        <f>IFERROR(INDEX('Brand Family Areas (Enc)'!$D$6:$D$998,MATCH(UPPER(A1888)&amp;"|"&amp;UPPER(B1888),'Brand Family Areas (Enc)'!$G$6:$G$998,0)),"No Match")</f>
        <v>No Match</v>
      </c>
      <c r="F1888" t="str">
        <f t="shared" si="58"/>
        <v>US</v>
      </c>
      <c r="G1888" t="str">
        <f t="shared" si="59"/>
        <v>Kingfisher Premium|SUSSEX</v>
      </c>
    </row>
    <row r="1889" spans="1:7" hidden="1" x14ac:dyDescent="0.2">
      <c r="A1889" t="str" cm="1">
        <f t="array" ref="A1889">INDEX('Brand Family Territory (Enc)'!$A$2:$A$296,INT((ROW()-2)/10)+1)</f>
        <v>Kingfisher Premium</v>
      </c>
      <c r="B1889" t="str" cm="1">
        <f t="array" ref="B1889">INDEX('Whitelist (Blackout Reverse)'!$B$1:$K$1,MOD(ROW()-2,10)+1)</f>
        <v>MORRIS 1</v>
      </c>
      <c r="C1889" t="str">
        <f>VLOOKUP(A1889,'Brand Family Territory (Enc)'!$A$2:$B$296,2,FALSE)</f>
        <v>All Counties</v>
      </c>
      <c r="D1889">
        <f>IF(COUNTIFS('Brand Family Territories (Enc)'!$B$2:$B$62,C1889,'Brand Family Territories (Enc)'!$C$2:$C$62,B1889)&gt;0,1,IF(AND(LEFT(B1889,6)="MORRIS",COUNTIFS('Brand Family Territories (Enc)'!$B$2:$B$62,C1889,'Brand Family Territories (Enc)'!$C$2:$C$62,"Morri")&gt;0),"Unk",0))</f>
        <v>1</v>
      </c>
      <c r="E1889" t="str">
        <f>IFERROR(INDEX('Brand Family Areas (Enc)'!$D$6:$D$998,MATCH(UPPER(A1889)&amp;"|"&amp;UPPER(B1889),'Brand Family Areas (Enc)'!$G$6:$G$998,0)),"No Match")</f>
        <v>No Match</v>
      </c>
      <c r="F1889" t="str">
        <f t="shared" si="58"/>
        <v>US</v>
      </c>
      <c r="G1889" t="str">
        <f t="shared" si="59"/>
        <v>Kingfisher Premium|MORRIS 1</v>
      </c>
    </row>
    <row r="1890" spans="1:7" hidden="1" x14ac:dyDescent="0.2">
      <c r="A1890" t="str" cm="1">
        <f t="array" ref="A1890">INDEX('Brand Family Territory (Enc)'!$A$2:$A$296,INT((ROW()-2)/10)+1)</f>
        <v>Kingfisher Premium</v>
      </c>
      <c r="B1890" t="str" cm="1">
        <f t="array" ref="B1890">INDEX('Whitelist (Blackout Reverse)'!$B$1:$K$1,MOD(ROW()-2,10)+1)</f>
        <v>MORRIS 2</v>
      </c>
      <c r="C1890" t="str">
        <f>VLOOKUP(A1890,'Brand Family Territory (Enc)'!$A$2:$B$296,2,FALSE)</f>
        <v>All Counties</v>
      </c>
      <c r="D1890">
        <f>IF(COUNTIFS('Brand Family Territories (Enc)'!$B$2:$B$62,C1890,'Brand Family Territories (Enc)'!$C$2:$C$62,B1890)&gt;0,1,IF(AND(LEFT(B1890,6)="MORRIS",COUNTIFS('Brand Family Territories (Enc)'!$B$2:$B$62,C1890,'Brand Family Territories (Enc)'!$C$2:$C$62,"Morri")&gt;0),"Unk",0))</f>
        <v>1</v>
      </c>
      <c r="E1890" t="str">
        <f>IFERROR(INDEX('Brand Family Areas (Enc)'!$D$6:$D$998,MATCH(UPPER(A1890)&amp;"|"&amp;UPPER(B1890),'Brand Family Areas (Enc)'!$G$6:$G$998,0)),"No Match")</f>
        <v>No Match</v>
      </c>
      <c r="F1890" t="str">
        <f t="shared" si="58"/>
        <v>US</v>
      </c>
      <c r="G1890" t="str">
        <f t="shared" si="59"/>
        <v>Kingfisher Premium|MORRIS 2</v>
      </c>
    </row>
    <row r="1891" spans="1:7" hidden="1" x14ac:dyDescent="0.2">
      <c r="A1891" t="str" cm="1">
        <f t="array" ref="A1891">INDEX('Brand Family Territory (Enc)'!$A$2:$A$296,INT((ROW()-2)/10)+1)</f>
        <v>Kingfisher Premium</v>
      </c>
      <c r="B1891" t="str" cm="1">
        <f t="array" ref="B1891">INDEX('Whitelist (Blackout Reverse)'!$B$1:$K$1,MOD(ROW()-2,10)+1)</f>
        <v>MORRIS 3</v>
      </c>
      <c r="C1891" t="str">
        <f>VLOOKUP(A1891,'Brand Family Territory (Enc)'!$A$2:$B$296,2,FALSE)</f>
        <v>All Counties</v>
      </c>
      <c r="D1891">
        <f>IF(COUNTIFS('Brand Family Territories (Enc)'!$B$2:$B$62,C1891,'Brand Family Territories (Enc)'!$C$2:$C$62,B1891)&gt;0,1,IF(AND(LEFT(B1891,6)="MORRIS",COUNTIFS('Brand Family Territories (Enc)'!$B$2:$B$62,C1891,'Brand Family Territories (Enc)'!$C$2:$C$62,"Morri")&gt;0),"Unk",0))</f>
        <v>1</v>
      </c>
      <c r="E1891" t="str">
        <f>IFERROR(INDEX('Brand Family Areas (Enc)'!$D$6:$D$998,MATCH(UPPER(A1891)&amp;"|"&amp;UPPER(B1891),'Brand Family Areas (Enc)'!$G$6:$G$998,0)),"No Match")</f>
        <v>No Match</v>
      </c>
      <c r="F1891" t="str">
        <f t="shared" si="58"/>
        <v>US</v>
      </c>
      <c r="G1891" t="str">
        <f t="shared" si="59"/>
        <v>Kingfisher Premium|MORRIS 3</v>
      </c>
    </row>
    <row r="1892" spans="1:7" hidden="1" x14ac:dyDescent="0.2">
      <c r="A1892" t="str" cm="1">
        <f t="array" ref="A1892">INDEX('Brand Family Territory (Enc)'!$A$2:$A$296,INT((ROW()-2)/10)+1)</f>
        <v>Krusovice</v>
      </c>
      <c r="B1892" t="str" cm="1">
        <f t="array" ref="B1892">INDEX('Whitelist (Blackout Reverse)'!$B$1:$K$1,MOD(ROW()-2,10)+1)</f>
        <v>BERGEN</v>
      </c>
      <c r="C1892" t="str">
        <f>VLOOKUP(A1892,'Brand Family Territory (Enc)'!$A$2:$B$296,2,FALSE)</f>
        <v>All Counties</v>
      </c>
      <c r="D1892">
        <f>IF(COUNTIFS('Brand Family Territories (Enc)'!$B$2:$B$62,C1892,'Brand Family Territories (Enc)'!$C$2:$C$62,B1892)&gt;0,1,IF(AND(LEFT(B1892,6)="MORRIS",COUNTIFS('Brand Family Territories (Enc)'!$B$2:$B$62,C1892,'Brand Family Territories (Enc)'!$C$2:$C$62,"Morri")&gt;0),"Unk",0))</f>
        <v>1</v>
      </c>
      <c r="E1892" t="str">
        <f>IFERROR(INDEX('Brand Family Areas (Enc)'!$D$6:$D$998,MATCH(UPPER(A1892)&amp;"|"&amp;UPPER(B1892),'Brand Family Areas (Enc)'!$G$6:$G$998,0)),"No Match")</f>
        <v>No Match</v>
      </c>
      <c r="F1892" t="str">
        <f t="shared" si="58"/>
        <v>US</v>
      </c>
      <c r="G1892" t="str">
        <f t="shared" si="59"/>
        <v>Krusovice|BERGEN</v>
      </c>
    </row>
    <row r="1893" spans="1:7" hidden="1" x14ac:dyDescent="0.2">
      <c r="A1893" t="str" cm="1">
        <f t="array" ref="A1893">INDEX('Brand Family Territory (Enc)'!$A$2:$A$296,INT((ROW()-2)/10)+1)</f>
        <v>Krusovice</v>
      </c>
      <c r="B1893" t="str" cm="1">
        <f t="array" ref="B1893">INDEX('Whitelist (Blackout Reverse)'!$B$1:$K$1,MOD(ROW()-2,10)+1)</f>
        <v>PASSAIC</v>
      </c>
      <c r="C1893" t="str">
        <f>VLOOKUP(A1893,'Brand Family Territory (Enc)'!$A$2:$B$296,2,FALSE)</f>
        <v>All Counties</v>
      </c>
      <c r="D1893">
        <f>IF(COUNTIFS('Brand Family Territories (Enc)'!$B$2:$B$62,C1893,'Brand Family Territories (Enc)'!$C$2:$C$62,B1893)&gt;0,1,IF(AND(LEFT(B1893,6)="MORRIS",COUNTIFS('Brand Family Territories (Enc)'!$B$2:$B$62,C1893,'Brand Family Territories (Enc)'!$C$2:$C$62,"Morri")&gt;0),"Unk",0))</f>
        <v>1</v>
      </c>
      <c r="E1893" t="str">
        <f>IFERROR(INDEX('Brand Family Areas (Enc)'!$D$6:$D$998,MATCH(UPPER(A1893)&amp;"|"&amp;UPPER(B1893),'Brand Family Areas (Enc)'!$G$6:$G$998,0)),"No Match")</f>
        <v>No Match</v>
      </c>
      <c r="F1893" t="str">
        <f t="shared" si="58"/>
        <v>US</v>
      </c>
      <c r="G1893" t="str">
        <f t="shared" si="59"/>
        <v>Krusovice|PASSAIC</v>
      </c>
    </row>
    <row r="1894" spans="1:7" hidden="1" x14ac:dyDescent="0.2">
      <c r="A1894" t="str" cm="1">
        <f t="array" ref="A1894">INDEX('Brand Family Territory (Enc)'!$A$2:$A$296,INT((ROW()-2)/10)+1)</f>
        <v>Krusovice</v>
      </c>
      <c r="B1894" t="str" cm="1">
        <f t="array" ref="B1894">INDEX('Whitelist (Blackout Reverse)'!$B$1:$K$1,MOD(ROW()-2,10)+1)</f>
        <v>PASSAIC-FF</v>
      </c>
      <c r="C1894" t="str">
        <f>VLOOKUP(A1894,'Brand Family Territory (Enc)'!$A$2:$B$296,2,FALSE)</f>
        <v>All Counties</v>
      </c>
      <c r="D1894">
        <f>IF(COUNTIFS('Brand Family Territories (Enc)'!$B$2:$B$62,C1894,'Brand Family Territories (Enc)'!$C$2:$C$62,B1894)&gt;0,1,IF(AND(LEFT(B1894,6)="MORRIS",COUNTIFS('Brand Family Territories (Enc)'!$B$2:$B$62,C1894,'Brand Family Territories (Enc)'!$C$2:$C$62,"Morri")&gt;0),"Unk",0))</f>
        <v>1</v>
      </c>
      <c r="E1894" t="str">
        <f>IFERROR(INDEX('Brand Family Areas (Enc)'!$D$6:$D$998,MATCH(UPPER(A1894)&amp;"|"&amp;UPPER(B1894),'Brand Family Areas (Enc)'!$G$6:$G$998,0)),"No Match")</f>
        <v>No Match</v>
      </c>
      <c r="F1894" t="str">
        <f t="shared" si="58"/>
        <v>US</v>
      </c>
      <c r="G1894" t="str">
        <f t="shared" si="59"/>
        <v>Krusovice|PASSAIC-FF</v>
      </c>
    </row>
    <row r="1895" spans="1:7" hidden="1" x14ac:dyDescent="0.2">
      <c r="A1895" t="str" cm="1">
        <f t="array" ref="A1895">INDEX('Brand Family Territory (Enc)'!$A$2:$A$296,INT((ROW()-2)/10)+1)</f>
        <v>Krusovice</v>
      </c>
      <c r="B1895" t="str" cm="1">
        <f t="array" ref="B1895">INDEX('Whitelist (Blackout Reverse)'!$B$1:$K$1,MOD(ROW()-2,10)+1)</f>
        <v>ESSEX</v>
      </c>
      <c r="C1895" t="str">
        <f>VLOOKUP(A1895,'Brand Family Territory (Enc)'!$A$2:$B$296,2,FALSE)</f>
        <v>All Counties</v>
      </c>
      <c r="D1895">
        <f>IF(COUNTIFS('Brand Family Territories (Enc)'!$B$2:$B$62,C1895,'Brand Family Territories (Enc)'!$C$2:$C$62,B1895)&gt;0,1,IF(AND(LEFT(B1895,6)="MORRIS",COUNTIFS('Brand Family Territories (Enc)'!$B$2:$B$62,C1895,'Brand Family Territories (Enc)'!$C$2:$C$62,"Morri")&gt;0),"Unk",0))</f>
        <v>1</v>
      </c>
      <c r="E1895" t="str">
        <f>IFERROR(INDEX('Brand Family Areas (Enc)'!$D$6:$D$998,MATCH(UPPER(A1895)&amp;"|"&amp;UPPER(B1895),'Brand Family Areas (Enc)'!$G$6:$G$998,0)),"No Match")</f>
        <v>No Match</v>
      </c>
      <c r="F1895" t="str">
        <f t="shared" si="58"/>
        <v>US</v>
      </c>
      <c r="G1895" t="str">
        <f t="shared" si="59"/>
        <v>Krusovice|ESSEX</v>
      </c>
    </row>
    <row r="1896" spans="1:7" hidden="1" x14ac:dyDescent="0.2">
      <c r="A1896" t="str" cm="1">
        <f t="array" ref="A1896">INDEX('Brand Family Territory (Enc)'!$A$2:$A$296,INT((ROW()-2)/10)+1)</f>
        <v>Krusovice</v>
      </c>
      <c r="B1896" t="str" cm="1">
        <f t="array" ref="B1896">INDEX('Whitelist (Blackout Reverse)'!$B$1:$K$1,MOD(ROW()-2,10)+1)</f>
        <v>HUDSON</v>
      </c>
      <c r="C1896" t="str">
        <f>VLOOKUP(A1896,'Brand Family Territory (Enc)'!$A$2:$B$296,2,FALSE)</f>
        <v>All Counties</v>
      </c>
      <c r="D1896">
        <f>IF(COUNTIFS('Brand Family Territories (Enc)'!$B$2:$B$62,C1896,'Brand Family Territories (Enc)'!$C$2:$C$62,B1896)&gt;0,1,IF(AND(LEFT(B1896,6)="MORRIS",COUNTIFS('Brand Family Territories (Enc)'!$B$2:$B$62,C1896,'Brand Family Territories (Enc)'!$C$2:$C$62,"Morri")&gt;0),"Unk",0))</f>
        <v>1</v>
      </c>
      <c r="E1896" t="str">
        <f>IFERROR(INDEX('Brand Family Areas (Enc)'!$D$6:$D$998,MATCH(UPPER(A1896)&amp;"|"&amp;UPPER(B1896),'Brand Family Areas (Enc)'!$G$6:$G$998,0)),"No Match")</f>
        <v>No Match</v>
      </c>
      <c r="F1896" t="str">
        <f t="shared" si="58"/>
        <v>US</v>
      </c>
      <c r="G1896" t="str">
        <f t="shared" si="59"/>
        <v>Krusovice|HUDSON</v>
      </c>
    </row>
    <row r="1897" spans="1:7" hidden="1" x14ac:dyDescent="0.2">
      <c r="A1897" t="str" cm="1">
        <f t="array" ref="A1897">INDEX('Brand Family Territory (Enc)'!$A$2:$A$296,INT((ROW()-2)/10)+1)</f>
        <v>Krusovice</v>
      </c>
      <c r="B1897" t="str" cm="1">
        <f t="array" ref="B1897">INDEX('Whitelist (Blackout Reverse)'!$B$1:$K$1,MOD(ROW()-2,10)+1)</f>
        <v>UNION</v>
      </c>
      <c r="C1897" t="str">
        <f>VLOOKUP(A1897,'Brand Family Territory (Enc)'!$A$2:$B$296,2,FALSE)</f>
        <v>All Counties</v>
      </c>
      <c r="D1897">
        <f>IF(COUNTIFS('Brand Family Territories (Enc)'!$B$2:$B$62,C1897,'Brand Family Territories (Enc)'!$C$2:$C$62,B1897)&gt;0,1,IF(AND(LEFT(B1897,6)="MORRIS",COUNTIFS('Brand Family Territories (Enc)'!$B$2:$B$62,C1897,'Brand Family Territories (Enc)'!$C$2:$C$62,"Morri")&gt;0),"Unk",0))</f>
        <v>1</v>
      </c>
      <c r="E1897" t="str">
        <f>IFERROR(INDEX('Brand Family Areas (Enc)'!$D$6:$D$998,MATCH(UPPER(A1897)&amp;"|"&amp;UPPER(B1897),'Brand Family Areas (Enc)'!$G$6:$G$998,0)),"No Match")</f>
        <v>No Match</v>
      </c>
      <c r="F1897" t="str">
        <f t="shared" si="58"/>
        <v>US</v>
      </c>
      <c r="G1897" t="str">
        <f t="shared" si="59"/>
        <v>Krusovice|UNION</v>
      </c>
    </row>
    <row r="1898" spans="1:7" hidden="1" x14ac:dyDescent="0.2">
      <c r="A1898" t="str" cm="1">
        <f t="array" ref="A1898">INDEX('Brand Family Territory (Enc)'!$A$2:$A$296,INT((ROW()-2)/10)+1)</f>
        <v>Krusovice</v>
      </c>
      <c r="B1898" t="str" cm="1">
        <f t="array" ref="B1898">INDEX('Whitelist (Blackout Reverse)'!$B$1:$K$1,MOD(ROW()-2,10)+1)</f>
        <v>SUSSEX</v>
      </c>
      <c r="C1898" t="str">
        <f>VLOOKUP(A1898,'Brand Family Territory (Enc)'!$A$2:$B$296,2,FALSE)</f>
        <v>All Counties</v>
      </c>
      <c r="D1898">
        <f>IF(COUNTIFS('Brand Family Territories (Enc)'!$B$2:$B$62,C1898,'Brand Family Territories (Enc)'!$C$2:$C$62,B1898)&gt;0,1,IF(AND(LEFT(B1898,6)="MORRIS",COUNTIFS('Brand Family Territories (Enc)'!$B$2:$B$62,C1898,'Brand Family Territories (Enc)'!$C$2:$C$62,"Morri")&gt;0),"Unk",0))</f>
        <v>1</v>
      </c>
      <c r="E1898" t="str">
        <f>IFERROR(INDEX('Brand Family Areas (Enc)'!$D$6:$D$998,MATCH(UPPER(A1898)&amp;"|"&amp;UPPER(B1898),'Brand Family Areas (Enc)'!$G$6:$G$998,0)),"No Match")</f>
        <v>No Match</v>
      </c>
      <c r="F1898" t="str">
        <f t="shared" si="58"/>
        <v>US</v>
      </c>
      <c r="G1898" t="str">
        <f t="shared" si="59"/>
        <v>Krusovice|SUSSEX</v>
      </c>
    </row>
    <row r="1899" spans="1:7" hidden="1" x14ac:dyDescent="0.2">
      <c r="A1899" t="str" cm="1">
        <f t="array" ref="A1899">INDEX('Brand Family Territory (Enc)'!$A$2:$A$296,INT((ROW()-2)/10)+1)</f>
        <v>Krusovice</v>
      </c>
      <c r="B1899" t="str" cm="1">
        <f t="array" ref="B1899">INDEX('Whitelist (Blackout Reverse)'!$B$1:$K$1,MOD(ROW()-2,10)+1)</f>
        <v>MORRIS 1</v>
      </c>
      <c r="C1899" t="str">
        <f>VLOOKUP(A1899,'Brand Family Territory (Enc)'!$A$2:$B$296,2,FALSE)</f>
        <v>All Counties</v>
      </c>
      <c r="D1899">
        <f>IF(COUNTIFS('Brand Family Territories (Enc)'!$B$2:$B$62,C1899,'Brand Family Territories (Enc)'!$C$2:$C$62,B1899)&gt;0,1,IF(AND(LEFT(B1899,6)="MORRIS",COUNTIFS('Brand Family Territories (Enc)'!$B$2:$B$62,C1899,'Brand Family Territories (Enc)'!$C$2:$C$62,"Morri")&gt;0),"Unk",0))</f>
        <v>1</v>
      </c>
      <c r="E1899" t="str">
        <f>IFERROR(INDEX('Brand Family Areas (Enc)'!$D$6:$D$998,MATCH(UPPER(A1899)&amp;"|"&amp;UPPER(B1899),'Brand Family Areas (Enc)'!$G$6:$G$998,0)),"No Match")</f>
        <v>No Match</v>
      </c>
      <c r="F1899" t="str">
        <f t="shared" si="58"/>
        <v>US</v>
      </c>
      <c r="G1899" t="str">
        <f t="shared" si="59"/>
        <v>Krusovice|MORRIS 1</v>
      </c>
    </row>
    <row r="1900" spans="1:7" hidden="1" x14ac:dyDescent="0.2">
      <c r="A1900" t="str" cm="1">
        <f t="array" ref="A1900">INDEX('Brand Family Territory (Enc)'!$A$2:$A$296,INT((ROW()-2)/10)+1)</f>
        <v>Krusovice</v>
      </c>
      <c r="B1900" t="str" cm="1">
        <f t="array" ref="B1900">INDEX('Whitelist (Blackout Reverse)'!$B$1:$K$1,MOD(ROW()-2,10)+1)</f>
        <v>MORRIS 2</v>
      </c>
      <c r="C1900" t="str">
        <f>VLOOKUP(A1900,'Brand Family Territory (Enc)'!$A$2:$B$296,2,FALSE)</f>
        <v>All Counties</v>
      </c>
      <c r="D1900">
        <f>IF(COUNTIFS('Brand Family Territories (Enc)'!$B$2:$B$62,C1900,'Brand Family Territories (Enc)'!$C$2:$C$62,B1900)&gt;0,1,IF(AND(LEFT(B1900,6)="MORRIS",COUNTIFS('Brand Family Territories (Enc)'!$B$2:$B$62,C1900,'Brand Family Territories (Enc)'!$C$2:$C$62,"Morri")&gt;0),"Unk",0))</f>
        <v>1</v>
      </c>
      <c r="E1900" t="str">
        <f>IFERROR(INDEX('Brand Family Areas (Enc)'!$D$6:$D$998,MATCH(UPPER(A1900)&amp;"|"&amp;UPPER(B1900),'Brand Family Areas (Enc)'!$G$6:$G$998,0)),"No Match")</f>
        <v>No Match</v>
      </c>
      <c r="F1900" t="str">
        <f t="shared" si="58"/>
        <v>US</v>
      </c>
      <c r="G1900" t="str">
        <f t="shared" si="59"/>
        <v>Krusovice|MORRIS 2</v>
      </c>
    </row>
    <row r="1901" spans="1:7" hidden="1" x14ac:dyDescent="0.2">
      <c r="A1901" t="str" cm="1">
        <f t="array" ref="A1901">INDEX('Brand Family Territory (Enc)'!$A$2:$A$296,INT((ROW()-2)/10)+1)</f>
        <v>Krusovice</v>
      </c>
      <c r="B1901" t="str" cm="1">
        <f t="array" ref="B1901">INDEX('Whitelist (Blackout Reverse)'!$B$1:$K$1,MOD(ROW()-2,10)+1)</f>
        <v>MORRIS 3</v>
      </c>
      <c r="C1901" t="str">
        <f>VLOOKUP(A1901,'Brand Family Territory (Enc)'!$A$2:$B$296,2,FALSE)</f>
        <v>All Counties</v>
      </c>
      <c r="D1901">
        <f>IF(COUNTIFS('Brand Family Territories (Enc)'!$B$2:$B$62,C1901,'Brand Family Territories (Enc)'!$C$2:$C$62,B1901)&gt;0,1,IF(AND(LEFT(B1901,6)="MORRIS",COUNTIFS('Brand Family Territories (Enc)'!$B$2:$B$62,C1901,'Brand Family Territories (Enc)'!$C$2:$C$62,"Morri")&gt;0),"Unk",0))</f>
        <v>1</v>
      </c>
      <c r="E1901" t="str">
        <f>IFERROR(INDEX('Brand Family Areas (Enc)'!$D$6:$D$998,MATCH(UPPER(A1901)&amp;"|"&amp;UPPER(B1901),'Brand Family Areas (Enc)'!$G$6:$G$998,0)),"No Match")</f>
        <v>No Match</v>
      </c>
      <c r="F1901" t="str">
        <f t="shared" si="58"/>
        <v>US</v>
      </c>
      <c r="G1901" t="str">
        <f t="shared" si="59"/>
        <v>Krusovice|MORRIS 3</v>
      </c>
    </row>
    <row r="1902" spans="1:7" hidden="1" x14ac:dyDescent="0.2">
      <c r="A1902" t="str" cm="1">
        <f t="array" ref="A1902">INDEX('Brand Family Territory (Enc)'!$A$2:$A$296,INT((ROW()-2)/10)+1)</f>
        <v>Lark Infused D9</v>
      </c>
      <c r="B1902" t="str" cm="1">
        <f t="array" ref="B1902">INDEX('Whitelist (Blackout Reverse)'!$B$1:$K$1,MOD(ROW()-2,10)+1)</f>
        <v>BERGEN</v>
      </c>
      <c r="C1902" t="str">
        <f>VLOOKUP(A1902,'Brand Family Territory (Enc)'!$A$2:$B$296,2,FALSE)</f>
        <v>All Counties</v>
      </c>
      <c r="D1902">
        <f>IF(COUNTIFS('Brand Family Territories (Enc)'!$B$2:$B$62,C1902,'Brand Family Territories (Enc)'!$C$2:$C$62,B1902)&gt;0,1,IF(AND(LEFT(B1902,6)="MORRIS",COUNTIFS('Brand Family Territories (Enc)'!$B$2:$B$62,C1902,'Brand Family Territories (Enc)'!$C$2:$C$62,"Morri")&gt;0),"Unk",0))</f>
        <v>1</v>
      </c>
      <c r="E1902" t="str">
        <f>IFERROR(INDEX('Brand Family Areas (Enc)'!$D$6:$D$998,MATCH(UPPER(A1902)&amp;"|"&amp;UPPER(B1902),'Brand Family Areas (Enc)'!$G$6:$G$998,0)),"No Match")</f>
        <v>No Match</v>
      </c>
      <c r="F1902" t="str">
        <f t="shared" si="58"/>
        <v>US</v>
      </c>
      <c r="G1902" t="str">
        <f t="shared" si="59"/>
        <v>Lark Infused D9|BERGEN</v>
      </c>
    </row>
    <row r="1903" spans="1:7" hidden="1" x14ac:dyDescent="0.2">
      <c r="A1903" t="str" cm="1">
        <f t="array" ref="A1903">INDEX('Brand Family Territory (Enc)'!$A$2:$A$296,INT((ROW()-2)/10)+1)</f>
        <v>Lark Infused D9</v>
      </c>
      <c r="B1903" t="str" cm="1">
        <f t="array" ref="B1903">INDEX('Whitelist (Blackout Reverse)'!$B$1:$K$1,MOD(ROW()-2,10)+1)</f>
        <v>PASSAIC</v>
      </c>
      <c r="C1903" t="str">
        <f>VLOOKUP(A1903,'Brand Family Territory (Enc)'!$A$2:$B$296,2,FALSE)</f>
        <v>All Counties</v>
      </c>
      <c r="D1903">
        <f>IF(COUNTIFS('Brand Family Territories (Enc)'!$B$2:$B$62,C1903,'Brand Family Territories (Enc)'!$C$2:$C$62,B1903)&gt;0,1,IF(AND(LEFT(B1903,6)="MORRIS",COUNTIFS('Brand Family Territories (Enc)'!$B$2:$B$62,C1903,'Brand Family Territories (Enc)'!$C$2:$C$62,"Morri")&gt;0),"Unk",0))</f>
        <v>1</v>
      </c>
      <c r="E1903" t="str">
        <f>IFERROR(INDEX('Brand Family Areas (Enc)'!$D$6:$D$998,MATCH(UPPER(A1903)&amp;"|"&amp;UPPER(B1903),'Brand Family Areas (Enc)'!$G$6:$G$998,0)),"No Match")</f>
        <v>No Match</v>
      </c>
      <c r="F1903" t="str">
        <f t="shared" si="58"/>
        <v>US</v>
      </c>
      <c r="G1903" t="str">
        <f t="shared" si="59"/>
        <v>Lark Infused D9|PASSAIC</v>
      </c>
    </row>
    <row r="1904" spans="1:7" hidden="1" x14ac:dyDescent="0.2">
      <c r="A1904" t="str" cm="1">
        <f t="array" ref="A1904">INDEX('Brand Family Territory (Enc)'!$A$2:$A$296,INT((ROW()-2)/10)+1)</f>
        <v>Lark Infused D9</v>
      </c>
      <c r="B1904" t="str" cm="1">
        <f t="array" ref="B1904">INDEX('Whitelist (Blackout Reverse)'!$B$1:$K$1,MOD(ROW()-2,10)+1)</f>
        <v>PASSAIC-FF</v>
      </c>
      <c r="C1904" t="str">
        <f>VLOOKUP(A1904,'Brand Family Territory (Enc)'!$A$2:$B$296,2,FALSE)</f>
        <v>All Counties</v>
      </c>
      <c r="D1904">
        <f>IF(COUNTIFS('Brand Family Territories (Enc)'!$B$2:$B$62,C1904,'Brand Family Territories (Enc)'!$C$2:$C$62,B1904)&gt;0,1,IF(AND(LEFT(B1904,6)="MORRIS",COUNTIFS('Brand Family Territories (Enc)'!$B$2:$B$62,C1904,'Brand Family Territories (Enc)'!$C$2:$C$62,"Morri")&gt;0),"Unk",0))</f>
        <v>1</v>
      </c>
      <c r="E1904" t="str">
        <f>IFERROR(INDEX('Brand Family Areas (Enc)'!$D$6:$D$998,MATCH(UPPER(A1904)&amp;"|"&amp;UPPER(B1904),'Brand Family Areas (Enc)'!$G$6:$G$998,0)),"No Match")</f>
        <v>No Match</v>
      </c>
      <c r="F1904" t="str">
        <f t="shared" si="58"/>
        <v>US</v>
      </c>
      <c r="G1904" t="str">
        <f t="shared" si="59"/>
        <v>Lark Infused D9|PASSAIC-FF</v>
      </c>
    </row>
    <row r="1905" spans="1:7" hidden="1" x14ac:dyDescent="0.2">
      <c r="A1905" t="str" cm="1">
        <f t="array" ref="A1905">INDEX('Brand Family Territory (Enc)'!$A$2:$A$296,INT((ROW()-2)/10)+1)</f>
        <v>Lark Infused D9</v>
      </c>
      <c r="B1905" t="str" cm="1">
        <f t="array" ref="B1905">INDEX('Whitelist (Blackout Reverse)'!$B$1:$K$1,MOD(ROW()-2,10)+1)</f>
        <v>ESSEX</v>
      </c>
      <c r="C1905" t="str">
        <f>VLOOKUP(A1905,'Brand Family Territory (Enc)'!$A$2:$B$296,2,FALSE)</f>
        <v>All Counties</v>
      </c>
      <c r="D1905">
        <f>IF(COUNTIFS('Brand Family Territories (Enc)'!$B$2:$B$62,C1905,'Brand Family Territories (Enc)'!$C$2:$C$62,B1905)&gt;0,1,IF(AND(LEFT(B1905,6)="MORRIS",COUNTIFS('Brand Family Territories (Enc)'!$B$2:$B$62,C1905,'Brand Family Territories (Enc)'!$C$2:$C$62,"Morri")&gt;0),"Unk",0))</f>
        <v>1</v>
      </c>
      <c r="E1905" t="str">
        <f>IFERROR(INDEX('Brand Family Areas (Enc)'!$D$6:$D$998,MATCH(UPPER(A1905)&amp;"|"&amp;UPPER(B1905),'Brand Family Areas (Enc)'!$G$6:$G$998,0)),"No Match")</f>
        <v>No Match</v>
      </c>
      <c r="F1905" t="str">
        <f t="shared" si="58"/>
        <v>US</v>
      </c>
      <c r="G1905" t="str">
        <f t="shared" si="59"/>
        <v>Lark Infused D9|ESSEX</v>
      </c>
    </row>
    <row r="1906" spans="1:7" hidden="1" x14ac:dyDescent="0.2">
      <c r="A1906" t="str" cm="1">
        <f t="array" ref="A1906">INDEX('Brand Family Territory (Enc)'!$A$2:$A$296,INT((ROW()-2)/10)+1)</f>
        <v>Lark Infused D9</v>
      </c>
      <c r="B1906" t="str" cm="1">
        <f t="array" ref="B1906">INDEX('Whitelist (Blackout Reverse)'!$B$1:$K$1,MOD(ROW()-2,10)+1)</f>
        <v>HUDSON</v>
      </c>
      <c r="C1906" t="str">
        <f>VLOOKUP(A1906,'Brand Family Territory (Enc)'!$A$2:$B$296,2,FALSE)</f>
        <v>All Counties</v>
      </c>
      <c r="D1906">
        <f>IF(COUNTIFS('Brand Family Territories (Enc)'!$B$2:$B$62,C1906,'Brand Family Territories (Enc)'!$C$2:$C$62,B1906)&gt;0,1,IF(AND(LEFT(B1906,6)="MORRIS",COUNTIFS('Brand Family Territories (Enc)'!$B$2:$B$62,C1906,'Brand Family Territories (Enc)'!$C$2:$C$62,"Morri")&gt;0),"Unk",0))</f>
        <v>1</v>
      </c>
      <c r="E1906" t="str">
        <f>IFERROR(INDEX('Brand Family Areas (Enc)'!$D$6:$D$998,MATCH(UPPER(A1906)&amp;"|"&amp;UPPER(B1906),'Brand Family Areas (Enc)'!$G$6:$G$998,0)),"No Match")</f>
        <v>No Match</v>
      </c>
      <c r="F1906" t="str">
        <f t="shared" si="58"/>
        <v>US</v>
      </c>
      <c r="G1906" t="str">
        <f t="shared" si="59"/>
        <v>Lark Infused D9|HUDSON</v>
      </c>
    </row>
    <row r="1907" spans="1:7" hidden="1" x14ac:dyDescent="0.2">
      <c r="A1907" t="str" cm="1">
        <f t="array" ref="A1907">INDEX('Brand Family Territory (Enc)'!$A$2:$A$296,INT((ROW()-2)/10)+1)</f>
        <v>Lark Infused D9</v>
      </c>
      <c r="B1907" t="str" cm="1">
        <f t="array" ref="B1907">INDEX('Whitelist (Blackout Reverse)'!$B$1:$K$1,MOD(ROW()-2,10)+1)</f>
        <v>UNION</v>
      </c>
      <c r="C1907" t="str">
        <f>VLOOKUP(A1907,'Brand Family Territory (Enc)'!$A$2:$B$296,2,FALSE)</f>
        <v>All Counties</v>
      </c>
      <c r="D1907">
        <f>IF(COUNTIFS('Brand Family Territories (Enc)'!$B$2:$B$62,C1907,'Brand Family Territories (Enc)'!$C$2:$C$62,B1907)&gt;0,1,IF(AND(LEFT(B1907,6)="MORRIS",COUNTIFS('Brand Family Territories (Enc)'!$B$2:$B$62,C1907,'Brand Family Territories (Enc)'!$C$2:$C$62,"Morri")&gt;0),"Unk",0))</f>
        <v>1</v>
      </c>
      <c r="E1907" t="str">
        <f>IFERROR(INDEX('Brand Family Areas (Enc)'!$D$6:$D$998,MATCH(UPPER(A1907)&amp;"|"&amp;UPPER(B1907),'Brand Family Areas (Enc)'!$G$6:$G$998,0)),"No Match")</f>
        <v>No Match</v>
      </c>
      <c r="F1907" t="str">
        <f t="shared" si="58"/>
        <v>US</v>
      </c>
      <c r="G1907" t="str">
        <f t="shared" si="59"/>
        <v>Lark Infused D9|UNION</v>
      </c>
    </row>
    <row r="1908" spans="1:7" hidden="1" x14ac:dyDescent="0.2">
      <c r="A1908" t="str" cm="1">
        <f t="array" ref="A1908">INDEX('Brand Family Territory (Enc)'!$A$2:$A$296,INT((ROW()-2)/10)+1)</f>
        <v>Lark Infused D9</v>
      </c>
      <c r="B1908" t="str" cm="1">
        <f t="array" ref="B1908">INDEX('Whitelist (Blackout Reverse)'!$B$1:$K$1,MOD(ROW()-2,10)+1)</f>
        <v>SUSSEX</v>
      </c>
      <c r="C1908" t="str">
        <f>VLOOKUP(A1908,'Brand Family Territory (Enc)'!$A$2:$B$296,2,FALSE)</f>
        <v>All Counties</v>
      </c>
      <c r="D1908">
        <f>IF(COUNTIFS('Brand Family Territories (Enc)'!$B$2:$B$62,C1908,'Brand Family Territories (Enc)'!$C$2:$C$62,B1908)&gt;0,1,IF(AND(LEFT(B1908,6)="MORRIS",COUNTIFS('Brand Family Territories (Enc)'!$B$2:$B$62,C1908,'Brand Family Territories (Enc)'!$C$2:$C$62,"Morri")&gt;0),"Unk",0))</f>
        <v>1</v>
      </c>
      <c r="E1908" t="str">
        <f>IFERROR(INDEX('Brand Family Areas (Enc)'!$D$6:$D$998,MATCH(UPPER(A1908)&amp;"|"&amp;UPPER(B1908),'Brand Family Areas (Enc)'!$G$6:$G$998,0)),"No Match")</f>
        <v>No Match</v>
      </c>
      <c r="F1908" t="str">
        <f t="shared" si="58"/>
        <v>US</v>
      </c>
      <c r="G1908" t="str">
        <f t="shared" si="59"/>
        <v>Lark Infused D9|SUSSEX</v>
      </c>
    </row>
    <row r="1909" spans="1:7" hidden="1" x14ac:dyDescent="0.2">
      <c r="A1909" t="str" cm="1">
        <f t="array" ref="A1909">INDEX('Brand Family Territory (Enc)'!$A$2:$A$296,INT((ROW()-2)/10)+1)</f>
        <v>Lark Infused D9</v>
      </c>
      <c r="B1909" t="str" cm="1">
        <f t="array" ref="B1909">INDEX('Whitelist (Blackout Reverse)'!$B$1:$K$1,MOD(ROW()-2,10)+1)</f>
        <v>MORRIS 1</v>
      </c>
      <c r="C1909" t="str">
        <f>VLOOKUP(A1909,'Brand Family Territory (Enc)'!$A$2:$B$296,2,FALSE)</f>
        <v>All Counties</v>
      </c>
      <c r="D1909">
        <f>IF(COUNTIFS('Brand Family Territories (Enc)'!$B$2:$B$62,C1909,'Brand Family Territories (Enc)'!$C$2:$C$62,B1909)&gt;0,1,IF(AND(LEFT(B1909,6)="MORRIS",COUNTIFS('Brand Family Territories (Enc)'!$B$2:$B$62,C1909,'Brand Family Territories (Enc)'!$C$2:$C$62,"Morri")&gt;0),"Unk",0))</f>
        <v>1</v>
      </c>
      <c r="E1909" t="str">
        <f>IFERROR(INDEX('Brand Family Areas (Enc)'!$D$6:$D$998,MATCH(UPPER(A1909)&amp;"|"&amp;UPPER(B1909),'Brand Family Areas (Enc)'!$G$6:$G$998,0)),"No Match")</f>
        <v>No Match</v>
      </c>
      <c r="F1909" t="str">
        <f t="shared" si="58"/>
        <v>US</v>
      </c>
      <c r="G1909" t="str">
        <f t="shared" si="59"/>
        <v>Lark Infused D9|MORRIS 1</v>
      </c>
    </row>
    <row r="1910" spans="1:7" hidden="1" x14ac:dyDescent="0.2">
      <c r="A1910" t="str" cm="1">
        <f t="array" ref="A1910">INDEX('Brand Family Territory (Enc)'!$A$2:$A$296,INT((ROW()-2)/10)+1)</f>
        <v>Lark Infused D9</v>
      </c>
      <c r="B1910" t="str" cm="1">
        <f t="array" ref="B1910">INDEX('Whitelist (Blackout Reverse)'!$B$1:$K$1,MOD(ROW()-2,10)+1)</f>
        <v>MORRIS 2</v>
      </c>
      <c r="C1910" t="str">
        <f>VLOOKUP(A1910,'Brand Family Territory (Enc)'!$A$2:$B$296,2,FALSE)</f>
        <v>All Counties</v>
      </c>
      <c r="D1910">
        <f>IF(COUNTIFS('Brand Family Territories (Enc)'!$B$2:$B$62,C1910,'Brand Family Territories (Enc)'!$C$2:$C$62,B1910)&gt;0,1,IF(AND(LEFT(B1910,6)="MORRIS",COUNTIFS('Brand Family Territories (Enc)'!$B$2:$B$62,C1910,'Brand Family Territories (Enc)'!$C$2:$C$62,"Morri")&gt;0),"Unk",0))</f>
        <v>1</v>
      </c>
      <c r="E1910" t="str">
        <f>IFERROR(INDEX('Brand Family Areas (Enc)'!$D$6:$D$998,MATCH(UPPER(A1910)&amp;"|"&amp;UPPER(B1910),'Brand Family Areas (Enc)'!$G$6:$G$998,0)),"No Match")</f>
        <v>No Match</v>
      </c>
      <c r="F1910" t="str">
        <f t="shared" si="58"/>
        <v>US</v>
      </c>
      <c r="G1910" t="str">
        <f t="shared" si="59"/>
        <v>Lark Infused D9|MORRIS 2</v>
      </c>
    </row>
    <row r="1911" spans="1:7" hidden="1" x14ac:dyDescent="0.2">
      <c r="A1911" t="str" cm="1">
        <f t="array" ref="A1911">INDEX('Brand Family Territory (Enc)'!$A$2:$A$296,INT((ROW()-2)/10)+1)</f>
        <v>Lark Infused D9</v>
      </c>
      <c r="B1911" t="str" cm="1">
        <f t="array" ref="B1911">INDEX('Whitelist (Blackout Reverse)'!$B$1:$K$1,MOD(ROW()-2,10)+1)</f>
        <v>MORRIS 3</v>
      </c>
      <c r="C1911" t="str">
        <f>VLOOKUP(A1911,'Brand Family Territory (Enc)'!$A$2:$B$296,2,FALSE)</f>
        <v>All Counties</v>
      </c>
      <c r="D1911">
        <f>IF(COUNTIFS('Brand Family Territories (Enc)'!$B$2:$B$62,C1911,'Brand Family Territories (Enc)'!$C$2:$C$62,B1911)&gt;0,1,IF(AND(LEFT(B1911,6)="MORRIS",COUNTIFS('Brand Family Territories (Enc)'!$B$2:$B$62,C1911,'Brand Family Territories (Enc)'!$C$2:$C$62,"Morri")&gt;0),"Unk",0))</f>
        <v>1</v>
      </c>
      <c r="E1911" t="str">
        <f>IFERROR(INDEX('Brand Family Areas (Enc)'!$D$6:$D$998,MATCH(UPPER(A1911)&amp;"|"&amp;UPPER(B1911),'Brand Family Areas (Enc)'!$G$6:$G$998,0)),"No Match")</f>
        <v>No Match</v>
      </c>
      <c r="F1911" t="str">
        <f t="shared" si="58"/>
        <v>US</v>
      </c>
      <c r="G1911" t="str">
        <f t="shared" si="59"/>
        <v>Lark Infused D9|MORRIS 3</v>
      </c>
    </row>
    <row r="1912" spans="1:7" hidden="1" x14ac:dyDescent="0.2">
      <c r="A1912" t="str" cm="1">
        <f t="array" ref="A1912">INDEX('Brand Family Territory (Enc)'!$A$2:$A$296,INT((ROW()-2)/10)+1)</f>
        <v>Whitecap</v>
      </c>
      <c r="B1912" t="str" cm="1">
        <f t="array" ref="B1912">INDEX('Whitelist (Blackout Reverse)'!$B$1:$K$1,MOD(ROW()-2,10)+1)</f>
        <v>BERGEN</v>
      </c>
      <c r="C1912" t="str">
        <f>VLOOKUP(A1912,'Brand Family Territory (Enc)'!$A$2:$B$296,2,FALSE)</f>
        <v>All Counties</v>
      </c>
      <c r="D1912">
        <f>IF(COUNTIFS('Brand Family Territories (Enc)'!$B$2:$B$62,C1912,'Brand Family Territories (Enc)'!$C$2:$C$62,B1912)&gt;0,1,IF(AND(LEFT(B1912,6)="MORRIS",COUNTIFS('Brand Family Territories (Enc)'!$B$2:$B$62,C1912,'Brand Family Territories (Enc)'!$C$2:$C$62,"Morri")&gt;0),"Unk",0))</f>
        <v>1</v>
      </c>
      <c r="E1912" t="str">
        <f>IFERROR(INDEX('Brand Family Areas (Enc)'!$D$6:$D$998,MATCH(UPPER(A1912)&amp;"|"&amp;UPPER(B1912),'Brand Family Areas (Enc)'!$G$6:$G$998,0)),"No Match")</f>
        <v>No Match</v>
      </c>
      <c r="F1912" t="str">
        <f t="shared" si="58"/>
        <v>US</v>
      </c>
      <c r="G1912" t="str">
        <f t="shared" si="59"/>
        <v>Whitecap|BERGEN</v>
      </c>
    </row>
    <row r="1913" spans="1:7" hidden="1" x14ac:dyDescent="0.2">
      <c r="A1913" t="str" cm="1">
        <f t="array" ref="A1913">INDEX('Brand Family Territory (Enc)'!$A$2:$A$296,INT((ROW()-2)/10)+1)</f>
        <v>Whitecap</v>
      </c>
      <c r="B1913" t="str" cm="1">
        <f t="array" ref="B1913">INDEX('Whitelist (Blackout Reverse)'!$B$1:$K$1,MOD(ROW()-2,10)+1)</f>
        <v>PASSAIC</v>
      </c>
      <c r="C1913" t="str">
        <f>VLOOKUP(A1913,'Brand Family Territory (Enc)'!$A$2:$B$296,2,FALSE)</f>
        <v>All Counties</v>
      </c>
      <c r="D1913">
        <f>IF(COUNTIFS('Brand Family Territories (Enc)'!$B$2:$B$62,C1913,'Brand Family Territories (Enc)'!$C$2:$C$62,B1913)&gt;0,1,IF(AND(LEFT(B1913,6)="MORRIS",COUNTIFS('Brand Family Territories (Enc)'!$B$2:$B$62,C1913,'Brand Family Territories (Enc)'!$C$2:$C$62,"Morri")&gt;0),"Unk",0))</f>
        <v>1</v>
      </c>
      <c r="E1913" t="str">
        <f>IFERROR(INDEX('Brand Family Areas (Enc)'!$D$6:$D$998,MATCH(UPPER(A1913)&amp;"|"&amp;UPPER(B1913),'Brand Family Areas (Enc)'!$G$6:$G$998,0)),"No Match")</f>
        <v>No Match</v>
      </c>
      <c r="F1913" t="str">
        <f t="shared" si="58"/>
        <v>US</v>
      </c>
      <c r="G1913" t="str">
        <f t="shared" si="59"/>
        <v>Whitecap|PASSAIC</v>
      </c>
    </row>
    <row r="1914" spans="1:7" hidden="1" x14ac:dyDescent="0.2">
      <c r="A1914" t="str" cm="1">
        <f t="array" ref="A1914">INDEX('Brand Family Territory (Enc)'!$A$2:$A$296,INT((ROW()-2)/10)+1)</f>
        <v>Whitecap</v>
      </c>
      <c r="B1914" t="str" cm="1">
        <f t="array" ref="B1914">INDEX('Whitelist (Blackout Reverse)'!$B$1:$K$1,MOD(ROW()-2,10)+1)</f>
        <v>PASSAIC-FF</v>
      </c>
      <c r="C1914" t="str">
        <f>VLOOKUP(A1914,'Brand Family Territory (Enc)'!$A$2:$B$296,2,FALSE)</f>
        <v>All Counties</v>
      </c>
      <c r="D1914">
        <f>IF(COUNTIFS('Brand Family Territories (Enc)'!$B$2:$B$62,C1914,'Brand Family Territories (Enc)'!$C$2:$C$62,B1914)&gt;0,1,IF(AND(LEFT(B1914,6)="MORRIS",COUNTIFS('Brand Family Territories (Enc)'!$B$2:$B$62,C1914,'Brand Family Territories (Enc)'!$C$2:$C$62,"Morri")&gt;0),"Unk",0))</f>
        <v>1</v>
      </c>
      <c r="E1914" t="str">
        <f>IFERROR(INDEX('Brand Family Areas (Enc)'!$D$6:$D$998,MATCH(UPPER(A1914)&amp;"|"&amp;UPPER(B1914),'Brand Family Areas (Enc)'!$G$6:$G$998,0)),"No Match")</f>
        <v>No Match</v>
      </c>
      <c r="F1914" t="str">
        <f t="shared" si="58"/>
        <v>US</v>
      </c>
      <c r="G1914" t="str">
        <f t="shared" si="59"/>
        <v>Whitecap|PASSAIC-FF</v>
      </c>
    </row>
    <row r="1915" spans="1:7" hidden="1" x14ac:dyDescent="0.2">
      <c r="A1915" t="str" cm="1">
        <f t="array" ref="A1915">INDEX('Brand Family Territory (Enc)'!$A$2:$A$296,INT((ROW()-2)/10)+1)</f>
        <v>Whitecap</v>
      </c>
      <c r="B1915" t="str" cm="1">
        <f t="array" ref="B1915">INDEX('Whitelist (Blackout Reverse)'!$B$1:$K$1,MOD(ROW()-2,10)+1)</f>
        <v>ESSEX</v>
      </c>
      <c r="C1915" t="str">
        <f>VLOOKUP(A1915,'Brand Family Territory (Enc)'!$A$2:$B$296,2,FALSE)</f>
        <v>All Counties</v>
      </c>
      <c r="D1915">
        <f>IF(COUNTIFS('Brand Family Territories (Enc)'!$B$2:$B$62,C1915,'Brand Family Territories (Enc)'!$C$2:$C$62,B1915)&gt;0,1,IF(AND(LEFT(B1915,6)="MORRIS",COUNTIFS('Brand Family Territories (Enc)'!$B$2:$B$62,C1915,'Brand Family Territories (Enc)'!$C$2:$C$62,"Morri")&gt;0),"Unk",0))</f>
        <v>1</v>
      </c>
      <c r="E1915" t="str">
        <f>IFERROR(INDEX('Brand Family Areas (Enc)'!$D$6:$D$998,MATCH(UPPER(A1915)&amp;"|"&amp;UPPER(B1915),'Brand Family Areas (Enc)'!$G$6:$G$998,0)),"No Match")</f>
        <v>No Match</v>
      </c>
      <c r="F1915" t="str">
        <f t="shared" si="58"/>
        <v>US</v>
      </c>
      <c r="G1915" t="str">
        <f t="shared" si="59"/>
        <v>Whitecap|ESSEX</v>
      </c>
    </row>
    <row r="1916" spans="1:7" hidden="1" x14ac:dyDescent="0.2">
      <c r="A1916" t="str" cm="1">
        <f t="array" ref="A1916">INDEX('Brand Family Territory (Enc)'!$A$2:$A$296,INT((ROW()-2)/10)+1)</f>
        <v>Whitecap</v>
      </c>
      <c r="B1916" t="str" cm="1">
        <f t="array" ref="B1916">INDEX('Whitelist (Blackout Reverse)'!$B$1:$K$1,MOD(ROW()-2,10)+1)</f>
        <v>HUDSON</v>
      </c>
      <c r="C1916" t="str">
        <f>VLOOKUP(A1916,'Brand Family Territory (Enc)'!$A$2:$B$296,2,FALSE)</f>
        <v>All Counties</v>
      </c>
      <c r="D1916">
        <f>IF(COUNTIFS('Brand Family Territories (Enc)'!$B$2:$B$62,C1916,'Brand Family Territories (Enc)'!$C$2:$C$62,B1916)&gt;0,1,IF(AND(LEFT(B1916,6)="MORRIS",COUNTIFS('Brand Family Territories (Enc)'!$B$2:$B$62,C1916,'Brand Family Territories (Enc)'!$C$2:$C$62,"Morri")&gt;0),"Unk",0))</f>
        <v>1</v>
      </c>
      <c r="E1916" t="str">
        <f>IFERROR(INDEX('Brand Family Areas (Enc)'!$D$6:$D$998,MATCH(UPPER(A1916)&amp;"|"&amp;UPPER(B1916),'Brand Family Areas (Enc)'!$G$6:$G$998,0)),"No Match")</f>
        <v>No Match</v>
      </c>
      <c r="F1916" t="str">
        <f t="shared" si="58"/>
        <v>US</v>
      </c>
      <c r="G1916" t="str">
        <f t="shared" si="59"/>
        <v>Whitecap|HUDSON</v>
      </c>
    </row>
    <row r="1917" spans="1:7" hidden="1" x14ac:dyDescent="0.2">
      <c r="A1917" t="str" cm="1">
        <f t="array" ref="A1917">INDEX('Brand Family Territory (Enc)'!$A$2:$A$296,INT((ROW()-2)/10)+1)</f>
        <v>Whitecap</v>
      </c>
      <c r="B1917" t="str" cm="1">
        <f t="array" ref="B1917">INDEX('Whitelist (Blackout Reverse)'!$B$1:$K$1,MOD(ROW()-2,10)+1)</f>
        <v>UNION</v>
      </c>
      <c r="C1917" t="str">
        <f>VLOOKUP(A1917,'Brand Family Territory (Enc)'!$A$2:$B$296,2,FALSE)</f>
        <v>All Counties</v>
      </c>
      <c r="D1917">
        <f>IF(COUNTIFS('Brand Family Territories (Enc)'!$B$2:$B$62,C1917,'Brand Family Territories (Enc)'!$C$2:$C$62,B1917)&gt;0,1,IF(AND(LEFT(B1917,6)="MORRIS",COUNTIFS('Brand Family Territories (Enc)'!$B$2:$B$62,C1917,'Brand Family Territories (Enc)'!$C$2:$C$62,"Morri")&gt;0),"Unk",0))</f>
        <v>1</v>
      </c>
      <c r="E1917" t="str">
        <f>IFERROR(INDEX('Brand Family Areas (Enc)'!$D$6:$D$998,MATCH(UPPER(A1917)&amp;"|"&amp;UPPER(B1917),'Brand Family Areas (Enc)'!$G$6:$G$998,0)),"No Match")</f>
        <v>No Match</v>
      </c>
      <c r="F1917" t="str">
        <f t="shared" si="58"/>
        <v>US</v>
      </c>
      <c r="G1917" t="str">
        <f t="shared" si="59"/>
        <v>Whitecap|UNION</v>
      </c>
    </row>
    <row r="1918" spans="1:7" hidden="1" x14ac:dyDescent="0.2">
      <c r="A1918" t="str" cm="1">
        <f t="array" ref="A1918">INDEX('Brand Family Territory (Enc)'!$A$2:$A$296,INT((ROW()-2)/10)+1)</f>
        <v>Whitecap</v>
      </c>
      <c r="B1918" t="str" cm="1">
        <f t="array" ref="B1918">INDEX('Whitelist (Blackout Reverse)'!$B$1:$K$1,MOD(ROW()-2,10)+1)</f>
        <v>SUSSEX</v>
      </c>
      <c r="C1918" t="str">
        <f>VLOOKUP(A1918,'Brand Family Territory (Enc)'!$A$2:$B$296,2,FALSE)</f>
        <v>All Counties</v>
      </c>
      <c r="D1918">
        <f>IF(COUNTIFS('Brand Family Territories (Enc)'!$B$2:$B$62,C1918,'Brand Family Territories (Enc)'!$C$2:$C$62,B1918)&gt;0,1,IF(AND(LEFT(B1918,6)="MORRIS",COUNTIFS('Brand Family Territories (Enc)'!$B$2:$B$62,C1918,'Brand Family Territories (Enc)'!$C$2:$C$62,"Morri")&gt;0),"Unk",0))</f>
        <v>1</v>
      </c>
      <c r="E1918" t="str">
        <f>IFERROR(INDEX('Brand Family Areas (Enc)'!$D$6:$D$998,MATCH(UPPER(A1918)&amp;"|"&amp;UPPER(B1918),'Brand Family Areas (Enc)'!$G$6:$G$998,0)),"No Match")</f>
        <v>No Match</v>
      </c>
      <c r="F1918" t="str">
        <f t="shared" si="58"/>
        <v>US</v>
      </c>
      <c r="G1918" t="str">
        <f t="shared" si="59"/>
        <v>Whitecap|SUSSEX</v>
      </c>
    </row>
    <row r="1919" spans="1:7" hidden="1" x14ac:dyDescent="0.2">
      <c r="A1919" t="str" cm="1">
        <f t="array" ref="A1919">INDEX('Brand Family Territory (Enc)'!$A$2:$A$296,INT((ROW()-2)/10)+1)</f>
        <v>Whitecap</v>
      </c>
      <c r="B1919" t="str" cm="1">
        <f t="array" ref="B1919">INDEX('Whitelist (Blackout Reverse)'!$B$1:$K$1,MOD(ROW()-2,10)+1)</f>
        <v>MORRIS 1</v>
      </c>
      <c r="C1919" t="str">
        <f>VLOOKUP(A1919,'Brand Family Territory (Enc)'!$A$2:$B$296,2,FALSE)</f>
        <v>All Counties</v>
      </c>
      <c r="D1919">
        <f>IF(COUNTIFS('Brand Family Territories (Enc)'!$B$2:$B$62,C1919,'Brand Family Territories (Enc)'!$C$2:$C$62,B1919)&gt;0,1,IF(AND(LEFT(B1919,6)="MORRIS",COUNTIFS('Brand Family Territories (Enc)'!$B$2:$B$62,C1919,'Brand Family Territories (Enc)'!$C$2:$C$62,"Morri")&gt;0),"Unk",0))</f>
        <v>1</v>
      </c>
      <c r="E1919" t="str">
        <f>IFERROR(INDEX('Brand Family Areas (Enc)'!$D$6:$D$998,MATCH(UPPER(A1919)&amp;"|"&amp;UPPER(B1919),'Brand Family Areas (Enc)'!$G$6:$G$998,0)),"No Match")</f>
        <v>No Match</v>
      </c>
      <c r="F1919" t="str">
        <f t="shared" si="58"/>
        <v>US</v>
      </c>
      <c r="G1919" t="str">
        <f t="shared" si="59"/>
        <v>Whitecap|MORRIS 1</v>
      </c>
    </row>
    <row r="1920" spans="1:7" hidden="1" x14ac:dyDescent="0.2">
      <c r="A1920" t="str" cm="1">
        <f t="array" ref="A1920">INDEX('Brand Family Territory (Enc)'!$A$2:$A$296,INT((ROW()-2)/10)+1)</f>
        <v>Whitecap</v>
      </c>
      <c r="B1920" t="str" cm="1">
        <f t="array" ref="B1920">INDEX('Whitelist (Blackout Reverse)'!$B$1:$K$1,MOD(ROW()-2,10)+1)</f>
        <v>MORRIS 2</v>
      </c>
      <c r="C1920" t="str">
        <f>VLOOKUP(A1920,'Brand Family Territory (Enc)'!$A$2:$B$296,2,FALSE)</f>
        <v>All Counties</v>
      </c>
      <c r="D1920">
        <f>IF(COUNTIFS('Brand Family Territories (Enc)'!$B$2:$B$62,C1920,'Brand Family Territories (Enc)'!$C$2:$C$62,B1920)&gt;0,1,IF(AND(LEFT(B1920,6)="MORRIS",COUNTIFS('Brand Family Territories (Enc)'!$B$2:$B$62,C1920,'Brand Family Territories (Enc)'!$C$2:$C$62,"Morri")&gt;0),"Unk",0))</f>
        <v>1</v>
      </c>
      <c r="E1920" t="str">
        <f>IFERROR(INDEX('Brand Family Areas (Enc)'!$D$6:$D$998,MATCH(UPPER(A1920)&amp;"|"&amp;UPPER(B1920),'Brand Family Areas (Enc)'!$G$6:$G$998,0)),"No Match")</f>
        <v>No Match</v>
      </c>
      <c r="F1920" t="str">
        <f t="shared" si="58"/>
        <v>US</v>
      </c>
      <c r="G1920" t="str">
        <f t="shared" si="59"/>
        <v>Whitecap|MORRIS 2</v>
      </c>
    </row>
    <row r="1921" spans="1:7" hidden="1" x14ac:dyDescent="0.2">
      <c r="A1921" t="str" cm="1">
        <f t="array" ref="A1921">INDEX('Brand Family Territory (Enc)'!$A$2:$A$296,INT((ROW()-2)/10)+1)</f>
        <v>Whitecap</v>
      </c>
      <c r="B1921" t="str" cm="1">
        <f t="array" ref="B1921">INDEX('Whitelist (Blackout Reverse)'!$B$1:$K$1,MOD(ROW()-2,10)+1)</f>
        <v>MORRIS 3</v>
      </c>
      <c r="C1921" t="str">
        <f>VLOOKUP(A1921,'Brand Family Territory (Enc)'!$A$2:$B$296,2,FALSE)</f>
        <v>All Counties</v>
      </c>
      <c r="D1921">
        <f>IF(COUNTIFS('Brand Family Territories (Enc)'!$B$2:$B$62,C1921,'Brand Family Territories (Enc)'!$C$2:$C$62,B1921)&gt;0,1,IF(AND(LEFT(B1921,6)="MORRIS",COUNTIFS('Brand Family Territories (Enc)'!$B$2:$B$62,C1921,'Brand Family Territories (Enc)'!$C$2:$C$62,"Morri")&gt;0),"Unk",0))</f>
        <v>1</v>
      </c>
      <c r="E1921" t="str">
        <f>IFERROR(INDEX('Brand Family Areas (Enc)'!$D$6:$D$998,MATCH(UPPER(A1921)&amp;"|"&amp;UPPER(B1921),'Brand Family Areas (Enc)'!$G$6:$G$998,0)),"No Match")</f>
        <v>No Match</v>
      </c>
      <c r="F1921" t="str">
        <f t="shared" si="58"/>
        <v>US</v>
      </c>
      <c r="G1921" t="str">
        <f t="shared" si="59"/>
        <v>Whitecap|MORRIS 3</v>
      </c>
    </row>
    <row r="1922" spans="1:7" hidden="1" x14ac:dyDescent="0.2">
      <c r="A1922" t="str" cm="1">
        <f t="array" ref="A1922">INDEX('Brand Family Territory (Enc)'!$A$2:$A$296,INT((ROW()-2)/10)+1)</f>
        <v>Lone Star</v>
      </c>
      <c r="B1922" t="str" cm="1">
        <f t="array" ref="B1922">INDEX('Whitelist (Blackout Reverse)'!$B$1:$K$1,MOD(ROW()-2,10)+1)</f>
        <v>BERGEN</v>
      </c>
      <c r="C1922" t="str">
        <f>VLOOKUP(A1922,'Brand Family Territory (Enc)'!$A$2:$B$296,2,FALSE)</f>
        <v>All Counties</v>
      </c>
      <c r="D1922">
        <f>IF(COUNTIFS('Brand Family Territories (Enc)'!$B$2:$B$62,C1922,'Brand Family Territories (Enc)'!$C$2:$C$62,B1922)&gt;0,1,IF(AND(LEFT(B1922,6)="MORRIS",COUNTIFS('Brand Family Territories (Enc)'!$B$2:$B$62,C1922,'Brand Family Territories (Enc)'!$C$2:$C$62,"Morri")&gt;0),"Unk",0))</f>
        <v>1</v>
      </c>
      <c r="E1922" t="str">
        <f>IFERROR(INDEX('Brand Family Areas (Enc)'!$D$6:$D$998,MATCH(UPPER(A1922)&amp;"|"&amp;UPPER(B1922),'Brand Family Areas (Enc)'!$G$6:$G$998,0)),"No Match")</f>
        <v>No Match</v>
      </c>
      <c r="F1922" t="str">
        <f t="shared" si="58"/>
        <v>US</v>
      </c>
      <c r="G1922" t="str">
        <f t="shared" si="59"/>
        <v>Lone Star|BERGEN</v>
      </c>
    </row>
    <row r="1923" spans="1:7" hidden="1" x14ac:dyDescent="0.2">
      <c r="A1923" t="str" cm="1">
        <f t="array" ref="A1923">INDEX('Brand Family Territory (Enc)'!$A$2:$A$296,INT((ROW()-2)/10)+1)</f>
        <v>Lone Star</v>
      </c>
      <c r="B1923" t="str" cm="1">
        <f t="array" ref="B1923">INDEX('Whitelist (Blackout Reverse)'!$B$1:$K$1,MOD(ROW()-2,10)+1)</f>
        <v>PASSAIC</v>
      </c>
      <c r="C1923" t="str">
        <f>VLOOKUP(A1923,'Brand Family Territory (Enc)'!$A$2:$B$296,2,FALSE)</f>
        <v>All Counties</v>
      </c>
      <c r="D1923">
        <f>IF(COUNTIFS('Brand Family Territories (Enc)'!$B$2:$B$62,C1923,'Brand Family Territories (Enc)'!$C$2:$C$62,B1923)&gt;0,1,IF(AND(LEFT(B1923,6)="MORRIS",COUNTIFS('Brand Family Territories (Enc)'!$B$2:$B$62,C1923,'Brand Family Territories (Enc)'!$C$2:$C$62,"Morri")&gt;0),"Unk",0))</f>
        <v>1</v>
      </c>
      <c r="E1923" t="str">
        <f>IFERROR(INDEX('Brand Family Areas (Enc)'!$D$6:$D$998,MATCH(UPPER(A1923)&amp;"|"&amp;UPPER(B1923),'Brand Family Areas (Enc)'!$G$6:$G$998,0)),"No Match")</f>
        <v>No Match</v>
      </c>
      <c r="F1923" t="str">
        <f t="shared" ref="F1923:F1986" si="60">IF(D1923="Unk","Ambiguous (Source Truncated)",IF(E1923="Inactive","THEM",IF(D1923=1,"US",IF(D1923="N/A","No Territory Data","THEM"))))</f>
        <v>US</v>
      </c>
      <c r="G1923" t="str">
        <f t="shared" ref="G1923:G1986" si="61">A1923&amp;"|"&amp;B1923</f>
        <v>Lone Star|PASSAIC</v>
      </c>
    </row>
    <row r="1924" spans="1:7" hidden="1" x14ac:dyDescent="0.2">
      <c r="A1924" t="str" cm="1">
        <f t="array" ref="A1924">INDEX('Brand Family Territory (Enc)'!$A$2:$A$296,INT((ROW()-2)/10)+1)</f>
        <v>Lone Star</v>
      </c>
      <c r="B1924" t="str" cm="1">
        <f t="array" ref="B1924">INDEX('Whitelist (Blackout Reverse)'!$B$1:$K$1,MOD(ROW()-2,10)+1)</f>
        <v>PASSAIC-FF</v>
      </c>
      <c r="C1924" t="str">
        <f>VLOOKUP(A1924,'Brand Family Territory (Enc)'!$A$2:$B$296,2,FALSE)</f>
        <v>All Counties</v>
      </c>
      <c r="D1924">
        <f>IF(COUNTIFS('Brand Family Territories (Enc)'!$B$2:$B$62,C1924,'Brand Family Territories (Enc)'!$C$2:$C$62,B1924)&gt;0,1,IF(AND(LEFT(B1924,6)="MORRIS",COUNTIFS('Brand Family Territories (Enc)'!$B$2:$B$62,C1924,'Brand Family Territories (Enc)'!$C$2:$C$62,"Morri")&gt;0),"Unk",0))</f>
        <v>1</v>
      </c>
      <c r="E1924" t="str">
        <f>IFERROR(INDEX('Brand Family Areas (Enc)'!$D$6:$D$998,MATCH(UPPER(A1924)&amp;"|"&amp;UPPER(B1924),'Brand Family Areas (Enc)'!$G$6:$G$998,0)),"No Match")</f>
        <v>No Match</v>
      </c>
      <c r="F1924" t="str">
        <f t="shared" si="60"/>
        <v>US</v>
      </c>
      <c r="G1924" t="str">
        <f t="shared" si="61"/>
        <v>Lone Star|PASSAIC-FF</v>
      </c>
    </row>
    <row r="1925" spans="1:7" hidden="1" x14ac:dyDescent="0.2">
      <c r="A1925" t="str" cm="1">
        <f t="array" ref="A1925">INDEX('Brand Family Territory (Enc)'!$A$2:$A$296,INT((ROW()-2)/10)+1)</f>
        <v>Lone Star</v>
      </c>
      <c r="B1925" t="str" cm="1">
        <f t="array" ref="B1925">INDEX('Whitelist (Blackout Reverse)'!$B$1:$K$1,MOD(ROW()-2,10)+1)</f>
        <v>ESSEX</v>
      </c>
      <c r="C1925" t="str">
        <f>VLOOKUP(A1925,'Brand Family Territory (Enc)'!$A$2:$B$296,2,FALSE)</f>
        <v>All Counties</v>
      </c>
      <c r="D1925">
        <f>IF(COUNTIFS('Brand Family Territories (Enc)'!$B$2:$B$62,C1925,'Brand Family Territories (Enc)'!$C$2:$C$62,B1925)&gt;0,1,IF(AND(LEFT(B1925,6)="MORRIS",COUNTIFS('Brand Family Territories (Enc)'!$B$2:$B$62,C1925,'Brand Family Territories (Enc)'!$C$2:$C$62,"Morri")&gt;0),"Unk",0))</f>
        <v>1</v>
      </c>
      <c r="E1925" t="str">
        <f>IFERROR(INDEX('Brand Family Areas (Enc)'!$D$6:$D$998,MATCH(UPPER(A1925)&amp;"|"&amp;UPPER(B1925),'Brand Family Areas (Enc)'!$G$6:$G$998,0)),"No Match")</f>
        <v>No Match</v>
      </c>
      <c r="F1925" t="str">
        <f t="shared" si="60"/>
        <v>US</v>
      </c>
      <c r="G1925" t="str">
        <f t="shared" si="61"/>
        <v>Lone Star|ESSEX</v>
      </c>
    </row>
    <row r="1926" spans="1:7" hidden="1" x14ac:dyDescent="0.2">
      <c r="A1926" t="str" cm="1">
        <f t="array" ref="A1926">INDEX('Brand Family Territory (Enc)'!$A$2:$A$296,INT((ROW()-2)/10)+1)</f>
        <v>Lone Star</v>
      </c>
      <c r="B1926" t="str" cm="1">
        <f t="array" ref="B1926">INDEX('Whitelist (Blackout Reverse)'!$B$1:$K$1,MOD(ROW()-2,10)+1)</f>
        <v>HUDSON</v>
      </c>
      <c r="C1926" t="str">
        <f>VLOOKUP(A1926,'Brand Family Territory (Enc)'!$A$2:$B$296,2,FALSE)</f>
        <v>All Counties</v>
      </c>
      <c r="D1926">
        <f>IF(COUNTIFS('Brand Family Territories (Enc)'!$B$2:$B$62,C1926,'Brand Family Territories (Enc)'!$C$2:$C$62,B1926)&gt;0,1,IF(AND(LEFT(B1926,6)="MORRIS",COUNTIFS('Brand Family Territories (Enc)'!$B$2:$B$62,C1926,'Brand Family Territories (Enc)'!$C$2:$C$62,"Morri")&gt;0),"Unk",0))</f>
        <v>1</v>
      </c>
      <c r="E1926" t="str">
        <f>IFERROR(INDEX('Brand Family Areas (Enc)'!$D$6:$D$998,MATCH(UPPER(A1926)&amp;"|"&amp;UPPER(B1926),'Brand Family Areas (Enc)'!$G$6:$G$998,0)),"No Match")</f>
        <v>No Match</v>
      </c>
      <c r="F1926" t="str">
        <f t="shared" si="60"/>
        <v>US</v>
      </c>
      <c r="G1926" t="str">
        <f t="shared" si="61"/>
        <v>Lone Star|HUDSON</v>
      </c>
    </row>
    <row r="1927" spans="1:7" hidden="1" x14ac:dyDescent="0.2">
      <c r="A1927" t="str" cm="1">
        <f t="array" ref="A1927">INDEX('Brand Family Territory (Enc)'!$A$2:$A$296,INT((ROW()-2)/10)+1)</f>
        <v>Lone Star</v>
      </c>
      <c r="B1927" t="str" cm="1">
        <f t="array" ref="B1927">INDEX('Whitelist (Blackout Reverse)'!$B$1:$K$1,MOD(ROW()-2,10)+1)</f>
        <v>UNION</v>
      </c>
      <c r="C1927" t="str">
        <f>VLOOKUP(A1927,'Brand Family Territory (Enc)'!$A$2:$B$296,2,FALSE)</f>
        <v>All Counties</v>
      </c>
      <c r="D1927">
        <f>IF(COUNTIFS('Brand Family Territories (Enc)'!$B$2:$B$62,C1927,'Brand Family Territories (Enc)'!$C$2:$C$62,B1927)&gt;0,1,IF(AND(LEFT(B1927,6)="MORRIS",COUNTIFS('Brand Family Territories (Enc)'!$B$2:$B$62,C1927,'Brand Family Territories (Enc)'!$C$2:$C$62,"Morri")&gt;0),"Unk",0))</f>
        <v>1</v>
      </c>
      <c r="E1927" t="str">
        <f>IFERROR(INDEX('Brand Family Areas (Enc)'!$D$6:$D$998,MATCH(UPPER(A1927)&amp;"|"&amp;UPPER(B1927),'Brand Family Areas (Enc)'!$G$6:$G$998,0)),"No Match")</f>
        <v>No Match</v>
      </c>
      <c r="F1927" t="str">
        <f t="shared" si="60"/>
        <v>US</v>
      </c>
      <c r="G1927" t="str">
        <f t="shared" si="61"/>
        <v>Lone Star|UNION</v>
      </c>
    </row>
    <row r="1928" spans="1:7" hidden="1" x14ac:dyDescent="0.2">
      <c r="A1928" t="str" cm="1">
        <f t="array" ref="A1928">INDEX('Brand Family Territory (Enc)'!$A$2:$A$296,INT((ROW()-2)/10)+1)</f>
        <v>Lone Star</v>
      </c>
      <c r="B1928" t="str" cm="1">
        <f t="array" ref="B1928">INDEX('Whitelist (Blackout Reverse)'!$B$1:$K$1,MOD(ROW()-2,10)+1)</f>
        <v>SUSSEX</v>
      </c>
      <c r="C1928" t="str">
        <f>VLOOKUP(A1928,'Brand Family Territory (Enc)'!$A$2:$B$296,2,FALSE)</f>
        <v>All Counties</v>
      </c>
      <c r="D1928">
        <f>IF(COUNTIFS('Brand Family Territories (Enc)'!$B$2:$B$62,C1928,'Brand Family Territories (Enc)'!$C$2:$C$62,B1928)&gt;0,1,IF(AND(LEFT(B1928,6)="MORRIS",COUNTIFS('Brand Family Territories (Enc)'!$B$2:$B$62,C1928,'Brand Family Territories (Enc)'!$C$2:$C$62,"Morri")&gt;0),"Unk",0))</f>
        <v>1</v>
      </c>
      <c r="E1928" t="str">
        <f>IFERROR(INDEX('Brand Family Areas (Enc)'!$D$6:$D$998,MATCH(UPPER(A1928)&amp;"|"&amp;UPPER(B1928),'Brand Family Areas (Enc)'!$G$6:$G$998,0)),"No Match")</f>
        <v>No Match</v>
      </c>
      <c r="F1928" t="str">
        <f t="shared" si="60"/>
        <v>US</v>
      </c>
      <c r="G1928" t="str">
        <f t="shared" si="61"/>
        <v>Lone Star|SUSSEX</v>
      </c>
    </row>
    <row r="1929" spans="1:7" hidden="1" x14ac:dyDescent="0.2">
      <c r="A1929" t="str" cm="1">
        <f t="array" ref="A1929">INDEX('Brand Family Territory (Enc)'!$A$2:$A$296,INT((ROW()-2)/10)+1)</f>
        <v>Lone Star</v>
      </c>
      <c r="B1929" t="str" cm="1">
        <f t="array" ref="B1929">INDEX('Whitelist (Blackout Reverse)'!$B$1:$K$1,MOD(ROW()-2,10)+1)</f>
        <v>MORRIS 1</v>
      </c>
      <c r="C1929" t="str">
        <f>VLOOKUP(A1929,'Brand Family Territory (Enc)'!$A$2:$B$296,2,FALSE)</f>
        <v>All Counties</v>
      </c>
      <c r="D1929">
        <f>IF(COUNTIFS('Brand Family Territories (Enc)'!$B$2:$B$62,C1929,'Brand Family Territories (Enc)'!$C$2:$C$62,B1929)&gt;0,1,IF(AND(LEFT(B1929,6)="MORRIS",COUNTIFS('Brand Family Territories (Enc)'!$B$2:$B$62,C1929,'Brand Family Territories (Enc)'!$C$2:$C$62,"Morri")&gt;0),"Unk",0))</f>
        <v>1</v>
      </c>
      <c r="E1929" t="str">
        <f>IFERROR(INDEX('Brand Family Areas (Enc)'!$D$6:$D$998,MATCH(UPPER(A1929)&amp;"|"&amp;UPPER(B1929),'Brand Family Areas (Enc)'!$G$6:$G$998,0)),"No Match")</f>
        <v>No Match</v>
      </c>
      <c r="F1929" t="str">
        <f t="shared" si="60"/>
        <v>US</v>
      </c>
      <c r="G1929" t="str">
        <f t="shared" si="61"/>
        <v>Lone Star|MORRIS 1</v>
      </c>
    </row>
    <row r="1930" spans="1:7" hidden="1" x14ac:dyDescent="0.2">
      <c r="A1930" t="str" cm="1">
        <f t="array" ref="A1930">INDEX('Brand Family Territory (Enc)'!$A$2:$A$296,INT((ROW()-2)/10)+1)</f>
        <v>Lone Star</v>
      </c>
      <c r="B1930" t="str" cm="1">
        <f t="array" ref="B1930">INDEX('Whitelist (Blackout Reverse)'!$B$1:$K$1,MOD(ROW()-2,10)+1)</f>
        <v>MORRIS 2</v>
      </c>
      <c r="C1930" t="str">
        <f>VLOOKUP(A1930,'Brand Family Territory (Enc)'!$A$2:$B$296,2,FALSE)</f>
        <v>All Counties</v>
      </c>
      <c r="D1930">
        <f>IF(COUNTIFS('Brand Family Territories (Enc)'!$B$2:$B$62,C1930,'Brand Family Territories (Enc)'!$C$2:$C$62,B1930)&gt;0,1,IF(AND(LEFT(B1930,6)="MORRIS",COUNTIFS('Brand Family Territories (Enc)'!$B$2:$B$62,C1930,'Brand Family Territories (Enc)'!$C$2:$C$62,"Morri")&gt;0),"Unk",0))</f>
        <v>1</v>
      </c>
      <c r="E1930" t="str">
        <f>IFERROR(INDEX('Brand Family Areas (Enc)'!$D$6:$D$998,MATCH(UPPER(A1930)&amp;"|"&amp;UPPER(B1930),'Brand Family Areas (Enc)'!$G$6:$G$998,0)),"No Match")</f>
        <v>No Match</v>
      </c>
      <c r="F1930" t="str">
        <f t="shared" si="60"/>
        <v>US</v>
      </c>
      <c r="G1930" t="str">
        <f t="shared" si="61"/>
        <v>Lone Star|MORRIS 2</v>
      </c>
    </row>
    <row r="1931" spans="1:7" hidden="1" x14ac:dyDescent="0.2">
      <c r="A1931" t="str" cm="1">
        <f t="array" ref="A1931">INDEX('Brand Family Territory (Enc)'!$A$2:$A$296,INT((ROW()-2)/10)+1)</f>
        <v>Lone Star</v>
      </c>
      <c r="B1931" t="str" cm="1">
        <f t="array" ref="B1931">INDEX('Whitelist (Blackout Reverse)'!$B$1:$K$1,MOD(ROW()-2,10)+1)</f>
        <v>MORRIS 3</v>
      </c>
      <c r="C1931" t="str">
        <f>VLOOKUP(A1931,'Brand Family Territory (Enc)'!$A$2:$B$296,2,FALSE)</f>
        <v>All Counties</v>
      </c>
      <c r="D1931">
        <f>IF(COUNTIFS('Brand Family Territories (Enc)'!$B$2:$B$62,C1931,'Brand Family Territories (Enc)'!$C$2:$C$62,B1931)&gt;0,1,IF(AND(LEFT(B1931,6)="MORRIS",COUNTIFS('Brand Family Territories (Enc)'!$B$2:$B$62,C1931,'Brand Family Territories (Enc)'!$C$2:$C$62,"Morri")&gt;0),"Unk",0))</f>
        <v>1</v>
      </c>
      <c r="E1931" t="str">
        <f>IFERROR(INDEX('Brand Family Areas (Enc)'!$D$6:$D$998,MATCH(UPPER(A1931)&amp;"|"&amp;UPPER(B1931),'Brand Family Areas (Enc)'!$G$6:$G$998,0)),"No Match")</f>
        <v>No Match</v>
      </c>
      <c r="F1931" t="str">
        <f t="shared" si="60"/>
        <v>US</v>
      </c>
      <c r="G1931" t="str">
        <f t="shared" si="61"/>
        <v>Lone Star|MORRIS 3</v>
      </c>
    </row>
    <row r="1932" spans="1:7" hidden="1" x14ac:dyDescent="0.2">
      <c r="A1932" t="str" cm="1">
        <f t="array" ref="A1932">INDEX('Brand Family Territory (Enc)'!$A$2:$A$296,INT((ROW()-2)/10)+1)</f>
        <v>Long Trail</v>
      </c>
      <c r="B1932" t="str" cm="1">
        <f t="array" ref="B1932">INDEX('Whitelist (Blackout Reverse)'!$B$1:$K$1,MOD(ROW()-2,10)+1)</f>
        <v>BERGEN</v>
      </c>
      <c r="C1932" t="str">
        <f>VLOOKUP(A1932,'Brand Family Territory (Enc)'!$A$2:$B$296,2,FALSE)</f>
        <v>All Counties</v>
      </c>
      <c r="D1932">
        <f>IF(COUNTIFS('Brand Family Territories (Enc)'!$B$2:$B$62,C1932,'Brand Family Territories (Enc)'!$C$2:$C$62,B1932)&gt;0,1,IF(AND(LEFT(B1932,6)="MORRIS",COUNTIFS('Brand Family Territories (Enc)'!$B$2:$B$62,C1932,'Brand Family Territories (Enc)'!$C$2:$C$62,"Morri")&gt;0),"Unk",0))</f>
        <v>1</v>
      </c>
      <c r="E1932" t="str">
        <f>IFERROR(INDEX('Brand Family Areas (Enc)'!$D$6:$D$998,MATCH(UPPER(A1932)&amp;"|"&amp;UPPER(B1932),'Brand Family Areas (Enc)'!$G$6:$G$998,0)),"No Match")</f>
        <v>No Match</v>
      </c>
      <c r="F1932" t="str">
        <f t="shared" si="60"/>
        <v>US</v>
      </c>
      <c r="G1932" t="str">
        <f t="shared" si="61"/>
        <v>Long Trail|BERGEN</v>
      </c>
    </row>
    <row r="1933" spans="1:7" hidden="1" x14ac:dyDescent="0.2">
      <c r="A1933" t="str" cm="1">
        <f t="array" ref="A1933">INDEX('Brand Family Territory (Enc)'!$A$2:$A$296,INT((ROW()-2)/10)+1)</f>
        <v>Long Trail</v>
      </c>
      <c r="B1933" t="str" cm="1">
        <f t="array" ref="B1933">INDEX('Whitelist (Blackout Reverse)'!$B$1:$K$1,MOD(ROW()-2,10)+1)</f>
        <v>PASSAIC</v>
      </c>
      <c r="C1933" t="str">
        <f>VLOOKUP(A1933,'Brand Family Territory (Enc)'!$A$2:$B$296,2,FALSE)</f>
        <v>All Counties</v>
      </c>
      <c r="D1933">
        <f>IF(COUNTIFS('Brand Family Territories (Enc)'!$B$2:$B$62,C1933,'Brand Family Territories (Enc)'!$C$2:$C$62,B1933)&gt;0,1,IF(AND(LEFT(B1933,6)="MORRIS",COUNTIFS('Brand Family Territories (Enc)'!$B$2:$B$62,C1933,'Brand Family Territories (Enc)'!$C$2:$C$62,"Morri")&gt;0),"Unk",0))</f>
        <v>1</v>
      </c>
      <c r="E1933" t="str">
        <f>IFERROR(INDEX('Brand Family Areas (Enc)'!$D$6:$D$998,MATCH(UPPER(A1933)&amp;"|"&amp;UPPER(B1933),'Brand Family Areas (Enc)'!$G$6:$G$998,0)),"No Match")</f>
        <v>No Match</v>
      </c>
      <c r="F1933" t="str">
        <f t="shared" si="60"/>
        <v>US</v>
      </c>
      <c r="G1933" t="str">
        <f t="shared" si="61"/>
        <v>Long Trail|PASSAIC</v>
      </c>
    </row>
    <row r="1934" spans="1:7" hidden="1" x14ac:dyDescent="0.2">
      <c r="A1934" t="str" cm="1">
        <f t="array" ref="A1934">INDEX('Brand Family Territory (Enc)'!$A$2:$A$296,INT((ROW()-2)/10)+1)</f>
        <v>Long Trail</v>
      </c>
      <c r="B1934" t="str" cm="1">
        <f t="array" ref="B1934">INDEX('Whitelist (Blackout Reverse)'!$B$1:$K$1,MOD(ROW()-2,10)+1)</f>
        <v>PASSAIC-FF</v>
      </c>
      <c r="C1934" t="str">
        <f>VLOOKUP(A1934,'Brand Family Territory (Enc)'!$A$2:$B$296,2,FALSE)</f>
        <v>All Counties</v>
      </c>
      <c r="D1934">
        <f>IF(COUNTIFS('Brand Family Territories (Enc)'!$B$2:$B$62,C1934,'Brand Family Territories (Enc)'!$C$2:$C$62,B1934)&gt;0,1,IF(AND(LEFT(B1934,6)="MORRIS",COUNTIFS('Brand Family Territories (Enc)'!$B$2:$B$62,C1934,'Brand Family Territories (Enc)'!$C$2:$C$62,"Morri")&gt;0),"Unk",0))</f>
        <v>1</v>
      </c>
      <c r="E1934" t="str">
        <f>IFERROR(INDEX('Brand Family Areas (Enc)'!$D$6:$D$998,MATCH(UPPER(A1934)&amp;"|"&amp;UPPER(B1934),'Brand Family Areas (Enc)'!$G$6:$G$998,0)),"No Match")</f>
        <v>No Match</v>
      </c>
      <c r="F1934" t="str">
        <f t="shared" si="60"/>
        <v>US</v>
      </c>
      <c r="G1934" t="str">
        <f t="shared" si="61"/>
        <v>Long Trail|PASSAIC-FF</v>
      </c>
    </row>
    <row r="1935" spans="1:7" hidden="1" x14ac:dyDescent="0.2">
      <c r="A1935" t="str" cm="1">
        <f t="array" ref="A1935">INDEX('Brand Family Territory (Enc)'!$A$2:$A$296,INT((ROW()-2)/10)+1)</f>
        <v>Long Trail</v>
      </c>
      <c r="B1935" t="str" cm="1">
        <f t="array" ref="B1935">INDEX('Whitelist (Blackout Reverse)'!$B$1:$K$1,MOD(ROW()-2,10)+1)</f>
        <v>ESSEX</v>
      </c>
      <c r="C1935" t="str">
        <f>VLOOKUP(A1935,'Brand Family Territory (Enc)'!$A$2:$B$296,2,FALSE)</f>
        <v>All Counties</v>
      </c>
      <c r="D1935">
        <f>IF(COUNTIFS('Brand Family Territories (Enc)'!$B$2:$B$62,C1935,'Brand Family Territories (Enc)'!$C$2:$C$62,B1935)&gt;0,1,IF(AND(LEFT(B1935,6)="MORRIS",COUNTIFS('Brand Family Territories (Enc)'!$B$2:$B$62,C1935,'Brand Family Territories (Enc)'!$C$2:$C$62,"Morri")&gt;0),"Unk",0))</f>
        <v>1</v>
      </c>
      <c r="E1935" t="str">
        <f>IFERROR(INDEX('Brand Family Areas (Enc)'!$D$6:$D$998,MATCH(UPPER(A1935)&amp;"|"&amp;UPPER(B1935),'Brand Family Areas (Enc)'!$G$6:$G$998,0)),"No Match")</f>
        <v>No Match</v>
      </c>
      <c r="F1935" t="str">
        <f t="shared" si="60"/>
        <v>US</v>
      </c>
      <c r="G1935" t="str">
        <f t="shared" si="61"/>
        <v>Long Trail|ESSEX</v>
      </c>
    </row>
    <row r="1936" spans="1:7" hidden="1" x14ac:dyDescent="0.2">
      <c r="A1936" t="str" cm="1">
        <f t="array" ref="A1936">INDEX('Brand Family Territory (Enc)'!$A$2:$A$296,INT((ROW()-2)/10)+1)</f>
        <v>Long Trail</v>
      </c>
      <c r="B1936" t="str" cm="1">
        <f t="array" ref="B1936">INDEX('Whitelist (Blackout Reverse)'!$B$1:$K$1,MOD(ROW()-2,10)+1)</f>
        <v>HUDSON</v>
      </c>
      <c r="C1936" t="str">
        <f>VLOOKUP(A1936,'Brand Family Territory (Enc)'!$A$2:$B$296,2,FALSE)</f>
        <v>All Counties</v>
      </c>
      <c r="D1936">
        <f>IF(COUNTIFS('Brand Family Territories (Enc)'!$B$2:$B$62,C1936,'Brand Family Territories (Enc)'!$C$2:$C$62,B1936)&gt;0,1,IF(AND(LEFT(B1936,6)="MORRIS",COUNTIFS('Brand Family Territories (Enc)'!$B$2:$B$62,C1936,'Brand Family Territories (Enc)'!$C$2:$C$62,"Morri")&gt;0),"Unk",0))</f>
        <v>1</v>
      </c>
      <c r="E1936" t="str">
        <f>IFERROR(INDEX('Brand Family Areas (Enc)'!$D$6:$D$998,MATCH(UPPER(A1936)&amp;"|"&amp;UPPER(B1936),'Brand Family Areas (Enc)'!$G$6:$G$998,0)),"No Match")</f>
        <v>No Match</v>
      </c>
      <c r="F1936" t="str">
        <f t="shared" si="60"/>
        <v>US</v>
      </c>
      <c r="G1936" t="str">
        <f t="shared" si="61"/>
        <v>Long Trail|HUDSON</v>
      </c>
    </row>
    <row r="1937" spans="1:7" hidden="1" x14ac:dyDescent="0.2">
      <c r="A1937" t="str" cm="1">
        <f t="array" ref="A1937">INDEX('Brand Family Territory (Enc)'!$A$2:$A$296,INT((ROW()-2)/10)+1)</f>
        <v>Long Trail</v>
      </c>
      <c r="B1937" t="str" cm="1">
        <f t="array" ref="B1937">INDEX('Whitelist (Blackout Reverse)'!$B$1:$K$1,MOD(ROW()-2,10)+1)</f>
        <v>UNION</v>
      </c>
      <c r="C1937" t="str">
        <f>VLOOKUP(A1937,'Brand Family Territory (Enc)'!$A$2:$B$296,2,FALSE)</f>
        <v>All Counties</v>
      </c>
      <c r="D1937">
        <f>IF(COUNTIFS('Brand Family Territories (Enc)'!$B$2:$B$62,C1937,'Brand Family Territories (Enc)'!$C$2:$C$62,B1937)&gt;0,1,IF(AND(LEFT(B1937,6)="MORRIS",COUNTIFS('Brand Family Territories (Enc)'!$B$2:$B$62,C1937,'Brand Family Territories (Enc)'!$C$2:$C$62,"Morri")&gt;0),"Unk",0))</f>
        <v>1</v>
      </c>
      <c r="E1937" t="str">
        <f>IFERROR(INDEX('Brand Family Areas (Enc)'!$D$6:$D$998,MATCH(UPPER(A1937)&amp;"|"&amp;UPPER(B1937),'Brand Family Areas (Enc)'!$G$6:$G$998,0)),"No Match")</f>
        <v>No Match</v>
      </c>
      <c r="F1937" t="str">
        <f t="shared" si="60"/>
        <v>US</v>
      </c>
      <c r="G1937" t="str">
        <f t="shared" si="61"/>
        <v>Long Trail|UNION</v>
      </c>
    </row>
    <row r="1938" spans="1:7" hidden="1" x14ac:dyDescent="0.2">
      <c r="A1938" t="str" cm="1">
        <f t="array" ref="A1938">INDEX('Brand Family Territory (Enc)'!$A$2:$A$296,INT((ROW()-2)/10)+1)</f>
        <v>Long Trail</v>
      </c>
      <c r="B1938" t="str" cm="1">
        <f t="array" ref="B1938">INDEX('Whitelist (Blackout Reverse)'!$B$1:$K$1,MOD(ROW()-2,10)+1)</f>
        <v>SUSSEX</v>
      </c>
      <c r="C1938" t="str">
        <f>VLOOKUP(A1938,'Brand Family Territory (Enc)'!$A$2:$B$296,2,FALSE)</f>
        <v>All Counties</v>
      </c>
      <c r="D1938">
        <f>IF(COUNTIFS('Brand Family Territories (Enc)'!$B$2:$B$62,C1938,'Brand Family Territories (Enc)'!$C$2:$C$62,B1938)&gt;0,1,IF(AND(LEFT(B1938,6)="MORRIS",COUNTIFS('Brand Family Territories (Enc)'!$B$2:$B$62,C1938,'Brand Family Territories (Enc)'!$C$2:$C$62,"Morri")&gt;0),"Unk",0))</f>
        <v>1</v>
      </c>
      <c r="E1938" t="str">
        <f>IFERROR(INDEX('Brand Family Areas (Enc)'!$D$6:$D$998,MATCH(UPPER(A1938)&amp;"|"&amp;UPPER(B1938),'Brand Family Areas (Enc)'!$G$6:$G$998,0)),"No Match")</f>
        <v>No Match</v>
      </c>
      <c r="F1938" t="str">
        <f t="shared" si="60"/>
        <v>US</v>
      </c>
      <c r="G1938" t="str">
        <f t="shared" si="61"/>
        <v>Long Trail|SUSSEX</v>
      </c>
    </row>
    <row r="1939" spans="1:7" hidden="1" x14ac:dyDescent="0.2">
      <c r="A1939" t="str" cm="1">
        <f t="array" ref="A1939">INDEX('Brand Family Territory (Enc)'!$A$2:$A$296,INT((ROW()-2)/10)+1)</f>
        <v>Long Trail</v>
      </c>
      <c r="B1939" t="str" cm="1">
        <f t="array" ref="B1939">INDEX('Whitelist (Blackout Reverse)'!$B$1:$K$1,MOD(ROW()-2,10)+1)</f>
        <v>MORRIS 1</v>
      </c>
      <c r="C1939" t="str">
        <f>VLOOKUP(A1939,'Brand Family Territory (Enc)'!$A$2:$B$296,2,FALSE)</f>
        <v>All Counties</v>
      </c>
      <c r="D1939">
        <f>IF(COUNTIFS('Brand Family Territories (Enc)'!$B$2:$B$62,C1939,'Brand Family Territories (Enc)'!$C$2:$C$62,B1939)&gt;0,1,IF(AND(LEFT(B1939,6)="MORRIS",COUNTIFS('Brand Family Territories (Enc)'!$B$2:$B$62,C1939,'Brand Family Territories (Enc)'!$C$2:$C$62,"Morri")&gt;0),"Unk",0))</f>
        <v>1</v>
      </c>
      <c r="E1939" t="str">
        <f>IFERROR(INDEX('Brand Family Areas (Enc)'!$D$6:$D$998,MATCH(UPPER(A1939)&amp;"|"&amp;UPPER(B1939),'Brand Family Areas (Enc)'!$G$6:$G$998,0)),"No Match")</f>
        <v>No Match</v>
      </c>
      <c r="F1939" t="str">
        <f t="shared" si="60"/>
        <v>US</v>
      </c>
      <c r="G1939" t="str">
        <f t="shared" si="61"/>
        <v>Long Trail|MORRIS 1</v>
      </c>
    </row>
    <row r="1940" spans="1:7" hidden="1" x14ac:dyDescent="0.2">
      <c r="A1940" t="str" cm="1">
        <f t="array" ref="A1940">INDEX('Brand Family Territory (Enc)'!$A$2:$A$296,INT((ROW()-2)/10)+1)</f>
        <v>Long Trail</v>
      </c>
      <c r="B1940" t="str" cm="1">
        <f t="array" ref="B1940">INDEX('Whitelist (Blackout Reverse)'!$B$1:$K$1,MOD(ROW()-2,10)+1)</f>
        <v>MORRIS 2</v>
      </c>
      <c r="C1940" t="str">
        <f>VLOOKUP(A1940,'Brand Family Territory (Enc)'!$A$2:$B$296,2,FALSE)</f>
        <v>All Counties</v>
      </c>
      <c r="D1940">
        <f>IF(COUNTIFS('Brand Family Territories (Enc)'!$B$2:$B$62,C1940,'Brand Family Territories (Enc)'!$C$2:$C$62,B1940)&gt;0,1,IF(AND(LEFT(B1940,6)="MORRIS",COUNTIFS('Brand Family Territories (Enc)'!$B$2:$B$62,C1940,'Brand Family Territories (Enc)'!$C$2:$C$62,"Morri")&gt;0),"Unk",0))</f>
        <v>1</v>
      </c>
      <c r="E1940" t="str">
        <f>IFERROR(INDEX('Brand Family Areas (Enc)'!$D$6:$D$998,MATCH(UPPER(A1940)&amp;"|"&amp;UPPER(B1940),'Brand Family Areas (Enc)'!$G$6:$G$998,0)),"No Match")</f>
        <v>No Match</v>
      </c>
      <c r="F1940" t="str">
        <f t="shared" si="60"/>
        <v>US</v>
      </c>
      <c r="G1940" t="str">
        <f t="shared" si="61"/>
        <v>Long Trail|MORRIS 2</v>
      </c>
    </row>
    <row r="1941" spans="1:7" hidden="1" x14ac:dyDescent="0.2">
      <c r="A1941" t="str" cm="1">
        <f t="array" ref="A1941">INDEX('Brand Family Territory (Enc)'!$A$2:$A$296,INT((ROW()-2)/10)+1)</f>
        <v>Long Trail</v>
      </c>
      <c r="B1941" t="str" cm="1">
        <f t="array" ref="B1941">INDEX('Whitelist (Blackout Reverse)'!$B$1:$K$1,MOD(ROW()-2,10)+1)</f>
        <v>MORRIS 3</v>
      </c>
      <c r="C1941" t="str">
        <f>VLOOKUP(A1941,'Brand Family Territory (Enc)'!$A$2:$B$296,2,FALSE)</f>
        <v>All Counties</v>
      </c>
      <c r="D1941">
        <f>IF(COUNTIFS('Brand Family Territories (Enc)'!$B$2:$B$62,C1941,'Brand Family Territories (Enc)'!$C$2:$C$62,B1941)&gt;0,1,IF(AND(LEFT(B1941,6)="MORRIS",COUNTIFS('Brand Family Territories (Enc)'!$B$2:$B$62,C1941,'Brand Family Territories (Enc)'!$C$2:$C$62,"Morri")&gt;0),"Unk",0))</f>
        <v>1</v>
      </c>
      <c r="E1941" t="str">
        <f>IFERROR(INDEX('Brand Family Areas (Enc)'!$D$6:$D$998,MATCH(UPPER(A1941)&amp;"|"&amp;UPPER(B1941),'Brand Family Areas (Enc)'!$G$6:$G$998,0)),"No Match")</f>
        <v>No Match</v>
      </c>
      <c r="F1941" t="str">
        <f t="shared" si="60"/>
        <v>US</v>
      </c>
      <c r="G1941" t="str">
        <f t="shared" si="61"/>
        <v>Long Trail|MORRIS 3</v>
      </c>
    </row>
    <row r="1942" spans="1:7" hidden="1" x14ac:dyDescent="0.2">
      <c r="A1942" t="str" cm="1">
        <f t="array" ref="A1942">INDEX('Brand Family Territory (Enc)'!$A$2:$A$296,INT((ROW()-2)/10)+1)</f>
        <v>Caravella</v>
      </c>
      <c r="B1942" t="str" cm="1">
        <f t="array" ref="B1942">INDEX('Whitelist (Blackout Reverse)'!$B$1:$K$1,MOD(ROW()-2,10)+1)</f>
        <v>BERGEN</v>
      </c>
      <c r="C1942" t="str">
        <f>VLOOKUP(A1942,'Brand Family Territory (Enc)'!$A$2:$B$296,2,FALSE)</f>
        <v>All Counties</v>
      </c>
      <c r="D1942">
        <f>IF(COUNTIFS('Brand Family Territories (Enc)'!$B$2:$B$62,C1942,'Brand Family Territories (Enc)'!$C$2:$C$62,B1942)&gt;0,1,IF(AND(LEFT(B1942,6)="MORRIS",COUNTIFS('Brand Family Territories (Enc)'!$B$2:$B$62,C1942,'Brand Family Territories (Enc)'!$C$2:$C$62,"Morri")&gt;0),"Unk",0))</f>
        <v>1</v>
      </c>
      <c r="E1942" t="str">
        <f>IFERROR(INDEX('Brand Family Areas (Enc)'!$D$6:$D$998,MATCH(UPPER(A1942)&amp;"|"&amp;UPPER(B1942),'Brand Family Areas (Enc)'!$G$6:$G$998,0)),"No Match")</f>
        <v>No Match</v>
      </c>
      <c r="F1942" t="str">
        <f t="shared" si="60"/>
        <v>US</v>
      </c>
      <c r="G1942" t="str">
        <f t="shared" si="61"/>
        <v>Caravella|BERGEN</v>
      </c>
    </row>
    <row r="1943" spans="1:7" hidden="1" x14ac:dyDescent="0.2">
      <c r="A1943" t="str" cm="1">
        <f t="array" ref="A1943">INDEX('Brand Family Territory (Enc)'!$A$2:$A$296,INT((ROW()-2)/10)+1)</f>
        <v>Caravella</v>
      </c>
      <c r="B1943" t="str" cm="1">
        <f t="array" ref="B1943">INDEX('Whitelist (Blackout Reverse)'!$B$1:$K$1,MOD(ROW()-2,10)+1)</f>
        <v>PASSAIC</v>
      </c>
      <c r="C1943" t="str">
        <f>VLOOKUP(A1943,'Brand Family Territory (Enc)'!$A$2:$B$296,2,FALSE)</f>
        <v>All Counties</v>
      </c>
      <c r="D1943">
        <f>IF(COUNTIFS('Brand Family Territories (Enc)'!$B$2:$B$62,C1943,'Brand Family Territories (Enc)'!$C$2:$C$62,B1943)&gt;0,1,IF(AND(LEFT(B1943,6)="MORRIS",COUNTIFS('Brand Family Territories (Enc)'!$B$2:$B$62,C1943,'Brand Family Territories (Enc)'!$C$2:$C$62,"Morri")&gt;0),"Unk",0))</f>
        <v>1</v>
      </c>
      <c r="E1943" t="str">
        <f>IFERROR(INDEX('Brand Family Areas (Enc)'!$D$6:$D$998,MATCH(UPPER(A1943)&amp;"|"&amp;UPPER(B1943),'Brand Family Areas (Enc)'!$G$6:$G$998,0)),"No Match")</f>
        <v>No Match</v>
      </c>
      <c r="F1943" t="str">
        <f t="shared" si="60"/>
        <v>US</v>
      </c>
      <c r="G1943" t="str">
        <f t="shared" si="61"/>
        <v>Caravella|PASSAIC</v>
      </c>
    </row>
    <row r="1944" spans="1:7" hidden="1" x14ac:dyDescent="0.2">
      <c r="A1944" t="str" cm="1">
        <f t="array" ref="A1944">INDEX('Brand Family Territory (Enc)'!$A$2:$A$296,INT((ROW()-2)/10)+1)</f>
        <v>Caravella</v>
      </c>
      <c r="B1944" t="str" cm="1">
        <f t="array" ref="B1944">INDEX('Whitelist (Blackout Reverse)'!$B$1:$K$1,MOD(ROW()-2,10)+1)</f>
        <v>PASSAIC-FF</v>
      </c>
      <c r="C1944" t="str">
        <f>VLOOKUP(A1944,'Brand Family Territory (Enc)'!$A$2:$B$296,2,FALSE)</f>
        <v>All Counties</v>
      </c>
      <c r="D1944">
        <f>IF(COUNTIFS('Brand Family Territories (Enc)'!$B$2:$B$62,C1944,'Brand Family Territories (Enc)'!$C$2:$C$62,B1944)&gt;0,1,IF(AND(LEFT(B1944,6)="MORRIS",COUNTIFS('Brand Family Territories (Enc)'!$B$2:$B$62,C1944,'Brand Family Territories (Enc)'!$C$2:$C$62,"Morri")&gt;0),"Unk",0))</f>
        <v>1</v>
      </c>
      <c r="E1944" t="str">
        <f>IFERROR(INDEX('Brand Family Areas (Enc)'!$D$6:$D$998,MATCH(UPPER(A1944)&amp;"|"&amp;UPPER(B1944),'Brand Family Areas (Enc)'!$G$6:$G$998,0)),"No Match")</f>
        <v>No Match</v>
      </c>
      <c r="F1944" t="str">
        <f t="shared" si="60"/>
        <v>US</v>
      </c>
      <c r="G1944" t="str">
        <f t="shared" si="61"/>
        <v>Caravella|PASSAIC-FF</v>
      </c>
    </row>
    <row r="1945" spans="1:7" hidden="1" x14ac:dyDescent="0.2">
      <c r="A1945" t="str" cm="1">
        <f t="array" ref="A1945">INDEX('Brand Family Territory (Enc)'!$A$2:$A$296,INT((ROW()-2)/10)+1)</f>
        <v>Caravella</v>
      </c>
      <c r="B1945" t="str" cm="1">
        <f t="array" ref="B1945">INDEX('Whitelist (Blackout Reverse)'!$B$1:$K$1,MOD(ROW()-2,10)+1)</f>
        <v>ESSEX</v>
      </c>
      <c r="C1945" t="str">
        <f>VLOOKUP(A1945,'Brand Family Territory (Enc)'!$A$2:$B$296,2,FALSE)</f>
        <v>All Counties</v>
      </c>
      <c r="D1945">
        <f>IF(COUNTIFS('Brand Family Territories (Enc)'!$B$2:$B$62,C1945,'Brand Family Territories (Enc)'!$C$2:$C$62,B1945)&gt;0,1,IF(AND(LEFT(B1945,6)="MORRIS",COUNTIFS('Brand Family Territories (Enc)'!$B$2:$B$62,C1945,'Brand Family Territories (Enc)'!$C$2:$C$62,"Morri")&gt;0),"Unk",0))</f>
        <v>1</v>
      </c>
      <c r="E1945" t="str">
        <f>IFERROR(INDEX('Brand Family Areas (Enc)'!$D$6:$D$998,MATCH(UPPER(A1945)&amp;"|"&amp;UPPER(B1945),'Brand Family Areas (Enc)'!$G$6:$G$998,0)),"No Match")</f>
        <v>No Match</v>
      </c>
      <c r="F1945" t="str">
        <f t="shared" si="60"/>
        <v>US</v>
      </c>
      <c r="G1945" t="str">
        <f t="shared" si="61"/>
        <v>Caravella|ESSEX</v>
      </c>
    </row>
    <row r="1946" spans="1:7" hidden="1" x14ac:dyDescent="0.2">
      <c r="A1946" t="str" cm="1">
        <f t="array" ref="A1946">INDEX('Brand Family Territory (Enc)'!$A$2:$A$296,INT((ROW()-2)/10)+1)</f>
        <v>Caravella</v>
      </c>
      <c r="B1946" t="str" cm="1">
        <f t="array" ref="B1946">INDEX('Whitelist (Blackout Reverse)'!$B$1:$K$1,MOD(ROW()-2,10)+1)</f>
        <v>HUDSON</v>
      </c>
      <c r="C1946" t="str">
        <f>VLOOKUP(A1946,'Brand Family Territory (Enc)'!$A$2:$B$296,2,FALSE)</f>
        <v>All Counties</v>
      </c>
      <c r="D1946">
        <f>IF(COUNTIFS('Brand Family Territories (Enc)'!$B$2:$B$62,C1946,'Brand Family Territories (Enc)'!$C$2:$C$62,B1946)&gt;0,1,IF(AND(LEFT(B1946,6)="MORRIS",COUNTIFS('Brand Family Territories (Enc)'!$B$2:$B$62,C1946,'Brand Family Territories (Enc)'!$C$2:$C$62,"Morri")&gt;0),"Unk",0))</f>
        <v>1</v>
      </c>
      <c r="E1946" t="str">
        <f>IFERROR(INDEX('Brand Family Areas (Enc)'!$D$6:$D$998,MATCH(UPPER(A1946)&amp;"|"&amp;UPPER(B1946),'Brand Family Areas (Enc)'!$G$6:$G$998,0)),"No Match")</f>
        <v>No Match</v>
      </c>
      <c r="F1946" t="str">
        <f t="shared" si="60"/>
        <v>US</v>
      </c>
      <c r="G1946" t="str">
        <f t="shared" si="61"/>
        <v>Caravella|HUDSON</v>
      </c>
    </row>
    <row r="1947" spans="1:7" hidden="1" x14ac:dyDescent="0.2">
      <c r="A1947" t="str" cm="1">
        <f t="array" ref="A1947">INDEX('Brand Family Territory (Enc)'!$A$2:$A$296,INT((ROW()-2)/10)+1)</f>
        <v>Caravella</v>
      </c>
      <c r="B1947" t="str" cm="1">
        <f t="array" ref="B1947">INDEX('Whitelist (Blackout Reverse)'!$B$1:$K$1,MOD(ROW()-2,10)+1)</f>
        <v>UNION</v>
      </c>
      <c r="C1947" t="str">
        <f>VLOOKUP(A1947,'Brand Family Territory (Enc)'!$A$2:$B$296,2,FALSE)</f>
        <v>All Counties</v>
      </c>
      <c r="D1947">
        <f>IF(COUNTIFS('Brand Family Territories (Enc)'!$B$2:$B$62,C1947,'Brand Family Territories (Enc)'!$C$2:$C$62,B1947)&gt;0,1,IF(AND(LEFT(B1947,6)="MORRIS",COUNTIFS('Brand Family Territories (Enc)'!$B$2:$B$62,C1947,'Brand Family Territories (Enc)'!$C$2:$C$62,"Morri")&gt;0),"Unk",0))</f>
        <v>1</v>
      </c>
      <c r="E1947" t="str">
        <f>IFERROR(INDEX('Brand Family Areas (Enc)'!$D$6:$D$998,MATCH(UPPER(A1947)&amp;"|"&amp;UPPER(B1947),'Brand Family Areas (Enc)'!$G$6:$G$998,0)),"No Match")</f>
        <v>No Match</v>
      </c>
      <c r="F1947" t="str">
        <f t="shared" si="60"/>
        <v>US</v>
      </c>
      <c r="G1947" t="str">
        <f t="shared" si="61"/>
        <v>Caravella|UNION</v>
      </c>
    </row>
    <row r="1948" spans="1:7" hidden="1" x14ac:dyDescent="0.2">
      <c r="A1948" t="str" cm="1">
        <f t="array" ref="A1948">INDEX('Brand Family Territory (Enc)'!$A$2:$A$296,INT((ROW()-2)/10)+1)</f>
        <v>Caravella</v>
      </c>
      <c r="B1948" t="str" cm="1">
        <f t="array" ref="B1948">INDEX('Whitelist (Blackout Reverse)'!$B$1:$K$1,MOD(ROW()-2,10)+1)</f>
        <v>SUSSEX</v>
      </c>
      <c r="C1948" t="str">
        <f>VLOOKUP(A1948,'Brand Family Territory (Enc)'!$A$2:$B$296,2,FALSE)</f>
        <v>All Counties</v>
      </c>
      <c r="D1948">
        <f>IF(COUNTIFS('Brand Family Territories (Enc)'!$B$2:$B$62,C1948,'Brand Family Territories (Enc)'!$C$2:$C$62,B1948)&gt;0,1,IF(AND(LEFT(B1948,6)="MORRIS",COUNTIFS('Brand Family Territories (Enc)'!$B$2:$B$62,C1948,'Brand Family Territories (Enc)'!$C$2:$C$62,"Morri")&gt;0),"Unk",0))</f>
        <v>1</v>
      </c>
      <c r="E1948" t="str">
        <f>IFERROR(INDEX('Brand Family Areas (Enc)'!$D$6:$D$998,MATCH(UPPER(A1948)&amp;"|"&amp;UPPER(B1948),'Brand Family Areas (Enc)'!$G$6:$G$998,0)),"No Match")</f>
        <v>No Match</v>
      </c>
      <c r="F1948" t="str">
        <f t="shared" si="60"/>
        <v>US</v>
      </c>
      <c r="G1948" t="str">
        <f t="shared" si="61"/>
        <v>Caravella|SUSSEX</v>
      </c>
    </row>
    <row r="1949" spans="1:7" hidden="1" x14ac:dyDescent="0.2">
      <c r="A1949" t="str" cm="1">
        <f t="array" ref="A1949">INDEX('Brand Family Territory (Enc)'!$A$2:$A$296,INT((ROW()-2)/10)+1)</f>
        <v>Caravella</v>
      </c>
      <c r="B1949" t="str" cm="1">
        <f t="array" ref="B1949">INDEX('Whitelist (Blackout Reverse)'!$B$1:$K$1,MOD(ROW()-2,10)+1)</f>
        <v>MORRIS 1</v>
      </c>
      <c r="C1949" t="str">
        <f>VLOOKUP(A1949,'Brand Family Territory (Enc)'!$A$2:$B$296,2,FALSE)</f>
        <v>All Counties</v>
      </c>
      <c r="D1949">
        <f>IF(COUNTIFS('Brand Family Territories (Enc)'!$B$2:$B$62,C1949,'Brand Family Territories (Enc)'!$C$2:$C$62,B1949)&gt;0,1,IF(AND(LEFT(B1949,6)="MORRIS",COUNTIFS('Brand Family Territories (Enc)'!$B$2:$B$62,C1949,'Brand Family Territories (Enc)'!$C$2:$C$62,"Morri")&gt;0),"Unk",0))</f>
        <v>1</v>
      </c>
      <c r="E1949" t="str">
        <f>IFERROR(INDEX('Brand Family Areas (Enc)'!$D$6:$D$998,MATCH(UPPER(A1949)&amp;"|"&amp;UPPER(B1949),'Brand Family Areas (Enc)'!$G$6:$G$998,0)),"No Match")</f>
        <v>No Match</v>
      </c>
      <c r="F1949" t="str">
        <f t="shared" si="60"/>
        <v>US</v>
      </c>
      <c r="G1949" t="str">
        <f t="shared" si="61"/>
        <v>Caravella|MORRIS 1</v>
      </c>
    </row>
    <row r="1950" spans="1:7" hidden="1" x14ac:dyDescent="0.2">
      <c r="A1950" t="str" cm="1">
        <f t="array" ref="A1950">INDEX('Brand Family Territory (Enc)'!$A$2:$A$296,INT((ROW()-2)/10)+1)</f>
        <v>Caravella</v>
      </c>
      <c r="B1950" t="str" cm="1">
        <f t="array" ref="B1950">INDEX('Whitelist (Blackout Reverse)'!$B$1:$K$1,MOD(ROW()-2,10)+1)</f>
        <v>MORRIS 2</v>
      </c>
      <c r="C1950" t="str">
        <f>VLOOKUP(A1950,'Brand Family Territory (Enc)'!$A$2:$B$296,2,FALSE)</f>
        <v>All Counties</v>
      </c>
      <c r="D1950">
        <f>IF(COUNTIFS('Brand Family Territories (Enc)'!$B$2:$B$62,C1950,'Brand Family Territories (Enc)'!$C$2:$C$62,B1950)&gt;0,1,IF(AND(LEFT(B1950,6)="MORRIS",COUNTIFS('Brand Family Territories (Enc)'!$B$2:$B$62,C1950,'Brand Family Territories (Enc)'!$C$2:$C$62,"Morri")&gt;0),"Unk",0))</f>
        <v>1</v>
      </c>
      <c r="E1950" t="str">
        <f>IFERROR(INDEX('Brand Family Areas (Enc)'!$D$6:$D$998,MATCH(UPPER(A1950)&amp;"|"&amp;UPPER(B1950),'Brand Family Areas (Enc)'!$G$6:$G$998,0)),"No Match")</f>
        <v>No Match</v>
      </c>
      <c r="F1950" t="str">
        <f t="shared" si="60"/>
        <v>US</v>
      </c>
      <c r="G1950" t="str">
        <f t="shared" si="61"/>
        <v>Caravella|MORRIS 2</v>
      </c>
    </row>
    <row r="1951" spans="1:7" hidden="1" x14ac:dyDescent="0.2">
      <c r="A1951" t="str" cm="1">
        <f t="array" ref="A1951">INDEX('Brand Family Territory (Enc)'!$A$2:$A$296,INT((ROW()-2)/10)+1)</f>
        <v>Caravella</v>
      </c>
      <c r="B1951" t="str" cm="1">
        <f t="array" ref="B1951">INDEX('Whitelist (Blackout Reverse)'!$B$1:$K$1,MOD(ROW()-2,10)+1)</f>
        <v>MORRIS 3</v>
      </c>
      <c r="C1951" t="str">
        <f>VLOOKUP(A1951,'Brand Family Territory (Enc)'!$A$2:$B$296,2,FALSE)</f>
        <v>All Counties</v>
      </c>
      <c r="D1951">
        <f>IF(COUNTIFS('Brand Family Territories (Enc)'!$B$2:$B$62,C1951,'Brand Family Territories (Enc)'!$C$2:$C$62,B1951)&gt;0,1,IF(AND(LEFT(B1951,6)="MORRIS",COUNTIFS('Brand Family Territories (Enc)'!$B$2:$B$62,C1951,'Brand Family Territories (Enc)'!$C$2:$C$62,"Morri")&gt;0),"Unk",0))</f>
        <v>1</v>
      </c>
      <c r="E1951" t="str">
        <f>IFERROR(INDEX('Brand Family Areas (Enc)'!$D$6:$D$998,MATCH(UPPER(A1951)&amp;"|"&amp;UPPER(B1951),'Brand Family Areas (Enc)'!$G$6:$G$998,0)),"No Match")</f>
        <v>No Match</v>
      </c>
      <c r="F1951" t="str">
        <f t="shared" si="60"/>
        <v>US</v>
      </c>
      <c r="G1951" t="str">
        <f t="shared" si="61"/>
        <v>Caravella|MORRIS 3</v>
      </c>
    </row>
    <row r="1952" spans="1:7" hidden="1" x14ac:dyDescent="0.2">
      <c r="A1952" t="str" cm="1">
        <f t="array" ref="A1952">INDEX('Brand Family Territory (Enc)'!$A$2:$A$296,INT((ROW()-2)/10)+1)</f>
        <v>Mackeson</v>
      </c>
      <c r="B1952" t="str" cm="1">
        <f t="array" ref="B1952">INDEX('Whitelist (Blackout Reverse)'!$B$1:$K$1,MOD(ROW()-2,10)+1)</f>
        <v>BERGEN</v>
      </c>
      <c r="C1952" t="str">
        <f>VLOOKUP(A1952,'Brand Family Territory (Enc)'!$A$2:$B$296,2,FALSE)</f>
        <v>All Counties</v>
      </c>
      <c r="D1952">
        <f>IF(COUNTIFS('Brand Family Territories (Enc)'!$B$2:$B$62,C1952,'Brand Family Territories (Enc)'!$C$2:$C$62,B1952)&gt;0,1,IF(AND(LEFT(B1952,6)="MORRIS",COUNTIFS('Brand Family Territories (Enc)'!$B$2:$B$62,C1952,'Brand Family Territories (Enc)'!$C$2:$C$62,"Morri")&gt;0),"Unk",0))</f>
        <v>1</v>
      </c>
      <c r="E1952" t="str">
        <f>IFERROR(INDEX('Brand Family Areas (Enc)'!$D$6:$D$998,MATCH(UPPER(A1952)&amp;"|"&amp;UPPER(B1952),'Brand Family Areas (Enc)'!$G$6:$G$998,0)),"No Match")</f>
        <v>No Match</v>
      </c>
      <c r="F1952" t="str">
        <f t="shared" si="60"/>
        <v>US</v>
      </c>
      <c r="G1952" t="str">
        <f t="shared" si="61"/>
        <v>Mackeson|BERGEN</v>
      </c>
    </row>
    <row r="1953" spans="1:7" hidden="1" x14ac:dyDescent="0.2">
      <c r="A1953" t="str" cm="1">
        <f t="array" ref="A1953">INDEX('Brand Family Territory (Enc)'!$A$2:$A$296,INT((ROW()-2)/10)+1)</f>
        <v>Mackeson</v>
      </c>
      <c r="B1953" t="str" cm="1">
        <f t="array" ref="B1953">INDEX('Whitelist (Blackout Reverse)'!$B$1:$K$1,MOD(ROW()-2,10)+1)</f>
        <v>PASSAIC</v>
      </c>
      <c r="C1953" t="str">
        <f>VLOOKUP(A1953,'Brand Family Territory (Enc)'!$A$2:$B$296,2,FALSE)</f>
        <v>All Counties</v>
      </c>
      <c r="D1953">
        <f>IF(COUNTIFS('Brand Family Territories (Enc)'!$B$2:$B$62,C1953,'Brand Family Territories (Enc)'!$C$2:$C$62,B1953)&gt;0,1,IF(AND(LEFT(B1953,6)="MORRIS",COUNTIFS('Brand Family Territories (Enc)'!$B$2:$B$62,C1953,'Brand Family Territories (Enc)'!$C$2:$C$62,"Morri")&gt;0),"Unk",0))</f>
        <v>1</v>
      </c>
      <c r="E1953" t="str">
        <f>IFERROR(INDEX('Brand Family Areas (Enc)'!$D$6:$D$998,MATCH(UPPER(A1953)&amp;"|"&amp;UPPER(B1953),'Brand Family Areas (Enc)'!$G$6:$G$998,0)),"No Match")</f>
        <v>No Match</v>
      </c>
      <c r="F1953" t="str">
        <f t="shared" si="60"/>
        <v>US</v>
      </c>
      <c r="G1953" t="str">
        <f t="shared" si="61"/>
        <v>Mackeson|PASSAIC</v>
      </c>
    </row>
    <row r="1954" spans="1:7" hidden="1" x14ac:dyDescent="0.2">
      <c r="A1954" t="str" cm="1">
        <f t="array" ref="A1954">INDEX('Brand Family Territory (Enc)'!$A$2:$A$296,INT((ROW()-2)/10)+1)</f>
        <v>Mackeson</v>
      </c>
      <c r="B1954" t="str" cm="1">
        <f t="array" ref="B1954">INDEX('Whitelist (Blackout Reverse)'!$B$1:$K$1,MOD(ROW()-2,10)+1)</f>
        <v>PASSAIC-FF</v>
      </c>
      <c r="C1954" t="str">
        <f>VLOOKUP(A1954,'Brand Family Territory (Enc)'!$A$2:$B$296,2,FALSE)</f>
        <v>All Counties</v>
      </c>
      <c r="D1954">
        <f>IF(COUNTIFS('Brand Family Territories (Enc)'!$B$2:$B$62,C1954,'Brand Family Territories (Enc)'!$C$2:$C$62,B1954)&gt;0,1,IF(AND(LEFT(B1954,6)="MORRIS",COUNTIFS('Brand Family Territories (Enc)'!$B$2:$B$62,C1954,'Brand Family Territories (Enc)'!$C$2:$C$62,"Morri")&gt;0),"Unk",0))</f>
        <v>1</v>
      </c>
      <c r="E1954" t="str">
        <f>IFERROR(INDEX('Brand Family Areas (Enc)'!$D$6:$D$998,MATCH(UPPER(A1954)&amp;"|"&amp;UPPER(B1954),'Brand Family Areas (Enc)'!$G$6:$G$998,0)),"No Match")</f>
        <v>No Match</v>
      </c>
      <c r="F1954" t="str">
        <f t="shared" si="60"/>
        <v>US</v>
      </c>
      <c r="G1954" t="str">
        <f t="shared" si="61"/>
        <v>Mackeson|PASSAIC-FF</v>
      </c>
    </row>
    <row r="1955" spans="1:7" hidden="1" x14ac:dyDescent="0.2">
      <c r="A1955" t="str" cm="1">
        <f t="array" ref="A1955">INDEX('Brand Family Territory (Enc)'!$A$2:$A$296,INT((ROW()-2)/10)+1)</f>
        <v>Mackeson</v>
      </c>
      <c r="B1955" t="str" cm="1">
        <f t="array" ref="B1955">INDEX('Whitelist (Blackout Reverse)'!$B$1:$K$1,MOD(ROW()-2,10)+1)</f>
        <v>ESSEX</v>
      </c>
      <c r="C1955" t="str">
        <f>VLOOKUP(A1955,'Brand Family Territory (Enc)'!$A$2:$B$296,2,FALSE)</f>
        <v>All Counties</v>
      </c>
      <c r="D1955">
        <f>IF(COUNTIFS('Brand Family Territories (Enc)'!$B$2:$B$62,C1955,'Brand Family Territories (Enc)'!$C$2:$C$62,B1955)&gt;0,1,IF(AND(LEFT(B1955,6)="MORRIS",COUNTIFS('Brand Family Territories (Enc)'!$B$2:$B$62,C1955,'Brand Family Territories (Enc)'!$C$2:$C$62,"Morri")&gt;0),"Unk",0))</f>
        <v>1</v>
      </c>
      <c r="E1955" t="str">
        <f>IFERROR(INDEX('Brand Family Areas (Enc)'!$D$6:$D$998,MATCH(UPPER(A1955)&amp;"|"&amp;UPPER(B1955),'Brand Family Areas (Enc)'!$G$6:$G$998,0)),"No Match")</f>
        <v>No Match</v>
      </c>
      <c r="F1955" t="str">
        <f t="shared" si="60"/>
        <v>US</v>
      </c>
      <c r="G1955" t="str">
        <f t="shared" si="61"/>
        <v>Mackeson|ESSEX</v>
      </c>
    </row>
    <row r="1956" spans="1:7" hidden="1" x14ac:dyDescent="0.2">
      <c r="A1956" t="str" cm="1">
        <f t="array" ref="A1956">INDEX('Brand Family Territory (Enc)'!$A$2:$A$296,INT((ROW()-2)/10)+1)</f>
        <v>Mackeson</v>
      </c>
      <c r="B1956" t="str" cm="1">
        <f t="array" ref="B1956">INDEX('Whitelist (Blackout Reverse)'!$B$1:$K$1,MOD(ROW()-2,10)+1)</f>
        <v>HUDSON</v>
      </c>
      <c r="C1956" t="str">
        <f>VLOOKUP(A1956,'Brand Family Territory (Enc)'!$A$2:$B$296,2,FALSE)</f>
        <v>All Counties</v>
      </c>
      <c r="D1956">
        <f>IF(COUNTIFS('Brand Family Territories (Enc)'!$B$2:$B$62,C1956,'Brand Family Territories (Enc)'!$C$2:$C$62,B1956)&gt;0,1,IF(AND(LEFT(B1956,6)="MORRIS",COUNTIFS('Brand Family Territories (Enc)'!$B$2:$B$62,C1956,'Brand Family Territories (Enc)'!$C$2:$C$62,"Morri")&gt;0),"Unk",0))</f>
        <v>1</v>
      </c>
      <c r="E1956" t="str">
        <f>IFERROR(INDEX('Brand Family Areas (Enc)'!$D$6:$D$998,MATCH(UPPER(A1956)&amp;"|"&amp;UPPER(B1956),'Brand Family Areas (Enc)'!$G$6:$G$998,0)),"No Match")</f>
        <v>No Match</v>
      </c>
      <c r="F1956" t="str">
        <f t="shared" si="60"/>
        <v>US</v>
      </c>
      <c r="G1956" t="str">
        <f t="shared" si="61"/>
        <v>Mackeson|HUDSON</v>
      </c>
    </row>
    <row r="1957" spans="1:7" hidden="1" x14ac:dyDescent="0.2">
      <c r="A1957" t="str" cm="1">
        <f t="array" ref="A1957">INDEX('Brand Family Territory (Enc)'!$A$2:$A$296,INT((ROW()-2)/10)+1)</f>
        <v>Mackeson</v>
      </c>
      <c r="B1957" t="str" cm="1">
        <f t="array" ref="B1957">INDEX('Whitelist (Blackout Reverse)'!$B$1:$K$1,MOD(ROW()-2,10)+1)</f>
        <v>UNION</v>
      </c>
      <c r="C1957" t="str">
        <f>VLOOKUP(A1957,'Brand Family Territory (Enc)'!$A$2:$B$296,2,FALSE)</f>
        <v>All Counties</v>
      </c>
      <c r="D1957">
        <f>IF(COUNTIFS('Brand Family Territories (Enc)'!$B$2:$B$62,C1957,'Brand Family Territories (Enc)'!$C$2:$C$62,B1957)&gt;0,1,IF(AND(LEFT(B1957,6)="MORRIS",COUNTIFS('Brand Family Territories (Enc)'!$B$2:$B$62,C1957,'Brand Family Territories (Enc)'!$C$2:$C$62,"Morri")&gt;0),"Unk",0))</f>
        <v>1</v>
      </c>
      <c r="E1957" t="str">
        <f>IFERROR(INDEX('Brand Family Areas (Enc)'!$D$6:$D$998,MATCH(UPPER(A1957)&amp;"|"&amp;UPPER(B1957),'Brand Family Areas (Enc)'!$G$6:$G$998,0)),"No Match")</f>
        <v>No Match</v>
      </c>
      <c r="F1957" t="str">
        <f t="shared" si="60"/>
        <v>US</v>
      </c>
      <c r="G1957" t="str">
        <f t="shared" si="61"/>
        <v>Mackeson|UNION</v>
      </c>
    </row>
    <row r="1958" spans="1:7" hidden="1" x14ac:dyDescent="0.2">
      <c r="A1958" t="str" cm="1">
        <f t="array" ref="A1958">INDEX('Brand Family Territory (Enc)'!$A$2:$A$296,INT((ROW()-2)/10)+1)</f>
        <v>Mackeson</v>
      </c>
      <c r="B1958" t="str" cm="1">
        <f t="array" ref="B1958">INDEX('Whitelist (Blackout Reverse)'!$B$1:$K$1,MOD(ROW()-2,10)+1)</f>
        <v>SUSSEX</v>
      </c>
      <c r="C1958" t="str">
        <f>VLOOKUP(A1958,'Brand Family Territory (Enc)'!$A$2:$B$296,2,FALSE)</f>
        <v>All Counties</v>
      </c>
      <c r="D1958">
        <f>IF(COUNTIFS('Brand Family Territories (Enc)'!$B$2:$B$62,C1958,'Brand Family Territories (Enc)'!$C$2:$C$62,B1958)&gt;0,1,IF(AND(LEFT(B1958,6)="MORRIS",COUNTIFS('Brand Family Territories (Enc)'!$B$2:$B$62,C1958,'Brand Family Territories (Enc)'!$C$2:$C$62,"Morri")&gt;0),"Unk",0))</f>
        <v>1</v>
      </c>
      <c r="E1958" t="str">
        <f>IFERROR(INDEX('Brand Family Areas (Enc)'!$D$6:$D$998,MATCH(UPPER(A1958)&amp;"|"&amp;UPPER(B1958),'Brand Family Areas (Enc)'!$G$6:$G$998,0)),"No Match")</f>
        <v>No Match</v>
      </c>
      <c r="F1958" t="str">
        <f t="shared" si="60"/>
        <v>US</v>
      </c>
      <c r="G1958" t="str">
        <f t="shared" si="61"/>
        <v>Mackeson|SUSSEX</v>
      </c>
    </row>
    <row r="1959" spans="1:7" hidden="1" x14ac:dyDescent="0.2">
      <c r="A1959" t="str" cm="1">
        <f t="array" ref="A1959">INDEX('Brand Family Territory (Enc)'!$A$2:$A$296,INT((ROW()-2)/10)+1)</f>
        <v>Mackeson</v>
      </c>
      <c r="B1959" t="str" cm="1">
        <f t="array" ref="B1959">INDEX('Whitelist (Blackout Reverse)'!$B$1:$K$1,MOD(ROW()-2,10)+1)</f>
        <v>MORRIS 1</v>
      </c>
      <c r="C1959" t="str">
        <f>VLOOKUP(A1959,'Brand Family Territory (Enc)'!$A$2:$B$296,2,FALSE)</f>
        <v>All Counties</v>
      </c>
      <c r="D1959">
        <f>IF(COUNTIFS('Brand Family Territories (Enc)'!$B$2:$B$62,C1959,'Brand Family Territories (Enc)'!$C$2:$C$62,B1959)&gt;0,1,IF(AND(LEFT(B1959,6)="MORRIS",COUNTIFS('Brand Family Territories (Enc)'!$B$2:$B$62,C1959,'Brand Family Territories (Enc)'!$C$2:$C$62,"Morri")&gt;0),"Unk",0))</f>
        <v>1</v>
      </c>
      <c r="E1959" t="str">
        <f>IFERROR(INDEX('Brand Family Areas (Enc)'!$D$6:$D$998,MATCH(UPPER(A1959)&amp;"|"&amp;UPPER(B1959),'Brand Family Areas (Enc)'!$G$6:$G$998,0)),"No Match")</f>
        <v>No Match</v>
      </c>
      <c r="F1959" t="str">
        <f t="shared" si="60"/>
        <v>US</v>
      </c>
      <c r="G1959" t="str">
        <f t="shared" si="61"/>
        <v>Mackeson|MORRIS 1</v>
      </c>
    </row>
    <row r="1960" spans="1:7" hidden="1" x14ac:dyDescent="0.2">
      <c r="A1960" t="str" cm="1">
        <f t="array" ref="A1960">INDEX('Brand Family Territory (Enc)'!$A$2:$A$296,INT((ROW()-2)/10)+1)</f>
        <v>Mackeson</v>
      </c>
      <c r="B1960" t="str" cm="1">
        <f t="array" ref="B1960">INDEX('Whitelist (Blackout Reverse)'!$B$1:$K$1,MOD(ROW()-2,10)+1)</f>
        <v>MORRIS 2</v>
      </c>
      <c r="C1960" t="str">
        <f>VLOOKUP(A1960,'Brand Family Territory (Enc)'!$A$2:$B$296,2,FALSE)</f>
        <v>All Counties</v>
      </c>
      <c r="D1960">
        <f>IF(COUNTIFS('Brand Family Territories (Enc)'!$B$2:$B$62,C1960,'Brand Family Territories (Enc)'!$C$2:$C$62,B1960)&gt;0,1,IF(AND(LEFT(B1960,6)="MORRIS",COUNTIFS('Brand Family Territories (Enc)'!$B$2:$B$62,C1960,'Brand Family Territories (Enc)'!$C$2:$C$62,"Morri")&gt;0),"Unk",0))</f>
        <v>1</v>
      </c>
      <c r="E1960" t="str">
        <f>IFERROR(INDEX('Brand Family Areas (Enc)'!$D$6:$D$998,MATCH(UPPER(A1960)&amp;"|"&amp;UPPER(B1960),'Brand Family Areas (Enc)'!$G$6:$G$998,0)),"No Match")</f>
        <v>No Match</v>
      </c>
      <c r="F1960" t="str">
        <f t="shared" si="60"/>
        <v>US</v>
      </c>
      <c r="G1960" t="str">
        <f t="shared" si="61"/>
        <v>Mackeson|MORRIS 2</v>
      </c>
    </row>
    <row r="1961" spans="1:7" hidden="1" x14ac:dyDescent="0.2">
      <c r="A1961" t="str" cm="1">
        <f t="array" ref="A1961">INDEX('Brand Family Territory (Enc)'!$A$2:$A$296,INT((ROW()-2)/10)+1)</f>
        <v>Mackeson</v>
      </c>
      <c r="B1961" t="str" cm="1">
        <f t="array" ref="B1961">INDEX('Whitelist (Blackout Reverse)'!$B$1:$K$1,MOD(ROW()-2,10)+1)</f>
        <v>MORRIS 3</v>
      </c>
      <c r="C1961" t="str">
        <f>VLOOKUP(A1961,'Brand Family Territory (Enc)'!$A$2:$B$296,2,FALSE)</f>
        <v>All Counties</v>
      </c>
      <c r="D1961">
        <f>IF(COUNTIFS('Brand Family Territories (Enc)'!$B$2:$B$62,C1961,'Brand Family Territories (Enc)'!$C$2:$C$62,B1961)&gt;0,1,IF(AND(LEFT(B1961,6)="MORRIS",COUNTIFS('Brand Family Territories (Enc)'!$B$2:$B$62,C1961,'Brand Family Territories (Enc)'!$C$2:$C$62,"Morri")&gt;0),"Unk",0))</f>
        <v>1</v>
      </c>
      <c r="E1961" t="str">
        <f>IFERROR(INDEX('Brand Family Areas (Enc)'!$D$6:$D$998,MATCH(UPPER(A1961)&amp;"|"&amp;UPPER(B1961),'Brand Family Areas (Enc)'!$G$6:$G$998,0)),"No Match")</f>
        <v>No Match</v>
      </c>
      <c r="F1961" t="str">
        <f t="shared" si="60"/>
        <v>US</v>
      </c>
      <c r="G1961" t="str">
        <f t="shared" si="61"/>
        <v>Mackeson|MORRIS 3</v>
      </c>
    </row>
    <row r="1962" spans="1:7" hidden="1" x14ac:dyDescent="0.2">
      <c r="A1962" t="str" cm="1">
        <f t="array" ref="A1962">INDEX('Brand Family Territory (Enc)'!$A$2:$A$296,INT((ROW()-2)/10)+1)</f>
        <v>Magners</v>
      </c>
      <c r="B1962" t="str" cm="1">
        <f t="array" ref="B1962">INDEX('Whitelist (Blackout Reverse)'!$B$1:$K$1,MOD(ROW()-2,10)+1)</f>
        <v>BERGEN</v>
      </c>
      <c r="C1962" t="str">
        <f>VLOOKUP(A1962,'Brand Family Territory (Enc)'!$A$2:$B$296,2,FALSE)</f>
        <v>All Counties</v>
      </c>
      <c r="D1962">
        <f>IF(COUNTIFS('Brand Family Territories (Enc)'!$B$2:$B$62,C1962,'Brand Family Territories (Enc)'!$C$2:$C$62,B1962)&gt;0,1,IF(AND(LEFT(B1962,6)="MORRIS",COUNTIFS('Brand Family Territories (Enc)'!$B$2:$B$62,C1962,'Brand Family Territories (Enc)'!$C$2:$C$62,"Morri")&gt;0),"Unk",0))</f>
        <v>1</v>
      </c>
      <c r="E1962" t="str">
        <f>IFERROR(INDEX('Brand Family Areas (Enc)'!$D$6:$D$998,MATCH(UPPER(A1962)&amp;"|"&amp;UPPER(B1962),'Brand Family Areas (Enc)'!$G$6:$G$998,0)),"No Match")</f>
        <v>No Match</v>
      </c>
      <c r="F1962" t="str">
        <f t="shared" si="60"/>
        <v>US</v>
      </c>
      <c r="G1962" t="str">
        <f t="shared" si="61"/>
        <v>Magners|BERGEN</v>
      </c>
    </row>
    <row r="1963" spans="1:7" hidden="1" x14ac:dyDescent="0.2">
      <c r="A1963" t="str" cm="1">
        <f t="array" ref="A1963">INDEX('Brand Family Territory (Enc)'!$A$2:$A$296,INT((ROW()-2)/10)+1)</f>
        <v>Magners</v>
      </c>
      <c r="B1963" t="str" cm="1">
        <f t="array" ref="B1963">INDEX('Whitelist (Blackout Reverse)'!$B$1:$K$1,MOD(ROW()-2,10)+1)</f>
        <v>PASSAIC</v>
      </c>
      <c r="C1963" t="str">
        <f>VLOOKUP(A1963,'Brand Family Territory (Enc)'!$A$2:$B$296,2,FALSE)</f>
        <v>All Counties</v>
      </c>
      <c r="D1963">
        <f>IF(COUNTIFS('Brand Family Territories (Enc)'!$B$2:$B$62,C1963,'Brand Family Territories (Enc)'!$C$2:$C$62,B1963)&gt;0,1,IF(AND(LEFT(B1963,6)="MORRIS",COUNTIFS('Brand Family Territories (Enc)'!$B$2:$B$62,C1963,'Brand Family Territories (Enc)'!$C$2:$C$62,"Morri")&gt;0),"Unk",0))</f>
        <v>1</v>
      </c>
      <c r="E1963" t="str">
        <f>IFERROR(INDEX('Brand Family Areas (Enc)'!$D$6:$D$998,MATCH(UPPER(A1963)&amp;"|"&amp;UPPER(B1963),'Brand Family Areas (Enc)'!$G$6:$G$998,0)),"No Match")</f>
        <v>No Match</v>
      </c>
      <c r="F1963" t="str">
        <f t="shared" si="60"/>
        <v>US</v>
      </c>
      <c r="G1963" t="str">
        <f t="shared" si="61"/>
        <v>Magners|PASSAIC</v>
      </c>
    </row>
    <row r="1964" spans="1:7" hidden="1" x14ac:dyDescent="0.2">
      <c r="A1964" t="str" cm="1">
        <f t="array" ref="A1964">INDEX('Brand Family Territory (Enc)'!$A$2:$A$296,INT((ROW()-2)/10)+1)</f>
        <v>Magners</v>
      </c>
      <c r="B1964" t="str" cm="1">
        <f t="array" ref="B1964">INDEX('Whitelist (Blackout Reverse)'!$B$1:$K$1,MOD(ROW()-2,10)+1)</f>
        <v>PASSAIC-FF</v>
      </c>
      <c r="C1964" t="str">
        <f>VLOOKUP(A1964,'Brand Family Territory (Enc)'!$A$2:$B$296,2,FALSE)</f>
        <v>All Counties</v>
      </c>
      <c r="D1964">
        <f>IF(COUNTIFS('Brand Family Territories (Enc)'!$B$2:$B$62,C1964,'Brand Family Territories (Enc)'!$C$2:$C$62,B1964)&gt;0,1,IF(AND(LEFT(B1964,6)="MORRIS",COUNTIFS('Brand Family Territories (Enc)'!$B$2:$B$62,C1964,'Brand Family Territories (Enc)'!$C$2:$C$62,"Morri")&gt;0),"Unk",0))</f>
        <v>1</v>
      </c>
      <c r="E1964" t="str">
        <f>IFERROR(INDEX('Brand Family Areas (Enc)'!$D$6:$D$998,MATCH(UPPER(A1964)&amp;"|"&amp;UPPER(B1964),'Brand Family Areas (Enc)'!$G$6:$G$998,0)),"No Match")</f>
        <v>No Match</v>
      </c>
      <c r="F1964" t="str">
        <f t="shared" si="60"/>
        <v>US</v>
      </c>
      <c r="G1964" t="str">
        <f t="shared" si="61"/>
        <v>Magners|PASSAIC-FF</v>
      </c>
    </row>
    <row r="1965" spans="1:7" hidden="1" x14ac:dyDescent="0.2">
      <c r="A1965" t="str" cm="1">
        <f t="array" ref="A1965">INDEX('Brand Family Territory (Enc)'!$A$2:$A$296,INT((ROW()-2)/10)+1)</f>
        <v>Magners</v>
      </c>
      <c r="B1965" t="str" cm="1">
        <f t="array" ref="B1965">INDEX('Whitelist (Blackout Reverse)'!$B$1:$K$1,MOD(ROW()-2,10)+1)</f>
        <v>ESSEX</v>
      </c>
      <c r="C1965" t="str">
        <f>VLOOKUP(A1965,'Brand Family Territory (Enc)'!$A$2:$B$296,2,FALSE)</f>
        <v>All Counties</v>
      </c>
      <c r="D1965">
        <f>IF(COUNTIFS('Brand Family Territories (Enc)'!$B$2:$B$62,C1965,'Brand Family Territories (Enc)'!$C$2:$C$62,B1965)&gt;0,1,IF(AND(LEFT(B1965,6)="MORRIS",COUNTIFS('Brand Family Territories (Enc)'!$B$2:$B$62,C1965,'Brand Family Territories (Enc)'!$C$2:$C$62,"Morri")&gt;0),"Unk",0))</f>
        <v>1</v>
      </c>
      <c r="E1965" t="str">
        <f>IFERROR(INDEX('Brand Family Areas (Enc)'!$D$6:$D$998,MATCH(UPPER(A1965)&amp;"|"&amp;UPPER(B1965),'Brand Family Areas (Enc)'!$G$6:$G$998,0)),"No Match")</f>
        <v>No Match</v>
      </c>
      <c r="F1965" t="str">
        <f t="shared" si="60"/>
        <v>US</v>
      </c>
      <c r="G1965" t="str">
        <f t="shared" si="61"/>
        <v>Magners|ESSEX</v>
      </c>
    </row>
    <row r="1966" spans="1:7" hidden="1" x14ac:dyDescent="0.2">
      <c r="A1966" t="str" cm="1">
        <f t="array" ref="A1966">INDEX('Brand Family Territory (Enc)'!$A$2:$A$296,INT((ROW()-2)/10)+1)</f>
        <v>Magners</v>
      </c>
      <c r="B1966" t="str" cm="1">
        <f t="array" ref="B1966">INDEX('Whitelist (Blackout Reverse)'!$B$1:$K$1,MOD(ROW()-2,10)+1)</f>
        <v>HUDSON</v>
      </c>
      <c r="C1966" t="str">
        <f>VLOOKUP(A1966,'Brand Family Territory (Enc)'!$A$2:$B$296,2,FALSE)</f>
        <v>All Counties</v>
      </c>
      <c r="D1966">
        <f>IF(COUNTIFS('Brand Family Territories (Enc)'!$B$2:$B$62,C1966,'Brand Family Territories (Enc)'!$C$2:$C$62,B1966)&gt;0,1,IF(AND(LEFT(B1966,6)="MORRIS",COUNTIFS('Brand Family Territories (Enc)'!$B$2:$B$62,C1966,'Brand Family Territories (Enc)'!$C$2:$C$62,"Morri")&gt;0),"Unk",0))</f>
        <v>1</v>
      </c>
      <c r="E1966" t="str">
        <f>IFERROR(INDEX('Brand Family Areas (Enc)'!$D$6:$D$998,MATCH(UPPER(A1966)&amp;"|"&amp;UPPER(B1966),'Brand Family Areas (Enc)'!$G$6:$G$998,0)),"No Match")</f>
        <v>No Match</v>
      </c>
      <c r="F1966" t="str">
        <f t="shared" si="60"/>
        <v>US</v>
      </c>
      <c r="G1966" t="str">
        <f t="shared" si="61"/>
        <v>Magners|HUDSON</v>
      </c>
    </row>
    <row r="1967" spans="1:7" hidden="1" x14ac:dyDescent="0.2">
      <c r="A1967" t="str" cm="1">
        <f t="array" ref="A1967">INDEX('Brand Family Territory (Enc)'!$A$2:$A$296,INT((ROW()-2)/10)+1)</f>
        <v>Magners</v>
      </c>
      <c r="B1967" t="str" cm="1">
        <f t="array" ref="B1967">INDEX('Whitelist (Blackout Reverse)'!$B$1:$K$1,MOD(ROW()-2,10)+1)</f>
        <v>UNION</v>
      </c>
      <c r="C1967" t="str">
        <f>VLOOKUP(A1967,'Brand Family Territory (Enc)'!$A$2:$B$296,2,FALSE)</f>
        <v>All Counties</v>
      </c>
      <c r="D1967">
        <f>IF(COUNTIFS('Brand Family Territories (Enc)'!$B$2:$B$62,C1967,'Brand Family Territories (Enc)'!$C$2:$C$62,B1967)&gt;0,1,IF(AND(LEFT(B1967,6)="MORRIS",COUNTIFS('Brand Family Territories (Enc)'!$B$2:$B$62,C1967,'Brand Family Territories (Enc)'!$C$2:$C$62,"Morri")&gt;0),"Unk",0))</f>
        <v>1</v>
      </c>
      <c r="E1967" t="str">
        <f>IFERROR(INDEX('Brand Family Areas (Enc)'!$D$6:$D$998,MATCH(UPPER(A1967)&amp;"|"&amp;UPPER(B1967),'Brand Family Areas (Enc)'!$G$6:$G$998,0)),"No Match")</f>
        <v>No Match</v>
      </c>
      <c r="F1967" t="str">
        <f t="shared" si="60"/>
        <v>US</v>
      </c>
      <c r="G1967" t="str">
        <f t="shared" si="61"/>
        <v>Magners|UNION</v>
      </c>
    </row>
    <row r="1968" spans="1:7" hidden="1" x14ac:dyDescent="0.2">
      <c r="A1968" t="str" cm="1">
        <f t="array" ref="A1968">INDEX('Brand Family Territory (Enc)'!$A$2:$A$296,INT((ROW()-2)/10)+1)</f>
        <v>Magners</v>
      </c>
      <c r="B1968" t="str" cm="1">
        <f t="array" ref="B1968">INDEX('Whitelist (Blackout Reverse)'!$B$1:$K$1,MOD(ROW()-2,10)+1)</f>
        <v>SUSSEX</v>
      </c>
      <c r="C1968" t="str">
        <f>VLOOKUP(A1968,'Brand Family Territory (Enc)'!$A$2:$B$296,2,FALSE)</f>
        <v>All Counties</v>
      </c>
      <c r="D1968">
        <f>IF(COUNTIFS('Brand Family Territories (Enc)'!$B$2:$B$62,C1968,'Brand Family Territories (Enc)'!$C$2:$C$62,B1968)&gt;0,1,IF(AND(LEFT(B1968,6)="MORRIS",COUNTIFS('Brand Family Territories (Enc)'!$B$2:$B$62,C1968,'Brand Family Territories (Enc)'!$C$2:$C$62,"Morri")&gt;0),"Unk",0))</f>
        <v>1</v>
      </c>
      <c r="E1968" t="str">
        <f>IFERROR(INDEX('Brand Family Areas (Enc)'!$D$6:$D$998,MATCH(UPPER(A1968)&amp;"|"&amp;UPPER(B1968),'Brand Family Areas (Enc)'!$G$6:$G$998,0)),"No Match")</f>
        <v>No Match</v>
      </c>
      <c r="F1968" t="str">
        <f t="shared" si="60"/>
        <v>US</v>
      </c>
      <c r="G1968" t="str">
        <f t="shared" si="61"/>
        <v>Magners|SUSSEX</v>
      </c>
    </row>
    <row r="1969" spans="1:7" hidden="1" x14ac:dyDescent="0.2">
      <c r="A1969" t="str" cm="1">
        <f t="array" ref="A1969">INDEX('Brand Family Territory (Enc)'!$A$2:$A$296,INT((ROW()-2)/10)+1)</f>
        <v>Magners</v>
      </c>
      <c r="B1969" t="str" cm="1">
        <f t="array" ref="B1969">INDEX('Whitelist (Blackout Reverse)'!$B$1:$K$1,MOD(ROW()-2,10)+1)</f>
        <v>MORRIS 1</v>
      </c>
      <c r="C1969" t="str">
        <f>VLOOKUP(A1969,'Brand Family Territory (Enc)'!$A$2:$B$296,2,FALSE)</f>
        <v>All Counties</v>
      </c>
      <c r="D1969">
        <f>IF(COUNTIFS('Brand Family Territories (Enc)'!$B$2:$B$62,C1969,'Brand Family Territories (Enc)'!$C$2:$C$62,B1969)&gt;0,1,IF(AND(LEFT(B1969,6)="MORRIS",COUNTIFS('Brand Family Territories (Enc)'!$B$2:$B$62,C1969,'Brand Family Territories (Enc)'!$C$2:$C$62,"Morri")&gt;0),"Unk",0))</f>
        <v>1</v>
      </c>
      <c r="E1969" t="str">
        <f>IFERROR(INDEX('Brand Family Areas (Enc)'!$D$6:$D$998,MATCH(UPPER(A1969)&amp;"|"&amp;UPPER(B1969),'Brand Family Areas (Enc)'!$G$6:$G$998,0)),"No Match")</f>
        <v>No Match</v>
      </c>
      <c r="F1969" t="str">
        <f t="shared" si="60"/>
        <v>US</v>
      </c>
      <c r="G1969" t="str">
        <f t="shared" si="61"/>
        <v>Magners|MORRIS 1</v>
      </c>
    </row>
    <row r="1970" spans="1:7" hidden="1" x14ac:dyDescent="0.2">
      <c r="A1970" t="str" cm="1">
        <f t="array" ref="A1970">INDEX('Brand Family Territory (Enc)'!$A$2:$A$296,INT((ROW()-2)/10)+1)</f>
        <v>Magners</v>
      </c>
      <c r="B1970" t="str" cm="1">
        <f t="array" ref="B1970">INDEX('Whitelist (Blackout Reverse)'!$B$1:$K$1,MOD(ROW()-2,10)+1)</f>
        <v>MORRIS 2</v>
      </c>
      <c r="C1970" t="str">
        <f>VLOOKUP(A1970,'Brand Family Territory (Enc)'!$A$2:$B$296,2,FALSE)</f>
        <v>All Counties</v>
      </c>
      <c r="D1970">
        <f>IF(COUNTIFS('Brand Family Territories (Enc)'!$B$2:$B$62,C1970,'Brand Family Territories (Enc)'!$C$2:$C$62,B1970)&gt;0,1,IF(AND(LEFT(B1970,6)="MORRIS",COUNTIFS('Brand Family Territories (Enc)'!$B$2:$B$62,C1970,'Brand Family Territories (Enc)'!$C$2:$C$62,"Morri")&gt;0),"Unk",0))</f>
        <v>1</v>
      </c>
      <c r="E1970" t="str">
        <f>IFERROR(INDEX('Brand Family Areas (Enc)'!$D$6:$D$998,MATCH(UPPER(A1970)&amp;"|"&amp;UPPER(B1970),'Brand Family Areas (Enc)'!$G$6:$G$998,0)),"No Match")</f>
        <v>No Match</v>
      </c>
      <c r="F1970" t="str">
        <f t="shared" si="60"/>
        <v>US</v>
      </c>
      <c r="G1970" t="str">
        <f t="shared" si="61"/>
        <v>Magners|MORRIS 2</v>
      </c>
    </row>
    <row r="1971" spans="1:7" hidden="1" x14ac:dyDescent="0.2">
      <c r="A1971" t="str" cm="1">
        <f t="array" ref="A1971">INDEX('Brand Family Territory (Enc)'!$A$2:$A$296,INT((ROW()-2)/10)+1)</f>
        <v>Magners</v>
      </c>
      <c r="B1971" t="str" cm="1">
        <f t="array" ref="B1971">INDEX('Whitelist (Blackout Reverse)'!$B$1:$K$1,MOD(ROW()-2,10)+1)</f>
        <v>MORRIS 3</v>
      </c>
      <c r="C1971" t="str">
        <f>VLOOKUP(A1971,'Brand Family Territory (Enc)'!$A$2:$B$296,2,FALSE)</f>
        <v>All Counties</v>
      </c>
      <c r="D1971">
        <f>IF(COUNTIFS('Brand Family Territories (Enc)'!$B$2:$B$62,C1971,'Brand Family Territories (Enc)'!$C$2:$C$62,B1971)&gt;0,1,IF(AND(LEFT(B1971,6)="MORRIS",COUNTIFS('Brand Family Territories (Enc)'!$B$2:$B$62,C1971,'Brand Family Territories (Enc)'!$C$2:$C$62,"Morri")&gt;0),"Unk",0))</f>
        <v>1</v>
      </c>
      <c r="E1971" t="str">
        <f>IFERROR(INDEX('Brand Family Areas (Enc)'!$D$6:$D$998,MATCH(UPPER(A1971)&amp;"|"&amp;UPPER(B1971),'Brand Family Areas (Enc)'!$G$6:$G$998,0)),"No Match")</f>
        <v>No Match</v>
      </c>
      <c r="F1971" t="str">
        <f t="shared" si="60"/>
        <v>US</v>
      </c>
      <c r="G1971" t="str">
        <f t="shared" si="61"/>
        <v>Magners|MORRIS 3</v>
      </c>
    </row>
    <row r="1972" spans="1:7" hidden="1" x14ac:dyDescent="0.2">
      <c r="A1972" t="str" cm="1">
        <f t="array" ref="A1972">INDEX('Brand Family Territory (Enc)'!$A$2:$A$296,INT((ROW()-2)/10)+1)</f>
        <v>Malibu Splash</v>
      </c>
      <c r="B1972" t="str" cm="1">
        <f t="array" ref="B1972">INDEX('Whitelist (Blackout Reverse)'!$B$1:$K$1,MOD(ROW()-2,10)+1)</f>
        <v>BERGEN</v>
      </c>
      <c r="C1972" t="str">
        <f>VLOOKUP(A1972,'Brand Family Territory (Enc)'!$A$2:$B$296,2,FALSE)</f>
        <v>All Counties</v>
      </c>
      <c r="D1972">
        <f>IF(COUNTIFS('Brand Family Territories (Enc)'!$B$2:$B$62,C1972,'Brand Family Territories (Enc)'!$C$2:$C$62,B1972)&gt;0,1,IF(AND(LEFT(B1972,6)="MORRIS",COUNTIFS('Brand Family Territories (Enc)'!$B$2:$B$62,C1972,'Brand Family Territories (Enc)'!$C$2:$C$62,"Morri")&gt;0),"Unk",0))</f>
        <v>1</v>
      </c>
      <c r="E1972" t="str">
        <f>IFERROR(INDEX('Brand Family Areas (Enc)'!$D$6:$D$998,MATCH(UPPER(A1972)&amp;"|"&amp;UPPER(B1972),'Brand Family Areas (Enc)'!$G$6:$G$998,0)),"No Match")</f>
        <v>No Match</v>
      </c>
      <c r="F1972" t="str">
        <f t="shared" si="60"/>
        <v>US</v>
      </c>
      <c r="G1972" t="str">
        <f t="shared" si="61"/>
        <v>Malibu Splash|BERGEN</v>
      </c>
    </row>
    <row r="1973" spans="1:7" hidden="1" x14ac:dyDescent="0.2">
      <c r="A1973" t="str" cm="1">
        <f t="array" ref="A1973">INDEX('Brand Family Territory (Enc)'!$A$2:$A$296,INT((ROW()-2)/10)+1)</f>
        <v>Malibu Splash</v>
      </c>
      <c r="B1973" t="str" cm="1">
        <f t="array" ref="B1973">INDEX('Whitelist (Blackout Reverse)'!$B$1:$K$1,MOD(ROW()-2,10)+1)</f>
        <v>PASSAIC</v>
      </c>
      <c r="C1973" t="str">
        <f>VLOOKUP(A1973,'Brand Family Territory (Enc)'!$A$2:$B$296,2,FALSE)</f>
        <v>All Counties</v>
      </c>
      <c r="D1973">
        <f>IF(COUNTIFS('Brand Family Territories (Enc)'!$B$2:$B$62,C1973,'Brand Family Territories (Enc)'!$C$2:$C$62,B1973)&gt;0,1,IF(AND(LEFT(B1973,6)="MORRIS",COUNTIFS('Brand Family Territories (Enc)'!$B$2:$B$62,C1973,'Brand Family Territories (Enc)'!$C$2:$C$62,"Morri")&gt;0),"Unk",0))</f>
        <v>1</v>
      </c>
      <c r="E1973" t="str">
        <f>IFERROR(INDEX('Brand Family Areas (Enc)'!$D$6:$D$998,MATCH(UPPER(A1973)&amp;"|"&amp;UPPER(B1973),'Brand Family Areas (Enc)'!$G$6:$G$998,0)),"No Match")</f>
        <v>No Match</v>
      </c>
      <c r="F1973" t="str">
        <f t="shared" si="60"/>
        <v>US</v>
      </c>
      <c r="G1973" t="str">
        <f t="shared" si="61"/>
        <v>Malibu Splash|PASSAIC</v>
      </c>
    </row>
    <row r="1974" spans="1:7" hidden="1" x14ac:dyDescent="0.2">
      <c r="A1974" t="str" cm="1">
        <f t="array" ref="A1974">INDEX('Brand Family Territory (Enc)'!$A$2:$A$296,INT((ROW()-2)/10)+1)</f>
        <v>Malibu Splash</v>
      </c>
      <c r="B1974" t="str" cm="1">
        <f t="array" ref="B1974">INDEX('Whitelist (Blackout Reverse)'!$B$1:$K$1,MOD(ROW()-2,10)+1)</f>
        <v>PASSAIC-FF</v>
      </c>
      <c r="C1974" t="str">
        <f>VLOOKUP(A1974,'Brand Family Territory (Enc)'!$A$2:$B$296,2,FALSE)</f>
        <v>All Counties</v>
      </c>
      <c r="D1974">
        <f>IF(COUNTIFS('Brand Family Territories (Enc)'!$B$2:$B$62,C1974,'Brand Family Territories (Enc)'!$C$2:$C$62,B1974)&gt;0,1,IF(AND(LEFT(B1974,6)="MORRIS",COUNTIFS('Brand Family Territories (Enc)'!$B$2:$B$62,C1974,'Brand Family Territories (Enc)'!$C$2:$C$62,"Morri")&gt;0),"Unk",0))</f>
        <v>1</v>
      </c>
      <c r="E1974" t="str">
        <f>IFERROR(INDEX('Brand Family Areas (Enc)'!$D$6:$D$998,MATCH(UPPER(A1974)&amp;"|"&amp;UPPER(B1974),'Brand Family Areas (Enc)'!$G$6:$G$998,0)),"No Match")</f>
        <v>No Match</v>
      </c>
      <c r="F1974" t="str">
        <f t="shared" si="60"/>
        <v>US</v>
      </c>
      <c r="G1974" t="str">
        <f t="shared" si="61"/>
        <v>Malibu Splash|PASSAIC-FF</v>
      </c>
    </row>
    <row r="1975" spans="1:7" hidden="1" x14ac:dyDescent="0.2">
      <c r="A1975" t="str" cm="1">
        <f t="array" ref="A1975">INDEX('Brand Family Territory (Enc)'!$A$2:$A$296,INT((ROW()-2)/10)+1)</f>
        <v>Malibu Splash</v>
      </c>
      <c r="B1975" t="str" cm="1">
        <f t="array" ref="B1975">INDEX('Whitelist (Blackout Reverse)'!$B$1:$K$1,MOD(ROW()-2,10)+1)</f>
        <v>ESSEX</v>
      </c>
      <c r="C1975" t="str">
        <f>VLOOKUP(A1975,'Brand Family Territory (Enc)'!$A$2:$B$296,2,FALSE)</f>
        <v>All Counties</v>
      </c>
      <c r="D1975">
        <f>IF(COUNTIFS('Brand Family Territories (Enc)'!$B$2:$B$62,C1975,'Brand Family Territories (Enc)'!$C$2:$C$62,B1975)&gt;0,1,IF(AND(LEFT(B1975,6)="MORRIS",COUNTIFS('Brand Family Territories (Enc)'!$B$2:$B$62,C1975,'Brand Family Territories (Enc)'!$C$2:$C$62,"Morri")&gt;0),"Unk",0))</f>
        <v>1</v>
      </c>
      <c r="E1975" t="str">
        <f>IFERROR(INDEX('Brand Family Areas (Enc)'!$D$6:$D$998,MATCH(UPPER(A1975)&amp;"|"&amp;UPPER(B1975),'Brand Family Areas (Enc)'!$G$6:$G$998,0)),"No Match")</f>
        <v>No Match</v>
      </c>
      <c r="F1975" t="str">
        <f t="shared" si="60"/>
        <v>US</v>
      </c>
      <c r="G1975" t="str">
        <f t="shared" si="61"/>
        <v>Malibu Splash|ESSEX</v>
      </c>
    </row>
    <row r="1976" spans="1:7" hidden="1" x14ac:dyDescent="0.2">
      <c r="A1976" t="str" cm="1">
        <f t="array" ref="A1976">INDEX('Brand Family Territory (Enc)'!$A$2:$A$296,INT((ROW()-2)/10)+1)</f>
        <v>Malibu Splash</v>
      </c>
      <c r="B1976" t="str" cm="1">
        <f t="array" ref="B1976">INDEX('Whitelist (Blackout Reverse)'!$B$1:$K$1,MOD(ROW()-2,10)+1)</f>
        <v>HUDSON</v>
      </c>
      <c r="C1976" t="str">
        <f>VLOOKUP(A1976,'Brand Family Territory (Enc)'!$A$2:$B$296,2,FALSE)</f>
        <v>All Counties</v>
      </c>
      <c r="D1976">
        <f>IF(COUNTIFS('Brand Family Territories (Enc)'!$B$2:$B$62,C1976,'Brand Family Territories (Enc)'!$C$2:$C$62,B1976)&gt;0,1,IF(AND(LEFT(B1976,6)="MORRIS",COUNTIFS('Brand Family Territories (Enc)'!$B$2:$B$62,C1976,'Brand Family Territories (Enc)'!$C$2:$C$62,"Morri")&gt;0),"Unk",0))</f>
        <v>1</v>
      </c>
      <c r="E1976" t="str">
        <f>IFERROR(INDEX('Brand Family Areas (Enc)'!$D$6:$D$998,MATCH(UPPER(A1976)&amp;"|"&amp;UPPER(B1976),'Brand Family Areas (Enc)'!$G$6:$G$998,0)),"No Match")</f>
        <v>No Match</v>
      </c>
      <c r="F1976" t="str">
        <f t="shared" si="60"/>
        <v>US</v>
      </c>
      <c r="G1976" t="str">
        <f t="shared" si="61"/>
        <v>Malibu Splash|HUDSON</v>
      </c>
    </row>
    <row r="1977" spans="1:7" hidden="1" x14ac:dyDescent="0.2">
      <c r="A1977" t="str" cm="1">
        <f t="array" ref="A1977">INDEX('Brand Family Territory (Enc)'!$A$2:$A$296,INT((ROW()-2)/10)+1)</f>
        <v>Malibu Splash</v>
      </c>
      <c r="B1977" t="str" cm="1">
        <f t="array" ref="B1977">INDEX('Whitelist (Blackout Reverse)'!$B$1:$K$1,MOD(ROW()-2,10)+1)</f>
        <v>UNION</v>
      </c>
      <c r="C1977" t="str">
        <f>VLOOKUP(A1977,'Brand Family Territory (Enc)'!$A$2:$B$296,2,FALSE)</f>
        <v>All Counties</v>
      </c>
      <c r="D1977">
        <f>IF(COUNTIFS('Brand Family Territories (Enc)'!$B$2:$B$62,C1977,'Brand Family Territories (Enc)'!$C$2:$C$62,B1977)&gt;0,1,IF(AND(LEFT(B1977,6)="MORRIS",COUNTIFS('Brand Family Territories (Enc)'!$B$2:$B$62,C1977,'Brand Family Territories (Enc)'!$C$2:$C$62,"Morri")&gt;0),"Unk",0))</f>
        <v>1</v>
      </c>
      <c r="E1977" t="str">
        <f>IFERROR(INDEX('Brand Family Areas (Enc)'!$D$6:$D$998,MATCH(UPPER(A1977)&amp;"|"&amp;UPPER(B1977),'Brand Family Areas (Enc)'!$G$6:$G$998,0)),"No Match")</f>
        <v>No Match</v>
      </c>
      <c r="F1977" t="str">
        <f t="shared" si="60"/>
        <v>US</v>
      </c>
      <c r="G1977" t="str">
        <f t="shared" si="61"/>
        <v>Malibu Splash|UNION</v>
      </c>
    </row>
    <row r="1978" spans="1:7" hidden="1" x14ac:dyDescent="0.2">
      <c r="A1978" t="str" cm="1">
        <f t="array" ref="A1978">INDEX('Brand Family Territory (Enc)'!$A$2:$A$296,INT((ROW()-2)/10)+1)</f>
        <v>Malibu Splash</v>
      </c>
      <c r="B1978" t="str" cm="1">
        <f t="array" ref="B1978">INDEX('Whitelist (Blackout Reverse)'!$B$1:$K$1,MOD(ROW()-2,10)+1)</f>
        <v>SUSSEX</v>
      </c>
      <c r="C1978" t="str">
        <f>VLOOKUP(A1978,'Brand Family Territory (Enc)'!$A$2:$B$296,2,FALSE)</f>
        <v>All Counties</v>
      </c>
      <c r="D1978">
        <f>IF(COUNTIFS('Brand Family Territories (Enc)'!$B$2:$B$62,C1978,'Brand Family Territories (Enc)'!$C$2:$C$62,B1978)&gt;0,1,IF(AND(LEFT(B1978,6)="MORRIS",COUNTIFS('Brand Family Territories (Enc)'!$B$2:$B$62,C1978,'Brand Family Territories (Enc)'!$C$2:$C$62,"Morri")&gt;0),"Unk",0))</f>
        <v>1</v>
      </c>
      <c r="E1978" t="str">
        <f>IFERROR(INDEX('Brand Family Areas (Enc)'!$D$6:$D$998,MATCH(UPPER(A1978)&amp;"|"&amp;UPPER(B1978),'Brand Family Areas (Enc)'!$G$6:$G$998,0)),"No Match")</f>
        <v>No Match</v>
      </c>
      <c r="F1978" t="str">
        <f t="shared" si="60"/>
        <v>US</v>
      </c>
      <c r="G1978" t="str">
        <f t="shared" si="61"/>
        <v>Malibu Splash|SUSSEX</v>
      </c>
    </row>
    <row r="1979" spans="1:7" hidden="1" x14ac:dyDescent="0.2">
      <c r="A1979" t="str" cm="1">
        <f t="array" ref="A1979">INDEX('Brand Family Territory (Enc)'!$A$2:$A$296,INT((ROW()-2)/10)+1)</f>
        <v>Malibu Splash</v>
      </c>
      <c r="B1979" t="str" cm="1">
        <f t="array" ref="B1979">INDEX('Whitelist (Blackout Reverse)'!$B$1:$K$1,MOD(ROW()-2,10)+1)</f>
        <v>MORRIS 1</v>
      </c>
      <c r="C1979" t="str">
        <f>VLOOKUP(A1979,'Brand Family Territory (Enc)'!$A$2:$B$296,2,FALSE)</f>
        <v>All Counties</v>
      </c>
      <c r="D1979">
        <f>IF(COUNTIFS('Brand Family Territories (Enc)'!$B$2:$B$62,C1979,'Brand Family Territories (Enc)'!$C$2:$C$62,B1979)&gt;0,1,IF(AND(LEFT(B1979,6)="MORRIS",COUNTIFS('Brand Family Territories (Enc)'!$B$2:$B$62,C1979,'Brand Family Territories (Enc)'!$C$2:$C$62,"Morri")&gt;0),"Unk",0))</f>
        <v>1</v>
      </c>
      <c r="E1979" t="str">
        <f>IFERROR(INDEX('Brand Family Areas (Enc)'!$D$6:$D$998,MATCH(UPPER(A1979)&amp;"|"&amp;UPPER(B1979),'Brand Family Areas (Enc)'!$G$6:$G$998,0)),"No Match")</f>
        <v>No Match</v>
      </c>
      <c r="F1979" t="str">
        <f t="shared" si="60"/>
        <v>US</v>
      </c>
      <c r="G1979" t="str">
        <f t="shared" si="61"/>
        <v>Malibu Splash|MORRIS 1</v>
      </c>
    </row>
    <row r="1980" spans="1:7" hidden="1" x14ac:dyDescent="0.2">
      <c r="A1980" t="str" cm="1">
        <f t="array" ref="A1980">INDEX('Brand Family Territory (Enc)'!$A$2:$A$296,INT((ROW()-2)/10)+1)</f>
        <v>Malibu Splash</v>
      </c>
      <c r="B1980" t="str" cm="1">
        <f t="array" ref="B1980">INDEX('Whitelist (Blackout Reverse)'!$B$1:$K$1,MOD(ROW()-2,10)+1)</f>
        <v>MORRIS 2</v>
      </c>
      <c r="C1980" t="str">
        <f>VLOOKUP(A1980,'Brand Family Territory (Enc)'!$A$2:$B$296,2,FALSE)</f>
        <v>All Counties</v>
      </c>
      <c r="D1980">
        <f>IF(COUNTIFS('Brand Family Territories (Enc)'!$B$2:$B$62,C1980,'Brand Family Territories (Enc)'!$C$2:$C$62,B1980)&gt;0,1,IF(AND(LEFT(B1980,6)="MORRIS",COUNTIFS('Brand Family Territories (Enc)'!$B$2:$B$62,C1980,'Brand Family Territories (Enc)'!$C$2:$C$62,"Morri")&gt;0),"Unk",0))</f>
        <v>1</v>
      </c>
      <c r="E1980" t="str">
        <f>IFERROR(INDEX('Brand Family Areas (Enc)'!$D$6:$D$998,MATCH(UPPER(A1980)&amp;"|"&amp;UPPER(B1980),'Brand Family Areas (Enc)'!$G$6:$G$998,0)),"No Match")</f>
        <v>No Match</v>
      </c>
      <c r="F1980" t="str">
        <f t="shared" si="60"/>
        <v>US</v>
      </c>
      <c r="G1980" t="str">
        <f t="shared" si="61"/>
        <v>Malibu Splash|MORRIS 2</v>
      </c>
    </row>
    <row r="1981" spans="1:7" hidden="1" x14ac:dyDescent="0.2">
      <c r="A1981" t="str" cm="1">
        <f t="array" ref="A1981">INDEX('Brand Family Territory (Enc)'!$A$2:$A$296,INT((ROW()-2)/10)+1)</f>
        <v>Malibu Splash</v>
      </c>
      <c r="B1981" t="str" cm="1">
        <f t="array" ref="B1981">INDEX('Whitelist (Blackout Reverse)'!$B$1:$K$1,MOD(ROW()-2,10)+1)</f>
        <v>MORRIS 3</v>
      </c>
      <c r="C1981" t="str">
        <f>VLOOKUP(A1981,'Brand Family Territory (Enc)'!$A$2:$B$296,2,FALSE)</f>
        <v>All Counties</v>
      </c>
      <c r="D1981">
        <f>IF(COUNTIFS('Brand Family Territories (Enc)'!$B$2:$B$62,C1981,'Brand Family Territories (Enc)'!$C$2:$C$62,B1981)&gt;0,1,IF(AND(LEFT(B1981,6)="MORRIS",COUNTIFS('Brand Family Territories (Enc)'!$B$2:$B$62,C1981,'Brand Family Territories (Enc)'!$C$2:$C$62,"Morri")&gt;0),"Unk",0))</f>
        <v>1</v>
      </c>
      <c r="E1981" t="str">
        <f>IFERROR(INDEX('Brand Family Areas (Enc)'!$D$6:$D$998,MATCH(UPPER(A1981)&amp;"|"&amp;UPPER(B1981),'Brand Family Areas (Enc)'!$G$6:$G$998,0)),"No Match")</f>
        <v>No Match</v>
      </c>
      <c r="F1981" t="str">
        <f t="shared" si="60"/>
        <v>US</v>
      </c>
      <c r="G1981" t="str">
        <f t="shared" si="61"/>
        <v>Malibu Splash|MORRIS 3</v>
      </c>
    </row>
    <row r="1982" spans="1:7" hidden="1" x14ac:dyDescent="0.2">
      <c r="A1982" t="str" cm="1">
        <f t="array" ref="A1982">INDEX('Brand Family Territory (Enc)'!$A$2:$A$296,INT((ROW()-2)/10)+1)</f>
        <v>Mckenzie's</v>
      </c>
      <c r="B1982" t="str" cm="1">
        <f t="array" ref="B1982">INDEX('Whitelist (Blackout Reverse)'!$B$1:$K$1,MOD(ROW()-2,10)+1)</f>
        <v>BERGEN</v>
      </c>
      <c r="C1982" t="str">
        <f>VLOOKUP(A1982,'Brand Family Territory (Enc)'!$A$2:$B$296,2,FALSE)</f>
        <v>All Counties</v>
      </c>
      <c r="D1982">
        <f>IF(COUNTIFS('Brand Family Territories (Enc)'!$B$2:$B$62,C1982,'Brand Family Territories (Enc)'!$C$2:$C$62,B1982)&gt;0,1,IF(AND(LEFT(B1982,6)="MORRIS",COUNTIFS('Brand Family Territories (Enc)'!$B$2:$B$62,C1982,'Brand Family Territories (Enc)'!$C$2:$C$62,"Morri")&gt;0),"Unk",0))</f>
        <v>1</v>
      </c>
      <c r="E1982" t="str">
        <f>IFERROR(INDEX('Brand Family Areas (Enc)'!$D$6:$D$998,MATCH(UPPER(A1982)&amp;"|"&amp;UPPER(B1982),'Brand Family Areas (Enc)'!$G$6:$G$998,0)),"No Match")</f>
        <v>No Match</v>
      </c>
      <c r="F1982" t="str">
        <f t="shared" si="60"/>
        <v>US</v>
      </c>
      <c r="G1982" t="str">
        <f t="shared" si="61"/>
        <v>Mckenzie's|BERGEN</v>
      </c>
    </row>
    <row r="1983" spans="1:7" hidden="1" x14ac:dyDescent="0.2">
      <c r="A1983" t="str" cm="1">
        <f t="array" ref="A1983">INDEX('Brand Family Territory (Enc)'!$A$2:$A$296,INT((ROW()-2)/10)+1)</f>
        <v>Mckenzie's</v>
      </c>
      <c r="B1983" t="str" cm="1">
        <f t="array" ref="B1983">INDEX('Whitelist (Blackout Reverse)'!$B$1:$K$1,MOD(ROW()-2,10)+1)</f>
        <v>PASSAIC</v>
      </c>
      <c r="C1983" t="str">
        <f>VLOOKUP(A1983,'Brand Family Territory (Enc)'!$A$2:$B$296,2,FALSE)</f>
        <v>All Counties</v>
      </c>
      <c r="D1983">
        <f>IF(COUNTIFS('Brand Family Territories (Enc)'!$B$2:$B$62,C1983,'Brand Family Territories (Enc)'!$C$2:$C$62,B1983)&gt;0,1,IF(AND(LEFT(B1983,6)="MORRIS",COUNTIFS('Brand Family Territories (Enc)'!$B$2:$B$62,C1983,'Brand Family Territories (Enc)'!$C$2:$C$62,"Morri")&gt;0),"Unk",0))</f>
        <v>1</v>
      </c>
      <c r="E1983" t="str">
        <f>IFERROR(INDEX('Brand Family Areas (Enc)'!$D$6:$D$998,MATCH(UPPER(A1983)&amp;"|"&amp;UPPER(B1983),'Brand Family Areas (Enc)'!$G$6:$G$998,0)),"No Match")</f>
        <v>No Match</v>
      </c>
      <c r="F1983" t="str">
        <f t="shared" si="60"/>
        <v>US</v>
      </c>
      <c r="G1983" t="str">
        <f t="shared" si="61"/>
        <v>Mckenzie's|PASSAIC</v>
      </c>
    </row>
    <row r="1984" spans="1:7" hidden="1" x14ac:dyDescent="0.2">
      <c r="A1984" t="str" cm="1">
        <f t="array" ref="A1984">INDEX('Brand Family Territory (Enc)'!$A$2:$A$296,INT((ROW()-2)/10)+1)</f>
        <v>Mckenzie's</v>
      </c>
      <c r="B1984" t="str" cm="1">
        <f t="array" ref="B1984">INDEX('Whitelist (Blackout Reverse)'!$B$1:$K$1,MOD(ROW()-2,10)+1)</f>
        <v>PASSAIC-FF</v>
      </c>
      <c r="C1984" t="str">
        <f>VLOOKUP(A1984,'Brand Family Territory (Enc)'!$A$2:$B$296,2,FALSE)</f>
        <v>All Counties</v>
      </c>
      <c r="D1984">
        <f>IF(COUNTIFS('Brand Family Territories (Enc)'!$B$2:$B$62,C1984,'Brand Family Territories (Enc)'!$C$2:$C$62,B1984)&gt;0,1,IF(AND(LEFT(B1984,6)="MORRIS",COUNTIFS('Brand Family Territories (Enc)'!$B$2:$B$62,C1984,'Brand Family Territories (Enc)'!$C$2:$C$62,"Morri")&gt;0),"Unk",0))</f>
        <v>1</v>
      </c>
      <c r="E1984" t="str">
        <f>IFERROR(INDEX('Brand Family Areas (Enc)'!$D$6:$D$998,MATCH(UPPER(A1984)&amp;"|"&amp;UPPER(B1984),'Brand Family Areas (Enc)'!$G$6:$G$998,0)),"No Match")</f>
        <v>No Match</v>
      </c>
      <c r="F1984" t="str">
        <f t="shared" si="60"/>
        <v>US</v>
      </c>
      <c r="G1984" t="str">
        <f t="shared" si="61"/>
        <v>Mckenzie's|PASSAIC-FF</v>
      </c>
    </row>
    <row r="1985" spans="1:7" hidden="1" x14ac:dyDescent="0.2">
      <c r="A1985" t="str" cm="1">
        <f t="array" ref="A1985">INDEX('Brand Family Territory (Enc)'!$A$2:$A$296,INT((ROW()-2)/10)+1)</f>
        <v>Mckenzie's</v>
      </c>
      <c r="B1985" t="str" cm="1">
        <f t="array" ref="B1985">INDEX('Whitelist (Blackout Reverse)'!$B$1:$K$1,MOD(ROW()-2,10)+1)</f>
        <v>ESSEX</v>
      </c>
      <c r="C1985" t="str">
        <f>VLOOKUP(A1985,'Brand Family Territory (Enc)'!$A$2:$B$296,2,FALSE)</f>
        <v>All Counties</v>
      </c>
      <c r="D1985">
        <f>IF(COUNTIFS('Brand Family Territories (Enc)'!$B$2:$B$62,C1985,'Brand Family Territories (Enc)'!$C$2:$C$62,B1985)&gt;0,1,IF(AND(LEFT(B1985,6)="MORRIS",COUNTIFS('Brand Family Territories (Enc)'!$B$2:$B$62,C1985,'Brand Family Territories (Enc)'!$C$2:$C$62,"Morri")&gt;0),"Unk",0))</f>
        <v>1</v>
      </c>
      <c r="E1985" t="str">
        <f>IFERROR(INDEX('Brand Family Areas (Enc)'!$D$6:$D$998,MATCH(UPPER(A1985)&amp;"|"&amp;UPPER(B1985),'Brand Family Areas (Enc)'!$G$6:$G$998,0)),"No Match")</f>
        <v>No Match</v>
      </c>
      <c r="F1985" t="str">
        <f t="shared" si="60"/>
        <v>US</v>
      </c>
      <c r="G1985" t="str">
        <f t="shared" si="61"/>
        <v>Mckenzie's|ESSEX</v>
      </c>
    </row>
    <row r="1986" spans="1:7" hidden="1" x14ac:dyDescent="0.2">
      <c r="A1986" t="str" cm="1">
        <f t="array" ref="A1986">INDEX('Brand Family Territory (Enc)'!$A$2:$A$296,INT((ROW()-2)/10)+1)</f>
        <v>Mckenzie's</v>
      </c>
      <c r="B1986" t="str" cm="1">
        <f t="array" ref="B1986">INDEX('Whitelist (Blackout Reverse)'!$B$1:$K$1,MOD(ROW()-2,10)+1)</f>
        <v>HUDSON</v>
      </c>
      <c r="C1986" t="str">
        <f>VLOOKUP(A1986,'Brand Family Territory (Enc)'!$A$2:$B$296,2,FALSE)</f>
        <v>All Counties</v>
      </c>
      <c r="D1986">
        <f>IF(COUNTIFS('Brand Family Territories (Enc)'!$B$2:$B$62,C1986,'Brand Family Territories (Enc)'!$C$2:$C$62,B1986)&gt;0,1,IF(AND(LEFT(B1986,6)="MORRIS",COUNTIFS('Brand Family Territories (Enc)'!$B$2:$B$62,C1986,'Brand Family Territories (Enc)'!$C$2:$C$62,"Morri")&gt;0),"Unk",0))</f>
        <v>1</v>
      </c>
      <c r="E1986" t="str">
        <f>IFERROR(INDEX('Brand Family Areas (Enc)'!$D$6:$D$998,MATCH(UPPER(A1986)&amp;"|"&amp;UPPER(B1986),'Brand Family Areas (Enc)'!$G$6:$G$998,0)),"No Match")</f>
        <v>No Match</v>
      </c>
      <c r="F1986" t="str">
        <f t="shared" si="60"/>
        <v>US</v>
      </c>
      <c r="G1986" t="str">
        <f t="shared" si="61"/>
        <v>Mckenzie's|HUDSON</v>
      </c>
    </row>
    <row r="1987" spans="1:7" hidden="1" x14ac:dyDescent="0.2">
      <c r="A1987" t="str" cm="1">
        <f t="array" ref="A1987">INDEX('Brand Family Territory (Enc)'!$A$2:$A$296,INT((ROW()-2)/10)+1)</f>
        <v>Mckenzie's</v>
      </c>
      <c r="B1987" t="str" cm="1">
        <f t="array" ref="B1987">INDEX('Whitelist (Blackout Reverse)'!$B$1:$K$1,MOD(ROW()-2,10)+1)</f>
        <v>UNION</v>
      </c>
      <c r="C1987" t="str">
        <f>VLOOKUP(A1987,'Brand Family Territory (Enc)'!$A$2:$B$296,2,FALSE)</f>
        <v>All Counties</v>
      </c>
      <c r="D1987">
        <f>IF(COUNTIFS('Brand Family Territories (Enc)'!$B$2:$B$62,C1987,'Brand Family Territories (Enc)'!$C$2:$C$62,B1987)&gt;0,1,IF(AND(LEFT(B1987,6)="MORRIS",COUNTIFS('Brand Family Territories (Enc)'!$B$2:$B$62,C1987,'Brand Family Territories (Enc)'!$C$2:$C$62,"Morri")&gt;0),"Unk",0))</f>
        <v>1</v>
      </c>
      <c r="E1987" t="str">
        <f>IFERROR(INDEX('Brand Family Areas (Enc)'!$D$6:$D$998,MATCH(UPPER(A1987)&amp;"|"&amp;UPPER(B1987),'Brand Family Areas (Enc)'!$G$6:$G$998,0)),"No Match")</f>
        <v>Inactive</v>
      </c>
      <c r="F1987" t="str">
        <f t="shared" ref="F1987:F2050" si="62">IF(D1987="Unk","Ambiguous (Source Truncated)",IF(E1987="Inactive","THEM",IF(D1987=1,"US",IF(D1987="N/A","No Territory Data","THEM"))))</f>
        <v>THEM</v>
      </c>
      <c r="G1987" t="str">
        <f t="shared" ref="G1987:G2050" si="63">A1987&amp;"|"&amp;B1987</f>
        <v>Mckenzie's|UNION</v>
      </c>
    </row>
    <row r="1988" spans="1:7" hidden="1" x14ac:dyDescent="0.2">
      <c r="A1988" t="str" cm="1">
        <f t="array" ref="A1988">INDEX('Brand Family Territory (Enc)'!$A$2:$A$296,INT((ROW()-2)/10)+1)</f>
        <v>Mckenzie's</v>
      </c>
      <c r="B1988" t="str" cm="1">
        <f t="array" ref="B1988">INDEX('Whitelist (Blackout Reverse)'!$B$1:$K$1,MOD(ROW()-2,10)+1)</f>
        <v>SUSSEX</v>
      </c>
      <c r="C1988" t="str">
        <f>VLOOKUP(A1988,'Brand Family Territory (Enc)'!$A$2:$B$296,2,FALSE)</f>
        <v>All Counties</v>
      </c>
      <c r="D1988">
        <f>IF(COUNTIFS('Brand Family Territories (Enc)'!$B$2:$B$62,C1988,'Brand Family Territories (Enc)'!$C$2:$C$62,B1988)&gt;0,1,IF(AND(LEFT(B1988,6)="MORRIS",COUNTIFS('Brand Family Territories (Enc)'!$B$2:$B$62,C1988,'Brand Family Territories (Enc)'!$C$2:$C$62,"Morri")&gt;0),"Unk",0))</f>
        <v>1</v>
      </c>
      <c r="E1988" t="str">
        <f>IFERROR(INDEX('Brand Family Areas (Enc)'!$D$6:$D$998,MATCH(UPPER(A1988)&amp;"|"&amp;UPPER(B1988),'Brand Family Areas (Enc)'!$G$6:$G$998,0)),"No Match")</f>
        <v>Inactive</v>
      </c>
      <c r="F1988" t="str">
        <f t="shared" si="62"/>
        <v>THEM</v>
      </c>
      <c r="G1988" t="str">
        <f t="shared" si="63"/>
        <v>Mckenzie's|SUSSEX</v>
      </c>
    </row>
    <row r="1989" spans="1:7" hidden="1" x14ac:dyDescent="0.2">
      <c r="A1989" t="str" cm="1">
        <f t="array" ref="A1989">INDEX('Brand Family Territory (Enc)'!$A$2:$A$296,INT((ROW()-2)/10)+1)</f>
        <v>Mckenzie's</v>
      </c>
      <c r="B1989" t="str" cm="1">
        <f t="array" ref="B1989">INDEX('Whitelist (Blackout Reverse)'!$B$1:$K$1,MOD(ROW()-2,10)+1)</f>
        <v>MORRIS 1</v>
      </c>
      <c r="C1989" t="str">
        <f>VLOOKUP(A1989,'Brand Family Territory (Enc)'!$A$2:$B$296,2,FALSE)</f>
        <v>All Counties</v>
      </c>
      <c r="D1989">
        <f>IF(COUNTIFS('Brand Family Territories (Enc)'!$B$2:$B$62,C1989,'Brand Family Territories (Enc)'!$C$2:$C$62,B1989)&gt;0,1,IF(AND(LEFT(B1989,6)="MORRIS",COUNTIFS('Brand Family Territories (Enc)'!$B$2:$B$62,C1989,'Brand Family Territories (Enc)'!$C$2:$C$62,"Morri")&gt;0),"Unk",0))</f>
        <v>1</v>
      </c>
      <c r="E1989" t="str">
        <f>IFERROR(INDEX('Brand Family Areas (Enc)'!$D$6:$D$998,MATCH(UPPER(A1989)&amp;"|"&amp;UPPER(B1989),'Brand Family Areas (Enc)'!$G$6:$G$998,0)),"No Match")</f>
        <v>Inactive</v>
      </c>
      <c r="F1989" t="str">
        <f t="shared" si="62"/>
        <v>THEM</v>
      </c>
      <c r="G1989" t="str">
        <f t="shared" si="63"/>
        <v>Mckenzie's|MORRIS 1</v>
      </c>
    </row>
    <row r="1990" spans="1:7" hidden="1" x14ac:dyDescent="0.2">
      <c r="A1990" t="str" cm="1">
        <f t="array" ref="A1990">INDEX('Brand Family Territory (Enc)'!$A$2:$A$296,INT((ROW()-2)/10)+1)</f>
        <v>Mckenzie's</v>
      </c>
      <c r="B1990" t="str" cm="1">
        <f t="array" ref="B1990">INDEX('Whitelist (Blackout Reverse)'!$B$1:$K$1,MOD(ROW()-2,10)+1)</f>
        <v>MORRIS 2</v>
      </c>
      <c r="C1990" t="str">
        <f>VLOOKUP(A1990,'Brand Family Territory (Enc)'!$A$2:$B$296,2,FALSE)</f>
        <v>All Counties</v>
      </c>
      <c r="D1990">
        <f>IF(COUNTIFS('Brand Family Territories (Enc)'!$B$2:$B$62,C1990,'Brand Family Territories (Enc)'!$C$2:$C$62,B1990)&gt;0,1,IF(AND(LEFT(B1990,6)="MORRIS",COUNTIFS('Brand Family Territories (Enc)'!$B$2:$B$62,C1990,'Brand Family Territories (Enc)'!$C$2:$C$62,"Morri")&gt;0),"Unk",0))</f>
        <v>1</v>
      </c>
      <c r="E1990" t="str">
        <f>IFERROR(INDEX('Brand Family Areas (Enc)'!$D$6:$D$998,MATCH(UPPER(A1990)&amp;"|"&amp;UPPER(B1990),'Brand Family Areas (Enc)'!$G$6:$G$998,0)),"No Match")</f>
        <v>Inactive</v>
      </c>
      <c r="F1990" t="str">
        <f t="shared" si="62"/>
        <v>THEM</v>
      </c>
      <c r="G1990" t="str">
        <f t="shared" si="63"/>
        <v>Mckenzie's|MORRIS 2</v>
      </c>
    </row>
    <row r="1991" spans="1:7" hidden="1" x14ac:dyDescent="0.2">
      <c r="A1991" t="str" cm="1">
        <f t="array" ref="A1991">INDEX('Brand Family Territory (Enc)'!$A$2:$A$296,INT((ROW()-2)/10)+1)</f>
        <v>Mckenzie's</v>
      </c>
      <c r="B1991" t="str" cm="1">
        <f t="array" ref="B1991">INDEX('Whitelist (Blackout Reverse)'!$B$1:$K$1,MOD(ROW()-2,10)+1)</f>
        <v>MORRIS 3</v>
      </c>
      <c r="C1991" t="str">
        <f>VLOOKUP(A1991,'Brand Family Territory (Enc)'!$A$2:$B$296,2,FALSE)</f>
        <v>All Counties</v>
      </c>
      <c r="D1991">
        <f>IF(COUNTIFS('Brand Family Territories (Enc)'!$B$2:$B$62,C1991,'Brand Family Territories (Enc)'!$C$2:$C$62,B1991)&gt;0,1,IF(AND(LEFT(B1991,6)="MORRIS",COUNTIFS('Brand Family Territories (Enc)'!$B$2:$B$62,C1991,'Brand Family Territories (Enc)'!$C$2:$C$62,"Morri")&gt;0),"Unk",0))</f>
        <v>1</v>
      </c>
      <c r="E1991" t="str">
        <f>IFERROR(INDEX('Brand Family Areas (Enc)'!$D$6:$D$998,MATCH(UPPER(A1991)&amp;"|"&amp;UPPER(B1991),'Brand Family Areas (Enc)'!$G$6:$G$998,0)),"No Match")</f>
        <v>Inactive</v>
      </c>
      <c r="F1991" t="str">
        <f t="shared" si="62"/>
        <v>THEM</v>
      </c>
      <c r="G1991" t="str">
        <f t="shared" si="63"/>
        <v>Mckenzie's|MORRIS 3</v>
      </c>
    </row>
    <row r="1992" spans="1:7" hidden="1" x14ac:dyDescent="0.2">
      <c r="A1992" t="str" cm="1">
        <f t="array" ref="A1992">INDEX('Brand Family Territory (Enc)'!$A$2:$A$296,INT((ROW()-2)/10)+1)</f>
        <v>Molly's</v>
      </c>
      <c r="B1992" t="str" cm="1">
        <f t="array" ref="B1992">INDEX('Whitelist (Blackout Reverse)'!$B$1:$K$1,MOD(ROW()-2,10)+1)</f>
        <v>BERGEN</v>
      </c>
      <c r="C1992" t="str">
        <f>VLOOKUP(A1992,'Brand Family Territory (Enc)'!$A$2:$B$296,2,FALSE)</f>
        <v>All Counties</v>
      </c>
      <c r="D1992">
        <f>IF(COUNTIFS('Brand Family Territories (Enc)'!$B$2:$B$62,C1992,'Brand Family Territories (Enc)'!$C$2:$C$62,B1992)&gt;0,1,IF(AND(LEFT(B1992,6)="MORRIS",COUNTIFS('Brand Family Territories (Enc)'!$B$2:$B$62,C1992,'Brand Family Territories (Enc)'!$C$2:$C$62,"Morri")&gt;0),"Unk",0))</f>
        <v>1</v>
      </c>
      <c r="E1992" t="str">
        <f>IFERROR(INDEX('Brand Family Areas (Enc)'!$D$6:$D$998,MATCH(UPPER(A1992)&amp;"|"&amp;UPPER(B1992),'Brand Family Areas (Enc)'!$G$6:$G$998,0)),"No Match")</f>
        <v>No Match</v>
      </c>
      <c r="F1992" t="str">
        <f t="shared" si="62"/>
        <v>US</v>
      </c>
      <c r="G1992" t="str">
        <f t="shared" si="63"/>
        <v>Molly's|BERGEN</v>
      </c>
    </row>
    <row r="1993" spans="1:7" hidden="1" x14ac:dyDescent="0.2">
      <c r="A1993" t="str" cm="1">
        <f t="array" ref="A1993">INDEX('Brand Family Territory (Enc)'!$A$2:$A$296,INT((ROW()-2)/10)+1)</f>
        <v>Molly's</v>
      </c>
      <c r="B1993" t="str" cm="1">
        <f t="array" ref="B1993">INDEX('Whitelist (Blackout Reverse)'!$B$1:$K$1,MOD(ROW()-2,10)+1)</f>
        <v>PASSAIC</v>
      </c>
      <c r="C1993" t="str">
        <f>VLOOKUP(A1993,'Brand Family Territory (Enc)'!$A$2:$B$296,2,FALSE)</f>
        <v>All Counties</v>
      </c>
      <c r="D1993">
        <f>IF(COUNTIFS('Brand Family Territories (Enc)'!$B$2:$B$62,C1993,'Brand Family Territories (Enc)'!$C$2:$C$62,B1993)&gt;0,1,IF(AND(LEFT(B1993,6)="MORRIS",COUNTIFS('Brand Family Territories (Enc)'!$B$2:$B$62,C1993,'Brand Family Territories (Enc)'!$C$2:$C$62,"Morri")&gt;0),"Unk",0))</f>
        <v>1</v>
      </c>
      <c r="E1993" t="str">
        <f>IFERROR(INDEX('Brand Family Areas (Enc)'!$D$6:$D$998,MATCH(UPPER(A1993)&amp;"|"&amp;UPPER(B1993),'Brand Family Areas (Enc)'!$G$6:$G$998,0)),"No Match")</f>
        <v>No Match</v>
      </c>
      <c r="F1993" t="str">
        <f t="shared" si="62"/>
        <v>US</v>
      </c>
      <c r="G1993" t="str">
        <f t="shared" si="63"/>
        <v>Molly's|PASSAIC</v>
      </c>
    </row>
    <row r="1994" spans="1:7" hidden="1" x14ac:dyDescent="0.2">
      <c r="A1994" t="str" cm="1">
        <f t="array" ref="A1994">INDEX('Brand Family Territory (Enc)'!$A$2:$A$296,INT((ROW()-2)/10)+1)</f>
        <v>Molly's</v>
      </c>
      <c r="B1994" t="str" cm="1">
        <f t="array" ref="B1994">INDEX('Whitelist (Blackout Reverse)'!$B$1:$K$1,MOD(ROW()-2,10)+1)</f>
        <v>PASSAIC-FF</v>
      </c>
      <c r="C1994" t="str">
        <f>VLOOKUP(A1994,'Brand Family Territory (Enc)'!$A$2:$B$296,2,FALSE)</f>
        <v>All Counties</v>
      </c>
      <c r="D1994">
        <f>IF(COUNTIFS('Brand Family Territories (Enc)'!$B$2:$B$62,C1994,'Brand Family Territories (Enc)'!$C$2:$C$62,B1994)&gt;0,1,IF(AND(LEFT(B1994,6)="MORRIS",COUNTIFS('Brand Family Territories (Enc)'!$B$2:$B$62,C1994,'Brand Family Territories (Enc)'!$C$2:$C$62,"Morri")&gt;0),"Unk",0))</f>
        <v>1</v>
      </c>
      <c r="E1994" t="str">
        <f>IFERROR(INDEX('Brand Family Areas (Enc)'!$D$6:$D$998,MATCH(UPPER(A1994)&amp;"|"&amp;UPPER(B1994),'Brand Family Areas (Enc)'!$G$6:$G$998,0)),"No Match")</f>
        <v>No Match</v>
      </c>
      <c r="F1994" t="str">
        <f t="shared" si="62"/>
        <v>US</v>
      </c>
      <c r="G1994" t="str">
        <f t="shared" si="63"/>
        <v>Molly's|PASSAIC-FF</v>
      </c>
    </row>
    <row r="1995" spans="1:7" hidden="1" x14ac:dyDescent="0.2">
      <c r="A1995" t="str" cm="1">
        <f t="array" ref="A1995">INDEX('Brand Family Territory (Enc)'!$A$2:$A$296,INT((ROW()-2)/10)+1)</f>
        <v>Molly's</v>
      </c>
      <c r="B1995" t="str" cm="1">
        <f t="array" ref="B1995">INDEX('Whitelist (Blackout Reverse)'!$B$1:$K$1,MOD(ROW()-2,10)+1)</f>
        <v>ESSEX</v>
      </c>
      <c r="C1995" t="str">
        <f>VLOOKUP(A1995,'Brand Family Territory (Enc)'!$A$2:$B$296,2,FALSE)</f>
        <v>All Counties</v>
      </c>
      <c r="D1995">
        <f>IF(COUNTIFS('Brand Family Territories (Enc)'!$B$2:$B$62,C1995,'Brand Family Territories (Enc)'!$C$2:$C$62,B1995)&gt;0,1,IF(AND(LEFT(B1995,6)="MORRIS",COUNTIFS('Brand Family Territories (Enc)'!$B$2:$B$62,C1995,'Brand Family Territories (Enc)'!$C$2:$C$62,"Morri")&gt;0),"Unk",0))</f>
        <v>1</v>
      </c>
      <c r="E1995" t="str">
        <f>IFERROR(INDEX('Brand Family Areas (Enc)'!$D$6:$D$998,MATCH(UPPER(A1995)&amp;"|"&amp;UPPER(B1995),'Brand Family Areas (Enc)'!$G$6:$G$998,0)),"No Match")</f>
        <v>No Match</v>
      </c>
      <c r="F1995" t="str">
        <f t="shared" si="62"/>
        <v>US</v>
      </c>
      <c r="G1995" t="str">
        <f t="shared" si="63"/>
        <v>Molly's|ESSEX</v>
      </c>
    </row>
    <row r="1996" spans="1:7" hidden="1" x14ac:dyDescent="0.2">
      <c r="A1996" t="str" cm="1">
        <f t="array" ref="A1996">INDEX('Brand Family Territory (Enc)'!$A$2:$A$296,INT((ROW()-2)/10)+1)</f>
        <v>Molly's</v>
      </c>
      <c r="B1996" t="str" cm="1">
        <f t="array" ref="B1996">INDEX('Whitelist (Blackout Reverse)'!$B$1:$K$1,MOD(ROW()-2,10)+1)</f>
        <v>HUDSON</v>
      </c>
      <c r="C1996" t="str">
        <f>VLOOKUP(A1996,'Brand Family Territory (Enc)'!$A$2:$B$296,2,FALSE)</f>
        <v>All Counties</v>
      </c>
      <c r="D1996">
        <f>IF(COUNTIFS('Brand Family Territories (Enc)'!$B$2:$B$62,C1996,'Brand Family Territories (Enc)'!$C$2:$C$62,B1996)&gt;0,1,IF(AND(LEFT(B1996,6)="MORRIS",COUNTIFS('Brand Family Territories (Enc)'!$B$2:$B$62,C1996,'Brand Family Territories (Enc)'!$C$2:$C$62,"Morri")&gt;0),"Unk",0))</f>
        <v>1</v>
      </c>
      <c r="E1996" t="str">
        <f>IFERROR(INDEX('Brand Family Areas (Enc)'!$D$6:$D$998,MATCH(UPPER(A1996)&amp;"|"&amp;UPPER(B1996),'Brand Family Areas (Enc)'!$G$6:$G$998,0)),"No Match")</f>
        <v>No Match</v>
      </c>
      <c r="F1996" t="str">
        <f t="shared" si="62"/>
        <v>US</v>
      </c>
      <c r="G1996" t="str">
        <f t="shared" si="63"/>
        <v>Molly's|HUDSON</v>
      </c>
    </row>
    <row r="1997" spans="1:7" hidden="1" x14ac:dyDescent="0.2">
      <c r="A1997" t="str" cm="1">
        <f t="array" ref="A1997">INDEX('Brand Family Territory (Enc)'!$A$2:$A$296,INT((ROW()-2)/10)+1)</f>
        <v>Molly's</v>
      </c>
      <c r="B1997" t="str" cm="1">
        <f t="array" ref="B1997">INDEX('Whitelist (Blackout Reverse)'!$B$1:$K$1,MOD(ROW()-2,10)+1)</f>
        <v>UNION</v>
      </c>
      <c r="C1997" t="str">
        <f>VLOOKUP(A1997,'Brand Family Territory (Enc)'!$A$2:$B$296,2,FALSE)</f>
        <v>All Counties</v>
      </c>
      <c r="D1997">
        <f>IF(COUNTIFS('Brand Family Territories (Enc)'!$B$2:$B$62,C1997,'Brand Family Territories (Enc)'!$C$2:$C$62,B1997)&gt;0,1,IF(AND(LEFT(B1997,6)="MORRIS",COUNTIFS('Brand Family Territories (Enc)'!$B$2:$B$62,C1997,'Brand Family Territories (Enc)'!$C$2:$C$62,"Morri")&gt;0),"Unk",0))</f>
        <v>1</v>
      </c>
      <c r="E1997" t="str">
        <f>IFERROR(INDEX('Brand Family Areas (Enc)'!$D$6:$D$998,MATCH(UPPER(A1997)&amp;"|"&amp;UPPER(B1997),'Brand Family Areas (Enc)'!$G$6:$G$998,0)),"No Match")</f>
        <v>No Match</v>
      </c>
      <c r="F1997" t="str">
        <f t="shared" si="62"/>
        <v>US</v>
      </c>
      <c r="G1997" t="str">
        <f t="shared" si="63"/>
        <v>Molly's|UNION</v>
      </c>
    </row>
    <row r="1998" spans="1:7" hidden="1" x14ac:dyDescent="0.2">
      <c r="A1998" t="str" cm="1">
        <f t="array" ref="A1998">INDEX('Brand Family Territory (Enc)'!$A$2:$A$296,INT((ROW()-2)/10)+1)</f>
        <v>Molly's</v>
      </c>
      <c r="B1998" t="str" cm="1">
        <f t="array" ref="B1998">INDEX('Whitelist (Blackout Reverse)'!$B$1:$K$1,MOD(ROW()-2,10)+1)</f>
        <v>SUSSEX</v>
      </c>
      <c r="C1998" t="str">
        <f>VLOOKUP(A1998,'Brand Family Territory (Enc)'!$A$2:$B$296,2,FALSE)</f>
        <v>All Counties</v>
      </c>
      <c r="D1998">
        <f>IF(COUNTIFS('Brand Family Territories (Enc)'!$B$2:$B$62,C1998,'Brand Family Territories (Enc)'!$C$2:$C$62,B1998)&gt;0,1,IF(AND(LEFT(B1998,6)="MORRIS",COUNTIFS('Brand Family Territories (Enc)'!$B$2:$B$62,C1998,'Brand Family Territories (Enc)'!$C$2:$C$62,"Morri")&gt;0),"Unk",0))</f>
        <v>1</v>
      </c>
      <c r="E1998" t="str">
        <f>IFERROR(INDEX('Brand Family Areas (Enc)'!$D$6:$D$998,MATCH(UPPER(A1998)&amp;"|"&amp;UPPER(B1998),'Brand Family Areas (Enc)'!$G$6:$G$998,0)),"No Match")</f>
        <v>No Match</v>
      </c>
      <c r="F1998" t="str">
        <f t="shared" si="62"/>
        <v>US</v>
      </c>
      <c r="G1998" t="str">
        <f t="shared" si="63"/>
        <v>Molly's|SUSSEX</v>
      </c>
    </row>
    <row r="1999" spans="1:7" hidden="1" x14ac:dyDescent="0.2">
      <c r="A1999" t="str" cm="1">
        <f t="array" ref="A1999">INDEX('Brand Family Territory (Enc)'!$A$2:$A$296,INT((ROW()-2)/10)+1)</f>
        <v>Molly's</v>
      </c>
      <c r="B1999" t="str" cm="1">
        <f t="array" ref="B1999">INDEX('Whitelist (Blackout Reverse)'!$B$1:$K$1,MOD(ROW()-2,10)+1)</f>
        <v>MORRIS 1</v>
      </c>
      <c r="C1999" t="str">
        <f>VLOOKUP(A1999,'Brand Family Territory (Enc)'!$A$2:$B$296,2,FALSE)</f>
        <v>All Counties</v>
      </c>
      <c r="D1999">
        <f>IF(COUNTIFS('Brand Family Territories (Enc)'!$B$2:$B$62,C1999,'Brand Family Territories (Enc)'!$C$2:$C$62,B1999)&gt;0,1,IF(AND(LEFT(B1999,6)="MORRIS",COUNTIFS('Brand Family Territories (Enc)'!$B$2:$B$62,C1999,'Brand Family Territories (Enc)'!$C$2:$C$62,"Morri")&gt;0),"Unk",0))</f>
        <v>1</v>
      </c>
      <c r="E1999" t="str">
        <f>IFERROR(INDEX('Brand Family Areas (Enc)'!$D$6:$D$998,MATCH(UPPER(A1999)&amp;"|"&amp;UPPER(B1999),'Brand Family Areas (Enc)'!$G$6:$G$998,0)),"No Match")</f>
        <v>No Match</v>
      </c>
      <c r="F1999" t="str">
        <f t="shared" si="62"/>
        <v>US</v>
      </c>
      <c r="G1999" t="str">
        <f t="shared" si="63"/>
        <v>Molly's|MORRIS 1</v>
      </c>
    </row>
    <row r="2000" spans="1:7" hidden="1" x14ac:dyDescent="0.2">
      <c r="A2000" t="str" cm="1">
        <f t="array" ref="A2000">INDEX('Brand Family Territory (Enc)'!$A$2:$A$296,INT((ROW()-2)/10)+1)</f>
        <v>Molly's</v>
      </c>
      <c r="B2000" t="str" cm="1">
        <f t="array" ref="B2000">INDEX('Whitelist (Blackout Reverse)'!$B$1:$K$1,MOD(ROW()-2,10)+1)</f>
        <v>MORRIS 2</v>
      </c>
      <c r="C2000" t="str">
        <f>VLOOKUP(A2000,'Brand Family Territory (Enc)'!$A$2:$B$296,2,FALSE)</f>
        <v>All Counties</v>
      </c>
      <c r="D2000">
        <f>IF(COUNTIFS('Brand Family Territories (Enc)'!$B$2:$B$62,C2000,'Brand Family Territories (Enc)'!$C$2:$C$62,B2000)&gt;0,1,IF(AND(LEFT(B2000,6)="MORRIS",COUNTIFS('Brand Family Territories (Enc)'!$B$2:$B$62,C2000,'Brand Family Territories (Enc)'!$C$2:$C$62,"Morri")&gt;0),"Unk",0))</f>
        <v>1</v>
      </c>
      <c r="E2000" t="str">
        <f>IFERROR(INDEX('Brand Family Areas (Enc)'!$D$6:$D$998,MATCH(UPPER(A2000)&amp;"|"&amp;UPPER(B2000),'Brand Family Areas (Enc)'!$G$6:$G$998,0)),"No Match")</f>
        <v>No Match</v>
      </c>
      <c r="F2000" t="str">
        <f t="shared" si="62"/>
        <v>US</v>
      </c>
      <c r="G2000" t="str">
        <f t="shared" si="63"/>
        <v>Molly's|MORRIS 2</v>
      </c>
    </row>
    <row r="2001" spans="1:7" hidden="1" x14ac:dyDescent="0.2">
      <c r="A2001" t="str" cm="1">
        <f t="array" ref="A2001">INDEX('Brand Family Territory (Enc)'!$A$2:$A$296,INT((ROW()-2)/10)+1)</f>
        <v>Molly's</v>
      </c>
      <c r="B2001" t="str" cm="1">
        <f t="array" ref="B2001">INDEX('Whitelist (Blackout Reverse)'!$B$1:$K$1,MOD(ROW()-2,10)+1)</f>
        <v>MORRIS 3</v>
      </c>
      <c r="C2001" t="str">
        <f>VLOOKUP(A2001,'Brand Family Territory (Enc)'!$A$2:$B$296,2,FALSE)</f>
        <v>All Counties</v>
      </c>
      <c r="D2001">
        <f>IF(COUNTIFS('Brand Family Territories (Enc)'!$B$2:$B$62,C2001,'Brand Family Territories (Enc)'!$C$2:$C$62,B2001)&gt;0,1,IF(AND(LEFT(B2001,6)="MORRIS",COUNTIFS('Brand Family Territories (Enc)'!$B$2:$B$62,C2001,'Brand Family Territories (Enc)'!$C$2:$C$62,"Morri")&gt;0),"Unk",0))</f>
        <v>1</v>
      </c>
      <c r="E2001" t="str">
        <f>IFERROR(INDEX('Brand Family Areas (Enc)'!$D$6:$D$998,MATCH(UPPER(A2001)&amp;"|"&amp;UPPER(B2001),'Brand Family Areas (Enc)'!$G$6:$G$998,0)),"No Match")</f>
        <v>No Match</v>
      </c>
      <c r="F2001" t="str">
        <f t="shared" si="62"/>
        <v>US</v>
      </c>
      <c r="G2001" t="str">
        <f t="shared" si="63"/>
        <v>Molly's|MORRIS 3</v>
      </c>
    </row>
    <row r="2002" spans="1:7" hidden="1" x14ac:dyDescent="0.2">
      <c r="A2002" t="str" cm="1">
        <f t="array" ref="A2002">INDEX('Brand Family Territory (Enc)'!$A$2:$A$296,INT((ROW()-2)/10)+1)</f>
        <v>Montauk</v>
      </c>
      <c r="B2002" t="str" cm="1">
        <f t="array" ref="B2002">INDEX('Whitelist (Blackout Reverse)'!$B$1:$K$1,MOD(ROW()-2,10)+1)</f>
        <v>BERGEN</v>
      </c>
      <c r="C2002" t="str">
        <f>VLOOKUP(A2002,'Brand Family Territory (Enc)'!$A$2:$B$296,2,FALSE)</f>
        <v>All Counties</v>
      </c>
      <c r="D2002">
        <f>IF(COUNTIFS('Brand Family Territories (Enc)'!$B$2:$B$62,C2002,'Brand Family Territories (Enc)'!$C$2:$C$62,B2002)&gt;0,1,IF(AND(LEFT(B2002,6)="MORRIS",COUNTIFS('Brand Family Territories (Enc)'!$B$2:$B$62,C2002,'Brand Family Territories (Enc)'!$C$2:$C$62,"Morri")&gt;0),"Unk",0))</f>
        <v>1</v>
      </c>
      <c r="E2002" t="str">
        <f>IFERROR(INDEX('Brand Family Areas (Enc)'!$D$6:$D$998,MATCH(UPPER(A2002)&amp;"|"&amp;UPPER(B2002),'Brand Family Areas (Enc)'!$G$6:$G$998,0)),"No Match")</f>
        <v>No Match</v>
      </c>
      <c r="F2002" t="str">
        <f t="shared" si="62"/>
        <v>US</v>
      </c>
      <c r="G2002" t="str">
        <f t="shared" si="63"/>
        <v>Montauk|BERGEN</v>
      </c>
    </row>
    <row r="2003" spans="1:7" hidden="1" x14ac:dyDescent="0.2">
      <c r="A2003" t="str" cm="1">
        <f t="array" ref="A2003">INDEX('Brand Family Territory (Enc)'!$A$2:$A$296,INT((ROW()-2)/10)+1)</f>
        <v>Montauk</v>
      </c>
      <c r="B2003" t="str" cm="1">
        <f t="array" ref="B2003">INDEX('Whitelist (Blackout Reverse)'!$B$1:$K$1,MOD(ROW()-2,10)+1)</f>
        <v>PASSAIC</v>
      </c>
      <c r="C2003" t="str">
        <f>VLOOKUP(A2003,'Brand Family Territory (Enc)'!$A$2:$B$296,2,FALSE)</f>
        <v>All Counties</v>
      </c>
      <c r="D2003">
        <f>IF(COUNTIFS('Brand Family Territories (Enc)'!$B$2:$B$62,C2003,'Brand Family Territories (Enc)'!$C$2:$C$62,B2003)&gt;0,1,IF(AND(LEFT(B2003,6)="MORRIS",COUNTIFS('Brand Family Territories (Enc)'!$B$2:$B$62,C2003,'Brand Family Territories (Enc)'!$C$2:$C$62,"Morri")&gt;0),"Unk",0))</f>
        <v>1</v>
      </c>
      <c r="E2003" t="str">
        <f>IFERROR(INDEX('Brand Family Areas (Enc)'!$D$6:$D$998,MATCH(UPPER(A2003)&amp;"|"&amp;UPPER(B2003),'Brand Family Areas (Enc)'!$G$6:$G$998,0)),"No Match")</f>
        <v>No Match</v>
      </c>
      <c r="F2003" t="str">
        <f t="shared" si="62"/>
        <v>US</v>
      </c>
      <c r="G2003" t="str">
        <f t="shared" si="63"/>
        <v>Montauk|PASSAIC</v>
      </c>
    </row>
    <row r="2004" spans="1:7" hidden="1" x14ac:dyDescent="0.2">
      <c r="A2004" t="str" cm="1">
        <f t="array" ref="A2004">INDEX('Brand Family Territory (Enc)'!$A$2:$A$296,INT((ROW()-2)/10)+1)</f>
        <v>Montauk</v>
      </c>
      <c r="B2004" t="str" cm="1">
        <f t="array" ref="B2004">INDEX('Whitelist (Blackout Reverse)'!$B$1:$K$1,MOD(ROW()-2,10)+1)</f>
        <v>PASSAIC-FF</v>
      </c>
      <c r="C2004" t="str">
        <f>VLOOKUP(A2004,'Brand Family Territory (Enc)'!$A$2:$B$296,2,FALSE)</f>
        <v>All Counties</v>
      </c>
      <c r="D2004">
        <f>IF(COUNTIFS('Brand Family Territories (Enc)'!$B$2:$B$62,C2004,'Brand Family Territories (Enc)'!$C$2:$C$62,B2004)&gt;0,1,IF(AND(LEFT(B2004,6)="MORRIS",COUNTIFS('Brand Family Territories (Enc)'!$B$2:$B$62,C2004,'Brand Family Territories (Enc)'!$C$2:$C$62,"Morri")&gt;0),"Unk",0))</f>
        <v>1</v>
      </c>
      <c r="E2004" t="str">
        <f>IFERROR(INDEX('Brand Family Areas (Enc)'!$D$6:$D$998,MATCH(UPPER(A2004)&amp;"|"&amp;UPPER(B2004),'Brand Family Areas (Enc)'!$G$6:$G$998,0)),"No Match")</f>
        <v>No Match</v>
      </c>
      <c r="F2004" t="str">
        <f t="shared" si="62"/>
        <v>US</v>
      </c>
      <c r="G2004" t="str">
        <f t="shared" si="63"/>
        <v>Montauk|PASSAIC-FF</v>
      </c>
    </row>
    <row r="2005" spans="1:7" hidden="1" x14ac:dyDescent="0.2">
      <c r="A2005" t="str" cm="1">
        <f t="array" ref="A2005">INDEX('Brand Family Territory (Enc)'!$A$2:$A$296,INT((ROW()-2)/10)+1)</f>
        <v>Montauk</v>
      </c>
      <c r="B2005" t="str" cm="1">
        <f t="array" ref="B2005">INDEX('Whitelist (Blackout Reverse)'!$B$1:$K$1,MOD(ROW()-2,10)+1)</f>
        <v>ESSEX</v>
      </c>
      <c r="C2005" t="str">
        <f>VLOOKUP(A2005,'Brand Family Territory (Enc)'!$A$2:$B$296,2,FALSE)</f>
        <v>All Counties</v>
      </c>
      <c r="D2005">
        <f>IF(COUNTIFS('Brand Family Territories (Enc)'!$B$2:$B$62,C2005,'Brand Family Territories (Enc)'!$C$2:$C$62,B2005)&gt;0,1,IF(AND(LEFT(B2005,6)="MORRIS",COUNTIFS('Brand Family Territories (Enc)'!$B$2:$B$62,C2005,'Brand Family Territories (Enc)'!$C$2:$C$62,"Morri")&gt;0),"Unk",0))</f>
        <v>1</v>
      </c>
      <c r="E2005" t="str">
        <f>IFERROR(INDEX('Brand Family Areas (Enc)'!$D$6:$D$998,MATCH(UPPER(A2005)&amp;"|"&amp;UPPER(B2005),'Brand Family Areas (Enc)'!$G$6:$G$998,0)),"No Match")</f>
        <v>No Match</v>
      </c>
      <c r="F2005" t="str">
        <f t="shared" si="62"/>
        <v>US</v>
      </c>
      <c r="G2005" t="str">
        <f t="shared" si="63"/>
        <v>Montauk|ESSEX</v>
      </c>
    </row>
    <row r="2006" spans="1:7" hidden="1" x14ac:dyDescent="0.2">
      <c r="A2006" t="str" cm="1">
        <f t="array" ref="A2006">INDEX('Brand Family Territory (Enc)'!$A$2:$A$296,INT((ROW()-2)/10)+1)</f>
        <v>Montauk</v>
      </c>
      <c r="B2006" t="str" cm="1">
        <f t="array" ref="B2006">INDEX('Whitelist (Blackout Reverse)'!$B$1:$K$1,MOD(ROW()-2,10)+1)</f>
        <v>HUDSON</v>
      </c>
      <c r="C2006" t="str">
        <f>VLOOKUP(A2006,'Brand Family Territory (Enc)'!$A$2:$B$296,2,FALSE)</f>
        <v>All Counties</v>
      </c>
      <c r="D2006">
        <f>IF(COUNTIFS('Brand Family Territories (Enc)'!$B$2:$B$62,C2006,'Brand Family Territories (Enc)'!$C$2:$C$62,B2006)&gt;0,1,IF(AND(LEFT(B2006,6)="MORRIS",COUNTIFS('Brand Family Territories (Enc)'!$B$2:$B$62,C2006,'Brand Family Territories (Enc)'!$C$2:$C$62,"Morri")&gt;0),"Unk",0))</f>
        <v>1</v>
      </c>
      <c r="E2006" t="str">
        <f>IFERROR(INDEX('Brand Family Areas (Enc)'!$D$6:$D$998,MATCH(UPPER(A2006)&amp;"|"&amp;UPPER(B2006),'Brand Family Areas (Enc)'!$G$6:$G$998,0)),"No Match")</f>
        <v>No Match</v>
      </c>
      <c r="F2006" t="str">
        <f t="shared" si="62"/>
        <v>US</v>
      </c>
      <c r="G2006" t="str">
        <f t="shared" si="63"/>
        <v>Montauk|HUDSON</v>
      </c>
    </row>
    <row r="2007" spans="1:7" hidden="1" x14ac:dyDescent="0.2">
      <c r="A2007" t="str" cm="1">
        <f t="array" ref="A2007">INDEX('Brand Family Territory (Enc)'!$A$2:$A$296,INT((ROW()-2)/10)+1)</f>
        <v>Montauk</v>
      </c>
      <c r="B2007" t="str" cm="1">
        <f t="array" ref="B2007">INDEX('Whitelist (Blackout Reverse)'!$B$1:$K$1,MOD(ROW()-2,10)+1)</f>
        <v>UNION</v>
      </c>
      <c r="C2007" t="str">
        <f>VLOOKUP(A2007,'Brand Family Territory (Enc)'!$A$2:$B$296,2,FALSE)</f>
        <v>All Counties</v>
      </c>
      <c r="D2007">
        <f>IF(COUNTIFS('Brand Family Territories (Enc)'!$B$2:$B$62,C2007,'Brand Family Territories (Enc)'!$C$2:$C$62,B2007)&gt;0,1,IF(AND(LEFT(B2007,6)="MORRIS",COUNTIFS('Brand Family Territories (Enc)'!$B$2:$B$62,C2007,'Brand Family Territories (Enc)'!$C$2:$C$62,"Morri")&gt;0),"Unk",0))</f>
        <v>1</v>
      </c>
      <c r="E2007" t="str">
        <f>IFERROR(INDEX('Brand Family Areas (Enc)'!$D$6:$D$998,MATCH(UPPER(A2007)&amp;"|"&amp;UPPER(B2007),'Brand Family Areas (Enc)'!$G$6:$G$998,0)),"No Match")</f>
        <v>No Match</v>
      </c>
      <c r="F2007" t="str">
        <f t="shared" si="62"/>
        <v>US</v>
      </c>
      <c r="G2007" t="str">
        <f t="shared" si="63"/>
        <v>Montauk|UNION</v>
      </c>
    </row>
    <row r="2008" spans="1:7" hidden="1" x14ac:dyDescent="0.2">
      <c r="A2008" t="str" cm="1">
        <f t="array" ref="A2008">INDEX('Brand Family Territory (Enc)'!$A$2:$A$296,INT((ROW()-2)/10)+1)</f>
        <v>Montauk</v>
      </c>
      <c r="B2008" t="str" cm="1">
        <f t="array" ref="B2008">INDEX('Whitelist (Blackout Reverse)'!$B$1:$K$1,MOD(ROW()-2,10)+1)</f>
        <v>SUSSEX</v>
      </c>
      <c r="C2008" t="str">
        <f>VLOOKUP(A2008,'Brand Family Territory (Enc)'!$A$2:$B$296,2,FALSE)</f>
        <v>All Counties</v>
      </c>
      <c r="D2008">
        <f>IF(COUNTIFS('Brand Family Territories (Enc)'!$B$2:$B$62,C2008,'Brand Family Territories (Enc)'!$C$2:$C$62,B2008)&gt;0,1,IF(AND(LEFT(B2008,6)="MORRIS",COUNTIFS('Brand Family Territories (Enc)'!$B$2:$B$62,C2008,'Brand Family Territories (Enc)'!$C$2:$C$62,"Morri")&gt;0),"Unk",0))</f>
        <v>1</v>
      </c>
      <c r="E2008" t="str">
        <f>IFERROR(INDEX('Brand Family Areas (Enc)'!$D$6:$D$998,MATCH(UPPER(A2008)&amp;"|"&amp;UPPER(B2008),'Brand Family Areas (Enc)'!$G$6:$G$998,0)),"No Match")</f>
        <v>No Match</v>
      </c>
      <c r="F2008" t="str">
        <f t="shared" si="62"/>
        <v>US</v>
      </c>
      <c r="G2008" t="str">
        <f t="shared" si="63"/>
        <v>Montauk|SUSSEX</v>
      </c>
    </row>
    <row r="2009" spans="1:7" hidden="1" x14ac:dyDescent="0.2">
      <c r="A2009" t="str" cm="1">
        <f t="array" ref="A2009">INDEX('Brand Family Territory (Enc)'!$A$2:$A$296,INT((ROW()-2)/10)+1)</f>
        <v>Montauk</v>
      </c>
      <c r="B2009" t="str" cm="1">
        <f t="array" ref="B2009">INDEX('Whitelist (Blackout Reverse)'!$B$1:$K$1,MOD(ROW()-2,10)+1)</f>
        <v>MORRIS 1</v>
      </c>
      <c r="C2009" t="str">
        <f>VLOOKUP(A2009,'Brand Family Territory (Enc)'!$A$2:$B$296,2,FALSE)</f>
        <v>All Counties</v>
      </c>
      <c r="D2009">
        <f>IF(COUNTIFS('Brand Family Territories (Enc)'!$B$2:$B$62,C2009,'Brand Family Territories (Enc)'!$C$2:$C$62,B2009)&gt;0,1,IF(AND(LEFT(B2009,6)="MORRIS",COUNTIFS('Brand Family Territories (Enc)'!$B$2:$B$62,C2009,'Brand Family Territories (Enc)'!$C$2:$C$62,"Morri")&gt;0),"Unk",0))</f>
        <v>1</v>
      </c>
      <c r="E2009" t="str">
        <f>IFERROR(INDEX('Brand Family Areas (Enc)'!$D$6:$D$998,MATCH(UPPER(A2009)&amp;"|"&amp;UPPER(B2009),'Brand Family Areas (Enc)'!$G$6:$G$998,0)),"No Match")</f>
        <v>No Match</v>
      </c>
      <c r="F2009" t="str">
        <f t="shared" si="62"/>
        <v>US</v>
      </c>
      <c r="G2009" t="str">
        <f t="shared" si="63"/>
        <v>Montauk|MORRIS 1</v>
      </c>
    </row>
    <row r="2010" spans="1:7" hidden="1" x14ac:dyDescent="0.2">
      <c r="A2010" t="str" cm="1">
        <f t="array" ref="A2010">INDEX('Brand Family Territory (Enc)'!$A$2:$A$296,INT((ROW()-2)/10)+1)</f>
        <v>Montauk</v>
      </c>
      <c r="B2010" t="str" cm="1">
        <f t="array" ref="B2010">INDEX('Whitelist (Blackout Reverse)'!$B$1:$K$1,MOD(ROW()-2,10)+1)</f>
        <v>MORRIS 2</v>
      </c>
      <c r="C2010" t="str">
        <f>VLOOKUP(A2010,'Brand Family Territory (Enc)'!$A$2:$B$296,2,FALSE)</f>
        <v>All Counties</v>
      </c>
      <c r="D2010">
        <f>IF(COUNTIFS('Brand Family Territories (Enc)'!$B$2:$B$62,C2010,'Brand Family Territories (Enc)'!$C$2:$C$62,B2010)&gt;0,1,IF(AND(LEFT(B2010,6)="MORRIS",COUNTIFS('Brand Family Territories (Enc)'!$B$2:$B$62,C2010,'Brand Family Territories (Enc)'!$C$2:$C$62,"Morri")&gt;0),"Unk",0))</f>
        <v>1</v>
      </c>
      <c r="E2010" t="str">
        <f>IFERROR(INDEX('Brand Family Areas (Enc)'!$D$6:$D$998,MATCH(UPPER(A2010)&amp;"|"&amp;UPPER(B2010),'Brand Family Areas (Enc)'!$G$6:$G$998,0)),"No Match")</f>
        <v>No Match</v>
      </c>
      <c r="F2010" t="str">
        <f t="shared" si="62"/>
        <v>US</v>
      </c>
      <c r="G2010" t="str">
        <f t="shared" si="63"/>
        <v>Montauk|MORRIS 2</v>
      </c>
    </row>
    <row r="2011" spans="1:7" hidden="1" x14ac:dyDescent="0.2">
      <c r="A2011" t="str" cm="1">
        <f t="array" ref="A2011">INDEX('Brand Family Territory (Enc)'!$A$2:$A$296,INT((ROW()-2)/10)+1)</f>
        <v>Montauk</v>
      </c>
      <c r="B2011" t="str" cm="1">
        <f t="array" ref="B2011">INDEX('Whitelist (Blackout Reverse)'!$B$1:$K$1,MOD(ROW()-2,10)+1)</f>
        <v>MORRIS 3</v>
      </c>
      <c r="C2011" t="str">
        <f>VLOOKUP(A2011,'Brand Family Territory (Enc)'!$A$2:$B$296,2,FALSE)</f>
        <v>All Counties</v>
      </c>
      <c r="D2011">
        <f>IF(COUNTIFS('Brand Family Territories (Enc)'!$B$2:$B$62,C2011,'Brand Family Territories (Enc)'!$C$2:$C$62,B2011)&gt;0,1,IF(AND(LEFT(B2011,6)="MORRIS",COUNTIFS('Brand Family Territories (Enc)'!$B$2:$B$62,C2011,'Brand Family Territories (Enc)'!$C$2:$C$62,"Morri")&gt;0),"Unk",0))</f>
        <v>1</v>
      </c>
      <c r="E2011" t="str">
        <f>IFERROR(INDEX('Brand Family Areas (Enc)'!$D$6:$D$998,MATCH(UPPER(A2011)&amp;"|"&amp;UPPER(B2011),'Brand Family Areas (Enc)'!$G$6:$G$998,0)),"No Match")</f>
        <v>No Match</v>
      </c>
      <c r="F2011" t="str">
        <f t="shared" si="62"/>
        <v>US</v>
      </c>
      <c r="G2011" t="str">
        <f t="shared" si="63"/>
        <v>Montauk|MORRIS 3</v>
      </c>
    </row>
    <row r="2012" spans="1:7" hidden="1" x14ac:dyDescent="0.2">
      <c r="A2012" t="str" cm="1">
        <f t="array" ref="A2012">INDEX('Brand Family Territory (Enc)'!$A$2:$A$296,INT((ROW()-2)/10)+1)</f>
        <v>Monte Xanic</v>
      </c>
      <c r="B2012" t="str" cm="1">
        <f t="array" ref="B2012">INDEX('Whitelist (Blackout Reverse)'!$B$1:$K$1,MOD(ROW()-2,10)+1)</f>
        <v>BERGEN</v>
      </c>
      <c r="C2012" t="str">
        <f>VLOOKUP(A2012,'Brand Family Territory (Enc)'!$A$2:$B$296,2,FALSE)</f>
        <v>All Counties</v>
      </c>
      <c r="D2012">
        <f>IF(COUNTIFS('Brand Family Territories (Enc)'!$B$2:$B$62,C2012,'Brand Family Territories (Enc)'!$C$2:$C$62,B2012)&gt;0,1,IF(AND(LEFT(B2012,6)="MORRIS",COUNTIFS('Brand Family Territories (Enc)'!$B$2:$B$62,C2012,'Brand Family Territories (Enc)'!$C$2:$C$62,"Morri")&gt;0),"Unk",0))</f>
        <v>1</v>
      </c>
      <c r="E2012" t="str">
        <f>IFERROR(INDEX('Brand Family Areas (Enc)'!$D$6:$D$998,MATCH(UPPER(A2012)&amp;"|"&amp;UPPER(B2012),'Brand Family Areas (Enc)'!$G$6:$G$998,0)),"No Match")</f>
        <v>No Match</v>
      </c>
      <c r="F2012" t="str">
        <f t="shared" si="62"/>
        <v>US</v>
      </c>
      <c r="G2012" t="str">
        <f t="shared" si="63"/>
        <v>Monte Xanic|BERGEN</v>
      </c>
    </row>
    <row r="2013" spans="1:7" hidden="1" x14ac:dyDescent="0.2">
      <c r="A2013" t="str" cm="1">
        <f t="array" ref="A2013">INDEX('Brand Family Territory (Enc)'!$A$2:$A$296,INT((ROW()-2)/10)+1)</f>
        <v>Monte Xanic</v>
      </c>
      <c r="B2013" t="str" cm="1">
        <f t="array" ref="B2013">INDEX('Whitelist (Blackout Reverse)'!$B$1:$K$1,MOD(ROW()-2,10)+1)</f>
        <v>PASSAIC</v>
      </c>
      <c r="C2013" t="str">
        <f>VLOOKUP(A2013,'Brand Family Territory (Enc)'!$A$2:$B$296,2,FALSE)</f>
        <v>All Counties</v>
      </c>
      <c r="D2013">
        <f>IF(COUNTIFS('Brand Family Territories (Enc)'!$B$2:$B$62,C2013,'Brand Family Territories (Enc)'!$C$2:$C$62,B2013)&gt;0,1,IF(AND(LEFT(B2013,6)="MORRIS",COUNTIFS('Brand Family Territories (Enc)'!$B$2:$B$62,C2013,'Brand Family Territories (Enc)'!$C$2:$C$62,"Morri")&gt;0),"Unk",0))</f>
        <v>1</v>
      </c>
      <c r="E2013" t="str">
        <f>IFERROR(INDEX('Brand Family Areas (Enc)'!$D$6:$D$998,MATCH(UPPER(A2013)&amp;"|"&amp;UPPER(B2013),'Brand Family Areas (Enc)'!$G$6:$G$998,0)),"No Match")</f>
        <v>No Match</v>
      </c>
      <c r="F2013" t="str">
        <f t="shared" si="62"/>
        <v>US</v>
      </c>
      <c r="G2013" t="str">
        <f t="shared" si="63"/>
        <v>Monte Xanic|PASSAIC</v>
      </c>
    </row>
    <row r="2014" spans="1:7" hidden="1" x14ac:dyDescent="0.2">
      <c r="A2014" t="str" cm="1">
        <f t="array" ref="A2014">INDEX('Brand Family Territory (Enc)'!$A$2:$A$296,INT((ROW()-2)/10)+1)</f>
        <v>Monte Xanic</v>
      </c>
      <c r="B2014" t="str" cm="1">
        <f t="array" ref="B2014">INDEX('Whitelist (Blackout Reverse)'!$B$1:$K$1,MOD(ROW()-2,10)+1)</f>
        <v>PASSAIC-FF</v>
      </c>
      <c r="C2014" t="str">
        <f>VLOOKUP(A2014,'Brand Family Territory (Enc)'!$A$2:$B$296,2,FALSE)</f>
        <v>All Counties</v>
      </c>
      <c r="D2014">
        <f>IF(COUNTIFS('Brand Family Territories (Enc)'!$B$2:$B$62,C2014,'Brand Family Territories (Enc)'!$C$2:$C$62,B2014)&gt;0,1,IF(AND(LEFT(B2014,6)="MORRIS",COUNTIFS('Brand Family Territories (Enc)'!$B$2:$B$62,C2014,'Brand Family Territories (Enc)'!$C$2:$C$62,"Morri")&gt;0),"Unk",0))</f>
        <v>1</v>
      </c>
      <c r="E2014" t="str">
        <f>IFERROR(INDEX('Brand Family Areas (Enc)'!$D$6:$D$998,MATCH(UPPER(A2014)&amp;"|"&amp;UPPER(B2014),'Brand Family Areas (Enc)'!$G$6:$G$998,0)),"No Match")</f>
        <v>No Match</v>
      </c>
      <c r="F2014" t="str">
        <f t="shared" si="62"/>
        <v>US</v>
      </c>
      <c r="G2014" t="str">
        <f t="shared" si="63"/>
        <v>Monte Xanic|PASSAIC-FF</v>
      </c>
    </row>
    <row r="2015" spans="1:7" hidden="1" x14ac:dyDescent="0.2">
      <c r="A2015" t="str" cm="1">
        <f t="array" ref="A2015">INDEX('Brand Family Territory (Enc)'!$A$2:$A$296,INT((ROW()-2)/10)+1)</f>
        <v>Monte Xanic</v>
      </c>
      <c r="B2015" t="str" cm="1">
        <f t="array" ref="B2015">INDEX('Whitelist (Blackout Reverse)'!$B$1:$K$1,MOD(ROW()-2,10)+1)</f>
        <v>ESSEX</v>
      </c>
      <c r="C2015" t="str">
        <f>VLOOKUP(A2015,'Brand Family Territory (Enc)'!$A$2:$B$296,2,FALSE)</f>
        <v>All Counties</v>
      </c>
      <c r="D2015">
        <f>IF(COUNTIFS('Brand Family Territories (Enc)'!$B$2:$B$62,C2015,'Brand Family Territories (Enc)'!$C$2:$C$62,B2015)&gt;0,1,IF(AND(LEFT(B2015,6)="MORRIS",COUNTIFS('Brand Family Territories (Enc)'!$B$2:$B$62,C2015,'Brand Family Territories (Enc)'!$C$2:$C$62,"Morri")&gt;0),"Unk",0))</f>
        <v>1</v>
      </c>
      <c r="E2015" t="str">
        <f>IFERROR(INDEX('Brand Family Areas (Enc)'!$D$6:$D$998,MATCH(UPPER(A2015)&amp;"|"&amp;UPPER(B2015),'Brand Family Areas (Enc)'!$G$6:$G$998,0)),"No Match")</f>
        <v>No Match</v>
      </c>
      <c r="F2015" t="str">
        <f t="shared" si="62"/>
        <v>US</v>
      </c>
      <c r="G2015" t="str">
        <f t="shared" si="63"/>
        <v>Monte Xanic|ESSEX</v>
      </c>
    </row>
    <row r="2016" spans="1:7" hidden="1" x14ac:dyDescent="0.2">
      <c r="A2016" t="str" cm="1">
        <f t="array" ref="A2016">INDEX('Brand Family Territory (Enc)'!$A$2:$A$296,INT((ROW()-2)/10)+1)</f>
        <v>Monte Xanic</v>
      </c>
      <c r="B2016" t="str" cm="1">
        <f t="array" ref="B2016">INDEX('Whitelist (Blackout Reverse)'!$B$1:$K$1,MOD(ROW()-2,10)+1)</f>
        <v>HUDSON</v>
      </c>
      <c r="C2016" t="str">
        <f>VLOOKUP(A2016,'Brand Family Territory (Enc)'!$A$2:$B$296,2,FALSE)</f>
        <v>All Counties</v>
      </c>
      <c r="D2016">
        <f>IF(COUNTIFS('Brand Family Territories (Enc)'!$B$2:$B$62,C2016,'Brand Family Territories (Enc)'!$C$2:$C$62,B2016)&gt;0,1,IF(AND(LEFT(B2016,6)="MORRIS",COUNTIFS('Brand Family Territories (Enc)'!$B$2:$B$62,C2016,'Brand Family Territories (Enc)'!$C$2:$C$62,"Morri")&gt;0),"Unk",0))</f>
        <v>1</v>
      </c>
      <c r="E2016" t="str">
        <f>IFERROR(INDEX('Brand Family Areas (Enc)'!$D$6:$D$998,MATCH(UPPER(A2016)&amp;"|"&amp;UPPER(B2016),'Brand Family Areas (Enc)'!$G$6:$G$998,0)),"No Match")</f>
        <v>No Match</v>
      </c>
      <c r="F2016" t="str">
        <f t="shared" si="62"/>
        <v>US</v>
      </c>
      <c r="G2016" t="str">
        <f t="shared" si="63"/>
        <v>Monte Xanic|HUDSON</v>
      </c>
    </row>
    <row r="2017" spans="1:7" hidden="1" x14ac:dyDescent="0.2">
      <c r="A2017" t="str" cm="1">
        <f t="array" ref="A2017">INDEX('Brand Family Territory (Enc)'!$A$2:$A$296,INT((ROW()-2)/10)+1)</f>
        <v>Monte Xanic</v>
      </c>
      <c r="B2017" t="str" cm="1">
        <f t="array" ref="B2017">INDEX('Whitelist (Blackout Reverse)'!$B$1:$K$1,MOD(ROW()-2,10)+1)</f>
        <v>UNION</v>
      </c>
      <c r="C2017" t="str">
        <f>VLOOKUP(A2017,'Brand Family Territory (Enc)'!$A$2:$B$296,2,FALSE)</f>
        <v>All Counties</v>
      </c>
      <c r="D2017">
        <f>IF(COUNTIFS('Brand Family Territories (Enc)'!$B$2:$B$62,C2017,'Brand Family Territories (Enc)'!$C$2:$C$62,B2017)&gt;0,1,IF(AND(LEFT(B2017,6)="MORRIS",COUNTIFS('Brand Family Territories (Enc)'!$B$2:$B$62,C2017,'Brand Family Territories (Enc)'!$C$2:$C$62,"Morri")&gt;0),"Unk",0))</f>
        <v>1</v>
      </c>
      <c r="E2017" t="str">
        <f>IFERROR(INDEX('Brand Family Areas (Enc)'!$D$6:$D$998,MATCH(UPPER(A2017)&amp;"|"&amp;UPPER(B2017),'Brand Family Areas (Enc)'!$G$6:$G$998,0)),"No Match")</f>
        <v>No Match</v>
      </c>
      <c r="F2017" t="str">
        <f t="shared" si="62"/>
        <v>US</v>
      </c>
      <c r="G2017" t="str">
        <f t="shared" si="63"/>
        <v>Monte Xanic|UNION</v>
      </c>
    </row>
    <row r="2018" spans="1:7" hidden="1" x14ac:dyDescent="0.2">
      <c r="A2018" t="str" cm="1">
        <f t="array" ref="A2018">INDEX('Brand Family Territory (Enc)'!$A$2:$A$296,INT((ROW()-2)/10)+1)</f>
        <v>Monte Xanic</v>
      </c>
      <c r="B2018" t="str" cm="1">
        <f t="array" ref="B2018">INDEX('Whitelist (Blackout Reverse)'!$B$1:$K$1,MOD(ROW()-2,10)+1)</f>
        <v>SUSSEX</v>
      </c>
      <c r="C2018" t="str">
        <f>VLOOKUP(A2018,'Brand Family Territory (Enc)'!$A$2:$B$296,2,FALSE)</f>
        <v>All Counties</v>
      </c>
      <c r="D2018">
        <f>IF(COUNTIFS('Brand Family Territories (Enc)'!$B$2:$B$62,C2018,'Brand Family Territories (Enc)'!$C$2:$C$62,B2018)&gt;0,1,IF(AND(LEFT(B2018,6)="MORRIS",COUNTIFS('Brand Family Territories (Enc)'!$B$2:$B$62,C2018,'Brand Family Territories (Enc)'!$C$2:$C$62,"Morri")&gt;0),"Unk",0))</f>
        <v>1</v>
      </c>
      <c r="E2018" t="str">
        <f>IFERROR(INDEX('Brand Family Areas (Enc)'!$D$6:$D$998,MATCH(UPPER(A2018)&amp;"|"&amp;UPPER(B2018),'Brand Family Areas (Enc)'!$G$6:$G$998,0)),"No Match")</f>
        <v>No Match</v>
      </c>
      <c r="F2018" t="str">
        <f t="shared" si="62"/>
        <v>US</v>
      </c>
      <c r="G2018" t="str">
        <f t="shared" si="63"/>
        <v>Monte Xanic|SUSSEX</v>
      </c>
    </row>
    <row r="2019" spans="1:7" hidden="1" x14ac:dyDescent="0.2">
      <c r="A2019" t="str" cm="1">
        <f t="array" ref="A2019">INDEX('Brand Family Territory (Enc)'!$A$2:$A$296,INT((ROW()-2)/10)+1)</f>
        <v>Monte Xanic</v>
      </c>
      <c r="B2019" t="str" cm="1">
        <f t="array" ref="B2019">INDEX('Whitelist (Blackout Reverse)'!$B$1:$K$1,MOD(ROW()-2,10)+1)</f>
        <v>MORRIS 1</v>
      </c>
      <c r="C2019" t="str">
        <f>VLOOKUP(A2019,'Brand Family Territory (Enc)'!$A$2:$B$296,2,FALSE)</f>
        <v>All Counties</v>
      </c>
      <c r="D2019">
        <f>IF(COUNTIFS('Brand Family Territories (Enc)'!$B$2:$B$62,C2019,'Brand Family Territories (Enc)'!$C$2:$C$62,B2019)&gt;0,1,IF(AND(LEFT(B2019,6)="MORRIS",COUNTIFS('Brand Family Territories (Enc)'!$B$2:$B$62,C2019,'Brand Family Territories (Enc)'!$C$2:$C$62,"Morri")&gt;0),"Unk",0))</f>
        <v>1</v>
      </c>
      <c r="E2019" t="str">
        <f>IFERROR(INDEX('Brand Family Areas (Enc)'!$D$6:$D$998,MATCH(UPPER(A2019)&amp;"|"&amp;UPPER(B2019),'Brand Family Areas (Enc)'!$G$6:$G$998,0)),"No Match")</f>
        <v>No Match</v>
      </c>
      <c r="F2019" t="str">
        <f t="shared" si="62"/>
        <v>US</v>
      </c>
      <c r="G2019" t="str">
        <f t="shared" si="63"/>
        <v>Monte Xanic|MORRIS 1</v>
      </c>
    </row>
    <row r="2020" spans="1:7" hidden="1" x14ac:dyDescent="0.2">
      <c r="A2020" t="str" cm="1">
        <f t="array" ref="A2020">INDEX('Brand Family Territory (Enc)'!$A$2:$A$296,INT((ROW()-2)/10)+1)</f>
        <v>Monte Xanic</v>
      </c>
      <c r="B2020" t="str" cm="1">
        <f t="array" ref="B2020">INDEX('Whitelist (Blackout Reverse)'!$B$1:$K$1,MOD(ROW()-2,10)+1)</f>
        <v>MORRIS 2</v>
      </c>
      <c r="C2020" t="str">
        <f>VLOOKUP(A2020,'Brand Family Territory (Enc)'!$A$2:$B$296,2,FALSE)</f>
        <v>All Counties</v>
      </c>
      <c r="D2020">
        <f>IF(COUNTIFS('Brand Family Territories (Enc)'!$B$2:$B$62,C2020,'Brand Family Territories (Enc)'!$C$2:$C$62,B2020)&gt;0,1,IF(AND(LEFT(B2020,6)="MORRIS",COUNTIFS('Brand Family Territories (Enc)'!$B$2:$B$62,C2020,'Brand Family Territories (Enc)'!$C$2:$C$62,"Morri")&gt;0),"Unk",0))</f>
        <v>1</v>
      </c>
      <c r="E2020" t="str">
        <f>IFERROR(INDEX('Brand Family Areas (Enc)'!$D$6:$D$998,MATCH(UPPER(A2020)&amp;"|"&amp;UPPER(B2020),'Brand Family Areas (Enc)'!$G$6:$G$998,0)),"No Match")</f>
        <v>No Match</v>
      </c>
      <c r="F2020" t="str">
        <f t="shared" si="62"/>
        <v>US</v>
      </c>
      <c r="G2020" t="str">
        <f t="shared" si="63"/>
        <v>Monte Xanic|MORRIS 2</v>
      </c>
    </row>
    <row r="2021" spans="1:7" hidden="1" x14ac:dyDescent="0.2">
      <c r="A2021" t="str" cm="1">
        <f t="array" ref="A2021">INDEX('Brand Family Territory (Enc)'!$A$2:$A$296,INT((ROW()-2)/10)+1)</f>
        <v>Monte Xanic</v>
      </c>
      <c r="B2021" t="str" cm="1">
        <f t="array" ref="B2021">INDEX('Whitelist (Blackout Reverse)'!$B$1:$K$1,MOD(ROW()-2,10)+1)</f>
        <v>MORRIS 3</v>
      </c>
      <c r="C2021" t="str">
        <f>VLOOKUP(A2021,'Brand Family Territory (Enc)'!$A$2:$B$296,2,FALSE)</f>
        <v>All Counties</v>
      </c>
      <c r="D2021">
        <f>IF(COUNTIFS('Brand Family Territories (Enc)'!$B$2:$B$62,C2021,'Brand Family Territories (Enc)'!$C$2:$C$62,B2021)&gt;0,1,IF(AND(LEFT(B2021,6)="MORRIS",COUNTIFS('Brand Family Territories (Enc)'!$B$2:$B$62,C2021,'Brand Family Territories (Enc)'!$C$2:$C$62,"Morri")&gt;0),"Unk",0))</f>
        <v>1</v>
      </c>
      <c r="E2021" t="str">
        <f>IFERROR(INDEX('Brand Family Areas (Enc)'!$D$6:$D$998,MATCH(UPPER(A2021)&amp;"|"&amp;UPPER(B2021),'Brand Family Areas (Enc)'!$G$6:$G$998,0)),"No Match")</f>
        <v>No Match</v>
      </c>
      <c r="F2021" t="str">
        <f t="shared" si="62"/>
        <v>US</v>
      </c>
      <c r="G2021" t="str">
        <f t="shared" si="63"/>
        <v>Monte Xanic|MORRIS 3</v>
      </c>
    </row>
    <row r="2022" spans="1:7" hidden="1" x14ac:dyDescent="0.2">
      <c r="A2022" t="str" cm="1">
        <f t="array" ref="A2022">INDEX('Brand Family Territory (Enc)'!$A$2:$A$296,INT((ROW()-2)/10)+1)</f>
        <v>Mythos</v>
      </c>
      <c r="B2022" t="str" cm="1">
        <f t="array" ref="B2022">INDEX('Whitelist (Blackout Reverse)'!$B$1:$K$1,MOD(ROW()-2,10)+1)</f>
        <v>BERGEN</v>
      </c>
      <c r="C2022" t="str">
        <f>VLOOKUP(A2022,'Brand Family Territory (Enc)'!$A$2:$B$296,2,FALSE)</f>
        <v>All Counties</v>
      </c>
      <c r="D2022">
        <f>IF(COUNTIFS('Brand Family Territories (Enc)'!$B$2:$B$62,C2022,'Brand Family Territories (Enc)'!$C$2:$C$62,B2022)&gt;0,1,IF(AND(LEFT(B2022,6)="MORRIS",COUNTIFS('Brand Family Territories (Enc)'!$B$2:$B$62,C2022,'Brand Family Territories (Enc)'!$C$2:$C$62,"Morri")&gt;0),"Unk",0))</f>
        <v>1</v>
      </c>
      <c r="E2022" t="str">
        <f>IFERROR(INDEX('Brand Family Areas (Enc)'!$D$6:$D$998,MATCH(UPPER(A2022)&amp;"|"&amp;UPPER(B2022),'Brand Family Areas (Enc)'!$G$6:$G$998,0)),"No Match")</f>
        <v>No Match</v>
      </c>
      <c r="F2022" t="str">
        <f t="shared" si="62"/>
        <v>US</v>
      </c>
      <c r="G2022" t="str">
        <f t="shared" si="63"/>
        <v>Mythos|BERGEN</v>
      </c>
    </row>
    <row r="2023" spans="1:7" hidden="1" x14ac:dyDescent="0.2">
      <c r="A2023" t="str" cm="1">
        <f t="array" ref="A2023">INDEX('Brand Family Territory (Enc)'!$A$2:$A$296,INT((ROW()-2)/10)+1)</f>
        <v>Mythos</v>
      </c>
      <c r="B2023" t="str" cm="1">
        <f t="array" ref="B2023">INDEX('Whitelist (Blackout Reverse)'!$B$1:$K$1,MOD(ROW()-2,10)+1)</f>
        <v>PASSAIC</v>
      </c>
      <c r="C2023" t="str">
        <f>VLOOKUP(A2023,'Brand Family Territory (Enc)'!$A$2:$B$296,2,FALSE)</f>
        <v>All Counties</v>
      </c>
      <c r="D2023">
        <f>IF(COUNTIFS('Brand Family Territories (Enc)'!$B$2:$B$62,C2023,'Brand Family Territories (Enc)'!$C$2:$C$62,B2023)&gt;0,1,IF(AND(LEFT(B2023,6)="MORRIS",COUNTIFS('Brand Family Territories (Enc)'!$B$2:$B$62,C2023,'Brand Family Territories (Enc)'!$C$2:$C$62,"Morri")&gt;0),"Unk",0))</f>
        <v>1</v>
      </c>
      <c r="E2023" t="str">
        <f>IFERROR(INDEX('Brand Family Areas (Enc)'!$D$6:$D$998,MATCH(UPPER(A2023)&amp;"|"&amp;UPPER(B2023),'Brand Family Areas (Enc)'!$G$6:$G$998,0)),"No Match")</f>
        <v>No Match</v>
      </c>
      <c r="F2023" t="str">
        <f t="shared" si="62"/>
        <v>US</v>
      </c>
      <c r="G2023" t="str">
        <f t="shared" si="63"/>
        <v>Mythos|PASSAIC</v>
      </c>
    </row>
    <row r="2024" spans="1:7" hidden="1" x14ac:dyDescent="0.2">
      <c r="A2024" t="str" cm="1">
        <f t="array" ref="A2024">INDEX('Brand Family Territory (Enc)'!$A$2:$A$296,INT((ROW()-2)/10)+1)</f>
        <v>Mythos</v>
      </c>
      <c r="B2024" t="str" cm="1">
        <f t="array" ref="B2024">INDEX('Whitelist (Blackout Reverse)'!$B$1:$K$1,MOD(ROW()-2,10)+1)</f>
        <v>PASSAIC-FF</v>
      </c>
      <c r="C2024" t="str">
        <f>VLOOKUP(A2024,'Brand Family Territory (Enc)'!$A$2:$B$296,2,FALSE)</f>
        <v>All Counties</v>
      </c>
      <c r="D2024">
        <f>IF(COUNTIFS('Brand Family Territories (Enc)'!$B$2:$B$62,C2024,'Brand Family Territories (Enc)'!$C$2:$C$62,B2024)&gt;0,1,IF(AND(LEFT(B2024,6)="MORRIS",COUNTIFS('Brand Family Territories (Enc)'!$B$2:$B$62,C2024,'Brand Family Territories (Enc)'!$C$2:$C$62,"Morri")&gt;0),"Unk",0))</f>
        <v>1</v>
      </c>
      <c r="E2024" t="str">
        <f>IFERROR(INDEX('Brand Family Areas (Enc)'!$D$6:$D$998,MATCH(UPPER(A2024)&amp;"|"&amp;UPPER(B2024),'Brand Family Areas (Enc)'!$G$6:$G$998,0)),"No Match")</f>
        <v>No Match</v>
      </c>
      <c r="F2024" t="str">
        <f t="shared" si="62"/>
        <v>US</v>
      </c>
      <c r="G2024" t="str">
        <f t="shared" si="63"/>
        <v>Mythos|PASSAIC-FF</v>
      </c>
    </row>
    <row r="2025" spans="1:7" hidden="1" x14ac:dyDescent="0.2">
      <c r="A2025" t="str" cm="1">
        <f t="array" ref="A2025">INDEX('Brand Family Territory (Enc)'!$A$2:$A$296,INT((ROW()-2)/10)+1)</f>
        <v>Mythos</v>
      </c>
      <c r="B2025" t="str" cm="1">
        <f t="array" ref="B2025">INDEX('Whitelist (Blackout Reverse)'!$B$1:$K$1,MOD(ROW()-2,10)+1)</f>
        <v>ESSEX</v>
      </c>
      <c r="C2025" t="str">
        <f>VLOOKUP(A2025,'Brand Family Territory (Enc)'!$A$2:$B$296,2,FALSE)</f>
        <v>All Counties</v>
      </c>
      <c r="D2025">
        <f>IF(COUNTIFS('Brand Family Territories (Enc)'!$B$2:$B$62,C2025,'Brand Family Territories (Enc)'!$C$2:$C$62,B2025)&gt;0,1,IF(AND(LEFT(B2025,6)="MORRIS",COUNTIFS('Brand Family Territories (Enc)'!$B$2:$B$62,C2025,'Brand Family Territories (Enc)'!$C$2:$C$62,"Morri")&gt;0),"Unk",0))</f>
        <v>1</v>
      </c>
      <c r="E2025" t="str">
        <f>IFERROR(INDEX('Brand Family Areas (Enc)'!$D$6:$D$998,MATCH(UPPER(A2025)&amp;"|"&amp;UPPER(B2025),'Brand Family Areas (Enc)'!$G$6:$G$998,0)),"No Match")</f>
        <v>No Match</v>
      </c>
      <c r="F2025" t="str">
        <f t="shared" si="62"/>
        <v>US</v>
      </c>
      <c r="G2025" t="str">
        <f t="shared" si="63"/>
        <v>Mythos|ESSEX</v>
      </c>
    </row>
    <row r="2026" spans="1:7" hidden="1" x14ac:dyDescent="0.2">
      <c r="A2026" t="str" cm="1">
        <f t="array" ref="A2026">INDEX('Brand Family Territory (Enc)'!$A$2:$A$296,INT((ROW()-2)/10)+1)</f>
        <v>Mythos</v>
      </c>
      <c r="B2026" t="str" cm="1">
        <f t="array" ref="B2026">INDEX('Whitelist (Blackout Reverse)'!$B$1:$K$1,MOD(ROW()-2,10)+1)</f>
        <v>HUDSON</v>
      </c>
      <c r="C2026" t="str">
        <f>VLOOKUP(A2026,'Brand Family Territory (Enc)'!$A$2:$B$296,2,FALSE)</f>
        <v>All Counties</v>
      </c>
      <c r="D2026">
        <f>IF(COUNTIFS('Brand Family Territories (Enc)'!$B$2:$B$62,C2026,'Brand Family Territories (Enc)'!$C$2:$C$62,B2026)&gt;0,1,IF(AND(LEFT(B2026,6)="MORRIS",COUNTIFS('Brand Family Territories (Enc)'!$B$2:$B$62,C2026,'Brand Family Territories (Enc)'!$C$2:$C$62,"Morri")&gt;0),"Unk",0))</f>
        <v>1</v>
      </c>
      <c r="E2026" t="str">
        <f>IFERROR(INDEX('Brand Family Areas (Enc)'!$D$6:$D$998,MATCH(UPPER(A2026)&amp;"|"&amp;UPPER(B2026),'Brand Family Areas (Enc)'!$G$6:$G$998,0)),"No Match")</f>
        <v>No Match</v>
      </c>
      <c r="F2026" t="str">
        <f t="shared" si="62"/>
        <v>US</v>
      </c>
      <c r="G2026" t="str">
        <f t="shared" si="63"/>
        <v>Mythos|HUDSON</v>
      </c>
    </row>
    <row r="2027" spans="1:7" hidden="1" x14ac:dyDescent="0.2">
      <c r="A2027" t="str" cm="1">
        <f t="array" ref="A2027">INDEX('Brand Family Territory (Enc)'!$A$2:$A$296,INT((ROW()-2)/10)+1)</f>
        <v>Mythos</v>
      </c>
      <c r="B2027" t="str" cm="1">
        <f t="array" ref="B2027">INDEX('Whitelist (Blackout Reverse)'!$B$1:$K$1,MOD(ROW()-2,10)+1)</f>
        <v>UNION</v>
      </c>
      <c r="C2027" t="str">
        <f>VLOOKUP(A2027,'Brand Family Territory (Enc)'!$A$2:$B$296,2,FALSE)</f>
        <v>All Counties</v>
      </c>
      <c r="D2027">
        <f>IF(COUNTIFS('Brand Family Territories (Enc)'!$B$2:$B$62,C2027,'Brand Family Territories (Enc)'!$C$2:$C$62,B2027)&gt;0,1,IF(AND(LEFT(B2027,6)="MORRIS",COUNTIFS('Brand Family Territories (Enc)'!$B$2:$B$62,C2027,'Brand Family Territories (Enc)'!$C$2:$C$62,"Morri")&gt;0),"Unk",0))</f>
        <v>1</v>
      </c>
      <c r="E2027" t="str">
        <f>IFERROR(INDEX('Brand Family Areas (Enc)'!$D$6:$D$998,MATCH(UPPER(A2027)&amp;"|"&amp;UPPER(B2027),'Brand Family Areas (Enc)'!$G$6:$G$998,0)),"No Match")</f>
        <v>No Match</v>
      </c>
      <c r="F2027" t="str">
        <f t="shared" si="62"/>
        <v>US</v>
      </c>
      <c r="G2027" t="str">
        <f t="shared" si="63"/>
        <v>Mythos|UNION</v>
      </c>
    </row>
    <row r="2028" spans="1:7" hidden="1" x14ac:dyDescent="0.2">
      <c r="A2028" t="str" cm="1">
        <f t="array" ref="A2028">INDEX('Brand Family Territory (Enc)'!$A$2:$A$296,INT((ROW()-2)/10)+1)</f>
        <v>Mythos</v>
      </c>
      <c r="B2028" t="str" cm="1">
        <f t="array" ref="B2028">INDEX('Whitelist (Blackout Reverse)'!$B$1:$K$1,MOD(ROW()-2,10)+1)</f>
        <v>SUSSEX</v>
      </c>
      <c r="C2028" t="str">
        <f>VLOOKUP(A2028,'Brand Family Territory (Enc)'!$A$2:$B$296,2,FALSE)</f>
        <v>All Counties</v>
      </c>
      <c r="D2028">
        <f>IF(COUNTIFS('Brand Family Territories (Enc)'!$B$2:$B$62,C2028,'Brand Family Territories (Enc)'!$C$2:$C$62,B2028)&gt;0,1,IF(AND(LEFT(B2028,6)="MORRIS",COUNTIFS('Brand Family Territories (Enc)'!$B$2:$B$62,C2028,'Brand Family Territories (Enc)'!$C$2:$C$62,"Morri")&gt;0),"Unk",0))</f>
        <v>1</v>
      </c>
      <c r="E2028" t="str">
        <f>IFERROR(INDEX('Brand Family Areas (Enc)'!$D$6:$D$998,MATCH(UPPER(A2028)&amp;"|"&amp;UPPER(B2028),'Brand Family Areas (Enc)'!$G$6:$G$998,0)),"No Match")</f>
        <v>No Match</v>
      </c>
      <c r="F2028" t="str">
        <f t="shared" si="62"/>
        <v>US</v>
      </c>
      <c r="G2028" t="str">
        <f t="shared" si="63"/>
        <v>Mythos|SUSSEX</v>
      </c>
    </row>
    <row r="2029" spans="1:7" hidden="1" x14ac:dyDescent="0.2">
      <c r="A2029" t="str" cm="1">
        <f t="array" ref="A2029">INDEX('Brand Family Territory (Enc)'!$A$2:$A$296,INT((ROW()-2)/10)+1)</f>
        <v>Mythos</v>
      </c>
      <c r="B2029" t="str" cm="1">
        <f t="array" ref="B2029">INDEX('Whitelist (Blackout Reverse)'!$B$1:$K$1,MOD(ROW()-2,10)+1)</f>
        <v>MORRIS 1</v>
      </c>
      <c r="C2029" t="str">
        <f>VLOOKUP(A2029,'Brand Family Territory (Enc)'!$A$2:$B$296,2,FALSE)</f>
        <v>All Counties</v>
      </c>
      <c r="D2029">
        <f>IF(COUNTIFS('Brand Family Territories (Enc)'!$B$2:$B$62,C2029,'Brand Family Territories (Enc)'!$C$2:$C$62,B2029)&gt;0,1,IF(AND(LEFT(B2029,6)="MORRIS",COUNTIFS('Brand Family Territories (Enc)'!$B$2:$B$62,C2029,'Brand Family Territories (Enc)'!$C$2:$C$62,"Morri")&gt;0),"Unk",0))</f>
        <v>1</v>
      </c>
      <c r="E2029" t="str">
        <f>IFERROR(INDEX('Brand Family Areas (Enc)'!$D$6:$D$998,MATCH(UPPER(A2029)&amp;"|"&amp;UPPER(B2029),'Brand Family Areas (Enc)'!$G$6:$G$998,0)),"No Match")</f>
        <v>No Match</v>
      </c>
      <c r="F2029" t="str">
        <f t="shared" si="62"/>
        <v>US</v>
      </c>
      <c r="G2029" t="str">
        <f t="shared" si="63"/>
        <v>Mythos|MORRIS 1</v>
      </c>
    </row>
    <row r="2030" spans="1:7" hidden="1" x14ac:dyDescent="0.2">
      <c r="A2030" t="str" cm="1">
        <f t="array" ref="A2030">INDEX('Brand Family Territory (Enc)'!$A$2:$A$296,INT((ROW()-2)/10)+1)</f>
        <v>Mythos</v>
      </c>
      <c r="B2030" t="str" cm="1">
        <f t="array" ref="B2030">INDEX('Whitelist (Blackout Reverse)'!$B$1:$K$1,MOD(ROW()-2,10)+1)</f>
        <v>MORRIS 2</v>
      </c>
      <c r="C2030" t="str">
        <f>VLOOKUP(A2030,'Brand Family Territory (Enc)'!$A$2:$B$296,2,FALSE)</f>
        <v>All Counties</v>
      </c>
      <c r="D2030">
        <f>IF(COUNTIFS('Brand Family Territories (Enc)'!$B$2:$B$62,C2030,'Brand Family Territories (Enc)'!$C$2:$C$62,B2030)&gt;0,1,IF(AND(LEFT(B2030,6)="MORRIS",COUNTIFS('Brand Family Territories (Enc)'!$B$2:$B$62,C2030,'Brand Family Territories (Enc)'!$C$2:$C$62,"Morri")&gt;0),"Unk",0))</f>
        <v>1</v>
      </c>
      <c r="E2030" t="str">
        <f>IFERROR(INDEX('Brand Family Areas (Enc)'!$D$6:$D$998,MATCH(UPPER(A2030)&amp;"|"&amp;UPPER(B2030),'Brand Family Areas (Enc)'!$G$6:$G$998,0)),"No Match")</f>
        <v>No Match</v>
      </c>
      <c r="F2030" t="str">
        <f t="shared" si="62"/>
        <v>US</v>
      </c>
      <c r="G2030" t="str">
        <f t="shared" si="63"/>
        <v>Mythos|MORRIS 2</v>
      </c>
    </row>
    <row r="2031" spans="1:7" hidden="1" x14ac:dyDescent="0.2">
      <c r="A2031" t="str" cm="1">
        <f t="array" ref="A2031">INDEX('Brand Family Territory (Enc)'!$A$2:$A$296,INT((ROW()-2)/10)+1)</f>
        <v>Mythos</v>
      </c>
      <c r="B2031" t="str" cm="1">
        <f t="array" ref="B2031">INDEX('Whitelist (Blackout Reverse)'!$B$1:$K$1,MOD(ROW()-2,10)+1)</f>
        <v>MORRIS 3</v>
      </c>
      <c r="C2031" t="str">
        <f>VLOOKUP(A2031,'Brand Family Territory (Enc)'!$A$2:$B$296,2,FALSE)</f>
        <v>All Counties</v>
      </c>
      <c r="D2031">
        <f>IF(COUNTIFS('Brand Family Territories (Enc)'!$B$2:$B$62,C2031,'Brand Family Territories (Enc)'!$C$2:$C$62,B2031)&gt;0,1,IF(AND(LEFT(B2031,6)="MORRIS",COUNTIFS('Brand Family Territories (Enc)'!$B$2:$B$62,C2031,'Brand Family Territories (Enc)'!$C$2:$C$62,"Morri")&gt;0),"Unk",0))</f>
        <v>1</v>
      </c>
      <c r="E2031" t="str">
        <f>IFERROR(INDEX('Brand Family Areas (Enc)'!$D$6:$D$998,MATCH(UPPER(A2031)&amp;"|"&amp;UPPER(B2031),'Brand Family Areas (Enc)'!$G$6:$G$998,0)),"No Match")</f>
        <v>No Match</v>
      </c>
      <c r="F2031" t="str">
        <f t="shared" si="62"/>
        <v>US</v>
      </c>
      <c r="G2031" t="str">
        <f t="shared" si="63"/>
        <v>Mythos|MORRIS 3</v>
      </c>
    </row>
    <row r="2032" spans="1:7" hidden="1" x14ac:dyDescent="0.2">
      <c r="A2032" t="str" cm="1">
        <f t="array" ref="A2032">INDEX('Brand Family Territory (Enc)'!$A$2:$A$296,INT((ROW()-2)/10)+1)</f>
        <v>New Holland Brewing Co</v>
      </c>
      <c r="B2032" t="str" cm="1">
        <f t="array" ref="B2032">INDEX('Whitelist (Blackout Reverse)'!$B$1:$K$1,MOD(ROW()-2,10)+1)</f>
        <v>BERGEN</v>
      </c>
      <c r="C2032" t="str">
        <f>VLOOKUP(A2032,'Brand Family Territory (Enc)'!$A$2:$B$296,2,FALSE)</f>
        <v>All Counties</v>
      </c>
      <c r="D2032">
        <f>IF(COUNTIFS('Brand Family Territories (Enc)'!$B$2:$B$62,C2032,'Brand Family Territories (Enc)'!$C$2:$C$62,B2032)&gt;0,1,IF(AND(LEFT(B2032,6)="MORRIS",COUNTIFS('Brand Family Territories (Enc)'!$B$2:$B$62,C2032,'Brand Family Territories (Enc)'!$C$2:$C$62,"Morri")&gt;0),"Unk",0))</f>
        <v>1</v>
      </c>
      <c r="E2032" t="str">
        <f>IFERROR(INDEX('Brand Family Areas (Enc)'!$D$6:$D$998,MATCH(UPPER(A2032)&amp;"|"&amp;UPPER(B2032),'Brand Family Areas (Enc)'!$G$6:$G$998,0)),"No Match")</f>
        <v>No Match</v>
      </c>
      <c r="F2032" t="str">
        <f t="shared" si="62"/>
        <v>US</v>
      </c>
      <c r="G2032" t="str">
        <f t="shared" si="63"/>
        <v>New Holland Brewing Co|BERGEN</v>
      </c>
    </row>
    <row r="2033" spans="1:7" hidden="1" x14ac:dyDescent="0.2">
      <c r="A2033" t="str" cm="1">
        <f t="array" ref="A2033">INDEX('Brand Family Territory (Enc)'!$A$2:$A$296,INT((ROW()-2)/10)+1)</f>
        <v>New Holland Brewing Co</v>
      </c>
      <c r="B2033" t="str" cm="1">
        <f t="array" ref="B2033">INDEX('Whitelist (Blackout Reverse)'!$B$1:$K$1,MOD(ROW()-2,10)+1)</f>
        <v>PASSAIC</v>
      </c>
      <c r="C2033" t="str">
        <f>VLOOKUP(A2033,'Brand Family Territory (Enc)'!$A$2:$B$296,2,FALSE)</f>
        <v>All Counties</v>
      </c>
      <c r="D2033">
        <f>IF(COUNTIFS('Brand Family Territories (Enc)'!$B$2:$B$62,C2033,'Brand Family Territories (Enc)'!$C$2:$C$62,B2033)&gt;0,1,IF(AND(LEFT(B2033,6)="MORRIS",COUNTIFS('Brand Family Territories (Enc)'!$B$2:$B$62,C2033,'Brand Family Territories (Enc)'!$C$2:$C$62,"Morri")&gt;0),"Unk",0))</f>
        <v>1</v>
      </c>
      <c r="E2033" t="str">
        <f>IFERROR(INDEX('Brand Family Areas (Enc)'!$D$6:$D$998,MATCH(UPPER(A2033)&amp;"|"&amp;UPPER(B2033),'Brand Family Areas (Enc)'!$G$6:$G$998,0)),"No Match")</f>
        <v>No Match</v>
      </c>
      <c r="F2033" t="str">
        <f t="shared" si="62"/>
        <v>US</v>
      </c>
      <c r="G2033" t="str">
        <f t="shared" si="63"/>
        <v>New Holland Brewing Co|PASSAIC</v>
      </c>
    </row>
    <row r="2034" spans="1:7" hidden="1" x14ac:dyDescent="0.2">
      <c r="A2034" t="str" cm="1">
        <f t="array" ref="A2034">INDEX('Brand Family Territory (Enc)'!$A$2:$A$296,INT((ROW()-2)/10)+1)</f>
        <v>New Holland Brewing Co</v>
      </c>
      <c r="B2034" t="str" cm="1">
        <f t="array" ref="B2034">INDEX('Whitelist (Blackout Reverse)'!$B$1:$K$1,MOD(ROW()-2,10)+1)</f>
        <v>PASSAIC-FF</v>
      </c>
      <c r="C2034" t="str">
        <f>VLOOKUP(A2034,'Brand Family Territory (Enc)'!$A$2:$B$296,2,FALSE)</f>
        <v>All Counties</v>
      </c>
      <c r="D2034">
        <f>IF(COUNTIFS('Brand Family Territories (Enc)'!$B$2:$B$62,C2034,'Brand Family Territories (Enc)'!$C$2:$C$62,B2034)&gt;0,1,IF(AND(LEFT(B2034,6)="MORRIS",COUNTIFS('Brand Family Territories (Enc)'!$B$2:$B$62,C2034,'Brand Family Territories (Enc)'!$C$2:$C$62,"Morri")&gt;0),"Unk",0))</f>
        <v>1</v>
      </c>
      <c r="E2034" t="str">
        <f>IFERROR(INDEX('Brand Family Areas (Enc)'!$D$6:$D$998,MATCH(UPPER(A2034)&amp;"|"&amp;UPPER(B2034),'Brand Family Areas (Enc)'!$G$6:$G$998,0)),"No Match")</f>
        <v>No Match</v>
      </c>
      <c r="F2034" t="str">
        <f t="shared" si="62"/>
        <v>US</v>
      </c>
      <c r="G2034" t="str">
        <f t="shared" si="63"/>
        <v>New Holland Brewing Co|PASSAIC-FF</v>
      </c>
    </row>
    <row r="2035" spans="1:7" hidden="1" x14ac:dyDescent="0.2">
      <c r="A2035" t="str" cm="1">
        <f t="array" ref="A2035">INDEX('Brand Family Territory (Enc)'!$A$2:$A$296,INT((ROW()-2)/10)+1)</f>
        <v>New Holland Brewing Co</v>
      </c>
      <c r="B2035" t="str" cm="1">
        <f t="array" ref="B2035">INDEX('Whitelist (Blackout Reverse)'!$B$1:$K$1,MOD(ROW()-2,10)+1)</f>
        <v>ESSEX</v>
      </c>
      <c r="C2035" t="str">
        <f>VLOOKUP(A2035,'Brand Family Territory (Enc)'!$A$2:$B$296,2,FALSE)</f>
        <v>All Counties</v>
      </c>
      <c r="D2035">
        <f>IF(COUNTIFS('Brand Family Territories (Enc)'!$B$2:$B$62,C2035,'Brand Family Territories (Enc)'!$C$2:$C$62,B2035)&gt;0,1,IF(AND(LEFT(B2035,6)="MORRIS",COUNTIFS('Brand Family Territories (Enc)'!$B$2:$B$62,C2035,'Brand Family Territories (Enc)'!$C$2:$C$62,"Morri")&gt;0),"Unk",0))</f>
        <v>1</v>
      </c>
      <c r="E2035" t="str">
        <f>IFERROR(INDEX('Brand Family Areas (Enc)'!$D$6:$D$998,MATCH(UPPER(A2035)&amp;"|"&amp;UPPER(B2035),'Brand Family Areas (Enc)'!$G$6:$G$998,0)),"No Match")</f>
        <v>No Match</v>
      </c>
      <c r="F2035" t="str">
        <f t="shared" si="62"/>
        <v>US</v>
      </c>
      <c r="G2035" t="str">
        <f t="shared" si="63"/>
        <v>New Holland Brewing Co|ESSEX</v>
      </c>
    </row>
    <row r="2036" spans="1:7" hidden="1" x14ac:dyDescent="0.2">
      <c r="A2036" t="str" cm="1">
        <f t="array" ref="A2036">INDEX('Brand Family Territory (Enc)'!$A$2:$A$296,INT((ROW()-2)/10)+1)</f>
        <v>New Holland Brewing Co</v>
      </c>
      <c r="B2036" t="str" cm="1">
        <f t="array" ref="B2036">INDEX('Whitelist (Blackout Reverse)'!$B$1:$K$1,MOD(ROW()-2,10)+1)</f>
        <v>HUDSON</v>
      </c>
      <c r="C2036" t="str">
        <f>VLOOKUP(A2036,'Brand Family Territory (Enc)'!$A$2:$B$296,2,FALSE)</f>
        <v>All Counties</v>
      </c>
      <c r="D2036">
        <f>IF(COUNTIFS('Brand Family Territories (Enc)'!$B$2:$B$62,C2036,'Brand Family Territories (Enc)'!$C$2:$C$62,B2036)&gt;0,1,IF(AND(LEFT(B2036,6)="MORRIS",COUNTIFS('Brand Family Territories (Enc)'!$B$2:$B$62,C2036,'Brand Family Territories (Enc)'!$C$2:$C$62,"Morri")&gt;0),"Unk",0))</f>
        <v>1</v>
      </c>
      <c r="E2036" t="str">
        <f>IFERROR(INDEX('Brand Family Areas (Enc)'!$D$6:$D$998,MATCH(UPPER(A2036)&amp;"|"&amp;UPPER(B2036),'Brand Family Areas (Enc)'!$G$6:$G$998,0)),"No Match")</f>
        <v>No Match</v>
      </c>
      <c r="F2036" t="str">
        <f t="shared" si="62"/>
        <v>US</v>
      </c>
      <c r="G2036" t="str">
        <f t="shared" si="63"/>
        <v>New Holland Brewing Co|HUDSON</v>
      </c>
    </row>
    <row r="2037" spans="1:7" hidden="1" x14ac:dyDescent="0.2">
      <c r="A2037" t="str" cm="1">
        <f t="array" ref="A2037">INDEX('Brand Family Territory (Enc)'!$A$2:$A$296,INT((ROW()-2)/10)+1)</f>
        <v>New Holland Brewing Co</v>
      </c>
      <c r="B2037" t="str" cm="1">
        <f t="array" ref="B2037">INDEX('Whitelist (Blackout Reverse)'!$B$1:$K$1,MOD(ROW()-2,10)+1)</f>
        <v>UNION</v>
      </c>
      <c r="C2037" t="str">
        <f>VLOOKUP(A2037,'Brand Family Territory (Enc)'!$A$2:$B$296,2,FALSE)</f>
        <v>All Counties</v>
      </c>
      <c r="D2037">
        <f>IF(COUNTIFS('Brand Family Territories (Enc)'!$B$2:$B$62,C2037,'Brand Family Territories (Enc)'!$C$2:$C$62,B2037)&gt;0,1,IF(AND(LEFT(B2037,6)="MORRIS",COUNTIFS('Brand Family Territories (Enc)'!$B$2:$B$62,C2037,'Brand Family Territories (Enc)'!$C$2:$C$62,"Morri")&gt;0),"Unk",0))</f>
        <v>1</v>
      </c>
      <c r="E2037" t="str">
        <f>IFERROR(INDEX('Brand Family Areas (Enc)'!$D$6:$D$998,MATCH(UPPER(A2037)&amp;"|"&amp;UPPER(B2037),'Brand Family Areas (Enc)'!$G$6:$G$998,0)),"No Match")</f>
        <v>No Match</v>
      </c>
      <c r="F2037" t="str">
        <f t="shared" si="62"/>
        <v>US</v>
      </c>
      <c r="G2037" t="str">
        <f t="shared" si="63"/>
        <v>New Holland Brewing Co|UNION</v>
      </c>
    </row>
    <row r="2038" spans="1:7" hidden="1" x14ac:dyDescent="0.2">
      <c r="A2038" t="str" cm="1">
        <f t="array" ref="A2038">INDEX('Brand Family Territory (Enc)'!$A$2:$A$296,INT((ROW()-2)/10)+1)</f>
        <v>New Holland Brewing Co</v>
      </c>
      <c r="B2038" t="str" cm="1">
        <f t="array" ref="B2038">INDEX('Whitelist (Blackout Reverse)'!$B$1:$K$1,MOD(ROW()-2,10)+1)</f>
        <v>SUSSEX</v>
      </c>
      <c r="C2038" t="str">
        <f>VLOOKUP(A2038,'Brand Family Territory (Enc)'!$A$2:$B$296,2,FALSE)</f>
        <v>All Counties</v>
      </c>
      <c r="D2038">
        <f>IF(COUNTIFS('Brand Family Territories (Enc)'!$B$2:$B$62,C2038,'Brand Family Territories (Enc)'!$C$2:$C$62,B2038)&gt;0,1,IF(AND(LEFT(B2038,6)="MORRIS",COUNTIFS('Brand Family Territories (Enc)'!$B$2:$B$62,C2038,'Brand Family Territories (Enc)'!$C$2:$C$62,"Morri")&gt;0),"Unk",0))</f>
        <v>1</v>
      </c>
      <c r="E2038" t="str">
        <f>IFERROR(INDEX('Brand Family Areas (Enc)'!$D$6:$D$998,MATCH(UPPER(A2038)&amp;"|"&amp;UPPER(B2038),'Brand Family Areas (Enc)'!$G$6:$G$998,0)),"No Match")</f>
        <v>No Match</v>
      </c>
      <c r="F2038" t="str">
        <f t="shared" si="62"/>
        <v>US</v>
      </c>
      <c r="G2038" t="str">
        <f t="shared" si="63"/>
        <v>New Holland Brewing Co|SUSSEX</v>
      </c>
    </row>
    <row r="2039" spans="1:7" hidden="1" x14ac:dyDescent="0.2">
      <c r="A2039" t="str" cm="1">
        <f t="array" ref="A2039">INDEX('Brand Family Territory (Enc)'!$A$2:$A$296,INT((ROW()-2)/10)+1)</f>
        <v>New Holland Brewing Co</v>
      </c>
      <c r="B2039" t="str" cm="1">
        <f t="array" ref="B2039">INDEX('Whitelist (Blackout Reverse)'!$B$1:$K$1,MOD(ROW()-2,10)+1)</f>
        <v>MORRIS 1</v>
      </c>
      <c r="C2039" t="str">
        <f>VLOOKUP(A2039,'Brand Family Territory (Enc)'!$A$2:$B$296,2,FALSE)</f>
        <v>All Counties</v>
      </c>
      <c r="D2039">
        <f>IF(COUNTIFS('Brand Family Territories (Enc)'!$B$2:$B$62,C2039,'Brand Family Territories (Enc)'!$C$2:$C$62,B2039)&gt;0,1,IF(AND(LEFT(B2039,6)="MORRIS",COUNTIFS('Brand Family Territories (Enc)'!$B$2:$B$62,C2039,'Brand Family Territories (Enc)'!$C$2:$C$62,"Morri")&gt;0),"Unk",0))</f>
        <v>1</v>
      </c>
      <c r="E2039" t="str">
        <f>IFERROR(INDEX('Brand Family Areas (Enc)'!$D$6:$D$998,MATCH(UPPER(A2039)&amp;"|"&amp;UPPER(B2039),'Brand Family Areas (Enc)'!$G$6:$G$998,0)),"No Match")</f>
        <v>No Match</v>
      </c>
      <c r="F2039" t="str">
        <f t="shared" si="62"/>
        <v>US</v>
      </c>
      <c r="G2039" t="str">
        <f t="shared" si="63"/>
        <v>New Holland Brewing Co|MORRIS 1</v>
      </c>
    </row>
    <row r="2040" spans="1:7" hidden="1" x14ac:dyDescent="0.2">
      <c r="A2040" t="str" cm="1">
        <f t="array" ref="A2040">INDEX('Brand Family Territory (Enc)'!$A$2:$A$296,INT((ROW()-2)/10)+1)</f>
        <v>New Holland Brewing Co</v>
      </c>
      <c r="B2040" t="str" cm="1">
        <f t="array" ref="B2040">INDEX('Whitelist (Blackout Reverse)'!$B$1:$K$1,MOD(ROW()-2,10)+1)</f>
        <v>MORRIS 2</v>
      </c>
      <c r="C2040" t="str">
        <f>VLOOKUP(A2040,'Brand Family Territory (Enc)'!$A$2:$B$296,2,FALSE)</f>
        <v>All Counties</v>
      </c>
      <c r="D2040">
        <f>IF(COUNTIFS('Brand Family Territories (Enc)'!$B$2:$B$62,C2040,'Brand Family Territories (Enc)'!$C$2:$C$62,B2040)&gt;0,1,IF(AND(LEFT(B2040,6)="MORRIS",COUNTIFS('Brand Family Territories (Enc)'!$B$2:$B$62,C2040,'Brand Family Territories (Enc)'!$C$2:$C$62,"Morri")&gt;0),"Unk",0))</f>
        <v>1</v>
      </c>
      <c r="E2040" t="str">
        <f>IFERROR(INDEX('Brand Family Areas (Enc)'!$D$6:$D$998,MATCH(UPPER(A2040)&amp;"|"&amp;UPPER(B2040),'Brand Family Areas (Enc)'!$G$6:$G$998,0)),"No Match")</f>
        <v>No Match</v>
      </c>
      <c r="F2040" t="str">
        <f t="shared" si="62"/>
        <v>US</v>
      </c>
      <c r="G2040" t="str">
        <f t="shared" si="63"/>
        <v>New Holland Brewing Co|MORRIS 2</v>
      </c>
    </row>
    <row r="2041" spans="1:7" hidden="1" x14ac:dyDescent="0.2">
      <c r="A2041" t="str" cm="1">
        <f t="array" ref="A2041">INDEX('Brand Family Territory (Enc)'!$A$2:$A$296,INT((ROW()-2)/10)+1)</f>
        <v>New Holland Brewing Co</v>
      </c>
      <c r="B2041" t="str" cm="1">
        <f t="array" ref="B2041">INDEX('Whitelist (Blackout Reverse)'!$B$1:$K$1,MOD(ROW()-2,10)+1)</f>
        <v>MORRIS 3</v>
      </c>
      <c r="C2041" t="str">
        <f>VLOOKUP(A2041,'Brand Family Territory (Enc)'!$A$2:$B$296,2,FALSE)</f>
        <v>All Counties</v>
      </c>
      <c r="D2041">
        <f>IF(COUNTIFS('Brand Family Territories (Enc)'!$B$2:$B$62,C2041,'Brand Family Territories (Enc)'!$C$2:$C$62,B2041)&gt;0,1,IF(AND(LEFT(B2041,6)="MORRIS",COUNTIFS('Brand Family Territories (Enc)'!$B$2:$B$62,C2041,'Brand Family Territories (Enc)'!$C$2:$C$62,"Morri")&gt;0),"Unk",0))</f>
        <v>1</v>
      </c>
      <c r="E2041" t="str">
        <f>IFERROR(INDEX('Brand Family Areas (Enc)'!$D$6:$D$998,MATCH(UPPER(A2041)&amp;"|"&amp;UPPER(B2041),'Brand Family Areas (Enc)'!$G$6:$G$998,0)),"No Match")</f>
        <v>No Match</v>
      </c>
      <c r="F2041" t="str">
        <f t="shared" si="62"/>
        <v>US</v>
      </c>
      <c r="G2041" t="str">
        <f t="shared" si="63"/>
        <v>New Holland Brewing Co|MORRIS 3</v>
      </c>
    </row>
    <row r="2042" spans="1:7" hidden="1" x14ac:dyDescent="0.2">
      <c r="A2042" t="str" cm="1">
        <f t="array" ref="A2042">INDEX('Brand Family Territory (Enc)'!$A$2:$A$296,INT((ROW()-2)/10)+1)</f>
        <v>Newburgh</v>
      </c>
      <c r="B2042" t="str" cm="1">
        <f t="array" ref="B2042">INDEX('Whitelist (Blackout Reverse)'!$B$1:$K$1,MOD(ROW()-2,10)+1)</f>
        <v>BERGEN</v>
      </c>
      <c r="C2042" t="str">
        <f>VLOOKUP(A2042,'Brand Family Territory (Enc)'!$A$2:$B$296,2,FALSE)</f>
        <v>All Counties</v>
      </c>
      <c r="D2042">
        <f>IF(COUNTIFS('Brand Family Territories (Enc)'!$B$2:$B$62,C2042,'Brand Family Territories (Enc)'!$C$2:$C$62,B2042)&gt;0,1,IF(AND(LEFT(B2042,6)="MORRIS",COUNTIFS('Brand Family Territories (Enc)'!$B$2:$B$62,C2042,'Brand Family Territories (Enc)'!$C$2:$C$62,"Morri")&gt;0),"Unk",0))</f>
        <v>1</v>
      </c>
      <c r="E2042" t="str">
        <f>IFERROR(INDEX('Brand Family Areas (Enc)'!$D$6:$D$998,MATCH(UPPER(A2042)&amp;"|"&amp;UPPER(B2042),'Brand Family Areas (Enc)'!$G$6:$G$998,0)),"No Match")</f>
        <v>No Match</v>
      </c>
      <c r="F2042" t="str">
        <f t="shared" si="62"/>
        <v>US</v>
      </c>
      <c r="G2042" t="str">
        <f t="shared" si="63"/>
        <v>Newburgh|BERGEN</v>
      </c>
    </row>
    <row r="2043" spans="1:7" hidden="1" x14ac:dyDescent="0.2">
      <c r="A2043" t="str" cm="1">
        <f t="array" ref="A2043">INDEX('Brand Family Territory (Enc)'!$A$2:$A$296,INT((ROW()-2)/10)+1)</f>
        <v>Newburgh</v>
      </c>
      <c r="B2043" t="str" cm="1">
        <f t="array" ref="B2043">INDEX('Whitelist (Blackout Reverse)'!$B$1:$K$1,MOD(ROW()-2,10)+1)</f>
        <v>PASSAIC</v>
      </c>
      <c r="C2043" t="str">
        <f>VLOOKUP(A2043,'Brand Family Territory (Enc)'!$A$2:$B$296,2,FALSE)</f>
        <v>All Counties</v>
      </c>
      <c r="D2043">
        <f>IF(COUNTIFS('Brand Family Territories (Enc)'!$B$2:$B$62,C2043,'Brand Family Territories (Enc)'!$C$2:$C$62,B2043)&gt;0,1,IF(AND(LEFT(B2043,6)="MORRIS",COUNTIFS('Brand Family Territories (Enc)'!$B$2:$B$62,C2043,'Brand Family Territories (Enc)'!$C$2:$C$62,"Morri")&gt;0),"Unk",0))</f>
        <v>1</v>
      </c>
      <c r="E2043" t="str">
        <f>IFERROR(INDEX('Brand Family Areas (Enc)'!$D$6:$D$998,MATCH(UPPER(A2043)&amp;"|"&amp;UPPER(B2043),'Brand Family Areas (Enc)'!$G$6:$G$998,0)),"No Match")</f>
        <v>No Match</v>
      </c>
      <c r="F2043" t="str">
        <f t="shared" si="62"/>
        <v>US</v>
      </c>
      <c r="G2043" t="str">
        <f t="shared" si="63"/>
        <v>Newburgh|PASSAIC</v>
      </c>
    </row>
    <row r="2044" spans="1:7" hidden="1" x14ac:dyDescent="0.2">
      <c r="A2044" t="str" cm="1">
        <f t="array" ref="A2044">INDEX('Brand Family Territory (Enc)'!$A$2:$A$296,INT((ROW()-2)/10)+1)</f>
        <v>Newburgh</v>
      </c>
      <c r="B2044" t="str" cm="1">
        <f t="array" ref="B2044">INDEX('Whitelist (Blackout Reverse)'!$B$1:$K$1,MOD(ROW()-2,10)+1)</f>
        <v>PASSAIC-FF</v>
      </c>
      <c r="C2044" t="str">
        <f>VLOOKUP(A2044,'Brand Family Territory (Enc)'!$A$2:$B$296,2,FALSE)</f>
        <v>All Counties</v>
      </c>
      <c r="D2044">
        <f>IF(COUNTIFS('Brand Family Territories (Enc)'!$B$2:$B$62,C2044,'Brand Family Territories (Enc)'!$C$2:$C$62,B2044)&gt;0,1,IF(AND(LEFT(B2044,6)="MORRIS",COUNTIFS('Brand Family Territories (Enc)'!$B$2:$B$62,C2044,'Brand Family Territories (Enc)'!$C$2:$C$62,"Morri")&gt;0),"Unk",0))</f>
        <v>1</v>
      </c>
      <c r="E2044" t="str">
        <f>IFERROR(INDEX('Brand Family Areas (Enc)'!$D$6:$D$998,MATCH(UPPER(A2044)&amp;"|"&amp;UPPER(B2044),'Brand Family Areas (Enc)'!$G$6:$G$998,0)),"No Match")</f>
        <v>No Match</v>
      </c>
      <c r="F2044" t="str">
        <f t="shared" si="62"/>
        <v>US</v>
      </c>
      <c r="G2044" t="str">
        <f t="shared" si="63"/>
        <v>Newburgh|PASSAIC-FF</v>
      </c>
    </row>
    <row r="2045" spans="1:7" hidden="1" x14ac:dyDescent="0.2">
      <c r="A2045" t="str" cm="1">
        <f t="array" ref="A2045">INDEX('Brand Family Territory (Enc)'!$A$2:$A$296,INT((ROW()-2)/10)+1)</f>
        <v>Newburgh</v>
      </c>
      <c r="B2045" t="str" cm="1">
        <f t="array" ref="B2045">INDEX('Whitelist (Blackout Reverse)'!$B$1:$K$1,MOD(ROW()-2,10)+1)</f>
        <v>ESSEX</v>
      </c>
      <c r="C2045" t="str">
        <f>VLOOKUP(A2045,'Brand Family Territory (Enc)'!$A$2:$B$296,2,FALSE)</f>
        <v>All Counties</v>
      </c>
      <c r="D2045">
        <f>IF(COUNTIFS('Brand Family Territories (Enc)'!$B$2:$B$62,C2045,'Brand Family Territories (Enc)'!$C$2:$C$62,B2045)&gt;0,1,IF(AND(LEFT(B2045,6)="MORRIS",COUNTIFS('Brand Family Territories (Enc)'!$B$2:$B$62,C2045,'Brand Family Territories (Enc)'!$C$2:$C$62,"Morri")&gt;0),"Unk",0))</f>
        <v>1</v>
      </c>
      <c r="E2045" t="str">
        <f>IFERROR(INDEX('Brand Family Areas (Enc)'!$D$6:$D$998,MATCH(UPPER(A2045)&amp;"|"&amp;UPPER(B2045),'Brand Family Areas (Enc)'!$G$6:$G$998,0)),"No Match")</f>
        <v>No Match</v>
      </c>
      <c r="F2045" t="str">
        <f t="shared" si="62"/>
        <v>US</v>
      </c>
      <c r="G2045" t="str">
        <f t="shared" si="63"/>
        <v>Newburgh|ESSEX</v>
      </c>
    </row>
    <row r="2046" spans="1:7" hidden="1" x14ac:dyDescent="0.2">
      <c r="A2046" t="str" cm="1">
        <f t="array" ref="A2046">INDEX('Brand Family Territory (Enc)'!$A$2:$A$296,INT((ROW()-2)/10)+1)</f>
        <v>Newburgh</v>
      </c>
      <c r="B2046" t="str" cm="1">
        <f t="array" ref="B2046">INDEX('Whitelist (Blackout Reverse)'!$B$1:$K$1,MOD(ROW()-2,10)+1)</f>
        <v>HUDSON</v>
      </c>
      <c r="C2046" t="str">
        <f>VLOOKUP(A2046,'Brand Family Territory (Enc)'!$A$2:$B$296,2,FALSE)</f>
        <v>All Counties</v>
      </c>
      <c r="D2046">
        <f>IF(COUNTIFS('Brand Family Territories (Enc)'!$B$2:$B$62,C2046,'Brand Family Territories (Enc)'!$C$2:$C$62,B2046)&gt;0,1,IF(AND(LEFT(B2046,6)="MORRIS",COUNTIFS('Brand Family Territories (Enc)'!$B$2:$B$62,C2046,'Brand Family Territories (Enc)'!$C$2:$C$62,"Morri")&gt;0),"Unk",0))</f>
        <v>1</v>
      </c>
      <c r="E2046" t="str">
        <f>IFERROR(INDEX('Brand Family Areas (Enc)'!$D$6:$D$998,MATCH(UPPER(A2046)&amp;"|"&amp;UPPER(B2046),'Brand Family Areas (Enc)'!$G$6:$G$998,0)),"No Match")</f>
        <v>No Match</v>
      </c>
      <c r="F2046" t="str">
        <f t="shared" si="62"/>
        <v>US</v>
      </c>
      <c r="G2046" t="str">
        <f t="shared" si="63"/>
        <v>Newburgh|HUDSON</v>
      </c>
    </row>
    <row r="2047" spans="1:7" hidden="1" x14ac:dyDescent="0.2">
      <c r="A2047" t="str" cm="1">
        <f t="array" ref="A2047">INDEX('Brand Family Territory (Enc)'!$A$2:$A$296,INT((ROW()-2)/10)+1)</f>
        <v>Newburgh</v>
      </c>
      <c r="B2047" t="str" cm="1">
        <f t="array" ref="B2047">INDEX('Whitelist (Blackout Reverse)'!$B$1:$K$1,MOD(ROW()-2,10)+1)</f>
        <v>UNION</v>
      </c>
      <c r="C2047" t="str">
        <f>VLOOKUP(A2047,'Brand Family Territory (Enc)'!$A$2:$B$296,2,FALSE)</f>
        <v>All Counties</v>
      </c>
      <c r="D2047">
        <f>IF(COUNTIFS('Brand Family Territories (Enc)'!$B$2:$B$62,C2047,'Brand Family Territories (Enc)'!$C$2:$C$62,B2047)&gt;0,1,IF(AND(LEFT(B2047,6)="MORRIS",COUNTIFS('Brand Family Territories (Enc)'!$B$2:$B$62,C2047,'Brand Family Territories (Enc)'!$C$2:$C$62,"Morri")&gt;0),"Unk",0))</f>
        <v>1</v>
      </c>
      <c r="E2047" t="str">
        <f>IFERROR(INDEX('Brand Family Areas (Enc)'!$D$6:$D$998,MATCH(UPPER(A2047)&amp;"|"&amp;UPPER(B2047),'Brand Family Areas (Enc)'!$G$6:$G$998,0)),"No Match")</f>
        <v>No Match</v>
      </c>
      <c r="F2047" t="str">
        <f t="shared" si="62"/>
        <v>US</v>
      </c>
      <c r="G2047" t="str">
        <f t="shared" si="63"/>
        <v>Newburgh|UNION</v>
      </c>
    </row>
    <row r="2048" spans="1:7" hidden="1" x14ac:dyDescent="0.2">
      <c r="A2048" t="str" cm="1">
        <f t="array" ref="A2048">INDEX('Brand Family Territory (Enc)'!$A$2:$A$296,INT((ROW()-2)/10)+1)</f>
        <v>Newburgh</v>
      </c>
      <c r="B2048" t="str" cm="1">
        <f t="array" ref="B2048">INDEX('Whitelist (Blackout Reverse)'!$B$1:$K$1,MOD(ROW()-2,10)+1)</f>
        <v>SUSSEX</v>
      </c>
      <c r="C2048" t="str">
        <f>VLOOKUP(A2048,'Brand Family Territory (Enc)'!$A$2:$B$296,2,FALSE)</f>
        <v>All Counties</v>
      </c>
      <c r="D2048">
        <f>IF(COUNTIFS('Brand Family Territories (Enc)'!$B$2:$B$62,C2048,'Brand Family Territories (Enc)'!$C$2:$C$62,B2048)&gt;0,1,IF(AND(LEFT(B2048,6)="MORRIS",COUNTIFS('Brand Family Territories (Enc)'!$B$2:$B$62,C2048,'Brand Family Territories (Enc)'!$C$2:$C$62,"Morri")&gt;0),"Unk",0))</f>
        <v>1</v>
      </c>
      <c r="E2048" t="str">
        <f>IFERROR(INDEX('Brand Family Areas (Enc)'!$D$6:$D$998,MATCH(UPPER(A2048)&amp;"|"&amp;UPPER(B2048),'Brand Family Areas (Enc)'!$G$6:$G$998,0)),"No Match")</f>
        <v>No Match</v>
      </c>
      <c r="F2048" t="str">
        <f t="shared" si="62"/>
        <v>US</v>
      </c>
      <c r="G2048" t="str">
        <f t="shared" si="63"/>
        <v>Newburgh|SUSSEX</v>
      </c>
    </row>
    <row r="2049" spans="1:7" hidden="1" x14ac:dyDescent="0.2">
      <c r="A2049" t="str" cm="1">
        <f t="array" ref="A2049">INDEX('Brand Family Territory (Enc)'!$A$2:$A$296,INT((ROW()-2)/10)+1)</f>
        <v>Newburgh</v>
      </c>
      <c r="B2049" t="str" cm="1">
        <f t="array" ref="B2049">INDEX('Whitelist (Blackout Reverse)'!$B$1:$K$1,MOD(ROW()-2,10)+1)</f>
        <v>MORRIS 1</v>
      </c>
      <c r="C2049" t="str">
        <f>VLOOKUP(A2049,'Brand Family Territory (Enc)'!$A$2:$B$296,2,FALSE)</f>
        <v>All Counties</v>
      </c>
      <c r="D2049">
        <f>IF(COUNTIFS('Brand Family Territories (Enc)'!$B$2:$B$62,C2049,'Brand Family Territories (Enc)'!$C$2:$C$62,B2049)&gt;0,1,IF(AND(LEFT(B2049,6)="MORRIS",COUNTIFS('Brand Family Territories (Enc)'!$B$2:$B$62,C2049,'Brand Family Territories (Enc)'!$C$2:$C$62,"Morri")&gt;0),"Unk",0))</f>
        <v>1</v>
      </c>
      <c r="E2049" t="str">
        <f>IFERROR(INDEX('Brand Family Areas (Enc)'!$D$6:$D$998,MATCH(UPPER(A2049)&amp;"|"&amp;UPPER(B2049),'Brand Family Areas (Enc)'!$G$6:$G$998,0)),"No Match")</f>
        <v>No Match</v>
      </c>
      <c r="F2049" t="str">
        <f t="shared" si="62"/>
        <v>US</v>
      </c>
      <c r="G2049" t="str">
        <f t="shared" si="63"/>
        <v>Newburgh|MORRIS 1</v>
      </c>
    </row>
    <row r="2050" spans="1:7" hidden="1" x14ac:dyDescent="0.2">
      <c r="A2050" t="str" cm="1">
        <f t="array" ref="A2050">INDEX('Brand Family Territory (Enc)'!$A$2:$A$296,INT((ROW()-2)/10)+1)</f>
        <v>Newburgh</v>
      </c>
      <c r="B2050" t="str" cm="1">
        <f t="array" ref="B2050">INDEX('Whitelist (Blackout Reverse)'!$B$1:$K$1,MOD(ROW()-2,10)+1)</f>
        <v>MORRIS 2</v>
      </c>
      <c r="C2050" t="str">
        <f>VLOOKUP(A2050,'Brand Family Territory (Enc)'!$A$2:$B$296,2,FALSE)</f>
        <v>All Counties</v>
      </c>
      <c r="D2050">
        <f>IF(COUNTIFS('Brand Family Territories (Enc)'!$B$2:$B$62,C2050,'Brand Family Territories (Enc)'!$C$2:$C$62,B2050)&gt;0,1,IF(AND(LEFT(B2050,6)="MORRIS",COUNTIFS('Brand Family Territories (Enc)'!$B$2:$B$62,C2050,'Brand Family Territories (Enc)'!$C$2:$C$62,"Morri")&gt;0),"Unk",0))</f>
        <v>1</v>
      </c>
      <c r="E2050" t="str">
        <f>IFERROR(INDEX('Brand Family Areas (Enc)'!$D$6:$D$998,MATCH(UPPER(A2050)&amp;"|"&amp;UPPER(B2050),'Brand Family Areas (Enc)'!$G$6:$G$998,0)),"No Match")</f>
        <v>No Match</v>
      </c>
      <c r="F2050" t="str">
        <f t="shared" si="62"/>
        <v>US</v>
      </c>
      <c r="G2050" t="str">
        <f t="shared" si="63"/>
        <v>Newburgh|MORRIS 2</v>
      </c>
    </row>
    <row r="2051" spans="1:7" hidden="1" x14ac:dyDescent="0.2">
      <c r="A2051" t="str" cm="1">
        <f t="array" ref="A2051">INDEX('Brand Family Territory (Enc)'!$A$2:$A$296,INT((ROW()-2)/10)+1)</f>
        <v>Newburgh</v>
      </c>
      <c r="B2051" t="str" cm="1">
        <f t="array" ref="B2051">INDEX('Whitelist (Blackout Reverse)'!$B$1:$K$1,MOD(ROW()-2,10)+1)</f>
        <v>MORRIS 3</v>
      </c>
      <c r="C2051" t="str">
        <f>VLOOKUP(A2051,'Brand Family Territory (Enc)'!$A$2:$B$296,2,FALSE)</f>
        <v>All Counties</v>
      </c>
      <c r="D2051">
        <f>IF(COUNTIFS('Brand Family Territories (Enc)'!$B$2:$B$62,C2051,'Brand Family Territories (Enc)'!$C$2:$C$62,B2051)&gt;0,1,IF(AND(LEFT(B2051,6)="MORRIS",COUNTIFS('Brand Family Territories (Enc)'!$B$2:$B$62,C2051,'Brand Family Territories (Enc)'!$C$2:$C$62,"Morri")&gt;0),"Unk",0))</f>
        <v>1</v>
      </c>
      <c r="E2051" t="str">
        <f>IFERROR(INDEX('Brand Family Areas (Enc)'!$D$6:$D$998,MATCH(UPPER(A2051)&amp;"|"&amp;UPPER(B2051),'Brand Family Areas (Enc)'!$G$6:$G$998,0)),"No Match")</f>
        <v>No Match</v>
      </c>
      <c r="F2051" t="str">
        <f t="shared" ref="F2051:F2114" si="64">IF(D2051="Unk","Ambiguous (Source Truncated)",IF(E2051="Inactive","THEM",IF(D2051=1,"US",IF(D2051="N/A","No Territory Data","THEM"))))</f>
        <v>US</v>
      </c>
      <c r="G2051" t="str">
        <f t="shared" ref="G2051:G2114" si="65">A2051&amp;"|"&amp;B2051</f>
        <v>Newburgh|MORRIS 3</v>
      </c>
    </row>
    <row r="2052" spans="1:7" hidden="1" x14ac:dyDescent="0.2">
      <c r="A2052" t="str" cm="1">
        <f t="array" ref="A2052">INDEX('Brand Family Territory (Enc)'!$A$2:$A$296,INT((ROW()-2)/10)+1)</f>
        <v>Small Town</v>
      </c>
      <c r="B2052" t="str" cm="1">
        <f t="array" ref="B2052">INDEX('Whitelist (Blackout Reverse)'!$B$1:$K$1,MOD(ROW()-2,10)+1)</f>
        <v>BERGEN</v>
      </c>
      <c r="C2052" t="str">
        <f>VLOOKUP(A2052,'Brand Family Territory (Enc)'!$A$2:$B$296,2,FALSE)</f>
        <v>All Counties</v>
      </c>
      <c r="D2052">
        <f>IF(COUNTIFS('Brand Family Territories (Enc)'!$B$2:$B$62,C2052,'Brand Family Territories (Enc)'!$C$2:$C$62,B2052)&gt;0,1,IF(AND(LEFT(B2052,6)="MORRIS",COUNTIFS('Brand Family Territories (Enc)'!$B$2:$B$62,C2052,'Brand Family Territories (Enc)'!$C$2:$C$62,"Morri")&gt;0),"Unk",0))</f>
        <v>1</v>
      </c>
      <c r="E2052" t="str">
        <f>IFERROR(INDEX('Brand Family Areas (Enc)'!$D$6:$D$998,MATCH(UPPER(A2052)&amp;"|"&amp;UPPER(B2052),'Brand Family Areas (Enc)'!$G$6:$G$998,0)),"No Match")</f>
        <v>No Match</v>
      </c>
      <c r="F2052" t="str">
        <f t="shared" si="64"/>
        <v>US</v>
      </c>
      <c r="G2052" t="str">
        <f t="shared" si="65"/>
        <v>Small Town|BERGEN</v>
      </c>
    </row>
    <row r="2053" spans="1:7" hidden="1" x14ac:dyDescent="0.2">
      <c r="A2053" t="str" cm="1">
        <f t="array" ref="A2053">INDEX('Brand Family Territory (Enc)'!$A$2:$A$296,INT((ROW()-2)/10)+1)</f>
        <v>Small Town</v>
      </c>
      <c r="B2053" t="str" cm="1">
        <f t="array" ref="B2053">INDEX('Whitelist (Blackout Reverse)'!$B$1:$K$1,MOD(ROW()-2,10)+1)</f>
        <v>PASSAIC</v>
      </c>
      <c r="C2053" t="str">
        <f>VLOOKUP(A2053,'Brand Family Territory (Enc)'!$A$2:$B$296,2,FALSE)</f>
        <v>All Counties</v>
      </c>
      <c r="D2053">
        <f>IF(COUNTIFS('Brand Family Territories (Enc)'!$B$2:$B$62,C2053,'Brand Family Territories (Enc)'!$C$2:$C$62,B2053)&gt;0,1,IF(AND(LEFT(B2053,6)="MORRIS",COUNTIFS('Brand Family Territories (Enc)'!$B$2:$B$62,C2053,'Brand Family Territories (Enc)'!$C$2:$C$62,"Morri")&gt;0),"Unk",0))</f>
        <v>1</v>
      </c>
      <c r="E2053" t="str">
        <f>IFERROR(INDEX('Brand Family Areas (Enc)'!$D$6:$D$998,MATCH(UPPER(A2053)&amp;"|"&amp;UPPER(B2053),'Brand Family Areas (Enc)'!$G$6:$G$998,0)),"No Match")</f>
        <v>No Match</v>
      </c>
      <c r="F2053" t="str">
        <f t="shared" si="64"/>
        <v>US</v>
      </c>
      <c r="G2053" t="str">
        <f t="shared" si="65"/>
        <v>Small Town|PASSAIC</v>
      </c>
    </row>
    <row r="2054" spans="1:7" hidden="1" x14ac:dyDescent="0.2">
      <c r="A2054" t="str" cm="1">
        <f t="array" ref="A2054">INDEX('Brand Family Territory (Enc)'!$A$2:$A$296,INT((ROW()-2)/10)+1)</f>
        <v>Small Town</v>
      </c>
      <c r="B2054" t="str" cm="1">
        <f t="array" ref="B2054">INDEX('Whitelist (Blackout Reverse)'!$B$1:$K$1,MOD(ROW()-2,10)+1)</f>
        <v>PASSAIC-FF</v>
      </c>
      <c r="C2054" t="str">
        <f>VLOOKUP(A2054,'Brand Family Territory (Enc)'!$A$2:$B$296,2,FALSE)</f>
        <v>All Counties</v>
      </c>
      <c r="D2054">
        <f>IF(COUNTIFS('Brand Family Territories (Enc)'!$B$2:$B$62,C2054,'Brand Family Territories (Enc)'!$C$2:$C$62,B2054)&gt;0,1,IF(AND(LEFT(B2054,6)="MORRIS",COUNTIFS('Brand Family Territories (Enc)'!$B$2:$B$62,C2054,'Brand Family Territories (Enc)'!$C$2:$C$62,"Morri")&gt;0),"Unk",0))</f>
        <v>1</v>
      </c>
      <c r="E2054" t="str">
        <f>IFERROR(INDEX('Brand Family Areas (Enc)'!$D$6:$D$998,MATCH(UPPER(A2054)&amp;"|"&amp;UPPER(B2054),'Brand Family Areas (Enc)'!$G$6:$G$998,0)),"No Match")</f>
        <v>No Match</v>
      </c>
      <c r="F2054" t="str">
        <f t="shared" si="64"/>
        <v>US</v>
      </c>
      <c r="G2054" t="str">
        <f t="shared" si="65"/>
        <v>Small Town|PASSAIC-FF</v>
      </c>
    </row>
    <row r="2055" spans="1:7" hidden="1" x14ac:dyDescent="0.2">
      <c r="A2055" t="str" cm="1">
        <f t="array" ref="A2055">INDEX('Brand Family Territory (Enc)'!$A$2:$A$296,INT((ROW()-2)/10)+1)</f>
        <v>Small Town</v>
      </c>
      <c r="B2055" t="str" cm="1">
        <f t="array" ref="B2055">INDEX('Whitelist (Blackout Reverse)'!$B$1:$K$1,MOD(ROW()-2,10)+1)</f>
        <v>ESSEX</v>
      </c>
      <c r="C2055" t="str">
        <f>VLOOKUP(A2055,'Brand Family Territory (Enc)'!$A$2:$B$296,2,FALSE)</f>
        <v>All Counties</v>
      </c>
      <c r="D2055">
        <f>IF(COUNTIFS('Brand Family Territories (Enc)'!$B$2:$B$62,C2055,'Brand Family Territories (Enc)'!$C$2:$C$62,B2055)&gt;0,1,IF(AND(LEFT(B2055,6)="MORRIS",COUNTIFS('Brand Family Territories (Enc)'!$B$2:$B$62,C2055,'Brand Family Territories (Enc)'!$C$2:$C$62,"Morri")&gt;0),"Unk",0))</f>
        <v>1</v>
      </c>
      <c r="E2055" t="str">
        <f>IFERROR(INDEX('Brand Family Areas (Enc)'!$D$6:$D$998,MATCH(UPPER(A2055)&amp;"|"&amp;UPPER(B2055),'Brand Family Areas (Enc)'!$G$6:$G$998,0)),"No Match")</f>
        <v>No Match</v>
      </c>
      <c r="F2055" t="str">
        <f t="shared" si="64"/>
        <v>US</v>
      </c>
      <c r="G2055" t="str">
        <f t="shared" si="65"/>
        <v>Small Town|ESSEX</v>
      </c>
    </row>
    <row r="2056" spans="1:7" hidden="1" x14ac:dyDescent="0.2">
      <c r="A2056" t="str" cm="1">
        <f t="array" ref="A2056">INDEX('Brand Family Territory (Enc)'!$A$2:$A$296,INT((ROW()-2)/10)+1)</f>
        <v>Small Town</v>
      </c>
      <c r="B2056" t="str" cm="1">
        <f t="array" ref="B2056">INDEX('Whitelist (Blackout Reverse)'!$B$1:$K$1,MOD(ROW()-2,10)+1)</f>
        <v>HUDSON</v>
      </c>
      <c r="C2056" t="str">
        <f>VLOOKUP(A2056,'Brand Family Territory (Enc)'!$A$2:$B$296,2,FALSE)</f>
        <v>All Counties</v>
      </c>
      <c r="D2056">
        <f>IF(COUNTIFS('Brand Family Territories (Enc)'!$B$2:$B$62,C2056,'Brand Family Territories (Enc)'!$C$2:$C$62,B2056)&gt;0,1,IF(AND(LEFT(B2056,6)="MORRIS",COUNTIFS('Brand Family Territories (Enc)'!$B$2:$B$62,C2056,'Brand Family Territories (Enc)'!$C$2:$C$62,"Morri")&gt;0),"Unk",0))</f>
        <v>1</v>
      </c>
      <c r="E2056" t="str">
        <f>IFERROR(INDEX('Brand Family Areas (Enc)'!$D$6:$D$998,MATCH(UPPER(A2056)&amp;"|"&amp;UPPER(B2056),'Brand Family Areas (Enc)'!$G$6:$G$998,0)),"No Match")</f>
        <v>No Match</v>
      </c>
      <c r="F2056" t="str">
        <f t="shared" si="64"/>
        <v>US</v>
      </c>
      <c r="G2056" t="str">
        <f t="shared" si="65"/>
        <v>Small Town|HUDSON</v>
      </c>
    </row>
    <row r="2057" spans="1:7" hidden="1" x14ac:dyDescent="0.2">
      <c r="A2057" t="str" cm="1">
        <f t="array" ref="A2057">INDEX('Brand Family Territory (Enc)'!$A$2:$A$296,INT((ROW()-2)/10)+1)</f>
        <v>Small Town</v>
      </c>
      <c r="B2057" t="str" cm="1">
        <f t="array" ref="B2057">INDEX('Whitelist (Blackout Reverse)'!$B$1:$K$1,MOD(ROW()-2,10)+1)</f>
        <v>UNION</v>
      </c>
      <c r="C2057" t="str">
        <f>VLOOKUP(A2057,'Brand Family Territory (Enc)'!$A$2:$B$296,2,FALSE)</f>
        <v>All Counties</v>
      </c>
      <c r="D2057">
        <f>IF(COUNTIFS('Brand Family Territories (Enc)'!$B$2:$B$62,C2057,'Brand Family Territories (Enc)'!$C$2:$C$62,B2057)&gt;0,1,IF(AND(LEFT(B2057,6)="MORRIS",COUNTIFS('Brand Family Territories (Enc)'!$B$2:$B$62,C2057,'Brand Family Territories (Enc)'!$C$2:$C$62,"Morri")&gt;0),"Unk",0))</f>
        <v>1</v>
      </c>
      <c r="E2057" t="str">
        <f>IFERROR(INDEX('Brand Family Areas (Enc)'!$D$6:$D$998,MATCH(UPPER(A2057)&amp;"|"&amp;UPPER(B2057),'Brand Family Areas (Enc)'!$G$6:$G$998,0)),"No Match")</f>
        <v>No Match</v>
      </c>
      <c r="F2057" t="str">
        <f t="shared" si="64"/>
        <v>US</v>
      </c>
      <c r="G2057" t="str">
        <f t="shared" si="65"/>
        <v>Small Town|UNION</v>
      </c>
    </row>
    <row r="2058" spans="1:7" hidden="1" x14ac:dyDescent="0.2">
      <c r="A2058" t="str" cm="1">
        <f t="array" ref="A2058">INDEX('Brand Family Territory (Enc)'!$A$2:$A$296,INT((ROW()-2)/10)+1)</f>
        <v>Small Town</v>
      </c>
      <c r="B2058" t="str" cm="1">
        <f t="array" ref="B2058">INDEX('Whitelist (Blackout Reverse)'!$B$1:$K$1,MOD(ROW()-2,10)+1)</f>
        <v>SUSSEX</v>
      </c>
      <c r="C2058" t="str">
        <f>VLOOKUP(A2058,'Brand Family Territory (Enc)'!$A$2:$B$296,2,FALSE)</f>
        <v>All Counties</v>
      </c>
      <c r="D2058">
        <f>IF(COUNTIFS('Brand Family Territories (Enc)'!$B$2:$B$62,C2058,'Brand Family Territories (Enc)'!$C$2:$C$62,B2058)&gt;0,1,IF(AND(LEFT(B2058,6)="MORRIS",COUNTIFS('Brand Family Territories (Enc)'!$B$2:$B$62,C2058,'Brand Family Territories (Enc)'!$C$2:$C$62,"Morri")&gt;0),"Unk",0))</f>
        <v>1</v>
      </c>
      <c r="E2058" t="str">
        <f>IFERROR(INDEX('Brand Family Areas (Enc)'!$D$6:$D$998,MATCH(UPPER(A2058)&amp;"|"&amp;UPPER(B2058),'Brand Family Areas (Enc)'!$G$6:$G$998,0)),"No Match")</f>
        <v>No Match</v>
      </c>
      <c r="F2058" t="str">
        <f t="shared" si="64"/>
        <v>US</v>
      </c>
      <c r="G2058" t="str">
        <f t="shared" si="65"/>
        <v>Small Town|SUSSEX</v>
      </c>
    </row>
    <row r="2059" spans="1:7" hidden="1" x14ac:dyDescent="0.2">
      <c r="A2059" t="str" cm="1">
        <f t="array" ref="A2059">INDEX('Brand Family Territory (Enc)'!$A$2:$A$296,INT((ROW()-2)/10)+1)</f>
        <v>Small Town</v>
      </c>
      <c r="B2059" t="str" cm="1">
        <f t="array" ref="B2059">INDEX('Whitelist (Blackout Reverse)'!$B$1:$K$1,MOD(ROW()-2,10)+1)</f>
        <v>MORRIS 1</v>
      </c>
      <c r="C2059" t="str">
        <f>VLOOKUP(A2059,'Brand Family Territory (Enc)'!$A$2:$B$296,2,FALSE)</f>
        <v>All Counties</v>
      </c>
      <c r="D2059">
        <f>IF(COUNTIFS('Brand Family Territories (Enc)'!$B$2:$B$62,C2059,'Brand Family Territories (Enc)'!$C$2:$C$62,B2059)&gt;0,1,IF(AND(LEFT(B2059,6)="MORRIS",COUNTIFS('Brand Family Territories (Enc)'!$B$2:$B$62,C2059,'Brand Family Territories (Enc)'!$C$2:$C$62,"Morri")&gt;0),"Unk",0))</f>
        <v>1</v>
      </c>
      <c r="E2059" t="str">
        <f>IFERROR(INDEX('Brand Family Areas (Enc)'!$D$6:$D$998,MATCH(UPPER(A2059)&amp;"|"&amp;UPPER(B2059),'Brand Family Areas (Enc)'!$G$6:$G$998,0)),"No Match")</f>
        <v>No Match</v>
      </c>
      <c r="F2059" t="str">
        <f t="shared" si="64"/>
        <v>US</v>
      </c>
      <c r="G2059" t="str">
        <f t="shared" si="65"/>
        <v>Small Town|MORRIS 1</v>
      </c>
    </row>
    <row r="2060" spans="1:7" hidden="1" x14ac:dyDescent="0.2">
      <c r="A2060" t="str" cm="1">
        <f t="array" ref="A2060">INDEX('Brand Family Territory (Enc)'!$A$2:$A$296,INT((ROW()-2)/10)+1)</f>
        <v>Small Town</v>
      </c>
      <c r="B2060" t="str" cm="1">
        <f t="array" ref="B2060">INDEX('Whitelist (Blackout Reverse)'!$B$1:$K$1,MOD(ROW()-2,10)+1)</f>
        <v>MORRIS 2</v>
      </c>
      <c r="C2060" t="str">
        <f>VLOOKUP(A2060,'Brand Family Territory (Enc)'!$A$2:$B$296,2,FALSE)</f>
        <v>All Counties</v>
      </c>
      <c r="D2060">
        <f>IF(COUNTIFS('Brand Family Territories (Enc)'!$B$2:$B$62,C2060,'Brand Family Territories (Enc)'!$C$2:$C$62,B2060)&gt;0,1,IF(AND(LEFT(B2060,6)="MORRIS",COUNTIFS('Brand Family Territories (Enc)'!$B$2:$B$62,C2060,'Brand Family Territories (Enc)'!$C$2:$C$62,"Morri")&gt;0),"Unk",0))</f>
        <v>1</v>
      </c>
      <c r="E2060" t="str">
        <f>IFERROR(INDEX('Brand Family Areas (Enc)'!$D$6:$D$998,MATCH(UPPER(A2060)&amp;"|"&amp;UPPER(B2060),'Brand Family Areas (Enc)'!$G$6:$G$998,0)),"No Match")</f>
        <v>No Match</v>
      </c>
      <c r="F2060" t="str">
        <f t="shared" si="64"/>
        <v>US</v>
      </c>
      <c r="G2060" t="str">
        <f t="shared" si="65"/>
        <v>Small Town|MORRIS 2</v>
      </c>
    </row>
    <row r="2061" spans="1:7" hidden="1" x14ac:dyDescent="0.2">
      <c r="A2061" t="str" cm="1">
        <f t="array" ref="A2061">INDEX('Brand Family Territory (Enc)'!$A$2:$A$296,INT((ROW()-2)/10)+1)</f>
        <v>Small Town</v>
      </c>
      <c r="B2061" t="str" cm="1">
        <f t="array" ref="B2061">INDEX('Whitelist (Blackout Reverse)'!$B$1:$K$1,MOD(ROW()-2,10)+1)</f>
        <v>MORRIS 3</v>
      </c>
      <c r="C2061" t="str">
        <f>VLOOKUP(A2061,'Brand Family Territory (Enc)'!$A$2:$B$296,2,FALSE)</f>
        <v>All Counties</v>
      </c>
      <c r="D2061">
        <f>IF(COUNTIFS('Brand Family Territories (Enc)'!$B$2:$B$62,C2061,'Brand Family Territories (Enc)'!$C$2:$C$62,B2061)&gt;0,1,IF(AND(LEFT(B2061,6)="MORRIS",COUNTIFS('Brand Family Territories (Enc)'!$B$2:$B$62,C2061,'Brand Family Territories (Enc)'!$C$2:$C$62,"Morri")&gt;0),"Unk",0))</f>
        <v>1</v>
      </c>
      <c r="E2061" t="str">
        <f>IFERROR(INDEX('Brand Family Areas (Enc)'!$D$6:$D$998,MATCH(UPPER(A2061)&amp;"|"&amp;UPPER(B2061),'Brand Family Areas (Enc)'!$G$6:$G$998,0)),"No Match")</f>
        <v>No Match</v>
      </c>
      <c r="F2061" t="str">
        <f t="shared" si="64"/>
        <v>US</v>
      </c>
      <c r="G2061" t="str">
        <f t="shared" si="65"/>
        <v>Small Town|MORRIS 3</v>
      </c>
    </row>
    <row r="2062" spans="1:7" hidden="1" x14ac:dyDescent="0.2">
      <c r="A2062" t="str" cm="1">
        <f t="array" ref="A2062">INDEX('Brand Family Territory (Enc)'!$A$2:$A$296,INT((ROW()-2)/10)+1)</f>
        <v>Old Milwaukee</v>
      </c>
      <c r="B2062" t="str" cm="1">
        <f t="array" ref="B2062">INDEX('Whitelist (Blackout Reverse)'!$B$1:$K$1,MOD(ROW()-2,10)+1)</f>
        <v>BERGEN</v>
      </c>
      <c r="C2062" t="str">
        <f>VLOOKUP(A2062,'Brand Family Territory (Enc)'!$A$2:$B$296,2,FALSE)</f>
        <v>All Counties</v>
      </c>
      <c r="D2062">
        <f>IF(COUNTIFS('Brand Family Territories (Enc)'!$B$2:$B$62,C2062,'Brand Family Territories (Enc)'!$C$2:$C$62,B2062)&gt;0,1,IF(AND(LEFT(B2062,6)="MORRIS",COUNTIFS('Brand Family Territories (Enc)'!$B$2:$B$62,C2062,'Brand Family Territories (Enc)'!$C$2:$C$62,"Morri")&gt;0),"Unk",0))</f>
        <v>1</v>
      </c>
      <c r="E2062" t="str">
        <f>IFERROR(INDEX('Brand Family Areas (Enc)'!$D$6:$D$998,MATCH(UPPER(A2062)&amp;"|"&amp;UPPER(B2062),'Brand Family Areas (Enc)'!$G$6:$G$998,0)),"No Match")</f>
        <v>No Match</v>
      </c>
      <c r="F2062" t="str">
        <f t="shared" si="64"/>
        <v>US</v>
      </c>
      <c r="G2062" t="str">
        <f t="shared" si="65"/>
        <v>Old Milwaukee|BERGEN</v>
      </c>
    </row>
    <row r="2063" spans="1:7" hidden="1" x14ac:dyDescent="0.2">
      <c r="A2063" t="str" cm="1">
        <f t="array" ref="A2063">INDEX('Brand Family Territory (Enc)'!$A$2:$A$296,INT((ROW()-2)/10)+1)</f>
        <v>Old Milwaukee</v>
      </c>
      <c r="B2063" t="str" cm="1">
        <f t="array" ref="B2063">INDEX('Whitelist (Blackout Reverse)'!$B$1:$K$1,MOD(ROW()-2,10)+1)</f>
        <v>PASSAIC</v>
      </c>
      <c r="C2063" t="str">
        <f>VLOOKUP(A2063,'Brand Family Territory (Enc)'!$A$2:$B$296,2,FALSE)</f>
        <v>All Counties</v>
      </c>
      <c r="D2063">
        <f>IF(COUNTIFS('Brand Family Territories (Enc)'!$B$2:$B$62,C2063,'Brand Family Territories (Enc)'!$C$2:$C$62,B2063)&gt;0,1,IF(AND(LEFT(B2063,6)="MORRIS",COUNTIFS('Brand Family Territories (Enc)'!$B$2:$B$62,C2063,'Brand Family Territories (Enc)'!$C$2:$C$62,"Morri")&gt;0),"Unk",0))</f>
        <v>1</v>
      </c>
      <c r="E2063" t="str">
        <f>IFERROR(INDEX('Brand Family Areas (Enc)'!$D$6:$D$998,MATCH(UPPER(A2063)&amp;"|"&amp;UPPER(B2063),'Brand Family Areas (Enc)'!$G$6:$G$998,0)),"No Match")</f>
        <v>No Match</v>
      </c>
      <c r="F2063" t="str">
        <f t="shared" si="64"/>
        <v>US</v>
      </c>
      <c r="G2063" t="str">
        <f t="shared" si="65"/>
        <v>Old Milwaukee|PASSAIC</v>
      </c>
    </row>
    <row r="2064" spans="1:7" hidden="1" x14ac:dyDescent="0.2">
      <c r="A2064" t="str" cm="1">
        <f t="array" ref="A2064">INDEX('Brand Family Territory (Enc)'!$A$2:$A$296,INT((ROW()-2)/10)+1)</f>
        <v>Old Milwaukee</v>
      </c>
      <c r="B2064" t="str" cm="1">
        <f t="array" ref="B2064">INDEX('Whitelist (Blackout Reverse)'!$B$1:$K$1,MOD(ROW()-2,10)+1)</f>
        <v>PASSAIC-FF</v>
      </c>
      <c r="C2064" t="str">
        <f>VLOOKUP(A2064,'Brand Family Territory (Enc)'!$A$2:$B$296,2,FALSE)</f>
        <v>All Counties</v>
      </c>
      <c r="D2064">
        <f>IF(COUNTIFS('Brand Family Territories (Enc)'!$B$2:$B$62,C2064,'Brand Family Territories (Enc)'!$C$2:$C$62,B2064)&gt;0,1,IF(AND(LEFT(B2064,6)="MORRIS",COUNTIFS('Brand Family Territories (Enc)'!$B$2:$B$62,C2064,'Brand Family Territories (Enc)'!$C$2:$C$62,"Morri")&gt;0),"Unk",0))</f>
        <v>1</v>
      </c>
      <c r="E2064" t="str">
        <f>IFERROR(INDEX('Brand Family Areas (Enc)'!$D$6:$D$998,MATCH(UPPER(A2064)&amp;"|"&amp;UPPER(B2064),'Brand Family Areas (Enc)'!$G$6:$G$998,0)),"No Match")</f>
        <v>No Match</v>
      </c>
      <c r="F2064" t="str">
        <f t="shared" si="64"/>
        <v>US</v>
      </c>
      <c r="G2064" t="str">
        <f t="shared" si="65"/>
        <v>Old Milwaukee|PASSAIC-FF</v>
      </c>
    </row>
    <row r="2065" spans="1:7" hidden="1" x14ac:dyDescent="0.2">
      <c r="A2065" t="str" cm="1">
        <f t="array" ref="A2065">INDEX('Brand Family Territory (Enc)'!$A$2:$A$296,INT((ROW()-2)/10)+1)</f>
        <v>Old Milwaukee</v>
      </c>
      <c r="B2065" t="str" cm="1">
        <f t="array" ref="B2065">INDEX('Whitelist (Blackout Reverse)'!$B$1:$K$1,MOD(ROW()-2,10)+1)</f>
        <v>ESSEX</v>
      </c>
      <c r="C2065" t="str">
        <f>VLOOKUP(A2065,'Brand Family Territory (Enc)'!$A$2:$B$296,2,FALSE)</f>
        <v>All Counties</v>
      </c>
      <c r="D2065">
        <f>IF(COUNTIFS('Brand Family Territories (Enc)'!$B$2:$B$62,C2065,'Brand Family Territories (Enc)'!$C$2:$C$62,B2065)&gt;0,1,IF(AND(LEFT(B2065,6)="MORRIS",COUNTIFS('Brand Family Territories (Enc)'!$B$2:$B$62,C2065,'Brand Family Territories (Enc)'!$C$2:$C$62,"Morri")&gt;0),"Unk",0))</f>
        <v>1</v>
      </c>
      <c r="E2065" t="str">
        <f>IFERROR(INDEX('Brand Family Areas (Enc)'!$D$6:$D$998,MATCH(UPPER(A2065)&amp;"|"&amp;UPPER(B2065),'Brand Family Areas (Enc)'!$G$6:$G$998,0)),"No Match")</f>
        <v>No Match</v>
      </c>
      <c r="F2065" t="str">
        <f t="shared" si="64"/>
        <v>US</v>
      </c>
      <c r="G2065" t="str">
        <f t="shared" si="65"/>
        <v>Old Milwaukee|ESSEX</v>
      </c>
    </row>
    <row r="2066" spans="1:7" hidden="1" x14ac:dyDescent="0.2">
      <c r="A2066" t="str" cm="1">
        <f t="array" ref="A2066">INDEX('Brand Family Territory (Enc)'!$A$2:$A$296,INT((ROW()-2)/10)+1)</f>
        <v>Old Milwaukee</v>
      </c>
      <c r="B2066" t="str" cm="1">
        <f t="array" ref="B2066">INDEX('Whitelist (Blackout Reverse)'!$B$1:$K$1,MOD(ROW()-2,10)+1)</f>
        <v>HUDSON</v>
      </c>
      <c r="C2066" t="str">
        <f>VLOOKUP(A2066,'Brand Family Territory (Enc)'!$A$2:$B$296,2,FALSE)</f>
        <v>All Counties</v>
      </c>
      <c r="D2066">
        <f>IF(COUNTIFS('Brand Family Territories (Enc)'!$B$2:$B$62,C2066,'Brand Family Territories (Enc)'!$C$2:$C$62,B2066)&gt;0,1,IF(AND(LEFT(B2066,6)="MORRIS",COUNTIFS('Brand Family Territories (Enc)'!$B$2:$B$62,C2066,'Brand Family Territories (Enc)'!$C$2:$C$62,"Morri")&gt;0),"Unk",0))</f>
        <v>1</v>
      </c>
      <c r="E2066" t="str">
        <f>IFERROR(INDEX('Brand Family Areas (Enc)'!$D$6:$D$998,MATCH(UPPER(A2066)&amp;"|"&amp;UPPER(B2066),'Brand Family Areas (Enc)'!$G$6:$G$998,0)),"No Match")</f>
        <v>No Match</v>
      </c>
      <c r="F2066" t="str">
        <f t="shared" si="64"/>
        <v>US</v>
      </c>
      <c r="G2066" t="str">
        <f t="shared" si="65"/>
        <v>Old Milwaukee|HUDSON</v>
      </c>
    </row>
    <row r="2067" spans="1:7" hidden="1" x14ac:dyDescent="0.2">
      <c r="A2067" t="str" cm="1">
        <f t="array" ref="A2067">INDEX('Brand Family Territory (Enc)'!$A$2:$A$296,INT((ROW()-2)/10)+1)</f>
        <v>Old Milwaukee</v>
      </c>
      <c r="B2067" t="str" cm="1">
        <f t="array" ref="B2067">INDEX('Whitelist (Blackout Reverse)'!$B$1:$K$1,MOD(ROW()-2,10)+1)</f>
        <v>UNION</v>
      </c>
      <c r="C2067" t="str">
        <f>VLOOKUP(A2067,'Brand Family Territory (Enc)'!$A$2:$B$296,2,FALSE)</f>
        <v>All Counties</v>
      </c>
      <c r="D2067">
        <f>IF(COUNTIFS('Brand Family Territories (Enc)'!$B$2:$B$62,C2067,'Brand Family Territories (Enc)'!$C$2:$C$62,B2067)&gt;0,1,IF(AND(LEFT(B2067,6)="MORRIS",COUNTIFS('Brand Family Territories (Enc)'!$B$2:$B$62,C2067,'Brand Family Territories (Enc)'!$C$2:$C$62,"Morri")&gt;0),"Unk",0))</f>
        <v>1</v>
      </c>
      <c r="E2067" t="str">
        <f>IFERROR(INDEX('Brand Family Areas (Enc)'!$D$6:$D$998,MATCH(UPPER(A2067)&amp;"|"&amp;UPPER(B2067),'Brand Family Areas (Enc)'!$G$6:$G$998,0)),"No Match")</f>
        <v>No Match</v>
      </c>
      <c r="F2067" t="str">
        <f t="shared" si="64"/>
        <v>US</v>
      </c>
      <c r="G2067" t="str">
        <f t="shared" si="65"/>
        <v>Old Milwaukee|UNION</v>
      </c>
    </row>
    <row r="2068" spans="1:7" hidden="1" x14ac:dyDescent="0.2">
      <c r="A2068" t="str" cm="1">
        <f t="array" ref="A2068">INDEX('Brand Family Territory (Enc)'!$A$2:$A$296,INT((ROW()-2)/10)+1)</f>
        <v>Old Milwaukee</v>
      </c>
      <c r="B2068" t="str" cm="1">
        <f t="array" ref="B2068">INDEX('Whitelist (Blackout Reverse)'!$B$1:$K$1,MOD(ROW()-2,10)+1)</f>
        <v>SUSSEX</v>
      </c>
      <c r="C2068" t="str">
        <f>VLOOKUP(A2068,'Brand Family Territory (Enc)'!$A$2:$B$296,2,FALSE)</f>
        <v>All Counties</v>
      </c>
      <c r="D2068">
        <f>IF(COUNTIFS('Brand Family Territories (Enc)'!$B$2:$B$62,C2068,'Brand Family Territories (Enc)'!$C$2:$C$62,B2068)&gt;0,1,IF(AND(LEFT(B2068,6)="MORRIS",COUNTIFS('Brand Family Territories (Enc)'!$B$2:$B$62,C2068,'Brand Family Territories (Enc)'!$C$2:$C$62,"Morri")&gt;0),"Unk",0))</f>
        <v>1</v>
      </c>
      <c r="E2068" t="str">
        <f>IFERROR(INDEX('Brand Family Areas (Enc)'!$D$6:$D$998,MATCH(UPPER(A2068)&amp;"|"&amp;UPPER(B2068),'Brand Family Areas (Enc)'!$G$6:$G$998,0)),"No Match")</f>
        <v>No Match</v>
      </c>
      <c r="F2068" t="str">
        <f t="shared" si="64"/>
        <v>US</v>
      </c>
      <c r="G2068" t="str">
        <f t="shared" si="65"/>
        <v>Old Milwaukee|SUSSEX</v>
      </c>
    </row>
    <row r="2069" spans="1:7" hidden="1" x14ac:dyDescent="0.2">
      <c r="A2069" t="str" cm="1">
        <f t="array" ref="A2069">INDEX('Brand Family Territory (Enc)'!$A$2:$A$296,INT((ROW()-2)/10)+1)</f>
        <v>Old Milwaukee</v>
      </c>
      <c r="B2069" t="str" cm="1">
        <f t="array" ref="B2069">INDEX('Whitelist (Blackout Reverse)'!$B$1:$K$1,MOD(ROW()-2,10)+1)</f>
        <v>MORRIS 1</v>
      </c>
      <c r="C2069" t="str">
        <f>VLOOKUP(A2069,'Brand Family Territory (Enc)'!$A$2:$B$296,2,FALSE)</f>
        <v>All Counties</v>
      </c>
      <c r="D2069">
        <f>IF(COUNTIFS('Brand Family Territories (Enc)'!$B$2:$B$62,C2069,'Brand Family Territories (Enc)'!$C$2:$C$62,B2069)&gt;0,1,IF(AND(LEFT(B2069,6)="MORRIS",COUNTIFS('Brand Family Territories (Enc)'!$B$2:$B$62,C2069,'Brand Family Territories (Enc)'!$C$2:$C$62,"Morri")&gt;0),"Unk",0))</f>
        <v>1</v>
      </c>
      <c r="E2069" t="str">
        <f>IFERROR(INDEX('Brand Family Areas (Enc)'!$D$6:$D$998,MATCH(UPPER(A2069)&amp;"|"&amp;UPPER(B2069),'Brand Family Areas (Enc)'!$G$6:$G$998,0)),"No Match")</f>
        <v>No Match</v>
      </c>
      <c r="F2069" t="str">
        <f t="shared" si="64"/>
        <v>US</v>
      </c>
      <c r="G2069" t="str">
        <f t="shared" si="65"/>
        <v>Old Milwaukee|MORRIS 1</v>
      </c>
    </row>
    <row r="2070" spans="1:7" hidden="1" x14ac:dyDescent="0.2">
      <c r="A2070" t="str" cm="1">
        <f t="array" ref="A2070">INDEX('Brand Family Territory (Enc)'!$A$2:$A$296,INT((ROW()-2)/10)+1)</f>
        <v>Old Milwaukee</v>
      </c>
      <c r="B2070" t="str" cm="1">
        <f t="array" ref="B2070">INDEX('Whitelist (Blackout Reverse)'!$B$1:$K$1,MOD(ROW()-2,10)+1)</f>
        <v>MORRIS 2</v>
      </c>
      <c r="C2070" t="str">
        <f>VLOOKUP(A2070,'Brand Family Territory (Enc)'!$A$2:$B$296,2,FALSE)</f>
        <v>All Counties</v>
      </c>
      <c r="D2070">
        <f>IF(COUNTIFS('Brand Family Territories (Enc)'!$B$2:$B$62,C2070,'Brand Family Territories (Enc)'!$C$2:$C$62,B2070)&gt;0,1,IF(AND(LEFT(B2070,6)="MORRIS",COUNTIFS('Brand Family Territories (Enc)'!$B$2:$B$62,C2070,'Brand Family Territories (Enc)'!$C$2:$C$62,"Morri")&gt;0),"Unk",0))</f>
        <v>1</v>
      </c>
      <c r="E2070" t="str">
        <f>IFERROR(INDEX('Brand Family Areas (Enc)'!$D$6:$D$998,MATCH(UPPER(A2070)&amp;"|"&amp;UPPER(B2070),'Brand Family Areas (Enc)'!$G$6:$G$998,0)),"No Match")</f>
        <v>No Match</v>
      </c>
      <c r="F2070" t="str">
        <f t="shared" si="64"/>
        <v>US</v>
      </c>
      <c r="G2070" t="str">
        <f t="shared" si="65"/>
        <v>Old Milwaukee|MORRIS 2</v>
      </c>
    </row>
    <row r="2071" spans="1:7" hidden="1" x14ac:dyDescent="0.2">
      <c r="A2071" t="str" cm="1">
        <f t="array" ref="A2071">INDEX('Brand Family Territory (Enc)'!$A$2:$A$296,INT((ROW()-2)/10)+1)</f>
        <v>Old Milwaukee</v>
      </c>
      <c r="B2071" t="str" cm="1">
        <f t="array" ref="B2071">INDEX('Whitelist (Blackout Reverse)'!$B$1:$K$1,MOD(ROW()-2,10)+1)</f>
        <v>MORRIS 3</v>
      </c>
      <c r="C2071" t="str">
        <f>VLOOKUP(A2071,'Brand Family Territory (Enc)'!$A$2:$B$296,2,FALSE)</f>
        <v>All Counties</v>
      </c>
      <c r="D2071">
        <f>IF(COUNTIFS('Brand Family Territories (Enc)'!$B$2:$B$62,C2071,'Brand Family Territories (Enc)'!$C$2:$C$62,B2071)&gt;0,1,IF(AND(LEFT(B2071,6)="MORRIS",COUNTIFS('Brand Family Territories (Enc)'!$B$2:$B$62,C2071,'Brand Family Territories (Enc)'!$C$2:$C$62,"Morri")&gt;0),"Unk",0))</f>
        <v>1</v>
      </c>
      <c r="E2071" t="str">
        <f>IFERROR(INDEX('Brand Family Areas (Enc)'!$D$6:$D$998,MATCH(UPPER(A2071)&amp;"|"&amp;UPPER(B2071),'Brand Family Areas (Enc)'!$G$6:$G$998,0)),"No Match")</f>
        <v>No Match</v>
      </c>
      <c r="F2071" t="str">
        <f t="shared" si="64"/>
        <v>US</v>
      </c>
      <c r="G2071" t="str">
        <f t="shared" si="65"/>
        <v>Old Milwaukee|MORRIS 3</v>
      </c>
    </row>
    <row r="2072" spans="1:7" hidden="1" x14ac:dyDescent="0.2">
      <c r="A2072" t="str" cm="1">
        <f t="array" ref="A2072">INDEX('Brand Family Territory (Enc)'!$A$2:$A$296,INT((ROW()-2)/10)+1)</f>
        <v>Otter Creek</v>
      </c>
      <c r="B2072" t="str" cm="1">
        <f t="array" ref="B2072">INDEX('Whitelist (Blackout Reverse)'!$B$1:$K$1,MOD(ROW()-2,10)+1)</f>
        <v>BERGEN</v>
      </c>
      <c r="C2072" t="str">
        <f>VLOOKUP(A2072,'Brand Family Territory (Enc)'!$A$2:$B$296,2,FALSE)</f>
        <v>All Counties</v>
      </c>
      <c r="D2072">
        <f>IF(COUNTIFS('Brand Family Territories (Enc)'!$B$2:$B$62,C2072,'Brand Family Territories (Enc)'!$C$2:$C$62,B2072)&gt;0,1,IF(AND(LEFT(B2072,6)="MORRIS",COUNTIFS('Brand Family Territories (Enc)'!$B$2:$B$62,C2072,'Brand Family Territories (Enc)'!$C$2:$C$62,"Morri")&gt;0),"Unk",0))</f>
        <v>1</v>
      </c>
      <c r="E2072" t="str">
        <f>IFERROR(INDEX('Brand Family Areas (Enc)'!$D$6:$D$998,MATCH(UPPER(A2072)&amp;"|"&amp;UPPER(B2072),'Brand Family Areas (Enc)'!$G$6:$G$998,0)),"No Match")</f>
        <v>No Match</v>
      </c>
      <c r="F2072" t="str">
        <f t="shared" si="64"/>
        <v>US</v>
      </c>
      <c r="G2072" t="str">
        <f t="shared" si="65"/>
        <v>Otter Creek|BERGEN</v>
      </c>
    </row>
    <row r="2073" spans="1:7" hidden="1" x14ac:dyDescent="0.2">
      <c r="A2073" t="str" cm="1">
        <f t="array" ref="A2073">INDEX('Brand Family Territory (Enc)'!$A$2:$A$296,INT((ROW()-2)/10)+1)</f>
        <v>Otter Creek</v>
      </c>
      <c r="B2073" t="str" cm="1">
        <f t="array" ref="B2073">INDEX('Whitelist (Blackout Reverse)'!$B$1:$K$1,MOD(ROW()-2,10)+1)</f>
        <v>PASSAIC</v>
      </c>
      <c r="C2073" t="str">
        <f>VLOOKUP(A2073,'Brand Family Territory (Enc)'!$A$2:$B$296,2,FALSE)</f>
        <v>All Counties</v>
      </c>
      <c r="D2073">
        <f>IF(COUNTIFS('Brand Family Territories (Enc)'!$B$2:$B$62,C2073,'Brand Family Territories (Enc)'!$C$2:$C$62,B2073)&gt;0,1,IF(AND(LEFT(B2073,6)="MORRIS",COUNTIFS('Brand Family Territories (Enc)'!$B$2:$B$62,C2073,'Brand Family Territories (Enc)'!$C$2:$C$62,"Morri")&gt;0),"Unk",0))</f>
        <v>1</v>
      </c>
      <c r="E2073" t="str">
        <f>IFERROR(INDEX('Brand Family Areas (Enc)'!$D$6:$D$998,MATCH(UPPER(A2073)&amp;"|"&amp;UPPER(B2073),'Brand Family Areas (Enc)'!$G$6:$G$998,0)),"No Match")</f>
        <v>No Match</v>
      </c>
      <c r="F2073" t="str">
        <f t="shared" si="64"/>
        <v>US</v>
      </c>
      <c r="G2073" t="str">
        <f t="shared" si="65"/>
        <v>Otter Creek|PASSAIC</v>
      </c>
    </row>
    <row r="2074" spans="1:7" hidden="1" x14ac:dyDescent="0.2">
      <c r="A2074" t="str" cm="1">
        <f t="array" ref="A2074">INDEX('Brand Family Territory (Enc)'!$A$2:$A$296,INT((ROW()-2)/10)+1)</f>
        <v>Otter Creek</v>
      </c>
      <c r="B2074" t="str" cm="1">
        <f t="array" ref="B2074">INDEX('Whitelist (Blackout Reverse)'!$B$1:$K$1,MOD(ROW()-2,10)+1)</f>
        <v>PASSAIC-FF</v>
      </c>
      <c r="C2074" t="str">
        <f>VLOOKUP(A2074,'Brand Family Territory (Enc)'!$A$2:$B$296,2,FALSE)</f>
        <v>All Counties</v>
      </c>
      <c r="D2074">
        <f>IF(COUNTIFS('Brand Family Territories (Enc)'!$B$2:$B$62,C2074,'Brand Family Territories (Enc)'!$C$2:$C$62,B2074)&gt;0,1,IF(AND(LEFT(B2074,6)="MORRIS",COUNTIFS('Brand Family Territories (Enc)'!$B$2:$B$62,C2074,'Brand Family Territories (Enc)'!$C$2:$C$62,"Morri")&gt;0),"Unk",0))</f>
        <v>1</v>
      </c>
      <c r="E2074" t="str">
        <f>IFERROR(INDEX('Brand Family Areas (Enc)'!$D$6:$D$998,MATCH(UPPER(A2074)&amp;"|"&amp;UPPER(B2074),'Brand Family Areas (Enc)'!$G$6:$G$998,0)),"No Match")</f>
        <v>No Match</v>
      </c>
      <c r="F2074" t="str">
        <f t="shared" si="64"/>
        <v>US</v>
      </c>
      <c r="G2074" t="str">
        <f t="shared" si="65"/>
        <v>Otter Creek|PASSAIC-FF</v>
      </c>
    </row>
    <row r="2075" spans="1:7" hidden="1" x14ac:dyDescent="0.2">
      <c r="A2075" t="str" cm="1">
        <f t="array" ref="A2075">INDEX('Brand Family Territory (Enc)'!$A$2:$A$296,INT((ROW()-2)/10)+1)</f>
        <v>Otter Creek</v>
      </c>
      <c r="B2075" t="str" cm="1">
        <f t="array" ref="B2075">INDEX('Whitelist (Blackout Reverse)'!$B$1:$K$1,MOD(ROW()-2,10)+1)</f>
        <v>ESSEX</v>
      </c>
      <c r="C2075" t="str">
        <f>VLOOKUP(A2075,'Brand Family Territory (Enc)'!$A$2:$B$296,2,FALSE)</f>
        <v>All Counties</v>
      </c>
      <c r="D2075">
        <f>IF(COUNTIFS('Brand Family Territories (Enc)'!$B$2:$B$62,C2075,'Brand Family Territories (Enc)'!$C$2:$C$62,B2075)&gt;0,1,IF(AND(LEFT(B2075,6)="MORRIS",COUNTIFS('Brand Family Territories (Enc)'!$B$2:$B$62,C2075,'Brand Family Territories (Enc)'!$C$2:$C$62,"Morri")&gt;0),"Unk",0))</f>
        <v>1</v>
      </c>
      <c r="E2075" t="str">
        <f>IFERROR(INDEX('Brand Family Areas (Enc)'!$D$6:$D$998,MATCH(UPPER(A2075)&amp;"|"&amp;UPPER(B2075),'Brand Family Areas (Enc)'!$G$6:$G$998,0)),"No Match")</f>
        <v>No Match</v>
      </c>
      <c r="F2075" t="str">
        <f t="shared" si="64"/>
        <v>US</v>
      </c>
      <c r="G2075" t="str">
        <f t="shared" si="65"/>
        <v>Otter Creek|ESSEX</v>
      </c>
    </row>
    <row r="2076" spans="1:7" hidden="1" x14ac:dyDescent="0.2">
      <c r="A2076" t="str" cm="1">
        <f t="array" ref="A2076">INDEX('Brand Family Territory (Enc)'!$A$2:$A$296,INT((ROW()-2)/10)+1)</f>
        <v>Otter Creek</v>
      </c>
      <c r="B2076" t="str" cm="1">
        <f t="array" ref="B2076">INDEX('Whitelist (Blackout Reverse)'!$B$1:$K$1,MOD(ROW()-2,10)+1)</f>
        <v>HUDSON</v>
      </c>
      <c r="C2076" t="str">
        <f>VLOOKUP(A2076,'Brand Family Territory (Enc)'!$A$2:$B$296,2,FALSE)</f>
        <v>All Counties</v>
      </c>
      <c r="D2076">
        <f>IF(COUNTIFS('Brand Family Territories (Enc)'!$B$2:$B$62,C2076,'Brand Family Territories (Enc)'!$C$2:$C$62,B2076)&gt;0,1,IF(AND(LEFT(B2076,6)="MORRIS",COUNTIFS('Brand Family Territories (Enc)'!$B$2:$B$62,C2076,'Brand Family Territories (Enc)'!$C$2:$C$62,"Morri")&gt;0),"Unk",0))</f>
        <v>1</v>
      </c>
      <c r="E2076" t="str">
        <f>IFERROR(INDEX('Brand Family Areas (Enc)'!$D$6:$D$998,MATCH(UPPER(A2076)&amp;"|"&amp;UPPER(B2076),'Brand Family Areas (Enc)'!$G$6:$G$998,0)),"No Match")</f>
        <v>No Match</v>
      </c>
      <c r="F2076" t="str">
        <f t="shared" si="64"/>
        <v>US</v>
      </c>
      <c r="G2076" t="str">
        <f t="shared" si="65"/>
        <v>Otter Creek|HUDSON</v>
      </c>
    </row>
    <row r="2077" spans="1:7" hidden="1" x14ac:dyDescent="0.2">
      <c r="A2077" t="str" cm="1">
        <f t="array" ref="A2077">INDEX('Brand Family Territory (Enc)'!$A$2:$A$296,INT((ROW()-2)/10)+1)</f>
        <v>Otter Creek</v>
      </c>
      <c r="B2077" t="str" cm="1">
        <f t="array" ref="B2077">INDEX('Whitelist (Blackout Reverse)'!$B$1:$K$1,MOD(ROW()-2,10)+1)</f>
        <v>UNION</v>
      </c>
      <c r="C2077" t="str">
        <f>VLOOKUP(A2077,'Brand Family Territory (Enc)'!$A$2:$B$296,2,FALSE)</f>
        <v>All Counties</v>
      </c>
      <c r="D2077">
        <f>IF(COUNTIFS('Brand Family Territories (Enc)'!$B$2:$B$62,C2077,'Brand Family Territories (Enc)'!$C$2:$C$62,B2077)&gt;0,1,IF(AND(LEFT(B2077,6)="MORRIS",COUNTIFS('Brand Family Territories (Enc)'!$B$2:$B$62,C2077,'Brand Family Territories (Enc)'!$C$2:$C$62,"Morri")&gt;0),"Unk",0))</f>
        <v>1</v>
      </c>
      <c r="E2077" t="str">
        <f>IFERROR(INDEX('Brand Family Areas (Enc)'!$D$6:$D$998,MATCH(UPPER(A2077)&amp;"|"&amp;UPPER(B2077),'Brand Family Areas (Enc)'!$G$6:$G$998,0)),"No Match")</f>
        <v>Inactive</v>
      </c>
      <c r="F2077" t="str">
        <f t="shared" si="64"/>
        <v>THEM</v>
      </c>
      <c r="G2077" t="str">
        <f t="shared" si="65"/>
        <v>Otter Creek|UNION</v>
      </c>
    </row>
    <row r="2078" spans="1:7" hidden="1" x14ac:dyDescent="0.2">
      <c r="A2078" t="str" cm="1">
        <f t="array" ref="A2078">INDEX('Brand Family Territory (Enc)'!$A$2:$A$296,INT((ROW()-2)/10)+1)</f>
        <v>Otter Creek</v>
      </c>
      <c r="B2078" t="str" cm="1">
        <f t="array" ref="B2078">INDEX('Whitelist (Blackout Reverse)'!$B$1:$K$1,MOD(ROW()-2,10)+1)</f>
        <v>SUSSEX</v>
      </c>
      <c r="C2078" t="str">
        <f>VLOOKUP(A2078,'Brand Family Territory (Enc)'!$A$2:$B$296,2,FALSE)</f>
        <v>All Counties</v>
      </c>
      <c r="D2078">
        <f>IF(COUNTIFS('Brand Family Territories (Enc)'!$B$2:$B$62,C2078,'Brand Family Territories (Enc)'!$C$2:$C$62,B2078)&gt;0,1,IF(AND(LEFT(B2078,6)="MORRIS",COUNTIFS('Brand Family Territories (Enc)'!$B$2:$B$62,C2078,'Brand Family Territories (Enc)'!$C$2:$C$62,"Morri")&gt;0),"Unk",0))</f>
        <v>1</v>
      </c>
      <c r="E2078" t="str">
        <f>IFERROR(INDEX('Brand Family Areas (Enc)'!$D$6:$D$998,MATCH(UPPER(A2078)&amp;"|"&amp;UPPER(B2078),'Brand Family Areas (Enc)'!$G$6:$G$998,0)),"No Match")</f>
        <v>No Match</v>
      </c>
      <c r="F2078" t="str">
        <f t="shared" si="64"/>
        <v>US</v>
      </c>
      <c r="G2078" t="str">
        <f t="shared" si="65"/>
        <v>Otter Creek|SUSSEX</v>
      </c>
    </row>
    <row r="2079" spans="1:7" hidden="1" x14ac:dyDescent="0.2">
      <c r="A2079" t="str" cm="1">
        <f t="array" ref="A2079">INDEX('Brand Family Territory (Enc)'!$A$2:$A$296,INT((ROW()-2)/10)+1)</f>
        <v>Otter Creek</v>
      </c>
      <c r="B2079" t="str" cm="1">
        <f t="array" ref="B2079">INDEX('Whitelist (Blackout Reverse)'!$B$1:$K$1,MOD(ROW()-2,10)+1)</f>
        <v>MORRIS 1</v>
      </c>
      <c r="C2079" t="str">
        <f>VLOOKUP(A2079,'Brand Family Territory (Enc)'!$A$2:$B$296,2,FALSE)</f>
        <v>All Counties</v>
      </c>
      <c r="D2079">
        <f>IF(COUNTIFS('Brand Family Territories (Enc)'!$B$2:$B$62,C2079,'Brand Family Territories (Enc)'!$C$2:$C$62,B2079)&gt;0,1,IF(AND(LEFT(B2079,6)="MORRIS",COUNTIFS('Brand Family Territories (Enc)'!$B$2:$B$62,C2079,'Brand Family Territories (Enc)'!$C$2:$C$62,"Morri")&gt;0),"Unk",0))</f>
        <v>1</v>
      </c>
      <c r="E2079" t="str">
        <f>IFERROR(INDEX('Brand Family Areas (Enc)'!$D$6:$D$998,MATCH(UPPER(A2079)&amp;"|"&amp;UPPER(B2079),'Brand Family Areas (Enc)'!$G$6:$G$998,0)),"No Match")</f>
        <v>No Match</v>
      </c>
      <c r="F2079" t="str">
        <f t="shared" si="64"/>
        <v>US</v>
      </c>
      <c r="G2079" t="str">
        <f t="shared" si="65"/>
        <v>Otter Creek|MORRIS 1</v>
      </c>
    </row>
    <row r="2080" spans="1:7" hidden="1" x14ac:dyDescent="0.2">
      <c r="A2080" t="str" cm="1">
        <f t="array" ref="A2080">INDEX('Brand Family Territory (Enc)'!$A$2:$A$296,INT((ROW()-2)/10)+1)</f>
        <v>Otter Creek</v>
      </c>
      <c r="B2080" t="str" cm="1">
        <f t="array" ref="B2080">INDEX('Whitelist (Blackout Reverse)'!$B$1:$K$1,MOD(ROW()-2,10)+1)</f>
        <v>MORRIS 2</v>
      </c>
      <c r="C2080" t="str">
        <f>VLOOKUP(A2080,'Brand Family Territory (Enc)'!$A$2:$B$296,2,FALSE)</f>
        <v>All Counties</v>
      </c>
      <c r="D2080">
        <f>IF(COUNTIFS('Brand Family Territories (Enc)'!$B$2:$B$62,C2080,'Brand Family Territories (Enc)'!$C$2:$C$62,B2080)&gt;0,1,IF(AND(LEFT(B2080,6)="MORRIS",COUNTIFS('Brand Family Territories (Enc)'!$B$2:$B$62,C2080,'Brand Family Territories (Enc)'!$C$2:$C$62,"Morri")&gt;0),"Unk",0))</f>
        <v>1</v>
      </c>
      <c r="E2080" t="str">
        <f>IFERROR(INDEX('Brand Family Areas (Enc)'!$D$6:$D$998,MATCH(UPPER(A2080)&amp;"|"&amp;UPPER(B2080),'Brand Family Areas (Enc)'!$G$6:$G$998,0)),"No Match")</f>
        <v>Inactive</v>
      </c>
      <c r="F2080" t="str">
        <f t="shared" si="64"/>
        <v>THEM</v>
      </c>
      <c r="G2080" t="str">
        <f t="shared" si="65"/>
        <v>Otter Creek|MORRIS 2</v>
      </c>
    </row>
    <row r="2081" spans="1:7" hidden="1" x14ac:dyDescent="0.2">
      <c r="A2081" t="str" cm="1">
        <f t="array" ref="A2081">INDEX('Brand Family Territory (Enc)'!$A$2:$A$296,INT((ROW()-2)/10)+1)</f>
        <v>Otter Creek</v>
      </c>
      <c r="B2081" t="str" cm="1">
        <f t="array" ref="B2081">INDEX('Whitelist (Blackout Reverse)'!$B$1:$K$1,MOD(ROW()-2,10)+1)</f>
        <v>MORRIS 3</v>
      </c>
      <c r="C2081" t="str">
        <f>VLOOKUP(A2081,'Brand Family Territory (Enc)'!$A$2:$B$296,2,FALSE)</f>
        <v>All Counties</v>
      </c>
      <c r="D2081">
        <f>IF(COUNTIFS('Brand Family Territories (Enc)'!$B$2:$B$62,C2081,'Brand Family Territories (Enc)'!$C$2:$C$62,B2081)&gt;0,1,IF(AND(LEFT(B2081,6)="MORRIS",COUNTIFS('Brand Family Territories (Enc)'!$B$2:$B$62,C2081,'Brand Family Territories (Enc)'!$C$2:$C$62,"Morri")&gt;0),"Unk",0))</f>
        <v>1</v>
      </c>
      <c r="E2081" t="str">
        <f>IFERROR(INDEX('Brand Family Areas (Enc)'!$D$6:$D$998,MATCH(UPPER(A2081)&amp;"|"&amp;UPPER(B2081),'Brand Family Areas (Enc)'!$G$6:$G$998,0)),"No Match")</f>
        <v>Inactive</v>
      </c>
      <c r="F2081" t="str">
        <f t="shared" si="64"/>
        <v>THEM</v>
      </c>
      <c r="G2081" t="str">
        <f t="shared" si="65"/>
        <v>Otter Creek|MORRIS 3</v>
      </c>
    </row>
    <row r="2082" spans="1:7" hidden="1" x14ac:dyDescent="0.2">
      <c r="A2082" t="str" cm="1">
        <f t="array" ref="A2082">INDEX('Brand Family Territory (Enc)'!$A$2:$A$296,INT((ROW()-2)/10)+1)</f>
        <v>OVO Vodka</v>
      </c>
      <c r="B2082" t="str" cm="1">
        <f t="array" ref="B2082">INDEX('Whitelist (Blackout Reverse)'!$B$1:$K$1,MOD(ROW()-2,10)+1)</f>
        <v>BERGEN</v>
      </c>
      <c r="C2082" t="str">
        <f>VLOOKUP(A2082,'Brand Family Territory (Enc)'!$A$2:$B$296,2,FALSE)</f>
        <v>All Counties</v>
      </c>
      <c r="D2082">
        <f>IF(COUNTIFS('Brand Family Territories (Enc)'!$B$2:$B$62,C2082,'Brand Family Territories (Enc)'!$C$2:$C$62,B2082)&gt;0,1,IF(AND(LEFT(B2082,6)="MORRIS",COUNTIFS('Brand Family Territories (Enc)'!$B$2:$B$62,C2082,'Brand Family Territories (Enc)'!$C$2:$C$62,"Morri")&gt;0),"Unk",0))</f>
        <v>1</v>
      </c>
      <c r="E2082" t="str">
        <f>IFERROR(INDEX('Brand Family Areas (Enc)'!$D$6:$D$998,MATCH(UPPER(A2082)&amp;"|"&amp;UPPER(B2082),'Brand Family Areas (Enc)'!$G$6:$G$998,0)),"No Match")</f>
        <v>No Match</v>
      </c>
      <c r="F2082" t="str">
        <f t="shared" si="64"/>
        <v>US</v>
      </c>
      <c r="G2082" t="str">
        <f t="shared" si="65"/>
        <v>OVO Vodka|BERGEN</v>
      </c>
    </row>
    <row r="2083" spans="1:7" hidden="1" x14ac:dyDescent="0.2">
      <c r="A2083" t="str" cm="1">
        <f t="array" ref="A2083">INDEX('Brand Family Territory (Enc)'!$A$2:$A$296,INT((ROW()-2)/10)+1)</f>
        <v>OVO Vodka</v>
      </c>
      <c r="B2083" t="str" cm="1">
        <f t="array" ref="B2083">INDEX('Whitelist (Blackout Reverse)'!$B$1:$K$1,MOD(ROW()-2,10)+1)</f>
        <v>PASSAIC</v>
      </c>
      <c r="C2083" t="str">
        <f>VLOOKUP(A2083,'Brand Family Territory (Enc)'!$A$2:$B$296,2,FALSE)</f>
        <v>All Counties</v>
      </c>
      <c r="D2083">
        <f>IF(COUNTIFS('Brand Family Territories (Enc)'!$B$2:$B$62,C2083,'Brand Family Territories (Enc)'!$C$2:$C$62,B2083)&gt;0,1,IF(AND(LEFT(B2083,6)="MORRIS",COUNTIFS('Brand Family Territories (Enc)'!$B$2:$B$62,C2083,'Brand Family Territories (Enc)'!$C$2:$C$62,"Morri")&gt;0),"Unk",0))</f>
        <v>1</v>
      </c>
      <c r="E2083" t="str">
        <f>IFERROR(INDEX('Brand Family Areas (Enc)'!$D$6:$D$998,MATCH(UPPER(A2083)&amp;"|"&amp;UPPER(B2083),'Brand Family Areas (Enc)'!$G$6:$G$998,0)),"No Match")</f>
        <v>No Match</v>
      </c>
      <c r="F2083" t="str">
        <f t="shared" si="64"/>
        <v>US</v>
      </c>
      <c r="G2083" t="str">
        <f t="shared" si="65"/>
        <v>OVO Vodka|PASSAIC</v>
      </c>
    </row>
    <row r="2084" spans="1:7" hidden="1" x14ac:dyDescent="0.2">
      <c r="A2084" t="str" cm="1">
        <f t="array" ref="A2084">INDEX('Brand Family Territory (Enc)'!$A$2:$A$296,INT((ROW()-2)/10)+1)</f>
        <v>OVO Vodka</v>
      </c>
      <c r="B2084" t="str" cm="1">
        <f t="array" ref="B2084">INDEX('Whitelist (Blackout Reverse)'!$B$1:$K$1,MOD(ROW()-2,10)+1)</f>
        <v>PASSAIC-FF</v>
      </c>
      <c r="C2084" t="str">
        <f>VLOOKUP(A2084,'Brand Family Territory (Enc)'!$A$2:$B$296,2,FALSE)</f>
        <v>All Counties</v>
      </c>
      <c r="D2084">
        <f>IF(COUNTIFS('Brand Family Territories (Enc)'!$B$2:$B$62,C2084,'Brand Family Territories (Enc)'!$C$2:$C$62,B2084)&gt;0,1,IF(AND(LEFT(B2084,6)="MORRIS",COUNTIFS('Brand Family Territories (Enc)'!$B$2:$B$62,C2084,'Brand Family Territories (Enc)'!$C$2:$C$62,"Morri")&gt;0),"Unk",0))</f>
        <v>1</v>
      </c>
      <c r="E2084" t="str">
        <f>IFERROR(INDEX('Brand Family Areas (Enc)'!$D$6:$D$998,MATCH(UPPER(A2084)&amp;"|"&amp;UPPER(B2084),'Brand Family Areas (Enc)'!$G$6:$G$998,0)),"No Match")</f>
        <v>No Match</v>
      </c>
      <c r="F2084" t="str">
        <f t="shared" si="64"/>
        <v>US</v>
      </c>
      <c r="G2084" t="str">
        <f t="shared" si="65"/>
        <v>OVO Vodka|PASSAIC-FF</v>
      </c>
    </row>
    <row r="2085" spans="1:7" hidden="1" x14ac:dyDescent="0.2">
      <c r="A2085" t="str" cm="1">
        <f t="array" ref="A2085">INDEX('Brand Family Territory (Enc)'!$A$2:$A$296,INT((ROW()-2)/10)+1)</f>
        <v>OVO Vodka</v>
      </c>
      <c r="B2085" t="str" cm="1">
        <f t="array" ref="B2085">INDEX('Whitelist (Blackout Reverse)'!$B$1:$K$1,MOD(ROW()-2,10)+1)</f>
        <v>ESSEX</v>
      </c>
      <c r="C2085" t="str">
        <f>VLOOKUP(A2085,'Brand Family Territory (Enc)'!$A$2:$B$296,2,FALSE)</f>
        <v>All Counties</v>
      </c>
      <c r="D2085">
        <f>IF(COUNTIFS('Brand Family Territories (Enc)'!$B$2:$B$62,C2085,'Brand Family Territories (Enc)'!$C$2:$C$62,B2085)&gt;0,1,IF(AND(LEFT(B2085,6)="MORRIS",COUNTIFS('Brand Family Territories (Enc)'!$B$2:$B$62,C2085,'Brand Family Territories (Enc)'!$C$2:$C$62,"Morri")&gt;0),"Unk",0))</f>
        <v>1</v>
      </c>
      <c r="E2085" t="str">
        <f>IFERROR(INDEX('Brand Family Areas (Enc)'!$D$6:$D$998,MATCH(UPPER(A2085)&amp;"|"&amp;UPPER(B2085),'Brand Family Areas (Enc)'!$G$6:$G$998,0)),"No Match")</f>
        <v>No Match</v>
      </c>
      <c r="F2085" t="str">
        <f t="shared" si="64"/>
        <v>US</v>
      </c>
      <c r="G2085" t="str">
        <f t="shared" si="65"/>
        <v>OVO Vodka|ESSEX</v>
      </c>
    </row>
    <row r="2086" spans="1:7" hidden="1" x14ac:dyDescent="0.2">
      <c r="A2086" t="str" cm="1">
        <f t="array" ref="A2086">INDEX('Brand Family Territory (Enc)'!$A$2:$A$296,INT((ROW()-2)/10)+1)</f>
        <v>OVO Vodka</v>
      </c>
      <c r="B2086" t="str" cm="1">
        <f t="array" ref="B2086">INDEX('Whitelist (Blackout Reverse)'!$B$1:$K$1,MOD(ROW()-2,10)+1)</f>
        <v>HUDSON</v>
      </c>
      <c r="C2086" t="str">
        <f>VLOOKUP(A2086,'Brand Family Territory (Enc)'!$A$2:$B$296,2,FALSE)</f>
        <v>All Counties</v>
      </c>
      <c r="D2086">
        <f>IF(COUNTIFS('Brand Family Territories (Enc)'!$B$2:$B$62,C2086,'Brand Family Territories (Enc)'!$C$2:$C$62,B2086)&gt;0,1,IF(AND(LEFT(B2086,6)="MORRIS",COUNTIFS('Brand Family Territories (Enc)'!$B$2:$B$62,C2086,'Brand Family Territories (Enc)'!$C$2:$C$62,"Morri")&gt;0),"Unk",0))</f>
        <v>1</v>
      </c>
      <c r="E2086" t="str">
        <f>IFERROR(INDEX('Brand Family Areas (Enc)'!$D$6:$D$998,MATCH(UPPER(A2086)&amp;"|"&amp;UPPER(B2086),'Brand Family Areas (Enc)'!$G$6:$G$998,0)),"No Match")</f>
        <v>No Match</v>
      </c>
      <c r="F2086" t="str">
        <f t="shared" si="64"/>
        <v>US</v>
      </c>
      <c r="G2086" t="str">
        <f t="shared" si="65"/>
        <v>OVO Vodka|HUDSON</v>
      </c>
    </row>
    <row r="2087" spans="1:7" hidden="1" x14ac:dyDescent="0.2">
      <c r="A2087" t="str" cm="1">
        <f t="array" ref="A2087">INDEX('Brand Family Territory (Enc)'!$A$2:$A$296,INT((ROW()-2)/10)+1)</f>
        <v>OVO Vodka</v>
      </c>
      <c r="B2087" t="str" cm="1">
        <f t="array" ref="B2087">INDEX('Whitelist (Blackout Reverse)'!$B$1:$K$1,MOD(ROW()-2,10)+1)</f>
        <v>UNION</v>
      </c>
      <c r="C2087" t="str">
        <f>VLOOKUP(A2087,'Brand Family Territory (Enc)'!$A$2:$B$296,2,FALSE)</f>
        <v>All Counties</v>
      </c>
      <c r="D2087">
        <f>IF(COUNTIFS('Brand Family Territories (Enc)'!$B$2:$B$62,C2087,'Brand Family Territories (Enc)'!$C$2:$C$62,B2087)&gt;0,1,IF(AND(LEFT(B2087,6)="MORRIS",COUNTIFS('Brand Family Territories (Enc)'!$B$2:$B$62,C2087,'Brand Family Territories (Enc)'!$C$2:$C$62,"Morri")&gt;0),"Unk",0))</f>
        <v>1</v>
      </c>
      <c r="E2087" t="str">
        <f>IFERROR(INDEX('Brand Family Areas (Enc)'!$D$6:$D$998,MATCH(UPPER(A2087)&amp;"|"&amp;UPPER(B2087),'Brand Family Areas (Enc)'!$G$6:$G$998,0)),"No Match")</f>
        <v>No Match</v>
      </c>
      <c r="F2087" t="str">
        <f t="shared" si="64"/>
        <v>US</v>
      </c>
      <c r="G2087" t="str">
        <f t="shared" si="65"/>
        <v>OVO Vodka|UNION</v>
      </c>
    </row>
    <row r="2088" spans="1:7" hidden="1" x14ac:dyDescent="0.2">
      <c r="A2088" t="str" cm="1">
        <f t="array" ref="A2088">INDEX('Brand Family Territory (Enc)'!$A$2:$A$296,INT((ROW()-2)/10)+1)</f>
        <v>OVO Vodka</v>
      </c>
      <c r="B2088" t="str" cm="1">
        <f t="array" ref="B2088">INDEX('Whitelist (Blackout Reverse)'!$B$1:$K$1,MOD(ROW()-2,10)+1)</f>
        <v>SUSSEX</v>
      </c>
      <c r="C2088" t="str">
        <f>VLOOKUP(A2088,'Brand Family Territory (Enc)'!$A$2:$B$296,2,FALSE)</f>
        <v>All Counties</v>
      </c>
      <c r="D2088">
        <f>IF(COUNTIFS('Brand Family Territories (Enc)'!$B$2:$B$62,C2088,'Brand Family Territories (Enc)'!$C$2:$C$62,B2088)&gt;0,1,IF(AND(LEFT(B2088,6)="MORRIS",COUNTIFS('Brand Family Territories (Enc)'!$B$2:$B$62,C2088,'Brand Family Territories (Enc)'!$C$2:$C$62,"Morri")&gt;0),"Unk",0))</f>
        <v>1</v>
      </c>
      <c r="E2088" t="str">
        <f>IFERROR(INDEX('Brand Family Areas (Enc)'!$D$6:$D$998,MATCH(UPPER(A2088)&amp;"|"&amp;UPPER(B2088),'Brand Family Areas (Enc)'!$G$6:$G$998,0)),"No Match")</f>
        <v>No Match</v>
      </c>
      <c r="F2088" t="str">
        <f t="shared" si="64"/>
        <v>US</v>
      </c>
      <c r="G2088" t="str">
        <f t="shared" si="65"/>
        <v>OVO Vodka|SUSSEX</v>
      </c>
    </row>
    <row r="2089" spans="1:7" hidden="1" x14ac:dyDescent="0.2">
      <c r="A2089" t="str" cm="1">
        <f t="array" ref="A2089">INDEX('Brand Family Territory (Enc)'!$A$2:$A$296,INT((ROW()-2)/10)+1)</f>
        <v>OVO Vodka</v>
      </c>
      <c r="B2089" t="str" cm="1">
        <f t="array" ref="B2089">INDEX('Whitelist (Blackout Reverse)'!$B$1:$K$1,MOD(ROW()-2,10)+1)</f>
        <v>MORRIS 1</v>
      </c>
      <c r="C2089" t="str">
        <f>VLOOKUP(A2089,'Brand Family Territory (Enc)'!$A$2:$B$296,2,FALSE)</f>
        <v>All Counties</v>
      </c>
      <c r="D2089">
        <f>IF(COUNTIFS('Brand Family Territories (Enc)'!$B$2:$B$62,C2089,'Brand Family Territories (Enc)'!$C$2:$C$62,B2089)&gt;0,1,IF(AND(LEFT(B2089,6)="MORRIS",COUNTIFS('Brand Family Territories (Enc)'!$B$2:$B$62,C2089,'Brand Family Territories (Enc)'!$C$2:$C$62,"Morri")&gt;0),"Unk",0))</f>
        <v>1</v>
      </c>
      <c r="E2089" t="str">
        <f>IFERROR(INDEX('Brand Family Areas (Enc)'!$D$6:$D$998,MATCH(UPPER(A2089)&amp;"|"&amp;UPPER(B2089),'Brand Family Areas (Enc)'!$G$6:$G$998,0)),"No Match")</f>
        <v>No Match</v>
      </c>
      <c r="F2089" t="str">
        <f t="shared" si="64"/>
        <v>US</v>
      </c>
      <c r="G2089" t="str">
        <f t="shared" si="65"/>
        <v>OVO Vodka|MORRIS 1</v>
      </c>
    </row>
    <row r="2090" spans="1:7" hidden="1" x14ac:dyDescent="0.2">
      <c r="A2090" t="str" cm="1">
        <f t="array" ref="A2090">INDEX('Brand Family Territory (Enc)'!$A$2:$A$296,INT((ROW()-2)/10)+1)</f>
        <v>OVO Vodka</v>
      </c>
      <c r="B2090" t="str" cm="1">
        <f t="array" ref="B2090">INDEX('Whitelist (Blackout Reverse)'!$B$1:$K$1,MOD(ROW()-2,10)+1)</f>
        <v>MORRIS 2</v>
      </c>
      <c r="C2090" t="str">
        <f>VLOOKUP(A2090,'Brand Family Territory (Enc)'!$A$2:$B$296,2,FALSE)</f>
        <v>All Counties</v>
      </c>
      <c r="D2090">
        <f>IF(COUNTIFS('Brand Family Territories (Enc)'!$B$2:$B$62,C2090,'Brand Family Territories (Enc)'!$C$2:$C$62,B2090)&gt;0,1,IF(AND(LEFT(B2090,6)="MORRIS",COUNTIFS('Brand Family Territories (Enc)'!$B$2:$B$62,C2090,'Brand Family Territories (Enc)'!$C$2:$C$62,"Morri")&gt;0),"Unk",0))</f>
        <v>1</v>
      </c>
      <c r="E2090" t="str">
        <f>IFERROR(INDEX('Brand Family Areas (Enc)'!$D$6:$D$998,MATCH(UPPER(A2090)&amp;"|"&amp;UPPER(B2090),'Brand Family Areas (Enc)'!$G$6:$G$998,0)),"No Match")</f>
        <v>No Match</v>
      </c>
      <c r="F2090" t="str">
        <f t="shared" si="64"/>
        <v>US</v>
      </c>
      <c r="G2090" t="str">
        <f t="shared" si="65"/>
        <v>OVO Vodka|MORRIS 2</v>
      </c>
    </row>
    <row r="2091" spans="1:7" hidden="1" x14ac:dyDescent="0.2">
      <c r="A2091" t="str" cm="1">
        <f t="array" ref="A2091">INDEX('Brand Family Territory (Enc)'!$A$2:$A$296,INT((ROW()-2)/10)+1)</f>
        <v>OVO Vodka</v>
      </c>
      <c r="B2091" t="str" cm="1">
        <f t="array" ref="B2091">INDEX('Whitelist (Blackout Reverse)'!$B$1:$K$1,MOD(ROW()-2,10)+1)</f>
        <v>MORRIS 3</v>
      </c>
      <c r="C2091" t="str">
        <f>VLOOKUP(A2091,'Brand Family Territory (Enc)'!$A$2:$B$296,2,FALSE)</f>
        <v>All Counties</v>
      </c>
      <c r="D2091">
        <f>IF(COUNTIFS('Brand Family Territories (Enc)'!$B$2:$B$62,C2091,'Brand Family Territories (Enc)'!$C$2:$C$62,B2091)&gt;0,1,IF(AND(LEFT(B2091,6)="MORRIS",COUNTIFS('Brand Family Territories (Enc)'!$B$2:$B$62,C2091,'Brand Family Territories (Enc)'!$C$2:$C$62,"Morri")&gt;0),"Unk",0))</f>
        <v>1</v>
      </c>
      <c r="E2091" t="str">
        <f>IFERROR(INDEX('Brand Family Areas (Enc)'!$D$6:$D$998,MATCH(UPPER(A2091)&amp;"|"&amp;UPPER(B2091),'Brand Family Areas (Enc)'!$G$6:$G$998,0)),"No Match")</f>
        <v>No Match</v>
      </c>
      <c r="F2091" t="str">
        <f t="shared" si="64"/>
        <v>US</v>
      </c>
      <c r="G2091" t="str">
        <f t="shared" si="65"/>
        <v>OVO Vodka|MORRIS 3</v>
      </c>
    </row>
    <row r="2092" spans="1:7" hidden="1" x14ac:dyDescent="0.2">
      <c r="A2092" t="str" cm="1">
        <f t="array" ref="A2092">INDEX('Brand Family Territory (Enc)'!$A$2:$A$296,INT((ROW()-2)/10)+1)</f>
        <v>Pabst Blue Ribbon</v>
      </c>
      <c r="B2092" t="str" cm="1">
        <f t="array" ref="B2092">INDEX('Whitelist (Blackout Reverse)'!$B$1:$K$1,MOD(ROW()-2,10)+1)</f>
        <v>BERGEN</v>
      </c>
      <c r="C2092" t="str">
        <f>VLOOKUP(A2092,'Brand Family Territory (Enc)'!$A$2:$B$296,2,FALSE)</f>
        <v>All Counties</v>
      </c>
      <c r="D2092">
        <f>IF(COUNTIFS('Brand Family Territories (Enc)'!$B$2:$B$62,C2092,'Brand Family Territories (Enc)'!$C$2:$C$62,B2092)&gt;0,1,IF(AND(LEFT(B2092,6)="MORRIS",COUNTIFS('Brand Family Territories (Enc)'!$B$2:$B$62,C2092,'Brand Family Territories (Enc)'!$C$2:$C$62,"Morri")&gt;0),"Unk",0))</f>
        <v>1</v>
      </c>
      <c r="E2092" t="str">
        <f>IFERROR(INDEX('Brand Family Areas (Enc)'!$D$6:$D$998,MATCH(UPPER(A2092)&amp;"|"&amp;UPPER(B2092),'Brand Family Areas (Enc)'!$G$6:$G$998,0)),"No Match")</f>
        <v>No Match</v>
      </c>
      <c r="F2092" t="str">
        <f t="shared" si="64"/>
        <v>US</v>
      </c>
      <c r="G2092" t="str">
        <f t="shared" si="65"/>
        <v>Pabst Blue Ribbon|BERGEN</v>
      </c>
    </row>
    <row r="2093" spans="1:7" hidden="1" x14ac:dyDescent="0.2">
      <c r="A2093" t="str" cm="1">
        <f t="array" ref="A2093">INDEX('Brand Family Territory (Enc)'!$A$2:$A$296,INT((ROW()-2)/10)+1)</f>
        <v>Pabst Blue Ribbon</v>
      </c>
      <c r="B2093" t="str" cm="1">
        <f t="array" ref="B2093">INDEX('Whitelist (Blackout Reverse)'!$B$1:$K$1,MOD(ROW()-2,10)+1)</f>
        <v>PASSAIC</v>
      </c>
      <c r="C2093" t="str">
        <f>VLOOKUP(A2093,'Brand Family Territory (Enc)'!$A$2:$B$296,2,FALSE)</f>
        <v>All Counties</v>
      </c>
      <c r="D2093">
        <f>IF(COUNTIFS('Brand Family Territories (Enc)'!$B$2:$B$62,C2093,'Brand Family Territories (Enc)'!$C$2:$C$62,B2093)&gt;0,1,IF(AND(LEFT(B2093,6)="MORRIS",COUNTIFS('Brand Family Territories (Enc)'!$B$2:$B$62,C2093,'Brand Family Territories (Enc)'!$C$2:$C$62,"Morri")&gt;0),"Unk",0))</f>
        <v>1</v>
      </c>
      <c r="E2093" t="str">
        <f>IFERROR(INDEX('Brand Family Areas (Enc)'!$D$6:$D$998,MATCH(UPPER(A2093)&amp;"|"&amp;UPPER(B2093),'Brand Family Areas (Enc)'!$G$6:$G$998,0)),"No Match")</f>
        <v>No Match</v>
      </c>
      <c r="F2093" t="str">
        <f t="shared" si="64"/>
        <v>US</v>
      </c>
      <c r="G2093" t="str">
        <f t="shared" si="65"/>
        <v>Pabst Blue Ribbon|PASSAIC</v>
      </c>
    </row>
    <row r="2094" spans="1:7" hidden="1" x14ac:dyDescent="0.2">
      <c r="A2094" t="str" cm="1">
        <f t="array" ref="A2094">INDEX('Brand Family Territory (Enc)'!$A$2:$A$296,INT((ROW()-2)/10)+1)</f>
        <v>Pabst Blue Ribbon</v>
      </c>
      <c r="B2094" t="str" cm="1">
        <f t="array" ref="B2094">INDEX('Whitelist (Blackout Reverse)'!$B$1:$K$1,MOD(ROW()-2,10)+1)</f>
        <v>PASSAIC-FF</v>
      </c>
      <c r="C2094" t="str">
        <f>VLOOKUP(A2094,'Brand Family Territory (Enc)'!$A$2:$B$296,2,FALSE)</f>
        <v>All Counties</v>
      </c>
      <c r="D2094">
        <f>IF(COUNTIFS('Brand Family Territories (Enc)'!$B$2:$B$62,C2094,'Brand Family Territories (Enc)'!$C$2:$C$62,B2094)&gt;0,1,IF(AND(LEFT(B2094,6)="MORRIS",COUNTIFS('Brand Family Territories (Enc)'!$B$2:$B$62,C2094,'Brand Family Territories (Enc)'!$C$2:$C$62,"Morri")&gt;0),"Unk",0))</f>
        <v>1</v>
      </c>
      <c r="E2094" t="str">
        <f>IFERROR(INDEX('Brand Family Areas (Enc)'!$D$6:$D$998,MATCH(UPPER(A2094)&amp;"|"&amp;UPPER(B2094),'Brand Family Areas (Enc)'!$G$6:$G$998,0)),"No Match")</f>
        <v>No Match</v>
      </c>
      <c r="F2094" t="str">
        <f t="shared" si="64"/>
        <v>US</v>
      </c>
      <c r="G2094" t="str">
        <f t="shared" si="65"/>
        <v>Pabst Blue Ribbon|PASSAIC-FF</v>
      </c>
    </row>
    <row r="2095" spans="1:7" hidden="1" x14ac:dyDescent="0.2">
      <c r="A2095" t="str" cm="1">
        <f t="array" ref="A2095">INDEX('Brand Family Territory (Enc)'!$A$2:$A$296,INT((ROW()-2)/10)+1)</f>
        <v>Pabst Blue Ribbon</v>
      </c>
      <c r="B2095" t="str" cm="1">
        <f t="array" ref="B2095">INDEX('Whitelist (Blackout Reverse)'!$B$1:$K$1,MOD(ROW()-2,10)+1)</f>
        <v>ESSEX</v>
      </c>
      <c r="C2095" t="str">
        <f>VLOOKUP(A2095,'Brand Family Territory (Enc)'!$A$2:$B$296,2,FALSE)</f>
        <v>All Counties</v>
      </c>
      <c r="D2095">
        <f>IF(COUNTIFS('Brand Family Territories (Enc)'!$B$2:$B$62,C2095,'Brand Family Territories (Enc)'!$C$2:$C$62,B2095)&gt;0,1,IF(AND(LEFT(B2095,6)="MORRIS",COUNTIFS('Brand Family Territories (Enc)'!$B$2:$B$62,C2095,'Brand Family Territories (Enc)'!$C$2:$C$62,"Morri")&gt;0),"Unk",0))</f>
        <v>1</v>
      </c>
      <c r="E2095" t="str">
        <f>IFERROR(INDEX('Brand Family Areas (Enc)'!$D$6:$D$998,MATCH(UPPER(A2095)&amp;"|"&amp;UPPER(B2095),'Brand Family Areas (Enc)'!$G$6:$G$998,0)),"No Match")</f>
        <v>No Match</v>
      </c>
      <c r="F2095" t="str">
        <f t="shared" si="64"/>
        <v>US</v>
      </c>
      <c r="G2095" t="str">
        <f t="shared" si="65"/>
        <v>Pabst Blue Ribbon|ESSEX</v>
      </c>
    </row>
    <row r="2096" spans="1:7" hidden="1" x14ac:dyDescent="0.2">
      <c r="A2096" t="str" cm="1">
        <f t="array" ref="A2096">INDEX('Brand Family Territory (Enc)'!$A$2:$A$296,INT((ROW()-2)/10)+1)</f>
        <v>Pabst Blue Ribbon</v>
      </c>
      <c r="B2096" t="str" cm="1">
        <f t="array" ref="B2096">INDEX('Whitelist (Blackout Reverse)'!$B$1:$K$1,MOD(ROW()-2,10)+1)</f>
        <v>HUDSON</v>
      </c>
      <c r="C2096" t="str">
        <f>VLOOKUP(A2096,'Brand Family Territory (Enc)'!$A$2:$B$296,2,FALSE)</f>
        <v>All Counties</v>
      </c>
      <c r="D2096">
        <f>IF(COUNTIFS('Brand Family Territories (Enc)'!$B$2:$B$62,C2096,'Brand Family Territories (Enc)'!$C$2:$C$62,B2096)&gt;0,1,IF(AND(LEFT(B2096,6)="MORRIS",COUNTIFS('Brand Family Territories (Enc)'!$B$2:$B$62,C2096,'Brand Family Territories (Enc)'!$C$2:$C$62,"Morri")&gt;0),"Unk",0))</f>
        <v>1</v>
      </c>
      <c r="E2096" t="str">
        <f>IFERROR(INDEX('Brand Family Areas (Enc)'!$D$6:$D$998,MATCH(UPPER(A2096)&amp;"|"&amp;UPPER(B2096),'Brand Family Areas (Enc)'!$G$6:$G$998,0)),"No Match")</f>
        <v>No Match</v>
      </c>
      <c r="F2096" t="str">
        <f t="shared" si="64"/>
        <v>US</v>
      </c>
      <c r="G2096" t="str">
        <f t="shared" si="65"/>
        <v>Pabst Blue Ribbon|HUDSON</v>
      </c>
    </row>
    <row r="2097" spans="1:7" hidden="1" x14ac:dyDescent="0.2">
      <c r="A2097" t="str" cm="1">
        <f t="array" ref="A2097">INDEX('Brand Family Territory (Enc)'!$A$2:$A$296,INT((ROW()-2)/10)+1)</f>
        <v>Pabst Blue Ribbon</v>
      </c>
      <c r="B2097" t="str" cm="1">
        <f t="array" ref="B2097">INDEX('Whitelist (Blackout Reverse)'!$B$1:$K$1,MOD(ROW()-2,10)+1)</f>
        <v>UNION</v>
      </c>
      <c r="C2097" t="str">
        <f>VLOOKUP(A2097,'Brand Family Territory (Enc)'!$A$2:$B$296,2,FALSE)</f>
        <v>All Counties</v>
      </c>
      <c r="D2097">
        <f>IF(COUNTIFS('Brand Family Territories (Enc)'!$B$2:$B$62,C2097,'Brand Family Territories (Enc)'!$C$2:$C$62,B2097)&gt;0,1,IF(AND(LEFT(B2097,6)="MORRIS",COUNTIFS('Brand Family Territories (Enc)'!$B$2:$B$62,C2097,'Brand Family Territories (Enc)'!$C$2:$C$62,"Morri")&gt;0),"Unk",0))</f>
        <v>1</v>
      </c>
      <c r="E2097" t="str">
        <f>IFERROR(INDEX('Brand Family Areas (Enc)'!$D$6:$D$998,MATCH(UPPER(A2097)&amp;"|"&amp;UPPER(B2097),'Brand Family Areas (Enc)'!$G$6:$G$998,0)),"No Match")</f>
        <v>No Match</v>
      </c>
      <c r="F2097" t="str">
        <f t="shared" si="64"/>
        <v>US</v>
      </c>
      <c r="G2097" t="str">
        <f t="shared" si="65"/>
        <v>Pabst Blue Ribbon|UNION</v>
      </c>
    </row>
    <row r="2098" spans="1:7" hidden="1" x14ac:dyDescent="0.2">
      <c r="A2098" t="str" cm="1">
        <f t="array" ref="A2098">INDEX('Brand Family Territory (Enc)'!$A$2:$A$296,INT((ROW()-2)/10)+1)</f>
        <v>Pabst Blue Ribbon</v>
      </c>
      <c r="B2098" t="str" cm="1">
        <f t="array" ref="B2098">INDEX('Whitelist (Blackout Reverse)'!$B$1:$K$1,MOD(ROW()-2,10)+1)</f>
        <v>SUSSEX</v>
      </c>
      <c r="C2098" t="str">
        <f>VLOOKUP(A2098,'Brand Family Territory (Enc)'!$A$2:$B$296,2,FALSE)</f>
        <v>All Counties</v>
      </c>
      <c r="D2098">
        <f>IF(COUNTIFS('Brand Family Territories (Enc)'!$B$2:$B$62,C2098,'Brand Family Territories (Enc)'!$C$2:$C$62,B2098)&gt;0,1,IF(AND(LEFT(B2098,6)="MORRIS",COUNTIFS('Brand Family Territories (Enc)'!$B$2:$B$62,C2098,'Brand Family Territories (Enc)'!$C$2:$C$62,"Morri")&gt;0),"Unk",0))</f>
        <v>1</v>
      </c>
      <c r="E2098" t="str">
        <f>IFERROR(INDEX('Brand Family Areas (Enc)'!$D$6:$D$998,MATCH(UPPER(A2098)&amp;"|"&amp;UPPER(B2098),'Brand Family Areas (Enc)'!$G$6:$G$998,0)),"No Match")</f>
        <v>No Match</v>
      </c>
      <c r="F2098" t="str">
        <f t="shared" si="64"/>
        <v>US</v>
      </c>
      <c r="G2098" t="str">
        <f t="shared" si="65"/>
        <v>Pabst Blue Ribbon|SUSSEX</v>
      </c>
    </row>
    <row r="2099" spans="1:7" hidden="1" x14ac:dyDescent="0.2">
      <c r="A2099" t="str" cm="1">
        <f t="array" ref="A2099">INDEX('Brand Family Territory (Enc)'!$A$2:$A$296,INT((ROW()-2)/10)+1)</f>
        <v>Pabst Blue Ribbon</v>
      </c>
      <c r="B2099" t="str" cm="1">
        <f t="array" ref="B2099">INDEX('Whitelist (Blackout Reverse)'!$B$1:$K$1,MOD(ROW()-2,10)+1)</f>
        <v>MORRIS 1</v>
      </c>
      <c r="C2099" t="str">
        <f>VLOOKUP(A2099,'Brand Family Territory (Enc)'!$A$2:$B$296,2,FALSE)</f>
        <v>All Counties</v>
      </c>
      <c r="D2099">
        <f>IF(COUNTIFS('Brand Family Territories (Enc)'!$B$2:$B$62,C2099,'Brand Family Territories (Enc)'!$C$2:$C$62,B2099)&gt;0,1,IF(AND(LEFT(B2099,6)="MORRIS",COUNTIFS('Brand Family Territories (Enc)'!$B$2:$B$62,C2099,'Brand Family Territories (Enc)'!$C$2:$C$62,"Morri")&gt;0),"Unk",0))</f>
        <v>1</v>
      </c>
      <c r="E2099" t="str">
        <f>IFERROR(INDEX('Brand Family Areas (Enc)'!$D$6:$D$998,MATCH(UPPER(A2099)&amp;"|"&amp;UPPER(B2099),'Brand Family Areas (Enc)'!$G$6:$G$998,0)),"No Match")</f>
        <v>No Match</v>
      </c>
      <c r="F2099" t="str">
        <f t="shared" si="64"/>
        <v>US</v>
      </c>
      <c r="G2099" t="str">
        <f t="shared" si="65"/>
        <v>Pabst Blue Ribbon|MORRIS 1</v>
      </c>
    </row>
    <row r="2100" spans="1:7" hidden="1" x14ac:dyDescent="0.2">
      <c r="A2100" t="str" cm="1">
        <f t="array" ref="A2100">INDEX('Brand Family Territory (Enc)'!$A$2:$A$296,INT((ROW()-2)/10)+1)</f>
        <v>Pabst Blue Ribbon</v>
      </c>
      <c r="B2100" t="str" cm="1">
        <f t="array" ref="B2100">INDEX('Whitelist (Blackout Reverse)'!$B$1:$K$1,MOD(ROW()-2,10)+1)</f>
        <v>MORRIS 2</v>
      </c>
      <c r="C2100" t="str">
        <f>VLOOKUP(A2100,'Brand Family Territory (Enc)'!$A$2:$B$296,2,FALSE)</f>
        <v>All Counties</v>
      </c>
      <c r="D2100">
        <f>IF(COUNTIFS('Brand Family Territories (Enc)'!$B$2:$B$62,C2100,'Brand Family Territories (Enc)'!$C$2:$C$62,B2100)&gt;0,1,IF(AND(LEFT(B2100,6)="MORRIS",COUNTIFS('Brand Family Territories (Enc)'!$B$2:$B$62,C2100,'Brand Family Territories (Enc)'!$C$2:$C$62,"Morri")&gt;0),"Unk",0))</f>
        <v>1</v>
      </c>
      <c r="E2100" t="str">
        <f>IFERROR(INDEX('Brand Family Areas (Enc)'!$D$6:$D$998,MATCH(UPPER(A2100)&amp;"|"&amp;UPPER(B2100),'Brand Family Areas (Enc)'!$G$6:$G$998,0)),"No Match")</f>
        <v>No Match</v>
      </c>
      <c r="F2100" t="str">
        <f t="shared" si="64"/>
        <v>US</v>
      </c>
      <c r="G2100" t="str">
        <f t="shared" si="65"/>
        <v>Pabst Blue Ribbon|MORRIS 2</v>
      </c>
    </row>
    <row r="2101" spans="1:7" hidden="1" x14ac:dyDescent="0.2">
      <c r="A2101" t="str" cm="1">
        <f t="array" ref="A2101">INDEX('Brand Family Territory (Enc)'!$A$2:$A$296,INT((ROW()-2)/10)+1)</f>
        <v>Pabst Blue Ribbon</v>
      </c>
      <c r="B2101" t="str" cm="1">
        <f t="array" ref="B2101">INDEX('Whitelist (Blackout Reverse)'!$B$1:$K$1,MOD(ROW()-2,10)+1)</f>
        <v>MORRIS 3</v>
      </c>
      <c r="C2101" t="str">
        <f>VLOOKUP(A2101,'Brand Family Territory (Enc)'!$A$2:$B$296,2,FALSE)</f>
        <v>All Counties</v>
      </c>
      <c r="D2101">
        <f>IF(COUNTIFS('Brand Family Territories (Enc)'!$B$2:$B$62,C2101,'Brand Family Territories (Enc)'!$C$2:$C$62,B2101)&gt;0,1,IF(AND(LEFT(B2101,6)="MORRIS",COUNTIFS('Brand Family Territories (Enc)'!$B$2:$B$62,C2101,'Brand Family Territories (Enc)'!$C$2:$C$62,"Morri")&gt;0),"Unk",0))</f>
        <v>1</v>
      </c>
      <c r="E2101" t="str">
        <f>IFERROR(INDEX('Brand Family Areas (Enc)'!$D$6:$D$998,MATCH(UPPER(A2101)&amp;"|"&amp;UPPER(B2101),'Brand Family Areas (Enc)'!$G$6:$G$998,0)),"No Match")</f>
        <v>No Match</v>
      </c>
      <c r="F2101" t="str">
        <f t="shared" si="64"/>
        <v>US</v>
      </c>
      <c r="G2101" t="str">
        <f t="shared" si="65"/>
        <v>Pabst Blue Ribbon|MORRIS 3</v>
      </c>
    </row>
    <row r="2102" spans="1:7" hidden="1" x14ac:dyDescent="0.2">
      <c r="A2102" t="str" cm="1">
        <f t="array" ref="A2102">INDEX('Brand Family Territory (Enc)'!$A$2:$A$296,INT((ROW()-2)/10)+1)</f>
        <v>Pabst Light</v>
      </c>
      <c r="B2102" t="str" cm="1">
        <f t="array" ref="B2102">INDEX('Whitelist (Blackout Reverse)'!$B$1:$K$1,MOD(ROW()-2,10)+1)</f>
        <v>BERGEN</v>
      </c>
      <c r="C2102" t="str">
        <f>VLOOKUP(A2102,'Brand Family Territory (Enc)'!$A$2:$B$296,2,FALSE)</f>
        <v>All Counties</v>
      </c>
      <c r="D2102">
        <f>IF(COUNTIFS('Brand Family Territories (Enc)'!$B$2:$B$62,C2102,'Brand Family Territories (Enc)'!$C$2:$C$62,B2102)&gt;0,1,IF(AND(LEFT(B2102,6)="MORRIS",COUNTIFS('Brand Family Territories (Enc)'!$B$2:$B$62,C2102,'Brand Family Territories (Enc)'!$C$2:$C$62,"Morri")&gt;0),"Unk",0))</f>
        <v>1</v>
      </c>
      <c r="E2102" t="str">
        <f>IFERROR(INDEX('Brand Family Areas (Enc)'!$D$6:$D$998,MATCH(UPPER(A2102)&amp;"|"&amp;UPPER(B2102),'Brand Family Areas (Enc)'!$G$6:$G$998,0)),"No Match")</f>
        <v>No Match</v>
      </c>
      <c r="F2102" t="str">
        <f t="shared" si="64"/>
        <v>US</v>
      </c>
      <c r="G2102" t="str">
        <f t="shared" si="65"/>
        <v>Pabst Light|BERGEN</v>
      </c>
    </row>
    <row r="2103" spans="1:7" hidden="1" x14ac:dyDescent="0.2">
      <c r="A2103" t="str" cm="1">
        <f t="array" ref="A2103">INDEX('Brand Family Territory (Enc)'!$A$2:$A$296,INT((ROW()-2)/10)+1)</f>
        <v>Pabst Light</v>
      </c>
      <c r="B2103" t="str" cm="1">
        <f t="array" ref="B2103">INDEX('Whitelist (Blackout Reverse)'!$B$1:$K$1,MOD(ROW()-2,10)+1)</f>
        <v>PASSAIC</v>
      </c>
      <c r="C2103" t="str">
        <f>VLOOKUP(A2103,'Brand Family Territory (Enc)'!$A$2:$B$296,2,FALSE)</f>
        <v>All Counties</v>
      </c>
      <c r="D2103">
        <f>IF(COUNTIFS('Brand Family Territories (Enc)'!$B$2:$B$62,C2103,'Brand Family Territories (Enc)'!$C$2:$C$62,B2103)&gt;0,1,IF(AND(LEFT(B2103,6)="MORRIS",COUNTIFS('Brand Family Territories (Enc)'!$B$2:$B$62,C2103,'Brand Family Territories (Enc)'!$C$2:$C$62,"Morri")&gt;0),"Unk",0))</f>
        <v>1</v>
      </c>
      <c r="E2103" t="str">
        <f>IFERROR(INDEX('Brand Family Areas (Enc)'!$D$6:$D$998,MATCH(UPPER(A2103)&amp;"|"&amp;UPPER(B2103),'Brand Family Areas (Enc)'!$G$6:$G$998,0)),"No Match")</f>
        <v>No Match</v>
      </c>
      <c r="F2103" t="str">
        <f t="shared" si="64"/>
        <v>US</v>
      </c>
      <c r="G2103" t="str">
        <f t="shared" si="65"/>
        <v>Pabst Light|PASSAIC</v>
      </c>
    </row>
    <row r="2104" spans="1:7" hidden="1" x14ac:dyDescent="0.2">
      <c r="A2104" t="str" cm="1">
        <f t="array" ref="A2104">INDEX('Brand Family Territory (Enc)'!$A$2:$A$296,INT((ROW()-2)/10)+1)</f>
        <v>Pabst Light</v>
      </c>
      <c r="B2104" t="str" cm="1">
        <f t="array" ref="B2104">INDEX('Whitelist (Blackout Reverse)'!$B$1:$K$1,MOD(ROW()-2,10)+1)</f>
        <v>PASSAIC-FF</v>
      </c>
      <c r="C2104" t="str">
        <f>VLOOKUP(A2104,'Brand Family Territory (Enc)'!$A$2:$B$296,2,FALSE)</f>
        <v>All Counties</v>
      </c>
      <c r="D2104">
        <f>IF(COUNTIFS('Brand Family Territories (Enc)'!$B$2:$B$62,C2104,'Brand Family Territories (Enc)'!$C$2:$C$62,B2104)&gt;0,1,IF(AND(LEFT(B2104,6)="MORRIS",COUNTIFS('Brand Family Territories (Enc)'!$B$2:$B$62,C2104,'Brand Family Territories (Enc)'!$C$2:$C$62,"Morri")&gt;0),"Unk",0))</f>
        <v>1</v>
      </c>
      <c r="E2104" t="str">
        <f>IFERROR(INDEX('Brand Family Areas (Enc)'!$D$6:$D$998,MATCH(UPPER(A2104)&amp;"|"&amp;UPPER(B2104),'Brand Family Areas (Enc)'!$G$6:$G$998,0)),"No Match")</f>
        <v>No Match</v>
      </c>
      <c r="F2104" t="str">
        <f t="shared" si="64"/>
        <v>US</v>
      </c>
      <c r="G2104" t="str">
        <f t="shared" si="65"/>
        <v>Pabst Light|PASSAIC-FF</v>
      </c>
    </row>
    <row r="2105" spans="1:7" hidden="1" x14ac:dyDescent="0.2">
      <c r="A2105" t="str" cm="1">
        <f t="array" ref="A2105">INDEX('Brand Family Territory (Enc)'!$A$2:$A$296,INT((ROW()-2)/10)+1)</f>
        <v>Pabst Light</v>
      </c>
      <c r="B2105" t="str" cm="1">
        <f t="array" ref="B2105">INDEX('Whitelist (Blackout Reverse)'!$B$1:$K$1,MOD(ROW()-2,10)+1)</f>
        <v>ESSEX</v>
      </c>
      <c r="C2105" t="str">
        <f>VLOOKUP(A2105,'Brand Family Territory (Enc)'!$A$2:$B$296,2,FALSE)</f>
        <v>All Counties</v>
      </c>
      <c r="D2105">
        <f>IF(COUNTIFS('Brand Family Territories (Enc)'!$B$2:$B$62,C2105,'Brand Family Territories (Enc)'!$C$2:$C$62,B2105)&gt;0,1,IF(AND(LEFT(B2105,6)="MORRIS",COUNTIFS('Brand Family Territories (Enc)'!$B$2:$B$62,C2105,'Brand Family Territories (Enc)'!$C$2:$C$62,"Morri")&gt;0),"Unk",0))</f>
        <v>1</v>
      </c>
      <c r="E2105" t="str">
        <f>IFERROR(INDEX('Brand Family Areas (Enc)'!$D$6:$D$998,MATCH(UPPER(A2105)&amp;"|"&amp;UPPER(B2105),'Brand Family Areas (Enc)'!$G$6:$G$998,0)),"No Match")</f>
        <v>No Match</v>
      </c>
      <c r="F2105" t="str">
        <f t="shared" si="64"/>
        <v>US</v>
      </c>
      <c r="G2105" t="str">
        <f t="shared" si="65"/>
        <v>Pabst Light|ESSEX</v>
      </c>
    </row>
    <row r="2106" spans="1:7" hidden="1" x14ac:dyDescent="0.2">
      <c r="A2106" t="str" cm="1">
        <f t="array" ref="A2106">INDEX('Brand Family Territory (Enc)'!$A$2:$A$296,INT((ROW()-2)/10)+1)</f>
        <v>Pabst Light</v>
      </c>
      <c r="B2106" t="str" cm="1">
        <f t="array" ref="B2106">INDEX('Whitelist (Blackout Reverse)'!$B$1:$K$1,MOD(ROW()-2,10)+1)</f>
        <v>HUDSON</v>
      </c>
      <c r="C2106" t="str">
        <f>VLOOKUP(A2106,'Brand Family Territory (Enc)'!$A$2:$B$296,2,FALSE)</f>
        <v>All Counties</v>
      </c>
      <c r="D2106">
        <f>IF(COUNTIFS('Brand Family Territories (Enc)'!$B$2:$B$62,C2106,'Brand Family Territories (Enc)'!$C$2:$C$62,B2106)&gt;0,1,IF(AND(LEFT(B2106,6)="MORRIS",COUNTIFS('Brand Family Territories (Enc)'!$B$2:$B$62,C2106,'Brand Family Territories (Enc)'!$C$2:$C$62,"Morri")&gt;0),"Unk",0))</f>
        <v>1</v>
      </c>
      <c r="E2106" t="str">
        <f>IFERROR(INDEX('Brand Family Areas (Enc)'!$D$6:$D$998,MATCH(UPPER(A2106)&amp;"|"&amp;UPPER(B2106),'Brand Family Areas (Enc)'!$G$6:$G$998,0)),"No Match")</f>
        <v>No Match</v>
      </c>
      <c r="F2106" t="str">
        <f t="shared" si="64"/>
        <v>US</v>
      </c>
      <c r="G2106" t="str">
        <f t="shared" si="65"/>
        <v>Pabst Light|HUDSON</v>
      </c>
    </row>
    <row r="2107" spans="1:7" hidden="1" x14ac:dyDescent="0.2">
      <c r="A2107" t="str" cm="1">
        <f t="array" ref="A2107">INDEX('Brand Family Territory (Enc)'!$A$2:$A$296,INT((ROW()-2)/10)+1)</f>
        <v>Pabst Light</v>
      </c>
      <c r="B2107" t="str" cm="1">
        <f t="array" ref="B2107">INDEX('Whitelist (Blackout Reverse)'!$B$1:$K$1,MOD(ROW()-2,10)+1)</f>
        <v>UNION</v>
      </c>
      <c r="C2107" t="str">
        <f>VLOOKUP(A2107,'Brand Family Territory (Enc)'!$A$2:$B$296,2,FALSE)</f>
        <v>All Counties</v>
      </c>
      <c r="D2107">
        <f>IF(COUNTIFS('Brand Family Territories (Enc)'!$B$2:$B$62,C2107,'Brand Family Territories (Enc)'!$C$2:$C$62,B2107)&gt;0,1,IF(AND(LEFT(B2107,6)="MORRIS",COUNTIFS('Brand Family Territories (Enc)'!$B$2:$B$62,C2107,'Brand Family Territories (Enc)'!$C$2:$C$62,"Morri")&gt;0),"Unk",0))</f>
        <v>1</v>
      </c>
      <c r="E2107" t="str">
        <f>IFERROR(INDEX('Brand Family Areas (Enc)'!$D$6:$D$998,MATCH(UPPER(A2107)&amp;"|"&amp;UPPER(B2107),'Brand Family Areas (Enc)'!$G$6:$G$998,0)),"No Match")</f>
        <v>No Match</v>
      </c>
      <c r="F2107" t="str">
        <f t="shared" si="64"/>
        <v>US</v>
      </c>
      <c r="G2107" t="str">
        <f t="shared" si="65"/>
        <v>Pabst Light|UNION</v>
      </c>
    </row>
    <row r="2108" spans="1:7" hidden="1" x14ac:dyDescent="0.2">
      <c r="A2108" t="str" cm="1">
        <f t="array" ref="A2108">INDEX('Brand Family Territory (Enc)'!$A$2:$A$296,INT((ROW()-2)/10)+1)</f>
        <v>Pabst Light</v>
      </c>
      <c r="B2108" t="str" cm="1">
        <f t="array" ref="B2108">INDEX('Whitelist (Blackout Reverse)'!$B$1:$K$1,MOD(ROW()-2,10)+1)</f>
        <v>SUSSEX</v>
      </c>
      <c r="C2108" t="str">
        <f>VLOOKUP(A2108,'Brand Family Territory (Enc)'!$A$2:$B$296,2,FALSE)</f>
        <v>All Counties</v>
      </c>
      <c r="D2108">
        <f>IF(COUNTIFS('Brand Family Territories (Enc)'!$B$2:$B$62,C2108,'Brand Family Territories (Enc)'!$C$2:$C$62,B2108)&gt;0,1,IF(AND(LEFT(B2108,6)="MORRIS",COUNTIFS('Brand Family Territories (Enc)'!$B$2:$B$62,C2108,'Brand Family Territories (Enc)'!$C$2:$C$62,"Morri")&gt;0),"Unk",0))</f>
        <v>1</v>
      </c>
      <c r="E2108" t="str">
        <f>IFERROR(INDEX('Brand Family Areas (Enc)'!$D$6:$D$998,MATCH(UPPER(A2108)&amp;"|"&amp;UPPER(B2108),'Brand Family Areas (Enc)'!$G$6:$G$998,0)),"No Match")</f>
        <v>No Match</v>
      </c>
      <c r="F2108" t="str">
        <f t="shared" si="64"/>
        <v>US</v>
      </c>
      <c r="G2108" t="str">
        <f t="shared" si="65"/>
        <v>Pabst Light|SUSSEX</v>
      </c>
    </row>
    <row r="2109" spans="1:7" hidden="1" x14ac:dyDescent="0.2">
      <c r="A2109" t="str" cm="1">
        <f t="array" ref="A2109">INDEX('Brand Family Territory (Enc)'!$A$2:$A$296,INT((ROW()-2)/10)+1)</f>
        <v>Pabst Light</v>
      </c>
      <c r="B2109" t="str" cm="1">
        <f t="array" ref="B2109">INDEX('Whitelist (Blackout Reverse)'!$B$1:$K$1,MOD(ROW()-2,10)+1)</f>
        <v>MORRIS 1</v>
      </c>
      <c r="C2109" t="str">
        <f>VLOOKUP(A2109,'Brand Family Territory (Enc)'!$A$2:$B$296,2,FALSE)</f>
        <v>All Counties</v>
      </c>
      <c r="D2109">
        <f>IF(COUNTIFS('Brand Family Territories (Enc)'!$B$2:$B$62,C2109,'Brand Family Territories (Enc)'!$C$2:$C$62,B2109)&gt;0,1,IF(AND(LEFT(B2109,6)="MORRIS",COUNTIFS('Brand Family Territories (Enc)'!$B$2:$B$62,C2109,'Brand Family Territories (Enc)'!$C$2:$C$62,"Morri")&gt;0),"Unk",0))</f>
        <v>1</v>
      </c>
      <c r="E2109" t="str">
        <f>IFERROR(INDEX('Brand Family Areas (Enc)'!$D$6:$D$998,MATCH(UPPER(A2109)&amp;"|"&amp;UPPER(B2109),'Brand Family Areas (Enc)'!$G$6:$G$998,0)),"No Match")</f>
        <v>No Match</v>
      </c>
      <c r="F2109" t="str">
        <f t="shared" si="64"/>
        <v>US</v>
      </c>
      <c r="G2109" t="str">
        <f t="shared" si="65"/>
        <v>Pabst Light|MORRIS 1</v>
      </c>
    </row>
    <row r="2110" spans="1:7" hidden="1" x14ac:dyDescent="0.2">
      <c r="A2110" t="str" cm="1">
        <f t="array" ref="A2110">INDEX('Brand Family Territory (Enc)'!$A$2:$A$296,INT((ROW()-2)/10)+1)</f>
        <v>Pabst Light</v>
      </c>
      <c r="B2110" t="str" cm="1">
        <f t="array" ref="B2110">INDEX('Whitelist (Blackout Reverse)'!$B$1:$K$1,MOD(ROW()-2,10)+1)</f>
        <v>MORRIS 2</v>
      </c>
      <c r="C2110" t="str">
        <f>VLOOKUP(A2110,'Brand Family Territory (Enc)'!$A$2:$B$296,2,FALSE)</f>
        <v>All Counties</v>
      </c>
      <c r="D2110">
        <f>IF(COUNTIFS('Brand Family Territories (Enc)'!$B$2:$B$62,C2110,'Brand Family Territories (Enc)'!$C$2:$C$62,B2110)&gt;0,1,IF(AND(LEFT(B2110,6)="MORRIS",COUNTIFS('Brand Family Territories (Enc)'!$B$2:$B$62,C2110,'Brand Family Territories (Enc)'!$C$2:$C$62,"Morri")&gt;0),"Unk",0))</f>
        <v>1</v>
      </c>
      <c r="E2110" t="str">
        <f>IFERROR(INDEX('Brand Family Areas (Enc)'!$D$6:$D$998,MATCH(UPPER(A2110)&amp;"|"&amp;UPPER(B2110),'Brand Family Areas (Enc)'!$G$6:$G$998,0)),"No Match")</f>
        <v>No Match</v>
      </c>
      <c r="F2110" t="str">
        <f t="shared" si="64"/>
        <v>US</v>
      </c>
      <c r="G2110" t="str">
        <f t="shared" si="65"/>
        <v>Pabst Light|MORRIS 2</v>
      </c>
    </row>
    <row r="2111" spans="1:7" hidden="1" x14ac:dyDescent="0.2">
      <c r="A2111" t="str" cm="1">
        <f t="array" ref="A2111">INDEX('Brand Family Territory (Enc)'!$A$2:$A$296,INT((ROW()-2)/10)+1)</f>
        <v>Pabst Light</v>
      </c>
      <c r="B2111" t="str" cm="1">
        <f t="array" ref="B2111">INDEX('Whitelist (Blackout Reverse)'!$B$1:$K$1,MOD(ROW()-2,10)+1)</f>
        <v>MORRIS 3</v>
      </c>
      <c r="C2111" t="str">
        <f>VLOOKUP(A2111,'Brand Family Territory (Enc)'!$A$2:$B$296,2,FALSE)</f>
        <v>All Counties</v>
      </c>
      <c r="D2111">
        <f>IF(COUNTIFS('Brand Family Territories (Enc)'!$B$2:$B$62,C2111,'Brand Family Territories (Enc)'!$C$2:$C$62,B2111)&gt;0,1,IF(AND(LEFT(B2111,6)="MORRIS",COUNTIFS('Brand Family Territories (Enc)'!$B$2:$B$62,C2111,'Brand Family Territories (Enc)'!$C$2:$C$62,"Morri")&gt;0),"Unk",0))</f>
        <v>1</v>
      </c>
      <c r="E2111" t="str">
        <f>IFERROR(INDEX('Brand Family Areas (Enc)'!$D$6:$D$998,MATCH(UPPER(A2111)&amp;"|"&amp;UPPER(B2111),'Brand Family Areas (Enc)'!$G$6:$G$998,0)),"No Match")</f>
        <v>No Match</v>
      </c>
      <c r="F2111" t="str">
        <f t="shared" si="64"/>
        <v>US</v>
      </c>
      <c r="G2111" t="str">
        <f t="shared" si="65"/>
        <v>Pabst Light|MORRIS 3</v>
      </c>
    </row>
    <row r="2112" spans="1:7" hidden="1" x14ac:dyDescent="0.2">
      <c r="A2112" t="str" cm="1">
        <f t="array" ref="A2112">INDEX('Brand Family Territory (Enc)'!$A$2:$A$296,INT((ROW()-2)/10)+1)</f>
        <v>Palma</v>
      </c>
      <c r="B2112" t="str" cm="1">
        <f t="array" ref="B2112">INDEX('Whitelist (Blackout Reverse)'!$B$1:$K$1,MOD(ROW()-2,10)+1)</f>
        <v>BERGEN</v>
      </c>
      <c r="C2112" t="str">
        <f>VLOOKUP(A2112,'Brand Family Territory (Enc)'!$A$2:$B$296,2,FALSE)</f>
        <v>All Counties</v>
      </c>
      <c r="D2112">
        <f>IF(COUNTIFS('Brand Family Territories (Enc)'!$B$2:$B$62,C2112,'Brand Family Territories (Enc)'!$C$2:$C$62,B2112)&gt;0,1,IF(AND(LEFT(B2112,6)="MORRIS",COUNTIFS('Brand Family Territories (Enc)'!$B$2:$B$62,C2112,'Brand Family Territories (Enc)'!$C$2:$C$62,"Morri")&gt;0),"Unk",0))</f>
        <v>1</v>
      </c>
      <c r="E2112" t="str">
        <f>IFERROR(INDEX('Brand Family Areas (Enc)'!$D$6:$D$998,MATCH(UPPER(A2112)&amp;"|"&amp;UPPER(B2112),'Brand Family Areas (Enc)'!$G$6:$G$998,0)),"No Match")</f>
        <v>No Match</v>
      </c>
      <c r="F2112" t="str">
        <f t="shared" si="64"/>
        <v>US</v>
      </c>
      <c r="G2112" t="str">
        <f t="shared" si="65"/>
        <v>Palma|BERGEN</v>
      </c>
    </row>
    <row r="2113" spans="1:7" hidden="1" x14ac:dyDescent="0.2">
      <c r="A2113" t="str" cm="1">
        <f t="array" ref="A2113">INDEX('Brand Family Territory (Enc)'!$A$2:$A$296,INT((ROW()-2)/10)+1)</f>
        <v>Palma</v>
      </c>
      <c r="B2113" t="str" cm="1">
        <f t="array" ref="B2113">INDEX('Whitelist (Blackout Reverse)'!$B$1:$K$1,MOD(ROW()-2,10)+1)</f>
        <v>PASSAIC</v>
      </c>
      <c r="C2113" t="str">
        <f>VLOOKUP(A2113,'Brand Family Territory (Enc)'!$A$2:$B$296,2,FALSE)</f>
        <v>All Counties</v>
      </c>
      <c r="D2113">
        <f>IF(COUNTIFS('Brand Family Territories (Enc)'!$B$2:$B$62,C2113,'Brand Family Territories (Enc)'!$C$2:$C$62,B2113)&gt;0,1,IF(AND(LEFT(B2113,6)="MORRIS",COUNTIFS('Brand Family Territories (Enc)'!$B$2:$B$62,C2113,'Brand Family Territories (Enc)'!$C$2:$C$62,"Morri")&gt;0),"Unk",0))</f>
        <v>1</v>
      </c>
      <c r="E2113" t="str">
        <f>IFERROR(INDEX('Brand Family Areas (Enc)'!$D$6:$D$998,MATCH(UPPER(A2113)&amp;"|"&amp;UPPER(B2113),'Brand Family Areas (Enc)'!$G$6:$G$998,0)),"No Match")</f>
        <v>No Match</v>
      </c>
      <c r="F2113" t="str">
        <f t="shared" si="64"/>
        <v>US</v>
      </c>
      <c r="G2113" t="str">
        <f t="shared" si="65"/>
        <v>Palma|PASSAIC</v>
      </c>
    </row>
    <row r="2114" spans="1:7" hidden="1" x14ac:dyDescent="0.2">
      <c r="A2114" t="str" cm="1">
        <f t="array" ref="A2114">INDEX('Brand Family Territory (Enc)'!$A$2:$A$296,INT((ROW()-2)/10)+1)</f>
        <v>Palma</v>
      </c>
      <c r="B2114" t="str" cm="1">
        <f t="array" ref="B2114">INDEX('Whitelist (Blackout Reverse)'!$B$1:$K$1,MOD(ROW()-2,10)+1)</f>
        <v>PASSAIC-FF</v>
      </c>
      <c r="C2114" t="str">
        <f>VLOOKUP(A2114,'Brand Family Territory (Enc)'!$A$2:$B$296,2,FALSE)</f>
        <v>All Counties</v>
      </c>
      <c r="D2114">
        <f>IF(COUNTIFS('Brand Family Territories (Enc)'!$B$2:$B$62,C2114,'Brand Family Territories (Enc)'!$C$2:$C$62,B2114)&gt;0,1,IF(AND(LEFT(B2114,6)="MORRIS",COUNTIFS('Brand Family Territories (Enc)'!$B$2:$B$62,C2114,'Brand Family Territories (Enc)'!$C$2:$C$62,"Morri")&gt;0),"Unk",0))</f>
        <v>1</v>
      </c>
      <c r="E2114" t="str">
        <f>IFERROR(INDEX('Brand Family Areas (Enc)'!$D$6:$D$998,MATCH(UPPER(A2114)&amp;"|"&amp;UPPER(B2114),'Brand Family Areas (Enc)'!$G$6:$G$998,0)),"No Match")</f>
        <v>No Match</v>
      </c>
      <c r="F2114" t="str">
        <f t="shared" si="64"/>
        <v>US</v>
      </c>
      <c r="G2114" t="str">
        <f t="shared" si="65"/>
        <v>Palma|PASSAIC-FF</v>
      </c>
    </row>
    <row r="2115" spans="1:7" hidden="1" x14ac:dyDescent="0.2">
      <c r="A2115" t="str" cm="1">
        <f t="array" ref="A2115">INDEX('Brand Family Territory (Enc)'!$A$2:$A$296,INT((ROW()-2)/10)+1)</f>
        <v>Palma</v>
      </c>
      <c r="B2115" t="str" cm="1">
        <f t="array" ref="B2115">INDEX('Whitelist (Blackout Reverse)'!$B$1:$K$1,MOD(ROW()-2,10)+1)</f>
        <v>ESSEX</v>
      </c>
      <c r="C2115" t="str">
        <f>VLOOKUP(A2115,'Brand Family Territory (Enc)'!$A$2:$B$296,2,FALSE)</f>
        <v>All Counties</v>
      </c>
      <c r="D2115">
        <f>IF(COUNTIFS('Brand Family Territories (Enc)'!$B$2:$B$62,C2115,'Brand Family Territories (Enc)'!$C$2:$C$62,B2115)&gt;0,1,IF(AND(LEFT(B2115,6)="MORRIS",COUNTIFS('Brand Family Territories (Enc)'!$B$2:$B$62,C2115,'Brand Family Territories (Enc)'!$C$2:$C$62,"Morri")&gt;0),"Unk",0))</f>
        <v>1</v>
      </c>
      <c r="E2115" t="str">
        <f>IFERROR(INDEX('Brand Family Areas (Enc)'!$D$6:$D$998,MATCH(UPPER(A2115)&amp;"|"&amp;UPPER(B2115),'Brand Family Areas (Enc)'!$G$6:$G$998,0)),"No Match")</f>
        <v>No Match</v>
      </c>
      <c r="F2115" t="str">
        <f t="shared" ref="F2115:F2178" si="66">IF(D2115="Unk","Ambiguous (Source Truncated)",IF(E2115="Inactive","THEM",IF(D2115=1,"US",IF(D2115="N/A","No Territory Data","THEM"))))</f>
        <v>US</v>
      </c>
      <c r="G2115" t="str">
        <f t="shared" ref="G2115:G2178" si="67">A2115&amp;"|"&amp;B2115</f>
        <v>Palma|ESSEX</v>
      </c>
    </row>
    <row r="2116" spans="1:7" hidden="1" x14ac:dyDescent="0.2">
      <c r="A2116" t="str" cm="1">
        <f t="array" ref="A2116">INDEX('Brand Family Territory (Enc)'!$A$2:$A$296,INT((ROW()-2)/10)+1)</f>
        <v>Palma</v>
      </c>
      <c r="B2116" t="str" cm="1">
        <f t="array" ref="B2116">INDEX('Whitelist (Blackout Reverse)'!$B$1:$K$1,MOD(ROW()-2,10)+1)</f>
        <v>HUDSON</v>
      </c>
      <c r="C2116" t="str">
        <f>VLOOKUP(A2116,'Brand Family Territory (Enc)'!$A$2:$B$296,2,FALSE)</f>
        <v>All Counties</v>
      </c>
      <c r="D2116">
        <f>IF(COUNTIFS('Brand Family Territories (Enc)'!$B$2:$B$62,C2116,'Brand Family Territories (Enc)'!$C$2:$C$62,B2116)&gt;0,1,IF(AND(LEFT(B2116,6)="MORRIS",COUNTIFS('Brand Family Territories (Enc)'!$B$2:$B$62,C2116,'Brand Family Territories (Enc)'!$C$2:$C$62,"Morri")&gt;0),"Unk",0))</f>
        <v>1</v>
      </c>
      <c r="E2116" t="str">
        <f>IFERROR(INDEX('Brand Family Areas (Enc)'!$D$6:$D$998,MATCH(UPPER(A2116)&amp;"|"&amp;UPPER(B2116),'Brand Family Areas (Enc)'!$G$6:$G$998,0)),"No Match")</f>
        <v>No Match</v>
      </c>
      <c r="F2116" t="str">
        <f t="shared" si="66"/>
        <v>US</v>
      </c>
      <c r="G2116" t="str">
        <f t="shared" si="67"/>
        <v>Palma|HUDSON</v>
      </c>
    </row>
    <row r="2117" spans="1:7" hidden="1" x14ac:dyDescent="0.2">
      <c r="A2117" t="str" cm="1">
        <f t="array" ref="A2117">INDEX('Brand Family Territory (Enc)'!$A$2:$A$296,INT((ROW()-2)/10)+1)</f>
        <v>Palma</v>
      </c>
      <c r="B2117" t="str" cm="1">
        <f t="array" ref="B2117">INDEX('Whitelist (Blackout Reverse)'!$B$1:$K$1,MOD(ROW()-2,10)+1)</f>
        <v>UNION</v>
      </c>
      <c r="C2117" t="str">
        <f>VLOOKUP(A2117,'Brand Family Territory (Enc)'!$A$2:$B$296,2,FALSE)</f>
        <v>All Counties</v>
      </c>
      <c r="D2117">
        <f>IF(COUNTIFS('Brand Family Territories (Enc)'!$B$2:$B$62,C2117,'Brand Family Territories (Enc)'!$C$2:$C$62,B2117)&gt;0,1,IF(AND(LEFT(B2117,6)="MORRIS",COUNTIFS('Brand Family Territories (Enc)'!$B$2:$B$62,C2117,'Brand Family Territories (Enc)'!$C$2:$C$62,"Morri")&gt;0),"Unk",0))</f>
        <v>1</v>
      </c>
      <c r="E2117" t="str">
        <f>IFERROR(INDEX('Brand Family Areas (Enc)'!$D$6:$D$998,MATCH(UPPER(A2117)&amp;"|"&amp;UPPER(B2117),'Brand Family Areas (Enc)'!$G$6:$G$998,0)),"No Match")</f>
        <v>No Match</v>
      </c>
      <c r="F2117" t="str">
        <f t="shared" si="66"/>
        <v>US</v>
      </c>
      <c r="G2117" t="str">
        <f t="shared" si="67"/>
        <v>Palma|UNION</v>
      </c>
    </row>
    <row r="2118" spans="1:7" hidden="1" x14ac:dyDescent="0.2">
      <c r="A2118" t="str" cm="1">
        <f t="array" ref="A2118">INDEX('Brand Family Territory (Enc)'!$A$2:$A$296,INT((ROW()-2)/10)+1)</f>
        <v>Palma</v>
      </c>
      <c r="B2118" t="str" cm="1">
        <f t="array" ref="B2118">INDEX('Whitelist (Blackout Reverse)'!$B$1:$K$1,MOD(ROW()-2,10)+1)</f>
        <v>SUSSEX</v>
      </c>
      <c r="C2118" t="str">
        <f>VLOOKUP(A2118,'Brand Family Territory (Enc)'!$A$2:$B$296,2,FALSE)</f>
        <v>All Counties</v>
      </c>
      <c r="D2118">
        <f>IF(COUNTIFS('Brand Family Territories (Enc)'!$B$2:$B$62,C2118,'Brand Family Territories (Enc)'!$C$2:$C$62,B2118)&gt;0,1,IF(AND(LEFT(B2118,6)="MORRIS",COUNTIFS('Brand Family Territories (Enc)'!$B$2:$B$62,C2118,'Brand Family Territories (Enc)'!$C$2:$C$62,"Morri")&gt;0),"Unk",0))</f>
        <v>1</v>
      </c>
      <c r="E2118" t="str">
        <f>IFERROR(INDEX('Brand Family Areas (Enc)'!$D$6:$D$998,MATCH(UPPER(A2118)&amp;"|"&amp;UPPER(B2118),'Brand Family Areas (Enc)'!$G$6:$G$998,0)),"No Match")</f>
        <v>No Match</v>
      </c>
      <c r="F2118" t="str">
        <f t="shared" si="66"/>
        <v>US</v>
      </c>
      <c r="G2118" t="str">
        <f t="shared" si="67"/>
        <v>Palma|SUSSEX</v>
      </c>
    </row>
    <row r="2119" spans="1:7" hidden="1" x14ac:dyDescent="0.2">
      <c r="A2119" t="str" cm="1">
        <f t="array" ref="A2119">INDEX('Brand Family Territory (Enc)'!$A$2:$A$296,INT((ROW()-2)/10)+1)</f>
        <v>Palma</v>
      </c>
      <c r="B2119" t="str" cm="1">
        <f t="array" ref="B2119">INDEX('Whitelist (Blackout Reverse)'!$B$1:$K$1,MOD(ROW()-2,10)+1)</f>
        <v>MORRIS 1</v>
      </c>
      <c r="C2119" t="str">
        <f>VLOOKUP(A2119,'Brand Family Territory (Enc)'!$A$2:$B$296,2,FALSE)</f>
        <v>All Counties</v>
      </c>
      <c r="D2119">
        <f>IF(COUNTIFS('Brand Family Territories (Enc)'!$B$2:$B$62,C2119,'Brand Family Territories (Enc)'!$C$2:$C$62,B2119)&gt;0,1,IF(AND(LEFT(B2119,6)="MORRIS",COUNTIFS('Brand Family Territories (Enc)'!$B$2:$B$62,C2119,'Brand Family Territories (Enc)'!$C$2:$C$62,"Morri")&gt;0),"Unk",0))</f>
        <v>1</v>
      </c>
      <c r="E2119" t="str">
        <f>IFERROR(INDEX('Brand Family Areas (Enc)'!$D$6:$D$998,MATCH(UPPER(A2119)&amp;"|"&amp;UPPER(B2119),'Brand Family Areas (Enc)'!$G$6:$G$998,0)),"No Match")</f>
        <v>No Match</v>
      </c>
      <c r="F2119" t="str">
        <f t="shared" si="66"/>
        <v>US</v>
      </c>
      <c r="G2119" t="str">
        <f t="shared" si="67"/>
        <v>Palma|MORRIS 1</v>
      </c>
    </row>
    <row r="2120" spans="1:7" hidden="1" x14ac:dyDescent="0.2">
      <c r="A2120" t="str" cm="1">
        <f t="array" ref="A2120">INDEX('Brand Family Territory (Enc)'!$A$2:$A$296,INT((ROW()-2)/10)+1)</f>
        <v>Palma</v>
      </c>
      <c r="B2120" t="str" cm="1">
        <f t="array" ref="B2120">INDEX('Whitelist (Blackout Reverse)'!$B$1:$K$1,MOD(ROW()-2,10)+1)</f>
        <v>MORRIS 2</v>
      </c>
      <c r="C2120" t="str">
        <f>VLOOKUP(A2120,'Brand Family Territory (Enc)'!$A$2:$B$296,2,FALSE)</f>
        <v>All Counties</v>
      </c>
      <c r="D2120">
        <f>IF(COUNTIFS('Brand Family Territories (Enc)'!$B$2:$B$62,C2120,'Brand Family Territories (Enc)'!$C$2:$C$62,B2120)&gt;0,1,IF(AND(LEFT(B2120,6)="MORRIS",COUNTIFS('Brand Family Territories (Enc)'!$B$2:$B$62,C2120,'Brand Family Territories (Enc)'!$C$2:$C$62,"Morri")&gt;0),"Unk",0))</f>
        <v>1</v>
      </c>
      <c r="E2120" t="str">
        <f>IFERROR(INDEX('Brand Family Areas (Enc)'!$D$6:$D$998,MATCH(UPPER(A2120)&amp;"|"&amp;UPPER(B2120),'Brand Family Areas (Enc)'!$G$6:$G$998,0)),"No Match")</f>
        <v>No Match</v>
      </c>
      <c r="F2120" t="str">
        <f t="shared" si="66"/>
        <v>US</v>
      </c>
      <c r="G2120" t="str">
        <f t="shared" si="67"/>
        <v>Palma|MORRIS 2</v>
      </c>
    </row>
    <row r="2121" spans="1:7" hidden="1" x14ac:dyDescent="0.2">
      <c r="A2121" t="str" cm="1">
        <f t="array" ref="A2121">INDEX('Brand Family Territory (Enc)'!$A$2:$A$296,INT((ROW()-2)/10)+1)</f>
        <v>Palma</v>
      </c>
      <c r="B2121" t="str" cm="1">
        <f t="array" ref="B2121">INDEX('Whitelist (Blackout Reverse)'!$B$1:$K$1,MOD(ROW()-2,10)+1)</f>
        <v>MORRIS 3</v>
      </c>
      <c r="C2121" t="str">
        <f>VLOOKUP(A2121,'Brand Family Territory (Enc)'!$A$2:$B$296,2,FALSE)</f>
        <v>All Counties</v>
      </c>
      <c r="D2121">
        <f>IF(COUNTIFS('Brand Family Territories (Enc)'!$B$2:$B$62,C2121,'Brand Family Territories (Enc)'!$C$2:$C$62,B2121)&gt;0,1,IF(AND(LEFT(B2121,6)="MORRIS",COUNTIFS('Brand Family Territories (Enc)'!$B$2:$B$62,C2121,'Brand Family Territories (Enc)'!$C$2:$C$62,"Morri")&gt;0),"Unk",0))</f>
        <v>1</v>
      </c>
      <c r="E2121" t="str">
        <f>IFERROR(INDEX('Brand Family Areas (Enc)'!$D$6:$D$998,MATCH(UPPER(A2121)&amp;"|"&amp;UPPER(B2121),'Brand Family Areas (Enc)'!$G$6:$G$998,0)),"No Match")</f>
        <v>No Match</v>
      </c>
      <c r="F2121" t="str">
        <f t="shared" si="66"/>
        <v>US</v>
      </c>
      <c r="G2121" t="str">
        <f t="shared" si="67"/>
        <v>Palma|MORRIS 3</v>
      </c>
    </row>
    <row r="2122" spans="1:7" hidden="1" x14ac:dyDescent="0.2">
      <c r="A2122" t="str" cm="1">
        <f t="array" ref="A2122">INDEX('Brand Family Territory (Enc)'!$A$2:$A$296,INT((ROW()-2)/10)+1)</f>
        <v>Paradisse</v>
      </c>
      <c r="B2122" t="str" cm="1">
        <f t="array" ref="B2122">INDEX('Whitelist (Blackout Reverse)'!$B$1:$K$1,MOD(ROW()-2,10)+1)</f>
        <v>BERGEN</v>
      </c>
      <c r="C2122" t="str">
        <f>VLOOKUP(A2122,'Brand Family Territory (Enc)'!$A$2:$B$296,2,FALSE)</f>
        <v>All Counties</v>
      </c>
      <c r="D2122">
        <f>IF(COUNTIFS('Brand Family Territories (Enc)'!$B$2:$B$62,C2122,'Brand Family Territories (Enc)'!$C$2:$C$62,B2122)&gt;0,1,IF(AND(LEFT(B2122,6)="MORRIS",COUNTIFS('Brand Family Territories (Enc)'!$B$2:$B$62,C2122,'Brand Family Territories (Enc)'!$C$2:$C$62,"Morri")&gt;0),"Unk",0))</f>
        <v>1</v>
      </c>
      <c r="E2122" t="str">
        <f>IFERROR(INDEX('Brand Family Areas (Enc)'!$D$6:$D$998,MATCH(UPPER(A2122)&amp;"|"&amp;UPPER(B2122),'Brand Family Areas (Enc)'!$G$6:$G$998,0)),"No Match")</f>
        <v>No Match</v>
      </c>
      <c r="F2122" t="str">
        <f t="shared" si="66"/>
        <v>US</v>
      </c>
      <c r="G2122" t="str">
        <f t="shared" si="67"/>
        <v>Paradisse|BERGEN</v>
      </c>
    </row>
    <row r="2123" spans="1:7" hidden="1" x14ac:dyDescent="0.2">
      <c r="A2123" t="str" cm="1">
        <f t="array" ref="A2123">INDEX('Brand Family Territory (Enc)'!$A$2:$A$296,INT((ROW()-2)/10)+1)</f>
        <v>Paradisse</v>
      </c>
      <c r="B2123" t="str" cm="1">
        <f t="array" ref="B2123">INDEX('Whitelist (Blackout Reverse)'!$B$1:$K$1,MOD(ROW()-2,10)+1)</f>
        <v>PASSAIC</v>
      </c>
      <c r="C2123" t="str">
        <f>VLOOKUP(A2123,'Brand Family Territory (Enc)'!$A$2:$B$296,2,FALSE)</f>
        <v>All Counties</v>
      </c>
      <c r="D2123">
        <f>IF(COUNTIFS('Brand Family Territories (Enc)'!$B$2:$B$62,C2123,'Brand Family Territories (Enc)'!$C$2:$C$62,B2123)&gt;0,1,IF(AND(LEFT(B2123,6)="MORRIS",COUNTIFS('Brand Family Territories (Enc)'!$B$2:$B$62,C2123,'Brand Family Territories (Enc)'!$C$2:$C$62,"Morri")&gt;0),"Unk",0))</f>
        <v>1</v>
      </c>
      <c r="E2123" t="str">
        <f>IFERROR(INDEX('Brand Family Areas (Enc)'!$D$6:$D$998,MATCH(UPPER(A2123)&amp;"|"&amp;UPPER(B2123),'Brand Family Areas (Enc)'!$G$6:$G$998,0)),"No Match")</f>
        <v>No Match</v>
      </c>
      <c r="F2123" t="str">
        <f t="shared" si="66"/>
        <v>US</v>
      </c>
      <c r="G2123" t="str">
        <f t="shared" si="67"/>
        <v>Paradisse|PASSAIC</v>
      </c>
    </row>
    <row r="2124" spans="1:7" hidden="1" x14ac:dyDescent="0.2">
      <c r="A2124" t="str" cm="1">
        <f t="array" ref="A2124">INDEX('Brand Family Territory (Enc)'!$A$2:$A$296,INT((ROW()-2)/10)+1)</f>
        <v>Paradisse</v>
      </c>
      <c r="B2124" t="str" cm="1">
        <f t="array" ref="B2124">INDEX('Whitelist (Blackout Reverse)'!$B$1:$K$1,MOD(ROW()-2,10)+1)</f>
        <v>PASSAIC-FF</v>
      </c>
      <c r="C2124" t="str">
        <f>VLOOKUP(A2124,'Brand Family Territory (Enc)'!$A$2:$B$296,2,FALSE)</f>
        <v>All Counties</v>
      </c>
      <c r="D2124">
        <f>IF(COUNTIFS('Brand Family Territories (Enc)'!$B$2:$B$62,C2124,'Brand Family Territories (Enc)'!$C$2:$C$62,B2124)&gt;0,1,IF(AND(LEFT(B2124,6)="MORRIS",COUNTIFS('Brand Family Territories (Enc)'!$B$2:$B$62,C2124,'Brand Family Territories (Enc)'!$C$2:$C$62,"Morri")&gt;0),"Unk",0))</f>
        <v>1</v>
      </c>
      <c r="E2124" t="str">
        <f>IFERROR(INDEX('Brand Family Areas (Enc)'!$D$6:$D$998,MATCH(UPPER(A2124)&amp;"|"&amp;UPPER(B2124),'Brand Family Areas (Enc)'!$G$6:$G$998,0)),"No Match")</f>
        <v>No Match</v>
      </c>
      <c r="F2124" t="str">
        <f t="shared" si="66"/>
        <v>US</v>
      </c>
      <c r="G2124" t="str">
        <f t="shared" si="67"/>
        <v>Paradisse|PASSAIC-FF</v>
      </c>
    </row>
    <row r="2125" spans="1:7" hidden="1" x14ac:dyDescent="0.2">
      <c r="A2125" t="str" cm="1">
        <f t="array" ref="A2125">INDEX('Brand Family Territory (Enc)'!$A$2:$A$296,INT((ROW()-2)/10)+1)</f>
        <v>Paradisse</v>
      </c>
      <c r="B2125" t="str" cm="1">
        <f t="array" ref="B2125">INDEX('Whitelist (Blackout Reverse)'!$B$1:$K$1,MOD(ROW()-2,10)+1)</f>
        <v>ESSEX</v>
      </c>
      <c r="C2125" t="str">
        <f>VLOOKUP(A2125,'Brand Family Territory (Enc)'!$A$2:$B$296,2,FALSE)</f>
        <v>All Counties</v>
      </c>
      <c r="D2125">
        <f>IF(COUNTIFS('Brand Family Territories (Enc)'!$B$2:$B$62,C2125,'Brand Family Territories (Enc)'!$C$2:$C$62,B2125)&gt;0,1,IF(AND(LEFT(B2125,6)="MORRIS",COUNTIFS('Brand Family Territories (Enc)'!$B$2:$B$62,C2125,'Brand Family Territories (Enc)'!$C$2:$C$62,"Morri")&gt;0),"Unk",0))</f>
        <v>1</v>
      </c>
      <c r="E2125" t="str">
        <f>IFERROR(INDEX('Brand Family Areas (Enc)'!$D$6:$D$998,MATCH(UPPER(A2125)&amp;"|"&amp;UPPER(B2125),'Brand Family Areas (Enc)'!$G$6:$G$998,0)),"No Match")</f>
        <v>No Match</v>
      </c>
      <c r="F2125" t="str">
        <f t="shared" si="66"/>
        <v>US</v>
      </c>
      <c r="G2125" t="str">
        <f t="shared" si="67"/>
        <v>Paradisse|ESSEX</v>
      </c>
    </row>
    <row r="2126" spans="1:7" hidden="1" x14ac:dyDescent="0.2">
      <c r="A2126" t="str" cm="1">
        <f t="array" ref="A2126">INDEX('Brand Family Territory (Enc)'!$A$2:$A$296,INT((ROW()-2)/10)+1)</f>
        <v>Paradisse</v>
      </c>
      <c r="B2126" t="str" cm="1">
        <f t="array" ref="B2126">INDEX('Whitelist (Blackout Reverse)'!$B$1:$K$1,MOD(ROW()-2,10)+1)</f>
        <v>HUDSON</v>
      </c>
      <c r="C2126" t="str">
        <f>VLOOKUP(A2126,'Brand Family Territory (Enc)'!$A$2:$B$296,2,FALSE)</f>
        <v>All Counties</v>
      </c>
      <c r="D2126">
        <f>IF(COUNTIFS('Brand Family Territories (Enc)'!$B$2:$B$62,C2126,'Brand Family Territories (Enc)'!$C$2:$C$62,B2126)&gt;0,1,IF(AND(LEFT(B2126,6)="MORRIS",COUNTIFS('Brand Family Territories (Enc)'!$B$2:$B$62,C2126,'Brand Family Territories (Enc)'!$C$2:$C$62,"Morri")&gt;0),"Unk",0))</f>
        <v>1</v>
      </c>
      <c r="E2126" t="str">
        <f>IFERROR(INDEX('Brand Family Areas (Enc)'!$D$6:$D$998,MATCH(UPPER(A2126)&amp;"|"&amp;UPPER(B2126),'Brand Family Areas (Enc)'!$G$6:$G$998,0)),"No Match")</f>
        <v>No Match</v>
      </c>
      <c r="F2126" t="str">
        <f t="shared" si="66"/>
        <v>US</v>
      </c>
      <c r="G2126" t="str">
        <f t="shared" si="67"/>
        <v>Paradisse|HUDSON</v>
      </c>
    </row>
    <row r="2127" spans="1:7" hidden="1" x14ac:dyDescent="0.2">
      <c r="A2127" t="str" cm="1">
        <f t="array" ref="A2127">INDEX('Brand Family Territory (Enc)'!$A$2:$A$296,INT((ROW()-2)/10)+1)</f>
        <v>Paradisse</v>
      </c>
      <c r="B2127" t="str" cm="1">
        <f t="array" ref="B2127">INDEX('Whitelist (Blackout Reverse)'!$B$1:$K$1,MOD(ROW()-2,10)+1)</f>
        <v>UNION</v>
      </c>
      <c r="C2127" t="str">
        <f>VLOOKUP(A2127,'Brand Family Territory (Enc)'!$A$2:$B$296,2,FALSE)</f>
        <v>All Counties</v>
      </c>
      <c r="D2127">
        <f>IF(COUNTIFS('Brand Family Territories (Enc)'!$B$2:$B$62,C2127,'Brand Family Territories (Enc)'!$C$2:$C$62,B2127)&gt;0,1,IF(AND(LEFT(B2127,6)="MORRIS",COUNTIFS('Brand Family Territories (Enc)'!$B$2:$B$62,C2127,'Brand Family Territories (Enc)'!$C$2:$C$62,"Morri")&gt;0),"Unk",0))</f>
        <v>1</v>
      </c>
      <c r="E2127" t="str">
        <f>IFERROR(INDEX('Brand Family Areas (Enc)'!$D$6:$D$998,MATCH(UPPER(A2127)&amp;"|"&amp;UPPER(B2127),'Brand Family Areas (Enc)'!$G$6:$G$998,0)),"No Match")</f>
        <v>No Match</v>
      </c>
      <c r="F2127" t="str">
        <f t="shared" si="66"/>
        <v>US</v>
      </c>
      <c r="G2127" t="str">
        <f t="shared" si="67"/>
        <v>Paradisse|UNION</v>
      </c>
    </row>
    <row r="2128" spans="1:7" hidden="1" x14ac:dyDescent="0.2">
      <c r="A2128" t="str" cm="1">
        <f t="array" ref="A2128">INDEX('Brand Family Territory (Enc)'!$A$2:$A$296,INT((ROW()-2)/10)+1)</f>
        <v>Paradisse</v>
      </c>
      <c r="B2128" t="str" cm="1">
        <f t="array" ref="B2128">INDEX('Whitelist (Blackout Reverse)'!$B$1:$K$1,MOD(ROW()-2,10)+1)</f>
        <v>SUSSEX</v>
      </c>
      <c r="C2128" t="str">
        <f>VLOOKUP(A2128,'Brand Family Territory (Enc)'!$A$2:$B$296,2,FALSE)</f>
        <v>All Counties</v>
      </c>
      <c r="D2128">
        <f>IF(COUNTIFS('Brand Family Territories (Enc)'!$B$2:$B$62,C2128,'Brand Family Territories (Enc)'!$C$2:$C$62,B2128)&gt;0,1,IF(AND(LEFT(B2128,6)="MORRIS",COUNTIFS('Brand Family Territories (Enc)'!$B$2:$B$62,C2128,'Brand Family Territories (Enc)'!$C$2:$C$62,"Morri")&gt;0),"Unk",0))</f>
        <v>1</v>
      </c>
      <c r="E2128" t="str">
        <f>IFERROR(INDEX('Brand Family Areas (Enc)'!$D$6:$D$998,MATCH(UPPER(A2128)&amp;"|"&amp;UPPER(B2128),'Brand Family Areas (Enc)'!$G$6:$G$998,0)),"No Match")</f>
        <v>No Match</v>
      </c>
      <c r="F2128" t="str">
        <f t="shared" si="66"/>
        <v>US</v>
      </c>
      <c r="G2128" t="str">
        <f t="shared" si="67"/>
        <v>Paradisse|SUSSEX</v>
      </c>
    </row>
    <row r="2129" spans="1:7" hidden="1" x14ac:dyDescent="0.2">
      <c r="A2129" t="str" cm="1">
        <f t="array" ref="A2129">INDEX('Brand Family Territory (Enc)'!$A$2:$A$296,INT((ROW()-2)/10)+1)</f>
        <v>Paradisse</v>
      </c>
      <c r="B2129" t="str" cm="1">
        <f t="array" ref="B2129">INDEX('Whitelist (Blackout Reverse)'!$B$1:$K$1,MOD(ROW()-2,10)+1)</f>
        <v>MORRIS 1</v>
      </c>
      <c r="C2129" t="str">
        <f>VLOOKUP(A2129,'Brand Family Territory (Enc)'!$A$2:$B$296,2,FALSE)</f>
        <v>All Counties</v>
      </c>
      <c r="D2129">
        <f>IF(COUNTIFS('Brand Family Territories (Enc)'!$B$2:$B$62,C2129,'Brand Family Territories (Enc)'!$C$2:$C$62,B2129)&gt;0,1,IF(AND(LEFT(B2129,6)="MORRIS",COUNTIFS('Brand Family Territories (Enc)'!$B$2:$B$62,C2129,'Brand Family Territories (Enc)'!$C$2:$C$62,"Morri")&gt;0),"Unk",0))</f>
        <v>1</v>
      </c>
      <c r="E2129" t="str">
        <f>IFERROR(INDEX('Brand Family Areas (Enc)'!$D$6:$D$998,MATCH(UPPER(A2129)&amp;"|"&amp;UPPER(B2129),'Brand Family Areas (Enc)'!$G$6:$G$998,0)),"No Match")</f>
        <v>No Match</v>
      </c>
      <c r="F2129" t="str">
        <f t="shared" si="66"/>
        <v>US</v>
      </c>
      <c r="G2129" t="str">
        <f t="shared" si="67"/>
        <v>Paradisse|MORRIS 1</v>
      </c>
    </row>
    <row r="2130" spans="1:7" hidden="1" x14ac:dyDescent="0.2">
      <c r="A2130" t="str" cm="1">
        <f t="array" ref="A2130">INDEX('Brand Family Territory (Enc)'!$A$2:$A$296,INT((ROW()-2)/10)+1)</f>
        <v>Paradisse</v>
      </c>
      <c r="B2130" t="str" cm="1">
        <f t="array" ref="B2130">INDEX('Whitelist (Blackout Reverse)'!$B$1:$K$1,MOD(ROW()-2,10)+1)</f>
        <v>MORRIS 2</v>
      </c>
      <c r="C2130" t="str">
        <f>VLOOKUP(A2130,'Brand Family Territory (Enc)'!$A$2:$B$296,2,FALSE)</f>
        <v>All Counties</v>
      </c>
      <c r="D2130">
        <f>IF(COUNTIFS('Brand Family Territories (Enc)'!$B$2:$B$62,C2130,'Brand Family Territories (Enc)'!$C$2:$C$62,B2130)&gt;0,1,IF(AND(LEFT(B2130,6)="MORRIS",COUNTIFS('Brand Family Territories (Enc)'!$B$2:$B$62,C2130,'Brand Family Territories (Enc)'!$C$2:$C$62,"Morri")&gt;0),"Unk",0))</f>
        <v>1</v>
      </c>
      <c r="E2130" t="str">
        <f>IFERROR(INDEX('Brand Family Areas (Enc)'!$D$6:$D$998,MATCH(UPPER(A2130)&amp;"|"&amp;UPPER(B2130),'Brand Family Areas (Enc)'!$G$6:$G$998,0)),"No Match")</f>
        <v>No Match</v>
      </c>
      <c r="F2130" t="str">
        <f t="shared" si="66"/>
        <v>US</v>
      </c>
      <c r="G2130" t="str">
        <f t="shared" si="67"/>
        <v>Paradisse|MORRIS 2</v>
      </c>
    </row>
    <row r="2131" spans="1:7" hidden="1" x14ac:dyDescent="0.2">
      <c r="A2131" t="str" cm="1">
        <f t="array" ref="A2131">INDEX('Brand Family Territory (Enc)'!$A$2:$A$296,INT((ROW()-2)/10)+1)</f>
        <v>Paradisse</v>
      </c>
      <c r="B2131" t="str" cm="1">
        <f t="array" ref="B2131">INDEX('Whitelist (Blackout Reverse)'!$B$1:$K$1,MOD(ROW()-2,10)+1)</f>
        <v>MORRIS 3</v>
      </c>
      <c r="C2131" t="str">
        <f>VLOOKUP(A2131,'Brand Family Territory (Enc)'!$A$2:$B$296,2,FALSE)</f>
        <v>All Counties</v>
      </c>
      <c r="D2131">
        <f>IF(COUNTIFS('Brand Family Territories (Enc)'!$B$2:$B$62,C2131,'Brand Family Territories (Enc)'!$C$2:$C$62,B2131)&gt;0,1,IF(AND(LEFT(B2131,6)="MORRIS",COUNTIFS('Brand Family Territories (Enc)'!$B$2:$B$62,C2131,'Brand Family Territories (Enc)'!$C$2:$C$62,"Morri")&gt;0),"Unk",0))</f>
        <v>1</v>
      </c>
      <c r="E2131" t="str">
        <f>IFERROR(INDEX('Brand Family Areas (Enc)'!$D$6:$D$998,MATCH(UPPER(A2131)&amp;"|"&amp;UPPER(B2131),'Brand Family Areas (Enc)'!$G$6:$G$998,0)),"No Match")</f>
        <v>No Match</v>
      </c>
      <c r="F2131" t="str">
        <f t="shared" si="66"/>
        <v>US</v>
      </c>
      <c r="G2131" t="str">
        <f t="shared" si="67"/>
        <v>Paradisse|MORRIS 3</v>
      </c>
    </row>
    <row r="2132" spans="1:7" hidden="1" x14ac:dyDescent="0.2">
      <c r="A2132" t="str" cm="1">
        <f t="array" ref="A2132">INDEX('Brand Family Territory (Enc)'!$A$2:$A$296,INT((ROW()-2)/10)+1)</f>
        <v>Petrus</v>
      </c>
      <c r="B2132" t="str" cm="1">
        <f t="array" ref="B2132">INDEX('Whitelist (Blackout Reverse)'!$B$1:$K$1,MOD(ROW()-2,10)+1)</f>
        <v>BERGEN</v>
      </c>
      <c r="C2132" t="str">
        <f>VLOOKUP(A2132,'Brand Family Territory (Enc)'!$A$2:$B$296,2,FALSE)</f>
        <v>All Counties</v>
      </c>
      <c r="D2132">
        <f>IF(COUNTIFS('Brand Family Territories (Enc)'!$B$2:$B$62,C2132,'Brand Family Territories (Enc)'!$C$2:$C$62,B2132)&gt;0,1,IF(AND(LEFT(B2132,6)="MORRIS",COUNTIFS('Brand Family Territories (Enc)'!$B$2:$B$62,C2132,'Brand Family Territories (Enc)'!$C$2:$C$62,"Morri")&gt;0),"Unk",0))</f>
        <v>1</v>
      </c>
      <c r="E2132" t="str">
        <f>IFERROR(INDEX('Brand Family Areas (Enc)'!$D$6:$D$998,MATCH(UPPER(A2132)&amp;"|"&amp;UPPER(B2132),'Brand Family Areas (Enc)'!$G$6:$G$998,0)),"No Match")</f>
        <v>No Match</v>
      </c>
      <c r="F2132" t="str">
        <f t="shared" si="66"/>
        <v>US</v>
      </c>
      <c r="G2132" t="str">
        <f t="shared" si="67"/>
        <v>Petrus|BERGEN</v>
      </c>
    </row>
    <row r="2133" spans="1:7" hidden="1" x14ac:dyDescent="0.2">
      <c r="A2133" t="str" cm="1">
        <f t="array" ref="A2133">INDEX('Brand Family Territory (Enc)'!$A$2:$A$296,INT((ROW()-2)/10)+1)</f>
        <v>Petrus</v>
      </c>
      <c r="B2133" t="str" cm="1">
        <f t="array" ref="B2133">INDEX('Whitelist (Blackout Reverse)'!$B$1:$K$1,MOD(ROW()-2,10)+1)</f>
        <v>PASSAIC</v>
      </c>
      <c r="C2133" t="str">
        <f>VLOOKUP(A2133,'Brand Family Territory (Enc)'!$A$2:$B$296,2,FALSE)</f>
        <v>All Counties</v>
      </c>
      <c r="D2133">
        <f>IF(COUNTIFS('Brand Family Territories (Enc)'!$B$2:$B$62,C2133,'Brand Family Territories (Enc)'!$C$2:$C$62,B2133)&gt;0,1,IF(AND(LEFT(B2133,6)="MORRIS",COUNTIFS('Brand Family Territories (Enc)'!$B$2:$B$62,C2133,'Brand Family Territories (Enc)'!$C$2:$C$62,"Morri")&gt;0),"Unk",0))</f>
        <v>1</v>
      </c>
      <c r="E2133" t="str">
        <f>IFERROR(INDEX('Brand Family Areas (Enc)'!$D$6:$D$998,MATCH(UPPER(A2133)&amp;"|"&amp;UPPER(B2133),'Brand Family Areas (Enc)'!$G$6:$G$998,0)),"No Match")</f>
        <v>No Match</v>
      </c>
      <c r="F2133" t="str">
        <f t="shared" si="66"/>
        <v>US</v>
      </c>
      <c r="G2133" t="str">
        <f t="shared" si="67"/>
        <v>Petrus|PASSAIC</v>
      </c>
    </row>
    <row r="2134" spans="1:7" hidden="1" x14ac:dyDescent="0.2">
      <c r="A2134" t="str" cm="1">
        <f t="array" ref="A2134">INDEX('Brand Family Territory (Enc)'!$A$2:$A$296,INT((ROW()-2)/10)+1)</f>
        <v>Petrus</v>
      </c>
      <c r="B2134" t="str" cm="1">
        <f t="array" ref="B2134">INDEX('Whitelist (Blackout Reverse)'!$B$1:$K$1,MOD(ROW()-2,10)+1)</f>
        <v>PASSAIC-FF</v>
      </c>
      <c r="C2134" t="str">
        <f>VLOOKUP(A2134,'Brand Family Territory (Enc)'!$A$2:$B$296,2,FALSE)</f>
        <v>All Counties</v>
      </c>
      <c r="D2134">
        <f>IF(COUNTIFS('Brand Family Territories (Enc)'!$B$2:$B$62,C2134,'Brand Family Territories (Enc)'!$C$2:$C$62,B2134)&gt;0,1,IF(AND(LEFT(B2134,6)="MORRIS",COUNTIFS('Brand Family Territories (Enc)'!$B$2:$B$62,C2134,'Brand Family Territories (Enc)'!$C$2:$C$62,"Morri")&gt;0),"Unk",0))</f>
        <v>1</v>
      </c>
      <c r="E2134" t="str">
        <f>IFERROR(INDEX('Brand Family Areas (Enc)'!$D$6:$D$998,MATCH(UPPER(A2134)&amp;"|"&amp;UPPER(B2134),'Brand Family Areas (Enc)'!$G$6:$G$998,0)),"No Match")</f>
        <v>No Match</v>
      </c>
      <c r="F2134" t="str">
        <f t="shared" si="66"/>
        <v>US</v>
      </c>
      <c r="G2134" t="str">
        <f t="shared" si="67"/>
        <v>Petrus|PASSAIC-FF</v>
      </c>
    </row>
    <row r="2135" spans="1:7" hidden="1" x14ac:dyDescent="0.2">
      <c r="A2135" t="str" cm="1">
        <f t="array" ref="A2135">INDEX('Brand Family Territory (Enc)'!$A$2:$A$296,INT((ROW()-2)/10)+1)</f>
        <v>Petrus</v>
      </c>
      <c r="B2135" t="str" cm="1">
        <f t="array" ref="B2135">INDEX('Whitelist (Blackout Reverse)'!$B$1:$K$1,MOD(ROW()-2,10)+1)</f>
        <v>ESSEX</v>
      </c>
      <c r="C2135" t="str">
        <f>VLOOKUP(A2135,'Brand Family Territory (Enc)'!$A$2:$B$296,2,FALSE)</f>
        <v>All Counties</v>
      </c>
      <c r="D2135">
        <f>IF(COUNTIFS('Brand Family Territories (Enc)'!$B$2:$B$62,C2135,'Brand Family Territories (Enc)'!$C$2:$C$62,B2135)&gt;0,1,IF(AND(LEFT(B2135,6)="MORRIS",COUNTIFS('Brand Family Territories (Enc)'!$B$2:$B$62,C2135,'Brand Family Territories (Enc)'!$C$2:$C$62,"Morri")&gt;0),"Unk",0))</f>
        <v>1</v>
      </c>
      <c r="E2135" t="str">
        <f>IFERROR(INDEX('Brand Family Areas (Enc)'!$D$6:$D$998,MATCH(UPPER(A2135)&amp;"|"&amp;UPPER(B2135),'Brand Family Areas (Enc)'!$G$6:$G$998,0)),"No Match")</f>
        <v>No Match</v>
      </c>
      <c r="F2135" t="str">
        <f t="shared" si="66"/>
        <v>US</v>
      </c>
      <c r="G2135" t="str">
        <f t="shared" si="67"/>
        <v>Petrus|ESSEX</v>
      </c>
    </row>
    <row r="2136" spans="1:7" hidden="1" x14ac:dyDescent="0.2">
      <c r="A2136" t="str" cm="1">
        <f t="array" ref="A2136">INDEX('Brand Family Territory (Enc)'!$A$2:$A$296,INT((ROW()-2)/10)+1)</f>
        <v>Petrus</v>
      </c>
      <c r="B2136" t="str" cm="1">
        <f t="array" ref="B2136">INDEX('Whitelist (Blackout Reverse)'!$B$1:$K$1,MOD(ROW()-2,10)+1)</f>
        <v>HUDSON</v>
      </c>
      <c r="C2136" t="str">
        <f>VLOOKUP(A2136,'Brand Family Territory (Enc)'!$A$2:$B$296,2,FALSE)</f>
        <v>All Counties</v>
      </c>
      <c r="D2136">
        <f>IF(COUNTIFS('Brand Family Territories (Enc)'!$B$2:$B$62,C2136,'Brand Family Territories (Enc)'!$C$2:$C$62,B2136)&gt;0,1,IF(AND(LEFT(B2136,6)="MORRIS",COUNTIFS('Brand Family Territories (Enc)'!$B$2:$B$62,C2136,'Brand Family Territories (Enc)'!$C$2:$C$62,"Morri")&gt;0),"Unk",0))</f>
        <v>1</v>
      </c>
      <c r="E2136" t="str">
        <f>IFERROR(INDEX('Brand Family Areas (Enc)'!$D$6:$D$998,MATCH(UPPER(A2136)&amp;"|"&amp;UPPER(B2136),'Brand Family Areas (Enc)'!$G$6:$G$998,0)),"No Match")</f>
        <v>No Match</v>
      </c>
      <c r="F2136" t="str">
        <f t="shared" si="66"/>
        <v>US</v>
      </c>
      <c r="G2136" t="str">
        <f t="shared" si="67"/>
        <v>Petrus|HUDSON</v>
      </c>
    </row>
    <row r="2137" spans="1:7" hidden="1" x14ac:dyDescent="0.2">
      <c r="A2137" t="str" cm="1">
        <f t="array" ref="A2137">INDEX('Brand Family Territory (Enc)'!$A$2:$A$296,INT((ROW()-2)/10)+1)</f>
        <v>Petrus</v>
      </c>
      <c r="B2137" t="str" cm="1">
        <f t="array" ref="B2137">INDEX('Whitelist (Blackout Reverse)'!$B$1:$K$1,MOD(ROW()-2,10)+1)</f>
        <v>UNION</v>
      </c>
      <c r="C2137" t="str">
        <f>VLOOKUP(A2137,'Brand Family Territory (Enc)'!$A$2:$B$296,2,FALSE)</f>
        <v>All Counties</v>
      </c>
      <c r="D2137">
        <f>IF(COUNTIFS('Brand Family Territories (Enc)'!$B$2:$B$62,C2137,'Brand Family Territories (Enc)'!$C$2:$C$62,B2137)&gt;0,1,IF(AND(LEFT(B2137,6)="MORRIS",COUNTIFS('Brand Family Territories (Enc)'!$B$2:$B$62,C2137,'Brand Family Territories (Enc)'!$C$2:$C$62,"Morri")&gt;0),"Unk",0))</f>
        <v>1</v>
      </c>
      <c r="E2137" t="str">
        <f>IFERROR(INDEX('Brand Family Areas (Enc)'!$D$6:$D$998,MATCH(UPPER(A2137)&amp;"|"&amp;UPPER(B2137),'Brand Family Areas (Enc)'!$G$6:$G$998,0)),"No Match")</f>
        <v>No Match</v>
      </c>
      <c r="F2137" t="str">
        <f t="shared" si="66"/>
        <v>US</v>
      </c>
      <c r="G2137" t="str">
        <f t="shared" si="67"/>
        <v>Petrus|UNION</v>
      </c>
    </row>
    <row r="2138" spans="1:7" hidden="1" x14ac:dyDescent="0.2">
      <c r="A2138" t="str" cm="1">
        <f t="array" ref="A2138">INDEX('Brand Family Territory (Enc)'!$A$2:$A$296,INT((ROW()-2)/10)+1)</f>
        <v>Petrus</v>
      </c>
      <c r="B2138" t="str" cm="1">
        <f t="array" ref="B2138">INDEX('Whitelist (Blackout Reverse)'!$B$1:$K$1,MOD(ROW()-2,10)+1)</f>
        <v>SUSSEX</v>
      </c>
      <c r="C2138" t="str">
        <f>VLOOKUP(A2138,'Brand Family Territory (Enc)'!$A$2:$B$296,2,FALSE)</f>
        <v>All Counties</v>
      </c>
      <c r="D2138">
        <f>IF(COUNTIFS('Brand Family Territories (Enc)'!$B$2:$B$62,C2138,'Brand Family Territories (Enc)'!$C$2:$C$62,B2138)&gt;0,1,IF(AND(LEFT(B2138,6)="MORRIS",COUNTIFS('Brand Family Territories (Enc)'!$B$2:$B$62,C2138,'Brand Family Territories (Enc)'!$C$2:$C$62,"Morri")&gt;0),"Unk",0))</f>
        <v>1</v>
      </c>
      <c r="E2138" t="str">
        <f>IFERROR(INDEX('Brand Family Areas (Enc)'!$D$6:$D$998,MATCH(UPPER(A2138)&amp;"|"&amp;UPPER(B2138),'Brand Family Areas (Enc)'!$G$6:$G$998,0)),"No Match")</f>
        <v>No Match</v>
      </c>
      <c r="F2138" t="str">
        <f t="shared" si="66"/>
        <v>US</v>
      </c>
      <c r="G2138" t="str">
        <f t="shared" si="67"/>
        <v>Petrus|SUSSEX</v>
      </c>
    </row>
    <row r="2139" spans="1:7" hidden="1" x14ac:dyDescent="0.2">
      <c r="A2139" t="str" cm="1">
        <f t="array" ref="A2139">INDEX('Brand Family Territory (Enc)'!$A$2:$A$296,INT((ROW()-2)/10)+1)</f>
        <v>Petrus</v>
      </c>
      <c r="B2139" t="str" cm="1">
        <f t="array" ref="B2139">INDEX('Whitelist (Blackout Reverse)'!$B$1:$K$1,MOD(ROW()-2,10)+1)</f>
        <v>MORRIS 1</v>
      </c>
      <c r="C2139" t="str">
        <f>VLOOKUP(A2139,'Brand Family Territory (Enc)'!$A$2:$B$296,2,FALSE)</f>
        <v>All Counties</v>
      </c>
      <c r="D2139">
        <f>IF(COUNTIFS('Brand Family Territories (Enc)'!$B$2:$B$62,C2139,'Brand Family Territories (Enc)'!$C$2:$C$62,B2139)&gt;0,1,IF(AND(LEFT(B2139,6)="MORRIS",COUNTIFS('Brand Family Territories (Enc)'!$B$2:$B$62,C2139,'Brand Family Territories (Enc)'!$C$2:$C$62,"Morri")&gt;0),"Unk",0))</f>
        <v>1</v>
      </c>
      <c r="E2139" t="str">
        <f>IFERROR(INDEX('Brand Family Areas (Enc)'!$D$6:$D$998,MATCH(UPPER(A2139)&amp;"|"&amp;UPPER(B2139),'Brand Family Areas (Enc)'!$G$6:$G$998,0)),"No Match")</f>
        <v>No Match</v>
      </c>
      <c r="F2139" t="str">
        <f t="shared" si="66"/>
        <v>US</v>
      </c>
      <c r="G2139" t="str">
        <f t="shared" si="67"/>
        <v>Petrus|MORRIS 1</v>
      </c>
    </row>
    <row r="2140" spans="1:7" hidden="1" x14ac:dyDescent="0.2">
      <c r="A2140" t="str" cm="1">
        <f t="array" ref="A2140">INDEX('Brand Family Territory (Enc)'!$A$2:$A$296,INT((ROW()-2)/10)+1)</f>
        <v>Petrus</v>
      </c>
      <c r="B2140" t="str" cm="1">
        <f t="array" ref="B2140">INDEX('Whitelist (Blackout Reverse)'!$B$1:$K$1,MOD(ROW()-2,10)+1)</f>
        <v>MORRIS 2</v>
      </c>
      <c r="C2140" t="str">
        <f>VLOOKUP(A2140,'Brand Family Territory (Enc)'!$A$2:$B$296,2,FALSE)</f>
        <v>All Counties</v>
      </c>
      <c r="D2140">
        <f>IF(COUNTIFS('Brand Family Territories (Enc)'!$B$2:$B$62,C2140,'Brand Family Territories (Enc)'!$C$2:$C$62,B2140)&gt;0,1,IF(AND(LEFT(B2140,6)="MORRIS",COUNTIFS('Brand Family Territories (Enc)'!$B$2:$B$62,C2140,'Brand Family Territories (Enc)'!$C$2:$C$62,"Morri")&gt;0),"Unk",0))</f>
        <v>1</v>
      </c>
      <c r="E2140" t="str">
        <f>IFERROR(INDEX('Brand Family Areas (Enc)'!$D$6:$D$998,MATCH(UPPER(A2140)&amp;"|"&amp;UPPER(B2140),'Brand Family Areas (Enc)'!$G$6:$G$998,0)),"No Match")</f>
        <v>No Match</v>
      </c>
      <c r="F2140" t="str">
        <f t="shared" si="66"/>
        <v>US</v>
      </c>
      <c r="G2140" t="str">
        <f t="shared" si="67"/>
        <v>Petrus|MORRIS 2</v>
      </c>
    </row>
    <row r="2141" spans="1:7" hidden="1" x14ac:dyDescent="0.2">
      <c r="A2141" t="str" cm="1">
        <f t="array" ref="A2141">INDEX('Brand Family Territory (Enc)'!$A$2:$A$296,INT((ROW()-2)/10)+1)</f>
        <v>Petrus</v>
      </c>
      <c r="B2141" t="str" cm="1">
        <f t="array" ref="B2141">INDEX('Whitelist (Blackout Reverse)'!$B$1:$K$1,MOD(ROW()-2,10)+1)</f>
        <v>MORRIS 3</v>
      </c>
      <c r="C2141" t="str">
        <f>VLOOKUP(A2141,'Brand Family Territory (Enc)'!$A$2:$B$296,2,FALSE)</f>
        <v>All Counties</v>
      </c>
      <c r="D2141">
        <f>IF(COUNTIFS('Brand Family Territories (Enc)'!$B$2:$B$62,C2141,'Brand Family Territories (Enc)'!$C$2:$C$62,B2141)&gt;0,1,IF(AND(LEFT(B2141,6)="MORRIS",COUNTIFS('Brand Family Territories (Enc)'!$B$2:$B$62,C2141,'Brand Family Territories (Enc)'!$C$2:$C$62,"Morri")&gt;0),"Unk",0))</f>
        <v>1</v>
      </c>
      <c r="E2141" t="str">
        <f>IFERROR(INDEX('Brand Family Areas (Enc)'!$D$6:$D$998,MATCH(UPPER(A2141)&amp;"|"&amp;UPPER(B2141),'Brand Family Areas (Enc)'!$G$6:$G$998,0)),"No Match")</f>
        <v>No Match</v>
      </c>
      <c r="F2141" t="str">
        <f t="shared" si="66"/>
        <v>US</v>
      </c>
      <c r="G2141" t="str">
        <f t="shared" si="67"/>
        <v>Petrus|MORRIS 3</v>
      </c>
    </row>
    <row r="2142" spans="1:7" hidden="1" x14ac:dyDescent="0.2">
      <c r="A2142" t="str" cm="1">
        <f t="array" ref="A2142">INDEX('Brand Family Territory (Enc)'!$A$2:$A$296,INT((ROW()-2)/10)+1)</f>
        <v>Piraat</v>
      </c>
      <c r="B2142" t="str" cm="1">
        <f t="array" ref="B2142">INDEX('Whitelist (Blackout Reverse)'!$B$1:$K$1,MOD(ROW()-2,10)+1)</f>
        <v>BERGEN</v>
      </c>
      <c r="C2142" t="str">
        <f>VLOOKUP(A2142,'Brand Family Territory (Enc)'!$A$2:$B$296,2,FALSE)</f>
        <v>All Counties</v>
      </c>
      <c r="D2142">
        <f>IF(COUNTIFS('Brand Family Territories (Enc)'!$B$2:$B$62,C2142,'Brand Family Territories (Enc)'!$C$2:$C$62,B2142)&gt;0,1,IF(AND(LEFT(B2142,6)="MORRIS",COUNTIFS('Brand Family Territories (Enc)'!$B$2:$B$62,C2142,'Brand Family Territories (Enc)'!$C$2:$C$62,"Morri")&gt;0),"Unk",0))</f>
        <v>1</v>
      </c>
      <c r="E2142" t="str">
        <f>IFERROR(INDEX('Brand Family Areas (Enc)'!$D$6:$D$998,MATCH(UPPER(A2142)&amp;"|"&amp;UPPER(B2142),'Brand Family Areas (Enc)'!$G$6:$G$998,0)),"No Match")</f>
        <v>No Match</v>
      </c>
      <c r="F2142" t="str">
        <f t="shared" si="66"/>
        <v>US</v>
      </c>
      <c r="G2142" t="str">
        <f t="shared" si="67"/>
        <v>Piraat|BERGEN</v>
      </c>
    </row>
    <row r="2143" spans="1:7" hidden="1" x14ac:dyDescent="0.2">
      <c r="A2143" t="str" cm="1">
        <f t="array" ref="A2143">INDEX('Brand Family Territory (Enc)'!$A$2:$A$296,INT((ROW()-2)/10)+1)</f>
        <v>Piraat</v>
      </c>
      <c r="B2143" t="str" cm="1">
        <f t="array" ref="B2143">INDEX('Whitelist (Blackout Reverse)'!$B$1:$K$1,MOD(ROW()-2,10)+1)</f>
        <v>PASSAIC</v>
      </c>
      <c r="C2143" t="str">
        <f>VLOOKUP(A2143,'Brand Family Territory (Enc)'!$A$2:$B$296,2,FALSE)</f>
        <v>All Counties</v>
      </c>
      <c r="D2143">
        <f>IF(COUNTIFS('Brand Family Territories (Enc)'!$B$2:$B$62,C2143,'Brand Family Territories (Enc)'!$C$2:$C$62,B2143)&gt;0,1,IF(AND(LEFT(B2143,6)="MORRIS",COUNTIFS('Brand Family Territories (Enc)'!$B$2:$B$62,C2143,'Brand Family Territories (Enc)'!$C$2:$C$62,"Morri")&gt;0),"Unk",0))</f>
        <v>1</v>
      </c>
      <c r="E2143" t="str">
        <f>IFERROR(INDEX('Brand Family Areas (Enc)'!$D$6:$D$998,MATCH(UPPER(A2143)&amp;"|"&amp;UPPER(B2143),'Brand Family Areas (Enc)'!$G$6:$G$998,0)),"No Match")</f>
        <v>No Match</v>
      </c>
      <c r="F2143" t="str">
        <f t="shared" si="66"/>
        <v>US</v>
      </c>
      <c r="G2143" t="str">
        <f t="shared" si="67"/>
        <v>Piraat|PASSAIC</v>
      </c>
    </row>
    <row r="2144" spans="1:7" hidden="1" x14ac:dyDescent="0.2">
      <c r="A2144" t="str" cm="1">
        <f t="array" ref="A2144">INDEX('Brand Family Territory (Enc)'!$A$2:$A$296,INT((ROW()-2)/10)+1)</f>
        <v>Piraat</v>
      </c>
      <c r="B2144" t="str" cm="1">
        <f t="array" ref="B2144">INDEX('Whitelist (Blackout Reverse)'!$B$1:$K$1,MOD(ROW()-2,10)+1)</f>
        <v>PASSAIC-FF</v>
      </c>
      <c r="C2144" t="str">
        <f>VLOOKUP(A2144,'Brand Family Territory (Enc)'!$A$2:$B$296,2,FALSE)</f>
        <v>All Counties</v>
      </c>
      <c r="D2144">
        <f>IF(COUNTIFS('Brand Family Territories (Enc)'!$B$2:$B$62,C2144,'Brand Family Territories (Enc)'!$C$2:$C$62,B2144)&gt;0,1,IF(AND(LEFT(B2144,6)="MORRIS",COUNTIFS('Brand Family Territories (Enc)'!$B$2:$B$62,C2144,'Brand Family Territories (Enc)'!$C$2:$C$62,"Morri")&gt;0),"Unk",0))</f>
        <v>1</v>
      </c>
      <c r="E2144" t="str">
        <f>IFERROR(INDEX('Brand Family Areas (Enc)'!$D$6:$D$998,MATCH(UPPER(A2144)&amp;"|"&amp;UPPER(B2144),'Brand Family Areas (Enc)'!$G$6:$G$998,0)),"No Match")</f>
        <v>No Match</v>
      </c>
      <c r="F2144" t="str">
        <f t="shared" si="66"/>
        <v>US</v>
      </c>
      <c r="G2144" t="str">
        <f t="shared" si="67"/>
        <v>Piraat|PASSAIC-FF</v>
      </c>
    </row>
    <row r="2145" spans="1:7" hidden="1" x14ac:dyDescent="0.2">
      <c r="A2145" t="str" cm="1">
        <f t="array" ref="A2145">INDEX('Brand Family Territory (Enc)'!$A$2:$A$296,INT((ROW()-2)/10)+1)</f>
        <v>Piraat</v>
      </c>
      <c r="B2145" t="str" cm="1">
        <f t="array" ref="B2145">INDEX('Whitelist (Blackout Reverse)'!$B$1:$K$1,MOD(ROW()-2,10)+1)</f>
        <v>ESSEX</v>
      </c>
      <c r="C2145" t="str">
        <f>VLOOKUP(A2145,'Brand Family Territory (Enc)'!$A$2:$B$296,2,FALSE)</f>
        <v>All Counties</v>
      </c>
      <c r="D2145">
        <f>IF(COUNTIFS('Brand Family Territories (Enc)'!$B$2:$B$62,C2145,'Brand Family Territories (Enc)'!$C$2:$C$62,B2145)&gt;0,1,IF(AND(LEFT(B2145,6)="MORRIS",COUNTIFS('Brand Family Territories (Enc)'!$B$2:$B$62,C2145,'Brand Family Territories (Enc)'!$C$2:$C$62,"Morri")&gt;0),"Unk",0))</f>
        <v>1</v>
      </c>
      <c r="E2145" t="str">
        <f>IFERROR(INDEX('Brand Family Areas (Enc)'!$D$6:$D$998,MATCH(UPPER(A2145)&amp;"|"&amp;UPPER(B2145),'Brand Family Areas (Enc)'!$G$6:$G$998,0)),"No Match")</f>
        <v>No Match</v>
      </c>
      <c r="F2145" t="str">
        <f t="shared" si="66"/>
        <v>US</v>
      </c>
      <c r="G2145" t="str">
        <f t="shared" si="67"/>
        <v>Piraat|ESSEX</v>
      </c>
    </row>
    <row r="2146" spans="1:7" hidden="1" x14ac:dyDescent="0.2">
      <c r="A2146" t="str" cm="1">
        <f t="array" ref="A2146">INDEX('Brand Family Territory (Enc)'!$A$2:$A$296,INT((ROW()-2)/10)+1)</f>
        <v>Piraat</v>
      </c>
      <c r="B2146" t="str" cm="1">
        <f t="array" ref="B2146">INDEX('Whitelist (Blackout Reverse)'!$B$1:$K$1,MOD(ROW()-2,10)+1)</f>
        <v>HUDSON</v>
      </c>
      <c r="C2146" t="str">
        <f>VLOOKUP(A2146,'Brand Family Territory (Enc)'!$A$2:$B$296,2,FALSE)</f>
        <v>All Counties</v>
      </c>
      <c r="D2146">
        <f>IF(COUNTIFS('Brand Family Territories (Enc)'!$B$2:$B$62,C2146,'Brand Family Territories (Enc)'!$C$2:$C$62,B2146)&gt;0,1,IF(AND(LEFT(B2146,6)="MORRIS",COUNTIFS('Brand Family Territories (Enc)'!$B$2:$B$62,C2146,'Brand Family Territories (Enc)'!$C$2:$C$62,"Morri")&gt;0),"Unk",0))</f>
        <v>1</v>
      </c>
      <c r="E2146" t="str">
        <f>IFERROR(INDEX('Brand Family Areas (Enc)'!$D$6:$D$998,MATCH(UPPER(A2146)&amp;"|"&amp;UPPER(B2146),'Brand Family Areas (Enc)'!$G$6:$G$998,0)),"No Match")</f>
        <v>No Match</v>
      </c>
      <c r="F2146" t="str">
        <f t="shared" si="66"/>
        <v>US</v>
      </c>
      <c r="G2146" t="str">
        <f t="shared" si="67"/>
        <v>Piraat|HUDSON</v>
      </c>
    </row>
    <row r="2147" spans="1:7" hidden="1" x14ac:dyDescent="0.2">
      <c r="A2147" t="str" cm="1">
        <f t="array" ref="A2147">INDEX('Brand Family Territory (Enc)'!$A$2:$A$296,INT((ROW()-2)/10)+1)</f>
        <v>Piraat</v>
      </c>
      <c r="B2147" t="str" cm="1">
        <f t="array" ref="B2147">INDEX('Whitelist (Blackout Reverse)'!$B$1:$K$1,MOD(ROW()-2,10)+1)</f>
        <v>UNION</v>
      </c>
      <c r="C2147" t="str">
        <f>VLOOKUP(A2147,'Brand Family Territory (Enc)'!$A$2:$B$296,2,FALSE)</f>
        <v>All Counties</v>
      </c>
      <c r="D2147">
        <f>IF(COUNTIFS('Brand Family Territories (Enc)'!$B$2:$B$62,C2147,'Brand Family Territories (Enc)'!$C$2:$C$62,B2147)&gt;0,1,IF(AND(LEFT(B2147,6)="MORRIS",COUNTIFS('Brand Family Territories (Enc)'!$B$2:$B$62,C2147,'Brand Family Territories (Enc)'!$C$2:$C$62,"Morri")&gt;0),"Unk",0))</f>
        <v>1</v>
      </c>
      <c r="E2147" t="str">
        <f>IFERROR(INDEX('Brand Family Areas (Enc)'!$D$6:$D$998,MATCH(UPPER(A2147)&amp;"|"&amp;UPPER(B2147),'Brand Family Areas (Enc)'!$G$6:$G$998,0)),"No Match")</f>
        <v>No Match</v>
      </c>
      <c r="F2147" t="str">
        <f t="shared" si="66"/>
        <v>US</v>
      </c>
      <c r="G2147" t="str">
        <f t="shared" si="67"/>
        <v>Piraat|UNION</v>
      </c>
    </row>
    <row r="2148" spans="1:7" hidden="1" x14ac:dyDescent="0.2">
      <c r="A2148" t="str" cm="1">
        <f t="array" ref="A2148">INDEX('Brand Family Territory (Enc)'!$A$2:$A$296,INT((ROW()-2)/10)+1)</f>
        <v>Piraat</v>
      </c>
      <c r="B2148" t="str" cm="1">
        <f t="array" ref="B2148">INDEX('Whitelist (Blackout Reverse)'!$B$1:$K$1,MOD(ROW()-2,10)+1)</f>
        <v>SUSSEX</v>
      </c>
      <c r="C2148" t="str">
        <f>VLOOKUP(A2148,'Brand Family Territory (Enc)'!$A$2:$B$296,2,FALSE)</f>
        <v>All Counties</v>
      </c>
      <c r="D2148">
        <f>IF(COUNTIFS('Brand Family Territories (Enc)'!$B$2:$B$62,C2148,'Brand Family Territories (Enc)'!$C$2:$C$62,B2148)&gt;0,1,IF(AND(LEFT(B2148,6)="MORRIS",COUNTIFS('Brand Family Territories (Enc)'!$B$2:$B$62,C2148,'Brand Family Territories (Enc)'!$C$2:$C$62,"Morri")&gt;0),"Unk",0))</f>
        <v>1</v>
      </c>
      <c r="E2148" t="str">
        <f>IFERROR(INDEX('Brand Family Areas (Enc)'!$D$6:$D$998,MATCH(UPPER(A2148)&amp;"|"&amp;UPPER(B2148),'Brand Family Areas (Enc)'!$G$6:$G$998,0)),"No Match")</f>
        <v>No Match</v>
      </c>
      <c r="F2148" t="str">
        <f t="shared" si="66"/>
        <v>US</v>
      </c>
      <c r="G2148" t="str">
        <f t="shared" si="67"/>
        <v>Piraat|SUSSEX</v>
      </c>
    </row>
    <row r="2149" spans="1:7" hidden="1" x14ac:dyDescent="0.2">
      <c r="A2149" t="str" cm="1">
        <f t="array" ref="A2149">INDEX('Brand Family Territory (Enc)'!$A$2:$A$296,INT((ROW()-2)/10)+1)</f>
        <v>Piraat</v>
      </c>
      <c r="B2149" t="str" cm="1">
        <f t="array" ref="B2149">INDEX('Whitelist (Blackout Reverse)'!$B$1:$K$1,MOD(ROW()-2,10)+1)</f>
        <v>MORRIS 1</v>
      </c>
      <c r="C2149" t="str">
        <f>VLOOKUP(A2149,'Brand Family Territory (Enc)'!$A$2:$B$296,2,FALSE)</f>
        <v>All Counties</v>
      </c>
      <c r="D2149">
        <f>IF(COUNTIFS('Brand Family Territories (Enc)'!$B$2:$B$62,C2149,'Brand Family Territories (Enc)'!$C$2:$C$62,B2149)&gt;0,1,IF(AND(LEFT(B2149,6)="MORRIS",COUNTIFS('Brand Family Territories (Enc)'!$B$2:$B$62,C2149,'Brand Family Territories (Enc)'!$C$2:$C$62,"Morri")&gt;0),"Unk",0))</f>
        <v>1</v>
      </c>
      <c r="E2149" t="str">
        <f>IFERROR(INDEX('Brand Family Areas (Enc)'!$D$6:$D$998,MATCH(UPPER(A2149)&amp;"|"&amp;UPPER(B2149),'Brand Family Areas (Enc)'!$G$6:$G$998,0)),"No Match")</f>
        <v>No Match</v>
      </c>
      <c r="F2149" t="str">
        <f t="shared" si="66"/>
        <v>US</v>
      </c>
      <c r="G2149" t="str">
        <f t="shared" si="67"/>
        <v>Piraat|MORRIS 1</v>
      </c>
    </row>
    <row r="2150" spans="1:7" hidden="1" x14ac:dyDescent="0.2">
      <c r="A2150" t="str" cm="1">
        <f t="array" ref="A2150">INDEX('Brand Family Territory (Enc)'!$A$2:$A$296,INT((ROW()-2)/10)+1)</f>
        <v>Piraat</v>
      </c>
      <c r="B2150" t="str" cm="1">
        <f t="array" ref="B2150">INDEX('Whitelist (Blackout Reverse)'!$B$1:$K$1,MOD(ROW()-2,10)+1)</f>
        <v>MORRIS 2</v>
      </c>
      <c r="C2150" t="str">
        <f>VLOOKUP(A2150,'Brand Family Territory (Enc)'!$A$2:$B$296,2,FALSE)</f>
        <v>All Counties</v>
      </c>
      <c r="D2150">
        <f>IF(COUNTIFS('Brand Family Territories (Enc)'!$B$2:$B$62,C2150,'Brand Family Territories (Enc)'!$C$2:$C$62,B2150)&gt;0,1,IF(AND(LEFT(B2150,6)="MORRIS",COUNTIFS('Brand Family Territories (Enc)'!$B$2:$B$62,C2150,'Brand Family Territories (Enc)'!$C$2:$C$62,"Morri")&gt;0),"Unk",0))</f>
        <v>1</v>
      </c>
      <c r="E2150" t="str">
        <f>IFERROR(INDEX('Brand Family Areas (Enc)'!$D$6:$D$998,MATCH(UPPER(A2150)&amp;"|"&amp;UPPER(B2150),'Brand Family Areas (Enc)'!$G$6:$G$998,0)),"No Match")</f>
        <v>No Match</v>
      </c>
      <c r="F2150" t="str">
        <f t="shared" si="66"/>
        <v>US</v>
      </c>
      <c r="G2150" t="str">
        <f t="shared" si="67"/>
        <v>Piraat|MORRIS 2</v>
      </c>
    </row>
    <row r="2151" spans="1:7" hidden="1" x14ac:dyDescent="0.2">
      <c r="A2151" t="str" cm="1">
        <f t="array" ref="A2151">INDEX('Brand Family Territory (Enc)'!$A$2:$A$296,INT((ROW()-2)/10)+1)</f>
        <v>Piraat</v>
      </c>
      <c r="B2151" t="str" cm="1">
        <f t="array" ref="B2151">INDEX('Whitelist (Blackout Reverse)'!$B$1:$K$1,MOD(ROW()-2,10)+1)</f>
        <v>MORRIS 3</v>
      </c>
      <c r="C2151" t="str">
        <f>VLOOKUP(A2151,'Brand Family Territory (Enc)'!$A$2:$B$296,2,FALSE)</f>
        <v>All Counties</v>
      </c>
      <c r="D2151">
        <f>IF(COUNTIFS('Brand Family Territories (Enc)'!$B$2:$B$62,C2151,'Brand Family Territories (Enc)'!$C$2:$C$62,B2151)&gt;0,1,IF(AND(LEFT(B2151,6)="MORRIS",COUNTIFS('Brand Family Territories (Enc)'!$B$2:$B$62,C2151,'Brand Family Territories (Enc)'!$C$2:$C$62,"Morri")&gt;0),"Unk",0))</f>
        <v>1</v>
      </c>
      <c r="E2151" t="str">
        <f>IFERROR(INDEX('Brand Family Areas (Enc)'!$D$6:$D$998,MATCH(UPPER(A2151)&amp;"|"&amp;UPPER(B2151),'Brand Family Areas (Enc)'!$G$6:$G$998,0)),"No Match")</f>
        <v>No Match</v>
      </c>
      <c r="F2151" t="str">
        <f t="shared" si="66"/>
        <v>US</v>
      </c>
      <c r="G2151" t="str">
        <f t="shared" si="67"/>
        <v>Piraat|MORRIS 3</v>
      </c>
    </row>
    <row r="2152" spans="1:7" hidden="1" x14ac:dyDescent="0.2">
      <c r="A2152" t="str" cm="1">
        <f t="array" ref="A2152">INDEX('Brand Family Territory (Enc)'!$A$2:$A$296,INT((ROW()-2)/10)+1)</f>
        <v>Whole Hog</v>
      </c>
      <c r="B2152" t="str" cm="1">
        <f t="array" ref="B2152">INDEX('Whitelist (Blackout Reverse)'!$B$1:$K$1,MOD(ROW()-2,10)+1)</f>
        <v>BERGEN</v>
      </c>
      <c r="C2152" t="str">
        <f>VLOOKUP(A2152,'Brand Family Territory (Enc)'!$A$2:$B$296,2,FALSE)</f>
        <v>All Counties</v>
      </c>
      <c r="D2152">
        <f>IF(COUNTIFS('Brand Family Territories (Enc)'!$B$2:$B$62,C2152,'Brand Family Territories (Enc)'!$C$2:$C$62,B2152)&gt;0,1,IF(AND(LEFT(B2152,6)="MORRIS",COUNTIFS('Brand Family Territories (Enc)'!$B$2:$B$62,C2152,'Brand Family Territories (Enc)'!$C$2:$C$62,"Morri")&gt;0),"Unk",0))</f>
        <v>1</v>
      </c>
      <c r="E2152" t="str">
        <f>IFERROR(INDEX('Brand Family Areas (Enc)'!$D$6:$D$998,MATCH(UPPER(A2152)&amp;"|"&amp;UPPER(B2152),'Brand Family Areas (Enc)'!$G$6:$G$998,0)),"No Match")</f>
        <v>No Match</v>
      </c>
      <c r="F2152" t="str">
        <f t="shared" si="66"/>
        <v>US</v>
      </c>
      <c r="G2152" t="str">
        <f t="shared" si="67"/>
        <v>Whole Hog|BERGEN</v>
      </c>
    </row>
    <row r="2153" spans="1:7" hidden="1" x14ac:dyDescent="0.2">
      <c r="A2153" t="str" cm="1">
        <f t="array" ref="A2153">INDEX('Brand Family Territory (Enc)'!$A$2:$A$296,INT((ROW()-2)/10)+1)</f>
        <v>Whole Hog</v>
      </c>
      <c r="B2153" t="str" cm="1">
        <f t="array" ref="B2153">INDEX('Whitelist (Blackout Reverse)'!$B$1:$K$1,MOD(ROW()-2,10)+1)</f>
        <v>PASSAIC</v>
      </c>
      <c r="C2153" t="str">
        <f>VLOOKUP(A2153,'Brand Family Territory (Enc)'!$A$2:$B$296,2,FALSE)</f>
        <v>All Counties</v>
      </c>
      <c r="D2153">
        <f>IF(COUNTIFS('Brand Family Territories (Enc)'!$B$2:$B$62,C2153,'Brand Family Territories (Enc)'!$C$2:$C$62,B2153)&gt;0,1,IF(AND(LEFT(B2153,6)="MORRIS",COUNTIFS('Brand Family Territories (Enc)'!$B$2:$B$62,C2153,'Brand Family Territories (Enc)'!$C$2:$C$62,"Morri")&gt;0),"Unk",0))</f>
        <v>1</v>
      </c>
      <c r="E2153" t="str">
        <f>IFERROR(INDEX('Brand Family Areas (Enc)'!$D$6:$D$998,MATCH(UPPER(A2153)&amp;"|"&amp;UPPER(B2153),'Brand Family Areas (Enc)'!$G$6:$G$998,0)),"No Match")</f>
        <v>No Match</v>
      </c>
      <c r="F2153" t="str">
        <f t="shared" si="66"/>
        <v>US</v>
      </c>
      <c r="G2153" t="str">
        <f t="shared" si="67"/>
        <v>Whole Hog|PASSAIC</v>
      </c>
    </row>
    <row r="2154" spans="1:7" hidden="1" x14ac:dyDescent="0.2">
      <c r="A2154" t="str" cm="1">
        <f t="array" ref="A2154">INDEX('Brand Family Territory (Enc)'!$A$2:$A$296,INT((ROW()-2)/10)+1)</f>
        <v>Whole Hog</v>
      </c>
      <c r="B2154" t="str" cm="1">
        <f t="array" ref="B2154">INDEX('Whitelist (Blackout Reverse)'!$B$1:$K$1,MOD(ROW()-2,10)+1)</f>
        <v>PASSAIC-FF</v>
      </c>
      <c r="C2154" t="str">
        <f>VLOOKUP(A2154,'Brand Family Territory (Enc)'!$A$2:$B$296,2,FALSE)</f>
        <v>All Counties</v>
      </c>
      <c r="D2154">
        <f>IF(COUNTIFS('Brand Family Territories (Enc)'!$B$2:$B$62,C2154,'Brand Family Territories (Enc)'!$C$2:$C$62,B2154)&gt;0,1,IF(AND(LEFT(B2154,6)="MORRIS",COUNTIFS('Brand Family Territories (Enc)'!$B$2:$B$62,C2154,'Brand Family Territories (Enc)'!$C$2:$C$62,"Morri")&gt;0),"Unk",0))</f>
        <v>1</v>
      </c>
      <c r="E2154" t="str">
        <f>IFERROR(INDEX('Brand Family Areas (Enc)'!$D$6:$D$998,MATCH(UPPER(A2154)&amp;"|"&amp;UPPER(B2154),'Brand Family Areas (Enc)'!$G$6:$G$998,0)),"No Match")</f>
        <v>No Match</v>
      </c>
      <c r="F2154" t="str">
        <f t="shared" si="66"/>
        <v>US</v>
      </c>
      <c r="G2154" t="str">
        <f t="shared" si="67"/>
        <v>Whole Hog|PASSAIC-FF</v>
      </c>
    </row>
    <row r="2155" spans="1:7" hidden="1" x14ac:dyDescent="0.2">
      <c r="A2155" t="str" cm="1">
        <f t="array" ref="A2155">INDEX('Brand Family Territory (Enc)'!$A$2:$A$296,INT((ROW()-2)/10)+1)</f>
        <v>Whole Hog</v>
      </c>
      <c r="B2155" t="str" cm="1">
        <f t="array" ref="B2155">INDEX('Whitelist (Blackout Reverse)'!$B$1:$K$1,MOD(ROW()-2,10)+1)</f>
        <v>ESSEX</v>
      </c>
      <c r="C2155" t="str">
        <f>VLOOKUP(A2155,'Brand Family Territory (Enc)'!$A$2:$B$296,2,FALSE)</f>
        <v>All Counties</v>
      </c>
      <c r="D2155">
        <f>IF(COUNTIFS('Brand Family Territories (Enc)'!$B$2:$B$62,C2155,'Brand Family Territories (Enc)'!$C$2:$C$62,B2155)&gt;0,1,IF(AND(LEFT(B2155,6)="MORRIS",COUNTIFS('Brand Family Territories (Enc)'!$B$2:$B$62,C2155,'Brand Family Territories (Enc)'!$C$2:$C$62,"Morri")&gt;0),"Unk",0))</f>
        <v>1</v>
      </c>
      <c r="E2155" t="str">
        <f>IFERROR(INDEX('Brand Family Areas (Enc)'!$D$6:$D$998,MATCH(UPPER(A2155)&amp;"|"&amp;UPPER(B2155),'Brand Family Areas (Enc)'!$G$6:$G$998,0)),"No Match")</f>
        <v>No Match</v>
      </c>
      <c r="F2155" t="str">
        <f t="shared" si="66"/>
        <v>US</v>
      </c>
      <c r="G2155" t="str">
        <f t="shared" si="67"/>
        <v>Whole Hog|ESSEX</v>
      </c>
    </row>
    <row r="2156" spans="1:7" hidden="1" x14ac:dyDescent="0.2">
      <c r="A2156" t="str" cm="1">
        <f t="array" ref="A2156">INDEX('Brand Family Territory (Enc)'!$A$2:$A$296,INT((ROW()-2)/10)+1)</f>
        <v>Whole Hog</v>
      </c>
      <c r="B2156" t="str" cm="1">
        <f t="array" ref="B2156">INDEX('Whitelist (Blackout Reverse)'!$B$1:$K$1,MOD(ROW()-2,10)+1)</f>
        <v>HUDSON</v>
      </c>
      <c r="C2156" t="str">
        <f>VLOOKUP(A2156,'Brand Family Territory (Enc)'!$A$2:$B$296,2,FALSE)</f>
        <v>All Counties</v>
      </c>
      <c r="D2156">
        <f>IF(COUNTIFS('Brand Family Territories (Enc)'!$B$2:$B$62,C2156,'Brand Family Territories (Enc)'!$C$2:$C$62,B2156)&gt;0,1,IF(AND(LEFT(B2156,6)="MORRIS",COUNTIFS('Brand Family Territories (Enc)'!$B$2:$B$62,C2156,'Brand Family Territories (Enc)'!$C$2:$C$62,"Morri")&gt;0),"Unk",0))</f>
        <v>1</v>
      </c>
      <c r="E2156" t="str">
        <f>IFERROR(INDEX('Brand Family Areas (Enc)'!$D$6:$D$998,MATCH(UPPER(A2156)&amp;"|"&amp;UPPER(B2156),'Brand Family Areas (Enc)'!$G$6:$G$998,0)),"No Match")</f>
        <v>No Match</v>
      </c>
      <c r="F2156" t="str">
        <f t="shared" si="66"/>
        <v>US</v>
      </c>
      <c r="G2156" t="str">
        <f t="shared" si="67"/>
        <v>Whole Hog|HUDSON</v>
      </c>
    </row>
    <row r="2157" spans="1:7" hidden="1" x14ac:dyDescent="0.2">
      <c r="A2157" t="str" cm="1">
        <f t="array" ref="A2157">INDEX('Brand Family Territory (Enc)'!$A$2:$A$296,INT((ROW()-2)/10)+1)</f>
        <v>Whole Hog</v>
      </c>
      <c r="B2157" t="str" cm="1">
        <f t="array" ref="B2157">INDEX('Whitelist (Blackout Reverse)'!$B$1:$K$1,MOD(ROW()-2,10)+1)</f>
        <v>UNION</v>
      </c>
      <c r="C2157" t="str">
        <f>VLOOKUP(A2157,'Brand Family Territory (Enc)'!$A$2:$B$296,2,FALSE)</f>
        <v>All Counties</v>
      </c>
      <c r="D2157">
        <f>IF(COUNTIFS('Brand Family Territories (Enc)'!$B$2:$B$62,C2157,'Brand Family Territories (Enc)'!$C$2:$C$62,B2157)&gt;0,1,IF(AND(LEFT(B2157,6)="MORRIS",COUNTIFS('Brand Family Territories (Enc)'!$B$2:$B$62,C2157,'Brand Family Territories (Enc)'!$C$2:$C$62,"Morri")&gt;0),"Unk",0))</f>
        <v>1</v>
      </c>
      <c r="E2157" t="str">
        <f>IFERROR(INDEX('Brand Family Areas (Enc)'!$D$6:$D$998,MATCH(UPPER(A2157)&amp;"|"&amp;UPPER(B2157),'Brand Family Areas (Enc)'!$G$6:$G$998,0)),"No Match")</f>
        <v>No Match</v>
      </c>
      <c r="F2157" t="str">
        <f t="shared" si="66"/>
        <v>US</v>
      </c>
      <c r="G2157" t="str">
        <f t="shared" si="67"/>
        <v>Whole Hog|UNION</v>
      </c>
    </row>
    <row r="2158" spans="1:7" hidden="1" x14ac:dyDescent="0.2">
      <c r="A2158" t="str" cm="1">
        <f t="array" ref="A2158">INDEX('Brand Family Territory (Enc)'!$A$2:$A$296,INT((ROW()-2)/10)+1)</f>
        <v>Whole Hog</v>
      </c>
      <c r="B2158" t="str" cm="1">
        <f t="array" ref="B2158">INDEX('Whitelist (Blackout Reverse)'!$B$1:$K$1,MOD(ROW()-2,10)+1)</f>
        <v>SUSSEX</v>
      </c>
      <c r="C2158" t="str">
        <f>VLOOKUP(A2158,'Brand Family Territory (Enc)'!$A$2:$B$296,2,FALSE)</f>
        <v>All Counties</v>
      </c>
      <c r="D2158">
        <f>IF(COUNTIFS('Brand Family Territories (Enc)'!$B$2:$B$62,C2158,'Brand Family Territories (Enc)'!$C$2:$C$62,B2158)&gt;0,1,IF(AND(LEFT(B2158,6)="MORRIS",COUNTIFS('Brand Family Territories (Enc)'!$B$2:$B$62,C2158,'Brand Family Territories (Enc)'!$C$2:$C$62,"Morri")&gt;0),"Unk",0))</f>
        <v>1</v>
      </c>
      <c r="E2158" t="str">
        <f>IFERROR(INDEX('Brand Family Areas (Enc)'!$D$6:$D$998,MATCH(UPPER(A2158)&amp;"|"&amp;UPPER(B2158),'Brand Family Areas (Enc)'!$G$6:$G$998,0)),"No Match")</f>
        <v>No Match</v>
      </c>
      <c r="F2158" t="str">
        <f t="shared" si="66"/>
        <v>US</v>
      </c>
      <c r="G2158" t="str">
        <f t="shared" si="67"/>
        <v>Whole Hog|SUSSEX</v>
      </c>
    </row>
    <row r="2159" spans="1:7" hidden="1" x14ac:dyDescent="0.2">
      <c r="A2159" t="str" cm="1">
        <f t="array" ref="A2159">INDEX('Brand Family Territory (Enc)'!$A$2:$A$296,INT((ROW()-2)/10)+1)</f>
        <v>Whole Hog</v>
      </c>
      <c r="B2159" t="str" cm="1">
        <f t="array" ref="B2159">INDEX('Whitelist (Blackout Reverse)'!$B$1:$K$1,MOD(ROW()-2,10)+1)</f>
        <v>MORRIS 1</v>
      </c>
      <c r="C2159" t="str">
        <f>VLOOKUP(A2159,'Brand Family Territory (Enc)'!$A$2:$B$296,2,FALSE)</f>
        <v>All Counties</v>
      </c>
      <c r="D2159">
        <f>IF(COUNTIFS('Brand Family Territories (Enc)'!$B$2:$B$62,C2159,'Brand Family Territories (Enc)'!$C$2:$C$62,B2159)&gt;0,1,IF(AND(LEFT(B2159,6)="MORRIS",COUNTIFS('Brand Family Territories (Enc)'!$B$2:$B$62,C2159,'Brand Family Territories (Enc)'!$C$2:$C$62,"Morri")&gt;0),"Unk",0))</f>
        <v>1</v>
      </c>
      <c r="E2159" t="str">
        <f>IFERROR(INDEX('Brand Family Areas (Enc)'!$D$6:$D$998,MATCH(UPPER(A2159)&amp;"|"&amp;UPPER(B2159),'Brand Family Areas (Enc)'!$G$6:$G$998,0)),"No Match")</f>
        <v>No Match</v>
      </c>
      <c r="F2159" t="str">
        <f t="shared" si="66"/>
        <v>US</v>
      </c>
      <c r="G2159" t="str">
        <f t="shared" si="67"/>
        <v>Whole Hog|MORRIS 1</v>
      </c>
    </row>
    <row r="2160" spans="1:7" hidden="1" x14ac:dyDescent="0.2">
      <c r="A2160" t="str" cm="1">
        <f t="array" ref="A2160">INDEX('Brand Family Territory (Enc)'!$A$2:$A$296,INT((ROW()-2)/10)+1)</f>
        <v>Whole Hog</v>
      </c>
      <c r="B2160" t="str" cm="1">
        <f t="array" ref="B2160">INDEX('Whitelist (Blackout Reverse)'!$B$1:$K$1,MOD(ROW()-2,10)+1)</f>
        <v>MORRIS 2</v>
      </c>
      <c r="C2160" t="str">
        <f>VLOOKUP(A2160,'Brand Family Territory (Enc)'!$A$2:$B$296,2,FALSE)</f>
        <v>All Counties</v>
      </c>
      <c r="D2160">
        <f>IF(COUNTIFS('Brand Family Territories (Enc)'!$B$2:$B$62,C2160,'Brand Family Territories (Enc)'!$C$2:$C$62,B2160)&gt;0,1,IF(AND(LEFT(B2160,6)="MORRIS",COUNTIFS('Brand Family Territories (Enc)'!$B$2:$B$62,C2160,'Brand Family Territories (Enc)'!$C$2:$C$62,"Morri")&gt;0),"Unk",0))</f>
        <v>1</v>
      </c>
      <c r="E2160" t="str">
        <f>IFERROR(INDEX('Brand Family Areas (Enc)'!$D$6:$D$998,MATCH(UPPER(A2160)&amp;"|"&amp;UPPER(B2160),'Brand Family Areas (Enc)'!$G$6:$G$998,0)),"No Match")</f>
        <v>No Match</v>
      </c>
      <c r="F2160" t="str">
        <f t="shared" si="66"/>
        <v>US</v>
      </c>
      <c r="G2160" t="str">
        <f t="shared" si="67"/>
        <v>Whole Hog|MORRIS 2</v>
      </c>
    </row>
    <row r="2161" spans="1:7" hidden="1" x14ac:dyDescent="0.2">
      <c r="A2161" t="str" cm="1">
        <f t="array" ref="A2161">INDEX('Brand Family Territory (Enc)'!$A$2:$A$296,INT((ROW()-2)/10)+1)</f>
        <v>Whole Hog</v>
      </c>
      <c r="B2161" t="str" cm="1">
        <f t="array" ref="B2161">INDEX('Whitelist (Blackout Reverse)'!$B$1:$K$1,MOD(ROW()-2,10)+1)</f>
        <v>MORRIS 3</v>
      </c>
      <c r="C2161" t="str">
        <f>VLOOKUP(A2161,'Brand Family Territory (Enc)'!$A$2:$B$296,2,FALSE)</f>
        <v>All Counties</v>
      </c>
      <c r="D2161">
        <f>IF(COUNTIFS('Brand Family Territories (Enc)'!$B$2:$B$62,C2161,'Brand Family Territories (Enc)'!$C$2:$C$62,B2161)&gt;0,1,IF(AND(LEFT(B2161,6)="MORRIS",COUNTIFS('Brand Family Territories (Enc)'!$B$2:$B$62,C2161,'Brand Family Territories (Enc)'!$C$2:$C$62,"Morri")&gt;0),"Unk",0))</f>
        <v>1</v>
      </c>
      <c r="E2161" t="str">
        <f>IFERROR(INDEX('Brand Family Areas (Enc)'!$D$6:$D$998,MATCH(UPPER(A2161)&amp;"|"&amp;UPPER(B2161),'Brand Family Areas (Enc)'!$G$6:$G$998,0)),"No Match")</f>
        <v>No Match</v>
      </c>
      <c r="F2161" t="str">
        <f t="shared" si="66"/>
        <v>US</v>
      </c>
      <c r="G2161" t="str">
        <f t="shared" si="67"/>
        <v>Whole Hog|MORRIS 3</v>
      </c>
    </row>
    <row r="2162" spans="1:7" hidden="1" x14ac:dyDescent="0.2">
      <c r="A2162" t="str" cm="1">
        <f t="array" ref="A2162">INDEX('Brand Family Territory (Enc)'!$A$2:$A$296,INT((ROW()-2)/10)+1)</f>
        <v>Poker Import</v>
      </c>
      <c r="B2162" t="str" cm="1">
        <f t="array" ref="B2162">INDEX('Whitelist (Blackout Reverse)'!$B$1:$K$1,MOD(ROW()-2,10)+1)</f>
        <v>BERGEN</v>
      </c>
      <c r="C2162" t="str">
        <f>VLOOKUP(A2162,'Brand Family Territory (Enc)'!$A$2:$B$296,2,FALSE)</f>
        <v>All Counties</v>
      </c>
      <c r="D2162">
        <f>IF(COUNTIFS('Brand Family Territories (Enc)'!$B$2:$B$62,C2162,'Brand Family Territories (Enc)'!$C$2:$C$62,B2162)&gt;0,1,IF(AND(LEFT(B2162,6)="MORRIS",COUNTIFS('Brand Family Territories (Enc)'!$B$2:$B$62,C2162,'Brand Family Territories (Enc)'!$C$2:$C$62,"Morri")&gt;0),"Unk",0))</f>
        <v>1</v>
      </c>
      <c r="E2162" t="str">
        <f>IFERROR(INDEX('Brand Family Areas (Enc)'!$D$6:$D$998,MATCH(UPPER(A2162)&amp;"|"&amp;UPPER(B2162),'Brand Family Areas (Enc)'!$G$6:$G$998,0)),"No Match")</f>
        <v>No Match</v>
      </c>
      <c r="F2162" t="str">
        <f t="shared" si="66"/>
        <v>US</v>
      </c>
      <c r="G2162" t="str">
        <f t="shared" si="67"/>
        <v>Poker Import|BERGEN</v>
      </c>
    </row>
    <row r="2163" spans="1:7" hidden="1" x14ac:dyDescent="0.2">
      <c r="A2163" t="str" cm="1">
        <f t="array" ref="A2163">INDEX('Brand Family Territory (Enc)'!$A$2:$A$296,INT((ROW()-2)/10)+1)</f>
        <v>Poker Import</v>
      </c>
      <c r="B2163" t="str" cm="1">
        <f t="array" ref="B2163">INDEX('Whitelist (Blackout Reverse)'!$B$1:$K$1,MOD(ROW()-2,10)+1)</f>
        <v>PASSAIC</v>
      </c>
      <c r="C2163" t="str">
        <f>VLOOKUP(A2163,'Brand Family Territory (Enc)'!$A$2:$B$296,2,FALSE)</f>
        <v>All Counties</v>
      </c>
      <c r="D2163">
        <f>IF(COUNTIFS('Brand Family Territories (Enc)'!$B$2:$B$62,C2163,'Brand Family Territories (Enc)'!$C$2:$C$62,B2163)&gt;0,1,IF(AND(LEFT(B2163,6)="MORRIS",COUNTIFS('Brand Family Territories (Enc)'!$B$2:$B$62,C2163,'Brand Family Territories (Enc)'!$C$2:$C$62,"Morri")&gt;0),"Unk",0))</f>
        <v>1</v>
      </c>
      <c r="E2163" t="str">
        <f>IFERROR(INDEX('Brand Family Areas (Enc)'!$D$6:$D$998,MATCH(UPPER(A2163)&amp;"|"&amp;UPPER(B2163),'Brand Family Areas (Enc)'!$G$6:$G$998,0)),"No Match")</f>
        <v>No Match</v>
      </c>
      <c r="F2163" t="str">
        <f t="shared" si="66"/>
        <v>US</v>
      </c>
      <c r="G2163" t="str">
        <f t="shared" si="67"/>
        <v>Poker Import|PASSAIC</v>
      </c>
    </row>
    <row r="2164" spans="1:7" hidden="1" x14ac:dyDescent="0.2">
      <c r="A2164" t="str" cm="1">
        <f t="array" ref="A2164">INDEX('Brand Family Territory (Enc)'!$A$2:$A$296,INT((ROW()-2)/10)+1)</f>
        <v>Poker Import</v>
      </c>
      <c r="B2164" t="str" cm="1">
        <f t="array" ref="B2164">INDEX('Whitelist (Blackout Reverse)'!$B$1:$K$1,MOD(ROW()-2,10)+1)</f>
        <v>PASSAIC-FF</v>
      </c>
      <c r="C2164" t="str">
        <f>VLOOKUP(A2164,'Brand Family Territory (Enc)'!$A$2:$B$296,2,FALSE)</f>
        <v>All Counties</v>
      </c>
      <c r="D2164">
        <f>IF(COUNTIFS('Brand Family Territories (Enc)'!$B$2:$B$62,C2164,'Brand Family Territories (Enc)'!$C$2:$C$62,B2164)&gt;0,1,IF(AND(LEFT(B2164,6)="MORRIS",COUNTIFS('Brand Family Territories (Enc)'!$B$2:$B$62,C2164,'Brand Family Territories (Enc)'!$C$2:$C$62,"Morri")&gt;0),"Unk",0))</f>
        <v>1</v>
      </c>
      <c r="E2164" t="str">
        <f>IFERROR(INDEX('Brand Family Areas (Enc)'!$D$6:$D$998,MATCH(UPPER(A2164)&amp;"|"&amp;UPPER(B2164),'Brand Family Areas (Enc)'!$G$6:$G$998,0)),"No Match")</f>
        <v>No Match</v>
      </c>
      <c r="F2164" t="str">
        <f t="shared" si="66"/>
        <v>US</v>
      </c>
      <c r="G2164" t="str">
        <f t="shared" si="67"/>
        <v>Poker Import|PASSAIC-FF</v>
      </c>
    </row>
    <row r="2165" spans="1:7" hidden="1" x14ac:dyDescent="0.2">
      <c r="A2165" t="str" cm="1">
        <f t="array" ref="A2165">INDEX('Brand Family Territory (Enc)'!$A$2:$A$296,INT((ROW()-2)/10)+1)</f>
        <v>Poker Import</v>
      </c>
      <c r="B2165" t="str" cm="1">
        <f t="array" ref="B2165">INDEX('Whitelist (Blackout Reverse)'!$B$1:$K$1,MOD(ROW()-2,10)+1)</f>
        <v>ESSEX</v>
      </c>
      <c r="C2165" t="str">
        <f>VLOOKUP(A2165,'Brand Family Territory (Enc)'!$A$2:$B$296,2,FALSE)</f>
        <v>All Counties</v>
      </c>
      <c r="D2165">
        <f>IF(COUNTIFS('Brand Family Territories (Enc)'!$B$2:$B$62,C2165,'Brand Family Territories (Enc)'!$C$2:$C$62,B2165)&gt;0,1,IF(AND(LEFT(B2165,6)="MORRIS",COUNTIFS('Brand Family Territories (Enc)'!$B$2:$B$62,C2165,'Brand Family Territories (Enc)'!$C$2:$C$62,"Morri")&gt;0),"Unk",0))</f>
        <v>1</v>
      </c>
      <c r="E2165" t="str">
        <f>IFERROR(INDEX('Brand Family Areas (Enc)'!$D$6:$D$998,MATCH(UPPER(A2165)&amp;"|"&amp;UPPER(B2165),'Brand Family Areas (Enc)'!$G$6:$G$998,0)),"No Match")</f>
        <v>No Match</v>
      </c>
      <c r="F2165" t="str">
        <f t="shared" si="66"/>
        <v>US</v>
      </c>
      <c r="G2165" t="str">
        <f t="shared" si="67"/>
        <v>Poker Import|ESSEX</v>
      </c>
    </row>
    <row r="2166" spans="1:7" hidden="1" x14ac:dyDescent="0.2">
      <c r="A2166" t="str" cm="1">
        <f t="array" ref="A2166">INDEX('Brand Family Territory (Enc)'!$A$2:$A$296,INT((ROW()-2)/10)+1)</f>
        <v>Poker Import</v>
      </c>
      <c r="B2166" t="str" cm="1">
        <f t="array" ref="B2166">INDEX('Whitelist (Blackout Reverse)'!$B$1:$K$1,MOD(ROW()-2,10)+1)</f>
        <v>HUDSON</v>
      </c>
      <c r="C2166" t="str">
        <f>VLOOKUP(A2166,'Brand Family Territory (Enc)'!$A$2:$B$296,2,FALSE)</f>
        <v>All Counties</v>
      </c>
      <c r="D2166">
        <f>IF(COUNTIFS('Brand Family Territories (Enc)'!$B$2:$B$62,C2166,'Brand Family Territories (Enc)'!$C$2:$C$62,B2166)&gt;0,1,IF(AND(LEFT(B2166,6)="MORRIS",COUNTIFS('Brand Family Territories (Enc)'!$B$2:$B$62,C2166,'Brand Family Territories (Enc)'!$C$2:$C$62,"Morri")&gt;0),"Unk",0))</f>
        <v>1</v>
      </c>
      <c r="E2166" t="str">
        <f>IFERROR(INDEX('Brand Family Areas (Enc)'!$D$6:$D$998,MATCH(UPPER(A2166)&amp;"|"&amp;UPPER(B2166),'Brand Family Areas (Enc)'!$G$6:$G$998,0)),"No Match")</f>
        <v>No Match</v>
      </c>
      <c r="F2166" t="str">
        <f t="shared" si="66"/>
        <v>US</v>
      </c>
      <c r="G2166" t="str">
        <f t="shared" si="67"/>
        <v>Poker Import|HUDSON</v>
      </c>
    </row>
    <row r="2167" spans="1:7" hidden="1" x14ac:dyDescent="0.2">
      <c r="A2167" t="str" cm="1">
        <f t="array" ref="A2167">INDEX('Brand Family Territory (Enc)'!$A$2:$A$296,INT((ROW()-2)/10)+1)</f>
        <v>Poker Import</v>
      </c>
      <c r="B2167" t="str" cm="1">
        <f t="array" ref="B2167">INDEX('Whitelist (Blackout Reverse)'!$B$1:$K$1,MOD(ROW()-2,10)+1)</f>
        <v>UNION</v>
      </c>
      <c r="C2167" t="str">
        <f>VLOOKUP(A2167,'Brand Family Territory (Enc)'!$A$2:$B$296,2,FALSE)</f>
        <v>All Counties</v>
      </c>
      <c r="D2167">
        <f>IF(COUNTIFS('Brand Family Territories (Enc)'!$B$2:$B$62,C2167,'Brand Family Territories (Enc)'!$C$2:$C$62,B2167)&gt;0,1,IF(AND(LEFT(B2167,6)="MORRIS",COUNTIFS('Brand Family Territories (Enc)'!$B$2:$B$62,C2167,'Brand Family Territories (Enc)'!$C$2:$C$62,"Morri")&gt;0),"Unk",0))</f>
        <v>1</v>
      </c>
      <c r="E2167" t="str">
        <f>IFERROR(INDEX('Brand Family Areas (Enc)'!$D$6:$D$998,MATCH(UPPER(A2167)&amp;"|"&amp;UPPER(B2167),'Brand Family Areas (Enc)'!$G$6:$G$998,0)),"No Match")</f>
        <v>No Match</v>
      </c>
      <c r="F2167" t="str">
        <f t="shared" si="66"/>
        <v>US</v>
      </c>
      <c r="G2167" t="str">
        <f t="shared" si="67"/>
        <v>Poker Import|UNION</v>
      </c>
    </row>
    <row r="2168" spans="1:7" hidden="1" x14ac:dyDescent="0.2">
      <c r="A2168" t="str" cm="1">
        <f t="array" ref="A2168">INDEX('Brand Family Territory (Enc)'!$A$2:$A$296,INT((ROW()-2)/10)+1)</f>
        <v>Poker Import</v>
      </c>
      <c r="B2168" t="str" cm="1">
        <f t="array" ref="B2168">INDEX('Whitelist (Blackout Reverse)'!$B$1:$K$1,MOD(ROW()-2,10)+1)</f>
        <v>SUSSEX</v>
      </c>
      <c r="C2168" t="str">
        <f>VLOOKUP(A2168,'Brand Family Territory (Enc)'!$A$2:$B$296,2,FALSE)</f>
        <v>All Counties</v>
      </c>
      <c r="D2168">
        <f>IF(COUNTIFS('Brand Family Territories (Enc)'!$B$2:$B$62,C2168,'Brand Family Territories (Enc)'!$C$2:$C$62,B2168)&gt;0,1,IF(AND(LEFT(B2168,6)="MORRIS",COUNTIFS('Brand Family Territories (Enc)'!$B$2:$B$62,C2168,'Brand Family Territories (Enc)'!$C$2:$C$62,"Morri")&gt;0),"Unk",0))</f>
        <v>1</v>
      </c>
      <c r="E2168" t="str">
        <f>IFERROR(INDEX('Brand Family Areas (Enc)'!$D$6:$D$998,MATCH(UPPER(A2168)&amp;"|"&amp;UPPER(B2168),'Brand Family Areas (Enc)'!$G$6:$G$998,0)),"No Match")</f>
        <v>No Match</v>
      </c>
      <c r="F2168" t="str">
        <f t="shared" si="66"/>
        <v>US</v>
      </c>
      <c r="G2168" t="str">
        <f t="shared" si="67"/>
        <v>Poker Import|SUSSEX</v>
      </c>
    </row>
    <row r="2169" spans="1:7" hidden="1" x14ac:dyDescent="0.2">
      <c r="A2169" t="str" cm="1">
        <f t="array" ref="A2169">INDEX('Brand Family Territory (Enc)'!$A$2:$A$296,INT((ROW()-2)/10)+1)</f>
        <v>Poker Import</v>
      </c>
      <c r="B2169" t="str" cm="1">
        <f t="array" ref="B2169">INDEX('Whitelist (Blackout Reverse)'!$B$1:$K$1,MOD(ROW()-2,10)+1)</f>
        <v>MORRIS 1</v>
      </c>
      <c r="C2169" t="str">
        <f>VLOOKUP(A2169,'Brand Family Territory (Enc)'!$A$2:$B$296,2,FALSE)</f>
        <v>All Counties</v>
      </c>
      <c r="D2169">
        <f>IF(COUNTIFS('Brand Family Territories (Enc)'!$B$2:$B$62,C2169,'Brand Family Territories (Enc)'!$C$2:$C$62,B2169)&gt;0,1,IF(AND(LEFT(B2169,6)="MORRIS",COUNTIFS('Brand Family Territories (Enc)'!$B$2:$B$62,C2169,'Brand Family Territories (Enc)'!$C$2:$C$62,"Morri")&gt;0),"Unk",0))</f>
        <v>1</v>
      </c>
      <c r="E2169" t="str">
        <f>IFERROR(INDEX('Brand Family Areas (Enc)'!$D$6:$D$998,MATCH(UPPER(A2169)&amp;"|"&amp;UPPER(B2169),'Brand Family Areas (Enc)'!$G$6:$G$998,0)),"No Match")</f>
        <v>No Match</v>
      </c>
      <c r="F2169" t="str">
        <f t="shared" si="66"/>
        <v>US</v>
      </c>
      <c r="G2169" t="str">
        <f t="shared" si="67"/>
        <v>Poker Import|MORRIS 1</v>
      </c>
    </row>
    <row r="2170" spans="1:7" hidden="1" x14ac:dyDescent="0.2">
      <c r="A2170" t="str" cm="1">
        <f t="array" ref="A2170">INDEX('Brand Family Territory (Enc)'!$A$2:$A$296,INT((ROW()-2)/10)+1)</f>
        <v>Poker Import</v>
      </c>
      <c r="B2170" t="str" cm="1">
        <f t="array" ref="B2170">INDEX('Whitelist (Blackout Reverse)'!$B$1:$K$1,MOD(ROW()-2,10)+1)</f>
        <v>MORRIS 2</v>
      </c>
      <c r="C2170" t="str">
        <f>VLOOKUP(A2170,'Brand Family Territory (Enc)'!$A$2:$B$296,2,FALSE)</f>
        <v>All Counties</v>
      </c>
      <c r="D2170">
        <f>IF(COUNTIFS('Brand Family Territories (Enc)'!$B$2:$B$62,C2170,'Brand Family Territories (Enc)'!$C$2:$C$62,B2170)&gt;0,1,IF(AND(LEFT(B2170,6)="MORRIS",COUNTIFS('Brand Family Territories (Enc)'!$B$2:$B$62,C2170,'Brand Family Territories (Enc)'!$C$2:$C$62,"Morri")&gt;0),"Unk",0))</f>
        <v>1</v>
      </c>
      <c r="E2170" t="str">
        <f>IFERROR(INDEX('Brand Family Areas (Enc)'!$D$6:$D$998,MATCH(UPPER(A2170)&amp;"|"&amp;UPPER(B2170),'Brand Family Areas (Enc)'!$G$6:$G$998,0)),"No Match")</f>
        <v>No Match</v>
      </c>
      <c r="F2170" t="str">
        <f t="shared" si="66"/>
        <v>US</v>
      </c>
      <c r="G2170" t="str">
        <f t="shared" si="67"/>
        <v>Poker Import|MORRIS 2</v>
      </c>
    </row>
    <row r="2171" spans="1:7" hidden="1" x14ac:dyDescent="0.2">
      <c r="A2171" t="str" cm="1">
        <f t="array" ref="A2171">INDEX('Brand Family Territory (Enc)'!$A$2:$A$296,INT((ROW()-2)/10)+1)</f>
        <v>Poker Import</v>
      </c>
      <c r="B2171" t="str" cm="1">
        <f t="array" ref="B2171">INDEX('Whitelist (Blackout Reverse)'!$B$1:$K$1,MOD(ROW()-2,10)+1)</f>
        <v>MORRIS 3</v>
      </c>
      <c r="C2171" t="str">
        <f>VLOOKUP(A2171,'Brand Family Territory (Enc)'!$A$2:$B$296,2,FALSE)</f>
        <v>All Counties</v>
      </c>
      <c r="D2171">
        <f>IF(COUNTIFS('Brand Family Territories (Enc)'!$B$2:$B$62,C2171,'Brand Family Territories (Enc)'!$C$2:$C$62,B2171)&gt;0,1,IF(AND(LEFT(B2171,6)="MORRIS",COUNTIFS('Brand Family Territories (Enc)'!$B$2:$B$62,C2171,'Brand Family Territories (Enc)'!$C$2:$C$62,"Morri")&gt;0),"Unk",0))</f>
        <v>1</v>
      </c>
      <c r="E2171" t="str">
        <f>IFERROR(INDEX('Brand Family Areas (Enc)'!$D$6:$D$998,MATCH(UPPER(A2171)&amp;"|"&amp;UPPER(B2171),'Brand Family Areas (Enc)'!$G$6:$G$998,0)),"No Match")</f>
        <v>No Match</v>
      </c>
      <c r="F2171" t="str">
        <f t="shared" si="66"/>
        <v>US</v>
      </c>
      <c r="G2171" t="str">
        <f t="shared" si="67"/>
        <v>Poker Import|MORRIS 3</v>
      </c>
    </row>
    <row r="2172" spans="1:7" hidden="1" x14ac:dyDescent="0.2">
      <c r="A2172" t="str" cm="1">
        <f t="array" ref="A2172">INDEX('Brand Family Territory (Enc)'!$A$2:$A$296,INT((ROW()-2)/10)+1)</f>
        <v>Pop Sips</v>
      </c>
      <c r="B2172" t="str" cm="1">
        <f t="array" ref="B2172">INDEX('Whitelist (Blackout Reverse)'!$B$1:$K$1,MOD(ROW()-2,10)+1)</f>
        <v>BERGEN</v>
      </c>
      <c r="C2172" t="str">
        <f>VLOOKUP(A2172,'Brand Family Territory (Enc)'!$A$2:$B$296,2,FALSE)</f>
        <v>All Counties</v>
      </c>
      <c r="D2172">
        <f>IF(COUNTIFS('Brand Family Territories (Enc)'!$B$2:$B$62,C2172,'Brand Family Territories (Enc)'!$C$2:$C$62,B2172)&gt;0,1,IF(AND(LEFT(B2172,6)="MORRIS",COUNTIFS('Brand Family Territories (Enc)'!$B$2:$B$62,C2172,'Brand Family Territories (Enc)'!$C$2:$C$62,"Morri")&gt;0),"Unk",0))</f>
        <v>1</v>
      </c>
      <c r="E2172" t="str">
        <f>IFERROR(INDEX('Brand Family Areas (Enc)'!$D$6:$D$998,MATCH(UPPER(A2172)&amp;"|"&amp;UPPER(B2172),'Brand Family Areas (Enc)'!$G$6:$G$998,0)),"No Match")</f>
        <v>No Match</v>
      </c>
      <c r="F2172" t="str">
        <f t="shared" si="66"/>
        <v>US</v>
      </c>
      <c r="G2172" t="str">
        <f t="shared" si="67"/>
        <v>Pop Sips|BERGEN</v>
      </c>
    </row>
    <row r="2173" spans="1:7" hidden="1" x14ac:dyDescent="0.2">
      <c r="A2173" t="str" cm="1">
        <f t="array" ref="A2173">INDEX('Brand Family Territory (Enc)'!$A$2:$A$296,INT((ROW()-2)/10)+1)</f>
        <v>Pop Sips</v>
      </c>
      <c r="B2173" t="str" cm="1">
        <f t="array" ref="B2173">INDEX('Whitelist (Blackout Reverse)'!$B$1:$K$1,MOD(ROW()-2,10)+1)</f>
        <v>PASSAIC</v>
      </c>
      <c r="C2173" t="str">
        <f>VLOOKUP(A2173,'Brand Family Territory (Enc)'!$A$2:$B$296,2,FALSE)</f>
        <v>All Counties</v>
      </c>
      <c r="D2173">
        <f>IF(COUNTIFS('Brand Family Territories (Enc)'!$B$2:$B$62,C2173,'Brand Family Territories (Enc)'!$C$2:$C$62,B2173)&gt;0,1,IF(AND(LEFT(B2173,6)="MORRIS",COUNTIFS('Brand Family Territories (Enc)'!$B$2:$B$62,C2173,'Brand Family Territories (Enc)'!$C$2:$C$62,"Morri")&gt;0),"Unk",0))</f>
        <v>1</v>
      </c>
      <c r="E2173" t="str">
        <f>IFERROR(INDEX('Brand Family Areas (Enc)'!$D$6:$D$998,MATCH(UPPER(A2173)&amp;"|"&amp;UPPER(B2173),'Brand Family Areas (Enc)'!$G$6:$G$998,0)),"No Match")</f>
        <v>No Match</v>
      </c>
      <c r="F2173" t="str">
        <f t="shared" si="66"/>
        <v>US</v>
      </c>
      <c r="G2173" t="str">
        <f t="shared" si="67"/>
        <v>Pop Sips|PASSAIC</v>
      </c>
    </row>
    <row r="2174" spans="1:7" hidden="1" x14ac:dyDescent="0.2">
      <c r="A2174" t="str" cm="1">
        <f t="array" ref="A2174">INDEX('Brand Family Territory (Enc)'!$A$2:$A$296,INT((ROW()-2)/10)+1)</f>
        <v>Pop Sips</v>
      </c>
      <c r="B2174" t="str" cm="1">
        <f t="array" ref="B2174">INDEX('Whitelist (Blackout Reverse)'!$B$1:$K$1,MOD(ROW()-2,10)+1)</f>
        <v>PASSAIC-FF</v>
      </c>
      <c r="C2174" t="str">
        <f>VLOOKUP(A2174,'Brand Family Territory (Enc)'!$A$2:$B$296,2,FALSE)</f>
        <v>All Counties</v>
      </c>
      <c r="D2174">
        <f>IF(COUNTIFS('Brand Family Territories (Enc)'!$B$2:$B$62,C2174,'Brand Family Territories (Enc)'!$C$2:$C$62,B2174)&gt;0,1,IF(AND(LEFT(B2174,6)="MORRIS",COUNTIFS('Brand Family Territories (Enc)'!$B$2:$B$62,C2174,'Brand Family Territories (Enc)'!$C$2:$C$62,"Morri")&gt;0),"Unk",0))</f>
        <v>1</v>
      </c>
      <c r="E2174" t="str">
        <f>IFERROR(INDEX('Brand Family Areas (Enc)'!$D$6:$D$998,MATCH(UPPER(A2174)&amp;"|"&amp;UPPER(B2174),'Brand Family Areas (Enc)'!$G$6:$G$998,0)),"No Match")</f>
        <v>No Match</v>
      </c>
      <c r="F2174" t="str">
        <f t="shared" si="66"/>
        <v>US</v>
      </c>
      <c r="G2174" t="str">
        <f t="shared" si="67"/>
        <v>Pop Sips|PASSAIC-FF</v>
      </c>
    </row>
    <row r="2175" spans="1:7" hidden="1" x14ac:dyDescent="0.2">
      <c r="A2175" t="str" cm="1">
        <f t="array" ref="A2175">INDEX('Brand Family Territory (Enc)'!$A$2:$A$296,INT((ROW()-2)/10)+1)</f>
        <v>Pop Sips</v>
      </c>
      <c r="B2175" t="str" cm="1">
        <f t="array" ref="B2175">INDEX('Whitelist (Blackout Reverse)'!$B$1:$K$1,MOD(ROW()-2,10)+1)</f>
        <v>ESSEX</v>
      </c>
      <c r="C2175" t="str">
        <f>VLOOKUP(A2175,'Brand Family Territory (Enc)'!$A$2:$B$296,2,FALSE)</f>
        <v>All Counties</v>
      </c>
      <c r="D2175">
        <f>IF(COUNTIFS('Brand Family Territories (Enc)'!$B$2:$B$62,C2175,'Brand Family Territories (Enc)'!$C$2:$C$62,B2175)&gt;0,1,IF(AND(LEFT(B2175,6)="MORRIS",COUNTIFS('Brand Family Territories (Enc)'!$B$2:$B$62,C2175,'Brand Family Territories (Enc)'!$C$2:$C$62,"Morri")&gt;0),"Unk",0))</f>
        <v>1</v>
      </c>
      <c r="E2175" t="str">
        <f>IFERROR(INDEX('Brand Family Areas (Enc)'!$D$6:$D$998,MATCH(UPPER(A2175)&amp;"|"&amp;UPPER(B2175),'Brand Family Areas (Enc)'!$G$6:$G$998,0)),"No Match")</f>
        <v>No Match</v>
      </c>
      <c r="F2175" t="str">
        <f t="shared" si="66"/>
        <v>US</v>
      </c>
      <c r="G2175" t="str">
        <f t="shared" si="67"/>
        <v>Pop Sips|ESSEX</v>
      </c>
    </row>
    <row r="2176" spans="1:7" hidden="1" x14ac:dyDescent="0.2">
      <c r="A2176" t="str" cm="1">
        <f t="array" ref="A2176">INDEX('Brand Family Territory (Enc)'!$A$2:$A$296,INT((ROW()-2)/10)+1)</f>
        <v>Pop Sips</v>
      </c>
      <c r="B2176" t="str" cm="1">
        <f t="array" ref="B2176">INDEX('Whitelist (Blackout Reverse)'!$B$1:$K$1,MOD(ROW()-2,10)+1)</f>
        <v>HUDSON</v>
      </c>
      <c r="C2176" t="str">
        <f>VLOOKUP(A2176,'Brand Family Territory (Enc)'!$A$2:$B$296,2,FALSE)</f>
        <v>All Counties</v>
      </c>
      <c r="D2176">
        <f>IF(COUNTIFS('Brand Family Territories (Enc)'!$B$2:$B$62,C2176,'Brand Family Territories (Enc)'!$C$2:$C$62,B2176)&gt;0,1,IF(AND(LEFT(B2176,6)="MORRIS",COUNTIFS('Brand Family Territories (Enc)'!$B$2:$B$62,C2176,'Brand Family Territories (Enc)'!$C$2:$C$62,"Morri")&gt;0),"Unk",0))</f>
        <v>1</v>
      </c>
      <c r="E2176" t="str">
        <f>IFERROR(INDEX('Brand Family Areas (Enc)'!$D$6:$D$998,MATCH(UPPER(A2176)&amp;"|"&amp;UPPER(B2176),'Brand Family Areas (Enc)'!$G$6:$G$998,0)),"No Match")</f>
        <v>No Match</v>
      </c>
      <c r="F2176" t="str">
        <f t="shared" si="66"/>
        <v>US</v>
      </c>
      <c r="G2176" t="str">
        <f t="shared" si="67"/>
        <v>Pop Sips|HUDSON</v>
      </c>
    </row>
    <row r="2177" spans="1:7" hidden="1" x14ac:dyDescent="0.2">
      <c r="A2177" t="str" cm="1">
        <f t="array" ref="A2177">INDEX('Brand Family Territory (Enc)'!$A$2:$A$296,INT((ROW()-2)/10)+1)</f>
        <v>Pop Sips</v>
      </c>
      <c r="B2177" t="str" cm="1">
        <f t="array" ref="B2177">INDEX('Whitelist (Blackout Reverse)'!$B$1:$K$1,MOD(ROW()-2,10)+1)</f>
        <v>UNION</v>
      </c>
      <c r="C2177" t="str">
        <f>VLOOKUP(A2177,'Brand Family Territory (Enc)'!$A$2:$B$296,2,FALSE)</f>
        <v>All Counties</v>
      </c>
      <c r="D2177">
        <f>IF(COUNTIFS('Brand Family Territories (Enc)'!$B$2:$B$62,C2177,'Brand Family Territories (Enc)'!$C$2:$C$62,B2177)&gt;0,1,IF(AND(LEFT(B2177,6)="MORRIS",COUNTIFS('Brand Family Territories (Enc)'!$B$2:$B$62,C2177,'Brand Family Territories (Enc)'!$C$2:$C$62,"Morri")&gt;0),"Unk",0))</f>
        <v>1</v>
      </c>
      <c r="E2177" t="str">
        <f>IFERROR(INDEX('Brand Family Areas (Enc)'!$D$6:$D$998,MATCH(UPPER(A2177)&amp;"|"&amp;UPPER(B2177),'Brand Family Areas (Enc)'!$G$6:$G$998,0)),"No Match")</f>
        <v>No Match</v>
      </c>
      <c r="F2177" t="str">
        <f t="shared" si="66"/>
        <v>US</v>
      </c>
      <c r="G2177" t="str">
        <f t="shared" si="67"/>
        <v>Pop Sips|UNION</v>
      </c>
    </row>
    <row r="2178" spans="1:7" hidden="1" x14ac:dyDescent="0.2">
      <c r="A2178" t="str" cm="1">
        <f t="array" ref="A2178">INDEX('Brand Family Territory (Enc)'!$A$2:$A$296,INT((ROW()-2)/10)+1)</f>
        <v>Pop Sips</v>
      </c>
      <c r="B2178" t="str" cm="1">
        <f t="array" ref="B2178">INDEX('Whitelist (Blackout Reverse)'!$B$1:$K$1,MOD(ROW()-2,10)+1)</f>
        <v>SUSSEX</v>
      </c>
      <c r="C2178" t="str">
        <f>VLOOKUP(A2178,'Brand Family Territory (Enc)'!$A$2:$B$296,2,FALSE)</f>
        <v>All Counties</v>
      </c>
      <c r="D2178">
        <f>IF(COUNTIFS('Brand Family Territories (Enc)'!$B$2:$B$62,C2178,'Brand Family Territories (Enc)'!$C$2:$C$62,B2178)&gt;0,1,IF(AND(LEFT(B2178,6)="MORRIS",COUNTIFS('Brand Family Territories (Enc)'!$B$2:$B$62,C2178,'Brand Family Territories (Enc)'!$C$2:$C$62,"Morri")&gt;0),"Unk",0))</f>
        <v>1</v>
      </c>
      <c r="E2178" t="str">
        <f>IFERROR(INDEX('Brand Family Areas (Enc)'!$D$6:$D$998,MATCH(UPPER(A2178)&amp;"|"&amp;UPPER(B2178),'Brand Family Areas (Enc)'!$G$6:$G$998,0)),"No Match")</f>
        <v>No Match</v>
      </c>
      <c r="F2178" t="str">
        <f t="shared" si="66"/>
        <v>US</v>
      </c>
      <c r="G2178" t="str">
        <f t="shared" si="67"/>
        <v>Pop Sips|SUSSEX</v>
      </c>
    </row>
    <row r="2179" spans="1:7" hidden="1" x14ac:dyDescent="0.2">
      <c r="A2179" t="str" cm="1">
        <f t="array" ref="A2179">INDEX('Brand Family Territory (Enc)'!$A$2:$A$296,INT((ROW()-2)/10)+1)</f>
        <v>Pop Sips</v>
      </c>
      <c r="B2179" t="str" cm="1">
        <f t="array" ref="B2179">INDEX('Whitelist (Blackout Reverse)'!$B$1:$K$1,MOD(ROW()-2,10)+1)</f>
        <v>MORRIS 1</v>
      </c>
      <c r="C2179" t="str">
        <f>VLOOKUP(A2179,'Brand Family Territory (Enc)'!$A$2:$B$296,2,FALSE)</f>
        <v>All Counties</v>
      </c>
      <c r="D2179">
        <f>IF(COUNTIFS('Brand Family Territories (Enc)'!$B$2:$B$62,C2179,'Brand Family Territories (Enc)'!$C$2:$C$62,B2179)&gt;0,1,IF(AND(LEFT(B2179,6)="MORRIS",COUNTIFS('Brand Family Territories (Enc)'!$B$2:$B$62,C2179,'Brand Family Territories (Enc)'!$C$2:$C$62,"Morri")&gt;0),"Unk",0))</f>
        <v>1</v>
      </c>
      <c r="E2179" t="str">
        <f>IFERROR(INDEX('Brand Family Areas (Enc)'!$D$6:$D$998,MATCH(UPPER(A2179)&amp;"|"&amp;UPPER(B2179),'Brand Family Areas (Enc)'!$G$6:$G$998,0)),"No Match")</f>
        <v>No Match</v>
      </c>
      <c r="F2179" t="str">
        <f t="shared" ref="F2179:F2242" si="68">IF(D2179="Unk","Ambiguous (Source Truncated)",IF(E2179="Inactive","THEM",IF(D2179=1,"US",IF(D2179="N/A","No Territory Data","THEM"))))</f>
        <v>US</v>
      </c>
      <c r="G2179" t="str">
        <f t="shared" ref="G2179:G2242" si="69">A2179&amp;"|"&amp;B2179</f>
        <v>Pop Sips|MORRIS 1</v>
      </c>
    </row>
    <row r="2180" spans="1:7" hidden="1" x14ac:dyDescent="0.2">
      <c r="A2180" t="str" cm="1">
        <f t="array" ref="A2180">INDEX('Brand Family Territory (Enc)'!$A$2:$A$296,INT((ROW()-2)/10)+1)</f>
        <v>Pop Sips</v>
      </c>
      <c r="B2180" t="str" cm="1">
        <f t="array" ref="B2180">INDEX('Whitelist (Blackout Reverse)'!$B$1:$K$1,MOD(ROW()-2,10)+1)</f>
        <v>MORRIS 2</v>
      </c>
      <c r="C2180" t="str">
        <f>VLOOKUP(A2180,'Brand Family Territory (Enc)'!$A$2:$B$296,2,FALSE)</f>
        <v>All Counties</v>
      </c>
      <c r="D2180">
        <f>IF(COUNTIFS('Brand Family Territories (Enc)'!$B$2:$B$62,C2180,'Brand Family Territories (Enc)'!$C$2:$C$62,B2180)&gt;0,1,IF(AND(LEFT(B2180,6)="MORRIS",COUNTIFS('Brand Family Territories (Enc)'!$B$2:$B$62,C2180,'Brand Family Territories (Enc)'!$C$2:$C$62,"Morri")&gt;0),"Unk",0))</f>
        <v>1</v>
      </c>
      <c r="E2180" t="str">
        <f>IFERROR(INDEX('Brand Family Areas (Enc)'!$D$6:$D$998,MATCH(UPPER(A2180)&amp;"|"&amp;UPPER(B2180),'Brand Family Areas (Enc)'!$G$6:$G$998,0)),"No Match")</f>
        <v>No Match</v>
      </c>
      <c r="F2180" t="str">
        <f t="shared" si="68"/>
        <v>US</v>
      </c>
      <c r="G2180" t="str">
        <f t="shared" si="69"/>
        <v>Pop Sips|MORRIS 2</v>
      </c>
    </row>
    <row r="2181" spans="1:7" hidden="1" x14ac:dyDescent="0.2">
      <c r="A2181" t="str" cm="1">
        <f t="array" ref="A2181">INDEX('Brand Family Territory (Enc)'!$A$2:$A$296,INT((ROW()-2)/10)+1)</f>
        <v>Pop Sips</v>
      </c>
      <c r="B2181" t="str" cm="1">
        <f t="array" ref="B2181">INDEX('Whitelist (Blackout Reverse)'!$B$1:$K$1,MOD(ROW()-2,10)+1)</f>
        <v>MORRIS 3</v>
      </c>
      <c r="C2181" t="str">
        <f>VLOOKUP(A2181,'Brand Family Territory (Enc)'!$A$2:$B$296,2,FALSE)</f>
        <v>All Counties</v>
      </c>
      <c r="D2181">
        <f>IF(COUNTIFS('Brand Family Territories (Enc)'!$B$2:$B$62,C2181,'Brand Family Territories (Enc)'!$C$2:$C$62,B2181)&gt;0,1,IF(AND(LEFT(B2181,6)="MORRIS",COUNTIFS('Brand Family Territories (Enc)'!$B$2:$B$62,C2181,'Brand Family Territories (Enc)'!$C$2:$C$62,"Morri")&gt;0),"Unk",0))</f>
        <v>1</v>
      </c>
      <c r="E2181" t="str">
        <f>IFERROR(INDEX('Brand Family Areas (Enc)'!$D$6:$D$998,MATCH(UPPER(A2181)&amp;"|"&amp;UPPER(B2181),'Brand Family Areas (Enc)'!$G$6:$G$998,0)),"No Match")</f>
        <v>No Match</v>
      </c>
      <c r="F2181" t="str">
        <f t="shared" si="68"/>
        <v>US</v>
      </c>
      <c r="G2181" t="str">
        <f t="shared" si="69"/>
        <v>Pop Sips|MORRIS 3</v>
      </c>
    </row>
    <row r="2182" spans="1:7" hidden="1" x14ac:dyDescent="0.2">
      <c r="A2182" t="str" cm="1">
        <f t="array" ref="A2182">INDEX('Brand Family Territory (Enc)'!$A$2:$A$296,INT((ROW()-2)/10)+1)</f>
        <v>Pride &amp; Clarke</v>
      </c>
      <c r="B2182" t="str" cm="1">
        <f t="array" ref="B2182">INDEX('Whitelist (Blackout Reverse)'!$B$1:$K$1,MOD(ROW()-2,10)+1)</f>
        <v>BERGEN</v>
      </c>
      <c r="C2182" t="str">
        <f>VLOOKUP(A2182,'Brand Family Territory (Enc)'!$A$2:$B$296,2,FALSE)</f>
        <v>All Counties</v>
      </c>
      <c r="D2182">
        <f>IF(COUNTIFS('Brand Family Territories (Enc)'!$B$2:$B$62,C2182,'Brand Family Territories (Enc)'!$C$2:$C$62,B2182)&gt;0,1,IF(AND(LEFT(B2182,6)="MORRIS",COUNTIFS('Brand Family Territories (Enc)'!$B$2:$B$62,C2182,'Brand Family Territories (Enc)'!$C$2:$C$62,"Morri")&gt;0),"Unk",0))</f>
        <v>1</v>
      </c>
      <c r="E2182" t="str">
        <f>IFERROR(INDEX('Brand Family Areas (Enc)'!$D$6:$D$998,MATCH(UPPER(A2182)&amp;"|"&amp;UPPER(B2182),'Brand Family Areas (Enc)'!$G$6:$G$998,0)),"No Match")</f>
        <v>No Match</v>
      </c>
      <c r="F2182" t="str">
        <f t="shared" si="68"/>
        <v>US</v>
      </c>
      <c r="G2182" t="str">
        <f t="shared" si="69"/>
        <v>Pride &amp; Clarke|BERGEN</v>
      </c>
    </row>
    <row r="2183" spans="1:7" hidden="1" x14ac:dyDescent="0.2">
      <c r="A2183" t="str" cm="1">
        <f t="array" ref="A2183">INDEX('Brand Family Territory (Enc)'!$A$2:$A$296,INT((ROW()-2)/10)+1)</f>
        <v>Pride &amp; Clarke</v>
      </c>
      <c r="B2183" t="str" cm="1">
        <f t="array" ref="B2183">INDEX('Whitelist (Blackout Reverse)'!$B$1:$K$1,MOD(ROW()-2,10)+1)</f>
        <v>PASSAIC</v>
      </c>
      <c r="C2183" t="str">
        <f>VLOOKUP(A2183,'Brand Family Territory (Enc)'!$A$2:$B$296,2,FALSE)</f>
        <v>All Counties</v>
      </c>
      <c r="D2183">
        <f>IF(COUNTIFS('Brand Family Territories (Enc)'!$B$2:$B$62,C2183,'Brand Family Territories (Enc)'!$C$2:$C$62,B2183)&gt;0,1,IF(AND(LEFT(B2183,6)="MORRIS",COUNTIFS('Brand Family Territories (Enc)'!$B$2:$B$62,C2183,'Brand Family Territories (Enc)'!$C$2:$C$62,"Morri")&gt;0),"Unk",0))</f>
        <v>1</v>
      </c>
      <c r="E2183" t="str">
        <f>IFERROR(INDEX('Brand Family Areas (Enc)'!$D$6:$D$998,MATCH(UPPER(A2183)&amp;"|"&amp;UPPER(B2183),'Brand Family Areas (Enc)'!$G$6:$G$998,0)),"No Match")</f>
        <v>No Match</v>
      </c>
      <c r="F2183" t="str">
        <f t="shared" si="68"/>
        <v>US</v>
      </c>
      <c r="G2183" t="str">
        <f t="shared" si="69"/>
        <v>Pride &amp; Clarke|PASSAIC</v>
      </c>
    </row>
    <row r="2184" spans="1:7" hidden="1" x14ac:dyDescent="0.2">
      <c r="A2184" t="str" cm="1">
        <f t="array" ref="A2184">INDEX('Brand Family Territory (Enc)'!$A$2:$A$296,INT((ROW()-2)/10)+1)</f>
        <v>Pride &amp; Clarke</v>
      </c>
      <c r="B2184" t="str" cm="1">
        <f t="array" ref="B2184">INDEX('Whitelist (Blackout Reverse)'!$B$1:$K$1,MOD(ROW()-2,10)+1)</f>
        <v>PASSAIC-FF</v>
      </c>
      <c r="C2184" t="str">
        <f>VLOOKUP(A2184,'Brand Family Territory (Enc)'!$A$2:$B$296,2,FALSE)</f>
        <v>All Counties</v>
      </c>
      <c r="D2184">
        <f>IF(COUNTIFS('Brand Family Territories (Enc)'!$B$2:$B$62,C2184,'Brand Family Territories (Enc)'!$C$2:$C$62,B2184)&gt;0,1,IF(AND(LEFT(B2184,6)="MORRIS",COUNTIFS('Brand Family Territories (Enc)'!$B$2:$B$62,C2184,'Brand Family Territories (Enc)'!$C$2:$C$62,"Morri")&gt;0),"Unk",0))</f>
        <v>1</v>
      </c>
      <c r="E2184" t="str">
        <f>IFERROR(INDEX('Brand Family Areas (Enc)'!$D$6:$D$998,MATCH(UPPER(A2184)&amp;"|"&amp;UPPER(B2184),'Brand Family Areas (Enc)'!$G$6:$G$998,0)),"No Match")</f>
        <v>No Match</v>
      </c>
      <c r="F2184" t="str">
        <f t="shared" si="68"/>
        <v>US</v>
      </c>
      <c r="G2184" t="str">
        <f t="shared" si="69"/>
        <v>Pride &amp; Clarke|PASSAIC-FF</v>
      </c>
    </row>
    <row r="2185" spans="1:7" hidden="1" x14ac:dyDescent="0.2">
      <c r="A2185" t="str" cm="1">
        <f t="array" ref="A2185">INDEX('Brand Family Territory (Enc)'!$A$2:$A$296,INT((ROW()-2)/10)+1)</f>
        <v>Pride &amp; Clarke</v>
      </c>
      <c r="B2185" t="str" cm="1">
        <f t="array" ref="B2185">INDEX('Whitelist (Blackout Reverse)'!$B$1:$K$1,MOD(ROW()-2,10)+1)</f>
        <v>ESSEX</v>
      </c>
      <c r="C2185" t="str">
        <f>VLOOKUP(A2185,'Brand Family Territory (Enc)'!$A$2:$B$296,2,FALSE)</f>
        <v>All Counties</v>
      </c>
      <c r="D2185">
        <f>IF(COUNTIFS('Brand Family Territories (Enc)'!$B$2:$B$62,C2185,'Brand Family Territories (Enc)'!$C$2:$C$62,B2185)&gt;0,1,IF(AND(LEFT(B2185,6)="MORRIS",COUNTIFS('Brand Family Territories (Enc)'!$B$2:$B$62,C2185,'Brand Family Territories (Enc)'!$C$2:$C$62,"Morri")&gt;0),"Unk",0))</f>
        <v>1</v>
      </c>
      <c r="E2185" t="str">
        <f>IFERROR(INDEX('Brand Family Areas (Enc)'!$D$6:$D$998,MATCH(UPPER(A2185)&amp;"|"&amp;UPPER(B2185),'Brand Family Areas (Enc)'!$G$6:$G$998,0)),"No Match")</f>
        <v>No Match</v>
      </c>
      <c r="F2185" t="str">
        <f t="shared" si="68"/>
        <v>US</v>
      </c>
      <c r="G2185" t="str">
        <f t="shared" si="69"/>
        <v>Pride &amp; Clarke|ESSEX</v>
      </c>
    </row>
    <row r="2186" spans="1:7" hidden="1" x14ac:dyDescent="0.2">
      <c r="A2186" t="str" cm="1">
        <f t="array" ref="A2186">INDEX('Brand Family Territory (Enc)'!$A$2:$A$296,INT((ROW()-2)/10)+1)</f>
        <v>Pride &amp; Clarke</v>
      </c>
      <c r="B2186" t="str" cm="1">
        <f t="array" ref="B2186">INDEX('Whitelist (Blackout Reverse)'!$B$1:$K$1,MOD(ROW()-2,10)+1)</f>
        <v>HUDSON</v>
      </c>
      <c r="C2186" t="str">
        <f>VLOOKUP(A2186,'Brand Family Territory (Enc)'!$A$2:$B$296,2,FALSE)</f>
        <v>All Counties</v>
      </c>
      <c r="D2186">
        <f>IF(COUNTIFS('Brand Family Territories (Enc)'!$B$2:$B$62,C2186,'Brand Family Territories (Enc)'!$C$2:$C$62,B2186)&gt;0,1,IF(AND(LEFT(B2186,6)="MORRIS",COUNTIFS('Brand Family Territories (Enc)'!$B$2:$B$62,C2186,'Brand Family Territories (Enc)'!$C$2:$C$62,"Morri")&gt;0),"Unk",0))</f>
        <v>1</v>
      </c>
      <c r="E2186" t="str">
        <f>IFERROR(INDEX('Brand Family Areas (Enc)'!$D$6:$D$998,MATCH(UPPER(A2186)&amp;"|"&amp;UPPER(B2186),'Brand Family Areas (Enc)'!$G$6:$G$998,0)),"No Match")</f>
        <v>No Match</v>
      </c>
      <c r="F2186" t="str">
        <f t="shared" si="68"/>
        <v>US</v>
      </c>
      <c r="G2186" t="str">
        <f t="shared" si="69"/>
        <v>Pride &amp; Clarke|HUDSON</v>
      </c>
    </row>
    <row r="2187" spans="1:7" hidden="1" x14ac:dyDescent="0.2">
      <c r="A2187" t="str" cm="1">
        <f t="array" ref="A2187">INDEX('Brand Family Territory (Enc)'!$A$2:$A$296,INT((ROW()-2)/10)+1)</f>
        <v>Pride &amp; Clarke</v>
      </c>
      <c r="B2187" t="str" cm="1">
        <f t="array" ref="B2187">INDEX('Whitelist (Blackout Reverse)'!$B$1:$K$1,MOD(ROW()-2,10)+1)</f>
        <v>UNION</v>
      </c>
      <c r="C2187" t="str">
        <f>VLOOKUP(A2187,'Brand Family Territory (Enc)'!$A$2:$B$296,2,FALSE)</f>
        <v>All Counties</v>
      </c>
      <c r="D2187">
        <f>IF(COUNTIFS('Brand Family Territories (Enc)'!$B$2:$B$62,C2187,'Brand Family Territories (Enc)'!$C$2:$C$62,B2187)&gt;0,1,IF(AND(LEFT(B2187,6)="MORRIS",COUNTIFS('Brand Family Territories (Enc)'!$B$2:$B$62,C2187,'Brand Family Territories (Enc)'!$C$2:$C$62,"Morri")&gt;0),"Unk",0))</f>
        <v>1</v>
      </c>
      <c r="E2187" t="str">
        <f>IFERROR(INDEX('Brand Family Areas (Enc)'!$D$6:$D$998,MATCH(UPPER(A2187)&amp;"|"&amp;UPPER(B2187),'Brand Family Areas (Enc)'!$G$6:$G$998,0)),"No Match")</f>
        <v>No Match</v>
      </c>
      <c r="F2187" t="str">
        <f t="shared" si="68"/>
        <v>US</v>
      </c>
      <c r="G2187" t="str">
        <f t="shared" si="69"/>
        <v>Pride &amp; Clarke|UNION</v>
      </c>
    </row>
    <row r="2188" spans="1:7" hidden="1" x14ac:dyDescent="0.2">
      <c r="A2188" t="str" cm="1">
        <f t="array" ref="A2188">INDEX('Brand Family Territory (Enc)'!$A$2:$A$296,INT((ROW()-2)/10)+1)</f>
        <v>Pride &amp; Clarke</v>
      </c>
      <c r="B2188" t="str" cm="1">
        <f t="array" ref="B2188">INDEX('Whitelist (Blackout Reverse)'!$B$1:$K$1,MOD(ROW()-2,10)+1)</f>
        <v>SUSSEX</v>
      </c>
      <c r="C2188" t="str">
        <f>VLOOKUP(A2188,'Brand Family Territory (Enc)'!$A$2:$B$296,2,FALSE)</f>
        <v>All Counties</v>
      </c>
      <c r="D2188">
        <f>IF(COUNTIFS('Brand Family Territories (Enc)'!$B$2:$B$62,C2188,'Brand Family Territories (Enc)'!$C$2:$C$62,B2188)&gt;0,1,IF(AND(LEFT(B2188,6)="MORRIS",COUNTIFS('Brand Family Territories (Enc)'!$B$2:$B$62,C2188,'Brand Family Territories (Enc)'!$C$2:$C$62,"Morri")&gt;0),"Unk",0))</f>
        <v>1</v>
      </c>
      <c r="E2188" t="str">
        <f>IFERROR(INDEX('Brand Family Areas (Enc)'!$D$6:$D$998,MATCH(UPPER(A2188)&amp;"|"&amp;UPPER(B2188),'Brand Family Areas (Enc)'!$G$6:$G$998,0)),"No Match")</f>
        <v>No Match</v>
      </c>
      <c r="F2188" t="str">
        <f t="shared" si="68"/>
        <v>US</v>
      </c>
      <c r="G2188" t="str">
        <f t="shared" si="69"/>
        <v>Pride &amp; Clarke|SUSSEX</v>
      </c>
    </row>
    <row r="2189" spans="1:7" hidden="1" x14ac:dyDescent="0.2">
      <c r="A2189" t="str" cm="1">
        <f t="array" ref="A2189">INDEX('Brand Family Territory (Enc)'!$A$2:$A$296,INT((ROW()-2)/10)+1)</f>
        <v>Pride &amp; Clarke</v>
      </c>
      <c r="B2189" t="str" cm="1">
        <f t="array" ref="B2189">INDEX('Whitelist (Blackout Reverse)'!$B$1:$K$1,MOD(ROW()-2,10)+1)</f>
        <v>MORRIS 1</v>
      </c>
      <c r="C2189" t="str">
        <f>VLOOKUP(A2189,'Brand Family Territory (Enc)'!$A$2:$B$296,2,FALSE)</f>
        <v>All Counties</v>
      </c>
      <c r="D2189">
        <f>IF(COUNTIFS('Brand Family Territories (Enc)'!$B$2:$B$62,C2189,'Brand Family Territories (Enc)'!$C$2:$C$62,B2189)&gt;0,1,IF(AND(LEFT(B2189,6)="MORRIS",COUNTIFS('Brand Family Territories (Enc)'!$B$2:$B$62,C2189,'Brand Family Territories (Enc)'!$C$2:$C$62,"Morri")&gt;0),"Unk",0))</f>
        <v>1</v>
      </c>
      <c r="E2189" t="str">
        <f>IFERROR(INDEX('Brand Family Areas (Enc)'!$D$6:$D$998,MATCH(UPPER(A2189)&amp;"|"&amp;UPPER(B2189),'Brand Family Areas (Enc)'!$G$6:$G$998,0)),"No Match")</f>
        <v>No Match</v>
      </c>
      <c r="F2189" t="str">
        <f t="shared" si="68"/>
        <v>US</v>
      </c>
      <c r="G2189" t="str">
        <f t="shared" si="69"/>
        <v>Pride &amp; Clarke|MORRIS 1</v>
      </c>
    </row>
    <row r="2190" spans="1:7" hidden="1" x14ac:dyDescent="0.2">
      <c r="A2190" t="str" cm="1">
        <f t="array" ref="A2190">INDEX('Brand Family Territory (Enc)'!$A$2:$A$296,INT((ROW()-2)/10)+1)</f>
        <v>Pride &amp; Clarke</v>
      </c>
      <c r="B2190" t="str" cm="1">
        <f t="array" ref="B2190">INDEX('Whitelist (Blackout Reverse)'!$B$1:$K$1,MOD(ROW()-2,10)+1)</f>
        <v>MORRIS 2</v>
      </c>
      <c r="C2190" t="str">
        <f>VLOOKUP(A2190,'Brand Family Territory (Enc)'!$A$2:$B$296,2,FALSE)</f>
        <v>All Counties</v>
      </c>
      <c r="D2190">
        <f>IF(COUNTIFS('Brand Family Territories (Enc)'!$B$2:$B$62,C2190,'Brand Family Territories (Enc)'!$C$2:$C$62,B2190)&gt;0,1,IF(AND(LEFT(B2190,6)="MORRIS",COUNTIFS('Brand Family Territories (Enc)'!$B$2:$B$62,C2190,'Brand Family Territories (Enc)'!$C$2:$C$62,"Morri")&gt;0),"Unk",0))</f>
        <v>1</v>
      </c>
      <c r="E2190" t="str">
        <f>IFERROR(INDEX('Brand Family Areas (Enc)'!$D$6:$D$998,MATCH(UPPER(A2190)&amp;"|"&amp;UPPER(B2190),'Brand Family Areas (Enc)'!$G$6:$G$998,0)),"No Match")</f>
        <v>No Match</v>
      </c>
      <c r="F2190" t="str">
        <f t="shared" si="68"/>
        <v>US</v>
      </c>
      <c r="G2190" t="str">
        <f t="shared" si="69"/>
        <v>Pride &amp; Clarke|MORRIS 2</v>
      </c>
    </row>
    <row r="2191" spans="1:7" hidden="1" x14ac:dyDescent="0.2">
      <c r="A2191" t="str" cm="1">
        <f t="array" ref="A2191">INDEX('Brand Family Territory (Enc)'!$A$2:$A$296,INT((ROW()-2)/10)+1)</f>
        <v>Pride &amp; Clarke</v>
      </c>
      <c r="B2191" t="str" cm="1">
        <f t="array" ref="B2191">INDEX('Whitelist (Blackout Reverse)'!$B$1:$K$1,MOD(ROW()-2,10)+1)</f>
        <v>MORRIS 3</v>
      </c>
      <c r="C2191" t="str">
        <f>VLOOKUP(A2191,'Brand Family Territory (Enc)'!$A$2:$B$296,2,FALSE)</f>
        <v>All Counties</v>
      </c>
      <c r="D2191">
        <f>IF(COUNTIFS('Brand Family Territories (Enc)'!$B$2:$B$62,C2191,'Brand Family Territories (Enc)'!$C$2:$C$62,B2191)&gt;0,1,IF(AND(LEFT(B2191,6)="MORRIS",COUNTIFS('Brand Family Territories (Enc)'!$B$2:$B$62,C2191,'Brand Family Territories (Enc)'!$C$2:$C$62,"Morri")&gt;0),"Unk",0))</f>
        <v>1</v>
      </c>
      <c r="E2191" t="str">
        <f>IFERROR(INDEX('Brand Family Areas (Enc)'!$D$6:$D$998,MATCH(UPPER(A2191)&amp;"|"&amp;UPPER(B2191),'Brand Family Areas (Enc)'!$G$6:$G$998,0)),"No Match")</f>
        <v>No Match</v>
      </c>
      <c r="F2191" t="str">
        <f t="shared" si="68"/>
        <v>US</v>
      </c>
      <c r="G2191" t="str">
        <f t="shared" si="69"/>
        <v>Pride &amp; Clarke|MORRIS 3</v>
      </c>
    </row>
    <row r="2192" spans="1:7" hidden="1" x14ac:dyDescent="0.2">
      <c r="A2192" t="str" cm="1">
        <f t="array" ref="A2192">INDEX('Brand Family Territory (Enc)'!$A$2:$A$296,INT((ROW()-2)/10)+1)</f>
        <v>Quilmes</v>
      </c>
      <c r="B2192" t="str" cm="1">
        <f t="array" ref="B2192">INDEX('Whitelist (Blackout Reverse)'!$B$1:$K$1,MOD(ROW()-2,10)+1)</f>
        <v>BERGEN</v>
      </c>
      <c r="C2192" t="str">
        <f>VLOOKUP(A2192,'Brand Family Territory (Enc)'!$A$2:$B$296,2,FALSE)</f>
        <v>All Counties</v>
      </c>
      <c r="D2192">
        <f>IF(COUNTIFS('Brand Family Territories (Enc)'!$B$2:$B$62,C2192,'Brand Family Territories (Enc)'!$C$2:$C$62,B2192)&gt;0,1,IF(AND(LEFT(B2192,6)="MORRIS",COUNTIFS('Brand Family Territories (Enc)'!$B$2:$B$62,C2192,'Brand Family Territories (Enc)'!$C$2:$C$62,"Morri")&gt;0),"Unk",0))</f>
        <v>1</v>
      </c>
      <c r="E2192" t="str">
        <f>IFERROR(INDEX('Brand Family Areas (Enc)'!$D$6:$D$998,MATCH(UPPER(A2192)&amp;"|"&amp;UPPER(B2192),'Brand Family Areas (Enc)'!$G$6:$G$998,0)),"No Match")</f>
        <v>No Match</v>
      </c>
      <c r="F2192" t="str">
        <f t="shared" si="68"/>
        <v>US</v>
      </c>
      <c r="G2192" t="str">
        <f t="shared" si="69"/>
        <v>Quilmes|BERGEN</v>
      </c>
    </row>
    <row r="2193" spans="1:7" hidden="1" x14ac:dyDescent="0.2">
      <c r="A2193" t="str" cm="1">
        <f t="array" ref="A2193">INDEX('Brand Family Territory (Enc)'!$A$2:$A$296,INT((ROW()-2)/10)+1)</f>
        <v>Quilmes</v>
      </c>
      <c r="B2193" t="str" cm="1">
        <f t="array" ref="B2193">INDEX('Whitelist (Blackout Reverse)'!$B$1:$K$1,MOD(ROW()-2,10)+1)</f>
        <v>PASSAIC</v>
      </c>
      <c r="C2193" t="str">
        <f>VLOOKUP(A2193,'Brand Family Territory (Enc)'!$A$2:$B$296,2,FALSE)</f>
        <v>All Counties</v>
      </c>
      <c r="D2193">
        <f>IF(COUNTIFS('Brand Family Territories (Enc)'!$B$2:$B$62,C2193,'Brand Family Territories (Enc)'!$C$2:$C$62,B2193)&gt;0,1,IF(AND(LEFT(B2193,6)="MORRIS",COUNTIFS('Brand Family Territories (Enc)'!$B$2:$B$62,C2193,'Brand Family Territories (Enc)'!$C$2:$C$62,"Morri")&gt;0),"Unk",0))</f>
        <v>1</v>
      </c>
      <c r="E2193" t="str">
        <f>IFERROR(INDEX('Brand Family Areas (Enc)'!$D$6:$D$998,MATCH(UPPER(A2193)&amp;"|"&amp;UPPER(B2193),'Brand Family Areas (Enc)'!$G$6:$G$998,0)),"No Match")</f>
        <v>No Match</v>
      </c>
      <c r="F2193" t="str">
        <f t="shared" si="68"/>
        <v>US</v>
      </c>
      <c r="G2193" t="str">
        <f t="shared" si="69"/>
        <v>Quilmes|PASSAIC</v>
      </c>
    </row>
    <row r="2194" spans="1:7" hidden="1" x14ac:dyDescent="0.2">
      <c r="A2194" t="str" cm="1">
        <f t="array" ref="A2194">INDEX('Brand Family Territory (Enc)'!$A$2:$A$296,INT((ROW()-2)/10)+1)</f>
        <v>Quilmes</v>
      </c>
      <c r="B2194" t="str" cm="1">
        <f t="array" ref="B2194">INDEX('Whitelist (Blackout Reverse)'!$B$1:$K$1,MOD(ROW()-2,10)+1)</f>
        <v>PASSAIC-FF</v>
      </c>
      <c r="C2194" t="str">
        <f>VLOOKUP(A2194,'Brand Family Territory (Enc)'!$A$2:$B$296,2,FALSE)</f>
        <v>All Counties</v>
      </c>
      <c r="D2194">
        <f>IF(COUNTIFS('Brand Family Territories (Enc)'!$B$2:$B$62,C2194,'Brand Family Territories (Enc)'!$C$2:$C$62,B2194)&gt;0,1,IF(AND(LEFT(B2194,6)="MORRIS",COUNTIFS('Brand Family Territories (Enc)'!$B$2:$B$62,C2194,'Brand Family Territories (Enc)'!$C$2:$C$62,"Morri")&gt;0),"Unk",0))</f>
        <v>1</v>
      </c>
      <c r="E2194" t="str">
        <f>IFERROR(INDEX('Brand Family Areas (Enc)'!$D$6:$D$998,MATCH(UPPER(A2194)&amp;"|"&amp;UPPER(B2194),'Brand Family Areas (Enc)'!$G$6:$G$998,0)),"No Match")</f>
        <v>No Match</v>
      </c>
      <c r="F2194" t="str">
        <f t="shared" si="68"/>
        <v>US</v>
      </c>
      <c r="G2194" t="str">
        <f t="shared" si="69"/>
        <v>Quilmes|PASSAIC-FF</v>
      </c>
    </row>
    <row r="2195" spans="1:7" hidden="1" x14ac:dyDescent="0.2">
      <c r="A2195" t="str" cm="1">
        <f t="array" ref="A2195">INDEX('Brand Family Territory (Enc)'!$A$2:$A$296,INT((ROW()-2)/10)+1)</f>
        <v>Quilmes</v>
      </c>
      <c r="B2195" t="str" cm="1">
        <f t="array" ref="B2195">INDEX('Whitelist (Blackout Reverse)'!$B$1:$K$1,MOD(ROW()-2,10)+1)</f>
        <v>ESSEX</v>
      </c>
      <c r="C2195" t="str">
        <f>VLOOKUP(A2195,'Brand Family Territory (Enc)'!$A$2:$B$296,2,FALSE)</f>
        <v>All Counties</v>
      </c>
      <c r="D2195">
        <f>IF(COUNTIFS('Brand Family Territories (Enc)'!$B$2:$B$62,C2195,'Brand Family Territories (Enc)'!$C$2:$C$62,B2195)&gt;0,1,IF(AND(LEFT(B2195,6)="MORRIS",COUNTIFS('Brand Family Territories (Enc)'!$B$2:$B$62,C2195,'Brand Family Territories (Enc)'!$C$2:$C$62,"Morri")&gt;0),"Unk",0))</f>
        <v>1</v>
      </c>
      <c r="E2195" t="str">
        <f>IFERROR(INDEX('Brand Family Areas (Enc)'!$D$6:$D$998,MATCH(UPPER(A2195)&amp;"|"&amp;UPPER(B2195),'Brand Family Areas (Enc)'!$G$6:$G$998,0)),"No Match")</f>
        <v>No Match</v>
      </c>
      <c r="F2195" t="str">
        <f t="shared" si="68"/>
        <v>US</v>
      </c>
      <c r="G2195" t="str">
        <f t="shared" si="69"/>
        <v>Quilmes|ESSEX</v>
      </c>
    </row>
    <row r="2196" spans="1:7" hidden="1" x14ac:dyDescent="0.2">
      <c r="A2196" t="str" cm="1">
        <f t="array" ref="A2196">INDEX('Brand Family Territory (Enc)'!$A$2:$A$296,INT((ROW()-2)/10)+1)</f>
        <v>Quilmes</v>
      </c>
      <c r="B2196" t="str" cm="1">
        <f t="array" ref="B2196">INDEX('Whitelist (Blackout Reverse)'!$B$1:$K$1,MOD(ROW()-2,10)+1)</f>
        <v>HUDSON</v>
      </c>
      <c r="C2196" t="str">
        <f>VLOOKUP(A2196,'Brand Family Territory (Enc)'!$A$2:$B$296,2,FALSE)</f>
        <v>All Counties</v>
      </c>
      <c r="D2196">
        <f>IF(COUNTIFS('Brand Family Territories (Enc)'!$B$2:$B$62,C2196,'Brand Family Territories (Enc)'!$C$2:$C$62,B2196)&gt;0,1,IF(AND(LEFT(B2196,6)="MORRIS",COUNTIFS('Brand Family Territories (Enc)'!$B$2:$B$62,C2196,'Brand Family Territories (Enc)'!$C$2:$C$62,"Morri")&gt;0),"Unk",0))</f>
        <v>1</v>
      </c>
      <c r="E2196" t="str">
        <f>IFERROR(INDEX('Brand Family Areas (Enc)'!$D$6:$D$998,MATCH(UPPER(A2196)&amp;"|"&amp;UPPER(B2196),'Brand Family Areas (Enc)'!$G$6:$G$998,0)),"No Match")</f>
        <v>No Match</v>
      </c>
      <c r="F2196" t="str">
        <f t="shared" si="68"/>
        <v>US</v>
      </c>
      <c r="G2196" t="str">
        <f t="shared" si="69"/>
        <v>Quilmes|HUDSON</v>
      </c>
    </row>
    <row r="2197" spans="1:7" hidden="1" x14ac:dyDescent="0.2">
      <c r="A2197" t="str" cm="1">
        <f t="array" ref="A2197">INDEX('Brand Family Territory (Enc)'!$A$2:$A$296,INT((ROW()-2)/10)+1)</f>
        <v>Quilmes</v>
      </c>
      <c r="B2197" t="str" cm="1">
        <f t="array" ref="B2197">INDEX('Whitelist (Blackout Reverse)'!$B$1:$K$1,MOD(ROW()-2,10)+1)</f>
        <v>UNION</v>
      </c>
      <c r="C2197" t="str">
        <f>VLOOKUP(A2197,'Brand Family Territory (Enc)'!$A$2:$B$296,2,FALSE)</f>
        <v>All Counties</v>
      </c>
      <c r="D2197">
        <f>IF(COUNTIFS('Brand Family Territories (Enc)'!$B$2:$B$62,C2197,'Brand Family Territories (Enc)'!$C$2:$C$62,B2197)&gt;0,1,IF(AND(LEFT(B2197,6)="MORRIS",COUNTIFS('Brand Family Territories (Enc)'!$B$2:$B$62,C2197,'Brand Family Territories (Enc)'!$C$2:$C$62,"Morri")&gt;0),"Unk",0))</f>
        <v>1</v>
      </c>
      <c r="E2197" t="str">
        <f>IFERROR(INDEX('Brand Family Areas (Enc)'!$D$6:$D$998,MATCH(UPPER(A2197)&amp;"|"&amp;UPPER(B2197),'Brand Family Areas (Enc)'!$G$6:$G$998,0)),"No Match")</f>
        <v>No Match</v>
      </c>
      <c r="F2197" t="str">
        <f t="shared" si="68"/>
        <v>US</v>
      </c>
      <c r="G2197" t="str">
        <f t="shared" si="69"/>
        <v>Quilmes|UNION</v>
      </c>
    </row>
    <row r="2198" spans="1:7" hidden="1" x14ac:dyDescent="0.2">
      <c r="A2198" t="str" cm="1">
        <f t="array" ref="A2198">INDEX('Brand Family Territory (Enc)'!$A$2:$A$296,INT((ROW()-2)/10)+1)</f>
        <v>Quilmes</v>
      </c>
      <c r="B2198" t="str" cm="1">
        <f t="array" ref="B2198">INDEX('Whitelist (Blackout Reverse)'!$B$1:$K$1,MOD(ROW()-2,10)+1)</f>
        <v>SUSSEX</v>
      </c>
      <c r="C2198" t="str">
        <f>VLOOKUP(A2198,'Brand Family Territory (Enc)'!$A$2:$B$296,2,FALSE)</f>
        <v>All Counties</v>
      </c>
      <c r="D2198">
        <f>IF(COUNTIFS('Brand Family Territories (Enc)'!$B$2:$B$62,C2198,'Brand Family Territories (Enc)'!$C$2:$C$62,B2198)&gt;0,1,IF(AND(LEFT(B2198,6)="MORRIS",COUNTIFS('Brand Family Territories (Enc)'!$B$2:$B$62,C2198,'Brand Family Territories (Enc)'!$C$2:$C$62,"Morri")&gt;0),"Unk",0))</f>
        <v>1</v>
      </c>
      <c r="E2198" t="str">
        <f>IFERROR(INDEX('Brand Family Areas (Enc)'!$D$6:$D$998,MATCH(UPPER(A2198)&amp;"|"&amp;UPPER(B2198),'Brand Family Areas (Enc)'!$G$6:$G$998,0)),"No Match")</f>
        <v>No Match</v>
      </c>
      <c r="F2198" t="str">
        <f t="shared" si="68"/>
        <v>US</v>
      </c>
      <c r="G2198" t="str">
        <f t="shared" si="69"/>
        <v>Quilmes|SUSSEX</v>
      </c>
    </row>
    <row r="2199" spans="1:7" hidden="1" x14ac:dyDescent="0.2">
      <c r="A2199" t="str" cm="1">
        <f t="array" ref="A2199">INDEX('Brand Family Territory (Enc)'!$A$2:$A$296,INT((ROW()-2)/10)+1)</f>
        <v>Quilmes</v>
      </c>
      <c r="B2199" t="str" cm="1">
        <f t="array" ref="B2199">INDEX('Whitelist (Blackout Reverse)'!$B$1:$K$1,MOD(ROW()-2,10)+1)</f>
        <v>MORRIS 1</v>
      </c>
      <c r="C2199" t="str">
        <f>VLOOKUP(A2199,'Brand Family Territory (Enc)'!$A$2:$B$296,2,FALSE)</f>
        <v>All Counties</v>
      </c>
      <c r="D2199">
        <f>IF(COUNTIFS('Brand Family Territories (Enc)'!$B$2:$B$62,C2199,'Brand Family Territories (Enc)'!$C$2:$C$62,B2199)&gt;0,1,IF(AND(LEFT(B2199,6)="MORRIS",COUNTIFS('Brand Family Territories (Enc)'!$B$2:$B$62,C2199,'Brand Family Territories (Enc)'!$C$2:$C$62,"Morri")&gt;0),"Unk",0))</f>
        <v>1</v>
      </c>
      <c r="E2199" t="str">
        <f>IFERROR(INDEX('Brand Family Areas (Enc)'!$D$6:$D$998,MATCH(UPPER(A2199)&amp;"|"&amp;UPPER(B2199),'Brand Family Areas (Enc)'!$G$6:$G$998,0)),"No Match")</f>
        <v>No Match</v>
      </c>
      <c r="F2199" t="str">
        <f t="shared" si="68"/>
        <v>US</v>
      </c>
      <c r="G2199" t="str">
        <f t="shared" si="69"/>
        <v>Quilmes|MORRIS 1</v>
      </c>
    </row>
    <row r="2200" spans="1:7" hidden="1" x14ac:dyDescent="0.2">
      <c r="A2200" t="str" cm="1">
        <f t="array" ref="A2200">INDEX('Brand Family Territory (Enc)'!$A$2:$A$296,INT((ROW()-2)/10)+1)</f>
        <v>Quilmes</v>
      </c>
      <c r="B2200" t="str" cm="1">
        <f t="array" ref="B2200">INDEX('Whitelist (Blackout Reverse)'!$B$1:$K$1,MOD(ROW()-2,10)+1)</f>
        <v>MORRIS 2</v>
      </c>
      <c r="C2200" t="str">
        <f>VLOOKUP(A2200,'Brand Family Territory (Enc)'!$A$2:$B$296,2,FALSE)</f>
        <v>All Counties</v>
      </c>
      <c r="D2200">
        <f>IF(COUNTIFS('Brand Family Territories (Enc)'!$B$2:$B$62,C2200,'Brand Family Territories (Enc)'!$C$2:$C$62,B2200)&gt;0,1,IF(AND(LEFT(B2200,6)="MORRIS",COUNTIFS('Brand Family Territories (Enc)'!$B$2:$B$62,C2200,'Brand Family Territories (Enc)'!$C$2:$C$62,"Morri")&gt;0),"Unk",0))</f>
        <v>1</v>
      </c>
      <c r="E2200" t="str">
        <f>IFERROR(INDEX('Brand Family Areas (Enc)'!$D$6:$D$998,MATCH(UPPER(A2200)&amp;"|"&amp;UPPER(B2200),'Brand Family Areas (Enc)'!$G$6:$G$998,0)),"No Match")</f>
        <v>No Match</v>
      </c>
      <c r="F2200" t="str">
        <f t="shared" si="68"/>
        <v>US</v>
      </c>
      <c r="G2200" t="str">
        <f t="shared" si="69"/>
        <v>Quilmes|MORRIS 2</v>
      </c>
    </row>
    <row r="2201" spans="1:7" hidden="1" x14ac:dyDescent="0.2">
      <c r="A2201" t="str" cm="1">
        <f t="array" ref="A2201">INDEX('Brand Family Territory (Enc)'!$A$2:$A$296,INT((ROW()-2)/10)+1)</f>
        <v>Quilmes</v>
      </c>
      <c r="B2201" t="str" cm="1">
        <f t="array" ref="B2201">INDEX('Whitelist (Blackout Reverse)'!$B$1:$K$1,MOD(ROW()-2,10)+1)</f>
        <v>MORRIS 3</v>
      </c>
      <c r="C2201" t="str">
        <f>VLOOKUP(A2201,'Brand Family Territory (Enc)'!$A$2:$B$296,2,FALSE)</f>
        <v>All Counties</v>
      </c>
      <c r="D2201">
        <f>IF(COUNTIFS('Brand Family Territories (Enc)'!$B$2:$B$62,C2201,'Brand Family Territories (Enc)'!$C$2:$C$62,B2201)&gt;0,1,IF(AND(LEFT(B2201,6)="MORRIS",COUNTIFS('Brand Family Territories (Enc)'!$B$2:$B$62,C2201,'Brand Family Territories (Enc)'!$C$2:$C$62,"Morri")&gt;0),"Unk",0))</f>
        <v>1</v>
      </c>
      <c r="E2201" t="str">
        <f>IFERROR(INDEX('Brand Family Areas (Enc)'!$D$6:$D$998,MATCH(UPPER(A2201)&amp;"|"&amp;UPPER(B2201),'Brand Family Areas (Enc)'!$G$6:$G$998,0)),"No Match")</f>
        <v>No Match</v>
      </c>
      <c r="F2201" t="str">
        <f t="shared" si="68"/>
        <v>US</v>
      </c>
      <c r="G2201" t="str">
        <f t="shared" si="69"/>
        <v>Quilmes|MORRIS 3</v>
      </c>
    </row>
    <row r="2202" spans="1:7" hidden="1" x14ac:dyDescent="0.2">
      <c r="A2202" t="str" cm="1">
        <f t="array" ref="A2202">INDEX('Brand Family Territory (Enc)'!$A$2:$A$296,INT((ROW()-2)/10)+1)</f>
        <v>Radeberger</v>
      </c>
      <c r="B2202" t="str" cm="1">
        <f t="array" ref="B2202">INDEX('Whitelist (Blackout Reverse)'!$B$1:$K$1,MOD(ROW()-2,10)+1)</f>
        <v>BERGEN</v>
      </c>
      <c r="C2202" t="str">
        <f>VLOOKUP(A2202,'Brand Family Territory (Enc)'!$A$2:$B$296,2,FALSE)</f>
        <v>All Counties</v>
      </c>
      <c r="D2202">
        <f>IF(COUNTIFS('Brand Family Territories (Enc)'!$B$2:$B$62,C2202,'Brand Family Territories (Enc)'!$C$2:$C$62,B2202)&gt;0,1,IF(AND(LEFT(B2202,6)="MORRIS",COUNTIFS('Brand Family Territories (Enc)'!$B$2:$B$62,C2202,'Brand Family Territories (Enc)'!$C$2:$C$62,"Morri")&gt;0),"Unk",0))</f>
        <v>1</v>
      </c>
      <c r="E2202" t="str">
        <f>IFERROR(INDEX('Brand Family Areas (Enc)'!$D$6:$D$998,MATCH(UPPER(A2202)&amp;"|"&amp;UPPER(B2202),'Brand Family Areas (Enc)'!$G$6:$G$998,0)),"No Match")</f>
        <v>No Match</v>
      </c>
      <c r="F2202" t="str">
        <f t="shared" si="68"/>
        <v>US</v>
      </c>
      <c r="G2202" t="str">
        <f t="shared" si="69"/>
        <v>Radeberger|BERGEN</v>
      </c>
    </row>
    <row r="2203" spans="1:7" hidden="1" x14ac:dyDescent="0.2">
      <c r="A2203" t="str" cm="1">
        <f t="array" ref="A2203">INDEX('Brand Family Territory (Enc)'!$A$2:$A$296,INT((ROW()-2)/10)+1)</f>
        <v>Radeberger</v>
      </c>
      <c r="B2203" t="str" cm="1">
        <f t="array" ref="B2203">INDEX('Whitelist (Blackout Reverse)'!$B$1:$K$1,MOD(ROW()-2,10)+1)</f>
        <v>PASSAIC</v>
      </c>
      <c r="C2203" t="str">
        <f>VLOOKUP(A2203,'Brand Family Territory (Enc)'!$A$2:$B$296,2,FALSE)</f>
        <v>All Counties</v>
      </c>
      <c r="D2203">
        <f>IF(COUNTIFS('Brand Family Territories (Enc)'!$B$2:$B$62,C2203,'Brand Family Territories (Enc)'!$C$2:$C$62,B2203)&gt;0,1,IF(AND(LEFT(B2203,6)="MORRIS",COUNTIFS('Brand Family Territories (Enc)'!$B$2:$B$62,C2203,'Brand Family Territories (Enc)'!$C$2:$C$62,"Morri")&gt;0),"Unk",0))</f>
        <v>1</v>
      </c>
      <c r="E2203" t="str">
        <f>IFERROR(INDEX('Brand Family Areas (Enc)'!$D$6:$D$998,MATCH(UPPER(A2203)&amp;"|"&amp;UPPER(B2203),'Brand Family Areas (Enc)'!$G$6:$G$998,0)),"No Match")</f>
        <v>No Match</v>
      </c>
      <c r="F2203" t="str">
        <f t="shared" si="68"/>
        <v>US</v>
      </c>
      <c r="G2203" t="str">
        <f t="shared" si="69"/>
        <v>Radeberger|PASSAIC</v>
      </c>
    </row>
    <row r="2204" spans="1:7" hidden="1" x14ac:dyDescent="0.2">
      <c r="A2204" t="str" cm="1">
        <f t="array" ref="A2204">INDEX('Brand Family Territory (Enc)'!$A$2:$A$296,INT((ROW()-2)/10)+1)</f>
        <v>Radeberger</v>
      </c>
      <c r="B2204" t="str" cm="1">
        <f t="array" ref="B2204">INDEX('Whitelist (Blackout Reverse)'!$B$1:$K$1,MOD(ROW()-2,10)+1)</f>
        <v>PASSAIC-FF</v>
      </c>
      <c r="C2204" t="str">
        <f>VLOOKUP(A2204,'Brand Family Territory (Enc)'!$A$2:$B$296,2,FALSE)</f>
        <v>All Counties</v>
      </c>
      <c r="D2204">
        <f>IF(COUNTIFS('Brand Family Territories (Enc)'!$B$2:$B$62,C2204,'Brand Family Territories (Enc)'!$C$2:$C$62,B2204)&gt;0,1,IF(AND(LEFT(B2204,6)="MORRIS",COUNTIFS('Brand Family Territories (Enc)'!$B$2:$B$62,C2204,'Brand Family Territories (Enc)'!$C$2:$C$62,"Morri")&gt;0),"Unk",0))</f>
        <v>1</v>
      </c>
      <c r="E2204" t="str">
        <f>IFERROR(INDEX('Brand Family Areas (Enc)'!$D$6:$D$998,MATCH(UPPER(A2204)&amp;"|"&amp;UPPER(B2204),'Brand Family Areas (Enc)'!$G$6:$G$998,0)),"No Match")</f>
        <v>No Match</v>
      </c>
      <c r="F2204" t="str">
        <f t="shared" si="68"/>
        <v>US</v>
      </c>
      <c r="G2204" t="str">
        <f t="shared" si="69"/>
        <v>Radeberger|PASSAIC-FF</v>
      </c>
    </row>
    <row r="2205" spans="1:7" hidden="1" x14ac:dyDescent="0.2">
      <c r="A2205" t="str" cm="1">
        <f t="array" ref="A2205">INDEX('Brand Family Territory (Enc)'!$A$2:$A$296,INT((ROW()-2)/10)+1)</f>
        <v>Radeberger</v>
      </c>
      <c r="B2205" t="str" cm="1">
        <f t="array" ref="B2205">INDEX('Whitelist (Blackout Reverse)'!$B$1:$K$1,MOD(ROW()-2,10)+1)</f>
        <v>ESSEX</v>
      </c>
      <c r="C2205" t="str">
        <f>VLOOKUP(A2205,'Brand Family Territory (Enc)'!$A$2:$B$296,2,FALSE)</f>
        <v>All Counties</v>
      </c>
      <c r="D2205">
        <f>IF(COUNTIFS('Brand Family Territories (Enc)'!$B$2:$B$62,C2205,'Brand Family Territories (Enc)'!$C$2:$C$62,B2205)&gt;0,1,IF(AND(LEFT(B2205,6)="MORRIS",COUNTIFS('Brand Family Territories (Enc)'!$B$2:$B$62,C2205,'Brand Family Territories (Enc)'!$C$2:$C$62,"Morri")&gt;0),"Unk",0))</f>
        <v>1</v>
      </c>
      <c r="E2205" t="str">
        <f>IFERROR(INDEX('Brand Family Areas (Enc)'!$D$6:$D$998,MATCH(UPPER(A2205)&amp;"|"&amp;UPPER(B2205),'Brand Family Areas (Enc)'!$G$6:$G$998,0)),"No Match")</f>
        <v>No Match</v>
      </c>
      <c r="F2205" t="str">
        <f t="shared" si="68"/>
        <v>US</v>
      </c>
      <c r="G2205" t="str">
        <f t="shared" si="69"/>
        <v>Radeberger|ESSEX</v>
      </c>
    </row>
    <row r="2206" spans="1:7" hidden="1" x14ac:dyDescent="0.2">
      <c r="A2206" t="str" cm="1">
        <f t="array" ref="A2206">INDEX('Brand Family Territory (Enc)'!$A$2:$A$296,INT((ROW()-2)/10)+1)</f>
        <v>Radeberger</v>
      </c>
      <c r="B2206" t="str" cm="1">
        <f t="array" ref="B2206">INDEX('Whitelist (Blackout Reverse)'!$B$1:$K$1,MOD(ROW()-2,10)+1)</f>
        <v>HUDSON</v>
      </c>
      <c r="C2206" t="str">
        <f>VLOOKUP(A2206,'Brand Family Territory (Enc)'!$A$2:$B$296,2,FALSE)</f>
        <v>All Counties</v>
      </c>
      <c r="D2206">
        <f>IF(COUNTIFS('Brand Family Territories (Enc)'!$B$2:$B$62,C2206,'Brand Family Territories (Enc)'!$C$2:$C$62,B2206)&gt;0,1,IF(AND(LEFT(B2206,6)="MORRIS",COUNTIFS('Brand Family Territories (Enc)'!$B$2:$B$62,C2206,'Brand Family Territories (Enc)'!$C$2:$C$62,"Morri")&gt;0),"Unk",0))</f>
        <v>1</v>
      </c>
      <c r="E2206" t="str">
        <f>IFERROR(INDEX('Brand Family Areas (Enc)'!$D$6:$D$998,MATCH(UPPER(A2206)&amp;"|"&amp;UPPER(B2206),'Brand Family Areas (Enc)'!$G$6:$G$998,0)),"No Match")</f>
        <v>No Match</v>
      </c>
      <c r="F2206" t="str">
        <f t="shared" si="68"/>
        <v>US</v>
      </c>
      <c r="G2206" t="str">
        <f t="shared" si="69"/>
        <v>Radeberger|HUDSON</v>
      </c>
    </row>
    <row r="2207" spans="1:7" hidden="1" x14ac:dyDescent="0.2">
      <c r="A2207" t="str" cm="1">
        <f t="array" ref="A2207">INDEX('Brand Family Territory (Enc)'!$A$2:$A$296,INT((ROW()-2)/10)+1)</f>
        <v>Radeberger</v>
      </c>
      <c r="B2207" t="str" cm="1">
        <f t="array" ref="B2207">INDEX('Whitelist (Blackout Reverse)'!$B$1:$K$1,MOD(ROW()-2,10)+1)</f>
        <v>UNION</v>
      </c>
      <c r="C2207" t="str">
        <f>VLOOKUP(A2207,'Brand Family Territory (Enc)'!$A$2:$B$296,2,FALSE)</f>
        <v>All Counties</v>
      </c>
      <c r="D2207">
        <f>IF(COUNTIFS('Brand Family Territories (Enc)'!$B$2:$B$62,C2207,'Brand Family Territories (Enc)'!$C$2:$C$62,B2207)&gt;0,1,IF(AND(LEFT(B2207,6)="MORRIS",COUNTIFS('Brand Family Territories (Enc)'!$B$2:$B$62,C2207,'Brand Family Territories (Enc)'!$C$2:$C$62,"Morri")&gt;0),"Unk",0))</f>
        <v>1</v>
      </c>
      <c r="E2207" t="str">
        <f>IFERROR(INDEX('Brand Family Areas (Enc)'!$D$6:$D$998,MATCH(UPPER(A2207)&amp;"|"&amp;UPPER(B2207),'Brand Family Areas (Enc)'!$G$6:$G$998,0)),"No Match")</f>
        <v>No Match</v>
      </c>
      <c r="F2207" t="str">
        <f t="shared" si="68"/>
        <v>US</v>
      </c>
      <c r="G2207" t="str">
        <f t="shared" si="69"/>
        <v>Radeberger|UNION</v>
      </c>
    </row>
    <row r="2208" spans="1:7" hidden="1" x14ac:dyDescent="0.2">
      <c r="A2208" t="str" cm="1">
        <f t="array" ref="A2208">INDEX('Brand Family Territory (Enc)'!$A$2:$A$296,INT((ROW()-2)/10)+1)</f>
        <v>Radeberger</v>
      </c>
      <c r="B2208" t="str" cm="1">
        <f t="array" ref="B2208">INDEX('Whitelist (Blackout Reverse)'!$B$1:$K$1,MOD(ROW()-2,10)+1)</f>
        <v>SUSSEX</v>
      </c>
      <c r="C2208" t="str">
        <f>VLOOKUP(A2208,'Brand Family Territory (Enc)'!$A$2:$B$296,2,FALSE)</f>
        <v>All Counties</v>
      </c>
      <c r="D2208">
        <f>IF(COUNTIFS('Brand Family Territories (Enc)'!$B$2:$B$62,C2208,'Brand Family Territories (Enc)'!$C$2:$C$62,B2208)&gt;0,1,IF(AND(LEFT(B2208,6)="MORRIS",COUNTIFS('Brand Family Territories (Enc)'!$B$2:$B$62,C2208,'Brand Family Territories (Enc)'!$C$2:$C$62,"Morri")&gt;0),"Unk",0))</f>
        <v>1</v>
      </c>
      <c r="E2208" t="str">
        <f>IFERROR(INDEX('Brand Family Areas (Enc)'!$D$6:$D$998,MATCH(UPPER(A2208)&amp;"|"&amp;UPPER(B2208),'Brand Family Areas (Enc)'!$G$6:$G$998,0)),"No Match")</f>
        <v>No Match</v>
      </c>
      <c r="F2208" t="str">
        <f t="shared" si="68"/>
        <v>US</v>
      </c>
      <c r="G2208" t="str">
        <f t="shared" si="69"/>
        <v>Radeberger|SUSSEX</v>
      </c>
    </row>
    <row r="2209" spans="1:7" hidden="1" x14ac:dyDescent="0.2">
      <c r="A2209" t="str" cm="1">
        <f t="array" ref="A2209">INDEX('Brand Family Territory (Enc)'!$A$2:$A$296,INT((ROW()-2)/10)+1)</f>
        <v>Radeberger</v>
      </c>
      <c r="B2209" t="str" cm="1">
        <f t="array" ref="B2209">INDEX('Whitelist (Blackout Reverse)'!$B$1:$K$1,MOD(ROW()-2,10)+1)</f>
        <v>MORRIS 1</v>
      </c>
      <c r="C2209" t="str">
        <f>VLOOKUP(A2209,'Brand Family Territory (Enc)'!$A$2:$B$296,2,FALSE)</f>
        <v>All Counties</v>
      </c>
      <c r="D2209">
        <f>IF(COUNTIFS('Brand Family Territories (Enc)'!$B$2:$B$62,C2209,'Brand Family Territories (Enc)'!$C$2:$C$62,B2209)&gt;0,1,IF(AND(LEFT(B2209,6)="MORRIS",COUNTIFS('Brand Family Territories (Enc)'!$B$2:$B$62,C2209,'Brand Family Territories (Enc)'!$C$2:$C$62,"Morri")&gt;0),"Unk",0))</f>
        <v>1</v>
      </c>
      <c r="E2209" t="str">
        <f>IFERROR(INDEX('Brand Family Areas (Enc)'!$D$6:$D$998,MATCH(UPPER(A2209)&amp;"|"&amp;UPPER(B2209),'Brand Family Areas (Enc)'!$G$6:$G$998,0)),"No Match")</f>
        <v>No Match</v>
      </c>
      <c r="F2209" t="str">
        <f t="shared" si="68"/>
        <v>US</v>
      </c>
      <c r="G2209" t="str">
        <f t="shared" si="69"/>
        <v>Radeberger|MORRIS 1</v>
      </c>
    </row>
    <row r="2210" spans="1:7" hidden="1" x14ac:dyDescent="0.2">
      <c r="A2210" t="str" cm="1">
        <f t="array" ref="A2210">INDEX('Brand Family Territory (Enc)'!$A$2:$A$296,INT((ROW()-2)/10)+1)</f>
        <v>Radeberger</v>
      </c>
      <c r="B2210" t="str" cm="1">
        <f t="array" ref="B2210">INDEX('Whitelist (Blackout Reverse)'!$B$1:$K$1,MOD(ROW()-2,10)+1)</f>
        <v>MORRIS 2</v>
      </c>
      <c r="C2210" t="str">
        <f>VLOOKUP(A2210,'Brand Family Territory (Enc)'!$A$2:$B$296,2,FALSE)</f>
        <v>All Counties</v>
      </c>
      <c r="D2210">
        <f>IF(COUNTIFS('Brand Family Territories (Enc)'!$B$2:$B$62,C2210,'Brand Family Territories (Enc)'!$C$2:$C$62,B2210)&gt;0,1,IF(AND(LEFT(B2210,6)="MORRIS",COUNTIFS('Brand Family Territories (Enc)'!$B$2:$B$62,C2210,'Brand Family Territories (Enc)'!$C$2:$C$62,"Morri")&gt;0),"Unk",0))</f>
        <v>1</v>
      </c>
      <c r="E2210" t="str">
        <f>IFERROR(INDEX('Brand Family Areas (Enc)'!$D$6:$D$998,MATCH(UPPER(A2210)&amp;"|"&amp;UPPER(B2210),'Brand Family Areas (Enc)'!$G$6:$G$998,0)),"No Match")</f>
        <v>No Match</v>
      </c>
      <c r="F2210" t="str">
        <f t="shared" si="68"/>
        <v>US</v>
      </c>
      <c r="G2210" t="str">
        <f t="shared" si="69"/>
        <v>Radeberger|MORRIS 2</v>
      </c>
    </row>
    <row r="2211" spans="1:7" hidden="1" x14ac:dyDescent="0.2">
      <c r="A2211" t="str" cm="1">
        <f t="array" ref="A2211">INDEX('Brand Family Territory (Enc)'!$A$2:$A$296,INT((ROW()-2)/10)+1)</f>
        <v>Radeberger</v>
      </c>
      <c r="B2211" t="str" cm="1">
        <f t="array" ref="B2211">INDEX('Whitelist (Blackout Reverse)'!$B$1:$K$1,MOD(ROW()-2,10)+1)</f>
        <v>MORRIS 3</v>
      </c>
      <c r="C2211" t="str">
        <f>VLOOKUP(A2211,'Brand Family Territory (Enc)'!$A$2:$B$296,2,FALSE)</f>
        <v>All Counties</v>
      </c>
      <c r="D2211">
        <f>IF(COUNTIFS('Brand Family Territories (Enc)'!$B$2:$B$62,C2211,'Brand Family Territories (Enc)'!$C$2:$C$62,B2211)&gt;0,1,IF(AND(LEFT(B2211,6)="MORRIS",COUNTIFS('Brand Family Territories (Enc)'!$B$2:$B$62,C2211,'Brand Family Territories (Enc)'!$C$2:$C$62,"Morri")&gt;0),"Unk",0))</f>
        <v>1</v>
      </c>
      <c r="E2211" t="str">
        <f>IFERROR(INDEX('Brand Family Areas (Enc)'!$D$6:$D$998,MATCH(UPPER(A2211)&amp;"|"&amp;UPPER(B2211),'Brand Family Areas (Enc)'!$G$6:$G$998,0)),"No Match")</f>
        <v>No Match</v>
      </c>
      <c r="F2211" t="str">
        <f t="shared" si="68"/>
        <v>US</v>
      </c>
      <c r="G2211" t="str">
        <f t="shared" si="69"/>
        <v>Radeberger|MORRIS 3</v>
      </c>
    </row>
    <row r="2212" spans="1:7" hidden="1" x14ac:dyDescent="0.2">
      <c r="A2212" t="str" cm="1">
        <f t="array" ref="A2212">INDEX('Brand Family Territory (Enc)'!$A$2:$A$296,INT((ROW()-2)/10)+1)</f>
        <v>Right Coast</v>
      </c>
      <c r="B2212" t="str" cm="1">
        <f t="array" ref="B2212">INDEX('Whitelist (Blackout Reverse)'!$B$1:$K$1,MOD(ROW()-2,10)+1)</f>
        <v>BERGEN</v>
      </c>
      <c r="C2212" t="str">
        <f>VLOOKUP(A2212,'Brand Family Territory (Enc)'!$A$2:$B$296,2,FALSE)</f>
        <v>All Counties</v>
      </c>
      <c r="D2212">
        <f>IF(COUNTIFS('Brand Family Territories (Enc)'!$B$2:$B$62,C2212,'Brand Family Territories (Enc)'!$C$2:$C$62,B2212)&gt;0,1,IF(AND(LEFT(B2212,6)="MORRIS",COUNTIFS('Brand Family Territories (Enc)'!$B$2:$B$62,C2212,'Brand Family Territories (Enc)'!$C$2:$C$62,"Morri")&gt;0),"Unk",0))</f>
        <v>1</v>
      </c>
      <c r="E2212" t="str">
        <f>IFERROR(INDEX('Brand Family Areas (Enc)'!$D$6:$D$998,MATCH(UPPER(A2212)&amp;"|"&amp;UPPER(B2212),'Brand Family Areas (Enc)'!$G$6:$G$998,0)),"No Match")</f>
        <v>No Match</v>
      </c>
      <c r="F2212" t="str">
        <f t="shared" si="68"/>
        <v>US</v>
      </c>
      <c r="G2212" t="str">
        <f t="shared" si="69"/>
        <v>Right Coast|BERGEN</v>
      </c>
    </row>
    <row r="2213" spans="1:7" hidden="1" x14ac:dyDescent="0.2">
      <c r="A2213" t="str" cm="1">
        <f t="array" ref="A2213">INDEX('Brand Family Territory (Enc)'!$A$2:$A$296,INT((ROW()-2)/10)+1)</f>
        <v>Right Coast</v>
      </c>
      <c r="B2213" t="str" cm="1">
        <f t="array" ref="B2213">INDEX('Whitelist (Blackout Reverse)'!$B$1:$K$1,MOD(ROW()-2,10)+1)</f>
        <v>PASSAIC</v>
      </c>
      <c r="C2213" t="str">
        <f>VLOOKUP(A2213,'Brand Family Territory (Enc)'!$A$2:$B$296,2,FALSE)</f>
        <v>All Counties</v>
      </c>
      <c r="D2213">
        <f>IF(COUNTIFS('Brand Family Territories (Enc)'!$B$2:$B$62,C2213,'Brand Family Territories (Enc)'!$C$2:$C$62,B2213)&gt;0,1,IF(AND(LEFT(B2213,6)="MORRIS",COUNTIFS('Brand Family Territories (Enc)'!$B$2:$B$62,C2213,'Brand Family Territories (Enc)'!$C$2:$C$62,"Morri")&gt;0),"Unk",0))</f>
        <v>1</v>
      </c>
      <c r="E2213" t="str">
        <f>IFERROR(INDEX('Brand Family Areas (Enc)'!$D$6:$D$998,MATCH(UPPER(A2213)&amp;"|"&amp;UPPER(B2213),'Brand Family Areas (Enc)'!$G$6:$G$998,0)),"No Match")</f>
        <v>No Match</v>
      </c>
      <c r="F2213" t="str">
        <f t="shared" si="68"/>
        <v>US</v>
      </c>
      <c r="G2213" t="str">
        <f t="shared" si="69"/>
        <v>Right Coast|PASSAIC</v>
      </c>
    </row>
    <row r="2214" spans="1:7" hidden="1" x14ac:dyDescent="0.2">
      <c r="A2214" t="str" cm="1">
        <f t="array" ref="A2214">INDEX('Brand Family Territory (Enc)'!$A$2:$A$296,INT((ROW()-2)/10)+1)</f>
        <v>Right Coast</v>
      </c>
      <c r="B2214" t="str" cm="1">
        <f t="array" ref="B2214">INDEX('Whitelist (Blackout Reverse)'!$B$1:$K$1,MOD(ROW()-2,10)+1)</f>
        <v>PASSAIC-FF</v>
      </c>
      <c r="C2214" t="str">
        <f>VLOOKUP(A2214,'Brand Family Territory (Enc)'!$A$2:$B$296,2,FALSE)</f>
        <v>All Counties</v>
      </c>
      <c r="D2214">
        <f>IF(COUNTIFS('Brand Family Territories (Enc)'!$B$2:$B$62,C2214,'Brand Family Territories (Enc)'!$C$2:$C$62,B2214)&gt;0,1,IF(AND(LEFT(B2214,6)="MORRIS",COUNTIFS('Brand Family Territories (Enc)'!$B$2:$B$62,C2214,'Brand Family Territories (Enc)'!$C$2:$C$62,"Morri")&gt;0),"Unk",0))</f>
        <v>1</v>
      </c>
      <c r="E2214" t="str">
        <f>IFERROR(INDEX('Brand Family Areas (Enc)'!$D$6:$D$998,MATCH(UPPER(A2214)&amp;"|"&amp;UPPER(B2214),'Brand Family Areas (Enc)'!$G$6:$G$998,0)),"No Match")</f>
        <v>No Match</v>
      </c>
      <c r="F2214" t="str">
        <f t="shared" si="68"/>
        <v>US</v>
      </c>
      <c r="G2214" t="str">
        <f t="shared" si="69"/>
        <v>Right Coast|PASSAIC-FF</v>
      </c>
    </row>
    <row r="2215" spans="1:7" hidden="1" x14ac:dyDescent="0.2">
      <c r="A2215" t="str" cm="1">
        <f t="array" ref="A2215">INDEX('Brand Family Territory (Enc)'!$A$2:$A$296,INT((ROW()-2)/10)+1)</f>
        <v>Right Coast</v>
      </c>
      <c r="B2215" t="str" cm="1">
        <f t="array" ref="B2215">INDEX('Whitelist (Blackout Reverse)'!$B$1:$K$1,MOD(ROW()-2,10)+1)</f>
        <v>ESSEX</v>
      </c>
      <c r="C2215" t="str">
        <f>VLOOKUP(A2215,'Brand Family Territory (Enc)'!$A$2:$B$296,2,FALSE)</f>
        <v>All Counties</v>
      </c>
      <c r="D2215">
        <f>IF(COUNTIFS('Brand Family Territories (Enc)'!$B$2:$B$62,C2215,'Brand Family Territories (Enc)'!$C$2:$C$62,B2215)&gt;0,1,IF(AND(LEFT(B2215,6)="MORRIS",COUNTIFS('Brand Family Territories (Enc)'!$B$2:$B$62,C2215,'Brand Family Territories (Enc)'!$C$2:$C$62,"Morri")&gt;0),"Unk",0))</f>
        <v>1</v>
      </c>
      <c r="E2215" t="str">
        <f>IFERROR(INDEX('Brand Family Areas (Enc)'!$D$6:$D$998,MATCH(UPPER(A2215)&amp;"|"&amp;UPPER(B2215),'Brand Family Areas (Enc)'!$G$6:$G$998,0)),"No Match")</f>
        <v>No Match</v>
      </c>
      <c r="F2215" t="str">
        <f t="shared" si="68"/>
        <v>US</v>
      </c>
      <c r="G2215" t="str">
        <f t="shared" si="69"/>
        <v>Right Coast|ESSEX</v>
      </c>
    </row>
    <row r="2216" spans="1:7" hidden="1" x14ac:dyDescent="0.2">
      <c r="A2216" t="str" cm="1">
        <f t="array" ref="A2216">INDEX('Brand Family Territory (Enc)'!$A$2:$A$296,INT((ROW()-2)/10)+1)</f>
        <v>Right Coast</v>
      </c>
      <c r="B2216" t="str" cm="1">
        <f t="array" ref="B2216">INDEX('Whitelist (Blackout Reverse)'!$B$1:$K$1,MOD(ROW()-2,10)+1)</f>
        <v>HUDSON</v>
      </c>
      <c r="C2216" t="str">
        <f>VLOOKUP(A2216,'Brand Family Territory (Enc)'!$A$2:$B$296,2,FALSE)</f>
        <v>All Counties</v>
      </c>
      <c r="D2216">
        <f>IF(COUNTIFS('Brand Family Territories (Enc)'!$B$2:$B$62,C2216,'Brand Family Territories (Enc)'!$C$2:$C$62,B2216)&gt;0,1,IF(AND(LEFT(B2216,6)="MORRIS",COUNTIFS('Brand Family Territories (Enc)'!$B$2:$B$62,C2216,'Brand Family Territories (Enc)'!$C$2:$C$62,"Morri")&gt;0),"Unk",0))</f>
        <v>1</v>
      </c>
      <c r="E2216" t="str">
        <f>IFERROR(INDEX('Brand Family Areas (Enc)'!$D$6:$D$998,MATCH(UPPER(A2216)&amp;"|"&amp;UPPER(B2216),'Brand Family Areas (Enc)'!$G$6:$G$998,0)),"No Match")</f>
        <v>No Match</v>
      </c>
      <c r="F2216" t="str">
        <f t="shared" si="68"/>
        <v>US</v>
      </c>
      <c r="G2216" t="str">
        <f t="shared" si="69"/>
        <v>Right Coast|HUDSON</v>
      </c>
    </row>
    <row r="2217" spans="1:7" hidden="1" x14ac:dyDescent="0.2">
      <c r="A2217" t="str" cm="1">
        <f t="array" ref="A2217">INDEX('Brand Family Territory (Enc)'!$A$2:$A$296,INT((ROW()-2)/10)+1)</f>
        <v>Right Coast</v>
      </c>
      <c r="B2217" t="str" cm="1">
        <f t="array" ref="B2217">INDEX('Whitelist (Blackout Reverse)'!$B$1:$K$1,MOD(ROW()-2,10)+1)</f>
        <v>UNION</v>
      </c>
      <c r="C2217" t="str">
        <f>VLOOKUP(A2217,'Brand Family Territory (Enc)'!$A$2:$B$296,2,FALSE)</f>
        <v>All Counties</v>
      </c>
      <c r="D2217">
        <f>IF(COUNTIFS('Brand Family Territories (Enc)'!$B$2:$B$62,C2217,'Brand Family Territories (Enc)'!$C$2:$C$62,B2217)&gt;0,1,IF(AND(LEFT(B2217,6)="MORRIS",COUNTIFS('Brand Family Territories (Enc)'!$B$2:$B$62,C2217,'Brand Family Territories (Enc)'!$C$2:$C$62,"Morri")&gt;0),"Unk",0))</f>
        <v>1</v>
      </c>
      <c r="E2217" t="str">
        <f>IFERROR(INDEX('Brand Family Areas (Enc)'!$D$6:$D$998,MATCH(UPPER(A2217)&amp;"|"&amp;UPPER(B2217),'Brand Family Areas (Enc)'!$G$6:$G$998,0)),"No Match")</f>
        <v>No Match</v>
      </c>
      <c r="F2217" t="str">
        <f t="shared" si="68"/>
        <v>US</v>
      </c>
      <c r="G2217" t="str">
        <f t="shared" si="69"/>
        <v>Right Coast|UNION</v>
      </c>
    </row>
    <row r="2218" spans="1:7" hidden="1" x14ac:dyDescent="0.2">
      <c r="A2218" t="str" cm="1">
        <f t="array" ref="A2218">INDEX('Brand Family Territory (Enc)'!$A$2:$A$296,INT((ROW()-2)/10)+1)</f>
        <v>Right Coast</v>
      </c>
      <c r="B2218" t="str" cm="1">
        <f t="array" ref="B2218">INDEX('Whitelist (Blackout Reverse)'!$B$1:$K$1,MOD(ROW()-2,10)+1)</f>
        <v>SUSSEX</v>
      </c>
      <c r="C2218" t="str">
        <f>VLOOKUP(A2218,'Brand Family Territory (Enc)'!$A$2:$B$296,2,FALSE)</f>
        <v>All Counties</v>
      </c>
      <c r="D2218">
        <f>IF(COUNTIFS('Brand Family Territories (Enc)'!$B$2:$B$62,C2218,'Brand Family Territories (Enc)'!$C$2:$C$62,B2218)&gt;0,1,IF(AND(LEFT(B2218,6)="MORRIS",COUNTIFS('Brand Family Territories (Enc)'!$B$2:$B$62,C2218,'Brand Family Territories (Enc)'!$C$2:$C$62,"Morri")&gt;0),"Unk",0))</f>
        <v>1</v>
      </c>
      <c r="E2218" t="str">
        <f>IFERROR(INDEX('Brand Family Areas (Enc)'!$D$6:$D$998,MATCH(UPPER(A2218)&amp;"|"&amp;UPPER(B2218),'Brand Family Areas (Enc)'!$G$6:$G$998,0)),"No Match")</f>
        <v>No Match</v>
      </c>
      <c r="F2218" t="str">
        <f t="shared" si="68"/>
        <v>US</v>
      </c>
      <c r="G2218" t="str">
        <f t="shared" si="69"/>
        <v>Right Coast|SUSSEX</v>
      </c>
    </row>
    <row r="2219" spans="1:7" hidden="1" x14ac:dyDescent="0.2">
      <c r="A2219" t="str" cm="1">
        <f t="array" ref="A2219">INDEX('Brand Family Territory (Enc)'!$A$2:$A$296,INT((ROW()-2)/10)+1)</f>
        <v>Right Coast</v>
      </c>
      <c r="B2219" t="str" cm="1">
        <f t="array" ref="B2219">INDEX('Whitelist (Blackout Reverse)'!$B$1:$K$1,MOD(ROW()-2,10)+1)</f>
        <v>MORRIS 1</v>
      </c>
      <c r="C2219" t="str">
        <f>VLOOKUP(A2219,'Brand Family Territory (Enc)'!$A$2:$B$296,2,FALSE)</f>
        <v>All Counties</v>
      </c>
      <c r="D2219">
        <f>IF(COUNTIFS('Brand Family Territories (Enc)'!$B$2:$B$62,C2219,'Brand Family Territories (Enc)'!$C$2:$C$62,B2219)&gt;0,1,IF(AND(LEFT(B2219,6)="MORRIS",COUNTIFS('Brand Family Territories (Enc)'!$B$2:$B$62,C2219,'Brand Family Territories (Enc)'!$C$2:$C$62,"Morri")&gt;0),"Unk",0))</f>
        <v>1</v>
      </c>
      <c r="E2219" t="str">
        <f>IFERROR(INDEX('Brand Family Areas (Enc)'!$D$6:$D$998,MATCH(UPPER(A2219)&amp;"|"&amp;UPPER(B2219),'Brand Family Areas (Enc)'!$G$6:$G$998,0)),"No Match")</f>
        <v>No Match</v>
      </c>
      <c r="F2219" t="str">
        <f t="shared" si="68"/>
        <v>US</v>
      </c>
      <c r="G2219" t="str">
        <f t="shared" si="69"/>
        <v>Right Coast|MORRIS 1</v>
      </c>
    </row>
    <row r="2220" spans="1:7" hidden="1" x14ac:dyDescent="0.2">
      <c r="A2220" t="str" cm="1">
        <f t="array" ref="A2220">INDEX('Brand Family Territory (Enc)'!$A$2:$A$296,INT((ROW()-2)/10)+1)</f>
        <v>Right Coast</v>
      </c>
      <c r="B2220" t="str" cm="1">
        <f t="array" ref="B2220">INDEX('Whitelist (Blackout Reverse)'!$B$1:$K$1,MOD(ROW()-2,10)+1)</f>
        <v>MORRIS 2</v>
      </c>
      <c r="C2220" t="str">
        <f>VLOOKUP(A2220,'Brand Family Territory (Enc)'!$A$2:$B$296,2,FALSE)</f>
        <v>All Counties</v>
      </c>
      <c r="D2220">
        <f>IF(COUNTIFS('Brand Family Territories (Enc)'!$B$2:$B$62,C2220,'Brand Family Territories (Enc)'!$C$2:$C$62,B2220)&gt;0,1,IF(AND(LEFT(B2220,6)="MORRIS",COUNTIFS('Brand Family Territories (Enc)'!$B$2:$B$62,C2220,'Brand Family Territories (Enc)'!$C$2:$C$62,"Morri")&gt;0),"Unk",0))</f>
        <v>1</v>
      </c>
      <c r="E2220" t="str">
        <f>IFERROR(INDEX('Brand Family Areas (Enc)'!$D$6:$D$998,MATCH(UPPER(A2220)&amp;"|"&amp;UPPER(B2220),'Brand Family Areas (Enc)'!$G$6:$G$998,0)),"No Match")</f>
        <v>No Match</v>
      </c>
      <c r="F2220" t="str">
        <f t="shared" si="68"/>
        <v>US</v>
      </c>
      <c r="G2220" t="str">
        <f t="shared" si="69"/>
        <v>Right Coast|MORRIS 2</v>
      </c>
    </row>
    <row r="2221" spans="1:7" hidden="1" x14ac:dyDescent="0.2">
      <c r="A2221" t="str" cm="1">
        <f t="array" ref="A2221">INDEX('Brand Family Territory (Enc)'!$A$2:$A$296,INT((ROW()-2)/10)+1)</f>
        <v>Right Coast</v>
      </c>
      <c r="B2221" t="str" cm="1">
        <f t="array" ref="B2221">INDEX('Whitelist (Blackout Reverse)'!$B$1:$K$1,MOD(ROW()-2,10)+1)</f>
        <v>MORRIS 3</v>
      </c>
      <c r="C2221" t="str">
        <f>VLOOKUP(A2221,'Brand Family Territory (Enc)'!$A$2:$B$296,2,FALSE)</f>
        <v>All Counties</v>
      </c>
      <c r="D2221">
        <f>IF(COUNTIFS('Brand Family Territories (Enc)'!$B$2:$B$62,C2221,'Brand Family Territories (Enc)'!$C$2:$C$62,B2221)&gt;0,1,IF(AND(LEFT(B2221,6)="MORRIS",COUNTIFS('Brand Family Territories (Enc)'!$B$2:$B$62,C2221,'Brand Family Territories (Enc)'!$C$2:$C$62,"Morri")&gt;0),"Unk",0))</f>
        <v>1</v>
      </c>
      <c r="E2221" t="str">
        <f>IFERROR(INDEX('Brand Family Areas (Enc)'!$D$6:$D$998,MATCH(UPPER(A2221)&amp;"|"&amp;UPPER(B2221),'Brand Family Areas (Enc)'!$G$6:$G$998,0)),"No Match")</f>
        <v>No Match</v>
      </c>
      <c r="F2221" t="str">
        <f t="shared" si="68"/>
        <v>US</v>
      </c>
      <c r="G2221" t="str">
        <f t="shared" si="69"/>
        <v>Right Coast|MORRIS 3</v>
      </c>
    </row>
    <row r="2222" spans="1:7" hidden="1" x14ac:dyDescent="0.2">
      <c r="A2222" t="str" cm="1">
        <f t="array" ref="A2222">INDEX('Brand Family Territory (Enc)'!$A$2:$A$296,INT((ROW()-2)/10)+1)</f>
        <v>River Horse Brewing Co</v>
      </c>
      <c r="B2222" t="str" cm="1">
        <f t="array" ref="B2222">INDEX('Whitelist (Blackout Reverse)'!$B$1:$K$1,MOD(ROW()-2,10)+1)</f>
        <v>BERGEN</v>
      </c>
      <c r="C2222" t="str">
        <f>VLOOKUP(A2222,'Brand Family Territory (Enc)'!$A$2:$B$296,2,FALSE)</f>
        <v>All Counties</v>
      </c>
      <c r="D2222">
        <f>IF(COUNTIFS('Brand Family Territories (Enc)'!$B$2:$B$62,C2222,'Brand Family Territories (Enc)'!$C$2:$C$62,B2222)&gt;0,1,IF(AND(LEFT(B2222,6)="MORRIS",COUNTIFS('Brand Family Territories (Enc)'!$B$2:$B$62,C2222,'Brand Family Territories (Enc)'!$C$2:$C$62,"Morri")&gt;0),"Unk",0))</f>
        <v>1</v>
      </c>
      <c r="E2222" t="str">
        <f>IFERROR(INDEX('Brand Family Areas (Enc)'!$D$6:$D$998,MATCH(UPPER(A2222)&amp;"|"&amp;UPPER(B2222),'Brand Family Areas (Enc)'!$G$6:$G$998,0)),"No Match")</f>
        <v>No Match</v>
      </c>
      <c r="F2222" t="str">
        <f t="shared" si="68"/>
        <v>US</v>
      </c>
      <c r="G2222" t="str">
        <f t="shared" si="69"/>
        <v>River Horse Brewing Co|BERGEN</v>
      </c>
    </row>
    <row r="2223" spans="1:7" hidden="1" x14ac:dyDescent="0.2">
      <c r="A2223" t="str" cm="1">
        <f t="array" ref="A2223">INDEX('Brand Family Territory (Enc)'!$A$2:$A$296,INT((ROW()-2)/10)+1)</f>
        <v>River Horse Brewing Co</v>
      </c>
      <c r="B2223" t="str" cm="1">
        <f t="array" ref="B2223">INDEX('Whitelist (Blackout Reverse)'!$B$1:$K$1,MOD(ROW()-2,10)+1)</f>
        <v>PASSAIC</v>
      </c>
      <c r="C2223" t="str">
        <f>VLOOKUP(A2223,'Brand Family Territory (Enc)'!$A$2:$B$296,2,FALSE)</f>
        <v>All Counties</v>
      </c>
      <c r="D2223">
        <f>IF(COUNTIFS('Brand Family Territories (Enc)'!$B$2:$B$62,C2223,'Brand Family Territories (Enc)'!$C$2:$C$62,B2223)&gt;0,1,IF(AND(LEFT(B2223,6)="MORRIS",COUNTIFS('Brand Family Territories (Enc)'!$B$2:$B$62,C2223,'Brand Family Territories (Enc)'!$C$2:$C$62,"Morri")&gt;0),"Unk",0))</f>
        <v>1</v>
      </c>
      <c r="E2223" t="str">
        <f>IFERROR(INDEX('Brand Family Areas (Enc)'!$D$6:$D$998,MATCH(UPPER(A2223)&amp;"|"&amp;UPPER(B2223),'Brand Family Areas (Enc)'!$G$6:$G$998,0)),"No Match")</f>
        <v>No Match</v>
      </c>
      <c r="F2223" t="str">
        <f t="shared" si="68"/>
        <v>US</v>
      </c>
      <c r="G2223" t="str">
        <f t="shared" si="69"/>
        <v>River Horse Brewing Co|PASSAIC</v>
      </c>
    </row>
    <row r="2224" spans="1:7" hidden="1" x14ac:dyDescent="0.2">
      <c r="A2224" t="str" cm="1">
        <f t="array" ref="A2224">INDEX('Brand Family Territory (Enc)'!$A$2:$A$296,INT((ROW()-2)/10)+1)</f>
        <v>River Horse Brewing Co</v>
      </c>
      <c r="B2224" t="str" cm="1">
        <f t="array" ref="B2224">INDEX('Whitelist (Blackout Reverse)'!$B$1:$K$1,MOD(ROW()-2,10)+1)</f>
        <v>PASSAIC-FF</v>
      </c>
      <c r="C2224" t="str">
        <f>VLOOKUP(A2224,'Brand Family Territory (Enc)'!$A$2:$B$296,2,FALSE)</f>
        <v>All Counties</v>
      </c>
      <c r="D2224">
        <f>IF(COUNTIFS('Brand Family Territories (Enc)'!$B$2:$B$62,C2224,'Brand Family Territories (Enc)'!$C$2:$C$62,B2224)&gt;0,1,IF(AND(LEFT(B2224,6)="MORRIS",COUNTIFS('Brand Family Territories (Enc)'!$B$2:$B$62,C2224,'Brand Family Territories (Enc)'!$C$2:$C$62,"Morri")&gt;0),"Unk",0))</f>
        <v>1</v>
      </c>
      <c r="E2224" t="str">
        <f>IFERROR(INDEX('Brand Family Areas (Enc)'!$D$6:$D$998,MATCH(UPPER(A2224)&amp;"|"&amp;UPPER(B2224),'Brand Family Areas (Enc)'!$G$6:$G$998,0)),"No Match")</f>
        <v>No Match</v>
      </c>
      <c r="F2224" t="str">
        <f t="shared" si="68"/>
        <v>US</v>
      </c>
      <c r="G2224" t="str">
        <f t="shared" si="69"/>
        <v>River Horse Brewing Co|PASSAIC-FF</v>
      </c>
    </row>
    <row r="2225" spans="1:7" hidden="1" x14ac:dyDescent="0.2">
      <c r="A2225" t="str" cm="1">
        <f t="array" ref="A2225">INDEX('Brand Family Territory (Enc)'!$A$2:$A$296,INT((ROW()-2)/10)+1)</f>
        <v>River Horse Brewing Co</v>
      </c>
      <c r="B2225" t="str" cm="1">
        <f t="array" ref="B2225">INDEX('Whitelist (Blackout Reverse)'!$B$1:$K$1,MOD(ROW()-2,10)+1)</f>
        <v>ESSEX</v>
      </c>
      <c r="C2225" t="str">
        <f>VLOOKUP(A2225,'Brand Family Territory (Enc)'!$A$2:$B$296,2,FALSE)</f>
        <v>All Counties</v>
      </c>
      <c r="D2225">
        <f>IF(COUNTIFS('Brand Family Territories (Enc)'!$B$2:$B$62,C2225,'Brand Family Territories (Enc)'!$C$2:$C$62,B2225)&gt;0,1,IF(AND(LEFT(B2225,6)="MORRIS",COUNTIFS('Brand Family Territories (Enc)'!$B$2:$B$62,C2225,'Brand Family Territories (Enc)'!$C$2:$C$62,"Morri")&gt;0),"Unk",0))</f>
        <v>1</v>
      </c>
      <c r="E2225" t="str">
        <f>IFERROR(INDEX('Brand Family Areas (Enc)'!$D$6:$D$998,MATCH(UPPER(A2225)&amp;"|"&amp;UPPER(B2225),'Brand Family Areas (Enc)'!$G$6:$G$998,0)),"No Match")</f>
        <v>No Match</v>
      </c>
      <c r="F2225" t="str">
        <f t="shared" si="68"/>
        <v>US</v>
      </c>
      <c r="G2225" t="str">
        <f t="shared" si="69"/>
        <v>River Horse Brewing Co|ESSEX</v>
      </c>
    </row>
    <row r="2226" spans="1:7" hidden="1" x14ac:dyDescent="0.2">
      <c r="A2226" t="str" cm="1">
        <f t="array" ref="A2226">INDEX('Brand Family Territory (Enc)'!$A$2:$A$296,INT((ROW()-2)/10)+1)</f>
        <v>River Horse Brewing Co</v>
      </c>
      <c r="B2226" t="str" cm="1">
        <f t="array" ref="B2226">INDEX('Whitelist (Blackout Reverse)'!$B$1:$K$1,MOD(ROW()-2,10)+1)</f>
        <v>HUDSON</v>
      </c>
      <c r="C2226" t="str">
        <f>VLOOKUP(A2226,'Brand Family Territory (Enc)'!$A$2:$B$296,2,FALSE)</f>
        <v>All Counties</v>
      </c>
      <c r="D2226">
        <f>IF(COUNTIFS('Brand Family Territories (Enc)'!$B$2:$B$62,C2226,'Brand Family Territories (Enc)'!$C$2:$C$62,B2226)&gt;0,1,IF(AND(LEFT(B2226,6)="MORRIS",COUNTIFS('Brand Family Territories (Enc)'!$B$2:$B$62,C2226,'Brand Family Territories (Enc)'!$C$2:$C$62,"Morri")&gt;0),"Unk",0))</f>
        <v>1</v>
      </c>
      <c r="E2226" t="str">
        <f>IFERROR(INDEX('Brand Family Areas (Enc)'!$D$6:$D$998,MATCH(UPPER(A2226)&amp;"|"&amp;UPPER(B2226),'Brand Family Areas (Enc)'!$G$6:$G$998,0)),"No Match")</f>
        <v>No Match</v>
      </c>
      <c r="F2226" t="str">
        <f t="shared" si="68"/>
        <v>US</v>
      </c>
      <c r="G2226" t="str">
        <f t="shared" si="69"/>
        <v>River Horse Brewing Co|HUDSON</v>
      </c>
    </row>
    <row r="2227" spans="1:7" hidden="1" x14ac:dyDescent="0.2">
      <c r="A2227" t="str" cm="1">
        <f t="array" ref="A2227">INDEX('Brand Family Territory (Enc)'!$A$2:$A$296,INT((ROW()-2)/10)+1)</f>
        <v>River Horse Brewing Co</v>
      </c>
      <c r="B2227" t="str" cm="1">
        <f t="array" ref="B2227">INDEX('Whitelist (Blackout Reverse)'!$B$1:$K$1,MOD(ROW()-2,10)+1)</f>
        <v>UNION</v>
      </c>
      <c r="C2227" t="str">
        <f>VLOOKUP(A2227,'Brand Family Territory (Enc)'!$A$2:$B$296,2,FALSE)</f>
        <v>All Counties</v>
      </c>
      <c r="D2227">
        <f>IF(COUNTIFS('Brand Family Territories (Enc)'!$B$2:$B$62,C2227,'Brand Family Territories (Enc)'!$C$2:$C$62,B2227)&gt;0,1,IF(AND(LEFT(B2227,6)="MORRIS",COUNTIFS('Brand Family Territories (Enc)'!$B$2:$B$62,C2227,'Brand Family Territories (Enc)'!$C$2:$C$62,"Morri")&gt;0),"Unk",0))</f>
        <v>1</v>
      </c>
      <c r="E2227" t="str">
        <f>IFERROR(INDEX('Brand Family Areas (Enc)'!$D$6:$D$998,MATCH(UPPER(A2227)&amp;"|"&amp;UPPER(B2227),'Brand Family Areas (Enc)'!$G$6:$G$998,0)),"No Match")</f>
        <v>No Match</v>
      </c>
      <c r="F2227" t="str">
        <f t="shared" si="68"/>
        <v>US</v>
      </c>
      <c r="G2227" t="str">
        <f t="shared" si="69"/>
        <v>River Horse Brewing Co|UNION</v>
      </c>
    </row>
    <row r="2228" spans="1:7" hidden="1" x14ac:dyDescent="0.2">
      <c r="A2228" t="str" cm="1">
        <f t="array" ref="A2228">INDEX('Brand Family Territory (Enc)'!$A$2:$A$296,INT((ROW()-2)/10)+1)</f>
        <v>River Horse Brewing Co</v>
      </c>
      <c r="B2228" t="str" cm="1">
        <f t="array" ref="B2228">INDEX('Whitelist (Blackout Reverse)'!$B$1:$K$1,MOD(ROW()-2,10)+1)</f>
        <v>SUSSEX</v>
      </c>
      <c r="C2228" t="str">
        <f>VLOOKUP(A2228,'Brand Family Territory (Enc)'!$A$2:$B$296,2,FALSE)</f>
        <v>All Counties</v>
      </c>
      <c r="D2228">
        <f>IF(COUNTIFS('Brand Family Territories (Enc)'!$B$2:$B$62,C2228,'Brand Family Territories (Enc)'!$C$2:$C$62,B2228)&gt;0,1,IF(AND(LEFT(B2228,6)="MORRIS",COUNTIFS('Brand Family Territories (Enc)'!$B$2:$B$62,C2228,'Brand Family Territories (Enc)'!$C$2:$C$62,"Morri")&gt;0),"Unk",0))</f>
        <v>1</v>
      </c>
      <c r="E2228" t="str">
        <f>IFERROR(INDEX('Brand Family Areas (Enc)'!$D$6:$D$998,MATCH(UPPER(A2228)&amp;"|"&amp;UPPER(B2228),'Brand Family Areas (Enc)'!$G$6:$G$998,0)),"No Match")</f>
        <v>No Match</v>
      </c>
      <c r="F2228" t="str">
        <f t="shared" si="68"/>
        <v>US</v>
      </c>
      <c r="G2228" t="str">
        <f t="shared" si="69"/>
        <v>River Horse Brewing Co|SUSSEX</v>
      </c>
    </row>
    <row r="2229" spans="1:7" hidden="1" x14ac:dyDescent="0.2">
      <c r="A2229" t="str" cm="1">
        <f t="array" ref="A2229">INDEX('Brand Family Territory (Enc)'!$A$2:$A$296,INT((ROW()-2)/10)+1)</f>
        <v>River Horse Brewing Co</v>
      </c>
      <c r="B2229" t="str" cm="1">
        <f t="array" ref="B2229">INDEX('Whitelist (Blackout Reverse)'!$B$1:$K$1,MOD(ROW()-2,10)+1)</f>
        <v>MORRIS 1</v>
      </c>
      <c r="C2229" t="str">
        <f>VLOOKUP(A2229,'Brand Family Territory (Enc)'!$A$2:$B$296,2,FALSE)</f>
        <v>All Counties</v>
      </c>
      <c r="D2229">
        <f>IF(COUNTIFS('Brand Family Territories (Enc)'!$B$2:$B$62,C2229,'Brand Family Territories (Enc)'!$C$2:$C$62,B2229)&gt;0,1,IF(AND(LEFT(B2229,6)="MORRIS",COUNTIFS('Brand Family Territories (Enc)'!$B$2:$B$62,C2229,'Brand Family Territories (Enc)'!$C$2:$C$62,"Morri")&gt;0),"Unk",0))</f>
        <v>1</v>
      </c>
      <c r="E2229" t="str">
        <f>IFERROR(INDEX('Brand Family Areas (Enc)'!$D$6:$D$998,MATCH(UPPER(A2229)&amp;"|"&amp;UPPER(B2229),'Brand Family Areas (Enc)'!$G$6:$G$998,0)),"No Match")</f>
        <v>No Match</v>
      </c>
      <c r="F2229" t="str">
        <f t="shared" si="68"/>
        <v>US</v>
      </c>
      <c r="G2229" t="str">
        <f t="shared" si="69"/>
        <v>River Horse Brewing Co|MORRIS 1</v>
      </c>
    </row>
    <row r="2230" spans="1:7" hidden="1" x14ac:dyDescent="0.2">
      <c r="A2230" t="str" cm="1">
        <f t="array" ref="A2230">INDEX('Brand Family Territory (Enc)'!$A$2:$A$296,INT((ROW()-2)/10)+1)</f>
        <v>River Horse Brewing Co</v>
      </c>
      <c r="B2230" t="str" cm="1">
        <f t="array" ref="B2230">INDEX('Whitelist (Blackout Reverse)'!$B$1:$K$1,MOD(ROW()-2,10)+1)</f>
        <v>MORRIS 2</v>
      </c>
      <c r="C2230" t="str">
        <f>VLOOKUP(A2230,'Brand Family Territory (Enc)'!$A$2:$B$296,2,FALSE)</f>
        <v>All Counties</v>
      </c>
      <c r="D2230">
        <f>IF(COUNTIFS('Brand Family Territories (Enc)'!$B$2:$B$62,C2230,'Brand Family Territories (Enc)'!$C$2:$C$62,B2230)&gt;0,1,IF(AND(LEFT(B2230,6)="MORRIS",COUNTIFS('Brand Family Territories (Enc)'!$B$2:$B$62,C2230,'Brand Family Territories (Enc)'!$C$2:$C$62,"Morri")&gt;0),"Unk",0))</f>
        <v>1</v>
      </c>
      <c r="E2230" t="str">
        <f>IFERROR(INDEX('Brand Family Areas (Enc)'!$D$6:$D$998,MATCH(UPPER(A2230)&amp;"|"&amp;UPPER(B2230),'Brand Family Areas (Enc)'!$G$6:$G$998,0)),"No Match")</f>
        <v>No Match</v>
      </c>
      <c r="F2230" t="str">
        <f t="shared" si="68"/>
        <v>US</v>
      </c>
      <c r="G2230" t="str">
        <f t="shared" si="69"/>
        <v>River Horse Brewing Co|MORRIS 2</v>
      </c>
    </row>
    <row r="2231" spans="1:7" hidden="1" x14ac:dyDescent="0.2">
      <c r="A2231" t="str" cm="1">
        <f t="array" ref="A2231">INDEX('Brand Family Territory (Enc)'!$A$2:$A$296,INT((ROW()-2)/10)+1)</f>
        <v>River Horse Brewing Co</v>
      </c>
      <c r="B2231" t="str" cm="1">
        <f t="array" ref="B2231">INDEX('Whitelist (Blackout Reverse)'!$B$1:$K$1,MOD(ROW()-2,10)+1)</f>
        <v>MORRIS 3</v>
      </c>
      <c r="C2231" t="str">
        <f>VLOOKUP(A2231,'Brand Family Territory (Enc)'!$A$2:$B$296,2,FALSE)</f>
        <v>All Counties</v>
      </c>
      <c r="D2231">
        <f>IF(COUNTIFS('Brand Family Territories (Enc)'!$B$2:$B$62,C2231,'Brand Family Territories (Enc)'!$C$2:$C$62,B2231)&gt;0,1,IF(AND(LEFT(B2231,6)="MORRIS",COUNTIFS('Brand Family Territories (Enc)'!$B$2:$B$62,C2231,'Brand Family Territories (Enc)'!$C$2:$C$62,"Morri")&gt;0),"Unk",0))</f>
        <v>1</v>
      </c>
      <c r="E2231" t="str">
        <f>IFERROR(INDEX('Brand Family Areas (Enc)'!$D$6:$D$998,MATCH(UPPER(A2231)&amp;"|"&amp;UPPER(B2231),'Brand Family Areas (Enc)'!$G$6:$G$998,0)),"No Match")</f>
        <v>No Match</v>
      </c>
      <c r="F2231" t="str">
        <f t="shared" si="68"/>
        <v>US</v>
      </c>
      <c r="G2231" t="str">
        <f t="shared" si="69"/>
        <v>River Horse Brewing Co|MORRIS 3</v>
      </c>
    </row>
    <row r="2232" spans="1:7" hidden="1" x14ac:dyDescent="0.2">
      <c r="A2232" t="str" cm="1">
        <f t="array" ref="A2232">INDEX('Brand Family Territory (Enc)'!$A$2:$A$296,INT((ROW()-2)/10)+1)</f>
        <v>Rusted Revolver</v>
      </c>
      <c r="B2232" t="str" cm="1">
        <f t="array" ref="B2232">INDEX('Whitelist (Blackout Reverse)'!$B$1:$K$1,MOD(ROW()-2,10)+1)</f>
        <v>BERGEN</v>
      </c>
      <c r="C2232" t="str">
        <f>VLOOKUP(A2232,'Brand Family Territory (Enc)'!$A$2:$B$296,2,FALSE)</f>
        <v>All Counties</v>
      </c>
      <c r="D2232">
        <f>IF(COUNTIFS('Brand Family Territories (Enc)'!$B$2:$B$62,C2232,'Brand Family Territories (Enc)'!$C$2:$C$62,B2232)&gt;0,1,IF(AND(LEFT(B2232,6)="MORRIS",COUNTIFS('Brand Family Territories (Enc)'!$B$2:$B$62,C2232,'Brand Family Territories (Enc)'!$C$2:$C$62,"Morri")&gt;0),"Unk",0))</f>
        <v>1</v>
      </c>
      <c r="E2232" t="str">
        <f>IFERROR(INDEX('Brand Family Areas (Enc)'!$D$6:$D$998,MATCH(UPPER(A2232)&amp;"|"&amp;UPPER(B2232),'Brand Family Areas (Enc)'!$G$6:$G$998,0)),"No Match")</f>
        <v>No Match</v>
      </c>
      <c r="F2232" t="str">
        <f t="shared" si="68"/>
        <v>US</v>
      </c>
      <c r="G2232" t="str">
        <f t="shared" si="69"/>
        <v>Rusted Revolver|BERGEN</v>
      </c>
    </row>
    <row r="2233" spans="1:7" hidden="1" x14ac:dyDescent="0.2">
      <c r="A2233" t="str" cm="1">
        <f t="array" ref="A2233">INDEX('Brand Family Territory (Enc)'!$A$2:$A$296,INT((ROW()-2)/10)+1)</f>
        <v>Rusted Revolver</v>
      </c>
      <c r="B2233" t="str" cm="1">
        <f t="array" ref="B2233">INDEX('Whitelist (Blackout Reverse)'!$B$1:$K$1,MOD(ROW()-2,10)+1)</f>
        <v>PASSAIC</v>
      </c>
      <c r="C2233" t="str">
        <f>VLOOKUP(A2233,'Brand Family Territory (Enc)'!$A$2:$B$296,2,FALSE)</f>
        <v>All Counties</v>
      </c>
      <c r="D2233">
        <f>IF(COUNTIFS('Brand Family Territories (Enc)'!$B$2:$B$62,C2233,'Brand Family Territories (Enc)'!$C$2:$C$62,B2233)&gt;0,1,IF(AND(LEFT(B2233,6)="MORRIS",COUNTIFS('Brand Family Territories (Enc)'!$B$2:$B$62,C2233,'Brand Family Territories (Enc)'!$C$2:$C$62,"Morri")&gt;0),"Unk",0))</f>
        <v>1</v>
      </c>
      <c r="E2233" t="str">
        <f>IFERROR(INDEX('Brand Family Areas (Enc)'!$D$6:$D$998,MATCH(UPPER(A2233)&amp;"|"&amp;UPPER(B2233),'Brand Family Areas (Enc)'!$G$6:$G$998,0)),"No Match")</f>
        <v>No Match</v>
      </c>
      <c r="F2233" t="str">
        <f t="shared" si="68"/>
        <v>US</v>
      </c>
      <c r="G2233" t="str">
        <f t="shared" si="69"/>
        <v>Rusted Revolver|PASSAIC</v>
      </c>
    </row>
    <row r="2234" spans="1:7" hidden="1" x14ac:dyDescent="0.2">
      <c r="A2234" t="str" cm="1">
        <f t="array" ref="A2234">INDEX('Brand Family Territory (Enc)'!$A$2:$A$296,INT((ROW()-2)/10)+1)</f>
        <v>Rusted Revolver</v>
      </c>
      <c r="B2234" t="str" cm="1">
        <f t="array" ref="B2234">INDEX('Whitelist (Blackout Reverse)'!$B$1:$K$1,MOD(ROW()-2,10)+1)</f>
        <v>PASSAIC-FF</v>
      </c>
      <c r="C2234" t="str">
        <f>VLOOKUP(A2234,'Brand Family Territory (Enc)'!$A$2:$B$296,2,FALSE)</f>
        <v>All Counties</v>
      </c>
      <c r="D2234">
        <f>IF(COUNTIFS('Brand Family Territories (Enc)'!$B$2:$B$62,C2234,'Brand Family Territories (Enc)'!$C$2:$C$62,B2234)&gt;0,1,IF(AND(LEFT(B2234,6)="MORRIS",COUNTIFS('Brand Family Territories (Enc)'!$B$2:$B$62,C2234,'Brand Family Territories (Enc)'!$C$2:$C$62,"Morri")&gt;0),"Unk",0))</f>
        <v>1</v>
      </c>
      <c r="E2234" t="str">
        <f>IFERROR(INDEX('Brand Family Areas (Enc)'!$D$6:$D$998,MATCH(UPPER(A2234)&amp;"|"&amp;UPPER(B2234),'Brand Family Areas (Enc)'!$G$6:$G$998,0)),"No Match")</f>
        <v>No Match</v>
      </c>
      <c r="F2234" t="str">
        <f t="shared" si="68"/>
        <v>US</v>
      </c>
      <c r="G2234" t="str">
        <f t="shared" si="69"/>
        <v>Rusted Revolver|PASSAIC-FF</v>
      </c>
    </row>
    <row r="2235" spans="1:7" hidden="1" x14ac:dyDescent="0.2">
      <c r="A2235" t="str" cm="1">
        <f t="array" ref="A2235">INDEX('Brand Family Territory (Enc)'!$A$2:$A$296,INT((ROW()-2)/10)+1)</f>
        <v>Rusted Revolver</v>
      </c>
      <c r="B2235" t="str" cm="1">
        <f t="array" ref="B2235">INDEX('Whitelist (Blackout Reverse)'!$B$1:$K$1,MOD(ROW()-2,10)+1)</f>
        <v>ESSEX</v>
      </c>
      <c r="C2235" t="str">
        <f>VLOOKUP(A2235,'Brand Family Territory (Enc)'!$A$2:$B$296,2,FALSE)</f>
        <v>All Counties</v>
      </c>
      <c r="D2235">
        <f>IF(COUNTIFS('Brand Family Territories (Enc)'!$B$2:$B$62,C2235,'Brand Family Territories (Enc)'!$C$2:$C$62,B2235)&gt;0,1,IF(AND(LEFT(B2235,6)="MORRIS",COUNTIFS('Brand Family Territories (Enc)'!$B$2:$B$62,C2235,'Brand Family Territories (Enc)'!$C$2:$C$62,"Morri")&gt;0),"Unk",0))</f>
        <v>1</v>
      </c>
      <c r="E2235" t="str">
        <f>IFERROR(INDEX('Brand Family Areas (Enc)'!$D$6:$D$998,MATCH(UPPER(A2235)&amp;"|"&amp;UPPER(B2235),'Brand Family Areas (Enc)'!$G$6:$G$998,0)),"No Match")</f>
        <v>No Match</v>
      </c>
      <c r="F2235" t="str">
        <f t="shared" si="68"/>
        <v>US</v>
      </c>
      <c r="G2235" t="str">
        <f t="shared" si="69"/>
        <v>Rusted Revolver|ESSEX</v>
      </c>
    </row>
    <row r="2236" spans="1:7" hidden="1" x14ac:dyDescent="0.2">
      <c r="A2236" t="str" cm="1">
        <f t="array" ref="A2236">INDEX('Brand Family Territory (Enc)'!$A$2:$A$296,INT((ROW()-2)/10)+1)</f>
        <v>Rusted Revolver</v>
      </c>
      <c r="B2236" t="str" cm="1">
        <f t="array" ref="B2236">INDEX('Whitelist (Blackout Reverse)'!$B$1:$K$1,MOD(ROW()-2,10)+1)</f>
        <v>HUDSON</v>
      </c>
      <c r="C2236" t="str">
        <f>VLOOKUP(A2236,'Brand Family Territory (Enc)'!$A$2:$B$296,2,FALSE)</f>
        <v>All Counties</v>
      </c>
      <c r="D2236">
        <f>IF(COUNTIFS('Brand Family Territories (Enc)'!$B$2:$B$62,C2236,'Brand Family Territories (Enc)'!$C$2:$C$62,B2236)&gt;0,1,IF(AND(LEFT(B2236,6)="MORRIS",COUNTIFS('Brand Family Territories (Enc)'!$B$2:$B$62,C2236,'Brand Family Territories (Enc)'!$C$2:$C$62,"Morri")&gt;0),"Unk",0))</f>
        <v>1</v>
      </c>
      <c r="E2236" t="str">
        <f>IFERROR(INDEX('Brand Family Areas (Enc)'!$D$6:$D$998,MATCH(UPPER(A2236)&amp;"|"&amp;UPPER(B2236),'Brand Family Areas (Enc)'!$G$6:$G$998,0)),"No Match")</f>
        <v>No Match</v>
      </c>
      <c r="F2236" t="str">
        <f t="shared" si="68"/>
        <v>US</v>
      </c>
      <c r="G2236" t="str">
        <f t="shared" si="69"/>
        <v>Rusted Revolver|HUDSON</v>
      </c>
    </row>
    <row r="2237" spans="1:7" hidden="1" x14ac:dyDescent="0.2">
      <c r="A2237" t="str" cm="1">
        <f t="array" ref="A2237">INDEX('Brand Family Territory (Enc)'!$A$2:$A$296,INT((ROW()-2)/10)+1)</f>
        <v>Rusted Revolver</v>
      </c>
      <c r="B2237" t="str" cm="1">
        <f t="array" ref="B2237">INDEX('Whitelist (Blackout Reverse)'!$B$1:$K$1,MOD(ROW()-2,10)+1)</f>
        <v>UNION</v>
      </c>
      <c r="C2237" t="str">
        <f>VLOOKUP(A2237,'Brand Family Territory (Enc)'!$A$2:$B$296,2,FALSE)</f>
        <v>All Counties</v>
      </c>
      <c r="D2237">
        <f>IF(COUNTIFS('Brand Family Territories (Enc)'!$B$2:$B$62,C2237,'Brand Family Territories (Enc)'!$C$2:$C$62,B2237)&gt;0,1,IF(AND(LEFT(B2237,6)="MORRIS",COUNTIFS('Brand Family Territories (Enc)'!$B$2:$B$62,C2237,'Brand Family Territories (Enc)'!$C$2:$C$62,"Morri")&gt;0),"Unk",0))</f>
        <v>1</v>
      </c>
      <c r="E2237" t="str">
        <f>IFERROR(INDEX('Brand Family Areas (Enc)'!$D$6:$D$998,MATCH(UPPER(A2237)&amp;"|"&amp;UPPER(B2237),'Brand Family Areas (Enc)'!$G$6:$G$998,0)),"No Match")</f>
        <v>No Match</v>
      </c>
      <c r="F2237" t="str">
        <f t="shared" si="68"/>
        <v>US</v>
      </c>
      <c r="G2237" t="str">
        <f t="shared" si="69"/>
        <v>Rusted Revolver|UNION</v>
      </c>
    </row>
    <row r="2238" spans="1:7" hidden="1" x14ac:dyDescent="0.2">
      <c r="A2238" t="str" cm="1">
        <f t="array" ref="A2238">INDEX('Brand Family Territory (Enc)'!$A$2:$A$296,INT((ROW()-2)/10)+1)</f>
        <v>Rusted Revolver</v>
      </c>
      <c r="B2238" t="str" cm="1">
        <f t="array" ref="B2238">INDEX('Whitelist (Blackout Reverse)'!$B$1:$K$1,MOD(ROW()-2,10)+1)</f>
        <v>SUSSEX</v>
      </c>
      <c r="C2238" t="str">
        <f>VLOOKUP(A2238,'Brand Family Territory (Enc)'!$A$2:$B$296,2,FALSE)</f>
        <v>All Counties</v>
      </c>
      <c r="D2238">
        <f>IF(COUNTIFS('Brand Family Territories (Enc)'!$B$2:$B$62,C2238,'Brand Family Territories (Enc)'!$C$2:$C$62,B2238)&gt;0,1,IF(AND(LEFT(B2238,6)="MORRIS",COUNTIFS('Brand Family Territories (Enc)'!$B$2:$B$62,C2238,'Brand Family Territories (Enc)'!$C$2:$C$62,"Morri")&gt;0),"Unk",0))</f>
        <v>1</v>
      </c>
      <c r="E2238" t="str">
        <f>IFERROR(INDEX('Brand Family Areas (Enc)'!$D$6:$D$998,MATCH(UPPER(A2238)&amp;"|"&amp;UPPER(B2238),'Brand Family Areas (Enc)'!$G$6:$G$998,0)),"No Match")</f>
        <v>No Match</v>
      </c>
      <c r="F2238" t="str">
        <f t="shared" si="68"/>
        <v>US</v>
      </c>
      <c r="G2238" t="str">
        <f t="shared" si="69"/>
        <v>Rusted Revolver|SUSSEX</v>
      </c>
    </row>
    <row r="2239" spans="1:7" hidden="1" x14ac:dyDescent="0.2">
      <c r="A2239" t="str" cm="1">
        <f t="array" ref="A2239">INDEX('Brand Family Territory (Enc)'!$A$2:$A$296,INT((ROW()-2)/10)+1)</f>
        <v>Rusted Revolver</v>
      </c>
      <c r="B2239" t="str" cm="1">
        <f t="array" ref="B2239">INDEX('Whitelist (Blackout Reverse)'!$B$1:$K$1,MOD(ROW()-2,10)+1)</f>
        <v>MORRIS 1</v>
      </c>
      <c r="C2239" t="str">
        <f>VLOOKUP(A2239,'Brand Family Territory (Enc)'!$A$2:$B$296,2,FALSE)</f>
        <v>All Counties</v>
      </c>
      <c r="D2239">
        <f>IF(COUNTIFS('Brand Family Territories (Enc)'!$B$2:$B$62,C2239,'Brand Family Territories (Enc)'!$C$2:$C$62,B2239)&gt;0,1,IF(AND(LEFT(B2239,6)="MORRIS",COUNTIFS('Brand Family Territories (Enc)'!$B$2:$B$62,C2239,'Brand Family Territories (Enc)'!$C$2:$C$62,"Morri")&gt;0),"Unk",0))</f>
        <v>1</v>
      </c>
      <c r="E2239" t="str">
        <f>IFERROR(INDEX('Brand Family Areas (Enc)'!$D$6:$D$998,MATCH(UPPER(A2239)&amp;"|"&amp;UPPER(B2239),'Brand Family Areas (Enc)'!$G$6:$G$998,0)),"No Match")</f>
        <v>No Match</v>
      </c>
      <c r="F2239" t="str">
        <f t="shared" si="68"/>
        <v>US</v>
      </c>
      <c r="G2239" t="str">
        <f t="shared" si="69"/>
        <v>Rusted Revolver|MORRIS 1</v>
      </c>
    </row>
    <row r="2240" spans="1:7" hidden="1" x14ac:dyDescent="0.2">
      <c r="A2240" t="str" cm="1">
        <f t="array" ref="A2240">INDEX('Brand Family Territory (Enc)'!$A$2:$A$296,INT((ROW()-2)/10)+1)</f>
        <v>Rusted Revolver</v>
      </c>
      <c r="B2240" t="str" cm="1">
        <f t="array" ref="B2240">INDEX('Whitelist (Blackout Reverse)'!$B$1:$K$1,MOD(ROW()-2,10)+1)</f>
        <v>MORRIS 2</v>
      </c>
      <c r="C2240" t="str">
        <f>VLOOKUP(A2240,'Brand Family Territory (Enc)'!$A$2:$B$296,2,FALSE)</f>
        <v>All Counties</v>
      </c>
      <c r="D2240">
        <f>IF(COUNTIFS('Brand Family Territories (Enc)'!$B$2:$B$62,C2240,'Brand Family Territories (Enc)'!$C$2:$C$62,B2240)&gt;0,1,IF(AND(LEFT(B2240,6)="MORRIS",COUNTIFS('Brand Family Territories (Enc)'!$B$2:$B$62,C2240,'Brand Family Territories (Enc)'!$C$2:$C$62,"Morri")&gt;0),"Unk",0))</f>
        <v>1</v>
      </c>
      <c r="E2240" t="str">
        <f>IFERROR(INDEX('Brand Family Areas (Enc)'!$D$6:$D$998,MATCH(UPPER(A2240)&amp;"|"&amp;UPPER(B2240),'Brand Family Areas (Enc)'!$G$6:$G$998,0)),"No Match")</f>
        <v>No Match</v>
      </c>
      <c r="F2240" t="str">
        <f t="shared" si="68"/>
        <v>US</v>
      </c>
      <c r="G2240" t="str">
        <f t="shared" si="69"/>
        <v>Rusted Revolver|MORRIS 2</v>
      </c>
    </row>
    <row r="2241" spans="1:7" hidden="1" x14ac:dyDescent="0.2">
      <c r="A2241" t="str" cm="1">
        <f t="array" ref="A2241">INDEX('Brand Family Territory (Enc)'!$A$2:$A$296,INT((ROW()-2)/10)+1)</f>
        <v>Rusted Revolver</v>
      </c>
      <c r="B2241" t="str" cm="1">
        <f t="array" ref="B2241">INDEX('Whitelist (Blackout Reverse)'!$B$1:$K$1,MOD(ROW()-2,10)+1)</f>
        <v>MORRIS 3</v>
      </c>
      <c r="C2241" t="str">
        <f>VLOOKUP(A2241,'Brand Family Territory (Enc)'!$A$2:$B$296,2,FALSE)</f>
        <v>All Counties</v>
      </c>
      <c r="D2241">
        <f>IF(COUNTIFS('Brand Family Territories (Enc)'!$B$2:$B$62,C2241,'Brand Family Territories (Enc)'!$C$2:$C$62,B2241)&gt;0,1,IF(AND(LEFT(B2241,6)="MORRIS",COUNTIFS('Brand Family Territories (Enc)'!$B$2:$B$62,C2241,'Brand Family Territories (Enc)'!$C$2:$C$62,"Morri")&gt;0),"Unk",0))</f>
        <v>1</v>
      </c>
      <c r="E2241" t="str">
        <f>IFERROR(INDEX('Brand Family Areas (Enc)'!$D$6:$D$998,MATCH(UPPER(A2241)&amp;"|"&amp;UPPER(B2241),'Brand Family Areas (Enc)'!$G$6:$G$998,0)),"No Match")</f>
        <v>No Match</v>
      </c>
      <c r="F2241" t="str">
        <f t="shared" si="68"/>
        <v>US</v>
      </c>
      <c r="G2241" t="str">
        <f t="shared" si="69"/>
        <v>Rusted Revolver|MORRIS 3</v>
      </c>
    </row>
    <row r="2242" spans="1:7" hidden="1" x14ac:dyDescent="0.2">
      <c r="A2242" t="str" cm="1">
        <f t="array" ref="A2242">INDEX('Brand Family Territory (Enc)'!$A$2:$A$296,INT((ROW()-2)/10)+1)</f>
        <v>Sapporo</v>
      </c>
      <c r="B2242" t="str" cm="1">
        <f t="array" ref="B2242">INDEX('Whitelist (Blackout Reverse)'!$B$1:$K$1,MOD(ROW()-2,10)+1)</f>
        <v>BERGEN</v>
      </c>
      <c r="C2242" t="str">
        <f>VLOOKUP(A2242,'Brand Family Territory (Enc)'!$A$2:$B$296,2,FALSE)</f>
        <v>All Counties</v>
      </c>
      <c r="D2242">
        <f>IF(COUNTIFS('Brand Family Territories (Enc)'!$B$2:$B$62,C2242,'Brand Family Territories (Enc)'!$C$2:$C$62,B2242)&gt;0,1,IF(AND(LEFT(B2242,6)="MORRIS",COUNTIFS('Brand Family Territories (Enc)'!$B$2:$B$62,C2242,'Brand Family Territories (Enc)'!$C$2:$C$62,"Morri")&gt;0),"Unk",0))</f>
        <v>1</v>
      </c>
      <c r="E2242" t="str">
        <f>IFERROR(INDEX('Brand Family Areas (Enc)'!$D$6:$D$998,MATCH(UPPER(A2242)&amp;"|"&amp;UPPER(B2242),'Brand Family Areas (Enc)'!$G$6:$G$998,0)),"No Match")</f>
        <v>No Match</v>
      </c>
      <c r="F2242" t="str">
        <f t="shared" si="68"/>
        <v>US</v>
      </c>
      <c r="G2242" t="str">
        <f t="shared" si="69"/>
        <v>Sapporo|BERGEN</v>
      </c>
    </row>
    <row r="2243" spans="1:7" hidden="1" x14ac:dyDescent="0.2">
      <c r="A2243" t="str" cm="1">
        <f t="array" ref="A2243">INDEX('Brand Family Territory (Enc)'!$A$2:$A$296,INT((ROW()-2)/10)+1)</f>
        <v>Sapporo</v>
      </c>
      <c r="B2243" t="str" cm="1">
        <f t="array" ref="B2243">INDEX('Whitelist (Blackout Reverse)'!$B$1:$K$1,MOD(ROW()-2,10)+1)</f>
        <v>PASSAIC</v>
      </c>
      <c r="C2243" t="str">
        <f>VLOOKUP(A2243,'Brand Family Territory (Enc)'!$A$2:$B$296,2,FALSE)</f>
        <v>All Counties</v>
      </c>
      <c r="D2243">
        <f>IF(COUNTIFS('Brand Family Territories (Enc)'!$B$2:$B$62,C2243,'Brand Family Territories (Enc)'!$C$2:$C$62,B2243)&gt;0,1,IF(AND(LEFT(B2243,6)="MORRIS",COUNTIFS('Brand Family Territories (Enc)'!$B$2:$B$62,C2243,'Brand Family Territories (Enc)'!$C$2:$C$62,"Morri")&gt;0),"Unk",0))</f>
        <v>1</v>
      </c>
      <c r="E2243" t="str">
        <f>IFERROR(INDEX('Brand Family Areas (Enc)'!$D$6:$D$998,MATCH(UPPER(A2243)&amp;"|"&amp;UPPER(B2243),'Brand Family Areas (Enc)'!$G$6:$G$998,0)),"No Match")</f>
        <v>No Match</v>
      </c>
      <c r="F2243" t="str">
        <f t="shared" ref="F2243:F2306" si="70">IF(D2243="Unk","Ambiguous (Source Truncated)",IF(E2243="Inactive","THEM",IF(D2243=1,"US",IF(D2243="N/A","No Territory Data","THEM"))))</f>
        <v>US</v>
      </c>
      <c r="G2243" t="str">
        <f t="shared" ref="G2243:G2306" si="71">A2243&amp;"|"&amp;B2243</f>
        <v>Sapporo|PASSAIC</v>
      </c>
    </row>
    <row r="2244" spans="1:7" hidden="1" x14ac:dyDescent="0.2">
      <c r="A2244" t="str" cm="1">
        <f t="array" ref="A2244">INDEX('Brand Family Territory (Enc)'!$A$2:$A$296,INT((ROW()-2)/10)+1)</f>
        <v>Sapporo</v>
      </c>
      <c r="B2244" t="str" cm="1">
        <f t="array" ref="B2244">INDEX('Whitelist (Blackout Reverse)'!$B$1:$K$1,MOD(ROW()-2,10)+1)</f>
        <v>PASSAIC-FF</v>
      </c>
      <c r="C2244" t="str">
        <f>VLOOKUP(A2244,'Brand Family Territory (Enc)'!$A$2:$B$296,2,FALSE)</f>
        <v>All Counties</v>
      </c>
      <c r="D2244">
        <f>IF(COUNTIFS('Brand Family Territories (Enc)'!$B$2:$B$62,C2244,'Brand Family Territories (Enc)'!$C$2:$C$62,B2244)&gt;0,1,IF(AND(LEFT(B2244,6)="MORRIS",COUNTIFS('Brand Family Territories (Enc)'!$B$2:$B$62,C2244,'Brand Family Territories (Enc)'!$C$2:$C$62,"Morri")&gt;0),"Unk",0))</f>
        <v>1</v>
      </c>
      <c r="E2244" t="str">
        <f>IFERROR(INDEX('Brand Family Areas (Enc)'!$D$6:$D$998,MATCH(UPPER(A2244)&amp;"|"&amp;UPPER(B2244),'Brand Family Areas (Enc)'!$G$6:$G$998,0)),"No Match")</f>
        <v>No Match</v>
      </c>
      <c r="F2244" t="str">
        <f t="shared" si="70"/>
        <v>US</v>
      </c>
      <c r="G2244" t="str">
        <f t="shared" si="71"/>
        <v>Sapporo|PASSAIC-FF</v>
      </c>
    </row>
    <row r="2245" spans="1:7" hidden="1" x14ac:dyDescent="0.2">
      <c r="A2245" t="str" cm="1">
        <f t="array" ref="A2245">INDEX('Brand Family Territory (Enc)'!$A$2:$A$296,INT((ROW()-2)/10)+1)</f>
        <v>Sapporo</v>
      </c>
      <c r="B2245" t="str" cm="1">
        <f t="array" ref="B2245">INDEX('Whitelist (Blackout Reverse)'!$B$1:$K$1,MOD(ROW()-2,10)+1)</f>
        <v>ESSEX</v>
      </c>
      <c r="C2245" t="str">
        <f>VLOOKUP(A2245,'Brand Family Territory (Enc)'!$A$2:$B$296,2,FALSE)</f>
        <v>All Counties</v>
      </c>
      <c r="D2245">
        <f>IF(COUNTIFS('Brand Family Territories (Enc)'!$B$2:$B$62,C2245,'Brand Family Territories (Enc)'!$C$2:$C$62,B2245)&gt;0,1,IF(AND(LEFT(B2245,6)="MORRIS",COUNTIFS('Brand Family Territories (Enc)'!$B$2:$B$62,C2245,'Brand Family Territories (Enc)'!$C$2:$C$62,"Morri")&gt;0),"Unk",0))</f>
        <v>1</v>
      </c>
      <c r="E2245" t="str">
        <f>IFERROR(INDEX('Brand Family Areas (Enc)'!$D$6:$D$998,MATCH(UPPER(A2245)&amp;"|"&amp;UPPER(B2245),'Brand Family Areas (Enc)'!$G$6:$G$998,0)),"No Match")</f>
        <v>No Match</v>
      </c>
      <c r="F2245" t="str">
        <f t="shared" si="70"/>
        <v>US</v>
      </c>
      <c r="G2245" t="str">
        <f t="shared" si="71"/>
        <v>Sapporo|ESSEX</v>
      </c>
    </row>
    <row r="2246" spans="1:7" hidden="1" x14ac:dyDescent="0.2">
      <c r="A2246" t="str" cm="1">
        <f t="array" ref="A2246">INDEX('Brand Family Territory (Enc)'!$A$2:$A$296,INT((ROW()-2)/10)+1)</f>
        <v>Sapporo</v>
      </c>
      <c r="B2246" t="str" cm="1">
        <f t="array" ref="B2246">INDEX('Whitelist (Blackout Reverse)'!$B$1:$K$1,MOD(ROW()-2,10)+1)</f>
        <v>HUDSON</v>
      </c>
      <c r="C2246" t="str">
        <f>VLOOKUP(A2246,'Brand Family Territory (Enc)'!$A$2:$B$296,2,FALSE)</f>
        <v>All Counties</v>
      </c>
      <c r="D2246">
        <f>IF(COUNTIFS('Brand Family Territories (Enc)'!$B$2:$B$62,C2246,'Brand Family Territories (Enc)'!$C$2:$C$62,B2246)&gt;0,1,IF(AND(LEFT(B2246,6)="MORRIS",COUNTIFS('Brand Family Territories (Enc)'!$B$2:$B$62,C2246,'Brand Family Territories (Enc)'!$C$2:$C$62,"Morri")&gt;0),"Unk",0))</f>
        <v>1</v>
      </c>
      <c r="E2246" t="str">
        <f>IFERROR(INDEX('Brand Family Areas (Enc)'!$D$6:$D$998,MATCH(UPPER(A2246)&amp;"|"&amp;UPPER(B2246),'Brand Family Areas (Enc)'!$G$6:$G$998,0)),"No Match")</f>
        <v>No Match</v>
      </c>
      <c r="F2246" t="str">
        <f t="shared" si="70"/>
        <v>US</v>
      </c>
      <c r="G2246" t="str">
        <f t="shared" si="71"/>
        <v>Sapporo|HUDSON</v>
      </c>
    </row>
    <row r="2247" spans="1:7" hidden="1" x14ac:dyDescent="0.2">
      <c r="A2247" t="str" cm="1">
        <f t="array" ref="A2247">INDEX('Brand Family Territory (Enc)'!$A$2:$A$296,INT((ROW()-2)/10)+1)</f>
        <v>Sapporo</v>
      </c>
      <c r="B2247" t="str" cm="1">
        <f t="array" ref="B2247">INDEX('Whitelist (Blackout Reverse)'!$B$1:$K$1,MOD(ROW()-2,10)+1)</f>
        <v>UNION</v>
      </c>
      <c r="C2247" t="str">
        <f>VLOOKUP(A2247,'Brand Family Territory (Enc)'!$A$2:$B$296,2,FALSE)</f>
        <v>All Counties</v>
      </c>
      <c r="D2247">
        <f>IF(COUNTIFS('Brand Family Territories (Enc)'!$B$2:$B$62,C2247,'Brand Family Territories (Enc)'!$C$2:$C$62,B2247)&gt;0,1,IF(AND(LEFT(B2247,6)="MORRIS",COUNTIFS('Brand Family Territories (Enc)'!$B$2:$B$62,C2247,'Brand Family Territories (Enc)'!$C$2:$C$62,"Morri")&gt;0),"Unk",0))</f>
        <v>1</v>
      </c>
      <c r="E2247" t="str">
        <f>IFERROR(INDEX('Brand Family Areas (Enc)'!$D$6:$D$998,MATCH(UPPER(A2247)&amp;"|"&amp;UPPER(B2247),'Brand Family Areas (Enc)'!$G$6:$G$998,0)),"No Match")</f>
        <v>No Match</v>
      </c>
      <c r="F2247" t="str">
        <f t="shared" si="70"/>
        <v>US</v>
      </c>
      <c r="G2247" t="str">
        <f t="shared" si="71"/>
        <v>Sapporo|UNION</v>
      </c>
    </row>
    <row r="2248" spans="1:7" hidden="1" x14ac:dyDescent="0.2">
      <c r="A2248" t="str" cm="1">
        <f t="array" ref="A2248">INDEX('Brand Family Territory (Enc)'!$A$2:$A$296,INT((ROW()-2)/10)+1)</f>
        <v>Sapporo</v>
      </c>
      <c r="B2248" t="str" cm="1">
        <f t="array" ref="B2248">INDEX('Whitelist (Blackout Reverse)'!$B$1:$K$1,MOD(ROW()-2,10)+1)</f>
        <v>SUSSEX</v>
      </c>
      <c r="C2248" t="str">
        <f>VLOOKUP(A2248,'Brand Family Territory (Enc)'!$A$2:$B$296,2,FALSE)</f>
        <v>All Counties</v>
      </c>
      <c r="D2248">
        <f>IF(COUNTIFS('Brand Family Territories (Enc)'!$B$2:$B$62,C2248,'Brand Family Territories (Enc)'!$C$2:$C$62,B2248)&gt;0,1,IF(AND(LEFT(B2248,6)="MORRIS",COUNTIFS('Brand Family Territories (Enc)'!$B$2:$B$62,C2248,'Brand Family Territories (Enc)'!$C$2:$C$62,"Morri")&gt;0),"Unk",0))</f>
        <v>1</v>
      </c>
      <c r="E2248" t="str">
        <f>IFERROR(INDEX('Brand Family Areas (Enc)'!$D$6:$D$998,MATCH(UPPER(A2248)&amp;"|"&amp;UPPER(B2248),'Brand Family Areas (Enc)'!$G$6:$G$998,0)),"No Match")</f>
        <v>No Match</v>
      </c>
      <c r="F2248" t="str">
        <f t="shared" si="70"/>
        <v>US</v>
      </c>
      <c r="G2248" t="str">
        <f t="shared" si="71"/>
        <v>Sapporo|SUSSEX</v>
      </c>
    </row>
    <row r="2249" spans="1:7" hidden="1" x14ac:dyDescent="0.2">
      <c r="A2249" t="str" cm="1">
        <f t="array" ref="A2249">INDEX('Brand Family Territory (Enc)'!$A$2:$A$296,INT((ROW()-2)/10)+1)</f>
        <v>Sapporo</v>
      </c>
      <c r="B2249" t="str" cm="1">
        <f t="array" ref="B2249">INDEX('Whitelist (Blackout Reverse)'!$B$1:$K$1,MOD(ROW()-2,10)+1)</f>
        <v>MORRIS 1</v>
      </c>
      <c r="C2249" t="str">
        <f>VLOOKUP(A2249,'Brand Family Territory (Enc)'!$A$2:$B$296,2,FALSE)</f>
        <v>All Counties</v>
      </c>
      <c r="D2249">
        <f>IF(COUNTIFS('Brand Family Territories (Enc)'!$B$2:$B$62,C2249,'Brand Family Territories (Enc)'!$C$2:$C$62,B2249)&gt;0,1,IF(AND(LEFT(B2249,6)="MORRIS",COUNTIFS('Brand Family Territories (Enc)'!$B$2:$B$62,C2249,'Brand Family Territories (Enc)'!$C$2:$C$62,"Morri")&gt;0),"Unk",0))</f>
        <v>1</v>
      </c>
      <c r="E2249" t="str">
        <f>IFERROR(INDEX('Brand Family Areas (Enc)'!$D$6:$D$998,MATCH(UPPER(A2249)&amp;"|"&amp;UPPER(B2249),'Brand Family Areas (Enc)'!$G$6:$G$998,0)),"No Match")</f>
        <v>No Match</v>
      </c>
      <c r="F2249" t="str">
        <f t="shared" si="70"/>
        <v>US</v>
      </c>
      <c r="G2249" t="str">
        <f t="shared" si="71"/>
        <v>Sapporo|MORRIS 1</v>
      </c>
    </row>
    <row r="2250" spans="1:7" hidden="1" x14ac:dyDescent="0.2">
      <c r="A2250" t="str" cm="1">
        <f t="array" ref="A2250">INDEX('Brand Family Territory (Enc)'!$A$2:$A$296,INT((ROW()-2)/10)+1)</f>
        <v>Sapporo</v>
      </c>
      <c r="B2250" t="str" cm="1">
        <f t="array" ref="B2250">INDEX('Whitelist (Blackout Reverse)'!$B$1:$K$1,MOD(ROW()-2,10)+1)</f>
        <v>MORRIS 2</v>
      </c>
      <c r="C2250" t="str">
        <f>VLOOKUP(A2250,'Brand Family Territory (Enc)'!$A$2:$B$296,2,FALSE)</f>
        <v>All Counties</v>
      </c>
      <c r="D2250">
        <f>IF(COUNTIFS('Brand Family Territories (Enc)'!$B$2:$B$62,C2250,'Brand Family Territories (Enc)'!$C$2:$C$62,B2250)&gt;0,1,IF(AND(LEFT(B2250,6)="MORRIS",COUNTIFS('Brand Family Territories (Enc)'!$B$2:$B$62,C2250,'Brand Family Territories (Enc)'!$C$2:$C$62,"Morri")&gt;0),"Unk",0))</f>
        <v>1</v>
      </c>
      <c r="E2250" t="str">
        <f>IFERROR(INDEX('Brand Family Areas (Enc)'!$D$6:$D$998,MATCH(UPPER(A2250)&amp;"|"&amp;UPPER(B2250),'Brand Family Areas (Enc)'!$G$6:$G$998,0)),"No Match")</f>
        <v>No Match</v>
      </c>
      <c r="F2250" t="str">
        <f t="shared" si="70"/>
        <v>US</v>
      </c>
      <c r="G2250" t="str">
        <f t="shared" si="71"/>
        <v>Sapporo|MORRIS 2</v>
      </c>
    </row>
    <row r="2251" spans="1:7" hidden="1" x14ac:dyDescent="0.2">
      <c r="A2251" t="str" cm="1">
        <f t="array" ref="A2251">INDEX('Brand Family Territory (Enc)'!$A$2:$A$296,INT((ROW()-2)/10)+1)</f>
        <v>Sapporo</v>
      </c>
      <c r="B2251" t="str" cm="1">
        <f t="array" ref="B2251">INDEX('Whitelist (Blackout Reverse)'!$B$1:$K$1,MOD(ROW()-2,10)+1)</f>
        <v>MORRIS 3</v>
      </c>
      <c r="C2251" t="str">
        <f>VLOOKUP(A2251,'Brand Family Territory (Enc)'!$A$2:$B$296,2,FALSE)</f>
        <v>All Counties</v>
      </c>
      <c r="D2251">
        <f>IF(COUNTIFS('Brand Family Territories (Enc)'!$B$2:$B$62,C2251,'Brand Family Territories (Enc)'!$C$2:$C$62,B2251)&gt;0,1,IF(AND(LEFT(B2251,6)="MORRIS",COUNTIFS('Brand Family Territories (Enc)'!$B$2:$B$62,C2251,'Brand Family Territories (Enc)'!$C$2:$C$62,"Morri")&gt;0),"Unk",0))</f>
        <v>1</v>
      </c>
      <c r="E2251" t="str">
        <f>IFERROR(INDEX('Brand Family Areas (Enc)'!$D$6:$D$998,MATCH(UPPER(A2251)&amp;"|"&amp;UPPER(B2251),'Brand Family Areas (Enc)'!$G$6:$G$998,0)),"No Match")</f>
        <v>No Match</v>
      </c>
      <c r="F2251" t="str">
        <f t="shared" si="70"/>
        <v>US</v>
      </c>
      <c r="G2251" t="str">
        <f t="shared" si="71"/>
        <v>Sapporo|MORRIS 3</v>
      </c>
    </row>
    <row r="2252" spans="1:7" hidden="1" x14ac:dyDescent="0.2">
      <c r="A2252" t="str" cm="1">
        <f t="array" ref="A2252">INDEX('Brand Family Territory (Enc)'!$A$2:$A$296,INT((ROW()-2)/10)+1)</f>
        <v>Saranac</v>
      </c>
      <c r="B2252" t="str" cm="1">
        <f t="array" ref="B2252">INDEX('Whitelist (Blackout Reverse)'!$B$1:$K$1,MOD(ROW()-2,10)+1)</f>
        <v>BERGEN</v>
      </c>
      <c r="C2252" t="str">
        <f>VLOOKUP(A2252,'Brand Family Territory (Enc)'!$A$2:$B$296,2,FALSE)</f>
        <v>All Counties</v>
      </c>
      <c r="D2252">
        <f>IF(COUNTIFS('Brand Family Territories (Enc)'!$B$2:$B$62,C2252,'Brand Family Territories (Enc)'!$C$2:$C$62,B2252)&gt;0,1,IF(AND(LEFT(B2252,6)="MORRIS",COUNTIFS('Brand Family Territories (Enc)'!$B$2:$B$62,C2252,'Brand Family Territories (Enc)'!$C$2:$C$62,"Morri")&gt;0),"Unk",0))</f>
        <v>1</v>
      </c>
      <c r="E2252" t="str">
        <f>IFERROR(INDEX('Brand Family Areas (Enc)'!$D$6:$D$998,MATCH(UPPER(A2252)&amp;"|"&amp;UPPER(B2252),'Brand Family Areas (Enc)'!$G$6:$G$998,0)),"No Match")</f>
        <v>No Match</v>
      </c>
      <c r="F2252" t="str">
        <f t="shared" si="70"/>
        <v>US</v>
      </c>
      <c r="G2252" t="str">
        <f t="shared" si="71"/>
        <v>Saranac|BERGEN</v>
      </c>
    </row>
    <row r="2253" spans="1:7" hidden="1" x14ac:dyDescent="0.2">
      <c r="A2253" t="str" cm="1">
        <f t="array" ref="A2253">INDEX('Brand Family Territory (Enc)'!$A$2:$A$296,INT((ROW()-2)/10)+1)</f>
        <v>Saranac</v>
      </c>
      <c r="B2253" t="str" cm="1">
        <f t="array" ref="B2253">INDEX('Whitelist (Blackout Reverse)'!$B$1:$K$1,MOD(ROW()-2,10)+1)</f>
        <v>PASSAIC</v>
      </c>
      <c r="C2253" t="str">
        <f>VLOOKUP(A2253,'Brand Family Territory (Enc)'!$A$2:$B$296,2,FALSE)</f>
        <v>All Counties</v>
      </c>
      <c r="D2253">
        <f>IF(COUNTIFS('Brand Family Territories (Enc)'!$B$2:$B$62,C2253,'Brand Family Territories (Enc)'!$C$2:$C$62,B2253)&gt;0,1,IF(AND(LEFT(B2253,6)="MORRIS",COUNTIFS('Brand Family Territories (Enc)'!$B$2:$B$62,C2253,'Brand Family Territories (Enc)'!$C$2:$C$62,"Morri")&gt;0),"Unk",0))</f>
        <v>1</v>
      </c>
      <c r="E2253" t="str">
        <f>IFERROR(INDEX('Brand Family Areas (Enc)'!$D$6:$D$998,MATCH(UPPER(A2253)&amp;"|"&amp;UPPER(B2253),'Brand Family Areas (Enc)'!$G$6:$G$998,0)),"No Match")</f>
        <v>No Match</v>
      </c>
      <c r="F2253" t="str">
        <f t="shared" si="70"/>
        <v>US</v>
      </c>
      <c r="G2253" t="str">
        <f t="shared" si="71"/>
        <v>Saranac|PASSAIC</v>
      </c>
    </row>
    <row r="2254" spans="1:7" hidden="1" x14ac:dyDescent="0.2">
      <c r="A2254" t="str" cm="1">
        <f t="array" ref="A2254">INDEX('Brand Family Territory (Enc)'!$A$2:$A$296,INT((ROW()-2)/10)+1)</f>
        <v>Saranac</v>
      </c>
      <c r="B2254" t="str" cm="1">
        <f t="array" ref="B2254">INDEX('Whitelist (Blackout Reverse)'!$B$1:$K$1,MOD(ROW()-2,10)+1)</f>
        <v>PASSAIC-FF</v>
      </c>
      <c r="C2254" t="str">
        <f>VLOOKUP(A2254,'Brand Family Territory (Enc)'!$A$2:$B$296,2,FALSE)</f>
        <v>All Counties</v>
      </c>
      <c r="D2254">
        <f>IF(COUNTIFS('Brand Family Territories (Enc)'!$B$2:$B$62,C2254,'Brand Family Territories (Enc)'!$C$2:$C$62,B2254)&gt;0,1,IF(AND(LEFT(B2254,6)="MORRIS",COUNTIFS('Brand Family Territories (Enc)'!$B$2:$B$62,C2254,'Brand Family Territories (Enc)'!$C$2:$C$62,"Morri")&gt;0),"Unk",0))</f>
        <v>1</v>
      </c>
      <c r="E2254" t="str">
        <f>IFERROR(INDEX('Brand Family Areas (Enc)'!$D$6:$D$998,MATCH(UPPER(A2254)&amp;"|"&amp;UPPER(B2254),'Brand Family Areas (Enc)'!$G$6:$G$998,0)),"No Match")</f>
        <v>No Match</v>
      </c>
      <c r="F2254" t="str">
        <f t="shared" si="70"/>
        <v>US</v>
      </c>
      <c r="G2254" t="str">
        <f t="shared" si="71"/>
        <v>Saranac|PASSAIC-FF</v>
      </c>
    </row>
    <row r="2255" spans="1:7" hidden="1" x14ac:dyDescent="0.2">
      <c r="A2255" t="str" cm="1">
        <f t="array" ref="A2255">INDEX('Brand Family Territory (Enc)'!$A$2:$A$296,INT((ROW()-2)/10)+1)</f>
        <v>Saranac</v>
      </c>
      <c r="B2255" t="str" cm="1">
        <f t="array" ref="B2255">INDEX('Whitelist (Blackout Reverse)'!$B$1:$K$1,MOD(ROW()-2,10)+1)</f>
        <v>ESSEX</v>
      </c>
      <c r="C2255" t="str">
        <f>VLOOKUP(A2255,'Brand Family Territory (Enc)'!$A$2:$B$296,2,FALSE)</f>
        <v>All Counties</v>
      </c>
      <c r="D2255">
        <f>IF(COUNTIFS('Brand Family Territories (Enc)'!$B$2:$B$62,C2255,'Brand Family Territories (Enc)'!$C$2:$C$62,B2255)&gt;0,1,IF(AND(LEFT(B2255,6)="MORRIS",COUNTIFS('Brand Family Territories (Enc)'!$B$2:$B$62,C2255,'Brand Family Territories (Enc)'!$C$2:$C$62,"Morri")&gt;0),"Unk",0))</f>
        <v>1</v>
      </c>
      <c r="E2255" t="str">
        <f>IFERROR(INDEX('Brand Family Areas (Enc)'!$D$6:$D$998,MATCH(UPPER(A2255)&amp;"|"&amp;UPPER(B2255),'Brand Family Areas (Enc)'!$G$6:$G$998,0)),"No Match")</f>
        <v>No Match</v>
      </c>
      <c r="F2255" t="str">
        <f t="shared" si="70"/>
        <v>US</v>
      </c>
      <c r="G2255" t="str">
        <f t="shared" si="71"/>
        <v>Saranac|ESSEX</v>
      </c>
    </row>
    <row r="2256" spans="1:7" hidden="1" x14ac:dyDescent="0.2">
      <c r="A2256" t="str" cm="1">
        <f t="array" ref="A2256">INDEX('Brand Family Territory (Enc)'!$A$2:$A$296,INT((ROW()-2)/10)+1)</f>
        <v>Saranac</v>
      </c>
      <c r="B2256" t="str" cm="1">
        <f t="array" ref="B2256">INDEX('Whitelist (Blackout Reverse)'!$B$1:$K$1,MOD(ROW()-2,10)+1)</f>
        <v>HUDSON</v>
      </c>
      <c r="C2256" t="str">
        <f>VLOOKUP(A2256,'Brand Family Territory (Enc)'!$A$2:$B$296,2,FALSE)</f>
        <v>All Counties</v>
      </c>
      <c r="D2256">
        <f>IF(COUNTIFS('Brand Family Territories (Enc)'!$B$2:$B$62,C2256,'Brand Family Territories (Enc)'!$C$2:$C$62,B2256)&gt;0,1,IF(AND(LEFT(B2256,6)="MORRIS",COUNTIFS('Brand Family Territories (Enc)'!$B$2:$B$62,C2256,'Brand Family Territories (Enc)'!$C$2:$C$62,"Morri")&gt;0),"Unk",0))</f>
        <v>1</v>
      </c>
      <c r="E2256" t="str">
        <f>IFERROR(INDEX('Brand Family Areas (Enc)'!$D$6:$D$998,MATCH(UPPER(A2256)&amp;"|"&amp;UPPER(B2256),'Brand Family Areas (Enc)'!$G$6:$G$998,0)),"No Match")</f>
        <v>No Match</v>
      </c>
      <c r="F2256" t="str">
        <f t="shared" si="70"/>
        <v>US</v>
      </c>
      <c r="G2256" t="str">
        <f t="shared" si="71"/>
        <v>Saranac|HUDSON</v>
      </c>
    </row>
    <row r="2257" spans="1:7" hidden="1" x14ac:dyDescent="0.2">
      <c r="A2257" t="str" cm="1">
        <f t="array" ref="A2257">INDEX('Brand Family Territory (Enc)'!$A$2:$A$296,INT((ROW()-2)/10)+1)</f>
        <v>Saranac</v>
      </c>
      <c r="B2257" t="str" cm="1">
        <f t="array" ref="B2257">INDEX('Whitelist (Blackout Reverse)'!$B$1:$K$1,MOD(ROW()-2,10)+1)</f>
        <v>UNION</v>
      </c>
      <c r="C2257" t="str">
        <f>VLOOKUP(A2257,'Brand Family Territory (Enc)'!$A$2:$B$296,2,FALSE)</f>
        <v>All Counties</v>
      </c>
      <c r="D2257">
        <f>IF(COUNTIFS('Brand Family Territories (Enc)'!$B$2:$B$62,C2257,'Brand Family Territories (Enc)'!$C$2:$C$62,B2257)&gt;0,1,IF(AND(LEFT(B2257,6)="MORRIS",COUNTIFS('Brand Family Territories (Enc)'!$B$2:$B$62,C2257,'Brand Family Territories (Enc)'!$C$2:$C$62,"Morri")&gt;0),"Unk",0))</f>
        <v>1</v>
      </c>
      <c r="E2257" t="str">
        <f>IFERROR(INDEX('Brand Family Areas (Enc)'!$D$6:$D$998,MATCH(UPPER(A2257)&amp;"|"&amp;UPPER(B2257),'Brand Family Areas (Enc)'!$G$6:$G$998,0)),"No Match")</f>
        <v>No Match</v>
      </c>
      <c r="F2257" t="str">
        <f t="shared" si="70"/>
        <v>US</v>
      </c>
      <c r="G2257" t="str">
        <f t="shared" si="71"/>
        <v>Saranac|UNION</v>
      </c>
    </row>
    <row r="2258" spans="1:7" hidden="1" x14ac:dyDescent="0.2">
      <c r="A2258" t="str" cm="1">
        <f t="array" ref="A2258">INDEX('Brand Family Territory (Enc)'!$A$2:$A$296,INT((ROW()-2)/10)+1)</f>
        <v>Saranac</v>
      </c>
      <c r="B2258" t="str" cm="1">
        <f t="array" ref="B2258">INDEX('Whitelist (Blackout Reverse)'!$B$1:$K$1,MOD(ROW()-2,10)+1)</f>
        <v>SUSSEX</v>
      </c>
      <c r="C2258" t="str">
        <f>VLOOKUP(A2258,'Brand Family Territory (Enc)'!$A$2:$B$296,2,FALSE)</f>
        <v>All Counties</v>
      </c>
      <c r="D2258">
        <f>IF(COUNTIFS('Brand Family Territories (Enc)'!$B$2:$B$62,C2258,'Brand Family Territories (Enc)'!$C$2:$C$62,B2258)&gt;0,1,IF(AND(LEFT(B2258,6)="MORRIS",COUNTIFS('Brand Family Territories (Enc)'!$B$2:$B$62,C2258,'Brand Family Territories (Enc)'!$C$2:$C$62,"Morri")&gt;0),"Unk",0))</f>
        <v>1</v>
      </c>
      <c r="E2258" t="str">
        <f>IFERROR(INDEX('Brand Family Areas (Enc)'!$D$6:$D$998,MATCH(UPPER(A2258)&amp;"|"&amp;UPPER(B2258),'Brand Family Areas (Enc)'!$G$6:$G$998,0)),"No Match")</f>
        <v>No Match</v>
      </c>
      <c r="F2258" t="str">
        <f t="shared" si="70"/>
        <v>US</v>
      </c>
      <c r="G2258" t="str">
        <f t="shared" si="71"/>
        <v>Saranac|SUSSEX</v>
      </c>
    </row>
    <row r="2259" spans="1:7" hidden="1" x14ac:dyDescent="0.2">
      <c r="A2259" t="str" cm="1">
        <f t="array" ref="A2259">INDEX('Brand Family Territory (Enc)'!$A$2:$A$296,INT((ROW()-2)/10)+1)</f>
        <v>Saranac</v>
      </c>
      <c r="B2259" t="str" cm="1">
        <f t="array" ref="B2259">INDEX('Whitelist (Blackout Reverse)'!$B$1:$K$1,MOD(ROW()-2,10)+1)</f>
        <v>MORRIS 1</v>
      </c>
      <c r="C2259" t="str">
        <f>VLOOKUP(A2259,'Brand Family Territory (Enc)'!$A$2:$B$296,2,FALSE)</f>
        <v>All Counties</v>
      </c>
      <c r="D2259">
        <f>IF(COUNTIFS('Brand Family Territories (Enc)'!$B$2:$B$62,C2259,'Brand Family Territories (Enc)'!$C$2:$C$62,B2259)&gt;0,1,IF(AND(LEFT(B2259,6)="MORRIS",COUNTIFS('Brand Family Territories (Enc)'!$B$2:$B$62,C2259,'Brand Family Territories (Enc)'!$C$2:$C$62,"Morri")&gt;0),"Unk",0))</f>
        <v>1</v>
      </c>
      <c r="E2259" t="str">
        <f>IFERROR(INDEX('Brand Family Areas (Enc)'!$D$6:$D$998,MATCH(UPPER(A2259)&amp;"|"&amp;UPPER(B2259),'Brand Family Areas (Enc)'!$G$6:$G$998,0)),"No Match")</f>
        <v>No Match</v>
      </c>
      <c r="F2259" t="str">
        <f t="shared" si="70"/>
        <v>US</v>
      </c>
      <c r="G2259" t="str">
        <f t="shared" si="71"/>
        <v>Saranac|MORRIS 1</v>
      </c>
    </row>
    <row r="2260" spans="1:7" hidden="1" x14ac:dyDescent="0.2">
      <c r="A2260" t="str" cm="1">
        <f t="array" ref="A2260">INDEX('Brand Family Territory (Enc)'!$A$2:$A$296,INT((ROW()-2)/10)+1)</f>
        <v>Saranac</v>
      </c>
      <c r="B2260" t="str" cm="1">
        <f t="array" ref="B2260">INDEX('Whitelist (Blackout Reverse)'!$B$1:$K$1,MOD(ROW()-2,10)+1)</f>
        <v>MORRIS 2</v>
      </c>
      <c r="C2260" t="str">
        <f>VLOOKUP(A2260,'Brand Family Territory (Enc)'!$A$2:$B$296,2,FALSE)</f>
        <v>All Counties</v>
      </c>
      <c r="D2260">
        <f>IF(COUNTIFS('Brand Family Territories (Enc)'!$B$2:$B$62,C2260,'Brand Family Territories (Enc)'!$C$2:$C$62,B2260)&gt;0,1,IF(AND(LEFT(B2260,6)="MORRIS",COUNTIFS('Brand Family Territories (Enc)'!$B$2:$B$62,C2260,'Brand Family Territories (Enc)'!$C$2:$C$62,"Morri")&gt;0),"Unk",0))</f>
        <v>1</v>
      </c>
      <c r="E2260" t="str">
        <f>IFERROR(INDEX('Brand Family Areas (Enc)'!$D$6:$D$998,MATCH(UPPER(A2260)&amp;"|"&amp;UPPER(B2260),'Brand Family Areas (Enc)'!$G$6:$G$998,0)),"No Match")</f>
        <v>No Match</v>
      </c>
      <c r="F2260" t="str">
        <f t="shared" si="70"/>
        <v>US</v>
      </c>
      <c r="G2260" t="str">
        <f t="shared" si="71"/>
        <v>Saranac|MORRIS 2</v>
      </c>
    </row>
    <row r="2261" spans="1:7" hidden="1" x14ac:dyDescent="0.2">
      <c r="A2261" t="str" cm="1">
        <f t="array" ref="A2261">INDEX('Brand Family Territory (Enc)'!$A$2:$A$296,INT((ROW()-2)/10)+1)</f>
        <v>Saranac</v>
      </c>
      <c r="B2261" t="str" cm="1">
        <f t="array" ref="B2261">INDEX('Whitelist (Blackout Reverse)'!$B$1:$K$1,MOD(ROW()-2,10)+1)</f>
        <v>MORRIS 3</v>
      </c>
      <c r="C2261" t="str">
        <f>VLOOKUP(A2261,'Brand Family Territory (Enc)'!$A$2:$B$296,2,FALSE)</f>
        <v>All Counties</v>
      </c>
      <c r="D2261">
        <f>IF(COUNTIFS('Brand Family Territories (Enc)'!$B$2:$B$62,C2261,'Brand Family Territories (Enc)'!$C$2:$C$62,B2261)&gt;0,1,IF(AND(LEFT(B2261,6)="MORRIS",COUNTIFS('Brand Family Territories (Enc)'!$B$2:$B$62,C2261,'Brand Family Territories (Enc)'!$C$2:$C$62,"Morri")&gt;0),"Unk",0))</f>
        <v>1</v>
      </c>
      <c r="E2261" t="str">
        <f>IFERROR(INDEX('Brand Family Areas (Enc)'!$D$6:$D$998,MATCH(UPPER(A2261)&amp;"|"&amp;UPPER(B2261),'Brand Family Areas (Enc)'!$G$6:$G$998,0)),"No Match")</f>
        <v>No Match</v>
      </c>
      <c r="F2261" t="str">
        <f t="shared" si="70"/>
        <v>US</v>
      </c>
      <c r="G2261" t="str">
        <f t="shared" si="71"/>
        <v>Saranac|MORRIS 3</v>
      </c>
    </row>
    <row r="2262" spans="1:7" hidden="1" x14ac:dyDescent="0.2">
      <c r="A2262" t="str" cm="1">
        <f t="array" ref="A2262">INDEX('Brand Family Territory (Enc)'!$A$2:$A$296,INT((ROW()-2)/10)+1)</f>
        <v>Saratoga</v>
      </c>
      <c r="B2262" t="str" cm="1">
        <f t="array" ref="B2262">INDEX('Whitelist (Blackout Reverse)'!$B$1:$K$1,MOD(ROW()-2,10)+1)</f>
        <v>BERGEN</v>
      </c>
      <c r="C2262" t="str">
        <f>VLOOKUP(A2262,'Brand Family Territory (Enc)'!$A$2:$B$296,2,FALSE)</f>
        <v>All Counties</v>
      </c>
      <c r="D2262">
        <f>IF(COUNTIFS('Brand Family Territories (Enc)'!$B$2:$B$62,C2262,'Brand Family Territories (Enc)'!$C$2:$C$62,B2262)&gt;0,1,IF(AND(LEFT(B2262,6)="MORRIS",COUNTIFS('Brand Family Territories (Enc)'!$B$2:$B$62,C2262,'Brand Family Territories (Enc)'!$C$2:$C$62,"Morri")&gt;0),"Unk",0))</f>
        <v>1</v>
      </c>
      <c r="E2262" t="str">
        <f>IFERROR(INDEX('Brand Family Areas (Enc)'!$D$6:$D$998,MATCH(UPPER(A2262)&amp;"|"&amp;UPPER(B2262),'Brand Family Areas (Enc)'!$G$6:$G$998,0)),"No Match")</f>
        <v>No Match</v>
      </c>
      <c r="F2262" t="str">
        <f t="shared" si="70"/>
        <v>US</v>
      </c>
      <c r="G2262" t="str">
        <f t="shared" si="71"/>
        <v>Saratoga|BERGEN</v>
      </c>
    </row>
    <row r="2263" spans="1:7" hidden="1" x14ac:dyDescent="0.2">
      <c r="A2263" t="str" cm="1">
        <f t="array" ref="A2263">INDEX('Brand Family Territory (Enc)'!$A$2:$A$296,INT((ROW()-2)/10)+1)</f>
        <v>Saratoga</v>
      </c>
      <c r="B2263" t="str" cm="1">
        <f t="array" ref="B2263">INDEX('Whitelist (Blackout Reverse)'!$B$1:$K$1,MOD(ROW()-2,10)+1)</f>
        <v>PASSAIC</v>
      </c>
      <c r="C2263" t="str">
        <f>VLOOKUP(A2263,'Brand Family Territory (Enc)'!$A$2:$B$296,2,FALSE)</f>
        <v>All Counties</v>
      </c>
      <c r="D2263">
        <f>IF(COUNTIFS('Brand Family Territories (Enc)'!$B$2:$B$62,C2263,'Brand Family Territories (Enc)'!$C$2:$C$62,B2263)&gt;0,1,IF(AND(LEFT(B2263,6)="MORRIS",COUNTIFS('Brand Family Territories (Enc)'!$B$2:$B$62,C2263,'Brand Family Territories (Enc)'!$C$2:$C$62,"Morri")&gt;0),"Unk",0))</f>
        <v>1</v>
      </c>
      <c r="E2263" t="str">
        <f>IFERROR(INDEX('Brand Family Areas (Enc)'!$D$6:$D$998,MATCH(UPPER(A2263)&amp;"|"&amp;UPPER(B2263),'Brand Family Areas (Enc)'!$G$6:$G$998,0)),"No Match")</f>
        <v>No Match</v>
      </c>
      <c r="F2263" t="str">
        <f t="shared" si="70"/>
        <v>US</v>
      </c>
      <c r="G2263" t="str">
        <f t="shared" si="71"/>
        <v>Saratoga|PASSAIC</v>
      </c>
    </row>
    <row r="2264" spans="1:7" hidden="1" x14ac:dyDescent="0.2">
      <c r="A2264" t="str" cm="1">
        <f t="array" ref="A2264">INDEX('Brand Family Territory (Enc)'!$A$2:$A$296,INT((ROW()-2)/10)+1)</f>
        <v>Saratoga</v>
      </c>
      <c r="B2264" t="str" cm="1">
        <f t="array" ref="B2264">INDEX('Whitelist (Blackout Reverse)'!$B$1:$K$1,MOD(ROW()-2,10)+1)</f>
        <v>PASSAIC-FF</v>
      </c>
      <c r="C2264" t="str">
        <f>VLOOKUP(A2264,'Brand Family Territory (Enc)'!$A$2:$B$296,2,FALSE)</f>
        <v>All Counties</v>
      </c>
      <c r="D2264">
        <f>IF(COUNTIFS('Brand Family Territories (Enc)'!$B$2:$B$62,C2264,'Brand Family Territories (Enc)'!$C$2:$C$62,B2264)&gt;0,1,IF(AND(LEFT(B2264,6)="MORRIS",COUNTIFS('Brand Family Territories (Enc)'!$B$2:$B$62,C2264,'Brand Family Territories (Enc)'!$C$2:$C$62,"Morri")&gt;0),"Unk",0))</f>
        <v>1</v>
      </c>
      <c r="E2264" t="str">
        <f>IFERROR(INDEX('Brand Family Areas (Enc)'!$D$6:$D$998,MATCH(UPPER(A2264)&amp;"|"&amp;UPPER(B2264),'Brand Family Areas (Enc)'!$G$6:$G$998,0)),"No Match")</f>
        <v>No Match</v>
      </c>
      <c r="F2264" t="str">
        <f t="shared" si="70"/>
        <v>US</v>
      </c>
      <c r="G2264" t="str">
        <f t="shared" si="71"/>
        <v>Saratoga|PASSAIC-FF</v>
      </c>
    </row>
    <row r="2265" spans="1:7" hidden="1" x14ac:dyDescent="0.2">
      <c r="A2265" t="str" cm="1">
        <f t="array" ref="A2265">INDEX('Brand Family Territory (Enc)'!$A$2:$A$296,INT((ROW()-2)/10)+1)</f>
        <v>Saratoga</v>
      </c>
      <c r="B2265" t="str" cm="1">
        <f t="array" ref="B2265">INDEX('Whitelist (Blackout Reverse)'!$B$1:$K$1,MOD(ROW()-2,10)+1)</f>
        <v>ESSEX</v>
      </c>
      <c r="C2265" t="str">
        <f>VLOOKUP(A2265,'Brand Family Territory (Enc)'!$A$2:$B$296,2,FALSE)</f>
        <v>All Counties</v>
      </c>
      <c r="D2265">
        <f>IF(COUNTIFS('Brand Family Territories (Enc)'!$B$2:$B$62,C2265,'Brand Family Territories (Enc)'!$C$2:$C$62,B2265)&gt;0,1,IF(AND(LEFT(B2265,6)="MORRIS",COUNTIFS('Brand Family Territories (Enc)'!$B$2:$B$62,C2265,'Brand Family Territories (Enc)'!$C$2:$C$62,"Morri")&gt;0),"Unk",0))</f>
        <v>1</v>
      </c>
      <c r="E2265" t="str">
        <f>IFERROR(INDEX('Brand Family Areas (Enc)'!$D$6:$D$998,MATCH(UPPER(A2265)&amp;"|"&amp;UPPER(B2265),'Brand Family Areas (Enc)'!$G$6:$G$998,0)),"No Match")</f>
        <v>No Match</v>
      </c>
      <c r="F2265" t="str">
        <f t="shared" si="70"/>
        <v>US</v>
      </c>
      <c r="G2265" t="str">
        <f t="shared" si="71"/>
        <v>Saratoga|ESSEX</v>
      </c>
    </row>
    <row r="2266" spans="1:7" hidden="1" x14ac:dyDescent="0.2">
      <c r="A2266" t="str" cm="1">
        <f t="array" ref="A2266">INDEX('Brand Family Territory (Enc)'!$A$2:$A$296,INT((ROW()-2)/10)+1)</f>
        <v>Saratoga</v>
      </c>
      <c r="B2266" t="str" cm="1">
        <f t="array" ref="B2266">INDEX('Whitelist (Blackout Reverse)'!$B$1:$K$1,MOD(ROW()-2,10)+1)</f>
        <v>HUDSON</v>
      </c>
      <c r="C2266" t="str">
        <f>VLOOKUP(A2266,'Brand Family Territory (Enc)'!$A$2:$B$296,2,FALSE)</f>
        <v>All Counties</v>
      </c>
      <c r="D2266">
        <f>IF(COUNTIFS('Brand Family Territories (Enc)'!$B$2:$B$62,C2266,'Brand Family Territories (Enc)'!$C$2:$C$62,B2266)&gt;0,1,IF(AND(LEFT(B2266,6)="MORRIS",COUNTIFS('Brand Family Territories (Enc)'!$B$2:$B$62,C2266,'Brand Family Territories (Enc)'!$C$2:$C$62,"Morri")&gt;0),"Unk",0))</f>
        <v>1</v>
      </c>
      <c r="E2266" t="str">
        <f>IFERROR(INDEX('Brand Family Areas (Enc)'!$D$6:$D$998,MATCH(UPPER(A2266)&amp;"|"&amp;UPPER(B2266),'Brand Family Areas (Enc)'!$G$6:$G$998,0)),"No Match")</f>
        <v>No Match</v>
      </c>
      <c r="F2266" t="str">
        <f t="shared" si="70"/>
        <v>US</v>
      </c>
      <c r="G2266" t="str">
        <f t="shared" si="71"/>
        <v>Saratoga|HUDSON</v>
      </c>
    </row>
    <row r="2267" spans="1:7" hidden="1" x14ac:dyDescent="0.2">
      <c r="A2267" t="str" cm="1">
        <f t="array" ref="A2267">INDEX('Brand Family Territory (Enc)'!$A$2:$A$296,INT((ROW()-2)/10)+1)</f>
        <v>Saratoga</v>
      </c>
      <c r="B2267" t="str" cm="1">
        <f t="array" ref="B2267">INDEX('Whitelist (Blackout Reverse)'!$B$1:$K$1,MOD(ROW()-2,10)+1)</f>
        <v>UNION</v>
      </c>
      <c r="C2267" t="str">
        <f>VLOOKUP(A2267,'Brand Family Territory (Enc)'!$A$2:$B$296,2,FALSE)</f>
        <v>All Counties</v>
      </c>
      <c r="D2267">
        <f>IF(COUNTIFS('Brand Family Territories (Enc)'!$B$2:$B$62,C2267,'Brand Family Territories (Enc)'!$C$2:$C$62,B2267)&gt;0,1,IF(AND(LEFT(B2267,6)="MORRIS",COUNTIFS('Brand Family Territories (Enc)'!$B$2:$B$62,C2267,'Brand Family Territories (Enc)'!$C$2:$C$62,"Morri")&gt;0),"Unk",0))</f>
        <v>1</v>
      </c>
      <c r="E2267" t="str">
        <f>IFERROR(INDEX('Brand Family Areas (Enc)'!$D$6:$D$998,MATCH(UPPER(A2267)&amp;"|"&amp;UPPER(B2267),'Brand Family Areas (Enc)'!$G$6:$G$998,0)),"No Match")</f>
        <v>No Match</v>
      </c>
      <c r="F2267" t="str">
        <f t="shared" si="70"/>
        <v>US</v>
      </c>
      <c r="G2267" t="str">
        <f t="shared" si="71"/>
        <v>Saratoga|UNION</v>
      </c>
    </row>
    <row r="2268" spans="1:7" hidden="1" x14ac:dyDescent="0.2">
      <c r="A2268" t="str" cm="1">
        <f t="array" ref="A2268">INDEX('Brand Family Territory (Enc)'!$A$2:$A$296,INT((ROW()-2)/10)+1)</f>
        <v>Saratoga</v>
      </c>
      <c r="B2268" t="str" cm="1">
        <f t="array" ref="B2268">INDEX('Whitelist (Blackout Reverse)'!$B$1:$K$1,MOD(ROW()-2,10)+1)</f>
        <v>SUSSEX</v>
      </c>
      <c r="C2268" t="str">
        <f>VLOOKUP(A2268,'Brand Family Territory (Enc)'!$A$2:$B$296,2,FALSE)</f>
        <v>All Counties</v>
      </c>
      <c r="D2268">
        <f>IF(COUNTIFS('Brand Family Territories (Enc)'!$B$2:$B$62,C2268,'Brand Family Territories (Enc)'!$C$2:$C$62,B2268)&gt;0,1,IF(AND(LEFT(B2268,6)="MORRIS",COUNTIFS('Brand Family Territories (Enc)'!$B$2:$B$62,C2268,'Brand Family Territories (Enc)'!$C$2:$C$62,"Morri")&gt;0),"Unk",0))</f>
        <v>1</v>
      </c>
      <c r="E2268" t="str">
        <f>IFERROR(INDEX('Brand Family Areas (Enc)'!$D$6:$D$998,MATCH(UPPER(A2268)&amp;"|"&amp;UPPER(B2268),'Brand Family Areas (Enc)'!$G$6:$G$998,0)),"No Match")</f>
        <v>No Match</v>
      </c>
      <c r="F2268" t="str">
        <f t="shared" si="70"/>
        <v>US</v>
      </c>
      <c r="G2268" t="str">
        <f t="shared" si="71"/>
        <v>Saratoga|SUSSEX</v>
      </c>
    </row>
    <row r="2269" spans="1:7" hidden="1" x14ac:dyDescent="0.2">
      <c r="A2269" t="str" cm="1">
        <f t="array" ref="A2269">INDEX('Brand Family Territory (Enc)'!$A$2:$A$296,INT((ROW()-2)/10)+1)</f>
        <v>Saratoga</v>
      </c>
      <c r="B2269" t="str" cm="1">
        <f t="array" ref="B2269">INDEX('Whitelist (Blackout Reverse)'!$B$1:$K$1,MOD(ROW()-2,10)+1)</f>
        <v>MORRIS 1</v>
      </c>
      <c r="C2269" t="str">
        <f>VLOOKUP(A2269,'Brand Family Territory (Enc)'!$A$2:$B$296,2,FALSE)</f>
        <v>All Counties</v>
      </c>
      <c r="D2269">
        <f>IF(COUNTIFS('Brand Family Territories (Enc)'!$B$2:$B$62,C2269,'Brand Family Territories (Enc)'!$C$2:$C$62,B2269)&gt;0,1,IF(AND(LEFT(B2269,6)="MORRIS",COUNTIFS('Brand Family Territories (Enc)'!$B$2:$B$62,C2269,'Brand Family Territories (Enc)'!$C$2:$C$62,"Morri")&gt;0),"Unk",0))</f>
        <v>1</v>
      </c>
      <c r="E2269" t="str">
        <f>IFERROR(INDEX('Brand Family Areas (Enc)'!$D$6:$D$998,MATCH(UPPER(A2269)&amp;"|"&amp;UPPER(B2269),'Brand Family Areas (Enc)'!$G$6:$G$998,0)),"No Match")</f>
        <v>No Match</v>
      </c>
      <c r="F2269" t="str">
        <f t="shared" si="70"/>
        <v>US</v>
      </c>
      <c r="G2269" t="str">
        <f t="shared" si="71"/>
        <v>Saratoga|MORRIS 1</v>
      </c>
    </row>
    <row r="2270" spans="1:7" hidden="1" x14ac:dyDescent="0.2">
      <c r="A2270" t="str" cm="1">
        <f t="array" ref="A2270">INDEX('Brand Family Territory (Enc)'!$A$2:$A$296,INT((ROW()-2)/10)+1)</f>
        <v>Saratoga</v>
      </c>
      <c r="B2270" t="str" cm="1">
        <f t="array" ref="B2270">INDEX('Whitelist (Blackout Reverse)'!$B$1:$K$1,MOD(ROW()-2,10)+1)</f>
        <v>MORRIS 2</v>
      </c>
      <c r="C2270" t="str">
        <f>VLOOKUP(A2270,'Brand Family Territory (Enc)'!$A$2:$B$296,2,FALSE)</f>
        <v>All Counties</v>
      </c>
      <c r="D2270">
        <f>IF(COUNTIFS('Brand Family Territories (Enc)'!$B$2:$B$62,C2270,'Brand Family Territories (Enc)'!$C$2:$C$62,B2270)&gt;0,1,IF(AND(LEFT(B2270,6)="MORRIS",COUNTIFS('Brand Family Territories (Enc)'!$B$2:$B$62,C2270,'Brand Family Territories (Enc)'!$C$2:$C$62,"Morri")&gt;0),"Unk",0))</f>
        <v>1</v>
      </c>
      <c r="E2270" t="str">
        <f>IFERROR(INDEX('Brand Family Areas (Enc)'!$D$6:$D$998,MATCH(UPPER(A2270)&amp;"|"&amp;UPPER(B2270),'Brand Family Areas (Enc)'!$G$6:$G$998,0)),"No Match")</f>
        <v>No Match</v>
      </c>
      <c r="F2270" t="str">
        <f t="shared" si="70"/>
        <v>US</v>
      </c>
      <c r="G2270" t="str">
        <f t="shared" si="71"/>
        <v>Saratoga|MORRIS 2</v>
      </c>
    </row>
    <row r="2271" spans="1:7" hidden="1" x14ac:dyDescent="0.2">
      <c r="A2271" t="str" cm="1">
        <f t="array" ref="A2271">INDEX('Brand Family Territory (Enc)'!$A$2:$A$296,INT((ROW()-2)/10)+1)</f>
        <v>Saratoga</v>
      </c>
      <c r="B2271" t="str" cm="1">
        <f t="array" ref="B2271">INDEX('Whitelist (Blackout Reverse)'!$B$1:$K$1,MOD(ROW()-2,10)+1)</f>
        <v>MORRIS 3</v>
      </c>
      <c r="C2271" t="str">
        <f>VLOOKUP(A2271,'Brand Family Territory (Enc)'!$A$2:$B$296,2,FALSE)</f>
        <v>All Counties</v>
      </c>
      <c r="D2271">
        <f>IF(COUNTIFS('Brand Family Territories (Enc)'!$B$2:$B$62,C2271,'Brand Family Territories (Enc)'!$C$2:$C$62,B2271)&gt;0,1,IF(AND(LEFT(B2271,6)="MORRIS",COUNTIFS('Brand Family Territories (Enc)'!$B$2:$B$62,C2271,'Brand Family Territories (Enc)'!$C$2:$C$62,"Morri")&gt;0),"Unk",0))</f>
        <v>1</v>
      </c>
      <c r="E2271" t="str">
        <f>IFERROR(INDEX('Brand Family Areas (Enc)'!$D$6:$D$998,MATCH(UPPER(A2271)&amp;"|"&amp;UPPER(B2271),'Brand Family Areas (Enc)'!$G$6:$G$998,0)),"No Match")</f>
        <v>No Match</v>
      </c>
      <c r="F2271" t="str">
        <f t="shared" si="70"/>
        <v>US</v>
      </c>
      <c r="G2271" t="str">
        <f t="shared" si="71"/>
        <v>Saratoga|MORRIS 3</v>
      </c>
    </row>
    <row r="2272" spans="1:7" hidden="1" x14ac:dyDescent="0.2">
      <c r="A2272" t="str" cm="1">
        <f t="array" ref="A2272">INDEX('Brand Family Territory (Enc)'!$A$2:$A$296,INT((ROW()-2)/10)+1)</f>
        <v>Schaefer</v>
      </c>
      <c r="B2272" t="str" cm="1">
        <f t="array" ref="B2272">INDEX('Whitelist (Blackout Reverse)'!$B$1:$K$1,MOD(ROW()-2,10)+1)</f>
        <v>BERGEN</v>
      </c>
      <c r="C2272" t="str">
        <f>VLOOKUP(A2272,'Brand Family Territory (Enc)'!$A$2:$B$296,2,FALSE)</f>
        <v>All Counties</v>
      </c>
      <c r="D2272">
        <f>IF(COUNTIFS('Brand Family Territories (Enc)'!$B$2:$B$62,C2272,'Brand Family Territories (Enc)'!$C$2:$C$62,B2272)&gt;0,1,IF(AND(LEFT(B2272,6)="MORRIS",COUNTIFS('Brand Family Territories (Enc)'!$B$2:$B$62,C2272,'Brand Family Territories (Enc)'!$C$2:$C$62,"Morri")&gt;0),"Unk",0))</f>
        <v>1</v>
      </c>
      <c r="E2272" t="str">
        <f>IFERROR(INDEX('Brand Family Areas (Enc)'!$D$6:$D$998,MATCH(UPPER(A2272)&amp;"|"&amp;UPPER(B2272),'Brand Family Areas (Enc)'!$G$6:$G$998,0)),"No Match")</f>
        <v>No Match</v>
      </c>
      <c r="F2272" t="str">
        <f t="shared" si="70"/>
        <v>US</v>
      </c>
      <c r="G2272" t="str">
        <f t="shared" si="71"/>
        <v>Schaefer|BERGEN</v>
      </c>
    </row>
    <row r="2273" spans="1:7" hidden="1" x14ac:dyDescent="0.2">
      <c r="A2273" t="str" cm="1">
        <f t="array" ref="A2273">INDEX('Brand Family Territory (Enc)'!$A$2:$A$296,INT((ROW()-2)/10)+1)</f>
        <v>Schaefer</v>
      </c>
      <c r="B2273" t="str" cm="1">
        <f t="array" ref="B2273">INDEX('Whitelist (Blackout Reverse)'!$B$1:$K$1,MOD(ROW()-2,10)+1)</f>
        <v>PASSAIC</v>
      </c>
      <c r="C2273" t="str">
        <f>VLOOKUP(A2273,'Brand Family Territory (Enc)'!$A$2:$B$296,2,FALSE)</f>
        <v>All Counties</v>
      </c>
      <c r="D2273">
        <f>IF(COUNTIFS('Brand Family Territories (Enc)'!$B$2:$B$62,C2273,'Brand Family Territories (Enc)'!$C$2:$C$62,B2273)&gt;0,1,IF(AND(LEFT(B2273,6)="MORRIS",COUNTIFS('Brand Family Territories (Enc)'!$B$2:$B$62,C2273,'Brand Family Territories (Enc)'!$C$2:$C$62,"Morri")&gt;0),"Unk",0))</f>
        <v>1</v>
      </c>
      <c r="E2273" t="str">
        <f>IFERROR(INDEX('Brand Family Areas (Enc)'!$D$6:$D$998,MATCH(UPPER(A2273)&amp;"|"&amp;UPPER(B2273),'Brand Family Areas (Enc)'!$G$6:$G$998,0)),"No Match")</f>
        <v>No Match</v>
      </c>
      <c r="F2273" t="str">
        <f t="shared" si="70"/>
        <v>US</v>
      </c>
      <c r="G2273" t="str">
        <f t="shared" si="71"/>
        <v>Schaefer|PASSAIC</v>
      </c>
    </row>
    <row r="2274" spans="1:7" hidden="1" x14ac:dyDescent="0.2">
      <c r="A2274" t="str" cm="1">
        <f t="array" ref="A2274">INDEX('Brand Family Territory (Enc)'!$A$2:$A$296,INT((ROW()-2)/10)+1)</f>
        <v>Schaefer</v>
      </c>
      <c r="B2274" t="str" cm="1">
        <f t="array" ref="B2274">INDEX('Whitelist (Blackout Reverse)'!$B$1:$K$1,MOD(ROW()-2,10)+1)</f>
        <v>PASSAIC-FF</v>
      </c>
      <c r="C2274" t="str">
        <f>VLOOKUP(A2274,'Brand Family Territory (Enc)'!$A$2:$B$296,2,FALSE)</f>
        <v>All Counties</v>
      </c>
      <c r="D2274">
        <f>IF(COUNTIFS('Brand Family Territories (Enc)'!$B$2:$B$62,C2274,'Brand Family Territories (Enc)'!$C$2:$C$62,B2274)&gt;0,1,IF(AND(LEFT(B2274,6)="MORRIS",COUNTIFS('Brand Family Territories (Enc)'!$B$2:$B$62,C2274,'Brand Family Territories (Enc)'!$C$2:$C$62,"Morri")&gt;0),"Unk",0))</f>
        <v>1</v>
      </c>
      <c r="E2274" t="str">
        <f>IFERROR(INDEX('Brand Family Areas (Enc)'!$D$6:$D$998,MATCH(UPPER(A2274)&amp;"|"&amp;UPPER(B2274),'Brand Family Areas (Enc)'!$G$6:$G$998,0)),"No Match")</f>
        <v>No Match</v>
      </c>
      <c r="F2274" t="str">
        <f t="shared" si="70"/>
        <v>US</v>
      </c>
      <c r="G2274" t="str">
        <f t="shared" si="71"/>
        <v>Schaefer|PASSAIC-FF</v>
      </c>
    </row>
    <row r="2275" spans="1:7" hidden="1" x14ac:dyDescent="0.2">
      <c r="A2275" t="str" cm="1">
        <f t="array" ref="A2275">INDEX('Brand Family Territory (Enc)'!$A$2:$A$296,INT((ROW()-2)/10)+1)</f>
        <v>Schaefer</v>
      </c>
      <c r="B2275" t="str" cm="1">
        <f t="array" ref="B2275">INDEX('Whitelist (Blackout Reverse)'!$B$1:$K$1,MOD(ROW()-2,10)+1)</f>
        <v>ESSEX</v>
      </c>
      <c r="C2275" t="str">
        <f>VLOOKUP(A2275,'Brand Family Territory (Enc)'!$A$2:$B$296,2,FALSE)</f>
        <v>All Counties</v>
      </c>
      <c r="D2275">
        <f>IF(COUNTIFS('Brand Family Territories (Enc)'!$B$2:$B$62,C2275,'Brand Family Territories (Enc)'!$C$2:$C$62,B2275)&gt;0,1,IF(AND(LEFT(B2275,6)="MORRIS",COUNTIFS('Brand Family Territories (Enc)'!$B$2:$B$62,C2275,'Brand Family Territories (Enc)'!$C$2:$C$62,"Morri")&gt;0),"Unk",0))</f>
        <v>1</v>
      </c>
      <c r="E2275" t="str">
        <f>IFERROR(INDEX('Brand Family Areas (Enc)'!$D$6:$D$998,MATCH(UPPER(A2275)&amp;"|"&amp;UPPER(B2275),'Brand Family Areas (Enc)'!$G$6:$G$998,0)),"No Match")</f>
        <v>No Match</v>
      </c>
      <c r="F2275" t="str">
        <f t="shared" si="70"/>
        <v>US</v>
      </c>
      <c r="G2275" t="str">
        <f t="shared" si="71"/>
        <v>Schaefer|ESSEX</v>
      </c>
    </row>
    <row r="2276" spans="1:7" hidden="1" x14ac:dyDescent="0.2">
      <c r="A2276" t="str" cm="1">
        <f t="array" ref="A2276">INDEX('Brand Family Territory (Enc)'!$A$2:$A$296,INT((ROW()-2)/10)+1)</f>
        <v>Schaefer</v>
      </c>
      <c r="B2276" t="str" cm="1">
        <f t="array" ref="B2276">INDEX('Whitelist (Blackout Reverse)'!$B$1:$K$1,MOD(ROW()-2,10)+1)</f>
        <v>HUDSON</v>
      </c>
      <c r="C2276" t="str">
        <f>VLOOKUP(A2276,'Brand Family Territory (Enc)'!$A$2:$B$296,2,FALSE)</f>
        <v>All Counties</v>
      </c>
      <c r="D2276">
        <f>IF(COUNTIFS('Brand Family Territories (Enc)'!$B$2:$B$62,C2276,'Brand Family Territories (Enc)'!$C$2:$C$62,B2276)&gt;0,1,IF(AND(LEFT(B2276,6)="MORRIS",COUNTIFS('Brand Family Territories (Enc)'!$B$2:$B$62,C2276,'Brand Family Territories (Enc)'!$C$2:$C$62,"Morri")&gt;0),"Unk",0))</f>
        <v>1</v>
      </c>
      <c r="E2276" t="str">
        <f>IFERROR(INDEX('Brand Family Areas (Enc)'!$D$6:$D$998,MATCH(UPPER(A2276)&amp;"|"&amp;UPPER(B2276),'Brand Family Areas (Enc)'!$G$6:$G$998,0)),"No Match")</f>
        <v>No Match</v>
      </c>
      <c r="F2276" t="str">
        <f t="shared" si="70"/>
        <v>US</v>
      </c>
      <c r="G2276" t="str">
        <f t="shared" si="71"/>
        <v>Schaefer|HUDSON</v>
      </c>
    </row>
    <row r="2277" spans="1:7" hidden="1" x14ac:dyDescent="0.2">
      <c r="A2277" t="str" cm="1">
        <f t="array" ref="A2277">INDEX('Brand Family Territory (Enc)'!$A$2:$A$296,INT((ROW()-2)/10)+1)</f>
        <v>Schaefer</v>
      </c>
      <c r="B2277" t="str" cm="1">
        <f t="array" ref="B2277">INDEX('Whitelist (Blackout Reverse)'!$B$1:$K$1,MOD(ROW()-2,10)+1)</f>
        <v>UNION</v>
      </c>
      <c r="C2277" t="str">
        <f>VLOOKUP(A2277,'Brand Family Territory (Enc)'!$A$2:$B$296,2,FALSE)</f>
        <v>All Counties</v>
      </c>
      <c r="D2277">
        <f>IF(COUNTIFS('Brand Family Territories (Enc)'!$B$2:$B$62,C2277,'Brand Family Territories (Enc)'!$C$2:$C$62,B2277)&gt;0,1,IF(AND(LEFT(B2277,6)="MORRIS",COUNTIFS('Brand Family Territories (Enc)'!$B$2:$B$62,C2277,'Brand Family Territories (Enc)'!$C$2:$C$62,"Morri")&gt;0),"Unk",0))</f>
        <v>1</v>
      </c>
      <c r="E2277" t="str">
        <f>IFERROR(INDEX('Brand Family Areas (Enc)'!$D$6:$D$998,MATCH(UPPER(A2277)&amp;"|"&amp;UPPER(B2277),'Brand Family Areas (Enc)'!$G$6:$G$998,0)),"No Match")</f>
        <v>No Match</v>
      </c>
      <c r="F2277" t="str">
        <f t="shared" si="70"/>
        <v>US</v>
      </c>
      <c r="G2277" t="str">
        <f t="shared" si="71"/>
        <v>Schaefer|UNION</v>
      </c>
    </row>
    <row r="2278" spans="1:7" hidden="1" x14ac:dyDescent="0.2">
      <c r="A2278" t="str" cm="1">
        <f t="array" ref="A2278">INDEX('Brand Family Territory (Enc)'!$A$2:$A$296,INT((ROW()-2)/10)+1)</f>
        <v>Schaefer</v>
      </c>
      <c r="B2278" t="str" cm="1">
        <f t="array" ref="B2278">INDEX('Whitelist (Blackout Reverse)'!$B$1:$K$1,MOD(ROW()-2,10)+1)</f>
        <v>SUSSEX</v>
      </c>
      <c r="C2278" t="str">
        <f>VLOOKUP(A2278,'Brand Family Territory (Enc)'!$A$2:$B$296,2,FALSE)</f>
        <v>All Counties</v>
      </c>
      <c r="D2278">
        <f>IF(COUNTIFS('Brand Family Territories (Enc)'!$B$2:$B$62,C2278,'Brand Family Territories (Enc)'!$C$2:$C$62,B2278)&gt;0,1,IF(AND(LEFT(B2278,6)="MORRIS",COUNTIFS('Brand Family Territories (Enc)'!$B$2:$B$62,C2278,'Brand Family Territories (Enc)'!$C$2:$C$62,"Morri")&gt;0),"Unk",0))</f>
        <v>1</v>
      </c>
      <c r="E2278" t="str">
        <f>IFERROR(INDEX('Brand Family Areas (Enc)'!$D$6:$D$998,MATCH(UPPER(A2278)&amp;"|"&amp;UPPER(B2278),'Brand Family Areas (Enc)'!$G$6:$G$998,0)),"No Match")</f>
        <v>No Match</v>
      </c>
      <c r="F2278" t="str">
        <f t="shared" si="70"/>
        <v>US</v>
      </c>
      <c r="G2278" t="str">
        <f t="shared" si="71"/>
        <v>Schaefer|SUSSEX</v>
      </c>
    </row>
    <row r="2279" spans="1:7" hidden="1" x14ac:dyDescent="0.2">
      <c r="A2279" t="str" cm="1">
        <f t="array" ref="A2279">INDEX('Brand Family Territory (Enc)'!$A$2:$A$296,INT((ROW()-2)/10)+1)</f>
        <v>Schaefer</v>
      </c>
      <c r="B2279" t="str" cm="1">
        <f t="array" ref="B2279">INDEX('Whitelist (Blackout Reverse)'!$B$1:$K$1,MOD(ROW()-2,10)+1)</f>
        <v>MORRIS 1</v>
      </c>
      <c r="C2279" t="str">
        <f>VLOOKUP(A2279,'Brand Family Territory (Enc)'!$A$2:$B$296,2,FALSE)</f>
        <v>All Counties</v>
      </c>
      <c r="D2279">
        <f>IF(COUNTIFS('Brand Family Territories (Enc)'!$B$2:$B$62,C2279,'Brand Family Territories (Enc)'!$C$2:$C$62,B2279)&gt;0,1,IF(AND(LEFT(B2279,6)="MORRIS",COUNTIFS('Brand Family Territories (Enc)'!$B$2:$B$62,C2279,'Brand Family Territories (Enc)'!$C$2:$C$62,"Morri")&gt;0),"Unk",0))</f>
        <v>1</v>
      </c>
      <c r="E2279" t="str">
        <f>IFERROR(INDEX('Brand Family Areas (Enc)'!$D$6:$D$998,MATCH(UPPER(A2279)&amp;"|"&amp;UPPER(B2279),'Brand Family Areas (Enc)'!$G$6:$G$998,0)),"No Match")</f>
        <v>No Match</v>
      </c>
      <c r="F2279" t="str">
        <f t="shared" si="70"/>
        <v>US</v>
      </c>
      <c r="G2279" t="str">
        <f t="shared" si="71"/>
        <v>Schaefer|MORRIS 1</v>
      </c>
    </row>
    <row r="2280" spans="1:7" hidden="1" x14ac:dyDescent="0.2">
      <c r="A2280" t="str" cm="1">
        <f t="array" ref="A2280">INDEX('Brand Family Territory (Enc)'!$A$2:$A$296,INT((ROW()-2)/10)+1)</f>
        <v>Schaefer</v>
      </c>
      <c r="B2280" t="str" cm="1">
        <f t="array" ref="B2280">INDEX('Whitelist (Blackout Reverse)'!$B$1:$K$1,MOD(ROW()-2,10)+1)</f>
        <v>MORRIS 2</v>
      </c>
      <c r="C2280" t="str">
        <f>VLOOKUP(A2280,'Brand Family Territory (Enc)'!$A$2:$B$296,2,FALSE)</f>
        <v>All Counties</v>
      </c>
      <c r="D2280">
        <f>IF(COUNTIFS('Brand Family Territories (Enc)'!$B$2:$B$62,C2280,'Brand Family Territories (Enc)'!$C$2:$C$62,B2280)&gt;0,1,IF(AND(LEFT(B2280,6)="MORRIS",COUNTIFS('Brand Family Territories (Enc)'!$B$2:$B$62,C2280,'Brand Family Territories (Enc)'!$C$2:$C$62,"Morri")&gt;0),"Unk",0))</f>
        <v>1</v>
      </c>
      <c r="E2280" t="str">
        <f>IFERROR(INDEX('Brand Family Areas (Enc)'!$D$6:$D$998,MATCH(UPPER(A2280)&amp;"|"&amp;UPPER(B2280),'Brand Family Areas (Enc)'!$G$6:$G$998,0)),"No Match")</f>
        <v>No Match</v>
      </c>
      <c r="F2280" t="str">
        <f t="shared" si="70"/>
        <v>US</v>
      </c>
      <c r="G2280" t="str">
        <f t="shared" si="71"/>
        <v>Schaefer|MORRIS 2</v>
      </c>
    </row>
    <row r="2281" spans="1:7" hidden="1" x14ac:dyDescent="0.2">
      <c r="A2281" t="str" cm="1">
        <f t="array" ref="A2281">INDEX('Brand Family Territory (Enc)'!$A$2:$A$296,INT((ROW()-2)/10)+1)</f>
        <v>Schaefer</v>
      </c>
      <c r="B2281" t="str" cm="1">
        <f t="array" ref="B2281">INDEX('Whitelist (Blackout Reverse)'!$B$1:$K$1,MOD(ROW()-2,10)+1)</f>
        <v>MORRIS 3</v>
      </c>
      <c r="C2281" t="str">
        <f>VLOOKUP(A2281,'Brand Family Territory (Enc)'!$A$2:$B$296,2,FALSE)</f>
        <v>All Counties</v>
      </c>
      <c r="D2281">
        <f>IF(COUNTIFS('Brand Family Territories (Enc)'!$B$2:$B$62,C2281,'Brand Family Territories (Enc)'!$C$2:$C$62,B2281)&gt;0,1,IF(AND(LEFT(B2281,6)="MORRIS",COUNTIFS('Brand Family Territories (Enc)'!$B$2:$B$62,C2281,'Brand Family Territories (Enc)'!$C$2:$C$62,"Morri")&gt;0),"Unk",0))</f>
        <v>1</v>
      </c>
      <c r="E2281" t="str">
        <f>IFERROR(INDEX('Brand Family Areas (Enc)'!$D$6:$D$998,MATCH(UPPER(A2281)&amp;"|"&amp;UPPER(B2281),'Brand Family Areas (Enc)'!$G$6:$G$998,0)),"No Match")</f>
        <v>No Match</v>
      </c>
      <c r="F2281" t="str">
        <f t="shared" si="70"/>
        <v>US</v>
      </c>
      <c r="G2281" t="str">
        <f t="shared" si="71"/>
        <v>Schaefer|MORRIS 3</v>
      </c>
    </row>
    <row r="2282" spans="1:7" hidden="1" x14ac:dyDescent="0.2">
      <c r="A2282" t="str" cm="1">
        <f t="array" ref="A2282">INDEX('Brand Family Territory (Enc)'!$A$2:$A$296,INT((ROW()-2)/10)+1)</f>
        <v>Schlitz Malt</v>
      </c>
      <c r="B2282" t="str" cm="1">
        <f t="array" ref="B2282">INDEX('Whitelist (Blackout Reverse)'!$B$1:$K$1,MOD(ROW()-2,10)+1)</f>
        <v>BERGEN</v>
      </c>
      <c r="C2282" t="str">
        <f>VLOOKUP(A2282,'Brand Family Territory (Enc)'!$A$2:$B$296,2,FALSE)</f>
        <v>All Counties</v>
      </c>
      <c r="D2282">
        <f>IF(COUNTIFS('Brand Family Territories (Enc)'!$B$2:$B$62,C2282,'Brand Family Territories (Enc)'!$C$2:$C$62,B2282)&gt;0,1,IF(AND(LEFT(B2282,6)="MORRIS",COUNTIFS('Brand Family Territories (Enc)'!$B$2:$B$62,C2282,'Brand Family Territories (Enc)'!$C$2:$C$62,"Morri")&gt;0),"Unk",0))</f>
        <v>1</v>
      </c>
      <c r="E2282" t="str">
        <f>IFERROR(INDEX('Brand Family Areas (Enc)'!$D$6:$D$998,MATCH(UPPER(A2282)&amp;"|"&amp;UPPER(B2282),'Brand Family Areas (Enc)'!$G$6:$G$998,0)),"No Match")</f>
        <v>No Match</v>
      </c>
      <c r="F2282" t="str">
        <f t="shared" si="70"/>
        <v>US</v>
      </c>
      <c r="G2282" t="str">
        <f t="shared" si="71"/>
        <v>Schlitz Malt|BERGEN</v>
      </c>
    </row>
    <row r="2283" spans="1:7" hidden="1" x14ac:dyDescent="0.2">
      <c r="A2283" t="str" cm="1">
        <f t="array" ref="A2283">INDEX('Brand Family Territory (Enc)'!$A$2:$A$296,INT((ROW()-2)/10)+1)</f>
        <v>Schlitz Malt</v>
      </c>
      <c r="B2283" t="str" cm="1">
        <f t="array" ref="B2283">INDEX('Whitelist (Blackout Reverse)'!$B$1:$K$1,MOD(ROW()-2,10)+1)</f>
        <v>PASSAIC</v>
      </c>
      <c r="C2283" t="str">
        <f>VLOOKUP(A2283,'Brand Family Territory (Enc)'!$A$2:$B$296,2,FALSE)</f>
        <v>All Counties</v>
      </c>
      <c r="D2283">
        <f>IF(COUNTIFS('Brand Family Territories (Enc)'!$B$2:$B$62,C2283,'Brand Family Territories (Enc)'!$C$2:$C$62,B2283)&gt;0,1,IF(AND(LEFT(B2283,6)="MORRIS",COUNTIFS('Brand Family Territories (Enc)'!$B$2:$B$62,C2283,'Brand Family Territories (Enc)'!$C$2:$C$62,"Morri")&gt;0),"Unk",0))</f>
        <v>1</v>
      </c>
      <c r="E2283" t="str">
        <f>IFERROR(INDEX('Brand Family Areas (Enc)'!$D$6:$D$998,MATCH(UPPER(A2283)&amp;"|"&amp;UPPER(B2283),'Brand Family Areas (Enc)'!$G$6:$G$998,0)),"No Match")</f>
        <v>No Match</v>
      </c>
      <c r="F2283" t="str">
        <f t="shared" si="70"/>
        <v>US</v>
      </c>
      <c r="G2283" t="str">
        <f t="shared" si="71"/>
        <v>Schlitz Malt|PASSAIC</v>
      </c>
    </row>
    <row r="2284" spans="1:7" hidden="1" x14ac:dyDescent="0.2">
      <c r="A2284" t="str" cm="1">
        <f t="array" ref="A2284">INDEX('Brand Family Territory (Enc)'!$A$2:$A$296,INT((ROW()-2)/10)+1)</f>
        <v>Schlitz Malt</v>
      </c>
      <c r="B2284" t="str" cm="1">
        <f t="array" ref="B2284">INDEX('Whitelist (Blackout Reverse)'!$B$1:$K$1,MOD(ROW()-2,10)+1)</f>
        <v>PASSAIC-FF</v>
      </c>
      <c r="C2284" t="str">
        <f>VLOOKUP(A2284,'Brand Family Territory (Enc)'!$A$2:$B$296,2,FALSE)</f>
        <v>All Counties</v>
      </c>
      <c r="D2284">
        <f>IF(COUNTIFS('Brand Family Territories (Enc)'!$B$2:$B$62,C2284,'Brand Family Territories (Enc)'!$C$2:$C$62,B2284)&gt;0,1,IF(AND(LEFT(B2284,6)="MORRIS",COUNTIFS('Brand Family Territories (Enc)'!$B$2:$B$62,C2284,'Brand Family Territories (Enc)'!$C$2:$C$62,"Morri")&gt;0),"Unk",0))</f>
        <v>1</v>
      </c>
      <c r="E2284" t="str">
        <f>IFERROR(INDEX('Brand Family Areas (Enc)'!$D$6:$D$998,MATCH(UPPER(A2284)&amp;"|"&amp;UPPER(B2284),'Brand Family Areas (Enc)'!$G$6:$G$998,0)),"No Match")</f>
        <v>No Match</v>
      </c>
      <c r="F2284" t="str">
        <f t="shared" si="70"/>
        <v>US</v>
      </c>
      <c r="G2284" t="str">
        <f t="shared" si="71"/>
        <v>Schlitz Malt|PASSAIC-FF</v>
      </c>
    </row>
    <row r="2285" spans="1:7" hidden="1" x14ac:dyDescent="0.2">
      <c r="A2285" t="str" cm="1">
        <f t="array" ref="A2285">INDEX('Brand Family Territory (Enc)'!$A$2:$A$296,INT((ROW()-2)/10)+1)</f>
        <v>Schlitz Malt</v>
      </c>
      <c r="B2285" t="str" cm="1">
        <f t="array" ref="B2285">INDEX('Whitelist (Blackout Reverse)'!$B$1:$K$1,MOD(ROW()-2,10)+1)</f>
        <v>ESSEX</v>
      </c>
      <c r="C2285" t="str">
        <f>VLOOKUP(A2285,'Brand Family Territory (Enc)'!$A$2:$B$296,2,FALSE)</f>
        <v>All Counties</v>
      </c>
      <c r="D2285">
        <f>IF(COUNTIFS('Brand Family Territories (Enc)'!$B$2:$B$62,C2285,'Brand Family Territories (Enc)'!$C$2:$C$62,B2285)&gt;0,1,IF(AND(LEFT(B2285,6)="MORRIS",COUNTIFS('Brand Family Territories (Enc)'!$B$2:$B$62,C2285,'Brand Family Territories (Enc)'!$C$2:$C$62,"Morri")&gt;0),"Unk",0))</f>
        <v>1</v>
      </c>
      <c r="E2285" t="str">
        <f>IFERROR(INDEX('Brand Family Areas (Enc)'!$D$6:$D$998,MATCH(UPPER(A2285)&amp;"|"&amp;UPPER(B2285),'Brand Family Areas (Enc)'!$G$6:$G$998,0)),"No Match")</f>
        <v>No Match</v>
      </c>
      <c r="F2285" t="str">
        <f t="shared" si="70"/>
        <v>US</v>
      </c>
      <c r="G2285" t="str">
        <f t="shared" si="71"/>
        <v>Schlitz Malt|ESSEX</v>
      </c>
    </row>
    <row r="2286" spans="1:7" hidden="1" x14ac:dyDescent="0.2">
      <c r="A2286" t="str" cm="1">
        <f t="array" ref="A2286">INDEX('Brand Family Territory (Enc)'!$A$2:$A$296,INT((ROW()-2)/10)+1)</f>
        <v>Schlitz Malt</v>
      </c>
      <c r="B2286" t="str" cm="1">
        <f t="array" ref="B2286">INDEX('Whitelist (Blackout Reverse)'!$B$1:$K$1,MOD(ROW()-2,10)+1)</f>
        <v>HUDSON</v>
      </c>
      <c r="C2286" t="str">
        <f>VLOOKUP(A2286,'Brand Family Territory (Enc)'!$A$2:$B$296,2,FALSE)</f>
        <v>All Counties</v>
      </c>
      <c r="D2286">
        <f>IF(COUNTIFS('Brand Family Territories (Enc)'!$B$2:$B$62,C2286,'Brand Family Territories (Enc)'!$C$2:$C$62,B2286)&gt;0,1,IF(AND(LEFT(B2286,6)="MORRIS",COUNTIFS('Brand Family Territories (Enc)'!$B$2:$B$62,C2286,'Brand Family Territories (Enc)'!$C$2:$C$62,"Morri")&gt;0),"Unk",0))</f>
        <v>1</v>
      </c>
      <c r="E2286" t="str">
        <f>IFERROR(INDEX('Brand Family Areas (Enc)'!$D$6:$D$998,MATCH(UPPER(A2286)&amp;"|"&amp;UPPER(B2286),'Brand Family Areas (Enc)'!$G$6:$G$998,0)),"No Match")</f>
        <v>No Match</v>
      </c>
      <c r="F2286" t="str">
        <f t="shared" si="70"/>
        <v>US</v>
      </c>
      <c r="G2286" t="str">
        <f t="shared" si="71"/>
        <v>Schlitz Malt|HUDSON</v>
      </c>
    </row>
    <row r="2287" spans="1:7" hidden="1" x14ac:dyDescent="0.2">
      <c r="A2287" t="str" cm="1">
        <f t="array" ref="A2287">INDEX('Brand Family Territory (Enc)'!$A$2:$A$296,INT((ROW()-2)/10)+1)</f>
        <v>Schlitz Malt</v>
      </c>
      <c r="B2287" t="str" cm="1">
        <f t="array" ref="B2287">INDEX('Whitelist (Blackout Reverse)'!$B$1:$K$1,MOD(ROW()-2,10)+1)</f>
        <v>UNION</v>
      </c>
      <c r="C2287" t="str">
        <f>VLOOKUP(A2287,'Brand Family Territory (Enc)'!$A$2:$B$296,2,FALSE)</f>
        <v>All Counties</v>
      </c>
      <c r="D2287">
        <f>IF(COUNTIFS('Brand Family Territories (Enc)'!$B$2:$B$62,C2287,'Brand Family Territories (Enc)'!$C$2:$C$62,B2287)&gt;0,1,IF(AND(LEFT(B2287,6)="MORRIS",COUNTIFS('Brand Family Territories (Enc)'!$B$2:$B$62,C2287,'Brand Family Territories (Enc)'!$C$2:$C$62,"Morri")&gt;0),"Unk",0))</f>
        <v>1</v>
      </c>
      <c r="E2287" t="str">
        <f>IFERROR(INDEX('Brand Family Areas (Enc)'!$D$6:$D$998,MATCH(UPPER(A2287)&amp;"|"&amp;UPPER(B2287),'Brand Family Areas (Enc)'!$G$6:$G$998,0)),"No Match")</f>
        <v>No Match</v>
      </c>
      <c r="F2287" t="str">
        <f t="shared" si="70"/>
        <v>US</v>
      </c>
      <c r="G2287" t="str">
        <f t="shared" si="71"/>
        <v>Schlitz Malt|UNION</v>
      </c>
    </row>
    <row r="2288" spans="1:7" hidden="1" x14ac:dyDescent="0.2">
      <c r="A2288" t="str" cm="1">
        <f t="array" ref="A2288">INDEX('Brand Family Territory (Enc)'!$A$2:$A$296,INT((ROW()-2)/10)+1)</f>
        <v>Schlitz Malt</v>
      </c>
      <c r="B2288" t="str" cm="1">
        <f t="array" ref="B2288">INDEX('Whitelist (Blackout Reverse)'!$B$1:$K$1,MOD(ROW()-2,10)+1)</f>
        <v>SUSSEX</v>
      </c>
      <c r="C2288" t="str">
        <f>VLOOKUP(A2288,'Brand Family Territory (Enc)'!$A$2:$B$296,2,FALSE)</f>
        <v>All Counties</v>
      </c>
      <c r="D2288">
        <f>IF(COUNTIFS('Brand Family Territories (Enc)'!$B$2:$B$62,C2288,'Brand Family Territories (Enc)'!$C$2:$C$62,B2288)&gt;0,1,IF(AND(LEFT(B2288,6)="MORRIS",COUNTIFS('Brand Family Territories (Enc)'!$B$2:$B$62,C2288,'Brand Family Territories (Enc)'!$C$2:$C$62,"Morri")&gt;0),"Unk",0))</f>
        <v>1</v>
      </c>
      <c r="E2288" t="str">
        <f>IFERROR(INDEX('Brand Family Areas (Enc)'!$D$6:$D$998,MATCH(UPPER(A2288)&amp;"|"&amp;UPPER(B2288),'Brand Family Areas (Enc)'!$G$6:$G$998,0)),"No Match")</f>
        <v>No Match</v>
      </c>
      <c r="F2288" t="str">
        <f t="shared" si="70"/>
        <v>US</v>
      </c>
      <c r="G2288" t="str">
        <f t="shared" si="71"/>
        <v>Schlitz Malt|SUSSEX</v>
      </c>
    </row>
    <row r="2289" spans="1:7" hidden="1" x14ac:dyDescent="0.2">
      <c r="A2289" t="str" cm="1">
        <f t="array" ref="A2289">INDEX('Brand Family Territory (Enc)'!$A$2:$A$296,INT((ROW()-2)/10)+1)</f>
        <v>Schlitz Malt</v>
      </c>
      <c r="B2289" t="str" cm="1">
        <f t="array" ref="B2289">INDEX('Whitelist (Blackout Reverse)'!$B$1:$K$1,MOD(ROW()-2,10)+1)</f>
        <v>MORRIS 1</v>
      </c>
      <c r="C2289" t="str">
        <f>VLOOKUP(A2289,'Brand Family Territory (Enc)'!$A$2:$B$296,2,FALSE)</f>
        <v>All Counties</v>
      </c>
      <c r="D2289">
        <f>IF(COUNTIFS('Brand Family Territories (Enc)'!$B$2:$B$62,C2289,'Brand Family Territories (Enc)'!$C$2:$C$62,B2289)&gt;0,1,IF(AND(LEFT(B2289,6)="MORRIS",COUNTIFS('Brand Family Territories (Enc)'!$B$2:$B$62,C2289,'Brand Family Territories (Enc)'!$C$2:$C$62,"Morri")&gt;0),"Unk",0))</f>
        <v>1</v>
      </c>
      <c r="E2289" t="str">
        <f>IFERROR(INDEX('Brand Family Areas (Enc)'!$D$6:$D$998,MATCH(UPPER(A2289)&amp;"|"&amp;UPPER(B2289),'Brand Family Areas (Enc)'!$G$6:$G$998,0)),"No Match")</f>
        <v>No Match</v>
      </c>
      <c r="F2289" t="str">
        <f t="shared" si="70"/>
        <v>US</v>
      </c>
      <c r="G2289" t="str">
        <f t="shared" si="71"/>
        <v>Schlitz Malt|MORRIS 1</v>
      </c>
    </row>
    <row r="2290" spans="1:7" hidden="1" x14ac:dyDescent="0.2">
      <c r="A2290" t="str" cm="1">
        <f t="array" ref="A2290">INDEX('Brand Family Territory (Enc)'!$A$2:$A$296,INT((ROW()-2)/10)+1)</f>
        <v>Schlitz Malt</v>
      </c>
      <c r="B2290" t="str" cm="1">
        <f t="array" ref="B2290">INDEX('Whitelist (Blackout Reverse)'!$B$1:$K$1,MOD(ROW()-2,10)+1)</f>
        <v>MORRIS 2</v>
      </c>
      <c r="C2290" t="str">
        <f>VLOOKUP(A2290,'Brand Family Territory (Enc)'!$A$2:$B$296,2,FALSE)</f>
        <v>All Counties</v>
      </c>
      <c r="D2290">
        <f>IF(COUNTIFS('Brand Family Territories (Enc)'!$B$2:$B$62,C2290,'Brand Family Territories (Enc)'!$C$2:$C$62,B2290)&gt;0,1,IF(AND(LEFT(B2290,6)="MORRIS",COUNTIFS('Brand Family Territories (Enc)'!$B$2:$B$62,C2290,'Brand Family Territories (Enc)'!$C$2:$C$62,"Morri")&gt;0),"Unk",0))</f>
        <v>1</v>
      </c>
      <c r="E2290" t="str">
        <f>IFERROR(INDEX('Brand Family Areas (Enc)'!$D$6:$D$998,MATCH(UPPER(A2290)&amp;"|"&amp;UPPER(B2290),'Brand Family Areas (Enc)'!$G$6:$G$998,0)),"No Match")</f>
        <v>No Match</v>
      </c>
      <c r="F2290" t="str">
        <f t="shared" si="70"/>
        <v>US</v>
      </c>
      <c r="G2290" t="str">
        <f t="shared" si="71"/>
        <v>Schlitz Malt|MORRIS 2</v>
      </c>
    </row>
    <row r="2291" spans="1:7" hidden="1" x14ac:dyDescent="0.2">
      <c r="A2291" t="str" cm="1">
        <f t="array" ref="A2291">INDEX('Brand Family Territory (Enc)'!$A$2:$A$296,INT((ROW()-2)/10)+1)</f>
        <v>Schlitz Malt</v>
      </c>
      <c r="B2291" t="str" cm="1">
        <f t="array" ref="B2291">INDEX('Whitelist (Blackout Reverse)'!$B$1:$K$1,MOD(ROW()-2,10)+1)</f>
        <v>MORRIS 3</v>
      </c>
      <c r="C2291" t="str">
        <f>VLOOKUP(A2291,'Brand Family Territory (Enc)'!$A$2:$B$296,2,FALSE)</f>
        <v>All Counties</v>
      </c>
      <c r="D2291">
        <f>IF(COUNTIFS('Brand Family Territories (Enc)'!$B$2:$B$62,C2291,'Brand Family Territories (Enc)'!$C$2:$C$62,B2291)&gt;0,1,IF(AND(LEFT(B2291,6)="MORRIS",COUNTIFS('Brand Family Territories (Enc)'!$B$2:$B$62,C2291,'Brand Family Territories (Enc)'!$C$2:$C$62,"Morri")&gt;0),"Unk",0))</f>
        <v>1</v>
      </c>
      <c r="E2291" t="str">
        <f>IFERROR(INDEX('Brand Family Areas (Enc)'!$D$6:$D$998,MATCH(UPPER(A2291)&amp;"|"&amp;UPPER(B2291),'Brand Family Areas (Enc)'!$G$6:$G$998,0)),"No Match")</f>
        <v>No Match</v>
      </c>
      <c r="F2291" t="str">
        <f t="shared" si="70"/>
        <v>US</v>
      </c>
      <c r="G2291" t="str">
        <f t="shared" si="71"/>
        <v>Schlitz Malt|MORRIS 3</v>
      </c>
    </row>
    <row r="2292" spans="1:7" hidden="1" x14ac:dyDescent="0.2">
      <c r="A2292" t="str" cm="1">
        <f t="array" ref="A2292">INDEX('Brand Family Territory (Enc)'!$A$2:$A$296,INT((ROW()-2)/10)+1)</f>
        <v>Schofferhofer</v>
      </c>
      <c r="B2292" t="str" cm="1">
        <f t="array" ref="B2292">INDEX('Whitelist (Blackout Reverse)'!$B$1:$K$1,MOD(ROW()-2,10)+1)</f>
        <v>BERGEN</v>
      </c>
      <c r="C2292" t="str">
        <f>VLOOKUP(A2292,'Brand Family Territory (Enc)'!$A$2:$B$296,2,FALSE)</f>
        <v>All Counties</v>
      </c>
      <c r="D2292">
        <f>IF(COUNTIFS('Brand Family Territories (Enc)'!$B$2:$B$62,C2292,'Brand Family Territories (Enc)'!$C$2:$C$62,B2292)&gt;0,1,IF(AND(LEFT(B2292,6)="MORRIS",COUNTIFS('Brand Family Territories (Enc)'!$B$2:$B$62,C2292,'Brand Family Territories (Enc)'!$C$2:$C$62,"Morri")&gt;0),"Unk",0))</f>
        <v>1</v>
      </c>
      <c r="E2292" t="str">
        <f>IFERROR(INDEX('Brand Family Areas (Enc)'!$D$6:$D$998,MATCH(UPPER(A2292)&amp;"|"&amp;UPPER(B2292),'Brand Family Areas (Enc)'!$G$6:$G$998,0)),"No Match")</f>
        <v>No Match</v>
      </c>
      <c r="F2292" t="str">
        <f t="shared" si="70"/>
        <v>US</v>
      </c>
      <c r="G2292" t="str">
        <f t="shared" si="71"/>
        <v>Schofferhofer|BERGEN</v>
      </c>
    </row>
    <row r="2293" spans="1:7" hidden="1" x14ac:dyDescent="0.2">
      <c r="A2293" t="str" cm="1">
        <f t="array" ref="A2293">INDEX('Brand Family Territory (Enc)'!$A$2:$A$296,INT((ROW()-2)/10)+1)</f>
        <v>Schofferhofer</v>
      </c>
      <c r="B2293" t="str" cm="1">
        <f t="array" ref="B2293">INDEX('Whitelist (Blackout Reverse)'!$B$1:$K$1,MOD(ROW()-2,10)+1)</f>
        <v>PASSAIC</v>
      </c>
      <c r="C2293" t="str">
        <f>VLOOKUP(A2293,'Brand Family Territory (Enc)'!$A$2:$B$296,2,FALSE)</f>
        <v>All Counties</v>
      </c>
      <c r="D2293">
        <f>IF(COUNTIFS('Brand Family Territories (Enc)'!$B$2:$B$62,C2293,'Brand Family Territories (Enc)'!$C$2:$C$62,B2293)&gt;0,1,IF(AND(LEFT(B2293,6)="MORRIS",COUNTIFS('Brand Family Territories (Enc)'!$B$2:$B$62,C2293,'Brand Family Territories (Enc)'!$C$2:$C$62,"Morri")&gt;0),"Unk",0))</f>
        <v>1</v>
      </c>
      <c r="E2293" t="str">
        <f>IFERROR(INDEX('Brand Family Areas (Enc)'!$D$6:$D$998,MATCH(UPPER(A2293)&amp;"|"&amp;UPPER(B2293),'Brand Family Areas (Enc)'!$G$6:$G$998,0)),"No Match")</f>
        <v>No Match</v>
      </c>
      <c r="F2293" t="str">
        <f t="shared" si="70"/>
        <v>US</v>
      </c>
      <c r="G2293" t="str">
        <f t="shared" si="71"/>
        <v>Schofferhofer|PASSAIC</v>
      </c>
    </row>
    <row r="2294" spans="1:7" hidden="1" x14ac:dyDescent="0.2">
      <c r="A2294" t="str" cm="1">
        <f t="array" ref="A2294">INDEX('Brand Family Territory (Enc)'!$A$2:$A$296,INT((ROW()-2)/10)+1)</f>
        <v>Schofferhofer</v>
      </c>
      <c r="B2294" t="str" cm="1">
        <f t="array" ref="B2294">INDEX('Whitelist (Blackout Reverse)'!$B$1:$K$1,MOD(ROW()-2,10)+1)</f>
        <v>PASSAIC-FF</v>
      </c>
      <c r="C2294" t="str">
        <f>VLOOKUP(A2294,'Brand Family Territory (Enc)'!$A$2:$B$296,2,FALSE)</f>
        <v>All Counties</v>
      </c>
      <c r="D2294">
        <f>IF(COUNTIFS('Brand Family Territories (Enc)'!$B$2:$B$62,C2294,'Brand Family Territories (Enc)'!$C$2:$C$62,B2294)&gt;0,1,IF(AND(LEFT(B2294,6)="MORRIS",COUNTIFS('Brand Family Territories (Enc)'!$B$2:$B$62,C2294,'Brand Family Territories (Enc)'!$C$2:$C$62,"Morri")&gt;0),"Unk",0))</f>
        <v>1</v>
      </c>
      <c r="E2294" t="str">
        <f>IFERROR(INDEX('Brand Family Areas (Enc)'!$D$6:$D$998,MATCH(UPPER(A2294)&amp;"|"&amp;UPPER(B2294),'Brand Family Areas (Enc)'!$G$6:$G$998,0)),"No Match")</f>
        <v>No Match</v>
      </c>
      <c r="F2294" t="str">
        <f t="shared" si="70"/>
        <v>US</v>
      </c>
      <c r="G2294" t="str">
        <f t="shared" si="71"/>
        <v>Schofferhofer|PASSAIC-FF</v>
      </c>
    </row>
    <row r="2295" spans="1:7" hidden="1" x14ac:dyDescent="0.2">
      <c r="A2295" t="str" cm="1">
        <f t="array" ref="A2295">INDEX('Brand Family Territory (Enc)'!$A$2:$A$296,INT((ROW()-2)/10)+1)</f>
        <v>Schofferhofer</v>
      </c>
      <c r="B2295" t="str" cm="1">
        <f t="array" ref="B2295">INDEX('Whitelist (Blackout Reverse)'!$B$1:$K$1,MOD(ROW()-2,10)+1)</f>
        <v>ESSEX</v>
      </c>
      <c r="C2295" t="str">
        <f>VLOOKUP(A2295,'Brand Family Territory (Enc)'!$A$2:$B$296,2,FALSE)</f>
        <v>All Counties</v>
      </c>
      <c r="D2295">
        <f>IF(COUNTIFS('Brand Family Territories (Enc)'!$B$2:$B$62,C2295,'Brand Family Territories (Enc)'!$C$2:$C$62,B2295)&gt;0,1,IF(AND(LEFT(B2295,6)="MORRIS",COUNTIFS('Brand Family Territories (Enc)'!$B$2:$B$62,C2295,'Brand Family Territories (Enc)'!$C$2:$C$62,"Morri")&gt;0),"Unk",0))</f>
        <v>1</v>
      </c>
      <c r="E2295" t="str">
        <f>IFERROR(INDEX('Brand Family Areas (Enc)'!$D$6:$D$998,MATCH(UPPER(A2295)&amp;"|"&amp;UPPER(B2295),'Brand Family Areas (Enc)'!$G$6:$G$998,0)),"No Match")</f>
        <v>No Match</v>
      </c>
      <c r="F2295" t="str">
        <f t="shared" si="70"/>
        <v>US</v>
      </c>
      <c r="G2295" t="str">
        <f t="shared" si="71"/>
        <v>Schofferhofer|ESSEX</v>
      </c>
    </row>
    <row r="2296" spans="1:7" hidden="1" x14ac:dyDescent="0.2">
      <c r="A2296" t="str" cm="1">
        <f t="array" ref="A2296">INDEX('Brand Family Territory (Enc)'!$A$2:$A$296,INT((ROW()-2)/10)+1)</f>
        <v>Schofferhofer</v>
      </c>
      <c r="B2296" t="str" cm="1">
        <f t="array" ref="B2296">INDEX('Whitelist (Blackout Reverse)'!$B$1:$K$1,MOD(ROW()-2,10)+1)</f>
        <v>HUDSON</v>
      </c>
      <c r="C2296" t="str">
        <f>VLOOKUP(A2296,'Brand Family Territory (Enc)'!$A$2:$B$296,2,FALSE)</f>
        <v>All Counties</v>
      </c>
      <c r="D2296">
        <f>IF(COUNTIFS('Brand Family Territories (Enc)'!$B$2:$B$62,C2296,'Brand Family Territories (Enc)'!$C$2:$C$62,B2296)&gt;0,1,IF(AND(LEFT(B2296,6)="MORRIS",COUNTIFS('Brand Family Territories (Enc)'!$B$2:$B$62,C2296,'Brand Family Territories (Enc)'!$C$2:$C$62,"Morri")&gt;0),"Unk",0))</f>
        <v>1</v>
      </c>
      <c r="E2296" t="str">
        <f>IFERROR(INDEX('Brand Family Areas (Enc)'!$D$6:$D$998,MATCH(UPPER(A2296)&amp;"|"&amp;UPPER(B2296),'Brand Family Areas (Enc)'!$G$6:$G$998,0)),"No Match")</f>
        <v>No Match</v>
      </c>
      <c r="F2296" t="str">
        <f t="shared" si="70"/>
        <v>US</v>
      </c>
      <c r="G2296" t="str">
        <f t="shared" si="71"/>
        <v>Schofferhofer|HUDSON</v>
      </c>
    </row>
    <row r="2297" spans="1:7" hidden="1" x14ac:dyDescent="0.2">
      <c r="A2297" t="str" cm="1">
        <f t="array" ref="A2297">INDEX('Brand Family Territory (Enc)'!$A$2:$A$296,INT((ROW()-2)/10)+1)</f>
        <v>Schofferhofer</v>
      </c>
      <c r="B2297" t="str" cm="1">
        <f t="array" ref="B2297">INDEX('Whitelist (Blackout Reverse)'!$B$1:$K$1,MOD(ROW()-2,10)+1)</f>
        <v>UNION</v>
      </c>
      <c r="C2297" t="str">
        <f>VLOOKUP(A2297,'Brand Family Territory (Enc)'!$A$2:$B$296,2,FALSE)</f>
        <v>All Counties</v>
      </c>
      <c r="D2297">
        <f>IF(COUNTIFS('Brand Family Territories (Enc)'!$B$2:$B$62,C2297,'Brand Family Territories (Enc)'!$C$2:$C$62,B2297)&gt;0,1,IF(AND(LEFT(B2297,6)="MORRIS",COUNTIFS('Brand Family Territories (Enc)'!$B$2:$B$62,C2297,'Brand Family Territories (Enc)'!$C$2:$C$62,"Morri")&gt;0),"Unk",0))</f>
        <v>1</v>
      </c>
      <c r="E2297" t="str">
        <f>IFERROR(INDEX('Brand Family Areas (Enc)'!$D$6:$D$998,MATCH(UPPER(A2297)&amp;"|"&amp;UPPER(B2297),'Brand Family Areas (Enc)'!$G$6:$G$998,0)),"No Match")</f>
        <v>No Match</v>
      </c>
      <c r="F2297" t="str">
        <f t="shared" si="70"/>
        <v>US</v>
      </c>
      <c r="G2297" t="str">
        <f t="shared" si="71"/>
        <v>Schofferhofer|UNION</v>
      </c>
    </row>
    <row r="2298" spans="1:7" hidden="1" x14ac:dyDescent="0.2">
      <c r="A2298" t="str" cm="1">
        <f t="array" ref="A2298">INDEX('Brand Family Territory (Enc)'!$A$2:$A$296,INT((ROW()-2)/10)+1)</f>
        <v>Schofferhofer</v>
      </c>
      <c r="B2298" t="str" cm="1">
        <f t="array" ref="B2298">INDEX('Whitelist (Blackout Reverse)'!$B$1:$K$1,MOD(ROW()-2,10)+1)</f>
        <v>SUSSEX</v>
      </c>
      <c r="C2298" t="str">
        <f>VLOOKUP(A2298,'Brand Family Territory (Enc)'!$A$2:$B$296,2,FALSE)</f>
        <v>All Counties</v>
      </c>
      <c r="D2298">
        <f>IF(COUNTIFS('Brand Family Territories (Enc)'!$B$2:$B$62,C2298,'Brand Family Territories (Enc)'!$C$2:$C$62,B2298)&gt;0,1,IF(AND(LEFT(B2298,6)="MORRIS",COUNTIFS('Brand Family Territories (Enc)'!$B$2:$B$62,C2298,'Brand Family Territories (Enc)'!$C$2:$C$62,"Morri")&gt;0),"Unk",0))</f>
        <v>1</v>
      </c>
      <c r="E2298" t="str">
        <f>IFERROR(INDEX('Brand Family Areas (Enc)'!$D$6:$D$998,MATCH(UPPER(A2298)&amp;"|"&amp;UPPER(B2298),'Brand Family Areas (Enc)'!$G$6:$G$998,0)),"No Match")</f>
        <v>No Match</v>
      </c>
      <c r="F2298" t="str">
        <f t="shared" si="70"/>
        <v>US</v>
      </c>
      <c r="G2298" t="str">
        <f t="shared" si="71"/>
        <v>Schofferhofer|SUSSEX</v>
      </c>
    </row>
    <row r="2299" spans="1:7" hidden="1" x14ac:dyDescent="0.2">
      <c r="A2299" t="str" cm="1">
        <f t="array" ref="A2299">INDEX('Brand Family Territory (Enc)'!$A$2:$A$296,INT((ROW()-2)/10)+1)</f>
        <v>Schofferhofer</v>
      </c>
      <c r="B2299" t="str" cm="1">
        <f t="array" ref="B2299">INDEX('Whitelist (Blackout Reverse)'!$B$1:$K$1,MOD(ROW()-2,10)+1)</f>
        <v>MORRIS 1</v>
      </c>
      <c r="C2299" t="str">
        <f>VLOOKUP(A2299,'Brand Family Territory (Enc)'!$A$2:$B$296,2,FALSE)</f>
        <v>All Counties</v>
      </c>
      <c r="D2299">
        <f>IF(COUNTIFS('Brand Family Territories (Enc)'!$B$2:$B$62,C2299,'Brand Family Territories (Enc)'!$C$2:$C$62,B2299)&gt;0,1,IF(AND(LEFT(B2299,6)="MORRIS",COUNTIFS('Brand Family Territories (Enc)'!$B$2:$B$62,C2299,'Brand Family Territories (Enc)'!$C$2:$C$62,"Morri")&gt;0),"Unk",0))</f>
        <v>1</v>
      </c>
      <c r="E2299" t="str">
        <f>IFERROR(INDEX('Brand Family Areas (Enc)'!$D$6:$D$998,MATCH(UPPER(A2299)&amp;"|"&amp;UPPER(B2299),'Brand Family Areas (Enc)'!$G$6:$G$998,0)),"No Match")</f>
        <v>No Match</v>
      </c>
      <c r="F2299" t="str">
        <f t="shared" si="70"/>
        <v>US</v>
      </c>
      <c r="G2299" t="str">
        <f t="shared" si="71"/>
        <v>Schofferhofer|MORRIS 1</v>
      </c>
    </row>
    <row r="2300" spans="1:7" hidden="1" x14ac:dyDescent="0.2">
      <c r="A2300" t="str" cm="1">
        <f t="array" ref="A2300">INDEX('Brand Family Territory (Enc)'!$A$2:$A$296,INT((ROW()-2)/10)+1)</f>
        <v>Schofferhofer</v>
      </c>
      <c r="B2300" t="str" cm="1">
        <f t="array" ref="B2300">INDEX('Whitelist (Blackout Reverse)'!$B$1:$K$1,MOD(ROW()-2,10)+1)</f>
        <v>MORRIS 2</v>
      </c>
      <c r="C2300" t="str">
        <f>VLOOKUP(A2300,'Brand Family Territory (Enc)'!$A$2:$B$296,2,FALSE)</f>
        <v>All Counties</v>
      </c>
      <c r="D2300">
        <f>IF(COUNTIFS('Brand Family Territories (Enc)'!$B$2:$B$62,C2300,'Brand Family Territories (Enc)'!$C$2:$C$62,B2300)&gt;0,1,IF(AND(LEFT(B2300,6)="MORRIS",COUNTIFS('Brand Family Territories (Enc)'!$B$2:$B$62,C2300,'Brand Family Territories (Enc)'!$C$2:$C$62,"Morri")&gt;0),"Unk",0))</f>
        <v>1</v>
      </c>
      <c r="E2300" t="str">
        <f>IFERROR(INDEX('Brand Family Areas (Enc)'!$D$6:$D$998,MATCH(UPPER(A2300)&amp;"|"&amp;UPPER(B2300),'Brand Family Areas (Enc)'!$G$6:$G$998,0)),"No Match")</f>
        <v>No Match</v>
      </c>
      <c r="F2300" t="str">
        <f t="shared" si="70"/>
        <v>US</v>
      </c>
      <c r="G2300" t="str">
        <f t="shared" si="71"/>
        <v>Schofferhofer|MORRIS 2</v>
      </c>
    </row>
    <row r="2301" spans="1:7" hidden="1" x14ac:dyDescent="0.2">
      <c r="A2301" t="str" cm="1">
        <f t="array" ref="A2301">INDEX('Brand Family Territory (Enc)'!$A$2:$A$296,INT((ROW()-2)/10)+1)</f>
        <v>Schofferhofer</v>
      </c>
      <c r="B2301" t="str" cm="1">
        <f t="array" ref="B2301">INDEX('Whitelist (Blackout Reverse)'!$B$1:$K$1,MOD(ROW()-2,10)+1)</f>
        <v>MORRIS 3</v>
      </c>
      <c r="C2301" t="str">
        <f>VLOOKUP(A2301,'Brand Family Territory (Enc)'!$A$2:$B$296,2,FALSE)</f>
        <v>All Counties</v>
      </c>
      <c r="D2301">
        <f>IF(COUNTIFS('Brand Family Territories (Enc)'!$B$2:$B$62,C2301,'Brand Family Territories (Enc)'!$C$2:$C$62,B2301)&gt;0,1,IF(AND(LEFT(B2301,6)="MORRIS",COUNTIFS('Brand Family Territories (Enc)'!$B$2:$B$62,C2301,'Brand Family Territories (Enc)'!$C$2:$C$62,"Morri")&gt;0),"Unk",0))</f>
        <v>1</v>
      </c>
      <c r="E2301" t="str">
        <f>IFERROR(INDEX('Brand Family Areas (Enc)'!$D$6:$D$998,MATCH(UPPER(A2301)&amp;"|"&amp;UPPER(B2301),'Brand Family Areas (Enc)'!$G$6:$G$998,0)),"No Match")</f>
        <v>No Match</v>
      </c>
      <c r="F2301" t="str">
        <f t="shared" si="70"/>
        <v>US</v>
      </c>
      <c r="G2301" t="str">
        <f t="shared" si="71"/>
        <v>Schofferhofer|MORRIS 3</v>
      </c>
    </row>
    <row r="2302" spans="1:7" hidden="1" x14ac:dyDescent="0.2">
      <c r="A2302" t="str" cm="1">
        <f t="array" ref="A2302">INDEX('Brand Family Territory (Enc)'!$A$2:$A$296,INT((ROW()-2)/10)+1)</f>
        <v>Source Brewing</v>
      </c>
      <c r="B2302" t="str" cm="1">
        <f t="array" ref="B2302">INDEX('Whitelist (Blackout Reverse)'!$B$1:$K$1,MOD(ROW()-2,10)+1)</f>
        <v>BERGEN</v>
      </c>
      <c r="C2302" t="str">
        <f>VLOOKUP(A2302,'Brand Family Territory (Enc)'!$A$2:$B$296,2,FALSE)</f>
        <v>All Counties</v>
      </c>
      <c r="D2302">
        <f>IF(COUNTIFS('Brand Family Territories (Enc)'!$B$2:$B$62,C2302,'Brand Family Territories (Enc)'!$C$2:$C$62,B2302)&gt;0,1,IF(AND(LEFT(B2302,6)="MORRIS",COUNTIFS('Brand Family Territories (Enc)'!$B$2:$B$62,C2302,'Brand Family Territories (Enc)'!$C$2:$C$62,"Morri")&gt;0),"Unk",0))</f>
        <v>1</v>
      </c>
      <c r="E2302" t="str">
        <f>IFERROR(INDEX('Brand Family Areas (Enc)'!$D$6:$D$998,MATCH(UPPER(A2302)&amp;"|"&amp;UPPER(B2302),'Brand Family Areas (Enc)'!$G$6:$G$998,0)),"No Match")</f>
        <v>No Match</v>
      </c>
      <c r="F2302" t="str">
        <f t="shared" si="70"/>
        <v>US</v>
      </c>
      <c r="G2302" t="str">
        <f t="shared" si="71"/>
        <v>Source Brewing|BERGEN</v>
      </c>
    </row>
    <row r="2303" spans="1:7" hidden="1" x14ac:dyDescent="0.2">
      <c r="A2303" t="str" cm="1">
        <f t="array" ref="A2303">INDEX('Brand Family Territory (Enc)'!$A$2:$A$296,INT((ROW()-2)/10)+1)</f>
        <v>Source Brewing</v>
      </c>
      <c r="B2303" t="str" cm="1">
        <f t="array" ref="B2303">INDEX('Whitelist (Blackout Reverse)'!$B$1:$K$1,MOD(ROW()-2,10)+1)</f>
        <v>PASSAIC</v>
      </c>
      <c r="C2303" t="str">
        <f>VLOOKUP(A2303,'Brand Family Territory (Enc)'!$A$2:$B$296,2,FALSE)</f>
        <v>All Counties</v>
      </c>
      <c r="D2303">
        <f>IF(COUNTIFS('Brand Family Territories (Enc)'!$B$2:$B$62,C2303,'Brand Family Territories (Enc)'!$C$2:$C$62,B2303)&gt;0,1,IF(AND(LEFT(B2303,6)="MORRIS",COUNTIFS('Brand Family Territories (Enc)'!$B$2:$B$62,C2303,'Brand Family Territories (Enc)'!$C$2:$C$62,"Morri")&gt;0),"Unk",0))</f>
        <v>1</v>
      </c>
      <c r="E2303" t="str">
        <f>IFERROR(INDEX('Brand Family Areas (Enc)'!$D$6:$D$998,MATCH(UPPER(A2303)&amp;"|"&amp;UPPER(B2303),'Brand Family Areas (Enc)'!$G$6:$G$998,0)),"No Match")</f>
        <v>No Match</v>
      </c>
      <c r="F2303" t="str">
        <f t="shared" si="70"/>
        <v>US</v>
      </c>
      <c r="G2303" t="str">
        <f t="shared" si="71"/>
        <v>Source Brewing|PASSAIC</v>
      </c>
    </row>
    <row r="2304" spans="1:7" hidden="1" x14ac:dyDescent="0.2">
      <c r="A2304" t="str" cm="1">
        <f t="array" ref="A2304">INDEX('Brand Family Territory (Enc)'!$A$2:$A$296,INT((ROW()-2)/10)+1)</f>
        <v>Source Brewing</v>
      </c>
      <c r="B2304" t="str" cm="1">
        <f t="array" ref="B2304">INDEX('Whitelist (Blackout Reverse)'!$B$1:$K$1,MOD(ROW()-2,10)+1)</f>
        <v>PASSAIC-FF</v>
      </c>
      <c r="C2304" t="str">
        <f>VLOOKUP(A2304,'Brand Family Territory (Enc)'!$A$2:$B$296,2,FALSE)</f>
        <v>All Counties</v>
      </c>
      <c r="D2304">
        <f>IF(COUNTIFS('Brand Family Territories (Enc)'!$B$2:$B$62,C2304,'Brand Family Territories (Enc)'!$C$2:$C$62,B2304)&gt;0,1,IF(AND(LEFT(B2304,6)="MORRIS",COUNTIFS('Brand Family Territories (Enc)'!$B$2:$B$62,C2304,'Brand Family Territories (Enc)'!$C$2:$C$62,"Morri")&gt;0),"Unk",0))</f>
        <v>1</v>
      </c>
      <c r="E2304" t="str">
        <f>IFERROR(INDEX('Brand Family Areas (Enc)'!$D$6:$D$998,MATCH(UPPER(A2304)&amp;"|"&amp;UPPER(B2304),'Brand Family Areas (Enc)'!$G$6:$G$998,0)),"No Match")</f>
        <v>No Match</v>
      </c>
      <c r="F2304" t="str">
        <f t="shared" si="70"/>
        <v>US</v>
      </c>
      <c r="G2304" t="str">
        <f t="shared" si="71"/>
        <v>Source Brewing|PASSAIC-FF</v>
      </c>
    </row>
    <row r="2305" spans="1:7" hidden="1" x14ac:dyDescent="0.2">
      <c r="A2305" t="str" cm="1">
        <f t="array" ref="A2305">INDEX('Brand Family Territory (Enc)'!$A$2:$A$296,INT((ROW()-2)/10)+1)</f>
        <v>Source Brewing</v>
      </c>
      <c r="B2305" t="str" cm="1">
        <f t="array" ref="B2305">INDEX('Whitelist (Blackout Reverse)'!$B$1:$K$1,MOD(ROW()-2,10)+1)</f>
        <v>ESSEX</v>
      </c>
      <c r="C2305" t="str">
        <f>VLOOKUP(A2305,'Brand Family Territory (Enc)'!$A$2:$B$296,2,FALSE)</f>
        <v>All Counties</v>
      </c>
      <c r="D2305">
        <f>IF(COUNTIFS('Brand Family Territories (Enc)'!$B$2:$B$62,C2305,'Brand Family Territories (Enc)'!$C$2:$C$62,B2305)&gt;0,1,IF(AND(LEFT(B2305,6)="MORRIS",COUNTIFS('Brand Family Territories (Enc)'!$B$2:$B$62,C2305,'Brand Family Territories (Enc)'!$C$2:$C$62,"Morri")&gt;0),"Unk",0))</f>
        <v>1</v>
      </c>
      <c r="E2305" t="str">
        <f>IFERROR(INDEX('Brand Family Areas (Enc)'!$D$6:$D$998,MATCH(UPPER(A2305)&amp;"|"&amp;UPPER(B2305),'Brand Family Areas (Enc)'!$G$6:$G$998,0)),"No Match")</f>
        <v>No Match</v>
      </c>
      <c r="F2305" t="str">
        <f t="shared" si="70"/>
        <v>US</v>
      </c>
      <c r="G2305" t="str">
        <f t="shared" si="71"/>
        <v>Source Brewing|ESSEX</v>
      </c>
    </row>
    <row r="2306" spans="1:7" hidden="1" x14ac:dyDescent="0.2">
      <c r="A2306" t="str" cm="1">
        <f t="array" ref="A2306">INDEX('Brand Family Territory (Enc)'!$A$2:$A$296,INT((ROW()-2)/10)+1)</f>
        <v>Source Brewing</v>
      </c>
      <c r="B2306" t="str" cm="1">
        <f t="array" ref="B2306">INDEX('Whitelist (Blackout Reverse)'!$B$1:$K$1,MOD(ROW()-2,10)+1)</f>
        <v>HUDSON</v>
      </c>
      <c r="C2306" t="str">
        <f>VLOOKUP(A2306,'Brand Family Territory (Enc)'!$A$2:$B$296,2,FALSE)</f>
        <v>All Counties</v>
      </c>
      <c r="D2306">
        <f>IF(COUNTIFS('Brand Family Territories (Enc)'!$B$2:$B$62,C2306,'Brand Family Territories (Enc)'!$C$2:$C$62,B2306)&gt;0,1,IF(AND(LEFT(B2306,6)="MORRIS",COUNTIFS('Brand Family Territories (Enc)'!$B$2:$B$62,C2306,'Brand Family Territories (Enc)'!$C$2:$C$62,"Morri")&gt;0),"Unk",0))</f>
        <v>1</v>
      </c>
      <c r="E2306" t="str">
        <f>IFERROR(INDEX('Brand Family Areas (Enc)'!$D$6:$D$998,MATCH(UPPER(A2306)&amp;"|"&amp;UPPER(B2306),'Brand Family Areas (Enc)'!$G$6:$G$998,0)),"No Match")</f>
        <v>No Match</v>
      </c>
      <c r="F2306" t="str">
        <f t="shared" si="70"/>
        <v>US</v>
      </c>
      <c r="G2306" t="str">
        <f t="shared" si="71"/>
        <v>Source Brewing|HUDSON</v>
      </c>
    </row>
    <row r="2307" spans="1:7" hidden="1" x14ac:dyDescent="0.2">
      <c r="A2307" t="str" cm="1">
        <f t="array" ref="A2307">INDEX('Brand Family Territory (Enc)'!$A$2:$A$296,INT((ROW()-2)/10)+1)</f>
        <v>Source Brewing</v>
      </c>
      <c r="B2307" t="str" cm="1">
        <f t="array" ref="B2307">INDEX('Whitelist (Blackout Reverse)'!$B$1:$K$1,MOD(ROW()-2,10)+1)</f>
        <v>UNION</v>
      </c>
      <c r="C2307" t="str">
        <f>VLOOKUP(A2307,'Brand Family Territory (Enc)'!$A$2:$B$296,2,FALSE)</f>
        <v>All Counties</v>
      </c>
      <c r="D2307">
        <f>IF(COUNTIFS('Brand Family Territories (Enc)'!$B$2:$B$62,C2307,'Brand Family Territories (Enc)'!$C$2:$C$62,B2307)&gt;0,1,IF(AND(LEFT(B2307,6)="MORRIS",COUNTIFS('Brand Family Territories (Enc)'!$B$2:$B$62,C2307,'Brand Family Territories (Enc)'!$C$2:$C$62,"Morri")&gt;0),"Unk",0))</f>
        <v>1</v>
      </c>
      <c r="E2307" t="str">
        <f>IFERROR(INDEX('Brand Family Areas (Enc)'!$D$6:$D$998,MATCH(UPPER(A2307)&amp;"|"&amp;UPPER(B2307),'Brand Family Areas (Enc)'!$G$6:$G$998,0)),"No Match")</f>
        <v>No Match</v>
      </c>
      <c r="F2307" t="str">
        <f t="shared" ref="F2307:F2370" si="72">IF(D2307="Unk","Ambiguous (Source Truncated)",IF(E2307="Inactive","THEM",IF(D2307=1,"US",IF(D2307="N/A","No Territory Data","THEM"))))</f>
        <v>US</v>
      </c>
      <c r="G2307" t="str">
        <f t="shared" ref="G2307:G2370" si="73">A2307&amp;"|"&amp;B2307</f>
        <v>Source Brewing|UNION</v>
      </c>
    </row>
    <row r="2308" spans="1:7" hidden="1" x14ac:dyDescent="0.2">
      <c r="A2308" t="str" cm="1">
        <f t="array" ref="A2308">INDEX('Brand Family Territory (Enc)'!$A$2:$A$296,INT((ROW()-2)/10)+1)</f>
        <v>Source Brewing</v>
      </c>
      <c r="B2308" t="str" cm="1">
        <f t="array" ref="B2308">INDEX('Whitelist (Blackout Reverse)'!$B$1:$K$1,MOD(ROW()-2,10)+1)</f>
        <v>SUSSEX</v>
      </c>
      <c r="C2308" t="str">
        <f>VLOOKUP(A2308,'Brand Family Territory (Enc)'!$A$2:$B$296,2,FALSE)</f>
        <v>All Counties</v>
      </c>
      <c r="D2308">
        <f>IF(COUNTIFS('Brand Family Territories (Enc)'!$B$2:$B$62,C2308,'Brand Family Territories (Enc)'!$C$2:$C$62,B2308)&gt;0,1,IF(AND(LEFT(B2308,6)="MORRIS",COUNTIFS('Brand Family Territories (Enc)'!$B$2:$B$62,C2308,'Brand Family Territories (Enc)'!$C$2:$C$62,"Morri")&gt;0),"Unk",0))</f>
        <v>1</v>
      </c>
      <c r="E2308" t="str">
        <f>IFERROR(INDEX('Brand Family Areas (Enc)'!$D$6:$D$998,MATCH(UPPER(A2308)&amp;"|"&amp;UPPER(B2308),'Brand Family Areas (Enc)'!$G$6:$G$998,0)),"No Match")</f>
        <v>No Match</v>
      </c>
      <c r="F2308" t="str">
        <f t="shared" si="72"/>
        <v>US</v>
      </c>
      <c r="G2308" t="str">
        <f t="shared" si="73"/>
        <v>Source Brewing|SUSSEX</v>
      </c>
    </row>
    <row r="2309" spans="1:7" hidden="1" x14ac:dyDescent="0.2">
      <c r="A2309" t="str" cm="1">
        <f t="array" ref="A2309">INDEX('Brand Family Territory (Enc)'!$A$2:$A$296,INT((ROW()-2)/10)+1)</f>
        <v>Source Brewing</v>
      </c>
      <c r="B2309" t="str" cm="1">
        <f t="array" ref="B2309">INDEX('Whitelist (Blackout Reverse)'!$B$1:$K$1,MOD(ROW()-2,10)+1)</f>
        <v>MORRIS 1</v>
      </c>
      <c r="C2309" t="str">
        <f>VLOOKUP(A2309,'Brand Family Territory (Enc)'!$A$2:$B$296,2,FALSE)</f>
        <v>All Counties</v>
      </c>
      <c r="D2309">
        <f>IF(COUNTIFS('Brand Family Territories (Enc)'!$B$2:$B$62,C2309,'Brand Family Territories (Enc)'!$C$2:$C$62,B2309)&gt;0,1,IF(AND(LEFT(B2309,6)="MORRIS",COUNTIFS('Brand Family Territories (Enc)'!$B$2:$B$62,C2309,'Brand Family Territories (Enc)'!$C$2:$C$62,"Morri")&gt;0),"Unk",0))</f>
        <v>1</v>
      </c>
      <c r="E2309" t="str">
        <f>IFERROR(INDEX('Brand Family Areas (Enc)'!$D$6:$D$998,MATCH(UPPER(A2309)&amp;"|"&amp;UPPER(B2309),'Brand Family Areas (Enc)'!$G$6:$G$998,0)),"No Match")</f>
        <v>No Match</v>
      </c>
      <c r="F2309" t="str">
        <f t="shared" si="72"/>
        <v>US</v>
      </c>
      <c r="G2309" t="str">
        <f t="shared" si="73"/>
        <v>Source Brewing|MORRIS 1</v>
      </c>
    </row>
    <row r="2310" spans="1:7" hidden="1" x14ac:dyDescent="0.2">
      <c r="A2310" t="str" cm="1">
        <f t="array" ref="A2310">INDEX('Brand Family Territory (Enc)'!$A$2:$A$296,INT((ROW()-2)/10)+1)</f>
        <v>Source Brewing</v>
      </c>
      <c r="B2310" t="str" cm="1">
        <f t="array" ref="B2310">INDEX('Whitelist (Blackout Reverse)'!$B$1:$K$1,MOD(ROW()-2,10)+1)</f>
        <v>MORRIS 2</v>
      </c>
      <c r="C2310" t="str">
        <f>VLOOKUP(A2310,'Brand Family Territory (Enc)'!$A$2:$B$296,2,FALSE)</f>
        <v>All Counties</v>
      </c>
      <c r="D2310">
        <f>IF(COUNTIFS('Brand Family Territories (Enc)'!$B$2:$B$62,C2310,'Brand Family Territories (Enc)'!$C$2:$C$62,B2310)&gt;0,1,IF(AND(LEFT(B2310,6)="MORRIS",COUNTIFS('Brand Family Territories (Enc)'!$B$2:$B$62,C2310,'Brand Family Territories (Enc)'!$C$2:$C$62,"Morri")&gt;0),"Unk",0))</f>
        <v>1</v>
      </c>
      <c r="E2310" t="str">
        <f>IFERROR(INDEX('Brand Family Areas (Enc)'!$D$6:$D$998,MATCH(UPPER(A2310)&amp;"|"&amp;UPPER(B2310),'Brand Family Areas (Enc)'!$G$6:$G$998,0)),"No Match")</f>
        <v>No Match</v>
      </c>
      <c r="F2310" t="str">
        <f t="shared" si="72"/>
        <v>US</v>
      </c>
      <c r="G2310" t="str">
        <f t="shared" si="73"/>
        <v>Source Brewing|MORRIS 2</v>
      </c>
    </row>
    <row r="2311" spans="1:7" hidden="1" x14ac:dyDescent="0.2">
      <c r="A2311" t="str" cm="1">
        <f t="array" ref="A2311">INDEX('Brand Family Territory (Enc)'!$A$2:$A$296,INT((ROW()-2)/10)+1)</f>
        <v>Source Brewing</v>
      </c>
      <c r="B2311" t="str" cm="1">
        <f t="array" ref="B2311">INDEX('Whitelist (Blackout Reverse)'!$B$1:$K$1,MOD(ROW()-2,10)+1)</f>
        <v>MORRIS 3</v>
      </c>
      <c r="C2311" t="str">
        <f>VLOOKUP(A2311,'Brand Family Territory (Enc)'!$A$2:$B$296,2,FALSE)</f>
        <v>All Counties</v>
      </c>
      <c r="D2311">
        <f>IF(COUNTIFS('Brand Family Territories (Enc)'!$B$2:$B$62,C2311,'Brand Family Territories (Enc)'!$C$2:$C$62,B2311)&gt;0,1,IF(AND(LEFT(B2311,6)="MORRIS",COUNTIFS('Brand Family Territories (Enc)'!$B$2:$B$62,C2311,'Brand Family Territories (Enc)'!$C$2:$C$62,"Morri")&gt;0),"Unk",0))</f>
        <v>1</v>
      </c>
      <c r="E2311" t="str">
        <f>IFERROR(INDEX('Brand Family Areas (Enc)'!$D$6:$D$998,MATCH(UPPER(A2311)&amp;"|"&amp;UPPER(B2311),'Brand Family Areas (Enc)'!$G$6:$G$998,0)),"No Match")</f>
        <v>No Match</v>
      </c>
      <c r="F2311" t="str">
        <f t="shared" si="72"/>
        <v>US</v>
      </c>
      <c r="G2311" t="str">
        <f t="shared" si="73"/>
        <v>Source Brewing|MORRIS 3</v>
      </c>
    </row>
    <row r="2312" spans="1:7" hidden="1" x14ac:dyDescent="0.2">
      <c r="A2312" t="str" cm="1">
        <f t="array" ref="A2312">INDEX('Brand Family Territory (Enc)'!$A$2:$A$296,INT((ROW()-2)/10)+1)</f>
        <v>St Ides</v>
      </c>
      <c r="B2312" t="str" cm="1">
        <f t="array" ref="B2312">INDEX('Whitelist (Blackout Reverse)'!$B$1:$K$1,MOD(ROW()-2,10)+1)</f>
        <v>BERGEN</v>
      </c>
      <c r="C2312" t="str">
        <f>VLOOKUP(A2312,'Brand Family Territory (Enc)'!$A$2:$B$296,2,FALSE)</f>
        <v>All Counties</v>
      </c>
      <c r="D2312">
        <f>IF(COUNTIFS('Brand Family Territories (Enc)'!$B$2:$B$62,C2312,'Brand Family Territories (Enc)'!$C$2:$C$62,B2312)&gt;0,1,IF(AND(LEFT(B2312,6)="MORRIS",COUNTIFS('Brand Family Territories (Enc)'!$B$2:$B$62,C2312,'Brand Family Territories (Enc)'!$C$2:$C$62,"Morri")&gt;0),"Unk",0))</f>
        <v>1</v>
      </c>
      <c r="E2312" t="str">
        <f>IFERROR(INDEX('Brand Family Areas (Enc)'!$D$6:$D$998,MATCH(UPPER(A2312)&amp;"|"&amp;UPPER(B2312),'Brand Family Areas (Enc)'!$G$6:$G$998,0)),"No Match")</f>
        <v>No Match</v>
      </c>
      <c r="F2312" t="str">
        <f t="shared" si="72"/>
        <v>US</v>
      </c>
      <c r="G2312" t="str">
        <f t="shared" si="73"/>
        <v>St Ides|BERGEN</v>
      </c>
    </row>
    <row r="2313" spans="1:7" hidden="1" x14ac:dyDescent="0.2">
      <c r="A2313" t="str" cm="1">
        <f t="array" ref="A2313">INDEX('Brand Family Territory (Enc)'!$A$2:$A$296,INT((ROW()-2)/10)+1)</f>
        <v>St Ides</v>
      </c>
      <c r="B2313" t="str" cm="1">
        <f t="array" ref="B2313">INDEX('Whitelist (Blackout Reverse)'!$B$1:$K$1,MOD(ROW()-2,10)+1)</f>
        <v>PASSAIC</v>
      </c>
      <c r="C2313" t="str">
        <f>VLOOKUP(A2313,'Brand Family Territory (Enc)'!$A$2:$B$296,2,FALSE)</f>
        <v>All Counties</v>
      </c>
      <c r="D2313">
        <f>IF(COUNTIFS('Brand Family Territories (Enc)'!$B$2:$B$62,C2313,'Brand Family Territories (Enc)'!$C$2:$C$62,B2313)&gt;0,1,IF(AND(LEFT(B2313,6)="MORRIS",COUNTIFS('Brand Family Territories (Enc)'!$B$2:$B$62,C2313,'Brand Family Territories (Enc)'!$C$2:$C$62,"Morri")&gt;0),"Unk",0))</f>
        <v>1</v>
      </c>
      <c r="E2313" t="str">
        <f>IFERROR(INDEX('Brand Family Areas (Enc)'!$D$6:$D$998,MATCH(UPPER(A2313)&amp;"|"&amp;UPPER(B2313),'Brand Family Areas (Enc)'!$G$6:$G$998,0)),"No Match")</f>
        <v>No Match</v>
      </c>
      <c r="F2313" t="str">
        <f t="shared" si="72"/>
        <v>US</v>
      </c>
      <c r="G2313" t="str">
        <f t="shared" si="73"/>
        <v>St Ides|PASSAIC</v>
      </c>
    </row>
    <row r="2314" spans="1:7" hidden="1" x14ac:dyDescent="0.2">
      <c r="A2314" t="str" cm="1">
        <f t="array" ref="A2314">INDEX('Brand Family Territory (Enc)'!$A$2:$A$296,INT((ROW()-2)/10)+1)</f>
        <v>St Ides</v>
      </c>
      <c r="B2314" t="str" cm="1">
        <f t="array" ref="B2314">INDEX('Whitelist (Blackout Reverse)'!$B$1:$K$1,MOD(ROW()-2,10)+1)</f>
        <v>PASSAIC-FF</v>
      </c>
      <c r="C2314" t="str">
        <f>VLOOKUP(A2314,'Brand Family Territory (Enc)'!$A$2:$B$296,2,FALSE)</f>
        <v>All Counties</v>
      </c>
      <c r="D2314">
        <f>IF(COUNTIFS('Brand Family Territories (Enc)'!$B$2:$B$62,C2314,'Brand Family Territories (Enc)'!$C$2:$C$62,B2314)&gt;0,1,IF(AND(LEFT(B2314,6)="MORRIS",COUNTIFS('Brand Family Territories (Enc)'!$B$2:$B$62,C2314,'Brand Family Territories (Enc)'!$C$2:$C$62,"Morri")&gt;0),"Unk",0))</f>
        <v>1</v>
      </c>
      <c r="E2314" t="str">
        <f>IFERROR(INDEX('Brand Family Areas (Enc)'!$D$6:$D$998,MATCH(UPPER(A2314)&amp;"|"&amp;UPPER(B2314),'Brand Family Areas (Enc)'!$G$6:$G$998,0)),"No Match")</f>
        <v>No Match</v>
      </c>
      <c r="F2314" t="str">
        <f t="shared" si="72"/>
        <v>US</v>
      </c>
      <c r="G2314" t="str">
        <f t="shared" si="73"/>
        <v>St Ides|PASSAIC-FF</v>
      </c>
    </row>
    <row r="2315" spans="1:7" hidden="1" x14ac:dyDescent="0.2">
      <c r="A2315" t="str" cm="1">
        <f t="array" ref="A2315">INDEX('Brand Family Territory (Enc)'!$A$2:$A$296,INT((ROW()-2)/10)+1)</f>
        <v>St Ides</v>
      </c>
      <c r="B2315" t="str" cm="1">
        <f t="array" ref="B2315">INDEX('Whitelist (Blackout Reverse)'!$B$1:$K$1,MOD(ROW()-2,10)+1)</f>
        <v>ESSEX</v>
      </c>
      <c r="C2315" t="str">
        <f>VLOOKUP(A2315,'Brand Family Territory (Enc)'!$A$2:$B$296,2,FALSE)</f>
        <v>All Counties</v>
      </c>
      <c r="D2315">
        <f>IF(COUNTIFS('Brand Family Territories (Enc)'!$B$2:$B$62,C2315,'Brand Family Territories (Enc)'!$C$2:$C$62,B2315)&gt;0,1,IF(AND(LEFT(B2315,6)="MORRIS",COUNTIFS('Brand Family Territories (Enc)'!$B$2:$B$62,C2315,'Brand Family Territories (Enc)'!$C$2:$C$62,"Morri")&gt;0),"Unk",0))</f>
        <v>1</v>
      </c>
      <c r="E2315" t="str">
        <f>IFERROR(INDEX('Brand Family Areas (Enc)'!$D$6:$D$998,MATCH(UPPER(A2315)&amp;"|"&amp;UPPER(B2315),'Brand Family Areas (Enc)'!$G$6:$G$998,0)),"No Match")</f>
        <v>No Match</v>
      </c>
      <c r="F2315" t="str">
        <f t="shared" si="72"/>
        <v>US</v>
      </c>
      <c r="G2315" t="str">
        <f t="shared" si="73"/>
        <v>St Ides|ESSEX</v>
      </c>
    </row>
    <row r="2316" spans="1:7" hidden="1" x14ac:dyDescent="0.2">
      <c r="A2316" t="str" cm="1">
        <f t="array" ref="A2316">INDEX('Brand Family Territory (Enc)'!$A$2:$A$296,INT((ROW()-2)/10)+1)</f>
        <v>St Ides</v>
      </c>
      <c r="B2316" t="str" cm="1">
        <f t="array" ref="B2316">INDEX('Whitelist (Blackout Reverse)'!$B$1:$K$1,MOD(ROW()-2,10)+1)</f>
        <v>HUDSON</v>
      </c>
      <c r="C2316" t="str">
        <f>VLOOKUP(A2316,'Brand Family Territory (Enc)'!$A$2:$B$296,2,FALSE)</f>
        <v>All Counties</v>
      </c>
      <c r="D2316">
        <f>IF(COUNTIFS('Brand Family Territories (Enc)'!$B$2:$B$62,C2316,'Brand Family Territories (Enc)'!$C$2:$C$62,B2316)&gt;0,1,IF(AND(LEFT(B2316,6)="MORRIS",COUNTIFS('Brand Family Territories (Enc)'!$B$2:$B$62,C2316,'Brand Family Territories (Enc)'!$C$2:$C$62,"Morri")&gt;0),"Unk",0))</f>
        <v>1</v>
      </c>
      <c r="E2316" t="str">
        <f>IFERROR(INDEX('Brand Family Areas (Enc)'!$D$6:$D$998,MATCH(UPPER(A2316)&amp;"|"&amp;UPPER(B2316),'Brand Family Areas (Enc)'!$G$6:$G$998,0)),"No Match")</f>
        <v>No Match</v>
      </c>
      <c r="F2316" t="str">
        <f t="shared" si="72"/>
        <v>US</v>
      </c>
      <c r="G2316" t="str">
        <f t="shared" si="73"/>
        <v>St Ides|HUDSON</v>
      </c>
    </row>
    <row r="2317" spans="1:7" hidden="1" x14ac:dyDescent="0.2">
      <c r="A2317" t="str" cm="1">
        <f t="array" ref="A2317">INDEX('Brand Family Territory (Enc)'!$A$2:$A$296,INT((ROW()-2)/10)+1)</f>
        <v>St Ides</v>
      </c>
      <c r="B2317" t="str" cm="1">
        <f t="array" ref="B2317">INDEX('Whitelist (Blackout Reverse)'!$B$1:$K$1,MOD(ROW()-2,10)+1)</f>
        <v>UNION</v>
      </c>
      <c r="C2317" t="str">
        <f>VLOOKUP(A2317,'Brand Family Territory (Enc)'!$A$2:$B$296,2,FALSE)</f>
        <v>All Counties</v>
      </c>
      <c r="D2317">
        <f>IF(COUNTIFS('Brand Family Territories (Enc)'!$B$2:$B$62,C2317,'Brand Family Territories (Enc)'!$C$2:$C$62,B2317)&gt;0,1,IF(AND(LEFT(B2317,6)="MORRIS",COUNTIFS('Brand Family Territories (Enc)'!$B$2:$B$62,C2317,'Brand Family Territories (Enc)'!$C$2:$C$62,"Morri")&gt;0),"Unk",0))</f>
        <v>1</v>
      </c>
      <c r="E2317" t="str">
        <f>IFERROR(INDEX('Brand Family Areas (Enc)'!$D$6:$D$998,MATCH(UPPER(A2317)&amp;"|"&amp;UPPER(B2317),'Brand Family Areas (Enc)'!$G$6:$G$998,0)),"No Match")</f>
        <v>No Match</v>
      </c>
      <c r="F2317" t="str">
        <f t="shared" si="72"/>
        <v>US</v>
      </c>
      <c r="G2317" t="str">
        <f t="shared" si="73"/>
        <v>St Ides|UNION</v>
      </c>
    </row>
    <row r="2318" spans="1:7" hidden="1" x14ac:dyDescent="0.2">
      <c r="A2318" t="str" cm="1">
        <f t="array" ref="A2318">INDEX('Brand Family Territory (Enc)'!$A$2:$A$296,INT((ROW()-2)/10)+1)</f>
        <v>St Ides</v>
      </c>
      <c r="B2318" t="str" cm="1">
        <f t="array" ref="B2318">INDEX('Whitelist (Blackout Reverse)'!$B$1:$K$1,MOD(ROW()-2,10)+1)</f>
        <v>SUSSEX</v>
      </c>
      <c r="C2318" t="str">
        <f>VLOOKUP(A2318,'Brand Family Territory (Enc)'!$A$2:$B$296,2,FALSE)</f>
        <v>All Counties</v>
      </c>
      <c r="D2318">
        <f>IF(COUNTIFS('Brand Family Territories (Enc)'!$B$2:$B$62,C2318,'Brand Family Territories (Enc)'!$C$2:$C$62,B2318)&gt;0,1,IF(AND(LEFT(B2318,6)="MORRIS",COUNTIFS('Brand Family Territories (Enc)'!$B$2:$B$62,C2318,'Brand Family Territories (Enc)'!$C$2:$C$62,"Morri")&gt;0),"Unk",0))</f>
        <v>1</v>
      </c>
      <c r="E2318" t="str">
        <f>IFERROR(INDEX('Brand Family Areas (Enc)'!$D$6:$D$998,MATCH(UPPER(A2318)&amp;"|"&amp;UPPER(B2318),'Brand Family Areas (Enc)'!$G$6:$G$998,0)),"No Match")</f>
        <v>No Match</v>
      </c>
      <c r="F2318" t="str">
        <f t="shared" si="72"/>
        <v>US</v>
      </c>
      <c r="G2318" t="str">
        <f t="shared" si="73"/>
        <v>St Ides|SUSSEX</v>
      </c>
    </row>
    <row r="2319" spans="1:7" hidden="1" x14ac:dyDescent="0.2">
      <c r="A2319" t="str" cm="1">
        <f t="array" ref="A2319">INDEX('Brand Family Territory (Enc)'!$A$2:$A$296,INT((ROW()-2)/10)+1)</f>
        <v>St Ides</v>
      </c>
      <c r="B2319" t="str" cm="1">
        <f t="array" ref="B2319">INDEX('Whitelist (Blackout Reverse)'!$B$1:$K$1,MOD(ROW()-2,10)+1)</f>
        <v>MORRIS 1</v>
      </c>
      <c r="C2319" t="str">
        <f>VLOOKUP(A2319,'Brand Family Territory (Enc)'!$A$2:$B$296,2,FALSE)</f>
        <v>All Counties</v>
      </c>
      <c r="D2319">
        <f>IF(COUNTIFS('Brand Family Territories (Enc)'!$B$2:$B$62,C2319,'Brand Family Territories (Enc)'!$C$2:$C$62,B2319)&gt;0,1,IF(AND(LEFT(B2319,6)="MORRIS",COUNTIFS('Brand Family Territories (Enc)'!$B$2:$B$62,C2319,'Brand Family Territories (Enc)'!$C$2:$C$62,"Morri")&gt;0),"Unk",0))</f>
        <v>1</v>
      </c>
      <c r="E2319" t="str">
        <f>IFERROR(INDEX('Brand Family Areas (Enc)'!$D$6:$D$998,MATCH(UPPER(A2319)&amp;"|"&amp;UPPER(B2319),'Brand Family Areas (Enc)'!$G$6:$G$998,0)),"No Match")</f>
        <v>No Match</v>
      </c>
      <c r="F2319" t="str">
        <f t="shared" si="72"/>
        <v>US</v>
      </c>
      <c r="G2319" t="str">
        <f t="shared" si="73"/>
        <v>St Ides|MORRIS 1</v>
      </c>
    </row>
    <row r="2320" spans="1:7" hidden="1" x14ac:dyDescent="0.2">
      <c r="A2320" t="str" cm="1">
        <f t="array" ref="A2320">INDEX('Brand Family Territory (Enc)'!$A$2:$A$296,INT((ROW()-2)/10)+1)</f>
        <v>St Ides</v>
      </c>
      <c r="B2320" t="str" cm="1">
        <f t="array" ref="B2320">INDEX('Whitelist (Blackout Reverse)'!$B$1:$K$1,MOD(ROW()-2,10)+1)</f>
        <v>MORRIS 2</v>
      </c>
      <c r="C2320" t="str">
        <f>VLOOKUP(A2320,'Brand Family Territory (Enc)'!$A$2:$B$296,2,FALSE)</f>
        <v>All Counties</v>
      </c>
      <c r="D2320">
        <f>IF(COUNTIFS('Brand Family Territories (Enc)'!$B$2:$B$62,C2320,'Brand Family Territories (Enc)'!$C$2:$C$62,B2320)&gt;0,1,IF(AND(LEFT(B2320,6)="MORRIS",COUNTIFS('Brand Family Territories (Enc)'!$B$2:$B$62,C2320,'Brand Family Territories (Enc)'!$C$2:$C$62,"Morri")&gt;0),"Unk",0))</f>
        <v>1</v>
      </c>
      <c r="E2320" t="str">
        <f>IFERROR(INDEX('Brand Family Areas (Enc)'!$D$6:$D$998,MATCH(UPPER(A2320)&amp;"|"&amp;UPPER(B2320),'Brand Family Areas (Enc)'!$G$6:$G$998,0)),"No Match")</f>
        <v>No Match</v>
      </c>
      <c r="F2320" t="str">
        <f t="shared" si="72"/>
        <v>US</v>
      </c>
      <c r="G2320" t="str">
        <f t="shared" si="73"/>
        <v>St Ides|MORRIS 2</v>
      </c>
    </row>
    <row r="2321" spans="1:7" hidden="1" x14ac:dyDescent="0.2">
      <c r="A2321" t="str" cm="1">
        <f t="array" ref="A2321">INDEX('Brand Family Territory (Enc)'!$A$2:$A$296,INT((ROW()-2)/10)+1)</f>
        <v>St Ides</v>
      </c>
      <c r="B2321" t="str" cm="1">
        <f t="array" ref="B2321">INDEX('Whitelist (Blackout Reverse)'!$B$1:$K$1,MOD(ROW()-2,10)+1)</f>
        <v>MORRIS 3</v>
      </c>
      <c r="C2321" t="str">
        <f>VLOOKUP(A2321,'Brand Family Territory (Enc)'!$A$2:$B$296,2,FALSE)</f>
        <v>All Counties</v>
      </c>
      <c r="D2321">
        <f>IF(COUNTIFS('Brand Family Territories (Enc)'!$B$2:$B$62,C2321,'Brand Family Territories (Enc)'!$C$2:$C$62,B2321)&gt;0,1,IF(AND(LEFT(B2321,6)="MORRIS",COUNTIFS('Brand Family Territories (Enc)'!$B$2:$B$62,C2321,'Brand Family Territories (Enc)'!$C$2:$C$62,"Morri")&gt;0),"Unk",0))</f>
        <v>1</v>
      </c>
      <c r="E2321" t="str">
        <f>IFERROR(INDEX('Brand Family Areas (Enc)'!$D$6:$D$998,MATCH(UPPER(A2321)&amp;"|"&amp;UPPER(B2321),'Brand Family Areas (Enc)'!$G$6:$G$998,0)),"No Match")</f>
        <v>No Match</v>
      </c>
      <c r="F2321" t="str">
        <f t="shared" si="72"/>
        <v>US</v>
      </c>
      <c r="G2321" t="str">
        <f t="shared" si="73"/>
        <v>St Ides|MORRIS 3</v>
      </c>
    </row>
    <row r="2322" spans="1:7" hidden="1" x14ac:dyDescent="0.2">
      <c r="A2322" t="str" cm="1">
        <f t="array" ref="A2322">INDEX('Brand Family Territory (Enc)'!$A$2:$A$296,INT((ROW()-2)/10)+1)</f>
        <v>Stiegl</v>
      </c>
      <c r="B2322" t="str" cm="1">
        <f t="array" ref="B2322">INDEX('Whitelist (Blackout Reverse)'!$B$1:$K$1,MOD(ROW()-2,10)+1)</f>
        <v>BERGEN</v>
      </c>
      <c r="C2322" t="str">
        <f>VLOOKUP(A2322,'Brand Family Territory (Enc)'!$A$2:$B$296,2,FALSE)</f>
        <v>All Counties</v>
      </c>
      <c r="D2322">
        <f>IF(COUNTIFS('Brand Family Territories (Enc)'!$B$2:$B$62,C2322,'Brand Family Territories (Enc)'!$C$2:$C$62,B2322)&gt;0,1,IF(AND(LEFT(B2322,6)="MORRIS",COUNTIFS('Brand Family Territories (Enc)'!$B$2:$B$62,C2322,'Brand Family Territories (Enc)'!$C$2:$C$62,"Morri")&gt;0),"Unk",0))</f>
        <v>1</v>
      </c>
      <c r="E2322" t="str">
        <f>IFERROR(INDEX('Brand Family Areas (Enc)'!$D$6:$D$998,MATCH(UPPER(A2322)&amp;"|"&amp;UPPER(B2322),'Brand Family Areas (Enc)'!$G$6:$G$998,0)),"No Match")</f>
        <v>No Match</v>
      </c>
      <c r="F2322" t="str">
        <f t="shared" si="72"/>
        <v>US</v>
      </c>
      <c r="G2322" t="str">
        <f t="shared" si="73"/>
        <v>Stiegl|BERGEN</v>
      </c>
    </row>
    <row r="2323" spans="1:7" hidden="1" x14ac:dyDescent="0.2">
      <c r="A2323" t="str" cm="1">
        <f t="array" ref="A2323">INDEX('Brand Family Territory (Enc)'!$A$2:$A$296,INT((ROW()-2)/10)+1)</f>
        <v>Stiegl</v>
      </c>
      <c r="B2323" t="str" cm="1">
        <f t="array" ref="B2323">INDEX('Whitelist (Blackout Reverse)'!$B$1:$K$1,MOD(ROW()-2,10)+1)</f>
        <v>PASSAIC</v>
      </c>
      <c r="C2323" t="str">
        <f>VLOOKUP(A2323,'Brand Family Territory (Enc)'!$A$2:$B$296,2,FALSE)</f>
        <v>All Counties</v>
      </c>
      <c r="D2323">
        <f>IF(COUNTIFS('Brand Family Territories (Enc)'!$B$2:$B$62,C2323,'Brand Family Territories (Enc)'!$C$2:$C$62,B2323)&gt;0,1,IF(AND(LEFT(B2323,6)="MORRIS",COUNTIFS('Brand Family Territories (Enc)'!$B$2:$B$62,C2323,'Brand Family Territories (Enc)'!$C$2:$C$62,"Morri")&gt;0),"Unk",0))</f>
        <v>1</v>
      </c>
      <c r="E2323" t="str">
        <f>IFERROR(INDEX('Brand Family Areas (Enc)'!$D$6:$D$998,MATCH(UPPER(A2323)&amp;"|"&amp;UPPER(B2323),'Brand Family Areas (Enc)'!$G$6:$G$998,0)),"No Match")</f>
        <v>No Match</v>
      </c>
      <c r="F2323" t="str">
        <f t="shared" si="72"/>
        <v>US</v>
      </c>
      <c r="G2323" t="str">
        <f t="shared" si="73"/>
        <v>Stiegl|PASSAIC</v>
      </c>
    </row>
    <row r="2324" spans="1:7" hidden="1" x14ac:dyDescent="0.2">
      <c r="A2324" t="str" cm="1">
        <f t="array" ref="A2324">INDEX('Brand Family Territory (Enc)'!$A$2:$A$296,INT((ROW()-2)/10)+1)</f>
        <v>Stiegl</v>
      </c>
      <c r="B2324" t="str" cm="1">
        <f t="array" ref="B2324">INDEX('Whitelist (Blackout Reverse)'!$B$1:$K$1,MOD(ROW()-2,10)+1)</f>
        <v>PASSAIC-FF</v>
      </c>
      <c r="C2324" t="str">
        <f>VLOOKUP(A2324,'Brand Family Territory (Enc)'!$A$2:$B$296,2,FALSE)</f>
        <v>All Counties</v>
      </c>
      <c r="D2324">
        <f>IF(COUNTIFS('Brand Family Territories (Enc)'!$B$2:$B$62,C2324,'Brand Family Territories (Enc)'!$C$2:$C$62,B2324)&gt;0,1,IF(AND(LEFT(B2324,6)="MORRIS",COUNTIFS('Brand Family Territories (Enc)'!$B$2:$B$62,C2324,'Brand Family Territories (Enc)'!$C$2:$C$62,"Morri")&gt;0),"Unk",0))</f>
        <v>1</v>
      </c>
      <c r="E2324" t="str">
        <f>IFERROR(INDEX('Brand Family Areas (Enc)'!$D$6:$D$998,MATCH(UPPER(A2324)&amp;"|"&amp;UPPER(B2324),'Brand Family Areas (Enc)'!$G$6:$G$998,0)),"No Match")</f>
        <v>No Match</v>
      </c>
      <c r="F2324" t="str">
        <f t="shared" si="72"/>
        <v>US</v>
      </c>
      <c r="G2324" t="str">
        <f t="shared" si="73"/>
        <v>Stiegl|PASSAIC-FF</v>
      </c>
    </row>
    <row r="2325" spans="1:7" hidden="1" x14ac:dyDescent="0.2">
      <c r="A2325" t="str" cm="1">
        <f t="array" ref="A2325">INDEX('Brand Family Territory (Enc)'!$A$2:$A$296,INT((ROW()-2)/10)+1)</f>
        <v>Stiegl</v>
      </c>
      <c r="B2325" t="str" cm="1">
        <f t="array" ref="B2325">INDEX('Whitelist (Blackout Reverse)'!$B$1:$K$1,MOD(ROW()-2,10)+1)</f>
        <v>ESSEX</v>
      </c>
      <c r="C2325" t="str">
        <f>VLOOKUP(A2325,'Brand Family Territory (Enc)'!$A$2:$B$296,2,FALSE)</f>
        <v>All Counties</v>
      </c>
      <c r="D2325">
        <f>IF(COUNTIFS('Brand Family Territories (Enc)'!$B$2:$B$62,C2325,'Brand Family Territories (Enc)'!$C$2:$C$62,B2325)&gt;0,1,IF(AND(LEFT(B2325,6)="MORRIS",COUNTIFS('Brand Family Territories (Enc)'!$B$2:$B$62,C2325,'Brand Family Territories (Enc)'!$C$2:$C$62,"Morri")&gt;0),"Unk",0))</f>
        <v>1</v>
      </c>
      <c r="E2325" t="str">
        <f>IFERROR(INDEX('Brand Family Areas (Enc)'!$D$6:$D$998,MATCH(UPPER(A2325)&amp;"|"&amp;UPPER(B2325),'Brand Family Areas (Enc)'!$G$6:$G$998,0)),"No Match")</f>
        <v>No Match</v>
      </c>
      <c r="F2325" t="str">
        <f t="shared" si="72"/>
        <v>US</v>
      </c>
      <c r="G2325" t="str">
        <f t="shared" si="73"/>
        <v>Stiegl|ESSEX</v>
      </c>
    </row>
    <row r="2326" spans="1:7" hidden="1" x14ac:dyDescent="0.2">
      <c r="A2326" t="str" cm="1">
        <f t="array" ref="A2326">INDEX('Brand Family Territory (Enc)'!$A$2:$A$296,INT((ROW()-2)/10)+1)</f>
        <v>Stiegl</v>
      </c>
      <c r="B2326" t="str" cm="1">
        <f t="array" ref="B2326">INDEX('Whitelist (Blackout Reverse)'!$B$1:$K$1,MOD(ROW()-2,10)+1)</f>
        <v>HUDSON</v>
      </c>
      <c r="C2326" t="str">
        <f>VLOOKUP(A2326,'Brand Family Territory (Enc)'!$A$2:$B$296,2,FALSE)</f>
        <v>All Counties</v>
      </c>
      <c r="D2326">
        <f>IF(COUNTIFS('Brand Family Territories (Enc)'!$B$2:$B$62,C2326,'Brand Family Territories (Enc)'!$C$2:$C$62,B2326)&gt;0,1,IF(AND(LEFT(B2326,6)="MORRIS",COUNTIFS('Brand Family Territories (Enc)'!$B$2:$B$62,C2326,'Brand Family Territories (Enc)'!$C$2:$C$62,"Morri")&gt;0),"Unk",0))</f>
        <v>1</v>
      </c>
      <c r="E2326" t="str">
        <f>IFERROR(INDEX('Brand Family Areas (Enc)'!$D$6:$D$998,MATCH(UPPER(A2326)&amp;"|"&amp;UPPER(B2326),'Brand Family Areas (Enc)'!$G$6:$G$998,0)),"No Match")</f>
        <v>No Match</v>
      </c>
      <c r="F2326" t="str">
        <f t="shared" si="72"/>
        <v>US</v>
      </c>
      <c r="G2326" t="str">
        <f t="shared" si="73"/>
        <v>Stiegl|HUDSON</v>
      </c>
    </row>
    <row r="2327" spans="1:7" hidden="1" x14ac:dyDescent="0.2">
      <c r="A2327" t="str" cm="1">
        <f t="array" ref="A2327">INDEX('Brand Family Territory (Enc)'!$A$2:$A$296,INT((ROW()-2)/10)+1)</f>
        <v>Stiegl</v>
      </c>
      <c r="B2327" t="str" cm="1">
        <f t="array" ref="B2327">INDEX('Whitelist (Blackout Reverse)'!$B$1:$K$1,MOD(ROW()-2,10)+1)</f>
        <v>UNION</v>
      </c>
      <c r="C2327" t="str">
        <f>VLOOKUP(A2327,'Brand Family Territory (Enc)'!$A$2:$B$296,2,FALSE)</f>
        <v>All Counties</v>
      </c>
      <c r="D2327">
        <f>IF(COUNTIFS('Brand Family Territories (Enc)'!$B$2:$B$62,C2327,'Brand Family Territories (Enc)'!$C$2:$C$62,B2327)&gt;0,1,IF(AND(LEFT(B2327,6)="MORRIS",COUNTIFS('Brand Family Territories (Enc)'!$B$2:$B$62,C2327,'Brand Family Territories (Enc)'!$C$2:$C$62,"Morri")&gt;0),"Unk",0))</f>
        <v>1</v>
      </c>
      <c r="E2327" t="str">
        <f>IFERROR(INDEX('Brand Family Areas (Enc)'!$D$6:$D$998,MATCH(UPPER(A2327)&amp;"|"&amp;UPPER(B2327),'Brand Family Areas (Enc)'!$G$6:$G$998,0)),"No Match")</f>
        <v>No Match</v>
      </c>
      <c r="F2327" t="str">
        <f t="shared" si="72"/>
        <v>US</v>
      </c>
      <c r="G2327" t="str">
        <f t="shared" si="73"/>
        <v>Stiegl|UNION</v>
      </c>
    </row>
    <row r="2328" spans="1:7" hidden="1" x14ac:dyDescent="0.2">
      <c r="A2328" t="str" cm="1">
        <f t="array" ref="A2328">INDEX('Brand Family Territory (Enc)'!$A$2:$A$296,INT((ROW()-2)/10)+1)</f>
        <v>Stiegl</v>
      </c>
      <c r="B2328" t="str" cm="1">
        <f t="array" ref="B2328">INDEX('Whitelist (Blackout Reverse)'!$B$1:$K$1,MOD(ROW()-2,10)+1)</f>
        <v>SUSSEX</v>
      </c>
      <c r="C2328" t="str">
        <f>VLOOKUP(A2328,'Brand Family Territory (Enc)'!$A$2:$B$296,2,FALSE)</f>
        <v>All Counties</v>
      </c>
      <c r="D2328">
        <f>IF(COUNTIFS('Brand Family Territories (Enc)'!$B$2:$B$62,C2328,'Brand Family Territories (Enc)'!$C$2:$C$62,B2328)&gt;0,1,IF(AND(LEFT(B2328,6)="MORRIS",COUNTIFS('Brand Family Territories (Enc)'!$B$2:$B$62,C2328,'Brand Family Territories (Enc)'!$C$2:$C$62,"Morri")&gt;0),"Unk",0))</f>
        <v>1</v>
      </c>
      <c r="E2328" t="str">
        <f>IFERROR(INDEX('Brand Family Areas (Enc)'!$D$6:$D$998,MATCH(UPPER(A2328)&amp;"|"&amp;UPPER(B2328),'Brand Family Areas (Enc)'!$G$6:$G$998,0)),"No Match")</f>
        <v>No Match</v>
      </c>
      <c r="F2328" t="str">
        <f t="shared" si="72"/>
        <v>US</v>
      </c>
      <c r="G2328" t="str">
        <f t="shared" si="73"/>
        <v>Stiegl|SUSSEX</v>
      </c>
    </row>
    <row r="2329" spans="1:7" hidden="1" x14ac:dyDescent="0.2">
      <c r="A2329" t="str" cm="1">
        <f t="array" ref="A2329">INDEX('Brand Family Territory (Enc)'!$A$2:$A$296,INT((ROW()-2)/10)+1)</f>
        <v>Stiegl</v>
      </c>
      <c r="B2329" t="str" cm="1">
        <f t="array" ref="B2329">INDEX('Whitelist (Blackout Reverse)'!$B$1:$K$1,MOD(ROW()-2,10)+1)</f>
        <v>MORRIS 1</v>
      </c>
      <c r="C2329" t="str">
        <f>VLOOKUP(A2329,'Brand Family Territory (Enc)'!$A$2:$B$296,2,FALSE)</f>
        <v>All Counties</v>
      </c>
      <c r="D2329">
        <f>IF(COUNTIFS('Brand Family Territories (Enc)'!$B$2:$B$62,C2329,'Brand Family Territories (Enc)'!$C$2:$C$62,B2329)&gt;0,1,IF(AND(LEFT(B2329,6)="MORRIS",COUNTIFS('Brand Family Territories (Enc)'!$B$2:$B$62,C2329,'Brand Family Territories (Enc)'!$C$2:$C$62,"Morri")&gt;0),"Unk",0))</f>
        <v>1</v>
      </c>
      <c r="E2329" t="str">
        <f>IFERROR(INDEX('Brand Family Areas (Enc)'!$D$6:$D$998,MATCH(UPPER(A2329)&amp;"|"&amp;UPPER(B2329),'Brand Family Areas (Enc)'!$G$6:$G$998,0)),"No Match")</f>
        <v>No Match</v>
      </c>
      <c r="F2329" t="str">
        <f t="shared" si="72"/>
        <v>US</v>
      </c>
      <c r="G2329" t="str">
        <f t="shared" si="73"/>
        <v>Stiegl|MORRIS 1</v>
      </c>
    </row>
    <row r="2330" spans="1:7" hidden="1" x14ac:dyDescent="0.2">
      <c r="A2330" t="str" cm="1">
        <f t="array" ref="A2330">INDEX('Brand Family Territory (Enc)'!$A$2:$A$296,INT((ROW()-2)/10)+1)</f>
        <v>Stiegl</v>
      </c>
      <c r="B2330" t="str" cm="1">
        <f t="array" ref="B2330">INDEX('Whitelist (Blackout Reverse)'!$B$1:$K$1,MOD(ROW()-2,10)+1)</f>
        <v>MORRIS 2</v>
      </c>
      <c r="C2330" t="str">
        <f>VLOOKUP(A2330,'Brand Family Territory (Enc)'!$A$2:$B$296,2,FALSE)</f>
        <v>All Counties</v>
      </c>
      <c r="D2330">
        <f>IF(COUNTIFS('Brand Family Territories (Enc)'!$B$2:$B$62,C2330,'Brand Family Territories (Enc)'!$C$2:$C$62,B2330)&gt;0,1,IF(AND(LEFT(B2330,6)="MORRIS",COUNTIFS('Brand Family Territories (Enc)'!$B$2:$B$62,C2330,'Brand Family Territories (Enc)'!$C$2:$C$62,"Morri")&gt;0),"Unk",0))</f>
        <v>1</v>
      </c>
      <c r="E2330" t="str">
        <f>IFERROR(INDEX('Brand Family Areas (Enc)'!$D$6:$D$998,MATCH(UPPER(A2330)&amp;"|"&amp;UPPER(B2330),'Brand Family Areas (Enc)'!$G$6:$G$998,0)),"No Match")</f>
        <v>No Match</v>
      </c>
      <c r="F2330" t="str">
        <f t="shared" si="72"/>
        <v>US</v>
      </c>
      <c r="G2330" t="str">
        <f t="shared" si="73"/>
        <v>Stiegl|MORRIS 2</v>
      </c>
    </row>
    <row r="2331" spans="1:7" hidden="1" x14ac:dyDescent="0.2">
      <c r="A2331" t="str" cm="1">
        <f t="array" ref="A2331">INDEX('Brand Family Territory (Enc)'!$A$2:$A$296,INT((ROW()-2)/10)+1)</f>
        <v>Stiegl</v>
      </c>
      <c r="B2331" t="str" cm="1">
        <f t="array" ref="B2331">INDEX('Whitelist (Blackout Reverse)'!$B$1:$K$1,MOD(ROW()-2,10)+1)</f>
        <v>MORRIS 3</v>
      </c>
      <c r="C2331" t="str">
        <f>VLOOKUP(A2331,'Brand Family Territory (Enc)'!$A$2:$B$296,2,FALSE)</f>
        <v>All Counties</v>
      </c>
      <c r="D2331">
        <f>IF(COUNTIFS('Brand Family Territories (Enc)'!$B$2:$B$62,C2331,'Brand Family Territories (Enc)'!$C$2:$C$62,B2331)&gt;0,1,IF(AND(LEFT(B2331,6)="MORRIS",COUNTIFS('Brand Family Territories (Enc)'!$B$2:$B$62,C2331,'Brand Family Territories (Enc)'!$C$2:$C$62,"Morri")&gt;0),"Unk",0))</f>
        <v>1</v>
      </c>
      <c r="E2331" t="str">
        <f>IFERROR(INDEX('Brand Family Areas (Enc)'!$D$6:$D$998,MATCH(UPPER(A2331)&amp;"|"&amp;UPPER(B2331),'Brand Family Areas (Enc)'!$G$6:$G$998,0)),"No Match")</f>
        <v>No Match</v>
      </c>
      <c r="F2331" t="str">
        <f t="shared" si="72"/>
        <v>US</v>
      </c>
      <c r="G2331" t="str">
        <f t="shared" si="73"/>
        <v>Stiegl|MORRIS 3</v>
      </c>
    </row>
    <row r="2332" spans="1:7" hidden="1" x14ac:dyDescent="0.2">
      <c r="A2332" t="str" cm="1">
        <f t="array" ref="A2332">INDEX('Brand Family Territory (Enc)'!$A$2:$A$296,INT((ROW()-2)/10)+1)</f>
        <v>Striped Pig</v>
      </c>
      <c r="B2332" t="str" cm="1">
        <f t="array" ref="B2332">INDEX('Whitelist (Blackout Reverse)'!$B$1:$K$1,MOD(ROW()-2,10)+1)</f>
        <v>BERGEN</v>
      </c>
      <c r="C2332" t="str">
        <f>VLOOKUP(A2332,'Brand Family Territory (Enc)'!$A$2:$B$296,2,FALSE)</f>
        <v>All Counties</v>
      </c>
      <c r="D2332">
        <f>IF(COUNTIFS('Brand Family Territories (Enc)'!$B$2:$B$62,C2332,'Brand Family Territories (Enc)'!$C$2:$C$62,B2332)&gt;0,1,IF(AND(LEFT(B2332,6)="MORRIS",COUNTIFS('Brand Family Territories (Enc)'!$B$2:$B$62,C2332,'Brand Family Territories (Enc)'!$C$2:$C$62,"Morri")&gt;0),"Unk",0))</f>
        <v>1</v>
      </c>
      <c r="E2332" t="str">
        <f>IFERROR(INDEX('Brand Family Areas (Enc)'!$D$6:$D$998,MATCH(UPPER(A2332)&amp;"|"&amp;UPPER(B2332),'Brand Family Areas (Enc)'!$G$6:$G$998,0)),"No Match")</f>
        <v>No Match</v>
      </c>
      <c r="F2332" t="str">
        <f t="shared" si="72"/>
        <v>US</v>
      </c>
      <c r="G2332" t="str">
        <f t="shared" si="73"/>
        <v>Striped Pig|BERGEN</v>
      </c>
    </row>
    <row r="2333" spans="1:7" hidden="1" x14ac:dyDescent="0.2">
      <c r="A2333" t="str" cm="1">
        <f t="array" ref="A2333">INDEX('Brand Family Territory (Enc)'!$A$2:$A$296,INT((ROW()-2)/10)+1)</f>
        <v>Striped Pig</v>
      </c>
      <c r="B2333" t="str" cm="1">
        <f t="array" ref="B2333">INDEX('Whitelist (Blackout Reverse)'!$B$1:$K$1,MOD(ROW()-2,10)+1)</f>
        <v>PASSAIC</v>
      </c>
      <c r="C2333" t="str">
        <f>VLOOKUP(A2333,'Brand Family Territory (Enc)'!$A$2:$B$296,2,FALSE)</f>
        <v>All Counties</v>
      </c>
      <c r="D2333">
        <f>IF(COUNTIFS('Brand Family Territories (Enc)'!$B$2:$B$62,C2333,'Brand Family Territories (Enc)'!$C$2:$C$62,B2333)&gt;0,1,IF(AND(LEFT(B2333,6)="MORRIS",COUNTIFS('Brand Family Territories (Enc)'!$B$2:$B$62,C2333,'Brand Family Territories (Enc)'!$C$2:$C$62,"Morri")&gt;0),"Unk",0))</f>
        <v>1</v>
      </c>
      <c r="E2333" t="str">
        <f>IFERROR(INDEX('Brand Family Areas (Enc)'!$D$6:$D$998,MATCH(UPPER(A2333)&amp;"|"&amp;UPPER(B2333),'Brand Family Areas (Enc)'!$G$6:$G$998,0)),"No Match")</f>
        <v>No Match</v>
      </c>
      <c r="F2333" t="str">
        <f t="shared" si="72"/>
        <v>US</v>
      </c>
      <c r="G2333" t="str">
        <f t="shared" si="73"/>
        <v>Striped Pig|PASSAIC</v>
      </c>
    </row>
    <row r="2334" spans="1:7" hidden="1" x14ac:dyDescent="0.2">
      <c r="A2334" t="str" cm="1">
        <f t="array" ref="A2334">INDEX('Brand Family Territory (Enc)'!$A$2:$A$296,INT((ROW()-2)/10)+1)</f>
        <v>Striped Pig</v>
      </c>
      <c r="B2334" t="str" cm="1">
        <f t="array" ref="B2334">INDEX('Whitelist (Blackout Reverse)'!$B$1:$K$1,MOD(ROW()-2,10)+1)</f>
        <v>PASSAIC-FF</v>
      </c>
      <c r="C2334" t="str">
        <f>VLOOKUP(A2334,'Brand Family Territory (Enc)'!$A$2:$B$296,2,FALSE)</f>
        <v>All Counties</v>
      </c>
      <c r="D2334">
        <f>IF(COUNTIFS('Brand Family Territories (Enc)'!$B$2:$B$62,C2334,'Brand Family Territories (Enc)'!$C$2:$C$62,B2334)&gt;0,1,IF(AND(LEFT(B2334,6)="MORRIS",COUNTIFS('Brand Family Territories (Enc)'!$B$2:$B$62,C2334,'Brand Family Territories (Enc)'!$C$2:$C$62,"Morri")&gt;0),"Unk",0))</f>
        <v>1</v>
      </c>
      <c r="E2334" t="str">
        <f>IFERROR(INDEX('Brand Family Areas (Enc)'!$D$6:$D$998,MATCH(UPPER(A2334)&amp;"|"&amp;UPPER(B2334),'Brand Family Areas (Enc)'!$G$6:$G$998,0)),"No Match")</f>
        <v>No Match</v>
      </c>
      <c r="F2334" t="str">
        <f t="shared" si="72"/>
        <v>US</v>
      </c>
      <c r="G2334" t="str">
        <f t="shared" si="73"/>
        <v>Striped Pig|PASSAIC-FF</v>
      </c>
    </row>
    <row r="2335" spans="1:7" hidden="1" x14ac:dyDescent="0.2">
      <c r="A2335" t="str" cm="1">
        <f t="array" ref="A2335">INDEX('Brand Family Territory (Enc)'!$A$2:$A$296,INT((ROW()-2)/10)+1)</f>
        <v>Striped Pig</v>
      </c>
      <c r="B2335" t="str" cm="1">
        <f t="array" ref="B2335">INDEX('Whitelist (Blackout Reverse)'!$B$1:$K$1,MOD(ROW()-2,10)+1)</f>
        <v>ESSEX</v>
      </c>
      <c r="C2335" t="str">
        <f>VLOOKUP(A2335,'Brand Family Territory (Enc)'!$A$2:$B$296,2,FALSE)</f>
        <v>All Counties</v>
      </c>
      <c r="D2335">
        <f>IF(COUNTIFS('Brand Family Territories (Enc)'!$B$2:$B$62,C2335,'Brand Family Territories (Enc)'!$C$2:$C$62,B2335)&gt;0,1,IF(AND(LEFT(B2335,6)="MORRIS",COUNTIFS('Brand Family Territories (Enc)'!$B$2:$B$62,C2335,'Brand Family Territories (Enc)'!$C$2:$C$62,"Morri")&gt;0),"Unk",0))</f>
        <v>1</v>
      </c>
      <c r="E2335" t="str">
        <f>IFERROR(INDEX('Brand Family Areas (Enc)'!$D$6:$D$998,MATCH(UPPER(A2335)&amp;"|"&amp;UPPER(B2335),'Brand Family Areas (Enc)'!$G$6:$G$998,0)),"No Match")</f>
        <v>No Match</v>
      </c>
      <c r="F2335" t="str">
        <f t="shared" si="72"/>
        <v>US</v>
      </c>
      <c r="G2335" t="str">
        <f t="shared" si="73"/>
        <v>Striped Pig|ESSEX</v>
      </c>
    </row>
    <row r="2336" spans="1:7" hidden="1" x14ac:dyDescent="0.2">
      <c r="A2336" t="str" cm="1">
        <f t="array" ref="A2336">INDEX('Brand Family Territory (Enc)'!$A$2:$A$296,INT((ROW()-2)/10)+1)</f>
        <v>Striped Pig</v>
      </c>
      <c r="B2336" t="str" cm="1">
        <f t="array" ref="B2336">INDEX('Whitelist (Blackout Reverse)'!$B$1:$K$1,MOD(ROW()-2,10)+1)</f>
        <v>HUDSON</v>
      </c>
      <c r="C2336" t="str">
        <f>VLOOKUP(A2336,'Brand Family Territory (Enc)'!$A$2:$B$296,2,FALSE)</f>
        <v>All Counties</v>
      </c>
      <c r="D2336">
        <f>IF(COUNTIFS('Brand Family Territories (Enc)'!$B$2:$B$62,C2336,'Brand Family Territories (Enc)'!$C$2:$C$62,B2336)&gt;0,1,IF(AND(LEFT(B2336,6)="MORRIS",COUNTIFS('Brand Family Territories (Enc)'!$B$2:$B$62,C2336,'Brand Family Territories (Enc)'!$C$2:$C$62,"Morri")&gt;0),"Unk",0))</f>
        <v>1</v>
      </c>
      <c r="E2336" t="str">
        <f>IFERROR(INDEX('Brand Family Areas (Enc)'!$D$6:$D$998,MATCH(UPPER(A2336)&amp;"|"&amp;UPPER(B2336),'Brand Family Areas (Enc)'!$G$6:$G$998,0)),"No Match")</f>
        <v>No Match</v>
      </c>
      <c r="F2336" t="str">
        <f t="shared" si="72"/>
        <v>US</v>
      </c>
      <c r="G2336" t="str">
        <f t="shared" si="73"/>
        <v>Striped Pig|HUDSON</v>
      </c>
    </row>
    <row r="2337" spans="1:7" hidden="1" x14ac:dyDescent="0.2">
      <c r="A2337" t="str" cm="1">
        <f t="array" ref="A2337">INDEX('Brand Family Territory (Enc)'!$A$2:$A$296,INT((ROW()-2)/10)+1)</f>
        <v>Striped Pig</v>
      </c>
      <c r="B2337" t="str" cm="1">
        <f t="array" ref="B2337">INDEX('Whitelist (Blackout Reverse)'!$B$1:$K$1,MOD(ROW()-2,10)+1)</f>
        <v>UNION</v>
      </c>
      <c r="C2337" t="str">
        <f>VLOOKUP(A2337,'Brand Family Territory (Enc)'!$A$2:$B$296,2,FALSE)</f>
        <v>All Counties</v>
      </c>
      <c r="D2337">
        <f>IF(COUNTIFS('Brand Family Territories (Enc)'!$B$2:$B$62,C2337,'Brand Family Territories (Enc)'!$C$2:$C$62,B2337)&gt;0,1,IF(AND(LEFT(B2337,6)="MORRIS",COUNTIFS('Brand Family Territories (Enc)'!$B$2:$B$62,C2337,'Brand Family Territories (Enc)'!$C$2:$C$62,"Morri")&gt;0),"Unk",0))</f>
        <v>1</v>
      </c>
      <c r="E2337" t="str">
        <f>IFERROR(INDEX('Brand Family Areas (Enc)'!$D$6:$D$998,MATCH(UPPER(A2337)&amp;"|"&amp;UPPER(B2337),'Brand Family Areas (Enc)'!$G$6:$G$998,0)),"No Match")</f>
        <v>No Match</v>
      </c>
      <c r="F2337" t="str">
        <f t="shared" si="72"/>
        <v>US</v>
      </c>
      <c r="G2337" t="str">
        <f t="shared" si="73"/>
        <v>Striped Pig|UNION</v>
      </c>
    </row>
    <row r="2338" spans="1:7" hidden="1" x14ac:dyDescent="0.2">
      <c r="A2338" t="str" cm="1">
        <f t="array" ref="A2338">INDEX('Brand Family Territory (Enc)'!$A$2:$A$296,INT((ROW()-2)/10)+1)</f>
        <v>Striped Pig</v>
      </c>
      <c r="B2338" t="str" cm="1">
        <f t="array" ref="B2338">INDEX('Whitelist (Blackout Reverse)'!$B$1:$K$1,MOD(ROW()-2,10)+1)</f>
        <v>SUSSEX</v>
      </c>
      <c r="C2338" t="str">
        <f>VLOOKUP(A2338,'Brand Family Territory (Enc)'!$A$2:$B$296,2,FALSE)</f>
        <v>All Counties</v>
      </c>
      <c r="D2338">
        <f>IF(COUNTIFS('Brand Family Territories (Enc)'!$B$2:$B$62,C2338,'Brand Family Territories (Enc)'!$C$2:$C$62,B2338)&gt;0,1,IF(AND(LEFT(B2338,6)="MORRIS",COUNTIFS('Brand Family Territories (Enc)'!$B$2:$B$62,C2338,'Brand Family Territories (Enc)'!$C$2:$C$62,"Morri")&gt;0),"Unk",0))</f>
        <v>1</v>
      </c>
      <c r="E2338" t="str">
        <f>IFERROR(INDEX('Brand Family Areas (Enc)'!$D$6:$D$998,MATCH(UPPER(A2338)&amp;"|"&amp;UPPER(B2338),'Brand Family Areas (Enc)'!$G$6:$G$998,0)),"No Match")</f>
        <v>No Match</v>
      </c>
      <c r="F2338" t="str">
        <f t="shared" si="72"/>
        <v>US</v>
      </c>
      <c r="G2338" t="str">
        <f t="shared" si="73"/>
        <v>Striped Pig|SUSSEX</v>
      </c>
    </row>
    <row r="2339" spans="1:7" hidden="1" x14ac:dyDescent="0.2">
      <c r="A2339" t="str" cm="1">
        <f t="array" ref="A2339">INDEX('Brand Family Territory (Enc)'!$A$2:$A$296,INT((ROW()-2)/10)+1)</f>
        <v>Striped Pig</v>
      </c>
      <c r="B2339" t="str" cm="1">
        <f t="array" ref="B2339">INDEX('Whitelist (Blackout Reverse)'!$B$1:$K$1,MOD(ROW()-2,10)+1)</f>
        <v>MORRIS 1</v>
      </c>
      <c r="C2339" t="str">
        <f>VLOOKUP(A2339,'Brand Family Territory (Enc)'!$A$2:$B$296,2,FALSE)</f>
        <v>All Counties</v>
      </c>
      <c r="D2339">
        <f>IF(COUNTIFS('Brand Family Territories (Enc)'!$B$2:$B$62,C2339,'Brand Family Territories (Enc)'!$C$2:$C$62,B2339)&gt;0,1,IF(AND(LEFT(B2339,6)="MORRIS",COUNTIFS('Brand Family Territories (Enc)'!$B$2:$B$62,C2339,'Brand Family Territories (Enc)'!$C$2:$C$62,"Morri")&gt;0),"Unk",0))</f>
        <v>1</v>
      </c>
      <c r="E2339" t="str">
        <f>IFERROR(INDEX('Brand Family Areas (Enc)'!$D$6:$D$998,MATCH(UPPER(A2339)&amp;"|"&amp;UPPER(B2339),'Brand Family Areas (Enc)'!$G$6:$G$998,0)),"No Match")</f>
        <v>No Match</v>
      </c>
      <c r="F2339" t="str">
        <f t="shared" si="72"/>
        <v>US</v>
      </c>
      <c r="G2339" t="str">
        <f t="shared" si="73"/>
        <v>Striped Pig|MORRIS 1</v>
      </c>
    </row>
    <row r="2340" spans="1:7" hidden="1" x14ac:dyDescent="0.2">
      <c r="A2340" t="str" cm="1">
        <f t="array" ref="A2340">INDEX('Brand Family Territory (Enc)'!$A$2:$A$296,INT((ROW()-2)/10)+1)</f>
        <v>Striped Pig</v>
      </c>
      <c r="B2340" t="str" cm="1">
        <f t="array" ref="B2340">INDEX('Whitelist (Blackout Reverse)'!$B$1:$K$1,MOD(ROW()-2,10)+1)</f>
        <v>MORRIS 2</v>
      </c>
      <c r="C2340" t="str">
        <f>VLOOKUP(A2340,'Brand Family Territory (Enc)'!$A$2:$B$296,2,FALSE)</f>
        <v>All Counties</v>
      </c>
      <c r="D2340">
        <f>IF(COUNTIFS('Brand Family Territories (Enc)'!$B$2:$B$62,C2340,'Brand Family Territories (Enc)'!$C$2:$C$62,B2340)&gt;0,1,IF(AND(LEFT(B2340,6)="MORRIS",COUNTIFS('Brand Family Territories (Enc)'!$B$2:$B$62,C2340,'Brand Family Territories (Enc)'!$C$2:$C$62,"Morri")&gt;0),"Unk",0))</f>
        <v>1</v>
      </c>
      <c r="E2340" t="str">
        <f>IFERROR(INDEX('Brand Family Areas (Enc)'!$D$6:$D$998,MATCH(UPPER(A2340)&amp;"|"&amp;UPPER(B2340),'Brand Family Areas (Enc)'!$G$6:$G$998,0)),"No Match")</f>
        <v>No Match</v>
      </c>
      <c r="F2340" t="str">
        <f t="shared" si="72"/>
        <v>US</v>
      </c>
      <c r="G2340" t="str">
        <f t="shared" si="73"/>
        <v>Striped Pig|MORRIS 2</v>
      </c>
    </row>
    <row r="2341" spans="1:7" hidden="1" x14ac:dyDescent="0.2">
      <c r="A2341" t="str" cm="1">
        <f t="array" ref="A2341">INDEX('Brand Family Territory (Enc)'!$A$2:$A$296,INT((ROW()-2)/10)+1)</f>
        <v>Striped Pig</v>
      </c>
      <c r="B2341" t="str" cm="1">
        <f t="array" ref="B2341">INDEX('Whitelist (Blackout Reverse)'!$B$1:$K$1,MOD(ROW()-2,10)+1)</f>
        <v>MORRIS 3</v>
      </c>
      <c r="C2341" t="str">
        <f>VLOOKUP(A2341,'Brand Family Territory (Enc)'!$A$2:$B$296,2,FALSE)</f>
        <v>All Counties</v>
      </c>
      <c r="D2341">
        <f>IF(COUNTIFS('Brand Family Territories (Enc)'!$B$2:$B$62,C2341,'Brand Family Territories (Enc)'!$C$2:$C$62,B2341)&gt;0,1,IF(AND(LEFT(B2341,6)="MORRIS",COUNTIFS('Brand Family Territories (Enc)'!$B$2:$B$62,C2341,'Brand Family Territories (Enc)'!$C$2:$C$62,"Morri")&gt;0),"Unk",0))</f>
        <v>1</v>
      </c>
      <c r="E2341" t="str">
        <f>IFERROR(INDEX('Brand Family Areas (Enc)'!$D$6:$D$998,MATCH(UPPER(A2341)&amp;"|"&amp;UPPER(B2341),'Brand Family Areas (Enc)'!$G$6:$G$998,0)),"No Match")</f>
        <v>No Match</v>
      </c>
      <c r="F2341" t="str">
        <f t="shared" si="72"/>
        <v>US</v>
      </c>
      <c r="G2341" t="str">
        <f t="shared" si="73"/>
        <v>Striped Pig|MORRIS 3</v>
      </c>
    </row>
    <row r="2342" spans="1:7" hidden="1" x14ac:dyDescent="0.2">
      <c r="A2342" t="str" cm="1">
        <f t="array" ref="A2342">INDEX('Brand Family Territory (Enc)'!$A$2:$A$296,INT((ROW()-2)/10)+1)</f>
        <v>Sullivan's</v>
      </c>
      <c r="B2342" t="str" cm="1">
        <f t="array" ref="B2342">INDEX('Whitelist (Blackout Reverse)'!$B$1:$K$1,MOD(ROW()-2,10)+1)</f>
        <v>BERGEN</v>
      </c>
      <c r="C2342" t="str">
        <f>VLOOKUP(A2342,'Brand Family Territory (Enc)'!$A$2:$B$296,2,FALSE)</f>
        <v>All Counties</v>
      </c>
      <c r="D2342">
        <f>IF(COUNTIFS('Brand Family Territories (Enc)'!$B$2:$B$62,C2342,'Brand Family Territories (Enc)'!$C$2:$C$62,B2342)&gt;0,1,IF(AND(LEFT(B2342,6)="MORRIS",COUNTIFS('Brand Family Territories (Enc)'!$B$2:$B$62,C2342,'Brand Family Territories (Enc)'!$C$2:$C$62,"Morri")&gt;0),"Unk",0))</f>
        <v>1</v>
      </c>
      <c r="E2342" t="str">
        <f>IFERROR(INDEX('Brand Family Areas (Enc)'!$D$6:$D$998,MATCH(UPPER(A2342)&amp;"|"&amp;UPPER(B2342),'Brand Family Areas (Enc)'!$G$6:$G$998,0)),"No Match")</f>
        <v>No Match</v>
      </c>
      <c r="F2342" t="str">
        <f t="shared" si="72"/>
        <v>US</v>
      </c>
      <c r="G2342" t="str">
        <f t="shared" si="73"/>
        <v>Sullivan's|BERGEN</v>
      </c>
    </row>
    <row r="2343" spans="1:7" hidden="1" x14ac:dyDescent="0.2">
      <c r="A2343" t="str" cm="1">
        <f t="array" ref="A2343">INDEX('Brand Family Territory (Enc)'!$A$2:$A$296,INT((ROW()-2)/10)+1)</f>
        <v>Sullivan's</v>
      </c>
      <c r="B2343" t="str" cm="1">
        <f t="array" ref="B2343">INDEX('Whitelist (Blackout Reverse)'!$B$1:$K$1,MOD(ROW()-2,10)+1)</f>
        <v>PASSAIC</v>
      </c>
      <c r="C2343" t="str">
        <f>VLOOKUP(A2343,'Brand Family Territory (Enc)'!$A$2:$B$296,2,FALSE)</f>
        <v>All Counties</v>
      </c>
      <c r="D2343">
        <f>IF(COUNTIFS('Brand Family Territories (Enc)'!$B$2:$B$62,C2343,'Brand Family Territories (Enc)'!$C$2:$C$62,B2343)&gt;0,1,IF(AND(LEFT(B2343,6)="MORRIS",COUNTIFS('Brand Family Territories (Enc)'!$B$2:$B$62,C2343,'Brand Family Territories (Enc)'!$C$2:$C$62,"Morri")&gt;0),"Unk",0))</f>
        <v>1</v>
      </c>
      <c r="E2343" t="str">
        <f>IFERROR(INDEX('Brand Family Areas (Enc)'!$D$6:$D$998,MATCH(UPPER(A2343)&amp;"|"&amp;UPPER(B2343),'Brand Family Areas (Enc)'!$G$6:$G$998,0)),"No Match")</f>
        <v>No Match</v>
      </c>
      <c r="F2343" t="str">
        <f t="shared" si="72"/>
        <v>US</v>
      </c>
      <c r="G2343" t="str">
        <f t="shared" si="73"/>
        <v>Sullivan's|PASSAIC</v>
      </c>
    </row>
    <row r="2344" spans="1:7" hidden="1" x14ac:dyDescent="0.2">
      <c r="A2344" t="str" cm="1">
        <f t="array" ref="A2344">INDEX('Brand Family Territory (Enc)'!$A$2:$A$296,INT((ROW()-2)/10)+1)</f>
        <v>Sullivan's</v>
      </c>
      <c r="B2344" t="str" cm="1">
        <f t="array" ref="B2344">INDEX('Whitelist (Blackout Reverse)'!$B$1:$K$1,MOD(ROW()-2,10)+1)</f>
        <v>PASSAIC-FF</v>
      </c>
      <c r="C2344" t="str">
        <f>VLOOKUP(A2344,'Brand Family Territory (Enc)'!$A$2:$B$296,2,FALSE)</f>
        <v>All Counties</v>
      </c>
      <c r="D2344">
        <f>IF(COUNTIFS('Brand Family Territories (Enc)'!$B$2:$B$62,C2344,'Brand Family Territories (Enc)'!$C$2:$C$62,B2344)&gt;0,1,IF(AND(LEFT(B2344,6)="MORRIS",COUNTIFS('Brand Family Territories (Enc)'!$B$2:$B$62,C2344,'Brand Family Territories (Enc)'!$C$2:$C$62,"Morri")&gt;0),"Unk",0))</f>
        <v>1</v>
      </c>
      <c r="E2344" t="str">
        <f>IFERROR(INDEX('Brand Family Areas (Enc)'!$D$6:$D$998,MATCH(UPPER(A2344)&amp;"|"&amp;UPPER(B2344),'Brand Family Areas (Enc)'!$G$6:$G$998,0)),"No Match")</f>
        <v>No Match</v>
      </c>
      <c r="F2344" t="str">
        <f t="shared" si="72"/>
        <v>US</v>
      </c>
      <c r="G2344" t="str">
        <f t="shared" si="73"/>
        <v>Sullivan's|PASSAIC-FF</v>
      </c>
    </row>
    <row r="2345" spans="1:7" hidden="1" x14ac:dyDescent="0.2">
      <c r="A2345" t="str" cm="1">
        <f t="array" ref="A2345">INDEX('Brand Family Territory (Enc)'!$A$2:$A$296,INT((ROW()-2)/10)+1)</f>
        <v>Sullivan's</v>
      </c>
      <c r="B2345" t="str" cm="1">
        <f t="array" ref="B2345">INDEX('Whitelist (Blackout Reverse)'!$B$1:$K$1,MOD(ROW()-2,10)+1)</f>
        <v>ESSEX</v>
      </c>
      <c r="C2345" t="str">
        <f>VLOOKUP(A2345,'Brand Family Territory (Enc)'!$A$2:$B$296,2,FALSE)</f>
        <v>All Counties</v>
      </c>
      <c r="D2345">
        <f>IF(COUNTIFS('Brand Family Territories (Enc)'!$B$2:$B$62,C2345,'Brand Family Territories (Enc)'!$C$2:$C$62,B2345)&gt;0,1,IF(AND(LEFT(B2345,6)="MORRIS",COUNTIFS('Brand Family Territories (Enc)'!$B$2:$B$62,C2345,'Brand Family Territories (Enc)'!$C$2:$C$62,"Morri")&gt;0),"Unk",0))</f>
        <v>1</v>
      </c>
      <c r="E2345" t="str">
        <f>IFERROR(INDEX('Brand Family Areas (Enc)'!$D$6:$D$998,MATCH(UPPER(A2345)&amp;"|"&amp;UPPER(B2345),'Brand Family Areas (Enc)'!$G$6:$G$998,0)),"No Match")</f>
        <v>No Match</v>
      </c>
      <c r="F2345" t="str">
        <f t="shared" si="72"/>
        <v>US</v>
      </c>
      <c r="G2345" t="str">
        <f t="shared" si="73"/>
        <v>Sullivan's|ESSEX</v>
      </c>
    </row>
    <row r="2346" spans="1:7" hidden="1" x14ac:dyDescent="0.2">
      <c r="A2346" t="str" cm="1">
        <f t="array" ref="A2346">INDEX('Brand Family Territory (Enc)'!$A$2:$A$296,INT((ROW()-2)/10)+1)</f>
        <v>Sullivan's</v>
      </c>
      <c r="B2346" t="str" cm="1">
        <f t="array" ref="B2346">INDEX('Whitelist (Blackout Reverse)'!$B$1:$K$1,MOD(ROW()-2,10)+1)</f>
        <v>HUDSON</v>
      </c>
      <c r="C2346" t="str">
        <f>VLOOKUP(A2346,'Brand Family Territory (Enc)'!$A$2:$B$296,2,FALSE)</f>
        <v>All Counties</v>
      </c>
      <c r="D2346">
        <f>IF(COUNTIFS('Brand Family Territories (Enc)'!$B$2:$B$62,C2346,'Brand Family Territories (Enc)'!$C$2:$C$62,B2346)&gt;0,1,IF(AND(LEFT(B2346,6)="MORRIS",COUNTIFS('Brand Family Territories (Enc)'!$B$2:$B$62,C2346,'Brand Family Territories (Enc)'!$C$2:$C$62,"Morri")&gt;0),"Unk",0))</f>
        <v>1</v>
      </c>
      <c r="E2346" t="str">
        <f>IFERROR(INDEX('Brand Family Areas (Enc)'!$D$6:$D$998,MATCH(UPPER(A2346)&amp;"|"&amp;UPPER(B2346),'Brand Family Areas (Enc)'!$G$6:$G$998,0)),"No Match")</f>
        <v>No Match</v>
      </c>
      <c r="F2346" t="str">
        <f t="shared" si="72"/>
        <v>US</v>
      </c>
      <c r="G2346" t="str">
        <f t="shared" si="73"/>
        <v>Sullivan's|HUDSON</v>
      </c>
    </row>
    <row r="2347" spans="1:7" hidden="1" x14ac:dyDescent="0.2">
      <c r="A2347" t="str" cm="1">
        <f t="array" ref="A2347">INDEX('Brand Family Territory (Enc)'!$A$2:$A$296,INT((ROW()-2)/10)+1)</f>
        <v>Sullivan's</v>
      </c>
      <c r="B2347" t="str" cm="1">
        <f t="array" ref="B2347">INDEX('Whitelist (Blackout Reverse)'!$B$1:$K$1,MOD(ROW()-2,10)+1)</f>
        <v>UNION</v>
      </c>
      <c r="C2347" t="str">
        <f>VLOOKUP(A2347,'Brand Family Territory (Enc)'!$A$2:$B$296,2,FALSE)</f>
        <v>All Counties</v>
      </c>
      <c r="D2347">
        <f>IF(COUNTIFS('Brand Family Territories (Enc)'!$B$2:$B$62,C2347,'Brand Family Territories (Enc)'!$C$2:$C$62,B2347)&gt;0,1,IF(AND(LEFT(B2347,6)="MORRIS",COUNTIFS('Brand Family Territories (Enc)'!$B$2:$B$62,C2347,'Brand Family Territories (Enc)'!$C$2:$C$62,"Morri")&gt;0),"Unk",0))</f>
        <v>1</v>
      </c>
      <c r="E2347" t="str">
        <f>IFERROR(INDEX('Brand Family Areas (Enc)'!$D$6:$D$998,MATCH(UPPER(A2347)&amp;"|"&amp;UPPER(B2347),'Brand Family Areas (Enc)'!$G$6:$G$998,0)),"No Match")</f>
        <v>No Match</v>
      </c>
      <c r="F2347" t="str">
        <f t="shared" si="72"/>
        <v>US</v>
      </c>
      <c r="G2347" t="str">
        <f t="shared" si="73"/>
        <v>Sullivan's|UNION</v>
      </c>
    </row>
    <row r="2348" spans="1:7" hidden="1" x14ac:dyDescent="0.2">
      <c r="A2348" t="str" cm="1">
        <f t="array" ref="A2348">INDEX('Brand Family Territory (Enc)'!$A$2:$A$296,INT((ROW()-2)/10)+1)</f>
        <v>Sullivan's</v>
      </c>
      <c r="B2348" t="str" cm="1">
        <f t="array" ref="B2348">INDEX('Whitelist (Blackout Reverse)'!$B$1:$K$1,MOD(ROW()-2,10)+1)</f>
        <v>SUSSEX</v>
      </c>
      <c r="C2348" t="str">
        <f>VLOOKUP(A2348,'Brand Family Territory (Enc)'!$A$2:$B$296,2,FALSE)</f>
        <v>All Counties</v>
      </c>
      <c r="D2348">
        <f>IF(COUNTIFS('Brand Family Territories (Enc)'!$B$2:$B$62,C2348,'Brand Family Territories (Enc)'!$C$2:$C$62,B2348)&gt;0,1,IF(AND(LEFT(B2348,6)="MORRIS",COUNTIFS('Brand Family Territories (Enc)'!$B$2:$B$62,C2348,'Brand Family Territories (Enc)'!$C$2:$C$62,"Morri")&gt;0),"Unk",0))</f>
        <v>1</v>
      </c>
      <c r="E2348" t="str">
        <f>IFERROR(INDEX('Brand Family Areas (Enc)'!$D$6:$D$998,MATCH(UPPER(A2348)&amp;"|"&amp;UPPER(B2348),'Brand Family Areas (Enc)'!$G$6:$G$998,0)),"No Match")</f>
        <v>No Match</v>
      </c>
      <c r="F2348" t="str">
        <f t="shared" si="72"/>
        <v>US</v>
      </c>
      <c r="G2348" t="str">
        <f t="shared" si="73"/>
        <v>Sullivan's|SUSSEX</v>
      </c>
    </row>
    <row r="2349" spans="1:7" hidden="1" x14ac:dyDescent="0.2">
      <c r="A2349" t="str" cm="1">
        <f t="array" ref="A2349">INDEX('Brand Family Territory (Enc)'!$A$2:$A$296,INT((ROW()-2)/10)+1)</f>
        <v>Sullivan's</v>
      </c>
      <c r="B2349" t="str" cm="1">
        <f t="array" ref="B2349">INDEX('Whitelist (Blackout Reverse)'!$B$1:$K$1,MOD(ROW()-2,10)+1)</f>
        <v>MORRIS 1</v>
      </c>
      <c r="C2349" t="str">
        <f>VLOOKUP(A2349,'Brand Family Territory (Enc)'!$A$2:$B$296,2,FALSE)</f>
        <v>All Counties</v>
      </c>
      <c r="D2349">
        <f>IF(COUNTIFS('Brand Family Territories (Enc)'!$B$2:$B$62,C2349,'Brand Family Territories (Enc)'!$C$2:$C$62,B2349)&gt;0,1,IF(AND(LEFT(B2349,6)="MORRIS",COUNTIFS('Brand Family Territories (Enc)'!$B$2:$B$62,C2349,'Brand Family Territories (Enc)'!$C$2:$C$62,"Morri")&gt;0),"Unk",0))</f>
        <v>1</v>
      </c>
      <c r="E2349" t="str">
        <f>IFERROR(INDEX('Brand Family Areas (Enc)'!$D$6:$D$998,MATCH(UPPER(A2349)&amp;"|"&amp;UPPER(B2349),'Brand Family Areas (Enc)'!$G$6:$G$998,0)),"No Match")</f>
        <v>No Match</v>
      </c>
      <c r="F2349" t="str">
        <f t="shared" si="72"/>
        <v>US</v>
      </c>
      <c r="G2349" t="str">
        <f t="shared" si="73"/>
        <v>Sullivan's|MORRIS 1</v>
      </c>
    </row>
    <row r="2350" spans="1:7" hidden="1" x14ac:dyDescent="0.2">
      <c r="A2350" t="str" cm="1">
        <f t="array" ref="A2350">INDEX('Brand Family Territory (Enc)'!$A$2:$A$296,INT((ROW()-2)/10)+1)</f>
        <v>Sullivan's</v>
      </c>
      <c r="B2350" t="str" cm="1">
        <f t="array" ref="B2350">INDEX('Whitelist (Blackout Reverse)'!$B$1:$K$1,MOD(ROW()-2,10)+1)</f>
        <v>MORRIS 2</v>
      </c>
      <c r="C2350" t="str">
        <f>VLOOKUP(A2350,'Brand Family Territory (Enc)'!$A$2:$B$296,2,FALSE)</f>
        <v>All Counties</v>
      </c>
      <c r="D2350">
        <f>IF(COUNTIFS('Brand Family Territories (Enc)'!$B$2:$B$62,C2350,'Brand Family Territories (Enc)'!$C$2:$C$62,B2350)&gt;0,1,IF(AND(LEFT(B2350,6)="MORRIS",COUNTIFS('Brand Family Territories (Enc)'!$B$2:$B$62,C2350,'Brand Family Territories (Enc)'!$C$2:$C$62,"Morri")&gt;0),"Unk",0))</f>
        <v>1</v>
      </c>
      <c r="E2350" t="str">
        <f>IFERROR(INDEX('Brand Family Areas (Enc)'!$D$6:$D$998,MATCH(UPPER(A2350)&amp;"|"&amp;UPPER(B2350),'Brand Family Areas (Enc)'!$G$6:$G$998,0)),"No Match")</f>
        <v>No Match</v>
      </c>
      <c r="F2350" t="str">
        <f t="shared" si="72"/>
        <v>US</v>
      </c>
      <c r="G2350" t="str">
        <f t="shared" si="73"/>
        <v>Sullivan's|MORRIS 2</v>
      </c>
    </row>
    <row r="2351" spans="1:7" hidden="1" x14ac:dyDescent="0.2">
      <c r="A2351" t="str" cm="1">
        <f t="array" ref="A2351">INDEX('Brand Family Territory (Enc)'!$A$2:$A$296,INT((ROW()-2)/10)+1)</f>
        <v>Sullivan's</v>
      </c>
      <c r="B2351" t="str" cm="1">
        <f t="array" ref="B2351">INDEX('Whitelist (Blackout Reverse)'!$B$1:$K$1,MOD(ROW()-2,10)+1)</f>
        <v>MORRIS 3</v>
      </c>
      <c r="C2351" t="str">
        <f>VLOOKUP(A2351,'Brand Family Territory (Enc)'!$A$2:$B$296,2,FALSE)</f>
        <v>All Counties</v>
      </c>
      <c r="D2351">
        <f>IF(COUNTIFS('Brand Family Territories (Enc)'!$B$2:$B$62,C2351,'Brand Family Territories (Enc)'!$C$2:$C$62,B2351)&gt;0,1,IF(AND(LEFT(B2351,6)="MORRIS",COUNTIFS('Brand Family Territories (Enc)'!$B$2:$B$62,C2351,'Brand Family Territories (Enc)'!$C$2:$C$62,"Morri")&gt;0),"Unk",0))</f>
        <v>1</v>
      </c>
      <c r="E2351" t="str">
        <f>IFERROR(INDEX('Brand Family Areas (Enc)'!$D$6:$D$998,MATCH(UPPER(A2351)&amp;"|"&amp;UPPER(B2351),'Brand Family Areas (Enc)'!$G$6:$G$998,0)),"No Match")</f>
        <v>No Match</v>
      </c>
      <c r="F2351" t="str">
        <f t="shared" si="72"/>
        <v>US</v>
      </c>
      <c r="G2351" t="str">
        <f t="shared" si="73"/>
        <v>Sullivan's|MORRIS 3</v>
      </c>
    </row>
    <row r="2352" spans="1:7" hidden="1" x14ac:dyDescent="0.2">
      <c r="A2352" t="str" cm="1">
        <f t="array" ref="A2352">INDEX('Brand Family Territory (Enc)'!$A$2:$A$296,INT((ROW()-2)/10)+1)</f>
        <v>Talkhouse Encore</v>
      </c>
      <c r="B2352" t="str" cm="1">
        <f t="array" ref="B2352">INDEX('Whitelist (Blackout Reverse)'!$B$1:$K$1,MOD(ROW()-2,10)+1)</f>
        <v>BERGEN</v>
      </c>
      <c r="C2352" t="str">
        <f>VLOOKUP(A2352,'Brand Family Territory (Enc)'!$A$2:$B$296,2,FALSE)</f>
        <v>All Counties</v>
      </c>
      <c r="D2352">
        <f>IF(COUNTIFS('Brand Family Territories (Enc)'!$B$2:$B$62,C2352,'Brand Family Territories (Enc)'!$C$2:$C$62,B2352)&gt;0,1,IF(AND(LEFT(B2352,6)="MORRIS",COUNTIFS('Brand Family Territories (Enc)'!$B$2:$B$62,C2352,'Brand Family Territories (Enc)'!$C$2:$C$62,"Morri")&gt;0),"Unk",0))</f>
        <v>1</v>
      </c>
      <c r="E2352" t="str">
        <f>IFERROR(INDEX('Brand Family Areas (Enc)'!$D$6:$D$998,MATCH(UPPER(A2352)&amp;"|"&amp;UPPER(B2352),'Brand Family Areas (Enc)'!$G$6:$G$998,0)),"No Match")</f>
        <v>No Match</v>
      </c>
      <c r="F2352" t="str">
        <f t="shared" si="72"/>
        <v>US</v>
      </c>
      <c r="G2352" t="str">
        <f t="shared" si="73"/>
        <v>Talkhouse Encore|BERGEN</v>
      </c>
    </row>
    <row r="2353" spans="1:7" hidden="1" x14ac:dyDescent="0.2">
      <c r="A2353" t="str" cm="1">
        <f t="array" ref="A2353">INDEX('Brand Family Territory (Enc)'!$A$2:$A$296,INT((ROW()-2)/10)+1)</f>
        <v>Talkhouse Encore</v>
      </c>
      <c r="B2353" t="str" cm="1">
        <f t="array" ref="B2353">INDEX('Whitelist (Blackout Reverse)'!$B$1:$K$1,MOD(ROW()-2,10)+1)</f>
        <v>PASSAIC</v>
      </c>
      <c r="C2353" t="str">
        <f>VLOOKUP(A2353,'Brand Family Territory (Enc)'!$A$2:$B$296,2,FALSE)</f>
        <v>All Counties</v>
      </c>
      <c r="D2353">
        <f>IF(COUNTIFS('Brand Family Territories (Enc)'!$B$2:$B$62,C2353,'Brand Family Territories (Enc)'!$C$2:$C$62,B2353)&gt;0,1,IF(AND(LEFT(B2353,6)="MORRIS",COUNTIFS('Brand Family Territories (Enc)'!$B$2:$B$62,C2353,'Brand Family Territories (Enc)'!$C$2:$C$62,"Morri")&gt;0),"Unk",0))</f>
        <v>1</v>
      </c>
      <c r="E2353" t="str">
        <f>IFERROR(INDEX('Brand Family Areas (Enc)'!$D$6:$D$998,MATCH(UPPER(A2353)&amp;"|"&amp;UPPER(B2353),'Brand Family Areas (Enc)'!$G$6:$G$998,0)),"No Match")</f>
        <v>No Match</v>
      </c>
      <c r="F2353" t="str">
        <f t="shared" si="72"/>
        <v>US</v>
      </c>
      <c r="G2353" t="str">
        <f t="shared" si="73"/>
        <v>Talkhouse Encore|PASSAIC</v>
      </c>
    </row>
    <row r="2354" spans="1:7" hidden="1" x14ac:dyDescent="0.2">
      <c r="A2354" t="str" cm="1">
        <f t="array" ref="A2354">INDEX('Brand Family Territory (Enc)'!$A$2:$A$296,INT((ROW()-2)/10)+1)</f>
        <v>Talkhouse Encore</v>
      </c>
      <c r="B2354" t="str" cm="1">
        <f t="array" ref="B2354">INDEX('Whitelist (Blackout Reverse)'!$B$1:$K$1,MOD(ROW()-2,10)+1)</f>
        <v>PASSAIC-FF</v>
      </c>
      <c r="C2354" t="str">
        <f>VLOOKUP(A2354,'Brand Family Territory (Enc)'!$A$2:$B$296,2,FALSE)</f>
        <v>All Counties</v>
      </c>
      <c r="D2354">
        <f>IF(COUNTIFS('Brand Family Territories (Enc)'!$B$2:$B$62,C2354,'Brand Family Territories (Enc)'!$C$2:$C$62,B2354)&gt;0,1,IF(AND(LEFT(B2354,6)="MORRIS",COUNTIFS('Brand Family Territories (Enc)'!$B$2:$B$62,C2354,'Brand Family Territories (Enc)'!$C$2:$C$62,"Morri")&gt;0),"Unk",0))</f>
        <v>1</v>
      </c>
      <c r="E2354" t="str">
        <f>IFERROR(INDEX('Brand Family Areas (Enc)'!$D$6:$D$998,MATCH(UPPER(A2354)&amp;"|"&amp;UPPER(B2354),'Brand Family Areas (Enc)'!$G$6:$G$998,0)),"No Match")</f>
        <v>No Match</v>
      </c>
      <c r="F2354" t="str">
        <f t="shared" si="72"/>
        <v>US</v>
      </c>
      <c r="G2354" t="str">
        <f t="shared" si="73"/>
        <v>Talkhouse Encore|PASSAIC-FF</v>
      </c>
    </row>
    <row r="2355" spans="1:7" hidden="1" x14ac:dyDescent="0.2">
      <c r="A2355" t="str" cm="1">
        <f t="array" ref="A2355">INDEX('Brand Family Territory (Enc)'!$A$2:$A$296,INT((ROW()-2)/10)+1)</f>
        <v>Talkhouse Encore</v>
      </c>
      <c r="B2355" t="str" cm="1">
        <f t="array" ref="B2355">INDEX('Whitelist (Blackout Reverse)'!$B$1:$K$1,MOD(ROW()-2,10)+1)</f>
        <v>ESSEX</v>
      </c>
      <c r="C2355" t="str">
        <f>VLOOKUP(A2355,'Brand Family Territory (Enc)'!$A$2:$B$296,2,FALSE)</f>
        <v>All Counties</v>
      </c>
      <c r="D2355">
        <f>IF(COUNTIFS('Brand Family Territories (Enc)'!$B$2:$B$62,C2355,'Brand Family Territories (Enc)'!$C$2:$C$62,B2355)&gt;0,1,IF(AND(LEFT(B2355,6)="MORRIS",COUNTIFS('Brand Family Territories (Enc)'!$B$2:$B$62,C2355,'Brand Family Territories (Enc)'!$C$2:$C$62,"Morri")&gt;0),"Unk",0))</f>
        <v>1</v>
      </c>
      <c r="E2355" t="str">
        <f>IFERROR(INDEX('Brand Family Areas (Enc)'!$D$6:$D$998,MATCH(UPPER(A2355)&amp;"|"&amp;UPPER(B2355),'Brand Family Areas (Enc)'!$G$6:$G$998,0)),"No Match")</f>
        <v>No Match</v>
      </c>
      <c r="F2355" t="str">
        <f t="shared" si="72"/>
        <v>US</v>
      </c>
      <c r="G2355" t="str">
        <f t="shared" si="73"/>
        <v>Talkhouse Encore|ESSEX</v>
      </c>
    </row>
    <row r="2356" spans="1:7" hidden="1" x14ac:dyDescent="0.2">
      <c r="A2356" t="str" cm="1">
        <f t="array" ref="A2356">INDEX('Brand Family Territory (Enc)'!$A$2:$A$296,INT((ROW()-2)/10)+1)</f>
        <v>Talkhouse Encore</v>
      </c>
      <c r="B2356" t="str" cm="1">
        <f t="array" ref="B2356">INDEX('Whitelist (Blackout Reverse)'!$B$1:$K$1,MOD(ROW()-2,10)+1)</f>
        <v>HUDSON</v>
      </c>
      <c r="C2356" t="str">
        <f>VLOOKUP(A2356,'Brand Family Territory (Enc)'!$A$2:$B$296,2,FALSE)</f>
        <v>All Counties</v>
      </c>
      <c r="D2356">
        <f>IF(COUNTIFS('Brand Family Territories (Enc)'!$B$2:$B$62,C2356,'Brand Family Territories (Enc)'!$C$2:$C$62,B2356)&gt;0,1,IF(AND(LEFT(B2356,6)="MORRIS",COUNTIFS('Brand Family Territories (Enc)'!$B$2:$B$62,C2356,'Brand Family Territories (Enc)'!$C$2:$C$62,"Morri")&gt;0),"Unk",0))</f>
        <v>1</v>
      </c>
      <c r="E2356" t="str">
        <f>IFERROR(INDEX('Brand Family Areas (Enc)'!$D$6:$D$998,MATCH(UPPER(A2356)&amp;"|"&amp;UPPER(B2356),'Brand Family Areas (Enc)'!$G$6:$G$998,0)),"No Match")</f>
        <v>No Match</v>
      </c>
      <c r="F2356" t="str">
        <f t="shared" si="72"/>
        <v>US</v>
      </c>
      <c r="G2356" t="str">
        <f t="shared" si="73"/>
        <v>Talkhouse Encore|HUDSON</v>
      </c>
    </row>
    <row r="2357" spans="1:7" hidden="1" x14ac:dyDescent="0.2">
      <c r="A2357" t="str" cm="1">
        <f t="array" ref="A2357">INDEX('Brand Family Territory (Enc)'!$A$2:$A$296,INT((ROW()-2)/10)+1)</f>
        <v>Talkhouse Encore</v>
      </c>
      <c r="B2357" t="str" cm="1">
        <f t="array" ref="B2357">INDEX('Whitelist (Blackout Reverse)'!$B$1:$K$1,MOD(ROW()-2,10)+1)</f>
        <v>UNION</v>
      </c>
      <c r="C2357" t="str">
        <f>VLOOKUP(A2357,'Brand Family Territory (Enc)'!$A$2:$B$296,2,FALSE)</f>
        <v>All Counties</v>
      </c>
      <c r="D2357">
        <f>IF(COUNTIFS('Brand Family Territories (Enc)'!$B$2:$B$62,C2357,'Brand Family Territories (Enc)'!$C$2:$C$62,B2357)&gt;0,1,IF(AND(LEFT(B2357,6)="MORRIS",COUNTIFS('Brand Family Territories (Enc)'!$B$2:$B$62,C2357,'Brand Family Territories (Enc)'!$C$2:$C$62,"Morri")&gt;0),"Unk",0))</f>
        <v>1</v>
      </c>
      <c r="E2357" t="str">
        <f>IFERROR(INDEX('Brand Family Areas (Enc)'!$D$6:$D$998,MATCH(UPPER(A2357)&amp;"|"&amp;UPPER(B2357),'Brand Family Areas (Enc)'!$G$6:$G$998,0)),"No Match")</f>
        <v>No Match</v>
      </c>
      <c r="F2357" t="str">
        <f t="shared" si="72"/>
        <v>US</v>
      </c>
      <c r="G2357" t="str">
        <f t="shared" si="73"/>
        <v>Talkhouse Encore|UNION</v>
      </c>
    </row>
    <row r="2358" spans="1:7" hidden="1" x14ac:dyDescent="0.2">
      <c r="A2358" t="str" cm="1">
        <f t="array" ref="A2358">INDEX('Brand Family Territory (Enc)'!$A$2:$A$296,INT((ROW()-2)/10)+1)</f>
        <v>Talkhouse Encore</v>
      </c>
      <c r="B2358" t="str" cm="1">
        <f t="array" ref="B2358">INDEX('Whitelist (Blackout Reverse)'!$B$1:$K$1,MOD(ROW()-2,10)+1)</f>
        <v>SUSSEX</v>
      </c>
      <c r="C2358" t="str">
        <f>VLOOKUP(A2358,'Brand Family Territory (Enc)'!$A$2:$B$296,2,FALSE)</f>
        <v>All Counties</v>
      </c>
      <c r="D2358">
        <f>IF(COUNTIFS('Brand Family Territories (Enc)'!$B$2:$B$62,C2358,'Brand Family Territories (Enc)'!$C$2:$C$62,B2358)&gt;0,1,IF(AND(LEFT(B2358,6)="MORRIS",COUNTIFS('Brand Family Territories (Enc)'!$B$2:$B$62,C2358,'Brand Family Territories (Enc)'!$C$2:$C$62,"Morri")&gt;0),"Unk",0))</f>
        <v>1</v>
      </c>
      <c r="E2358" t="str">
        <f>IFERROR(INDEX('Brand Family Areas (Enc)'!$D$6:$D$998,MATCH(UPPER(A2358)&amp;"|"&amp;UPPER(B2358),'Brand Family Areas (Enc)'!$G$6:$G$998,0)),"No Match")</f>
        <v>No Match</v>
      </c>
      <c r="F2358" t="str">
        <f t="shared" si="72"/>
        <v>US</v>
      </c>
      <c r="G2358" t="str">
        <f t="shared" si="73"/>
        <v>Talkhouse Encore|SUSSEX</v>
      </c>
    </row>
    <row r="2359" spans="1:7" hidden="1" x14ac:dyDescent="0.2">
      <c r="A2359" t="str" cm="1">
        <f t="array" ref="A2359">INDEX('Brand Family Territory (Enc)'!$A$2:$A$296,INT((ROW()-2)/10)+1)</f>
        <v>Talkhouse Encore</v>
      </c>
      <c r="B2359" t="str" cm="1">
        <f t="array" ref="B2359">INDEX('Whitelist (Blackout Reverse)'!$B$1:$K$1,MOD(ROW()-2,10)+1)</f>
        <v>MORRIS 1</v>
      </c>
      <c r="C2359" t="str">
        <f>VLOOKUP(A2359,'Brand Family Territory (Enc)'!$A$2:$B$296,2,FALSE)</f>
        <v>All Counties</v>
      </c>
      <c r="D2359">
        <f>IF(COUNTIFS('Brand Family Territories (Enc)'!$B$2:$B$62,C2359,'Brand Family Territories (Enc)'!$C$2:$C$62,B2359)&gt;0,1,IF(AND(LEFT(B2359,6)="MORRIS",COUNTIFS('Brand Family Territories (Enc)'!$B$2:$B$62,C2359,'Brand Family Territories (Enc)'!$C$2:$C$62,"Morri")&gt;0),"Unk",0))</f>
        <v>1</v>
      </c>
      <c r="E2359" t="str">
        <f>IFERROR(INDEX('Brand Family Areas (Enc)'!$D$6:$D$998,MATCH(UPPER(A2359)&amp;"|"&amp;UPPER(B2359),'Brand Family Areas (Enc)'!$G$6:$G$998,0)),"No Match")</f>
        <v>No Match</v>
      </c>
      <c r="F2359" t="str">
        <f t="shared" si="72"/>
        <v>US</v>
      </c>
      <c r="G2359" t="str">
        <f t="shared" si="73"/>
        <v>Talkhouse Encore|MORRIS 1</v>
      </c>
    </row>
    <row r="2360" spans="1:7" hidden="1" x14ac:dyDescent="0.2">
      <c r="A2360" t="str" cm="1">
        <f t="array" ref="A2360">INDEX('Brand Family Territory (Enc)'!$A$2:$A$296,INT((ROW()-2)/10)+1)</f>
        <v>Talkhouse Encore</v>
      </c>
      <c r="B2360" t="str" cm="1">
        <f t="array" ref="B2360">INDEX('Whitelist (Blackout Reverse)'!$B$1:$K$1,MOD(ROW()-2,10)+1)</f>
        <v>MORRIS 2</v>
      </c>
      <c r="C2360" t="str">
        <f>VLOOKUP(A2360,'Brand Family Territory (Enc)'!$A$2:$B$296,2,FALSE)</f>
        <v>All Counties</v>
      </c>
      <c r="D2360">
        <f>IF(COUNTIFS('Brand Family Territories (Enc)'!$B$2:$B$62,C2360,'Brand Family Territories (Enc)'!$C$2:$C$62,B2360)&gt;0,1,IF(AND(LEFT(B2360,6)="MORRIS",COUNTIFS('Brand Family Territories (Enc)'!$B$2:$B$62,C2360,'Brand Family Territories (Enc)'!$C$2:$C$62,"Morri")&gt;0),"Unk",0))</f>
        <v>1</v>
      </c>
      <c r="E2360" t="str">
        <f>IFERROR(INDEX('Brand Family Areas (Enc)'!$D$6:$D$998,MATCH(UPPER(A2360)&amp;"|"&amp;UPPER(B2360),'Brand Family Areas (Enc)'!$G$6:$G$998,0)),"No Match")</f>
        <v>No Match</v>
      </c>
      <c r="F2360" t="str">
        <f t="shared" si="72"/>
        <v>US</v>
      </c>
      <c r="G2360" t="str">
        <f t="shared" si="73"/>
        <v>Talkhouse Encore|MORRIS 2</v>
      </c>
    </row>
    <row r="2361" spans="1:7" hidden="1" x14ac:dyDescent="0.2">
      <c r="A2361" t="str" cm="1">
        <f t="array" ref="A2361">INDEX('Brand Family Territory (Enc)'!$A$2:$A$296,INT((ROW()-2)/10)+1)</f>
        <v>Talkhouse Encore</v>
      </c>
      <c r="B2361" t="str" cm="1">
        <f t="array" ref="B2361">INDEX('Whitelist (Blackout Reverse)'!$B$1:$K$1,MOD(ROW()-2,10)+1)</f>
        <v>MORRIS 3</v>
      </c>
      <c r="C2361" t="str">
        <f>VLOOKUP(A2361,'Brand Family Territory (Enc)'!$A$2:$B$296,2,FALSE)</f>
        <v>All Counties</v>
      </c>
      <c r="D2361">
        <f>IF(COUNTIFS('Brand Family Territories (Enc)'!$B$2:$B$62,C2361,'Brand Family Territories (Enc)'!$C$2:$C$62,B2361)&gt;0,1,IF(AND(LEFT(B2361,6)="MORRIS",COUNTIFS('Brand Family Territories (Enc)'!$B$2:$B$62,C2361,'Brand Family Territories (Enc)'!$C$2:$C$62,"Morri")&gt;0),"Unk",0))</f>
        <v>1</v>
      </c>
      <c r="E2361" t="str">
        <f>IFERROR(INDEX('Brand Family Areas (Enc)'!$D$6:$D$998,MATCH(UPPER(A2361)&amp;"|"&amp;UPPER(B2361),'Brand Family Areas (Enc)'!$G$6:$G$998,0)),"No Match")</f>
        <v>No Match</v>
      </c>
      <c r="F2361" t="str">
        <f t="shared" si="72"/>
        <v>US</v>
      </c>
      <c r="G2361" t="str">
        <f t="shared" si="73"/>
        <v>Talkhouse Encore|MORRIS 3</v>
      </c>
    </row>
    <row r="2362" spans="1:7" hidden="1" x14ac:dyDescent="0.2">
      <c r="A2362" t="str" cm="1">
        <f t="array" ref="A2362">INDEX('Brand Family Territory (Enc)'!$A$2:$A$296,INT((ROW()-2)/10)+1)</f>
        <v>The Garden State Experience</v>
      </c>
      <c r="B2362" t="str" cm="1">
        <f t="array" ref="B2362">INDEX('Whitelist (Blackout Reverse)'!$B$1:$K$1,MOD(ROW()-2,10)+1)</f>
        <v>BERGEN</v>
      </c>
      <c r="C2362" t="str">
        <f>VLOOKUP(A2362,'Brand Family Territory (Enc)'!$A$2:$B$296,2,FALSE)</f>
        <v>All Counties</v>
      </c>
      <c r="D2362">
        <f>IF(COUNTIFS('Brand Family Territories (Enc)'!$B$2:$B$62,C2362,'Brand Family Territories (Enc)'!$C$2:$C$62,B2362)&gt;0,1,IF(AND(LEFT(B2362,6)="MORRIS",COUNTIFS('Brand Family Territories (Enc)'!$B$2:$B$62,C2362,'Brand Family Territories (Enc)'!$C$2:$C$62,"Morri")&gt;0),"Unk",0))</f>
        <v>1</v>
      </c>
      <c r="E2362" t="str">
        <f>IFERROR(INDEX('Brand Family Areas (Enc)'!$D$6:$D$998,MATCH(UPPER(A2362)&amp;"|"&amp;UPPER(B2362),'Brand Family Areas (Enc)'!$G$6:$G$998,0)),"No Match")</f>
        <v>No Match</v>
      </c>
      <c r="F2362" t="str">
        <f t="shared" si="72"/>
        <v>US</v>
      </c>
      <c r="G2362" t="str">
        <f t="shared" si="73"/>
        <v>The Garden State Experience|BERGEN</v>
      </c>
    </row>
    <row r="2363" spans="1:7" hidden="1" x14ac:dyDescent="0.2">
      <c r="A2363" t="str" cm="1">
        <f t="array" ref="A2363">INDEX('Brand Family Territory (Enc)'!$A$2:$A$296,INT((ROW()-2)/10)+1)</f>
        <v>The Garden State Experience</v>
      </c>
      <c r="B2363" t="str" cm="1">
        <f t="array" ref="B2363">INDEX('Whitelist (Blackout Reverse)'!$B$1:$K$1,MOD(ROW()-2,10)+1)</f>
        <v>PASSAIC</v>
      </c>
      <c r="C2363" t="str">
        <f>VLOOKUP(A2363,'Brand Family Territory (Enc)'!$A$2:$B$296,2,FALSE)</f>
        <v>All Counties</v>
      </c>
      <c r="D2363">
        <f>IF(COUNTIFS('Brand Family Territories (Enc)'!$B$2:$B$62,C2363,'Brand Family Territories (Enc)'!$C$2:$C$62,B2363)&gt;0,1,IF(AND(LEFT(B2363,6)="MORRIS",COUNTIFS('Brand Family Territories (Enc)'!$B$2:$B$62,C2363,'Brand Family Territories (Enc)'!$C$2:$C$62,"Morri")&gt;0),"Unk",0))</f>
        <v>1</v>
      </c>
      <c r="E2363" t="str">
        <f>IFERROR(INDEX('Brand Family Areas (Enc)'!$D$6:$D$998,MATCH(UPPER(A2363)&amp;"|"&amp;UPPER(B2363),'Brand Family Areas (Enc)'!$G$6:$G$998,0)),"No Match")</f>
        <v>No Match</v>
      </c>
      <c r="F2363" t="str">
        <f t="shared" si="72"/>
        <v>US</v>
      </c>
      <c r="G2363" t="str">
        <f t="shared" si="73"/>
        <v>The Garden State Experience|PASSAIC</v>
      </c>
    </row>
    <row r="2364" spans="1:7" hidden="1" x14ac:dyDescent="0.2">
      <c r="A2364" t="str" cm="1">
        <f t="array" ref="A2364">INDEX('Brand Family Territory (Enc)'!$A$2:$A$296,INT((ROW()-2)/10)+1)</f>
        <v>The Garden State Experience</v>
      </c>
      <c r="B2364" t="str" cm="1">
        <f t="array" ref="B2364">INDEX('Whitelist (Blackout Reverse)'!$B$1:$K$1,MOD(ROW()-2,10)+1)</f>
        <v>PASSAIC-FF</v>
      </c>
      <c r="C2364" t="str">
        <f>VLOOKUP(A2364,'Brand Family Territory (Enc)'!$A$2:$B$296,2,FALSE)</f>
        <v>All Counties</v>
      </c>
      <c r="D2364">
        <f>IF(COUNTIFS('Brand Family Territories (Enc)'!$B$2:$B$62,C2364,'Brand Family Territories (Enc)'!$C$2:$C$62,B2364)&gt;0,1,IF(AND(LEFT(B2364,6)="MORRIS",COUNTIFS('Brand Family Territories (Enc)'!$B$2:$B$62,C2364,'Brand Family Territories (Enc)'!$C$2:$C$62,"Morri")&gt;0),"Unk",0))</f>
        <v>1</v>
      </c>
      <c r="E2364" t="str">
        <f>IFERROR(INDEX('Brand Family Areas (Enc)'!$D$6:$D$998,MATCH(UPPER(A2364)&amp;"|"&amp;UPPER(B2364),'Brand Family Areas (Enc)'!$G$6:$G$998,0)),"No Match")</f>
        <v>No Match</v>
      </c>
      <c r="F2364" t="str">
        <f t="shared" si="72"/>
        <v>US</v>
      </c>
      <c r="G2364" t="str">
        <f t="shared" si="73"/>
        <v>The Garden State Experience|PASSAIC-FF</v>
      </c>
    </row>
    <row r="2365" spans="1:7" hidden="1" x14ac:dyDescent="0.2">
      <c r="A2365" t="str" cm="1">
        <f t="array" ref="A2365">INDEX('Brand Family Territory (Enc)'!$A$2:$A$296,INT((ROW()-2)/10)+1)</f>
        <v>The Garden State Experience</v>
      </c>
      <c r="B2365" t="str" cm="1">
        <f t="array" ref="B2365">INDEX('Whitelist (Blackout Reverse)'!$B$1:$K$1,MOD(ROW()-2,10)+1)</f>
        <v>ESSEX</v>
      </c>
      <c r="C2365" t="str">
        <f>VLOOKUP(A2365,'Brand Family Territory (Enc)'!$A$2:$B$296,2,FALSE)</f>
        <v>All Counties</v>
      </c>
      <c r="D2365">
        <f>IF(COUNTIFS('Brand Family Territories (Enc)'!$B$2:$B$62,C2365,'Brand Family Territories (Enc)'!$C$2:$C$62,B2365)&gt;0,1,IF(AND(LEFT(B2365,6)="MORRIS",COUNTIFS('Brand Family Territories (Enc)'!$B$2:$B$62,C2365,'Brand Family Territories (Enc)'!$C$2:$C$62,"Morri")&gt;0),"Unk",0))</f>
        <v>1</v>
      </c>
      <c r="E2365" t="str">
        <f>IFERROR(INDEX('Brand Family Areas (Enc)'!$D$6:$D$998,MATCH(UPPER(A2365)&amp;"|"&amp;UPPER(B2365),'Brand Family Areas (Enc)'!$G$6:$G$998,0)),"No Match")</f>
        <v>No Match</v>
      </c>
      <c r="F2365" t="str">
        <f t="shared" si="72"/>
        <v>US</v>
      </c>
      <c r="G2365" t="str">
        <f t="shared" si="73"/>
        <v>The Garden State Experience|ESSEX</v>
      </c>
    </row>
    <row r="2366" spans="1:7" hidden="1" x14ac:dyDescent="0.2">
      <c r="A2366" t="str" cm="1">
        <f t="array" ref="A2366">INDEX('Brand Family Territory (Enc)'!$A$2:$A$296,INT((ROW()-2)/10)+1)</f>
        <v>The Garden State Experience</v>
      </c>
      <c r="B2366" t="str" cm="1">
        <f t="array" ref="B2366">INDEX('Whitelist (Blackout Reverse)'!$B$1:$K$1,MOD(ROW()-2,10)+1)</f>
        <v>HUDSON</v>
      </c>
      <c r="C2366" t="str">
        <f>VLOOKUP(A2366,'Brand Family Territory (Enc)'!$A$2:$B$296,2,FALSE)</f>
        <v>All Counties</v>
      </c>
      <c r="D2366">
        <f>IF(COUNTIFS('Brand Family Territories (Enc)'!$B$2:$B$62,C2366,'Brand Family Territories (Enc)'!$C$2:$C$62,B2366)&gt;0,1,IF(AND(LEFT(B2366,6)="MORRIS",COUNTIFS('Brand Family Territories (Enc)'!$B$2:$B$62,C2366,'Brand Family Territories (Enc)'!$C$2:$C$62,"Morri")&gt;0),"Unk",0))</f>
        <v>1</v>
      </c>
      <c r="E2366" t="str">
        <f>IFERROR(INDEX('Brand Family Areas (Enc)'!$D$6:$D$998,MATCH(UPPER(A2366)&amp;"|"&amp;UPPER(B2366),'Brand Family Areas (Enc)'!$G$6:$G$998,0)),"No Match")</f>
        <v>No Match</v>
      </c>
      <c r="F2366" t="str">
        <f t="shared" si="72"/>
        <v>US</v>
      </c>
      <c r="G2366" t="str">
        <f t="shared" si="73"/>
        <v>The Garden State Experience|HUDSON</v>
      </c>
    </row>
    <row r="2367" spans="1:7" hidden="1" x14ac:dyDescent="0.2">
      <c r="A2367" t="str" cm="1">
        <f t="array" ref="A2367">INDEX('Brand Family Territory (Enc)'!$A$2:$A$296,INT((ROW()-2)/10)+1)</f>
        <v>The Garden State Experience</v>
      </c>
      <c r="B2367" t="str" cm="1">
        <f t="array" ref="B2367">INDEX('Whitelist (Blackout Reverse)'!$B$1:$K$1,MOD(ROW()-2,10)+1)</f>
        <v>UNION</v>
      </c>
      <c r="C2367" t="str">
        <f>VLOOKUP(A2367,'Brand Family Territory (Enc)'!$A$2:$B$296,2,FALSE)</f>
        <v>All Counties</v>
      </c>
      <c r="D2367">
        <f>IF(COUNTIFS('Brand Family Territories (Enc)'!$B$2:$B$62,C2367,'Brand Family Territories (Enc)'!$C$2:$C$62,B2367)&gt;0,1,IF(AND(LEFT(B2367,6)="MORRIS",COUNTIFS('Brand Family Territories (Enc)'!$B$2:$B$62,C2367,'Brand Family Territories (Enc)'!$C$2:$C$62,"Morri")&gt;0),"Unk",0))</f>
        <v>1</v>
      </c>
      <c r="E2367" t="str">
        <f>IFERROR(INDEX('Brand Family Areas (Enc)'!$D$6:$D$998,MATCH(UPPER(A2367)&amp;"|"&amp;UPPER(B2367),'Brand Family Areas (Enc)'!$G$6:$G$998,0)),"No Match")</f>
        <v>No Match</v>
      </c>
      <c r="F2367" t="str">
        <f t="shared" si="72"/>
        <v>US</v>
      </c>
      <c r="G2367" t="str">
        <f t="shared" si="73"/>
        <v>The Garden State Experience|UNION</v>
      </c>
    </row>
    <row r="2368" spans="1:7" hidden="1" x14ac:dyDescent="0.2">
      <c r="A2368" t="str" cm="1">
        <f t="array" ref="A2368">INDEX('Brand Family Territory (Enc)'!$A$2:$A$296,INT((ROW()-2)/10)+1)</f>
        <v>The Garden State Experience</v>
      </c>
      <c r="B2368" t="str" cm="1">
        <f t="array" ref="B2368">INDEX('Whitelist (Blackout Reverse)'!$B$1:$K$1,MOD(ROW()-2,10)+1)</f>
        <v>SUSSEX</v>
      </c>
      <c r="C2368" t="str">
        <f>VLOOKUP(A2368,'Brand Family Territory (Enc)'!$A$2:$B$296,2,FALSE)</f>
        <v>All Counties</v>
      </c>
      <c r="D2368">
        <f>IF(COUNTIFS('Brand Family Territories (Enc)'!$B$2:$B$62,C2368,'Brand Family Territories (Enc)'!$C$2:$C$62,B2368)&gt;0,1,IF(AND(LEFT(B2368,6)="MORRIS",COUNTIFS('Brand Family Territories (Enc)'!$B$2:$B$62,C2368,'Brand Family Territories (Enc)'!$C$2:$C$62,"Morri")&gt;0),"Unk",0))</f>
        <v>1</v>
      </c>
      <c r="E2368" t="str">
        <f>IFERROR(INDEX('Brand Family Areas (Enc)'!$D$6:$D$998,MATCH(UPPER(A2368)&amp;"|"&amp;UPPER(B2368),'Brand Family Areas (Enc)'!$G$6:$G$998,0)),"No Match")</f>
        <v>No Match</v>
      </c>
      <c r="F2368" t="str">
        <f t="shared" si="72"/>
        <v>US</v>
      </c>
      <c r="G2368" t="str">
        <f t="shared" si="73"/>
        <v>The Garden State Experience|SUSSEX</v>
      </c>
    </row>
    <row r="2369" spans="1:7" hidden="1" x14ac:dyDescent="0.2">
      <c r="A2369" t="str" cm="1">
        <f t="array" ref="A2369">INDEX('Brand Family Territory (Enc)'!$A$2:$A$296,INT((ROW()-2)/10)+1)</f>
        <v>The Garden State Experience</v>
      </c>
      <c r="B2369" t="str" cm="1">
        <f t="array" ref="B2369">INDEX('Whitelist (Blackout Reverse)'!$B$1:$K$1,MOD(ROW()-2,10)+1)</f>
        <v>MORRIS 1</v>
      </c>
      <c r="C2369" t="str">
        <f>VLOOKUP(A2369,'Brand Family Territory (Enc)'!$A$2:$B$296,2,FALSE)</f>
        <v>All Counties</v>
      </c>
      <c r="D2369">
        <f>IF(COUNTIFS('Brand Family Territories (Enc)'!$B$2:$B$62,C2369,'Brand Family Territories (Enc)'!$C$2:$C$62,B2369)&gt;0,1,IF(AND(LEFT(B2369,6)="MORRIS",COUNTIFS('Brand Family Territories (Enc)'!$B$2:$B$62,C2369,'Brand Family Territories (Enc)'!$C$2:$C$62,"Morri")&gt;0),"Unk",0))</f>
        <v>1</v>
      </c>
      <c r="E2369" t="str">
        <f>IFERROR(INDEX('Brand Family Areas (Enc)'!$D$6:$D$998,MATCH(UPPER(A2369)&amp;"|"&amp;UPPER(B2369),'Brand Family Areas (Enc)'!$G$6:$G$998,0)),"No Match")</f>
        <v>No Match</v>
      </c>
      <c r="F2369" t="str">
        <f t="shared" si="72"/>
        <v>US</v>
      </c>
      <c r="G2369" t="str">
        <f t="shared" si="73"/>
        <v>The Garden State Experience|MORRIS 1</v>
      </c>
    </row>
    <row r="2370" spans="1:7" hidden="1" x14ac:dyDescent="0.2">
      <c r="A2370" t="str" cm="1">
        <f t="array" ref="A2370">INDEX('Brand Family Territory (Enc)'!$A$2:$A$296,INT((ROW()-2)/10)+1)</f>
        <v>The Garden State Experience</v>
      </c>
      <c r="B2370" t="str" cm="1">
        <f t="array" ref="B2370">INDEX('Whitelist (Blackout Reverse)'!$B$1:$K$1,MOD(ROW()-2,10)+1)</f>
        <v>MORRIS 2</v>
      </c>
      <c r="C2370" t="str">
        <f>VLOOKUP(A2370,'Brand Family Territory (Enc)'!$A$2:$B$296,2,FALSE)</f>
        <v>All Counties</v>
      </c>
      <c r="D2370">
        <f>IF(COUNTIFS('Brand Family Territories (Enc)'!$B$2:$B$62,C2370,'Brand Family Territories (Enc)'!$C$2:$C$62,B2370)&gt;0,1,IF(AND(LEFT(B2370,6)="MORRIS",COUNTIFS('Brand Family Territories (Enc)'!$B$2:$B$62,C2370,'Brand Family Territories (Enc)'!$C$2:$C$62,"Morri")&gt;0),"Unk",0))</f>
        <v>1</v>
      </c>
      <c r="E2370" t="str">
        <f>IFERROR(INDEX('Brand Family Areas (Enc)'!$D$6:$D$998,MATCH(UPPER(A2370)&amp;"|"&amp;UPPER(B2370),'Brand Family Areas (Enc)'!$G$6:$G$998,0)),"No Match")</f>
        <v>No Match</v>
      </c>
      <c r="F2370" t="str">
        <f t="shared" si="72"/>
        <v>US</v>
      </c>
      <c r="G2370" t="str">
        <f t="shared" si="73"/>
        <v>The Garden State Experience|MORRIS 2</v>
      </c>
    </row>
    <row r="2371" spans="1:7" hidden="1" x14ac:dyDescent="0.2">
      <c r="A2371" t="str" cm="1">
        <f t="array" ref="A2371">INDEX('Brand Family Territory (Enc)'!$A$2:$A$296,INT((ROW()-2)/10)+1)</f>
        <v>The Garden State Experience</v>
      </c>
      <c r="B2371" t="str" cm="1">
        <f t="array" ref="B2371">INDEX('Whitelist (Blackout Reverse)'!$B$1:$K$1,MOD(ROW()-2,10)+1)</f>
        <v>MORRIS 3</v>
      </c>
      <c r="C2371" t="str">
        <f>VLOOKUP(A2371,'Brand Family Territory (Enc)'!$A$2:$B$296,2,FALSE)</f>
        <v>All Counties</v>
      </c>
      <c r="D2371">
        <f>IF(COUNTIFS('Brand Family Territories (Enc)'!$B$2:$B$62,C2371,'Brand Family Territories (Enc)'!$C$2:$C$62,B2371)&gt;0,1,IF(AND(LEFT(B2371,6)="MORRIS",COUNTIFS('Brand Family Territories (Enc)'!$B$2:$B$62,C2371,'Brand Family Territories (Enc)'!$C$2:$C$62,"Morri")&gt;0),"Unk",0))</f>
        <v>1</v>
      </c>
      <c r="E2371" t="str">
        <f>IFERROR(INDEX('Brand Family Areas (Enc)'!$D$6:$D$998,MATCH(UPPER(A2371)&amp;"|"&amp;UPPER(B2371),'Brand Family Areas (Enc)'!$G$6:$G$998,0)),"No Match")</f>
        <v>No Match</v>
      </c>
      <c r="F2371" t="str">
        <f t="shared" ref="F2371:F2434" si="74">IF(D2371="Unk","Ambiguous (Source Truncated)",IF(E2371="Inactive","THEM",IF(D2371=1,"US",IF(D2371="N/A","No Territory Data","THEM"))))</f>
        <v>US</v>
      </c>
      <c r="G2371" t="str">
        <f t="shared" ref="G2371:G2434" si="75">A2371&amp;"|"&amp;B2371</f>
        <v>The Garden State Experience|MORRIS 3</v>
      </c>
    </row>
    <row r="2372" spans="1:7" hidden="1" x14ac:dyDescent="0.2">
      <c r="A2372" t="str" cm="1">
        <f t="array" ref="A2372">INDEX('Brand Family Territory (Enc)'!$A$2:$A$296,INT((ROW()-2)/10)+1)</f>
        <v>The Old G</v>
      </c>
      <c r="B2372" t="str" cm="1">
        <f t="array" ref="B2372">INDEX('Whitelist (Blackout Reverse)'!$B$1:$K$1,MOD(ROW()-2,10)+1)</f>
        <v>BERGEN</v>
      </c>
      <c r="C2372" t="str">
        <f>VLOOKUP(A2372,'Brand Family Territory (Enc)'!$A$2:$B$296,2,FALSE)</f>
        <v>All Counties</v>
      </c>
      <c r="D2372">
        <f>IF(COUNTIFS('Brand Family Territories (Enc)'!$B$2:$B$62,C2372,'Brand Family Territories (Enc)'!$C$2:$C$62,B2372)&gt;0,1,IF(AND(LEFT(B2372,6)="MORRIS",COUNTIFS('Brand Family Territories (Enc)'!$B$2:$B$62,C2372,'Brand Family Territories (Enc)'!$C$2:$C$62,"Morri")&gt;0),"Unk",0))</f>
        <v>1</v>
      </c>
      <c r="E2372" t="str">
        <f>IFERROR(INDEX('Brand Family Areas (Enc)'!$D$6:$D$998,MATCH(UPPER(A2372)&amp;"|"&amp;UPPER(B2372),'Brand Family Areas (Enc)'!$G$6:$G$998,0)),"No Match")</f>
        <v>No Match</v>
      </c>
      <c r="F2372" t="str">
        <f t="shared" si="74"/>
        <v>US</v>
      </c>
      <c r="G2372" t="str">
        <f t="shared" si="75"/>
        <v>The Old G|BERGEN</v>
      </c>
    </row>
    <row r="2373" spans="1:7" hidden="1" x14ac:dyDescent="0.2">
      <c r="A2373" t="str" cm="1">
        <f t="array" ref="A2373">INDEX('Brand Family Territory (Enc)'!$A$2:$A$296,INT((ROW()-2)/10)+1)</f>
        <v>The Old G</v>
      </c>
      <c r="B2373" t="str" cm="1">
        <f t="array" ref="B2373">INDEX('Whitelist (Blackout Reverse)'!$B$1:$K$1,MOD(ROW()-2,10)+1)</f>
        <v>PASSAIC</v>
      </c>
      <c r="C2373" t="str">
        <f>VLOOKUP(A2373,'Brand Family Territory (Enc)'!$A$2:$B$296,2,FALSE)</f>
        <v>All Counties</v>
      </c>
      <c r="D2373">
        <f>IF(COUNTIFS('Brand Family Territories (Enc)'!$B$2:$B$62,C2373,'Brand Family Territories (Enc)'!$C$2:$C$62,B2373)&gt;0,1,IF(AND(LEFT(B2373,6)="MORRIS",COUNTIFS('Brand Family Territories (Enc)'!$B$2:$B$62,C2373,'Brand Family Territories (Enc)'!$C$2:$C$62,"Morri")&gt;0),"Unk",0))</f>
        <v>1</v>
      </c>
      <c r="E2373" t="str">
        <f>IFERROR(INDEX('Brand Family Areas (Enc)'!$D$6:$D$998,MATCH(UPPER(A2373)&amp;"|"&amp;UPPER(B2373),'Brand Family Areas (Enc)'!$G$6:$G$998,0)),"No Match")</f>
        <v>No Match</v>
      </c>
      <c r="F2373" t="str">
        <f t="shared" si="74"/>
        <v>US</v>
      </c>
      <c r="G2373" t="str">
        <f t="shared" si="75"/>
        <v>The Old G|PASSAIC</v>
      </c>
    </row>
    <row r="2374" spans="1:7" hidden="1" x14ac:dyDescent="0.2">
      <c r="A2374" t="str" cm="1">
        <f t="array" ref="A2374">INDEX('Brand Family Territory (Enc)'!$A$2:$A$296,INT((ROW()-2)/10)+1)</f>
        <v>The Old G</v>
      </c>
      <c r="B2374" t="str" cm="1">
        <f t="array" ref="B2374">INDEX('Whitelist (Blackout Reverse)'!$B$1:$K$1,MOD(ROW()-2,10)+1)</f>
        <v>PASSAIC-FF</v>
      </c>
      <c r="C2374" t="str">
        <f>VLOOKUP(A2374,'Brand Family Territory (Enc)'!$A$2:$B$296,2,FALSE)</f>
        <v>All Counties</v>
      </c>
      <c r="D2374">
        <f>IF(COUNTIFS('Brand Family Territories (Enc)'!$B$2:$B$62,C2374,'Brand Family Territories (Enc)'!$C$2:$C$62,B2374)&gt;0,1,IF(AND(LEFT(B2374,6)="MORRIS",COUNTIFS('Brand Family Territories (Enc)'!$B$2:$B$62,C2374,'Brand Family Territories (Enc)'!$C$2:$C$62,"Morri")&gt;0),"Unk",0))</f>
        <v>1</v>
      </c>
      <c r="E2374" t="str">
        <f>IFERROR(INDEX('Brand Family Areas (Enc)'!$D$6:$D$998,MATCH(UPPER(A2374)&amp;"|"&amp;UPPER(B2374),'Brand Family Areas (Enc)'!$G$6:$G$998,0)),"No Match")</f>
        <v>No Match</v>
      </c>
      <c r="F2374" t="str">
        <f t="shared" si="74"/>
        <v>US</v>
      </c>
      <c r="G2374" t="str">
        <f t="shared" si="75"/>
        <v>The Old G|PASSAIC-FF</v>
      </c>
    </row>
    <row r="2375" spans="1:7" hidden="1" x14ac:dyDescent="0.2">
      <c r="A2375" t="str" cm="1">
        <f t="array" ref="A2375">INDEX('Brand Family Territory (Enc)'!$A$2:$A$296,INT((ROW()-2)/10)+1)</f>
        <v>The Old G</v>
      </c>
      <c r="B2375" t="str" cm="1">
        <f t="array" ref="B2375">INDEX('Whitelist (Blackout Reverse)'!$B$1:$K$1,MOD(ROW()-2,10)+1)</f>
        <v>ESSEX</v>
      </c>
      <c r="C2375" t="str">
        <f>VLOOKUP(A2375,'Brand Family Territory (Enc)'!$A$2:$B$296,2,FALSE)</f>
        <v>All Counties</v>
      </c>
      <c r="D2375">
        <f>IF(COUNTIFS('Brand Family Territories (Enc)'!$B$2:$B$62,C2375,'Brand Family Territories (Enc)'!$C$2:$C$62,B2375)&gt;0,1,IF(AND(LEFT(B2375,6)="MORRIS",COUNTIFS('Brand Family Territories (Enc)'!$B$2:$B$62,C2375,'Brand Family Territories (Enc)'!$C$2:$C$62,"Morri")&gt;0),"Unk",0))</f>
        <v>1</v>
      </c>
      <c r="E2375" t="str">
        <f>IFERROR(INDEX('Brand Family Areas (Enc)'!$D$6:$D$998,MATCH(UPPER(A2375)&amp;"|"&amp;UPPER(B2375),'Brand Family Areas (Enc)'!$G$6:$G$998,0)),"No Match")</f>
        <v>No Match</v>
      </c>
      <c r="F2375" t="str">
        <f t="shared" si="74"/>
        <v>US</v>
      </c>
      <c r="G2375" t="str">
        <f t="shared" si="75"/>
        <v>The Old G|ESSEX</v>
      </c>
    </row>
    <row r="2376" spans="1:7" hidden="1" x14ac:dyDescent="0.2">
      <c r="A2376" t="str" cm="1">
        <f t="array" ref="A2376">INDEX('Brand Family Territory (Enc)'!$A$2:$A$296,INT((ROW()-2)/10)+1)</f>
        <v>The Old G</v>
      </c>
      <c r="B2376" t="str" cm="1">
        <f t="array" ref="B2376">INDEX('Whitelist (Blackout Reverse)'!$B$1:$K$1,MOD(ROW()-2,10)+1)</f>
        <v>HUDSON</v>
      </c>
      <c r="C2376" t="str">
        <f>VLOOKUP(A2376,'Brand Family Territory (Enc)'!$A$2:$B$296,2,FALSE)</f>
        <v>All Counties</v>
      </c>
      <c r="D2376">
        <f>IF(COUNTIFS('Brand Family Territories (Enc)'!$B$2:$B$62,C2376,'Brand Family Territories (Enc)'!$C$2:$C$62,B2376)&gt;0,1,IF(AND(LEFT(B2376,6)="MORRIS",COUNTIFS('Brand Family Territories (Enc)'!$B$2:$B$62,C2376,'Brand Family Territories (Enc)'!$C$2:$C$62,"Morri")&gt;0),"Unk",0))</f>
        <v>1</v>
      </c>
      <c r="E2376" t="str">
        <f>IFERROR(INDEX('Brand Family Areas (Enc)'!$D$6:$D$998,MATCH(UPPER(A2376)&amp;"|"&amp;UPPER(B2376),'Brand Family Areas (Enc)'!$G$6:$G$998,0)),"No Match")</f>
        <v>No Match</v>
      </c>
      <c r="F2376" t="str">
        <f t="shared" si="74"/>
        <v>US</v>
      </c>
      <c r="G2376" t="str">
        <f t="shared" si="75"/>
        <v>The Old G|HUDSON</v>
      </c>
    </row>
    <row r="2377" spans="1:7" hidden="1" x14ac:dyDescent="0.2">
      <c r="A2377" t="str" cm="1">
        <f t="array" ref="A2377">INDEX('Brand Family Territory (Enc)'!$A$2:$A$296,INT((ROW()-2)/10)+1)</f>
        <v>The Old G</v>
      </c>
      <c r="B2377" t="str" cm="1">
        <f t="array" ref="B2377">INDEX('Whitelist (Blackout Reverse)'!$B$1:$K$1,MOD(ROW()-2,10)+1)</f>
        <v>UNION</v>
      </c>
      <c r="C2377" t="str">
        <f>VLOOKUP(A2377,'Brand Family Territory (Enc)'!$A$2:$B$296,2,FALSE)</f>
        <v>All Counties</v>
      </c>
      <c r="D2377">
        <f>IF(COUNTIFS('Brand Family Territories (Enc)'!$B$2:$B$62,C2377,'Brand Family Territories (Enc)'!$C$2:$C$62,B2377)&gt;0,1,IF(AND(LEFT(B2377,6)="MORRIS",COUNTIFS('Brand Family Territories (Enc)'!$B$2:$B$62,C2377,'Brand Family Territories (Enc)'!$C$2:$C$62,"Morri")&gt;0),"Unk",0))</f>
        <v>1</v>
      </c>
      <c r="E2377" t="str">
        <f>IFERROR(INDEX('Brand Family Areas (Enc)'!$D$6:$D$998,MATCH(UPPER(A2377)&amp;"|"&amp;UPPER(B2377),'Brand Family Areas (Enc)'!$G$6:$G$998,0)),"No Match")</f>
        <v>No Match</v>
      </c>
      <c r="F2377" t="str">
        <f t="shared" si="74"/>
        <v>US</v>
      </c>
      <c r="G2377" t="str">
        <f t="shared" si="75"/>
        <v>The Old G|UNION</v>
      </c>
    </row>
    <row r="2378" spans="1:7" hidden="1" x14ac:dyDescent="0.2">
      <c r="A2378" t="str" cm="1">
        <f t="array" ref="A2378">INDEX('Brand Family Territory (Enc)'!$A$2:$A$296,INT((ROW()-2)/10)+1)</f>
        <v>The Old G</v>
      </c>
      <c r="B2378" t="str" cm="1">
        <f t="array" ref="B2378">INDEX('Whitelist (Blackout Reverse)'!$B$1:$K$1,MOD(ROW()-2,10)+1)</f>
        <v>SUSSEX</v>
      </c>
      <c r="C2378" t="str">
        <f>VLOOKUP(A2378,'Brand Family Territory (Enc)'!$A$2:$B$296,2,FALSE)</f>
        <v>All Counties</v>
      </c>
      <c r="D2378">
        <f>IF(COUNTIFS('Brand Family Territories (Enc)'!$B$2:$B$62,C2378,'Brand Family Territories (Enc)'!$C$2:$C$62,B2378)&gt;0,1,IF(AND(LEFT(B2378,6)="MORRIS",COUNTIFS('Brand Family Territories (Enc)'!$B$2:$B$62,C2378,'Brand Family Territories (Enc)'!$C$2:$C$62,"Morri")&gt;0),"Unk",0))</f>
        <v>1</v>
      </c>
      <c r="E2378" t="str">
        <f>IFERROR(INDEX('Brand Family Areas (Enc)'!$D$6:$D$998,MATCH(UPPER(A2378)&amp;"|"&amp;UPPER(B2378),'Brand Family Areas (Enc)'!$G$6:$G$998,0)),"No Match")</f>
        <v>No Match</v>
      </c>
      <c r="F2378" t="str">
        <f t="shared" si="74"/>
        <v>US</v>
      </c>
      <c r="G2378" t="str">
        <f t="shared" si="75"/>
        <v>The Old G|SUSSEX</v>
      </c>
    </row>
    <row r="2379" spans="1:7" hidden="1" x14ac:dyDescent="0.2">
      <c r="A2379" t="str" cm="1">
        <f t="array" ref="A2379">INDEX('Brand Family Territory (Enc)'!$A$2:$A$296,INT((ROW()-2)/10)+1)</f>
        <v>The Old G</v>
      </c>
      <c r="B2379" t="str" cm="1">
        <f t="array" ref="B2379">INDEX('Whitelist (Blackout Reverse)'!$B$1:$K$1,MOD(ROW()-2,10)+1)</f>
        <v>MORRIS 1</v>
      </c>
      <c r="C2379" t="str">
        <f>VLOOKUP(A2379,'Brand Family Territory (Enc)'!$A$2:$B$296,2,FALSE)</f>
        <v>All Counties</v>
      </c>
      <c r="D2379">
        <f>IF(COUNTIFS('Brand Family Territories (Enc)'!$B$2:$B$62,C2379,'Brand Family Territories (Enc)'!$C$2:$C$62,B2379)&gt;0,1,IF(AND(LEFT(B2379,6)="MORRIS",COUNTIFS('Brand Family Territories (Enc)'!$B$2:$B$62,C2379,'Brand Family Territories (Enc)'!$C$2:$C$62,"Morri")&gt;0),"Unk",0))</f>
        <v>1</v>
      </c>
      <c r="E2379" t="str">
        <f>IFERROR(INDEX('Brand Family Areas (Enc)'!$D$6:$D$998,MATCH(UPPER(A2379)&amp;"|"&amp;UPPER(B2379),'Brand Family Areas (Enc)'!$G$6:$G$998,0)),"No Match")</f>
        <v>No Match</v>
      </c>
      <c r="F2379" t="str">
        <f t="shared" si="74"/>
        <v>US</v>
      </c>
      <c r="G2379" t="str">
        <f t="shared" si="75"/>
        <v>The Old G|MORRIS 1</v>
      </c>
    </row>
    <row r="2380" spans="1:7" hidden="1" x14ac:dyDescent="0.2">
      <c r="A2380" t="str" cm="1">
        <f t="array" ref="A2380">INDEX('Brand Family Territory (Enc)'!$A$2:$A$296,INT((ROW()-2)/10)+1)</f>
        <v>The Old G</v>
      </c>
      <c r="B2380" t="str" cm="1">
        <f t="array" ref="B2380">INDEX('Whitelist (Blackout Reverse)'!$B$1:$K$1,MOD(ROW()-2,10)+1)</f>
        <v>MORRIS 2</v>
      </c>
      <c r="C2380" t="str">
        <f>VLOOKUP(A2380,'Brand Family Territory (Enc)'!$A$2:$B$296,2,FALSE)</f>
        <v>All Counties</v>
      </c>
      <c r="D2380">
        <f>IF(COUNTIFS('Brand Family Territories (Enc)'!$B$2:$B$62,C2380,'Brand Family Territories (Enc)'!$C$2:$C$62,B2380)&gt;0,1,IF(AND(LEFT(B2380,6)="MORRIS",COUNTIFS('Brand Family Territories (Enc)'!$B$2:$B$62,C2380,'Brand Family Territories (Enc)'!$C$2:$C$62,"Morri")&gt;0),"Unk",0))</f>
        <v>1</v>
      </c>
      <c r="E2380" t="str">
        <f>IFERROR(INDEX('Brand Family Areas (Enc)'!$D$6:$D$998,MATCH(UPPER(A2380)&amp;"|"&amp;UPPER(B2380),'Brand Family Areas (Enc)'!$G$6:$G$998,0)),"No Match")</f>
        <v>No Match</v>
      </c>
      <c r="F2380" t="str">
        <f t="shared" si="74"/>
        <v>US</v>
      </c>
      <c r="G2380" t="str">
        <f t="shared" si="75"/>
        <v>The Old G|MORRIS 2</v>
      </c>
    </row>
    <row r="2381" spans="1:7" hidden="1" x14ac:dyDescent="0.2">
      <c r="A2381" t="str" cm="1">
        <f t="array" ref="A2381">INDEX('Brand Family Territory (Enc)'!$A$2:$A$296,INT((ROW()-2)/10)+1)</f>
        <v>The Old G</v>
      </c>
      <c r="B2381" t="str" cm="1">
        <f t="array" ref="B2381">INDEX('Whitelist (Blackout Reverse)'!$B$1:$K$1,MOD(ROW()-2,10)+1)</f>
        <v>MORRIS 3</v>
      </c>
      <c r="C2381" t="str">
        <f>VLOOKUP(A2381,'Brand Family Territory (Enc)'!$A$2:$B$296,2,FALSE)</f>
        <v>All Counties</v>
      </c>
      <c r="D2381">
        <f>IF(COUNTIFS('Brand Family Territories (Enc)'!$B$2:$B$62,C2381,'Brand Family Territories (Enc)'!$C$2:$C$62,B2381)&gt;0,1,IF(AND(LEFT(B2381,6)="MORRIS",COUNTIFS('Brand Family Territories (Enc)'!$B$2:$B$62,C2381,'Brand Family Territories (Enc)'!$C$2:$C$62,"Morri")&gt;0),"Unk",0))</f>
        <v>1</v>
      </c>
      <c r="E2381" t="str">
        <f>IFERROR(INDEX('Brand Family Areas (Enc)'!$D$6:$D$998,MATCH(UPPER(A2381)&amp;"|"&amp;UPPER(B2381),'Brand Family Areas (Enc)'!$G$6:$G$998,0)),"No Match")</f>
        <v>No Match</v>
      </c>
      <c r="F2381" t="str">
        <f t="shared" si="74"/>
        <v>US</v>
      </c>
      <c r="G2381" t="str">
        <f t="shared" si="75"/>
        <v>The Old G|MORRIS 3</v>
      </c>
    </row>
    <row r="2382" spans="1:7" hidden="1" x14ac:dyDescent="0.2">
      <c r="A2382" t="str" cm="1">
        <f t="array" ref="A2382">INDEX('Brand Family Territory (Enc)'!$A$2:$A$296,INT((ROW()-2)/10)+1)</f>
        <v>Van Steenberge</v>
      </c>
      <c r="B2382" t="str" cm="1">
        <f t="array" ref="B2382">INDEX('Whitelist (Blackout Reverse)'!$B$1:$K$1,MOD(ROW()-2,10)+1)</f>
        <v>BERGEN</v>
      </c>
      <c r="C2382" t="str">
        <f>VLOOKUP(A2382,'Brand Family Territory (Enc)'!$A$2:$B$296,2,FALSE)</f>
        <v>All Counties</v>
      </c>
      <c r="D2382">
        <f>IF(COUNTIFS('Brand Family Territories (Enc)'!$B$2:$B$62,C2382,'Brand Family Territories (Enc)'!$C$2:$C$62,B2382)&gt;0,1,IF(AND(LEFT(B2382,6)="MORRIS",COUNTIFS('Brand Family Territories (Enc)'!$B$2:$B$62,C2382,'Brand Family Territories (Enc)'!$C$2:$C$62,"Morri")&gt;0),"Unk",0))</f>
        <v>1</v>
      </c>
      <c r="E2382" t="str">
        <f>IFERROR(INDEX('Brand Family Areas (Enc)'!$D$6:$D$998,MATCH(UPPER(A2382)&amp;"|"&amp;UPPER(B2382),'Brand Family Areas (Enc)'!$G$6:$G$998,0)),"No Match")</f>
        <v>No Match</v>
      </c>
      <c r="F2382" t="str">
        <f t="shared" si="74"/>
        <v>US</v>
      </c>
      <c r="G2382" t="str">
        <f t="shared" si="75"/>
        <v>Van Steenberge|BERGEN</v>
      </c>
    </row>
    <row r="2383" spans="1:7" hidden="1" x14ac:dyDescent="0.2">
      <c r="A2383" t="str" cm="1">
        <f t="array" ref="A2383">INDEX('Brand Family Territory (Enc)'!$A$2:$A$296,INT((ROW()-2)/10)+1)</f>
        <v>Van Steenberge</v>
      </c>
      <c r="B2383" t="str" cm="1">
        <f t="array" ref="B2383">INDEX('Whitelist (Blackout Reverse)'!$B$1:$K$1,MOD(ROW()-2,10)+1)</f>
        <v>PASSAIC</v>
      </c>
      <c r="C2383" t="str">
        <f>VLOOKUP(A2383,'Brand Family Territory (Enc)'!$A$2:$B$296,2,FALSE)</f>
        <v>All Counties</v>
      </c>
      <c r="D2383">
        <f>IF(COUNTIFS('Brand Family Territories (Enc)'!$B$2:$B$62,C2383,'Brand Family Territories (Enc)'!$C$2:$C$62,B2383)&gt;0,1,IF(AND(LEFT(B2383,6)="MORRIS",COUNTIFS('Brand Family Territories (Enc)'!$B$2:$B$62,C2383,'Brand Family Territories (Enc)'!$C$2:$C$62,"Morri")&gt;0),"Unk",0))</f>
        <v>1</v>
      </c>
      <c r="E2383" t="str">
        <f>IFERROR(INDEX('Brand Family Areas (Enc)'!$D$6:$D$998,MATCH(UPPER(A2383)&amp;"|"&amp;UPPER(B2383),'Brand Family Areas (Enc)'!$G$6:$G$998,0)),"No Match")</f>
        <v>No Match</v>
      </c>
      <c r="F2383" t="str">
        <f t="shared" si="74"/>
        <v>US</v>
      </c>
      <c r="G2383" t="str">
        <f t="shared" si="75"/>
        <v>Van Steenberge|PASSAIC</v>
      </c>
    </row>
    <row r="2384" spans="1:7" hidden="1" x14ac:dyDescent="0.2">
      <c r="A2384" t="str" cm="1">
        <f t="array" ref="A2384">INDEX('Brand Family Territory (Enc)'!$A$2:$A$296,INT((ROW()-2)/10)+1)</f>
        <v>Van Steenberge</v>
      </c>
      <c r="B2384" t="str" cm="1">
        <f t="array" ref="B2384">INDEX('Whitelist (Blackout Reverse)'!$B$1:$K$1,MOD(ROW()-2,10)+1)</f>
        <v>PASSAIC-FF</v>
      </c>
      <c r="C2384" t="str">
        <f>VLOOKUP(A2384,'Brand Family Territory (Enc)'!$A$2:$B$296,2,FALSE)</f>
        <v>All Counties</v>
      </c>
      <c r="D2384">
        <f>IF(COUNTIFS('Brand Family Territories (Enc)'!$B$2:$B$62,C2384,'Brand Family Territories (Enc)'!$C$2:$C$62,B2384)&gt;0,1,IF(AND(LEFT(B2384,6)="MORRIS",COUNTIFS('Brand Family Territories (Enc)'!$B$2:$B$62,C2384,'Brand Family Territories (Enc)'!$C$2:$C$62,"Morri")&gt;0),"Unk",0))</f>
        <v>1</v>
      </c>
      <c r="E2384" t="str">
        <f>IFERROR(INDEX('Brand Family Areas (Enc)'!$D$6:$D$998,MATCH(UPPER(A2384)&amp;"|"&amp;UPPER(B2384),'Brand Family Areas (Enc)'!$G$6:$G$998,0)),"No Match")</f>
        <v>No Match</v>
      </c>
      <c r="F2384" t="str">
        <f t="shared" si="74"/>
        <v>US</v>
      </c>
      <c r="G2384" t="str">
        <f t="shared" si="75"/>
        <v>Van Steenberge|PASSAIC-FF</v>
      </c>
    </row>
    <row r="2385" spans="1:7" hidden="1" x14ac:dyDescent="0.2">
      <c r="A2385" t="str" cm="1">
        <f t="array" ref="A2385">INDEX('Brand Family Territory (Enc)'!$A$2:$A$296,INT((ROW()-2)/10)+1)</f>
        <v>Van Steenberge</v>
      </c>
      <c r="B2385" t="str" cm="1">
        <f t="array" ref="B2385">INDEX('Whitelist (Blackout Reverse)'!$B$1:$K$1,MOD(ROW()-2,10)+1)</f>
        <v>ESSEX</v>
      </c>
      <c r="C2385" t="str">
        <f>VLOOKUP(A2385,'Brand Family Territory (Enc)'!$A$2:$B$296,2,FALSE)</f>
        <v>All Counties</v>
      </c>
      <c r="D2385">
        <f>IF(COUNTIFS('Brand Family Territories (Enc)'!$B$2:$B$62,C2385,'Brand Family Territories (Enc)'!$C$2:$C$62,B2385)&gt;0,1,IF(AND(LEFT(B2385,6)="MORRIS",COUNTIFS('Brand Family Territories (Enc)'!$B$2:$B$62,C2385,'Brand Family Territories (Enc)'!$C$2:$C$62,"Morri")&gt;0),"Unk",0))</f>
        <v>1</v>
      </c>
      <c r="E2385" t="str">
        <f>IFERROR(INDEX('Brand Family Areas (Enc)'!$D$6:$D$998,MATCH(UPPER(A2385)&amp;"|"&amp;UPPER(B2385),'Brand Family Areas (Enc)'!$G$6:$G$998,0)),"No Match")</f>
        <v>No Match</v>
      </c>
      <c r="F2385" t="str">
        <f t="shared" si="74"/>
        <v>US</v>
      </c>
      <c r="G2385" t="str">
        <f t="shared" si="75"/>
        <v>Van Steenberge|ESSEX</v>
      </c>
    </row>
    <row r="2386" spans="1:7" hidden="1" x14ac:dyDescent="0.2">
      <c r="A2386" t="str" cm="1">
        <f t="array" ref="A2386">INDEX('Brand Family Territory (Enc)'!$A$2:$A$296,INT((ROW()-2)/10)+1)</f>
        <v>Van Steenberge</v>
      </c>
      <c r="B2386" t="str" cm="1">
        <f t="array" ref="B2386">INDEX('Whitelist (Blackout Reverse)'!$B$1:$K$1,MOD(ROW()-2,10)+1)</f>
        <v>HUDSON</v>
      </c>
      <c r="C2386" t="str">
        <f>VLOOKUP(A2386,'Brand Family Territory (Enc)'!$A$2:$B$296,2,FALSE)</f>
        <v>All Counties</v>
      </c>
      <c r="D2386">
        <f>IF(COUNTIFS('Brand Family Territories (Enc)'!$B$2:$B$62,C2386,'Brand Family Territories (Enc)'!$C$2:$C$62,B2386)&gt;0,1,IF(AND(LEFT(B2386,6)="MORRIS",COUNTIFS('Brand Family Territories (Enc)'!$B$2:$B$62,C2386,'Brand Family Territories (Enc)'!$C$2:$C$62,"Morri")&gt;0),"Unk",0))</f>
        <v>1</v>
      </c>
      <c r="E2386" t="str">
        <f>IFERROR(INDEX('Brand Family Areas (Enc)'!$D$6:$D$998,MATCH(UPPER(A2386)&amp;"|"&amp;UPPER(B2386),'Brand Family Areas (Enc)'!$G$6:$G$998,0)),"No Match")</f>
        <v>No Match</v>
      </c>
      <c r="F2386" t="str">
        <f t="shared" si="74"/>
        <v>US</v>
      </c>
      <c r="G2386" t="str">
        <f t="shared" si="75"/>
        <v>Van Steenberge|HUDSON</v>
      </c>
    </row>
    <row r="2387" spans="1:7" hidden="1" x14ac:dyDescent="0.2">
      <c r="A2387" t="str" cm="1">
        <f t="array" ref="A2387">INDEX('Brand Family Territory (Enc)'!$A$2:$A$296,INT((ROW()-2)/10)+1)</f>
        <v>Van Steenberge</v>
      </c>
      <c r="B2387" t="str" cm="1">
        <f t="array" ref="B2387">INDEX('Whitelist (Blackout Reverse)'!$B$1:$K$1,MOD(ROW()-2,10)+1)</f>
        <v>UNION</v>
      </c>
      <c r="C2387" t="str">
        <f>VLOOKUP(A2387,'Brand Family Territory (Enc)'!$A$2:$B$296,2,FALSE)</f>
        <v>All Counties</v>
      </c>
      <c r="D2387">
        <f>IF(COUNTIFS('Brand Family Territories (Enc)'!$B$2:$B$62,C2387,'Brand Family Territories (Enc)'!$C$2:$C$62,B2387)&gt;0,1,IF(AND(LEFT(B2387,6)="MORRIS",COUNTIFS('Brand Family Territories (Enc)'!$B$2:$B$62,C2387,'Brand Family Territories (Enc)'!$C$2:$C$62,"Morri")&gt;0),"Unk",0))</f>
        <v>1</v>
      </c>
      <c r="E2387" t="str">
        <f>IFERROR(INDEX('Brand Family Areas (Enc)'!$D$6:$D$998,MATCH(UPPER(A2387)&amp;"|"&amp;UPPER(B2387),'Brand Family Areas (Enc)'!$G$6:$G$998,0)),"No Match")</f>
        <v>No Match</v>
      </c>
      <c r="F2387" t="str">
        <f t="shared" si="74"/>
        <v>US</v>
      </c>
      <c r="G2387" t="str">
        <f t="shared" si="75"/>
        <v>Van Steenberge|UNION</v>
      </c>
    </row>
    <row r="2388" spans="1:7" hidden="1" x14ac:dyDescent="0.2">
      <c r="A2388" t="str" cm="1">
        <f t="array" ref="A2388">INDEX('Brand Family Territory (Enc)'!$A$2:$A$296,INT((ROW()-2)/10)+1)</f>
        <v>Van Steenberge</v>
      </c>
      <c r="B2388" t="str" cm="1">
        <f t="array" ref="B2388">INDEX('Whitelist (Blackout Reverse)'!$B$1:$K$1,MOD(ROW()-2,10)+1)</f>
        <v>SUSSEX</v>
      </c>
      <c r="C2388" t="str">
        <f>VLOOKUP(A2388,'Brand Family Territory (Enc)'!$A$2:$B$296,2,FALSE)</f>
        <v>All Counties</v>
      </c>
      <c r="D2388">
        <f>IF(COUNTIFS('Brand Family Territories (Enc)'!$B$2:$B$62,C2388,'Brand Family Territories (Enc)'!$C$2:$C$62,B2388)&gt;0,1,IF(AND(LEFT(B2388,6)="MORRIS",COUNTIFS('Brand Family Territories (Enc)'!$B$2:$B$62,C2388,'Brand Family Territories (Enc)'!$C$2:$C$62,"Morri")&gt;0),"Unk",0))</f>
        <v>1</v>
      </c>
      <c r="E2388" t="str">
        <f>IFERROR(INDEX('Brand Family Areas (Enc)'!$D$6:$D$998,MATCH(UPPER(A2388)&amp;"|"&amp;UPPER(B2388),'Brand Family Areas (Enc)'!$G$6:$G$998,0)),"No Match")</f>
        <v>No Match</v>
      </c>
      <c r="F2388" t="str">
        <f t="shared" si="74"/>
        <v>US</v>
      </c>
      <c r="G2388" t="str">
        <f t="shared" si="75"/>
        <v>Van Steenberge|SUSSEX</v>
      </c>
    </row>
    <row r="2389" spans="1:7" hidden="1" x14ac:dyDescent="0.2">
      <c r="A2389" t="str" cm="1">
        <f t="array" ref="A2389">INDEX('Brand Family Territory (Enc)'!$A$2:$A$296,INT((ROW()-2)/10)+1)</f>
        <v>Van Steenberge</v>
      </c>
      <c r="B2389" t="str" cm="1">
        <f t="array" ref="B2389">INDEX('Whitelist (Blackout Reverse)'!$B$1:$K$1,MOD(ROW()-2,10)+1)</f>
        <v>MORRIS 1</v>
      </c>
      <c r="C2389" t="str">
        <f>VLOOKUP(A2389,'Brand Family Territory (Enc)'!$A$2:$B$296,2,FALSE)</f>
        <v>All Counties</v>
      </c>
      <c r="D2389">
        <f>IF(COUNTIFS('Brand Family Territories (Enc)'!$B$2:$B$62,C2389,'Brand Family Territories (Enc)'!$C$2:$C$62,B2389)&gt;0,1,IF(AND(LEFT(B2389,6)="MORRIS",COUNTIFS('Brand Family Territories (Enc)'!$B$2:$B$62,C2389,'Brand Family Territories (Enc)'!$C$2:$C$62,"Morri")&gt;0),"Unk",0))</f>
        <v>1</v>
      </c>
      <c r="E2389" t="str">
        <f>IFERROR(INDEX('Brand Family Areas (Enc)'!$D$6:$D$998,MATCH(UPPER(A2389)&amp;"|"&amp;UPPER(B2389),'Brand Family Areas (Enc)'!$G$6:$G$998,0)),"No Match")</f>
        <v>No Match</v>
      </c>
      <c r="F2389" t="str">
        <f t="shared" si="74"/>
        <v>US</v>
      </c>
      <c r="G2389" t="str">
        <f t="shared" si="75"/>
        <v>Van Steenberge|MORRIS 1</v>
      </c>
    </row>
    <row r="2390" spans="1:7" hidden="1" x14ac:dyDescent="0.2">
      <c r="A2390" t="str" cm="1">
        <f t="array" ref="A2390">INDEX('Brand Family Territory (Enc)'!$A$2:$A$296,INT((ROW()-2)/10)+1)</f>
        <v>Van Steenberge</v>
      </c>
      <c r="B2390" t="str" cm="1">
        <f t="array" ref="B2390">INDEX('Whitelist (Blackout Reverse)'!$B$1:$K$1,MOD(ROW()-2,10)+1)</f>
        <v>MORRIS 2</v>
      </c>
      <c r="C2390" t="str">
        <f>VLOOKUP(A2390,'Brand Family Territory (Enc)'!$A$2:$B$296,2,FALSE)</f>
        <v>All Counties</v>
      </c>
      <c r="D2390">
        <f>IF(COUNTIFS('Brand Family Territories (Enc)'!$B$2:$B$62,C2390,'Brand Family Territories (Enc)'!$C$2:$C$62,B2390)&gt;0,1,IF(AND(LEFT(B2390,6)="MORRIS",COUNTIFS('Brand Family Territories (Enc)'!$B$2:$B$62,C2390,'Brand Family Territories (Enc)'!$C$2:$C$62,"Morri")&gt;0),"Unk",0))</f>
        <v>1</v>
      </c>
      <c r="E2390" t="str">
        <f>IFERROR(INDEX('Brand Family Areas (Enc)'!$D$6:$D$998,MATCH(UPPER(A2390)&amp;"|"&amp;UPPER(B2390),'Brand Family Areas (Enc)'!$G$6:$G$998,0)),"No Match")</f>
        <v>No Match</v>
      </c>
      <c r="F2390" t="str">
        <f t="shared" si="74"/>
        <v>US</v>
      </c>
      <c r="G2390" t="str">
        <f t="shared" si="75"/>
        <v>Van Steenberge|MORRIS 2</v>
      </c>
    </row>
    <row r="2391" spans="1:7" hidden="1" x14ac:dyDescent="0.2">
      <c r="A2391" t="str" cm="1">
        <f t="array" ref="A2391">INDEX('Brand Family Territory (Enc)'!$A$2:$A$296,INT((ROW()-2)/10)+1)</f>
        <v>Van Steenberge</v>
      </c>
      <c r="B2391" t="str" cm="1">
        <f t="array" ref="B2391">INDEX('Whitelist (Blackout Reverse)'!$B$1:$K$1,MOD(ROW()-2,10)+1)</f>
        <v>MORRIS 3</v>
      </c>
      <c r="C2391" t="str">
        <f>VLOOKUP(A2391,'Brand Family Territory (Enc)'!$A$2:$B$296,2,FALSE)</f>
        <v>All Counties</v>
      </c>
      <c r="D2391">
        <f>IF(COUNTIFS('Brand Family Territories (Enc)'!$B$2:$B$62,C2391,'Brand Family Territories (Enc)'!$C$2:$C$62,B2391)&gt;0,1,IF(AND(LEFT(B2391,6)="MORRIS",COUNTIFS('Brand Family Territories (Enc)'!$B$2:$B$62,C2391,'Brand Family Territories (Enc)'!$C$2:$C$62,"Morri")&gt;0),"Unk",0))</f>
        <v>1</v>
      </c>
      <c r="E2391" t="str">
        <f>IFERROR(INDEX('Brand Family Areas (Enc)'!$D$6:$D$998,MATCH(UPPER(A2391)&amp;"|"&amp;UPPER(B2391),'Brand Family Areas (Enc)'!$G$6:$G$998,0)),"No Match")</f>
        <v>No Match</v>
      </c>
      <c r="F2391" t="str">
        <f t="shared" si="74"/>
        <v>US</v>
      </c>
      <c r="G2391" t="str">
        <f t="shared" si="75"/>
        <v>Van Steenberge|MORRIS 3</v>
      </c>
    </row>
    <row r="2392" spans="1:7" hidden="1" x14ac:dyDescent="0.2">
      <c r="A2392" t="str" cm="1">
        <f t="array" ref="A2392">INDEX('Brand Family Territory (Enc)'!$A$2:$A$296,INT((ROW()-2)/10)+1)</f>
        <v>Tsingtao</v>
      </c>
      <c r="B2392" t="str" cm="1">
        <f t="array" ref="B2392">INDEX('Whitelist (Blackout Reverse)'!$B$1:$K$1,MOD(ROW()-2,10)+1)</f>
        <v>BERGEN</v>
      </c>
      <c r="C2392" t="str">
        <f>VLOOKUP(A2392,'Brand Family Territory (Enc)'!$A$2:$B$296,2,FALSE)</f>
        <v>All Counties</v>
      </c>
      <c r="D2392">
        <f>IF(COUNTIFS('Brand Family Territories (Enc)'!$B$2:$B$62,C2392,'Brand Family Territories (Enc)'!$C$2:$C$62,B2392)&gt;0,1,IF(AND(LEFT(B2392,6)="MORRIS",COUNTIFS('Brand Family Territories (Enc)'!$B$2:$B$62,C2392,'Brand Family Territories (Enc)'!$C$2:$C$62,"Morri")&gt;0),"Unk",0))</f>
        <v>1</v>
      </c>
      <c r="E2392" t="str">
        <f>IFERROR(INDEX('Brand Family Areas (Enc)'!$D$6:$D$998,MATCH(UPPER(A2392)&amp;"|"&amp;UPPER(B2392),'Brand Family Areas (Enc)'!$G$6:$G$998,0)),"No Match")</f>
        <v>No Match</v>
      </c>
      <c r="F2392" t="str">
        <f t="shared" si="74"/>
        <v>US</v>
      </c>
      <c r="G2392" t="str">
        <f t="shared" si="75"/>
        <v>Tsingtao|BERGEN</v>
      </c>
    </row>
    <row r="2393" spans="1:7" hidden="1" x14ac:dyDescent="0.2">
      <c r="A2393" t="str" cm="1">
        <f t="array" ref="A2393">INDEX('Brand Family Territory (Enc)'!$A$2:$A$296,INT((ROW()-2)/10)+1)</f>
        <v>Tsingtao</v>
      </c>
      <c r="B2393" t="str" cm="1">
        <f t="array" ref="B2393">INDEX('Whitelist (Blackout Reverse)'!$B$1:$K$1,MOD(ROW()-2,10)+1)</f>
        <v>PASSAIC</v>
      </c>
      <c r="C2393" t="str">
        <f>VLOOKUP(A2393,'Brand Family Territory (Enc)'!$A$2:$B$296,2,FALSE)</f>
        <v>All Counties</v>
      </c>
      <c r="D2393">
        <f>IF(COUNTIFS('Brand Family Territories (Enc)'!$B$2:$B$62,C2393,'Brand Family Territories (Enc)'!$C$2:$C$62,B2393)&gt;0,1,IF(AND(LEFT(B2393,6)="MORRIS",COUNTIFS('Brand Family Territories (Enc)'!$B$2:$B$62,C2393,'Brand Family Territories (Enc)'!$C$2:$C$62,"Morri")&gt;0),"Unk",0))</f>
        <v>1</v>
      </c>
      <c r="E2393" t="str">
        <f>IFERROR(INDEX('Brand Family Areas (Enc)'!$D$6:$D$998,MATCH(UPPER(A2393)&amp;"|"&amp;UPPER(B2393),'Brand Family Areas (Enc)'!$G$6:$G$998,0)),"No Match")</f>
        <v>No Match</v>
      </c>
      <c r="F2393" t="str">
        <f t="shared" si="74"/>
        <v>US</v>
      </c>
      <c r="G2393" t="str">
        <f t="shared" si="75"/>
        <v>Tsingtao|PASSAIC</v>
      </c>
    </row>
    <row r="2394" spans="1:7" hidden="1" x14ac:dyDescent="0.2">
      <c r="A2394" t="str" cm="1">
        <f t="array" ref="A2394">INDEX('Brand Family Territory (Enc)'!$A$2:$A$296,INT((ROW()-2)/10)+1)</f>
        <v>Tsingtao</v>
      </c>
      <c r="B2394" t="str" cm="1">
        <f t="array" ref="B2394">INDEX('Whitelist (Blackout Reverse)'!$B$1:$K$1,MOD(ROW()-2,10)+1)</f>
        <v>PASSAIC-FF</v>
      </c>
      <c r="C2394" t="str">
        <f>VLOOKUP(A2394,'Brand Family Territory (Enc)'!$A$2:$B$296,2,FALSE)</f>
        <v>All Counties</v>
      </c>
      <c r="D2394">
        <f>IF(COUNTIFS('Brand Family Territories (Enc)'!$B$2:$B$62,C2394,'Brand Family Territories (Enc)'!$C$2:$C$62,B2394)&gt;0,1,IF(AND(LEFT(B2394,6)="MORRIS",COUNTIFS('Brand Family Territories (Enc)'!$B$2:$B$62,C2394,'Brand Family Territories (Enc)'!$C$2:$C$62,"Morri")&gt;0),"Unk",0))</f>
        <v>1</v>
      </c>
      <c r="E2394" t="str">
        <f>IFERROR(INDEX('Brand Family Areas (Enc)'!$D$6:$D$998,MATCH(UPPER(A2394)&amp;"|"&amp;UPPER(B2394),'Brand Family Areas (Enc)'!$G$6:$G$998,0)),"No Match")</f>
        <v>No Match</v>
      </c>
      <c r="F2394" t="str">
        <f t="shared" si="74"/>
        <v>US</v>
      </c>
      <c r="G2394" t="str">
        <f t="shared" si="75"/>
        <v>Tsingtao|PASSAIC-FF</v>
      </c>
    </row>
    <row r="2395" spans="1:7" hidden="1" x14ac:dyDescent="0.2">
      <c r="A2395" t="str" cm="1">
        <f t="array" ref="A2395">INDEX('Brand Family Territory (Enc)'!$A$2:$A$296,INT((ROW()-2)/10)+1)</f>
        <v>Tsingtao</v>
      </c>
      <c r="B2395" t="str" cm="1">
        <f t="array" ref="B2395">INDEX('Whitelist (Blackout Reverse)'!$B$1:$K$1,MOD(ROW()-2,10)+1)</f>
        <v>ESSEX</v>
      </c>
      <c r="C2395" t="str">
        <f>VLOOKUP(A2395,'Brand Family Territory (Enc)'!$A$2:$B$296,2,FALSE)</f>
        <v>All Counties</v>
      </c>
      <c r="D2395">
        <f>IF(COUNTIFS('Brand Family Territories (Enc)'!$B$2:$B$62,C2395,'Brand Family Territories (Enc)'!$C$2:$C$62,B2395)&gt;0,1,IF(AND(LEFT(B2395,6)="MORRIS",COUNTIFS('Brand Family Territories (Enc)'!$B$2:$B$62,C2395,'Brand Family Territories (Enc)'!$C$2:$C$62,"Morri")&gt;0),"Unk",0))</f>
        <v>1</v>
      </c>
      <c r="E2395" t="str">
        <f>IFERROR(INDEX('Brand Family Areas (Enc)'!$D$6:$D$998,MATCH(UPPER(A2395)&amp;"|"&amp;UPPER(B2395),'Brand Family Areas (Enc)'!$G$6:$G$998,0)),"No Match")</f>
        <v>No Match</v>
      </c>
      <c r="F2395" t="str">
        <f t="shared" si="74"/>
        <v>US</v>
      </c>
      <c r="G2395" t="str">
        <f t="shared" si="75"/>
        <v>Tsingtao|ESSEX</v>
      </c>
    </row>
    <row r="2396" spans="1:7" hidden="1" x14ac:dyDescent="0.2">
      <c r="A2396" t="str" cm="1">
        <f t="array" ref="A2396">INDEX('Brand Family Territory (Enc)'!$A$2:$A$296,INT((ROW()-2)/10)+1)</f>
        <v>Tsingtao</v>
      </c>
      <c r="B2396" t="str" cm="1">
        <f t="array" ref="B2396">INDEX('Whitelist (Blackout Reverse)'!$B$1:$K$1,MOD(ROW()-2,10)+1)</f>
        <v>HUDSON</v>
      </c>
      <c r="C2396" t="str">
        <f>VLOOKUP(A2396,'Brand Family Territory (Enc)'!$A$2:$B$296,2,FALSE)</f>
        <v>All Counties</v>
      </c>
      <c r="D2396">
        <f>IF(COUNTIFS('Brand Family Territories (Enc)'!$B$2:$B$62,C2396,'Brand Family Territories (Enc)'!$C$2:$C$62,B2396)&gt;0,1,IF(AND(LEFT(B2396,6)="MORRIS",COUNTIFS('Brand Family Territories (Enc)'!$B$2:$B$62,C2396,'Brand Family Territories (Enc)'!$C$2:$C$62,"Morri")&gt;0),"Unk",0))</f>
        <v>1</v>
      </c>
      <c r="E2396" t="str">
        <f>IFERROR(INDEX('Brand Family Areas (Enc)'!$D$6:$D$998,MATCH(UPPER(A2396)&amp;"|"&amp;UPPER(B2396),'Brand Family Areas (Enc)'!$G$6:$G$998,0)),"No Match")</f>
        <v>No Match</v>
      </c>
      <c r="F2396" t="str">
        <f t="shared" si="74"/>
        <v>US</v>
      </c>
      <c r="G2396" t="str">
        <f t="shared" si="75"/>
        <v>Tsingtao|HUDSON</v>
      </c>
    </row>
    <row r="2397" spans="1:7" hidden="1" x14ac:dyDescent="0.2">
      <c r="A2397" t="str" cm="1">
        <f t="array" ref="A2397">INDEX('Brand Family Territory (Enc)'!$A$2:$A$296,INT((ROW()-2)/10)+1)</f>
        <v>Tsingtao</v>
      </c>
      <c r="B2397" t="str" cm="1">
        <f t="array" ref="B2397">INDEX('Whitelist (Blackout Reverse)'!$B$1:$K$1,MOD(ROW()-2,10)+1)</f>
        <v>UNION</v>
      </c>
      <c r="C2397" t="str">
        <f>VLOOKUP(A2397,'Brand Family Territory (Enc)'!$A$2:$B$296,2,FALSE)</f>
        <v>All Counties</v>
      </c>
      <c r="D2397">
        <f>IF(COUNTIFS('Brand Family Territories (Enc)'!$B$2:$B$62,C2397,'Brand Family Territories (Enc)'!$C$2:$C$62,B2397)&gt;0,1,IF(AND(LEFT(B2397,6)="MORRIS",COUNTIFS('Brand Family Territories (Enc)'!$B$2:$B$62,C2397,'Brand Family Territories (Enc)'!$C$2:$C$62,"Morri")&gt;0),"Unk",0))</f>
        <v>1</v>
      </c>
      <c r="E2397" t="str">
        <f>IFERROR(INDEX('Brand Family Areas (Enc)'!$D$6:$D$998,MATCH(UPPER(A2397)&amp;"|"&amp;UPPER(B2397),'Brand Family Areas (Enc)'!$G$6:$G$998,0)),"No Match")</f>
        <v>No Match</v>
      </c>
      <c r="F2397" t="str">
        <f t="shared" si="74"/>
        <v>US</v>
      </c>
      <c r="G2397" t="str">
        <f t="shared" si="75"/>
        <v>Tsingtao|UNION</v>
      </c>
    </row>
    <row r="2398" spans="1:7" hidden="1" x14ac:dyDescent="0.2">
      <c r="A2398" t="str" cm="1">
        <f t="array" ref="A2398">INDEX('Brand Family Territory (Enc)'!$A$2:$A$296,INT((ROW()-2)/10)+1)</f>
        <v>Tsingtao</v>
      </c>
      <c r="B2398" t="str" cm="1">
        <f t="array" ref="B2398">INDEX('Whitelist (Blackout Reverse)'!$B$1:$K$1,MOD(ROW()-2,10)+1)</f>
        <v>SUSSEX</v>
      </c>
      <c r="C2398" t="str">
        <f>VLOOKUP(A2398,'Brand Family Territory (Enc)'!$A$2:$B$296,2,FALSE)</f>
        <v>All Counties</v>
      </c>
      <c r="D2398">
        <f>IF(COUNTIFS('Brand Family Territories (Enc)'!$B$2:$B$62,C2398,'Brand Family Territories (Enc)'!$C$2:$C$62,B2398)&gt;0,1,IF(AND(LEFT(B2398,6)="MORRIS",COUNTIFS('Brand Family Territories (Enc)'!$B$2:$B$62,C2398,'Brand Family Territories (Enc)'!$C$2:$C$62,"Morri")&gt;0),"Unk",0))</f>
        <v>1</v>
      </c>
      <c r="E2398" t="str">
        <f>IFERROR(INDEX('Brand Family Areas (Enc)'!$D$6:$D$998,MATCH(UPPER(A2398)&amp;"|"&amp;UPPER(B2398),'Brand Family Areas (Enc)'!$G$6:$G$998,0)),"No Match")</f>
        <v>No Match</v>
      </c>
      <c r="F2398" t="str">
        <f t="shared" si="74"/>
        <v>US</v>
      </c>
      <c r="G2398" t="str">
        <f t="shared" si="75"/>
        <v>Tsingtao|SUSSEX</v>
      </c>
    </row>
    <row r="2399" spans="1:7" hidden="1" x14ac:dyDescent="0.2">
      <c r="A2399" t="str" cm="1">
        <f t="array" ref="A2399">INDEX('Brand Family Territory (Enc)'!$A$2:$A$296,INT((ROW()-2)/10)+1)</f>
        <v>Tsingtao</v>
      </c>
      <c r="B2399" t="str" cm="1">
        <f t="array" ref="B2399">INDEX('Whitelist (Blackout Reverse)'!$B$1:$K$1,MOD(ROW()-2,10)+1)</f>
        <v>MORRIS 1</v>
      </c>
      <c r="C2399" t="str">
        <f>VLOOKUP(A2399,'Brand Family Territory (Enc)'!$A$2:$B$296,2,FALSE)</f>
        <v>All Counties</v>
      </c>
      <c r="D2399">
        <f>IF(COUNTIFS('Brand Family Territories (Enc)'!$B$2:$B$62,C2399,'Brand Family Territories (Enc)'!$C$2:$C$62,B2399)&gt;0,1,IF(AND(LEFT(B2399,6)="MORRIS",COUNTIFS('Brand Family Territories (Enc)'!$B$2:$B$62,C2399,'Brand Family Territories (Enc)'!$C$2:$C$62,"Morri")&gt;0),"Unk",0))</f>
        <v>1</v>
      </c>
      <c r="E2399" t="str">
        <f>IFERROR(INDEX('Brand Family Areas (Enc)'!$D$6:$D$998,MATCH(UPPER(A2399)&amp;"|"&amp;UPPER(B2399),'Brand Family Areas (Enc)'!$G$6:$G$998,0)),"No Match")</f>
        <v>No Match</v>
      </c>
      <c r="F2399" t="str">
        <f t="shared" si="74"/>
        <v>US</v>
      </c>
      <c r="G2399" t="str">
        <f t="shared" si="75"/>
        <v>Tsingtao|MORRIS 1</v>
      </c>
    </row>
    <row r="2400" spans="1:7" hidden="1" x14ac:dyDescent="0.2">
      <c r="A2400" t="str" cm="1">
        <f t="array" ref="A2400">INDEX('Brand Family Territory (Enc)'!$A$2:$A$296,INT((ROW()-2)/10)+1)</f>
        <v>Tsingtao</v>
      </c>
      <c r="B2400" t="str" cm="1">
        <f t="array" ref="B2400">INDEX('Whitelist (Blackout Reverse)'!$B$1:$K$1,MOD(ROW()-2,10)+1)</f>
        <v>MORRIS 2</v>
      </c>
      <c r="C2400" t="str">
        <f>VLOOKUP(A2400,'Brand Family Territory (Enc)'!$A$2:$B$296,2,FALSE)</f>
        <v>All Counties</v>
      </c>
      <c r="D2400">
        <f>IF(COUNTIFS('Brand Family Territories (Enc)'!$B$2:$B$62,C2400,'Brand Family Territories (Enc)'!$C$2:$C$62,B2400)&gt;0,1,IF(AND(LEFT(B2400,6)="MORRIS",COUNTIFS('Brand Family Territories (Enc)'!$B$2:$B$62,C2400,'Brand Family Territories (Enc)'!$C$2:$C$62,"Morri")&gt;0),"Unk",0))</f>
        <v>1</v>
      </c>
      <c r="E2400" t="str">
        <f>IFERROR(INDEX('Brand Family Areas (Enc)'!$D$6:$D$998,MATCH(UPPER(A2400)&amp;"|"&amp;UPPER(B2400),'Brand Family Areas (Enc)'!$G$6:$G$998,0)),"No Match")</f>
        <v>No Match</v>
      </c>
      <c r="F2400" t="str">
        <f t="shared" si="74"/>
        <v>US</v>
      </c>
      <c r="G2400" t="str">
        <f t="shared" si="75"/>
        <v>Tsingtao|MORRIS 2</v>
      </c>
    </row>
    <row r="2401" spans="1:7" hidden="1" x14ac:dyDescent="0.2">
      <c r="A2401" t="str" cm="1">
        <f t="array" ref="A2401">INDEX('Brand Family Territory (Enc)'!$A$2:$A$296,INT((ROW()-2)/10)+1)</f>
        <v>Tsingtao</v>
      </c>
      <c r="B2401" t="str" cm="1">
        <f t="array" ref="B2401">INDEX('Whitelist (Blackout Reverse)'!$B$1:$K$1,MOD(ROW()-2,10)+1)</f>
        <v>MORRIS 3</v>
      </c>
      <c r="C2401" t="str">
        <f>VLOOKUP(A2401,'Brand Family Territory (Enc)'!$A$2:$B$296,2,FALSE)</f>
        <v>All Counties</v>
      </c>
      <c r="D2401">
        <f>IF(COUNTIFS('Brand Family Territories (Enc)'!$B$2:$B$62,C2401,'Brand Family Territories (Enc)'!$C$2:$C$62,B2401)&gt;0,1,IF(AND(LEFT(B2401,6)="MORRIS",COUNTIFS('Brand Family Territories (Enc)'!$B$2:$B$62,C2401,'Brand Family Territories (Enc)'!$C$2:$C$62,"Morri")&gt;0),"Unk",0))</f>
        <v>1</v>
      </c>
      <c r="E2401" t="str">
        <f>IFERROR(INDEX('Brand Family Areas (Enc)'!$D$6:$D$998,MATCH(UPPER(A2401)&amp;"|"&amp;UPPER(B2401),'Brand Family Areas (Enc)'!$G$6:$G$998,0)),"No Match")</f>
        <v>No Match</v>
      </c>
      <c r="F2401" t="str">
        <f t="shared" si="74"/>
        <v>US</v>
      </c>
      <c r="G2401" t="str">
        <f t="shared" si="75"/>
        <v>Tsingtao|MORRIS 3</v>
      </c>
    </row>
    <row r="2402" spans="1:7" hidden="1" x14ac:dyDescent="0.2">
      <c r="A2402" t="str" cm="1">
        <f t="array" ref="A2402">INDEX('Brand Family Territory (Enc)'!$A$2:$A$296,INT((ROW()-2)/10)+1)</f>
        <v>Viva Tequila Seltzer</v>
      </c>
      <c r="B2402" t="str" cm="1">
        <f t="array" ref="B2402">INDEX('Whitelist (Blackout Reverse)'!$B$1:$K$1,MOD(ROW()-2,10)+1)</f>
        <v>BERGEN</v>
      </c>
      <c r="C2402" t="str">
        <f>VLOOKUP(A2402,'Brand Family Territory (Enc)'!$A$2:$B$296,2,FALSE)</f>
        <v>All Counties</v>
      </c>
      <c r="D2402">
        <f>IF(COUNTIFS('Brand Family Territories (Enc)'!$B$2:$B$62,C2402,'Brand Family Territories (Enc)'!$C$2:$C$62,B2402)&gt;0,1,IF(AND(LEFT(B2402,6)="MORRIS",COUNTIFS('Brand Family Territories (Enc)'!$B$2:$B$62,C2402,'Brand Family Territories (Enc)'!$C$2:$C$62,"Morri")&gt;0),"Unk",0))</f>
        <v>1</v>
      </c>
      <c r="E2402" t="str">
        <f>IFERROR(INDEX('Brand Family Areas (Enc)'!$D$6:$D$998,MATCH(UPPER(A2402)&amp;"|"&amp;UPPER(B2402),'Brand Family Areas (Enc)'!$G$6:$G$998,0)),"No Match")</f>
        <v>No Match</v>
      </c>
      <c r="F2402" t="str">
        <f t="shared" si="74"/>
        <v>US</v>
      </c>
      <c r="G2402" t="str">
        <f t="shared" si="75"/>
        <v>Viva Tequila Seltzer|BERGEN</v>
      </c>
    </row>
    <row r="2403" spans="1:7" hidden="1" x14ac:dyDescent="0.2">
      <c r="A2403" t="str" cm="1">
        <f t="array" ref="A2403">INDEX('Brand Family Territory (Enc)'!$A$2:$A$296,INT((ROW()-2)/10)+1)</f>
        <v>Viva Tequila Seltzer</v>
      </c>
      <c r="B2403" t="str" cm="1">
        <f t="array" ref="B2403">INDEX('Whitelist (Blackout Reverse)'!$B$1:$K$1,MOD(ROW()-2,10)+1)</f>
        <v>PASSAIC</v>
      </c>
      <c r="C2403" t="str">
        <f>VLOOKUP(A2403,'Brand Family Territory (Enc)'!$A$2:$B$296,2,FALSE)</f>
        <v>All Counties</v>
      </c>
      <c r="D2403">
        <f>IF(COUNTIFS('Brand Family Territories (Enc)'!$B$2:$B$62,C2403,'Brand Family Territories (Enc)'!$C$2:$C$62,B2403)&gt;0,1,IF(AND(LEFT(B2403,6)="MORRIS",COUNTIFS('Brand Family Territories (Enc)'!$B$2:$B$62,C2403,'Brand Family Territories (Enc)'!$C$2:$C$62,"Morri")&gt;0),"Unk",0))</f>
        <v>1</v>
      </c>
      <c r="E2403" t="str">
        <f>IFERROR(INDEX('Brand Family Areas (Enc)'!$D$6:$D$998,MATCH(UPPER(A2403)&amp;"|"&amp;UPPER(B2403),'Brand Family Areas (Enc)'!$G$6:$G$998,0)),"No Match")</f>
        <v>No Match</v>
      </c>
      <c r="F2403" t="str">
        <f t="shared" si="74"/>
        <v>US</v>
      </c>
      <c r="G2403" t="str">
        <f t="shared" si="75"/>
        <v>Viva Tequila Seltzer|PASSAIC</v>
      </c>
    </row>
    <row r="2404" spans="1:7" hidden="1" x14ac:dyDescent="0.2">
      <c r="A2404" t="str" cm="1">
        <f t="array" ref="A2404">INDEX('Brand Family Territory (Enc)'!$A$2:$A$296,INT((ROW()-2)/10)+1)</f>
        <v>Viva Tequila Seltzer</v>
      </c>
      <c r="B2404" t="str" cm="1">
        <f t="array" ref="B2404">INDEX('Whitelist (Blackout Reverse)'!$B$1:$K$1,MOD(ROW()-2,10)+1)</f>
        <v>PASSAIC-FF</v>
      </c>
      <c r="C2404" t="str">
        <f>VLOOKUP(A2404,'Brand Family Territory (Enc)'!$A$2:$B$296,2,FALSE)</f>
        <v>All Counties</v>
      </c>
      <c r="D2404">
        <f>IF(COUNTIFS('Brand Family Territories (Enc)'!$B$2:$B$62,C2404,'Brand Family Territories (Enc)'!$C$2:$C$62,B2404)&gt;0,1,IF(AND(LEFT(B2404,6)="MORRIS",COUNTIFS('Brand Family Territories (Enc)'!$B$2:$B$62,C2404,'Brand Family Territories (Enc)'!$C$2:$C$62,"Morri")&gt;0),"Unk",0))</f>
        <v>1</v>
      </c>
      <c r="E2404" t="str">
        <f>IFERROR(INDEX('Brand Family Areas (Enc)'!$D$6:$D$998,MATCH(UPPER(A2404)&amp;"|"&amp;UPPER(B2404),'Brand Family Areas (Enc)'!$G$6:$G$998,0)),"No Match")</f>
        <v>No Match</v>
      </c>
      <c r="F2404" t="str">
        <f t="shared" si="74"/>
        <v>US</v>
      </c>
      <c r="G2404" t="str">
        <f t="shared" si="75"/>
        <v>Viva Tequila Seltzer|PASSAIC-FF</v>
      </c>
    </row>
    <row r="2405" spans="1:7" hidden="1" x14ac:dyDescent="0.2">
      <c r="A2405" t="str" cm="1">
        <f t="array" ref="A2405">INDEX('Brand Family Territory (Enc)'!$A$2:$A$296,INT((ROW()-2)/10)+1)</f>
        <v>Viva Tequila Seltzer</v>
      </c>
      <c r="B2405" t="str" cm="1">
        <f t="array" ref="B2405">INDEX('Whitelist (Blackout Reverse)'!$B$1:$K$1,MOD(ROW()-2,10)+1)</f>
        <v>ESSEX</v>
      </c>
      <c r="C2405" t="str">
        <f>VLOOKUP(A2405,'Brand Family Territory (Enc)'!$A$2:$B$296,2,FALSE)</f>
        <v>All Counties</v>
      </c>
      <c r="D2405">
        <f>IF(COUNTIFS('Brand Family Territories (Enc)'!$B$2:$B$62,C2405,'Brand Family Territories (Enc)'!$C$2:$C$62,B2405)&gt;0,1,IF(AND(LEFT(B2405,6)="MORRIS",COUNTIFS('Brand Family Territories (Enc)'!$B$2:$B$62,C2405,'Brand Family Territories (Enc)'!$C$2:$C$62,"Morri")&gt;0),"Unk",0))</f>
        <v>1</v>
      </c>
      <c r="E2405" t="str">
        <f>IFERROR(INDEX('Brand Family Areas (Enc)'!$D$6:$D$998,MATCH(UPPER(A2405)&amp;"|"&amp;UPPER(B2405),'Brand Family Areas (Enc)'!$G$6:$G$998,0)),"No Match")</f>
        <v>No Match</v>
      </c>
      <c r="F2405" t="str">
        <f t="shared" si="74"/>
        <v>US</v>
      </c>
      <c r="G2405" t="str">
        <f t="shared" si="75"/>
        <v>Viva Tequila Seltzer|ESSEX</v>
      </c>
    </row>
    <row r="2406" spans="1:7" hidden="1" x14ac:dyDescent="0.2">
      <c r="A2406" t="str" cm="1">
        <f t="array" ref="A2406">INDEX('Brand Family Territory (Enc)'!$A$2:$A$296,INT((ROW()-2)/10)+1)</f>
        <v>Viva Tequila Seltzer</v>
      </c>
      <c r="B2406" t="str" cm="1">
        <f t="array" ref="B2406">INDEX('Whitelist (Blackout Reverse)'!$B$1:$K$1,MOD(ROW()-2,10)+1)</f>
        <v>HUDSON</v>
      </c>
      <c r="C2406" t="str">
        <f>VLOOKUP(A2406,'Brand Family Territory (Enc)'!$A$2:$B$296,2,FALSE)</f>
        <v>All Counties</v>
      </c>
      <c r="D2406">
        <f>IF(COUNTIFS('Brand Family Territories (Enc)'!$B$2:$B$62,C2406,'Brand Family Territories (Enc)'!$C$2:$C$62,B2406)&gt;0,1,IF(AND(LEFT(B2406,6)="MORRIS",COUNTIFS('Brand Family Territories (Enc)'!$B$2:$B$62,C2406,'Brand Family Territories (Enc)'!$C$2:$C$62,"Morri")&gt;0),"Unk",0))</f>
        <v>1</v>
      </c>
      <c r="E2406" t="str">
        <f>IFERROR(INDEX('Brand Family Areas (Enc)'!$D$6:$D$998,MATCH(UPPER(A2406)&amp;"|"&amp;UPPER(B2406),'Brand Family Areas (Enc)'!$G$6:$G$998,0)),"No Match")</f>
        <v>No Match</v>
      </c>
      <c r="F2406" t="str">
        <f t="shared" si="74"/>
        <v>US</v>
      </c>
      <c r="G2406" t="str">
        <f t="shared" si="75"/>
        <v>Viva Tequila Seltzer|HUDSON</v>
      </c>
    </row>
    <row r="2407" spans="1:7" hidden="1" x14ac:dyDescent="0.2">
      <c r="A2407" t="str" cm="1">
        <f t="array" ref="A2407">INDEX('Brand Family Territory (Enc)'!$A$2:$A$296,INT((ROW()-2)/10)+1)</f>
        <v>Viva Tequila Seltzer</v>
      </c>
      <c r="B2407" t="str" cm="1">
        <f t="array" ref="B2407">INDEX('Whitelist (Blackout Reverse)'!$B$1:$K$1,MOD(ROW()-2,10)+1)</f>
        <v>UNION</v>
      </c>
      <c r="C2407" t="str">
        <f>VLOOKUP(A2407,'Brand Family Territory (Enc)'!$A$2:$B$296,2,FALSE)</f>
        <v>All Counties</v>
      </c>
      <c r="D2407">
        <f>IF(COUNTIFS('Brand Family Territories (Enc)'!$B$2:$B$62,C2407,'Brand Family Territories (Enc)'!$C$2:$C$62,B2407)&gt;0,1,IF(AND(LEFT(B2407,6)="MORRIS",COUNTIFS('Brand Family Territories (Enc)'!$B$2:$B$62,C2407,'Brand Family Territories (Enc)'!$C$2:$C$62,"Morri")&gt;0),"Unk",0))</f>
        <v>1</v>
      </c>
      <c r="E2407" t="str">
        <f>IFERROR(INDEX('Brand Family Areas (Enc)'!$D$6:$D$998,MATCH(UPPER(A2407)&amp;"|"&amp;UPPER(B2407),'Brand Family Areas (Enc)'!$G$6:$G$998,0)),"No Match")</f>
        <v>No Match</v>
      </c>
      <c r="F2407" t="str">
        <f t="shared" si="74"/>
        <v>US</v>
      </c>
      <c r="G2407" t="str">
        <f t="shared" si="75"/>
        <v>Viva Tequila Seltzer|UNION</v>
      </c>
    </row>
    <row r="2408" spans="1:7" hidden="1" x14ac:dyDescent="0.2">
      <c r="A2408" t="str" cm="1">
        <f t="array" ref="A2408">INDEX('Brand Family Territory (Enc)'!$A$2:$A$296,INT((ROW()-2)/10)+1)</f>
        <v>Viva Tequila Seltzer</v>
      </c>
      <c r="B2408" t="str" cm="1">
        <f t="array" ref="B2408">INDEX('Whitelist (Blackout Reverse)'!$B$1:$K$1,MOD(ROW()-2,10)+1)</f>
        <v>SUSSEX</v>
      </c>
      <c r="C2408" t="str">
        <f>VLOOKUP(A2408,'Brand Family Territory (Enc)'!$A$2:$B$296,2,FALSE)</f>
        <v>All Counties</v>
      </c>
      <c r="D2408">
        <f>IF(COUNTIFS('Brand Family Territories (Enc)'!$B$2:$B$62,C2408,'Brand Family Territories (Enc)'!$C$2:$C$62,B2408)&gt;0,1,IF(AND(LEFT(B2408,6)="MORRIS",COUNTIFS('Brand Family Territories (Enc)'!$B$2:$B$62,C2408,'Brand Family Territories (Enc)'!$C$2:$C$62,"Morri")&gt;0),"Unk",0))</f>
        <v>1</v>
      </c>
      <c r="E2408" t="str">
        <f>IFERROR(INDEX('Brand Family Areas (Enc)'!$D$6:$D$998,MATCH(UPPER(A2408)&amp;"|"&amp;UPPER(B2408),'Brand Family Areas (Enc)'!$G$6:$G$998,0)),"No Match")</f>
        <v>No Match</v>
      </c>
      <c r="F2408" t="str">
        <f t="shared" si="74"/>
        <v>US</v>
      </c>
      <c r="G2408" t="str">
        <f t="shared" si="75"/>
        <v>Viva Tequila Seltzer|SUSSEX</v>
      </c>
    </row>
    <row r="2409" spans="1:7" hidden="1" x14ac:dyDescent="0.2">
      <c r="A2409" t="str" cm="1">
        <f t="array" ref="A2409">INDEX('Brand Family Territory (Enc)'!$A$2:$A$296,INT((ROW()-2)/10)+1)</f>
        <v>Viva Tequila Seltzer</v>
      </c>
      <c r="B2409" t="str" cm="1">
        <f t="array" ref="B2409">INDEX('Whitelist (Blackout Reverse)'!$B$1:$K$1,MOD(ROW()-2,10)+1)</f>
        <v>MORRIS 1</v>
      </c>
      <c r="C2409" t="str">
        <f>VLOOKUP(A2409,'Brand Family Territory (Enc)'!$A$2:$B$296,2,FALSE)</f>
        <v>All Counties</v>
      </c>
      <c r="D2409">
        <f>IF(COUNTIFS('Brand Family Territories (Enc)'!$B$2:$B$62,C2409,'Brand Family Territories (Enc)'!$C$2:$C$62,B2409)&gt;0,1,IF(AND(LEFT(B2409,6)="MORRIS",COUNTIFS('Brand Family Territories (Enc)'!$B$2:$B$62,C2409,'Brand Family Territories (Enc)'!$C$2:$C$62,"Morri")&gt;0),"Unk",0))</f>
        <v>1</v>
      </c>
      <c r="E2409" t="str">
        <f>IFERROR(INDEX('Brand Family Areas (Enc)'!$D$6:$D$998,MATCH(UPPER(A2409)&amp;"|"&amp;UPPER(B2409),'Brand Family Areas (Enc)'!$G$6:$G$998,0)),"No Match")</f>
        <v>No Match</v>
      </c>
      <c r="F2409" t="str">
        <f t="shared" si="74"/>
        <v>US</v>
      </c>
      <c r="G2409" t="str">
        <f t="shared" si="75"/>
        <v>Viva Tequila Seltzer|MORRIS 1</v>
      </c>
    </row>
    <row r="2410" spans="1:7" hidden="1" x14ac:dyDescent="0.2">
      <c r="A2410" t="str" cm="1">
        <f t="array" ref="A2410">INDEX('Brand Family Territory (Enc)'!$A$2:$A$296,INT((ROW()-2)/10)+1)</f>
        <v>Viva Tequila Seltzer</v>
      </c>
      <c r="B2410" t="str" cm="1">
        <f t="array" ref="B2410">INDEX('Whitelist (Blackout Reverse)'!$B$1:$K$1,MOD(ROW()-2,10)+1)</f>
        <v>MORRIS 2</v>
      </c>
      <c r="C2410" t="str">
        <f>VLOOKUP(A2410,'Brand Family Territory (Enc)'!$A$2:$B$296,2,FALSE)</f>
        <v>All Counties</v>
      </c>
      <c r="D2410">
        <f>IF(COUNTIFS('Brand Family Territories (Enc)'!$B$2:$B$62,C2410,'Brand Family Territories (Enc)'!$C$2:$C$62,B2410)&gt;0,1,IF(AND(LEFT(B2410,6)="MORRIS",COUNTIFS('Brand Family Territories (Enc)'!$B$2:$B$62,C2410,'Brand Family Territories (Enc)'!$C$2:$C$62,"Morri")&gt;0),"Unk",0))</f>
        <v>1</v>
      </c>
      <c r="E2410" t="str">
        <f>IFERROR(INDEX('Brand Family Areas (Enc)'!$D$6:$D$998,MATCH(UPPER(A2410)&amp;"|"&amp;UPPER(B2410),'Brand Family Areas (Enc)'!$G$6:$G$998,0)),"No Match")</f>
        <v>No Match</v>
      </c>
      <c r="F2410" t="str">
        <f t="shared" si="74"/>
        <v>US</v>
      </c>
      <c r="G2410" t="str">
        <f t="shared" si="75"/>
        <v>Viva Tequila Seltzer|MORRIS 2</v>
      </c>
    </row>
    <row r="2411" spans="1:7" hidden="1" x14ac:dyDescent="0.2">
      <c r="A2411" t="str" cm="1">
        <f t="array" ref="A2411">INDEX('Brand Family Territory (Enc)'!$A$2:$A$296,INT((ROW()-2)/10)+1)</f>
        <v>Viva Tequila Seltzer</v>
      </c>
      <c r="B2411" t="str" cm="1">
        <f t="array" ref="B2411">INDEX('Whitelist (Blackout Reverse)'!$B$1:$K$1,MOD(ROW()-2,10)+1)</f>
        <v>MORRIS 3</v>
      </c>
      <c r="C2411" t="str">
        <f>VLOOKUP(A2411,'Brand Family Territory (Enc)'!$A$2:$B$296,2,FALSE)</f>
        <v>All Counties</v>
      </c>
      <c r="D2411">
        <f>IF(COUNTIFS('Brand Family Territories (Enc)'!$B$2:$B$62,C2411,'Brand Family Territories (Enc)'!$C$2:$C$62,B2411)&gt;0,1,IF(AND(LEFT(B2411,6)="MORRIS",COUNTIFS('Brand Family Territories (Enc)'!$B$2:$B$62,C2411,'Brand Family Territories (Enc)'!$C$2:$C$62,"Morri")&gt;0),"Unk",0))</f>
        <v>1</v>
      </c>
      <c r="E2411" t="str">
        <f>IFERROR(INDEX('Brand Family Areas (Enc)'!$D$6:$D$998,MATCH(UPPER(A2411)&amp;"|"&amp;UPPER(B2411),'Brand Family Areas (Enc)'!$G$6:$G$998,0)),"No Match")</f>
        <v>No Match</v>
      </c>
      <c r="F2411" t="str">
        <f t="shared" si="74"/>
        <v>US</v>
      </c>
      <c r="G2411" t="str">
        <f t="shared" si="75"/>
        <v>Viva Tequila Seltzer|MORRIS 3</v>
      </c>
    </row>
    <row r="2412" spans="1:7" hidden="1" x14ac:dyDescent="0.2">
      <c r="A2412" t="str" cm="1">
        <f t="array" ref="A2412">INDEX('Brand Family Territory (Enc)'!$A$2:$A$296,INT((ROW()-2)/10)+1)</f>
        <v>Vodka Hog</v>
      </c>
      <c r="B2412" t="str" cm="1">
        <f t="array" ref="B2412">INDEX('Whitelist (Blackout Reverse)'!$B$1:$K$1,MOD(ROW()-2,10)+1)</f>
        <v>BERGEN</v>
      </c>
      <c r="C2412" t="str">
        <f>VLOOKUP(A2412,'Brand Family Territory (Enc)'!$A$2:$B$296,2,FALSE)</f>
        <v>All Counties</v>
      </c>
      <c r="D2412">
        <f>IF(COUNTIFS('Brand Family Territories (Enc)'!$B$2:$B$62,C2412,'Brand Family Territories (Enc)'!$C$2:$C$62,B2412)&gt;0,1,IF(AND(LEFT(B2412,6)="MORRIS",COUNTIFS('Brand Family Territories (Enc)'!$B$2:$B$62,C2412,'Brand Family Territories (Enc)'!$C$2:$C$62,"Morri")&gt;0),"Unk",0))</f>
        <v>1</v>
      </c>
      <c r="E2412" t="str">
        <f>IFERROR(INDEX('Brand Family Areas (Enc)'!$D$6:$D$998,MATCH(UPPER(A2412)&amp;"|"&amp;UPPER(B2412),'Brand Family Areas (Enc)'!$G$6:$G$998,0)),"No Match")</f>
        <v>No Match</v>
      </c>
      <c r="F2412" t="str">
        <f t="shared" si="74"/>
        <v>US</v>
      </c>
      <c r="G2412" t="str">
        <f t="shared" si="75"/>
        <v>Vodka Hog|BERGEN</v>
      </c>
    </row>
    <row r="2413" spans="1:7" hidden="1" x14ac:dyDescent="0.2">
      <c r="A2413" t="str" cm="1">
        <f t="array" ref="A2413">INDEX('Brand Family Territory (Enc)'!$A$2:$A$296,INT((ROW()-2)/10)+1)</f>
        <v>Vodka Hog</v>
      </c>
      <c r="B2413" t="str" cm="1">
        <f t="array" ref="B2413">INDEX('Whitelist (Blackout Reverse)'!$B$1:$K$1,MOD(ROW()-2,10)+1)</f>
        <v>PASSAIC</v>
      </c>
      <c r="C2413" t="str">
        <f>VLOOKUP(A2413,'Brand Family Territory (Enc)'!$A$2:$B$296,2,FALSE)</f>
        <v>All Counties</v>
      </c>
      <c r="D2413">
        <f>IF(COUNTIFS('Brand Family Territories (Enc)'!$B$2:$B$62,C2413,'Brand Family Territories (Enc)'!$C$2:$C$62,B2413)&gt;0,1,IF(AND(LEFT(B2413,6)="MORRIS",COUNTIFS('Brand Family Territories (Enc)'!$B$2:$B$62,C2413,'Brand Family Territories (Enc)'!$C$2:$C$62,"Morri")&gt;0),"Unk",0))</f>
        <v>1</v>
      </c>
      <c r="E2413" t="str">
        <f>IFERROR(INDEX('Brand Family Areas (Enc)'!$D$6:$D$998,MATCH(UPPER(A2413)&amp;"|"&amp;UPPER(B2413),'Brand Family Areas (Enc)'!$G$6:$G$998,0)),"No Match")</f>
        <v>No Match</v>
      </c>
      <c r="F2413" t="str">
        <f t="shared" si="74"/>
        <v>US</v>
      </c>
      <c r="G2413" t="str">
        <f t="shared" si="75"/>
        <v>Vodka Hog|PASSAIC</v>
      </c>
    </row>
    <row r="2414" spans="1:7" hidden="1" x14ac:dyDescent="0.2">
      <c r="A2414" t="str" cm="1">
        <f t="array" ref="A2414">INDEX('Brand Family Territory (Enc)'!$A$2:$A$296,INT((ROW()-2)/10)+1)</f>
        <v>Vodka Hog</v>
      </c>
      <c r="B2414" t="str" cm="1">
        <f t="array" ref="B2414">INDEX('Whitelist (Blackout Reverse)'!$B$1:$K$1,MOD(ROW()-2,10)+1)</f>
        <v>PASSAIC-FF</v>
      </c>
      <c r="C2414" t="str">
        <f>VLOOKUP(A2414,'Brand Family Territory (Enc)'!$A$2:$B$296,2,FALSE)</f>
        <v>All Counties</v>
      </c>
      <c r="D2414">
        <f>IF(COUNTIFS('Brand Family Territories (Enc)'!$B$2:$B$62,C2414,'Brand Family Territories (Enc)'!$C$2:$C$62,B2414)&gt;0,1,IF(AND(LEFT(B2414,6)="MORRIS",COUNTIFS('Brand Family Territories (Enc)'!$B$2:$B$62,C2414,'Brand Family Territories (Enc)'!$C$2:$C$62,"Morri")&gt;0),"Unk",0))</f>
        <v>1</v>
      </c>
      <c r="E2414" t="str">
        <f>IFERROR(INDEX('Brand Family Areas (Enc)'!$D$6:$D$998,MATCH(UPPER(A2414)&amp;"|"&amp;UPPER(B2414),'Brand Family Areas (Enc)'!$G$6:$G$998,0)),"No Match")</f>
        <v>No Match</v>
      </c>
      <c r="F2414" t="str">
        <f t="shared" si="74"/>
        <v>US</v>
      </c>
      <c r="G2414" t="str">
        <f t="shared" si="75"/>
        <v>Vodka Hog|PASSAIC-FF</v>
      </c>
    </row>
    <row r="2415" spans="1:7" hidden="1" x14ac:dyDescent="0.2">
      <c r="A2415" t="str" cm="1">
        <f t="array" ref="A2415">INDEX('Brand Family Territory (Enc)'!$A$2:$A$296,INT((ROW()-2)/10)+1)</f>
        <v>Vodka Hog</v>
      </c>
      <c r="B2415" t="str" cm="1">
        <f t="array" ref="B2415">INDEX('Whitelist (Blackout Reverse)'!$B$1:$K$1,MOD(ROW()-2,10)+1)</f>
        <v>ESSEX</v>
      </c>
      <c r="C2415" t="str">
        <f>VLOOKUP(A2415,'Brand Family Territory (Enc)'!$A$2:$B$296,2,FALSE)</f>
        <v>All Counties</v>
      </c>
      <c r="D2415">
        <f>IF(COUNTIFS('Brand Family Territories (Enc)'!$B$2:$B$62,C2415,'Brand Family Territories (Enc)'!$C$2:$C$62,B2415)&gt;0,1,IF(AND(LEFT(B2415,6)="MORRIS",COUNTIFS('Brand Family Territories (Enc)'!$B$2:$B$62,C2415,'Brand Family Territories (Enc)'!$C$2:$C$62,"Morri")&gt;0),"Unk",0))</f>
        <v>1</v>
      </c>
      <c r="E2415" t="str">
        <f>IFERROR(INDEX('Brand Family Areas (Enc)'!$D$6:$D$998,MATCH(UPPER(A2415)&amp;"|"&amp;UPPER(B2415),'Brand Family Areas (Enc)'!$G$6:$G$998,0)),"No Match")</f>
        <v>No Match</v>
      </c>
      <c r="F2415" t="str">
        <f t="shared" si="74"/>
        <v>US</v>
      </c>
      <c r="G2415" t="str">
        <f t="shared" si="75"/>
        <v>Vodka Hog|ESSEX</v>
      </c>
    </row>
    <row r="2416" spans="1:7" hidden="1" x14ac:dyDescent="0.2">
      <c r="A2416" t="str" cm="1">
        <f t="array" ref="A2416">INDEX('Brand Family Territory (Enc)'!$A$2:$A$296,INT((ROW()-2)/10)+1)</f>
        <v>Vodka Hog</v>
      </c>
      <c r="B2416" t="str" cm="1">
        <f t="array" ref="B2416">INDEX('Whitelist (Blackout Reverse)'!$B$1:$K$1,MOD(ROW()-2,10)+1)</f>
        <v>HUDSON</v>
      </c>
      <c r="C2416" t="str">
        <f>VLOOKUP(A2416,'Brand Family Territory (Enc)'!$A$2:$B$296,2,FALSE)</f>
        <v>All Counties</v>
      </c>
      <c r="D2416">
        <f>IF(COUNTIFS('Brand Family Territories (Enc)'!$B$2:$B$62,C2416,'Brand Family Territories (Enc)'!$C$2:$C$62,B2416)&gt;0,1,IF(AND(LEFT(B2416,6)="MORRIS",COUNTIFS('Brand Family Territories (Enc)'!$B$2:$B$62,C2416,'Brand Family Territories (Enc)'!$C$2:$C$62,"Morri")&gt;0),"Unk",0))</f>
        <v>1</v>
      </c>
      <c r="E2416" t="str">
        <f>IFERROR(INDEX('Brand Family Areas (Enc)'!$D$6:$D$998,MATCH(UPPER(A2416)&amp;"|"&amp;UPPER(B2416),'Brand Family Areas (Enc)'!$G$6:$G$998,0)),"No Match")</f>
        <v>No Match</v>
      </c>
      <c r="F2416" t="str">
        <f t="shared" si="74"/>
        <v>US</v>
      </c>
      <c r="G2416" t="str">
        <f t="shared" si="75"/>
        <v>Vodka Hog|HUDSON</v>
      </c>
    </row>
    <row r="2417" spans="1:7" hidden="1" x14ac:dyDescent="0.2">
      <c r="A2417" t="str" cm="1">
        <f t="array" ref="A2417">INDEX('Brand Family Territory (Enc)'!$A$2:$A$296,INT((ROW()-2)/10)+1)</f>
        <v>Vodka Hog</v>
      </c>
      <c r="B2417" t="str" cm="1">
        <f t="array" ref="B2417">INDEX('Whitelist (Blackout Reverse)'!$B$1:$K$1,MOD(ROW()-2,10)+1)</f>
        <v>UNION</v>
      </c>
      <c r="C2417" t="str">
        <f>VLOOKUP(A2417,'Brand Family Territory (Enc)'!$A$2:$B$296,2,FALSE)</f>
        <v>All Counties</v>
      </c>
      <c r="D2417">
        <f>IF(COUNTIFS('Brand Family Territories (Enc)'!$B$2:$B$62,C2417,'Brand Family Territories (Enc)'!$C$2:$C$62,B2417)&gt;0,1,IF(AND(LEFT(B2417,6)="MORRIS",COUNTIFS('Brand Family Territories (Enc)'!$B$2:$B$62,C2417,'Brand Family Territories (Enc)'!$C$2:$C$62,"Morri")&gt;0),"Unk",0))</f>
        <v>1</v>
      </c>
      <c r="E2417" t="str">
        <f>IFERROR(INDEX('Brand Family Areas (Enc)'!$D$6:$D$998,MATCH(UPPER(A2417)&amp;"|"&amp;UPPER(B2417),'Brand Family Areas (Enc)'!$G$6:$G$998,0)),"No Match")</f>
        <v>No Match</v>
      </c>
      <c r="F2417" t="str">
        <f t="shared" si="74"/>
        <v>US</v>
      </c>
      <c r="G2417" t="str">
        <f t="shared" si="75"/>
        <v>Vodka Hog|UNION</v>
      </c>
    </row>
    <row r="2418" spans="1:7" hidden="1" x14ac:dyDescent="0.2">
      <c r="A2418" t="str" cm="1">
        <f t="array" ref="A2418">INDEX('Brand Family Territory (Enc)'!$A$2:$A$296,INT((ROW()-2)/10)+1)</f>
        <v>Vodka Hog</v>
      </c>
      <c r="B2418" t="str" cm="1">
        <f t="array" ref="B2418">INDEX('Whitelist (Blackout Reverse)'!$B$1:$K$1,MOD(ROW()-2,10)+1)</f>
        <v>SUSSEX</v>
      </c>
      <c r="C2418" t="str">
        <f>VLOOKUP(A2418,'Brand Family Territory (Enc)'!$A$2:$B$296,2,FALSE)</f>
        <v>All Counties</v>
      </c>
      <c r="D2418">
        <f>IF(COUNTIFS('Brand Family Territories (Enc)'!$B$2:$B$62,C2418,'Brand Family Territories (Enc)'!$C$2:$C$62,B2418)&gt;0,1,IF(AND(LEFT(B2418,6)="MORRIS",COUNTIFS('Brand Family Territories (Enc)'!$B$2:$B$62,C2418,'Brand Family Territories (Enc)'!$C$2:$C$62,"Morri")&gt;0),"Unk",0))</f>
        <v>1</v>
      </c>
      <c r="E2418" t="str">
        <f>IFERROR(INDEX('Brand Family Areas (Enc)'!$D$6:$D$998,MATCH(UPPER(A2418)&amp;"|"&amp;UPPER(B2418),'Brand Family Areas (Enc)'!$G$6:$G$998,0)),"No Match")</f>
        <v>No Match</v>
      </c>
      <c r="F2418" t="str">
        <f t="shared" si="74"/>
        <v>US</v>
      </c>
      <c r="G2418" t="str">
        <f t="shared" si="75"/>
        <v>Vodka Hog|SUSSEX</v>
      </c>
    </row>
    <row r="2419" spans="1:7" hidden="1" x14ac:dyDescent="0.2">
      <c r="A2419" t="str" cm="1">
        <f t="array" ref="A2419">INDEX('Brand Family Territory (Enc)'!$A$2:$A$296,INT((ROW()-2)/10)+1)</f>
        <v>Vodka Hog</v>
      </c>
      <c r="B2419" t="str" cm="1">
        <f t="array" ref="B2419">INDEX('Whitelist (Blackout Reverse)'!$B$1:$K$1,MOD(ROW()-2,10)+1)</f>
        <v>MORRIS 1</v>
      </c>
      <c r="C2419" t="str">
        <f>VLOOKUP(A2419,'Brand Family Territory (Enc)'!$A$2:$B$296,2,FALSE)</f>
        <v>All Counties</v>
      </c>
      <c r="D2419">
        <f>IF(COUNTIFS('Brand Family Territories (Enc)'!$B$2:$B$62,C2419,'Brand Family Territories (Enc)'!$C$2:$C$62,B2419)&gt;0,1,IF(AND(LEFT(B2419,6)="MORRIS",COUNTIFS('Brand Family Territories (Enc)'!$B$2:$B$62,C2419,'Brand Family Territories (Enc)'!$C$2:$C$62,"Morri")&gt;0),"Unk",0))</f>
        <v>1</v>
      </c>
      <c r="E2419" t="str">
        <f>IFERROR(INDEX('Brand Family Areas (Enc)'!$D$6:$D$998,MATCH(UPPER(A2419)&amp;"|"&amp;UPPER(B2419),'Brand Family Areas (Enc)'!$G$6:$G$998,0)),"No Match")</f>
        <v>No Match</v>
      </c>
      <c r="F2419" t="str">
        <f t="shared" si="74"/>
        <v>US</v>
      </c>
      <c r="G2419" t="str">
        <f t="shared" si="75"/>
        <v>Vodka Hog|MORRIS 1</v>
      </c>
    </row>
    <row r="2420" spans="1:7" hidden="1" x14ac:dyDescent="0.2">
      <c r="A2420" t="str" cm="1">
        <f t="array" ref="A2420">INDEX('Brand Family Territory (Enc)'!$A$2:$A$296,INT((ROW()-2)/10)+1)</f>
        <v>Vodka Hog</v>
      </c>
      <c r="B2420" t="str" cm="1">
        <f t="array" ref="B2420">INDEX('Whitelist (Blackout Reverse)'!$B$1:$K$1,MOD(ROW()-2,10)+1)</f>
        <v>MORRIS 2</v>
      </c>
      <c r="C2420" t="str">
        <f>VLOOKUP(A2420,'Brand Family Territory (Enc)'!$A$2:$B$296,2,FALSE)</f>
        <v>All Counties</v>
      </c>
      <c r="D2420">
        <f>IF(COUNTIFS('Brand Family Territories (Enc)'!$B$2:$B$62,C2420,'Brand Family Territories (Enc)'!$C$2:$C$62,B2420)&gt;0,1,IF(AND(LEFT(B2420,6)="MORRIS",COUNTIFS('Brand Family Territories (Enc)'!$B$2:$B$62,C2420,'Brand Family Territories (Enc)'!$C$2:$C$62,"Morri")&gt;0),"Unk",0))</f>
        <v>1</v>
      </c>
      <c r="E2420" t="str">
        <f>IFERROR(INDEX('Brand Family Areas (Enc)'!$D$6:$D$998,MATCH(UPPER(A2420)&amp;"|"&amp;UPPER(B2420),'Brand Family Areas (Enc)'!$G$6:$G$998,0)),"No Match")</f>
        <v>No Match</v>
      </c>
      <c r="F2420" t="str">
        <f t="shared" si="74"/>
        <v>US</v>
      </c>
      <c r="G2420" t="str">
        <f t="shared" si="75"/>
        <v>Vodka Hog|MORRIS 2</v>
      </c>
    </row>
    <row r="2421" spans="1:7" hidden="1" x14ac:dyDescent="0.2">
      <c r="A2421" t="str" cm="1">
        <f t="array" ref="A2421">INDEX('Brand Family Territory (Enc)'!$A$2:$A$296,INT((ROW()-2)/10)+1)</f>
        <v>Vodka Hog</v>
      </c>
      <c r="B2421" t="str" cm="1">
        <f t="array" ref="B2421">INDEX('Whitelist (Blackout Reverse)'!$B$1:$K$1,MOD(ROW()-2,10)+1)</f>
        <v>MORRIS 3</v>
      </c>
      <c r="C2421" t="str">
        <f>VLOOKUP(A2421,'Brand Family Territory (Enc)'!$A$2:$B$296,2,FALSE)</f>
        <v>All Counties</v>
      </c>
      <c r="D2421">
        <f>IF(COUNTIFS('Brand Family Territories (Enc)'!$B$2:$B$62,C2421,'Brand Family Territories (Enc)'!$C$2:$C$62,B2421)&gt;0,1,IF(AND(LEFT(B2421,6)="MORRIS",COUNTIFS('Brand Family Territories (Enc)'!$B$2:$B$62,C2421,'Brand Family Territories (Enc)'!$C$2:$C$62,"Morri")&gt;0),"Unk",0))</f>
        <v>1</v>
      </c>
      <c r="E2421" t="str">
        <f>IFERROR(INDEX('Brand Family Areas (Enc)'!$D$6:$D$998,MATCH(UPPER(A2421)&amp;"|"&amp;UPPER(B2421),'Brand Family Areas (Enc)'!$G$6:$G$998,0)),"No Match")</f>
        <v>No Match</v>
      </c>
      <c r="F2421" t="str">
        <f t="shared" si="74"/>
        <v>US</v>
      </c>
      <c r="G2421" t="str">
        <f t="shared" si="75"/>
        <v>Vodka Hog|MORRIS 3</v>
      </c>
    </row>
    <row r="2422" spans="1:7" hidden="1" x14ac:dyDescent="0.2">
      <c r="A2422" t="str" cm="1">
        <f t="array" ref="A2422">INDEX('Brand Family Territory (Enc)'!$A$2:$A$296,INT((ROW()-2)/10)+1)</f>
        <v>Warwick Gin</v>
      </c>
      <c r="B2422" t="str" cm="1">
        <f t="array" ref="B2422">INDEX('Whitelist (Blackout Reverse)'!$B$1:$K$1,MOD(ROW()-2,10)+1)</f>
        <v>BERGEN</v>
      </c>
      <c r="C2422" t="str">
        <f>VLOOKUP(A2422,'Brand Family Territory (Enc)'!$A$2:$B$296,2,FALSE)</f>
        <v>All Counties</v>
      </c>
      <c r="D2422">
        <f>IF(COUNTIFS('Brand Family Territories (Enc)'!$B$2:$B$62,C2422,'Brand Family Territories (Enc)'!$C$2:$C$62,B2422)&gt;0,1,IF(AND(LEFT(B2422,6)="MORRIS",COUNTIFS('Brand Family Territories (Enc)'!$B$2:$B$62,C2422,'Brand Family Territories (Enc)'!$C$2:$C$62,"Morri")&gt;0),"Unk",0))</f>
        <v>1</v>
      </c>
      <c r="E2422" t="str">
        <f>IFERROR(INDEX('Brand Family Areas (Enc)'!$D$6:$D$998,MATCH(UPPER(A2422)&amp;"|"&amp;UPPER(B2422),'Brand Family Areas (Enc)'!$G$6:$G$998,0)),"No Match")</f>
        <v>No Match</v>
      </c>
      <c r="F2422" t="str">
        <f t="shared" si="74"/>
        <v>US</v>
      </c>
      <c r="G2422" t="str">
        <f t="shared" si="75"/>
        <v>Warwick Gin|BERGEN</v>
      </c>
    </row>
    <row r="2423" spans="1:7" hidden="1" x14ac:dyDescent="0.2">
      <c r="A2423" t="str" cm="1">
        <f t="array" ref="A2423">INDEX('Brand Family Territory (Enc)'!$A$2:$A$296,INT((ROW()-2)/10)+1)</f>
        <v>Warwick Gin</v>
      </c>
      <c r="B2423" t="str" cm="1">
        <f t="array" ref="B2423">INDEX('Whitelist (Blackout Reverse)'!$B$1:$K$1,MOD(ROW()-2,10)+1)</f>
        <v>PASSAIC</v>
      </c>
      <c r="C2423" t="str">
        <f>VLOOKUP(A2423,'Brand Family Territory (Enc)'!$A$2:$B$296,2,FALSE)</f>
        <v>All Counties</v>
      </c>
      <c r="D2423">
        <f>IF(COUNTIFS('Brand Family Territories (Enc)'!$B$2:$B$62,C2423,'Brand Family Territories (Enc)'!$C$2:$C$62,B2423)&gt;0,1,IF(AND(LEFT(B2423,6)="MORRIS",COUNTIFS('Brand Family Territories (Enc)'!$B$2:$B$62,C2423,'Brand Family Territories (Enc)'!$C$2:$C$62,"Morri")&gt;0),"Unk",0))</f>
        <v>1</v>
      </c>
      <c r="E2423" t="str">
        <f>IFERROR(INDEX('Brand Family Areas (Enc)'!$D$6:$D$998,MATCH(UPPER(A2423)&amp;"|"&amp;UPPER(B2423),'Brand Family Areas (Enc)'!$G$6:$G$998,0)),"No Match")</f>
        <v>No Match</v>
      </c>
      <c r="F2423" t="str">
        <f t="shared" si="74"/>
        <v>US</v>
      </c>
      <c r="G2423" t="str">
        <f t="shared" si="75"/>
        <v>Warwick Gin|PASSAIC</v>
      </c>
    </row>
    <row r="2424" spans="1:7" hidden="1" x14ac:dyDescent="0.2">
      <c r="A2424" t="str" cm="1">
        <f t="array" ref="A2424">INDEX('Brand Family Territory (Enc)'!$A$2:$A$296,INT((ROW()-2)/10)+1)</f>
        <v>Warwick Gin</v>
      </c>
      <c r="B2424" t="str" cm="1">
        <f t="array" ref="B2424">INDEX('Whitelist (Blackout Reverse)'!$B$1:$K$1,MOD(ROW()-2,10)+1)</f>
        <v>PASSAIC-FF</v>
      </c>
      <c r="C2424" t="str">
        <f>VLOOKUP(A2424,'Brand Family Territory (Enc)'!$A$2:$B$296,2,FALSE)</f>
        <v>All Counties</v>
      </c>
      <c r="D2424">
        <f>IF(COUNTIFS('Brand Family Territories (Enc)'!$B$2:$B$62,C2424,'Brand Family Territories (Enc)'!$C$2:$C$62,B2424)&gt;0,1,IF(AND(LEFT(B2424,6)="MORRIS",COUNTIFS('Brand Family Territories (Enc)'!$B$2:$B$62,C2424,'Brand Family Territories (Enc)'!$C$2:$C$62,"Morri")&gt;0),"Unk",0))</f>
        <v>1</v>
      </c>
      <c r="E2424" t="str">
        <f>IFERROR(INDEX('Brand Family Areas (Enc)'!$D$6:$D$998,MATCH(UPPER(A2424)&amp;"|"&amp;UPPER(B2424),'Brand Family Areas (Enc)'!$G$6:$G$998,0)),"No Match")</f>
        <v>No Match</v>
      </c>
      <c r="F2424" t="str">
        <f t="shared" si="74"/>
        <v>US</v>
      </c>
      <c r="G2424" t="str">
        <f t="shared" si="75"/>
        <v>Warwick Gin|PASSAIC-FF</v>
      </c>
    </row>
    <row r="2425" spans="1:7" hidden="1" x14ac:dyDescent="0.2">
      <c r="A2425" t="str" cm="1">
        <f t="array" ref="A2425">INDEX('Brand Family Territory (Enc)'!$A$2:$A$296,INT((ROW()-2)/10)+1)</f>
        <v>Warwick Gin</v>
      </c>
      <c r="B2425" t="str" cm="1">
        <f t="array" ref="B2425">INDEX('Whitelist (Blackout Reverse)'!$B$1:$K$1,MOD(ROW()-2,10)+1)</f>
        <v>ESSEX</v>
      </c>
      <c r="C2425" t="str">
        <f>VLOOKUP(A2425,'Brand Family Territory (Enc)'!$A$2:$B$296,2,FALSE)</f>
        <v>All Counties</v>
      </c>
      <c r="D2425">
        <f>IF(COUNTIFS('Brand Family Territories (Enc)'!$B$2:$B$62,C2425,'Brand Family Territories (Enc)'!$C$2:$C$62,B2425)&gt;0,1,IF(AND(LEFT(B2425,6)="MORRIS",COUNTIFS('Brand Family Territories (Enc)'!$B$2:$B$62,C2425,'Brand Family Territories (Enc)'!$C$2:$C$62,"Morri")&gt;0),"Unk",0))</f>
        <v>1</v>
      </c>
      <c r="E2425" t="str">
        <f>IFERROR(INDEX('Brand Family Areas (Enc)'!$D$6:$D$998,MATCH(UPPER(A2425)&amp;"|"&amp;UPPER(B2425),'Brand Family Areas (Enc)'!$G$6:$G$998,0)),"No Match")</f>
        <v>No Match</v>
      </c>
      <c r="F2425" t="str">
        <f t="shared" si="74"/>
        <v>US</v>
      </c>
      <c r="G2425" t="str">
        <f t="shared" si="75"/>
        <v>Warwick Gin|ESSEX</v>
      </c>
    </row>
    <row r="2426" spans="1:7" hidden="1" x14ac:dyDescent="0.2">
      <c r="A2426" t="str" cm="1">
        <f t="array" ref="A2426">INDEX('Brand Family Territory (Enc)'!$A$2:$A$296,INT((ROW()-2)/10)+1)</f>
        <v>Warwick Gin</v>
      </c>
      <c r="B2426" t="str" cm="1">
        <f t="array" ref="B2426">INDEX('Whitelist (Blackout Reverse)'!$B$1:$K$1,MOD(ROW()-2,10)+1)</f>
        <v>HUDSON</v>
      </c>
      <c r="C2426" t="str">
        <f>VLOOKUP(A2426,'Brand Family Territory (Enc)'!$A$2:$B$296,2,FALSE)</f>
        <v>All Counties</v>
      </c>
      <c r="D2426">
        <f>IF(COUNTIFS('Brand Family Territories (Enc)'!$B$2:$B$62,C2426,'Brand Family Territories (Enc)'!$C$2:$C$62,B2426)&gt;0,1,IF(AND(LEFT(B2426,6)="MORRIS",COUNTIFS('Brand Family Territories (Enc)'!$B$2:$B$62,C2426,'Brand Family Territories (Enc)'!$C$2:$C$62,"Morri")&gt;0),"Unk",0))</f>
        <v>1</v>
      </c>
      <c r="E2426" t="str">
        <f>IFERROR(INDEX('Brand Family Areas (Enc)'!$D$6:$D$998,MATCH(UPPER(A2426)&amp;"|"&amp;UPPER(B2426),'Brand Family Areas (Enc)'!$G$6:$G$998,0)),"No Match")</f>
        <v>No Match</v>
      </c>
      <c r="F2426" t="str">
        <f t="shared" si="74"/>
        <v>US</v>
      </c>
      <c r="G2426" t="str">
        <f t="shared" si="75"/>
        <v>Warwick Gin|HUDSON</v>
      </c>
    </row>
    <row r="2427" spans="1:7" hidden="1" x14ac:dyDescent="0.2">
      <c r="A2427" t="str" cm="1">
        <f t="array" ref="A2427">INDEX('Brand Family Territory (Enc)'!$A$2:$A$296,INT((ROW()-2)/10)+1)</f>
        <v>Warwick Gin</v>
      </c>
      <c r="B2427" t="str" cm="1">
        <f t="array" ref="B2427">INDEX('Whitelist (Blackout Reverse)'!$B$1:$K$1,MOD(ROW()-2,10)+1)</f>
        <v>UNION</v>
      </c>
      <c r="C2427" t="str">
        <f>VLOOKUP(A2427,'Brand Family Territory (Enc)'!$A$2:$B$296,2,FALSE)</f>
        <v>All Counties</v>
      </c>
      <c r="D2427">
        <f>IF(COUNTIFS('Brand Family Territories (Enc)'!$B$2:$B$62,C2427,'Brand Family Territories (Enc)'!$C$2:$C$62,B2427)&gt;0,1,IF(AND(LEFT(B2427,6)="MORRIS",COUNTIFS('Brand Family Territories (Enc)'!$B$2:$B$62,C2427,'Brand Family Territories (Enc)'!$C$2:$C$62,"Morri")&gt;0),"Unk",0))</f>
        <v>1</v>
      </c>
      <c r="E2427" t="str">
        <f>IFERROR(INDEX('Brand Family Areas (Enc)'!$D$6:$D$998,MATCH(UPPER(A2427)&amp;"|"&amp;UPPER(B2427),'Brand Family Areas (Enc)'!$G$6:$G$998,0)),"No Match")</f>
        <v>No Match</v>
      </c>
      <c r="F2427" t="str">
        <f t="shared" si="74"/>
        <v>US</v>
      </c>
      <c r="G2427" t="str">
        <f t="shared" si="75"/>
        <v>Warwick Gin|UNION</v>
      </c>
    </row>
    <row r="2428" spans="1:7" hidden="1" x14ac:dyDescent="0.2">
      <c r="A2428" t="str" cm="1">
        <f t="array" ref="A2428">INDEX('Brand Family Territory (Enc)'!$A$2:$A$296,INT((ROW()-2)/10)+1)</f>
        <v>Warwick Gin</v>
      </c>
      <c r="B2428" t="str" cm="1">
        <f t="array" ref="B2428">INDEX('Whitelist (Blackout Reverse)'!$B$1:$K$1,MOD(ROW()-2,10)+1)</f>
        <v>SUSSEX</v>
      </c>
      <c r="C2428" t="str">
        <f>VLOOKUP(A2428,'Brand Family Territory (Enc)'!$A$2:$B$296,2,FALSE)</f>
        <v>All Counties</v>
      </c>
      <c r="D2428">
        <f>IF(COUNTIFS('Brand Family Territories (Enc)'!$B$2:$B$62,C2428,'Brand Family Territories (Enc)'!$C$2:$C$62,B2428)&gt;0,1,IF(AND(LEFT(B2428,6)="MORRIS",COUNTIFS('Brand Family Territories (Enc)'!$B$2:$B$62,C2428,'Brand Family Territories (Enc)'!$C$2:$C$62,"Morri")&gt;0),"Unk",0))</f>
        <v>1</v>
      </c>
      <c r="E2428" t="str">
        <f>IFERROR(INDEX('Brand Family Areas (Enc)'!$D$6:$D$998,MATCH(UPPER(A2428)&amp;"|"&amp;UPPER(B2428),'Brand Family Areas (Enc)'!$G$6:$G$998,0)),"No Match")</f>
        <v>No Match</v>
      </c>
      <c r="F2428" t="str">
        <f t="shared" si="74"/>
        <v>US</v>
      </c>
      <c r="G2428" t="str">
        <f t="shared" si="75"/>
        <v>Warwick Gin|SUSSEX</v>
      </c>
    </row>
    <row r="2429" spans="1:7" hidden="1" x14ac:dyDescent="0.2">
      <c r="A2429" t="str" cm="1">
        <f t="array" ref="A2429">INDEX('Brand Family Territory (Enc)'!$A$2:$A$296,INT((ROW()-2)/10)+1)</f>
        <v>Warwick Gin</v>
      </c>
      <c r="B2429" t="str" cm="1">
        <f t="array" ref="B2429">INDEX('Whitelist (Blackout Reverse)'!$B$1:$K$1,MOD(ROW()-2,10)+1)</f>
        <v>MORRIS 1</v>
      </c>
      <c r="C2429" t="str">
        <f>VLOOKUP(A2429,'Brand Family Territory (Enc)'!$A$2:$B$296,2,FALSE)</f>
        <v>All Counties</v>
      </c>
      <c r="D2429">
        <f>IF(COUNTIFS('Brand Family Territories (Enc)'!$B$2:$B$62,C2429,'Brand Family Territories (Enc)'!$C$2:$C$62,B2429)&gt;0,1,IF(AND(LEFT(B2429,6)="MORRIS",COUNTIFS('Brand Family Territories (Enc)'!$B$2:$B$62,C2429,'Brand Family Territories (Enc)'!$C$2:$C$62,"Morri")&gt;0),"Unk",0))</f>
        <v>1</v>
      </c>
      <c r="E2429" t="str">
        <f>IFERROR(INDEX('Brand Family Areas (Enc)'!$D$6:$D$998,MATCH(UPPER(A2429)&amp;"|"&amp;UPPER(B2429),'Brand Family Areas (Enc)'!$G$6:$G$998,0)),"No Match")</f>
        <v>No Match</v>
      </c>
      <c r="F2429" t="str">
        <f t="shared" si="74"/>
        <v>US</v>
      </c>
      <c r="G2429" t="str">
        <f t="shared" si="75"/>
        <v>Warwick Gin|MORRIS 1</v>
      </c>
    </row>
    <row r="2430" spans="1:7" hidden="1" x14ac:dyDescent="0.2">
      <c r="A2430" t="str" cm="1">
        <f t="array" ref="A2430">INDEX('Brand Family Territory (Enc)'!$A$2:$A$296,INT((ROW()-2)/10)+1)</f>
        <v>Warwick Gin</v>
      </c>
      <c r="B2430" t="str" cm="1">
        <f t="array" ref="B2430">INDEX('Whitelist (Blackout Reverse)'!$B$1:$K$1,MOD(ROW()-2,10)+1)</f>
        <v>MORRIS 2</v>
      </c>
      <c r="C2430" t="str">
        <f>VLOOKUP(A2430,'Brand Family Territory (Enc)'!$A$2:$B$296,2,FALSE)</f>
        <v>All Counties</v>
      </c>
      <c r="D2430">
        <f>IF(COUNTIFS('Brand Family Territories (Enc)'!$B$2:$B$62,C2430,'Brand Family Territories (Enc)'!$C$2:$C$62,B2430)&gt;0,1,IF(AND(LEFT(B2430,6)="MORRIS",COUNTIFS('Brand Family Territories (Enc)'!$B$2:$B$62,C2430,'Brand Family Territories (Enc)'!$C$2:$C$62,"Morri")&gt;0),"Unk",0))</f>
        <v>1</v>
      </c>
      <c r="E2430" t="str">
        <f>IFERROR(INDEX('Brand Family Areas (Enc)'!$D$6:$D$998,MATCH(UPPER(A2430)&amp;"|"&amp;UPPER(B2430),'Brand Family Areas (Enc)'!$G$6:$G$998,0)),"No Match")</f>
        <v>No Match</v>
      </c>
      <c r="F2430" t="str">
        <f t="shared" si="74"/>
        <v>US</v>
      </c>
      <c r="G2430" t="str">
        <f t="shared" si="75"/>
        <v>Warwick Gin|MORRIS 2</v>
      </c>
    </row>
    <row r="2431" spans="1:7" hidden="1" x14ac:dyDescent="0.2">
      <c r="A2431" t="str" cm="1">
        <f t="array" ref="A2431">INDEX('Brand Family Territory (Enc)'!$A$2:$A$296,INT((ROW()-2)/10)+1)</f>
        <v>Warwick Gin</v>
      </c>
      <c r="B2431" t="str" cm="1">
        <f t="array" ref="B2431">INDEX('Whitelist (Blackout Reverse)'!$B$1:$K$1,MOD(ROW()-2,10)+1)</f>
        <v>MORRIS 3</v>
      </c>
      <c r="C2431" t="str">
        <f>VLOOKUP(A2431,'Brand Family Territory (Enc)'!$A$2:$B$296,2,FALSE)</f>
        <v>All Counties</v>
      </c>
      <c r="D2431">
        <f>IF(COUNTIFS('Brand Family Territories (Enc)'!$B$2:$B$62,C2431,'Brand Family Territories (Enc)'!$C$2:$C$62,B2431)&gt;0,1,IF(AND(LEFT(B2431,6)="MORRIS",COUNTIFS('Brand Family Territories (Enc)'!$B$2:$B$62,C2431,'Brand Family Territories (Enc)'!$C$2:$C$62,"Morri")&gt;0),"Unk",0))</f>
        <v>1</v>
      </c>
      <c r="E2431" t="str">
        <f>IFERROR(INDEX('Brand Family Areas (Enc)'!$D$6:$D$998,MATCH(UPPER(A2431)&amp;"|"&amp;UPPER(B2431),'Brand Family Areas (Enc)'!$G$6:$G$998,0)),"No Match")</f>
        <v>No Match</v>
      </c>
      <c r="F2431" t="str">
        <f t="shared" si="74"/>
        <v>US</v>
      </c>
      <c r="G2431" t="str">
        <f t="shared" si="75"/>
        <v>Warwick Gin|MORRIS 3</v>
      </c>
    </row>
    <row r="2432" spans="1:7" hidden="1" x14ac:dyDescent="0.2">
      <c r="A2432" t="str" cm="1">
        <f t="array" ref="A2432">INDEX('Brand Family Territory (Enc)'!$A$2:$A$296,INT((ROW()-2)/10)+1)</f>
        <v>Waterloo Gin</v>
      </c>
      <c r="B2432" t="str" cm="1">
        <f t="array" ref="B2432">INDEX('Whitelist (Blackout Reverse)'!$B$1:$K$1,MOD(ROW()-2,10)+1)</f>
        <v>BERGEN</v>
      </c>
      <c r="C2432" t="str">
        <f>VLOOKUP(A2432,'Brand Family Territory (Enc)'!$A$2:$B$296,2,FALSE)</f>
        <v>All Counties</v>
      </c>
      <c r="D2432">
        <f>IF(COUNTIFS('Brand Family Territories (Enc)'!$B$2:$B$62,C2432,'Brand Family Territories (Enc)'!$C$2:$C$62,B2432)&gt;0,1,IF(AND(LEFT(B2432,6)="MORRIS",COUNTIFS('Brand Family Territories (Enc)'!$B$2:$B$62,C2432,'Brand Family Territories (Enc)'!$C$2:$C$62,"Morri")&gt;0),"Unk",0))</f>
        <v>1</v>
      </c>
      <c r="E2432" t="str">
        <f>IFERROR(INDEX('Brand Family Areas (Enc)'!$D$6:$D$998,MATCH(UPPER(A2432)&amp;"|"&amp;UPPER(B2432),'Brand Family Areas (Enc)'!$G$6:$G$998,0)),"No Match")</f>
        <v>No Match</v>
      </c>
      <c r="F2432" t="str">
        <f t="shared" si="74"/>
        <v>US</v>
      </c>
      <c r="G2432" t="str">
        <f t="shared" si="75"/>
        <v>Waterloo Gin|BERGEN</v>
      </c>
    </row>
    <row r="2433" spans="1:7" hidden="1" x14ac:dyDescent="0.2">
      <c r="A2433" t="str" cm="1">
        <f t="array" ref="A2433">INDEX('Brand Family Territory (Enc)'!$A$2:$A$296,INT((ROW()-2)/10)+1)</f>
        <v>Waterloo Gin</v>
      </c>
      <c r="B2433" t="str" cm="1">
        <f t="array" ref="B2433">INDEX('Whitelist (Blackout Reverse)'!$B$1:$K$1,MOD(ROW()-2,10)+1)</f>
        <v>PASSAIC</v>
      </c>
      <c r="C2433" t="str">
        <f>VLOOKUP(A2433,'Brand Family Territory (Enc)'!$A$2:$B$296,2,FALSE)</f>
        <v>All Counties</v>
      </c>
      <c r="D2433">
        <f>IF(COUNTIFS('Brand Family Territories (Enc)'!$B$2:$B$62,C2433,'Brand Family Territories (Enc)'!$C$2:$C$62,B2433)&gt;0,1,IF(AND(LEFT(B2433,6)="MORRIS",COUNTIFS('Brand Family Territories (Enc)'!$B$2:$B$62,C2433,'Brand Family Territories (Enc)'!$C$2:$C$62,"Morri")&gt;0),"Unk",0))</f>
        <v>1</v>
      </c>
      <c r="E2433" t="str">
        <f>IFERROR(INDEX('Brand Family Areas (Enc)'!$D$6:$D$998,MATCH(UPPER(A2433)&amp;"|"&amp;UPPER(B2433),'Brand Family Areas (Enc)'!$G$6:$G$998,0)),"No Match")</f>
        <v>No Match</v>
      </c>
      <c r="F2433" t="str">
        <f t="shared" si="74"/>
        <v>US</v>
      </c>
      <c r="G2433" t="str">
        <f t="shared" si="75"/>
        <v>Waterloo Gin|PASSAIC</v>
      </c>
    </row>
    <row r="2434" spans="1:7" hidden="1" x14ac:dyDescent="0.2">
      <c r="A2434" t="str" cm="1">
        <f t="array" ref="A2434">INDEX('Brand Family Territory (Enc)'!$A$2:$A$296,INT((ROW()-2)/10)+1)</f>
        <v>Waterloo Gin</v>
      </c>
      <c r="B2434" t="str" cm="1">
        <f t="array" ref="B2434">INDEX('Whitelist (Blackout Reverse)'!$B$1:$K$1,MOD(ROW()-2,10)+1)</f>
        <v>PASSAIC-FF</v>
      </c>
      <c r="C2434" t="str">
        <f>VLOOKUP(A2434,'Brand Family Territory (Enc)'!$A$2:$B$296,2,FALSE)</f>
        <v>All Counties</v>
      </c>
      <c r="D2434">
        <f>IF(COUNTIFS('Brand Family Territories (Enc)'!$B$2:$B$62,C2434,'Brand Family Territories (Enc)'!$C$2:$C$62,B2434)&gt;0,1,IF(AND(LEFT(B2434,6)="MORRIS",COUNTIFS('Brand Family Territories (Enc)'!$B$2:$B$62,C2434,'Brand Family Territories (Enc)'!$C$2:$C$62,"Morri")&gt;0),"Unk",0))</f>
        <v>1</v>
      </c>
      <c r="E2434" t="str">
        <f>IFERROR(INDEX('Brand Family Areas (Enc)'!$D$6:$D$998,MATCH(UPPER(A2434)&amp;"|"&amp;UPPER(B2434),'Brand Family Areas (Enc)'!$G$6:$G$998,0)),"No Match")</f>
        <v>No Match</v>
      </c>
      <c r="F2434" t="str">
        <f t="shared" si="74"/>
        <v>US</v>
      </c>
      <c r="G2434" t="str">
        <f t="shared" si="75"/>
        <v>Waterloo Gin|PASSAIC-FF</v>
      </c>
    </row>
    <row r="2435" spans="1:7" hidden="1" x14ac:dyDescent="0.2">
      <c r="A2435" t="str" cm="1">
        <f t="array" ref="A2435">INDEX('Brand Family Territory (Enc)'!$A$2:$A$296,INT((ROW()-2)/10)+1)</f>
        <v>Waterloo Gin</v>
      </c>
      <c r="B2435" t="str" cm="1">
        <f t="array" ref="B2435">INDEX('Whitelist (Blackout Reverse)'!$B$1:$K$1,MOD(ROW()-2,10)+1)</f>
        <v>ESSEX</v>
      </c>
      <c r="C2435" t="str">
        <f>VLOOKUP(A2435,'Brand Family Territory (Enc)'!$A$2:$B$296,2,FALSE)</f>
        <v>All Counties</v>
      </c>
      <c r="D2435">
        <f>IF(COUNTIFS('Brand Family Territories (Enc)'!$B$2:$B$62,C2435,'Brand Family Territories (Enc)'!$C$2:$C$62,B2435)&gt;0,1,IF(AND(LEFT(B2435,6)="MORRIS",COUNTIFS('Brand Family Territories (Enc)'!$B$2:$B$62,C2435,'Brand Family Territories (Enc)'!$C$2:$C$62,"Morri")&gt;0),"Unk",0))</f>
        <v>1</v>
      </c>
      <c r="E2435" t="str">
        <f>IFERROR(INDEX('Brand Family Areas (Enc)'!$D$6:$D$998,MATCH(UPPER(A2435)&amp;"|"&amp;UPPER(B2435),'Brand Family Areas (Enc)'!$G$6:$G$998,0)),"No Match")</f>
        <v>No Match</v>
      </c>
      <c r="F2435" t="str">
        <f t="shared" ref="F2435:F2498" si="76">IF(D2435="Unk","Ambiguous (Source Truncated)",IF(E2435="Inactive","THEM",IF(D2435=1,"US",IF(D2435="N/A","No Territory Data","THEM"))))</f>
        <v>US</v>
      </c>
      <c r="G2435" t="str">
        <f t="shared" ref="G2435:G2498" si="77">A2435&amp;"|"&amp;B2435</f>
        <v>Waterloo Gin|ESSEX</v>
      </c>
    </row>
    <row r="2436" spans="1:7" hidden="1" x14ac:dyDescent="0.2">
      <c r="A2436" t="str" cm="1">
        <f t="array" ref="A2436">INDEX('Brand Family Territory (Enc)'!$A$2:$A$296,INT((ROW()-2)/10)+1)</f>
        <v>Waterloo Gin</v>
      </c>
      <c r="B2436" t="str" cm="1">
        <f t="array" ref="B2436">INDEX('Whitelist (Blackout Reverse)'!$B$1:$K$1,MOD(ROW()-2,10)+1)</f>
        <v>HUDSON</v>
      </c>
      <c r="C2436" t="str">
        <f>VLOOKUP(A2436,'Brand Family Territory (Enc)'!$A$2:$B$296,2,FALSE)</f>
        <v>All Counties</v>
      </c>
      <c r="D2436">
        <f>IF(COUNTIFS('Brand Family Territories (Enc)'!$B$2:$B$62,C2436,'Brand Family Territories (Enc)'!$C$2:$C$62,B2436)&gt;0,1,IF(AND(LEFT(B2436,6)="MORRIS",COUNTIFS('Brand Family Territories (Enc)'!$B$2:$B$62,C2436,'Brand Family Territories (Enc)'!$C$2:$C$62,"Morri")&gt;0),"Unk",0))</f>
        <v>1</v>
      </c>
      <c r="E2436" t="str">
        <f>IFERROR(INDEX('Brand Family Areas (Enc)'!$D$6:$D$998,MATCH(UPPER(A2436)&amp;"|"&amp;UPPER(B2436),'Brand Family Areas (Enc)'!$G$6:$G$998,0)),"No Match")</f>
        <v>No Match</v>
      </c>
      <c r="F2436" t="str">
        <f t="shared" si="76"/>
        <v>US</v>
      </c>
      <c r="G2436" t="str">
        <f t="shared" si="77"/>
        <v>Waterloo Gin|HUDSON</v>
      </c>
    </row>
    <row r="2437" spans="1:7" hidden="1" x14ac:dyDescent="0.2">
      <c r="A2437" t="str" cm="1">
        <f t="array" ref="A2437">INDEX('Brand Family Territory (Enc)'!$A$2:$A$296,INT((ROW()-2)/10)+1)</f>
        <v>Waterloo Gin</v>
      </c>
      <c r="B2437" t="str" cm="1">
        <f t="array" ref="B2437">INDEX('Whitelist (Blackout Reverse)'!$B$1:$K$1,MOD(ROW()-2,10)+1)</f>
        <v>UNION</v>
      </c>
      <c r="C2437" t="str">
        <f>VLOOKUP(A2437,'Brand Family Territory (Enc)'!$A$2:$B$296,2,FALSE)</f>
        <v>All Counties</v>
      </c>
      <c r="D2437">
        <f>IF(COUNTIFS('Brand Family Territories (Enc)'!$B$2:$B$62,C2437,'Brand Family Territories (Enc)'!$C$2:$C$62,B2437)&gt;0,1,IF(AND(LEFT(B2437,6)="MORRIS",COUNTIFS('Brand Family Territories (Enc)'!$B$2:$B$62,C2437,'Brand Family Territories (Enc)'!$C$2:$C$62,"Morri")&gt;0),"Unk",0))</f>
        <v>1</v>
      </c>
      <c r="E2437" t="str">
        <f>IFERROR(INDEX('Brand Family Areas (Enc)'!$D$6:$D$998,MATCH(UPPER(A2437)&amp;"|"&amp;UPPER(B2437),'Brand Family Areas (Enc)'!$G$6:$G$998,0)),"No Match")</f>
        <v>No Match</v>
      </c>
      <c r="F2437" t="str">
        <f t="shared" si="76"/>
        <v>US</v>
      </c>
      <c r="G2437" t="str">
        <f t="shared" si="77"/>
        <v>Waterloo Gin|UNION</v>
      </c>
    </row>
    <row r="2438" spans="1:7" hidden="1" x14ac:dyDescent="0.2">
      <c r="A2438" t="str" cm="1">
        <f t="array" ref="A2438">INDEX('Brand Family Territory (Enc)'!$A$2:$A$296,INT((ROW()-2)/10)+1)</f>
        <v>Waterloo Gin</v>
      </c>
      <c r="B2438" t="str" cm="1">
        <f t="array" ref="B2438">INDEX('Whitelist (Blackout Reverse)'!$B$1:$K$1,MOD(ROW()-2,10)+1)</f>
        <v>SUSSEX</v>
      </c>
      <c r="C2438" t="str">
        <f>VLOOKUP(A2438,'Brand Family Territory (Enc)'!$A$2:$B$296,2,FALSE)</f>
        <v>All Counties</v>
      </c>
      <c r="D2438">
        <f>IF(COUNTIFS('Brand Family Territories (Enc)'!$B$2:$B$62,C2438,'Brand Family Territories (Enc)'!$C$2:$C$62,B2438)&gt;0,1,IF(AND(LEFT(B2438,6)="MORRIS",COUNTIFS('Brand Family Territories (Enc)'!$B$2:$B$62,C2438,'Brand Family Territories (Enc)'!$C$2:$C$62,"Morri")&gt;0),"Unk",0))</f>
        <v>1</v>
      </c>
      <c r="E2438" t="str">
        <f>IFERROR(INDEX('Brand Family Areas (Enc)'!$D$6:$D$998,MATCH(UPPER(A2438)&amp;"|"&amp;UPPER(B2438),'Brand Family Areas (Enc)'!$G$6:$G$998,0)),"No Match")</f>
        <v>No Match</v>
      </c>
      <c r="F2438" t="str">
        <f t="shared" si="76"/>
        <v>US</v>
      </c>
      <c r="G2438" t="str">
        <f t="shared" si="77"/>
        <v>Waterloo Gin|SUSSEX</v>
      </c>
    </row>
    <row r="2439" spans="1:7" hidden="1" x14ac:dyDescent="0.2">
      <c r="A2439" t="str" cm="1">
        <f t="array" ref="A2439">INDEX('Brand Family Territory (Enc)'!$A$2:$A$296,INT((ROW()-2)/10)+1)</f>
        <v>Waterloo Gin</v>
      </c>
      <c r="B2439" t="str" cm="1">
        <f t="array" ref="B2439">INDEX('Whitelist (Blackout Reverse)'!$B$1:$K$1,MOD(ROW()-2,10)+1)</f>
        <v>MORRIS 1</v>
      </c>
      <c r="C2439" t="str">
        <f>VLOOKUP(A2439,'Brand Family Territory (Enc)'!$A$2:$B$296,2,FALSE)</f>
        <v>All Counties</v>
      </c>
      <c r="D2439">
        <f>IF(COUNTIFS('Brand Family Territories (Enc)'!$B$2:$B$62,C2439,'Brand Family Territories (Enc)'!$C$2:$C$62,B2439)&gt;0,1,IF(AND(LEFT(B2439,6)="MORRIS",COUNTIFS('Brand Family Territories (Enc)'!$B$2:$B$62,C2439,'Brand Family Territories (Enc)'!$C$2:$C$62,"Morri")&gt;0),"Unk",0))</f>
        <v>1</v>
      </c>
      <c r="E2439" t="str">
        <f>IFERROR(INDEX('Brand Family Areas (Enc)'!$D$6:$D$998,MATCH(UPPER(A2439)&amp;"|"&amp;UPPER(B2439),'Brand Family Areas (Enc)'!$G$6:$G$998,0)),"No Match")</f>
        <v>No Match</v>
      </c>
      <c r="F2439" t="str">
        <f t="shared" si="76"/>
        <v>US</v>
      </c>
      <c r="G2439" t="str">
        <f t="shared" si="77"/>
        <v>Waterloo Gin|MORRIS 1</v>
      </c>
    </row>
    <row r="2440" spans="1:7" hidden="1" x14ac:dyDescent="0.2">
      <c r="A2440" t="str" cm="1">
        <f t="array" ref="A2440">INDEX('Brand Family Territory (Enc)'!$A$2:$A$296,INT((ROW()-2)/10)+1)</f>
        <v>Waterloo Gin</v>
      </c>
      <c r="B2440" t="str" cm="1">
        <f t="array" ref="B2440">INDEX('Whitelist (Blackout Reverse)'!$B$1:$K$1,MOD(ROW()-2,10)+1)</f>
        <v>MORRIS 2</v>
      </c>
      <c r="C2440" t="str">
        <f>VLOOKUP(A2440,'Brand Family Territory (Enc)'!$A$2:$B$296,2,FALSE)</f>
        <v>All Counties</v>
      </c>
      <c r="D2440">
        <f>IF(COUNTIFS('Brand Family Territories (Enc)'!$B$2:$B$62,C2440,'Brand Family Territories (Enc)'!$C$2:$C$62,B2440)&gt;0,1,IF(AND(LEFT(B2440,6)="MORRIS",COUNTIFS('Brand Family Territories (Enc)'!$B$2:$B$62,C2440,'Brand Family Territories (Enc)'!$C$2:$C$62,"Morri")&gt;0),"Unk",0))</f>
        <v>1</v>
      </c>
      <c r="E2440" t="str">
        <f>IFERROR(INDEX('Brand Family Areas (Enc)'!$D$6:$D$998,MATCH(UPPER(A2440)&amp;"|"&amp;UPPER(B2440),'Brand Family Areas (Enc)'!$G$6:$G$998,0)),"No Match")</f>
        <v>No Match</v>
      </c>
      <c r="F2440" t="str">
        <f t="shared" si="76"/>
        <v>US</v>
      </c>
      <c r="G2440" t="str">
        <f t="shared" si="77"/>
        <v>Waterloo Gin|MORRIS 2</v>
      </c>
    </row>
    <row r="2441" spans="1:7" hidden="1" x14ac:dyDescent="0.2">
      <c r="A2441" t="str" cm="1">
        <f t="array" ref="A2441">INDEX('Brand Family Territory (Enc)'!$A$2:$A$296,INT((ROW()-2)/10)+1)</f>
        <v>Waterloo Gin</v>
      </c>
      <c r="B2441" t="str" cm="1">
        <f t="array" ref="B2441">INDEX('Whitelist (Blackout Reverse)'!$B$1:$K$1,MOD(ROW()-2,10)+1)</f>
        <v>MORRIS 3</v>
      </c>
      <c r="C2441" t="str">
        <f>VLOOKUP(A2441,'Brand Family Territory (Enc)'!$A$2:$B$296,2,FALSE)</f>
        <v>All Counties</v>
      </c>
      <c r="D2441">
        <f>IF(COUNTIFS('Brand Family Territories (Enc)'!$B$2:$B$62,C2441,'Brand Family Territories (Enc)'!$C$2:$C$62,B2441)&gt;0,1,IF(AND(LEFT(B2441,6)="MORRIS",COUNTIFS('Brand Family Territories (Enc)'!$B$2:$B$62,C2441,'Brand Family Territories (Enc)'!$C$2:$C$62,"Morri")&gt;0),"Unk",0))</f>
        <v>1</v>
      </c>
      <c r="E2441" t="str">
        <f>IFERROR(INDEX('Brand Family Areas (Enc)'!$D$6:$D$998,MATCH(UPPER(A2441)&amp;"|"&amp;UPPER(B2441),'Brand Family Areas (Enc)'!$G$6:$G$998,0)),"No Match")</f>
        <v>No Match</v>
      </c>
      <c r="F2441" t="str">
        <f t="shared" si="76"/>
        <v>US</v>
      </c>
      <c r="G2441" t="str">
        <f t="shared" si="77"/>
        <v>Waterloo Gin|MORRIS 3</v>
      </c>
    </row>
    <row r="2442" spans="1:7" hidden="1" x14ac:dyDescent="0.2">
      <c r="A2442" t="str" cm="1">
        <f t="array" ref="A2442">INDEX('Brand Family Territory (Enc)'!$A$2:$A$296,INT((ROW()-2)/10)+1)</f>
        <v>Woodchuck</v>
      </c>
      <c r="B2442" t="str" cm="1">
        <f t="array" ref="B2442">INDEX('Whitelist (Blackout Reverse)'!$B$1:$K$1,MOD(ROW()-2,10)+1)</f>
        <v>BERGEN</v>
      </c>
      <c r="C2442" t="str">
        <f>VLOOKUP(A2442,'Brand Family Territory (Enc)'!$A$2:$B$296,2,FALSE)</f>
        <v>All Counties</v>
      </c>
      <c r="D2442">
        <f>IF(COUNTIFS('Brand Family Territories (Enc)'!$B$2:$B$62,C2442,'Brand Family Territories (Enc)'!$C$2:$C$62,B2442)&gt;0,1,IF(AND(LEFT(B2442,6)="MORRIS",COUNTIFS('Brand Family Territories (Enc)'!$B$2:$B$62,C2442,'Brand Family Territories (Enc)'!$C$2:$C$62,"Morri")&gt;0),"Unk",0))</f>
        <v>1</v>
      </c>
      <c r="E2442" t="str">
        <f>IFERROR(INDEX('Brand Family Areas (Enc)'!$D$6:$D$998,MATCH(UPPER(A2442)&amp;"|"&amp;UPPER(B2442),'Brand Family Areas (Enc)'!$G$6:$G$998,0)),"No Match")</f>
        <v>No Match</v>
      </c>
      <c r="F2442" t="str">
        <f t="shared" si="76"/>
        <v>US</v>
      </c>
      <c r="G2442" t="str">
        <f t="shared" si="77"/>
        <v>Woodchuck|BERGEN</v>
      </c>
    </row>
    <row r="2443" spans="1:7" hidden="1" x14ac:dyDescent="0.2">
      <c r="A2443" t="str" cm="1">
        <f t="array" ref="A2443">INDEX('Brand Family Territory (Enc)'!$A$2:$A$296,INT((ROW()-2)/10)+1)</f>
        <v>Woodchuck</v>
      </c>
      <c r="B2443" t="str" cm="1">
        <f t="array" ref="B2443">INDEX('Whitelist (Blackout Reverse)'!$B$1:$K$1,MOD(ROW()-2,10)+1)</f>
        <v>PASSAIC</v>
      </c>
      <c r="C2443" t="str">
        <f>VLOOKUP(A2443,'Brand Family Territory (Enc)'!$A$2:$B$296,2,FALSE)</f>
        <v>All Counties</v>
      </c>
      <c r="D2443">
        <f>IF(COUNTIFS('Brand Family Territories (Enc)'!$B$2:$B$62,C2443,'Brand Family Territories (Enc)'!$C$2:$C$62,B2443)&gt;0,1,IF(AND(LEFT(B2443,6)="MORRIS",COUNTIFS('Brand Family Territories (Enc)'!$B$2:$B$62,C2443,'Brand Family Territories (Enc)'!$C$2:$C$62,"Morri")&gt;0),"Unk",0))</f>
        <v>1</v>
      </c>
      <c r="E2443" t="str">
        <f>IFERROR(INDEX('Brand Family Areas (Enc)'!$D$6:$D$998,MATCH(UPPER(A2443)&amp;"|"&amp;UPPER(B2443),'Brand Family Areas (Enc)'!$G$6:$G$998,0)),"No Match")</f>
        <v>No Match</v>
      </c>
      <c r="F2443" t="str">
        <f t="shared" si="76"/>
        <v>US</v>
      </c>
      <c r="G2443" t="str">
        <f t="shared" si="77"/>
        <v>Woodchuck|PASSAIC</v>
      </c>
    </row>
    <row r="2444" spans="1:7" hidden="1" x14ac:dyDescent="0.2">
      <c r="A2444" t="str" cm="1">
        <f t="array" ref="A2444">INDEX('Brand Family Territory (Enc)'!$A$2:$A$296,INT((ROW()-2)/10)+1)</f>
        <v>Woodchuck</v>
      </c>
      <c r="B2444" t="str" cm="1">
        <f t="array" ref="B2444">INDEX('Whitelist (Blackout Reverse)'!$B$1:$K$1,MOD(ROW()-2,10)+1)</f>
        <v>PASSAIC-FF</v>
      </c>
      <c r="C2444" t="str">
        <f>VLOOKUP(A2444,'Brand Family Territory (Enc)'!$A$2:$B$296,2,FALSE)</f>
        <v>All Counties</v>
      </c>
      <c r="D2444">
        <f>IF(COUNTIFS('Brand Family Territories (Enc)'!$B$2:$B$62,C2444,'Brand Family Territories (Enc)'!$C$2:$C$62,B2444)&gt;0,1,IF(AND(LEFT(B2444,6)="MORRIS",COUNTIFS('Brand Family Territories (Enc)'!$B$2:$B$62,C2444,'Brand Family Territories (Enc)'!$C$2:$C$62,"Morri")&gt;0),"Unk",0))</f>
        <v>1</v>
      </c>
      <c r="E2444" t="str">
        <f>IFERROR(INDEX('Brand Family Areas (Enc)'!$D$6:$D$998,MATCH(UPPER(A2444)&amp;"|"&amp;UPPER(B2444),'Brand Family Areas (Enc)'!$G$6:$G$998,0)),"No Match")</f>
        <v>No Match</v>
      </c>
      <c r="F2444" t="str">
        <f t="shared" si="76"/>
        <v>US</v>
      </c>
      <c r="G2444" t="str">
        <f t="shared" si="77"/>
        <v>Woodchuck|PASSAIC-FF</v>
      </c>
    </row>
    <row r="2445" spans="1:7" hidden="1" x14ac:dyDescent="0.2">
      <c r="A2445" t="str" cm="1">
        <f t="array" ref="A2445">INDEX('Brand Family Territory (Enc)'!$A$2:$A$296,INT((ROW()-2)/10)+1)</f>
        <v>Woodchuck</v>
      </c>
      <c r="B2445" t="str" cm="1">
        <f t="array" ref="B2445">INDEX('Whitelist (Blackout Reverse)'!$B$1:$K$1,MOD(ROW()-2,10)+1)</f>
        <v>ESSEX</v>
      </c>
      <c r="C2445" t="str">
        <f>VLOOKUP(A2445,'Brand Family Territory (Enc)'!$A$2:$B$296,2,FALSE)</f>
        <v>All Counties</v>
      </c>
      <c r="D2445">
        <f>IF(COUNTIFS('Brand Family Territories (Enc)'!$B$2:$B$62,C2445,'Brand Family Territories (Enc)'!$C$2:$C$62,B2445)&gt;0,1,IF(AND(LEFT(B2445,6)="MORRIS",COUNTIFS('Brand Family Territories (Enc)'!$B$2:$B$62,C2445,'Brand Family Territories (Enc)'!$C$2:$C$62,"Morri")&gt;0),"Unk",0))</f>
        <v>1</v>
      </c>
      <c r="E2445" t="str">
        <f>IFERROR(INDEX('Brand Family Areas (Enc)'!$D$6:$D$998,MATCH(UPPER(A2445)&amp;"|"&amp;UPPER(B2445),'Brand Family Areas (Enc)'!$G$6:$G$998,0)),"No Match")</f>
        <v>No Match</v>
      </c>
      <c r="F2445" t="str">
        <f t="shared" si="76"/>
        <v>US</v>
      </c>
      <c r="G2445" t="str">
        <f t="shared" si="77"/>
        <v>Woodchuck|ESSEX</v>
      </c>
    </row>
    <row r="2446" spans="1:7" hidden="1" x14ac:dyDescent="0.2">
      <c r="A2446" t="str" cm="1">
        <f t="array" ref="A2446">INDEX('Brand Family Territory (Enc)'!$A$2:$A$296,INT((ROW()-2)/10)+1)</f>
        <v>Woodchuck</v>
      </c>
      <c r="B2446" t="str" cm="1">
        <f t="array" ref="B2446">INDEX('Whitelist (Blackout Reverse)'!$B$1:$K$1,MOD(ROW()-2,10)+1)</f>
        <v>HUDSON</v>
      </c>
      <c r="C2446" t="str">
        <f>VLOOKUP(A2446,'Brand Family Territory (Enc)'!$A$2:$B$296,2,FALSE)</f>
        <v>All Counties</v>
      </c>
      <c r="D2446">
        <f>IF(COUNTIFS('Brand Family Territories (Enc)'!$B$2:$B$62,C2446,'Brand Family Territories (Enc)'!$C$2:$C$62,B2446)&gt;0,1,IF(AND(LEFT(B2446,6)="MORRIS",COUNTIFS('Brand Family Territories (Enc)'!$B$2:$B$62,C2446,'Brand Family Territories (Enc)'!$C$2:$C$62,"Morri")&gt;0),"Unk",0))</f>
        <v>1</v>
      </c>
      <c r="E2446" t="str">
        <f>IFERROR(INDEX('Brand Family Areas (Enc)'!$D$6:$D$998,MATCH(UPPER(A2446)&amp;"|"&amp;UPPER(B2446),'Brand Family Areas (Enc)'!$G$6:$G$998,0)),"No Match")</f>
        <v>No Match</v>
      </c>
      <c r="F2446" t="str">
        <f t="shared" si="76"/>
        <v>US</v>
      </c>
      <c r="G2446" t="str">
        <f t="shared" si="77"/>
        <v>Woodchuck|HUDSON</v>
      </c>
    </row>
    <row r="2447" spans="1:7" hidden="1" x14ac:dyDescent="0.2">
      <c r="A2447" t="str" cm="1">
        <f t="array" ref="A2447">INDEX('Brand Family Territory (Enc)'!$A$2:$A$296,INT((ROW()-2)/10)+1)</f>
        <v>Woodchuck</v>
      </c>
      <c r="B2447" t="str" cm="1">
        <f t="array" ref="B2447">INDEX('Whitelist (Blackout Reverse)'!$B$1:$K$1,MOD(ROW()-2,10)+1)</f>
        <v>UNION</v>
      </c>
      <c r="C2447" t="str">
        <f>VLOOKUP(A2447,'Brand Family Territory (Enc)'!$A$2:$B$296,2,FALSE)</f>
        <v>All Counties</v>
      </c>
      <c r="D2447">
        <f>IF(COUNTIFS('Brand Family Territories (Enc)'!$B$2:$B$62,C2447,'Brand Family Territories (Enc)'!$C$2:$C$62,B2447)&gt;0,1,IF(AND(LEFT(B2447,6)="MORRIS",COUNTIFS('Brand Family Territories (Enc)'!$B$2:$B$62,C2447,'Brand Family Territories (Enc)'!$C$2:$C$62,"Morri")&gt;0),"Unk",0))</f>
        <v>1</v>
      </c>
      <c r="E2447" t="str">
        <f>IFERROR(INDEX('Brand Family Areas (Enc)'!$D$6:$D$998,MATCH(UPPER(A2447)&amp;"|"&amp;UPPER(B2447),'Brand Family Areas (Enc)'!$G$6:$G$998,0)),"No Match")</f>
        <v>No Match</v>
      </c>
      <c r="F2447" t="str">
        <f t="shared" si="76"/>
        <v>US</v>
      </c>
      <c r="G2447" t="str">
        <f t="shared" si="77"/>
        <v>Woodchuck|UNION</v>
      </c>
    </row>
    <row r="2448" spans="1:7" hidden="1" x14ac:dyDescent="0.2">
      <c r="A2448" t="str" cm="1">
        <f t="array" ref="A2448">INDEX('Brand Family Territory (Enc)'!$A$2:$A$296,INT((ROW()-2)/10)+1)</f>
        <v>Woodchuck</v>
      </c>
      <c r="B2448" t="str" cm="1">
        <f t="array" ref="B2448">INDEX('Whitelist (Blackout Reverse)'!$B$1:$K$1,MOD(ROW()-2,10)+1)</f>
        <v>SUSSEX</v>
      </c>
      <c r="C2448" t="str">
        <f>VLOOKUP(A2448,'Brand Family Territory (Enc)'!$A$2:$B$296,2,FALSE)</f>
        <v>All Counties</v>
      </c>
      <c r="D2448">
        <f>IF(COUNTIFS('Brand Family Territories (Enc)'!$B$2:$B$62,C2448,'Brand Family Territories (Enc)'!$C$2:$C$62,B2448)&gt;0,1,IF(AND(LEFT(B2448,6)="MORRIS",COUNTIFS('Brand Family Territories (Enc)'!$B$2:$B$62,C2448,'Brand Family Territories (Enc)'!$C$2:$C$62,"Morri")&gt;0),"Unk",0))</f>
        <v>1</v>
      </c>
      <c r="E2448" t="str">
        <f>IFERROR(INDEX('Brand Family Areas (Enc)'!$D$6:$D$998,MATCH(UPPER(A2448)&amp;"|"&amp;UPPER(B2448),'Brand Family Areas (Enc)'!$G$6:$G$998,0)),"No Match")</f>
        <v>No Match</v>
      </c>
      <c r="F2448" t="str">
        <f t="shared" si="76"/>
        <v>US</v>
      </c>
      <c r="G2448" t="str">
        <f t="shared" si="77"/>
        <v>Woodchuck|SUSSEX</v>
      </c>
    </row>
    <row r="2449" spans="1:7" hidden="1" x14ac:dyDescent="0.2">
      <c r="A2449" t="str" cm="1">
        <f t="array" ref="A2449">INDEX('Brand Family Territory (Enc)'!$A$2:$A$296,INT((ROW()-2)/10)+1)</f>
        <v>Woodchuck</v>
      </c>
      <c r="B2449" t="str" cm="1">
        <f t="array" ref="B2449">INDEX('Whitelist (Blackout Reverse)'!$B$1:$K$1,MOD(ROW()-2,10)+1)</f>
        <v>MORRIS 1</v>
      </c>
      <c r="C2449" t="str">
        <f>VLOOKUP(A2449,'Brand Family Territory (Enc)'!$A$2:$B$296,2,FALSE)</f>
        <v>All Counties</v>
      </c>
      <c r="D2449">
        <f>IF(COUNTIFS('Brand Family Territories (Enc)'!$B$2:$B$62,C2449,'Brand Family Territories (Enc)'!$C$2:$C$62,B2449)&gt;0,1,IF(AND(LEFT(B2449,6)="MORRIS",COUNTIFS('Brand Family Territories (Enc)'!$B$2:$B$62,C2449,'Brand Family Territories (Enc)'!$C$2:$C$62,"Morri")&gt;0),"Unk",0))</f>
        <v>1</v>
      </c>
      <c r="E2449" t="str">
        <f>IFERROR(INDEX('Brand Family Areas (Enc)'!$D$6:$D$998,MATCH(UPPER(A2449)&amp;"|"&amp;UPPER(B2449),'Brand Family Areas (Enc)'!$G$6:$G$998,0)),"No Match")</f>
        <v>No Match</v>
      </c>
      <c r="F2449" t="str">
        <f t="shared" si="76"/>
        <v>US</v>
      </c>
      <c r="G2449" t="str">
        <f t="shared" si="77"/>
        <v>Woodchuck|MORRIS 1</v>
      </c>
    </row>
    <row r="2450" spans="1:7" hidden="1" x14ac:dyDescent="0.2">
      <c r="A2450" t="str" cm="1">
        <f t="array" ref="A2450">INDEX('Brand Family Territory (Enc)'!$A$2:$A$296,INT((ROW()-2)/10)+1)</f>
        <v>Woodchuck</v>
      </c>
      <c r="B2450" t="str" cm="1">
        <f t="array" ref="B2450">INDEX('Whitelist (Blackout Reverse)'!$B$1:$K$1,MOD(ROW()-2,10)+1)</f>
        <v>MORRIS 2</v>
      </c>
      <c r="C2450" t="str">
        <f>VLOOKUP(A2450,'Brand Family Territory (Enc)'!$A$2:$B$296,2,FALSE)</f>
        <v>All Counties</v>
      </c>
      <c r="D2450">
        <f>IF(COUNTIFS('Brand Family Territories (Enc)'!$B$2:$B$62,C2450,'Brand Family Territories (Enc)'!$C$2:$C$62,B2450)&gt;0,1,IF(AND(LEFT(B2450,6)="MORRIS",COUNTIFS('Brand Family Territories (Enc)'!$B$2:$B$62,C2450,'Brand Family Territories (Enc)'!$C$2:$C$62,"Morri")&gt;0),"Unk",0))</f>
        <v>1</v>
      </c>
      <c r="E2450" t="str">
        <f>IFERROR(INDEX('Brand Family Areas (Enc)'!$D$6:$D$998,MATCH(UPPER(A2450)&amp;"|"&amp;UPPER(B2450),'Brand Family Areas (Enc)'!$G$6:$G$998,0)),"No Match")</f>
        <v>No Match</v>
      </c>
      <c r="F2450" t="str">
        <f t="shared" si="76"/>
        <v>US</v>
      </c>
      <c r="G2450" t="str">
        <f t="shared" si="77"/>
        <v>Woodchuck|MORRIS 2</v>
      </c>
    </row>
    <row r="2451" spans="1:7" hidden="1" x14ac:dyDescent="0.2">
      <c r="A2451" t="str" cm="1">
        <f t="array" ref="A2451">INDEX('Brand Family Territory (Enc)'!$A$2:$A$296,INT((ROW()-2)/10)+1)</f>
        <v>Woodchuck</v>
      </c>
      <c r="B2451" t="str" cm="1">
        <f t="array" ref="B2451">INDEX('Whitelist (Blackout Reverse)'!$B$1:$K$1,MOD(ROW()-2,10)+1)</f>
        <v>MORRIS 3</v>
      </c>
      <c r="C2451" t="str">
        <f>VLOOKUP(A2451,'Brand Family Territory (Enc)'!$A$2:$B$296,2,FALSE)</f>
        <v>All Counties</v>
      </c>
      <c r="D2451">
        <f>IF(COUNTIFS('Brand Family Territories (Enc)'!$B$2:$B$62,C2451,'Brand Family Territories (Enc)'!$C$2:$C$62,B2451)&gt;0,1,IF(AND(LEFT(B2451,6)="MORRIS",COUNTIFS('Brand Family Territories (Enc)'!$B$2:$B$62,C2451,'Brand Family Territories (Enc)'!$C$2:$C$62,"Morri")&gt;0),"Unk",0))</f>
        <v>1</v>
      </c>
      <c r="E2451" t="str">
        <f>IFERROR(INDEX('Brand Family Areas (Enc)'!$D$6:$D$998,MATCH(UPPER(A2451)&amp;"|"&amp;UPPER(B2451),'Brand Family Areas (Enc)'!$G$6:$G$998,0)),"No Match")</f>
        <v>No Match</v>
      </c>
      <c r="F2451" t="str">
        <f t="shared" si="76"/>
        <v>US</v>
      </c>
      <c r="G2451" t="str">
        <f t="shared" si="77"/>
        <v>Woodchuck|MORRIS 3</v>
      </c>
    </row>
    <row r="2452" spans="1:7" hidden="1" x14ac:dyDescent="0.2">
      <c r="A2452" t="str" cm="1">
        <f t="array" ref="A2452">INDEX('Brand Family Territory (Enc)'!$A$2:$A$296,INT((ROW()-2)/10)+1)</f>
        <v>Cerveza Republica LA Tuya</v>
      </c>
      <c r="B2452" t="str" cm="1">
        <f t="array" ref="B2452">INDEX('Whitelist (Blackout Reverse)'!$B$1:$K$1,MOD(ROW()-2,10)+1)</f>
        <v>BERGEN</v>
      </c>
      <c r="C2452" t="str">
        <f>VLOOKUP(A2452,'Brand Family Territory (Enc)'!$A$2:$B$296,2,FALSE)</f>
        <v>All Counties + Middlesex</v>
      </c>
      <c r="D2452">
        <f>IF(COUNTIFS('Brand Family Territories (Enc)'!$B$2:$B$62,C2452,'Brand Family Territories (Enc)'!$C$2:$C$62,B2452)&gt;0,1,IF(AND(LEFT(B2452,6)="MORRIS",COUNTIFS('Brand Family Territories (Enc)'!$B$2:$B$62,C2452,'Brand Family Territories (Enc)'!$C$2:$C$62,"Morri")&gt;0),"Unk",0))</f>
        <v>1</v>
      </c>
      <c r="E2452" t="str">
        <f>IFERROR(INDEX('Brand Family Areas (Enc)'!$D$6:$D$998,MATCH(UPPER(A2452)&amp;"|"&amp;UPPER(B2452),'Brand Family Areas (Enc)'!$G$6:$G$998,0)),"No Match")</f>
        <v>No Match</v>
      </c>
      <c r="F2452" t="str">
        <f t="shared" si="76"/>
        <v>US</v>
      </c>
      <c r="G2452" t="str">
        <f t="shared" si="77"/>
        <v>Cerveza Republica LA Tuya|BERGEN</v>
      </c>
    </row>
    <row r="2453" spans="1:7" hidden="1" x14ac:dyDescent="0.2">
      <c r="A2453" t="str" cm="1">
        <f t="array" ref="A2453">INDEX('Brand Family Territory (Enc)'!$A$2:$A$296,INT((ROW()-2)/10)+1)</f>
        <v>Cerveza Republica LA Tuya</v>
      </c>
      <c r="B2453" t="str" cm="1">
        <f t="array" ref="B2453">INDEX('Whitelist (Blackout Reverse)'!$B$1:$K$1,MOD(ROW()-2,10)+1)</f>
        <v>PASSAIC</v>
      </c>
      <c r="C2453" t="str">
        <f>VLOOKUP(A2453,'Brand Family Territory (Enc)'!$A$2:$B$296,2,FALSE)</f>
        <v>All Counties + Middlesex</v>
      </c>
      <c r="D2453">
        <f>IF(COUNTIFS('Brand Family Territories (Enc)'!$B$2:$B$62,C2453,'Brand Family Territories (Enc)'!$C$2:$C$62,B2453)&gt;0,1,IF(AND(LEFT(B2453,6)="MORRIS",COUNTIFS('Brand Family Territories (Enc)'!$B$2:$B$62,C2453,'Brand Family Territories (Enc)'!$C$2:$C$62,"Morri")&gt;0),"Unk",0))</f>
        <v>1</v>
      </c>
      <c r="E2453" t="str">
        <f>IFERROR(INDEX('Brand Family Areas (Enc)'!$D$6:$D$998,MATCH(UPPER(A2453)&amp;"|"&amp;UPPER(B2453),'Brand Family Areas (Enc)'!$G$6:$G$998,0)),"No Match")</f>
        <v>No Match</v>
      </c>
      <c r="F2453" t="str">
        <f t="shared" si="76"/>
        <v>US</v>
      </c>
      <c r="G2453" t="str">
        <f t="shared" si="77"/>
        <v>Cerveza Republica LA Tuya|PASSAIC</v>
      </c>
    </row>
    <row r="2454" spans="1:7" hidden="1" x14ac:dyDescent="0.2">
      <c r="A2454" t="str" cm="1">
        <f t="array" ref="A2454">INDEX('Brand Family Territory (Enc)'!$A$2:$A$296,INT((ROW()-2)/10)+1)</f>
        <v>Cerveza Republica LA Tuya</v>
      </c>
      <c r="B2454" t="str" cm="1">
        <f t="array" ref="B2454">INDEX('Whitelist (Blackout Reverse)'!$B$1:$K$1,MOD(ROW()-2,10)+1)</f>
        <v>PASSAIC-FF</v>
      </c>
      <c r="C2454" t="str">
        <f>VLOOKUP(A2454,'Brand Family Territory (Enc)'!$A$2:$B$296,2,FALSE)</f>
        <v>All Counties + Middlesex</v>
      </c>
      <c r="D2454">
        <f>IF(COUNTIFS('Brand Family Territories (Enc)'!$B$2:$B$62,C2454,'Brand Family Territories (Enc)'!$C$2:$C$62,B2454)&gt;0,1,IF(AND(LEFT(B2454,6)="MORRIS",COUNTIFS('Brand Family Territories (Enc)'!$B$2:$B$62,C2454,'Brand Family Territories (Enc)'!$C$2:$C$62,"Morri")&gt;0),"Unk",0))</f>
        <v>1</v>
      </c>
      <c r="E2454" t="str">
        <f>IFERROR(INDEX('Brand Family Areas (Enc)'!$D$6:$D$998,MATCH(UPPER(A2454)&amp;"|"&amp;UPPER(B2454),'Brand Family Areas (Enc)'!$G$6:$G$998,0)),"No Match")</f>
        <v>No Match</v>
      </c>
      <c r="F2454" t="str">
        <f t="shared" si="76"/>
        <v>US</v>
      </c>
      <c r="G2454" t="str">
        <f t="shared" si="77"/>
        <v>Cerveza Republica LA Tuya|PASSAIC-FF</v>
      </c>
    </row>
    <row r="2455" spans="1:7" hidden="1" x14ac:dyDescent="0.2">
      <c r="A2455" t="str" cm="1">
        <f t="array" ref="A2455">INDEX('Brand Family Territory (Enc)'!$A$2:$A$296,INT((ROW()-2)/10)+1)</f>
        <v>Cerveza Republica LA Tuya</v>
      </c>
      <c r="B2455" t="str" cm="1">
        <f t="array" ref="B2455">INDEX('Whitelist (Blackout Reverse)'!$B$1:$K$1,MOD(ROW()-2,10)+1)</f>
        <v>ESSEX</v>
      </c>
      <c r="C2455" t="str">
        <f>VLOOKUP(A2455,'Brand Family Territory (Enc)'!$A$2:$B$296,2,FALSE)</f>
        <v>All Counties + Middlesex</v>
      </c>
      <c r="D2455">
        <f>IF(COUNTIFS('Brand Family Territories (Enc)'!$B$2:$B$62,C2455,'Brand Family Territories (Enc)'!$C$2:$C$62,B2455)&gt;0,1,IF(AND(LEFT(B2455,6)="MORRIS",COUNTIFS('Brand Family Territories (Enc)'!$B$2:$B$62,C2455,'Brand Family Territories (Enc)'!$C$2:$C$62,"Morri")&gt;0),"Unk",0))</f>
        <v>1</v>
      </c>
      <c r="E2455" t="str">
        <f>IFERROR(INDEX('Brand Family Areas (Enc)'!$D$6:$D$998,MATCH(UPPER(A2455)&amp;"|"&amp;UPPER(B2455),'Brand Family Areas (Enc)'!$G$6:$G$998,0)),"No Match")</f>
        <v>No Match</v>
      </c>
      <c r="F2455" t="str">
        <f t="shared" si="76"/>
        <v>US</v>
      </c>
      <c r="G2455" t="str">
        <f t="shared" si="77"/>
        <v>Cerveza Republica LA Tuya|ESSEX</v>
      </c>
    </row>
    <row r="2456" spans="1:7" hidden="1" x14ac:dyDescent="0.2">
      <c r="A2456" t="str" cm="1">
        <f t="array" ref="A2456">INDEX('Brand Family Territory (Enc)'!$A$2:$A$296,INT((ROW()-2)/10)+1)</f>
        <v>Cerveza Republica LA Tuya</v>
      </c>
      <c r="B2456" t="str" cm="1">
        <f t="array" ref="B2456">INDEX('Whitelist (Blackout Reverse)'!$B$1:$K$1,MOD(ROW()-2,10)+1)</f>
        <v>HUDSON</v>
      </c>
      <c r="C2456" t="str">
        <f>VLOOKUP(A2456,'Brand Family Territory (Enc)'!$A$2:$B$296,2,FALSE)</f>
        <v>All Counties + Middlesex</v>
      </c>
      <c r="D2456">
        <f>IF(COUNTIFS('Brand Family Territories (Enc)'!$B$2:$B$62,C2456,'Brand Family Territories (Enc)'!$C$2:$C$62,B2456)&gt;0,1,IF(AND(LEFT(B2456,6)="MORRIS",COUNTIFS('Brand Family Territories (Enc)'!$B$2:$B$62,C2456,'Brand Family Territories (Enc)'!$C$2:$C$62,"Morri")&gt;0),"Unk",0))</f>
        <v>1</v>
      </c>
      <c r="E2456" t="str">
        <f>IFERROR(INDEX('Brand Family Areas (Enc)'!$D$6:$D$998,MATCH(UPPER(A2456)&amp;"|"&amp;UPPER(B2456),'Brand Family Areas (Enc)'!$G$6:$G$998,0)),"No Match")</f>
        <v>No Match</v>
      </c>
      <c r="F2456" t="str">
        <f t="shared" si="76"/>
        <v>US</v>
      </c>
      <c r="G2456" t="str">
        <f t="shared" si="77"/>
        <v>Cerveza Republica LA Tuya|HUDSON</v>
      </c>
    </row>
    <row r="2457" spans="1:7" hidden="1" x14ac:dyDescent="0.2">
      <c r="A2457" t="str" cm="1">
        <f t="array" ref="A2457">INDEX('Brand Family Territory (Enc)'!$A$2:$A$296,INT((ROW()-2)/10)+1)</f>
        <v>Cerveza Republica LA Tuya</v>
      </c>
      <c r="B2457" t="str" cm="1">
        <f t="array" ref="B2457">INDEX('Whitelist (Blackout Reverse)'!$B$1:$K$1,MOD(ROW()-2,10)+1)</f>
        <v>UNION</v>
      </c>
      <c r="C2457" t="str">
        <f>VLOOKUP(A2457,'Brand Family Territory (Enc)'!$A$2:$B$296,2,FALSE)</f>
        <v>All Counties + Middlesex</v>
      </c>
      <c r="D2457">
        <f>IF(COUNTIFS('Brand Family Territories (Enc)'!$B$2:$B$62,C2457,'Brand Family Territories (Enc)'!$C$2:$C$62,B2457)&gt;0,1,IF(AND(LEFT(B2457,6)="MORRIS",COUNTIFS('Brand Family Territories (Enc)'!$B$2:$B$62,C2457,'Brand Family Territories (Enc)'!$C$2:$C$62,"Morri")&gt;0),"Unk",0))</f>
        <v>1</v>
      </c>
      <c r="E2457" t="str">
        <f>IFERROR(INDEX('Brand Family Areas (Enc)'!$D$6:$D$998,MATCH(UPPER(A2457)&amp;"|"&amp;UPPER(B2457),'Brand Family Areas (Enc)'!$G$6:$G$998,0)),"No Match")</f>
        <v>No Match</v>
      </c>
      <c r="F2457" t="str">
        <f t="shared" si="76"/>
        <v>US</v>
      </c>
      <c r="G2457" t="str">
        <f t="shared" si="77"/>
        <v>Cerveza Republica LA Tuya|UNION</v>
      </c>
    </row>
    <row r="2458" spans="1:7" hidden="1" x14ac:dyDescent="0.2">
      <c r="A2458" t="str" cm="1">
        <f t="array" ref="A2458">INDEX('Brand Family Territory (Enc)'!$A$2:$A$296,INT((ROW()-2)/10)+1)</f>
        <v>Cerveza Republica LA Tuya</v>
      </c>
      <c r="B2458" t="str" cm="1">
        <f t="array" ref="B2458">INDEX('Whitelist (Blackout Reverse)'!$B$1:$K$1,MOD(ROW()-2,10)+1)</f>
        <v>SUSSEX</v>
      </c>
      <c r="C2458" t="str">
        <f>VLOOKUP(A2458,'Brand Family Territory (Enc)'!$A$2:$B$296,2,FALSE)</f>
        <v>All Counties + Middlesex</v>
      </c>
      <c r="D2458">
        <f>IF(COUNTIFS('Brand Family Territories (Enc)'!$B$2:$B$62,C2458,'Brand Family Territories (Enc)'!$C$2:$C$62,B2458)&gt;0,1,IF(AND(LEFT(B2458,6)="MORRIS",COUNTIFS('Brand Family Territories (Enc)'!$B$2:$B$62,C2458,'Brand Family Territories (Enc)'!$C$2:$C$62,"Morri")&gt;0),"Unk",0))</f>
        <v>1</v>
      </c>
      <c r="E2458" t="str">
        <f>IFERROR(INDEX('Brand Family Areas (Enc)'!$D$6:$D$998,MATCH(UPPER(A2458)&amp;"|"&amp;UPPER(B2458),'Brand Family Areas (Enc)'!$G$6:$G$998,0)),"No Match")</f>
        <v>No Match</v>
      </c>
      <c r="F2458" t="str">
        <f t="shared" si="76"/>
        <v>US</v>
      </c>
      <c r="G2458" t="str">
        <f t="shared" si="77"/>
        <v>Cerveza Republica LA Tuya|SUSSEX</v>
      </c>
    </row>
    <row r="2459" spans="1:7" hidden="1" x14ac:dyDescent="0.2">
      <c r="A2459" t="str" cm="1">
        <f t="array" ref="A2459">INDEX('Brand Family Territory (Enc)'!$A$2:$A$296,INT((ROW()-2)/10)+1)</f>
        <v>Cerveza Republica LA Tuya</v>
      </c>
      <c r="B2459" t="str" cm="1">
        <f t="array" ref="B2459">INDEX('Whitelist (Blackout Reverse)'!$B$1:$K$1,MOD(ROW()-2,10)+1)</f>
        <v>MORRIS 1</v>
      </c>
      <c r="C2459" t="str">
        <f>VLOOKUP(A2459,'Brand Family Territory (Enc)'!$A$2:$B$296,2,FALSE)</f>
        <v>All Counties + Middlesex</v>
      </c>
      <c r="D2459">
        <f>IF(COUNTIFS('Brand Family Territories (Enc)'!$B$2:$B$62,C2459,'Brand Family Territories (Enc)'!$C$2:$C$62,B2459)&gt;0,1,IF(AND(LEFT(B2459,6)="MORRIS",COUNTIFS('Brand Family Territories (Enc)'!$B$2:$B$62,C2459,'Brand Family Territories (Enc)'!$C$2:$C$62,"Morri")&gt;0),"Unk",0))</f>
        <v>1</v>
      </c>
      <c r="E2459" t="str">
        <f>IFERROR(INDEX('Brand Family Areas (Enc)'!$D$6:$D$998,MATCH(UPPER(A2459)&amp;"|"&amp;UPPER(B2459),'Brand Family Areas (Enc)'!$G$6:$G$998,0)),"No Match")</f>
        <v>No Match</v>
      </c>
      <c r="F2459" t="str">
        <f t="shared" si="76"/>
        <v>US</v>
      </c>
      <c r="G2459" t="str">
        <f t="shared" si="77"/>
        <v>Cerveza Republica LA Tuya|MORRIS 1</v>
      </c>
    </row>
    <row r="2460" spans="1:7" hidden="1" x14ac:dyDescent="0.2">
      <c r="A2460" t="str" cm="1">
        <f t="array" ref="A2460">INDEX('Brand Family Territory (Enc)'!$A$2:$A$296,INT((ROW()-2)/10)+1)</f>
        <v>Cerveza Republica LA Tuya</v>
      </c>
      <c r="B2460" t="str" cm="1">
        <f t="array" ref="B2460">INDEX('Whitelist (Blackout Reverse)'!$B$1:$K$1,MOD(ROW()-2,10)+1)</f>
        <v>MORRIS 2</v>
      </c>
      <c r="C2460" t="str">
        <f>VLOOKUP(A2460,'Brand Family Territory (Enc)'!$A$2:$B$296,2,FALSE)</f>
        <v>All Counties + Middlesex</v>
      </c>
      <c r="D2460">
        <f>IF(COUNTIFS('Brand Family Territories (Enc)'!$B$2:$B$62,C2460,'Brand Family Territories (Enc)'!$C$2:$C$62,B2460)&gt;0,1,IF(AND(LEFT(B2460,6)="MORRIS",COUNTIFS('Brand Family Territories (Enc)'!$B$2:$B$62,C2460,'Brand Family Territories (Enc)'!$C$2:$C$62,"Morri")&gt;0),"Unk",0))</f>
        <v>1</v>
      </c>
      <c r="E2460" t="str">
        <f>IFERROR(INDEX('Brand Family Areas (Enc)'!$D$6:$D$998,MATCH(UPPER(A2460)&amp;"|"&amp;UPPER(B2460),'Brand Family Areas (Enc)'!$G$6:$G$998,0)),"No Match")</f>
        <v>No Match</v>
      </c>
      <c r="F2460" t="str">
        <f t="shared" si="76"/>
        <v>US</v>
      </c>
      <c r="G2460" t="str">
        <f t="shared" si="77"/>
        <v>Cerveza Republica LA Tuya|MORRIS 2</v>
      </c>
    </row>
    <row r="2461" spans="1:7" hidden="1" x14ac:dyDescent="0.2">
      <c r="A2461" t="str" cm="1">
        <f t="array" ref="A2461">INDEX('Brand Family Territory (Enc)'!$A$2:$A$296,INT((ROW()-2)/10)+1)</f>
        <v>Cerveza Republica LA Tuya</v>
      </c>
      <c r="B2461" t="str" cm="1">
        <f t="array" ref="B2461">INDEX('Whitelist (Blackout Reverse)'!$B$1:$K$1,MOD(ROW()-2,10)+1)</f>
        <v>MORRIS 3</v>
      </c>
      <c r="C2461" t="str">
        <f>VLOOKUP(A2461,'Brand Family Territory (Enc)'!$A$2:$B$296,2,FALSE)</f>
        <v>All Counties + Middlesex</v>
      </c>
      <c r="D2461">
        <f>IF(COUNTIFS('Brand Family Territories (Enc)'!$B$2:$B$62,C2461,'Brand Family Territories (Enc)'!$C$2:$C$62,B2461)&gt;0,1,IF(AND(LEFT(B2461,6)="MORRIS",COUNTIFS('Brand Family Territories (Enc)'!$B$2:$B$62,C2461,'Brand Family Territories (Enc)'!$C$2:$C$62,"Morri")&gt;0),"Unk",0))</f>
        <v>1</v>
      </c>
      <c r="E2461" t="str">
        <f>IFERROR(INDEX('Brand Family Areas (Enc)'!$D$6:$D$998,MATCH(UPPER(A2461)&amp;"|"&amp;UPPER(B2461),'Brand Family Areas (Enc)'!$G$6:$G$998,0)),"No Match")</f>
        <v>No Match</v>
      </c>
      <c r="F2461" t="str">
        <f t="shared" si="76"/>
        <v>US</v>
      </c>
      <c r="G2461" t="str">
        <f t="shared" si="77"/>
        <v>Cerveza Republica LA Tuya|MORRIS 3</v>
      </c>
    </row>
    <row r="2462" spans="1:7" hidden="1" x14ac:dyDescent="0.2">
      <c r="A2462" t="str" cm="1">
        <f t="array" ref="A2462">INDEX('Brand Family Territory (Enc)'!$A$2:$A$296,INT((ROW()-2)/10)+1)</f>
        <v>Cerveza Republica La Tuya 5.0 La Dura</v>
      </c>
      <c r="B2462" t="str" cm="1">
        <f t="array" ref="B2462">INDEX('Whitelist (Blackout Reverse)'!$B$1:$K$1,MOD(ROW()-2,10)+1)</f>
        <v>BERGEN</v>
      </c>
      <c r="C2462" t="str">
        <f>VLOOKUP(A2462,'Brand Family Territory (Enc)'!$A$2:$B$296,2,FALSE)</f>
        <v>All Counties + Middlesex</v>
      </c>
      <c r="D2462">
        <f>IF(COUNTIFS('Brand Family Territories (Enc)'!$B$2:$B$62,C2462,'Brand Family Territories (Enc)'!$C$2:$C$62,B2462)&gt;0,1,IF(AND(LEFT(B2462,6)="MORRIS",COUNTIFS('Brand Family Territories (Enc)'!$B$2:$B$62,C2462,'Brand Family Territories (Enc)'!$C$2:$C$62,"Morri")&gt;0),"Unk",0))</f>
        <v>1</v>
      </c>
      <c r="E2462" t="str">
        <f>IFERROR(INDEX('Brand Family Areas (Enc)'!$D$6:$D$998,MATCH(UPPER(A2462)&amp;"|"&amp;UPPER(B2462),'Brand Family Areas (Enc)'!$G$6:$G$998,0)),"No Match")</f>
        <v>No Match</v>
      </c>
      <c r="F2462" t="str">
        <f t="shared" si="76"/>
        <v>US</v>
      </c>
      <c r="G2462" t="str">
        <f t="shared" si="77"/>
        <v>Cerveza Republica La Tuya 5.0 La Dura|BERGEN</v>
      </c>
    </row>
    <row r="2463" spans="1:7" hidden="1" x14ac:dyDescent="0.2">
      <c r="A2463" t="str" cm="1">
        <f t="array" ref="A2463">INDEX('Brand Family Territory (Enc)'!$A$2:$A$296,INT((ROW()-2)/10)+1)</f>
        <v>Cerveza Republica La Tuya 5.0 La Dura</v>
      </c>
      <c r="B2463" t="str" cm="1">
        <f t="array" ref="B2463">INDEX('Whitelist (Blackout Reverse)'!$B$1:$K$1,MOD(ROW()-2,10)+1)</f>
        <v>PASSAIC</v>
      </c>
      <c r="C2463" t="str">
        <f>VLOOKUP(A2463,'Brand Family Territory (Enc)'!$A$2:$B$296,2,FALSE)</f>
        <v>All Counties + Middlesex</v>
      </c>
      <c r="D2463">
        <f>IF(COUNTIFS('Brand Family Territories (Enc)'!$B$2:$B$62,C2463,'Brand Family Territories (Enc)'!$C$2:$C$62,B2463)&gt;0,1,IF(AND(LEFT(B2463,6)="MORRIS",COUNTIFS('Brand Family Territories (Enc)'!$B$2:$B$62,C2463,'Brand Family Territories (Enc)'!$C$2:$C$62,"Morri")&gt;0),"Unk",0))</f>
        <v>1</v>
      </c>
      <c r="E2463" t="str">
        <f>IFERROR(INDEX('Brand Family Areas (Enc)'!$D$6:$D$998,MATCH(UPPER(A2463)&amp;"|"&amp;UPPER(B2463),'Brand Family Areas (Enc)'!$G$6:$G$998,0)),"No Match")</f>
        <v>No Match</v>
      </c>
      <c r="F2463" t="str">
        <f t="shared" si="76"/>
        <v>US</v>
      </c>
      <c r="G2463" t="str">
        <f t="shared" si="77"/>
        <v>Cerveza Republica La Tuya 5.0 La Dura|PASSAIC</v>
      </c>
    </row>
    <row r="2464" spans="1:7" hidden="1" x14ac:dyDescent="0.2">
      <c r="A2464" t="str" cm="1">
        <f t="array" ref="A2464">INDEX('Brand Family Territory (Enc)'!$A$2:$A$296,INT((ROW()-2)/10)+1)</f>
        <v>Cerveza Republica La Tuya 5.0 La Dura</v>
      </c>
      <c r="B2464" t="str" cm="1">
        <f t="array" ref="B2464">INDEX('Whitelist (Blackout Reverse)'!$B$1:$K$1,MOD(ROW()-2,10)+1)</f>
        <v>PASSAIC-FF</v>
      </c>
      <c r="C2464" t="str">
        <f>VLOOKUP(A2464,'Brand Family Territory (Enc)'!$A$2:$B$296,2,FALSE)</f>
        <v>All Counties + Middlesex</v>
      </c>
      <c r="D2464">
        <f>IF(COUNTIFS('Brand Family Territories (Enc)'!$B$2:$B$62,C2464,'Brand Family Territories (Enc)'!$C$2:$C$62,B2464)&gt;0,1,IF(AND(LEFT(B2464,6)="MORRIS",COUNTIFS('Brand Family Territories (Enc)'!$B$2:$B$62,C2464,'Brand Family Territories (Enc)'!$C$2:$C$62,"Morri")&gt;0),"Unk",0))</f>
        <v>1</v>
      </c>
      <c r="E2464" t="str">
        <f>IFERROR(INDEX('Brand Family Areas (Enc)'!$D$6:$D$998,MATCH(UPPER(A2464)&amp;"|"&amp;UPPER(B2464),'Brand Family Areas (Enc)'!$G$6:$G$998,0)),"No Match")</f>
        <v>No Match</v>
      </c>
      <c r="F2464" t="str">
        <f t="shared" si="76"/>
        <v>US</v>
      </c>
      <c r="G2464" t="str">
        <f t="shared" si="77"/>
        <v>Cerveza Republica La Tuya 5.0 La Dura|PASSAIC-FF</v>
      </c>
    </row>
    <row r="2465" spans="1:7" hidden="1" x14ac:dyDescent="0.2">
      <c r="A2465" t="str" cm="1">
        <f t="array" ref="A2465">INDEX('Brand Family Territory (Enc)'!$A$2:$A$296,INT((ROW()-2)/10)+1)</f>
        <v>Cerveza Republica La Tuya 5.0 La Dura</v>
      </c>
      <c r="B2465" t="str" cm="1">
        <f t="array" ref="B2465">INDEX('Whitelist (Blackout Reverse)'!$B$1:$K$1,MOD(ROW()-2,10)+1)</f>
        <v>ESSEX</v>
      </c>
      <c r="C2465" t="str">
        <f>VLOOKUP(A2465,'Brand Family Territory (Enc)'!$A$2:$B$296,2,FALSE)</f>
        <v>All Counties + Middlesex</v>
      </c>
      <c r="D2465">
        <f>IF(COUNTIFS('Brand Family Territories (Enc)'!$B$2:$B$62,C2465,'Brand Family Territories (Enc)'!$C$2:$C$62,B2465)&gt;0,1,IF(AND(LEFT(B2465,6)="MORRIS",COUNTIFS('Brand Family Territories (Enc)'!$B$2:$B$62,C2465,'Brand Family Territories (Enc)'!$C$2:$C$62,"Morri")&gt;0),"Unk",0))</f>
        <v>1</v>
      </c>
      <c r="E2465" t="str">
        <f>IFERROR(INDEX('Brand Family Areas (Enc)'!$D$6:$D$998,MATCH(UPPER(A2465)&amp;"|"&amp;UPPER(B2465),'Brand Family Areas (Enc)'!$G$6:$G$998,0)),"No Match")</f>
        <v>No Match</v>
      </c>
      <c r="F2465" t="str">
        <f t="shared" si="76"/>
        <v>US</v>
      </c>
      <c r="G2465" t="str">
        <f t="shared" si="77"/>
        <v>Cerveza Republica La Tuya 5.0 La Dura|ESSEX</v>
      </c>
    </row>
    <row r="2466" spans="1:7" hidden="1" x14ac:dyDescent="0.2">
      <c r="A2466" t="str" cm="1">
        <f t="array" ref="A2466">INDEX('Brand Family Territory (Enc)'!$A$2:$A$296,INT((ROW()-2)/10)+1)</f>
        <v>Cerveza Republica La Tuya 5.0 La Dura</v>
      </c>
      <c r="B2466" t="str" cm="1">
        <f t="array" ref="B2466">INDEX('Whitelist (Blackout Reverse)'!$B$1:$K$1,MOD(ROW()-2,10)+1)</f>
        <v>HUDSON</v>
      </c>
      <c r="C2466" t="str">
        <f>VLOOKUP(A2466,'Brand Family Territory (Enc)'!$A$2:$B$296,2,FALSE)</f>
        <v>All Counties + Middlesex</v>
      </c>
      <c r="D2466">
        <f>IF(COUNTIFS('Brand Family Territories (Enc)'!$B$2:$B$62,C2466,'Brand Family Territories (Enc)'!$C$2:$C$62,B2466)&gt;0,1,IF(AND(LEFT(B2466,6)="MORRIS",COUNTIFS('Brand Family Territories (Enc)'!$B$2:$B$62,C2466,'Brand Family Territories (Enc)'!$C$2:$C$62,"Morri")&gt;0),"Unk",0))</f>
        <v>1</v>
      </c>
      <c r="E2466" t="str">
        <f>IFERROR(INDEX('Brand Family Areas (Enc)'!$D$6:$D$998,MATCH(UPPER(A2466)&amp;"|"&amp;UPPER(B2466),'Brand Family Areas (Enc)'!$G$6:$G$998,0)),"No Match")</f>
        <v>No Match</v>
      </c>
      <c r="F2466" t="str">
        <f t="shared" si="76"/>
        <v>US</v>
      </c>
      <c r="G2466" t="str">
        <f t="shared" si="77"/>
        <v>Cerveza Republica La Tuya 5.0 La Dura|HUDSON</v>
      </c>
    </row>
    <row r="2467" spans="1:7" hidden="1" x14ac:dyDescent="0.2">
      <c r="A2467" t="str" cm="1">
        <f t="array" ref="A2467">INDEX('Brand Family Territory (Enc)'!$A$2:$A$296,INT((ROW()-2)/10)+1)</f>
        <v>Cerveza Republica La Tuya 5.0 La Dura</v>
      </c>
      <c r="B2467" t="str" cm="1">
        <f t="array" ref="B2467">INDEX('Whitelist (Blackout Reverse)'!$B$1:$K$1,MOD(ROW()-2,10)+1)</f>
        <v>UNION</v>
      </c>
      <c r="C2467" t="str">
        <f>VLOOKUP(A2467,'Brand Family Territory (Enc)'!$A$2:$B$296,2,FALSE)</f>
        <v>All Counties + Middlesex</v>
      </c>
      <c r="D2467">
        <f>IF(COUNTIFS('Brand Family Territories (Enc)'!$B$2:$B$62,C2467,'Brand Family Territories (Enc)'!$C$2:$C$62,B2467)&gt;0,1,IF(AND(LEFT(B2467,6)="MORRIS",COUNTIFS('Brand Family Territories (Enc)'!$B$2:$B$62,C2467,'Brand Family Territories (Enc)'!$C$2:$C$62,"Morri")&gt;0),"Unk",0))</f>
        <v>1</v>
      </c>
      <c r="E2467" t="str">
        <f>IFERROR(INDEX('Brand Family Areas (Enc)'!$D$6:$D$998,MATCH(UPPER(A2467)&amp;"|"&amp;UPPER(B2467),'Brand Family Areas (Enc)'!$G$6:$G$998,0)),"No Match")</f>
        <v>No Match</v>
      </c>
      <c r="F2467" t="str">
        <f t="shared" si="76"/>
        <v>US</v>
      </c>
      <c r="G2467" t="str">
        <f t="shared" si="77"/>
        <v>Cerveza Republica La Tuya 5.0 La Dura|UNION</v>
      </c>
    </row>
    <row r="2468" spans="1:7" hidden="1" x14ac:dyDescent="0.2">
      <c r="A2468" t="str" cm="1">
        <f t="array" ref="A2468">INDEX('Brand Family Territory (Enc)'!$A$2:$A$296,INT((ROW()-2)/10)+1)</f>
        <v>Cerveza Republica La Tuya 5.0 La Dura</v>
      </c>
      <c r="B2468" t="str" cm="1">
        <f t="array" ref="B2468">INDEX('Whitelist (Blackout Reverse)'!$B$1:$K$1,MOD(ROW()-2,10)+1)</f>
        <v>SUSSEX</v>
      </c>
      <c r="C2468" t="str">
        <f>VLOOKUP(A2468,'Brand Family Territory (Enc)'!$A$2:$B$296,2,FALSE)</f>
        <v>All Counties + Middlesex</v>
      </c>
      <c r="D2468">
        <f>IF(COUNTIFS('Brand Family Territories (Enc)'!$B$2:$B$62,C2468,'Brand Family Territories (Enc)'!$C$2:$C$62,B2468)&gt;0,1,IF(AND(LEFT(B2468,6)="MORRIS",COUNTIFS('Brand Family Territories (Enc)'!$B$2:$B$62,C2468,'Brand Family Territories (Enc)'!$C$2:$C$62,"Morri")&gt;0),"Unk",0))</f>
        <v>1</v>
      </c>
      <c r="E2468" t="str">
        <f>IFERROR(INDEX('Brand Family Areas (Enc)'!$D$6:$D$998,MATCH(UPPER(A2468)&amp;"|"&amp;UPPER(B2468),'Brand Family Areas (Enc)'!$G$6:$G$998,0)),"No Match")</f>
        <v>No Match</v>
      </c>
      <c r="F2468" t="str">
        <f t="shared" si="76"/>
        <v>US</v>
      </c>
      <c r="G2468" t="str">
        <f t="shared" si="77"/>
        <v>Cerveza Republica La Tuya 5.0 La Dura|SUSSEX</v>
      </c>
    </row>
    <row r="2469" spans="1:7" hidden="1" x14ac:dyDescent="0.2">
      <c r="A2469" t="str" cm="1">
        <f t="array" ref="A2469">INDEX('Brand Family Territory (Enc)'!$A$2:$A$296,INT((ROW()-2)/10)+1)</f>
        <v>Cerveza Republica La Tuya 5.0 La Dura</v>
      </c>
      <c r="B2469" t="str" cm="1">
        <f t="array" ref="B2469">INDEX('Whitelist (Blackout Reverse)'!$B$1:$K$1,MOD(ROW()-2,10)+1)</f>
        <v>MORRIS 1</v>
      </c>
      <c r="C2469" t="str">
        <f>VLOOKUP(A2469,'Brand Family Territory (Enc)'!$A$2:$B$296,2,FALSE)</f>
        <v>All Counties + Middlesex</v>
      </c>
      <c r="D2469">
        <f>IF(COUNTIFS('Brand Family Territories (Enc)'!$B$2:$B$62,C2469,'Brand Family Territories (Enc)'!$C$2:$C$62,B2469)&gt;0,1,IF(AND(LEFT(B2469,6)="MORRIS",COUNTIFS('Brand Family Territories (Enc)'!$B$2:$B$62,C2469,'Brand Family Territories (Enc)'!$C$2:$C$62,"Morri")&gt;0),"Unk",0))</f>
        <v>1</v>
      </c>
      <c r="E2469" t="str">
        <f>IFERROR(INDEX('Brand Family Areas (Enc)'!$D$6:$D$998,MATCH(UPPER(A2469)&amp;"|"&amp;UPPER(B2469),'Brand Family Areas (Enc)'!$G$6:$G$998,0)),"No Match")</f>
        <v>No Match</v>
      </c>
      <c r="F2469" t="str">
        <f t="shared" si="76"/>
        <v>US</v>
      </c>
      <c r="G2469" t="str">
        <f t="shared" si="77"/>
        <v>Cerveza Republica La Tuya 5.0 La Dura|MORRIS 1</v>
      </c>
    </row>
    <row r="2470" spans="1:7" hidden="1" x14ac:dyDescent="0.2">
      <c r="A2470" t="str" cm="1">
        <f t="array" ref="A2470">INDEX('Brand Family Territory (Enc)'!$A$2:$A$296,INT((ROW()-2)/10)+1)</f>
        <v>Cerveza Republica La Tuya 5.0 La Dura</v>
      </c>
      <c r="B2470" t="str" cm="1">
        <f t="array" ref="B2470">INDEX('Whitelist (Blackout Reverse)'!$B$1:$K$1,MOD(ROW()-2,10)+1)</f>
        <v>MORRIS 2</v>
      </c>
      <c r="C2470" t="str">
        <f>VLOOKUP(A2470,'Brand Family Territory (Enc)'!$A$2:$B$296,2,FALSE)</f>
        <v>All Counties + Middlesex</v>
      </c>
      <c r="D2470">
        <f>IF(COUNTIFS('Brand Family Territories (Enc)'!$B$2:$B$62,C2470,'Brand Family Territories (Enc)'!$C$2:$C$62,B2470)&gt;0,1,IF(AND(LEFT(B2470,6)="MORRIS",COUNTIFS('Brand Family Territories (Enc)'!$B$2:$B$62,C2470,'Brand Family Territories (Enc)'!$C$2:$C$62,"Morri")&gt;0),"Unk",0))</f>
        <v>1</v>
      </c>
      <c r="E2470" t="str">
        <f>IFERROR(INDEX('Brand Family Areas (Enc)'!$D$6:$D$998,MATCH(UPPER(A2470)&amp;"|"&amp;UPPER(B2470),'Brand Family Areas (Enc)'!$G$6:$G$998,0)),"No Match")</f>
        <v>No Match</v>
      </c>
      <c r="F2470" t="str">
        <f t="shared" si="76"/>
        <v>US</v>
      </c>
      <c r="G2470" t="str">
        <f t="shared" si="77"/>
        <v>Cerveza Republica La Tuya 5.0 La Dura|MORRIS 2</v>
      </c>
    </row>
    <row r="2471" spans="1:7" hidden="1" x14ac:dyDescent="0.2">
      <c r="A2471" t="str" cm="1">
        <f t="array" ref="A2471">INDEX('Brand Family Territory (Enc)'!$A$2:$A$296,INT((ROW()-2)/10)+1)</f>
        <v>Cerveza Republica La Tuya 5.0 La Dura</v>
      </c>
      <c r="B2471" t="str" cm="1">
        <f t="array" ref="B2471">INDEX('Whitelist (Blackout Reverse)'!$B$1:$K$1,MOD(ROW()-2,10)+1)</f>
        <v>MORRIS 3</v>
      </c>
      <c r="C2471" t="str">
        <f>VLOOKUP(A2471,'Brand Family Territory (Enc)'!$A$2:$B$296,2,FALSE)</f>
        <v>All Counties + Middlesex</v>
      </c>
      <c r="D2471">
        <f>IF(COUNTIFS('Brand Family Territories (Enc)'!$B$2:$B$62,C2471,'Brand Family Territories (Enc)'!$C$2:$C$62,B2471)&gt;0,1,IF(AND(LEFT(B2471,6)="MORRIS",COUNTIFS('Brand Family Territories (Enc)'!$B$2:$B$62,C2471,'Brand Family Territories (Enc)'!$C$2:$C$62,"Morri")&gt;0),"Unk",0))</f>
        <v>1</v>
      </c>
      <c r="E2471" t="str">
        <f>IFERROR(INDEX('Brand Family Areas (Enc)'!$D$6:$D$998,MATCH(UPPER(A2471)&amp;"|"&amp;UPPER(B2471),'Brand Family Areas (Enc)'!$G$6:$G$998,0)),"No Match")</f>
        <v>No Match</v>
      </c>
      <c r="F2471" t="str">
        <f t="shared" si="76"/>
        <v>US</v>
      </c>
      <c r="G2471" t="str">
        <f t="shared" si="77"/>
        <v>Cerveza Republica La Tuya 5.0 La Dura|MORRIS 3</v>
      </c>
    </row>
    <row r="2472" spans="1:7" hidden="1" x14ac:dyDescent="0.2">
      <c r="A2472" t="str" cm="1">
        <f t="array" ref="A2472">INDEX('Brand Family Territory (Enc)'!$A$2:$A$296,INT((ROW()-2)/10)+1)</f>
        <v>Czechvar</v>
      </c>
      <c r="B2472" t="str" cm="1">
        <f t="array" ref="B2472">INDEX('Whitelist (Blackout Reverse)'!$B$1:$K$1,MOD(ROW()-2,10)+1)</f>
        <v>BERGEN</v>
      </c>
      <c r="C2472" t="str">
        <f>VLOOKUP(A2472,'Brand Family Territory (Enc)'!$A$2:$B$296,2,FALSE)</f>
        <v>Metro Five County</v>
      </c>
      <c r="D2472">
        <f>IF(COUNTIFS('Brand Family Territories (Enc)'!$B$2:$B$62,C2472,'Brand Family Territories (Enc)'!$C$2:$C$62,B2472)&gt;0,1,IF(AND(LEFT(B2472,6)="MORRIS",COUNTIFS('Brand Family Territories (Enc)'!$B$2:$B$62,C2472,'Brand Family Territories (Enc)'!$C$2:$C$62,"Morri")&gt;0),"Unk",0))</f>
        <v>1</v>
      </c>
      <c r="E2472" t="str">
        <f>IFERROR(INDEX('Brand Family Areas (Enc)'!$D$6:$D$998,MATCH(UPPER(A2472)&amp;"|"&amp;UPPER(B2472),'Brand Family Areas (Enc)'!$G$6:$G$998,0)),"No Match")</f>
        <v>No Match</v>
      </c>
      <c r="F2472" t="str">
        <f t="shared" si="76"/>
        <v>US</v>
      </c>
      <c r="G2472" t="str">
        <f t="shared" si="77"/>
        <v>Czechvar|BERGEN</v>
      </c>
    </row>
    <row r="2473" spans="1:7" hidden="1" x14ac:dyDescent="0.2">
      <c r="A2473" t="str" cm="1">
        <f t="array" ref="A2473">INDEX('Brand Family Territory (Enc)'!$A$2:$A$296,INT((ROW()-2)/10)+1)</f>
        <v>Czechvar</v>
      </c>
      <c r="B2473" t="str" cm="1">
        <f t="array" ref="B2473">INDEX('Whitelist (Blackout Reverse)'!$B$1:$K$1,MOD(ROW()-2,10)+1)</f>
        <v>PASSAIC</v>
      </c>
      <c r="C2473" t="str">
        <f>VLOOKUP(A2473,'Brand Family Territory (Enc)'!$A$2:$B$296,2,FALSE)</f>
        <v>Metro Five County</v>
      </c>
      <c r="D2473">
        <f>IF(COUNTIFS('Brand Family Territories (Enc)'!$B$2:$B$62,C2473,'Brand Family Territories (Enc)'!$C$2:$C$62,B2473)&gt;0,1,IF(AND(LEFT(B2473,6)="MORRIS",COUNTIFS('Brand Family Territories (Enc)'!$B$2:$B$62,C2473,'Brand Family Territories (Enc)'!$C$2:$C$62,"Morri")&gt;0),"Unk",0))</f>
        <v>1</v>
      </c>
      <c r="E2473" t="str">
        <f>IFERROR(INDEX('Brand Family Areas (Enc)'!$D$6:$D$998,MATCH(UPPER(A2473)&amp;"|"&amp;UPPER(B2473),'Brand Family Areas (Enc)'!$G$6:$G$998,0)),"No Match")</f>
        <v>No Match</v>
      </c>
      <c r="F2473" t="str">
        <f t="shared" si="76"/>
        <v>US</v>
      </c>
      <c r="G2473" t="str">
        <f t="shared" si="77"/>
        <v>Czechvar|PASSAIC</v>
      </c>
    </row>
    <row r="2474" spans="1:7" hidden="1" x14ac:dyDescent="0.2">
      <c r="A2474" t="str" cm="1">
        <f t="array" ref="A2474">INDEX('Brand Family Territory (Enc)'!$A$2:$A$296,INT((ROW()-2)/10)+1)</f>
        <v>Czechvar</v>
      </c>
      <c r="B2474" t="str" cm="1">
        <f t="array" ref="B2474">INDEX('Whitelist (Blackout Reverse)'!$B$1:$K$1,MOD(ROW()-2,10)+1)</f>
        <v>PASSAIC-FF</v>
      </c>
      <c r="C2474" t="str">
        <f>VLOOKUP(A2474,'Brand Family Territory (Enc)'!$A$2:$B$296,2,FALSE)</f>
        <v>Metro Five County</v>
      </c>
      <c r="D2474">
        <f>IF(COUNTIFS('Brand Family Territories (Enc)'!$B$2:$B$62,C2474,'Brand Family Territories (Enc)'!$C$2:$C$62,B2474)&gt;0,1,IF(AND(LEFT(B2474,6)="MORRIS",COUNTIFS('Brand Family Territories (Enc)'!$B$2:$B$62,C2474,'Brand Family Territories (Enc)'!$C$2:$C$62,"Morri")&gt;0),"Unk",0))</f>
        <v>1</v>
      </c>
      <c r="E2474" t="str">
        <f>IFERROR(INDEX('Brand Family Areas (Enc)'!$D$6:$D$998,MATCH(UPPER(A2474)&amp;"|"&amp;UPPER(B2474),'Brand Family Areas (Enc)'!$G$6:$G$998,0)),"No Match")</f>
        <v>No Match</v>
      </c>
      <c r="F2474" t="str">
        <f t="shared" si="76"/>
        <v>US</v>
      </c>
      <c r="G2474" t="str">
        <f t="shared" si="77"/>
        <v>Czechvar|PASSAIC-FF</v>
      </c>
    </row>
    <row r="2475" spans="1:7" hidden="1" x14ac:dyDescent="0.2">
      <c r="A2475" t="str" cm="1">
        <f t="array" ref="A2475">INDEX('Brand Family Territory (Enc)'!$A$2:$A$296,INT((ROW()-2)/10)+1)</f>
        <v>Czechvar</v>
      </c>
      <c r="B2475" t="str" cm="1">
        <f t="array" ref="B2475">INDEX('Whitelist (Blackout Reverse)'!$B$1:$K$1,MOD(ROW()-2,10)+1)</f>
        <v>ESSEX</v>
      </c>
      <c r="C2475" t="str">
        <f>VLOOKUP(A2475,'Brand Family Territory (Enc)'!$A$2:$B$296,2,FALSE)</f>
        <v>Metro Five County</v>
      </c>
      <c r="D2475">
        <f>IF(COUNTIFS('Brand Family Territories (Enc)'!$B$2:$B$62,C2475,'Brand Family Territories (Enc)'!$C$2:$C$62,B2475)&gt;0,1,IF(AND(LEFT(B2475,6)="MORRIS",COUNTIFS('Brand Family Territories (Enc)'!$B$2:$B$62,C2475,'Brand Family Territories (Enc)'!$C$2:$C$62,"Morri")&gt;0),"Unk",0))</f>
        <v>1</v>
      </c>
      <c r="E2475" t="str">
        <f>IFERROR(INDEX('Brand Family Areas (Enc)'!$D$6:$D$998,MATCH(UPPER(A2475)&amp;"|"&amp;UPPER(B2475),'Brand Family Areas (Enc)'!$G$6:$G$998,0)),"No Match")</f>
        <v>No Match</v>
      </c>
      <c r="F2475" t="str">
        <f t="shared" si="76"/>
        <v>US</v>
      </c>
      <c r="G2475" t="str">
        <f t="shared" si="77"/>
        <v>Czechvar|ESSEX</v>
      </c>
    </row>
    <row r="2476" spans="1:7" hidden="1" x14ac:dyDescent="0.2">
      <c r="A2476" t="str" cm="1">
        <f t="array" ref="A2476">INDEX('Brand Family Territory (Enc)'!$A$2:$A$296,INT((ROW()-2)/10)+1)</f>
        <v>Czechvar</v>
      </c>
      <c r="B2476" t="str" cm="1">
        <f t="array" ref="B2476">INDEX('Whitelist (Blackout Reverse)'!$B$1:$K$1,MOD(ROW()-2,10)+1)</f>
        <v>HUDSON</v>
      </c>
      <c r="C2476" t="str">
        <f>VLOOKUP(A2476,'Brand Family Territory (Enc)'!$A$2:$B$296,2,FALSE)</f>
        <v>Metro Five County</v>
      </c>
      <c r="D2476">
        <f>IF(COUNTIFS('Brand Family Territories (Enc)'!$B$2:$B$62,C2476,'Brand Family Territories (Enc)'!$C$2:$C$62,B2476)&gt;0,1,IF(AND(LEFT(B2476,6)="MORRIS",COUNTIFS('Brand Family Territories (Enc)'!$B$2:$B$62,C2476,'Brand Family Territories (Enc)'!$C$2:$C$62,"Morri")&gt;0),"Unk",0))</f>
        <v>1</v>
      </c>
      <c r="E2476" t="str">
        <f>IFERROR(INDEX('Brand Family Areas (Enc)'!$D$6:$D$998,MATCH(UPPER(A2476)&amp;"|"&amp;UPPER(B2476),'Brand Family Areas (Enc)'!$G$6:$G$998,0)),"No Match")</f>
        <v>No Match</v>
      </c>
      <c r="F2476" t="str">
        <f t="shared" si="76"/>
        <v>US</v>
      </c>
      <c r="G2476" t="str">
        <f t="shared" si="77"/>
        <v>Czechvar|HUDSON</v>
      </c>
    </row>
    <row r="2477" spans="1:7" hidden="1" x14ac:dyDescent="0.2">
      <c r="A2477" t="str" cm="1">
        <f t="array" ref="A2477">INDEX('Brand Family Territory (Enc)'!$A$2:$A$296,INT((ROW()-2)/10)+1)</f>
        <v>Czechvar</v>
      </c>
      <c r="B2477" t="str" cm="1">
        <f t="array" ref="B2477">INDEX('Whitelist (Blackout Reverse)'!$B$1:$K$1,MOD(ROW()-2,10)+1)</f>
        <v>UNION</v>
      </c>
      <c r="C2477" t="str">
        <f>VLOOKUP(A2477,'Brand Family Territory (Enc)'!$A$2:$B$296,2,FALSE)</f>
        <v>Metro Five County</v>
      </c>
      <c r="D2477">
        <f>IF(COUNTIFS('Brand Family Territories (Enc)'!$B$2:$B$62,C2477,'Brand Family Territories (Enc)'!$C$2:$C$62,B2477)&gt;0,1,IF(AND(LEFT(B2477,6)="MORRIS",COUNTIFS('Brand Family Territories (Enc)'!$B$2:$B$62,C2477,'Brand Family Territories (Enc)'!$C$2:$C$62,"Morri")&gt;0),"Unk",0))</f>
        <v>1</v>
      </c>
      <c r="E2477" t="str">
        <f>IFERROR(INDEX('Brand Family Areas (Enc)'!$D$6:$D$998,MATCH(UPPER(A2477)&amp;"|"&amp;UPPER(B2477),'Brand Family Areas (Enc)'!$G$6:$G$998,0)),"No Match")</f>
        <v>No Match</v>
      </c>
      <c r="F2477" t="str">
        <f t="shared" si="76"/>
        <v>US</v>
      </c>
      <c r="G2477" t="str">
        <f t="shared" si="77"/>
        <v>Czechvar|UNION</v>
      </c>
    </row>
    <row r="2478" spans="1:7" hidden="1" x14ac:dyDescent="0.2">
      <c r="A2478" t="str" cm="1">
        <f t="array" ref="A2478">INDEX('Brand Family Territory (Enc)'!$A$2:$A$296,INT((ROW()-2)/10)+1)</f>
        <v>Czechvar</v>
      </c>
      <c r="B2478" t="str" cm="1">
        <f t="array" ref="B2478">INDEX('Whitelist (Blackout Reverse)'!$B$1:$K$1,MOD(ROW()-2,10)+1)</f>
        <v>SUSSEX</v>
      </c>
      <c r="C2478" t="str">
        <f>VLOOKUP(A2478,'Brand Family Territory (Enc)'!$A$2:$B$296,2,FALSE)</f>
        <v>Metro Five County</v>
      </c>
      <c r="D2478">
        <f>IF(COUNTIFS('Brand Family Territories (Enc)'!$B$2:$B$62,C2478,'Brand Family Territories (Enc)'!$C$2:$C$62,B2478)&gt;0,1,IF(AND(LEFT(B2478,6)="MORRIS",COUNTIFS('Brand Family Territories (Enc)'!$B$2:$B$62,C2478,'Brand Family Territories (Enc)'!$C$2:$C$62,"Morri")&gt;0),"Unk",0))</f>
        <v>0</v>
      </c>
      <c r="E2478" t="str">
        <f>IFERROR(INDEX('Brand Family Areas (Enc)'!$D$6:$D$998,MATCH(UPPER(A2478)&amp;"|"&amp;UPPER(B2478),'Brand Family Areas (Enc)'!$G$6:$G$998,0)),"No Match")</f>
        <v>Inactive</v>
      </c>
      <c r="F2478" t="str">
        <f t="shared" si="76"/>
        <v>THEM</v>
      </c>
      <c r="G2478" t="str">
        <f t="shared" si="77"/>
        <v>Czechvar|SUSSEX</v>
      </c>
    </row>
    <row r="2479" spans="1:7" hidden="1" x14ac:dyDescent="0.2">
      <c r="A2479" t="str" cm="1">
        <f t="array" ref="A2479">INDEX('Brand Family Territory (Enc)'!$A$2:$A$296,INT((ROW()-2)/10)+1)</f>
        <v>Czechvar</v>
      </c>
      <c r="B2479" t="str" cm="1">
        <f t="array" ref="B2479">INDEX('Whitelist (Blackout Reverse)'!$B$1:$K$1,MOD(ROW()-2,10)+1)</f>
        <v>MORRIS 1</v>
      </c>
      <c r="C2479" t="str">
        <f>VLOOKUP(A2479,'Brand Family Territory (Enc)'!$A$2:$B$296,2,FALSE)</f>
        <v>Metro Five County</v>
      </c>
      <c r="D2479">
        <f>IF(COUNTIFS('Brand Family Territories (Enc)'!$B$2:$B$62,C2479,'Brand Family Territories (Enc)'!$C$2:$C$62,B2479)&gt;0,1,IF(AND(LEFT(B2479,6)="MORRIS",COUNTIFS('Brand Family Territories (Enc)'!$B$2:$B$62,C2479,'Brand Family Territories (Enc)'!$C$2:$C$62,"Morri")&gt;0),"Unk",0))</f>
        <v>0</v>
      </c>
      <c r="E2479" t="str">
        <f>IFERROR(INDEX('Brand Family Areas (Enc)'!$D$6:$D$998,MATCH(UPPER(A2479)&amp;"|"&amp;UPPER(B2479),'Brand Family Areas (Enc)'!$G$6:$G$998,0)),"No Match")</f>
        <v>Inactive</v>
      </c>
      <c r="F2479" t="str">
        <f t="shared" si="76"/>
        <v>THEM</v>
      </c>
      <c r="G2479" t="str">
        <f t="shared" si="77"/>
        <v>Czechvar|MORRIS 1</v>
      </c>
    </row>
    <row r="2480" spans="1:7" hidden="1" x14ac:dyDescent="0.2">
      <c r="A2480" t="str" cm="1">
        <f t="array" ref="A2480">INDEX('Brand Family Territory (Enc)'!$A$2:$A$296,INT((ROW()-2)/10)+1)</f>
        <v>Czechvar</v>
      </c>
      <c r="B2480" t="str" cm="1">
        <f t="array" ref="B2480">INDEX('Whitelist (Blackout Reverse)'!$B$1:$K$1,MOD(ROW()-2,10)+1)</f>
        <v>MORRIS 2</v>
      </c>
      <c r="C2480" t="str">
        <f>VLOOKUP(A2480,'Brand Family Territory (Enc)'!$A$2:$B$296,2,FALSE)</f>
        <v>Metro Five County</v>
      </c>
      <c r="D2480">
        <f>IF(COUNTIFS('Brand Family Territories (Enc)'!$B$2:$B$62,C2480,'Brand Family Territories (Enc)'!$C$2:$C$62,B2480)&gt;0,1,IF(AND(LEFT(B2480,6)="MORRIS",COUNTIFS('Brand Family Territories (Enc)'!$B$2:$B$62,C2480,'Brand Family Territories (Enc)'!$C$2:$C$62,"Morri")&gt;0),"Unk",0))</f>
        <v>0</v>
      </c>
      <c r="E2480" t="str">
        <f>IFERROR(INDEX('Brand Family Areas (Enc)'!$D$6:$D$998,MATCH(UPPER(A2480)&amp;"|"&amp;UPPER(B2480),'Brand Family Areas (Enc)'!$G$6:$G$998,0)),"No Match")</f>
        <v>Inactive</v>
      </c>
      <c r="F2480" t="str">
        <f t="shared" si="76"/>
        <v>THEM</v>
      </c>
      <c r="G2480" t="str">
        <f t="shared" si="77"/>
        <v>Czechvar|MORRIS 2</v>
      </c>
    </row>
    <row r="2481" spans="1:7" hidden="1" x14ac:dyDescent="0.2">
      <c r="A2481" t="str" cm="1">
        <f t="array" ref="A2481">INDEX('Brand Family Territory (Enc)'!$A$2:$A$296,INT((ROW()-2)/10)+1)</f>
        <v>Czechvar</v>
      </c>
      <c r="B2481" t="str" cm="1">
        <f t="array" ref="B2481">INDEX('Whitelist (Blackout Reverse)'!$B$1:$K$1,MOD(ROW()-2,10)+1)</f>
        <v>MORRIS 3</v>
      </c>
      <c r="C2481" t="str">
        <f>VLOOKUP(A2481,'Brand Family Territory (Enc)'!$A$2:$B$296,2,FALSE)</f>
        <v>Metro Five County</v>
      </c>
      <c r="D2481">
        <f>IF(COUNTIFS('Brand Family Territories (Enc)'!$B$2:$B$62,C2481,'Brand Family Territories (Enc)'!$C$2:$C$62,B2481)&gt;0,1,IF(AND(LEFT(B2481,6)="MORRIS",COUNTIFS('Brand Family Territories (Enc)'!$B$2:$B$62,C2481,'Brand Family Territories (Enc)'!$C$2:$C$62,"Morri")&gt;0),"Unk",0))</f>
        <v>0</v>
      </c>
      <c r="E2481" t="str">
        <f>IFERROR(INDEX('Brand Family Areas (Enc)'!$D$6:$D$998,MATCH(UPPER(A2481)&amp;"|"&amp;UPPER(B2481),'Brand Family Areas (Enc)'!$G$6:$G$998,0)),"No Match")</f>
        <v>Inactive</v>
      </c>
      <c r="F2481" t="str">
        <f t="shared" si="76"/>
        <v>THEM</v>
      </c>
      <c r="G2481" t="str">
        <f t="shared" si="77"/>
        <v>Czechvar|MORRIS 3</v>
      </c>
    </row>
    <row r="2482" spans="1:7" hidden="1" x14ac:dyDescent="0.2">
      <c r="A2482" t="str" cm="1">
        <f t="array" ref="A2482">INDEX('Brand Family Territory (Enc)'!$A$2:$A$296,INT((ROW()-2)/10)+1)</f>
        <v>Daura</v>
      </c>
      <c r="B2482" t="str" cm="1">
        <f t="array" ref="B2482">INDEX('Whitelist (Blackout Reverse)'!$B$1:$K$1,MOD(ROW()-2,10)+1)</f>
        <v>BERGEN</v>
      </c>
      <c r="C2482" t="str">
        <f>VLOOKUP(A2482,'Brand Family Territory (Enc)'!$A$2:$B$296,2,FALSE)</f>
        <v>Core + Morris Communities</v>
      </c>
      <c r="D2482">
        <f>IF(COUNTIFS('Brand Family Territories (Enc)'!$B$2:$B$62,C2482,'Brand Family Territories (Enc)'!$C$2:$C$62,B2482)&gt;0,1,IF(AND(LEFT(B2482,6)="MORRIS",COUNTIFS('Brand Family Territories (Enc)'!$B$2:$B$62,C2482,'Brand Family Territories (Enc)'!$C$2:$C$62,"Morri")&gt;0),"Unk",0))</f>
        <v>1</v>
      </c>
      <c r="E2482" t="str">
        <f>IFERROR(INDEX('Brand Family Areas (Enc)'!$D$6:$D$998,MATCH(UPPER(A2482)&amp;"|"&amp;UPPER(B2482),'Brand Family Areas (Enc)'!$G$6:$G$998,0)),"No Match")</f>
        <v>No Match</v>
      </c>
      <c r="F2482" t="str">
        <f t="shared" si="76"/>
        <v>US</v>
      </c>
      <c r="G2482" t="str">
        <f t="shared" si="77"/>
        <v>Daura|BERGEN</v>
      </c>
    </row>
    <row r="2483" spans="1:7" hidden="1" x14ac:dyDescent="0.2">
      <c r="A2483" t="str" cm="1">
        <f t="array" ref="A2483">INDEX('Brand Family Territory (Enc)'!$A$2:$A$296,INT((ROW()-2)/10)+1)</f>
        <v>Daura</v>
      </c>
      <c r="B2483" t="str" cm="1">
        <f t="array" ref="B2483">INDEX('Whitelist (Blackout Reverse)'!$B$1:$K$1,MOD(ROW()-2,10)+1)</f>
        <v>PASSAIC</v>
      </c>
      <c r="C2483" t="str">
        <f>VLOOKUP(A2483,'Brand Family Territory (Enc)'!$A$2:$B$296,2,FALSE)</f>
        <v>Core + Morris Communities</v>
      </c>
      <c r="D2483">
        <f>IF(COUNTIFS('Brand Family Territories (Enc)'!$B$2:$B$62,C2483,'Brand Family Territories (Enc)'!$C$2:$C$62,B2483)&gt;0,1,IF(AND(LEFT(B2483,6)="MORRIS",COUNTIFS('Brand Family Territories (Enc)'!$B$2:$B$62,C2483,'Brand Family Territories (Enc)'!$C$2:$C$62,"Morri")&gt;0),"Unk",0))</f>
        <v>1</v>
      </c>
      <c r="E2483" t="str">
        <f>IFERROR(INDEX('Brand Family Areas (Enc)'!$D$6:$D$998,MATCH(UPPER(A2483)&amp;"|"&amp;UPPER(B2483),'Brand Family Areas (Enc)'!$G$6:$G$998,0)),"No Match")</f>
        <v>No Match</v>
      </c>
      <c r="F2483" t="str">
        <f t="shared" si="76"/>
        <v>US</v>
      </c>
      <c r="G2483" t="str">
        <f t="shared" si="77"/>
        <v>Daura|PASSAIC</v>
      </c>
    </row>
    <row r="2484" spans="1:7" hidden="1" x14ac:dyDescent="0.2">
      <c r="A2484" t="str" cm="1">
        <f t="array" ref="A2484">INDEX('Brand Family Territory (Enc)'!$A$2:$A$296,INT((ROW()-2)/10)+1)</f>
        <v>Daura</v>
      </c>
      <c r="B2484" t="str" cm="1">
        <f t="array" ref="B2484">INDEX('Whitelist (Blackout Reverse)'!$B$1:$K$1,MOD(ROW()-2,10)+1)</f>
        <v>PASSAIC-FF</v>
      </c>
      <c r="C2484" t="str">
        <f>VLOOKUP(A2484,'Brand Family Territory (Enc)'!$A$2:$B$296,2,FALSE)</f>
        <v>Core + Morris Communities</v>
      </c>
      <c r="D2484">
        <f>IF(COUNTIFS('Brand Family Territories (Enc)'!$B$2:$B$62,C2484,'Brand Family Territories (Enc)'!$C$2:$C$62,B2484)&gt;0,1,IF(AND(LEFT(B2484,6)="MORRIS",COUNTIFS('Brand Family Territories (Enc)'!$B$2:$B$62,C2484,'Brand Family Territories (Enc)'!$C$2:$C$62,"Morri")&gt;0),"Unk",0))</f>
        <v>1</v>
      </c>
      <c r="E2484" t="str">
        <f>IFERROR(INDEX('Brand Family Areas (Enc)'!$D$6:$D$998,MATCH(UPPER(A2484)&amp;"|"&amp;UPPER(B2484),'Brand Family Areas (Enc)'!$G$6:$G$998,0)),"No Match")</f>
        <v>No Match</v>
      </c>
      <c r="F2484" t="str">
        <f t="shared" si="76"/>
        <v>US</v>
      </c>
      <c r="G2484" t="str">
        <f t="shared" si="77"/>
        <v>Daura|PASSAIC-FF</v>
      </c>
    </row>
    <row r="2485" spans="1:7" hidden="1" x14ac:dyDescent="0.2">
      <c r="A2485" t="str" cm="1">
        <f t="array" ref="A2485">INDEX('Brand Family Territory (Enc)'!$A$2:$A$296,INT((ROW()-2)/10)+1)</f>
        <v>Daura</v>
      </c>
      <c r="B2485" t="str" cm="1">
        <f t="array" ref="B2485">INDEX('Whitelist (Blackout Reverse)'!$B$1:$K$1,MOD(ROW()-2,10)+1)</f>
        <v>ESSEX</v>
      </c>
      <c r="C2485" t="str">
        <f>VLOOKUP(A2485,'Brand Family Territory (Enc)'!$A$2:$B$296,2,FALSE)</f>
        <v>Core + Morris Communities</v>
      </c>
      <c r="D2485">
        <f>IF(COUNTIFS('Brand Family Territories (Enc)'!$B$2:$B$62,C2485,'Brand Family Territories (Enc)'!$C$2:$C$62,B2485)&gt;0,1,IF(AND(LEFT(B2485,6)="MORRIS",COUNTIFS('Brand Family Territories (Enc)'!$B$2:$B$62,C2485,'Brand Family Territories (Enc)'!$C$2:$C$62,"Morri")&gt;0),"Unk",0))</f>
        <v>0</v>
      </c>
      <c r="E2485" t="str">
        <f>IFERROR(INDEX('Brand Family Areas (Enc)'!$D$6:$D$998,MATCH(UPPER(A2485)&amp;"|"&amp;UPPER(B2485),'Brand Family Areas (Enc)'!$G$6:$G$998,0)),"No Match")</f>
        <v>No Match</v>
      </c>
      <c r="F2485" t="str">
        <f t="shared" si="76"/>
        <v>THEM</v>
      </c>
      <c r="G2485" t="str">
        <f t="shared" si="77"/>
        <v>Daura|ESSEX</v>
      </c>
    </row>
    <row r="2486" spans="1:7" hidden="1" x14ac:dyDescent="0.2">
      <c r="A2486" t="str" cm="1">
        <f t="array" ref="A2486">INDEX('Brand Family Territory (Enc)'!$A$2:$A$296,INT((ROW()-2)/10)+1)</f>
        <v>Daura</v>
      </c>
      <c r="B2486" t="str" cm="1">
        <f t="array" ref="B2486">INDEX('Whitelist (Blackout Reverse)'!$B$1:$K$1,MOD(ROW()-2,10)+1)</f>
        <v>HUDSON</v>
      </c>
      <c r="C2486" t="str">
        <f>VLOOKUP(A2486,'Brand Family Territory (Enc)'!$A$2:$B$296,2,FALSE)</f>
        <v>Core + Morris Communities</v>
      </c>
      <c r="D2486">
        <f>IF(COUNTIFS('Brand Family Territories (Enc)'!$B$2:$B$62,C2486,'Brand Family Territories (Enc)'!$C$2:$C$62,B2486)&gt;0,1,IF(AND(LEFT(B2486,6)="MORRIS",COUNTIFS('Brand Family Territories (Enc)'!$B$2:$B$62,C2486,'Brand Family Territories (Enc)'!$C$2:$C$62,"Morri")&gt;0),"Unk",0))</f>
        <v>0</v>
      </c>
      <c r="E2486" t="str">
        <f>IFERROR(INDEX('Brand Family Areas (Enc)'!$D$6:$D$998,MATCH(UPPER(A2486)&amp;"|"&amp;UPPER(B2486),'Brand Family Areas (Enc)'!$G$6:$G$998,0)),"No Match")</f>
        <v>No Match</v>
      </c>
      <c r="F2486" t="str">
        <f t="shared" si="76"/>
        <v>THEM</v>
      </c>
      <c r="G2486" t="str">
        <f t="shared" si="77"/>
        <v>Daura|HUDSON</v>
      </c>
    </row>
    <row r="2487" spans="1:7" hidden="1" x14ac:dyDescent="0.2">
      <c r="A2487" t="str" cm="1">
        <f t="array" ref="A2487">INDEX('Brand Family Territory (Enc)'!$A$2:$A$296,INT((ROW()-2)/10)+1)</f>
        <v>Daura</v>
      </c>
      <c r="B2487" t="str" cm="1">
        <f t="array" ref="B2487">INDEX('Whitelist (Blackout Reverse)'!$B$1:$K$1,MOD(ROW()-2,10)+1)</f>
        <v>UNION</v>
      </c>
      <c r="C2487" t="str">
        <f>VLOOKUP(A2487,'Brand Family Territory (Enc)'!$A$2:$B$296,2,FALSE)</f>
        <v>Core + Morris Communities</v>
      </c>
      <c r="D2487">
        <f>IF(COUNTIFS('Brand Family Territories (Enc)'!$B$2:$B$62,C2487,'Brand Family Territories (Enc)'!$C$2:$C$62,B2487)&gt;0,1,IF(AND(LEFT(B2487,6)="MORRIS",COUNTIFS('Brand Family Territories (Enc)'!$B$2:$B$62,C2487,'Brand Family Territories (Enc)'!$C$2:$C$62,"Morri")&gt;0),"Unk",0))</f>
        <v>0</v>
      </c>
      <c r="E2487" t="str">
        <f>IFERROR(INDEX('Brand Family Areas (Enc)'!$D$6:$D$998,MATCH(UPPER(A2487)&amp;"|"&amp;UPPER(B2487),'Brand Family Areas (Enc)'!$G$6:$G$998,0)),"No Match")</f>
        <v>No Match</v>
      </c>
      <c r="F2487" t="str">
        <f t="shared" si="76"/>
        <v>THEM</v>
      </c>
      <c r="G2487" t="str">
        <f t="shared" si="77"/>
        <v>Daura|UNION</v>
      </c>
    </row>
    <row r="2488" spans="1:7" hidden="1" x14ac:dyDescent="0.2">
      <c r="A2488" t="str" cm="1">
        <f t="array" ref="A2488">INDEX('Brand Family Territory (Enc)'!$A$2:$A$296,INT((ROW()-2)/10)+1)</f>
        <v>Daura</v>
      </c>
      <c r="B2488" t="str" cm="1">
        <f t="array" ref="B2488">INDEX('Whitelist (Blackout Reverse)'!$B$1:$K$1,MOD(ROW()-2,10)+1)</f>
        <v>SUSSEX</v>
      </c>
      <c r="C2488" t="str">
        <f>VLOOKUP(A2488,'Brand Family Territory (Enc)'!$A$2:$B$296,2,FALSE)</f>
        <v>Core + Morris Communities</v>
      </c>
      <c r="D2488">
        <f>IF(COUNTIFS('Brand Family Territories (Enc)'!$B$2:$B$62,C2488,'Brand Family Territories (Enc)'!$C$2:$C$62,B2488)&gt;0,1,IF(AND(LEFT(B2488,6)="MORRIS",COUNTIFS('Brand Family Territories (Enc)'!$B$2:$B$62,C2488,'Brand Family Territories (Enc)'!$C$2:$C$62,"Morri")&gt;0),"Unk",0))</f>
        <v>0</v>
      </c>
      <c r="E2488" t="str">
        <f>IFERROR(INDEX('Brand Family Areas (Enc)'!$D$6:$D$998,MATCH(UPPER(A2488)&amp;"|"&amp;UPPER(B2488),'Brand Family Areas (Enc)'!$G$6:$G$998,0)),"No Match")</f>
        <v>Inactive</v>
      </c>
      <c r="F2488" t="str">
        <f t="shared" si="76"/>
        <v>THEM</v>
      </c>
      <c r="G2488" t="str">
        <f t="shared" si="77"/>
        <v>Daura|SUSSEX</v>
      </c>
    </row>
    <row r="2489" spans="1:7" hidden="1" x14ac:dyDescent="0.2">
      <c r="A2489" t="str" cm="1">
        <f t="array" ref="A2489">INDEX('Brand Family Territory (Enc)'!$A$2:$A$296,INT((ROW()-2)/10)+1)</f>
        <v>Daura</v>
      </c>
      <c r="B2489" t="str" cm="1">
        <f t="array" ref="B2489">INDEX('Whitelist (Blackout Reverse)'!$B$1:$K$1,MOD(ROW()-2,10)+1)</f>
        <v>MORRIS 1</v>
      </c>
      <c r="C2489" t="str">
        <f>VLOOKUP(A2489,'Brand Family Territory (Enc)'!$A$2:$B$296,2,FALSE)</f>
        <v>Core + Morris Communities</v>
      </c>
      <c r="D2489">
        <f>IF(COUNTIFS('Brand Family Territories (Enc)'!$B$2:$B$62,C2489,'Brand Family Territories (Enc)'!$C$2:$C$62,B2489)&gt;0,1,IF(AND(LEFT(B2489,6)="MORRIS",COUNTIFS('Brand Family Territories (Enc)'!$B$2:$B$62,C2489,'Brand Family Territories (Enc)'!$C$2:$C$62,"Morri")&gt;0),"Unk",0))</f>
        <v>1</v>
      </c>
      <c r="E2489" t="str">
        <f>IFERROR(INDEX('Brand Family Areas (Enc)'!$D$6:$D$998,MATCH(UPPER(A2489)&amp;"|"&amp;UPPER(B2489),'Brand Family Areas (Enc)'!$G$6:$G$998,0)),"No Match")</f>
        <v>Inactive</v>
      </c>
      <c r="F2489" t="str">
        <f t="shared" si="76"/>
        <v>THEM</v>
      </c>
      <c r="G2489" t="str">
        <f t="shared" si="77"/>
        <v>Daura|MORRIS 1</v>
      </c>
    </row>
    <row r="2490" spans="1:7" hidden="1" x14ac:dyDescent="0.2">
      <c r="A2490" t="str" cm="1">
        <f t="array" ref="A2490">INDEX('Brand Family Territory (Enc)'!$A$2:$A$296,INT((ROW()-2)/10)+1)</f>
        <v>Daura</v>
      </c>
      <c r="B2490" t="str" cm="1">
        <f t="array" ref="B2490">INDEX('Whitelist (Blackout Reverse)'!$B$1:$K$1,MOD(ROW()-2,10)+1)</f>
        <v>MORRIS 2</v>
      </c>
      <c r="C2490" t="str">
        <f>VLOOKUP(A2490,'Brand Family Territory (Enc)'!$A$2:$B$296,2,FALSE)</f>
        <v>Core + Morris Communities</v>
      </c>
      <c r="D2490">
        <f>IF(COUNTIFS('Brand Family Territories (Enc)'!$B$2:$B$62,C2490,'Brand Family Territories (Enc)'!$C$2:$C$62,B2490)&gt;0,1,IF(AND(LEFT(B2490,6)="MORRIS",COUNTIFS('Brand Family Territories (Enc)'!$B$2:$B$62,C2490,'Brand Family Territories (Enc)'!$C$2:$C$62,"Morri")&gt;0),"Unk",0))</f>
        <v>0</v>
      </c>
      <c r="E2490" t="str">
        <f>IFERROR(INDEX('Brand Family Areas (Enc)'!$D$6:$D$998,MATCH(UPPER(A2490)&amp;"|"&amp;UPPER(B2490),'Brand Family Areas (Enc)'!$G$6:$G$998,0)),"No Match")</f>
        <v>Inactive</v>
      </c>
      <c r="F2490" t="str">
        <f t="shared" si="76"/>
        <v>THEM</v>
      </c>
      <c r="G2490" t="str">
        <f t="shared" si="77"/>
        <v>Daura|MORRIS 2</v>
      </c>
    </row>
    <row r="2491" spans="1:7" hidden="1" x14ac:dyDescent="0.2">
      <c r="A2491" t="str" cm="1">
        <f t="array" ref="A2491">INDEX('Brand Family Territory (Enc)'!$A$2:$A$296,INT((ROW()-2)/10)+1)</f>
        <v>Daura</v>
      </c>
      <c r="B2491" t="str" cm="1">
        <f t="array" ref="B2491">INDEX('Whitelist (Blackout Reverse)'!$B$1:$K$1,MOD(ROW()-2,10)+1)</f>
        <v>MORRIS 3</v>
      </c>
      <c r="C2491" t="str">
        <f>VLOOKUP(A2491,'Brand Family Territory (Enc)'!$A$2:$B$296,2,FALSE)</f>
        <v>Core + Morris Communities</v>
      </c>
      <c r="D2491">
        <f>IF(COUNTIFS('Brand Family Territories (Enc)'!$B$2:$B$62,C2491,'Brand Family Territories (Enc)'!$C$2:$C$62,B2491)&gt;0,1,IF(AND(LEFT(B2491,6)="MORRIS",COUNTIFS('Brand Family Territories (Enc)'!$B$2:$B$62,C2491,'Brand Family Territories (Enc)'!$C$2:$C$62,"Morri")&gt;0),"Unk",0))</f>
        <v>1</v>
      </c>
      <c r="E2491" t="str">
        <f>IFERROR(INDEX('Brand Family Areas (Enc)'!$D$6:$D$998,MATCH(UPPER(A2491)&amp;"|"&amp;UPPER(B2491),'Brand Family Areas (Enc)'!$G$6:$G$998,0)),"No Match")</f>
        <v>Inactive</v>
      </c>
      <c r="F2491" t="str">
        <f t="shared" si="76"/>
        <v>THEM</v>
      </c>
      <c r="G2491" t="str">
        <f t="shared" si="77"/>
        <v>Daura|MORRIS 3</v>
      </c>
    </row>
    <row r="2492" spans="1:7" hidden="1" x14ac:dyDescent="0.2">
      <c r="A2492" t="str" cm="1">
        <f t="array" ref="A2492">INDEX('Brand Family Territory (Enc)'!$A$2:$A$296,INT((ROW()-2)/10)+1)</f>
        <v>Estrella</v>
      </c>
      <c r="B2492" t="str" cm="1">
        <f t="array" ref="B2492">INDEX('Whitelist (Blackout Reverse)'!$B$1:$K$1,MOD(ROW()-2,10)+1)</f>
        <v>BERGEN</v>
      </c>
      <c r="C2492" t="str">
        <f>VLOOKUP(A2492,'Brand Family Territory (Enc)'!$A$2:$B$296,2,FALSE)</f>
        <v>Metro Five County</v>
      </c>
      <c r="D2492">
        <f>IF(COUNTIFS('Brand Family Territories (Enc)'!$B$2:$B$62,C2492,'Brand Family Territories (Enc)'!$C$2:$C$62,B2492)&gt;0,1,IF(AND(LEFT(B2492,6)="MORRIS",COUNTIFS('Brand Family Territories (Enc)'!$B$2:$B$62,C2492,'Brand Family Territories (Enc)'!$C$2:$C$62,"Morri")&gt;0),"Unk",0))</f>
        <v>1</v>
      </c>
      <c r="E2492" t="str">
        <f>IFERROR(INDEX('Brand Family Areas (Enc)'!$D$6:$D$998,MATCH(UPPER(A2492)&amp;"|"&amp;UPPER(B2492),'Brand Family Areas (Enc)'!$G$6:$G$998,0)),"No Match")</f>
        <v>No Match</v>
      </c>
      <c r="F2492" t="str">
        <f t="shared" si="76"/>
        <v>US</v>
      </c>
      <c r="G2492" t="str">
        <f t="shared" si="77"/>
        <v>Estrella|BERGEN</v>
      </c>
    </row>
    <row r="2493" spans="1:7" hidden="1" x14ac:dyDescent="0.2">
      <c r="A2493" t="str" cm="1">
        <f t="array" ref="A2493">INDEX('Brand Family Territory (Enc)'!$A$2:$A$296,INT((ROW()-2)/10)+1)</f>
        <v>Estrella</v>
      </c>
      <c r="B2493" t="str" cm="1">
        <f t="array" ref="B2493">INDEX('Whitelist (Blackout Reverse)'!$B$1:$K$1,MOD(ROW()-2,10)+1)</f>
        <v>PASSAIC</v>
      </c>
      <c r="C2493" t="str">
        <f>VLOOKUP(A2493,'Brand Family Territory (Enc)'!$A$2:$B$296,2,FALSE)</f>
        <v>Metro Five County</v>
      </c>
      <c r="D2493">
        <f>IF(COUNTIFS('Brand Family Territories (Enc)'!$B$2:$B$62,C2493,'Brand Family Territories (Enc)'!$C$2:$C$62,B2493)&gt;0,1,IF(AND(LEFT(B2493,6)="MORRIS",COUNTIFS('Brand Family Territories (Enc)'!$B$2:$B$62,C2493,'Brand Family Territories (Enc)'!$C$2:$C$62,"Morri")&gt;0),"Unk",0))</f>
        <v>1</v>
      </c>
      <c r="E2493" t="str">
        <f>IFERROR(INDEX('Brand Family Areas (Enc)'!$D$6:$D$998,MATCH(UPPER(A2493)&amp;"|"&amp;UPPER(B2493),'Brand Family Areas (Enc)'!$G$6:$G$998,0)),"No Match")</f>
        <v>No Match</v>
      </c>
      <c r="F2493" t="str">
        <f t="shared" si="76"/>
        <v>US</v>
      </c>
      <c r="G2493" t="str">
        <f t="shared" si="77"/>
        <v>Estrella|PASSAIC</v>
      </c>
    </row>
    <row r="2494" spans="1:7" hidden="1" x14ac:dyDescent="0.2">
      <c r="A2494" t="str" cm="1">
        <f t="array" ref="A2494">INDEX('Brand Family Territory (Enc)'!$A$2:$A$296,INT((ROW()-2)/10)+1)</f>
        <v>Estrella</v>
      </c>
      <c r="B2494" t="str" cm="1">
        <f t="array" ref="B2494">INDEX('Whitelist (Blackout Reverse)'!$B$1:$K$1,MOD(ROW()-2,10)+1)</f>
        <v>PASSAIC-FF</v>
      </c>
      <c r="C2494" t="str">
        <f>VLOOKUP(A2494,'Brand Family Territory (Enc)'!$A$2:$B$296,2,FALSE)</f>
        <v>Metro Five County</v>
      </c>
      <c r="D2494">
        <f>IF(COUNTIFS('Brand Family Territories (Enc)'!$B$2:$B$62,C2494,'Brand Family Territories (Enc)'!$C$2:$C$62,B2494)&gt;0,1,IF(AND(LEFT(B2494,6)="MORRIS",COUNTIFS('Brand Family Territories (Enc)'!$B$2:$B$62,C2494,'Brand Family Territories (Enc)'!$C$2:$C$62,"Morri")&gt;0),"Unk",0))</f>
        <v>1</v>
      </c>
      <c r="E2494" t="str">
        <f>IFERROR(INDEX('Brand Family Areas (Enc)'!$D$6:$D$998,MATCH(UPPER(A2494)&amp;"|"&amp;UPPER(B2494),'Brand Family Areas (Enc)'!$G$6:$G$998,0)),"No Match")</f>
        <v>No Match</v>
      </c>
      <c r="F2494" t="str">
        <f t="shared" si="76"/>
        <v>US</v>
      </c>
      <c r="G2494" t="str">
        <f t="shared" si="77"/>
        <v>Estrella|PASSAIC-FF</v>
      </c>
    </row>
    <row r="2495" spans="1:7" hidden="1" x14ac:dyDescent="0.2">
      <c r="A2495" t="str" cm="1">
        <f t="array" ref="A2495">INDEX('Brand Family Territory (Enc)'!$A$2:$A$296,INT((ROW()-2)/10)+1)</f>
        <v>Estrella</v>
      </c>
      <c r="B2495" t="str" cm="1">
        <f t="array" ref="B2495">INDEX('Whitelist (Blackout Reverse)'!$B$1:$K$1,MOD(ROW()-2,10)+1)</f>
        <v>ESSEX</v>
      </c>
      <c r="C2495" t="str">
        <f>VLOOKUP(A2495,'Brand Family Territory (Enc)'!$A$2:$B$296,2,FALSE)</f>
        <v>Metro Five County</v>
      </c>
      <c r="D2495">
        <f>IF(COUNTIFS('Brand Family Territories (Enc)'!$B$2:$B$62,C2495,'Brand Family Territories (Enc)'!$C$2:$C$62,B2495)&gt;0,1,IF(AND(LEFT(B2495,6)="MORRIS",COUNTIFS('Brand Family Territories (Enc)'!$B$2:$B$62,C2495,'Brand Family Territories (Enc)'!$C$2:$C$62,"Morri")&gt;0),"Unk",0))</f>
        <v>1</v>
      </c>
      <c r="E2495" t="str">
        <f>IFERROR(INDEX('Brand Family Areas (Enc)'!$D$6:$D$998,MATCH(UPPER(A2495)&amp;"|"&amp;UPPER(B2495),'Brand Family Areas (Enc)'!$G$6:$G$998,0)),"No Match")</f>
        <v>No Match</v>
      </c>
      <c r="F2495" t="str">
        <f t="shared" si="76"/>
        <v>US</v>
      </c>
      <c r="G2495" t="str">
        <f t="shared" si="77"/>
        <v>Estrella|ESSEX</v>
      </c>
    </row>
    <row r="2496" spans="1:7" hidden="1" x14ac:dyDescent="0.2">
      <c r="A2496" t="str" cm="1">
        <f t="array" ref="A2496">INDEX('Brand Family Territory (Enc)'!$A$2:$A$296,INT((ROW()-2)/10)+1)</f>
        <v>Estrella</v>
      </c>
      <c r="B2496" t="str" cm="1">
        <f t="array" ref="B2496">INDEX('Whitelist (Blackout Reverse)'!$B$1:$K$1,MOD(ROW()-2,10)+1)</f>
        <v>HUDSON</v>
      </c>
      <c r="C2496" t="str">
        <f>VLOOKUP(A2496,'Brand Family Territory (Enc)'!$A$2:$B$296,2,FALSE)</f>
        <v>Metro Five County</v>
      </c>
      <c r="D2496">
        <f>IF(COUNTIFS('Brand Family Territories (Enc)'!$B$2:$B$62,C2496,'Brand Family Territories (Enc)'!$C$2:$C$62,B2496)&gt;0,1,IF(AND(LEFT(B2496,6)="MORRIS",COUNTIFS('Brand Family Territories (Enc)'!$B$2:$B$62,C2496,'Brand Family Territories (Enc)'!$C$2:$C$62,"Morri")&gt;0),"Unk",0))</f>
        <v>1</v>
      </c>
      <c r="E2496" t="str">
        <f>IFERROR(INDEX('Brand Family Areas (Enc)'!$D$6:$D$998,MATCH(UPPER(A2496)&amp;"|"&amp;UPPER(B2496),'Brand Family Areas (Enc)'!$G$6:$G$998,0)),"No Match")</f>
        <v>No Match</v>
      </c>
      <c r="F2496" t="str">
        <f t="shared" si="76"/>
        <v>US</v>
      </c>
      <c r="G2496" t="str">
        <f t="shared" si="77"/>
        <v>Estrella|HUDSON</v>
      </c>
    </row>
    <row r="2497" spans="1:7" hidden="1" x14ac:dyDescent="0.2">
      <c r="A2497" t="str" cm="1">
        <f t="array" ref="A2497">INDEX('Brand Family Territory (Enc)'!$A$2:$A$296,INT((ROW()-2)/10)+1)</f>
        <v>Estrella</v>
      </c>
      <c r="B2497" t="str" cm="1">
        <f t="array" ref="B2497">INDEX('Whitelist (Blackout Reverse)'!$B$1:$K$1,MOD(ROW()-2,10)+1)</f>
        <v>UNION</v>
      </c>
      <c r="C2497" t="str">
        <f>VLOOKUP(A2497,'Brand Family Territory (Enc)'!$A$2:$B$296,2,FALSE)</f>
        <v>Metro Five County</v>
      </c>
      <c r="D2497">
        <f>IF(COUNTIFS('Brand Family Territories (Enc)'!$B$2:$B$62,C2497,'Brand Family Territories (Enc)'!$C$2:$C$62,B2497)&gt;0,1,IF(AND(LEFT(B2497,6)="MORRIS",COUNTIFS('Brand Family Territories (Enc)'!$B$2:$B$62,C2497,'Brand Family Territories (Enc)'!$C$2:$C$62,"Morri")&gt;0),"Unk",0))</f>
        <v>1</v>
      </c>
      <c r="E2497" t="str">
        <f>IFERROR(INDEX('Brand Family Areas (Enc)'!$D$6:$D$998,MATCH(UPPER(A2497)&amp;"|"&amp;UPPER(B2497),'Brand Family Areas (Enc)'!$G$6:$G$998,0)),"No Match")</f>
        <v>No Match</v>
      </c>
      <c r="F2497" t="str">
        <f t="shared" si="76"/>
        <v>US</v>
      </c>
      <c r="G2497" t="str">
        <f t="shared" si="77"/>
        <v>Estrella|UNION</v>
      </c>
    </row>
    <row r="2498" spans="1:7" hidden="1" x14ac:dyDescent="0.2">
      <c r="A2498" t="str" cm="1">
        <f t="array" ref="A2498">INDEX('Brand Family Territory (Enc)'!$A$2:$A$296,INT((ROW()-2)/10)+1)</f>
        <v>Estrella</v>
      </c>
      <c r="B2498" t="str" cm="1">
        <f t="array" ref="B2498">INDEX('Whitelist (Blackout Reverse)'!$B$1:$K$1,MOD(ROW()-2,10)+1)</f>
        <v>SUSSEX</v>
      </c>
      <c r="C2498" t="str">
        <f>VLOOKUP(A2498,'Brand Family Territory (Enc)'!$A$2:$B$296,2,FALSE)</f>
        <v>Metro Five County</v>
      </c>
      <c r="D2498">
        <f>IF(COUNTIFS('Brand Family Territories (Enc)'!$B$2:$B$62,C2498,'Brand Family Territories (Enc)'!$C$2:$C$62,B2498)&gt;0,1,IF(AND(LEFT(B2498,6)="MORRIS",COUNTIFS('Brand Family Territories (Enc)'!$B$2:$B$62,C2498,'Brand Family Territories (Enc)'!$C$2:$C$62,"Morri")&gt;0),"Unk",0))</f>
        <v>0</v>
      </c>
      <c r="E2498" t="str">
        <f>IFERROR(INDEX('Brand Family Areas (Enc)'!$D$6:$D$998,MATCH(UPPER(A2498)&amp;"|"&amp;UPPER(B2498),'Brand Family Areas (Enc)'!$G$6:$G$998,0)),"No Match")</f>
        <v>Inactive</v>
      </c>
      <c r="F2498" t="str">
        <f t="shared" si="76"/>
        <v>THEM</v>
      </c>
      <c r="G2498" t="str">
        <f t="shared" si="77"/>
        <v>Estrella|SUSSEX</v>
      </c>
    </row>
    <row r="2499" spans="1:7" hidden="1" x14ac:dyDescent="0.2">
      <c r="A2499" t="str" cm="1">
        <f t="array" ref="A2499">INDEX('Brand Family Territory (Enc)'!$A$2:$A$296,INT((ROW()-2)/10)+1)</f>
        <v>Estrella</v>
      </c>
      <c r="B2499" t="str" cm="1">
        <f t="array" ref="B2499">INDEX('Whitelist (Blackout Reverse)'!$B$1:$K$1,MOD(ROW()-2,10)+1)</f>
        <v>MORRIS 1</v>
      </c>
      <c r="C2499" t="str">
        <f>VLOOKUP(A2499,'Brand Family Territory (Enc)'!$A$2:$B$296,2,FALSE)</f>
        <v>Metro Five County</v>
      </c>
      <c r="D2499">
        <f>IF(COUNTIFS('Brand Family Territories (Enc)'!$B$2:$B$62,C2499,'Brand Family Territories (Enc)'!$C$2:$C$62,B2499)&gt;0,1,IF(AND(LEFT(B2499,6)="MORRIS",COUNTIFS('Brand Family Territories (Enc)'!$B$2:$B$62,C2499,'Brand Family Territories (Enc)'!$C$2:$C$62,"Morri")&gt;0),"Unk",0))</f>
        <v>0</v>
      </c>
      <c r="E2499" t="str">
        <f>IFERROR(INDEX('Brand Family Areas (Enc)'!$D$6:$D$998,MATCH(UPPER(A2499)&amp;"|"&amp;UPPER(B2499),'Brand Family Areas (Enc)'!$G$6:$G$998,0)),"No Match")</f>
        <v>Inactive</v>
      </c>
      <c r="F2499" t="str">
        <f t="shared" ref="F2499:F2562" si="78">IF(D2499="Unk","Ambiguous (Source Truncated)",IF(E2499="Inactive","THEM",IF(D2499=1,"US",IF(D2499="N/A","No Territory Data","THEM"))))</f>
        <v>THEM</v>
      </c>
      <c r="G2499" t="str">
        <f t="shared" ref="G2499:G2562" si="79">A2499&amp;"|"&amp;B2499</f>
        <v>Estrella|MORRIS 1</v>
      </c>
    </row>
    <row r="2500" spans="1:7" hidden="1" x14ac:dyDescent="0.2">
      <c r="A2500" t="str" cm="1">
        <f t="array" ref="A2500">INDEX('Brand Family Territory (Enc)'!$A$2:$A$296,INT((ROW()-2)/10)+1)</f>
        <v>Estrella</v>
      </c>
      <c r="B2500" t="str" cm="1">
        <f t="array" ref="B2500">INDEX('Whitelist (Blackout Reverse)'!$B$1:$K$1,MOD(ROW()-2,10)+1)</f>
        <v>MORRIS 2</v>
      </c>
      <c r="C2500" t="str">
        <f>VLOOKUP(A2500,'Brand Family Territory (Enc)'!$A$2:$B$296,2,FALSE)</f>
        <v>Metro Five County</v>
      </c>
      <c r="D2500">
        <f>IF(COUNTIFS('Brand Family Territories (Enc)'!$B$2:$B$62,C2500,'Brand Family Territories (Enc)'!$C$2:$C$62,B2500)&gt;0,1,IF(AND(LEFT(B2500,6)="MORRIS",COUNTIFS('Brand Family Territories (Enc)'!$B$2:$B$62,C2500,'Brand Family Territories (Enc)'!$C$2:$C$62,"Morri")&gt;0),"Unk",0))</f>
        <v>0</v>
      </c>
      <c r="E2500" t="str">
        <f>IFERROR(INDEX('Brand Family Areas (Enc)'!$D$6:$D$998,MATCH(UPPER(A2500)&amp;"|"&amp;UPPER(B2500),'Brand Family Areas (Enc)'!$G$6:$G$998,0)),"No Match")</f>
        <v>Inactive</v>
      </c>
      <c r="F2500" t="str">
        <f t="shared" si="78"/>
        <v>THEM</v>
      </c>
      <c r="G2500" t="str">
        <f t="shared" si="79"/>
        <v>Estrella|MORRIS 2</v>
      </c>
    </row>
    <row r="2501" spans="1:7" hidden="1" x14ac:dyDescent="0.2">
      <c r="A2501" t="str" cm="1">
        <f t="array" ref="A2501">INDEX('Brand Family Territory (Enc)'!$A$2:$A$296,INT((ROW()-2)/10)+1)</f>
        <v>Estrella</v>
      </c>
      <c r="B2501" t="str" cm="1">
        <f t="array" ref="B2501">INDEX('Whitelist (Blackout Reverse)'!$B$1:$K$1,MOD(ROW()-2,10)+1)</f>
        <v>MORRIS 3</v>
      </c>
      <c r="C2501" t="str">
        <f>VLOOKUP(A2501,'Brand Family Territory (Enc)'!$A$2:$B$296,2,FALSE)</f>
        <v>Metro Five County</v>
      </c>
      <c r="D2501">
        <f>IF(COUNTIFS('Brand Family Territories (Enc)'!$B$2:$B$62,C2501,'Brand Family Territories (Enc)'!$C$2:$C$62,B2501)&gt;0,1,IF(AND(LEFT(B2501,6)="MORRIS",COUNTIFS('Brand Family Territories (Enc)'!$B$2:$B$62,C2501,'Brand Family Territories (Enc)'!$C$2:$C$62,"Morri")&gt;0),"Unk",0))</f>
        <v>0</v>
      </c>
      <c r="E2501" t="str">
        <f>IFERROR(INDEX('Brand Family Areas (Enc)'!$D$6:$D$998,MATCH(UPPER(A2501)&amp;"|"&amp;UPPER(B2501),'Brand Family Areas (Enc)'!$G$6:$G$998,0)),"No Match")</f>
        <v>Inactive</v>
      </c>
      <c r="F2501" t="str">
        <f t="shared" si="78"/>
        <v>THEM</v>
      </c>
      <c r="G2501" t="str">
        <f t="shared" si="79"/>
        <v>Estrella|MORRIS 3</v>
      </c>
    </row>
    <row r="2502" spans="1:7" hidden="1" x14ac:dyDescent="0.2">
      <c r="A2502" t="str" cm="1">
        <f t="array" ref="A2502">INDEX('Brand Family Territory (Enc)'!$A$2:$A$296,INT((ROW()-2)/10)+1)</f>
        <v>Famosa</v>
      </c>
      <c r="B2502" t="str" cm="1">
        <f t="array" ref="B2502">INDEX('Whitelist (Blackout Reverse)'!$B$1:$K$1,MOD(ROW()-2,10)+1)</f>
        <v>BERGEN</v>
      </c>
      <c r="C2502" t="str">
        <f>VLOOKUP(A2502,'Brand Family Territory (Enc)'!$A$2:$B$296,2,FALSE)</f>
        <v>Metro Five County</v>
      </c>
      <c r="D2502">
        <f>IF(COUNTIFS('Brand Family Territories (Enc)'!$B$2:$B$62,C2502,'Brand Family Territories (Enc)'!$C$2:$C$62,B2502)&gt;0,1,IF(AND(LEFT(B2502,6)="MORRIS",COUNTIFS('Brand Family Territories (Enc)'!$B$2:$B$62,C2502,'Brand Family Territories (Enc)'!$C$2:$C$62,"Morri")&gt;0),"Unk",0))</f>
        <v>1</v>
      </c>
      <c r="E2502" t="str">
        <f>IFERROR(INDEX('Brand Family Areas (Enc)'!$D$6:$D$998,MATCH(UPPER(A2502)&amp;"|"&amp;UPPER(B2502),'Brand Family Areas (Enc)'!$G$6:$G$998,0)),"No Match")</f>
        <v>No Match</v>
      </c>
      <c r="F2502" t="str">
        <f t="shared" si="78"/>
        <v>US</v>
      </c>
      <c r="G2502" t="str">
        <f t="shared" si="79"/>
        <v>Famosa|BERGEN</v>
      </c>
    </row>
    <row r="2503" spans="1:7" hidden="1" x14ac:dyDescent="0.2">
      <c r="A2503" t="str" cm="1">
        <f t="array" ref="A2503">INDEX('Brand Family Territory (Enc)'!$A$2:$A$296,INT((ROW()-2)/10)+1)</f>
        <v>Famosa</v>
      </c>
      <c r="B2503" t="str" cm="1">
        <f t="array" ref="B2503">INDEX('Whitelist (Blackout Reverse)'!$B$1:$K$1,MOD(ROW()-2,10)+1)</f>
        <v>PASSAIC</v>
      </c>
      <c r="C2503" t="str">
        <f>VLOOKUP(A2503,'Brand Family Territory (Enc)'!$A$2:$B$296,2,FALSE)</f>
        <v>Metro Five County</v>
      </c>
      <c r="D2503">
        <f>IF(COUNTIFS('Brand Family Territories (Enc)'!$B$2:$B$62,C2503,'Brand Family Territories (Enc)'!$C$2:$C$62,B2503)&gt;0,1,IF(AND(LEFT(B2503,6)="MORRIS",COUNTIFS('Brand Family Territories (Enc)'!$B$2:$B$62,C2503,'Brand Family Territories (Enc)'!$C$2:$C$62,"Morri")&gt;0),"Unk",0))</f>
        <v>1</v>
      </c>
      <c r="E2503" t="str">
        <f>IFERROR(INDEX('Brand Family Areas (Enc)'!$D$6:$D$998,MATCH(UPPER(A2503)&amp;"|"&amp;UPPER(B2503),'Brand Family Areas (Enc)'!$G$6:$G$998,0)),"No Match")</f>
        <v>No Match</v>
      </c>
      <c r="F2503" t="str">
        <f t="shared" si="78"/>
        <v>US</v>
      </c>
      <c r="G2503" t="str">
        <f t="shared" si="79"/>
        <v>Famosa|PASSAIC</v>
      </c>
    </row>
    <row r="2504" spans="1:7" hidden="1" x14ac:dyDescent="0.2">
      <c r="A2504" t="str" cm="1">
        <f t="array" ref="A2504">INDEX('Brand Family Territory (Enc)'!$A$2:$A$296,INT((ROW()-2)/10)+1)</f>
        <v>Famosa</v>
      </c>
      <c r="B2504" t="str" cm="1">
        <f t="array" ref="B2504">INDEX('Whitelist (Blackout Reverse)'!$B$1:$K$1,MOD(ROW()-2,10)+1)</f>
        <v>PASSAIC-FF</v>
      </c>
      <c r="C2504" t="str">
        <f>VLOOKUP(A2504,'Brand Family Territory (Enc)'!$A$2:$B$296,2,FALSE)</f>
        <v>Metro Five County</v>
      </c>
      <c r="D2504">
        <f>IF(COUNTIFS('Brand Family Territories (Enc)'!$B$2:$B$62,C2504,'Brand Family Territories (Enc)'!$C$2:$C$62,B2504)&gt;0,1,IF(AND(LEFT(B2504,6)="MORRIS",COUNTIFS('Brand Family Territories (Enc)'!$B$2:$B$62,C2504,'Brand Family Territories (Enc)'!$C$2:$C$62,"Morri")&gt;0),"Unk",0))</f>
        <v>1</v>
      </c>
      <c r="E2504" t="str">
        <f>IFERROR(INDEX('Brand Family Areas (Enc)'!$D$6:$D$998,MATCH(UPPER(A2504)&amp;"|"&amp;UPPER(B2504),'Brand Family Areas (Enc)'!$G$6:$G$998,0)),"No Match")</f>
        <v>No Match</v>
      </c>
      <c r="F2504" t="str">
        <f t="shared" si="78"/>
        <v>US</v>
      </c>
      <c r="G2504" t="str">
        <f t="shared" si="79"/>
        <v>Famosa|PASSAIC-FF</v>
      </c>
    </row>
    <row r="2505" spans="1:7" hidden="1" x14ac:dyDescent="0.2">
      <c r="A2505" t="str" cm="1">
        <f t="array" ref="A2505">INDEX('Brand Family Territory (Enc)'!$A$2:$A$296,INT((ROW()-2)/10)+1)</f>
        <v>Famosa</v>
      </c>
      <c r="B2505" t="str" cm="1">
        <f t="array" ref="B2505">INDEX('Whitelist (Blackout Reverse)'!$B$1:$K$1,MOD(ROW()-2,10)+1)</f>
        <v>ESSEX</v>
      </c>
      <c r="C2505" t="str">
        <f>VLOOKUP(A2505,'Brand Family Territory (Enc)'!$A$2:$B$296,2,FALSE)</f>
        <v>Metro Five County</v>
      </c>
      <c r="D2505">
        <f>IF(COUNTIFS('Brand Family Territories (Enc)'!$B$2:$B$62,C2505,'Brand Family Territories (Enc)'!$C$2:$C$62,B2505)&gt;0,1,IF(AND(LEFT(B2505,6)="MORRIS",COUNTIFS('Brand Family Territories (Enc)'!$B$2:$B$62,C2505,'Brand Family Territories (Enc)'!$C$2:$C$62,"Morri")&gt;0),"Unk",0))</f>
        <v>1</v>
      </c>
      <c r="E2505" t="str">
        <f>IFERROR(INDEX('Brand Family Areas (Enc)'!$D$6:$D$998,MATCH(UPPER(A2505)&amp;"|"&amp;UPPER(B2505),'Brand Family Areas (Enc)'!$G$6:$G$998,0)),"No Match")</f>
        <v>No Match</v>
      </c>
      <c r="F2505" t="str">
        <f t="shared" si="78"/>
        <v>US</v>
      </c>
      <c r="G2505" t="str">
        <f t="shared" si="79"/>
        <v>Famosa|ESSEX</v>
      </c>
    </row>
    <row r="2506" spans="1:7" hidden="1" x14ac:dyDescent="0.2">
      <c r="A2506" t="str" cm="1">
        <f t="array" ref="A2506">INDEX('Brand Family Territory (Enc)'!$A$2:$A$296,INT((ROW()-2)/10)+1)</f>
        <v>Famosa</v>
      </c>
      <c r="B2506" t="str" cm="1">
        <f t="array" ref="B2506">INDEX('Whitelist (Blackout Reverse)'!$B$1:$K$1,MOD(ROW()-2,10)+1)</f>
        <v>HUDSON</v>
      </c>
      <c r="C2506" t="str">
        <f>VLOOKUP(A2506,'Brand Family Territory (Enc)'!$A$2:$B$296,2,FALSE)</f>
        <v>Metro Five County</v>
      </c>
      <c r="D2506">
        <f>IF(COUNTIFS('Brand Family Territories (Enc)'!$B$2:$B$62,C2506,'Brand Family Territories (Enc)'!$C$2:$C$62,B2506)&gt;0,1,IF(AND(LEFT(B2506,6)="MORRIS",COUNTIFS('Brand Family Territories (Enc)'!$B$2:$B$62,C2506,'Brand Family Territories (Enc)'!$C$2:$C$62,"Morri")&gt;0),"Unk",0))</f>
        <v>1</v>
      </c>
      <c r="E2506" t="str">
        <f>IFERROR(INDEX('Brand Family Areas (Enc)'!$D$6:$D$998,MATCH(UPPER(A2506)&amp;"|"&amp;UPPER(B2506),'Brand Family Areas (Enc)'!$G$6:$G$998,0)),"No Match")</f>
        <v>No Match</v>
      </c>
      <c r="F2506" t="str">
        <f t="shared" si="78"/>
        <v>US</v>
      </c>
      <c r="G2506" t="str">
        <f t="shared" si="79"/>
        <v>Famosa|HUDSON</v>
      </c>
    </row>
    <row r="2507" spans="1:7" hidden="1" x14ac:dyDescent="0.2">
      <c r="A2507" t="str" cm="1">
        <f t="array" ref="A2507">INDEX('Brand Family Territory (Enc)'!$A$2:$A$296,INT((ROW()-2)/10)+1)</f>
        <v>Famosa</v>
      </c>
      <c r="B2507" t="str" cm="1">
        <f t="array" ref="B2507">INDEX('Whitelist (Blackout Reverse)'!$B$1:$K$1,MOD(ROW()-2,10)+1)</f>
        <v>UNION</v>
      </c>
      <c r="C2507" t="str">
        <f>VLOOKUP(A2507,'Brand Family Territory (Enc)'!$A$2:$B$296,2,FALSE)</f>
        <v>Metro Five County</v>
      </c>
      <c r="D2507">
        <f>IF(COUNTIFS('Brand Family Territories (Enc)'!$B$2:$B$62,C2507,'Brand Family Territories (Enc)'!$C$2:$C$62,B2507)&gt;0,1,IF(AND(LEFT(B2507,6)="MORRIS",COUNTIFS('Brand Family Territories (Enc)'!$B$2:$B$62,C2507,'Brand Family Territories (Enc)'!$C$2:$C$62,"Morri")&gt;0),"Unk",0))</f>
        <v>1</v>
      </c>
      <c r="E2507" t="str">
        <f>IFERROR(INDEX('Brand Family Areas (Enc)'!$D$6:$D$998,MATCH(UPPER(A2507)&amp;"|"&amp;UPPER(B2507),'Brand Family Areas (Enc)'!$G$6:$G$998,0)),"No Match")</f>
        <v>No Match</v>
      </c>
      <c r="F2507" t="str">
        <f t="shared" si="78"/>
        <v>US</v>
      </c>
      <c r="G2507" t="str">
        <f t="shared" si="79"/>
        <v>Famosa|UNION</v>
      </c>
    </row>
    <row r="2508" spans="1:7" hidden="1" x14ac:dyDescent="0.2">
      <c r="A2508" t="str" cm="1">
        <f t="array" ref="A2508">INDEX('Brand Family Territory (Enc)'!$A$2:$A$296,INT((ROW()-2)/10)+1)</f>
        <v>Famosa</v>
      </c>
      <c r="B2508" t="str" cm="1">
        <f t="array" ref="B2508">INDEX('Whitelist (Blackout Reverse)'!$B$1:$K$1,MOD(ROW()-2,10)+1)</f>
        <v>SUSSEX</v>
      </c>
      <c r="C2508" t="str">
        <f>VLOOKUP(A2508,'Brand Family Territory (Enc)'!$A$2:$B$296,2,FALSE)</f>
        <v>Metro Five County</v>
      </c>
      <c r="D2508">
        <f>IF(COUNTIFS('Brand Family Territories (Enc)'!$B$2:$B$62,C2508,'Brand Family Territories (Enc)'!$C$2:$C$62,B2508)&gt;0,1,IF(AND(LEFT(B2508,6)="MORRIS",COUNTIFS('Brand Family Territories (Enc)'!$B$2:$B$62,C2508,'Brand Family Territories (Enc)'!$C$2:$C$62,"Morri")&gt;0),"Unk",0))</f>
        <v>0</v>
      </c>
      <c r="E2508" t="str">
        <f>IFERROR(INDEX('Brand Family Areas (Enc)'!$D$6:$D$998,MATCH(UPPER(A2508)&amp;"|"&amp;UPPER(B2508),'Brand Family Areas (Enc)'!$G$6:$G$998,0)),"No Match")</f>
        <v>Inactive</v>
      </c>
      <c r="F2508" t="str">
        <f t="shared" si="78"/>
        <v>THEM</v>
      </c>
      <c r="G2508" t="str">
        <f t="shared" si="79"/>
        <v>Famosa|SUSSEX</v>
      </c>
    </row>
    <row r="2509" spans="1:7" hidden="1" x14ac:dyDescent="0.2">
      <c r="A2509" t="str" cm="1">
        <f t="array" ref="A2509">INDEX('Brand Family Territory (Enc)'!$A$2:$A$296,INT((ROW()-2)/10)+1)</f>
        <v>Famosa</v>
      </c>
      <c r="B2509" t="str" cm="1">
        <f t="array" ref="B2509">INDEX('Whitelist (Blackout Reverse)'!$B$1:$K$1,MOD(ROW()-2,10)+1)</f>
        <v>MORRIS 1</v>
      </c>
      <c r="C2509" t="str">
        <f>VLOOKUP(A2509,'Brand Family Territory (Enc)'!$A$2:$B$296,2,FALSE)</f>
        <v>Metro Five County</v>
      </c>
      <c r="D2509">
        <f>IF(COUNTIFS('Brand Family Territories (Enc)'!$B$2:$B$62,C2509,'Brand Family Territories (Enc)'!$C$2:$C$62,B2509)&gt;0,1,IF(AND(LEFT(B2509,6)="MORRIS",COUNTIFS('Brand Family Territories (Enc)'!$B$2:$B$62,C2509,'Brand Family Territories (Enc)'!$C$2:$C$62,"Morri")&gt;0),"Unk",0))</f>
        <v>0</v>
      </c>
      <c r="E2509" t="str">
        <f>IFERROR(INDEX('Brand Family Areas (Enc)'!$D$6:$D$998,MATCH(UPPER(A2509)&amp;"|"&amp;UPPER(B2509),'Brand Family Areas (Enc)'!$G$6:$G$998,0)),"No Match")</f>
        <v>Inactive</v>
      </c>
      <c r="F2509" t="str">
        <f t="shared" si="78"/>
        <v>THEM</v>
      </c>
      <c r="G2509" t="str">
        <f t="shared" si="79"/>
        <v>Famosa|MORRIS 1</v>
      </c>
    </row>
    <row r="2510" spans="1:7" hidden="1" x14ac:dyDescent="0.2">
      <c r="A2510" t="str" cm="1">
        <f t="array" ref="A2510">INDEX('Brand Family Territory (Enc)'!$A$2:$A$296,INT((ROW()-2)/10)+1)</f>
        <v>Famosa</v>
      </c>
      <c r="B2510" t="str" cm="1">
        <f t="array" ref="B2510">INDEX('Whitelist (Blackout Reverse)'!$B$1:$K$1,MOD(ROW()-2,10)+1)</f>
        <v>MORRIS 2</v>
      </c>
      <c r="C2510" t="str">
        <f>VLOOKUP(A2510,'Brand Family Territory (Enc)'!$A$2:$B$296,2,FALSE)</f>
        <v>Metro Five County</v>
      </c>
      <c r="D2510">
        <f>IF(COUNTIFS('Brand Family Territories (Enc)'!$B$2:$B$62,C2510,'Brand Family Territories (Enc)'!$C$2:$C$62,B2510)&gt;0,1,IF(AND(LEFT(B2510,6)="MORRIS",COUNTIFS('Brand Family Territories (Enc)'!$B$2:$B$62,C2510,'Brand Family Territories (Enc)'!$C$2:$C$62,"Morri")&gt;0),"Unk",0))</f>
        <v>0</v>
      </c>
      <c r="E2510" t="str">
        <f>IFERROR(INDEX('Brand Family Areas (Enc)'!$D$6:$D$998,MATCH(UPPER(A2510)&amp;"|"&amp;UPPER(B2510),'Brand Family Areas (Enc)'!$G$6:$G$998,0)),"No Match")</f>
        <v>Inactive</v>
      </c>
      <c r="F2510" t="str">
        <f t="shared" si="78"/>
        <v>THEM</v>
      </c>
      <c r="G2510" t="str">
        <f t="shared" si="79"/>
        <v>Famosa|MORRIS 2</v>
      </c>
    </row>
    <row r="2511" spans="1:7" hidden="1" x14ac:dyDescent="0.2">
      <c r="A2511" t="str" cm="1">
        <f t="array" ref="A2511">INDEX('Brand Family Territory (Enc)'!$A$2:$A$296,INT((ROW()-2)/10)+1)</f>
        <v>Famosa</v>
      </c>
      <c r="B2511" t="str" cm="1">
        <f t="array" ref="B2511">INDEX('Whitelist (Blackout Reverse)'!$B$1:$K$1,MOD(ROW()-2,10)+1)</f>
        <v>MORRIS 3</v>
      </c>
      <c r="C2511" t="str">
        <f>VLOOKUP(A2511,'Brand Family Territory (Enc)'!$A$2:$B$296,2,FALSE)</f>
        <v>Metro Five County</v>
      </c>
      <c r="D2511">
        <f>IF(COUNTIFS('Brand Family Territories (Enc)'!$B$2:$B$62,C2511,'Brand Family Territories (Enc)'!$C$2:$C$62,B2511)&gt;0,1,IF(AND(LEFT(B2511,6)="MORRIS",COUNTIFS('Brand Family Territories (Enc)'!$B$2:$B$62,C2511,'Brand Family Territories (Enc)'!$C$2:$C$62,"Morri")&gt;0),"Unk",0))</f>
        <v>0</v>
      </c>
      <c r="E2511" t="str">
        <f>IFERROR(INDEX('Brand Family Areas (Enc)'!$D$6:$D$998,MATCH(UPPER(A2511)&amp;"|"&amp;UPPER(B2511),'Brand Family Areas (Enc)'!$G$6:$G$998,0)),"No Match")</f>
        <v>Inactive</v>
      </c>
      <c r="F2511" t="str">
        <f t="shared" si="78"/>
        <v>THEM</v>
      </c>
      <c r="G2511" t="str">
        <f t="shared" si="79"/>
        <v>Famosa|MORRIS 3</v>
      </c>
    </row>
    <row r="2512" spans="1:7" hidden="1" x14ac:dyDescent="0.2">
      <c r="A2512" t="str" cm="1">
        <f t="array" ref="A2512">INDEX('Brand Family Territory (Enc)'!$A$2:$A$296,INT((ROW()-2)/10)+1)</f>
        <v>Genesee</v>
      </c>
      <c r="B2512" t="str" cm="1">
        <f t="array" ref="B2512">INDEX('Whitelist (Blackout Reverse)'!$B$1:$K$1,MOD(ROW()-2,10)+1)</f>
        <v>BERGEN</v>
      </c>
      <c r="C2512" t="str">
        <f>VLOOKUP(A2512,'Brand Family Territory (Enc)'!$A$2:$B$296,2,FALSE)</f>
        <v>Metro Five County</v>
      </c>
      <c r="D2512">
        <f>IF(COUNTIFS('Brand Family Territories (Enc)'!$B$2:$B$62,C2512,'Brand Family Territories (Enc)'!$C$2:$C$62,B2512)&gt;0,1,IF(AND(LEFT(B2512,6)="MORRIS",COUNTIFS('Brand Family Territories (Enc)'!$B$2:$B$62,C2512,'Brand Family Territories (Enc)'!$C$2:$C$62,"Morri")&gt;0),"Unk",0))</f>
        <v>1</v>
      </c>
      <c r="E2512" t="str">
        <f>IFERROR(INDEX('Brand Family Areas (Enc)'!$D$6:$D$998,MATCH(UPPER(A2512)&amp;"|"&amp;UPPER(B2512),'Brand Family Areas (Enc)'!$G$6:$G$998,0)),"No Match")</f>
        <v>No Match</v>
      </c>
      <c r="F2512" t="str">
        <f t="shared" si="78"/>
        <v>US</v>
      </c>
      <c r="G2512" t="str">
        <f t="shared" si="79"/>
        <v>Genesee|BERGEN</v>
      </c>
    </row>
    <row r="2513" spans="1:7" hidden="1" x14ac:dyDescent="0.2">
      <c r="A2513" t="str" cm="1">
        <f t="array" ref="A2513">INDEX('Brand Family Territory (Enc)'!$A$2:$A$296,INT((ROW()-2)/10)+1)</f>
        <v>Genesee</v>
      </c>
      <c r="B2513" t="str" cm="1">
        <f t="array" ref="B2513">INDEX('Whitelist (Blackout Reverse)'!$B$1:$K$1,MOD(ROW()-2,10)+1)</f>
        <v>PASSAIC</v>
      </c>
      <c r="C2513" t="str">
        <f>VLOOKUP(A2513,'Brand Family Territory (Enc)'!$A$2:$B$296,2,FALSE)</f>
        <v>Metro Five County</v>
      </c>
      <c r="D2513">
        <f>IF(COUNTIFS('Brand Family Territories (Enc)'!$B$2:$B$62,C2513,'Brand Family Territories (Enc)'!$C$2:$C$62,B2513)&gt;0,1,IF(AND(LEFT(B2513,6)="MORRIS",COUNTIFS('Brand Family Territories (Enc)'!$B$2:$B$62,C2513,'Brand Family Territories (Enc)'!$C$2:$C$62,"Morri")&gt;0),"Unk",0))</f>
        <v>1</v>
      </c>
      <c r="E2513" t="str">
        <f>IFERROR(INDEX('Brand Family Areas (Enc)'!$D$6:$D$998,MATCH(UPPER(A2513)&amp;"|"&amp;UPPER(B2513),'Brand Family Areas (Enc)'!$G$6:$G$998,0)),"No Match")</f>
        <v>No Match</v>
      </c>
      <c r="F2513" t="str">
        <f t="shared" si="78"/>
        <v>US</v>
      </c>
      <c r="G2513" t="str">
        <f t="shared" si="79"/>
        <v>Genesee|PASSAIC</v>
      </c>
    </row>
    <row r="2514" spans="1:7" hidden="1" x14ac:dyDescent="0.2">
      <c r="A2514" t="str" cm="1">
        <f t="array" ref="A2514">INDEX('Brand Family Territory (Enc)'!$A$2:$A$296,INT((ROW()-2)/10)+1)</f>
        <v>Genesee</v>
      </c>
      <c r="B2514" t="str" cm="1">
        <f t="array" ref="B2514">INDEX('Whitelist (Blackout Reverse)'!$B$1:$K$1,MOD(ROW()-2,10)+1)</f>
        <v>PASSAIC-FF</v>
      </c>
      <c r="C2514" t="str">
        <f>VLOOKUP(A2514,'Brand Family Territory (Enc)'!$A$2:$B$296,2,FALSE)</f>
        <v>Metro Five County</v>
      </c>
      <c r="D2514">
        <f>IF(COUNTIFS('Brand Family Territories (Enc)'!$B$2:$B$62,C2514,'Brand Family Territories (Enc)'!$C$2:$C$62,B2514)&gt;0,1,IF(AND(LEFT(B2514,6)="MORRIS",COUNTIFS('Brand Family Territories (Enc)'!$B$2:$B$62,C2514,'Brand Family Territories (Enc)'!$C$2:$C$62,"Morri")&gt;0),"Unk",0))</f>
        <v>1</v>
      </c>
      <c r="E2514" t="str">
        <f>IFERROR(INDEX('Brand Family Areas (Enc)'!$D$6:$D$998,MATCH(UPPER(A2514)&amp;"|"&amp;UPPER(B2514),'Brand Family Areas (Enc)'!$G$6:$G$998,0)),"No Match")</f>
        <v>No Match</v>
      </c>
      <c r="F2514" t="str">
        <f t="shared" si="78"/>
        <v>US</v>
      </c>
      <c r="G2514" t="str">
        <f t="shared" si="79"/>
        <v>Genesee|PASSAIC-FF</v>
      </c>
    </row>
    <row r="2515" spans="1:7" hidden="1" x14ac:dyDescent="0.2">
      <c r="A2515" t="str" cm="1">
        <f t="array" ref="A2515">INDEX('Brand Family Territory (Enc)'!$A$2:$A$296,INT((ROW()-2)/10)+1)</f>
        <v>Genesee</v>
      </c>
      <c r="B2515" t="str" cm="1">
        <f t="array" ref="B2515">INDEX('Whitelist (Blackout Reverse)'!$B$1:$K$1,MOD(ROW()-2,10)+1)</f>
        <v>ESSEX</v>
      </c>
      <c r="C2515" t="str">
        <f>VLOOKUP(A2515,'Brand Family Territory (Enc)'!$A$2:$B$296,2,FALSE)</f>
        <v>Metro Five County</v>
      </c>
      <c r="D2515">
        <f>IF(COUNTIFS('Brand Family Territories (Enc)'!$B$2:$B$62,C2515,'Brand Family Territories (Enc)'!$C$2:$C$62,B2515)&gt;0,1,IF(AND(LEFT(B2515,6)="MORRIS",COUNTIFS('Brand Family Territories (Enc)'!$B$2:$B$62,C2515,'Brand Family Territories (Enc)'!$C$2:$C$62,"Morri")&gt;0),"Unk",0))</f>
        <v>1</v>
      </c>
      <c r="E2515" t="str">
        <f>IFERROR(INDEX('Brand Family Areas (Enc)'!$D$6:$D$998,MATCH(UPPER(A2515)&amp;"|"&amp;UPPER(B2515),'Brand Family Areas (Enc)'!$G$6:$G$998,0)),"No Match")</f>
        <v>No Match</v>
      </c>
      <c r="F2515" t="str">
        <f t="shared" si="78"/>
        <v>US</v>
      </c>
      <c r="G2515" t="str">
        <f t="shared" si="79"/>
        <v>Genesee|ESSEX</v>
      </c>
    </row>
    <row r="2516" spans="1:7" hidden="1" x14ac:dyDescent="0.2">
      <c r="A2516" t="str" cm="1">
        <f t="array" ref="A2516">INDEX('Brand Family Territory (Enc)'!$A$2:$A$296,INT((ROW()-2)/10)+1)</f>
        <v>Genesee</v>
      </c>
      <c r="B2516" t="str" cm="1">
        <f t="array" ref="B2516">INDEX('Whitelist (Blackout Reverse)'!$B$1:$K$1,MOD(ROW()-2,10)+1)</f>
        <v>HUDSON</v>
      </c>
      <c r="C2516" t="str">
        <f>VLOOKUP(A2516,'Brand Family Territory (Enc)'!$A$2:$B$296,2,FALSE)</f>
        <v>Metro Five County</v>
      </c>
      <c r="D2516">
        <f>IF(COUNTIFS('Brand Family Territories (Enc)'!$B$2:$B$62,C2516,'Brand Family Territories (Enc)'!$C$2:$C$62,B2516)&gt;0,1,IF(AND(LEFT(B2516,6)="MORRIS",COUNTIFS('Brand Family Territories (Enc)'!$B$2:$B$62,C2516,'Brand Family Territories (Enc)'!$C$2:$C$62,"Morri")&gt;0),"Unk",0))</f>
        <v>1</v>
      </c>
      <c r="E2516" t="str">
        <f>IFERROR(INDEX('Brand Family Areas (Enc)'!$D$6:$D$998,MATCH(UPPER(A2516)&amp;"|"&amp;UPPER(B2516),'Brand Family Areas (Enc)'!$G$6:$G$998,0)),"No Match")</f>
        <v>No Match</v>
      </c>
      <c r="F2516" t="str">
        <f t="shared" si="78"/>
        <v>US</v>
      </c>
      <c r="G2516" t="str">
        <f t="shared" si="79"/>
        <v>Genesee|HUDSON</v>
      </c>
    </row>
    <row r="2517" spans="1:7" hidden="1" x14ac:dyDescent="0.2">
      <c r="A2517" t="str" cm="1">
        <f t="array" ref="A2517">INDEX('Brand Family Territory (Enc)'!$A$2:$A$296,INT((ROW()-2)/10)+1)</f>
        <v>Genesee</v>
      </c>
      <c r="B2517" t="str" cm="1">
        <f t="array" ref="B2517">INDEX('Whitelist (Blackout Reverse)'!$B$1:$K$1,MOD(ROW()-2,10)+1)</f>
        <v>UNION</v>
      </c>
      <c r="C2517" t="str">
        <f>VLOOKUP(A2517,'Brand Family Territory (Enc)'!$A$2:$B$296,2,FALSE)</f>
        <v>Metro Five County</v>
      </c>
      <c r="D2517">
        <f>IF(COUNTIFS('Brand Family Territories (Enc)'!$B$2:$B$62,C2517,'Brand Family Territories (Enc)'!$C$2:$C$62,B2517)&gt;0,1,IF(AND(LEFT(B2517,6)="MORRIS",COUNTIFS('Brand Family Territories (Enc)'!$B$2:$B$62,C2517,'Brand Family Territories (Enc)'!$C$2:$C$62,"Morri")&gt;0),"Unk",0))</f>
        <v>1</v>
      </c>
      <c r="E2517" t="str">
        <f>IFERROR(INDEX('Brand Family Areas (Enc)'!$D$6:$D$998,MATCH(UPPER(A2517)&amp;"|"&amp;UPPER(B2517),'Brand Family Areas (Enc)'!$G$6:$G$998,0)),"No Match")</f>
        <v>No Match</v>
      </c>
      <c r="F2517" t="str">
        <f t="shared" si="78"/>
        <v>US</v>
      </c>
      <c r="G2517" t="str">
        <f t="shared" si="79"/>
        <v>Genesee|UNION</v>
      </c>
    </row>
    <row r="2518" spans="1:7" hidden="1" x14ac:dyDescent="0.2">
      <c r="A2518" t="str" cm="1">
        <f t="array" ref="A2518">INDEX('Brand Family Territory (Enc)'!$A$2:$A$296,INT((ROW()-2)/10)+1)</f>
        <v>Genesee</v>
      </c>
      <c r="B2518" t="str" cm="1">
        <f t="array" ref="B2518">INDEX('Whitelist (Blackout Reverse)'!$B$1:$K$1,MOD(ROW()-2,10)+1)</f>
        <v>SUSSEX</v>
      </c>
      <c r="C2518" t="str">
        <f>VLOOKUP(A2518,'Brand Family Territory (Enc)'!$A$2:$B$296,2,FALSE)</f>
        <v>Metro Five County</v>
      </c>
      <c r="D2518">
        <f>IF(COUNTIFS('Brand Family Territories (Enc)'!$B$2:$B$62,C2518,'Brand Family Territories (Enc)'!$C$2:$C$62,B2518)&gt;0,1,IF(AND(LEFT(B2518,6)="MORRIS",COUNTIFS('Brand Family Territories (Enc)'!$B$2:$B$62,C2518,'Brand Family Territories (Enc)'!$C$2:$C$62,"Morri")&gt;0),"Unk",0))</f>
        <v>0</v>
      </c>
      <c r="E2518" t="str">
        <f>IFERROR(INDEX('Brand Family Areas (Enc)'!$D$6:$D$998,MATCH(UPPER(A2518)&amp;"|"&amp;UPPER(B2518),'Brand Family Areas (Enc)'!$G$6:$G$998,0)),"No Match")</f>
        <v>Inactive</v>
      </c>
      <c r="F2518" t="str">
        <f t="shared" si="78"/>
        <v>THEM</v>
      </c>
      <c r="G2518" t="str">
        <f t="shared" si="79"/>
        <v>Genesee|SUSSEX</v>
      </c>
    </row>
    <row r="2519" spans="1:7" hidden="1" x14ac:dyDescent="0.2">
      <c r="A2519" t="str" cm="1">
        <f t="array" ref="A2519">INDEX('Brand Family Territory (Enc)'!$A$2:$A$296,INT((ROW()-2)/10)+1)</f>
        <v>Genesee</v>
      </c>
      <c r="B2519" t="str" cm="1">
        <f t="array" ref="B2519">INDEX('Whitelist (Blackout Reverse)'!$B$1:$K$1,MOD(ROW()-2,10)+1)</f>
        <v>MORRIS 1</v>
      </c>
      <c r="C2519" t="str">
        <f>VLOOKUP(A2519,'Brand Family Territory (Enc)'!$A$2:$B$296,2,FALSE)</f>
        <v>Metro Five County</v>
      </c>
      <c r="D2519">
        <f>IF(COUNTIFS('Brand Family Territories (Enc)'!$B$2:$B$62,C2519,'Brand Family Territories (Enc)'!$C$2:$C$62,B2519)&gt;0,1,IF(AND(LEFT(B2519,6)="MORRIS",COUNTIFS('Brand Family Territories (Enc)'!$B$2:$B$62,C2519,'Brand Family Territories (Enc)'!$C$2:$C$62,"Morri")&gt;0),"Unk",0))</f>
        <v>0</v>
      </c>
      <c r="E2519" t="str">
        <f>IFERROR(INDEX('Brand Family Areas (Enc)'!$D$6:$D$998,MATCH(UPPER(A2519)&amp;"|"&amp;UPPER(B2519),'Brand Family Areas (Enc)'!$G$6:$G$998,0)),"No Match")</f>
        <v>Inactive</v>
      </c>
      <c r="F2519" t="str">
        <f t="shared" si="78"/>
        <v>THEM</v>
      </c>
      <c r="G2519" t="str">
        <f t="shared" si="79"/>
        <v>Genesee|MORRIS 1</v>
      </c>
    </row>
    <row r="2520" spans="1:7" hidden="1" x14ac:dyDescent="0.2">
      <c r="A2520" t="str" cm="1">
        <f t="array" ref="A2520">INDEX('Brand Family Territory (Enc)'!$A$2:$A$296,INT((ROW()-2)/10)+1)</f>
        <v>Genesee</v>
      </c>
      <c r="B2520" t="str" cm="1">
        <f t="array" ref="B2520">INDEX('Whitelist (Blackout Reverse)'!$B$1:$K$1,MOD(ROW()-2,10)+1)</f>
        <v>MORRIS 2</v>
      </c>
      <c r="C2520" t="str">
        <f>VLOOKUP(A2520,'Brand Family Territory (Enc)'!$A$2:$B$296,2,FALSE)</f>
        <v>Metro Five County</v>
      </c>
      <c r="D2520">
        <f>IF(COUNTIFS('Brand Family Territories (Enc)'!$B$2:$B$62,C2520,'Brand Family Territories (Enc)'!$C$2:$C$62,B2520)&gt;0,1,IF(AND(LEFT(B2520,6)="MORRIS",COUNTIFS('Brand Family Territories (Enc)'!$B$2:$B$62,C2520,'Brand Family Territories (Enc)'!$C$2:$C$62,"Morri")&gt;0),"Unk",0))</f>
        <v>0</v>
      </c>
      <c r="E2520" t="str">
        <f>IFERROR(INDEX('Brand Family Areas (Enc)'!$D$6:$D$998,MATCH(UPPER(A2520)&amp;"|"&amp;UPPER(B2520),'Brand Family Areas (Enc)'!$G$6:$G$998,0)),"No Match")</f>
        <v>Inactive</v>
      </c>
      <c r="F2520" t="str">
        <f t="shared" si="78"/>
        <v>THEM</v>
      </c>
      <c r="G2520" t="str">
        <f t="shared" si="79"/>
        <v>Genesee|MORRIS 2</v>
      </c>
    </row>
    <row r="2521" spans="1:7" hidden="1" x14ac:dyDescent="0.2">
      <c r="A2521" t="str" cm="1">
        <f t="array" ref="A2521">INDEX('Brand Family Territory (Enc)'!$A$2:$A$296,INT((ROW()-2)/10)+1)</f>
        <v>Genesee</v>
      </c>
      <c r="B2521" t="str" cm="1">
        <f t="array" ref="B2521">INDEX('Whitelist (Blackout Reverse)'!$B$1:$K$1,MOD(ROW()-2,10)+1)</f>
        <v>MORRIS 3</v>
      </c>
      <c r="C2521" t="str">
        <f>VLOOKUP(A2521,'Brand Family Territory (Enc)'!$A$2:$B$296,2,FALSE)</f>
        <v>Metro Five County</v>
      </c>
      <c r="D2521">
        <f>IF(COUNTIFS('Brand Family Territories (Enc)'!$B$2:$B$62,C2521,'Brand Family Territories (Enc)'!$C$2:$C$62,B2521)&gt;0,1,IF(AND(LEFT(B2521,6)="MORRIS",COUNTIFS('Brand Family Territories (Enc)'!$B$2:$B$62,C2521,'Brand Family Territories (Enc)'!$C$2:$C$62,"Morri")&gt;0),"Unk",0))</f>
        <v>0</v>
      </c>
      <c r="E2521" t="str">
        <f>IFERROR(INDEX('Brand Family Areas (Enc)'!$D$6:$D$998,MATCH(UPPER(A2521)&amp;"|"&amp;UPPER(B2521),'Brand Family Areas (Enc)'!$G$6:$G$998,0)),"No Match")</f>
        <v>Inactive</v>
      </c>
      <c r="F2521" t="str">
        <f t="shared" si="78"/>
        <v>THEM</v>
      </c>
      <c r="G2521" t="str">
        <f t="shared" si="79"/>
        <v>Genesee|MORRIS 3</v>
      </c>
    </row>
    <row r="2522" spans="1:7" hidden="1" x14ac:dyDescent="0.2">
      <c r="A2522" t="str" cm="1">
        <f t="array" ref="A2522">INDEX('Brand Family Territory (Enc)'!$A$2:$A$296,INT((ROW()-2)/10)+1)</f>
        <v>Imperial</v>
      </c>
      <c r="B2522" t="str" cm="1">
        <f t="array" ref="B2522">INDEX('Whitelist (Blackout Reverse)'!$B$1:$K$1,MOD(ROW()-2,10)+1)</f>
        <v>BERGEN</v>
      </c>
      <c r="C2522" t="str">
        <f>VLOOKUP(A2522,'Brand Family Territory (Enc)'!$A$2:$B$296,2,FALSE)</f>
        <v>Metro Five County</v>
      </c>
      <c r="D2522">
        <f>IF(COUNTIFS('Brand Family Territories (Enc)'!$B$2:$B$62,C2522,'Brand Family Territories (Enc)'!$C$2:$C$62,B2522)&gt;0,1,IF(AND(LEFT(B2522,6)="MORRIS",COUNTIFS('Brand Family Territories (Enc)'!$B$2:$B$62,C2522,'Brand Family Territories (Enc)'!$C$2:$C$62,"Morri")&gt;0),"Unk",0))</f>
        <v>1</v>
      </c>
      <c r="E2522" t="str">
        <f>IFERROR(INDEX('Brand Family Areas (Enc)'!$D$6:$D$998,MATCH(UPPER(A2522)&amp;"|"&amp;UPPER(B2522),'Brand Family Areas (Enc)'!$G$6:$G$998,0)),"No Match")</f>
        <v>No Match</v>
      </c>
      <c r="F2522" t="str">
        <f t="shared" si="78"/>
        <v>US</v>
      </c>
      <c r="G2522" t="str">
        <f t="shared" si="79"/>
        <v>Imperial|BERGEN</v>
      </c>
    </row>
    <row r="2523" spans="1:7" hidden="1" x14ac:dyDescent="0.2">
      <c r="A2523" t="str" cm="1">
        <f t="array" ref="A2523">INDEX('Brand Family Territory (Enc)'!$A$2:$A$296,INT((ROW()-2)/10)+1)</f>
        <v>Imperial</v>
      </c>
      <c r="B2523" t="str" cm="1">
        <f t="array" ref="B2523">INDEX('Whitelist (Blackout Reverse)'!$B$1:$K$1,MOD(ROW()-2,10)+1)</f>
        <v>PASSAIC</v>
      </c>
      <c r="C2523" t="str">
        <f>VLOOKUP(A2523,'Brand Family Territory (Enc)'!$A$2:$B$296,2,FALSE)</f>
        <v>Metro Five County</v>
      </c>
      <c r="D2523">
        <f>IF(COUNTIFS('Brand Family Territories (Enc)'!$B$2:$B$62,C2523,'Brand Family Territories (Enc)'!$C$2:$C$62,B2523)&gt;0,1,IF(AND(LEFT(B2523,6)="MORRIS",COUNTIFS('Brand Family Territories (Enc)'!$B$2:$B$62,C2523,'Brand Family Territories (Enc)'!$C$2:$C$62,"Morri")&gt;0),"Unk",0))</f>
        <v>1</v>
      </c>
      <c r="E2523" t="str">
        <f>IFERROR(INDEX('Brand Family Areas (Enc)'!$D$6:$D$998,MATCH(UPPER(A2523)&amp;"|"&amp;UPPER(B2523),'Brand Family Areas (Enc)'!$G$6:$G$998,0)),"No Match")</f>
        <v>No Match</v>
      </c>
      <c r="F2523" t="str">
        <f t="shared" si="78"/>
        <v>US</v>
      </c>
      <c r="G2523" t="str">
        <f t="shared" si="79"/>
        <v>Imperial|PASSAIC</v>
      </c>
    </row>
    <row r="2524" spans="1:7" hidden="1" x14ac:dyDescent="0.2">
      <c r="A2524" t="str" cm="1">
        <f t="array" ref="A2524">INDEX('Brand Family Territory (Enc)'!$A$2:$A$296,INT((ROW()-2)/10)+1)</f>
        <v>Imperial</v>
      </c>
      <c r="B2524" t="str" cm="1">
        <f t="array" ref="B2524">INDEX('Whitelist (Blackout Reverse)'!$B$1:$K$1,MOD(ROW()-2,10)+1)</f>
        <v>PASSAIC-FF</v>
      </c>
      <c r="C2524" t="str">
        <f>VLOOKUP(A2524,'Brand Family Territory (Enc)'!$A$2:$B$296,2,FALSE)</f>
        <v>Metro Five County</v>
      </c>
      <c r="D2524">
        <f>IF(COUNTIFS('Brand Family Territories (Enc)'!$B$2:$B$62,C2524,'Brand Family Territories (Enc)'!$C$2:$C$62,B2524)&gt;0,1,IF(AND(LEFT(B2524,6)="MORRIS",COUNTIFS('Brand Family Territories (Enc)'!$B$2:$B$62,C2524,'Brand Family Territories (Enc)'!$C$2:$C$62,"Morri")&gt;0),"Unk",0))</f>
        <v>1</v>
      </c>
      <c r="E2524" t="str">
        <f>IFERROR(INDEX('Brand Family Areas (Enc)'!$D$6:$D$998,MATCH(UPPER(A2524)&amp;"|"&amp;UPPER(B2524),'Brand Family Areas (Enc)'!$G$6:$G$998,0)),"No Match")</f>
        <v>No Match</v>
      </c>
      <c r="F2524" t="str">
        <f t="shared" si="78"/>
        <v>US</v>
      </c>
      <c r="G2524" t="str">
        <f t="shared" si="79"/>
        <v>Imperial|PASSAIC-FF</v>
      </c>
    </row>
    <row r="2525" spans="1:7" hidden="1" x14ac:dyDescent="0.2">
      <c r="A2525" t="str" cm="1">
        <f t="array" ref="A2525">INDEX('Brand Family Territory (Enc)'!$A$2:$A$296,INT((ROW()-2)/10)+1)</f>
        <v>Imperial</v>
      </c>
      <c r="B2525" t="str" cm="1">
        <f t="array" ref="B2525">INDEX('Whitelist (Blackout Reverse)'!$B$1:$K$1,MOD(ROW()-2,10)+1)</f>
        <v>ESSEX</v>
      </c>
      <c r="C2525" t="str">
        <f>VLOOKUP(A2525,'Brand Family Territory (Enc)'!$A$2:$B$296,2,FALSE)</f>
        <v>Metro Five County</v>
      </c>
      <c r="D2525">
        <f>IF(COUNTIFS('Brand Family Territories (Enc)'!$B$2:$B$62,C2525,'Brand Family Territories (Enc)'!$C$2:$C$62,B2525)&gt;0,1,IF(AND(LEFT(B2525,6)="MORRIS",COUNTIFS('Brand Family Territories (Enc)'!$B$2:$B$62,C2525,'Brand Family Territories (Enc)'!$C$2:$C$62,"Morri")&gt;0),"Unk",0))</f>
        <v>1</v>
      </c>
      <c r="E2525" t="str">
        <f>IFERROR(INDEX('Brand Family Areas (Enc)'!$D$6:$D$998,MATCH(UPPER(A2525)&amp;"|"&amp;UPPER(B2525),'Brand Family Areas (Enc)'!$G$6:$G$998,0)),"No Match")</f>
        <v>No Match</v>
      </c>
      <c r="F2525" t="str">
        <f t="shared" si="78"/>
        <v>US</v>
      </c>
      <c r="G2525" t="str">
        <f t="shared" si="79"/>
        <v>Imperial|ESSEX</v>
      </c>
    </row>
    <row r="2526" spans="1:7" hidden="1" x14ac:dyDescent="0.2">
      <c r="A2526" t="str" cm="1">
        <f t="array" ref="A2526">INDEX('Brand Family Territory (Enc)'!$A$2:$A$296,INT((ROW()-2)/10)+1)</f>
        <v>Imperial</v>
      </c>
      <c r="B2526" t="str" cm="1">
        <f t="array" ref="B2526">INDEX('Whitelist (Blackout Reverse)'!$B$1:$K$1,MOD(ROW()-2,10)+1)</f>
        <v>HUDSON</v>
      </c>
      <c r="C2526" t="str">
        <f>VLOOKUP(A2526,'Brand Family Territory (Enc)'!$A$2:$B$296,2,FALSE)</f>
        <v>Metro Five County</v>
      </c>
      <c r="D2526">
        <f>IF(COUNTIFS('Brand Family Territories (Enc)'!$B$2:$B$62,C2526,'Brand Family Territories (Enc)'!$C$2:$C$62,B2526)&gt;0,1,IF(AND(LEFT(B2526,6)="MORRIS",COUNTIFS('Brand Family Territories (Enc)'!$B$2:$B$62,C2526,'Brand Family Territories (Enc)'!$C$2:$C$62,"Morri")&gt;0),"Unk",0))</f>
        <v>1</v>
      </c>
      <c r="E2526" t="str">
        <f>IFERROR(INDEX('Brand Family Areas (Enc)'!$D$6:$D$998,MATCH(UPPER(A2526)&amp;"|"&amp;UPPER(B2526),'Brand Family Areas (Enc)'!$G$6:$G$998,0)),"No Match")</f>
        <v>No Match</v>
      </c>
      <c r="F2526" t="str">
        <f t="shared" si="78"/>
        <v>US</v>
      </c>
      <c r="G2526" t="str">
        <f t="shared" si="79"/>
        <v>Imperial|HUDSON</v>
      </c>
    </row>
    <row r="2527" spans="1:7" hidden="1" x14ac:dyDescent="0.2">
      <c r="A2527" t="str" cm="1">
        <f t="array" ref="A2527">INDEX('Brand Family Territory (Enc)'!$A$2:$A$296,INT((ROW()-2)/10)+1)</f>
        <v>Imperial</v>
      </c>
      <c r="B2527" t="str" cm="1">
        <f t="array" ref="B2527">INDEX('Whitelist (Blackout Reverse)'!$B$1:$K$1,MOD(ROW()-2,10)+1)</f>
        <v>UNION</v>
      </c>
      <c r="C2527" t="str">
        <f>VLOOKUP(A2527,'Brand Family Territory (Enc)'!$A$2:$B$296,2,FALSE)</f>
        <v>Metro Five County</v>
      </c>
      <c r="D2527">
        <f>IF(COUNTIFS('Brand Family Territories (Enc)'!$B$2:$B$62,C2527,'Brand Family Territories (Enc)'!$C$2:$C$62,B2527)&gt;0,1,IF(AND(LEFT(B2527,6)="MORRIS",COUNTIFS('Brand Family Territories (Enc)'!$B$2:$B$62,C2527,'Brand Family Territories (Enc)'!$C$2:$C$62,"Morri")&gt;0),"Unk",0))</f>
        <v>1</v>
      </c>
      <c r="E2527" t="str">
        <f>IFERROR(INDEX('Brand Family Areas (Enc)'!$D$6:$D$998,MATCH(UPPER(A2527)&amp;"|"&amp;UPPER(B2527),'Brand Family Areas (Enc)'!$G$6:$G$998,0)),"No Match")</f>
        <v>No Match</v>
      </c>
      <c r="F2527" t="str">
        <f t="shared" si="78"/>
        <v>US</v>
      </c>
      <c r="G2527" t="str">
        <f t="shared" si="79"/>
        <v>Imperial|UNION</v>
      </c>
    </row>
    <row r="2528" spans="1:7" hidden="1" x14ac:dyDescent="0.2">
      <c r="A2528" t="str" cm="1">
        <f t="array" ref="A2528">INDEX('Brand Family Territory (Enc)'!$A$2:$A$296,INT((ROW()-2)/10)+1)</f>
        <v>Imperial</v>
      </c>
      <c r="B2528" t="str" cm="1">
        <f t="array" ref="B2528">INDEX('Whitelist (Blackout Reverse)'!$B$1:$K$1,MOD(ROW()-2,10)+1)</f>
        <v>SUSSEX</v>
      </c>
      <c r="C2528" t="str">
        <f>VLOOKUP(A2528,'Brand Family Territory (Enc)'!$A$2:$B$296,2,FALSE)</f>
        <v>Metro Five County</v>
      </c>
      <c r="D2528">
        <f>IF(COUNTIFS('Brand Family Territories (Enc)'!$B$2:$B$62,C2528,'Brand Family Territories (Enc)'!$C$2:$C$62,B2528)&gt;0,1,IF(AND(LEFT(B2528,6)="MORRIS",COUNTIFS('Brand Family Territories (Enc)'!$B$2:$B$62,C2528,'Brand Family Territories (Enc)'!$C$2:$C$62,"Morri")&gt;0),"Unk",0))</f>
        <v>0</v>
      </c>
      <c r="E2528" t="str">
        <f>IFERROR(INDEX('Brand Family Areas (Enc)'!$D$6:$D$998,MATCH(UPPER(A2528)&amp;"|"&amp;UPPER(B2528),'Brand Family Areas (Enc)'!$G$6:$G$998,0)),"No Match")</f>
        <v>Inactive</v>
      </c>
      <c r="F2528" t="str">
        <f t="shared" si="78"/>
        <v>THEM</v>
      </c>
      <c r="G2528" t="str">
        <f t="shared" si="79"/>
        <v>Imperial|SUSSEX</v>
      </c>
    </row>
    <row r="2529" spans="1:7" hidden="1" x14ac:dyDescent="0.2">
      <c r="A2529" t="str" cm="1">
        <f t="array" ref="A2529">INDEX('Brand Family Territory (Enc)'!$A$2:$A$296,INT((ROW()-2)/10)+1)</f>
        <v>Imperial</v>
      </c>
      <c r="B2529" t="str" cm="1">
        <f t="array" ref="B2529">INDEX('Whitelist (Blackout Reverse)'!$B$1:$K$1,MOD(ROW()-2,10)+1)</f>
        <v>MORRIS 1</v>
      </c>
      <c r="C2529" t="str">
        <f>VLOOKUP(A2529,'Brand Family Territory (Enc)'!$A$2:$B$296,2,FALSE)</f>
        <v>Metro Five County</v>
      </c>
      <c r="D2529">
        <f>IF(COUNTIFS('Brand Family Territories (Enc)'!$B$2:$B$62,C2529,'Brand Family Territories (Enc)'!$C$2:$C$62,B2529)&gt;0,1,IF(AND(LEFT(B2529,6)="MORRIS",COUNTIFS('Brand Family Territories (Enc)'!$B$2:$B$62,C2529,'Brand Family Territories (Enc)'!$C$2:$C$62,"Morri")&gt;0),"Unk",0))</f>
        <v>0</v>
      </c>
      <c r="E2529" t="str">
        <f>IFERROR(INDEX('Brand Family Areas (Enc)'!$D$6:$D$998,MATCH(UPPER(A2529)&amp;"|"&amp;UPPER(B2529),'Brand Family Areas (Enc)'!$G$6:$G$998,0)),"No Match")</f>
        <v>Inactive</v>
      </c>
      <c r="F2529" t="str">
        <f t="shared" si="78"/>
        <v>THEM</v>
      </c>
      <c r="G2529" t="str">
        <f t="shared" si="79"/>
        <v>Imperial|MORRIS 1</v>
      </c>
    </row>
    <row r="2530" spans="1:7" hidden="1" x14ac:dyDescent="0.2">
      <c r="A2530" t="str" cm="1">
        <f t="array" ref="A2530">INDEX('Brand Family Territory (Enc)'!$A$2:$A$296,INT((ROW()-2)/10)+1)</f>
        <v>Imperial</v>
      </c>
      <c r="B2530" t="str" cm="1">
        <f t="array" ref="B2530">INDEX('Whitelist (Blackout Reverse)'!$B$1:$K$1,MOD(ROW()-2,10)+1)</f>
        <v>MORRIS 2</v>
      </c>
      <c r="C2530" t="str">
        <f>VLOOKUP(A2530,'Brand Family Territory (Enc)'!$A$2:$B$296,2,FALSE)</f>
        <v>Metro Five County</v>
      </c>
      <c r="D2530">
        <f>IF(COUNTIFS('Brand Family Territories (Enc)'!$B$2:$B$62,C2530,'Brand Family Territories (Enc)'!$C$2:$C$62,B2530)&gt;0,1,IF(AND(LEFT(B2530,6)="MORRIS",COUNTIFS('Brand Family Territories (Enc)'!$B$2:$B$62,C2530,'Brand Family Territories (Enc)'!$C$2:$C$62,"Morri")&gt;0),"Unk",0))</f>
        <v>0</v>
      </c>
      <c r="E2530" t="str">
        <f>IFERROR(INDEX('Brand Family Areas (Enc)'!$D$6:$D$998,MATCH(UPPER(A2530)&amp;"|"&amp;UPPER(B2530),'Brand Family Areas (Enc)'!$G$6:$G$998,0)),"No Match")</f>
        <v>Inactive</v>
      </c>
      <c r="F2530" t="str">
        <f t="shared" si="78"/>
        <v>THEM</v>
      </c>
      <c r="G2530" t="str">
        <f t="shared" si="79"/>
        <v>Imperial|MORRIS 2</v>
      </c>
    </row>
    <row r="2531" spans="1:7" hidden="1" x14ac:dyDescent="0.2">
      <c r="A2531" t="str" cm="1">
        <f t="array" ref="A2531">INDEX('Brand Family Territory (Enc)'!$A$2:$A$296,INT((ROW()-2)/10)+1)</f>
        <v>Imperial</v>
      </c>
      <c r="B2531" t="str" cm="1">
        <f t="array" ref="B2531">INDEX('Whitelist (Blackout Reverse)'!$B$1:$K$1,MOD(ROW()-2,10)+1)</f>
        <v>MORRIS 3</v>
      </c>
      <c r="C2531" t="str">
        <f>VLOOKUP(A2531,'Brand Family Territory (Enc)'!$A$2:$B$296,2,FALSE)</f>
        <v>Metro Five County</v>
      </c>
      <c r="D2531">
        <f>IF(COUNTIFS('Brand Family Territories (Enc)'!$B$2:$B$62,C2531,'Brand Family Territories (Enc)'!$C$2:$C$62,B2531)&gt;0,1,IF(AND(LEFT(B2531,6)="MORRIS",COUNTIFS('Brand Family Territories (Enc)'!$B$2:$B$62,C2531,'Brand Family Territories (Enc)'!$C$2:$C$62,"Morri")&gt;0),"Unk",0))</f>
        <v>0</v>
      </c>
      <c r="E2531" t="str">
        <f>IFERROR(INDEX('Brand Family Areas (Enc)'!$D$6:$D$998,MATCH(UPPER(A2531)&amp;"|"&amp;UPPER(B2531),'Brand Family Areas (Enc)'!$G$6:$G$998,0)),"No Match")</f>
        <v>Inactive</v>
      </c>
      <c r="F2531" t="str">
        <f t="shared" si="78"/>
        <v>THEM</v>
      </c>
      <c r="G2531" t="str">
        <f t="shared" si="79"/>
        <v>Imperial|MORRIS 3</v>
      </c>
    </row>
    <row r="2532" spans="1:7" hidden="1" x14ac:dyDescent="0.2">
      <c r="A2532" t="str" cm="1">
        <f t="array" ref="A2532">INDEX('Brand Family Territory (Enc)'!$A$2:$A$296,INT((ROW()-2)/10)+1)</f>
        <v>La Tropical</v>
      </c>
      <c r="B2532" t="str" cm="1">
        <f t="array" ref="B2532">INDEX('Whitelist (Blackout Reverse)'!$B$1:$K$1,MOD(ROW()-2,10)+1)</f>
        <v>BERGEN</v>
      </c>
      <c r="C2532" t="str">
        <f>VLOOKUP(A2532,'Brand Family Territory (Enc)'!$A$2:$B$296,2,FALSE)</f>
        <v>Metro Five County</v>
      </c>
      <c r="D2532">
        <f>IF(COUNTIFS('Brand Family Territories (Enc)'!$B$2:$B$62,C2532,'Brand Family Territories (Enc)'!$C$2:$C$62,B2532)&gt;0,1,IF(AND(LEFT(B2532,6)="MORRIS",COUNTIFS('Brand Family Territories (Enc)'!$B$2:$B$62,C2532,'Brand Family Territories (Enc)'!$C$2:$C$62,"Morri")&gt;0),"Unk",0))</f>
        <v>1</v>
      </c>
      <c r="E2532" t="str">
        <f>IFERROR(INDEX('Brand Family Areas (Enc)'!$D$6:$D$998,MATCH(UPPER(A2532)&amp;"|"&amp;UPPER(B2532),'Brand Family Areas (Enc)'!$G$6:$G$998,0)),"No Match")</f>
        <v>No Match</v>
      </c>
      <c r="F2532" t="str">
        <f t="shared" si="78"/>
        <v>US</v>
      </c>
      <c r="G2532" t="str">
        <f t="shared" si="79"/>
        <v>La Tropical|BERGEN</v>
      </c>
    </row>
    <row r="2533" spans="1:7" hidden="1" x14ac:dyDescent="0.2">
      <c r="A2533" t="str" cm="1">
        <f t="array" ref="A2533">INDEX('Brand Family Territory (Enc)'!$A$2:$A$296,INT((ROW()-2)/10)+1)</f>
        <v>La Tropical</v>
      </c>
      <c r="B2533" t="str" cm="1">
        <f t="array" ref="B2533">INDEX('Whitelist (Blackout Reverse)'!$B$1:$K$1,MOD(ROW()-2,10)+1)</f>
        <v>PASSAIC</v>
      </c>
      <c r="C2533" t="str">
        <f>VLOOKUP(A2533,'Brand Family Territory (Enc)'!$A$2:$B$296,2,FALSE)</f>
        <v>Metro Five County</v>
      </c>
      <c r="D2533">
        <f>IF(COUNTIFS('Brand Family Territories (Enc)'!$B$2:$B$62,C2533,'Brand Family Territories (Enc)'!$C$2:$C$62,B2533)&gt;0,1,IF(AND(LEFT(B2533,6)="MORRIS",COUNTIFS('Brand Family Territories (Enc)'!$B$2:$B$62,C2533,'Brand Family Territories (Enc)'!$C$2:$C$62,"Morri")&gt;0),"Unk",0))</f>
        <v>1</v>
      </c>
      <c r="E2533" t="str">
        <f>IFERROR(INDEX('Brand Family Areas (Enc)'!$D$6:$D$998,MATCH(UPPER(A2533)&amp;"|"&amp;UPPER(B2533),'Brand Family Areas (Enc)'!$G$6:$G$998,0)),"No Match")</f>
        <v>No Match</v>
      </c>
      <c r="F2533" t="str">
        <f t="shared" si="78"/>
        <v>US</v>
      </c>
      <c r="G2533" t="str">
        <f t="shared" si="79"/>
        <v>La Tropical|PASSAIC</v>
      </c>
    </row>
    <row r="2534" spans="1:7" hidden="1" x14ac:dyDescent="0.2">
      <c r="A2534" t="str" cm="1">
        <f t="array" ref="A2534">INDEX('Brand Family Territory (Enc)'!$A$2:$A$296,INT((ROW()-2)/10)+1)</f>
        <v>La Tropical</v>
      </c>
      <c r="B2534" t="str" cm="1">
        <f t="array" ref="B2534">INDEX('Whitelist (Blackout Reverse)'!$B$1:$K$1,MOD(ROW()-2,10)+1)</f>
        <v>PASSAIC-FF</v>
      </c>
      <c r="C2534" t="str">
        <f>VLOOKUP(A2534,'Brand Family Territory (Enc)'!$A$2:$B$296,2,FALSE)</f>
        <v>Metro Five County</v>
      </c>
      <c r="D2534">
        <f>IF(COUNTIFS('Brand Family Territories (Enc)'!$B$2:$B$62,C2534,'Brand Family Territories (Enc)'!$C$2:$C$62,B2534)&gt;0,1,IF(AND(LEFT(B2534,6)="MORRIS",COUNTIFS('Brand Family Territories (Enc)'!$B$2:$B$62,C2534,'Brand Family Territories (Enc)'!$C$2:$C$62,"Morri")&gt;0),"Unk",0))</f>
        <v>1</v>
      </c>
      <c r="E2534" t="str">
        <f>IFERROR(INDEX('Brand Family Areas (Enc)'!$D$6:$D$998,MATCH(UPPER(A2534)&amp;"|"&amp;UPPER(B2534),'Brand Family Areas (Enc)'!$G$6:$G$998,0)),"No Match")</f>
        <v>No Match</v>
      </c>
      <c r="F2534" t="str">
        <f t="shared" si="78"/>
        <v>US</v>
      </c>
      <c r="G2534" t="str">
        <f t="shared" si="79"/>
        <v>La Tropical|PASSAIC-FF</v>
      </c>
    </row>
    <row r="2535" spans="1:7" hidden="1" x14ac:dyDescent="0.2">
      <c r="A2535" t="str" cm="1">
        <f t="array" ref="A2535">INDEX('Brand Family Territory (Enc)'!$A$2:$A$296,INT((ROW()-2)/10)+1)</f>
        <v>La Tropical</v>
      </c>
      <c r="B2535" t="str" cm="1">
        <f t="array" ref="B2535">INDEX('Whitelist (Blackout Reverse)'!$B$1:$K$1,MOD(ROW()-2,10)+1)</f>
        <v>ESSEX</v>
      </c>
      <c r="C2535" t="str">
        <f>VLOOKUP(A2535,'Brand Family Territory (Enc)'!$A$2:$B$296,2,FALSE)</f>
        <v>Metro Five County</v>
      </c>
      <c r="D2535">
        <f>IF(COUNTIFS('Brand Family Territories (Enc)'!$B$2:$B$62,C2535,'Brand Family Territories (Enc)'!$C$2:$C$62,B2535)&gt;0,1,IF(AND(LEFT(B2535,6)="MORRIS",COUNTIFS('Brand Family Territories (Enc)'!$B$2:$B$62,C2535,'Brand Family Territories (Enc)'!$C$2:$C$62,"Morri")&gt;0),"Unk",0))</f>
        <v>1</v>
      </c>
      <c r="E2535" t="str">
        <f>IFERROR(INDEX('Brand Family Areas (Enc)'!$D$6:$D$998,MATCH(UPPER(A2535)&amp;"|"&amp;UPPER(B2535),'Brand Family Areas (Enc)'!$G$6:$G$998,0)),"No Match")</f>
        <v>No Match</v>
      </c>
      <c r="F2535" t="str">
        <f t="shared" si="78"/>
        <v>US</v>
      </c>
      <c r="G2535" t="str">
        <f t="shared" si="79"/>
        <v>La Tropical|ESSEX</v>
      </c>
    </row>
    <row r="2536" spans="1:7" hidden="1" x14ac:dyDescent="0.2">
      <c r="A2536" t="str" cm="1">
        <f t="array" ref="A2536">INDEX('Brand Family Territory (Enc)'!$A$2:$A$296,INT((ROW()-2)/10)+1)</f>
        <v>La Tropical</v>
      </c>
      <c r="B2536" t="str" cm="1">
        <f t="array" ref="B2536">INDEX('Whitelist (Blackout Reverse)'!$B$1:$K$1,MOD(ROW()-2,10)+1)</f>
        <v>HUDSON</v>
      </c>
      <c r="C2536" t="str">
        <f>VLOOKUP(A2536,'Brand Family Territory (Enc)'!$A$2:$B$296,2,FALSE)</f>
        <v>Metro Five County</v>
      </c>
      <c r="D2536">
        <f>IF(COUNTIFS('Brand Family Territories (Enc)'!$B$2:$B$62,C2536,'Brand Family Territories (Enc)'!$C$2:$C$62,B2536)&gt;0,1,IF(AND(LEFT(B2536,6)="MORRIS",COUNTIFS('Brand Family Territories (Enc)'!$B$2:$B$62,C2536,'Brand Family Territories (Enc)'!$C$2:$C$62,"Morri")&gt;0),"Unk",0))</f>
        <v>1</v>
      </c>
      <c r="E2536" t="str">
        <f>IFERROR(INDEX('Brand Family Areas (Enc)'!$D$6:$D$998,MATCH(UPPER(A2536)&amp;"|"&amp;UPPER(B2536),'Brand Family Areas (Enc)'!$G$6:$G$998,0)),"No Match")</f>
        <v>No Match</v>
      </c>
      <c r="F2536" t="str">
        <f t="shared" si="78"/>
        <v>US</v>
      </c>
      <c r="G2536" t="str">
        <f t="shared" si="79"/>
        <v>La Tropical|HUDSON</v>
      </c>
    </row>
    <row r="2537" spans="1:7" hidden="1" x14ac:dyDescent="0.2">
      <c r="A2537" t="str" cm="1">
        <f t="array" ref="A2537">INDEX('Brand Family Territory (Enc)'!$A$2:$A$296,INT((ROW()-2)/10)+1)</f>
        <v>La Tropical</v>
      </c>
      <c r="B2537" t="str" cm="1">
        <f t="array" ref="B2537">INDEX('Whitelist (Blackout Reverse)'!$B$1:$K$1,MOD(ROW()-2,10)+1)</f>
        <v>UNION</v>
      </c>
      <c r="C2537" t="str">
        <f>VLOOKUP(A2537,'Brand Family Territory (Enc)'!$A$2:$B$296,2,FALSE)</f>
        <v>Metro Five County</v>
      </c>
      <c r="D2537">
        <f>IF(COUNTIFS('Brand Family Territories (Enc)'!$B$2:$B$62,C2537,'Brand Family Territories (Enc)'!$C$2:$C$62,B2537)&gt;0,1,IF(AND(LEFT(B2537,6)="MORRIS",COUNTIFS('Brand Family Territories (Enc)'!$B$2:$B$62,C2537,'Brand Family Territories (Enc)'!$C$2:$C$62,"Morri")&gt;0),"Unk",0))</f>
        <v>1</v>
      </c>
      <c r="E2537" t="str">
        <f>IFERROR(INDEX('Brand Family Areas (Enc)'!$D$6:$D$998,MATCH(UPPER(A2537)&amp;"|"&amp;UPPER(B2537),'Brand Family Areas (Enc)'!$G$6:$G$998,0)),"No Match")</f>
        <v>No Match</v>
      </c>
      <c r="F2537" t="str">
        <f t="shared" si="78"/>
        <v>US</v>
      </c>
      <c r="G2537" t="str">
        <f t="shared" si="79"/>
        <v>La Tropical|UNION</v>
      </c>
    </row>
    <row r="2538" spans="1:7" hidden="1" x14ac:dyDescent="0.2">
      <c r="A2538" t="str" cm="1">
        <f t="array" ref="A2538">INDEX('Brand Family Territory (Enc)'!$A$2:$A$296,INT((ROW()-2)/10)+1)</f>
        <v>La Tropical</v>
      </c>
      <c r="B2538" t="str" cm="1">
        <f t="array" ref="B2538">INDEX('Whitelist (Blackout Reverse)'!$B$1:$K$1,MOD(ROW()-2,10)+1)</f>
        <v>SUSSEX</v>
      </c>
      <c r="C2538" t="str">
        <f>VLOOKUP(A2538,'Brand Family Territory (Enc)'!$A$2:$B$296,2,FALSE)</f>
        <v>Metro Five County</v>
      </c>
      <c r="D2538">
        <f>IF(COUNTIFS('Brand Family Territories (Enc)'!$B$2:$B$62,C2538,'Brand Family Territories (Enc)'!$C$2:$C$62,B2538)&gt;0,1,IF(AND(LEFT(B2538,6)="MORRIS",COUNTIFS('Brand Family Territories (Enc)'!$B$2:$B$62,C2538,'Brand Family Territories (Enc)'!$C$2:$C$62,"Morri")&gt;0),"Unk",0))</f>
        <v>0</v>
      </c>
      <c r="E2538" t="str">
        <f>IFERROR(INDEX('Brand Family Areas (Enc)'!$D$6:$D$998,MATCH(UPPER(A2538)&amp;"|"&amp;UPPER(B2538),'Brand Family Areas (Enc)'!$G$6:$G$998,0)),"No Match")</f>
        <v>Inactive</v>
      </c>
      <c r="F2538" t="str">
        <f t="shared" si="78"/>
        <v>THEM</v>
      </c>
      <c r="G2538" t="str">
        <f t="shared" si="79"/>
        <v>La Tropical|SUSSEX</v>
      </c>
    </row>
    <row r="2539" spans="1:7" hidden="1" x14ac:dyDescent="0.2">
      <c r="A2539" t="str" cm="1">
        <f t="array" ref="A2539">INDEX('Brand Family Territory (Enc)'!$A$2:$A$296,INT((ROW()-2)/10)+1)</f>
        <v>La Tropical</v>
      </c>
      <c r="B2539" t="str" cm="1">
        <f t="array" ref="B2539">INDEX('Whitelist (Blackout Reverse)'!$B$1:$K$1,MOD(ROW()-2,10)+1)</f>
        <v>MORRIS 1</v>
      </c>
      <c r="C2539" t="str">
        <f>VLOOKUP(A2539,'Brand Family Territory (Enc)'!$A$2:$B$296,2,FALSE)</f>
        <v>Metro Five County</v>
      </c>
      <c r="D2539">
        <f>IF(COUNTIFS('Brand Family Territories (Enc)'!$B$2:$B$62,C2539,'Brand Family Territories (Enc)'!$C$2:$C$62,B2539)&gt;0,1,IF(AND(LEFT(B2539,6)="MORRIS",COUNTIFS('Brand Family Territories (Enc)'!$B$2:$B$62,C2539,'Brand Family Territories (Enc)'!$C$2:$C$62,"Morri")&gt;0),"Unk",0))</f>
        <v>0</v>
      </c>
      <c r="E2539" t="str">
        <f>IFERROR(INDEX('Brand Family Areas (Enc)'!$D$6:$D$998,MATCH(UPPER(A2539)&amp;"|"&amp;UPPER(B2539),'Brand Family Areas (Enc)'!$G$6:$G$998,0)),"No Match")</f>
        <v>Inactive</v>
      </c>
      <c r="F2539" t="str">
        <f t="shared" si="78"/>
        <v>THEM</v>
      </c>
      <c r="G2539" t="str">
        <f t="shared" si="79"/>
        <v>La Tropical|MORRIS 1</v>
      </c>
    </row>
    <row r="2540" spans="1:7" hidden="1" x14ac:dyDescent="0.2">
      <c r="A2540" t="str" cm="1">
        <f t="array" ref="A2540">INDEX('Brand Family Territory (Enc)'!$A$2:$A$296,INT((ROW()-2)/10)+1)</f>
        <v>La Tropical</v>
      </c>
      <c r="B2540" t="str" cm="1">
        <f t="array" ref="B2540">INDEX('Whitelist (Blackout Reverse)'!$B$1:$K$1,MOD(ROW()-2,10)+1)</f>
        <v>MORRIS 2</v>
      </c>
      <c r="C2540" t="str">
        <f>VLOOKUP(A2540,'Brand Family Territory (Enc)'!$A$2:$B$296,2,FALSE)</f>
        <v>Metro Five County</v>
      </c>
      <c r="D2540">
        <f>IF(COUNTIFS('Brand Family Territories (Enc)'!$B$2:$B$62,C2540,'Brand Family Territories (Enc)'!$C$2:$C$62,B2540)&gt;0,1,IF(AND(LEFT(B2540,6)="MORRIS",COUNTIFS('Brand Family Territories (Enc)'!$B$2:$B$62,C2540,'Brand Family Territories (Enc)'!$C$2:$C$62,"Morri")&gt;0),"Unk",0))</f>
        <v>0</v>
      </c>
      <c r="E2540" t="str">
        <f>IFERROR(INDEX('Brand Family Areas (Enc)'!$D$6:$D$998,MATCH(UPPER(A2540)&amp;"|"&amp;UPPER(B2540),'Brand Family Areas (Enc)'!$G$6:$G$998,0)),"No Match")</f>
        <v>Inactive</v>
      </c>
      <c r="F2540" t="str">
        <f t="shared" si="78"/>
        <v>THEM</v>
      </c>
      <c r="G2540" t="str">
        <f t="shared" si="79"/>
        <v>La Tropical|MORRIS 2</v>
      </c>
    </row>
    <row r="2541" spans="1:7" hidden="1" x14ac:dyDescent="0.2">
      <c r="A2541" t="str" cm="1">
        <f t="array" ref="A2541">INDEX('Brand Family Territory (Enc)'!$A$2:$A$296,INT((ROW()-2)/10)+1)</f>
        <v>La Tropical</v>
      </c>
      <c r="B2541" t="str" cm="1">
        <f t="array" ref="B2541">INDEX('Whitelist (Blackout Reverse)'!$B$1:$K$1,MOD(ROW()-2,10)+1)</f>
        <v>MORRIS 3</v>
      </c>
      <c r="C2541" t="str">
        <f>VLOOKUP(A2541,'Brand Family Territory (Enc)'!$A$2:$B$296,2,FALSE)</f>
        <v>Metro Five County</v>
      </c>
      <c r="D2541">
        <f>IF(COUNTIFS('Brand Family Territories (Enc)'!$B$2:$B$62,C2541,'Brand Family Territories (Enc)'!$C$2:$C$62,B2541)&gt;0,1,IF(AND(LEFT(B2541,6)="MORRIS",COUNTIFS('Brand Family Territories (Enc)'!$B$2:$B$62,C2541,'Brand Family Territories (Enc)'!$C$2:$C$62,"Morri")&gt;0),"Unk",0))</f>
        <v>0</v>
      </c>
      <c r="E2541" t="str">
        <f>IFERROR(INDEX('Brand Family Areas (Enc)'!$D$6:$D$998,MATCH(UPPER(A2541)&amp;"|"&amp;UPPER(B2541),'Brand Family Areas (Enc)'!$G$6:$G$998,0)),"No Match")</f>
        <v>Inactive</v>
      </c>
      <c r="F2541" t="str">
        <f t="shared" si="78"/>
        <v>THEM</v>
      </c>
      <c r="G2541" t="str">
        <f t="shared" si="79"/>
        <v>La Tropical|MORRIS 3</v>
      </c>
    </row>
    <row r="2542" spans="1:7" hidden="1" x14ac:dyDescent="0.2">
      <c r="A2542" t="str" cm="1">
        <f t="array" ref="A2542">INDEX('Brand Family Territory (Enc)'!$A$2:$A$296,INT((ROW()-2)/10)+1)</f>
        <v>Flying Fish</v>
      </c>
      <c r="B2542" t="str" cm="1">
        <f t="array" ref="B2542">INDEX('Whitelist (Blackout Reverse)'!$B$1:$K$1,MOD(ROW()-2,10)+1)</f>
        <v>BERGEN</v>
      </c>
      <c r="C2542" t="str">
        <f>VLOOKUP(A2542,'Brand Family Territory (Enc)'!$A$2:$B$296,2,FALSE)</f>
        <v>Metro Less West Milford Area</v>
      </c>
      <c r="D2542">
        <f>IF(COUNTIFS('Brand Family Territories (Enc)'!$B$2:$B$62,C2542,'Brand Family Territories (Enc)'!$C$2:$C$62,B2542)&gt;0,1,IF(AND(LEFT(B2542,6)="MORRIS",COUNTIFS('Brand Family Territories (Enc)'!$B$2:$B$62,C2542,'Brand Family Territories (Enc)'!$C$2:$C$62,"Morri")&gt;0),"Unk",0))</f>
        <v>1</v>
      </c>
      <c r="E2542" t="str">
        <f>IFERROR(INDEX('Brand Family Areas (Enc)'!$D$6:$D$998,MATCH(UPPER(A2542)&amp;"|"&amp;UPPER(B2542),'Brand Family Areas (Enc)'!$G$6:$G$998,0)),"No Match")</f>
        <v>No Match</v>
      </c>
      <c r="F2542" t="str">
        <f t="shared" si="78"/>
        <v>US</v>
      </c>
      <c r="G2542" t="str">
        <f t="shared" si="79"/>
        <v>Flying Fish|BERGEN</v>
      </c>
    </row>
    <row r="2543" spans="1:7" hidden="1" x14ac:dyDescent="0.2">
      <c r="A2543" t="str" cm="1">
        <f t="array" ref="A2543">INDEX('Brand Family Territory (Enc)'!$A$2:$A$296,INT((ROW()-2)/10)+1)</f>
        <v>Flying Fish</v>
      </c>
      <c r="B2543" t="str" cm="1">
        <f t="array" ref="B2543">INDEX('Whitelist (Blackout Reverse)'!$B$1:$K$1,MOD(ROW()-2,10)+1)</f>
        <v>PASSAIC</v>
      </c>
      <c r="C2543" t="str">
        <f>VLOOKUP(A2543,'Brand Family Territory (Enc)'!$A$2:$B$296,2,FALSE)</f>
        <v>Metro Less West Milford Area</v>
      </c>
      <c r="D2543">
        <f>IF(COUNTIFS('Brand Family Territories (Enc)'!$B$2:$B$62,C2543,'Brand Family Territories (Enc)'!$C$2:$C$62,B2543)&gt;0,1,IF(AND(LEFT(B2543,6)="MORRIS",COUNTIFS('Brand Family Territories (Enc)'!$B$2:$B$62,C2543,'Brand Family Territories (Enc)'!$C$2:$C$62,"Morri")&gt;0),"Unk",0))</f>
        <v>1</v>
      </c>
      <c r="E2543" t="str">
        <f>IFERROR(INDEX('Brand Family Areas (Enc)'!$D$6:$D$998,MATCH(UPPER(A2543)&amp;"|"&amp;UPPER(B2543),'Brand Family Areas (Enc)'!$G$6:$G$998,0)),"No Match")</f>
        <v>No Match</v>
      </c>
      <c r="F2543" t="str">
        <f t="shared" si="78"/>
        <v>US</v>
      </c>
      <c r="G2543" t="str">
        <f t="shared" si="79"/>
        <v>Flying Fish|PASSAIC</v>
      </c>
    </row>
    <row r="2544" spans="1:7" hidden="1" x14ac:dyDescent="0.2">
      <c r="A2544" t="str" cm="1">
        <f t="array" ref="A2544">INDEX('Brand Family Territory (Enc)'!$A$2:$A$296,INT((ROW()-2)/10)+1)</f>
        <v>Flying Fish</v>
      </c>
      <c r="B2544" t="str" cm="1">
        <f t="array" ref="B2544">INDEX('Whitelist (Blackout Reverse)'!$B$1:$K$1,MOD(ROW()-2,10)+1)</f>
        <v>PASSAIC-FF</v>
      </c>
      <c r="C2544" t="str">
        <f>VLOOKUP(A2544,'Brand Family Territory (Enc)'!$A$2:$B$296,2,FALSE)</f>
        <v>Metro Less West Milford Area</v>
      </c>
      <c r="D2544">
        <f>IF(COUNTIFS('Brand Family Territories (Enc)'!$B$2:$B$62,C2544,'Brand Family Territories (Enc)'!$C$2:$C$62,B2544)&gt;0,1,IF(AND(LEFT(B2544,6)="MORRIS",COUNTIFS('Brand Family Territories (Enc)'!$B$2:$B$62,C2544,'Brand Family Territories (Enc)'!$C$2:$C$62,"Morri")&gt;0),"Unk",0))</f>
        <v>1</v>
      </c>
      <c r="E2544" t="str">
        <f>IFERROR(INDEX('Brand Family Areas (Enc)'!$D$6:$D$998,MATCH(UPPER(A2544)&amp;"|"&amp;UPPER(B2544),'Brand Family Areas (Enc)'!$G$6:$G$998,0)),"No Match")</f>
        <v>Inactive</v>
      </c>
      <c r="F2544" t="str">
        <f t="shared" si="78"/>
        <v>THEM</v>
      </c>
      <c r="G2544" t="str">
        <f t="shared" si="79"/>
        <v>Flying Fish|PASSAIC-FF</v>
      </c>
    </row>
    <row r="2545" spans="1:7" hidden="1" x14ac:dyDescent="0.2">
      <c r="A2545" t="str" cm="1">
        <f t="array" ref="A2545">INDEX('Brand Family Territory (Enc)'!$A$2:$A$296,INT((ROW()-2)/10)+1)</f>
        <v>Flying Fish</v>
      </c>
      <c r="B2545" t="str" cm="1">
        <f t="array" ref="B2545">INDEX('Whitelist (Blackout Reverse)'!$B$1:$K$1,MOD(ROW()-2,10)+1)</f>
        <v>ESSEX</v>
      </c>
      <c r="C2545" t="str">
        <f>VLOOKUP(A2545,'Brand Family Territory (Enc)'!$A$2:$B$296,2,FALSE)</f>
        <v>Metro Less West Milford Area</v>
      </c>
      <c r="D2545">
        <f>IF(COUNTIFS('Brand Family Territories (Enc)'!$B$2:$B$62,C2545,'Brand Family Territories (Enc)'!$C$2:$C$62,B2545)&gt;0,1,IF(AND(LEFT(B2545,6)="MORRIS",COUNTIFS('Brand Family Territories (Enc)'!$B$2:$B$62,C2545,'Brand Family Territories (Enc)'!$C$2:$C$62,"Morri")&gt;0),"Unk",0))</f>
        <v>1</v>
      </c>
      <c r="E2545" t="str">
        <f>IFERROR(INDEX('Brand Family Areas (Enc)'!$D$6:$D$998,MATCH(UPPER(A2545)&amp;"|"&amp;UPPER(B2545),'Brand Family Areas (Enc)'!$G$6:$G$998,0)),"No Match")</f>
        <v>No Match</v>
      </c>
      <c r="F2545" t="str">
        <f t="shared" si="78"/>
        <v>US</v>
      </c>
      <c r="G2545" t="str">
        <f t="shared" si="79"/>
        <v>Flying Fish|ESSEX</v>
      </c>
    </row>
    <row r="2546" spans="1:7" hidden="1" x14ac:dyDescent="0.2">
      <c r="A2546" t="str" cm="1">
        <f t="array" ref="A2546">INDEX('Brand Family Territory (Enc)'!$A$2:$A$296,INT((ROW()-2)/10)+1)</f>
        <v>Flying Fish</v>
      </c>
      <c r="B2546" t="str" cm="1">
        <f t="array" ref="B2546">INDEX('Whitelist (Blackout Reverse)'!$B$1:$K$1,MOD(ROW()-2,10)+1)</f>
        <v>HUDSON</v>
      </c>
      <c r="C2546" t="str">
        <f>VLOOKUP(A2546,'Brand Family Territory (Enc)'!$A$2:$B$296,2,FALSE)</f>
        <v>Metro Less West Milford Area</v>
      </c>
      <c r="D2546">
        <f>IF(COUNTIFS('Brand Family Territories (Enc)'!$B$2:$B$62,C2546,'Brand Family Territories (Enc)'!$C$2:$C$62,B2546)&gt;0,1,IF(AND(LEFT(B2546,6)="MORRIS",COUNTIFS('Brand Family Territories (Enc)'!$B$2:$B$62,C2546,'Brand Family Territories (Enc)'!$C$2:$C$62,"Morri")&gt;0),"Unk",0))</f>
        <v>1</v>
      </c>
      <c r="E2546" t="str">
        <f>IFERROR(INDEX('Brand Family Areas (Enc)'!$D$6:$D$998,MATCH(UPPER(A2546)&amp;"|"&amp;UPPER(B2546),'Brand Family Areas (Enc)'!$G$6:$G$998,0)),"No Match")</f>
        <v>No Match</v>
      </c>
      <c r="F2546" t="str">
        <f t="shared" si="78"/>
        <v>US</v>
      </c>
      <c r="G2546" t="str">
        <f t="shared" si="79"/>
        <v>Flying Fish|HUDSON</v>
      </c>
    </row>
    <row r="2547" spans="1:7" hidden="1" x14ac:dyDescent="0.2">
      <c r="A2547" t="str" cm="1">
        <f t="array" ref="A2547">INDEX('Brand Family Territory (Enc)'!$A$2:$A$296,INT((ROW()-2)/10)+1)</f>
        <v>Flying Fish</v>
      </c>
      <c r="B2547" t="str" cm="1">
        <f t="array" ref="B2547">INDEX('Whitelist (Blackout Reverse)'!$B$1:$K$1,MOD(ROW()-2,10)+1)</f>
        <v>UNION</v>
      </c>
      <c r="C2547" t="str">
        <f>VLOOKUP(A2547,'Brand Family Territory (Enc)'!$A$2:$B$296,2,FALSE)</f>
        <v>Metro Less West Milford Area</v>
      </c>
      <c r="D2547">
        <f>IF(COUNTIFS('Brand Family Territories (Enc)'!$B$2:$B$62,C2547,'Brand Family Territories (Enc)'!$C$2:$C$62,B2547)&gt;0,1,IF(AND(LEFT(B2547,6)="MORRIS",COUNTIFS('Brand Family Territories (Enc)'!$B$2:$B$62,C2547,'Brand Family Territories (Enc)'!$C$2:$C$62,"Morri")&gt;0),"Unk",0))</f>
        <v>0</v>
      </c>
      <c r="E2547" t="str">
        <f>IFERROR(INDEX('Brand Family Areas (Enc)'!$D$6:$D$998,MATCH(UPPER(A2547)&amp;"|"&amp;UPPER(B2547),'Brand Family Areas (Enc)'!$G$6:$G$998,0)),"No Match")</f>
        <v>Inactive</v>
      </c>
      <c r="F2547" t="str">
        <f t="shared" si="78"/>
        <v>THEM</v>
      </c>
      <c r="G2547" t="str">
        <f t="shared" si="79"/>
        <v>Flying Fish|UNION</v>
      </c>
    </row>
    <row r="2548" spans="1:7" hidden="1" x14ac:dyDescent="0.2">
      <c r="A2548" t="str" cm="1">
        <f t="array" ref="A2548">INDEX('Brand Family Territory (Enc)'!$A$2:$A$296,INT((ROW()-2)/10)+1)</f>
        <v>Flying Fish</v>
      </c>
      <c r="B2548" t="str" cm="1">
        <f t="array" ref="B2548">INDEX('Whitelist (Blackout Reverse)'!$B$1:$K$1,MOD(ROW()-2,10)+1)</f>
        <v>SUSSEX</v>
      </c>
      <c r="C2548" t="str">
        <f>VLOOKUP(A2548,'Brand Family Territory (Enc)'!$A$2:$B$296,2,FALSE)</f>
        <v>Metro Less West Milford Area</v>
      </c>
      <c r="D2548">
        <f>IF(COUNTIFS('Brand Family Territories (Enc)'!$B$2:$B$62,C2548,'Brand Family Territories (Enc)'!$C$2:$C$62,B2548)&gt;0,1,IF(AND(LEFT(B2548,6)="MORRIS",COUNTIFS('Brand Family Territories (Enc)'!$B$2:$B$62,C2548,'Brand Family Territories (Enc)'!$C$2:$C$62,"Morri")&gt;0),"Unk",0))</f>
        <v>0</v>
      </c>
      <c r="E2548" t="str">
        <f>IFERROR(INDEX('Brand Family Areas (Enc)'!$D$6:$D$998,MATCH(UPPER(A2548)&amp;"|"&amp;UPPER(B2548),'Brand Family Areas (Enc)'!$G$6:$G$998,0)),"No Match")</f>
        <v>Inactive</v>
      </c>
      <c r="F2548" t="str">
        <f t="shared" si="78"/>
        <v>THEM</v>
      </c>
      <c r="G2548" t="str">
        <f t="shared" si="79"/>
        <v>Flying Fish|SUSSEX</v>
      </c>
    </row>
    <row r="2549" spans="1:7" hidden="1" x14ac:dyDescent="0.2">
      <c r="A2549" t="str" cm="1">
        <f t="array" ref="A2549">INDEX('Brand Family Territory (Enc)'!$A$2:$A$296,INT((ROW()-2)/10)+1)</f>
        <v>Flying Fish</v>
      </c>
      <c r="B2549" t="str" cm="1">
        <f t="array" ref="B2549">INDEX('Whitelist (Blackout Reverse)'!$B$1:$K$1,MOD(ROW()-2,10)+1)</f>
        <v>MORRIS 1</v>
      </c>
      <c r="C2549" t="str">
        <f>VLOOKUP(A2549,'Brand Family Territory (Enc)'!$A$2:$B$296,2,FALSE)</f>
        <v>Metro Less West Milford Area</v>
      </c>
      <c r="D2549">
        <f>IF(COUNTIFS('Brand Family Territories (Enc)'!$B$2:$B$62,C2549,'Brand Family Territories (Enc)'!$C$2:$C$62,B2549)&gt;0,1,IF(AND(LEFT(B2549,6)="MORRIS",COUNTIFS('Brand Family Territories (Enc)'!$B$2:$B$62,C2549,'Brand Family Territories (Enc)'!$C$2:$C$62,"Morri")&gt;0),"Unk",0))</f>
        <v>0</v>
      </c>
      <c r="E2549" t="str">
        <f>IFERROR(INDEX('Brand Family Areas (Enc)'!$D$6:$D$998,MATCH(UPPER(A2549)&amp;"|"&amp;UPPER(B2549),'Brand Family Areas (Enc)'!$G$6:$G$998,0)),"No Match")</f>
        <v>Inactive</v>
      </c>
      <c r="F2549" t="str">
        <f t="shared" si="78"/>
        <v>THEM</v>
      </c>
      <c r="G2549" t="str">
        <f t="shared" si="79"/>
        <v>Flying Fish|MORRIS 1</v>
      </c>
    </row>
    <row r="2550" spans="1:7" hidden="1" x14ac:dyDescent="0.2">
      <c r="A2550" t="str" cm="1">
        <f t="array" ref="A2550">INDEX('Brand Family Territory (Enc)'!$A$2:$A$296,INT((ROW()-2)/10)+1)</f>
        <v>Flying Fish</v>
      </c>
      <c r="B2550" t="str" cm="1">
        <f t="array" ref="B2550">INDEX('Whitelist (Blackout Reverse)'!$B$1:$K$1,MOD(ROW()-2,10)+1)</f>
        <v>MORRIS 2</v>
      </c>
      <c r="C2550" t="str">
        <f>VLOOKUP(A2550,'Brand Family Territory (Enc)'!$A$2:$B$296,2,FALSE)</f>
        <v>Metro Less West Milford Area</v>
      </c>
      <c r="D2550">
        <f>IF(COUNTIFS('Brand Family Territories (Enc)'!$B$2:$B$62,C2550,'Brand Family Territories (Enc)'!$C$2:$C$62,B2550)&gt;0,1,IF(AND(LEFT(B2550,6)="MORRIS",COUNTIFS('Brand Family Territories (Enc)'!$B$2:$B$62,C2550,'Brand Family Territories (Enc)'!$C$2:$C$62,"Morri")&gt;0),"Unk",0))</f>
        <v>0</v>
      </c>
      <c r="E2550" t="str">
        <f>IFERROR(INDEX('Brand Family Areas (Enc)'!$D$6:$D$998,MATCH(UPPER(A2550)&amp;"|"&amp;UPPER(B2550),'Brand Family Areas (Enc)'!$G$6:$G$998,0)),"No Match")</f>
        <v>Inactive</v>
      </c>
      <c r="F2550" t="str">
        <f t="shared" si="78"/>
        <v>THEM</v>
      </c>
      <c r="G2550" t="str">
        <f t="shared" si="79"/>
        <v>Flying Fish|MORRIS 2</v>
      </c>
    </row>
    <row r="2551" spans="1:7" hidden="1" x14ac:dyDescent="0.2">
      <c r="A2551" t="str" cm="1">
        <f t="array" ref="A2551">INDEX('Brand Family Territory (Enc)'!$A$2:$A$296,INT((ROW()-2)/10)+1)</f>
        <v>Flying Fish</v>
      </c>
      <c r="B2551" t="str" cm="1">
        <f t="array" ref="B2551">INDEX('Whitelist (Blackout Reverse)'!$B$1:$K$1,MOD(ROW()-2,10)+1)</f>
        <v>MORRIS 3</v>
      </c>
      <c r="C2551" t="str">
        <f>VLOOKUP(A2551,'Brand Family Territory (Enc)'!$A$2:$B$296,2,FALSE)</f>
        <v>Metro Less West Milford Area</v>
      </c>
      <c r="D2551">
        <f>IF(COUNTIFS('Brand Family Territories (Enc)'!$B$2:$B$62,C2551,'Brand Family Territories (Enc)'!$C$2:$C$62,B2551)&gt;0,1,IF(AND(LEFT(B2551,6)="MORRIS",COUNTIFS('Brand Family Territories (Enc)'!$B$2:$B$62,C2551,'Brand Family Territories (Enc)'!$C$2:$C$62,"Morri")&gt;0),"Unk",0))</f>
        <v>0</v>
      </c>
      <c r="E2551" t="str">
        <f>IFERROR(INDEX('Brand Family Areas (Enc)'!$D$6:$D$998,MATCH(UPPER(A2551)&amp;"|"&amp;UPPER(B2551),'Brand Family Areas (Enc)'!$G$6:$G$998,0)),"No Match")</f>
        <v>Inactive</v>
      </c>
      <c r="F2551" t="str">
        <f t="shared" si="78"/>
        <v>THEM</v>
      </c>
      <c r="G2551" t="str">
        <f t="shared" si="79"/>
        <v>Flying Fish|MORRIS 3</v>
      </c>
    </row>
    <row r="2552" spans="1:7" hidden="1" x14ac:dyDescent="0.2">
      <c r="A2552" t="str" cm="1">
        <f t="array" ref="A2552">INDEX('Brand Family Territory (Enc)'!$A$2:$A$296,INT((ROW()-2)/10)+1)</f>
        <v>Travelers Club</v>
      </c>
      <c r="B2552" t="str" cm="1">
        <f t="array" ref="B2552">INDEX('Whitelist (Blackout Reverse)'!$B$1:$K$1,MOD(ROW()-2,10)+1)</f>
        <v>BERGEN</v>
      </c>
      <c r="C2552" t="str">
        <f>VLOOKUP(A2552,'Brand Family Territory (Enc)'!$A$2:$B$296,2,FALSE)</f>
        <v>Metro Less West Milford Area</v>
      </c>
      <c r="D2552">
        <f>IF(COUNTIFS('Brand Family Territories (Enc)'!$B$2:$B$62,C2552,'Brand Family Territories (Enc)'!$C$2:$C$62,B2552)&gt;0,1,IF(AND(LEFT(B2552,6)="MORRIS",COUNTIFS('Brand Family Territories (Enc)'!$B$2:$B$62,C2552,'Brand Family Territories (Enc)'!$C$2:$C$62,"Morri")&gt;0),"Unk",0))</f>
        <v>1</v>
      </c>
      <c r="E2552" t="str">
        <f>IFERROR(INDEX('Brand Family Areas (Enc)'!$D$6:$D$998,MATCH(UPPER(A2552)&amp;"|"&amp;UPPER(B2552),'Brand Family Areas (Enc)'!$G$6:$G$998,0)),"No Match")</f>
        <v>No Match</v>
      </c>
      <c r="F2552" t="str">
        <f t="shared" si="78"/>
        <v>US</v>
      </c>
      <c r="G2552" t="str">
        <f t="shared" si="79"/>
        <v>Travelers Club|BERGEN</v>
      </c>
    </row>
    <row r="2553" spans="1:7" hidden="1" x14ac:dyDescent="0.2">
      <c r="A2553" t="str" cm="1">
        <f t="array" ref="A2553">INDEX('Brand Family Territory (Enc)'!$A$2:$A$296,INT((ROW()-2)/10)+1)</f>
        <v>Travelers Club</v>
      </c>
      <c r="B2553" t="str" cm="1">
        <f t="array" ref="B2553">INDEX('Whitelist (Blackout Reverse)'!$B$1:$K$1,MOD(ROW()-2,10)+1)</f>
        <v>PASSAIC</v>
      </c>
      <c r="C2553" t="str">
        <f>VLOOKUP(A2553,'Brand Family Territory (Enc)'!$A$2:$B$296,2,FALSE)</f>
        <v>Metro Less West Milford Area</v>
      </c>
      <c r="D2553">
        <f>IF(COUNTIFS('Brand Family Territories (Enc)'!$B$2:$B$62,C2553,'Brand Family Territories (Enc)'!$C$2:$C$62,B2553)&gt;0,1,IF(AND(LEFT(B2553,6)="MORRIS",COUNTIFS('Brand Family Territories (Enc)'!$B$2:$B$62,C2553,'Brand Family Territories (Enc)'!$C$2:$C$62,"Morri")&gt;0),"Unk",0))</f>
        <v>1</v>
      </c>
      <c r="E2553" t="str">
        <f>IFERROR(INDEX('Brand Family Areas (Enc)'!$D$6:$D$998,MATCH(UPPER(A2553)&amp;"|"&amp;UPPER(B2553),'Brand Family Areas (Enc)'!$G$6:$G$998,0)),"No Match")</f>
        <v>No Match</v>
      </c>
      <c r="F2553" t="str">
        <f t="shared" si="78"/>
        <v>US</v>
      </c>
      <c r="G2553" t="str">
        <f t="shared" si="79"/>
        <v>Travelers Club|PASSAIC</v>
      </c>
    </row>
    <row r="2554" spans="1:7" hidden="1" x14ac:dyDescent="0.2">
      <c r="A2554" t="str" cm="1">
        <f t="array" ref="A2554">INDEX('Brand Family Territory (Enc)'!$A$2:$A$296,INT((ROW()-2)/10)+1)</f>
        <v>Travelers Club</v>
      </c>
      <c r="B2554" t="str" cm="1">
        <f t="array" ref="B2554">INDEX('Whitelist (Blackout Reverse)'!$B$1:$K$1,MOD(ROW()-2,10)+1)</f>
        <v>PASSAIC-FF</v>
      </c>
      <c r="C2554" t="str">
        <f>VLOOKUP(A2554,'Brand Family Territory (Enc)'!$A$2:$B$296,2,FALSE)</f>
        <v>Metro Less West Milford Area</v>
      </c>
      <c r="D2554">
        <f>IF(COUNTIFS('Brand Family Territories (Enc)'!$B$2:$B$62,C2554,'Brand Family Territories (Enc)'!$C$2:$C$62,B2554)&gt;0,1,IF(AND(LEFT(B2554,6)="MORRIS",COUNTIFS('Brand Family Territories (Enc)'!$B$2:$B$62,C2554,'Brand Family Territories (Enc)'!$C$2:$C$62,"Morri")&gt;0),"Unk",0))</f>
        <v>1</v>
      </c>
      <c r="E2554" t="str">
        <f>IFERROR(INDEX('Brand Family Areas (Enc)'!$D$6:$D$998,MATCH(UPPER(A2554)&amp;"|"&amp;UPPER(B2554),'Brand Family Areas (Enc)'!$G$6:$G$998,0)),"No Match")</f>
        <v>No Match</v>
      </c>
      <c r="F2554" t="str">
        <f t="shared" si="78"/>
        <v>US</v>
      </c>
      <c r="G2554" t="str">
        <f t="shared" si="79"/>
        <v>Travelers Club|PASSAIC-FF</v>
      </c>
    </row>
    <row r="2555" spans="1:7" hidden="1" x14ac:dyDescent="0.2">
      <c r="A2555" t="str" cm="1">
        <f t="array" ref="A2555">INDEX('Brand Family Territory (Enc)'!$A$2:$A$296,INT((ROW()-2)/10)+1)</f>
        <v>Travelers Club</v>
      </c>
      <c r="B2555" t="str" cm="1">
        <f t="array" ref="B2555">INDEX('Whitelist (Blackout Reverse)'!$B$1:$K$1,MOD(ROW()-2,10)+1)</f>
        <v>ESSEX</v>
      </c>
      <c r="C2555" t="str">
        <f>VLOOKUP(A2555,'Brand Family Territory (Enc)'!$A$2:$B$296,2,FALSE)</f>
        <v>Metro Less West Milford Area</v>
      </c>
      <c r="D2555">
        <f>IF(COUNTIFS('Brand Family Territories (Enc)'!$B$2:$B$62,C2555,'Brand Family Territories (Enc)'!$C$2:$C$62,B2555)&gt;0,1,IF(AND(LEFT(B2555,6)="MORRIS",COUNTIFS('Brand Family Territories (Enc)'!$B$2:$B$62,C2555,'Brand Family Territories (Enc)'!$C$2:$C$62,"Morri")&gt;0),"Unk",0))</f>
        <v>1</v>
      </c>
      <c r="E2555" t="str">
        <f>IFERROR(INDEX('Brand Family Areas (Enc)'!$D$6:$D$998,MATCH(UPPER(A2555)&amp;"|"&amp;UPPER(B2555),'Brand Family Areas (Enc)'!$G$6:$G$998,0)),"No Match")</f>
        <v>No Match</v>
      </c>
      <c r="F2555" t="str">
        <f t="shared" si="78"/>
        <v>US</v>
      </c>
      <c r="G2555" t="str">
        <f t="shared" si="79"/>
        <v>Travelers Club|ESSEX</v>
      </c>
    </row>
    <row r="2556" spans="1:7" hidden="1" x14ac:dyDescent="0.2">
      <c r="A2556" t="str" cm="1">
        <f t="array" ref="A2556">INDEX('Brand Family Territory (Enc)'!$A$2:$A$296,INT((ROW()-2)/10)+1)</f>
        <v>Travelers Club</v>
      </c>
      <c r="B2556" t="str" cm="1">
        <f t="array" ref="B2556">INDEX('Whitelist (Blackout Reverse)'!$B$1:$K$1,MOD(ROW()-2,10)+1)</f>
        <v>HUDSON</v>
      </c>
      <c r="C2556" t="str">
        <f>VLOOKUP(A2556,'Brand Family Territory (Enc)'!$A$2:$B$296,2,FALSE)</f>
        <v>Metro Less West Milford Area</v>
      </c>
      <c r="D2556">
        <f>IF(COUNTIFS('Brand Family Territories (Enc)'!$B$2:$B$62,C2556,'Brand Family Territories (Enc)'!$C$2:$C$62,B2556)&gt;0,1,IF(AND(LEFT(B2556,6)="MORRIS",COUNTIFS('Brand Family Territories (Enc)'!$B$2:$B$62,C2556,'Brand Family Territories (Enc)'!$C$2:$C$62,"Morri")&gt;0),"Unk",0))</f>
        <v>1</v>
      </c>
      <c r="E2556" t="str">
        <f>IFERROR(INDEX('Brand Family Areas (Enc)'!$D$6:$D$998,MATCH(UPPER(A2556)&amp;"|"&amp;UPPER(B2556),'Brand Family Areas (Enc)'!$G$6:$G$998,0)),"No Match")</f>
        <v>No Match</v>
      </c>
      <c r="F2556" t="str">
        <f t="shared" si="78"/>
        <v>US</v>
      </c>
      <c r="G2556" t="str">
        <f t="shared" si="79"/>
        <v>Travelers Club|HUDSON</v>
      </c>
    </row>
    <row r="2557" spans="1:7" hidden="1" x14ac:dyDescent="0.2">
      <c r="A2557" t="str" cm="1">
        <f t="array" ref="A2557">INDEX('Brand Family Territory (Enc)'!$A$2:$A$296,INT((ROW()-2)/10)+1)</f>
        <v>Travelers Club</v>
      </c>
      <c r="B2557" t="str" cm="1">
        <f t="array" ref="B2557">INDEX('Whitelist (Blackout Reverse)'!$B$1:$K$1,MOD(ROW()-2,10)+1)</f>
        <v>UNION</v>
      </c>
      <c r="C2557" t="str">
        <f>VLOOKUP(A2557,'Brand Family Territory (Enc)'!$A$2:$B$296,2,FALSE)</f>
        <v>Metro Less West Milford Area</v>
      </c>
      <c r="D2557">
        <f>IF(COUNTIFS('Brand Family Territories (Enc)'!$B$2:$B$62,C2557,'Brand Family Territories (Enc)'!$C$2:$C$62,B2557)&gt;0,1,IF(AND(LEFT(B2557,6)="MORRIS",COUNTIFS('Brand Family Territories (Enc)'!$B$2:$B$62,C2557,'Brand Family Territories (Enc)'!$C$2:$C$62,"Morri")&gt;0),"Unk",0))</f>
        <v>0</v>
      </c>
      <c r="E2557" t="str">
        <f>IFERROR(INDEX('Brand Family Areas (Enc)'!$D$6:$D$998,MATCH(UPPER(A2557)&amp;"|"&amp;UPPER(B2557),'Brand Family Areas (Enc)'!$G$6:$G$998,0)),"No Match")</f>
        <v>No Match</v>
      </c>
      <c r="F2557" t="str">
        <f t="shared" si="78"/>
        <v>THEM</v>
      </c>
      <c r="G2557" t="str">
        <f t="shared" si="79"/>
        <v>Travelers Club|UNION</v>
      </c>
    </row>
    <row r="2558" spans="1:7" hidden="1" x14ac:dyDescent="0.2">
      <c r="A2558" t="str" cm="1">
        <f t="array" ref="A2558">INDEX('Brand Family Territory (Enc)'!$A$2:$A$296,INT((ROW()-2)/10)+1)</f>
        <v>Travelers Club</v>
      </c>
      <c r="B2558" t="str" cm="1">
        <f t="array" ref="B2558">INDEX('Whitelist (Blackout Reverse)'!$B$1:$K$1,MOD(ROW()-2,10)+1)</f>
        <v>SUSSEX</v>
      </c>
      <c r="C2558" t="str">
        <f>VLOOKUP(A2558,'Brand Family Territory (Enc)'!$A$2:$B$296,2,FALSE)</f>
        <v>Metro Less West Milford Area</v>
      </c>
      <c r="D2558">
        <f>IF(COUNTIFS('Brand Family Territories (Enc)'!$B$2:$B$62,C2558,'Brand Family Territories (Enc)'!$C$2:$C$62,B2558)&gt;0,1,IF(AND(LEFT(B2558,6)="MORRIS",COUNTIFS('Brand Family Territories (Enc)'!$B$2:$B$62,C2558,'Brand Family Territories (Enc)'!$C$2:$C$62,"Morri")&gt;0),"Unk",0))</f>
        <v>0</v>
      </c>
      <c r="E2558" t="str">
        <f>IFERROR(INDEX('Brand Family Areas (Enc)'!$D$6:$D$998,MATCH(UPPER(A2558)&amp;"|"&amp;UPPER(B2558),'Brand Family Areas (Enc)'!$G$6:$G$998,0)),"No Match")</f>
        <v>Inactive</v>
      </c>
      <c r="F2558" t="str">
        <f t="shared" si="78"/>
        <v>THEM</v>
      </c>
      <c r="G2558" t="str">
        <f t="shared" si="79"/>
        <v>Travelers Club|SUSSEX</v>
      </c>
    </row>
    <row r="2559" spans="1:7" hidden="1" x14ac:dyDescent="0.2">
      <c r="A2559" t="str" cm="1">
        <f t="array" ref="A2559">INDEX('Brand Family Territory (Enc)'!$A$2:$A$296,INT((ROW()-2)/10)+1)</f>
        <v>Travelers Club</v>
      </c>
      <c r="B2559" t="str" cm="1">
        <f t="array" ref="B2559">INDEX('Whitelist (Blackout Reverse)'!$B$1:$K$1,MOD(ROW()-2,10)+1)</f>
        <v>MORRIS 1</v>
      </c>
      <c r="C2559" t="str">
        <f>VLOOKUP(A2559,'Brand Family Territory (Enc)'!$A$2:$B$296,2,FALSE)</f>
        <v>Metro Less West Milford Area</v>
      </c>
      <c r="D2559">
        <f>IF(COUNTIFS('Brand Family Territories (Enc)'!$B$2:$B$62,C2559,'Brand Family Territories (Enc)'!$C$2:$C$62,B2559)&gt;0,1,IF(AND(LEFT(B2559,6)="MORRIS",COUNTIFS('Brand Family Territories (Enc)'!$B$2:$B$62,C2559,'Brand Family Territories (Enc)'!$C$2:$C$62,"Morri")&gt;0),"Unk",0))</f>
        <v>0</v>
      </c>
      <c r="E2559" t="str">
        <f>IFERROR(INDEX('Brand Family Areas (Enc)'!$D$6:$D$998,MATCH(UPPER(A2559)&amp;"|"&amp;UPPER(B2559),'Brand Family Areas (Enc)'!$G$6:$G$998,0)),"No Match")</f>
        <v>No Match</v>
      </c>
      <c r="F2559" t="str">
        <f t="shared" si="78"/>
        <v>THEM</v>
      </c>
      <c r="G2559" t="str">
        <f t="shared" si="79"/>
        <v>Travelers Club|MORRIS 1</v>
      </c>
    </row>
    <row r="2560" spans="1:7" hidden="1" x14ac:dyDescent="0.2">
      <c r="A2560" t="str" cm="1">
        <f t="array" ref="A2560">INDEX('Brand Family Territory (Enc)'!$A$2:$A$296,INT((ROW()-2)/10)+1)</f>
        <v>Travelers Club</v>
      </c>
      <c r="B2560" t="str" cm="1">
        <f t="array" ref="B2560">INDEX('Whitelist (Blackout Reverse)'!$B$1:$K$1,MOD(ROW()-2,10)+1)</f>
        <v>MORRIS 2</v>
      </c>
      <c r="C2560" t="str">
        <f>VLOOKUP(A2560,'Brand Family Territory (Enc)'!$A$2:$B$296,2,FALSE)</f>
        <v>Metro Less West Milford Area</v>
      </c>
      <c r="D2560">
        <f>IF(COUNTIFS('Brand Family Territories (Enc)'!$B$2:$B$62,C2560,'Brand Family Territories (Enc)'!$C$2:$C$62,B2560)&gt;0,1,IF(AND(LEFT(B2560,6)="MORRIS",COUNTIFS('Brand Family Territories (Enc)'!$B$2:$B$62,C2560,'Brand Family Territories (Enc)'!$C$2:$C$62,"Morri")&gt;0),"Unk",0))</f>
        <v>0</v>
      </c>
      <c r="E2560" t="str">
        <f>IFERROR(INDEX('Brand Family Areas (Enc)'!$D$6:$D$998,MATCH(UPPER(A2560)&amp;"|"&amp;UPPER(B2560),'Brand Family Areas (Enc)'!$G$6:$G$998,0)),"No Match")</f>
        <v>No Match</v>
      </c>
      <c r="F2560" t="str">
        <f t="shared" si="78"/>
        <v>THEM</v>
      </c>
      <c r="G2560" t="str">
        <f t="shared" si="79"/>
        <v>Travelers Club|MORRIS 2</v>
      </c>
    </row>
    <row r="2561" spans="1:7" hidden="1" x14ac:dyDescent="0.2">
      <c r="A2561" t="str" cm="1">
        <f t="array" ref="A2561">INDEX('Brand Family Territory (Enc)'!$A$2:$A$296,INT((ROW()-2)/10)+1)</f>
        <v>Travelers Club</v>
      </c>
      <c r="B2561" t="str" cm="1">
        <f t="array" ref="B2561">INDEX('Whitelist (Blackout Reverse)'!$B$1:$K$1,MOD(ROW()-2,10)+1)</f>
        <v>MORRIS 3</v>
      </c>
      <c r="C2561" t="str">
        <f>VLOOKUP(A2561,'Brand Family Territory (Enc)'!$A$2:$B$296,2,FALSE)</f>
        <v>Metro Less West Milford Area</v>
      </c>
      <c r="D2561">
        <f>IF(COUNTIFS('Brand Family Territories (Enc)'!$B$2:$B$62,C2561,'Brand Family Territories (Enc)'!$C$2:$C$62,B2561)&gt;0,1,IF(AND(LEFT(B2561,6)="MORRIS",COUNTIFS('Brand Family Territories (Enc)'!$B$2:$B$62,C2561,'Brand Family Territories (Enc)'!$C$2:$C$62,"Morri")&gt;0),"Unk",0))</f>
        <v>0</v>
      </c>
      <c r="E2561" t="str">
        <f>IFERROR(INDEX('Brand Family Areas (Enc)'!$D$6:$D$998,MATCH(UPPER(A2561)&amp;"|"&amp;UPPER(B2561),'Brand Family Areas (Enc)'!$G$6:$G$998,0)),"No Match")</f>
        <v>No Match</v>
      </c>
      <c r="F2561" t="str">
        <f t="shared" si="78"/>
        <v>THEM</v>
      </c>
      <c r="G2561" t="str">
        <f t="shared" si="79"/>
        <v>Travelers Club|MORRIS 3</v>
      </c>
    </row>
    <row r="2562" spans="1:7" hidden="1" x14ac:dyDescent="0.2">
      <c r="A2562" t="str" cm="1">
        <f t="array" ref="A2562">INDEX('Brand Family Territory (Enc)'!$A$2:$A$296,INT((ROW()-2)/10)+1)</f>
        <v>Earthquake</v>
      </c>
      <c r="B2562" t="str" cm="1">
        <f t="array" ref="B2562">INDEX('Whitelist (Blackout Reverse)'!$B$1:$K$1,MOD(ROW()-2,10)+1)</f>
        <v>BERGEN</v>
      </c>
      <c r="C2562" t="str">
        <f>VLOOKUP(A2562,'Brand Family Territory (Enc)'!$A$2:$B$296,2,FALSE)</f>
        <v>Core Less Essex (Alt)</v>
      </c>
      <c r="D2562">
        <f>IF(COUNTIFS('Brand Family Territories (Enc)'!$B$2:$B$62,C2562,'Brand Family Territories (Enc)'!$C$2:$C$62,B2562)&gt;0,1,IF(AND(LEFT(B2562,6)="MORRIS",COUNTIFS('Brand Family Territories (Enc)'!$B$2:$B$62,C2562,'Brand Family Territories (Enc)'!$C$2:$C$62,"Morri")&gt;0),"Unk",0))</f>
        <v>1</v>
      </c>
      <c r="E2562" t="str">
        <f>IFERROR(INDEX('Brand Family Areas (Enc)'!$D$6:$D$998,MATCH(UPPER(A2562)&amp;"|"&amp;UPPER(B2562),'Brand Family Areas (Enc)'!$G$6:$G$998,0)),"No Match")</f>
        <v>No Match</v>
      </c>
      <c r="F2562" t="str">
        <f t="shared" si="78"/>
        <v>US</v>
      </c>
      <c r="G2562" t="str">
        <f t="shared" si="79"/>
        <v>Earthquake|BERGEN</v>
      </c>
    </row>
    <row r="2563" spans="1:7" hidden="1" x14ac:dyDescent="0.2">
      <c r="A2563" t="str" cm="1">
        <f t="array" ref="A2563">INDEX('Brand Family Territory (Enc)'!$A$2:$A$296,INT((ROW()-2)/10)+1)</f>
        <v>Earthquake</v>
      </c>
      <c r="B2563" t="str" cm="1">
        <f t="array" ref="B2563">INDEX('Whitelist (Blackout Reverse)'!$B$1:$K$1,MOD(ROW()-2,10)+1)</f>
        <v>PASSAIC</v>
      </c>
      <c r="C2563" t="str">
        <f>VLOOKUP(A2563,'Brand Family Territory (Enc)'!$A$2:$B$296,2,FALSE)</f>
        <v>Core Less Essex (Alt)</v>
      </c>
      <c r="D2563">
        <f>IF(COUNTIFS('Brand Family Territories (Enc)'!$B$2:$B$62,C2563,'Brand Family Territories (Enc)'!$C$2:$C$62,B2563)&gt;0,1,IF(AND(LEFT(B2563,6)="MORRIS",COUNTIFS('Brand Family Territories (Enc)'!$B$2:$B$62,C2563,'Brand Family Territories (Enc)'!$C$2:$C$62,"Morri")&gt;0),"Unk",0))</f>
        <v>1</v>
      </c>
      <c r="E2563" t="str">
        <f>IFERROR(INDEX('Brand Family Areas (Enc)'!$D$6:$D$998,MATCH(UPPER(A2563)&amp;"|"&amp;UPPER(B2563),'Brand Family Areas (Enc)'!$G$6:$G$998,0)),"No Match")</f>
        <v>No Match</v>
      </c>
      <c r="F2563" t="str">
        <f t="shared" ref="F2563:F2626" si="80">IF(D2563="Unk","Ambiguous (Source Truncated)",IF(E2563="Inactive","THEM",IF(D2563=1,"US",IF(D2563="N/A","No Territory Data","THEM"))))</f>
        <v>US</v>
      </c>
      <c r="G2563" t="str">
        <f t="shared" ref="G2563:G2626" si="81">A2563&amp;"|"&amp;B2563</f>
        <v>Earthquake|PASSAIC</v>
      </c>
    </row>
    <row r="2564" spans="1:7" hidden="1" x14ac:dyDescent="0.2">
      <c r="A2564" t="str" cm="1">
        <f t="array" ref="A2564">INDEX('Brand Family Territory (Enc)'!$A$2:$A$296,INT((ROW()-2)/10)+1)</f>
        <v>Earthquake</v>
      </c>
      <c r="B2564" t="str" cm="1">
        <f t="array" ref="B2564">INDEX('Whitelist (Blackout Reverse)'!$B$1:$K$1,MOD(ROW()-2,10)+1)</f>
        <v>PASSAIC-FF</v>
      </c>
      <c r="C2564" t="str">
        <f>VLOOKUP(A2564,'Brand Family Territory (Enc)'!$A$2:$B$296,2,FALSE)</f>
        <v>Core Less Essex (Alt)</v>
      </c>
      <c r="D2564">
        <f>IF(COUNTIFS('Brand Family Territories (Enc)'!$B$2:$B$62,C2564,'Brand Family Territories (Enc)'!$C$2:$C$62,B2564)&gt;0,1,IF(AND(LEFT(B2564,6)="MORRIS",COUNTIFS('Brand Family Territories (Enc)'!$B$2:$B$62,C2564,'Brand Family Territories (Enc)'!$C$2:$C$62,"Morri")&gt;0),"Unk",0))</f>
        <v>1</v>
      </c>
      <c r="E2564" t="str">
        <f>IFERROR(INDEX('Brand Family Areas (Enc)'!$D$6:$D$998,MATCH(UPPER(A2564)&amp;"|"&amp;UPPER(B2564),'Brand Family Areas (Enc)'!$G$6:$G$998,0)),"No Match")</f>
        <v>No Match</v>
      </c>
      <c r="F2564" t="str">
        <f t="shared" si="80"/>
        <v>US</v>
      </c>
      <c r="G2564" t="str">
        <f t="shared" si="81"/>
        <v>Earthquake|PASSAIC-FF</v>
      </c>
    </row>
    <row r="2565" spans="1:7" hidden="1" x14ac:dyDescent="0.2">
      <c r="A2565" t="str" cm="1">
        <f t="array" ref="A2565">INDEX('Brand Family Territory (Enc)'!$A$2:$A$296,INT((ROW()-2)/10)+1)</f>
        <v>Earthquake</v>
      </c>
      <c r="B2565" t="str" cm="1">
        <f t="array" ref="B2565">INDEX('Whitelist (Blackout Reverse)'!$B$1:$K$1,MOD(ROW()-2,10)+1)</f>
        <v>ESSEX</v>
      </c>
      <c r="C2565" t="str">
        <f>VLOOKUP(A2565,'Brand Family Territory (Enc)'!$A$2:$B$296,2,FALSE)</f>
        <v>Core Less Essex (Alt)</v>
      </c>
      <c r="D2565">
        <f>IF(COUNTIFS('Brand Family Territories (Enc)'!$B$2:$B$62,C2565,'Brand Family Territories (Enc)'!$C$2:$C$62,B2565)&gt;0,1,IF(AND(LEFT(B2565,6)="MORRIS",COUNTIFS('Brand Family Territories (Enc)'!$B$2:$B$62,C2565,'Brand Family Territories (Enc)'!$C$2:$C$62,"Morri")&gt;0),"Unk",0))</f>
        <v>0</v>
      </c>
      <c r="E2565" t="str">
        <f>IFERROR(INDEX('Brand Family Areas (Enc)'!$D$6:$D$998,MATCH(UPPER(A2565)&amp;"|"&amp;UPPER(B2565),'Brand Family Areas (Enc)'!$G$6:$G$998,0)),"No Match")</f>
        <v>Inactive</v>
      </c>
      <c r="F2565" t="str">
        <f t="shared" si="80"/>
        <v>THEM</v>
      </c>
      <c r="G2565" t="str">
        <f t="shared" si="81"/>
        <v>Earthquake|ESSEX</v>
      </c>
    </row>
    <row r="2566" spans="1:7" hidden="1" x14ac:dyDescent="0.2">
      <c r="A2566" t="str" cm="1">
        <f t="array" ref="A2566">INDEX('Brand Family Territory (Enc)'!$A$2:$A$296,INT((ROW()-2)/10)+1)</f>
        <v>Earthquake</v>
      </c>
      <c r="B2566" t="str" cm="1">
        <f t="array" ref="B2566">INDEX('Whitelist (Blackout Reverse)'!$B$1:$K$1,MOD(ROW()-2,10)+1)</f>
        <v>HUDSON</v>
      </c>
      <c r="C2566" t="str">
        <f>VLOOKUP(A2566,'Brand Family Territory (Enc)'!$A$2:$B$296,2,FALSE)</f>
        <v>Core Less Essex (Alt)</v>
      </c>
      <c r="D2566">
        <f>IF(COUNTIFS('Brand Family Territories (Enc)'!$B$2:$B$62,C2566,'Brand Family Territories (Enc)'!$C$2:$C$62,B2566)&gt;0,1,IF(AND(LEFT(B2566,6)="MORRIS",COUNTIFS('Brand Family Territories (Enc)'!$B$2:$B$62,C2566,'Brand Family Territories (Enc)'!$C$2:$C$62,"Morri")&gt;0),"Unk",0))</f>
        <v>1</v>
      </c>
      <c r="E2566" t="str">
        <f>IFERROR(INDEX('Brand Family Areas (Enc)'!$D$6:$D$998,MATCH(UPPER(A2566)&amp;"|"&amp;UPPER(B2566),'Brand Family Areas (Enc)'!$G$6:$G$998,0)),"No Match")</f>
        <v>No Match</v>
      </c>
      <c r="F2566" t="str">
        <f t="shared" si="80"/>
        <v>US</v>
      </c>
      <c r="G2566" t="str">
        <f t="shared" si="81"/>
        <v>Earthquake|HUDSON</v>
      </c>
    </row>
    <row r="2567" spans="1:7" hidden="1" x14ac:dyDescent="0.2">
      <c r="A2567" t="str" cm="1">
        <f t="array" ref="A2567">INDEX('Brand Family Territory (Enc)'!$A$2:$A$296,INT((ROW()-2)/10)+1)</f>
        <v>Earthquake</v>
      </c>
      <c r="B2567" t="str" cm="1">
        <f t="array" ref="B2567">INDEX('Whitelist (Blackout Reverse)'!$B$1:$K$1,MOD(ROW()-2,10)+1)</f>
        <v>UNION</v>
      </c>
      <c r="C2567" t="str">
        <f>VLOOKUP(A2567,'Brand Family Territory (Enc)'!$A$2:$B$296,2,FALSE)</f>
        <v>Core Less Essex (Alt)</v>
      </c>
      <c r="D2567">
        <f>IF(COUNTIFS('Brand Family Territories (Enc)'!$B$2:$B$62,C2567,'Brand Family Territories (Enc)'!$C$2:$C$62,B2567)&gt;0,1,IF(AND(LEFT(B2567,6)="MORRIS",COUNTIFS('Brand Family Territories (Enc)'!$B$2:$B$62,C2567,'Brand Family Territories (Enc)'!$C$2:$C$62,"Morri")&gt;0),"Unk",0))</f>
        <v>0</v>
      </c>
      <c r="E2567" t="str">
        <f>IFERROR(INDEX('Brand Family Areas (Enc)'!$D$6:$D$998,MATCH(UPPER(A2567)&amp;"|"&amp;UPPER(B2567),'Brand Family Areas (Enc)'!$G$6:$G$998,0)),"No Match")</f>
        <v>Inactive</v>
      </c>
      <c r="F2567" t="str">
        <f t="shared" si="80"/>
        <v>THEM</v>
      </c>
      <c r="G2567" t="str">
        <f t="shared" si="81"/>
        <v>Earthquake|UNION</v>
      </c>
    </row>
    <row r="2568" spans="1:7" hidden="1" x14ac:dyDescent="0.2">
      <c r="A2568" t="str" cm="1">
        <f t="array" ref="A2568">INDEX('Brand Family Territory (Enc)'!$A$2:$A$296,INT((ROW()-2)/10)+1)</f>
        <v>Earthquake</v>
      </c>
      <c r="B2568" t="str" cm="1">
        <f t="array" ref="B2568">INDEX('Whitelist (Blackout Reverse)'!$B$1:$K$1,MOD(ROW()-2,10)+1)</f>
        <v>SUSSEX</v>
      </c>
      <c r="C2568" t="str">
        <f>VLOOKUP(A2568,'Brand Family Territory (Enc)'!$A$2:$B$296,2,FALSE)</f>
        <v>Core Less Essex (Alt)</v>
      </c>
      <c r="D2568">
        <f>IF(COUNTIFS('Brand Family Territories (Enc)'!$B$2:$B$62,C2568,'Brand Family Territories (Enc)'!$C$2:$C$62,B2568)&gt;0,1,IF(AND(LEFT(B2568,6)="MORRIS",COUNTIFS('Brand Family Territories (Enc)'!$B$2:$B$62,C2568,'Brand Family Territories (Enc)'!$C$2:$C$62,"Morri")&gt;0),"Unk",0))</f>
        <v>1</v>
      </c>
      <c r="E2568" t="str">
        <f>IFERROR(INDEX('Brand Family Areas (Enc)'!$D$6:$D$998,MATCH(UPPER(A2568)&amp;"|"&amp;UPPER(B2568),'Brand Family Areas (Enc)'!$G$6:$G$998,0)),"No Match")</f>
        <v>No Match</v>
      </c>
      <c r="F2568" t="str">
        <f t="shared" si="80"/>
        <v>US</v>
      </c>
      <c r="G2568" t="str">
        <f t="shared" si="81"/>
        <v>Earthquake|SUSSEX</v>
      </c>
    </row>
    <row r="2569" spans="1:7" hidden="1" x14ac:dyDescent="0.2">
      <c r="A2569" t="str" cm="1">
        <f t="array" ref="A2569">INDEX('Brand Family Territory (Enc)'!$A$2:$A$296,INT((ROW()-2)/10)+1)</f>
        <v>Earthquake</v>
      </c>
      <c r="B2569" t="str" cm="1">
        <f t="array" ref="B2569">INDEX('Whitelist (Blackout Reverse)'!$B$1:$K$1,MOD(ROW()-2,10)+1)</f>
        <v>MORRIS 1</v>
      </c>
      <c r="C2569" t="str">
        <f>VLOOKUP(A2569,'Brand Family Territory (Enc)'!$A$2:$B$296,2,FALSE)</f>
        <v>Core Less Essex (Alt)</v>
      </c>
      <c r="D2569">
        <f>IF(COUNTIFS('Brand Family Territories (Enc)'!$B$2:$B$62,C2569,'Brand Family Territories (Enc)'!$C$2:$C$62,B2569)&gt;0,1,IF(AND(LEFT(B2569,6)="MORRIS",COUNTIFS('Brand Family Territories (Enc)'!$B$2:$B$62,C2569,'Brand Family Territories (Enc)'!$C$2:$C$62,"Morri")&gt;0),"Unk",0))</f>
        <v>1</v>
      </c>
      <c r="E2569" t="str">
        <f>IFERROR(INDEX('Brand Family Areas (Enc)'!$D$6:$D$998,MATCH(UPPER(A2569)&amp;"|"&amp;UPPER(B2569),'Brand Family Areas (Enc)'!$G$6:$G$998,0)),"No Match")</f>
        <v>No Match</v>
      </c>
      <c r="F2569" t="str">
        <f t="shared" si="80"/>
        <v>US</v>
      </c>
      <c r="G2569" t="str">
        <f t="shared" si="81"/>
        <v>Earthquake|MORRIS 1</v>
      </c>
    </row>
    <row r="2570" spans="1:7" hidden="1" x14ac:dyDescent="0.2">
      <c r="A2570" t="str" cm="1">
        <f t="array" ref="A2570">INDEX('Brand Family Territory (Enc)'!$A$2:$A$296,INT((ROW()-2)/10)+1)</f>
        <v>Earthquake</v>
      </c>
      <c r="B2570" t="str" cm="1">
        <f t="array" ref="B2570">INDEX('Whitelist (Blackout Reverse)'!$B$1:$K$1,MOD(ROW()-2,10)+1)</f>
        <v>MORRIS 2</v>
      </c>
      <c r="C2570" t="str">
        <f>VLOOKUP(A2570,'Brand Family Territory (Enc)'!$A$2:$B$296,2,FALSE)</f>
        <v>Core Less Essex (Alt)</v>
      </c>
      <c r="D2570">
        <f>IF(COUNTIFS('Brand Family Territories (Enc)'!$B$2:$B$62,C2570,'Brand Family Territories (Enc)'!$C$2:$C$62,B2570)&gt;0,1,IF(AND(LEFT(B2570,6)="MORRIS",COUNTIFS('Brand Family Territories (Enc)'!$B$2:$B$62,C2570,'Brand Family Territories (Enc)'!$C$2:$C$62,"Morri")&gt;0),"Unk",0))</f>
        <v>0</v>
      </c>
      <c r="E2570" t="str">
        <f>IFERROR(INDEX('Brand Family Areas (Enc)'!$D$6:$D$998,MATCH(UPPER(A2570)&amp;"|"&amp;UPPER(B2570),'Brand Family Areas (Enc)'!$G$6:$G$998,0)),"No Match")</f>
        <v>Inactive</v>
      </c>
      <c r="F2570" t="str">
        <f t="shared" si="80"/>
        <v>THEM</v>
      </c>
      <c r="G2570" t="str">
        <f t="shared" si="81"/>
        <v>Earthquake|MORRIS 2</v>
      </c>
    </row>
    <row r="2571" spans="1:7" hidden="1" x14ac:dyDescent="0.2">
      <c r="A2571" t="str" cm="1">
        <f t="array" ref="A2571">INDEX('Brand Family Territory (Enc)'!$A$2:$A$296,INT((ROW()-2)/10)+1)</f>
        <v>Earthquake</v>
      </c>
      <c r="B2571" t="str" cm="1">
        <f t="array" ref="B2571">INDEX('Whitelist (Blackout Reverse)'!$B$1:$K$1,MOD(ROW()-2,10)+1)</f>
        <v>MORRIS 3</v>
      </c>
      <c r="C2571" t="str">
        <f>VLOOKUP(A2571,'Brand Family Territory (Enc)'!$A$2:$B$296,2,FALSE)</f>
        <v>Core Less Essex (Alt)</v>
      </c>
      <c r="D2571">
        <f>IF(COUNTIFS('Brand Family Territories (Enc)'!$B$2:$B$62,C2571,'Brand Family Territories (Enc)'!$C$2:$C$62,B2571)&gt;0,1,IF(AND(LEFT(B2571,6)="MORRIS",COUNTIFS('Brand Family Territories (Enc)'!$B$2:$B$62,C2571,'Brand Family Territories (Enc)'!$C$2:$C$62,"Morri")&gt;0),"Unk",0))</f>
        <v>1</v>
      </c>
      <c r="E2571" t="str">
        <f>IFERROR(INDEX('Brand Family Areas (Enc)'!$D$6:$D$998,MATCH(UPPER(A2571)&amp;"|"&amp;UPPER(B2571),'Brand Family Areas (Enc)'!$G$6:$G$998,0)),"No Match")</f>
        <v>No Match</v>
      </c>
      <c r="F2571" t="str">
        <f t="shared" si="80"/>
        <v>US</v>
      </c>
      <c r="G2571" t="str">
        <f t="shared" si="81"/>
        <v>Earthquake|MORRIS 3</v>
      </c>
    </row>
    <row r="2572" spans="1:7" hidden="1" x14ac:dyDescent="0.2">
      <c r="A2572" t="str" cm="1">
        <f t="array" ref="A2572">INDEX('Brand Family Territory (Enc)'!$A$2:$A$296,INT((ROW()-2)/10)+1)</f>
        <v>Four Loko</v>
      </c>
      <c r="B2572" t="str" cm="1">
        <f t="array" ref="B2572">INDEX('Whitelist (Blackout Reverse)'!$B$1:$K$1,MOD(ROW()-2,10)+1)</f>
        <v>BERGEN</v>
      </c>
      <c r="C2572" t="str">
        <f>VLOOKUP(A2572,'Brand Family Territory (Enc)'!$A$2:$B$296,2,FALSE)</f>
        <v>Core Less Essex (Alt)</v>
      </c>
      <c r="D2572">
        <f>IF(COUNTIFS('Brand Family Territories (Enc)'!$B$2:$B$62,C2572,'Brand Family Territories (Enc)'!$C$2:$C$62,B2572)&gt;0,1,IF(AND(LEFT(B2572,6)="MORRIS",COUNTIFS('Brand Family Territories (Enc)'!$B$2:$B$62,C2572,'Brand Family Territories (Enc)'!$C$2:$C$62,"Morri")&gt;0),"Unk",0))</f>
        <v>1</v>
      </c>
      <c r="E2572" t="str">
        <f>IFERROR(INDEX('Brand Family Areas (Enc)'!$D$6:$D$998,MATCH(UPPER(A2572)&amp;"|"&amp;UPPER(B2572),'Brand Family Areas (Enc)'!$G$6:$G$998,0)),"No Match")</f>
        <v>No Match</v>
      </c>
      <c r="F2572" t="str">
        <f t="shared" si="80"/>
        <v>US</v>
      </c>
      <c r="G2572" t="str">
        <f t="shared" si="81"/>
        <v>Four Loko|BERGEN</v>
      </c>
    </row>
    <row r="2573" spans="1:7" hidden="1" x14ac:dyDescent="0.2">
      <c r="A2573" t="str" cm="1">
        <f t="array" ref="A2573">INDEX('Brand Family Territory (Enc)'!$A$2:$A$296,INT((ROW()-2)/10)+1)</f>
        <v>Four Loko</v>
      </c>
      <c r="B2573" t="str" cm="1">
        <f t="array" ref="B2573">INDEX('Whitelist (Blackout Reverse)'!$B$1:$K$1,MOD(ROW()-2,10)+1)</f>
        <v>PASSAIC</v>
      </c>
      <c r="C2573" t="str">
        <f>VLOOKUP(A2573,'Brand Family Territory (Enc)'!$A$2:$B$296,2,FALSE)</f>
        <v>Core Less Essex (Alt)</v>
      </c>
      <c r="D2573">
        <f>IF(COUNTIFS('Brand Family Territories (Enc)'!$B$2:$B$62,C2573,'Brand Family Territories (Enc)'!$C$2:$C$62,B2573)&gt;0,1,IF(AND(LEFT(B2573,6)="MORRIS",COUNTIFS('Brand Family Territories (Enc)'!$B$2:$B$62,C2573,'Brand Family Territories (Enc)'!$C$2:$C$62,"Morri")&gt;0),"Unk",0))</f>
        <v>1</v>
      </c>
      <c r="E2573" t="str">
        <f>IFERROR(INDEX('Brand Family Areas (Enc)'!$D$6:$D$998,MATCH(UPPER(A2573)&amp;"|"&amp;UPPER(B2573),'Brand Family Areas (Enc)'!$G$6:$G$998,0)),"No Match")</f>
        <v>No Match</v>
      </c>
      <c r="F2573" t="str">
        <f t="shared" si="80"/>
        <v>US</v>
      </c>
      <c r="G2573" t="str">
        <f t="shared" si="81"/>
        <v>Four Loko|PASSAIC</v>
      </c>
    </row>
    <row r="2574" spans="1:7" hidden="1" x14ac:dyDescent="0.2">
      <c r="A2574" t="str" cm="1">
        <f t="array" ref="A2574">INDEX('Brand Family Territory (Enc)'!$A$2:$A$296,INT((ROW()-2)/10)+1)</f>
        <v>Four Loko</v>
      </c>
      <c r="B2574" t="str" cm="1">
        <f t="array" ref="B2574">INDEX('Whitelist (Blackout Reverse)'!$B$1:$K$1,MOD(ROW()-2,10)+1)</f>
        <v>PASSAIC-FF</v>
      </c>
      <c r="C2574" t="str">
        <f>VLOOKUP(A2574,'Brand Family Territory (Enc)'!$A$2:$B$296,2,FALSE)</f>
        <v>Core Less Essex (Alt)</v>
      </c>
      <c r="D2574">
        <f>IF(COUNTIFS('Brand Family Territories (Enc)'!$B$2:$B$62,C2574,'Brand Family Territories (Enc)'!$C$2:$C$62,B2574)&gt;0,1,IF(AND(LEFT(B2574,6)="MORRIS",COUNTIFS('Brand Family Territories (Enc)'!$B$2:$B$62,C2574,'Brand Family Territories (Enc)'!$C$2:$C$62,"Morri")&gt;0),"Unk",0))</f>
        <v>1</v>
      </c>
      <c r="E2574" t="str">
        <f>IFERROR(INDEX('Brand Family Areas (Enc)'!$D$6:$D$998,MATCH(UPPER(A2574)&amp;"|"&amp;UPPER(B2574),'Brand Family Areas (Enc)'!$G$6:$G$998,0)),"No Match")</f>
        <v>No Match</v>
      </c>
      <c r="F2574" t="str">
        <f t="shared" si="80"/>
        <v>US</v>
      </c>
      <c r="G2574" t="str">
        <f t="shared" si="81"/>
        <v>Four Loko|PASSAIC-FF</v>
      </c>
    </row>
    <row r="2575" spans="1:7" hidden="1" x14ac:dyDescent="0.2">
      <c r="A2575" t="str" cm="1">
        <f t="array" ref="A2575">INDEX('Brand Family Territory (Enc)'!$A$2:$A$296,INT((ROW()-2)/10)+1)</f>
        <v>Four Loko</v>
      </c>
      <c r="B2575" t="str" cm="1">
        <f t="array" ref="B2575">INDEX('Whitelist (Blackout Reverse)'!$B$1:$K$1,MOD(ROW()-2,10)+1)</f>
        <v>ESSEX</v>
      </c>
      <c r="C2575" t="str">
        <f>VLOOKUP(A2575,'Brand Family Territory (Enc)'!$A$2:$B$296,2,FALSE)</f>
        <v>Core Less Essex (Alt)</v>
      </c>
      <c r="D2575">
        <f>IF(COUNTIFS('Brand Family Territories (Enc)'!$B$2:$B$62,C2575,'Brand Family Territories (Enc)'!$C$2:$C$62,B2575)&gt;0,1,IF(AND(LEFT(B2575,6)="MORRIS",COUNTIFS('Brand Family Territories (Enc)'!$B$2:$B$62,C2575,'Brand Family Territories (Enc)'!$C$2:$C$62,"Morri")&gt;0),"Unk",0))</f>
        <v>0</v>
      </c>
      <c r="E2575" t="str">
        <f>IFERROR(INDEX('Brand Family Areas (Enc)'!$D$6:$D$998,MATCH(UPPER(A2575)&amp;"|"&amp;UPPER(B2575),'Brand Family Areas (Enc)'!$G$6:$G$998,0)),"No Match")</f>
        <v>Inactive</v>
      </c>
      <c r="F2575" t="str">
        <f t="shared" si="80"/>
        <v>THEM</v>
      </c>
      <c r="G2575" t="str">
        <f t="shared" si="81"/>
        <v>Four Loko|ESSEX</v>
      </c>
    </row>
    <row r="2576" spans="1:7" hidden="1" x14ac:dyDescent="0.2">
      <c r="A2576" t="str" cm="1">
        <f t="array" ref="A2576">INDEX('Brand Family Territory (Enc)'!$A$2:$A$296,INT((ROW()-2)/10)+1)</f>
        <v>Four Loko</v>
      </c>
      <c r="B2576" t="str" cm="1">
        <f t="array" ref="B2576">INDEX('Whitelist (Blackout Reverse)'!$B$1:$K$1,MOD(ROW()-2,10)+1)</f>
        <v>HUDSON</v>
      </c>
      <c r="C2576" t="str">
        <f>VLOOKUP(A2576,'Brand Family Territory (Enc)'!$A$2:$B$296,2,FALSE)</f>
        <v>Core Less Essex (Alt)</v>
      </c>
      <c r="D2576">
        <f>IF(COUNTIFS('Brand Family Territories (Enc)'!$B$2:$B$62,C2576,'Brand Family Territories (Enc)'!$C$2:$C$62,B2576)&gt;0,1,IF(AND(LEFT(B2576,6)="MORRIS",COUNTIFS('Brand Family Territories (Enc)'!$B$2:$B$62,C2576,'Brand Family Territories (Enc)'!$C$2:$C$62,"Morri")&gt;0),"Unk",0))</f>
        <v>1</v>
      </c>
      <c r="E2576" t="str">
        <f>IFERROR(INDEX('Brand Family Areas (Enc)'!$D$6:$D$998,MATCH(UPPER(A2576)&amp;"|"&amp;UPPER(B2576),'Brand Family Areas (Enc)'!$G$6:$G$998,0)),"No Match")</f>
        <v>No Match</v>
      </c>
      <c r="F2576" t="str">
        <f t="shared" si="80"/>
        <v>US</v>
      </c>
      <c r="G2576" t="str">
        <f t="shared" si="81"/>
        <v>Four Loko|HUDSON</v>
      </c>
    </row>
    <row r="2577" spans="1:7" hidden="1" x14ac:dyDescent="0.2">
      <c r="A2577" t="str" cm="1">
        <f t="array" ref="A2577">INDEX('Brand Family Territory (Enc)'!$A$2:$A$296,INT((ROW()-2)/10)+1)</f>
        <v>Four Loko</v>
      </c>
      <c r="B2577" t="str" cm="1">
        <f t="array" ref="B2577">INDEX('Whitelist (Blackout Reverse)'!$B$1:$K$1,MOD(ROW()-2,10)+1)</f>
        <v>UNION</v>
      </c>
      <c r="C2577" t="str">
        <f>VLOOKUP(A2577,'Brand Family Territory (Enc)'!$A$2:$B$296,2,FALSE)</f>
        <v>Core Less Essex (Alt)</v>
      </c>
      <c r="D2577">
        <f>IF(COUNTIFS('Brand Family Territories (Enc)'!$B$2:$B$62,C2577,'Brand Family Territories (Enc)'!$C$2:$C$62,B2577)&gt;0,1,IF(AND(LEFT(B2577,6)="MORRIS",COUNTIFS('Brand Family Territories (Enc)'!$B$2:$B$62,C2577,'Brand Family Territories (Enc)'!$C$2:$C$62,"Morri")&gt;0),"Unk",0))</f>
        <v>0</v>
      </c>
      <c r="E2577" t="str">
        <f>IFERROR(INDEX('Brand Family Areas (Enc)'!$D$6:$D$998,MATCH(UPPER(A2577)&amp;"|"&amp;UPPER(B2577),'Brand Family Areas (Enc)'!$G$6:$G$998,0)),"No Match")</f>
        <v>Inactive</v>
      </c>
      <c r="F2577" t="str">
        <f t="shared" si="80"/>
        <v>THEM</v>
      </c>
      <c r="G2577" t="str">
        <f t="shared" si="81"/>
        <v>Four Loko|UNION</v>
      </c>
    </row>
    <row r="2578" spans="1:7" hidden="1" x14ac:dyDescent="0.2">
      <c r="A2578" t="str" cm="1">
        <f t="array" ref="A2578">INDEX('Brand Family Territory (Enc)'!$A$2:$A$296,INT((ROW()-2)/10)+1)</f>
        <v>Four Loko</v>
      </c>
      <c r="B2578" t="str" cm="1">
        <f t="array" ref="B2578">INDEX('Whitelist (Blackout Reverse)'!$B$1:$K$1,MOD(ROW()-2,10)+1)</f>
        <v>SUSSEX</v>
      </c>
      <c r="C2578" t="str">
        <f>VLOOKUP(A2578,'Brand Family Territory (Enc)'!$A$2:$B$296,2,FALSE)</f>
        <v>Core Less Essex (Alt)</v>
      </c>
      <c r="D2578">
        <f>IF(COUNTIFS('Brand Family Territories (Enc)'!$B$2:$B$62,C2578,'Brand Family Territories (Enc)'!$C$2:$C$62,B2578)&gt;0,1,IF(AND(LEFT(B2578,6)="MORRIS",COUNTIFS('Brand Family Territories (Enc)'!$B$2:$B$62,C2578,'Brand Family Territories (Enc)'!$C$2:$C$62,"Morri")&gt;0),"Unk",0))</f>
        <v>1</v>
      </c>
      <c r="E2578" t="str">
        <f>IFERROR(INDEX('Brand Family Areas (Enc)'!$D$6:$D$998,MATCH(UPPER(A2578)&amp;"|"&amp;UPPER(B2578),'Brand Family Areas (Enc)'!$G$6:$G$998,0)),"No Match")</f>
        <v>No Match</v>
      </c>
      <c r="F2578" t="str">
        <f t="shared" si="80"/>
        <v>US</v>
      </c>
      <c r="G2578" t="str">
        <f t="shared" si="81"/>
        <v>Four Loko|SUSSEX</v>
      </c>
    </row>
    <row r="2579" spans="1:7" hidden="1" x14ac:dyDescent="0.2">
      <c r="A2579" t="str" cm="1">
        <f t="array" ref="A2579">INDEX('Brand Family Territory (Enc)'!$A$2:$A$296,INT((ROW()-2)/10)+1)</f>
        <v>Four Loko</v>
      </c>
      <c r="B2579" t="str" cm="1">
        <f t="array" ref="B2579">INDEX('Whitelist (Blackout Reverse)'!$B$1:$K$1,MOD(ROW()-2,10)+1)</f>
        <v>MORRIS 1</v>
      </c>
      <c r="C2579" t="str">
        <f>VLOOKUP(A2579,'Brand Family Territory (Enc)'!$A$2:$B$296,2,FALSE)</f>
        <v>Core Less Essex (Alt)</v>
      </c>
      <c r="D2579">
        <f>IF(COUNTIFS('Brand Family Territories (Enc)'!$B$2:$B$62,C2579,'Brand Family Territories (Enc)'!$C$2:$C$62,B2579)&gt;0,1,IF(AND(LEFT(B2579,6)="MORRIS",COUNTIFS('Brand Family Territories (Enc)'!$B$2:$B$62,C2579,'Brand Family Territories (Enc)'!$C$2:$C$62,"Morri")&gt;0),"Unk",0))</f>
        <v>1</v>
      </c>
      <c r="E2579" t="str">
        <f>IFERROR(INDEX('Brand Family Areas (Enc)'!$D$6:$D$998,MATCH(UPPER(A2579)&amp;"|"&amp;UPPER(B2579),'Brand Family Areas (Enc)'!$G$6:$G$998,0)),"No Match")</f>
        <v>No Match</v>
      </c>
      <c r="F2579" t="str">
        <f t="shared" si="80"/>
        <v>US</v>
      </c>
      <c r="G2579" t="str">
        <f t="shared" si="81"/>
        <v>Four Loko|MORRIS 1</v>
      </c>
    </row>
    <row r="2580" spans="1:7" hidden="1" x14ac:dyDescent="0.2">
      <c r="A2580" t="str" cm="1">
        <f t="array" ref="A2580">INDEX('Brand Family Territory (Enc)'!$A$2:$A$296,INT((ROW()-2)/10)+1)</f>
        <v>Four Loko</v>
      </c>
      <c r="B2580" t="str" cm="1">
        <f t="array" ref="B2580">INDEX('Whitelist (Blackout Reverse)'!$B$1:$K$1,MOD(ROW()-2,10)+1)</f>
        <v>MORRIS 2</v>
      </c>
      <c r="C2580" t="str">
        <f>VLOOKUP(A2580,'Brand Family Territory (Enc)'!$A$2:$B$296,2,FALSE)</f>
        <v>Core Less Essex (Alt)</v>
      </c>
      <c r="D2580">
        <f>IF(COUNTIFS('Brand Family Territories (Enc)'!$B$2:$B$62,C2580,'Brand Family Territories (Enc)'!$C$2:$C$62,B2580)&gt;0,1,IF(AND(LEFT(B2580,6)="MORRIS",COUNTIFS('Brand Family Territories (Enc)'!$B$2:$B$62,C2580,'Brand Family Territories (Enc)'!$C$2:$C$62,"Morri")&gt;0),"Unk",0))</f>
        <v>0</v>
      </c>
      <c r="E2580" t="str">
        <f>IFERROR(INDEX('Brand Family Areas (Enc)'!$D$6:$D$998,MATCH(UPPER(A2580)&amp;"|"&amp;UPPER(B2580),'Brand Family Areas (Enc)'!$G$6:$G$998,0)),"No Match")</f>
        <v>Inactive</v>
      </c>
      <c r="F2580" t="str">
        <f t="shared" si="80"/>
        <v>THEM</v>
      </c>
      <c r="G2580" t="str">
        <f t="shared" si="81"/>
        <v>Four Loko|MORRIS 2</v>
      </c>
    </row>
    <row r="2581" spans="1:7" hidden="1" x14ac:dyDescent="0.2">
      <c r="A2581" t="str" cm="1">
        <f t="array" ref="A2581">INDEX('Brand Family Territory (Enc)'!$A$2:$A$296,INT((ROW()-2)/10)+1)</f>
        <v>Four Loko</v>
      </c>
      <c r="B2581" t="str" cm="1">
        <f t="array" ref="B2581">INDEX('Whitelist (Blackout Reverse)'!$B$1:$K$1,MOD(ROW()-2,10)+1)</f>
        <v>MORRIS 3</v>
      </c>
      <c r="C2581" t="str">
        <f>VLOOKUP(A2581,'Brand Family Territory (Enc)'!$A$2:$B$296,2,FALSE)</f>
        <v>Core Less Essex (Alt)</v>
      </c>
      <c r="D2581">
        <f>IF(COUNTIFS('Brand Family Territories (Enc)'!$B$2:$B$62,C2581,'Brand Family Territories (Enc)'!$C$2:$C$62,B2581)&gt;0,1,IF(AND(LEFT(B2581,6)="MORRIS",COUNTIFS('Brand Family Territories (Enc)'!$B$2:$B$62,C2581,'Brand Family Territories (Enc)'!$C$2:$C$62,"Morri")&gt;0),"Unk",0))</f>
        <v>1</v>
      </c>
      <c r="E2581" t="str">
        <f>IFERROR(INDEX('Brand Family Areas (Enc)'!$D$6:$D$998,MATCH(UPPER(A2581)&amp;"|"&amp;UPPER(B2581),'Brand Family Areas (Enc)'!$G$6:$G$998,0)),"No Match")</f>
        <v>No Match</v>
      </c>
      <c r="F2581" t="str">
        <f t="shared" si="80"/>
        <v>US</v>
      </c>
      <c r="G2581" t="str">
        <f t="shared" si="81"/>
        <v>Four Loko|MORRIS 3</v>
      </c>
    </row>
    <row r="2582" spans="1:7" hidden="1" x14ac:dyDescent="0.2">
      <c r="A2582" t="str" cm="1">
        <f t="array" ref="A2582">INDEX('Brand Family Territory (Enc)'!$A$2:$A$296,INT((ROW()-2)/10)+1)</f>
        <v>Mamita's</v>
      </c>
      <c r="B2582" t="str" cm="1">
        <f t="array" ref="B2582">INDEX('Whitelist (Blackout Reverse)'!$B$1:$K$1,MOD(ROW()-2,10)+1)</f>
        <v>BERGEN</v>
      </c>
      <c r="C2582" t="str">
        <f>VLOOKUP(A2582,'Brand Family Territory (Enc)'!$A$2:$B$296,2,FALSE)</f>
        <v>Core Less Essex (Alt)</v>
      </c>
      <c r="D2582">
        <f>IF(COUNTIFS('Brand Family Territories (Enc)'!$B$2:$B$62,C2582,'Brand Family Territories (Enc)'!$C$2:$C$62,B2582)&gt;0,1,IF(AND(LEFT(B2582,6)="MORRIS",COUNTIFS('Brand Family Territories (Enc)'!$B$2:$B$62,C2582,'Brand Family Territories (Enc)'!$C$2:$C$62,"Morri")&gt;0),"Unk",0))</f>
        <v>1</v>
      </c>
      <c r="E2582" t="str">
        <f>IFERROR(INDEX('Brand Family Areas (Enc)'!$D$6:$D$998,MATCH(UPPER(A2582)&amp;"|"&amp;UPPER(B2582),'Brand Family Areas (Enc)'!$G$6:$G$998,0)),"No Match")</f>
        <v>No Match</v>
      </c>
      <c r="F2582" t="str">
        <f t="shared" si="80"/>
        <v>US</v>
      </c>
      <c r="G2582" t="str">
        <f t="shared" si="81"/>
        <v>Mamita's|BERGEN</v>
      </c>
    </row>
    <row r="2583" spans="1:7" hidden="1" x14ac:dyDescent="0.2">
      <c r="A2583" t="str" cm="1">
        <f t="array" ref="A2583">INDEX('Brand Family Territory (Enc)'!$A$2:$A$296,INT((ROW()-2)/10)+1)</f>
        <v>Mamita's</v>
      </c>
      <c r="B2583" t="str" cm="1">
        <f t="array" ref="B2583">INDEX('Whitelist (Blackout Reverse)'!$B$1:$K$1,MOD(ROW()-2,10)+1)</f>
        <v>PASSAIC</v>
      </c>
      <c r="C2583" t="str">
        <f>VLOOKUP(A2583,'Brand Family Territory (Enc)'!$A$2:$B$296,2,FALSE)</f>
        <v>Core Less Essex (Alt)</v>
      </c>
      <c r="D2583">
        <f>IF(COUNTIFS('Brand Family Territories (Enc)'!$B$2:$B$62,C2583,'Brand Family Territories (Enc)'!$C$2:$C$62,B2583)&gt;0,1,IF(AND(LEFT(B2583,6)="MORRIS",COUNTIFS('Brand Family Territories (Enc)'!$B$2:$B$62,C2583,'Brand Family Territories (Enc)'!$C$2:$C$62,"Morri")&gt;0),"Unk",0))</f>
        <v>1</v>
      </c>
      <c r="E2583" t="str">
        <f>IFERROR(INDEX('Brand Family Areas (Enc)'!$D$6:$D$998,MATCH(UPPER(A2583)&amp;"|"&amp;UPPER(B2583),'Brand Family Areas (Enc)'!$G$6:$G$998,0)),"No Match")</f>
        <v>No Match</v>
      </c>
      <c r="F2583" t="str">
        <f t="shared" si="80"/>
        <v>US</v>
      </c>
      <c r="G2583" t="str">
        <f t="shared" si="81"/>
        <v>Mamita's|PASSAIC</v>
      </c>
    </row>
    <row r="2584" spans="1:7" hidden="1" x14ac:dyDescent="0.2">
      <c r="A2584" t="str" cm="1">
        <f t="array" ref="A2584">INDEX('Brand Family Territory (Enc)'!$A$2:$A$296,INT((ROW()-2)/10)+1)</f>
        <v>Mamita's</v>
      </c>
      <c r="B2584" t="str" cm="1">
        <f t="array" ref="B2584">INDEX('Whitelist (Blackout Reverse)'!$B$1:$K$1,MOD(ROW()-2,10)+1)</f>
        <v>PASSAIC-FF</v>
      </c>
      <c r="C2584" t="str">
        <f>VLOOKUP(A2584,'Brand Family Territory (Enc)'!$A$2:$B$296,2,FALSE)</f>
        <v>Core Less Essex (Alt)</v>
      </c>
      <c r="D2584">
        <f>IF(COUNTIFS('Brand Family Territories (Enc)'!$B$2:$B$62,C2584,'Brand Family Territories (Enc)'!$C$2:$C$62,B2584)&gt;0,1,IF(AND(LEFT(B2584,6)="MORRIS",COUNTIFS('Brand Family Territories (Enc)'!$B$2:$B$62,C2584,'Brand Family Territories (Enc)'!$C$2:$C$62,"Morri")&gt;0),"Unk",0))</f>
        <v>1</v>
      </c>
      <c r="E2584" t="str">
        <f>IFERROR(INDEX('Brand Family Areas (Enc)'!$D$6:$D$998,MATCH(UPPER(A2584)&amp;"|"&amp;UPPER(B2584),'Brand Family Areas (Enc)'!$G$6:$G$998,0)),"No Match")</f>
        <v>No Match</v>
      </c>
      <c r="F2584" t="str">
        <f t="shared" si="80"/>
        <v>US</v>
      </c>
      <c r="G2584" t="str">
        <f t="shared" si="81"/>
        <v>Mamita's|PASSAIC-FF</v>
      </c>
    </row>
    <row r="2585" spans="1:7" hidden="1" x14ac:dyDescent="0.2">
      <c r="A2585" t="str" cm="1">
        <f t="array" ref="A2585">INDEX('Brand Family Territory (Enc)'!$A$2:$A$296,INT((ROW()-2)/10)+1)</f>
        <v>Mamita's</v>
      </c>
      <c r="B2585" t="str" cm="1">
        <f t="array" ref="B2585">INDEX('Whitelist (Blackout Reverse)'!$B$1:$K$1,MOD(ROW()-2,10)+1)</f>
        <v>ESSEX</v>
      </c>
      <c r="C2585" t="str">
        <f>VLOOKUP(A2585,'Brand Family Territory (Enc)'!$A$2:$B$296,2,FALSE)</f>
        <v>Core Less Essex (Alt)</v>
      </c>
      <c r="D2585">
        <f>IF(COUNTIFS('Brand Family Territories (Enc)'!$B$2:$B$62,C2585,'Brand Family Territories (Enc)'!$C$2:$C$62,B2585)&gt;0,1,IF(AND(LEFT(B2585,6)="MORRIS",COUNTIFS('Brand Family Territories (Enc)'!$B$2:$B$62,C2585,'Brand Family Territories (Enc)'!$C$2:$C$62,"Morri")&gt;0),"Unk",0))</f>
        <v>0</v>
      </c>
      <c r="E2585" t="str">
        <f>IFERROR(INDEX('Brand Family Areas (Enc)'!$D$6:$D$998,MATCH(UPPER(A2585)&amp;"|"&amp;UPPER(B2585),'Brand Family Areas (Enc)'!$G$6:$G$998,0)),"No Match")</f>
        <v>Inactive</v>
      </c>
      <c r="F2585" t="str">
        <f t="shared" si="80"/>
        <v>THEM</v>
      </c>
      <c r="G2585" t="str">
        <f t="shared" si="81"/>
        <v>Mamita's|ESSEX</v>
      </c>
    </row>
    <row r="2586" spans="1:7" hidden="1" x14ac:dyDescent="0.2">
      <c r="A2586" t="str" cm="1">
        <f t="array" ref="A2586">INDEX('Brand Family Territory (Enc)'!$A$2:$A$296,INT((ROW()-2)/10)+1)</f>
        <v>Mamita's</v>
      </c>
      <c r="B2586" t="str" cm="1">
        <f t="array" ref="B2586">INDEX('Whitelist (Blackout Reverse)'!$B$1:$K$1,MOD(ROW()-2,10)+1)</f>
        <v>HUDSON</v>
      </c>
      <c r="C2586" t="str">
        <f>VLOOKUP(A2586,'Brand Family Territory (Enc)'!$A$2:$B$296,2,FALSE)</f>
        <v>Core Less Essex (Alt)</v>
      </c>
      <c r="D2586">
        <f>IF(COUNTIFS('Brand Family Territories (Enc)'!$B$2:$B$62,C2586,'Brand Family Territories (Enc)'!$C$2:$C$62,B2586)&gt;0,1,IF(AND(LEFT(B2586,6)="MORRIS",COUNTIFS('Brand Family Territories (Enc)'!$B$2:$B$62,C2586,'Brand Family Territories (Enc)'!$C$2:$C$62,"Morri")&gt;0),"Unk",0))</f>
        <v>1</v>
      </c>
      <c r="E2586" t="str">
        <f>IFERROR(INDEX('Brand Family Areas (Enc)'!$D$6:$D$998,MATCH(UPPER(A2586)&amp;"|"&amp;UPPER(B2586),'Brand Family Areas (Enc)'!$G$6:$G$998,0)),"No Match")</f>
        <v>No Match</v>
      </c>
      <c r="F2586" t="str">
        <f t="shared" si="80"/>
        <v>US</v>
      </c>
      <c r="G2586" t="str">
        <f t="shared" si="81"/>
        <v>Mamita's|HUDSON</v>
      </c>
    </row>
    <row r="2587" spans="1:7" hidden="1" x14ac:dyDescent="0.2">
      <c r="A2587" t="str" cm="1">
        <f t="array" ref="A2587">INDEX('Brand Family Territory (Enc)'!$A$2:$A$296,INT((ROW()-2)/10)+1)</f>
        <v>Mamita's</v>
      </c>
      <c r="B2587" t="str" cm="1">
        <f t="array" ref="B2587">INDEX('Whitelist (Blackout Reverse)'!$B$1:$K$1,MOD(ROW()-2,10)+1)</f>
        <v>UNION</v>
      </c>
      <c r="C2587" t="str">
        <f>VLOOKUP(A2587,'Brand Family Territory (Enc)'!$A$2:$B$296,2,FALSE)</f>
        <v>Core Less Essex (Alt)</v>
      </c>
      <c r="D2587">
        <f>IF(COUNTIFS('Brand Family Territories (Enc)'!$B$2:$B$62,C2587,'Brand Family Territories (Enc)'!$C$2:$C$62,B2587)&gt;0,1,IF(AND(LEFT(B2587,6)="MORRIS",COUNTIFS('Brand Family Territories (Enc)'!$B$2:$B$62,C2587,'Brand Family Territories (Enc)'!$C$2:$C$62,"Morri")&gt;0),"Unk",0))</f>
        <v>0</v>
      </c>
      <c r="E2587" t="str">
        <f>IFERROR(INDEX('Brand Family Areas (Enc)'!$D$6:$D$998,MATCH(UPPER(A2587)&amp;"|"&amp;UPPER(B2587),'Brand Family Areas (Enc)'!$G$6:$G$998,0)),"No Match")</f>
        <v>Inactive</v>
      </c>
      <c r="F2587" t="str">
        <f t="shared" si="80"/>
        <v>THEM</v>
      </c>
      <c r="G2587" t="str">
        <f t="shared" si="81"/>
        <v>Mamita's|UNION</v>
      </c>
    </row>
    <row r="2588" spans="1:7" hidden="1" x14ac:dyDescent="0.2">
      <c r="A2588" t="str" cm="1">
        <f t="array" ref="A2588">INDEX('Brand Family Territory (Enc)'!$A$2:$A$296,INT((ROW()-2)/10)+1)</f>
        <v>Mamita's</v>
      </c>
      <c r="B2588" t="str" cm="1">
        <f t="array" ref="B2588">INDEX('Whitelist (Blackout Reverse)'!$B$1:$K$1,MOD(ROW()-2,10)+1)</f>
        <v>SUSSEX</v>
      </c>
      <c r="C2588" t="str">
        <f>VLOOKUP(A2588,'Brand Family Territory (Enc)'!$A$2:$B$296,2,FALSE)</f>
        <v>Core Less Essex (Alt)</v>
      </c>
      <c r="D2588">
        <f>IF(COUNTIFS('Brand Family Territories (Enc)'!$B$2:$B$62,C2588,'Brand Family Territories (Enc)'!$C$2:$C$62,B2588)&gt;0,1,IF(AND(LEFT(B2588,6)="MORRIS",COUNTIFS('Brand Family Territories (Enc)'!$B$2:$B$62,C2588,'Brand Family Territories (Enc)'!$C$2:$C$62,"Morri")&gt;0),"Unk",0))</f>
        <v>1</v>
      </c>
      <c r="E2588" t="str">
        <f>IFERROR(INDEX('Brand Family Areas (Enc)'!$D$6:$D$998,MATCH(UPPER(A2588)&amp;"|"&amp;UPPER(B2588),'Brand Family Areas (Enc)'!$G$6:$G$998,0)),"No Match")</f>
        <v>No Match</v>
      </c>
      <c r="F2588" t="str">
        <f t="shared" si="80"/>
        <v>US</v>
      </c>
      <c r="G2588" t="str">
        <f t="shared" si="81"/>
        <v>Mamita's|SUSSEX</v>
      </c>
    </row>
    <row r="2589" spans="1:7" hidden="1" x14ac:dyDescent="0.2">
      <c r="A2589" t="str" cm="1">
        <f t="array" ref="A2589">INDEX('Brand Family Territory (Enc)'!$A$2:$A$296,INT((ROW()-2)/10)+1)</f>
        <v>Mamita's</v>
      </c>
      <c r="B2589" t="str" cm="1">
        <f t="array" ref="B2589">INDEX('Whitelist (Blackout Reverse)'!$B$1:$K$1,MOD(ROW()-2,10)+1)</f>
        <v>MORRIS 1</v>
      </c>
      <c r="C2589" t="str">
        <f>VLOOKUP(A2589,'Brand Family Territory (Enc)'!$A$2:$B$296,2,FALSE)</f>
        <v>Core Less Essex (Alt)</v>
      </c>
      <c r="D2589">
        <f>IF(COUNTIFS('Brand Family Territories (Enc)'!$B$2:$B$62,C2589,'Brand Family Territories (Enc)'!$C$2:$C$62,B2589)&gt;0,1,IF(AND(LEFT(B2589,6)="MORRIS",COUNTIFS('Brand Family Territories (Enc)'!$B$2:$B$62,C2589,'Brand Family Territories (Enc)'!$C$2:$C$62,"Morri")&gt;0),"Unk",0))</f>
        <v>1</v>
      </c>
      <c r="E2589" t="str">
        <f>IFERROR(INDEX('Brand Family Areas (Enc)'!$D$6:$D$998,MATCH(UPPER(A2589)&amp;"|"&amp;UPPER(B2589),'Brand Family Areas (Enc)'!$G$6:$G$998,0)),"No Match")</f>
        <v>No Match</v>
      </c>
      <c r="F2589" t="str">
        <f t="shared" si="80"/>
        <v>US</v>
      </c>
      <c r="G2589" t="str">
        <f t="shared" si="81"/>
        <v>Mamita's|MORRIS 1</v>
      </c>
    </row>
    <row r="2590" spans="1:7" hidden="1" x14ac:dyDescent="0.2">
      <c r="A2590" t="str" cm="1">
        <f t="array" ref="A2590">INDEX('Brand Family Territory (Enc)'!$A$2:$A$296,INT((ROW()-2)/10)+1)</f>
        <v>Mamita's</v>
      </c>
      <c r="B2590" t="str" cm="1">
        <f t="array" ref="B2590">INDEX('Whitelist (Blackout Reverse)'!$B$1:$K$1,MOD(ROW()-2,10)+1)</f>
        <v>MORRIS 2</v>
      </c>
      <c r="C2590" t="str">
        <f>VLOOKUP(A2590,'Brand Family Territory (Enc)'!$A$2:$B$296,2,FALSE)</f>
        <v>Core Less Essex (Alt)</v>
      </c>
      <c r="D2590">
        <f>IF(COUNTIFS('Brand Family Territories (Enc)'!$B$2:$B$62,C2590,'Brand Family Territories (Enc)'!$C$2:$C$62,B2590)&gt;0,1,IF(AND(LEFT(B2590,6)="MORRIS",COUNTIFS('Brand Family Territories (Enc)'!$B$2:$B$62,C2590,'Brand Family Territories (Enc)'!$C$2:$C$62,"Morri")&gt;0),"Unk",0))</f>
        <v>0</v>
      </c>
      <c r="E2590" t="str">
        <f>IFERROR(INDEX('Brand Family Areas (Enc)'!$D$6:$D$998,MATCH(UPPER(A2590)&amp;"|"&amp;UPPER(B2590),'Brand Family Areas (Enc)'!$G$6:$G$998,0)),"No Match")</f>
        <v>Inactive</v>
      </c>
      <c r="F2590" t="str">
        <f t="shared" si="80"/>
        <v>THEM</v>
      </c>
      <c r="G2590" t="str">
        <f t="shared" si="81"/>
        <v>Mamita's|MORRIS 2</v>
      </c>
    </row>
    <row r="2591" spans="1:7" hidden="1" x14ac:dyDescent="0.2">
      <c r="A2591" t="str" cm="1">
        <f t="array" ref="A2591">INDEX('Brand Family Territory (Enc)'!$A$2:$A$296,INT((ROW()-2)/10)+1)</f>
        <v>Mamita's</v>
      </c>
      <c r="B2591" t="str" cm="1">
        <f t="array" ref="B2591">INDEX('Whitelist (Blackout Reverse)'!$B$1:$K$1,MOD(ROW()-2,10)+1)</f>
        <v>MORRIS 3</v>
      </c>
      <c r="C2591" t="str">
        <f>VLOOKUP(A2591,'Brand Family Territory (Enc)'!$A$2:$B$296,2,FALSE)</f>
        <v>Core Less Essex (Alt)</v>
      </c>
      <c r="D2591">
        <f>IF(COUNTIFS('Brand Family Territories (Enc)'!$B$2:$B$62,C2591,'Brand Family Territories (Enc)'!$C$2:$C$62,B2591)&gt;0,1,IF(AND(LEFT(B2591,6)="MORRIS",COUNTIFS('Brand Family Territories (Enc)'!$B$2:$B$62,C2591,'Brand Family Territories (Enc)'!$C$2:$C$62,"Morri")&gt;0),"Unk",0))</f>
        <v>1</v>
      </c>
      <c r="E2591" t="str">
        <f>IFERROR(INDEX('Brand Family Areas (Enc)'!$D$6:$D$998,MATCH(UPPER(A2591)&amp;"|"&amp;UPPER(B2591),'Brand Family Areas (Enc)'!$G$6:$G$998,0)),"No Match")</f>
        <v>No Match</v>
      </c>
      <c r="F2591" t="str">
        <f t="shared" si="80"/>
        <v>US</v>
      </c>
      <c r="G2591" t="str">
        <f t="shared" si="81"/>
        <v>Mamita's|MORRIS 3</v>
      </c>
    </row>
    <row r="2592" spans="1:7" hidden="1" x14ac:dyDescent="0.2">
      <c r="A2592" t="str" cm="1">
        <f t="array" ref="A2592">INDEX('Brand Family Territory (Enc)'!$A$2:$A$296,INT((ROW()-2)/10)+1)</f>
        <v>Banks</v>
      </c>
      <c r="B2592" t="str" cm="1">
        <f t="array" ref="B2592">INDEX('Whitelist (Blackout Reverse)'!$B$1:$K$1,MOD(ROW()-2,10)+1)</f>
        <v>BERGEN</v>
      </c>
      <c r="C2592" t="str">
        <f>VLOOKUP(A2592,'Brand Family Territory (Enc)'!$A$2:$B$296,2,FALSE)</f>
        <v>Bergen/Passaic/Hudson/Essex</v>
      </c>
      <c r="D2592">
        <f>IF(COUNTIFS('Brand Family Territories (Enc)'!$B$2:$B$62,C2592,'Brand Family Territories (Enc)'!$C$2:$C$62,B2592)&gt;0,1,IF(AND(LEFT(B2592,6)="MORRIS",COUNTIFS('Brand Family Territories (Enc)'!$B$2:$B$62,C2592,'Brand Family Territories (Enc)'!$C$2:$C$62,"Morri")&gt;0),"Unk",0))</f>
        <v>1</v>
      </c>
      <c r="E2592" t="str">
        <f>IFERROR(INDEX('Brand Family Areas (Enc)'!$D$6:$D$998,MATCH(UPPER(A2592)&amp;"|"&amp;UPPER(B2592),'Brand Family Areas (Enc)'!$G$6:$G$998,0)),"No Match")</f>
        <v>No Match</v>
      </c>
      <c r="F2592" t="str">
        <f t="shared" si="80"/>
        <v>US</v>
      </c>
      <c r="G2592" t="str">
        <f t="shared" si="81"/>
        <v>Banks|BERGEN</v>
      </c>
    </row>
    <row r="2593" spans="1:7" hidden="1" x14ac:dyDescent="0.2">
      <c r="A2593" t="str" cm="1">
        <f t="array" ref="A2593">INDEX('Brand Family Territory (Enc)'!$A$2:$A$296,INT((ROW()-2)/10)+1)</f>
        <v>Banks</v>
      </c>
      <c r="B2593" t="str" cm="1">
        <f t="array" ref="B2593">INDEX('Whitelist (Blackout Reverse)'!$B$1:$K$1,MOD(ROW()-2,10)+1)</f>
        <v>PASSAIC</v>
      </c>
      <c r="C2593" t="str">
        <f>VLOOKUP(A2593,'Brand Family Territory (Enc)'!$A$2:$B$296,2,FALSE)</f>
        <v>Bergen/Passaic/Hudson/Essex</v>
      </c>
      <c r="D2593">
        <f>IF(COUNTIFS('Brand Family Territories (Enc)'!$B$2:$B$62,C2593,'Brand Family Territories (Enc)'!$C$2:$C$62,B2593)&gt;0,1,IF(AND(LEFT(B2593,6)="MORRIS",COUNTIFS('Brand Family Territories (Enc)'!$B$2:$B$62,C2593,'Brand Family Territories (Enc)'!$C$2:$C$62,"Morri")&gt;0),"Unk",0))</f>
        <v>1</v>
      </c>
      <c r="E2593" t="str">
        <f>IFERROR(INDEX('Brand Family Areas (Enc)'!$D$6:$D$998,MATCH(UPPER(A2593)&amp;"|"&amp;UPPER(B2593),'Brand Family Areas (Enc)'!$G$6:$G$998,0)),"No Match")</f>
        <v>No Match</v>
      </c>
      <c r="F2593" t="str">
        <f t="shared" si="80"/>
        <v>US</v>
      </c>
      <c r="G2593" t="str">
        <f t="shared" si="81"/>
        <v>Banks|PASSAIC</v>
      </c>
    </row>
    <row r="2594" spans="1:7" hidden="1" x14ac:dyDescent="0.2">
      <c r="A2594" t="str" cm="1">
        <f t="array" ref="A2594">INDEX('Brand Family Territory (Enc)'!$A$2:$A$296,INT((ROW()-2)/10)+1)</f>
        <v>Banks</v>
      </c>
      <c r="B2594" t="str" cm="1">
        <f t="array" ref="B2594">INDEX('Whitelist (Blackout Reverse)'!$B$1:$K$1,MOD(ROW()-2,10)+1)</f>
        <v>PASSAIC-FF</v>
      </c>
      <c r="C2594" t="str">
        <f>VLOOKUP(A2594,'Brand Family Territory (Enc)'!$A$2:$B$296,2,FALSE)</f>
        <v>Bergen/Passaic/Hudson/Essex</v>
      </c>
      <c r="D2594">
        <f>IF(COUNTIFS('Brand Family Territories (Enc)'!$B$2:$B$62,C2594,'Brand Family Territories (Enc)'!$C$2:$C$62,B2594)&gt;0,1,IF(AND(LEFT(B2594,6)="MORRIS",COUNTIFS('Brand Family Territories (Enc)'!$B$2:$B$62,C2594,'Brand Family Territories (Enc)'!$C$2:$C$62,"Morri")&gt;0),"Unk",0))</f>
        <v>1</v>
      </c>
      <c r="E2594" t="str">
        <f>IFERROR(INDEX('Brand Family Areas (Enc)'!$D$6:$D$998,MATCH(UPPER(A2594)&amp;"|"&amp;UPPER(B2594),'Brand Family Areas (Enc)'!$G$6:$G$998,0)),"No Match")</f>
        <v>No Match</v>
      </c>
      <c r="F2594" t="str">
        <f t="shared" si="80"/>
        <v>US</v>
      </c>
      <c r="G2594" t="str">
        <f t="shared" si="81"/>
        <v>Banks|PASSAIC-FF</v>
      </c>
    </row>
    <row r="2595" spans="1:7" hidden="1" x14ac:dyDescent="0.2">
      <c r="A2595" t="str" cm="1">
        <f t="array" ref="A2595">INDEX('Brand Family Territory (Enc)'!$A$2:$A$296,INT((ROW()-2)/10)+1)</f>
        <v>Banks</v>
      </c>
      <c r="B2595" t="str" cm="1">
        <f t="array" ref="B2595">INDEX('Whitelist (Blackout Reverse)'!$B$1:$K$1,MOD(ROW()-2,10)+1)</f>
        <v>ESSEX</v>
      </c>
      <c r="C2595" t="str">
        <f>VLOOKUP(A2595,'Brand Family Territory (Enc)'!$A$2:$B$296,2,FALSE)</f>
        <v>Bergen/Passaic/Hudson/Essex</v>
      </c>
      <c r="D2595">
        <f>IF(COUNTIFS('Brand Family Territories (Enc)'!$B$2:$B$62,C2595,'Brand Family Territories (Enc)'!$C$2:$C$62,B2595)&gt;0,1,IF(AND(LEFT(B2595,6)="MORRIS",COUNTIFS('Brand Family Territories (Enc)'!$B$2:$B$62,C2595,'Brand Family Territories (Enc)'!$C$2:$C$62,"Morri")&gt;0),"Unk",0))</f>
        <v>1</v>
      </c>
      <c r="E2595" t="str">
        <f>IFERROR(INDEX('Brand Family Areas (Enc)'!$D$6:$D$998,MATCH(UPPER(A2595)&amp;"|"&amp;UPPER(B2595),'Brand Family Areas (Enc)'!$G$6:$G$998,0)),"No Match")</f>
        <v>No Match</v>
      </c>
      <c r="F2595" t="str">
        <f t="shared" si="80"/>
        <v>US</v>
      </c>
      <c r="G2595" t="str">
        <f t="shared" si="81"/>
        <v>Banks|ESSEX</v>
      </c>
    </row>
    <row r="2596" spans="1:7" hidden="1" x14ac:dyDescent="0.2">
      <c r="A2596" t="str" cm="1">
        <f t="array" ref="A2596">INDEX('Brand Family Territory (Enc)'!$A$2:$A$296,INT((ROW()-2)/10)+1)</f>
        <v>Banks</v>
      </c>
      <c r="B2596" t="str" cm="1">
        <f t="array" ref="B2596">INDEX('Whitelist (Blackout Reverse)'!$B$1:$K$1,MOD(ROW()-2,10)+1)</f>
        <v>HUDSON</v>
      </c>
      <c r="C2596" t="str">
        <f>VLOOKUP(A2596,'Brand Family Territory (Enc)'!$A$2:$B$296,2,FALSE)</f>
        <v>Bergen/Passaic/Hudson/Essex</v>
      </c>
      <c r="D2596">
        <f>IF(COUNTIFS('Brand Family Territories (Enc)'!$B$2:$B$62,C2596,'Brand Family Territories (Enc)'!$C$2:$C$62,B2596)&gt;0,1,IF(AND(LEFT(B2596,6)="MORRIS",COUNTIFS('Brand Family Territories (Enc)'!$B$2:$B$62,C2596,'Brand Family Territories (Enc)'!$C$2:$C$62,"Morri")&gt;0),"Unk",0))</f>
        <v>1</v>
      </c>
      <c r="E2596" t="str">
        <f>IFERROR(INDEX('Brand Family Areas (Enc)'!$D$6:$D$998,MATCH(UPPER(A2596)&amp;"|"&amp;UPPER(B2596),'Brand Family Areas (Enc)'!$G$6:$G$998,0)),"No Match")</f>
        <v>No Match</v>
      </c>
      <c r="F2596" t="str">
        <f t="shared" si="80"/>
        <v>US</v>
      </c>
      <c r="G2596" t="str">
        <f t="shared" si="81"/>
        <v>Banks|HUDSON</v>
      </c>
    </row>
    <row r="2597" spans="1:7" hidden="1" x14ac:dyDescent="0.2">
      <c r="A2597" t="str" cm="1">
        <f t="array" ref="A2597">INDEX('Brand Family Territory (Enc)'!$A$2:$A$296,INT((ROW()-2)/10)+1)</f>
        <v>Banks</v>
      </c>
      <c r="B2597" t="str" cm="1">
        <f t="array" ref="B2597">INDEX('Whitelist (Blackout Reverse)'!$B$1:$K$1,MOD(ROW()-2,10)+1)</f>
        <v>UNION</v>
      </c>
      <c r="C2597" t="str">
        <f>VLOOKUP(A2597,'Brand Family Territory (Enc)'!$A$2:$B$296,2,FALSE)</f>
        <v>Bergen/Passaic/Hudson/Essex</v>
      </c>
      <c r="D2597">
        <f>IF(COUNTIFS('Brand Family Territories (Enc)'!$B$2:$B$62,C2597,'Brand Family Territories (Enc)'!$C$2:$C$62,B2597)&gt;0,1,IF(AND(LEFT(B2597,6)="MORRIS",COUNTIFS('Brand Family Territories (Enc)'!$B$2:$B$62,C2597,'Brand Family Territories (Enc)'!$C$2:$C$62,"Morri")&gt;0),"Unk",0))</f>
        <v>0</v>
      </c>
      <c r="E2597" t="str">
        <f>IFERROR(INDEX('Brand Family Areas (Enc)'!$D$6:$D$998,MATCH(UPPER(A2597)&amp;"|"&amp;UPPER(B2597),'Brand Family Areas (Enc)'!$G$6:$G$998,0)),"No Match")</f>
        <v>Inactive</v>
      </c>
      <c r="F2597" t="str">
        <f t="shared" si="80"/>
        <v>THEM</v>
      </c>
      <c r="G2597" t="str">
        <f t="shared" si="81"/>
        <v>Banks|UNION</v>
      </c>
    </row>
    <row r="2598" spans="1:7" hidden="1" x14ac:dyDescent="0.2">
      <c r="A2598" t="str" cm="1">
        <f t="array" ref="A2598">INDEX('Brand Family Territory (Enc)'!$A$2:$A$296,INT((ROW()-2)/10)+1)</f>
        <v>Banks</v>
      </c>
      <c r="B2598" t="str" cm="1">
        <f t="array" ref="B2598">INDEX('Whitelist (Blackout Reverse)'!$B$1:$K$1,MOD(ROW()-2,10)+1)</f>
        <v>SUSSEX</v>
      </c>
      <c r="C2598" t="str">
        <f>VLOOKUP(A2598,'Brand Family Territory (Enc)'!$A$2:$B$296,2,FALSE)</f>
        <v>Bergen/Passaic/Hudson/Essex</v>
      </c>
      <c r="D2598">
        <f>IF(COUNTIFS('Brand Family Territories (Enc)'!$B$2:$B$62,C2598,'Brand Family Territories (Enc)'!$C$2:$C$62,B2598)&gt;0,1,IF(AND(LEFT(B2598,6)="MORRIS",COUNTIFS('Brand Family Territories (Enc)'!$B$2:$B$62,C2598,'Brand Family Territories (Enc)'!$C$2:$C$62,"Morri")&gt;0),"Unk",0))</f>
        <v>0</v>
      </c>
      <c r="E2598" t="str">
        <f>IFERROR(INDEX('Brand Family Areas (Enc)'!$D$6:$D$998,MATCH(UPPER(A2598)&amp;"|"&amp;UPPER(B2598),'Brand Family Areas (Enc)'!$G$6:$G$998,0)),"No Match")</f>
        <v>Inactive</v>
      </c>
      <c r="F2598" t="str">
        <f t="shared" si="80"/>
        <v>THEM</v>
      </c>
      <c r="G2598" t="str">
        <f t="shared" si="81"/>
        <v>Banks|SUSSEX</v>
      </c>
    </row>
    <row r="2599" spans="1:7" hidden="1" x14ac:dyDescent="0.2">
      <c r="A2599" t="str" cm="1">
        <f t="array" ref="A2599">INDEX('Brand Family Territory (Enc)'!$A$2:$A$296,INT((ROW()-2)/10)+1)</f>
        <v>Banks</v>
      </c>
      <c r="B2599" t="str" cm="1">
        <f t="array" ref="B2599">INDEX('Whitelist (Blackout Reverse)'!$B$1:$K$1,MOD(ROW()-2,10)+1)</f>
        <v>MORRIS 1</v>
      </c>
      <c r="C2599" t="str">
        <f>VLOOKUP(A2599,'Brand Family Territory (Enc)'!$A$2:$B$296,2,FALSE)</f>
        <v>Bergen/Passaic/Hudson/Essex</v>
      </c>
      <c r="D2599">
        <f>IF(COUNTIFS('Brand Family Territories (Enc)'!$B$2:$B$62,C2599,'Brand Family Territories (Enc)'!$C$2:$C$62,B2599)&gt;0,1,IF(AND(LEFT(B2599,6)="MORRIS",COUNTIFS('Brand Family Territories (Enc)'!$B$2:$B$62,C2599,'Brand Family Territories (Enc)'!$C$2:$C$62,"Morri")&gt;0),"Unk",0))</f>
        <v>0</v>
      </c>
      <c r="E2599" t="str">
        <f>IFERROR(INDEX('Brand Family Areas (Enc)'!$D$6:$D$998,MATCH(UPPER(A2599)&amp;"|"&amp;UPPER(B2599),'Brand Family Areas (Enc)'!$G$6:$G$998,0)),"No Match")</f>
        <v>Inactive</v>
      </c>
      <c r="F2599" t="str">
        <f t="shared" si="80"/>
        <v>THEM</v>
      </c>
      <c r="G2599" t="str">
        <f t="shared" si="81"/>
        <v>Banks|MORRIS 1</v>
      </c>
    </row>
    <row r="2600" spans="1:7" hidden="1" x14ac:dyDescent="0.2">
      <c r="A2600" t="str" cm="1">
        <f t="array" ref="A2600">INDEX('Brand Family Territory (Enc)'!$A$2:$A$296,INT((ROW()-2)/10)+1)</f>
        <v>Banks</v>
      </c>
      <c r="B2600" t="str" cm="1">
        <f t="array" ref="B2600">INDEX('Whitelist (Blackout Reverse)'!$B$1:$K$1,MOD(ROW()-2,10)+1)</f>
        <v>MORRIS 2</v>
      </c>
      <c r="C2600" t="str">
        <f>VLOOKUP(A2600,'Brand Family Territory (Enc)'!$A$2:$B$296,2,FALSE)</f>
        <v>Bergen/Passaic/Hudson/Essex</v>
      </c>
      <c r="D2600">
        <f>IF(COUNTIFS('Brand Family Territories (Enc)'!$B$2:$B$62,C2600,'Brand Family Territories (Enc)'!$C$2:$C$62,B2600)&gt;0,1,IF(AND(LEFT(B2600,6)="MORRIS",COUNTIFS('Brand Family Territories (Enc)'!$B$2:$B$62,C2600,'Brand Family Territories (Enc)'!$C$2:$C$62,"Morri")&gt;0),"Unk",0))</f>
        <v>0</v>
      </c>
      <c r="E2600" t="str">
        <f>IFERROR(INDEX('Brand Family Areas (Enc)'!$D$6:$D$998,MATCH(UPPER(A2600)&amp;"|"&amp;UPPER(B2600),'Brand Family Areas (Enc)'!$G$6:$G$998,0)),"No Match")</f>
        <v>Inactive</v>
      </c>
      <c r="F2600" t="str">
        <f t="shared" si="80"/>
        <v>THEM</v>
      </c>
      <c r="G2600" t="str">
        <f t="shared" si="81"/>
        <v>Banks|MORRIS 2</v>
      </c>
    </row>
    <row r="2601" spans="1:7" hidden="1" x14ac:dyDescent="0.2">
      <c r="A2601" t="str" cm="1">
        <f t="array" ref="A2601">INDEX('Brand Family Territory (Enc)'!$A$2:$A$296,INT((ROW()-2)/10)+1)</f>
        <v>Banks</v>
      </c>
      <c r="B2601" t="str" cm="1">
        <f t="array" ref="B2601">INDEX('Whitelist (Blackout Reverse)'!$B$1:$K$1,MOD(ROW()-2,10)+1)</f>
        <v>MORRIS 3</v>
      </c>
      <c r="C2601" t="str">
        <f>VLOOKUP(A2601,'Brand Family Territory (Enc)'!$A$2:$B$296,2,FALSE)</f>
        <v>Bergen/Passaic/Hudson/Essex</v>
      </c>
      <c r="D2601">
        <f>IF(COUNTIFS('Brand Family Territories (Enc)'!$B$2:$B$62,C2601,'Brand Family Territories (Enc)'!$C$2:$C$62,B2601)&gt;0,1,IF(AND(LEFT(B2601,6)="MORRIS",COUNTIFS('Brand Family Territories (Enc)'!$B$2:$B$62,C2601,'Brand Family Territories (Enc)'!$C$2:$C$62,"Morri")&gt;0),"Unk",0))</f>
        <v>0</v>
      </c>
      <c r="E2601" t="str">
        <f>IFERROR(INDEX('Brand Family Areas (Enc)'!$D$6:$D$998,MATCH(UPPER(A2601)&amp;"|"&amp;UPPER(B2601),'Brand Family Areas (Enc)'!$G$6:$G$998,0)),"No Match")</f>
        <v>Inactive</v>
      </c>
      <c r="F2601" t="str">
        <f t="shared" si="80"/>
        <v>THEM</v>
      </c>
      <c r="G2601" t="str">
        <f t="shared" si="81"/>
        <v>Banks|MORRIS 3</v>
      </c>
    </row>
    <row r="2602" spans="1:7" hidden="1" x14ac:dyDescent="0.2">
      <c r="A2602" t="str" cm="1">
        <f t="array" ref="A2602">INDEX('Brand Family Territory (Enc)'!$A$2:$A$296,INT((ROW()-2)/10)+1)</f>
        <v>Bold Rock</v>
      </c>
      <c r="B2602" t="str" cm="1">
        <f t="array" ref="B2602">INDEX('Whitelist (Blackout Reverse)'!$B$1:$K$1,MOD(ROW()-2,10)+1)</f>
        <v>BERGEN</v>
      </c>
      <c r="C2602" t="str">
        <f>VLOOKUP(A2602,'Brand Family Territory (Enc)'!$A$2:$B$296,2,FALSE)</f>
        <v>Bergen/Passaic/Hudson/Essex</v>
      </c>
      <c r="D2602">
        <f>IF(COUNTIFS('Brand Family Territories (Enc)'!$B$2:$B$62,C2602,'Brand Family Territories (Enc)'!$C$2:$C$62,B2602)&gt;0,1,IF(AND(LEFT(B2602,6)="MORRIS",COUNTIFS('Brand Family Territories (Enc)'!$B$2:$B$62,C2602,'Brand Family Territories (Enc)'!$C$2:$C$62,"Morri")&gt;0),"Unk",0))</f>
        <v>1</v>
      </c>
      <c r="E2602" t="str">
        <f>IFERROR(INDEX('Brand Family Areas (Enc)'!$D$6:$D$998,MATCH(UPPER(A2602)&amp;"|"&amp;UPPER(B2602),'Brand Family Areas (Enc)'!$G$6:$G$998,0)),"No Match")</f>
        <v>No Match</v>
      </c>
      <c r="F2602" t="str">
        <f t="shared" si="80"/>
        <v>US</v>
      </c>
      <c r="G2602" t="str">
        <f t="shared" si="81"/>
        <v>Bold Rock|BERGEN</v>
      </c>
    </row>
    <row r="2603" spans="1:7" hidden="1" x14ac:dyDescent="0.2">
      <c r="A2603" t="str" cm="1">
        <f t="array" ref="A2603">INDEX('Brand Family Territory (Enc)'!$A$2:$A$296,INT((ROW()-2)/10)+1)</f>
        <v>Bold Rock</v>
      </c>
      <c r="B2603" t="str" cm="1">
        <f t="array" ref="B2603">INDEX('Whitelist (Blackout Reverse)'!$B$1:$K$1,MOD(ROW()-2,10)+1)</f>
        <v>PASSAIC</v>
      </c>
      <c r="C2603" t="str">
        <f>VLOOKUP(A2603,'Brand Family Territory (Enc)'!$A$2:$B$296,2,FALSE)</f>
        <v>Bergen/Passaic/Hudson/Essex</v>
      </c>
      <c r="D2603">
        <f>IF(COUNTIFS('Brand Family Territories (Enc)'!$B$2:$B$62,C2603,'Brand Family Territories (Enc)'!$C$2:$C$62,B2603)&gt;0,1,IF(AND(LEFT(B2603,6)="MORRIS",COUNTIFS('Brand Family Territories (Enc)'!$B$2:$B$62,C2603,'Brand Family Territories (Enc)'!$C$2:$C$62,"Morri")&gt;0),"Unk",0))</f>
        <v>1</v>
      </c>
      <c r="E2603" t="str">
        <f>IFERROR(INDEX('Brand Family Areas (Enc)'!$D$6:$D$998,MATCH(UPPER(A2603)&amp;"|"&amp;UPPER(B2603),'Brand Family Areas (Enc)'!$G$6:$G$998,0)),"No Match")</f>
        <v>No Match</v>
      </c>
      <c r="F2603" t="str">
        <f t="shared" si="80"/>
        <v>US</v>
      </c>
      <c r="G2603" t="str">
        <f t="shared" si="81"/>
        <v>Bold Rock|PASSAIC</v>
      </c>
    </row>
    <row r="2604" spans="1:7" hidden="1" x14ac:dyDescent="0.2">
      <c r="A2604" t="str" cm="1">
        <f t="array" ref="A2604">INDEX('Brand Family Territory (Enc)'!$A$2:$A$296,INT((ROW()-2)/10)+1)</f>
        <v>Bold Rock</v>
      </c>
      <c r="B2604" t="str" cm="1">
        <f t="array" ref="B2604">INDEX('Whitelist (Blackout Reverse)'!$B$1:$K$1,MOD(ROW()-2,10)+1)</f>
        <v>PASSAIC-FF</v>
      </c>
      <c r="C2604" t="str">
        <f>VLOOKUP(A2604,'Brand Family Territory (Enc)'!$A$2:$B$296,2,FALSE)</f>
        <v>Bergen/Passaic/Hudson/Essex</v>
      </c>
      <c r="D2604">
        <f>IF(COUNTIFS('Brand Family Territories (Enc)'!$B$2:$B$62,C2604,'Brand Family Territories (Enc)'!$C$2:$C$62,B2604)&gt;0,1,IF(AND(LEFT(B2604,6)="MORRIS",COUNTIFS('Brand Family Territories (Enc)'!$B$2:$B$62,C2604,'Brand Family Territories (Enc)'!$C$2:$C$62,"Morri")&gt;0),"Unk",0))</f>
        <v>1</v>
      </c>
      <c r="E2604" t="str">
        <f>IFERROR(INDEX('Brand Family Areas (Enc)'!$D$6:$D$998,MATCH(UPPER(A2604)&amp;"|"&amp;UPPER(B2604),'Brand Family Areas (Enc)'!$G$6:$G$998,0)),"No Match")</f>
        <v>No Match</v>
      </c>
      <c r="F2604" t="str">
        <f t="shared" si="80"/>
        <v>US</v>
      </c>
      <c r="G2604" t="str">
        <f t="shared" si="81"/>
        <v>Bold Rock|PASSAIC-FF</v>
      </c>
    </row>
    <row r="2605" spans="1:7" hidden="1" x14ac:dyDescent="0.2">
      <c r="A2605" t="str" cm="1">
        <f t="array" ref="A2605">INDEX('Brand Family Territory (Enc)'!$A$2:$A$296,INT((ROW()-2)/10)+1)</f>
        <v>Bold Rock</v>
      </c>
      <c r="B2605" t="str" cm="1">
        <f t="array" ref="B2605">INDEX('Whitelist (Blackout Reverse)'!$B$1:$K$1,MOD(ROW()-2,10)+1)</f>
        <v>ESSEX</v>
      </c>
      <c r="C2605" t="str">
        <f>VLOOKUP(A2605,'Brand Family Territory (Enc)'!$A$2:$B$296,2,FALSE)</f>
        <v>Bergen/Passaic/Hudson/Essex</v>
      </c>
      <c r="D2605">
        <f>IF(COUNTIFS('Brand Family Territories (Enc)'!$B$2:$B$62,C2605,'Brand Family Territories (Enc)'!$C$2:$C$62,B2605)&gt;0,1,IF(AND(LEFT(B2605,6)="MORRIS",COUNTIFS('Brand Family Territories (Enc)'!$B$2:$B$62,C2605,'Brand Family Territories (Enc)'!$C$2:$C$62,"Morri")&gt;0),"Unk",0))</f>
        <v>1</v>
      </c>
      <c r="E2605" t="str">
        <f>IFERROR(INDEX('Brand Family Areas (Enc)'!$D$6:$D$998,MATCH(UPPER(A2605)&amp;"|"&amp;UPPER(B2605),'Brand Family Areas (Enc)'!$G$6:$G$998,0)),"No Match")</f>
        <v>No Match</v>
      </c>
      <c r="F2605" t="str">
        <f t="shared" si="80"/>
        <v>US</v>
      </c>
      <c r="G2605" t="str">
        <f t="shared" si="81"/>
        <v>Bold Rock|ESSEX</v>
      </c>
    </row>
    <row r="2606" spans="1:7" hidden="1" x14ac:dyDescent="0.2">
      <c r="A2606" t="str" cm="1">
        <f t="array" ref="A2606">INDEX('Brand Family Territory (Enc)'!$A$2:$A$296,INT((ROW()-2)/10)+1)</f>
        <v>Bold Rock</v>
      </c>
      <c r="B2606" t="str" cm="1">
        <f t="array" ref="B2606">INDEX('Whitelist (Blackout Reverse)'!$B$1:$K$1,MOD(ROW()-2,10)+1)</f>
        <v>HUDSON</v>
      </c>
      <c r="C2606" t="str">
        <f>VLOOKUP(A2606,'Brand Family Territory (Enc)'!$A$2:$B$296,2,FALSE)</f>
        <v>Bergen/Passaic/Hudson/Essex</v>
      </c>
      <c r="D2606">
        <f>IF(COUNTIFS('Brand Family Territories (Enc)'!$B$2:$B$62,C2606,'Brand Family Territories (Enc)'!$C$2:$C$62,B2606)&gt;0,1,IF(AND(LEFT(B2606,6)="MORRIS",COUNTIFS('Brand Family Territories (Enc)'!$B$2:$B$62,C2606,'Brand Family Territories (Enc)'!$C$2:$C$62,"Morri")&gt;0),"Unk",0))</f>
        <v>1</v>
      </c>
      <c r="E2606" t="str">
        <f>IFERROR(INDEX('Brand Family Areas (Enc)'!$D$6:$D$998,MATCH(UPPER(A2606)&amp;"|"&amp;UPPER(B2606),'Brand Family Areas (Enc)'!$G$6:$G$998,0)),"No Match")</f>
        <v>No Match</v>
      </c>
      <c r="F2606" t="str">
        <f t="shared" si="80"/>
        <v>US</v>
      </c>
      <c r="G2606" t="str">
        <f t="shared" si="81"/>
        <v>Bold Rock|HUDSON</v>
      </c>
    </row>
    <row r="2607" spans="1:7" hidden="1" x14ac:dyDescent="0.2">
      <c r="A2607" t="str" cm="1">
        <f t="array" ref="A2607">INDEX('Brand Family Territory (Enc)'!$A$2:$A$296,INT((ROW()-2)/10)+1)</f>
        <v>Bold Rock</v>
      </c>
      <c r="B2607" t="str" cm="1">
        <f t="array" ref="B2607">INDEX('Whitelist (Blackout Reverse)'!$B$1:$K$1,MOD(ROW()-2,10)+1)</f>
        <v>UNION</v>
      </c>
      <c r="C2607" t="str">
        <f>VLOOKUP(A2607,'Brand Family Territory (Enc)'!$A$2:$B$296,2,FALSE)</f>
        <v>Bergen/Passaic/Hudson/Essex</v>
      </c>
      <c r="D2607">
        <f>IF(COUNTIFS('Brand Family Territories (Enc)'!$B$2:$B$62,C2607,'Brand Family Territories (Enc)'!$C$2:$C$62,B2607)&gt;0,1,IF(AND(LEFT(B2607,6)="MORRIS",COUNTIFS('Brand Family Territories (Enc)'!$B$2:$B$62,C2607,'Brand Family Territories (Enc)'!$C$2:$C$62,"Morri")&gt;0),"Unk",0))</f>
        <v>0</v>
      </c>
      <c r="E2607" t="str">
        <f>IFERROR(INDEX('Brand Family Areas (Enc)'!$D$6:$D$998,MATCH(UPPER(A2607)&amp;"|"&amp;UPPER(B2607),'Brand Family Areas (Enc)'!$G$6:$G$998,0)),"No Match")</f>
        <v>Inactive</v>
      </c>
      <c r="F2607" t="str">
        <f t="shared" si="80"/>
        <v>THEM</v>
      </c>
      <c r="G2607" t="str">
        <f t="shared" si="81"/>
        <v>Bold Rock|UNION</v>
      </c>
    </row>
    <row r="2608" spans="1:7" hidden="1" x14ac:dyDescent="0.2">
      <c r="A2608" t="str" cm="1">
        <f t="array" ref="A2608">INDEX('Brand Family Territory (Enc)'!$A$2:$A$296,INT((ROW()-2)/10)+1)</f>
        <v>Bold Rock</v>
      </c>
      <c r="B2608" t="str" cm="1">
        <f t="array" ref="B2608">INDEX('Whitelist (Blackout Reverse)'!$B$1:$K$1,MOD(ROW()-2,10)+1)</f>
        <v>SUSSEX</v>
      </c>
      <c r="C2608" t="str">
        <f>VLOOKUP(A2608,'Brand Family Territory (Enc)'!$A$2:$B$296,2,FALSE)</f>
        <v>Bergen/Passaic/Hudson/Essex</v>
      </c>
      <c r="D2608">
        <f>IF(COUNTIFS('Brand Family Territories (Enc)'!$B$2:$B$62,C2608,'Brand Family Territories (Enc)'!$C$2:$C$62,B2608)&gt;0,1,IF(AND(LEFT(B2608,6)="MORRIS",COUNTIFS('Brand Family Territories (Enc)'!$B$2:$B$62,C2608,'Brand Family Territories (Enc)'!$C$2:$C$62,"Morri")&gt;0),"Unk",0))</f>
        <v>0</v>
      </c>
      <c r="E2608" t="str">
        <f>IFERROR(INDEX('Brand Family Areas (Enc)'!$D$6:$D$998,MATCH(UPPER(A2608)&amp;"|"&amp;UPPER(B2608),'Brand Family Areas (Enc)'!$G$6:$G$998,0)),"No Match")</f>
        <v>Inactive</v>
      </c>
      <c r="F2608" t="str">
        <f t="shared" si="80"/>
        <v>THEM</v>
      </c>
      <c r="G2608" t="str">
        <f t="shared" si="81"/>
        <v>Bold Rock|SUSSEX</v>
      </c>
    </row>
    <row r="2609" spans="1:7" hidden="1" x14ac:dyDescent="0.2">
      <c r="A2609" t="str" cm="1">
        <f t="array" ref="A2609">INDEX('Brand Family Territory (Enc)'!$A$2:$A$296,INT((ROW()-2)/10)+1)</f>
        <v>Bold Rock</v>
      </c>
      <c r="B2609" t="str" cm="1">
        <f t="array" ref="B2609">INDEX('Whitelist (Blackout Reverse)'!$B$1:$K$1,MOD(ROW()-2,10)+1)</f>
        <v>MORRIS 1</v>
      </c>
      <c r="C2609" t="str">
        <f>VLOOKUP(A2609,'Brand Family Territory (Enc)'!$A$2:$B$296,2,FALSE)</f>
        <v>Bergen/Passaic/Hudson/Essex</v>
      </c>
      <c r="D2609">
        <f>IF(COUNTIFS('Brand Family Territories (Enc)'!$B$2:$B$62,C2609,'Brand Family Territories (Enc)'!$C$2:$C$62,B2609)&gt;0,1,IF(AND(LEFT(B2609,6)="MORRIS",COUNTIFS('Brand Family Territories (Enc)'!$B$2:$B$62,C2609,'Brand Family Territories (Enc)'!$C$2:$C$62,"Morri")&gt;0),"Unk",0))</f>
        <v>0</v>
      </c>
      <c r="E2609" t="str">
        <f>IFERROR(INDEX('Brand Family Areas (Enc)'!$D$6:$D$998,MATCH(UPPER(A2609)&amp;"|"&amp;UPPER(B2609),'Brand Family Areas (Enc)'!$G$6:$G$998,0)),"No Match")</f>
        <v>Inactive</v>
      </c>
      <c r="F2609" t="str">
        <f t="shared" si="80"/>
        <v>THEM</v>
      </c>
      <c r="G2609" t="str">
        <f t="shared" si="81"/>
        <v>Bold Rock|MORRIS 1</v>
      </c>
    </row>
    <row r="2610" spans="1:7" hidden="1" x14ac:dyDescent="0.2">
      <c r="A2610" t="str" cm="1">
        <f t="array" ref="A2610">INDEX('Brand Family Territory (Enc)'!$A$2:$A$296,INT((ROW()-2)/10)+1)</f>
        <v>Bold Rock</v>
      </c>
      <c r="B2610" t="str" cm="1">
        <f t="array" ref="B2610">INDEX('Whitelist (Blackout Reverse)'!$B$1:$K$1,MOD(ROW()-2,10)+1)</f>
        <v>MORRIS 2</v>
      </c>
      <c r="C2610" t="str">
        <f>VLOOKUP(A2610,'Brand Family Territory (Enc)'!$A$2:$B$296,2,FALSE)</f>
        <v>Bergen/Passaic/Hudson/Essex</v>
      </c>
      <c r="D2610">
        <f>IF(COUNTIFS('Brand Family Territories (Enc)'!$B$2:$B$62,C2610,'Brand Family Territories (Enc)'!$C$2:$C$62,B2610)&gt;0,1,IF(AND(LEFT(B2610,6)="MORRIS",COUNTIFS('Brand Family Territories (Enc)'!$B$2:$B$62,C2610,'Brand Family Territories (Enc)'!$C$2:$C$62,"Morri")&gt;0),"Unk",0))</f>
        <v>0</v>
      </c>
      <c r="E2610" t="str">
        <f>IFERROR(INDEX('Brand Family Areas (Enc)'!$D$6:$D$998,MATCH(UPPER(A2610)&amp;"|"&amp;UPPER(B2610),'Brand Family Areas (Enc)'!$G$6:$G$998,0)),"No Match")</f>
        <v>Inactive</v>
      </c>
      <c r="F2610" t="str">
        <f t="shared" si="80"/>
        <v>THEM</v>
      </c>
      <c r="G2610" t="str">
        <f t="shared" si="81"/>
        <v>Bold Rock|MORRIS 2</v>
      </c>
    </row>
    <row r="2611" spans="1:7" hidden="1" x14ac:dyDescent="0.2">
      <c r="A2611" t="str" cm="1">
        <f t="array" ref="A2611">INDEX('Brand Family Territory (Enc)'!$A$2:$A$296,INT((ROW()-2)/10)+1)</f>
        <v>Bold Rock</v>
      </c>
      <c r="B2611" t="str" cm="1">
        <f t="array" ref="B2611">INDEX('Whitelist (Blackout Reverse)'!$B$1:$K$1,MOD(ROW()-2,10)+1)</f>
        <v>MORRIS 3</v>
      </c>
      <c r="C2611" t="str">
        <f>VLOOKUP(A2611,'Brand Family Territory (Enc)'!$A$2:$B$296,2,FALSE)</f>
        <v>Bergen/Passaic/Hudson/Essex</v>
      </c>
      <c r="D2611">
        <f>IF(COUNTIFS('Brand Family Territories (Enc)'!$B$2:$B$62,C2611,'Brand Family Territories (Enc)'!$C$2:$C$62,B2611)&gt;0,1,IF(AND(LEFT(B2611,6)="MORRIS",COUNTIFS('Brand Family Territories (Enc)'!$B$2:$B$62,C2611,'Brand Family Territories (Enc)'!$C$2:$C$62,"Morri")&gt;0),"Unk",0))</f>
        <v>0</v>
      </c>
      <c r="E2611" t="str">
        <f>IFERROR(INDEX('Brand Family Areas (Enc)'!$D$6:$D$998,MATCH(UPPER(A2611)&amp;"|"&amp;UPPER(B2611),'Brand Family Areas (Enc)'!$G$6:$G$998,0)),"No Match")</f>
        <v>Inactive</v>
      </c>
      <c r="F2611" t="str">
        <f t="shared" si="80"/>
        <v>THEM</v>
      </c>
      <c r="G2611" t="str">
        <f t="shared" si="81"/>
        <v>Bold Rock|MORRIS 3</v>
      </c>
    </row>
    <row r="2612" spans="1:7" hidden="1" x14ac:dyDescent="0.2">
      <c r="A2612" t="str" cm="1">
        <f t="array" ref="A2612">INDEX('Brand Family Territory (Enc)'!$A$2:$A$296,INT((ROW()-2)/10)+1)</f>
        <v>Citizen Cider</v>
      </c>
      <c r="B2612" t="str" cm="1">
        <f t="array" ref="B2612">INDEX('Whitelist (Blackout Reverse)'!$B$1:$K$1,MOD(ROW()-2,10)+1)</f>
        <v>BERGEN</v>
      </c>
      <c r="C2612" t="str">
        <f>VLOOKUP(A2612,'Brand Family Territory (Enc)'!$A$2:$B$296,2,FALSE)</f>
        <v>Bergen/Passaic/Hudson/Essex</v>
      </c>
      <c r="D2612">
        <f>IF(COUNTIFS('Brand Family Territories (Enc)'!$B$2:$B$62,C2612,'Brand Family Territories (Enc)'!$C$2:$C$62,B2612)&gt;0,1,IF(AND(LEFT(B2612,6)="MORRIS",COUNTIFS('Brand Family Territories (Enc)'!$B$2:$B$62,C2612,'Brand Family Territories (Enc)'!$C$2:$C$62,"Morri")&gt;0),"Unk",0))</f>
        <v>1</v>
      </c>
      <c r="E2612" t="str">
        <f>IFERROR(INDEX('Brand Family Areas (Enc)'!$D$6:$D$998,MATCH(UPPER(A2612)&amp;"|"&amp;UPPER(B2612),'Brand Family Areas (Enc)'!$G$6:$G$998,0)),"No Match")</f>
        <v>No Match</v>
      </c>
      <c r="F2612" t="str">
        <f t="shared" si="80"/>
        <v>US</v>
      </c>
      <c r="G2612" t="str">
        <f t="shared" si="81"/>
        <v>Citizen Cider|BERGEN</v>
      </c>
    </row>
    <row r="2613" spans="1:7" hidden="1" x14ac:dyDescent="0.2">
      <c r="A2613" t="str" cm="1">
        <f t="array" ref="A2613">INDEX('Brand Family Territory (Enc)'!$A$2:$A$296,INT((ROW()-2)/10)+1)</f>
        <v>Citizen Cider</v>
      </c>
      <c r="B2613" t="str" cm="1">
        <f t="array" ref="B2613">INDEX('Whitelist (Blackout Reverse)'!$B$1:$K$1,MOD(ROW()-2,10)+1)</f>
        <v>PASSAIC</v>
      </c>
      <c r="C2613" t="str">
        <f>VLOOKUP(A2613,'Brand Family Territory (Enc)'!$A$2:$B$296,2,FALSE)</f>
        <v>Bergen/Passaic/Hudson/Essex</v>
      </c>
      <c r="D2613">
        <f>IF(COUNTIFS('Brand Family Territories (Enc)'!$B$2:$B$62,C2613,'Brand Family Territories (Enc)'!$C$2:$C$62,B2613)&gt;0,1,IF(AND(LEFT(B2613,6)="MORRIS",COUNTIFS('Brand Family Territories (Enc)'!$B$2:$B$62,C2613,'Brand Family Territories (Enc)'!$C$2:$C$62,"Morri")&gt;0),"Unk",0))</f>
        <v>1</v>
      </c>
      <c r="E2613" t="str">
        <f>IFERROR(INDEX('Brand Family Areas (Enc)'!$D$6:$D$998,MATCH(UPPER(A2613)&amp;"|"&amp;UPPER(B2613),'Brand Family Areas (Enc)'!$G$6:$G$998,0)),"No Match")</f>
        <v>No Match</v>
      </c>
      <c r="F2613" t="str">
        <f t="shared" si="80"/>
        <v>US</v>
      </c>
      <c r="G2613" t="str">
        <f t="shared" si="81"/>
        <v>Citizen Cider|PASSAIC</v>
      </c>
    </row>
    <row r="2614" spans="1:7" hidden="1" x14ac:dyDescent="0.2">
      <c r="A2614" t="str" cm="1">
        <f t="array" ref="A2614">INDEX('Brand Family Territory (Enc)'!$A$2:$A$296,INT((ROW()-2)/10)+1)</f>
        <v>Citizen Cider</v>
      </c>
      <c r="B2614" t="str" cm="1">
        <f t="array" ref="B2614">INDEX('Whitelist (Blackout Reverse)'!$B$1:$K$1,MOD(ROW()-2,10)+1)</f>
        <v>PASSAIC-FF</v>
      </c>
      <c r="C2614" t="str">
        <f>VLOOKUP(A2614,'Brand Family Territory (Enc)'!$A$2:$B$296,2,FALSE)</f>
        <v>Bergen/Passaic/Hudson/Essex</v>
      </c>
      <c r="D2614">
        <f>IF(COUNTIFS('Brand Family Territories (Enc)'!$B$2:$B$62,C2614,'Brand Family Territories (Enc)'!$C$2:$C$62,B2614)&gt;0,1,IF(AND(LEFT(B2614,6)="MORRIS",COUNTIFS('Brand Family Territories (Enc)'!$B$2:$B$62,C2614,'Brand Family Territories (Enc)'!$C$2:$C$62,"Morri")&gt;0),"Unk",0))</f>
        <v>1</v>
      </c>
      <c r="E2614" t="str">
        <f>IFERROR(INDEX('Brand Family Areas (Enc)'!$D$6:$D$998,MATCH(UPPER(A2614)&amp;"|"&amp;UPPER(B2614),'Brand Family Areas (Enc)'!$G$6:$G$998,0)),"No Match")</f>
        <v>No Match</v>
      </c>
      <c r="F2614" t="str">
        <f t="shared" si="80"/>
        <v>US</v>
      </c>
      <c r="G2614" t="str">
        <f t="shared" si="81"/>
        <v>Citizen Cider|PASSAIC-FF</v>
      </c>
    </row>
    <row r="2615" spans="1:7" hidden="1" x14ac:dyDescent="0.2">
      <c r="A2615" t="str" cm="1">
        <f t="array" ref="A2615">INDEX('Brand Family Territory (Enc)'!$A$2:$A$296,INT((ROW()-2)/10)+1)</f>
        <v>Citizen Cider</v>
      </c>
      <c r="B2615" t="str" cm="1">
        <f t="array" ref="B2615">INDEX('Whitelist (Blackout Reverse)'!$B$1:$K$1,MOD(ROW()-2,10)+1)</f>
        <v>ESSEX</v>
      </c>
      <c r="C2615" t="str">
        <f>VLOOKUP(A2615,'Brand Family Territory (Enc)'!$A$2:$B$296,2,FALSE)</f>
        <v>Bergen/Passaic/Hudson/Essex</v>
      </c>
      <c r="D2615">
        <f>IF(COUNTIFS('Brand Family Territories (Enc)'!$B$2:$B$62,C2615,'Brand Family Territories (Enc)'!$C$2:$C$62,B2615)&gt;0,1,IF(AND(LEFT(B2615,6)="MORRIS",COUNTIFS('Brand Family Territories (Enc)'!$B$2:$B$62,C2615,'Brand Family Territories (Enc)'!$C$2:$C$62,"Morri")&gt;0),"Unk",0))</f>
        <v>1</v>
      </c>
      <c r="E2615" t="str">
        <f>IFERROR(INDEX('Brand Family Areas (Enc)'!$D$6:$D$998,MATCH(UPPER(A2615)&amp;"|"&amp;UPPER(B2615),'Brand Family Areas (Enc)'!$G$6:$G$998,0)),"No Match")</f>
        <v>No Match</v>
      </c>
      <c r="F2615" t="str">
        <f t="shared" si="80"/>
        <v>US</v>
      </c>
      <c r="G2615" t="str">
        <f t="shared" si="81"/>
        <v>Citizen Cider|ESSEX</v>
      </c>
    </row>
    <row r="2616" spans="1:7" hidden="1" x14ac:dyDescent="0.2">
      <c r="A2616" t="str" cm="1">
        <f t="array" ref="A2616">INDEX('Brand Family Territory (Enc)'!$A$2:$A$296,INT((ROW()-2)/10)+1)</f>
        <v>Citizen Cider</v>
      </c>
      <c r="B2616" t="str" cm="1">
        <f t="array" ref="B2616">INDEX('Whitelist (Blackout Reverse)'!$B$1:$K$1,MOD(ROW()-2,10)+1)</f>
        <v>HUDSON</v>
      </c>
      <c r="C2616" t="str">
        <f>VLOOKUP(A2616,'Brand Family Territory (Enc)'!$A$2:$B$296,2,FALSE)</f>
        <v>Bergen/Passaic/Hudson/Essex</v>
      </c>
      <c r="D2616">
        <f>IF(COUNTIFS('Brand Family Territories (Enc)'!$B$2:$B$62,C2616,'Brand Family Territories (Enc)'!$C$2:$C$62,B2616)&gt;0,1,IF(AND(LEFT(B2616,6)="MORRIS",COUNTIFS('Brand Family Territories (Enc)'!$B$2:$B$62,C2616,'Brand Family Territories (Enc)'!$C$2:$C$62,"Morri")&gt;0),"Unk",0))</f>
        <v>1</v>
      </c>
      <c r="E2616" t="str">
        <f>IFERROR(INDEX('Brand Family Areas (Enc)'!$D$6:$D$998,MATCH(UPPER(A2616)&amp;"|"&amp;UPPER(B2616),'Brand Family Areas (Enc)'!$G$6:$G$998,0)),"No Match")</f>
        <v>No Match</v>
      </c>
      <c r="F2616" t="str">
        <f t="shared" si="80"/>
        <v>US</v>
      </c>
      <c r="G2616" t="str">
        <f t="shared" si="81"/>
        <v>Citizen Cider|HUDSON</v>
      </c>
    </row>
    <row r="2617" spans="1:7" hidden="1" x14ac:dyDescent="0.2">
      <c r="A2617" t="str" cm="1">
        <f t="array" ref="A2617">INDEX('Brand Family Territory (Enc)'!$A$2:$A$296,INT((ROW()-2)/10)+1)</f>
        <v>Citizen Cider</v>
      </c>
      <c r="B2617" t="str" cm="1">
        <f t="array" ref="B2617">INDEX('Whitelist (Blackout Reverse)'!$B$1:$K$1,MOD(ROW()-2,10)+1)</f>
        <v>UNION</v>
      </c>
      <c r="C2617" t="str">
        <f>VLOOKUP(A2617,'Brand Family Territory (Enc)'!$A$2:$B$296,2,FALSE)</f>
        <v>Bergen/Passaic/Hudson/Essex</v>
      </c>
      <c r="D2617">
        <f>IF(COUNTIFS('Brand Family Territories (Enc)'!$B$2:$B$62,C2617,'Brand Family Territories (Enc)'!$C$2:$C$62,B2617)&gt;0,1,IF(AND(LEFT(B2617,6)="MORRIS",COUNTIFS('Brand Family Territories (Enc)'!$B$2:$B$62,C2617,'Brand Family Territories (Enc)'!$C$2:$C$62,"Morri")&gt;0),"Unk",0))</f>
        <v>0</v>
      </c>
      <c r="E2617" t="str">
        <f>IFERROR(INDEX('Brand Family Areas (Enc)'!$D$6:$D$998,MATCH(UPPER(A2617)&amp;"|"&amp;UPPER(B2617),'Brand Family Areas (Enc)'!$G$6:$G$998,0)),"No Match")</f>
        <v>Inactive</v>
      </c>
      <c r="F2617" t="str">
        <f t="shared" si="80"/>
        <v>THEM</v>
      </c>
      <c r="G2617" t="str">
        <f t="shared" si="81"/>
        <v>Citizen Cider|UNION</v>
      </c>
    </row>
    <row r="2618" spans="1:7" hidden="1" x14ac:dyDescent="0.2">
      <c r="A2618" t="str" cm="1">
        <f t="array" ref="A2618">INDEX('Brand Family Territory (Enc)'!$A$2:$A$296,INT((ROW()-2)/10)+1)</f>
        <v>Citizen Cider</v>
      </c>
      <c r="B2618" t="str" cm="1">
        <f t="array" ref="B2618">INDEX('Whitelist (Blackout Reverse)'!$B$1:$K$1,MOD(ROW()-2,10)+1)</f>
        <v>SUSSEX</v>
      </c>
      <c r="C2618" t="str">
        <f>VLOOKUP(A2618,'Brand Family Territory (Enc)'!$A$2:$B$296,2,FALSE)</f>
        <v>Bergen/Passaic/Hudson/Essex</v>
      </c>
      <c r="D2618">
        <f>IF(COUNTIFS('Brand Family Territories (Enc)'!$B$2:$B$62,C2618,'Brand Family Territories (Enc)'!$C$2:$C$62,B2618)&gt;0,1,IF(AND(LEFT(B2618,6)="MORRIS",COUNTIFS('Brand Family Territories (Enc)'!$B$2:$B$62,C2618,'Brand Family Territories (Enc)'!$C$2:$C$62,"Morri")&gt;0),"Unk",0))</f>
        <v>0</v>
      </c>
      <c r="E2618" t="str">
        <f>IFERROR(INDEX('Brand Family Areas (Enc)'!$D$6:$D$998,MATCH(UPPER(A2618)&amp;"|"&amp;UPPER(B2618),'Brand Family Areas (Enc)'!$G$6:$G$998,0)),"No Match")</f>
        <v>Inactive</v>
      </c>
      <c r="F2618" t="str">
        <f t="shared" si="80"/>
        <v>THEM</v>
      </c>
      <c r="G2618" t="str">
        <f t="shared" si="81"/>
        <v>Citizen Cider|SUSSEX</v>
      </c>
    </row>
    <row r="2619" spans="1:7" hidden="1" x14ac:dyDescent="0.2">
      <c r="A2619" t="str" cm="1">
        <f t="array" ref="A2619">INDEX('Brand Family Territory (Enc)'!$A$2:$A$296,INT((ROW()-2)/10)+1)</f>
        <v>Citizen Cider</v>
      </c>
      <c r="B2619" t="str" cm="1">
        <f t="array" ref="B2619">INDEX('Whitelist (Blackout Reverse)'!$B$1:$K$1,MOD(ROW()-2,10)+1)</f>
        <v>MORRIS 1</v>
      </c>
      <c r="C2619" t="str">
        <f>VLOOKUP(A2619,'Brand Family Territory (Enc)'!$A$2:$B$296,2,FALSE)</f>
        <v>Bergen/Passaic/Hudson/Essex</v>
      </c>
      <c r="D2619">
        <f>IF(COUNTIFS('Brand Family Territories (Enc)'!$B$2:$B$62,C2619,'Brand Family Territories (Enc)'!$C$2:$C$62,B2619)&gt;0,1,IF(AND(LEFT(B2619,6)="MORRIS",COUNTIFS('Brand Family Territories (Enc)'!$B$2:$B$62,C2619,'Brand Family Territories (Enc)'!$C$2:$C$62,"Morri")&gt;0),"Unk",0))</f>
        <v>0</v>
      </c>
      <c r="E2619" t="str">
        <f>IFERROR(INDEX('Brand Family Areas (Enc)'!$D$6:$D$998,MATCH(UPPER(A2619)&amp;"|"&amp;UPPER(B2619),'Brand Family Areas (Enc)'!$G$6:$G$998,0)),"No Match")</f>
        <v>No Match</v>
      </c>
      <c r="F2619" t="str">
        <f t="shared" si="80"/>
        <v>THEM</v>
      </c>
      <c r="G2619" t="str">
        <f t="shared" si="81"/>
        <v>Citizen Cider|MORRIS 1</v>
      </c>
    </row>
    <row r="2620" spans="1:7" hidden="1" x14ac:dyDescent="0.2">
      <c r="A2620" t="str" cm="1">
        <f t="array" ref="A2620">INDEX('Brand Family Territory (Enc)'!$A$2:$A$296,INT((ROW()-2)/10)+1)</f>
        <v>Citizen Cider</v>
      </c>
      <c r="B2620" t="str" cm="1">
        <f t="array" ref="B2620">INDEX('Whitelist (Blackout Reverse)'!$B$1:$K$1,MOD(ROW()-2,10)+1)</f>
        <v>MORRIS 2</v>
      </c>
      <c r="C2620" t="str">
        <f>VLOOKUP(A2620,'Brand Family Territory (Enc)'!$A$2:$B$296,2,FALSE)</f>
        <v>Bergen/Passaic/Hudson/Essex</v>
      </c>
      <c r="D2620">
        <f>IF(COUNTIFS('Brand Family Territories (Enc)'!$B$2:$B$62,C2620,'Brand Family Territories (Enc)'!$C$2:$C$62,B2620)&gt;0,1,IF(AND(LEFT(B2620,6)="MORRIS",COUNTIFS('Brand Family Territories (Enc)'!$B$2:$B$62,C2620,'Brand Family Territories (Enc)'!$C$2:$C$62,"Morri")&gt;0),"Unk",0))</f>
        <v>0</v>
      </c>
      <c r="E2620" t="str">
        <f>IFERROR(INDEX('Brand Family Areas (Enc)'!$D$6:$D$998,MATCH(UPPER(A2620)&amp;"|"&amp;UPPER(B2620),'Brand Family Areas (Enc)'!$G$6:$G$998,0)),"No Match")</f>
        <v>Inactive</v>
      </c>
      <c r="F2620" t="str">
        <f t="shared" si="80"/>
        <v>THEM</v>
      </c>
      <c r="G2620" t="str">
        <f t="shared" si="81"/>
        <v>Citizen Cider|MORRIS 2</v>
      </c>
    </row>
    <row r="2621" spans="1:7" hidden="1" x14ac:dyDescent="0.2">
      <c r="A2621" t="str" cm="1">
        <f t="array" ref="A2621">INDEX('Brand Family Territory (Enc)'!$A$2:$A$296,INT((ROW()-2)/10)+1)</f>
        <v>Citizen Cider</v>
      </c>
      <c r="B2621" t="str" cm="1">
        <f t="array" ref="B2621">INDEX('Whitelist (Blackout Reverse)'!$B$1:$K$1,MOD(ROW()-2,10)+1)</f>
        <v>MORRIS 3</v>
      </c>
      <c r="C2621" t="str">
        <f>VLOOKUP(A2621,'Brand Family Territory (Enc)'!$A$2:$B$296,2,FALSE)</f>
        <v>Bergen/Passaic/Hudson/Essex</v>
      </c>
      <c r="D2621">
        <f>IF(COUNTIFS('Brand Family Territories (Enc)'!$B$2:$B$62,C2621,'Brand Family Territories (Enc)'!$C$2:$C$62,B2621)&gt;0,1,IF(AND(LEFT(B2621,6)="MORRIS",COUNTIFS('Brand Family Territories (Enc)'!$B$2:$B$62,C2621,'Brand Family Territories (Enc)'!$C$2:$C$62,"Morri")&gt;0),"Unk",0))</f>
        <v>0</v>
      </c>
      <c r="E2621" t="str">
        <f>IFERROR(INDEX('Brand Family Areas (Enc)'!$D$6:$D$998,MATCH(UPPER(A2621)&amp;"|"&amp;UPPER(B2621),'Brand Family Areas (Enc)'!$G$6:$G$998,0)),"No Match")</f>
        <v>Inactive</v>
      </c>
      <c r="F2621" t="str">
        <f t="shared" si="80"/>
        <v>THEM</v>
      </c>
      <c r="G2621" t="str">
        <f t="shared" si="81"/>
        <v>Citizen Cider|MORRIS 3</v>
      </c>
    </row>
    <row r="2622" spans="1:7" hidden="1" x14ac:dyDescent="0.2">
      <c r="A2622" t="str" cm="1">
        <f t="array" ref="A2622">INDEX('Brand Family Territory (Enc)'!$A$2:$A$296,INT((ROW()-2)/10)+1)</f>
        <v>Fuller's</v>
      </c>
      <c r="B2622" t="str" cm="1">
        <f t="array" ref="B2622">INDEX('Whitelist (Blackout Reverse)'!$B$1:$K$1,MOD(ROW()-2,10)+1)</f>
        <v>BERGEN</v>
      </c>
      <c r="C2622" t="str">
        <f>VLOOKUP(A2622,'Brand Family Territory (Enc)'!$A$2:$B$296,2,FALSE)</f>
        <v>Bergen/Passaic/Hudson/Essex</v>
      </c>
      <c r="D2622">
        <f>IF(COUNTIFS('Brand Family Territories (Enc)'!$B$2:$B$62,C2622,'Brand Family Territories (Enc)'!$C$2:$C$62,B2622)&gt;0,1,IF(AND(LEFT(B2622,6)="MORRIS",COUNTIFS('Brand Family Territories (Enc)'!$B$2:$B$62,C2622,'Brand Family Territories (Enc)'!$C$2:$C$62,"Morri")&gt;0),"Unk",0))</f>
        <v>1</v>
      </c>
      <c r="E2622" t="str">
        <f>IFERROR(INDEX('Brand Family Areas (Enc)'!$D$6:$D$998,MATCH(UPPER(A2622)&amp;"|"&amp;UPPER(B2622),'Brand Family Areas (Enc)'!$G$6:$G$998,0)),"No Match")</f>
        <v>No Match</v>
      </c>
      <c r="F2622" t="str">
        <f t="shared" si="80"/>
        <v>US</v>
      </c>
      <c r="G2622" t="str">
        <f t="shared" si="81"/>
        <v>Fuller's|BERGEN</v>
      </c>
    </row>
    <row r="2623" spans="1:7" hidden="1" x14ac:dyDescent="0.2">
      <c r="A2623" t="str" cm="1">
        <f t="array" ref="A2623">INDEX('Brand Family Territory (Enc)'!$A$2:$A$296,INT((ROW()-2)/10)+1)</f>
        <v>Fuller's</v>
      </c>
      <c r="B2623" t="str" cm="1">
        <f t="array" ref="B2623">INDEX('Whitelist (Blackout Reverse)'!$B$1:$K$1,MOD(ROW()-2,10)+1)</f>
        <v>PASSAIC</v>
      </c>
      <c r="C2623" t="str">
        <f>VLOOKUP(A2623,'Brand Family Territory (Enc)'!$A$2:$B$296,2,FALSE)</f>
        <v>Bergen/Passaic/Hudson/Essex</v>
      </c>
      <c r="D2623">
        <f>IF(COUNTIFS('Brand Family Territories (Enc)'!$B$2:$B$62,C2623,'Brand Family Territories (Enc)'!$C$2:$C$62,B2623)&gt;0,1,IF(AND(LEFT(B2623,6)="MORRIS",COUNTIFS('Brand Family Territories (Enc)'!$B$2:$B$62,C2623,'Brand Family Territories (Enc)'!$C$2:$C$62,"Morri")&gt;0),"Unk",0))</f>
        <v>1</v>
      </c>
      <c r="E2623" t="str">
        <f>IFERROR(INDEX('Brand Family Areas (Enc)'!$D$6:$D$998,MATCH(UPPER(A2623)&amp;"|"&amp;UPPER(B2623),'Brand Family Areas (Enc)'!$G$6:$G$998,0)),"No Match")</f>
        <v>No Match</v>
      </c>
      <c r="F2623" t="str">
        <f t="shared" si="80"/>
        <v>US</v>
      </c>
      <c r="G2623" t="str">
        <f t="shared" si="81"/>
        <v>Fuller's|PASSAIC</v>
      </c>
    </row>
    <row r="2624" spans="1:7" hidden="1" x14ac:dyDescent="0.2">
      <c r="A2624" t="str" cm="1">
        <f t="array" ref="A2624">INDEX('Brand Family Territory (Enc)'!$A$2:$A$296,INT((ROW()-2)/10)+1)</f>
        <v>Fuller's</v>
      </c>
      <c r="B2624" t="str" cm="1">
        <f t="array" ref="B2624">INDEX('Whitelist (Blackout Reverse)'!$B$1:$K$1,MOD(ROW()-2,10)+1)</f>
        <v>PASSAIC-FF</v>
      </c>
      <c r="C2624" t="str">
        <f>VLOOKUP(A2624,'Brand Family Territory (Enc)'!$A$2:$B$296,2,FALSE)</f>
        <v>Bergen/Passaic/Hudson/Essex</v>
      </c>
      <c r="D2624">
        <f>IF(COUNTIFS('Brand Family Territories (Enc)'!$B$2:$B$62,C2624,'Brand Family Territories (Enc)'!$C$2:$C$62,B2624)&gt;0,1,IF(AND(LEFT(B2624,6)="MORRIS",COUNTIFS('Brand Family Territories (Enc)'!$B$2:$B$62,C2624,'Brand Family Territories (Enc)'!$C$2:$C$62,"Morri")&gt;0),"Unk",0))</f>
        <v>1</v>
      </c>
      <c r="E2624" t="str">
        <f>IFERROR(INDEX('Brand Family Areas (Enc)'!$D$6:$D$998,MATCH(UPPER(A2624)&amp;"|"&amp;UPPER(B2624),'Brand Family Areas (Enc)'!$G$6:$G$998,0)),"No Match")</f>
        <v>No Match</v>
      </c>
      <c r="F2624" t="str">
        <f t="shared" si="80"/>
        <v>US</v>
      </c>
      <c r="G2624" t="str">
        <f t="shared" si="81"/>
        <v>Fuller's|PASSAIC-FF</v>
      </c>
    </row>
    <row r="2625" spans="1:7" hidden="1" x14ac:dyDescent="0.2">
      <c r="A2625" t="str" cm="1">
        <f t="array" ref="A2625">INDEX('Brand Family Territory (Enc)'!$A$2:$A$296,INT((ROW()-2)/10)+1)</f>
        <v>Fuller's</v>
      </c>
      <c r="B2625" t="str" cm="1">
        <f t="array" ref="B2625">INDEX('Whitelist (Blackout Reverse)'!$B$1:$K$1,MOD(ROW()-2,10)+1)</f>
        <v>ESSEX</v>
      </c>
      <c r="C2625" t="str">
        <f>VLOOKUP(A2625,'Brand Family Territory (Enc)'!$A$2:$B$296,2,FALSE)</f>
        <v>Bergen/Passaic/Hudson/Essex</v>
      </c>
      <c r="D2625">
        <f>IF(COUNTIFS('Brand Family Territories (Enc)'!$B$2:$B$62,C2625,'Brand Family Territories (Enc)'!$C$2:$C$62,B2625)&gt;0,1,IF(AND(LEFT(B2625,6)="MORRIS",COUNTIFS('Brand Family Territories (Enc)'!$B$2:$B$62,C2625,'Brand Family Territories (Enc)'!$C$2:$C$62,"Morri")&gt;0),"Unk",0))</f>
        <v>1</v>
      </c>
      <c r="E2625" t="str">
        <f>IFERROR(INDEX('Brand Family Areas (Enc)'!$D$6:$D$998,MATCH(UPPER(A2625)&amp;"|"&amp;UPPER(B2625),'Brand Family Areas (Enc)'!$G$6:$G$998,0)),"No Match")</f>
        <v>No Match</v>
      </c>
      <c r="F2625" t="str">
        <f t="shared" si="80"/>
        <v>US</v>
      </c>
      <c r="G2625" t="str">
        <f t="shared" si="81"/>
        <v>Fuller's|ESSEX</v>
      </c>
    </row>
    <row r="2626" spans="1:7" hidden="1" x14ac:dyDescent="0.2">
      <c r="A2626" t="str" cm="1">
        <f t="array" ref="A2626">INDEX('Brand Family Territory (Enc)'!$A$2:$A$296,INT((ROW()-2)/10)+1)</f>
        <v>Fuller's</v>
      </c>
      <c r="B2626" t="str" cm="1">
        <f t="array" ref="B2626">INDEX('Whitelist (Blackout Reverse)'!$B$1:$K$1,MOD(ROW()-2,10)+1)</f>
        <v>HUDSON</v>
      </c>
      <c r="C2626" t="str">
        <f>VLOOKUP(A2626,'Brand Family Territory (Enc)'!$A$2:$B$296,2,FALSE)</f>
        <v>Bergen/Passaic/Hudson/Essex</v>
      </c>
      <c r="D2626">
        <f>IF(COUNTIFS('Brand Family Territories (Enc)'!$B$2:$B$62,C2626,'Brand Family Territories (Enc)'!$C$2:$C$62,B2626)&gt;0,1,IF(AND(LEFT(B2626,6)="MORRIS",COUNTIFS('Brand Family Territories (Enc)'!$B$2:$B$62,C2626,'Brand Family Territories (Enc)'!$C$2:$C$62,"Morri")&gt;0),"Unk",0))</f>
        <v>1</v>
      </c>
      <c r="E2626" t="str">
        <f>IFERROR(INDEX('Brand Family Areas (Enc)'!$D$6:$D$998,MATCH(UPPER(A2626)&amp;"|"&amp;UPPER(B2626),'Brand Family Areas (Enc)'!$G$6:$G$998,0)),"No Match")</f>
        <v>No Match</v>
      </c>
      <c r="F2626" t="str">
        <f t="shared" si="80"/>
        <v>US</v>
      </c>
      <c r="G2626" t="str">
        <f t="shared" si="81"/>
        <v>Fuller's|HUDSON</v>
      </c>
    </row>
    <row r="2627" spans="1:7" hidden="1" x14ac:dyDescent="0.2">
      <c r="A2627" t="str" cm="1">
        <f t="array" ref="A2627">INDEX('Brand Family Territory (Enc)'!$A$2:$A$296,INT((ROW()-2)/10)+1)</f>
        <v>Fuller's</v>
      </c>
      <c r="B2627" t="str" cm="1">
        <f t="array" ref="B2627">INDEX('Whitelist (Blackout Reverse)'!$B$1:$K$1,MOD(ROW()-2,10)+1)</f>
        <v>UNION</v>
      </c>
      <c r="C2627" t="str">
        <f>VLOOKUP(A2627,'Brand Family Territory (Enc)'!$A$2:$B$296,2,FALSE)</f>
        <v>Bergen/Passaic/Hudson/Essex</v>
      </c>
      <c r="D2627">
        <f>IF(COUNTIFS('Brand Family Territories (Enc)'!$B$2:$B$62,C2627,'Brand Family Territories (Enc)'!$C$2:$C$62,B2627)&gt;0,1,IF(AND(LEFT(B2627,6)="MORRIS",COUNTIFS('Brand Family Territories (Enc)'!$B$2:$B$62,C2627,'Brand Family Territories (Enc)'!$C$2:$C$62,"Morri")&gt;0),"Unk",0))</f>
        <v>0</v>
      </c>
      <c r="E2627" t="str">
        <f>IFERROR(INDEX('Brand Family Areas (Enc)'!$D$6:$D$998,MATCH(UPPER(A2627)&amp;"|"&amp;UPPER(B2627),'Brand Family Areas (Enc)'!$G$6:$G$998,0)),"No Match")</f>
        <v>No Match</v>
      </c>
      <c r="F2627" t="str">
        <f t="shared" ref="F2627:F2690" si="82">IF(D2627="Unk","Ambiguous (Source Truncated)",IF(E2627="Inactive","THEM",IF(D2627=1,"US",IF(D2627="N/A","No Territory Data","THEM"))))</f>
        <v>THEM</v>
      </c>
      <c r="G2627" t="str">
        <f t="shared" ref="G2627:G2690" si="83">A2627&amp;"|"&amp;B2627</f>
        <v>Fuller's|UNION</v>
      </c>
    </row>
    <row r="2628" spans="1:7" hidden="1" x14ac:dyDescent="0.2">
      <c r="A2628" t="str" cm="1">
        <f t="array" ref="A2628">INDEX('Brand Family Territory (Enc)'!$A$2:$A$296,INT((ROW()-2)/10)+1)</f>
        <v>Fuller's</v>
      </c>
      <c r="B2628" t="str" cm="1">
        <f t="array" ref="B2628">INDEX('Whitelist (Blackout Reverse)'!$B$1:$K$1,MOD(ROW()-2,10)+1)</f>
        <v>SUSSEX</v>
      </c>
      <c r="C2628" t="str">
        <f>VLOOKUP(A2628,'Brand Family Territory (Enc)'!$A$2:$B$296,2,FALSE)</f>
        <v>Bergen/Passaic/Hudson/Essex</v>
      </c>
      <c r="D2628">
        <f>IF(COUNTIFS('Brand Family Territories (Enc)'!$B$2:$B$62,C2628,'Brand Family Territories (Enc)'!$C$2:$C$62,B2628)&gt;0,1,IF(AND(LEFT(B2628,6)="MORRIS",COUNTIFS('Brand Family Territories (Enc)'!$B$2:$B$62,C2628,'Brand Family Territories (Enc)'!$C$2:$C$62,"Morri")&gt;0),"Unk",0))</f>
        <v>0</v>
      </c>
      <c r="E2628" t="str">
        <f>IFERROR(INDEX('Brand Family Areas (Enc)'!$D$6:$D$998,MATCH(UPPER(A2628)&amp;"|"&amp;UPPER(B2628),'Brand Family Areas (Enc)'!$G$6:$G$998,0)),"No Match")</f>
        <v>No Match</v>
      </c>
      <c r="F2628" t="str">
        <f t="shared" si="82"/>
        <v>THEM</v>
      </c>
      <c r="G2628" t="str">
        <f t="shared" si="83"/>
        <v>Fuller's|SUSSEX</v>
      </c>
    </row>
    <row r="2629" spans="1:7" hidden="1" x14ac:dyDescent="0.2">
      <c r="A2629" t="str" cm="1">
        <f t="array" ref="A2629">INDEX('Brand Family Territory (Enc)'!$A$2:$A$296,INT((ROW()-2)/10)+1)</f>
        <v>Fuller's</v>
      </c>
      <c r="B2629" t="str" cm="1">
        <f t="array" ref="B2629">INDEX('Whitelist (Blackout Reverse)'!$B$1:$K$1,MOD(ROW()-2,10)+1)</f>
        <v>MORRIS 1</v>
      </c>
      <c r="C2629" t="str">
        <f>VLOOKUP(A2629,'Brand Family Territory (Enc)'!$A$2:$B$296,2,FALSE)</f>
        <v>Bergen/Passaic/Hudson/Essex</v>
      </c>
      <c r="D2629">
        <f>IF(COUNTIFS('Brand Family Territories (Enc)'!$B$2:$B$62,C2629,'Brand Family Territories (Enc)'!$C$2:$C$62,B2629)&gt;0,1,IF(AND(LEFT(B2629,6)="MORRIS",COUNTIFS('Brand Family Territories (Enc)'!$B$2:$B$62,C2629,'Brand Family Territories (Enc)'!$C$2:$C$62,"Morri")&gt;0),"Unk",0))</f>
        <v>0</v>
      </c>
      <c r="E2629" t="str">
        <f>IFERROR(INDEX('Brand Family Areas (Enc)'!$D$6:$D$998,MATCH(UPPER(A2629)&amp;"|"&amp;UPPER(B2629),'Brand Family Areas (Enc)'!$G$6:$G$998,0)),"No Match")</f>
        <v>No Match</v>
      </c>
      <c r="F2629" t="str">
        <f t="shared" si="82"/>
        <v>THEM</v>
      </c>
      <c r="G2629" t="str">
        <f t="shared" si="83"/>
        <v>Fuller's|MORRIS 1</v>
      </c>
    </row>
    <row r="2630" spans="1:7" hidden="1" x14ac:dyDescent="0.2">
      <c r="A2630" t="str" cm="1">
        <f t="array" ref="A2630">INDEX('Brand Family Territory (Enc)'!$A$2:$A$296,INT((ROW()-2)/10)+1)</f>
        <v>Fuller's</v>
      </c>
      <c r="B2630" t="str" cm="1">
        <f t="array" ref="B2630">INDEX('Whitelist (Blackout Reverse)'!$B$1:$K$1,MOD(ROW()-2,10)+1)</f>
        <v>MORRIS 2</v>
      </c>
      <c r="C2630" t="str">
        <f>VLOOKUP(A2630,'Brand Family Territory (Enc)'!$A$2:$B$296,2,FALSE)</f>
        <v>Bergen/Passaic/Hudson/Essex</v>
      </c>
      <c r="D2630">
        <f>IF(COUNTIFS('Brand Family Territories (Enc)'!$B$2:$B$62,C2630,'Brand Family Territories (Enc)'!$C$2:$C$62,B2630)&gt;0,1,IF(AND(LEFT(B2630,6)="MORRIS",COUNTIFS('Brand Family Territories (Enc)'!$B$2:$B$62,C2630,'Brand Family Territories (Enc)'!$C$2:$C$62,"Morri")&gt;0),"Unk",0))</f>
        <v>0</v>
      </c>
      <c r="E2630" t="str">
        <f>IFERROR(INDEX('Brand Family Areas (Enc)'!$D$6:$D$998,MATCH(UPPER(A2630)&amp;"|"&amp;UPPER(B2630),'Brand Family Areas (Enc)'!$G$6:$G$998,0)),"No Match")</f>
        <v>No Match</v>
      </c>
      <c r="F2630" t="str">
        <f t="shared" si="82"/>
        <v>THEM</v>
      </c>
      <c r="G2630" t="str">
        <f t="shared" si="83"/>
        <v>Fuller's|MORRIS 2</v>
      </c>
    </row>
    <row r="2631" spans="1:7" hidden="1" x14ac:dyDescent="0.2">
      <c r="A2631" t="str" cm="1">
        <f t="array" ref="A2631">INDEX('Brand Family Territory (Enc)'!$A$2:$A$296,INT((ROW()-2)/10)+1)</f>
        <v>Fuller's</v>
      </c>
      <c r="B2631" t="str" cm="1">
        <f t="array" ref="B2631">INDEX('Whitelist (Blackout Reverse)'!$B$1:$K$1,MOD(ROW()-2,10)+1)</f>
        <v>MORRIS 3</v>
      </c>
      <c r="C2631" t="str">
        <f>VLOOKUP(A2631,'Brand Family Territory (Enc)'!$A$2:$B$296,2,FALSE)</f>
        <v>Bergen/Passaic/Hudson/Essex</v>
      </c>
      <c r="D2631">
        <f>IF(COUNTIFS('Brand Family Territories (Enc)'!$B$2:$B$62,C2631,'Brand Family Territories (Enc)'!$C$2:$C$62,B2631)&gt;0,1,IF(AND(LEFT(B2631,6)="MORRIS",COUNTIFS('Brand Family Territories (Enc)'!$B$2:$B$62,C2631,'Brand Family Territories (Enc)'!$C$2:$C$62,"Morri")&gt;0),"Unk",0))</f>
        <v>0</v>
      </c>
      <c r="E2631" t="str">
        <f>IFERROR(INDEX('Brand Family Areas (Enc)'!$D$6:$D$998,MATCH(UPPER(A2631)&amp;"|"&amp;UPPER(B2631),'Brand Family Areas (Enc)'!$G$6:$G$998,0)),"No Match")</f>
        <v>No Match</v>
      </c>
      <c r="F2631" t="str">
        <f t="shared" si="82"/>
        <v>THEM</v>
      </c>
      <c r="G2631" t="str">
        <f t="shared" si="83"/>
        <v>Fuller's|MORRIS 3</v>
      </c>
    </row>
    <row r="2632" spans="1:7" hidden="1" x14ac:dyDescent="0.2">
      <c r="A2632" t="str" cm="1">
        <f t="array" ref="A2632">INDEX('Brand Family Territory (Enc)'!$A$2:$A$296,INT((ROW()-2)/10)+1)</f>
        <v>Hacker-Pschorr</v>
      </c>
      <c r="B2632" t="str" cm="1">
        <f t="array" ref="B2632">INDEX('Whitelist (Blackout Reverse)'!$B$1:$K$1,MOD(ROW()-2,10)+1)</f>
        <v>BERGEN</v>
      </c>
      <c r="C2632" t="str">
        <f>VLOOKUP(A2632,'Brand Family Territory (Enc)'!$A$2:$B$296,2,FALSE)</f>
        <v>Bergen/Passaic/Hudson/Essex</v>
      </c>
      <c r="D2632">
        <f>IF(COUNTIFS('Brand Family Territories (Enc)'!$B$2:$B$62,C2632,'Brand Family Territories (Enc)'!$C$2:$C$62,B2632)&gt;0,1,IF(AND(LEFT(B2632,6)="MORRIS",COUNTIFS('Brand Family Territories (Enc)'!$B$2:$B$62,C2632,'Brand Family Territories (Enc)'!$C$2:$C$62,"Morri")&gt;0),"Unk",0))</f>
        <v>1</v>
      </c>
      <c r="E2632" t="str">
        <f>IFERROR(INDEX('Brand Family Areas (Enc)'!$D$6:$D$998,MATCH(UPPER(A2632)&amp;"|"&amp;UPPER(B2632),'Brand Family Areas (Enc)'!$G$6:$G$998,0)),"No Match")</f>
        <v>No Match</v>
      </c>
      <c r="F2632" t="str">
        <f t="shared" si="82"/>
        <v>US</v>
      </c>
      <c r="G2632" t="str">
        <f t="shared" si="83"/>
        <v>Hacker-Pschorr|BERGEN</v>
      </c>
    </row>
    <row r="2633" spans="1:7" hidden="1" x14ac:dyDescent="0.2">
      <c r="A2633" t="str" cm="1">
        <f t="array" ref="A2633">INDEX('Brand Family Territory (Enc)'!$A$2:$A$296,INT((ROW()-2)/10)+1)</f>
        <v>Hacker-Pschorr</v>
      </c>
      <c r="B2633" t="str" cm="1">
        <f t="array" ref="B2633">INDEX('Whitelist (Blackout Reverse)'!$B$1:$K$1,MOD(ROW()-2,10)+1)</f>
        <v>PASSAIC</v>
      </c>
      <c r="C2633" t="str">
        <f>VLOOKUP(A2633,'Brand Family Territory (Enc)'!$A$2:$B$296,2,FALSE)</f>
        <v>Bergen/Passaic/Hudson/Essex</v>
      </c>
      <c r="D2633">
        <f>IF(COUNTIFS('Brand Family Territories (Enc)'!$B$2:$B$62,C2633,'Brand Family Territories (Enc)'!$C$2:$C$62,B2633)&gt;0,1,IF(AND(LEFT(B2633,6)="MORRIS",COUNTIFS('Brand Family Territories (Enc)'!$B$2:$B$62,C2633,'Brand Family Territories (Enc)'!$C$2:$C$62,"Morri")&gt;0),"Unk",0))</f>
        <v>1</v>
      </c>
      <c r="E2633" t="str">
        <f>IFERROR(INDEX('Brand Family Areas (Enc)'!$D$6:$D$998,MATCH(UPPER(A2633)&amp;"|"&amp;UPPER(B2633),'Brand Family Areas (Enc)'!$G$6:$G$998,0)),"No Match")</f>
        <v>No Match</v>
      </c>
      <c r="F2633" t="str">
        <f t="shared" si="82"/>
        <v>US</v>
      </c>
      <c r="G2633" t="str">
        <f t="shared" si="83"/>
        <v>Hacker-Pschorr|PASSAIC</v>
      </c>
    </row>
    <row r="2634" spans="1:7" hidden="1" x14ac:dyDescent="0.2">
      <c r="A2634" t="str" cm="1">
        <f t="array" ref="A2634">INDEX('Brand Family Territory (Enc)'!$A$2:$A$296,INT((ROW()-2)/10)+1)</f>
        <v>Hacker-Pschorr</v>
      </c>
      <c r="B2634" t="str" cm="1">
        <f t="array" ref="B2634">INDEX('Whitelist (Blackout Reverse)'!$B$1:$K$1,MOD(ROW()-2,10)+1)</f>
        <v>PASSAIC-FF</v>
      </c>
      <c r="C2634" t="str">
        <f>VLOOKUP(A2634,'Brand Family Territory (Enc)'!$A$2:$B$296,2,FALSE)</f>
        <v>Bergen/Passaic/Hudson/Essex</v>
      </c>
      <c r="D2634">
        <f>IF(COUNTIFS('Brand Family Territories (Enc)'!$B$2:$B$62,C2634,'Brand Family Territories (Enc)'!$C$2:$C$62,B2634)&gt;0,1,IF(AND(LEFT(B2634,6)="MORRIS",COUNTIFS('Brand Family Territories (Enc)'!$B$2:$B$62,C2634,'Brand Family Territories (Enc)'!$C$2:$C$62,"Morri")&gt;0),"Unk",0))</f>
        <v>1</v>
      </c>
      <c r="E2634" t="str">
        <f>IFERROR(INDEX('Brand Family Areas (Enc)'!$D$6:$D$998,MATCH(UPPER(A2634)&amp;"|"&amp;UPPER(B2634),'Brand Family Areas (Enc)'!$G$6:$G$998,0)),"No Match")</f>
        <v>No Match</v>
      </c>
      <c r="F2634" t="str">
        <f t="shared" si="82"/>
        <v>US</v>
      </c>
      <c r="G2634" t="str">
        <f t="shared" si="83"/>
        <v>Hacker-Pschorr|PASSAIC-FF</v>
      </c>
    </row>
    <row r="2635" spans="1:7" hidden="1" x14ac:dyDescent="0.2">
      <c r="A2635" t="str" cm="1">
        <f t="array" ref="A2635">INDEX('Brand Family Territory (Enc)'!$A$2:$A$296,INT((ROW()-2)/10)+1)</f>
        <v>Hacker-Pschorr</v>
      </c>
      <c r="B2635" t="str" cm="1">
        <f t="array" ref="B2635">INDEX('Whitelist (Blackout Reverse)'!$B$1:$K$1,MOD(ROW()-2,10)+1)</f>
        <v>ESSEX</v>
      </c>
      <c r="C2635" t="str">
        <f>VLOOKUP(A2635,'Brand Family Territory (Enc)'!$A$2:$B$296,2,FALSE)</f>
        <v>Bergen/Passaic/Hudson/Essex</v>
      </c>
      <c r="D2635">
        <f>IF(COUNTIFS('Brand Family Territories (Enc)'!$B$2:$B$62,C2635,'Brand Family Territories (Enc)'!$C$2:$C$62,B2635)&gt;0,1,IF(AND(LEFT(B2635,6)="MORRIS",COUNTIFS('Brand Family Territories (Enc)'!$B$2:$B$62,C2635,'Brand Family Territories (Enc)'!$C$2:$C$62,"Morri")&gt;0),"Unk",0))</f>
        <v>1</v>
      </c>
      <c r="E2635" t="str">
        <f>IFERROR(INDEX('Brand Family Areas (Enc)'!$D$6:$D$998,MATCH(UPPER(A2635)&amp;"|"&amp;UPPER(B2635),'Brand Family Areas (Enc)'!$G$6:$G$998,0)),"No Match")</f>
        <v>No Match</v>
      </c>
      <c r="F2635" t="str">
        <f t="shared" si="82"/>
        <v>US</v>
      </c>
      <c r="G2635" t="str">
        <f t="shared" si="83"/>
        <v>Hacker-Pschorr|ESSEX</v>
      </c>
    </row>
    <row r="2636" spans="1:7" hidden="1" x14ac:dyDescent="0.2">
      <c r="A2636" t="str" cm="1">
        <f t="array" ref="A2636">INDEX('Brand Family Territory (Enc)'!$A$2:$A$296,INT((ROW()-2)/10)+1)</f>
        <v>Hacker-Pschorr</v>
      </c>
      <c r="B2636" t="str" cm="1">
        <f t="array" ref="B2636">INDEX('Whitelist (Blackout Reverse)'!$B$1:$K$1,MOD(ROW()-2,10)+1)</f>
        <v>HUDSON</v>
      </c>
      <c r="C2636" t="str">
        <f>VLOOKUP(A2636,'Brand Family Territory (Enc)'!$A$2:$B$296,2,FALSE)</f>
        <v>Bergen/Passaic/Hudson/Essex</v>
      </c>
      <c r="D2636">
        <f>IF(COUNTIFS('Brand Family Territories (Enc)'!$B$2:$B$62,C2636,'Brand Family Territories (Enc)'!$C$2:$C$62,B2636)&gt;0,1,IF(AND(LEFT(B2636,6)="MORRIS",COUNTIFS('Brand Family Territories (Enc)'!$B$2:$B$62,C2636,'Brand Family Territories (Enc)'!$C$2:$C$62,"Morri")&gt;0),"Unk",0))</f>
        <v>1</v>
      </c>
      <c r="E2636" t="str">
        <f>IFERROR(INDEX('Brand Family Areas (Enc)'!$D$6:$D$998,MATCH(UPPER(A2636)&amp;"|"&amp;UPPER(B2636),'Brand Family Areas (Enc)'!$G$6:$G$998,0)),"No Match")</f>
        <v>No Match</v>
      </c>
      <c r="F2636" t="str">
        <f t="shared" si="82"/>
        <v>US</v>
      </c>
      <c r="G2636" t="str">
        <f t="shared" si="83"/>
        <v>Hacker-Pschorr|HUDSON</v>
      </c>
    </row>
    <row r="2637" spans="1:7" hidden="1" x14ac:dyDescent="0.2">
      <c r="A2637" t="str" cm="1">
        <f t="array" ref="A2637">INDEX('Brand Family Territory (Enc)'!$A$2:$A$296,INT((ROW()-2)/10)+1)</f>
        <v>Hacker-Pschorr</v>
      </c>
      <c r="B2637" t="str" cm="1">
        <f t="array" ref="B2637">INDEX('Whitelist (Blackout Reverse)'!$B$1:$K$1,MOD(ROW()-2,10)+1)</f>
        <v>UNION</v>
      </c>
      <c r="C2637" t="str">
        <f>VLOOKUP(A2637,'Brand Family Territory (Enc)'!$A$2:$B$296,2,FALSE)</f>
        <v>Bergen/Passaic/Hudson/Essex</v>
      </c>
      <c r="D2637">
        <f>IF(COUNTIFS('Brand Family Territories (Enc)'!$B$2:$B$62,C2637,'Brand Family Territories (Enc)'!$C$2:$C$62,B2637)&gt;0,1,IF(AND(LEFT(B2637,6)="MORRIS",COUNTIFS('Brand Family Territories (Enc)'!$B$2:$B$62,C2637,'Brand Family Territories (Enc)'!$C$2:$C$62,"Morri")&gt;0),"Unk",0))</f>
        <v>0</v>
      </c>
      <c r="E2637" t="str">
        <f>IFERROR(INDEX('Brand Family Areas (Enc)'!$D$6:$D$998,MATCH(UPPER(A2637)&amp;"|"&amp;UPPER(B2637),'Brand Family Areas (Enc)'!$G$6:$G$998,0)),"No Match")</f>
        <v>Inactive</v>
      </c>
      <c r="F2637" t="str">
        <f t="shared" si="82"/>
        <v>THEM</v>
      </c>
      <c r="G2637" t="str">
        <f t="shared" si="83"/>
        <v>Hacker-Pschorr|UNION</v>
      </c>
    </row>
    <row r="2638" spans="1:7" hidden="1" x14ac:dyDescent="0.2">
      <c r="A2638" t="str" cm="1">
        <f t="array" ref="A2638">INDEX('Brand Family Territory (Enc)'!$A$2:$A$296,INT((ROW()-2)/10)+1)</f>
        <v>Hacker-Pschorr</v>
      </c>
      <c r="B2638" t="str" cm="1">
        <f t="array" ref="B2638">INDEX('Whitelist (Blackout Reverse)'!$B$1:$K$1,MOD(ROW()-2,10)+1)</f>
        <v>SUSSEX</v>
      </c>
      <c r="C2638" t="str">
        <f>VLOOKUP(A2638,'Brand Family Territory (Enc)'!$A$2:$B$296,2,FALSE)</f>
        <v>Bergen/Passaic/Hudson/Essex</v>
      </c>
      <c r="D2638">
        <f>IF(COUNTIFS('Brand Family Territories (Enc)'!$B$2:$B$62,C2638,'Brand Family Territories (Enc)'!$C$2:$C$62,B2638)&gt;0,1,IF(AND(LEFT(B2638,6)="MORRIS",COUNTIFS('Brand Family Territories (Enc)'!$B$2:$B$62,C2638,'Brand Family Territories (Enc)'!$C$2:$C$62,"Morri")&gt;0),"Unk",0))</f>
        <v>0</v>
      </c>
      <c r="E2638" t="str">
        <f>IFERROR(INDEX('Brand Family Areas (Enc)'!$D$6:$D$998,MATCH(UPPER(A2638)&amp;"|"&amp;UPPER(B2638),'Brand Family Areas (Enc)'!$G$6:$G$998,0)),"No Match")</f>
        <v>Inactive</v>
      </c>
      <c r="F2638" t="str">
        <f t="shared" si="82"/>
        <v>THEM</v>
      </c>
      <c r="G2638" t="str">
        <f t="shared" si="83"/>
        <v>Hacker-Pschorr|SUSSEX</v>
      </c>
    </row>
    <row r="2639" spans="1:7" hidden="1" x14ac:dyDescent="0.2">
      <c r="A2639" t="str" cm="1">
        <f t="array" ref="A2639">INDEX('Brand Family Territory (Enc)'!$A$2:$A$296,INT((ROW()-2)/10)+1)</f>
        <v>Hacker-Pschorr</v>
      </c>
      <c r="B2639" t="str" cm="1">
        <f t="array" ref="B2639">INDEX('Whitelist (Blackout Reverse)'!$B$1:$K$1,MOD(ROW()-2,10)+1)</f>
        <v>MORRIS 1</v>
      </c>
      <c r="C2639" t="str">
        <f>VLOOKUP(A2639,'Brand Family Territory (Enc)'!$A$2:$B$296,2,FALSE)</f>
        <v>Bergen/Passaic/Hudson/Essex</v>
      </c>
      <c r="D2639">
        <f>IF(COUNTIFS('Brand Family Territories (Enc)'!$B$2:$B$62,C2639,'Brand Family Territories (Enc)'!$C$2:$C$62,B2639)&gt;0,1,IF(AND(LEFT(B2639,6)="MORRIS",COUNTIFS('Brand Family Territories (Enc)'!$B$2:$B$62,C2639,'Brand Family Territories (Enc)'!$C$2:$C$62,"Morri")&gt;0),"Unk",0))</f>
        <v>0</v>
      </c>
      <c r="E2639" t="str">
        <f>IFERROR(INDEX('Brand Family Areas (Enc)'!$D$6:$D$998,MATCH(UPPER(A2639)&amp;"|"&amp;UPPER(B2639),'Brand Family Areas (Enc)'!$G$6:$G$998,0)),"No Match")</f>
        <v>Inactive</v>
      </c>
      <c r="F2639" t="str">
        <f t="shared" si="82"/>
        <v>THEM</v>
      </c>
      <c r="G2639" t="str">
        <f t="shared" si="83"/>
        <v>Hacker-Pschorr|MORRIS 1</v>
      </c>
    </row>
    <row r="2640" spans="1:7" hidden="1" x14ac:dyDescent="0.2">
      <c r="A2640" t="str" cm="1">
        <f t="array" ref="A2640">INDEX('Brand Family Territory (Enc)'!$A$2:$A$296,INT((ROW()-2)/10)+1)</f>
        <v>Hacker-Pschorr</v>
      </c>
      <c r="B2640" t="str" cm="1">
        <f t="array" ref="B2640">INDEX('Whitelist (Blackout Reverse)'!$B$1:$K$1,MOD(ROW()-2,10)+1)</f>
        <v>MORRIS 2</v>
      </c>
      <c r="C2640" t="str">
        <f>VLOOKUP(A2640,'Brand Family Territory (Enc)'!$A$2:$B$296,2,FALSE)</f>
        <v>Bergen/Passaic/Hudson/Essex</v>
      </c>
      <c r="D2640">
        <f>IF(COUNTIFS('Brand Family Territories (Enc)'!$B$2:$B$62,C2640,'Brand Family Territories (Enc)'!$C$2:$C$62,B2640)&gt;0,1,IF(AND(LEFT(B2640,6)="MORRIS",COUNTIFS('Brand Family Territories (Enc)'!$B$2:$B$62,C2640,'Brand Family Territories (Enc)'!$C$2:$C$62,"Morri")&gt;0),"Unk",0))</f>
        <v>0</v>
      </c>
      <c r="E2640" t="str">
        <f>IFERROR(INDEX('Brand Family Areas (Enc)'!$D$6:$D$998,MATCH(UPPER(A2640)&amp;"|"&amp;UPPER(B2640),'Brand Family Areas (Enc)'!$G$6:$G$998,0)),"No Match")</f>
        <v>Inactive</v>
      </c>
      <c r="F2640" t="str">
        <f t="shared" si="82"/>
        <v>THEM</v>
      </c>
      <c r="G2640" t="str">
        <f t="shared" si="83"/>
        <v>Hacker-Pschorr|MORRIS 2</v>
      </c>
    </row>
    <row r="2641" spans="1:7" hidden="1" x14ac:dyDescent="0.2">
      <c r="A2641" t="str" cm="1">
        <f t="array" ref="A2641">INDEX('Brand Family Territory (Enc)'!$A$2:$A$296,INT((ROW()-2)/10)+1)</f>
        <v>Hacker-Pschorr</v>
      </c>
      <c r="B2641" t="str" cm="1">
        <f t="array" ref="B2641">INDEX('Whitelist (Blackout Reverse)'!$B$1:$K$1,MOD(ROW()-2,10)+1)</f>
        <v>MORRIS 3</v>
      </c>
      <c r="C2641" t="str">
        <f>VLOOKUP(A2641,'Brand Family Territory (Enc)'!$A$2:$B$296,2,FALSE)</f>
        <v>Bergen/Passaic/Hudson/Essex</v>
      </c>
      <c r="D2641">
        <f>IF(COUNTIFS('Brand Family Territories (Enc)'!$B$2:$B$62,C2641,'Brand Family Territories (Enc)'!$C$2:$C$62,B2641)&gt;0,1,IF(AND(LEFT(B2641,6)="MORRIS",COUNTIFS('Brand Family Territories (Enc)'!$B$2:$B$62,C2641,'Brand Family Territories (Enc)'!$C$2:$C$62,"Morri")&gt;0),"Unk",0))</f>
        <v>0</v>
      </c>
      <c r="E2641" t="str">
        <f>IFERROR(INDEX('Brand Family Areas (Enc)'!$D$6:$D$998,MATCH(UPPER(A2641)&amp;"|"&amp;UPPER(B2641),'Brand Family Areas (Enc)'!$G$6:$G$998,0)),"No Match")</f>
        <v>Inactive</v>
      </c>
      <c r="F2641" t="str">
        <f t="shared" si="82"/>
        <v>THEM</v>
      </c>
      <c r="G2641" t="str">
        <f t="shared" si="83"/>
        <v>Hacker-Pschorr|MORRIS 3</v>
      </c>
    </row>
    <row r="2642" spans="1:7" hidden="1" x14ac:dyDescent="0.2">
      <c r="A2642" t="str" cm="1">
        <f t="array" ref="A2642">INDEX('Brand Family Territory (Enc)'!$A$2:$A$296,INT((ROW()-2)/10)+1)</f>
        <v>Ithaca</v>
      </c>
      <c r="B2642" t="str" cm="1">
        <f t="array" ref="B2642">INDEX('Whitelist (Blackout Reverse)'!$B$1:$K$1,MOD(ROW()-2,10)+1)</f>
        <v>BERGEN</v>
      </c>
      <c r="C2642" t="str">
        <f>VLOOKUP(A2642,'Brand Family Territory (Enc)'!$A$2:$B$296,2,FALSE)</f>
        <v>Bergen/Passaic/Hudson/Essex</v>
      </c>
      <c r="D2642">
        <f>IF(COUNTIFS('Brand Family Territories (Enc)'!$B$2:$B$62,C2642,'Brand Family Territories (Enc)'!$C$2:$C$62,B2642)&gt;0,1,IF(AND(LEFT(B2642,6)="MORRIS",COUNTIFS('Brand Family Territories (Enc)'!$B$2:$B$62,C2642,'Brand Family Territories (Enc)'!$C$2:$C$62,"Morri")&gt;0),"Unk",0))</f>
        <v>1</v>
      </c>
      <c r="E2642" t="str">
        <f>IFERROR(INDEX('Brand Family Areas (Enc)'!$D$6:$D$998,MATCH(UPPER(A2642)&amp;"|"&amp;UPPER(B2642),'Brand Family Areas (Enc)'!$G$6:$G$998,0)),"No Match")</f>
        <v>No Match</v>
      </c>
      <c r="F2642" t="str">
        <f t="shared" si="82"/>
        <v>US</v>
      </c>
      <c r="G2642" t="str">
        <f t="shared" si="83"/>
        <v>Ithaca|BERGEN</v>
      </c>
    </row>
    <row r="2643" spans="1:7" hidden="1" x14ac:dyDescent="0.2">
      <c r="A2643" t="str" cm="1">
        <f t="array" ref="A2643">INDEX('Brand Family Territory (Enc)'!$A$2:$A$296,INT((ROW()-2)/10)+1)</f>
        <v>Ithaca</v>
      </c>
      <c r="B2643" t="str" cm="1">
        <f t="array" ref="B2643">INDEX('Whitelist (Blackout Reverse)'!$B$1:$K$1,MOD(ROW()-2,10)+1)</f>
        <v>PASSAIC</v>
      </c>
      <c r="C2643" t="str">
        <f>VLOOKUP(A2643,'Brand Family Territory (Enc)'!$A$2:$B$296,2,FALSE)</f>
        <v>Bergen/Passaic/Hudson/Essex</v>
      </c>
      <c r="D2643">
        <f>IF(COUNTIFS('Brand Family Territories (Enc)'!$B$2:$B$62,C2643,'Brand Family Territories (Enc)'!$C$2:$C$62,B2643)&gt;0,1,IF(AND(LEFT(B2643,6)="MORRIS",COUNTIFS('Brand Family Territories (Enc)'!$B$2:$B$62,C2643,'Brand Family Territories (Enc)'!$C$2:$C$62,"Morri")&gt;0),"Unk",0))</f>
        <v>1</v>
      </c>
      <c r="E2643" t="str">
        <f>IFERROR(INDEX('Brand Family Areas (Enc)'!$D$6:$D$998,MATCH(UPPER(A2643)&amp;"|"&amp;UPPER(B2643),'Brand Family Areas (Enc)'!$G$6:$G$998,0)),"No Match")</f>
        <v>No Match</v>
      </c>
      <c r="F2643" t="str">
        <f t="shared" si="82"/>
        <v>US</v>
      </c>
      <c r="G2643" t="str">
        <f t="shared" si="83"/>
        <v>Ithaca|PASSAIC</v>
      </c>
    </row>
    <row r="2644" spans="1:7" hidden="1" x14ac:dyDescent="0.2">
      <c r="A2644" t="str" cm="1">
        <f t="array" ref="A2644">INDEX('Brand Family Territory (Enc)'!$A$2:$A$296,INT((ROW()-2)/10)+1)</f>
        <v>Ithaca</v>
      </c>
      <c r="B2644" t="str" cm="1">
        <f t="array" ref="B2644">INDEX('Whitelist (Blackout Reverse)'!$B$1:$K$1,MOD(ROW()-2,10)+1)</f>
        <v>PASSAIC-FF</v>
      </c>
      <c r="C2644" t="str">
        <f>VLOOKUP(A2644,'Brand Family Territory (Enc)'!$A$2:$B$296,2,FALSE)</f>
        <v>Bergen/Passaic/Hudson/Essex</v>
      </c>
      <c r="D2644">
        <f>IF(COUNTIFS('Brand Family Territories (Enc)'!$B$2:$B$62,C2644,'Brand Family Territories (Enc)'!$C$2:$C$62,B2644)&gt;0,1,IF(AND(LEFT(B2644,6)="MORRIS",COUNTIFS('Brand Family Territories (Enc)'!$B$2:$B$62,C2644,'Brand Family Territories (Enc)'!$C$2:$C$62,"Morri")&gt;0),"Unk",0))</f>
        <v>1</v>
      </c>
      <c r="E2644" t="str">
        <f>IFERROR(INDEX('Brand Family Areas (Enc)'!$D$6:$D$998,MATCH(UPPER(A2644)&amp;"|"&amp;UPPER(B2644),'Brand Family Areas (Enc)'!$G$6:$G$998,0)),"No Match")</f>
        <v>No Match</v>
      </c>
      <c r="F2644" t="str">
        <f t="shared" si="82"/>
        <v>US</v>
      </c>
      <c r="G2644" t="str">
        <f t="shared" si="83"/>
        <v>Ithaca|PASSAIC-FF</v>
      </c>
    </row>
    <row r="2645" spans="1:7" hidden="1" x14ac:dyDescent="0.2">
      <c r="A2645" t="str" cm="1">
        <f t="array" ref="A2645">INDEX('Brand Family Territory (Enc)'!$A$2:$A$296,INT((ROW()-2)/10)+1)</f>
        <v>Ithaca</v>
      </c>
      <c r="B2645" t="str" cm="1">
        <f t="array" ref="B2645">INDEX('Whitelist (Blackout Reverse)'!$B$1:$K$1,MOD(ROW()-2,10)+1)</f>
        <v>ESSEX</v>
      </c>
      <c r="C2645" t="str">
        <f>VLOOKUP(A2645,'Brand Family Territory (Enc)'!$A$2:$B$296,2,FALSE)</f>
        <v>Bergen/Passaic/Hudson/Essex</v>
      </c>
      <c r="D2645">
        <f>IF(COUNTIFS('Brand Family Territories (Enc)'!$B$2:$B$62,C2645,'Brand Family Territories (Enc)'!$C$2:$C$62,B2645)&gt;0,1,IF(AND(LEFT(B2645,6)="MORRIS",COUNTIFS('Brand Family Territories (Enc)'!$B$2:$B$62,C2645,'Brand Family Territories (Enc)'!$C$2:$C$62,"Morri")&gt;0),"Unk",0))</f>
        <v>1</v>
      </c>
      <c r="E2645" t="str">
        <f>IFERROR(INDEX('Brand Family Areas (Enc)'!$D$6:$D$998,MATCH(UPPER(A2645)&amp;"|"&amp;UPPER(B2645),'Brand Family Areas (Enc)'!$G$6:$G$998,0)),"No Match")</f>
        <v>No Match</v>
      </c>
      <c r="F2645" t="str">
        <f t="shared" si="82"/>
        <v>US</v>
      </c>
      <c r="G2645" t="str">
        <f t="shared" si="83"/>
        <v>Ithaca|ESSEX</v>
      </c>
    </row>
    <row r="2646" spans="1:7" hidden="1" x14ac:dyDescent="0.2">
      <c r="A2646" t="str" cm="1">
        <f t="array" ref="A2646">INDEX('Brand Family Territory (Enc)'!$A$2:$A$296,INT((ROW()-2)/10)+1)</f>
        <v>Ithaca</v>
      </c>
      <c r="B2646" t="str" cm="1">
        <f t="array" ref="B2646">INDEX('Whitelist (Blackout Reverse)'!$B$1:$K$1,MOD(ROW()-2,10)+1)</f>
        <v>HUDSON</v>
      </c>
      <c r="C2646" t="str">
        <f>VLOOKUP(A2646,'Brand Family Territory (Enc)'!$A$2:$B$296,2,FALSE)</f>
        <v>Bergen/Passaic/Hudson/Essex</v>
      </c>
      <c r="D2646">
        <f>IF(COUNTIFS('Brand Family Territories (Enc)'!$B$2:$B$62,C2646,'Brand Family Territories (Enc)'!$C$2:$C$62,B2646)&gt;0,1,IF(AND(LEFT(B2646,6)="MORRIS",COUNTIFS('Brand Family Territories (Enc)'!$B$2:$B$62,C2646,'Brand Family Territories (Enc)'!$C$2:$C$62,"Morri")&gt;0),"Unk",0))</f>
        <v>1</v>
      </c>
      <c r="E2646" t="str">
        <f>IFERROR(INDEX('Brand Family Areas (Enc)'!$D$6:$D$998,MATCH(UPPER(A2646)&amp;"|"&amp;UPPER(B2646),'Brand Family Areas (Enc)'!$G$6:$G$998,0)),"No Match")</f>
        <v>No Match</v>
      </c>
      <c r="F2646" t="str">
        <f t="shared" si="82"/>
        <v>US</v>
      </c>
      <c r="G2646" t="str">
        <f t="shared" si="83"/>
        <v>Ithaca|HUDSON</v>
      </c>
    </row>
    <row r="2647" spans="1:7" hidden="1" x14ac:dyDescent="0.2">
      <c r="A2647" t="str" cm="1">
        <f t="array" ref="A2647">INDEX('Brand Family Territory (Enc)'!$A$2:$A$296,INT((ROW()-2)/10)+1)</f>
        <v>Ithaca</v>
      </c>
      <c r="B2647" t="str" cm="1">
        <f t="array" ref="B2647">INDEX('Whitelist (Blackout Reverse)'!$B$1:$K$1,MOD(ROW()-2,10)+1)</f>
        <v>UNION</v>
      </c>
      <c r="C2647" t="str">
        <f>VLOOKUP(A2647,'Brand Family Territory (Enc)'!$A$2:$B$296,2,FALSE)</f>
        <v>Bergen/Passaic/Hudson/Essex</v>
      </c>
      <c r="D2647">
        <f>IF(COUNTIFS('Brand Family Territories (Enc)'!$B$2:$B$62,C2647,'Brand Family Territories (Enc)'!$C$2:$C$62,B2647)&gt;0,1,IF(AND(LEFT(B2647,6)="MORRIS",COUNTIFS('Brand Family Territories (Enc)'!$B$2:$B$62,C2647,'Brand Family Territories (Enc)'!$C$2:$C$62,"Morri")&gt;0),"Unk",0))</f>
        <v>0</v>
      </c>
      <c r="E2647" t="str">
        <f>IFERROR(INDEX('Brand Family Areas (Enc)'!$D$6:$D$998,MATCH(UPPER(A2647)&amp;"|"&amp;UPPER(B2647),'Brand Family Areas (Enc)'!$G$6:$G$998,0)),"No Match")</f>
        <v>Inactive</v>
      </c>
      <c r="F2647" t="str">
        <f t="shared" si="82"/>
        <v>THEM</v>
      </c>
      <c r="G2647" t="str">
        <f t="shared" si="83"/>
        <v>Ithaca|UNION</v>
      </c>
    </row>
    <row r="2648" spans="1:7" hidden="1" x14ac:dyDescent="0.2">
      <c r="A2648" t="str" cm="1">
        <f t="array" ref="A2648">INDEX('Brand Family Territory (Enc)'!$A$2:$A$296,INT((ROW()-2)/10)+1)</f>
        <v>Ithaca</v>
      </c>
      <c r="B2648" t="str" cm="1">
        <f t="array" ref="B2648">INDEX('Whitelist (Blackout Reverse)'!$B$1:$K$1,MOD(ROW()-2,10)+1)</f>
        <v>SUSSEX</v>
      </c>
      <c r="C2648" t="str">
        <f>VLOOKUP(A2648,'Brand Family Territory (Enc)'!$A$2:$B$296,2,FALSE)</f>
        <v>Bergen/Passaic/Hudson/Essex</v>
      </c>
      <c r="D2648">
        <f>IF(COUNTIFS('Brand Family Territories (Enc)'!$B$2:$B$62,C2648,'Brand Family Territories (Enc)'!$C$2:$C$62,B2648)&gt;0,1,IF(AND(LEFT(B2648,6)="MORRIS",COUNTIFS('Brand Family Territories (Enc)'!$B$2:$B$62,C2648,'Brand Family Territories (Enc)'!$C$2:$C$62,"Morri")&gt;0),"Unk",0))</f>
        <v>0</v>
      </c>
      <c r="E2648" t="str">
        <f>IFERROR(INDEX('Brand Family Areas (Enc)'!$D$6:$D$998,MATCH(UPPER(A2648)&amp;"|"&amp;UPPER(B2648),'Brand Family Areas (Enc)'!$G$6:$G$998,0)),"No Match")</f>
        <v>Inactive</v>
      </c>
      <c r="F2648" t="str">
        <f t="shared" si="82"/>
        <v>THEM</v>
      </c>
      <c r="G2648" t="str">
        <f t="shared" si="83"/>
        <v>Ithaca|SUSSEX</v>
      </c>
    </row>
    <row r="2649" spans="1:7" hidden="1" x14ac:dyDescent="0.2">
      <c r="A2649" t="str" cm="1">
        <f t="array" ref="A2649">INDEX('Brand Family Territory (Enc)'!$A$2:$A$296,INT((ROW()-2)/10)+1)</f>
        <v>Ithaca</v>
      </c>
      <c r="B2649" t="str" cm="1">
        <f t="array" ref="B2649">INDEX('Whitelist (Blackout Reverse)'!$B$1:$K$1,MOD(ROW()-2,10)+1)</f>
        <v>MORRIS 1</v>
      </c>
      <c r="C2649" t="str">
        <f>VLOOKUP(A2649,'Brand Family Territory (Enc)'!$A$2:$B$296,2,FALSE)</f>
        <v>Bergen/Passaic/Hudson/Essex</v>
      </c>
      <c r="D2649">
        <f>IF(COUNTIFS('Brand Family Territories (Enc)'!$B$2:$B$62,C2649,'Brand Family Territories (Enc)'!$C$2:$C$62,B2649)&gt;0,1,IF(AND(LEFT(B2649,6)="MORRIS",COUNTIFS('Brand Family Territories (Enc)'!$B$2:$B$62,C2649,'Brand Family Territories (Enc)'!$C$2:$C$62,"Morri")&gt;0),"Unk",0))</f>
        <v>0</v>
      </c>
      <c r="E2649" t="str">
        <f>IFERROR(INDEX('Brand Family Areas (Enc)'!$D$6:$D$998,MATCH(UPPER(A2649)&amp;"|"&amp;UPPER(B2649),'Brand Family Areas (Enc)'!$G$6:$G$998,0)),"No Match")</f>
        <v>Inactive</v>
      </c>
      <c r="F2649" t="str">
        <f t="shared" si="82"/>
        <v>THEM</v>
      </c>
      <c r="G2649" t="str">
        <f t="shared" si="83"/>
        <v>Ithaca|MORRIS 1</v>
      </c>
    </row>
    <row r="2650" spans="1:7" hidden="1" x14ac:dyDescent="0.2">
      <c r="A2650" t="str" cm="1">
        <f t="array" ref="A2650">INDEX('Brand Family Territory (Enc)'!$A$2:$A$296,INT((ROW()-2)/10)+1)</f>
        <v>Ithaca</v>
      </c>
      <c r="B2650" t="str" cm="1">
        <f t="array" ref="B2650">INDEX('Whitelist (Blackout Reverse)'!$B$1:$K$1,MOD(ROW()-2,10)+1)</f>
        <v>MORRIS 2</v>
      </c>
      <c r="C2650" t="str">
        <f>VLOOKUP(A2650,'Brand Family Territory (Enc)'!$A$2:$B$296,2,FALSE)</f>
        <v>Bergen/Passaic/Hudson/Essex</v>
      </c>
      <c r="D2650">
        <f>IF(COUNTIFS('Brand Family Territories (Enc)'!$B$2:$B$62,C2650,'Brand Family Territories (Enc)'!$C$2:$C$62,B2650)&gt;0,1,IF(AND(LEFT(B2650,6)="MORRIS",COUNTIFS('Brand Family Territories (Enc)'!$B$2:$B$62,C2650,'Brand Family Territories (Enc)'!$C$2:$C$62,"Morri")&gt;0),"Unk",0))</f>
        <v>0</v>
      </c>
      <c r="E2650" t="str">
        <f>IFERROR(INDEX('Brand Family Areas (Enc)'!$D$6:$D$998,MATCH(UPPER(A2650)&amp;"|"&amp;UPPER(B2650),'Brand Family Areas (Enc)'!$G$6:$G$998,0)),"No Match")</f>
        <v>Inactive</v>
      </c>
      <c r="F2650" t="str">
        <f t="shared" si="82"/>
        <v>THEM</v>
      </c>
      <c r="G2650" t="str">
        <f t="shared" si="83"/>
        <v>Ithaca|MORRIS 2</v>
      </c>
    </row>
    <row r="2651" spans="1:7" hidden="1" x14ac:dyDescent="0.2">
      <c r="A2651" t="str" cm="1">
        <f t="array" ref="A2651">INDEX('Brand Family Territory (Enc)'!$A$2:$A$296,INT((ROW()-2)/10)+1)</f>
        <v>Ithaca</v>
      </c>
      <c r="B2651" t="str" cm="1">
        <f t="array" ref="B2651">INDEX('Whitelist (Blackout Reverse)'!$B$1:$K$1,MOD(ROW()-2,10)+1)</f>
        <v>MORRIS 3</v>
      </c>
      <c r="C2651" t="str">
        <f>VLOOKUP(A2651,'Brand Family Territory (Enc)'!$A$2:$B$296,2,FALSE)</f>
        <v>Bergen/Passaic/Hudson/Essex</v>
      </c>
      <c r="D2651">
        <f>IF(COUNTIFS('Brand Family Territories (Enc)'!$B$2:$B$62,C2651,'Brand Family Territories (Enc)'!$C$2:$C$62,B2651)&gt;0,1,IF(AND(LEFT(B2651,6)="MORRIS",COUNTIFS('Brand Family Territories (Enc)'!$B$2:$B$62,C2651,'Brand Family Territories (Enc)'!$C$2:$C$62,"Morri")&gt;0),"Unk",0))</f>
        <v>0</v>
      </c>
      <c r="E2651" t="str">
        <f>IFERROR(INDEX('Brand Family Areas (Enc)'!$D$6:$D$998,MATCH(UPPER(A2651)&amp;"|"&amp;UPPER(B2651),'Brand Family Areas (Enc)'!$G$6:$G$998,0)),"No Match")</f>
        <v>Inactive</v>
      </c>
      <c r="F2651" t="str">
        <f t="shared" si="82"/>
        <v>THEM</v>
      </c>
      <c r="G2651" t="str">
        <f t="shared" si="83"/>
        <v>Ithaca|MORRIS 3</v>
      </c>
    </row>
    <row r="2652" spans="1:7" hidden="1" x14ac:dyDescent="0.2">
      <c r="A2652" t="str" cm="1">
        <f t="array" ref="A2652">INDEX('Brand Family Territory (Enc)'!$A$2:$A$296,INT((ROW()-2)/10)+1)</f>
        <v>Mckenzie's</v>
      </c>
      <c r="B2652" t="str" cm="1">
        <f t="array" ref="B2652">INDEX('Whitelist (Blackout Reverse)'!$B$1:$K$1,MOD(ROW()-2,10)+1)</f>
        <v>BERGEN</v>
      </c>
      <c r="C2652" t="str">
        <f>VLOOKUP(A2652,'Brand Family Territory (Enc)'!$A$2:$B$296,2,FALSE)</f>
        <v>All Counties</v>
      </c>
      <c r="D2652">
        <f>IF(COUNTIFS('Brand Family Territories (Enc)'!$B$2:$B$62,C2652,'Brand Family Territories (Enc)'!$C$2:$C$62,B2652)&gt;0,1,IF(AND(LEFT(B2652,6)="MORRIS",COUNTIFS('Brand Family Territories (Enc)'!$B$2:$B$62,C2652,'Brand Family Territories (Enc)'!$C$2:$C$62,"Morri")&gt;0),"Unk",0))</f>
        <v>1</v>
      </c>
      <c r="E2652" t="str">
        <f>IFERROR(INDEX('Brand Family Areas (Enc)'!$D$6:$D$998,MATCH(UPPER(A2652)&amp;"|"&amp;UPPER(B2652),'Brand Family Areas (Enc)'!$G$6:$G$998,0)),"No Match")</f>
        <v>No Match</v>
      </c>
      <c r="F2652" t="str">
        <f t="shared" si="82"/>
        <v>US</v>
      </c>
      <c r="G2652" t="str">
        <f t="shared" si="83"/>
        <v>Mckenzie's|BERGEN</v>
      </c>
    </row>
    <row r="2653" spans="1:7" hidden="1" x14ac:dyDescent="0.2">
      <c r="A2653" t="str" cm="1">
        <f t="array" ref="A2653">INDEX('Brand Family Territory (Enc)'!$A$2:$A$296,INT((ROW()-2)/10)+1)</f>
        <v>Mckenzie's</v>
      </c>
      <c r="B2653" t="str" cm="1">
        <f t="array" ref="B2653">INDEX('Whitelist (Blackout Reverse)'!$B$1:$K$1,MOD(ROW()-2,10)+1)</f>
        <v>PASSAIC</v>
      </c>
      <c r="C2653" t="str">
        <f>VLOOKUP(A2653,'Brand Family Territory (Enc)'!$A$2:$B$296,2,FALSE)</f>
        <v>All Counties</v>
      </c>
      <c r="D2653">
        <f>IF(COUNTIFS('Brand Family Territories (Enc)'!$B$2:$B$62,C2653,'Brand Family Territories (Enc)'!$C$2:$C$62,B2653)&gt;0,1,IF(AND(LEFT(B2653,6)="MORRIS",COUNTIFS('Brand Family Territories (Enc)'!$B$2:$B$62,C2653,'Brand Family Territories (Enc)'!$C$2:$C$62,"Morri")&gt;0),"Unk",0))</f>
        <v>1</v>
      </c>
      <c r="E2653" t="str">
        <f>IFERROR(INDEX('Brand Family Areas (Enc)'!$D$6:$D$998,MATCH(UPPER(A2653)&amp;"|"&amp;UPPER(B2653),'Brand Family Areas (Enc)'!$G$6:$G$998,0)),"No Match")</f>
        <v>No Match</v>
      </c>
      <c r="F2653" t="str">
        <f t="shared" si="82"/>
        <v>US</v>
      </c>
      <c r="G2653" t="str">
        <f t="shared" si="83"/>
        <v>Mckenzie's|PASSAIC</v>
      </c>
    </row>
    <row r="2654" spans="1:7" hidden="1" x14ac:dyDescent="0.2">
      <c r="A2654" t="str" cm="1">
        <f t="array" ref="A2654">INDEX('Brand Family Territory (Enc)'!$A$2:$A$296,INT((ROW()-2)/10)+1)</f>
        <v>Mckenzie's</v>
      </c>
      <c r="B2654" t="str" cm="1">
        <f t="array" ref="B2654">INDEX('Whitelist (Blackout Reverse)'!$B$1:$K$1,MOD(ROW()-2,10)+1)</f>
        <v>PASSAIC-FF</v>
      </c>
      <c r="C2654" t="str">
        <f>VLOOKUP(A2654,'Brand Family Territory (Enc)'!$A$2:$B$296,2,FALSE)</f>
        <v>All Counties</v>
      </c>
      <c r="D2654">
        <f>IF(COUNTIFS('Brand Family Territories (Enc)'!$B$2:$B$62,C2654,'Brand Family Territories (Enc)'!$C$2:$C$62,B2654)&gt;0,1,IF(AND(LEFT(B2654,6)="MORRIS",COUNTIFS('Brand Family Territories (Enc)'!$B$2:$B$62,C2654,'Brand Family Territories (Enc)'!$C$2:$C$62,"Morri")&gt;0),"Unk",0))</f>
        <v>1</v>
      </c>
      <c r="E2654" t="str">
        <f>IFERROR(INDEX('Brand Family Areas (Enc)'!$D$6:$D$998,MATCH(UPPER(A2654)&amp;"|"&amp;UPPER(B2654),'Brand Family Areas (Enc)'!$G$6:$G$998,0)),"No Match")</f>
        <v>No Match</v>
      </c>
      <c r="F2654" t="str">
        <f t="shared" si="82"/>
        <v>US</v>
      </c>
      <c r="G2654" t="str">
        <f t="shared" si="83"/>
        <v>Mckenzie's|PASSAIC-FF</v>
      </c>
    </row>
    <row r="2655" spans="1:7" hidden="1" x14ac:dyDescent="0.2">
      <c r="A2655" t="str" cm="1">
        <f t="array" ref="A2655">INDEX('Brand Family Territory (Enc)'!$A$2:$A$296,INT((ROW()-2)/10)+1)</f>
        <v>Mckenzie's</v>
      </c>
      <c r="B2655" t="str" cm="1">
        <f t="array" ref="B2655">INDEX('Whitelist (Blackout Reverse)'!$B$1:$K$1,MOD(ROW()-2,10)+1)</f>
        <v>ESSEX</v>
      </c>
      <c r="C2655" t="str">
        <f>VLOOKUP(A2655,'Brand Family Territory (Enc)'!$A$2:$B$296,2,FALSE)</f>
        <v>All Counties</v>
      </c>
      <c r="D2655">
        <f>IF(COUNTIFS('Brand Family Territories (Enc)'!$B$2:$B$62,C2655,'Brand Family Territories (Enc)'!$C$2:$C$62,B2655)&gt;0,1,IF(AND(LEFT(B2655,6)="MORRIS",COUNTIFS('Brand Family Territories (Enc)'!$B$2:$B$62,C2655,'Brand Family Territories (Enc)'!$C$2:$C$62,"Morri")&gt;0),"Unk",0))</f>
        <v>1</v>
      </c>
      <c r="E2655" t="str">
        <f>IFERROR(INDEX('Brand Family Areas (Enc)'!$D$6:$D$998,MATCH(UPPER(A2655)&amp;"|"&amp;UPPER(B2655),'Brand Family Areas (Enc)'!$G$6:$G$998,0)),"No Match")</f>
        <v>No Match</v>
      </c>
      <c r="F2655" t="str">
        <f t="shared" si="82"/>
        <v>US</v>
      </c>
      <c r="G2655" t="str">
        <f t="shared" si="83"/>
        <v>Mckenzie's|ESSEX</v>
      </c>
    </row>
    <row r="2656" spans="1:7" hidden="1" x14ac:dyDescent="0.2">
      <c r="A2656" t="str" cm="1">
        <f t="array" ref="A2656">INDEX('Brand Family Territory (Enc)'!$A$2:$A$296,INT((ROW()-2)/10)+1)</f>
        <v>Mckenzie's</v>
      </c>
      <c r="B2656" t="str" cm="1">
        <f t="array" ref="B2656">INDEX('Whitelist (Blackout Reverse)'!$B$1:$K$1,MOD(ROW()-2,10)+1)</f>
        <v>HUDSON</v>
      </c>
      <c r="C2656" t="str">
        <f>VLOOKUP(A2656,'Brand Family Territory (Enc)'!$A$2:$B$296,2,FALSE)</f>
        <v>All Counties</v>
      </c>
      <c r="D2656">
        <f>IF(COUNTIFS('Brand Family Territories (Enc)'!$B$2:$B$62,C2656,'Brand Family Territories (Enc)'!$C$2:$C$62,B2656)&gt;0,1,IF(AND(LEFT(B2656,6)="MORRIS",COUNTIFS('Brand Family Territories (Enc)'!$B$2:$B$62,C2656,'Brand Family Territories (Enc)'!$C$2:$C$62,"Morri")&gt;0),"Unk",0))</f>
        <v>1</v>
      </c>
      <c r="E2656" t="str">
        <f>IFERROR(INDEX('Brand Family Areas (Enc)'!$D$6:$D$998,MATCH(UPPER(A2656)&amp;"|"&amp;UPPER(B2656),'Brand Family Areas (Enc)'!$G$6:$G$998,0)),"No Match")</f>
        <v>No Match</v>
      </c>
      <c r="F2656" t="str">
        <f t="shared" si="82"/>
        <v>US</v>
      </c>
      <c r="G2656" t="str">
        <f t="shared" si="83"/>
        <v>Mckenzie's|HUDSON</v>
      </c>
    </row>
    <row r="2657" spans="1:7" hidden="1" x14ac:dyDescent="0.2">
      <c r="A2657" t="str" cm="1">
        <f t="array" ref="A2657">INDEX('Brand Family Territory (Enc)'!$A$2:$A$296,INT((ROW()-2)/10)+1)</f>
        <v>Mckenzie's</v>
      </c>
      <c r="B2657" t="str" cm="1">
        <f t="array" ref="B2657">INDEX('Whitelist (Blackout Reverse)'!$B$1:$K$1,MOD(ROW()-2,10)+1)</f>
        <v>UNION</v>
      </c>
      <c r="C2657" t="str">
        <f>VLOOKUP(A2657,'Brand Family Territory (Enc)'!$A$2:$B$296,2,FALSE)</f>
        <v>All Counties</v>
      </c>
      <c r="D2657">
        <f>IF(COUNTIFS('Brand Family Territories (Enc)'!$B$2:$B$62,C2657,'Brand Family Territories (Enc)'!$C$2:$C$62,B2657)&gt;0,1,IF(AND(LEFT(B2657,6)="MORRIS",COUNTIFS('Brand Family Territories (Enc)'!$B$2:$B$62,C2657,'Brand Family Territories (Enc)'!$C$2:$C$62,"Morri")&gt;0),"Unk",0))</f>
        <v>1</v>
      </c>
      <c r="E2657" t="str">
        <f>IFERROR(INDEX('Brand Family Areas (Enc)'!$D$6:$D$998,MATCH(UPPER(A2657)&amp;"|"&amp;UPPER(B2657),'Brand Family Areas (Enc)'!$G$6:$G$998,0)),"No Match")</f>
        <v>Inactive</v>
      </c>
      <c r="F2657" t="str">
        <f t="shared" si="82"/>
        <v>THEM</v>
      </c>
      <c r="G2657" t="str">
        <f t="shared" si="83"/>
        <v>Mckenzie's|UNION</v>
      </c>
    </row>
    <row r="2658" spans="1:7" hidden="1" x14ac:dyDescent="0.2">
      <c r="A2658" t="str" cm="1">
        <f t="array" ref="A2658">INDEX('Brand Family Territory (Enc)'!$A$2:$A$296,INT((ROW()-2)/10)+1)</f>
        <v>Mckenzie's</v>
      </c>
      <c r="B2658" t="str" cm="1">
        <f t="array" ref="B2658">INDEX('Whitelist (Blackout Reverse)'!$B$1:$K$1,MOD(ROW()-2,10)+1)</f>
        <v>SUSSEX</v>
      </c>
      <c r="C2658" t="str">
        <f>VLOOKUP(A2658,'Brand Family Territory (Enc)'!$A$2:$B$296,2,FALSE)</f>
        <v>All Counties</v>
      </c>
      <c r="D2658">
        <f>IF(COUNTIFS('Brand Family Territories (Enc)'!$B$2:$B$62,C2658,'Brand Family Territories (Enc)'!$C$2:$C$62,B2658)&gt;0,1,IF(AND(LEFT(B2658,6)="MORRIS",COUNTIFS('Brand Family Territories (Enc)'!$B$2:$B$62,C2658,'Brand Family Territories (Enc)'!$C$2:$C$62,"Morri")&gt;0),"Unk",0))</f>
        <v>1</v>
      </c>
      <c r="E2658" t="str">
        <f>IFERROR(INDEX('Brand Family Areas (Enc)'!$D$6:$D$998,MATCH(UPPER(A2658)&amp;"|"&amp;UPPER(B2658),'Brand Family Areas (Enc)'!$G$6:$G$998,0)),"No Match")</f>
        <v>Inactive</v>
      </c>
      <c r="F2658" t="str">
        <f t="shared" si="82"/>
        <v>THEM</v>
      </c>
      <c r="G2658" t="str">
        <f t="shared" si="83"/>
        <v>Mckenzie's|SUSSEX</v>
      </c>
    </row>
    <row r="2659" spans="1:7" hidden="1" x14ac:dyDescent="0.2">
      <c r="A2659" t="str" cm="1">
        <f t="array" ref="A2659">INDEX('Brand Family Territory (Enc)'!$A$2:$A$296,INT((ROW()-2)/10)+1)</f>
        <v>Mckenzie's</v>
      </c>
      <c r="B2659" t="str" cm="1">
        <f t="array" ref="B2659">INDEX('Whitelist (Blackout Reverse)'!$B$1:$K$1,MOD(ROW()-2,10)+1)</f>
        <v>MORRIS 1</v>
      </c>
      <c r="C2659" t="str">
        <f>VLOOKUP(A2659,'Brand Family Territory (Enc)'!$A$2:$B$296,2,FALSE)</f>
        <v>All Counties</v>
      </c>
      <c r="D2659">
        <f>IF(COUNTIFS('Brand Family Territories (Enc)'!$B$2:$B$62,C2659,'Brand Family Territories (Enc)'!$C$2:$C$62,B2659)&gt;0,1,IF(AND(LEFT(B2659,6)="MORRIS",COUNTIFS('Brand Family Territories (Enc)'!$B$2:$B$62,C2659,'Brand Family Territories (Enc)'!$C$2:$C$62,"Morri")&gt;0),"Unk",0))</f>
        <v>1</v>
      </c>
      <c r="E2659" t="str">
        <f>IFERROR(INDEX('Brand Family Areas (Enc)'!$D$6:$D$998,MATCH(UPPER(A2659)&amp;"|"&amp;UPPER(B2659),'Brand Family Areas (Enc)'!$G$6:$G$998,0)),"No Match")</f>
        <v>Inactive</v>
      </c>
      <c r="F2659" t="str">
        <f t="shared" si="82"/>
        <v>THEM</v>
      </c>
      <c r="G2659" t="str">
        <f t="shared" si="83"/>
        <v>Mckenzie's|MORRIS 1</v>
      </c>
    </row>
    <row r="2660" spans="1:7" hidden="1" x14ac:dyDescent="0.2">
      <c r="A2660" t="str" cm="1">
        <f t="array" ref="A2660">INDEX('Brand Family Territory (Enc)'!$A$2:$A$296,INT((ROW()-2)/10)+1)</f>
        <v>Mckenzie's</v>
      </c>
      <c r="B2660" t="str" cm="1">
        <f t="array" ref="B2660">INDEX('Whitelist (Blackout Reverse)'!$B$1:$K$1,MOD(ROW()-2,10)+1)</f>
        <v>MORRIS 2</v>
      </c>
      <c r="C2660" t="str">
        <f>VLOOKUP(A2660,'Brand Family Territory (Enc)'!$A$2:$B$296,2,FALSE)</f>
        <v>All Counties</v>
      </c>
      <c r="D2660">
        <f>IF(COUNTIFS('Brand Family Territories (Enc)'!$B$2:$B$62,C2660,'Brand Family Territories (Enc)'!$C$2:$C$62,B2660)&gt;0,1,IF(AND(LEFT(B2660,6)="MORRIS",COUNTIFS('Brand Family Territories (Enc)'!$B$2:$B$62,C2660,'Brand Family Territories (Enc)'!$C$2:$C$62,"Morri")&gt;0),"Unk",0))</f>
        <v>1</v>
      </c>
      <c r="E2660" t="str">
        <f>IFERROR(INDEX('Brand Family Areas (Enc)'!$D$6:$D$998,MATCH(UPPER(A2660)&amp;"|"&amp;UPPER(B2660),'Brand Family Areas (Enc)'!$G$6:$G$998,0)),"No Match")</f>
        <v>Inactive</v>
      </c>
      <c r="F2660" t="str">
        <f t="shared" si="82"/>
        <v>THEM</v>
      </c>
      <c r="G2660" t="str">
        <f t="shared" si="83"/>
        <v>Mckenzie's|MORRIS 2</v>
      </c>
    </row>
    <row r="2661" spans="1:7" hidden="1" x14ac:dyDescent="0.2">
      <c r="A2661" t="str" cm="1">
        <f t="array" ref="A2661">INDEX('Brand Family Territory (Enc)'!$A$2:$A$296,INT((ROW()-2)/10)+1)</f>
        <v>Mckenzie's</v>
      </c>
      <c r="B2661" t="str" cm="1">
        <f t="array" ref="B2661">INDEX('Whitelist (Blackout Reverse)'!$B$1:$K$1,MOD(ROW()-2,10)+1)</f>
        <v>MORRIS 3</v>
      </c>
      <c r="C2661" t="str">
        <f>VLOOKUP(A2661,'Brand Family Territory (Enc)'!$A$2:$B$296,2,FALSE)</f>
        <v>All Counties</v>
      </c>
      <c r="D2661">
        <f>IF(COUNTIFS('Brand Family Territories (Enc)'!$B$2:$B$62,C2661,'Brand Family Territories (Enc)'!$C$2:$C$62,B2661)&gt;0,1,IF(AND(LEFT(B2661,6)="MORRIS",COUNTIFS('Brand Family Territories (Enc)'!$B$2:$B$62,C2661,'Brand Family Territories (Enc)'!$C$2:$C$62,"Morri")&gt;0),"Unk",0))</f>
        <v>1</v>
      </c>
      <c r="E2661" t="str">
        <f>IFERROR(INDEX('Brand Family Areas (Enc)'!$D$6:$D$998,MATCH(UPPER(A2661)&amp;"|"&amp;UPPER(B2661),'Brand Family Areas (Enc)'!$G$6:$G$998,0)),"No Match")</f>
        <v>Inactive</v>
      </c>
      <c r="F2661" t="str">
        <f t="shared" si="82"/>
        <v>THEM</v>
      </c>
      <c r="G2661" t="str">
        <f t="shared" si="83"/>
        <v>Mckenzie's|MORRIS 3</v>
      </c>
    </row>
    <row r="2662" spans="1:7" hidden="1" x14ac:dyDescent="0.2">
      <c r="A2662" t="str" cm="1">
        <f t="array" ref="A2662">INDEX('Brand Family Territory (Enc)'!$A$2:$A$296,INT((ROW()-2)/10)+1)</f>
        <v>Paulaner</v>
      </c>
      <c r="B2662" t="str" cm="1">
        <f t="array" ref="B2662">INDEX('Whitelist (Blackout Reverse)'!$B$1:$K$1,MOD(ROW()-2,10)+1)</f>
        <v>BERGEN</v>
      </c>
      <c r="C2662" t="str">
        <f>VLOOKUP(A2662,'Brand Family Territory (Enc)'!$A$2:$B$296,2,FALSE)</f>
        <v>Bergen/Passaic/Hudson/Essex</v>
      </c>
      <c r="D2662">
        <f>IF(COUNTIFS('Brand Family Territories (Enc)'!$B$2:$B$62,C2662,'Brand Family Territories (Enc)'!$C$2:$C$62,B2662)&gt;0,1,IF(AND(LEFT(B2662,6)="MORRIS",COUNTIFS('Brand Family Territories (Enc)'!$B$2:$B$62,C2662,'Brand Family Territories (Enc)'!$C$2:$C$62,"Morri")&gt;0),"Unk",0))</f>
        <v>1</v>
      </c>
      <c r="E2662" t="str">
        <f>IFERROR(INDEX('Brand Family Areas (Enc)'!$D$6:$D$998,MATCH(UPPER(A2662)&amp;"|"&amp;UPPER(B2662),'Brand Family Areas (Enc)'!$G$6:$G$998,0)),"No Match")</f>
        <v>No Match</v>
      </c>
      <c r="F2662" t="str">
        <f t="shared" si="82"/>
        <v>US</v>
      </c>
      <c r="G2662" t="str">
        <f t="shared" si="83"/>
        <v>Paulaner|BERGEN</v>
      </c>
    </row>
    <row r="2663" spans="1:7" hidden="1" x14ac:dyDescent="0.2">
      <c r="A2663" t="str" cm="1">
        <f t="array" ref="A2663">INDEX('Brand Family Territory (Enc)'!$A$2:$A$296,INT((ROW()-2)/10)+1)</f>
        <v>Paulaner</v>
      </c>
      <c r="B2663" t="str" cm="1">
        <f t="array" ref="B2663">INDEX('Whitelist (Blackout Reverse)'!$B$1:$K$1,MOD(ROW()-2,10)+1)</f>
        <v>PASSAIC</v>
      </c>
      <c r="C2663" t="str">
        <f>VLOOKUP(A2663,'Brand Family Territory (Enc)'!$A$2:$B$296,2,FALSE)</f>
        <v>Bergen/Passaic/Hudson/Essex</v>
      </c>
      <c r="D2663">
        <f>IF(COUNTIFS('Brand Family Territories (Enc)'!$B$2:$B$62,C2663,'Brand Family Territories (Enc)'!$C$2:$C$62,B2663)&gt;0,1,IF(AND(LEFT(B2663,6)="MORRIS",COUNTIFS('Brand Family Territories (Enc)'!$B$2:$B$62,C2663,'Brand Family Territories (Enc)'!$C$2:$C$62,"Morri")&gt;0),"Unk",0))</f>
        <v>1</v>
      </c>
      <c r="E2663" t="str">
        <f>IFERROR(INDEX('Brand Family Areas (Enc)'!$D$6:$D$998,MATCH(UPPER(A2663)&amp;"|"&amp;UPPER(B2663),'Brand Family Areas (Enc)'!$G$6:$G$998,0)),"No Match")</f>
        <v>No Match</v>
      </c>
      <c r="F2663" t="str">
        <f t="shared" si="82"/>
        <v>US</v>
      </c>
      <c r="G2663" t="str">
        <f t="shared" si="83"/>
        <v>Paulaner|PASSAIC</v>
      </c>
    </row>
    <row r="2664" spans="1:7" hidden="1" x14ac:dyDescent="0.2">
      <c r="A2664" t="str" cm="1">
        <f t="array" ref="A2664">INDEX('Brand Family Territory (Enc)'!$A$2:$A$296,INT((ROW()-2)/10)+1)</f>
        <v>Paulaner</v>
      </c>
      <c r="B2664" t="str" cm="1">
        <f t="array" ref="B2664">INDEX('Whitelist (Blackout Reverse)'!$B$1:$K$1,MOD(ROW()-2,10)+1)</f>
        <v>PASSAIC-FF</v>
      </c>
      <c r="C2664" t="str">
        <f>VLOOKUP(A2664,'Brand Family Territory (Enc)'!$A$2:$B$296,2,FALSE)</f>
        <v>Bergen/Passaic/Hudson/Essex</v>
      </c>
      <c r="D2664">
        <f>IF(COUNTIFS('Brand Family Territories (Enc)'!$B$2:$B$62,C2664,'Brand Family Territories (Enc)'!$C$2:$C$62,B2664)&gt;0,1,IF(AND(LEFT(B2664,6)="MORRIS",COUNTIFS('Brand Family Territories (Enc)'!$B$2:$B$62,C2664,'Brand Family Territories (Enc)'!$C$2:$C$62,"Morri")&gt;0),"Unk",0))</f>
        <v>1</v>
      </c>
      <c r="E2664" t="str">
        <f>IFERROR(INDEX('Brand Family Areas (Enc)'!$D$6:$D$998,MATCH(UPPER(A2664)&amp;"|"&amp;UPPER(B2664),'Brand Family Areas (Enc)'!$G$6:$G$998,0)),"No Match")</f>
        <v>No Match</v>
      </c>
      <c r="F2664" t="str">
        <f t="shared" si="82"/>
        <v>US</v>
      </c>
      <c r="G2664" t="str">
        <f t="shared" si="83"/>
        <v>Paulaner|PASSAIC-FF</v>
      </c>
    </row>
    <row r="2665" spans="1:7" hidden="1" x14ac:dyDescent="0.2">
      <c r="A2665" t="str" cm="1">
        <f t="array" ref="A2665">INDEX('Brand Family Territory (Enc)'!$A$2:$A$296,INT((ROW()-2)/10)+1)</f>
        <v>Paulaner</v>
      </c>
      <c r="B2665" t="str" cm="1">
        <f t="array" ref="B2665">INDEX('Whitelist (Blackout Reverse)'!$B$1:$K$1,MOD(ROW()-2,10)+1)</f>
        <v>ESSEX</v>
      </c>
      <c r="C2665" t="str">
        <f>VLOOKUP(A2665,'Brand Family Territory (Enc)'!$A$2:$B$296,2,FALSE)</f>
        <v>Bergen/Passaic/Hudson/Essex</v>
      </c>
      <c r="D2665">
        <f>IF(COUNTIFS('Brand Family Territories (Enc)'!$B$2:$B$62,C2665,'Brand Family Territories (Enc)'!$C$2:$C$62,B2665)&gt;0,1,IF(AND(LEFT(B2665,6)="MORRIS",COUNTIFS('Brand Family Territories (Enc)'!$B$2:$B$62,C2665,'Brand Family Territories (Enc)'!$C$2:$C$62,"Morri")&gt;0),"Unk",0))</f>
        <v>1</v>
      </c>
      <c r="E2665" t="str">
        <f>IFERROR(INDEX('Brand Family Areas (Enc)'!$D$6:$D$998,MATCH(UPPER(A2665)&amp;"|"&amp;UPPER(B2665),'Brand Family Areas (Enc)'!$G$6:$G$998,0)),"No Match")</f>
        <v>No Match</v>
      </c>
      <c r="F2665" t="str">
        <f t="shared" si="82"/>
        <v>US</v>
      </c>
      <c r="G2665" t="str">
        <f t="shared" si="83"/>
        <v>Paulaner|ESSEX</v>
      </c>
    </row>
    <row r="2666" spans="1:7" hidden="1" x14ac:dyDescent="0.2">
      <c r="A2666" t="str" cm="1">
        <f t="array" ref="A2666">INDEX('Brand Family Territory (Enc)'!$A$2:$A$296,INT((ROW()-2)/10)+1)</f>
        <v>Paulaner</v>
      </c>
      <c r="B2666" t="str" cm="1">
        <f t="array" ref="B2666">INDEX('Whitelist (Blackout Reverse)'!$B$1:$K$1,MOD(ROW()-2,10)+1)</f>
        <v>HUDSON</v>
      </c>
      <c r="C2666" t="str">
        <f>VLOOKUP(A2666,'Brand Family Territory (Enc)'!$A$2:$B$296,2,FALSE)</f>
        <v>Bergen/Passaic/Hudson/Essex</v>
      </c>
      <c r="D2666">
        <f>IF(COUNTIFS('Brand Family Territories (Enc)'!$B$2:$B$62,C2666,'Brand Family Territories (Enc)'!$C$2:$C$62,B2666)&gt;0,1,IF(AND(LEFT(B2666,6)="MORRIS",COUNTIFS('Brand Family Territories (Enc)'!$B$2:$B$62,C2666,'Brand Family Territories (Enc)'!$C$2:$C$62,"Morri")&gt;0),"Unk",0))</f>
        <v>1</v>
      </c>
      <c r="E2666" t="str">
        <f>IFERROR(INDEX('Brand Family Areas (Enc)'!$D$6:$D$998,MATCH(UPPER(A2666)&amp;"|"&amp;UPPER(B2666),'Brand Family Areas (Enc)'!$G$6:$G$998,0)),"No Match")</f>
        <v>No Match</v>
      </c>
      <c r="F2666" t="str">
        <f t="shared" si="82"/>
        <v>US</v>
      </c>
      <c r="G2666" t="str">
        <f t="shared" si="83"/>
        <v>Paulaner|HUDSON</v>
      </c>
    </row>
    <row r="2667" spans="1:7" hidden="1" x14ac:dyDescent="0.2">
      <c r="A2667" t="str" cm="1">
        <f t="array" ref="A2667">INDEX('Brand Family Territory (Enc)'!$A$2:$A$296,INT((ROW()-2)/10)+1)</f>
        <v>Paulaner</v>
      </c>
      <c r="B2667" t="str" cm="1">
        <f t="array" ref="B2667">INDEX('Whitelist (Blackout Reverse)'!$B$1:$K$1,MOD(ROW()-2,10)+1)</f>
        <v>UNION</v>
      </c>
      <c r="C2667" t="str">
        <f>VLOOKUP(A2667,'Brand Family Territory (Enc)'!$A$2:$B$296,2,FALSE)</f>
        <v>Bergen/Passaic/Hudson/Essex</v>
      </c>
      <c r="D2667">
        <f>IF(COUNTIFS('Brand Family Territories (Enc)'!$B$2:$B$62,C2667,'Brand Family Territories (Enc)'!$C$2:$C$62,B2667)&gt;0,1,IF(AND(LEFT(B2667,6)="MORRIS",COUNTIFS('Brand Family Territories (Enc)'!$B$2:$B$62,C2667,'Brand Family Territories (Enc)'!$C$2:$C$62,"Morri")&gt;0),"Unk",0))</f>
        <v>0</v>
      </c>
      <c r="E2667" t="str">
        <f>IFERROR(INDEX('Brand Family Areas (Enc)'!$D$6:$D$998,MATCH(UPPER(A2667)&amp;"|"&amp;UPPER(B2667),'Brand Family Areas (Enc)'!$G$6:$G$998,0)),"No Match")</f>
        <v>Inactive</v>
      </c>
      <c r="F2667" t="str">
        <f t="shared" si="82"/>
        <v>THEM</v>
      </c>
      <c r="G2667" t="str">
        <f t="shared" si="83"/>
        <v>Paulaner|UNION</v>
      </c>
    </row>
    <row r="2668" spans="1:7" hidden="1" x14ac:dyDescent="0.2">
      <c r="A2668" t="str" cm="1">
        <f t="array" ref="A2668">INDEX('Brand Family Territory (Enc)'!$A$2:$A$296,INT((ROW()-2)/10)+1)</f>
        <v>Paulaner</v>
      </c>
      <c r="B2668" t="str" cm="1">
        <f t="array" ref="B2668">INDEX('Whitelist (Blackout Reverse)'!$B$1:$K$1,MOD(ROW()-2,10)+1)</f>
        <v>SUSSEX</v>
      </c>
      <c r="C2668" t="str">
        <f>VLOOKUP(A2668,'Brand Family Territory (Enc)'!$A$2:$B$296,2,FALSE)</f>
        <v>Bergen/Passaic/Hudson/Essex</v>
      </c>
      <c r="D2668">
        <f>IF(COUNTIFS('Brand Family Territories (Enc)'!$B$2:$B$62,C2668,'Brand Family Territories (Enc)'!$C$2:$C$62,B2668)&gt;0,1,IF(AND(LEFT(B2668,6)="MORRIS",COUNTIFS('Brand Family Territories (Enc)'!$B$2:$B$62,C2668,'Brand Family Territories (Enc)'!$C$2:$C$62,"Morri")&gt;0),"Unk",0))</f>
        <v>0</v>
      </c>
      <c r="E2668" t="str">
        <f>IFERROR(INDEX('Brand Family Areas (Enc)'!$D$6:$D$998,MATCH(UPPER(A2668)&amp;"|"&amp;UPPER(B2668),'Brand Family Areas (Enc)'!$G$6:$G$998,0)),"No Match")</f>
        <v>Inactive</v>
      </c>
      <c r="F2668" t="str">
        <f t="shared" si="82"/>
        <v>THEM</v>
      </c>
      <c r="G2668" t="str">
        <f t="shared" si="83"/>
        <v>Paulaner|SUSSEX</v>
      </c>
    </row>
    <row r="2669" spans="1:7" hidden="1" x14ac:dyDescent="0.2">
      <c r="A2669" t="str" cm="1">
        <f t="array" ref="A2669">INDEX('Brand Family Territory (Enc)'!$A$2:$A$296,INT((ROW()-2)/10)+1)</f>
        <v>Paulaner</v>
      </c>
      <c r="B2669" t="str" cm="1">
        <f t="array" ref="B2669">INDEX('Whitelist (Blackout Reverse)'!$B$1:$K$1,MOD(ROW()-2,10)+1)</f>
        <v>MORRIS 1</v>
      </c>
      <c r="C2669" t="str">
        <f>VLOOKUP(A2669,'Brand Family Territory (Enc)'!$A$2:$B$296,2,FALSE)</f>
        <v>Bergen/Passaic/Hudson/Essex</v>
      </c>
      <c r="D2669">
        <f>IF(COUNTIFS('Brand Family Territories (Enc)'!$B$2:$B$62,C2669,'Brand Family Territories (Enc)'!$C$2:$C$62,B2669)&gt;0,1,IF(AND(LEFT(B2669,6)="MORRIS",COUNTIFS('Brand Family Territories (Enc)'!$B$2:$B$62,C2669,'Brand Family Territories (Enc)'!$C$2:$C$62,"Morri")&gt;0),"Unk",0))</f>
        <v>0</v>
      </c>
      <c r="E2669" t="str">
        <f>IFERROR(INDEX('Brand Family Areas (Enc)'!$D$6:$D$998,MATCH(UPPER(A2669)&amp;"|"&amp;UPPER(B2669),'Brand Family Areas (Enc)'!$G$6:$G$998,0)),"No Match")</f>
        <v>Inactive</v>
      </c>
      <c r="F2669" t="str">
        <f t="shared" si="82"/>
        <v>THEM</v>
      </c>
      <c r="G2669" t="str">
        <f t="shared" si="83"/>
        <v>Paulaner|MORRIS 1</v>
      </c>
    </row>
    <row r="2670" spans="1:7" hidden="1" x14ac:dyDescent="0.2">
      <c r="A2670" t="str" cm="1">
        <f t="array" ref="A2670">INDEX('Brand Family Territory (Enc)'!$A$2:$A$296,INT((ROW()-2)/10)+1)</f>
        <v>Paulaner</v>
      </c>
      <c r="B2670" t="str" cm="1">
        <f t="array" ref="B2670">INDEX('Whitelist (Blackout Reverse)'!$B$1:$K$1,MOD(ROW()-2,10)+1)</f>
        <v>MORRIS 2</v>
      </c>
      <c r="C2670" t="str">
        <f>VLOOKUP(A2670,'Brand Family Territory (Enc)'!$A$2:$B$296,2,FALSE)</f>
        <v>Bergen/Passaic/Hudson/Essex</v>
      </c>
      <c r="D2670">
        <f>IF(COUNTIFS('Brand Family Territories (Enc)'!$B$2:$B$62,C2670,'Brand Family Territories (Enc)'!$C$2:$C$62,B2670)&gt;0,1,IF(AND(LEFT(B2670,6)="MORRIS",COUNTIFS('Brand Family Territories (Enc)'!$B$2:$B$62,C2670,'Brand Family Territories (Enc)'!$C$2:$C$62,"Morri")&gt;0),"Unk",0))</f>
        <v>0</v>
      </c>
      <c r="E2670" t="str">
        <f>IFERROR(INDEX('Brand Family Areas (Enc)'!$D$6:$D$998,MATCH(UPPER(A2670)&amp;"|"&amp;UPPER(B2670),'Brand Family Areas (Enc)'!$G$6:$G$998,0)),"No Match")</f>
        <v>Inactive</v>
      </c>
      <c r="F2670" t="str">
        <f t="shared" si="82"/>
        <v>THEM</v>
      </c>
      <c r="G2670" t="str">
        <f t="shared" si="83"/>
        <v>Paulaner|MORRIS 2</v>
      </c>
    </row>
    <row r="2671" spans="1:7" hidden="1" x14ac:dyDescent="0.2">
      <c r="A2671" t="str" cm="1">
        <f t="array" ref="A2671">INDEX('Brand Family Territory (Enc)'!$A$2:$A$296,INT((ROW()-2)/10)+1)</f>
        <v>Paulaner</v>
      </c>
      <c r="B2671" t="str" cm="1">
        <f t="array" ref="B2671">INDEX('Whitelist (Blackout Reverse)'!$B$1:$K$1,MOD(ROW()-2,10)+1)</f>
        <v>MORRIS 3</v>
      </c>
      <c r="C2671" t="str">
        <f>VLOOKUP(A2671,'Brand Family Territory (Enc)'!$A$2:$B$296,2,FALSE)</f>
        <v>Bergen/Passaic/Hudson/Essex</v>
      </c>
      <c r="D2671">
        <f>IF(COUNTIFS('Brand Family Territories (Enc)'!$B$2:$B$62,C2671,'Brand Family Territories (Enc)'!$C$2:$C$62,B2671)&gt;0,1,IF(AND(LEFT(B2671,6)="MORRIS",COUNTIFS('Brand Family Territories (Enc)'!$B$2:$B$62,C2671,'Brand Family Territories (Enc)'!$C$2:$C$62,"Morri")&gt;0),"Unk",0))</f>
        <v>0</v>
      </c>
      <c r="E2671" t="str">
        <f>IFERROR(INDEX('Brand Family Areas (Enc)'!$D$6:$D$998,MATCH(UPPER(A2671)&amp;"|"&amp;UPPER(B2671),'Brand Family Areas (Enc)'!$G$6:$G$998,0)),"No Match")</f>
        <v>Inactive</v>
      </c>
      <c r="F2671" t="str">
        <f t="shared" si="82"/>
        <v>THEM</v>
      </c>
      <c r="G2671" t="str">
        <f t="shared" si="83"/>
        <v>Paulaner|MORRIS 3</v>
      </c>
    </row>
    <row r="2672" spans="1:7" hidden="1" x14ac:dyDescent="0.2">
      <c r="A2672" t="str" cm="1">
        <f t="array" ref="A2672">INDEX('Brand Family Territory (Enc)'!$A$2:$A$296,INT((ROW()-2)/10)+1)</f>
        <v>Rekorderlig</v>
      </c>
      <c r="B2672" t="str" cm="1">
        <f t="array" ref="B2672">INDEX('Whitelist (Blackout Reverse)'!$B$1:$K$1,MOD(ROW()-2,10)+1)</f>
        <v>BERGEN</v>
      </c>
      <c r="C2672" t="str">
        <f>VLOOKUP(A2672,'Brand Family Territory (Enc)'!$A$2:$B$296,2,FALSE)</f>
        <v>Bergen/Passaic/Hudson/Essex</v>
      </c>
      <c r="D2672">
        <f>IF(COUNTIFS('Brand Family Territories (Enc)'!$B$2:$B$62,C2672,'Brand Family Territories (Enc)'!$C$2:$C$62,B2672)&gt;0,1,IF(AND(LEFT(B2672,6)="MORRIS",COUNTIFS('Brand Family Territories (Enc)'!$B$2:$B$62,C2672,'Brand Family Territories (Enc)'!$C$2:$C$62,"Morri")&gt;0),"Unk",0))</f>
        <v>1</v>
      </c>
      <c r="E2672" t="str">
        <f>IFERROR(INDEX('Brand Family Areas (Enc)'!$D$6:$D$998,MATCH(UPPER(A2672)&amp;"|"&amp;UPPER(B2672),'Brand Family Areas (Enc)'!$G$6:$G$998,0)),"No Match")</f>
        <v>No Match</v>
      </c>
      <c r="F2672" t="str">
        <f t="shared" si="82"/>
        <v>US</v>
      </c>
      <c r="G2672" t="str">
        <f t="shared" si="83"/>
        <v>Rekorderlig|BERGEN</v>
      </c>
    </row>
    <row r="2673" spans="1:7" hidden="1" x14ac:dyDescent="0.2">
      <c r="A2673" t="str" cm="1">
        <f t="array" ref="A2673">INDEX('Brand Family Territory (Enc)'!$A$2:$A$296,INT((ROW()-2)/10)+1)</f>
        <v>Rekorderlig</v>
      </c>
      <c r="B2673" t="str" cm="1">
        <f t="array" ref="B2673">INDEX('Whitelist (Blackout Reverse)'!$B$1:$K$1,MOD(ROW()-2,10)+1)</f>
        <v>PASSAIC</v>
      </c>
      <c r="C2673" t="str">
        <f>VLOOKUP(A2673,'Brand Family Territory (Enc)'!$A$2:$B$296,2,FALSE)</f>
        <v>Bergen/Passaic/Hudson/Essex</v>
      </c>
      <c r="D2673">
        <f>IF(COUNTIFS('Brand Family Territories (Enc)'!$B$2:$B$62,C2673,'Brand Family Territories (Enc)'!$C$2:$C$62,B2673)&gt;0,1,IF(AND(LEFT(B2673,6)="MORRIS",COUNTIFS('Brand Family Territories (Enc)'!$B$2:$B$62,C2673,'Brand Family Territories (Enc)'!$C$2:$C$62,"Morri")&gt;0),"Unk",0))</f>
        <v>1</v>
      </c>
      <c r="E2673" t="str">
        <f>IFERROR(INDEX('Brand Family Areas (Enc)'!$D$6:$D$998,MATCH(UPPER(A2673)&amp;"|"&amp;UPPER(B2673),'Brand Family Areas (Enc)'!$G$6:$G$998,0)),"No Match")</f>
        <v>No Match</v>
      </c>
      <c r="F2673" t="str">
        <f t="shared" si="82"/>
        <v>US</v>
      </c>
      <c r="G2673" t="str">
        <f t="shared" si="83"/>
        <v>Rekorderlig|PASSAIC</v>
      </c>
    </row>
    <row r="2674" spans="1:7" hidden="1" x14ac:dyDescent="0.2">
      <c r="A2674" t="str" cm="1">
        <f t="array" ref="A2674">INDEX('Brand Family Territory (Enc)'!$A$2:$A$296,INT((ROW()-2)/10)+1)</f>
        <v>Rekorderlig</v>
      </c>
      <c r="B2674" t="str" cm="1">
        <f t="array" ref="B2674">INDEX('Whitelist (Blackout Reverse)'!$B$1:$K$1,MOD(ROW()-2,10)+1)</f>
        <v>PASSAIC-FF</v>
      </c>
      <c r="C2674" t="str">
        <f>VLOOKUP(A2674,'Brand Family Territory (Enc)'!$A$2:$B$296,2,FALSE)</f>
        <v>Bergen/Passaic/Hudson/Essex</v>
      </c>
      <c r="D2674">
        <f>IF(COUNTIFS('Brand Family Territories (Enc)'!$B$2:$B$62,C2674,'Brand Family Territories (Enc)'!$C$2:$C$62,B2674)&gt;0,1,IF(AND(LEFT(B2674,6)="MORRIS",COUNTIFS('Brand Family Territories (Enc)'!$B$2:$B$62,C2674,'Brand Family Territories (Enc)'!$C$2:$C$62,"Morri")&gt;0),"Unk",0))</f>
        <v>1</v>
      </c>
      <c r="E2674" t="str">
        <f>IFERROR(INDEX('Brand Family Areas (Enc)'!$D$6:$D$998,MATCH(UPPER(A2674)&amp;"|"&amp;UPPER(B2674),'Brand Family Areas (Enc)'!$G$6:$G$998,0)),"No Match")</f>
        <v>No Match</v>
      </c>
      <c r="F2674" t="str">
        <f t="shared" si="82"/>
        <v>US</v>
      </c>
      <c r="G2674" t="str">
        <f t="shared" si="83"/>
        <v>Rekorderlig|PASSAIC-FF</v>
      </c>
    </row>
    <row r="2675" spans="1:7" hidden="1" x14ac:dyDescent="0.2">
      <c r="A2675" t="str" cm="1">
        <f t="array" ref="A2675">INDEX('Brand Family Territory (Enc)'!$A$2:$A$296,INT((ROW()-2)/10)+1)</f>
        <v>Rekorderlig</v>
      </c>
      <c r="B2675" t="str" cm="1">
        <f t="array" ref="B2675">INDEX('Whitelist (Blackout Reverse)'!$B$1:$K$1,MOD(ROW()-2,10)+1)</f>
        <v>ESSEX</v>
      </c>
      <c r="C2675" t="str">
        <f>VLOOKUP(A2675,'Brand Family Territory (Enc)'!$A$2:$B$296,2,FALSE)</f>
        <v>Bergen/Passaic/Hudson/Essex</v>
      </c>
      <c r="D2675">
        <f>IF(COUNTIFS('Brand Family Territories (Enc)'!$B$2:$B$62,C2675,'Brand Family Territories (Enc)'!$C$2:$C$62,B2675)&gt;0,1,IF(AND(LEFT(B2675,6)="MORRIS",COUNTIFS('Brand Family Territories (Enc)'!$B$2:$B$62,C2675,'Brand Family Territories (Enc)'!$C$2:$C$62,"Morri")&gt;0),"Unk",0))</f>
        <v>1</v>
      </c>
      <c r="E2675" t="str">
        <f>IFERROR(INDEX('Brand Family Areas (Enc)'!$D$6:$D$998,MATCH(UPPER(A2675)&amp;"|"&amp;UPPER(B2675),'Brand Family Areas (Enc)'!$G$6:$G$998,0)),"No Match")</f>
        <v>No Match</v>
      </c>
      <c r="F2675" t="str">
        <f t="shared" si="82"/>
        <v>US</v>
      </c>
      <c r="G2675" t="str">
        <f t="shared" si="83"/>
        <v>Rekorderlig|ESSEX</v>
      </c>
    </row>
    <row r="2676" spans="1:7" hidden="1" x14ac:dyDescent="0.2">
      <c r="A2676" t="str" cm="1">
        <f t="array" ref="A2676">INDEX('Brand Family Territory (Enc)'!$A$2:$A$296,INT((ROW()-2)/10)+1)</f>
        <v>Rekorderlig</v>
      </c>
      <c r="B2676" t="str" cm="1">
        <f t="array" ref="B2676">INDEX('Whitelist (Blackout Reverse)'!$B$1:$K$1,MOD(ROW()-2,10)+1)</f>
        <v>HUDSON</v>
      </c>
      <c r="C2676" t="str">
        <f>VLOOKUP(A2676,'Brand Family Territory (Enc)'!$A$2:$B$296,2,FALSE)</f>
        <v>Bergen/Passaic/Hudson/Essex</v>
      </c>
      <c r="D2676">
        <f>IF(COUNTIFS('Brand Family Territories (Enc)'!$B$2:$B$62,C2676,'Brand Family Territories (Enc)'!$C$2:$C$62,B2676)&gt;0,1,IF(AND(LEFT(B2676,6)="MORRIS",COUNTIFS('Brand Family Territories (Enc)'!$B$2:$B$62,C2676,'Brand Family Territories (Enc)'!$C$2:$C$62,"Morri")&gt;0),"Unk",0))</f>
        <v>1</v>
      </c>
      <c r="E2676" t="str">
        <f>IFERROR(INDEX('Brand Family Areas (Enc)'!$D$6:$D$998,MATCH(UPPER(A2676)&amp;"|"&amp;UPPER(B2676),'Brand Family Areas (Enc)'!$G$6:$G$998,0)),"No Match")</f>
        <v>No Match</v>
      </c>
      <c r="F2676" t="str">
        <f t="shared" si="82"/>
        <v>US</v>
      </c>
      <c r="G2676" t="str">
        <f t="shared" si="83"/>
        <v>Rekorderlig|HUDSON</v>
      </c>
    </row>
    <row r="2677" spans="1:7" hidden="1" x14ac:dyDescent="0.2">
      <c r="A2677" t="str" cm="1">
        <f t="array" ref="A2677">INDEX('Brand Family Territory (Enc)'!$A$2:$A$296,INT((ROW()-2)/10)+1)</f>
        <v>Rekorderlig</v>
      </c>
      <c r="B2677" t="str" cm="1">
        <f t="array" ref="B2677">INDEX('Whitelist (Blackout Reverse)'!$B$1:$K$1,MOD(ROW()-2,10)+1)</f>
        <v>UNION</v>
      </c>
      <c r="C2677" t="str">
        <f>VLOOKUP(A2677,'Brand Family Territory (Enc)'!$A$2:$B$296,2,FALSE)</f>
        <v>Bergen/Passaic/Hudson/Essex</v>
      </c>
      <c r="D2677">
        <f>IF(COUNTIFS('Brand Family Territories (Enc)'!$B$2:$B$62,C2677,'Brand Family Territories (Enc)'!$C$2:$C$62,B2677)&gt;0,1,IF(AND(LEFT(B2677,6)="MORRIS",COUNTIFS('Brand Family Territories (Enc)'!$B$2:$B$62,C2677,'Brand Family Territories (Enc)'!$C$2:$C$62,"Morri")&gt;0),"Unk",0))</f>
        <v>0</v>
      </c>
      <c r="E2677" t="str">
        <f>IFERROR(INDEX('Brand Family Areas (Enc)'!$D$6:$D$998,MATCH(UPPER(A2677)&amp;"|"&amp;UPPER(B2677),'Brand Family Areas (Enc)'!$G$6:$G$998,0)),"No Match")</f>
        <v>Inactive</v>
      </c>
      <c r="F2677" t="str">
        <f t="shared" si="82"/>
        <v>THEM</v>
      </c>
      <c r="G2677" t="str">
        <f t="shared" si="83"/>
        <v>Rekorderlig|UNION</v>
      </c>
    </row>
    <row r="2678" spans="1:7" hidden="1" x14ac:dyDescent="0.2">
      <c r="A2678" t="str" cm="1">
        <f t="array" ref="A2678">INDEX('Brand Family Territory (Enc)'!$A$2:$A$296,INT((ROW()-2)/10)+1)</f>
        <v>Rekorderlig</v>
      </c>
      <c r="B2678" t="str" cm="1">
        <f t="array" ref="B2678">INDEX('Whitelist (Blackout Reverse)'!$B$1:$K$1,MOD(ROW()-2,10)+1)</f>
        <v>SUSSEX</v>
      </c>
      <c r="C2678" t="str">
        <f>VLOOKUP(A2678,'Brand Family Territory (Enc)'!$A$2:$B$296,2,FALSE)</f>
        <v>Bergen/Passaic/Hudson/Essex</v>
      </c>
      <c r="D2678">
        <f>IF(COUNTIFS('Brand Family Territories (Enc)'!$B$2:$B$62,C2678,'Brand Family Territories (Enc)'!$C$2:$C$62,B2678)&gt;0,1,IF(AND(LEFT(B2678,6)="MORRIS",COUNTIFS('Brand Family Territories (Enc)'!$B$2:$B$62,C2678,'Brand Family Territories (Enc)'!$C$2:$C$62,"Morri")&gt;0),"Unk",0))</f>
        <v>0</v>
      </c>
      <c r="E2678" t="str">
        <f>IFERROR(INDEX('Brand Family Areas (Enc)'!$D$6:$D$998,MATCH(UPPER(A2678)&amp;"|"&amp;UPPER(B2678),'Brand Family Areas (Enc)'!$G$6:$G$998,0)),"No Match")</f>
        <v>Inactive</v>
      </c>
      <c r="F2678" t="str">
        <f t="shared" si="82"/>
        <v>THEM</v>
      </c>
      <c r="G2678" t="str">
        <f t="shared" si="83"/>
        <v>Rekorderlig|SUSSEX</v>
      </c>
    </row>
    <row r="2679" spans="1:7" hidden="1" x14ac:dyDescent="0.2">
      <c r="A2679" t="str" cm="1">
        <f t="array" ref="A2679">INDEX('Brand Family Territory (Enc)'!$A$2:$A$296,INT((ROW()-2)/10)+1)</f>
        <v>Rekorderlig</v>
      </c>
      <c r="B2679" t="str" cm="1">
        <f t="array" ref="B2679">INDEX('Whitelist (Blackout Reverse)'!$B$1:$K$1,MOD(ROW()-2,10)+1)</f>
        <v>MORRIS 1</v>
      </c>
      <c r="C2679" t="str">
        <f>VLOOKUP(A2679,'Brand Family Territory (Enc)'!$A$2:$B$296,2,FALSE)</f>
        <v>Bergen/Passaic/Hudson/Essex</v>
      </c>
      <c r="D2679">
        <f>IF(COUNTIFS('Brand Family Territories (Enc)'!$B$2:$B$62,C2679,'Brand Family Territories (Enc)'!$C$2:$C$62,B2679)&gt;0,1,IF(AND(LEFT(B2679,6)="MORRIS",COUNTIFS('Brand Family Territories (Enc)'!$B$2:$B$62,C2679,'Brand Family Territories (Enc)'!$C$2:$C$62,"Morri")&gt;0),"Unk",0))</f>
        <v>0</v>
      </c>
      <c r="E2679" t="str">
        <f>IFERROR(INDEX('Brand Family Areas (Enc)'!$D$6:$D$998,MATCH(UPPER(A2679)&amp;"|"&amp;UPPER(B2679),'Brand Family Areas (Enc)'!$G$6:$G$998,0)),"No Match")</f>
        <v>Inactive</v>
      </c>
      <c r="F2679" t="str">
        <f t="shared" si="82"/>
        <v>THEM</v>
      </c>
      <c r="G2679" t="str">
        <f t="shared" si="83"/>
        <v>Rekorderlig|MORRIS 1</v>
      </c>
    </row>
    <row r="2680" spans="1:7" hidden="1" x14ac:dyDescent="0.2">
      <c r="A2680" t="str" cm="1">
        <f t="array" ref="A2680">INDEX('Brand Family Territory (Enc)'!$A$2:$A$296,INT((ROW()-2)/10)+1)</f>
        <v>Rekorderlig</v>
      </c>
      <c r="B2680" t="str" cm="1">
        <f t="array" ref="B2680">INDEX('Whitelist (Blackout Reverse)'!$B$1:$K$1,MOD(ROW()-2,10)+1)</f>
        <v>MORRIS 2</v>
      </c>
      <c r="C2680" t="str">
        <f>VLOOKUP(A2680,'Brand Family Territory (Enc)'!$A$2:$B$296,2,FALSE)</f>
        <v>Bergen/Passaic/Hudson/Essex</v>
      </c>
      <c r="D2680">
        <f>IF(COUNTIFS('Brand Family Territories (Enc)'!$B$2:$B$62,C2680,'Brand Family Territories (Enc)'!$C$2:$C$62,B2680)&gt;0,1,IF(AND(LEFT(B2680,6)="MORRIS",COUNTIFS('Brand Family Territories (Enc)'!$B$2:$B$62,C2680,'Brand Family Territories (Enc)'!$C$2:$C$62,"Morri")&gt;0),"Unk",0))</f>
        <v>0</v>
      </c>
      <c r="E2680" t="str">
        <f>IFERROR(INDEX('Brand Family Areas (Enc)'!$D$6:$D$998,MATCH(UPPER(A2680)&amp;"|"&amp;UPPER(B2680),'Brand Family Areas (Enc)'!$G$6:$G$998,0)),"No Match")</f>
        <v>Inactive</v>
      </c>
      <c r="F2680" t="str">
        <f t="shared" si="82"/>
        <v>THEM</v>
      </c>
      <c r="G2680" t="str">
        <f t="shared" si="83"/>
        <v>Rekorderlig|MORRIS 2</v>
      </c>
    </row>
    <row r="2681" spans="1:7" hidden="1" x14ac:dyDescent="0.2">
      <c r="A2681" t="str" cm="1">
        <f t="array" ref="A2681">INDEX('Brand Family Territory (Enc)'!$A$2:$A$296,INT((ROW()-2)/10)+1)</f>
        <v>Rekorderlig</v>
      </c>
      <c r="B2681" t="str" cm="1">
        <f t="array" ref="B2681">INDEX('Whitelist (Blackout Reverse)'!$B$1:$K$1,MOD(ROW()-2,10)+1)</f>
        <v>MORRIS 3</v>
      </c>
      <c r="C2681" t="str">
        <f>VLOOKUP(A2681,'Brand Family Territory (Enc)'!$A$2:$B$296,2,FALSE)</f>
        <v>Bergen/Passaic/Hudson/Essex</v>
      </c>
      <c r="D2681">
        <f>IF(COUNTIFS('Brand Family Territories (Enc)'!$B$2:$B$62,C2681,'Brand Family Territories (Enc)'!$C$2:$C$62,B2681)&gt;0,1,IF(AND(LEFT(B2681,6)="MORRIS",COUNTIFS('Brand Family Territories (Enc)'!$B$2:$B$62,C2681,'Brand Family Territories (Enc)'!$C$2:$C$62,"Morri")&gt;0),"Unk",0))</f>
        <v>0</v>
      </c>
      <c r="E2681" t="str">
        <f>IFERROR(INDEX('Brand Family Areas (Enc)'!$D$6:$D$998,MATCH(UPPER(A2681)&amp;"|"&amp;UPPER(B2681),'Brand Family Areas (Enc)'!$G$6:$G$998,0)),"No Match")</f>
        <v>Inactive</v>
      </c>
      <c r="F2681" t="str">
        <f t="shared" si="82"/>
        <v>THEM</v>
      </c>
      <c r="G2681" t="str">
        <f t="shared" si="83"/>
        <v>Rekorderlig|MORRIS 3</v>
      </c>
    </row>
    <row r="2682" spans="1:7" hidden="1" x14ac:dyDescent="0.2">
      <c r="A2682" t="str" cm="1">
        <f t="array" ref="A2682">INDEX('Brand Family Territory (Enc)'!$A$2:$A$296,INT((ROW()-2)/10)+1)</f>
        <v>Shipyard</v>
      </c>
      <c r="B2682" t="str" cm="1">
        <f t="array" ref="B2682">INDEX('Whitelist (Blackout Reverse)'!$B$1:$K$1,MOD(ROW()-2,10)+1)</f>
        <v>BERGEN</v>
      </c>
      <c r="C2682" t="str">
        <f>VLOOKUP(A2682,'Brand Family Territory (Enc)'!$A$2:$B$296,2,FALSE)</f>
        <v>Bergen/Passaic/Hudson/Essex</v>
      </c>
      <c r="D2682">
        <f>IF(COUNTIFS('Brand Family Territories (Enc)'!$B$2:$B$62,C2682,'Brand Family Territories (Enc)'!$C$2:$C$62,B2682)&gt;0,1,IF(AND(LEFT(B2682,6)="MORRIS",COUNTIFS('Brand Family Territories (Enc)'!$B$2:$B$62,C2682,'Brand Family Territories (Enc)'!$C$2:$C$62,"Morri")&gt;0),"Unk",0))</f>
        <v>1</v>
      </c>
      <c r="E2682" t="str">
        <f>IFERROR(INDEX('Brand Family Areas (Enc)'!$D$6:$D$998,MATCH(UPPER(A2682)&amp;"|"&amp;UPPER(B2682),'Brand Family Areas (Enc)'!$G$6:$G$998,0)),"No Match")</f>
        <v>No Match</v>
      </c>
      <c r="F2682" t="str">
        <f t="shared" si="82"/>
        <v>US</v>
      </c>
      <c r="G2682" t="str">
        <f t="shared" si="83"/>
        <v>Shipyard|BERGEN</v>
      </c>
    </row>
    <row r="2683" spans="1:7" hidden="1" x14ac:dyDescent="0.2">
      <c r="A2683" t="str" cm="1">
        <f t="array" ref="A2683">INDEX('Brand Family Territory (Enc)'!$A$2:$A$296,INT((ROW()-2)/10)+1)</f>
        <v>Shipyard</v>
      </c>
      <c r="B2683" t="str" cm="1">
        <f t="array" ref="B2683">INDEX('Whitelist (Blackout Reverse)'!$B$1:$K$1,MOD(ROW()-2,10)+1)</f>
        <v>PASSAIC</v>
      </c>
      <c r="C2683" t="str">
        <f>VLOOKUP(A2683,'Brand Family Territory (Enc)'!$A$2:$B$296,2,FALSE)</f>
        <v>Bergen/Passaic/Hudson/Essex</v>
      </c>
      <c r="D2683">
        <f>IF(COUNTIFS('Brand Family Territories (Enc)'!$B$2:$B$62,C2683,'Brand Family Territories (Enc)'!$C$2:$C$62,B2683)&gt;0,1,IF(AND(LEFT(B2683,6)="MORRIS",COUNTIFS('Brand Family Territories (Enc)'!$B$2:$B$62,C2683,'Brand Family Territories (Enc)'!$C$2:$C$62,"Morri")&gt;0),"Unk",0))</f>
        <v>1</v>
      </c>
      <c r="E2683" t="str">
        <f>IFERROR(INDEX('Brand Family Areas (Enc)'!$D$6:$D$998,MATCH(UPPER(A2683)&amp;"|"&amp;UPPER(B2683),'Brand Family Areas (Enc)'!$G$6:$G$998,0)),"No Match")</f>
        <v>No Match</v>
      </c>
      <c r="F2683" t="str">
        <f t="shared" si="82"/>
        <v>US</v>
      </c>
      <c r="G2683" t="str">
        <f t="shared" si="83"/>
        <v>Shipyard|PASSAIC</v>
      </c>
    </row>
    <row r="2684" spans="1:7" hidden="1" x14ac:dyDescent="0.2">
      <c r="A2684" t="str" cm="1">
        <f t="array" ref="A2684">INDEX('Brand Family Territory (Enc)'!$A$2:$A$296,INT((ROW()-2)/10)+1)</f>
        <v>Shipyard</v>
      </c>
      <c r="B2684" t="str" cm="1">
        <f t="array" ref="B2684">INDEX('Whitelist (Blackout Reverse)'!$B$1:$K$1,MOD(ROW()-2,10)+1)</f>
        <v>PASSAIC-FF</v>
      </c>
      <c r="C2684" t="str">
        <f>VLOOKUP(A2684,'Brand Family Territory (Enc)'!$A$2:$B$296,2,FALSE)</f>
        <v>Bergen/Passaic/Hudson/Essex</v>
      </c>
      <c r="D2684">
        <f>IF(COUNTIFS('Brand Family Territories (Enc)'!$B$2:$B$62,C2684,'Brand Family Territories (Enc)'!$C$2:$C$62,B2684)&gt;0,1,IF(AND(LEFT(B2684,6)="MORRIS",COUNTIFS('Brand Family Territories (Enc)'!$B$2:$B$62,C2684,'Brand Family Territories (Enc)'!$C$2:$C$62,"Morri")&gt;0),"Unk",0))</f>
        <v>1</v>
      </c>
      <c r="E2684" t="str">
        <f>IFERROR(INDEX('Brand Family Areas (Enc)'!$D$6:$D$998,MATCH(UPPER(A2684)&amp;"|"&amp;UPPER(B2684),'Brand Family Areas (Enc)'!$G$6:$G$998,0)),"No Match")</f>
        <v>No Match</v>
      </c>
      <c r="F2684" t="str">
        <f t="shared" si="82"/>
        <v>US</v>
      </c>
      <c r="G2684" t="str">
        <f t="shared" si="83"/>
        <v>Shipyard|PASSAIC-FF</v>
      </c>
    </row>
    <row r="2685" spans="1:7" hidden="1" x14ac:dyDescent="0.2">
      <c r="A2685" t="str" cm="1">
        <f t="array" ref="A2685">INDEX('Brand Family Territory (Enc)'!$A$2:$A$296,INT((ROW()-2)/10)+1)</f>
        <v>Shipyard</v>
      </c>
      <c r="B2685" t="str" cm="1">
        <f t="array" ref="B2685">INDEX('Whitelist (Blackout Reverse)'!$B$1:$K$1,MOD(ROW()-2,10)+1)</f>
        <v>ESSEX</v>
      </c>
      <c r="C2685" t="str">
        <f>VLOOKUP(A2685,'Brand Family Territory (Enc)'!$A$2:$B$296,2,FALSE)</f>
        <v>Bergen/Passaic/Hudson/Essex</v>
      </c>
      <c r="D2685">
        <f>IF(COUNTIFS('Brand Family Territories (Enc)'!$B$2:$B$62,C2685,'Brand Family Territories (Enc)'!$C$2:$C$62,B2685)&gt;0,1,IF(AND(LEFT(B2685,6)="MORRIS",COUNTIFS('Brand Family Territories (Enc)'!$B$2:$B$62,C2685,'Brand Family Territories (Enc)'!$C$2:$C$62,"Morri")&gt;0),"Unk",0))</f>
        <v>1</v>
      </c>
      <c r="E2685" t="str">
        <f>IFERROR(INDEX('Brand Family Areas (Enc)'!$D$6:$D$998,MATCH(UPPER(A2685)&amp;"|"&amp;UPPER(B2685),'Brand Family Areas (Enc)'!$G$6:$G$998,0)),"No Match")</f>
        <v>No Match</v>
      </c>
      <c r="F2685" t="str">
        <f t="shared" si="82"/>
        <v>US</v>
      </c>
      <c r="G2685" t="str">
        <f t="shared" si="83"/>
        <v>Shipyard|ESSEX</v>
      </c>
    </row>
    <row r="2686" spans="1:7" hidden="1" x14ac:dyDescent="0.2">
      <c r="A2686" t="str" cm="1">
        <f t="array" ref="A2686">INDEX('Brand Family Territory (Enc)'!$A$2:$A$296,INT((ROW()-2)/10)+1)</f>
        <v>Shipyard</v>
      </c>
      <c r="B2686" t="str" cm="1">
        <f t="array" ref="B2686">INDEX('Whitelist (Blackout Reverse)'!$B$1:$K$1,MOD(ROW()-2,10)+1)</f>
        <v>HUDSON</v>
      </c>
      <c r="C2686" t="str">
        <f>VLOOKUP(A2686,'Brand Family Territory (Enc)'!$A$2:$B$296,2,FALSE)</f>
        <v>Bergen/Passaic/Hudson/Essex</v>
      </c>
      <c r="D2686">
        <f>IF(COUNTIFS('Brand Family Territories (Enc)'!$B$2:$B$62,C2686,'Brand Family Territories (Enc)'!$C$2:$C$62,B2686)&gt;0,1,IF(AND(LEFT(B2686,6)="MORRIS",COUNTIFS('Brand Family Territories (Enc)'!$B$2:$B$62,C2686,'Brand Family Territories (Enc)'!$C$2:$C$62,"Morri")&gt;0),"Unk",0))</f>
        <v>1</v>
      </c>
      <c r="E2686" t="str">
        <f>IFERROR(INDEX('Brand Family Areas (Enc)'!$D$6:$D$998,MATCH(UPPER(A2686)&amp;"|"&amp;UPPER(B2686),'Brand Family Areas (Enc)'!$G$6:$G$998,0)),"No Match")</f>
        <v>No Match</v>
      </c>
      <c r="F2686" t="str">
        <f t="shared" si="82"/>
        <v>US</v>
      </c>
      <c r="G2686" t="str">
        <f t="shared" si="83"/>
        <v>Shipyard|HUDSON</v>
      </c>
    </row>
    <row r="2687" spans="1:7" hidden="1" x14ac:dyDescent="0.2">
      <c r="A2687" t="str" cm="1">
        <f t="array" ref="A2687">INDEX('Brand Family Territory (Enc)'!$A$2:$A$296,INT((ROW()-2)/10)+1)</f>
        <v>Shipyard</v>
      </c>
      <c r="B2687" t="str" cm="1">
        <f t="array" ref="B2687">INDEX('Whitelist (Blackout Reverse)'!$B$1:$K$1,MOD(ROW()-2,10)+1)</f>
        <v>UNION</v>
      </c>
      <c r="C2687" t="str">
        <f>VLOOKUP(A2687,'Brand Family Territory (Enc)'!$A$2:$B$296,2,FALSE)</f>
        <v>Bergen/Passaic/Hudson/Essex</v>
      </c>
      <c r="D2687">
        <f>IF(COUNTIFS('Brand Family Territories (Enc)'!$B$2:$B$62,C2687,'Brand Family Territories (Enc)'!$C$2:$C$62,B2687)&gt;0,1,IF(AND(LEFT(B2687,6)="MORRIS",COUNTIFS('Brand Family Territories (Enc)'!$B$2:$B$62,C2687,'Brand Family Territories (Enc)'!$C$2:$C$62,"Morri")&gt;0),"Unk",0))</f>
        <v>0</v>
      </c>
      <c r="E2687" t="str">
        <f>IFERROR(INDEX('Brand Family Areas (Enc)'!$D$6:$D$998,MATCH(UPPER(A2687)&amp;"|"&amp;UPPER(B2687),'Brand Family Areas (Enc)'!$G$6:$G$998,0)),"No Match")</f>
        <v>Inactive</v>
      </c>
      <c r="F2687" t="str">
        <f t="shared" si="82"/>
        <v>THEM</v>
      </c>
      <c r="G2687" t="str">
        <f t="shared" si="83"/>
        <v>Shipyard|UNION</v>
      </c>
    </row>
    <row r="2688" spans="1:7" hidden="1" x14ac:dyDescent="0.2">
      <c r="A2688" t="str" cm="1">
        <f t="array" ref="A2688">INDEX('Brand Family Territory (Enc)'!$A$2:$A$296,INT((ROW()-2)/10)+1)</f>
        <v>Shipyard</v>
      </c>
      <c r="B2688" t="str" cm="1">
        <f t="array" ref="B2688">INDEX('Whitelist (Blackout Reverse)'!$B$1:$K$1,MOD(ROW()-2,10)+1)</f>
        <v>SUSSEX</v>
      </c>
      <c r="C2688" t="str">
        <f>VLOOKUP(A2688,'Brand Family Territory (Enc)'!$A$2:$B$296,2,FALSE)</f>
        <v>Bergen/Passaic/Hudson/Essex</v>
      </c>
      <c r="D2688">
        <f>IF(COUNTIFS('Brand Family Territories (Enc)'!$B$2:$B$62,C2688,'Brand Family Territories (Enc)'!$C$2:$C$62,B2688)&gt;0,1,IF(AND(LEFT(B2688,6)="MORRIS",COUNTIFS('Brand Family Territories (Enc)'!$B$2:$B$62,C2688,'Brand Family Territories (Enc)'!$C$2:$C$62,"Morri")&gt;0),"Unk",0))</f>
        <v>0</v>
      </c>
      <c r="E2688" t="str">
        <f>IFERROR(INDEX('Brand Family Areas (Enc)'!$D$6:$D$998,MATCH(UPPER(A2688)&amp;"|"&amp;UPPER(B2688),'Brand Family Areas (Enc)'!$G$6:$G$998,0)),"No Match")</f>
        <v>Inactive</v>
      </c>
      <c r="F2688" t="str">
        <f t="shared" si="82"/>
        <v>THEM</v>
      </c>
      <c r="G2688" t="str">
        <f t="shared" si="83"/>
        <v>Shipyard|SUSSEX</v>
      </c>
    </row>
    <row r="2689" spans="1:7" hidden="1" x14ac:dyDescent="0.2">
      <c r="A2689" t="str" cm="1">
        <f t="array" ref="A2689">INDEX('Brand Family Territory (Enc)'!$A$2:$A$296,INT((ROW()-2)/10)+1)</f>
        <v>Shipyard</v>
      </c>
      <c r="B2689" t="str" cm="1">
        <f t="array" ref="B2689">INDEX('Whitelist (Blackout Reverse)'!$B$1:$K$1,MOD(ROW()-2,10)+1)</f>
        <v>MORRIS 1</v>
      </c>
      <c r="C2689" t="str">
        <f>VLOOKUP(A2689,'Brand Family Territory (Enc)'!$A$2:$B$296,2,FALSE)</f>
        <v>Bergen/Passaic/Hudson/Essex</v>
      </c>
      <c r="D2689">
        <f>IF(COUNTIFS('Brand Family Territories (Enc)'!$B$2:$B$62,C2689,'Brand Family Territories (Enc)'!$C$2:$C$62,B2689)&gt;0,1,IF(AND(LEFT(B2689,6)="MORRIS",COUNTIFS('Brand Family Territories (Enc)'!$B$2:$B$62,C2689,'Brand Family Territories (Enc)'!$C$2:$C$62,"Morri")&gt;0),"Unk",0))</f>
        <v>0</v>
      </c>
      <c r="E2689" t="str">
        <f>IFERROR(INDEX('Brand Family Areas (Enc)'!$D$6:$D$998,MATCH(UPPER(A2689)&amp;"|"&amp;UPPER(B2689),'Brand Family Areas (Enc)'!$G$6:$G$998,0)),"No Match")</f>
        <v>Inactive</v>
      </c>
      <c r="F2689" t="str">
        <f t="shared" si="82"/>
        <v>THEM</v>
      </c>
      <c r="G2689" t="str">
        <f t="shared" si="83"/>
        <v>Shipyard|MORRIS 1</v>
      </c>
    </row>
    <row r="2690" spans="1:7" hidden="1" x14ac:dyDescent="0.2">
      <c r="A2690" t="str" cm="1">
        <f t="array" ref="A2690">INDEX('Brand Family Territory (Enc)'!$A$2:$A$296,INT((ROW()-2)/10)+1)</f>
        <v>Shipyard</v>
      </c>
      <c r="B2690" t="str" cm="1">
        <f t="array" ref="B2690">INDEX('Whitelist (Blackout Reverse)'!$B$1:$K$1,MOD(ROW()-2,10)+1)</f>
        <v>MORRIS 2</v>
      </c>
      <c r="C2690" t="str">
        <f>VLOOKUP(A2690,'Brand Family Territory (Enc)'!$A$2:$B$296,2,FALSE)</f>
        <v>Bergen/Passaic/Hudson/Essex</v>
      </c>
      <c r="D2690">
        <f>IF(COUNTIFS('Brand Family Territories (Enc)'!$B$2:$B$62,C2690,'Brand Family Territories (Enc)'!$C$2:$C$62,B2690)&gt;0,1,IF(AND(LEFT(B2690,6)="MORRIS",COUNTIFS('Brand Family Territories (Enc)'!$B$2:$B$62,C2690,'Brand Family Territories (Enc)'!$C$2:$C$62,"Morri")&gt;0),"Unk",0))</f>
        <v>0</v>
      </c>
      <c r="E2690" t="str">
        <f>IFERROR(INDEX('Brand Family Areas (Enc)'!$D$6:$D$998,MATCH(UPPER(A2690)&amp;"|"&amp;UPPER(B2690),'Brand Family Areas (Enc)'!$G$6:$G$998,0)),"No Match")</f>
        <v>Inactive</v>
      </c>
      <c r="F2690" t="str">
        <f t="shared" si="82"/>
        <v>THEM</v>
      </c>
      <c r="G2690" t="str">
        <f t="shared" si="83"/>
        <v>Shipyard|MORRIS 2</v>
      </c>
    </row>
    <row r="2691" spans="1:7" hidden="1" x14ac:dyDescent="0.2">
      <c r="A2691" t="str" cm="1">
        <f t="array" ref="A2691">INDEX('Brand Family Territory (Enc)'!$A$2:$A$296,INT((ROW()-2)/10)+1)</f>
        <v>Shipyard</v>
      </c>
      <c r="B2691" t="str" cm="1">
        <f t="array" ref="B2691">INDEX('Whitelist (Blackout Reverse)'!$B$1:$K$1,MOD(ROW()-2,10)+1)</f>
        <v>MORRIS 3</v>
      </c>
      <c r="C2691" t="str">
        <f>VLOOKUP(A2691,'Brand Family Territory (Enc)'!$A$2:$B$296,2,FALSE)</f>
        <v>Bergen/Passaic/Hudson/Essex</v>
      </c>
      <c r="D2691">
        <f>IF(COUNTIFS('Brand Family Territories (Enc)'!$B$2:$B$62,C2691,'Brand Family Territories (Enc)'!$C$2:$C$62,B2691)&gt;0,1,IF(AND(LEFT(B2691,6)="MORRIS",COUNTIFS('Brand Family Territories (Enc)'!$B$2:$B$62,C2691,'Brand Family Territories (Enc)'!$C$2:$C$62,"Morri")&gt;0),"Unk",0))</f>
        <v>0</v>
      </c>
      <c r="E2691" t="str">
        <f>IFERROR(INDEX('Brand Family Areas (Enc)'!$D$6:$D$998,MATCH(UPPER(A2691)&amp;"|"&amp;UPPER(B2691),'Brand Family Areas (Enc)'!$G$6:$G$998,0)),"No Match")</f>
        <v>Inactive</v>
      </c>
      <c r="F2691" t="str">
        <f t="shared" ref="F2691:F2754" si="84">IF(D2691="Unk","Ambiguous (Source Truncated)",IF(E2691="Inactive","THEM",IF(D2691=1,"US",IF(D2691="N/A","No Territory Data","THEM"))))</f>
        <v>THEM</v>
      </c>
      <c r="G2691" t="str">
        <f t="shared" ref="G2691:G2754" si="85">A2691&amp;"|"&amp;B2691</f>
        <v>Shipyard|MORRIS 3</v>
      </c>
    </row>
    <row r="2692" spans="1:7" hidden="1" x14ac:dyDescent="0.2">
      <c r="A2692" t="str" cm="1">
        <f t="array" ref="A2692">INDEX('Brand Family Territory (Enc)'!$A$2:$A$296,INT((ROW()-2)/10)+1)</f>
        <v>Sixpoint</v>
      </c>
      <c r="B2692" t="str" cm="1">
        <f t="array" ref="B2692">INDEX('Whitelist (Blackout Reverse)'!$B$1:$K$1,MOD(ROW()-2,10)+1)</f>
        <v>BERGEN</v>
      </c>
      <c r="C2692" t="str">
        <f>VLOOKUP(A2692,'Brand Family Territory (Enc)'!$A$2:$B$296,2,FALSE)</f>
        <v>Bergen/Passaic/Hudson/Essex</v>
      </c>
      <c r="D2692">
        <f>IF(COUNTIFS('Brand Family Territories (Enc)'!$B$2:$B$62,C2692,'Brand Family Territories (Enc)'!$C$2:$C$62,B2692)&gt;0,1,IF(AND(LEFT(B2692,6)="MORRIS",COUNTIFS('Brand Family Territories (Enc)'!$B$2:$B$62,C2692,'Brand Family Territories (Enc)'!$C$2:$C$62,"Morri")&gt;0),"Unk",0))</f>
        <v>1</v>
      </c>
      <c r="E2692" t="str">
        <f>IFERROR(INDEX('Brand Family Areas (Enc)'!$D$6:$D$998,MATCH(UPPER(A2692)&amp;"|"&amp;UPPER(B2692),'Brand Family Areas (Enc)'!$G$6:$G$998,0)),"No Match")</f>
        <v>No Match</v>
      </c>
      <c r="F2692" t="str">
        <f t="shared" si="84"/>
        <v>US</v>
      </c>
      <c r="G2692" t="str">
        <f t="shared" si="85"/>
        <v>Sixpoint|BERGEN</v>
      </c>
    </row>
    <row r="2693" spans="1:7" hidden="1" x14ac:dyDescent="0.2">
      <c r="A2693" t="str" cm="1">
        <f t="array" ref="A2693">INDEX('Brand Family Territory (Enc)'!$A$2:$A$296,INT((ROW()-2)/10)+1)</f>
        <v>Sixpoint</v>
      </c>
      <c r="B2693" t="str" cm="1">
        <f t="array" ref="B2693">INDEX('Whitelist (Blackout Reverse)'!$B$1:$K$1,MOD(ROW()-2,10)+1)</f>
        <v>PASSAIC</v>
      </c>
      <c r="C2693" t="str">
        <f>VLOOKUP(A2693,'Brand Family Territory (Enc)'!$A$2:$B$296,2,FALSE)</f>
        <v>Bergen/Passaic/Hudson/Essex</v>
      </c>
      <c r="D2693">
        <f>IF(COUNTIFS('Brand Family Territories (Enc)'!$B$2:$B$62,C2693,'Brand Family Territories (Enc)'!$C$2:$C$62,B2693)&gt;0,1,IF(AND(LEFT(B2693,6)="MORRIS",COUNTIFS('Brand Family Territories (Enc)'!$B$2:$B$62,C2693,'Brand Family Territories (Enc)'!$C$2:$C$62,"Morri")&gt;0),"Unk",0))</f>
        <v>1</v>
      </c>
      <c r="E2693" t="str">
        <f>IFERROR(INDEX('Brand Family Areas (Enc)'!$D$6:$D$998,MATCH(UPPER(A2693)&amp;"|"&amp;UPPER(B2693),'Brand Family Areas (Enc)'!$G$6:$G$998,0)),"No Match")</f>
        <v>No Match</v>
      </c>
      <c r="F2693" t="str">
        <f t="shared" si="84"/>
        <v>US</v>
      </c>
      <c r="G2693" t="str">
        <f t="shared" si="85"/>
        <v>Sixpoint|PASSAIC</v>
      </c>
    </row>
    <row r="2694" spans="1:7" hidden="1" x14ac:dyDescent="0.2">
      <c r="A2694" t="str" cm="1">
        <f t="array" ref="A2694">INDEX('Brand Family Territory (Enc)'!$A$2:$A$296,INT((ROW()-2)/10)+1)</f>
        <v>Sixpoint</v>
      </c>
      <c r="B2694" t="str" cm="1">
        <f t="array" ref="B2694">INDEX('Whitelist (Blackout Reverse)'!$B$1:$K$1,MOD(ROW()-2,10)+1)</f>
        <v>PASSAIC-FF</v>
      </c>
      <c r="C2694" t="str">
        <f>VLOOKUP(A2694,'Brand Family Territory (Enc)'!$A$2:$B$296,2,FALSE)</f>
        <v>Bergen/Passaic/Hudson/Essex</v>
      </c>
      <c r="D2694">
        <f>IF(COUNTIFS('Brand Family Territories (Enc)'!$B$2:$B$62,C2694,'Brand Family Territories (Enc)'!$C$2:$C$62,B2694)&gt;0,1,IF(AND(LEFT(B2694,6)="MORRIS",COUNTIFS('Brand Family Territories (Enc)'!$B$2:$B$62,C2694,'Brand Family Territories (Enc)'!$C$2:$C$62,"Morri")&gt;0),"Unk",0))</f>
        <v>1</v>
      </c>
      <c r="E2694" t="str">
        <f>IFERROR(INDEX('Brand Family Areas (Enc)'!$D$6:$D$998,MATCH(UPPER(A2694)&amp;"|"&amp;UPPER(B2694),'Brand Family Areas (Enc)'!$G$6:$G$998,0)),"No Match")</f>
        <v>No Match</v>
      </c>
      <c r="F2694" t="str">
        <f t="shared" si="84"/>
        <v>US</v>
      </c>
      <c r="G2694" t="str">
        <f t="shared" si="85"/>
        <v>Sixpoint|PASSAIC-FF</v>
      </c>
    </row>
    <row r="2695" spans="1:7" hidden="1" x14ac:dyDescent="0.2">
      <c r="A2695" t="str" cm="1">
        <f t="array" ref="A2695">INDEX('Brand Family Territory (Enc)'!$A$2:$A$296,INT((ROW()-2)/10)+1)</f>
        <v>Sixpoint</v>
      </c>
      <c r="B2695" t="str" cm="1">
        <f t="array" ref="B2695">INDEX('Whitelist (Blackout Reverse)'!$B$1:$K$1,MOD(ROW()-2,10)+1)</f>
        <v>ESSEX</v>
      </c>
      <c r="C2695" t="str">
        <f>VLOOKUP(A2695,'Brand Family Territory (Enc)'!$A$2:$B$296,2,FALSE)</f>
        <v>Bergen/Passaic/Hudson/Essex</v>
      </c>
      <c r="D2695">
        <f>IF(COUNTIFS('Brand Family Territories (Enc)'!$B$2:$B$62,C2695,'Brand Family Territories (Enc)'!$C$2:$C$62,B2695)&gt;0,1,IF(AND(LEFT(B2695,6)="MORRIS",COUNTIFS('Brand Family Territories (Enc)'!$B$2:$B$62,C2695,'Brand Family Territories (Enc)'!$C$2:$C$62,"Morri")&gt;0),"Unk",0))</f>
        <v>1</v>
      </c>
      <c r="E2695" t="str">
        <f>IFERROR(INDEX('Brand Family Areas (Enc)'!$D$6:$D$998,MATCH(UPPER(A2695)&amp;"|"&amp;UPPER(B2695),'Brand Family Areas (Enc)'!$G$6:$G$998,0)),"No Match")</f>
        <v>No Match</v>
      </c>
      <c r="F2695" t="str">
        <f t="shared" si="84"/>
        <v>US</v>
      </c>
      <c r="G2695" t="str">
        <f t="shared" si="85"/>
        <v>Sixpoint|ESSEX</v>
      </c>
    </row>
    <row r="2696" spans="1:7" hidden="1" x14ac:dyDescent="0.2">
      <c r="A2696" t="str" cm="1">
        <f t="array" ref="A2696">INDEX('Brand Family Territory (Enc)'!$A$2:$A$296,INT((ROW()-2)/10)+1)</f>
        <v>Sixpoint</v>
      </c>
      <c r="B2696" t="str" cm="1">
        <f t="array" ref="B2696">INDEX('Whitelist (Blackout Reverse)'!$B$1:$K$1,MOD(ROW()-2,10)+1)</f>
        <v>HUDSON</v>
      </c>
      <c r="C2696" t="str">
        <f>VLOOKUP(A2696,'Brand Family Territory (Enc)'!$A$2:$B$296,2,FALSE)</f>
        <v>Bergen/Passaic/Hudson/Essex</v>
      </c>
      <c r="D2696">
        <f>IF(COUNTIFS('Brand Family Territories (Enc)'!$B$2:$B$62,C2696,'Brand Family Territories (Enc)'!$C$2:$C$62,B2696)&gt;0,1,IF(AND(LEFT(B2696,6)="MORRIS",COUNTIFS('Brand Family Territories (Enc)'!$B$2:$B$62,C2696,'Brand Family Territories (Enc)'!$C$2:$C$62,"Morri")&gt;0),"Unk",0))</f>
        <v>1</v>
      </c>
      <c r="E2696" t="str">
        <f>IFERROR(INDEX('Brand Family Areas (Enc)'!$D$6:$D$998,MATCH(UPPER(A2696)&amp;"|"&amp;UPPER(B2696),'Brand Family Areas (Enc)'!$G$6:$G$998,0)),"No Match")</f>
        <v>No Match</v>
      </c>
      <c r="F2696" t="str">
        <f t="shared" si="84"/>
        <v>US</v>
      </c>
      <c r="G2696" t="str">
        <f t="shared" si="85"/>
        <v>Sixpoint|HUDSON</v>
      </c>
    </row>
    <row r="2697" spans="1:7" hidden="1" x14ac:dyDescent="0.2">
      <c r="A2697" t="str" cm="1">
        <f t="array" ref="A2697">INDEX('Brand Family Territory (Enc)'!$A$2:$A$296,INT((ROW()-2)/10)+1)</f>
        <v>Sixpoint</v>
      </c>
      <c r="B2697" t="str" cm="1">
        <f t="array" ref="B2697">INDEX('Whitelist (Blackout Reverse)'!$B$1:$K$1,MOD(ROW()-2,10)+1)</f>
        <v>UNION</v>
      </c>
      <c r="C2697" t="str">
        <f>VLOOKUP(A2697,'Brand Family Territory (Enc)'!$A$2:$B$296,2,FALSE)</f>
        <v>Bergen/Passaic/Hudson/Essex</v>
      </c>
      <c r="D2697">
        <f>IF(COUNTIFS('Brand Family Territories (Enc)'!$B$2:$B$62,C2697,'Brand Family Territories (Enc)'!$C$2:$C$62,B2697)&gt;0,1,IF(AND(LEFT(B2697,6)="MORRIS",COUNTIFS('Brand Family Territories (Enc)'!$B$2:$B$62,C2697,'Brand Family Territories (Enc)'!$C$2:$C$62,"Morri")&gt;0),"Unk",0))</f>
        <v>0</v>
      </c>
      <c r="E2697" t="str">
        <f>IFERROR(INDEX('Brand Family Areas (Enc)'!$D$6:$D$998,MATCH(UPPER(A2697)&amp;"|"&amp;UPPER(B2697),'Brand Family Areas (Enc)'!$G$6:$G$998,0)),"No Match")</f>
        <v>Inactive</v>
      </c>
      <c r="F2697" t="str">
        <f t="shared" si="84"/>
        <v>THEM</v>
      </c>
      <c r="G2697" t="str">
        <f t="shared" si="85"/>
        <v>Sixpoint|UNION</v>
      </c>
    </row>
    <row r="2698" spans="1:7" hidden="1" x14ac:dyDescent="0.2">
      <c r="A2698" t="str" cm="1">
        <f t="array" ref="A2698">INDEX('Brand Family Territory (Enc)'!$A$2:$A$296,INT((ROW()-2)/10)+1)</f>
        <v>Sixpoint</v>
      </c>
      <c r="B2698" t="str" cm="1">
        <f t="array" ref="B2698">INDEX('Whitelist (Blackout Reverse)'!$B$1:$K$1,MOD(ROW()-2,10)+1)</f>
        <v>SUSSEX</v>
      </c>
      <c r="C2698" t="str">
        <f>VLOOKUP(A2698,'Brand Family Territory (Enc)'!$A$2:$B$296,2,FALSE)</f>
        <v>Bergen/Passaic/Hudson/Essex</v>
      </c>
      <c r="D2698">
        <f>IF(COUNTIFS('Brand Family Territories (Enc)'!$B$2:$B$62,C2698,'Brand Family Territories (Enc)'!$C$2:$C$62,B2698)&gt;0,1,IF(AND(LEFT(B2698,6)="MORRIS",COUNTIFS('Brand Family Territories (Enc)'!$B$2:$B$62,C2698,'Brand Family Territories (Enc)'!$C$2:$C$62,"Morri")&gt;0),"Unk",0))</f>
        <v>0</v>
      </c>
      <c r="E2698" t="str">
        <f>IFERROR(INDEX('Brand Family Areas (Enc)'!$D$6:$D$998,MATCH(UPPER(A2698)&amp;"|"&amp;UPPER(B2698),'Brand Family Areas (Enc)'!$G$6:$G$998,0)),"No Match")</f>
        <v>Inactive</v>
      </c>
      <c r="F2698" t="str">
        <f t="shared" si="84"/>
        <v>THEM</v>
      </c>
      <c r="G2698" t="str">
        <f t="shared" si="85"/>
        <v>Sixpoint|SUSSEX</v>
      </c>
    </row>
    <row r="2699" spans="1:7" hidden="1" x14ac:dyDescent="0.2">
      <c r="A2699" t="str" cm="1">
        <f t="array" ref="A2699">INDEX('Brand Family Territory (Enc)'!$A$2:$A$296,INT((ROW()-2)/10)+1)</f>
        <v>Sixpoint</v>
      </c>
      <c r="B2699" t="str" cm="1">
        <f t="array" ref="B2699">INDEX('Whitelist (Blackout Reverse)'!$B$1:$K$1,MOD(ROW()-2,10)+1)</f>
        <v>MORRIS 1</v>
      </c>
      <c r="C2699" t="str">
        <f>VLOOKUP(A2699,'Brand Family Territory (Enc)'!$A$2:$B$296,2,FALSE)</f>
        <v>Bergen/Passaic/Hudson/Essex</v>
      </c>
      <c r="D2699">
        <f>IF(COUNTIFS('Brand Family Territories (Enc)'!$B$2:$B$62,C2699,'Brand Family Territories (Enc)'!$C$2:$C$62,B2699)&gt;0,1,IF(AND(LEFT(B2699,6)="MORRIS",COUNTIFS('Brand Family Territories (Enc)'!$B$2:$B$62,C2699,'Brand Family Territories (Enc)'!$C$2:$C$62,"Morri")&gt;0),"Unk",0))</f>
        <v>0</v>
      </c>
      <c r="E2699" t="str">
        <f>IFERROR(INDEX('Brand Family Areas (Enc)'!$D$6:$D$998,MATCH(UPPER(A2699)&amp;"|"&amp;UPPER(B2699),'Brand Family Areas (Enc)'!$G$6:$G$998,0)),"No Match")</f>
        <v>Inactive</v>
      </c>
      <c r="F2699" t="str">
        <f t="shared" si="84"/>
        <v>THEM</v>
      </c>
      <c r="G2699" t="str">
        <f t="shared" si="85"/>
        <v>Sixpoint|MORRIS 1</v>
      </c>
    </row>
    <row r="2700" spans="1:7" hidden="1" x14ac:dyDescent="0.2">
      <c r="A2700" t="str" cm="1">
        <f t="array" ref="A2700">INDEX('Brand Family Territory (Enc)'!$A$2:$A$296,INT((ROW()-2)/10)+1)</f>
        <v>Sixpoint</v>
      </c>
      <c r="B2700" t="str" cm="1">
        <f t="array" ref="B2700">INDEX('Whitelist (Blackout Reverse)'!$B$1:$K$1,MOD(ROW()-2,10)+1)</f>
        <v>MORRIS 2</v>
      </c>
      <c r="C2700" t="str">
        <f>VLOOKUP(A2700,'Brand Family Territory (Enc)'!$A$2:$B$296,2,FALSE)</f>
        <v>Bergen/Passaic/Hudson/Essex</v>
      </c>
      <c r="D2700">
        <f>IF(COUNTIFS('Brand Family Territories (Enc)'!$B$2:$B$62,C2700,'Brand Family Territories (Enc)'!$C$2:$C$62,B2700)&gt;0,1,IF(AND(LEFT(B2700,6)="MORRIS",COUNTIFS('Brand Family Territories (Enc)'!$B$2:$B$62,C2700,'Brand Family Territories (Enc)'!$C$2:$C$62,"Morri")&gt;0),"Unk",0))</f>
        <v>0</v>
      </c>
      <c r="E2700" t="str">
        <f>IFERROR(INDEX('Brand Family Areas (Enc)'!$D$6:$D$998,MATCH(UPPER(A2700)&amp;"|"&amp;UPPER(B2700),'Brand Family Areas (Enc)'!$G$6:$G$998,0)),"No Match")</f>
        <v>Inactive</v>
      </c>
      <c r="F2700" t="str">
        <f t="shared" si="84"/>
        <v>THEM</v>
      </c>
      <c r="G2700" t="str">
        <f t="shared" si="85"/>
        <v>Sixpoint|MORRIS 2</v>
      </c>
    </row>
    <row r="2701" spans="1:7" hidden="1" x14ac:dyDescent="0.2">
      <c r="A2701" t="str" cm="1">
        <f t="array" ref="A2701">INDEX('Brand Family Territory (Enc)'!$A$2:$A$296,INT((ROW()-2)/10)+1)</f>
        <v>Sixpoint</v>
      </c>
      <c r="B2701" t="str" cm="1">
        <f t="array" ref="B2701">INDEX('Whitelist (Blackout Reverse)'!$B$1:$K$1,MOD(ROW()-2,10)+1)</f>
        <v>MORRIS 3</v>
      </c>
      <c r="C2701" t="str">
        <f>VLOOKUP(A2701,'Brand Family Territory (Enc)'!$A$2:$B$296,2,FALSE)</f>
        <v>Bergen/Passaic/Hudson/Essex</v>
      </c>
      <c r="D2701">
        <f>IF(COUNTIFS('Brand Family Territories (Enc)'!$B$2:$B$62,C2701,'Brand Family Territories (Enc)'!$C$2:$C$62,B2701)&gt;0,1,IF(AND(LEFT(B2701,6)="MORRIS",COUNTIFS('Brand Family Territories (Enc)'!$B$2:$B$62,C2701,'Brand Family Territories (Enc)'!$C$2:$C$62,"Morri")&gt;0),"Unk",0))</f>
        <v>0</v>
      </c>
      <c r="E2701" t="str">
        <f>IFERROR(INDEX('Brand Family Areas (Enc)'!$D$6:$D$998,MATCH(UPPER(A2701)&amp;"|"&amp;UPPER(B2701),'Brand Family Areas (Enc)'!$G$6:$G$998,0)),"No Match")</f>
        <v>Inactive</v>
      </c>
      <c r="F2701" t="str">
        <f t="shared" si="84"/>
        <v>THEM</v>
      </c>
      <c r="G2701" t="str">
        <f t="shared" si="85"/>
        <v>Sixpoint|MORRIS 3</v>
      </c>
    </row>
    <row r="2702" spans="1:7" hidden="1" x14ac:dyDescent="0.2">
      <c r="A2702" t="str" cm="1">
        <f t="array" ref="A2702">INDEX('Brand Family Territory (Enc)'!$A$2:$A$296,INT((ROW()-2)/10)+1)</f>
        <v>Southern Tier</v>
      </c>
      <c r="B2702" t="str" cm="1">
        <f t="array" ref="B2702">INDEX('Whitelist (Blackout Reverse)'!$B$1:$K$1,MOD(ROW()-2,10)+1)</f>
        <v>BERGEN</v>
      </c>
      <c r="C2702" t="str">
        <f>VLOOKUP(A2702,'Brand Family Territory (Enc)'!$A$2:$B$296,2,FALSE)</f>
        <v>Bergen/Passaic/Hudson/Essex</v>
      </c>
      <c r="D2702">
        <f>IF(COUNTIFS('Brand Family Territories (Enc)'!$B$2:$B$62,C2702,'Brand Family Territories (Enc)'!$C$2:$C$62,B2702)&gt;0,1,IF(AND(LEFT(B2702,6)="MORRIS",COUNTIFS('Brand Family Territories (Enc)'!$B$2:$B$62,C2702,'Brand Family Territories (Enc)'!$C$2:$C$62,"Morri")&gt;0),"Unk",0))</f>
        <v>1</v>
      </c>
      <c r="E2702" t="str">
        <f>IFERROR(INDEX('Brand Family Areas (Enc)'!$D$6:$D$998,MATCH(UPPER(A2702)&amp;"|"&amp;UPPER(B2702),'Brand Family Areas (Enc)'!$G$6:$G$998,0)),"No Match")</f>
        <v>No Match</v>
      </c>
      <c r="F2702" t="str">
        <f t="shared" si="84"/>
        <v>US</v>
      </c>
      <c r="G2702" t="str">
        <f t="shared" si="85"/>
        <v>Southern Tier|BERGEN</v>
      </c>
    </row>
    <row r="2703" spans="1:7" hidden="1" x14ac:dyDescent="0.2">
      <c r="A2703" t="str" cm="1">
        <f t="array" ref="A2703">INDEX('Brand Family Territory (Enc)'!$A$2:$A$296,INT((ROW()-2)/10)+1)</f>
        <v>Southern Tier</v>
      </c>
      <c r="B2703" t="str" cm="1">
        <f t="array" ref="B2703">INDEX('Whitelist (Blackout Reverse)'!$B$1:$K$1,MOD(ROW()-2,10)+1)</f>
        <v>PASSAIC</v>
      </c>
      <c r="C2703" t="str">
        <f>VLOOKUP(A2703,'Brand Family Territory (Enc)'!$A$2:$B$296,2,FALSE)</f>
        <v>Bergen/Passaic/Hudson/Essex</v>
      </c>
      <c r="D2703">
        <f>IF(COUNTIFS('Brand Family Territories (Enc)'!$B$2:$B$62,C2703,'Brand Family Territories (Enc)'!$C$2:$C$62,B2703)&gt;0,1,IF(AND(LEFT(B2703,6)="MORRIS",COUNTIFS('Brand Family Territories (Enc)'!$B$2:$B$62,C2703,'Brand Family Territories (Enc)'!$C$2:$C$62,"Morri")&gt;0),"Unk",0))</f>
        <v>1</v>
      </c>
      <c r="E2703" t="str">
        <f>IFERROR(INDEX('Brand Family Areas (Enc)'!$D$6:$D$998,MATCH(UPPER(A2703)&amp;"|"&amp;UPPER(B2703),'Brand Family Areas (Enc)'!$G$6:$G$998,0)),"No Match")</f>
        <v>No Match</v>
      </c>
      <c r="F2703" t="str">
        <f t="shared" si="84"/>
        <v>US</v>
      </c>
      <c r="G2703" t="str">
        <f t="shared" si="85"/>
        <v>Southern Tier|PASSAIC</v>
      </c>
    </row>
    <row r="2704" spans="1:7" hidden="1" x14ac:dyDescent="0.2">
      <c r="A2704" t="str" cm="1">
        <f t="array" ref="A2704">INDEX('Brand Family Territory (Enc)'!$A$2:$A$296,INT((ROW()-2)/10)+1)</f>
        <v>Southern Tier</v>
      </c>
      <c r="B2704" t="str" cm="1">
        <f t="array" ref="B2704">INDEX('Whitelist (Blackout Reverse)'!$B$1:$K$1,MOD(ROW()-2,10)+1)</f>
        <v>PASSAIC-FF</v>
      </c>
      <c r="C2704" t="str">
        <f>VLOOKUP(A2704,'Brand Family Territory (Enc)'!$A$2:$B$296,2,FALSE)</f>
        <v>Bergen/Passaic/Hudson/Essex</v>
      </c>
      <c r="D2704">
        <f>IF(COUNTIFS('Brand Family Territories (Enc)'!$B$2:$B$62,C2704,'Brand Family Territories (Enc)'!$C$2:$C$62,B2704)&gt;0,1,IF(AND(LEFT(B2704,6)="MORRIS",COUNTIFS('Brand Family Territories (Enc)'!$B$2:$B$62,C2704,'Brand Family Territories (Enc)'!$C$2:$C$62,"Morri")&gt;0),"Unk",0))</f>
        <v>1</v>
      </c>
      <c r="E2704" t="str">
        <f>IFERROR(INDEX('Brand Family Areas (Enc)'!$D$6:$D$998,MATCH(UPPER(A2704)&amp;"|"&amp;UPPER(B2704),'Brand Family Areas (Enc)'!$G$6:$G$998,0)),"No Match")</f>
        <v>No Match</v>
      </c>
      <c r="F2704" t="str">
        <f t="shared" si="84"/>
        <v>US</v>
      </c>
      <c r="G2704" t="str">
        <f t="shared" si="85"/>
        <v>Southern Tier|PASSAIC-FF</v>
      </c>
    </row>
    <row r="2705" spans="1:7" hidden="1" x14ac:dyDescent="0.2">
      <c r="A2705" t="str" cm="1">
        <f t="array" ref="A2705">INDEX('Brand Family Territory (Enc)'!$A$2:$A$296,INT((ROW()-2)/10)+1)</f>
        <v>Southern Tier</v>
      </c>
      <c r="B2705" t="str" cm="1">
        <f t="array" ref="B2705">INDEX('Whitelist (Blackout Reverse)'!$B$1:$K$1,MOD(ROW()-2,10)+1)</f>
        <v>ESSEX</v>
      </c>
      <c r="C2705" t="str">
        <f>VLOOKUP(A2705,'Brand Family Territory (Enc)'!$A$2:$B$296,2,FALSE)</f>
        <v>Bergen/Passaic/Hudson/Essex</v>
      </c>
      <c r="D2705">
        <f>IF(COUNTIFS('Brand Family Territories (Enc)'!$B$2:$B$62,C2705,'Brand Family Territories (Enc)'!$C$2:$C$62,B2705)&gt;0,1,IF(AND(LEFT(B2705,6)="MORRIS",COUNTIFS('Brand Family Territories (Enc)'!$B$2:$B$62,C2705,'Brand Family Territories (Enc)'!$C$2:$C$62,"Morri")&gt;0),"Unk",0))</f>
        <v>1</v>
      </c>
      <c r="E2705" t="str">
        <f>IFERROR(INDEX('Brand Family Areas (Enc)'!$D$6:$D$998,MATCH(UPPER(A2705)&amp;"|"&amp;UPPER(B2705),'Brand Family Areas (Enc)'!$G$6:$G$998,0)),"No Match")</f>
        <v>No Match</v>
      </c>
      <c r="F2705" t="str">
        <f t="shared" si="84"/>
        <v>US</v>
      </c>
      <c r="G2705" t="str">
        <f t="shared" si="85"/>
        <v>Southern Tier|ESSEX</v>
      </c>
    </row>
    <row r="2706" spans="1:7" hidden="1" x14ac:dyDescent="0.2">
      <c r="A2706" t="str" cm="1">
        <f t="array" ref="A2706">INDEX('Brand Family Territory (Enc)'!$A$2:$A$296,INT((ROW()-2)/10)+1)</f>
        <v>Southern Tier</v>
      </c>
      <c r="B2706" t="str" cm="1">
        <f t="array" ref="B2706">INDEX('Whitelist (Blackout Reverse)'!$B$1:$K$1,MOD(ROW()-2,10)+1)</f>
        <v>HUDSON</v>
      </c>
      <c r="C2706" t="str">
        <f>VLOOKUP(A2706,'Brand Family Territory (Enc)'!$A$2:$B$296,2,FALSE)</f>
        <v>Bergen/Passaic/Hudson/Essex</v>
      </c>
      <c r="D2706">
        <f>IF(COUNTIFS('Brand Family Territories (Enc)'!$B$2:$B$62,C2706,'Brand Family Territories (Enc)'!$C$2:$C$62,B2706)&gt;0,1,IF(AND(LEFT(B2706,6)="MORRIS",COUNTIFS('Brand Family Territories (Enc)'!$B$2:$B$62,C2706,'Brand Family Territories (Enc)'!$C$2:$C$62,"Morri")&gt;0),"Unk",0))</f>
        <v>1</v>
      </c>
      <c r="E2706" t="str">
        <f>IFERROR(INDEX('Brand Family Areas (Enc)'!$D$6:$D$998,MATCH(UPPER(A2706)&amp;"|"&amp;UPPER(B2706),'Brand Family Areas (Enc)'!$G$6:$G$998,0)),"No Match")</f>
        <v>No Match</v>
      </c>
      <c r="F2706" t="str">
        <f t="shared" si="84"/>
        <v>US</v>
      </c>
      <c r="G2706" t="str">
        <f t="shared" si="85"/>
        <v>Southern Tier|HUDSON</v>
      </c>
    </row>
    <row r="2707" spans="1:7" hidden="1" x14ac:dyDescent="0.2">
      <c r="A2707" t="str" cm="1">
        <f t="array" ref="A2707">INDEX('Brand Family Territory (Enc)'!$A$2:$A$296,INT((ROW()-2)/10)+1)</f>
        <v>Southern Tier</v>
      </c>
      <c r="B2707" t="str" cm="1">
        <f t="array" ref="B2707">INDEX('Whitelist (Blackout Reverse)'!$B$1:$K$1,MOD(ROW()-2,10)+1)</f>
        <v>UNION</v>
      </c>
      <c r="C2707" t="str">
        <f>VLOOKUP(A2707,'Brand Family Territory (Enc)'!$A$2:$B$296,2,FALSE)</f>
        <v>Bergen/Passaic/Hudson/Essex</v>
      </c>
      <c r="D2707">
        <f>IF(COUNTIFS('Brand Family Territories (Enc)'!$B$2:$B$62,C2707,'Brand Family Territories (Enc)'!$C$2:$C$62,B2707)&gt;0,1,IF(AND(LEFT(B2707,6)="MORRIS",COUNTIFS('Brand Family Territories (Enc)'!$B$2:$B$62,C2707,'Brand Family Territories (Enc)'!$C$2:$C$62,"Morri")&gt;0),"Unk",0))</f>
        <v>0</v>
      </c>
      <c r="E2707" t="str">
        <f>IFERROR(INDEX('Brand Family Areas (Enc)'!$D$6:$D$998,MATCH(UPPER(A2707)&amp;"|"&amp;UPPER(B2707),'Brand Family Areas (Enc)'!$G$6:$G$998,0)),"No Match")</f>
        <v>Inactive</v>
      </c>
      <c r="F2707" t="str">
        <f t="shared" si="84"/>
        <v>THEM</v>
      </c>
      <c r="G2707" t="str">
        <f t="shared" si="85"/>
        <v>Southern Tier|UNION</v>
      </c>
    </row>
    <row r="2708" spans="1:7" hidden="1" x14ac:dyDescent="0.2">
      <c r="A2708" t="str" cm="1">
        <f t="array" ref="A2708">INDEX('Brand Family Territory (Enc)'!$A$2:$A$296,INT((ROW()-2)/10)+1)</f>
        <v>Southern Tier</v>
      </c>
      <c r="B2708" t="str" cm="1">
        <f t="array" ref="B2708">INDEX('Whitelist (Blackout Reverse)'!$B$1:$K$1,MOD(ROW()-2,10)+1)</f>
        <v>SUSSEX</v>
      </c>
      <c r="C2708" t="str">
        <f>VLOOKUP(A2708,'Brand Family Territory (Enc)'!$A$2:$B$296,2,FALSE)</f>
        <v>Bergen/Passaic/Hudson/Essex</v>
      </c>
      <c r="D2708">
        <f>IF(COUNTIFS('Brand Family Territories (Enc)'!$B$2:$B$62,C2708,'Brand Family Territories (Enc)'!$C$2:$C$62,B2708)&gt;0,1,IF(AND(LEFT(B2708,6)="MORRIS",COUNTIFS('Brand Family Territories (Enc)'!$B$2:$B$62,C2708,'Brand Family Territories (Enc)'!$C$2:$C$62,"Morri")&gt;0),"Unk",0))</f>
        <v>0</v>
      </c>
      <c r="E2708" t="str">
        <f>IFERROR(INDEX('Brand Family Areas (Enc)'!$D$6:$D$998,MATCH(UPPER(A2708)&amp;"|"&amp;UPPER(B2708),'Brand Family Areas (Enc)'!$G$6:$G$998,0)),"No Match")</f>
        <v>Inactive</v>
      </c>
      <c r="F2708" t="str">
        <f t="shared" si="84"/>
        <v>THEM</v>
      </c>
      <c r="G2708" t="str">
        <f t="shared" si="85"/>
        <v>Southern Tier|SUSSEX</v>
      </c>
    </row>
    <row r="2709" spans="1:7" hidden="1" x14ac:dyDescent="0.2">
      <c r="A2709" t="str" cm="1">
        <f t="array" ref="A2709">INDEX('Brand Family Territory (Enc)'!$A$2:$A$296,INT((ROW()-2)/10)+1)</f>
        <v>Southern Tier</v>
      </c>
      <c r="B2709" t="str" cm="1">
        <f t="array" ref="B2709">INDEX('Whitelist (Blackout Reverse)'!$B$1:$K$1,MOD(ROW()-2,10)+1)</f>
        <v>MORRIS 1</v>
      </c>
      <c r="C2709" t="str">
        <f>VLOOKUP(A2709,'Brand Family Territory (Enc)'!$A$2:$B$296,2,FALSE)</f>
        <v>Bergen/Passaic/Hudson/Essex</v>
      </c>
      <c r="D2709">
        <f>IF(COUNTIFS('Brand Family Territories (Enc)'!$B$2:$B$62,C2709,'Brand Family Territories (Enc)'!$C$2:$C$62,B2709)&gt;0,1,IF(AND(LEFT(B2709,6)="MORRIS",COUNTIFS('Brand Family Territories (Enc)'!$B$2:$B$62,C2709,'Brand Family Territories (Enc)'!$C$2:$C$62,"Morri")&gt;0),"Unk",0))</f>
        <v>0</v>
      </c>
      <c r="E2709" t="str">
        <f>IFERROR(INDEX('Brand Family Areas (Enc)'!$D$6:$D$998,MATCH(UPPER(A2709)&amp;"|"&amp;UPPER(B2709),'Brand Family Areas (Enc)'!$G$6:$G$998,0)),"No Match")</f>
        <v>Inactive</v>
      </c>
      <c r="F2709" t="str">
        <f t="shared" si="84"/>
        <v>THEM</v>
      </c>
      <c r="G2709" t="str">
        <f t="shared" si="85"/>
        <v>Southern Tier|MORRIS 1</v>
      </c>
    </row>
    <row r="2710" spans="1:7" hidden="1" x14ac:dyDescent="0.2">
      <c r="A2710" t="str" cm="1">
        <f t="array" ref="A2710">INDEX('Brand Family Territory (Enc)'!$A$2:$A$296,INT((ROW()-2)/10)+1)</f>
        <v>Southern Tier</v>
      </c>
      <c r="B2710" t="str" cm="1">
        <f t="array" ref="B2710">INDEX('Whitelist (Blackout Reverse)'!$B$1:$K$1,MOD(ROW()-2,10)+1)</f>
        <v>MORRIS 2</v>
      </c>
      <c r="C2710" t="str">
        <f>VLOOKUP(A2710,'Brand Family Territory (Enc)'!$A$2:$B$296,2,FALSE)</f>
        <v>Bergen/Passaic/Hudson/Essex</v>
      </c>
      <c r="D2710">
        <f>IF(COUNTIFS('Brand Family Territories (Enc)'!$B$2:$B$62,C2710,'Brand Family Territories (Enc)'!$C$2:$C$62,B2710)&gt;0,1,IF(AND(LEFT(B2710,6)="MORRIS",COUNTIFS('Brand Family Territories (Enc)'!$B$2:$B$62,C2710,'Brand Family Territories (Enc)'!$C$2:$C$62,"Morri")&gt;0),"Unk",0))</f>
        <v>0</v>
      </c>
      <c r="E2710" t="str">
        <f>IFERROR(INDEX('Brand Family Areas (Enc)'!$D$6:$D$998,MATCH(UPPER(A2710)&amp;"|"&amp;UPPER(B2710),'Brand Family Areas (Enc)'!$G$6:$G$998,0)),"No Match")</f>
        <v>Inactive</v>
      </c>
      <c r="F2710" t="str">
        <f t="shared" si="84"/>
        <v>THEM</v>
      </c>
      <c r="G2710" t="str">
        <f t="shared" si="85"/>
        <v>Southern Tier|MORRIS 2</v>
      </c>
    </row>
    <row r="2711" spans="1:7" hidden="1" x14ac:dyDescent="0.2">
      <c r="A2711" t="str" cm="1">
        <f t="array" ref="A2711">INDEX('Brand Family Territory (Enc)'!$A$2:$A$296,INT((ROW()-2)/10)+1)</f>
        <v>Southern Tier</v>
      </c>
      <c r="B2711" t="str" cm="1">
        <f t="array" ref="B2711">INDEX('Whitelist (Blackout Reverse)'!$B$1:$K$1,MOD(ROW()-2,10)+1)</f>
        <v>MORRIS 3</v>
      </c>
      <c r="C2711" t="str">
        <f>VLOOKUP(A2711,'Brand Family Territory (Enc)'!$A$2:$B$296,2,FALSE)</f>
        <v>Bergen/Passaic/Hudson/Essex</v>
      </c>
      <c r="D2711">
        <f>IF(COUNTIFS('Brand Family Territories (Enc)'!$B$2:$B$62,C2711,'Brand Family Territories (Enc)'!$C$2:$C$62,B2711)&gt;0,1,IF(AND(LEFT(B2711,6)="MORRIS",COUNTIFS('Brand Family Territories (Enc)'!$B$2:$B$62,C2711,'Brand Family Territories (Enc)'!$C$2:$C$62,"Morri")&gt;0),"Unk",0))</f>
        <v>0</v>
      </c>
      <c r="E2711" t="str">
        <f>IFERROR(INDEX('Brand Family Areas (Enc)'!$D$6:$D$998,MATCH(UPPER(A2711)&amp;"|"&amp;UPPER(B2711),'Brand Family Areas (Enc)'!$G$6:$G$998,0)),"No Match")</f>
        <v>Inactive</v>
      </c>
      <c r="F2711" t="str">
        <f t="shared" si="84"/>
        <v>THEM</v>
      </c>
      <c r="G2711" t="str">
        <f t="shared" si="85"/>
        <v>Southern Tier|MORRIS 3</v>
      </c>
    </row>
    <row r="2712" spans="1:7" hidden="1" x14ac:dyDescent="0.2">
      <c r="A2712" t="str" cm="1">
        <f t="array" ref="A2712">INDEX('Brand Family Territory (Enc)'!$A$2:$A$296,INT((ROW()-2)/10)+1)</f>
        <v>Southern Tier Distilling</v>
      </c>
      <c r="B2712" t="str" cm="1">
        <f t="array" ref="B2712">INDEX('Whitelist (Blackout Reverse)'!$B$1:$K$1,MOD(ROW()-2,10)+1)</f>
        <v>BERGEN</v>
      </c>
      <c r="C2712" t="str">
        <f>VLOOKUP(A2712,'Brand Family Territory (Enc)'!$A$2:$B$296,2,FALSE)</f>
        <v>Bergen/Passaic/Hudson/Essex</v>
      </c>
      <c r="D2712">
        <f>IF(COUNTIFS('Brand Family Territories (Enc)'!$B$2:$B$62,C2712,'Brand Family Territories (Enc)'!$C$2:$C$62,B2712)&gt;0,1,IF(AND(LEFT(B2712,6)="MORRIS",COUNTIFS('Brand Family Territories (Enc)'!$B$2:$B$62,C2712,'Brand Family Territories (Enc)'!$C$2:$C$62,"Morri")&gt;0),"Unk",0))</f>
        <v>1</v>
      </c>
      <c r="E2712" t="str">
        <f>IFERROR(INDEX('Brand Family Areas (Enc)'!$D$6:$D$998,MATCH(UPPER(A2712)&amp;"|"&amp;UPPER(B2712),'Brand Family Areas (Enc)'!$G$6:$G$998,0)),"No Match")</f>
        <v>No Match</v>
      </c>
      <c r="F2712" t="str">
        <f t="shared" si="84"/>
        <v>US</v>
      </c>
      <c r="G2712" t="str">
        <f t="shared" si="85"/>
        <v>Southern Tier Distilling|BERGEN</v>
      </c>
    </row>
    <row r="2713" spans="1:7" hidden="1" x14ac:dyDescent="0.2">
      <c r="A2713" t="str" cm="1">
        <f t="array" ref="A2713">INDEX('Brand Family Territory (Enc)'!$A$2:$A$296,INT((ROW()-2)/10)+1)</f>
        <v>Southern Tier Distilling</v>
      </c>
      <c r="B2713" t="str" cm="1">
        <f t="array" ref="B2713">INDEX('Whitelist (Blackout Reverse)'!$B$1:$K$1,MOD(ROW()-2,10)+1)</f>
        <v>PASSAIC</v>
      </c>
      <c r="C2713" t="str">
        <f>VLOOKUP(A2713,'Brand Family Territory (Enc)'!$A$2:$B$296,2,FALSE)</f>
        <v>Bergen/Passaic/Hudson/Essex</v>
      </c>
      <c r="D2713">
        <f>IF(COUNTIFS('Brand Family Territories (Enc)'!$B$2:$B$62,C2713,'Brand Family Territories (Enc)'!$C$2:$C$62,B2713)&gt;0,1,IF(AND(LEFT(B2713,6)="MORRIS",COUNTIFS('Brand Family Territories (Enc)'!$B$2:$B$62,C2713,'Brand Family Territories (Enc)'!$C$2:$C$62,"Morri")&gt;0),"Unk",0))</f>
        <v>1</v>
      </c>
      <c r="E2713" t="str">
        <f>IFERROR(INDEX('Brand Family Areas (Enc)'!$D$6:$D$998,MATCH(UPPER(A2713)&amp;"|"&amp;UPPER(B2713),'Brand Family Areas (Enc)'!$G$6:$G$998,0)),"No Match")</f>
        <v>No Match</v>
      </c>
      <c r="F2713" t="str">
        <f t="shared" si="84"/>
        <v>US</v>
      </c>
      <c r="G2713" t="str">
        <f t="shared" si="85"/>
        <v>Southern Tier Distilling|PASSAIC</v>
      </c>
    </row>
    <row r="2714" spans="1:7" hidden="1" x14ac:dyDescent="0.2">
      <c r="A2714" t="str" cm="1">
        <f t="array" ref="A2714">INDEX('Brand Family Territory (Enc)'!$A$2:$A$296,INT((ROW()-2)/10)+1)</f>
        <v>Southern Tier Distilling</v>
      </c>
      <c r="B2714" t="str" cm="1">
        <f t="array" ref="B2714">INDEX('Whitelist (Blackout Reverse)'!$B$1:$K$1,MOD(ROW()-2,10)+1)</f>
        <v>PASSAIC-FF</v>
      </c>
      <c r="C2714" t="str">
        <f>VLOOKUP(A2714,'Brand Family Territory (Enc)'!$A$2:$B$296,2,FALSE)</f>
        <v>Bergen/Passaic/Hudson/Essex</v>
      </c>
      <c r="D2714">
        <f>IF(COUNTIFS('Brand Family Territories (Enc)'!$B$2:$B$62,C2714,'Brand Family Territories (Enc)'!$C$2:$C$62,B2714)&gt;0,1,IF(AND(LEFT(B2714,6)="MORRIS",COUNTIFS('Brand Family Territories (Enc)'!$B$2:$B$62,C2714,'Brand Family Territories (Enc)'!$C$2:$C$62,"Morri")&gt;0),"Unk",0))</f>
        <v>1</v>
      </c>
      <c r="E2714" t="str">
        <f>IFERROR(INDEX('Brand Family Areas (Enc)'!$D$6:$D$998,MATCH(UPPER(A2714)&amp;"|"&amp;UPPER(B2714),'Brand Family Areas (Enc)'!$G$6:$G$998,0)),"No Match")</f>
        <v>No Match</v>
      </c>
      <c r="F2714" t="str">
        <f t="shared" si="84"/>
        <v>US</v>
      </c>
      <c r="G2714" t="str">
        <f t="shared" si="85"/>
        <v>Southern Tier Distilling|PASSAIC-FF</v>
      </c>
    </row>
    <row r="2715" spans="1:7" hidden="1" x14ac:dyDescent="0.2">
      <c r="A2715" t="str" cm="1">
        <f t="array" ref="A2715">INDEX('Brand Family Territory (Enc)'!$A$2:$A$296,INT((ROW()-2)/10)+1)</f>
        <v>Southern Tier Distilling</v>
      </c>
      <c r="B2715" t="str" cm="1">
        <f t="array" ref="B2715">INDEX('Whitelist (Blackout Reverse)'!$B$1:$K$1,MOD(ROW()-2,10)+1)</f>
        <v>ESSEX</v>
      </c>
      <c r="C2715" t="str">
        <f>VLOOKUP(A2715,'Brand Family Territory (Enc)'!$A$2:$B$296,2,FALSE)</f>
        <v>Bergen/Passaic/Hudson/Essex</v>
      </c>
      <c r="D2715">
        <f>IF(COUNTIFS('Brand Family Territories (Enc)'!$B$2:$B$62,C2715,'Brand Family Territories (Enc)'!$C$2:$C$62,B2715)&gt;0,1,IF(AND(LEFT(B2715,6)="MORRIS",COUNTIFS('Brand Family Territories (Enc)'!$B$2:$B$62,C2715,'Brand Family Territories (Enc)'!$C$2:$C$62,"Morri")&gt;0),"Unk",0))</f>
        <v>1</v>
      </c>
      <c r="E2715" t="str">
        <f>IFERROR(INDEX('Brand Family Areas (Enc)'!$D$6:$D$998,MATCH(UPPER(A2715)&amp;"|"&amp;UPPER(B2715),'Brand Family Areas (Enc)'!$G$6:$G$998,0)),"No Match")</f>
        <v>No Match</v>
      </c>
      <c r="F2715" t="str">
        <f t="shared" si="84"/>
        <v>US</v>
      </c>
      <c r="G2715" t="str">
        <f t="shared" si="85"/>
        <v>Southern Tier Distilling|ESSEX</v>
      </c>
    </row>
    <row r="2716" spans="1:7" hidden="1" x14ac:dyDescent="0.2">
      <c r="A2716" t="str" cm="1">
        <f t="array" ref="A2716">INDEX('Brand Family Territory (Enc)'!$A$2:$A$296,INT((ROW()-2)/10)+1)</f>
        <v>Southern Tier Distilling</v>
      </c>
      <c r="B2716" t="str" cm="1">
        <f t="array" ref="B2716">INDEX('Whitelist (Blackout Reverse)'!$B$1:$K$1,MOD(ROW()-2,10)+1)</f>
        <v>HUDSON</v>
      </c>
      <c r="C2716" t="str">
        <f>VLOOKUP(A2716,'Brand Family Territory (Enc)'!$A$2:$B$296,2,FALSE)</f>
        <v>Bergen/Passaic/Hudson/Essex</v>
      </c>
      <c r="D2716">
        <f>IF(COUNTIFS('Brand Family Territories (Enc)'!$B$2:$B$62,C2716,'Brand Family Territories (Enc)'!$C$2:$C$62,B2716)&gt;0,1,IF(AND(LEFT(B2716,6)="MORRIS",COUNTIFS('Brand Family Territories (Enc)'!$B$2:$B$62,C2716,'Brand Family Territories (Enc)'!$C$2:$C$62,"Morri")&gt;0),"Unk",0))</f>
        <v>1</v>
      </c>
      <c r="E2716" t="str">
        <f>IFERROR(INDEX('Brand Family Areas (Enc)'!$D$6:$D$998,MATCH(UPPER(A2716)&amp;"|"&amp;UPPER(B2716),'Brand Family Areas (Enc)'!$G$6:$G$998,0)),"No Match")</f>
        <v>No Match</v>
      </c>
      <c r="F2716" t="str">
        <f t="shared" si="84"/>
        <v>US</v>
      </c>
      <c r="G2716" t="str">
        <f t="shared" si="85"/>
        <v>Southern Tier Distilling|HUDSON</v>
      </c>
    </row>
    <row r="2717" spans="1:7" hidden="1" x14ac:dyDescent="0.2">
      <c r="A2717" t="str" cm="1">
        <f t="array" ref="A2717">INDEX('Brand Family Territory (Enc)'!$A$2:$A$296,INT((ROW()-2)/10)+1)</f>
        <v>Southern Tier Distilling</v>
      </c>
      <c r="B2717" t="str" cm="1">
        <f t="array" ref="B2717">INDEX('Whitelist (Blackout Reverse)'!$B$1:$K$1,MOD(ROW()-2,10)+1)</f>
        <v>UNION</v>
      </c>
      <c r="C2717" t="str">
        <f>VLOOKUP(A2717,'Brand Family Territory (Enc)'!$A$2:$B$296,2,FALSE)</f>
        <v>Bergen/Passaic/Hudson/Essex</v>
      </c>
      <c r="D2717">
        <f>IF(COUNTIFS('Brand Family Territories (Enc)'!$B$2:$B$62,C2717,'Brand Family Territories (Enc)'!$C$2:$C$62,B2717)&gt;0,1,IF(AND(LEFT(B2717,6)="MORRIS",COUNTIFS('Brand Family Territories (Enc)'!$B$2:$B$62,C2717,'Brand Family Territories (Enc)'!$C$2:$C$62,"Morri")&gt;0),"Unk",0))</f>
        <v>0</v>
      </c>
      <c r="E2717" t="str">
        <f>IFERROR(INDEX('Brand Family Areas (Enc)'!$D$6:$D$998,MATCH(UPPER(A2717)&amp;"|"&amp;UPPER(B2717),'Brand Family Areas (Enc)'!$G$6:$G$998,0)),"No Match")</f>
        <v>Inactive</v>
      </c>
      <c r="F2717" t="str">
        <f t="shared" si="84"/>
        <v>THEM</v>
      </c>
      <c r="G2717" t="str">
        <f t="shared" si="85"/>
        <v>Southern Tier Distilling|UNION</v>
      </c>
    </row>
    <row r="2718" spans="1:7" hidden="1" x14ac:dyDescent="0.2">
      <c r="A2718" t="str" cm="1">
        <f t="array" ref="A2718">INDEX('Brand Family Territory (Enc)'!$A$2:$A$296,INT((ROW()-2)/10)+1)</f>
        <v>Southern Tier Distilling</v>
      </c>
      <c r="B2718" t="str" cm="1">
        <f t="array" ref="B2718">INDEX('Whitelist (Blackout Reverse)'!$B$1:$K$1,MOD(ROW()-2,10)+1)</f>
        <v>SUSSEX</v>
      </c>
      <c r="C2718" t="str">
        <f>VLOOKUP(A2718,'Brand Family Territory (Enc)'!$A$2:$B$296,2,FALSE)</f>
        <v>Bergen/Passaic/Hudson/Essex</v>
      </c>
      <c r="D2718">
        <f>IF(COUNTIFS('Brand Family Territories (Enc)'!$B$2:$B$62,C2718,'Brand Family Territories (Enc)'!$C$2:$C$62,B2718)&gt;0,1,IF(AND(LEFT(B2718,6)="MORRIS",COUNTIFS('Brand Family Territories (Enc)'!$B$2:$B$62,C2718,'Brand Family Territories (Enc)'!$C$2:$C$62,"Morri")&gt;0),"Unk",0))</f>
        <v>0</v>
      </c>
      <c r="E2718" t="str">
        <f>IFERROR(INDEX('Brand Family Areas (Enc)'!$D$6:$D$998,MATCH(UPPER(A2718)&amp;"|"&amp;UPPER(B2718),'Brand Family Areas (Enc)'!$G$6:$G$998,0)),"No Match")</f>
        <v>Inactive</v>
      </c>
      <c r="F2718" t="str">
        <f t="shared" si="84"/>
        <v>THEM</v>
      </c>
      <c r="G2718" t="str">
        <f t="shared" si="85"/>
        <v>Southern Tier Distilling|SUSSEX</v>
      </c>
    </row>
    <row r="2719" spans="1:7" hidden="1" x14ac:dyDescent="0.2">
      <c r="A2719" t="str" cm="1">
        <f t="array" ref="A2719">INDEX('Brand Family Territory (Enc)'!$A$2:$A$296,INT((ROW()-2)/10)+1)</f>
        <v>Southern Tier Distilling</v>
      </c>
      <c r="B2719" t="str" cm="1">
        <f t="array" ref="B2719">INDEX('Whitelist (Blackout Reverse)'!$B$1:$K$1,MOD(ROW()-2,10)+1)</f>
        <v>MORRIS 1</v>
      </c>
      <c r="C2719" t="str">
        <f>VLOOKUP(A2719,'Brand Family Territory (Enc)'!$A$2:$B$296,2,FALSE)</f>
        <v>Bergen/Passaic/Hudson/Essex</v>
      </c>
      <c r="D2719">
        <f>IF(COUNTIFS('Brand Family Territories (Enc)'!$B$2:$B$62,C2719,'Brand Family Territories (Enc)'!$C$2:$C$62,B2719)&gt;0,1,IF(AND(LEFT(B2719,6)="MORRIS",COUNTIFS('Brand Family Territories (Enc)'!$B$2:$B$62,C2719,'Brand Family Territories (Enc)'!$C$2:$C$62,"Morri")&gt;0),"Unk",0))</f>
        <v>0</v>
      </c>
      <c r="E2719" t="str">
        <f>IFERROR(INDEX('Brand Family Areas (Enc)'!$D$6:$D$998,MATCH(UPPER(A2719)&amp;"|"&amp;UPPER(B2719),'Brand Family Areas (Enc)'!$G$6:$G$998,0)),"No Match")</f>
        <v>Inactive</v>
      </c>
      <c r="F2719" t="str">
        <f t="shared" si="84"/>
        <v>THEM</v>
      </c>
      <c r="G2719" t="str">
        <f t="shared" si="85"/>
        <v>Southern Tier Distilling|MORRIS 1</v>
      </c>
    </row>
    <row r="2720" spans="1:7" hidden="1" x14ac:dyDescent="0.2">
      <c r="A2720" t="str" cm="1">
        <f t="array" ref="A2720">INDEX('Brand Family Territory (Enc)'!$A$2:$A$296,INT((ROW()-2)/10)+1)</f>
        <v>Southern Tier Distilling</v>
      </c>
      <c r="B2720" t="str" cm="1">
        <f t="array" ref="B2720">INDEX('Whitelist (Blackout Reverse)'!$B$1:$K$1,MOD(ROW()-2,10)+1)</f>
        <v>MORRIS 2</v>
      </c>
      <c r="C2720" t="str">
        <f>VLOOKUP(A2720,'Brand Family Territory (Enc)'!$A$2:$B$296,2,FALSE)</f>
        <v>Bergen/Passaic/Hudson/Essex</v>
      </c>
      <c r="D2720">
        <f>IF(COUNTIFS('Brand Family Territories (Enc)'!$B$2:$B$62,C2720,'Brand Family Territories (Enc)'!$C$2:$C$62,B2720)&gt;0,1,IF(AND(LEFT(B2720,6)="MORRIS",COUNTIFS('Brand Family Territories (Enc)'!$B$2:$B$62,C2720,'Brand Family Territories (Enc)'!$C$2:$C$62,"Morri")&gt;0),"Unk",0))</f>
        <v>0</v>
      </c>
      <c r="E2720" t="str">
        <f>IFERROR(INDEX('Brand Family Areas (Enc)'!$D$6:$D$998,MATCH(UPPER(A2720)&amp;"|"&amp;UPPER(B2720),'Brand Family Areas (Enc)'!$G$6:$G$998,0)),"No Match")</f>
        <v>Inactive</v>
      </c>
      <c r="F2720" t="str">
        <f t="shared" si="84"/>
        <v>THEM</v>
      </c>
      <c r="G2720" t="str">
        <f t="shared" si="85"/>
        <v>Southern Tier Distilling|MORRIS 2</v>
      </c>
    </row>
    <row r="2721" spans="1:7" hidden="1" x14ac:dyDescent="0.2">
      <c r="A2721" t="str" cm="1">
        <f t="array" ref="A2721">INDEX('Brand Family Territory (Enc)'!$A$2:$A$296,INT((ROW()-2)/10)+1)</f>
        <v>Southern Tier Distilling</v>
      </c>
      <c r="B2721" t="str" cm="1">
        <f t="array" ref="B2721">INDEX('Whitelist (Blackout Reverse)'!$B$1:$K$1,MOD(ROW()-2,10)+1)</f>
        <v>MORRIS 3</v>
      </c>
      <c r="C2721" t="str">
        <f>VLOOKUP(A2721,'Brand Family Territory (Enc)'!$A$2:$B$296,2,FALSE)</f>
        <v>Bergen/Passaic/Hudson/Essex</v>
      </c>
      <c r="D2721">
        <f>IF(COUNTIFS('Brand Family Territories (Enc)'!$B$2:$B$62,C2721,'Brand Family Territories (Enc)'!$C$2:$C$62,B2721)&gt;0,1,IF(AND(LEFT(B2721,6)="MORRIS",COUNTIFS('Brand Family Territories (Enc)'!$B$2:$B$62,C2721,'Brand Family Territories (Enc)'!$C$2:$C$62,"Morri")&gt;0),"Unk",0))</f>
        <v>0</v>
      </c>
      <c r="E2721" t="str">
        <f>IFERROR(INDEX('Brand Family Areas (Enc)'!$D$6:$D$998,MATCH(UPPER(A2721)&amp;"|"&amp;UPPER(B2721),'Brand Family Areas (Enc)'!$G$6:$G$998,0)),"No Match")</f>
        <v>Inactive</v>
      </c>
      <c r="F2721" t="str">
        <f t="shared" si="84"/>
        <v>THEM</v>
      </c>
      <c r="G2721" t="str">
        <f t="shared" si="85"/>
        <v>Southern Tier Distilling|MORRIS 3</v>
      </c>
    </row>
    <row r="2722" spans="1:7" hidden="1" x14ac:dyDescent="0.2">
      <c r="A2722" t="str" cm="1">
        <f t="array" ref="A2722">INDEX('Brand Family Territory (Enc)'!$A$2:$A$296,INT((ROW()-2)/10)+1)</f>
        <v>Stone Brewing</v>
      </c>
      <c r="B2722" t="str" cm="1">
        <f t="array" ref="B2722">INDEX('Whitelist (Blackout Reverse)'!$B$1:$K$1,MOD(ROW()-2,10)+1)</f>
        <v>BERGEN</v>
      </c>
      <c r="C2722" t="str">
        <f>VLOOKUP(A2722,'Brand Family Territory (Enc)'!$A$2:$B$296,2,FALSE)</f>
        <v>Bergen/Passaic/Hudson/Essex</v>
      </c>
      <c r="D2722">
        <f>IF(COUNTIFS('Brand Family Territories (Enc)'!$B$2:$B$62,C2722,'Brand Family Territories (Enc)'!$C$2:$C$62,B2722)&gt;0,1,IF(AND(LEFT(B2722,6)="MORRIS",COUNTIFS('Brand Family Territories (Enc)'!$B$2:$B$62,C2722,'Brand Family Territories (Enc)'!$C$2:$C$62,"Morri")&gt;0),"Unk",0))</f>
        <v>1</v>
      </c>
      <c r="E2722" t="str">
        <f>IFERROR(INDEX('Brand Family Areas (Enc)'!$D$6:$D$998,MATCH(UPPER(A2722)&amp;"|"&amp;UPPER(B2722),'Brand Family Areas (Enc)'!$G$6:$G$998,0)),"No Match")</f>
        <v>No Match</v>
      </c>
      <c r="F2722" t="str">
        <f t="shared" si="84"/>
        <v>US</v>
      </c>
      <c r="G2722" t="str">
        <f t="shared" si="85"/>
        <v>Stone Brewing|BERGEN</v>
      </c>
    </row>
    <row r="2723" spans="1:7" hidden="1" x14ac:dyDescent="0.2">
      <c r="A2723" t="str" cm="1">
        <f t="array" ref="A2723">INDEX('Brand Family Territory (Enc)'!$A$2:$A$296,INT((ROW()-2)/10)+1)</f>
        <v>Stone Brewing</v>
      </c>
      <c r="B2723" t="str" cm="1">
        <f t="array" ref="B2723">INDEX('Whitelist (Blackout Reverse)'!$B$1:$K$1,MOD(ROW()-2,10)+1)</f>
        <v>PASSAIC</v>
      </c>
      <c r="C2723" t="str">
        <f>VLOOKUP(A2723,'Brand Family Territory (Enc)'!$A$2:$B$296,2,FALSE)</f>
        <v>Bergen/Passaic/Hudson/Essex</v>
      </c>
      <c r="D2723">
        <f>IF(COUNTIFS('Brand Family Territories (Enc)'!$B$2:$B$62,C2723,'Brand Family Territories (Enc)'!$C$2:$C$62,B2723)&gt;0,1,IF(AND(LEFT(B2723,6)="MORRIS",COUNTIFS('Brand Family Territories (Enc)'!$B$2:$B$62,C2723,'Brand Family Territories (Enc)'!$C$2:$C$62,"Morri")&gt;0),"Unk",0))</f>
        <v>1</v>
      </c>
      <c r="E2723" t="str">
        <f>IFERROR(INDEX('Brand Family Areas (Enc)'!$D$6:$D$998,MATCH(UPPER(A2723)&amp;"|"&amp;UPPER(B2723),'Brand Family Areas (Enc)'!$G$6:$G$998,0)),"No Match")</f>
        <v>No Match</v>
      </c>
      <c r="F2723" t="str">
        <f t="shared" si="84"/>
        <v>US</v>
      </c>
      <c r="G2723" t="str">
        <f t="shared" si="85"/>
        <v>Stone Brewing|PASSAIC</v>
      </c>
    </row>
    <row r="2724" spans="1:7" hidden="1" x14ac:dyDescent="0.2">
      <c r="A2724" t="str" cm="1">
        <f t="array" ref="A2724">INDEX('Brand Family Territory (Enc)'!$A$2:$A$296,INT((ROW()-2)/10)+1)</f>
        <v>Stone Brewing</v>
      </c>
      <c r="B2724" t="str" cm="1">
        <f t="array" ref="B2724">INDEX('Whitelist (Blackout Reverse)'!$B$1:$K$1,MOD(ROW()-2,10)+1)</f>
        <v>PASSAIC-FF</v>
      </c>
      <c r="C2724" t="str">
        <f>VLOOKUP(A2724,'Brand Family Territory (Enc)'!$A$2:$B$296,2,FALSE)</f>
        <v>Bergen/Passaic/Hudson/Essex</v>
      </c>
      <c r="D2724">
        <f>IF(COUNTIFS('Brand Family Territories (Enc)'!$B$2:$B$62,C2724,'Brand Family Territories (Enc)'!$C$2:$C$62,B2724)&gt;0,1,IF(AND(LEFT(B2724,6)="MORRIS",COUNTIFS('Brand Family Territories (Enc)'!$B$2:$B$62,C2724,'Brand Family Territories (Enc)'!$C$2:$C$62,"Morri")&gt;0),"Unk",0))</f>
        <v>1</v>
      </c>
      <c r="E2724" t="str">
        <f>IFERROR(INDEX('Brand Family Areas (Enc)'!$D$6:$D$998,MATCH(UPPER(A2724)&amp;"|"&amp;UPPER(B2724),'Brand Family Areas (Enc)'!$G$6:$G$998,0)),"No Match")</f>
        <v>No Match</v>
      </c>
      <c r="F2724" t="str">
        <f t="shared" si="84"/>
        <v>US</v>
      </c>
      <c r="G2724" t="str">
        <f t="shared" si="85"/>
        <v>Stone Brewing|PASSAIC-FF</v>
      </c>
    </row>
    <row r="2725" spans="1:7" hidden="1" x14ac:dyDescent="0.2">
      <c r="A2725" t="str" cm="1">
        <f t="array" ref="A2725">INDEX('Brand Family Territory (Enc)'!$A$2:$A$296,INT((ROW()-2)/10)+1)</f>
        <v>Stone Brewing</v>
      </c>
      <c r="B2725" t="str" cm="1">
        <f t="array" ref="B2725">INDEX('Whitelist (Blackout Reverse)'!$B$1:$K$1,MOD(ROW()-2,10)+1)</f>
        <v>ESSEX</v>
      </c>
      <c r="C2725" t="str">
        <f>VLOOKUP(A2725,'Brand Family Territory (Enc)'!$A$2:$B$296,2,FALSE)</f>
        <v>Bergen/Passaic/Hudson/Essex</v>
      </c>
      <c r="D2725">
        <f>IF(COUNTIFS('Brand Family Territories (Enc)'!$B$2:$B$62,C2725,'Brand Family Territories (Enc)'!$C$2:$C$62,B2725)&gt;0,1,IF(AND(LEFT(B2725,6)="MORRIS",COUNTIFS('Brand Family Territories (Enc)'!$B$2:$B$62,C2725,'Brand Family Territories (Enc)'!$C$2:$C$62,"Morri")&gt;0),"Unk",0))</f>
        <v>1</v>
      </c>
      <c r="E2725" t="str">
        <f>IFERROR(INDEX('Brand Family Areas (Enc)'!$D$6:$D$998,MATCH(UPPER(A2725)&amp;"|"&amp;UPPER(B2725),'Brand Family Areas (Enc)'!$G$6:$G$998,0)),"No Match")</f>
        <v>No Match</v>
      </c>
      <c r="F2725" t="str">
        <f t="shared" si="84"/>
        <v>US</v>
      </c>
      <c r="G2725" t="str">
        <f t="shared" si="85"/>
        <v>Stone Brewing|ESSEX</v>
      </c>
    </row>
    <row r="2726" spans="1:7" hidden="1" x14ac:dyDescent="0.2">
      <c r="A2726" t="str" cm="1">
        <f t="array" ref="A2726">INDEX('Brand Family Territory (Enc)'!$A$2:$A$296,INT((ROW()-2)/10)+1)</f>
        <v>Stone Brewing</v>
      </c>
      <c r="B2726" t="str" cm="1">
        <f t="array" ref="B2726">INDEX('Whitelist (Blackout Reverse)'!$B$1:$K$1,MOD(ROW()-2,10)+1)</f>
        <v>HUDSON</v>
      </c>
      <c r="C2726" t="str">
        <f>VLOOKUP(A2726,'Brand Family Territory (Enc)'!$A$2:$B$296,2,FALSE)</f>
        <v>Bergen/Passaic/Hudson/Essex</v>
      </c>
      <c r="D2726">
        <f>IF(COUNTIFS('Brand Family Territories (Enc)'!$B$2:$B$62,C2726,'Brand Family Territories (Enc)'!$C$2:$C$62,B2726)&gt;0,1,IF(AND(LEFT(B2726,6)="MORRIS",COUNTIFS('Brand Family Territories (Enc)'!$B$2:$B$62,C2726,'Brand Family Territories (Enc)'!$C$2:$C$62,"Morri")&gt;0),"Unk",0))</f>
        <v>1</v>
      </c>
      <c r="E2726" t="str">
        <f>IFERROR(INDEX('Brand Family Areas (Enc)'!$D$6:$D$998,MATCH(UPPER(A2726)&amp;"|"&amp;UPPER(B2726),'Brand Family Areas (Enc)'!$G$6:$G$998,0)),"No Match")</f>
        <v>No Match</v>
      </c>
      <c r="F2726" t="str">
        <f t="shared" si="84"/>
        <v>US</v>
      </c>
      <c r="G2726" t="str">
        <f t="shared" si="85"/>
        <v>Stone Brewing|HUDSON</v>
      </c>
    </row>
    <row r="2727" spans="1:7" hidden="1" x14ac:dyDescent="0.2">
      <c r="A2727" t="str" cm="1">
        <f t="array" ref="A2727">INDEX('Brand Family Territory (Enc)'!$A$2:$A$296,INT((ROW()-2)/10)+1)</f>
        <v>Stone Brewing</v>
      </c>
      <c r="B2727" t="str" cm="1">
        <f t="array" ref="B2727">INDEX('Whitelist (Blackout Reverse)'!$B$1:$K$1,MOD(ROW()-2,10)+1)</f>
        <v>UNION</v>
      </c>
      <c r="C2727" t="str">
        <f>VLOOKUP(A2727,'Brand Family Territory (Enc)'!$A$2:$B$296,2,FALSE)</f>
        <v>Bergen/Passaic/Hudson/Essex</v>
      </c>
      <c r="D2727">
        <f>IF(COUNTIFS('Brand Family Territories (Enc)'!$B$2:$B$62,C2727,'Brand Family Territories (Enc)'!$C$2:$C$62,B2727)&gt;0,1,IF(AND(LEFT(B2727,6)="MORRIS",COUNTIFS('Brand Family Territories (Enc)'!$B$2:$B$62,C2727,'Brand Family Territories (Enc)'!$C$2:$C$62,"Morri")&gt;0),"Unk",0))</f>
        <v>0</v>
      </c>
      <c r="E2727" t="str">
        <f>IFERROR(INDEX('Brand Family Areas (Enc)'!$D$6:$D$998,MATCH(UPPER(A2727)&amp;"|"&amp;UPPER(B2727),'Brand Family Areas (Enc)'!$G$6:$G$998,0)),"No Match")</f>
        <v>Inactive</v>
      </c>
      <c r="F2727" t="str">
        <f t="shared" si="84"/>
        <v>THEM</v>
      </c>
      <c r="G2727" t="str">
        <f t="shared" si="85"/>
        <v>Stone Brewing|UNION</v>
      </c>
    </row>
    <row r="2728" spans="1:7" hidden="1" x14ac:dyDescent="0.2">
      <c r="A2728" t="str" cm="1">
        <f t="array" ref="A2728">INDEX('Brand Family Territory (Enc)'!$A$2:$A$296,INT((ROW()-2)/10)+1)</f>
        <v>Stone Brewing</v>
      </c>
      <c r="B2728" t="str" cm="1">
        <f t="array" ref="B2728">INDEX('Whitelist (Blackout Reverse)'!$B$1:$K$1,MOD(ROW()-2,10)+1)</f>
        <v>SUSSEX</v>
      </c>
      <c r="C2728" t="str">
        <f>VLOOKUP(A2728,'Brand Family Territory (Enc)'!$A$2:$B$296,2,FALSE)</f>
        <v>Bergen/Passaic/Hudson/Essex</v>
      </c>
      <c r="D2728">
        <f>IF(COUNTIFS('Brand Family Territories (Enc)'!$B$2:$B$62,C2728,'Brand Family Territories (Enc)'!$C$2:$C$62,B2728)&gt;0,1,IF(AND(LEFT(B2728,6)="MORRIS",COUNTIFS('Brand Family Territories (Enc)'!$B$2:$B$62,C2728,'Brand Family Territories (Enc)'!$C$2:$C$62,"Morri")&gt;0),"Unk",0))</f>
        <v>0</v>
      </c>
      <c r="E2728" t="str">
        <f>IFERROR(INDEX('Brand Family Areas (Enc)'!$D$6:$D$998,MATCH(UPPER(A2728)&amp;"|"&amp;UPPER(B2728),'Brand Family Areas (Enc)'!$G$6:$G$998,0)),"No Match")</f>
        <v>Inactive</v>
      </c>
      <c r="F2728" t="str">
        <f t="shared" si="84"/>
        <v>THEM</v>
      </c>
      <c r="G2728" t="str">
        <f t="shared" si="85"/>
        <v>Stone Brewing|SUSSEX</v>
      </c>
    </row>
    <row r="2729" spans="1:7" hidden="1" x14ac:dyDescent="0.2">
      <c r="A2729" t="str" cm="1">
        <f t="array" ref="A2729">INDEX('Brand Family Territory (Enc)'!$A$2:$A$296,INT((ROW()-2)/10)+1)</f>
        <v>Stone Brewing</v>
      </c>
      <c r="B2729" t="str" cm="1">
        <f t="array" ref="B2729">INDEX('Whitelist (Blackout Reverse)'!$B$1:$K$1,MOD(ROW()-2,10)+1)</f>
        <v>MORRIS 1</v>
      </c>
      <c r="C2729" t="str">
        <f>VLOOKUP(A2729,'Brand Family Territory (Enc)'!$A$2:$B$296,2,FALSE)</f>
        <v>Bergen/Passaic/Hudson/Essex</v>
      </c>
      <c r="D2729">
        <f>IF(COUNTIFS('Brand Family Territories (Enc)'!$B$2:$B$62,C2729,'Brand Family Territories (Enc)'!$C$2:$C$62,B2729)&gt;0,1,IF(AND(LEFT(B2729,6)="MORRIS",COUNTIFS('Brand Family Territories (Enc)'!$B$2:$B$62,C2729,'Brand Family Territories (Enc)'!$C$2:$C$62,"Morri")&gt;0),"Unk",0))</f>
        <v>0</v>
      </c>
      <c r="E2729" t="str">
        <f>IFERROR(INDEX('Brand Family Areas (Enc)'!$D$6:$D$998,MATCH(UPPER(A2729)&amp;"|"&amp;UPPER(B2729),'Brand Family Areas (Enc)'!$G$6:$G$998,0)),"No Match")</f>
        <v>Inactive</v>
      </c>
      <c r="F2729" t="str">
        <f t="shared" si="84"/>
        <v>THEM</v>
      </c>
      <c r="G2729" t="str">
        <f t="shared" si="85"/>
        <v>Stone Brewing|MORRIS 1</v>
      </c>
    </row>
    <row r="2730" spans="1:7" hidden="1" x14ac:dyDescent="0.2">
      <c r="A2730" t="str" cm="1">
        <f t="array" ref="A2730">INDEX('Brand Family Territory (Enc)'!$A$2:$A$296,INT((ROW()-2)/10)+1)</f>
        <v>Stone Brewing</v>
      </c>
      <c r="B2730" t="str" cm="1">
        <f t="array" ref="B2730">INDEX('Whitelist (Blackout Reverse)'!$B$1:$K$1,MOD(ROW()-2,10)+1)</f>
        <v>MORRIS 2</v>
      </c>
      <c r="C2730" t="str">
        <f>VLOOKUP(A2730,'Brand Family Territory (Enc)'!$A$2:$B$296,2,FALSE)</f>
        <v>Bergen/Passaic/Hudson/Essex</v>
      </c>
      <c r="D2730">
        <f>IF(COUNTIFS('Brand Family Territories (Enc)'!$B$2:$B$62,C2730,'Brand Family Territories (Enc)'!$C$2:$C$62,B2730)&gt;0,1,IF(AND(LEFT(B2730,6)="MORRIS",COUNTIFS('Brand Family Territories (Enc)'!$B$2:$B$62,C2730,'Brand Family Territories (Enc)'!$C$2:$C$62,"Morri")&gt;0),"Unk",0))</f>
        <v>0</v>
      </c>
      <c r="E2730" t="str">
        <f>IFERROR(INDEX('Brand Family Areas (Enc)'!$D$6:$D$998,MATCH(UPPER(A2730)&amp;"|"&amp;UPPER(B2730),'Brand Family Areas (Enc)'!$G$6:$G$998,0)),"No Match")</f>
        <v>Inactive</v>
      </c>
      <c r="F2730" t="str">
        <f t="shared" si="84"/>
        <v>THEM</v>
      </c>
      <c r="G2730" t="str">
        <f t="shared" si="85"/>
        <v>Stone Brewing|MORRIS 2</v>
      </c>
    </row>
    <row r="2731" spans="1:7" hidden="1" x14ac:dyDescent="0.2">
      <c r="A2731" t="str" cm="1">
        <f t="array" ref="A2731">INDEX('Brand Family Territory (Enc)'!$A$2:$A$296,INT((ROW()-2)/10)+1)</f>
        <v>Stone Brewing</v>
      </c>
      <c r="B2731" t="str" cm="1">
        <f t="array" ref="B2731">INDEX('Whitelist (Blackout Reverse)'!$B$1:$K$1,MOD(ROW()-2,10)+1)</f>
        <v>MORRIS 3</v>
      </c>
      <c r="C2731" t="str">
        <f>VLOOKUP(A2731,'Brand Family Territory (Enc)'!$A$2:$B$296,2,FALSE)</f>
        <v>Bergen/Passaic/Hudson/Essex</v>
      </c>
      <c r="D2731">
        <f>IF(COUNTIFS('Brand Family Territories (Enc)'!$B$2:$B$62,C2731,'Brand Family Territories (Enc)'!$C$2:$C$62,B2731)&gt;0,1,IF(AND(LEFT(B2731,6)="MORRIS",COUNTIFS('Brand Family Territories (Enc)'!$B$2:$B$62,C2731,'Brand Family Territories (Enc)'!$C$2:$C$62,"Morri")&gt;0),"Unk",0))</f>
        <v>0</v>
      </c>
      <c r="E2731" t="str">
        <f>IFERROR(INDEX('Brand Family Areas (Enc)'!$D$6:$D$998,MATCH(UPPER(A2731)&amp;"|"&amp;UPPER(B2731),'Brand Family Areas (Enc)'!$G$6:$G$998,0)),"No Match")</f>
        <v>Inactive</v>
      </c>
      <c r="F2731" t="str">
        <f t="shared" si="84"/>
        <v>THEM</v>
      </c>
      <c r="G2731" t="str">
        <f t="shared" si="85"/>
        <v>Stone Brewing|MORRIS 3</v>
      </c>
    </row>
    <row r="2732" spans="1:7" hidden="1" x14ac:dyDescent="0.2">
      <c r="A2732" t="str" cm="1">
        <f t="array" ref="A2732">INDEX('Brand Family Territory (Enc)'!$A$2:$A$296,INT((ROW()-2)/10)+1)</f>
        <v>Unibroue</v>
      </c>
      <c r="B2732" t="str" cm="1">
        <f t="array" ref="B2732">INDEX('Whitelist (Blackout Reverse)'!$B$1:$K$1,MOD(ROW()-2,10)+1)</f>
        <v>BERGEN</v>
      </c>
      <c r="C2732" t="str">
        <f>VLOOKUP(A2732,'Brand Family Territory (Enc)'!$A$2:$B$296,2,FALSE)</f>
        <v>Bergen/Passaic/Hudson/Essex</v>
      </c>
      <c r="D2732">
        <f>IF(COUNTIFS('Brand Family Territories (Enc)'!$B$2:$B$62,C2732,'Brand Family Territories (Enc)'!$C$2:$C$62,B2732)&gt;0,1,IF(AND(LEFT(B2732,6)="MORRIS",COUNTIFS('Brand Family Territories (Enc)'!$B$2:$B$62,C2732,'Brand Family Territories (Enc)'!$C$2:$C$62,"Morri")&gt;0),"Unk",0))</f>
        <v>1</v>
      </c>
      <c r="E2732" t="str">
        <f>IFERROR(INDEX('Brand Family Areas (Enc)'!$D$6:$D$998,MATCH(UPPER(A2732)&amp;"|"&amp;UPPER(B2732),'Brand Family Areas (Enc)'!$G$6:$G$998,0)),"No Match")</f>
        <v>No Match</v>
      </c>
      <c r="F2732" t="str">
        <f t="shared" si="84"/>
        <v>US</v>
      </c>
      <c r="G2732" t="str">
        <f t="shared" si="85"/>
        <v>Unibroue|BERGEN</v>
      </c>
    </row>
    <row r="2733" spans="1:7" hidden="1" x14ac:dyDescent="0.2">
      <c r="A2733" t="str" cm="1">
        <f t="array" ref="A2733">INDEX('Brand Family Territory (Enc)'!$A$2:$A$296,INT((ROW()-2)/10)+1)</f>
        <v>Unibroue</v>
      </c>
      <c r="B2733" t="str" cm="1">
        <f t="array" ref="B2733">INDEX('Whitelist (Blackout Reverse)'!$B$1:$K$1,MOD(ROW()-2,10)+1)</f>
        <v>PASSAIC</v>
      </c>
      <c r="C2733" t="str">
        <f>VLOOKUP(A2733,'Brand Family Territory (Enc)'!$A$2:$B$296,2,FALSE)</f>
        <v>Bergen/Passaic/Hudson/Essex</v>
      </c>
      <c r="D2733">
        <f>IF(COUNTIFS('Brand Family Territories (Enc)'!$B$2:$B$62,C2733,'Brand Family Territories (Enc)'!$C$2:$C$62,B2733)&gt;0,1,IF(AND(LEFT(B2733,6)="MORRIS",COUNTIFS('Brand Family Territories (Enc)'!$B$2:$B$62,C2733,'Brand Family Territories (Enc)'!$C$2:$C$62,"Morri")&gt;0),"Unk",0))</f>
        <v>1</v>
      </c>
      <c r="E2733" t="str">
        <f>IFERROR(INDEX('Brand Family Areas (Enc)'!$D$6:$D$998,MATCH(UPPER(A2733)&amp;"|"&amp;UPPER(B2733),'Brand Family Areas (Enc)'!$G$6:$G$998,0)),"No Match")</f>
        <v>No Match</v>
      </c>
      <c r="F2733" t="str">
        <f t="shared" si="84"/>
        <v>US</v>
      </c>
      <c r="G2733" t="str">
        <f t="shared" si="85"/>
        <v>Unibroue|PASSAIC</v>
      </c>
    </row>
    <row r="2734" spans="1:7" hidden="1" x14ac:dyDescent="0.2">
      <c r="A2734" t="str" cm="1">
        <f t="array" ref="A2734">INDEX('Brand Family Territory (Enc)'!$A$2:$A$296,INT((ROW()-2)/10)+1)</f>
        <v>Unibroue</v>
      </c>
      <c r="B2734" t="str" cm="1">
        <f t="array" ref="B2734">INDEX('Whitelist (Blackout Reverse)'!$B$1:$K$1,MOD(ROW()-2,10)+1)</f>
        <v>PASSAIC-FF</v>
      </c>
      <c r="C2734" t="str">
        <f>VLOOKUP(A2734,'Brand Family Territory (Enc)'!$A$2:$B$296,2,FALSE)</f>
        <v>Bergen/Passaic/Hudson/Essex</v>
      </c>
      <c r="D2734">
        <f>IF(COUNTIFS('Brand Family Territories (Enc)'!$B$2:$B$62,C2734,'Brand Family Territories (Enc)'!$C$2:$C$62,B2734)&gt;0,1,IF(AND(LEFT(B2734,6)="MORRIS",COUNTIFS('Brand Family Territories (Enc)'!$B$2:$B$62,C2734,'Brand Family Territories (Enc)'!$C$2:$C$62,"Morri")&gt;0),"Unk",0))</f>
        <v>1</v>
      </c>
      <c r="E2734" t="str">
        <f>IFERROR(INDEX('Brand Family Areas (Enc)'!$D$6:$D$998,MATCH(UPPER(A2734)&amp;"|"&amp;UPPER(B2734),'Brand Family Areas (Enc)'!$G$6:$G$998,0)),"No Match")</f>
        <v>No Match</v>
      </c>
      <c r="F2734" t="str">
        <f t="shared" si="84"/>
        <v>US</v>
      </c>
      <c r="G2734" t="str">
        <f t="shared" si="85"/>
        <v>Unibroue|PASSAIC-FF</v>
      </c>
    </row>
    <row r="2735" spans="1:7" hidden="1" x14ac:dyDescent="0.2">
      <c r="A2735" t="str" cm="1">
        <f t="array" ref="A2735">INDEX('Brand Family Territory (Enc)'!$A$2:$A$296,INT((ROW()-2)/10)+1)</f>
        <v>Unibroue</v>
      </c>
      <c r="B2735" t="str" cm="1">
        <f t="array" ref="B2735">INDEX('Whitelist (Blackout Reverse)'!$B$1:$K$1,MOD(ROW()-2,10)+1)</f>
        <v>ESSEX</v>
      </c>
      <c r="C2735" t="str">
        <f>VLOOKUP(A2735,'Brand Family Territory (Enc)'!$A$2:$B$296,2,FALSE)</f>
        <v>Bergen/Passaic/Hudson/Essex</v>
      </c>
      <c r="D2735">
        <f>IF(COUNTIFS('Brand Family Territories (Enc)'!$B$2:$B$62,C2735,'Brand Family Territories (Enc)'!$C$2:$C$62,B2735)&gt;0,1,IF(AND(LEFT(B2735,6)="MORRIS",COUNTIFS('Brand Family Territories (Enc)'!$B$2:$B$62,C2735,'Brand Family Territories (Enc)'!$C$2:$C$62,"Morri")&gt;0),"Unk",0))</f>
        <v>1</v>
      </c>
      <c r="E2735" t="str">
        <f>IFERROR(INDEX('Brand Family Areas (Enc)'!$D$6:$D$998,MATCH(UPPER(A2735)&amp;"|"&amp;UPPER(B2735),'Brand Family Areas (Enc)'!$G$6:$G$998,0)),"No Match")</f>
        <v>No Match</v>
      </c>
      <c r="F2735" t="str">
        <f t="shared" si="84"/>
        <v>US</v>
      </c>
      <c r="G2735" t="str">
        <f t="shared" si="85"/>
        <v>Unibroue|ESSEX</v>
      </c>
    </row>
    <row r="2736" spans="1:7" hidden="1" x14ac:dyDescent="0.2">
      <c r="A2736" t="str" cm="1">
        <f t="array" ref="A2736">INDEX('Brand Family Territory (Enc)'!$A$2:$A$296,INT((ROW()-2)/10)+1)</f>
        <v>Unibroue</v>
      </c>
      <c r="B2736" t="str" cm="1">
        <f t="array" ref="B2736">INDEX('Whitelist (Blackout Reverse)'!$B$1:$K$1,MOD(ROW()-2,10)+1)</f>
        <v>HUDSON</v>
      </c>
      <c r="C2736" t="str">
        <f>VLOOKUP(A2736,'Brand Family Territory (Enc)'!$A$2:$B$296,2,FALSE)</f>
        <v>Bergen/Passaic/Hudson/Essex</v>
      </c>
      <c r="D2736">
        <f>IF(COUNTIFS('Brand Family Territories (Enc)'!$B$2:$B$62,C2736,'Brand Family Territories (Enc)'!$C$2:$C$62,B2736)&gt;0,1,IF(AND(LEFT(B2736,6)="MORRIS",COUNTIFS('Brand Family Territories (Enc)'!$B$2:$B$62,C2736,'Brand Family Territories (Enc)'!$C$2:$C$62,"Morri")&gt;0),"Unk",0))</f>
        <v>1</v>
      </c>
      <c r="E2736" t="str">
        <f>IFERROR(INDEX('Brand Family Areas (Enc)'!$D$6:$D$998,MATCH(UPPER(A2736)&amp;"|"&amp;UPPER(B2736),'Brand Family Areas (Enc)'!$G$6:$G$998,0)),"No Match")</f>
        <v>No Match</v>
      </c>
      <c r="F2736" t="str">
        <f t="shared" si="84"/>
        <v>US</v>
      </c>
      <c r="G2736" t="str">
        <f t="shared" si="85"/>
        <v>Unibroue|HUDSON</v>
      </c>
    </row>
    <row r="2737" spans="1:7" hidden="1" x14ac:dyDescent="0.2">
      <c r="A2737" t="str" cm="1">
        <f t="array" ref="A2737">INDEX('Brand Family Territory (Enc)'!$A$2:$A$296,INT((ROW()-2)/10)+1)</f>
        <v>Unibroue</v>
      </c>
      <c r="B2737" t="str" cm="1">
        <f t="array" ref="B2737">INDEX('Whitelist (Blackout Reverse)'!$B$1:$K$1,MOD(ROW()-2,10)+1)</f>
        <v>UNION</v>
      </c>
      <c r="C2737" t="str">
        <f>VLOOKUP(A2737,'Brand Family Territory (Enc)'!$A$2:$B$296,2,FALSE)</f>
        <v>Bergen/Passaic/Hudson/Essex</v>
      </c>
      <c r="D2737">
        <f>IF(COUNTIFS('Brand Family Territories (Enc)'!$B$2:$B$62,C2737,'Brand Family Territories (Enc)'!$C$2:$C$62,B2737)&gt;0,1,IF(AND(LEFT(B2737,6)="MORRIS",COUNTIFS('Brand Family Territories (Enc)'!$B$2:$B$62,C2737,'Brand Family Territories (Enc)'!$C$2:$C$62,"Morri")&gt;0),"Unk",0))</f>
        <v>0</v>
      </c>
      <c r="E2737" t="str">
        <f>IFERROR(INDEX('Brand Family Areas (Enc)'!$D$6:$D$998,MATCH(UPPER(A2737)&amp;"|"&amp;UPPER(B2737),'Brand Family Areas (Enc)'!$G$6:$G$998,0)),"No Match")</f>
        <v>Inactive</v>
      </c>
      <c r="F2737" t="str">
        <f t="shared" si="84"/>
        <v>THEM</v>
      </c>
      <c r="G2737" t="str">
        <f t="shared" si="85"/>
        <v>Unibroue|UNION</v>
      </c>
    </row>
    <row r="2738" spans="1:7" hidden="1" x14ac:dyDescent="0.2">
      <c r="A2738" t="str" cm="1">
        <f t="array" ref="A2738">INDEX('Brand Family Territory (Enc)'!$A$2:$A$296,INT((ROW()-2)/10)+1)</f>
        <v>Unibroue</v>
      </c>
      <c r="B2738" t="str" cm="1">
        <f t="array" ref="B2738">INDEX('Whitelist (Blackout Reverse)'!$B$1:$K$1,MOD(ROW()-2,10)+1)</f>
        <v>SUSSEX</v>
      </c>
      <c r="C2738" t="str">
        <f>VLOOKUP(A2738,'Brand Family Territory (Enc)'!$A$2:$B$296,2,FALSE)</f>
        <v>Bergen/Passaic/Hudson/Essex</v>
      </c>
      <c r="D2738">
        <f>IF(COUNTIFS('Brand Family Territories (Enc)'!$B$2:$B$62,C2738,'Brand Family Territories (Enc)'!$C$2:$C$62,B2738)&gt;0,1,IF(AND(LEFT(B2738,6)="MORRIS",COUNTIFS('Brand Family Territories (Enc)'!$B$2:$B$62,C2738,'Brand Family Territories (Enc)'!$C$2:$C$62,"Morri")&gt;0),"Unk",0))</f>
        <v>0</v>
      </c>
      <c r="E2738" t="str">
        <f>IFERROR(INDEX('Brand Family Areas (Enc)'!$D$6:$D$998,MATCH(UPPER(A2738)&amp;"|"&amp;UPPER(B2738),'Brand Family Areas (Enc)'!$G$6:$G$998,0)),"No Match")</f>
        <v>Inactive</v>
      </c>
      <c r="F2738" t="str">
        <f t="shared" si="84"/>
        <v>THEM</v>
      </c>
      <c r="G2738" t="str">
        <f t="shared" si="85"/>
        <v>Unibroue|SUSSEX</v>
      </c>
    </row>
    <row r="2739" spans="1:7" hidden="1" x14ac:dyDescent="0.2">
      <c r="A2739" t="str" cm="1">
        <f t="array" ref="A2739">INDEX('Brand Family Territory (Enc)'!$A$2:$A$296,INT((ROW()-2)/10)+1)</f>
        <v>Unibroue</v>
      </c>
      <c r="B2739" t="str" cm="1">
        <f t="array" ref="B2739">INDEX('Whitelist (Blackout Reverse)'!$B$1:$K$1,MOD(ROW()-2,10)+1)</f>
        <v>MORRIS 1</v>
      </c>
      <c r="C2739" t="str">
        <f>VLOOKUP(A2739,'Brand Family Territory (Enc)'!$A$2:$B$296,2,FALSE)</f>
        <v>Bergen/Passaic/Hudson/Essex</v>
      </c>
      <c r="D2739">
        <f>IF(COUNTIFS('Brand Family Territories (Enc)'!$B$2:$B$62,C2739,'Brand Family Territories (Enc)'!$C$2:$C$62,B2739)&gt;0,1,IF(AND(LEFT(B2739,6)="MORRIS",COUNTIFS('Brand Family Territories (Enc)'!$B$2:$B$62,C2739,'Brand Family Territories (Enc)'!$C$2:$C$62,"Morri")&gt;0),"Unk",0))</f>
        <v>0</v>
      </c>
      <c r="E2739" t="str">
        <f>IFERROR(INDEX('Brand Family Areas (Enc)'!$D$6:$D$998,MATCH(UPPER(A2739)&amp;"|"&amp;UPPER(B2739),'Brand Family Areas (Enc)'!$G$6:$G$998,0)),"No Match")</f>
        <v>Inactive</v>
      </c>
      <c r="F2739" t="str">
        <f t="shared" si="84"/>
        <v>THEM</v>
      </c>
      <c r="G2739" t="str">
        <f t="shared" si="85"/>
        <v>Unibroue|MORRIS 1</v>
      </c>
    </row>
    <row r="2740" spans="1:7" hidden="1" x14ac:dyDescent="0.2">
      <c r="A2740" t="str" cm="1">
        <f t="array" ref="A2740">INDEX('Brand Family Territory (Enc)'!$A$2:$A$296,INT((ROW()-2)/10)+1)</f>
        <v>Unibroue</v>
      </c>
      <c r="B2740" t="str" cm="1">
        <f t="array" ref="B2740">INDEX('Whitelist (Blackout Reverse)'!$B$1:$K$1,MOD(ROW()-2,10)+1)</f>
        <v>MORRIS 2</v>
      </c>
      <c r="C2740" t="str">
        <f>VLOOKUP(A2740,'Brand Family Territory (Enc)'!$A$2:$B$296,2,FALSE)</f>
        <v>Bergen/Passaic/Hudson/Essex</v>
      </c>
      <c r="D2740">
        <f>IF(COUNTIFS('Brand Family Territories (Enc)'!$B$2:$B$62,C2740,'Brand Family Territories (Enc)'!$C$2:$C$62,B2740)&gt;0,1,IF(AND(LEFT(B2740,6)="MORRIS",COUNTIFS('Brand Family Territories (Enc)'!$B$2:$B$62,C2740,'Brand Family Territories (Enc)'!$C$2:$C$62,"Morri")&gt;0),"Unk",0))</f>
        <v>0</v>
      </c>
      <c r="E2740" t="str">
        <f>IFERROR(INDEX('Brand Family Areas (Enc)'!$D$6:$D$998,MATCH(UPPER(A2740)&amp;"|"&amp;UPPER(B2740),'Brand Family Areas (Enc)'!$G$6:$G$998,0)),"No Match")</f>
        <v>Inactive</v>
      </c>
      <c r="F2740" t="str">
        <f t="shared" si="84"/>
        <v>THEM</v>
      </c>
      <c r="G2740" t="str">
        <f t="shared" si="85"/>
        <v>Unibroue|MORRIS 2</v>
      </c>
    </row>
    <row r="2741" spans="1:7" hidden="1" x14ac:dyDescent="0.2">
      <c r="A2741" t="str" cm="1">
        <f t="array" ref="A2741">INDEX('Brand Family Territory (Enc)'!$A$2:$A$296,INT((ROW()-2)/10)+1)</f>
        <v>Unibroue</v>
      </c>
      <c r="B2741" t="str" cm="1">
        <f t="array" ref="B2741">INDEX('Whitelist (Blackout Reverse)'!$B$1:$K$1,MOD(ROW()-2,10)+1)</f>
        <v>MORRIS 3</v>
      </c>
      <c r="C2741" t="str">
        <f>VLOOKUP(A2741,'Brand Family Territory (Enc)'!$A$2:$B$296,2,FALSE)</f>
        <v>Bergen/Passaic/Hudson/Essex</v>
      </c>
      <c r="D2741">
        <f>IF(COUNTIFS('Brand Family Territories (Enc)'!$B$2:$B$62,C2741,'Brand Family Territories (Enc)'!$C$2:$C$62,B2741)&gt;0,1,IF(AND(LEFT(B2741,6)="MORRIS",COUNTIFS('Brand Family Territories (Enc)'!$B$2:$B$62,C2741,'Brand Family Territories (Enc)'!$C$2:$C$62,"Morri")&gt;0),"Unk",0))</f>
        <v>0</v>
      </c>
      <c r="E2741" t="str">
        <f>IFERROR(INDEX('Brand Family Areas (Enc)'!$D$6:$D$998,MATCH(UPPER(A2741)&amp;"|"&amp;UPPER(B2741),'Brand Family Areas (Enc)'!$G$6:$G$998,0)),"No Match")</f>
        <v>Inactive</v>
      </c>
      <c r="F2741" t="str">
        <f t="shared" si="84"/>
        <v>THEM</v>
      </c>
      <c r="G2741" t="str">
        <f t="shared" si="85"/>
        <v>Unibroue|MORRIS 3</v>
      </c>
    </row>
    <row r="2742" spans="1:7" hidden="1" x14ac:dyDescent="0.2">
      <c r="A2742" t="str" cm="1">
        <f t="array" ref="A2742">INDEX('Brand Family Territory (Enc)'!$A$2:$A$296,INT((ROW()-2)/10)+1)</f>
        <v>Monkey Family</v>
      </c>
      <c r="B2742" t="str" cm="1">
        <f t="array" ref="B2742">INDEX('Whitelist (Blackout Reverse)'!$B$1:$K$1,MOD(ROW()-2,10)+1)</f>
        <v>BERGEN</v>
      </c>
      <c r="C2742" t="str">
        <f>VLOOKUP(A2742,'Brand Family Territory (Enc)'!$A$2:$B$296,2,FALSE)</f>
        <v>Bergen/Passaic/Hudson/Essex</v>
      </c>
      <c r="D2742">
        <f>IF(COUNTIFS('Brand Family Territories (Enc)'!$B$2:$B$62,C2742,'Brand Family Territories (Enc)'!$C$2:$C$62,B2742)&gt;0,1,IF(AND(LEFT(B2742,6)="MORRIS",COUNTIFS('Brand Family Territories (Enc)'!$B$2:$B$62,C2742,'Brand Family Territories (Enc)'!$C$2:$C$62,"Morri")&gt;0),"Unk",0))</f>
        <v>1</v>
      </c>
      <c r="E2742" t="str">
        <f>IFERROR(INDEX('Brand Family Areas (Enc)'!$D$6:$D$998,MATCH(UPPER(A2742)&amp;"|"&amp;UPPER(B2742),'Brand Family Areas (Enc)'!$G$6:$G$998,0)),"No Match")</f>
        <v>No Match</v>
      </c>
      <c r="F2742" t="str">
        <f t="shared" si="84"/>
        <v>US</v>
      </c>
      <c r="G2742" t="str">
        <f t="shared" si="85"/>
        <v>Monkey Family|BERGEN</v>
      </c>
    </row>
    <row r="2743" spans="1:7" hidden="1" x14ac:dyDescent="0.2">
      <c r="A2743" t="str" cm="1">
        <f t="array" ref="A2743">INDEX('Brand Family Territory (Enc)'!$A$2:$A$296,INT((ROW()-2)/10)+1)</f>
        <v>Monkey Family</v>
      </c>
      <c r="B2743" t="str" cm="1">
        <f t="array" ref="B2743">INDEX('Whitelist (Blackout Reverse)'!$B$1:$K$1,MOD(ROW()-2,10)+1)</f>
        <v>PASSAIC</v>
      </c>
      <c r="C2743" t="str">
        <f>VLOOKUP(A2743,'Brand Family Territory (Enc)'!$A$2:$B$296,2,FALSE)</f>
        <v>Bergen/Passaic/Hudson/Essex</v>
      </c>
      <c r="D2743">
        <f>IF(COUNTIFS('Brand Family Territories (Enc)'!$B$2:$B$62,C2743,'Brand Family Territories (Enc)'!$C$2:$C$62,B2743)&gt;0,1,IF(AND(LEFT(B2743,6)="MORRIS",COUNTIFS('Brand Family Territories (Enc)'!$B$2:$B$62,C2743,'Brand Family Territories (Enc)'!$C$2:$C$62,"Morri")&gt;0),"Unk",0))</f>
        <v>1</v>
      </c>
      <c r="E2743" t="str">
        <f>IFERROR(INDEX('Brand Family Areas (Enc)'!$D$6:$D$998,MATCH(UPPER(A2743)&amp;"|"&amp;UPPER(B2743),'Brand Family Areas (Enc)'!$G$6:$G$998,0)),"No Match")</f>
        <v>No Match</v>
      </c>
      <c r="F2743" t="str">
        <f t="shared" si="84"/>
        <v>US</v>
      </c>
      <c r="G2743" t="str">
        <f t="shared" si="85"/>
        <v>Monkey Family|PASSAIC</v>
      </c>
    </row>
    <row r="2744" spans="1:7" hidden="1" x14ac:dyDescent="0.2">
      <c r="A2744" t="str" cm="1">
        <f t="array" ref="A2744">INDEX('Brand Family Territory (Enc)'!$A$2:$A$296,INT((ROW()-2)/10)+1)</f>
        <v>Monkey Family</v>
      </c>
      <c r="B2744" t="str" cm="1">
        <f t="array" ref="B2744">INDEX('Whitelist (Blackout Reverse)'!$B$1:$K$1,MOD(ROW()-2,10)+1)</f>
        <v>PASSAIC-FF</v>
      </c>
      <c r="C2744" t="str">
        <f>VLOOKUP(A2744,'Brand Family Territory (Enc)'!$A$2:$B$296,2,FALSE)</f>
        <v>Bergen/Passaic/Hudson/Essex</v>
      </c>
      <c r="D2744">
        <f>IF(COUNTIFS('Brand Family Territories (Enc)'!$B$2:$B$62,C2744,'Brand Family Territories (Enc)'!$C$2:$C$62,B2744)&gt;0,1,IF(AND(LEFT(B2744,6)="MORRIS",COUNTIFS('Brand Family Territories (Enc)'!$B$2:$B$62,C2744,'Brand Family Territories (Enc)'!$C$2:$C$62,"Morri")&gt;0),"Unk",0))</f>
        <v>1</v>
      </c>
      <c r="E2744" t="str">
        <f>IFERROR(INDEX('Brand Family Areas (Enc)'!$D$6:$D$998,MATCH(UPPER(A2744)&amp;"|"&amp;UPPER(B2744),'Brand Family Areas (Enc)'!$G$6:$G$998,0)),"No Match")</f>
        <v>No Match</v>
      </c>
      <c r="F2744" t="str">
        <f t="shared" si="84"/>
        <v>US</v>
      </c>
      <c r="G2744" t="str">
        <f t="shared" si="85"/>
        <v>Monkey Family|PASSAIC-FF</v>
      </c>
    </row>
    <row r="2745" spans="1:7" hidden="1" x14ac:dyDescent="0.2">
      <c r="A2745" t="str" cm="1">
        <f t="array" ref="A2745">INDEX('Brand Family Territory (Enc)'!$A$2:$A$296,INT((ROW()-2)/10)+1)</f>
        <v>Monkey Family</v>
      </c>
      <c r="B2745" t="str" cm="1">
        <f t="array" ref="B2745">INDEX('Whitelist (Blackout Reverse)'!$B$1:$K$1,MOD(ROW()-2,10)+1)</f>
        <v>ESSEX</v>
      </c>
      <c r="C2745" t="str">
        <f>VLOOKUP(A2745,'Brand Family Territory (Enc)'!$A$2:$B$296,2,FALSE)</f>
        <v>Bergen/Passaic/Hudson/Essex</v>
      </c>
      <c r="D2745">
        <f>IF(COUNTIFS('Brand Family Territories (Enc)'!$B$2:$B$62,C2745,'Brand Family Territories (Enc)'!$C$2:$C$62,B2745)&gt;0,1,IF(AND(LEFT(B2745,6)="MORRIS",COUNTIFS('Brand Family Territories (Enc)'!$B$2:$B$62,C2745,'Brand Family Territories (Enc)'!$C$2:$C$62,"Morri")&gt;0),"Unk",0))</f>
        <v>1</v>
      </c>
      <c r="E2745" t="str">
        <f>IFERROR(INDEX('Brand Family Areas (Enc)'!$D$6:$D$998,MATCH(UPPER(A2745)&amp;"|"&amp;UPPER(B2745),'Brand Family Areas (Enc)'!$G$6:$G$998,0)),"No Match")</f>
        <v>No Match</v>
      </c>
      <c r="F2745" t="str">
        <f t="shared" si="84"/>
        <v>US</v>
      </c>
      <c r="G2745" t="str">
        <f t="shared" si="85"/>
        <v>Monkey Family|ESSEX</v>
      </c>
    </row>
    <row r="2746" spans="1:7" hidden="1" x14ac:dyDescent="0.2">
      <c r="A2746" t="str" cm="1">
        <f t="array" ref="A2746">INDEX('Brand Family Territory (Enc)'!$A$2:$A$296,INT((ROW()-2)/10)+1)</f>
        <v>Monkey Family</v>
      </c>
      <c r="B2746" t="str" cm="1">
        <f t="array" ref="B2746">INDEX('Whitelist (Blackout Reverse)'!$B$1:$K$1,MOD(ROW()-2,10)+1)</f>
        <v>HUDSON</v>
      </c>
      <c r="C2746" t="str">
        <f>VLOOKUP(A2746,'Brand Family Territory (Enc)'!$A$2:$B$296,2,FALSE)</f>
        <v>Bergen/Passaic/Hudson/Essex</v>
      </c>
      <c r="D2746">
        <f>IF(COUNTIFS('Brand Family Territories (Enc)'!$B$2:$B$62,C2746,'Brand Family Territories (Enc)'!$C$2:$C$62,B2746)&gt;0,1,IF(AND(LEFT(B2746,6)="MORRIS",COUNTIFS('Brand Family Territories (Enc)'!$B$2:$B$62,C2746,'Brand Family Territories (Enc)'!$C$2:$C$62,"Morri")&gt;0),"Unk",0))</f>
        <v>1</v>
      </c>
      <c r="E2746" t="str">
        <f>IFERROR(INDEX('Brand Family Areas (Enc)'!$D$6:$D$998,MATCH(UPPER(A2746)&amp;"|"&amp;UPPER(B2746),'Brand Family Areas (Enc)'!$G$6:$G$998,0)),"No Match")</f>
        <v>No Match</v>
      </c>
      <c r="F2746" t="str">
        <f t="shared" si="84"/>
        <v>US</v>
      </c>
      <c r="G2746" t="str">
        <f t="shared" si="85"/>
        <v>Monkey Family|HUDSON</v>
      </c>
    </row>
    <row r="2747" spans="1:7" hidden="1" x14ac:dyDescent="0.2">
      <c r="A2747" t="str" cm="1">
        <f t="array" ref="A2747">INDEX('Brand Family Territory (Enc)'!$A$2:$A$296,INT((ROW()-2)/10)+1)</f>
        <v>Monkey Family</v>
      </c>
      <c r="B2747" t="str" cm="1">
        <f t="array" ref="B2747">INDEX('Whitelist (Blackout Reverse)'!$B$1:$K$1,MOD(ROW()-2,10)+1)</f>
        <v>UNION</v>
      </c>
      <c r="C2747" t="str">
        <f>VLOOKUP(A2747,'Brand Family Territory (Enc)'!$A$2:$B$296,2,FALSE)</f>
        <v>Bergen/Passaic/Hudson/Essex</v>
      </c>
      <c r="D2747">
        <f>IF(COUNTIFS('Brand Family Territories (Enc)'!$B$2:$B$62,C2747,'Brand Family Territories (Enc)'!$C$2:$C$62,B2747)&gt;0,1,IF(AND(LEFT(B2747,6)="MORRIS",COUNTIFS('Brand Family Territories (Enc)'!$B$2:$B$62,C2747,'Brand Family Territories (Enc)'!$C$2:$C$62,"Morri")&gt;0),"Unk",0))</f>
        <v>0</v>
      </c>
      <c r="E2747" t="str">
        <f>IFERROR(INDEX('Brand Family Areas (Enc)'!$D$6:$D$998,MATCH(UPPER(A2747)&amp;"|"&amp;UPPER(B2747),'Brand Family Areas (Enc)'!$G$6:$G$998,0)),"No Match")</f>
        <v>Inactive</v>
      </c>
      <c r="F2747" t="str">
        <f t="shared" si="84"/>
        <v>THEM</v>
      </c>
      <c r="G2747" t="str">
        <f t="shared" si="85"/>
        <v>Monkey Family|UNION</v>
      </c>
    </row>
    <row r="2748" spans="1:7" hidden="1" x14ac:dyDescent="0.2">
      <c r="A2748" t="str" cm="1">
        <f t="array" ref="A2748">INDEX('Brand Family Territory (Enc)'!$A$2:$A$296,INT((ROW()-2)/10)+1)</f>
        <v>Monkey Family</v>
      </c>
      <c r="B2748" t="str" cm="1">
        <f t="array" ref="B2748">INDEX('Whitelist (Blackout Reverse)'!$B$1:$K$1,MOD(ROW()-2,10)+1)</f>
        <v>SUSSEX</v>
      </c>
      <c r="C2748" t="str">
        <f>VLOOKUP(A2748,'Brand Family Territory (Enc)'!$A$2:$B$296,2,FALSE)</f>
        <v>Bergen/Passaic/Hudson/Essex</v>
      </c>
      <c r="D2748">
        <f>IF(COUNTIFS('Brand Family Territories (Enc)'!$B$2:$B$62,C2748,'Brand Family Territories (Enc)'!$C$2:$C$62,B2748)&gt;0,1,IF(AND(LEFT(B2748,6)="MORRIS",COUNTIFS('Brand Family Territories (Enc)'!$B$2:$B$62,C2748,'Brand Family Territories (Enc)'!$C$2:$C$62,"Morri")&gt;0),"Unk",0))</f>
        <v>0</v>
      </c>
      <c r="E2748" t="str">
        <f>IFERROR(INDEX('Brand Family Areas (Enc)'!$D$6:$D$998,MATCH(UPPER(A2748)&amp;"|"&amp;UPPER(B2748),'Brand Family Areas (Enc)'!$G$6:$G$998,0)),"No Match")</f>
        <v>Inactive</v>
      </c>
      <c r="F2748" t="str">
        <f t="shared" si="84"/>
        <v>THEM</v>
      </c>
      <c r="G2748" t="str">
        <f t="shared" si="85"/>
        <v>Monkey Family|SUSSEX</v>
      </c>
    </row>
    <row r="2749" spans="1:7" hidden="1" x14ac:dyDescent="0.2">
      <c r="A2749" t="str" cm="1">
        <f t="array" ref="A2749">INDEX('Brand Family Territory (Enc)'!$A$2:$A$296,INT((ROW()-2)/10)+1)</f>
        <v>Monkey Family</v>
      </c>
      <c r="B2749" t="str" cm="1">
        <f t="array" ref="B2749">INDEX('Whitelist (Blackout Reverse)'!$B$1:$K$1,MOD(ROW()-2,10)+1)</f>
        <v>MORRIS 1</v>
      </c>
      <c r="C2749" t="str">
        <f>VLOOKUP(A2749,'Brand Family Territory (Enc)'!$A$2:$B$296,2,FALSE)</f>
        <v>Bergen/Passaic/Hudson/Essex</v>
      </c>
      <c r="D2749">
        <f>IF(COUNTIFS('Brand Family Territories (Enc)'!$B$2:$B$62,C2749,'Brand Family Territories (Enc)'!$C$2:$C$62,B2749)&gt;0,1,IF(AND(LEFT(B2749,6)="MORRIS",COUNTIFS('Brand Family Territories (Enc)'!$B$2:$B$62,C2749,'Brand Family Territories (Enc)'!$C$2:$C$62,"Morri")&gt;0),"Unk",0))</f>
        <v>0</v>
      </c>
      <c r="E2749" t="str">
        <f>IFERROR(INDEX('Brand Family Areas (Enc)'!$D$6:$D$998,MATCH(UPPER(A2749)&amp;"|"&amp;UPPER(B2749),'Brand Family Areas (Enc)'!$G$6:$G$998,0)),"No Match")</f>
        <v>No Match</v>
      </c>
      <c r="F2749" t="str">
        <f t="shared" si="84"/>
        <v>THEM</v>
      </c>
      <c r="G2749" t="str">
        <f t="shared" si="85"/>
        <v>Monkey Family|MORRIS 1</v>
      </c>
    </row>
    <row r="2750" spans="1:7" hidden="1" x14ac:dyDescent="0.2">
      <c r="A2750" t="str" cm="1">
        <f t="array" ref="A2750">INDEX('Brand Family Territory (Enc)'!$A$2:$A$296,INT((ROW()-2)/10)+1)</f>
        <v>Monkey Family</v>
      </c>
      <c r="B2750" t="str" cm="1">
        <f t="array" ref="B2750">INDEX('Whitelist (Blackout Reverse)'!$B$1:$K$1,MOD(ROW()-2,10)+1)</f>
        <v>MORRIS 2</v>
      </c>
      <c r="C2750" t="str">
        <f>VLOOKUP(A2750,'Brand Family Territory (Enc)'!$A$2:$B$296,2,FALSE)</f>
        <v>Bergen/Passaic/Hudson/Essex</v>
      </c>
      <c r="D2750">
        <f>IF(COUNTIFS('Brand Family Territories (Enc)'!$B$2:$B$62,C2750,'Brand Family Territories (Enc)'!$C$2:$C$62,B2750)&gt;0,1,IF(AND(LEFT(B2750,6)="MORRIS",COUNTIFS('Brand Family Territories (Enc)'!$B$2:$B$62,C2750,'Brand Family Territories (Enc)'!$C$2:$C$62,"Morri")&gt;0),"Unk",0))</f>
        <v>0</v>
      </c>
      <c r="E2750" t="str">
        <f>IFERROR(INDEX('Brand Family Areas (Enc)'!$D$6:$D$998,MATCH(UPPER(A2750)&amp;"|"&amp;UPPER(B2750),'Brand Family Areas (Enc)'!$G$6:$G$998,0)),"No Match")</f>
        <v>Inactive</v>
      </c>
      <c r="F2750" t="str">
        <f t="shared" si="84"/>
        <v>THEM</v>
      </c>
      <c r="G2750" t="str">
        <f t="shared" si="85"/>
        <v>Monkey Family|MORRIS 2</v>
      </c>
    </row>
    <row r="2751" spans="1:7" hidden="1" x14ac:dyDescent="0.2">
      <c r="A2751" t="str" cm="1">
        <f t="array" ref="A2751">INDEX('Brand Family Territory (Enc)'!$A$2:$A$296,INT((ROW()-2)/10)+1)</f>
        <v>Monkey Family</v>
      </c>
      <c r="B2751" t="str" cm="1">
        <f t="array" ref="B2751">INDEX('Whitelist (Blackout Reverse)'!$B$1:$K$1,MOD(ROW()-2,10)+1)</f>
        <v>MORRIS 3</v>
      </c>
      <c r="C2751" t="str">
        <f>VLOOKUP(A2751,'Brand Family Territory (Enc)'!$A$2:$B$296,2,FALSE)</f>
        <v>Bergen/Passaic/Hudson/Essex</v>
      </c>
      <c r="D2751">
        <f>IF(COUNTIFS('Brand Family Territories (Enc)'!$B$2:$B$62,C2751,'Brand Family Territories (Enc)'!$C$2:$C$62,B2751)&gt;0,1,IF(AND(LEFT(B2751,6)="MORRIS",COUNTIFS('Brand Family Territories (Enc)'!$B$2:$B$62,C2751,'Brand Family Territories (Enc)'!$C$2:$C$62,"Morri")&gt;0),"Unk",0))</f>
        <v>0</v>
      </c>
      <c r="E2751" t="str">
        <f>IFERROR(INDEX('Brand Family Areas (Enc)'!$D$6:$D$998,MATCH(UPPER(A2751)&amp;"|"&amp;UPPER(B2751),'Brand Family Areas (Enc)'!$G$6:$G$998,0)),"No Match")</f>
        <v>Inactive</v>
      </c>
      <c r="F2751" t="str">
        <f t="shared" si="84"/>
        <v>THEM</v>
      </c>
      <c r="G2751" t="str">
        <f t="shared" si="85"/>
        <v>Monkey Family|MORRIS 3</v>
      </c>
    </row>
    <row r="2752" spans="1:7" x14ac:dyDescent="0.2">
      <c r="A2752" t="str" cm="1">
        <f t="array" ref="A2752">INDEX('Brand Family Territory (Enc)'!$A$2:$A$296,INT((ROW()-2)/10)+1)</f>
        <v>Victory</v>
      </c>
      <c r="B2752" t="str" cm="1">
        <f t="array" ref="B2752">INDEX('Whitelist (Blackout Reverse)'!$B$1:$K$1,MOD(ROW()-2,10)+1)</f>
        <v>BERGEN</v>
      </c>
      <c r="C2752" t="str">
        <f>VLOOKUP(A2752,'Brand Family Territory (Enc)'!$A$2:$B$296,2,FALSE)</f>
        <v>Bergen/Passaic/Hudson/Essex</v>
      </c>
      <c r="D2752">
        <f>IF(COUNTIFS('Brand Family Territories (Enc)'!$B$2:$B$62,C2752,'Brand Family Territories (Enc)'!$C$2:$C$62,B2752)&gt;0,1,IF(AND(LEFT(B2752,6)="MORRIS",COUNTIFS('Brand Family Territories (Enc)'!$B$2:$B$62,C2752,'Brand Family Territories (Enc)'!$C$2:$C$62,"Morri")&gt;0),"Unk",0))</f>
        <v>1</v>
      </c>
      <c r="E2752" t="str">
        <f>IFERROR(INDEX('Brand Family Areas (Enc)'!$D$6:$D$998,MATCH(UPPER(A2752)&amp;"|"&amp;UPPER(B2752),'Brand Family Areas (Enc)'!$G$6:$G$998,0)),"No Match")</f>
        <v>No Match</v>
      </c>
      <c r="F2752" t="str">
        <f t="shared" si="84"/>
        <v>US</v>
      </c>
      <c r="G2752" t="str">
        <f t="shared" si="85"/>
        <v>Victory|BERGEN</v>
      </c>
    </row>
    <row r="2753" spans="1:7" x14ac:dyDescent="0.2">
      <c r="A2753" t="str" cm="1">
        <f t="array" ref="A2753">INDEX('Brand Family Territory (Enc)'!$A$2:$A$296,INT((ROW()-2)/10)+1)</f>
        <v>Victory</v>
      </c>
      <c r="B2753" t="str" cm="1">
        <f t="array" ref="B2753">INDEX('Whitelist (Blackout Reverse)'!$B$1:$K$1,MOD(ROW()-2,10)+1)</f>
        <v>PASSAIC</v>
      </c>
      <c r="C2753" t="str">
        <f>VLOOKUP(A2753,'Brand Family Territory (Enc)'!$A$2:$B$296,2,FALSE)</f>
        <v>Bergen/Passaic/Hudson/Essex</v>
      </c>
      <c r="D2753">
        <f>IF(COUNTIFS('Brand Family Territories (Enc)'!$B$2:$B$62,C2753,'Brand Family Territories (Enc)'!$C$2:$C$62,B2753)&gt;0,1,IF(AND(LEFT(B2753,6)="MORRIS",COUNTIFS('Brand Family Territories (Enc)'!$B$2:$B$62,C2753,'Brand Family Territories (Enc)'!$C$2:$C$62,"Morri")&gt;0),"Unk",0))</f>
        <v>1</v>
      </c>
      <c r="E2753" t="str">
        <f>IFERROR(INDEX('Brand Family Areas (Enc)'!$D$6:$D$998,MATCH(UPPER(A2753)&amp;"|"&amp;UPPER(B2753),'Brand Family Areas (Enc)'!$G$6:$G$998,0)),"No Match")</f>
        <v>No Match</v>
      </c>
      <c r="F2753" t="str">
        <f t="shared" si="84"/>
        <v>US</v>
      </c>
      <c r="G2753" t="str">
        <f t="shared" si="85"/>
        <v>Victory|PASSAIC</v>
      </c>
    </row>
    <row r="2754" spans="1:7" x14ac:dyDescent="0.2">
      <c r="A2754" t="str" cm="1">
        <f t="array" ref="A2754">INDEX('Brand Family Territory (Enc)'!$A$2:$A$296,INT((ROW()-2)/10)+1)</f>
        <v>Victory</v>
      </c>
      <c r="B2754" t="str" cm="1">
        <f t="array" ref="B2754">INDEX('Whitelist (Blackout Reverse)'!$B$1:$K$1,MOD(ROW()-2,10)+1)</f>
        <v>PASSAIC-FF</v>
      </c>
      <c r="C2754" t="str">
        <f>VLOOKUP(A2754,'Brand Family Territory (Enc)'!$A$2:$B$296,2,FALSE)</f>
        <v>Bergen/Passaic/Hudson/Essex</v>
      </c>
      <c r="D2754">
        <f>IF(COUNTIFS('Brand Family Territories (Enc)'!$B$2:$B$62,C2754,'Brand Family Territories (Enc)'!$C$2:$C$62,B2754)&gt;0,1,IF(AND(LEFT(B2754,6)="MORRIS",COUNTIFS('Brand Family Territories (Enc)'!$B$2:$B$62,C2754,'Brand Family Territories (Enc)'!$C$2:$C$62,"Morri")&gt;0),"Unk",0))</f>
        <v>1</v>
      </c>
      <c r="E2754" t="str">
        <f>IFERROR(INDEX('Brand Family Areas (Enc)'!$D$6:$D$998,MATCH(UPPER(A2754)&amp;"|"&amp;UPPER(B2754),'Brand Family Areas (Enc)'!$G$6:$G$998,0)),"No Match")</f>
        <v>No Match</v>
      </c>
      <c r="F2754" t="str">
        <f t="shared" si="84"/>
        <v>US</v>
      </c>
      <c r="G2754" t="str">
        <f t="shared" si="85"/>
        <v>Victory|PASSAIC-FF</v>
      </c>
    </row>
    <row r="2755" spans="1:7" x14ac:dyDescent="0.2">
      <c r="A2755" t="str" cm="1">
        <f t="array" ref="A2755">INDEX('Brand Family Territory (Enc)'!$A$2:$A$296,INT((ROW()-2)/10)+1)</f>
        <v>Victory</v>
      </c>
      <c r="B2755" t="str" cm="1">
        <f t="array" ref="B2755">INDEX('Whitelist (Blackout Reverse)'!$B$1:$K$1,MOD(ROW()-2,10)+1)</f>
        <v>ESSEX</v>
      </c>
      <c r="C2755" t="str">
        <f>VLOOKUP(A2755,'Brand Family Territory (Enc)'!$A$2:$B$296,2,FALSE)</f>
        <v>Bergen/Passaic/Hudson/Essex</v>
      </c>
      <c r="D2755">
        <f>IF(COUNTIFS('Brand Family Territories (Enc)'!$B$2:$B$62,C2755,'Brand Family Territories (Enc)'!$C$2:$C$62,B2755)&gt;0,1,IF(AND(LEFT(B2755,6)="MORRIS",COUNTIFS('Brand Family Territories (Enc)'!$B$2:$B$62,C2755,'Brand Family Territories (Enc)'!$C$2:$C$62,"Morri")&gt;0),"Unk",0))</f>
        <v>1</v>
      </c>
      <c r="E2755" t="str">
        <f>IFERROR(INDEX('Brand Family Areas (Enc)'!$D$6:$D$998,MATCH(UPPER(A2755)&amp;"|"&amp;UPPER(B2755),'Brand Family Areas (Enc)'!$G$6:$G$998,0)),"No Match")</f>
        <v>No Match</v>
      </c>
      <c r="F2755" t="str">
        <f t="shared" ref="F2755:F2818" si="86">IF(D2755="Unk","Ambiguous (Source Truncated)",IF(E2755="Inactive","THEM",IF(D2755=1,"US",IF(D2755="N/A","No Territory Data","THEM"))))</f>
        <v>US</v>
      </c>
      <c r="G2755" t="str">
        <f t="shared" ref="G2755:G2818" si="87">A2755&amp;"|"&amp;B2755</f>
        <v>Victory|ESSEX</v>
      </c>
    </row>
    <row r="2756" spans="1:7" x14ac:dyDescent="0.2">
      <c r="A2756" t="str" cm="1">
        <f t="array" ref="A2756">INDEX('Brand Family Territory (Enc)'!$A$2:$A$296,INT((ROW()-2)/10)+1)</f>
        <v>Victory</v>
      </c>
      <c r="B2756" t="str" cm="1">
        <f t="array" ref="B2756">INDEX('Whitelist (Blackout Reverse)'!$B$1:$K$1,MOD(ROW()-2,10)+1)</f>
        <v>HUDSON</v>
      </c>
      <c r="C2756" t="str">
        <f>VLOOKUP(A2756,'Brand Family Territory (Enc)'!$A$2:$B$296,2,FALSE)</f>
        <v>Bergen/Passaic/Hudson/Essex</v>
      </c>
      <c r="D2756">
        <f>IF(COUNTIFS('Brand Family Territories (Enc)'!$B$2:$B$62,C2756,'Brand Family Territories (Enc)'!$C$2:$C$62,B2756)&gt;0,1,IF(AND(LEFT(B2756,6)="MORRIS",COUNTIFS('Brand Family Territories (Enc)'!$B$2:$B$62,C2756,'Brand Family Territories (Enc)'!$C$2:$C$62,"Morri")&gt;0),"Unk",0))</f>
        <v>1</v>
      </c>
      <c r="E2756" t="str">
        <f>IFERROR(INDEX('Brand Family Areas (Enc)'!$D$6:$D$998,MATCH(UPPER(A2756)&amp;"|"&amp;UPPER(B2756),'Brand Family Areas (Enc)'!$G$6:$G$998,0)),"No Match")</f>
        <v>No Match</v>
      </c>
      <c r="F2756" t="str">
        <f t="shared" si="86"/>
        <v>US</v>
      </c>
      <c r="G2756" t="str">
        <f t="shared" si="87"/>
        <v>Victory|HUDSON</v>
      </c>
    </row>
    <row r="2757" spans="1:7" x14ac:dyDescent="0.2">
      <c r="A2757" t="str" cm="1">
        <f t="array" ref="A2757">INDEX('Brand Family Territory (Enc)'!$A$2:$A$296,INT((ROW()-2)/10)+1)</f>
        <v>Victory</v>
      </c>
      <c r="B2757" t="str" cm="1">
        <f t="array" ref="B2757">INDEX('Whitelist (Blackout Reverse)'!$B$1:$K$1,MOD(ROW()-2,10)+1)</f>
        <v>UNION</v>
      </c>
      <c r="C2757" t="str">
        <f>VLOOKUP(A2757,'Brand Family Territory (Enc)'!$A$2:$B$296,2,FALSE)</f>
        <v>Bergen/Passaic/Hudson/Essex</v>
      </c>
      <c r="D2757">
        <f>IF(COUNTIFS('Brand Family Territories (Enc)'!$B$2:$B$62,C2757,'Brand Family Territories (Enc)'!$C$2:$C$62,B2757)&gt;0,1,IF(AND(LEFT(B2757,6)="MORRIS",COUNTIFS('Brand Family Territories (Enc)'!$B$2:$B$62,C2757,'Brand Family Territories (Enc)'!$C$2:$C$62,"Morri")&gt;0),"Unk",0))</f>
        <v>0</v>
      </c>
      <c r="E2757" t="str">
        <f>IFERROR(INDEX('Brand Family Areas (Enc)'!$D$6:$D$998,MATCH(UPPER(A2757)&amp;"|"&amp;UPPER(B2757),'Brand Family Areas (Enc)'!$G$6:$G$998,0)),"No Match")</f>
        <v>Inactive</v>
      </c>
      <c r="F2757" t="str">
        <f t="shared" si="86"/>
        <v>THEM</v>
      </c>
      <c r="G2757" t="str">
        <f t="shared" si="87"/>
        <v>Victory|UNION</v>
      </c>
    </row>
    <row r="2758" spans="1:7" x14ac:dyDescent="0.2">
      <c r="A2758" t="str" cm="1">
        <f t="array" ref="A2758">INDEX('Brand Family Territory (Enc)'!$A$2:$A$296,INT((ROW()-2)/10)+1)</f>
        <v>Victory</v>
      </c>
      <c r="B2758" t="str" cm="1">
        <f t="array" ref="B2758">INDEX('Whitelist (Blackout Reverse)'!$B$1:$K$1,MOD(ROW()-2,10)+1)</f>
        <v>SUSSEX</v>
      </c>
      <c r="C2758" t="str">
        <f>VLOOKUP(A2758,'Brand Family Territory (Enc)'!$A$2:$B$296,2,FALSE)</f>
        <v>Bergen/Passaic/Hudson/Essex</v>
      </c>
      <c r="D2758">
        <f>IF(COUNTIFS('Brand Family Territories (Enc)'!$B$2:$B$62,C2758,'Brand Family Territories (Enc)'!$C$2:$C$62,B2758)&gt;0,1,IF(AND(LEFT(B2758,6)="MORRIS",COUNTIFS('Brand Family Territories (Enc)'!$B$2:$B$62,C2758,'Brand Family Territories (Enc)'!$C$2:$C$62,"Morri")&gt;0),"Unk",0))</f>
        <v>0</v>
      </c>
      <c r="E2758" t="str">
        <f>IFERROR(INDEX('Brand Family Areas (Enc)'!$D$6:$D$998,MATCH(UPPER(A2758)&amp;"|"&amp;UPPER(B2758),'Brand Family Areas (Enc)'!$G$6:$G$998,0)),"No Match")</f>
        <v>Inactive</v>
      </c>
      <c r="F2758" t="str">
        <f t="shared" si="86"/>
        <v>THEM</v>
      </c>
      <c r="G2758" t="str">
        <f t="shared" si="87"/>
        <v>Victory|SUSSEX</v>
      </c>
    </row>
    <row r="2759" spans="1:7" x14ac:dyDescent="0.2">
      <c r="A2759" t="str" cm="1">
        <f t="array" ref="A2759">INDEX('Brand Family Territory (Enc)'!$A$2:$A$296,INT((ROW()-2)/10)+1)</f>
        <v>Victory</v>
      </c>
      <c r="B2759" t="str" cm="1">
        <f t="array" ref="B2759">INDEX('Whitelist (Blackout Reverse)'!$B$1:$K$1,MOD(ROW()-2,10)+1)</f>
        <v>MORRIS 1</v>
      </c>
      <c r="C2759" t="str">
        <f>VLOOKUP(A2759,'Brand Family Territory (Enc)'!$A$2:$B$296,2,FALSE)</f>
        <v>Bergen/Passaic/Hudson/Essex</v>
      </c>
      <c r="D2759">
        <f>IF(COUNTIFS('Brand Family Territories (Enc)'!$B$2:$B$62,C2759,'Brand Family Territories (Enc)'!$C$2:$C$62,B2759)&gt;0,1,IF(AND(LEFT(B2759,6)="MORRIS",COUNTIFS('Brand Family Territories (Enc)'!$B$2:$B$62,C2759,'Brand Family Territories (Enc)'!$C$2:$C$62,"Morri")&gt;0),"Unk",0))</f>
        <v>0</v>
      </c>
      <c r="E2759" t="str">
        <f>IFERROR(INDEX('Brand Family Areas (Enc)'!$D$6:$D$998,MATCH(UPPER(A2759)&amp;"|"&amp;UPPER(B2759),'Brand Family Areas (Enc)'!$G$6:$G$998,0)),"No Match")</f>
        <v>Inactive</v>
      </c>
      <c r="F2759" t="str">
        <f t="shared" si="86"/>
        <v>THEM</v>
      </c>
      <c r="G2759" t="str">
        <f t="shared" si="87"/>
        <v>Victory|MORRIS 1</v>
      </c>
    </row>
    <row r="2760" spans="1:7" x14ac:dyDescent="0.2">
      <c r="A2760" t="str" cm="1">
        <f t="array" ref="A2760">INDEX('Brand Family Territory (Enc)'!$A$2:$A$296,INT((ROW()-2)/10)+1)</f>
        <v>Victory</v>
      </c>
      <c r="B2760" t="str" cm="1">
        <f t="array" ref="B2760">INDEX('Whitelist (Blackout Reverse)'!$B$1:$K$1,MOD(ROW()-2,10)+1)</f>
        <v>MORRIS 2</v>
      </c>
      <c r="C2760" t="str">
        <f>VLOOKUP(A2760,'Brand Family Territory (Enc)'!$A$2:$B$296,2,FALSE)</f>
        <v>Bergen/Passaic/Hudson/Essex</v>
      </c>
      <c r="D2760">
        <f>IF(COUNTIFS('Brand Family Territories (Enc)'!$B$2:$B$62,C2760,'Brand Family Territories (Enc)'!$C$2:$C$62,B2760)&gt;0,1,IF(AND(LEFT(B2760,6)="MORRIS",COUNTIFS('Brand Family Territories (Enc)'!$B$2:$B$62,C2760,'Brand Family Territories (Enc)'!$C$2:$C$62,"Morri")&gt;0),"Unk",0))</f>
        <v>0</v>
      </c>
      <c r="E2760" t="str">
        <f>IFERROR(INDEX('Brand Family Areas (Enc)'!$D$6:$D$998,MATCH(UPPER(A2760)&amp;"|"&amp;UPPER(B2760),'Brand Family Areas (Enc)'!$G$6:$G$998,0)),"No Match")</f>
        <v>Inactive</v>
      </c>
      <c r="F2760" t="str">
        <f t="shared" si="86"/>
        <v>THEM</v>
      </c>
      <c r="G2760" t="str">
        <f t="shared" si="87"/>
        <v>Victory|MORRIS 2</v>
      </c>
    </row>
    <row r="2761" spans="1:7" x14ac:dyDescent="0.2">
      <c r="A2761" t="str" cm="1">
        <f t="array" ref="A2761">INDEX('Brand Family Territory (Enc)'!$A$2:$A$296,INT((ROW()-2)/10)+1)</f>
        <v>Victory</v>
      </c>
      <c r="B2761" t="str" cm="1">
        <f t="array" ref="B2761">INDEX('Whitelist (Blackout Reverse)'!$B$1:$K$1,MOD(ROW()-2,10)+1)</f>
        <v>MORRIS 3</v>
      </c>
      <c r="C2761" t="str">
        <f>VLOOKUP(A2761,'Brand Family Territory (Enc)'!$A$2:$B$296,2,FALSE)</f>
        <v>Bergen/Passaic/Hudson/Essex</v>
      </c>
      <c r="D2761">
        <f>IF(COUNTIFS('Brand Family Territories (Enc)'!$B$2:$B$62,C2761,'Brand Family Territories (Enc)'!$C$2:$C$62,B2761)&gt;0,1,IF(AND(LEFT(B2761,6)="MORRIS",COUNTIFS('Brand Family Territories (Enc)'!$B$2:$B$62,C2761,'Brand Family Territories (Enc)'!$C$2:$C$62,"Morri")&gt;0),"Unk",0))</f>
        <v>0</v>
      </c>
      <c r="E2761" t="str">
        <f>IFERROR(INDEX('Brand Family Areas (Enc)'!$D$6:$D$998,MATCH(UPPER(A2761)&amp;"|"&amp;UPPER(B2761),'Brand Family Areas (Enc)'!$G$6:$G$998,0)),"No Match")</f>
        <v>Inactive</v>
      </c>
      <c r="F2761" t="str">
        <f t="shared" si="86"/>
        <v>THEM</v>
      </c>
      <c r="G2761" t="str">
        <f t="shared" si="87"/>
        <v>Victory|MORRIS 3</v>
      </c>
    </row>
    <row r="2762" spans="1:7" hidden="1" x14ac:dyDescent="0.2">
      <c r="A2762" t="str" cm="1">
        <f t="array" ref="A2762">INDEX('Brand Family Territory (Enc)'!$A$2:$A$296,INT((ROW()-2)/10)+1)</f>
        <v>Weihenstephaner</v>
      </c>
      <c r="B2762" t="str" cm="1">
        <f t="array" ref="B2762">INDEX('Whitelist (Blackout Reverse)'!$B$1:$K$1,MOD(ROW()-2,10)+1)</f>
        <v>BERGEN</v>
      </c>
      <c r="C2762" t="str">
        <f>VLOOKUP(A2762,'Brand Family Territory (Enc)'!$A$2:$B$296,2,FALSE)</f>
        <v>Bergen/Passaic/Hudson/Essex</v>
      </c>
      <c r="D2762">
        <f>IF(COUNTIFS('Brand Family Territories (Enc)'!$B$2:$B$62,C2762,'Brand Family Territories (Enc)'!$C$2:$C$62,B2762)&gt;0,1,IF(AND(LEFT(B2762,6)="MORRIS",COUNTIFS('Brand Family Territories (Enc)'!$B$2:$B$62,C2762,'Brand Family Territories (Enc)'!$C$2:$C$62,"Morri")&gt;0),"Unk",0))</f>
        <v>1</v>
      </c>
      <c r="E2762" t="str">
        <f>IFERROR(INDEX('Brand Family Areas (Enc)'!$D$6:$D$998,MATCH(UPPER(A2762)&amp;"|"&amp;UPPER(B2762),'Brand Family Areas (Enc)'!$G$6:$G$998,0)),"No Match")</f>
        <v>No Match</v>
      </c>
      <c r="F2762" t="str">
        <f t="shared" si="86"/>
        <v>US</v>
      </c>
      <c r="G2762" t="str">
        <f t="shared" si="87"/>
        <v>Weihenstephaner|BERGEN</v>
      </c>
    </row>
    <row r="2763" spans="1:7" hidden="1" x14ac:dyDescent="0.2">
      <c r="A2763" t="str" cm="1">
        <f t="array" ref="A2763">INDEX('Brand Family Territory (Enc)'!$A$2:$A$296,INT((ROW()-2)/10)+1)</f>
        <v>Weihenstephaner</v>
      </c>
      <c r="B2763" t="str" cm="1">
        <f t="array" ref="B2763">INDEX('Whitelist (Blackout Reverse)'!$B$1:$K$1,MOD(ROW()-2,10)+1)</f>
        <v>PASSAIC</v>
      </c>
      <c r="C2763" t="str">
        <f>VLOOKUP(A2763,'Brand Family Territory (Enc)'!$A$2:$B$296,2,FALSE)</f>
        <v>Bergen/Passaic/Hudson/Essex</v>
      </c>
      <c r="D2763">
        <f>IF(COUNTIFS('Brand Family Territories (Enc)'!$B$2:$B$62,C2763,'Brand Family Territories (Enc)'!$C$2:$C$62,B2763)&gt;0,1,IF(AND(LEFT(B2763,6)="MORRIS",COUNTIFS('Brand Family Territories (Enc)'!$B$2:$B$62,C2763,'Brand Family Territories (Enc)'!$C$2:$C$62,"Morri")&gt;0),"Unk",0))</f>
        <v>1</v>
      </c>
      <c r="E2763" t="str">
        <f>IFERROR(INDEX('Brand Family Areas (Enc)'!$D$6:$D$998,MATCH(UPPER(A2763)&amp;"|"&amp;UPPER(B2763),'Brand Family Areas (Enc)'!$G$6:$G$998,0)),"No Match")</f>
        <v>No Match</v>
      </c>
      <c r="F2763" t="str">
        <f t="shared" si="86"/>
        <v>US</v>
      </c>
      <c r="G2763" t="str">
        <f t="shared" si="87"/>
        <v>Weihenstephaner|PASSAIC</v>
      </c>
    </row>
    <row r="2764" spans="1:7" hidden="1" x14ac:dyDescent="0.2">
      <c r="A2764" t="str" cm="1">
        <f t="array" ref="A2764">INDEX('Brand Family Territory (Enc)'!$A$2:$A$296,INT((ROW()-2)/10)+1)</f>
        <v>Weihenstephaner</v>
      </c>
      <c r="B2764" t="str" cm="1">
        <f t="array" ref="B2764">INDEX('Whitelist (Blackout Reverse)'!$B$1:$K$1,MOD(ROW()-2,10)+1)</f>
        <v>PASSAIC-FF</v>
      </c>
      <c r="C2764" t="str">
        <f>VLOOKUP(A2764,'Brand Family Territory (Enc)'!$A$2:$B$296,2,FALSE)</f>
        <v>Bergen/Passaic/Hudson/Essex</v>
      </c>
      <c r="D2764">
        <f>IF(COUNTIFS('Brand Family Territories (Enc)'!$B$2:$B$62,C2764,'Brand Family Territories (Enc)'!$C$2:$C$62,B2764)&gt;0,1,IF(AND(LEFT(B2764,6)="MORRIS",COUNTIFS('Brand Family Territories (Enc)'!$B$2:$B$62,C2764,'Brand Family Territories (Enc)'!$C$2:$C$62,"Morri")&gt;0),"Unk",0))</f>
        <v>1</v>
      </c>
      <c r="E2764" t="str">
        <f>IFERROR(INDEX('Brand Family Areas (Enc)'!$D$6:$D$998,MATCH(UPPER(A2764)&amp;"|"&amp;UPPER(B2764),'Brand Family Areas (Enc)'!$G$6:$G$998,0)),"No Match")</f>
        <v>No Match</v>
      </c>
      <c r="F2764" t="str">
        <f t="shared" si="86"/>
        <v>US</v>
      </c>
      <c r="G2764" t="str">
        <f t="shared" si="87"/>
        <v>Weihenstephaner|PASSAIC-FF</v>
      </c>
    </row>
    <row r="2765" spans="1:7" hidden="1" x14ac:dyDescent="0.2">
      <c r="A2765" t="str" cm="1">
        <f t="array" ref="A2765">INDEX('Brand Family Territory (Enc)'!$A$2:$A$296,INT((ROW()-2)/10)+1)</f>
        <v>Weihenstephaner</v>
      </c>
      <c r="B2765" t="str" cm="1">
        <f t="array" ref="B2765">INDEX('Whitelist (Blackout Reverse)'!$B$1:$K$1,MOD(ROW()-2,10)+1)</f>
        <v>ESSEX</v>
      </c>
      <c r="C2765" t="str">
        <f>VLOOKUP(A2765,'Brand Family Territory (Enc)'!$A$2:$B$296,2,FALSE)</f>
        <v>Bergen/Passaic/Hudson/Essex</v>
      </c>
      <c r="D2765">
        <f>IF(COUNTIFS('Brand Family Territories (Enc)'!$B$2:$B$62,C2765,'Brand Family Territories (Enc)'!$C$2:$C$62,B2765)&gt;0,1,IF(AND(LEFT(B2765,6)="MORRIS",COUNTIFS('Brand Family Territories (Enc)'!$B$2:$B$62,C2765,'Brand Family Territories (Enc)'!$C$2:$C$62,"Morri")&gt;0),"Unk",0))</f>
        <v>1</v>
      </c>
      <c r="E2765" t="str">
        <f>IFERROR(INDEX('Brand Family Areas (Enc)'!$D$6:$D$998,MATCH(UPPER(A2765)&amp;"|"&amp;UPPER(B2765),'Brand Family Areas (Enc)'!$G$6:$G$998,0)),"No Match")</f>
        <v>No Match</v>
      </c>
      <c r="F2765" t="str">
        <f t="shared" si="86"/>
        <v>US</v>
      </c>
      <c r="G2765" t="str">
        <f t="shared" si="87"/>
        <v>Weihenstephaner|ESSEX</v>
      </c>
    </row>
    <row r="2766" spans="1:7" hidden="1" x14ac:dyDescent="0.2">
      <c r="A2766" t="str" cm="1">
        <f t="array" ref="A2766">INDEX('Brand Family Territory (Enc)'!$A$2:$A$296,INT((ROW()-2)/10)+1)</f>
        <v>Weihenstephaner</v>
      </c>
      <c r="B2766" t="str" cm="1">
        <f t="array" ref="B2766">INDEX('Whitelist (Blackout Reverse)'!$B$1:$K$1,MOD(ROW()-2,10)+1)</f>
        <v>HUDSON</v>
      </c>
      <c r="C2766" t="str">
        <f>VLOOKUP(A2766,'Brand Family Territory (Enc)'!$A$2:$B$296,2,FALSE)</f>
        <v>Bergen/Passaic/Hudson/Essex</v>
      </c>
      <c r="D2766">
        <f>IF(COUNTIFS('Brand Family Territories (Enc)'!$B$2:$B$62,C2766,'Brand Family Territories (Enc)'!$C$2:$C$62,B2766)&gt;0,1,IF(AND(LEFT(B2766,6)="MORRIS",COUNTIFS('Brand Family Territories (Enc)'!$B$2:$B$62,C2766,'Brand Family Territories (Enc)'!$C$2:$C$62,"Morri")&gt;0),"Unk",0))</f>
        <v>1</v>
      </c>
      <c r="E2766" t="str">
        <f>IFERROR(INDEX('Brand Family Areas (Enc)'!$D$6:$D$998,MATCH(UPPER(A2766)&amp;"|"&amp;UPPER(B2766),'Brand Family Areas (Enc)'!$G$6:$G$998,0)),"No Match")</f>
        <v>No Match</v>
      </c>
      <c r="F2766" t="str">
        <f t="shared" si="86"/>
        <v>US</v>
      </c>
      <c r="G2766" t="str">
        <f t="shared" si="87"/>
        <v>Weihenstephaner|HUDSON</v>
      </c>
    </row>
    <row r="2767" spans="1:7" hidden="1" x14ac:dyDescent="0.2">
      <c r="A2767" t="str" cm="1">
        <f t="array" ref="A2767">INDEX('Brand Family Territory (Enc)'!$A$2:$A$296,INT((ROW()-2)/10)+1)</f>
        <v>Weihenstephaner</v>
      </c>
      <c r="B2767" t="str" cm="1">
        <f t="array" ref="B2767">INDEX('Whitelist (Blackout Reverse)'!$B$1:$K$1,MOD(ROW()-2,10)+1)</f>
        <v>UNION</v>
      </c>
      <c r="C2767" t="str">
        <f>VLOOKUP(A2767,'Brand Family Territory (Enc)'!$A$2:$B$296,2,FALSE)</f>
        <v>Bergen/Passaic/Hudson/Essex</v>
      </c>
      <c r="D2767">
        <f>IF(COUNTIFS('Brand Family Territories (Enc)'!$B$2:$B$62,C2767,'Brand Family Territories (Enc)'!$C$2:$C$62,B2767)&gt;0,1,IF(AND(LEFT(B2767,6)="MORRIS",COUNTIFS('Brand Family Territories (Enc)'!$B$2:$B$62,C2767,'Brand Family Territories (Enc)'!$C$2:$C$62,"Morri")&gt;0),"Unk",0))</f>
        <v>0</v>
      </c>
      <c r="E2767" t="str">
        <f>IFERROR(INDEX('Brand Family Areas (Enc)'!$D$6:$D$998,MATCH(UPPER(A2767)&amp;"|"&amp;UPPER(B2767),'Brand Family Areas (Enc)'!$G$6:$G$998,0)),"No Match")</f>
        <v>Inactive</v>
      </c>
      <c r="F2767" t="str">
        <f t="shared" si="86"/>
        <v>THEM</v>
      </c>
      <c r="G2767" t="str">
        <f t="shared" si="87"/>
        <v>Weihenstephaner|UNION</v>
      </c>
    </row>
    <row r="2768" spans="1:7" hidden="1" x14ac:dyDescent="0.2">
      <c r="A2768" t="str" cm="1">
        <f t="array" ref="A2768">INDEX('Brand Family Territory (Enc)'!$A$2:$A$296,INT((ROW()-2)/10)+1)</f>
        <v>Weihenstephaner</v>
      </c>
      <c r="B2768" t="str" cm="1">
        <f t="array" ref="B2768">INDEX('Whitelist (Blackout Reverse)'!$B$1:$K$1,MOD(ROW()-2,10)+1)</f>
        <v>SUSSEX</v>
      </c>
      <c r="C2768" t="str">
        <f>VLOOKUP(A2768,'Brand Family Territory (Enc)'!$A$2:$B$296,2,FALSE)</f>
        <v>Bergen/Passaic/Hudson/Essex</v>
      </c>
      <c r="D2768">
        <f>IF(COUNTIFS('Brand Family Territories (Enc)'!$B$2:$B$62,C2768,'Brand Family Territories (Enc)'!$C$2:$C$62,B2768)&gt;0,1,IF(AND(LEFT(B2768,6)="MORRIS",COUNTIFS('Brand Family Territories (Enc)'!$B$2:$B$62,C2768,'Brand Family Territories (Enc)'!$C$2:$C$62,"Morri")&gt;0),"Unk",0))</f>
        <v>0</v>
      </c>
      <c r="E2768" t="str">
        <f>IFERROR(INDEX('Brand Family Areas (Enc)'!$D$6:$D$998,MATCH(UPPER(A2768)&amp;"|"&amp;UPPER(B2768),'Brand Family Areas (Enc)'!$G$6:$G$998,0)),"No Match")</f>
        <v>Inactive</v>
      </c>
      <c r="F2768" t="str">
        <f t="shared" si="86"/>
        <v>THEM</v>
      </c>
      <c r="G2768" t="str">
        <f t="shared" si="87"/>
        <v>Weihenstephaner|SUSSEX</v>
      </c>
    </row>
    <row r="2769" spans="1:7" hidden="1" x14ac:dyDescent="0.2">
      <c r="A2769" t="str" cm="1">
        <f t="array" ref="A2769">INDEX('Brand Family Territory (Enc)'!$A$2:$A$296,INT((ROW()-2)/10)+1)</f>
        <v>Weihenstephaner</v>
      </c>
      <c r="B2769" t="str" cm="1">
        <f t="array" ref="B2769">INDEX('Whitelist (Blackout Reverse)'!$B$1:$K$1,MOD(ROW()-2,10)+1)</f>
        <v>MORRIS 1</v>
      </c>
      <c r="C2769" t="str">
        <f>VLOOKUP(A2769,'Brand Family Territory (Enc)'!$A$2:$B$296,2,FALSE)</f>
        <v>Bergen/Passaic/Hudson/Essex</v>
      </c>
      <c r="D2769">
        <f>IF(COUNTIFS('Brand Family Territories (Enc)'!$B$2:$B$62,C2769,'Brand Family Territories (Enc)'!$C$2:$C$62,B2769)&gt;0,1,IF(AND(LEFT(B2769,6)="MORRIS",COUNTIFS('Brand Family Territories (Enc)'!$B$2:$B$62,C2769,'Brand Family Territories (Enc)'!$C$2:$C$62,"Morri")&gt;0),"Unk",0))</f>
        <v>0</v>
      </c>
      <c r="E2769" t="str">
        <f>IFERROR(INDEX('Brand Family Areas (Enc)'!$D$6:$D$998,MATCH(UPPER(A2769)&amp;"|"&amp;UPPER(B2769),'Brand Family Areas (Enc)'!$G$6:$G$998,0)),"No Match")</f>
        <v>Inactive</v>
      </c>
      <c r="F2769" t="str">
        <f t="shared" si="86"/>
        <v>THEM</v>
      </c>
      <c r="G2769" t="str">
        <f t="shared" si="87"/>
        <v>Weihenstephaner|MORRIS 1</v>
      </c>
    </row>
    <row r="2770" spans="1:7" hidden="1" x14ac:dyDescent="0.2">
      <c r="A2770" t="str" cm="1">
        <f t="array" ref="A2770">INDEX('Brand Family Territory (Enc)'!$A$2:$A$296,INT((ROW()-2)/10)+1)</f>
        <v>Weihenstephaner</v>
      </c>
      <c r="B2770" t="str" cm="1">
        <f t="array" ref="B2770">INDEX('Whitelist (Blackout Reverse)'!$B$1:$K$1,MOD(ROW()-2,10)+1)</f>
        <v>MORRIS 2</v>
      </c>
      <c r="C2770" t="str">
        <f>VLOOKUP(A2770,'Brand Family Territory (Enc)'!$A$2:$B$296,2,FALSE)</f>
        <v>Bergen/Passaic/Hudson/Essex</v>
      </c>
      <c r="D2770">
        <f>IF(COUNTIFS('Brand Family Territories (Enc)'!$B$2:$B$62,C2770,'Brand Family Territories (Enc)'!$C$2:$C$62,B2770)&gt;0,1,IF(AND(LEFT(B2770,6)="MORRIS",COUNTIFS('Brand Family Territories (Enc)'!$B$2:$B$62,C2770,'Brand Family Territories (Enc)'!$C$2:$C$62,"Morri")&gt;0),"Unk",0))</f>
        <v>0</v>
      </c>
      <c r="E2770" t="str">
        <f>IFERROR(INDEX('Brand Family Areas (Enc)'!$D$6:$D$998,MATCH(UPPER(A2770)&amp;"|"&amp;UPPER(B2770),'Brand Family Areas (Enc)'!$G$6:$G$998,0)),"No Match")</f>
        <v>Inactive</v>
      </c>
      <c r="F2770" t="str">
        <f t="shared" si="86"/>
        <v>THEM</v>
      </c>
      <c r="G2770" t="str">
        <f t="shared" si="87"/>
        <v>Weihenstephaner|MORRIS 2</v>
      </c>
    </row>
    <row r="2771" spans="1:7" hidden="1" x14ac:dyDescent="0.2">
      <c r="A2771" t="str" cm="1">
        <f t="array" ref="A2771">INDEX('Brand Family Territory (Enc)'!$A$2:$A$296,INT((ROW()-2)/10)+1)</f>
        <v>Weihenstephaner</v>
      </c>
      <c r="B2771" t="str" cm="1">
        <f t="array" ref="B2771">INDEX('Whitelist (Blackout Reverse)'!$B$1:$K$1,MOD(ROW()-2,10)+1)</f>
        <v>MORRIS 3</v>
      </c>
      <c r="C2771" t="str">
        <f>VLOOKUP(A2771,'Brand Family Territory (Enc)'!$A$2:$B$296,2,FALSE)</f>
        <v>Bergen/Passaic/Hudson/Essex</v>
      </c>
      <c r="D2771">
        <f>IF(COUNTIFS('Brand Family Territories (Enc)'!$B$2:$B$62,C2771,'Brand Family Territories (Enc)'!$C$2:$C$62,B2771)&gt;0,1,IF(AND(LEFT(B2771,6)="MORRIS",COUNTIFS('Brand Family Territories (Enc)'!$B$2:$B$62,C2771,'Brand Family Territories (Enc)'!$C$2:$C$62,"Morri")&gt;0),"Unk",0))</f>
        <v>0</v>
      </c>
      <c r="E2771" t="str">
        <f>IFERROR(INDEX('Brand Family Areas (Enc)'!$D$6:$D$998,MATCH(UPPER(A2771)&amp;"|"&amp;UPPER(B2771),'Brand Family Areas (Enc)'!$G$6:$G$998,0)),"No Match")</f>
        <v>Inactive</v>
      </c>
      <c r="F2771" t="str">
        <f t="shared" si="86"/>
        <v>THEM</v>
      </c>
      <c r="G2771" t="str">
        <f t="shared" si="87"/>
        <v>Weihenstephaner|MORRIS 3</v>
      </c>
    </row>
    <row r="2772" spans="1:7" hidden="1" x14ac:dyDescent="0.2">
      <c r="A2772" t="str" cm="1">
        <f t="array" ref="A2772">INDEX('Brand Family Territory (Enc)'!$A$2:$A$296,INT((ROW()-2)/10)+1)</f>
        <v>Popsicle Hard</v>
      </c>
      <c r="B2772" t="str" cm="1">
        <f t="array" ref="B2772">INDEX('Whitelist (Blackout Reverse)'!$B$1:$K$1,MOD(ROW()-2,10)+1)</f>
        <v>BERGEN</v>
      </c>
      <c r="C2772" t="str">
        <f>VLOOKUP(A2772,'Brand Family Territory (Enc)'!$A$2:$B$296,2,FALSE)</f>
        <v>Core Market</v>
      </c>
      <c r="D2772">
        <f>IF(COUNTIFS('Brand Family Territories (Enc)'!$B$2:$B$62,C2772,'Brand Family Territories (Enc)'!$C$2:$C$62,B2772)&gt;0,1,IF(AND(LEFT(B2772,6)="MORRIS",COUNTIFS('Brand Family Territories (Enc)'!$B$2:$B$62,C2772,'Brand Family Territories (Enc)'!$C$2:$C$62,"Morri")&gt;0),"Unk",0))</f>
        <v>1</v>
      </c>
      <c r="E2772" t="str">
        <f>IFERROR(INDEX('Brand Family Areas (Enc)'!$D$6:$D$998,MATCH(UPPER(A2772)&amp;"|"&amp;UPPER(B2772),'Brand Family Areas (Enc)'!$G$6:$G$998,0)),"No Match")</f>
        <v>No Match</v>
      </c>
      <c r="F2772" t="str">
        <f t="shared" si="86"/>
        <v>US</v>
      </c>
      <c r="G2772" t="str">
        <f t="shared" si="87"/>
        <v>Popsicle Hard|BERGEN</v>
      </c>
    </row>
    <row r="2773" spans="1:7" hidden="1" x14ac:dyDescent="0.2">
      <c r="A2773" t="str" cm="1">
        <f t="array" ref="A2773">INDEX('Brand Family Territory (Enc)'!$A$2:$A$296,INT((ROW()-2)/10)+1)</f>
        <v>Popsicle Hard</v>
      </c>
      <c r="B2773" t="str" cm="1">
        <f t="array" ref="B2773">INDEX('Whitelist (Blackout Reverse)'!$B$1:$K$1,MOD(ROW()-2,10)+1)</f>
        <v>PASSAIC</v>
      </c>
      <c r="C2773" t="str">
        <f>VLOOKUP(A2773,'Brand Family Territory (Enc)'!$A$2:$B$296,2,FALSE)</f>
        <v>Core Market</v>
      </c>
      <c r="D2773">
        <f>IF(COUNTIFS('Brand Family Territories (Enc)'!$B$2:$B$62,C2773,'Brand Family Territories (Enc)'!$C$2:$C$62,B2773)&gt;0,1,IF(AND(LEFT(B2773,6)="MORRIS",COUNTIFS('Brand Family Territories (Enc)'!$B$2:$B$62,C2773,'Brand Family Territories (Enc)'!$C$2:$C$62,"Morri")&gt;0),"Unk",0))</f>
        <v>1</v>
      </c>
      <c r="E2773" t="str">
        <f>IFERROR(INDEX('Brand Family Areas (Enc)'!$D$6:$D$998,MATCH(UPPER(A2773)&amp;"|"&amp;UPPER(B2773),'Brand Family Areas (Enc)'!$G$6:$G$998,0)),"No Match")</f>
        <v>No Match</v>
      </c>
      <c r="F2773" t="str">
        <f t="shared" si="86"/>
        <v>US</v>
      </c>
      <c r="G2773" t="str">
        <f t="shared" si="87"/>
        <v>Popsicle Hard|PASSAIC</v>
      </c>
    </row>
    <row r="2774" spans="1:7" hidden="1" x14ac:dyDescent="0.2">
      <c r="A2774" t="str" cm="1">
        <f t="array" ref="A2774">INDEX('Brand Family Territory (Enc)'!$A$2:$A$296,INT((ROW()-2)/10)+1)</f>
        <v>Popsicle Hard</v>
      </c>
      <c r="B2774" t="str" cm="1">
        <f t="array" ref="B2774">INDEX('Whitelist (Blackout Reverse)'!$B$1:$K$1,MOD(ROW()-2,10)+1)</f>
        <v>PASSAIC-FF</v>
      </c>
      <c r="C2774" t="str">
        <f>VLOOKUP(A2774,'Brand Family Territory (Enc)'!$A$2:$B$296,2,FALSE)</f>
        <v>Core Market</v>
      </c>
      <c r="D2774">
        <f>IF(COUNTIFS('Brand Family Territories (Enc)'!$B$2:$B$62,C2774,'Brand Family Territories (Enc)'!$C$2:$C$62,B2774)&gt;0,1,IF(AND(LEFT(B2774,6)="MORRIS",COUNTIFS('Brand Family Territories (Enc)'!$B$2:$B$62,C2774,'Brand Family Territories (Enc)'!$C$2:$C$62,"Morri")&gt;0),"Unk",0))</f>
        <v>1</v>
      </c>
      <c r="E2774" t="str">
        <f>IFERROR(INDEX('Brand Family Areas (Enc)'!$D$6:$D$998,MATCH(UPPER(A2774)&amp;"|"&amp;UPPER(B2774),'Brand Family Areas (Enc)'!$G$6:$G$998,0)),"No Match")</f>
        <v>No Match</v>
      </c>
      <c r="F2774" t="str">
        <f t="shared" si="86"/>
        <v>US</v>
      </c>
      <c r="G2774" t="str">
        <f t="shared" si="87"/>
        <v>Popsicle Hard|PASSAIC-FF</v>
      </c>
    </row>
    <row r="2775" spans="1:7" hidden="1" x14ac:dyDescent="0.2">
      <c r="A2775" t="str" cm="1">
        <f t="array" ref="A2775">INDEX('Brand Family Territory (Enc)'!$A$2:$A$296,INT((ROW()-2)/10)+1)</f>
        <v>Popsicle Hard</v>
      </c>
      <c r="B2775" t="str" cm="1">
        <f t="array" ref="B2775">INDEX('Whitelist (Blackout Reverse)'!$B$1:$K$1,MOD(ROW()-2,10)+1)</f>
        <v>ESSEX</v>
      </c>
      <c r="C2775" t="str">
        <f>VLOOKUP(A2775,'Brand Family Territory (Enc)'!$A$2:$B$296,2,FALSE)</f>
        <v>Core Market</v>
      </c>
      <c r="D2775">
        <f>IF(COUNTIFS('Brand Family Territories (Enc)'!$B$2:$B$62,C2775,'Brand Family Territories (Enc)'!$C$2:$C$62,B2775)&gt;0,1,IF(AND(LEFT(B2775,6)="MORRIS",COUNTIFS('Brand Family Territories (Enc)'!$B$2:$B$62,C2775,'Brand Family Territories (Enc)'!$C$2:$C$62,"Morri")&gt;0),"Unk",0))</f>
        <v>0</v>
      </c>
      <c r="E2775" t="str">
        <f>IFERROR(INDEX('Brand Family Areas (Enc)'!$D$6:$D$998,MATCH(UPPER(A2775)&amp;"|"&amp;UPPER(B2775),'Brand Family Areas (Enc)'!$G$6:$G$998,0)),"No Match")</f>
        <v>No Match</v>
      </c>
      <c r="F2775" t="str">
        <f t="shared" si="86"/>
        <v>THEM</v>
      </c>
      <c r="G2775" t="str">
        <f t="shared" si="87"/>
        <v>Popsicle Hard|ESSEX</v>
      </c>
    </row>
    <row r="2776" spans="1:7" hidden="1" x14ac:dyDescent="0.2">
      <c r="A2776" t="str" cm="1">
        <f t="array" ref="A2776">INDEX('Brand Family Territory (Enc)'!$A$2:$A$296,INT((ROW()-2)/10)+1)</f>
        <v>Popsicle Hard</v>
      </c>
      <c r="B2776" t="str" cm="1">
        <f t="array" ref="B2776">INDEX('Whitelist (Blackout Reverse)'!$B$1:$K$1,MOD(ROW()-2,10)+1)</f>
        <v>HUDSON</v>
      </c>
      <c r="C2776" t="str">
        <f>VLOOKUP(A2776,'Brand Family Territory (Enc)'!$A$2:$B$296,2,FALSE)</f>
        <v>Core Market</v>
      </c>
      <c r="D2776">
        <f>IF(COUNTIFS('Brand Family Territories (Enc)'!$B$2:$B$62,C2776,'Brand Family Territories (Enc)'!$C$2:$C$62,B2776)&gt;0,1,IF(AND(LEFT(B2776,6)="MORRIS",COUNTIFS('Brand Family Territories (Enc)'!$B$2:$B$62,C2776,'Brand Family Territories (Enc)'!$C$2:$C$62,"Morri")&gt;0),"Unk",0))</f>
        <v>0</v>
      </c>
      <c r="E2776" t="str">
        <f>IFERROR(INDEX('Brand Family Areas (Enc)'!$D$6:$D$998,MATCH(UPPER(A2776)&amp;"|"&amp;UPPER(B2776),'Brand Family Areas (Enc)'!$G$6:$G$998,0)),"No Match")</f>
        <v>No Match</v>
      </c>
      <c r="F2776" t="str">
        <f t="shared" si="86"/>
        <v>THEM</v>
      </c>
      <c r="G2776" t="str">
        <f t="shared" si="87"/>
        <v>Popsicle Hard|HUDSON</v>
      </c>
    </row>
    <row r="2777" spans="1:7" hidden="1" x14ac:dyDescent="0.2">
      <c r="A2777" t="str" cm="1">
        <f t="array" ref="A2777">INDEX('Brand Family Territory (Enc)'!$A$2:$A$296,INT((ROW()-2)/10)+1)</f>
        <v>Popsicle Hard</v>
      </c>
      <c r="B2777" t="str" cm="1">
        <f t="array" ref="B2777">INDEX('Whitelist (Blackout Reverse)'!$B$1:$K$1,MOD(ROW()-2,10)+1)</f>
        <v>UNION</v>
      </c>
      <c r="C2777" t="str">
        <f>VLOOKUP(A2777,'Brand Family Territory (Enc)'!$A$2:$B$296,2,FALSE)</f>
        <v>Core Market</v>
      </c>
      <c r="D2777">
        <f>IF(COUNTIFS('Brand Family Territories (Enc)'!$B$2:$B$62,C2777,'Brand Family Territories (Enc)'!$C$2:$C$62,B2777)&gt;0,1,IF(AND(LEFT(B2777,6)="MORRIS",COUNTIFS('Brand Family Territories (Enc)'!$B$2:$B$62,C2777,'Brand Family Territories (Enc)'!$C$2:$C$62,"Morri")&gt;0),"Unk",0))</f>
        <v>0</v>
      </c>
      <c r="E2777" t="str">
        <f>IFERROR(INDEX('Brand Family Areas (Enc)'!$D$6:$D$998,MATCH(UPPER(A2777)&amp;"|"&amp;UPPER(B2777),'Brand Family Areas (Enc)'!$G$6:$G$998,0)),"No Match")</f>
        <v>No Match</v>
      </c>
      <c r="F2777" t="str">
        <f t="shared" si="86"/>
        <v>THEM</v>
      </c>
      <c r="G2777" t="str">
        <f t="shared" si="87"/>
        <v>Popsicle Hard|UNION</v>
      </c>
    </row>
    <row r="2778" spans="1:7" hidden="1" x14ac:dyDescent="0.2">
      <c r="A2778" t="str" cm="1">
        <f t="array" ref="A2778">INDEX('Brand Family Territory (Enc)'!$A$2:$A$296,INT((ROW()-2)/10)+1)</f>
        <v>Popsicle Hard</v>
      </c>
      <c r="B2778" t="str" cm="1">
        <f t="array" ref="B2778">INDEX('Whitelist (Blackout Reverse)'!$B$1:$K$1,MOD(ROW()-2,10)+1)</f>
        <v>SUSSEX</v>
      </c>
      <c r="C2778" t="str">
        <f>VLOOKUP(A2778,'Brand Family Territory (Enc)'!$A$2:$B$296,2,FALSE)</f>
        <v>Core Market</v>
      </c>
      <c r="D2778">
        <f>IF(COUNTIFS('Brand Family Territories (Enc)'!$B$2:$B$62,C2778,'Brand Family Territories (Enc)'!$C$2:$C$62,B2778)&gt;0,1,IF(AND(LEFT(B2778,6)="MORRIS",COUNTIFS('Brand Family Territories (Enc)'!$B$2:$B$62,C2778,'Brand Family Territories (Enc)'!$C$2:$C$62,"Morri")&gt;0),"Unk",0))</f>
        <v>1</v>
      </c>
      <c r="E2778" t="str">
        <f>IFERROR(INDEX('Brand Family Areas (Enc)'!$D$6:$D$998,MATCH(UPPER(A2778)&amp;"|"&amp;UPPER(B2778),'Brand Family Areas (Enc)'!$G$6:$G$998,0)),"No Match")</f>
        <v>No Match</v>
      </c>
      <c r="F2778" t="str">
        <f t="shared" si="86"/>
        <v>US</v>
      </c>
      <c r="G2778" t="str">
        <f t="shared" si="87"/>
        <v>Popsicle Hard|SUSSEX</v>
      </c>
    </row>
    <row r="2779" spans="1:7" hidden="1" x14ac:dyDescent="0.2">
      <c r="A2779" t="str" cm="1">
        <f t="array" ref="A2779">INDEX('Brand Family Territory (Enc)'!$A$2:$A$296,INT((ROW()-2)/10)+1)</f>
        <v>Popsicle Hard</v>
      </c>
      <c r="B2779" t="str" cm="1">
        <f t="array" ref="B2779">INDEX('Whitelist (Blackout Reverse)'!$B$1:$K$1,MOD(ROW()-2,10)+1)</f>
        <v>MORRIS 1</v>
      </c>
      <c r="C2779" t="str">
        <f>VLOOKUP(A2779,'Brand Family Territory (Enc)'!$A$2:$B$296,2,FALSE)</f>
        <v>Core Market</v>
      </c>
      <c r="D2779">
        <f>IF(COUNTIFS('Brand Family Territories (Enc)'!$B$2:$B$62,C2779,'Brand Family Territories (Enc)'!$C$2:$C$62,B2779)&gt;0,1,IF(AND(LEFT(B2779,6)="MORRIS",COUNTIFS('Brand Family Territories (Enc)'!$B$2:$B$62,C2779,'Brand Family Territories (Enc)'!$C$2:$C$62,"Morri")&gt;0),"Unk",0))</f>
        <v>1</v>
      </c>
      <c r="E2779" t="str">
        <f>IFERROR(INDEX('Brand Family Areas (Enc)'!$D$6:$D$998,MATCH(UPPER(A2779)&amp;"|"&amp;UPPER(B2779),'Brand Family Areas (Enc)'!$G$6:$G$998,0)),"No Match")</f>
        <v>No Match</v>
      </c>
      <c r="F2779" t="str">
        <f t="shared" si="86"/>
        <v>US</v>
      </c>
      <c r="G2779" t="str">
        <f t="shared" si="87"/>
        <v>Popsicle Hard|MORRIS 1</v>
      </c>
    </row>
    <row r="2780" spans="1:7" hidden="1" x14ac:dyDescent="0.2">
      <c r="A2780" t="str" cm="1">
        <f t="array" ref="A2780">INDEX('Brand Family Territory (Enc)'!$A$2:$A$296,INT((ROW()-2)/10)+1)</f>
        <v>Popsicle Hard</v>
      </c>
      <c r="B2780" t="str" cm="1">
        <f t="array" ref="B2780">INDEX('Whitelist (Blackout Reverse)'!$B$1:$K$1,MOD(ROW()-2,10)+1)</f>
        <v>MORRIS 2</v>
      </c>
      <c r="C2780" t="str">
        <f>VLOOKUP(A2780,'Brand Family Territory (Enc)'!$A$2:$B$296,2,FALSE)</f>
        <v>Core Market</v>
      </c>
      <c r="D2780">
        <f>IF(COUNTIFS('Brand Family Territories (Enc)'!$B$2:$B$62,C2780,'Brand Family Territories (Enc)'!$C$2:$C$62,B2780)&gt;0,1,IF(AND(LEFT(B2780,6)="MORRIS",COUNTIFS('Brand Family Territories (Enc)'!$B$2:$B$62,C2780,'Brand Family Territories (Enc)'!$C$2:$C$62,"Morri")&gt;0),"Unk",0))</f>
        <v>0</v>
      </c>
      <c r="E2780" t="str">
        <f>IFERROR(INDEX('Brand Family Areas (Enc)'!$D$6:$D$998,MATCH(UPPER(A2780)&amp;"|"&amp;UPPER(B2780),'Brand Family Areas (Enc)'!$G$6:$G$998,0)),"No Match")</f>
        <v>No Match</v>
      </c>
      <c r="F2780" t="str">
        <f t="shared" si="86"/>
        <v>THEM</v>
      </c>
      <c r="G2780" t="str">
        <f t="shared" si="87"/>
        <v>Popsicle Hard|MORRIS 2</v>
      </c>
    </row>
    <row r="2781" spans="1:7" hidden="1" x14ac:dyDescent="0.2">
      <c r="A2781" t="str" cm="1">
        <f t="array" ref="A2781">INDEX('Brand Family Territory (Enc)'!$A$2:$A$296,INT((ROW()-2)/10)+1)</f>
        <v>Popsicle Hard</v>
      </c>
      <c r="B2781" t="str" cm="1">
        <f t="array" ref="B2781">INDEX('Whitelist (Blackout Reverse)'!$B$1:$K$1,MOD(ROW()-2,10)+1)</f>
        <v>MORRIS 3</v>
      </c>
      <c r="C2781" t="str">
        <f>VLOOKUP(A2781,'Brand Family Territory (Enc)'!$A$2:$B$296,2,FALSE)</f>
        <v>Core Market</v>
      </c>
      <c r="D2781">
        <f>IF(COUNTIFS('Brand Family Territories (Enc)'!$B$2:$B$62,C2781,'Brand Family Territories (Enc)'!$C$2:$C$62,B2781)&gt;0,1,IF(AND(LEFT(B2781,6)="MORRIS",COUNTIFS('Brand Family Territories (Enc)'!$B$2:$B$62,C2781,'Brand Family Territories (Enc)'!$C$2:$C$62,"Morri")&gt;0),"Unk",0))</f>
        <v>1</v>
      </c>
      <c r="E2781" t="str">
        <f>IFERROR(INDEX('Brand Family Areas (Enc)'!$D$6:$D$998,MATCH(UPPER(A2781)&amp;"|"&amp;UPPER(B2781),'Brand Family Areas (Enc)'!$G$6:$G$998,0)),"No Match")</f>
        <v>No Match</v>
      </c>
      <c r="F2781" t="str">
        <f t="shared" si="86"/>
        <v>US</v>
      </c>
      <c r="G2781" t="str">
        <f t="shared" si="87"/>
        <v>Popsicle Hard|MORRIS 3</v>
      </c>
    </row>
    <row r="2782" spans="1:7" hidden="1" x14ac:dyDescent="0.2">
      <c r="A2782" t="str" cm="1">
        <f t="array" ref="A2782">INDEX('Brand Family Territory (Enc)'!$A$2:$A$296,INT((ROW()-2)/10)+1)</f>
        <v>Slow &amp; Low</v>
      </c>
      <c r="B2782" t="str" cm="1">
        <f t="array" ref="B2782">INDEX('Whitelist (Blackout Reverse)'!$B$1:$K$1,MOD(ROW()-2,10)+1)</f>
        <v>BERGEN</v>
      </c>
      <c r="C2782" t="str">
        <f>VLOOKUP(A2782,'Brand Family Territory (Enc)'!$A$2:$B$296,2,FALSE)</f>
        <v>Core Market</v>
      </c>
      <c r="D2782">
        <f>IF(COUNTIFS('Brand Family Territories (Enc)'!$B$2:$B$62,C2782,'Brand Family Territories (Enc)'!$C$2:$C$62,B2782)&gt;0,1,IF(AND(LEFT(B2782,6)="MORRIS",COUNTIFS('Brand Family Territories (Enc)'!$B$2:$B$62,C2782,'Brand Family Territories (Enc)'!$C$2:$C$62,"Morri")&gt;0),"Unk",0))</f>
        <v>1</v>
      </c>
      <c r="E2782" t="str">
        <f>IFERROR(INDEX('Brand Family Areas (Enc)'!$D$6:$D$998,MATCH(UPPER(A2782)&amp;"|"&amp;UPPER(B2782),'Brand Family Areas (Enc)'!$G$6:$G$998,0)),"No Match")</f>
        <v>No Match</v>
      </c>
      <c r="F2782" t="str">
        <f t="shared" si="86"/>
        <v>US</v>
      </c>
      <c r="G2782" t="str">
        <f t="shared" si="87"/>
        <v>Slow &amp; Low|BERGEN</v>
      </c>
    </row>
    <row r="2783" spans="1:7" hidden="1" x14ac:dyDescent="0.2">
      <c r="A2783" t="str" cm="1">
        <f t="array" ref="A2783">INDEX('Brand Family Territory (Enc)'!$A$2:$A$296,INT((ROW()-2)/10)+1)</f>
        <v>Slow &amp; Low</v>
      </c>
      <c r="B2783" t="str" cm="1">
        <f t="array" ref="B2783">INDEX('Whitelist (Blackout Reverse)'!$B$1:$K$1,MOD(ROW()-2,10)+1)</f>
        <v>PASSAIC</v>
      </c>
      <c r="C2783" t="str">
        <f>VLOOKUP(A2783,'Brand Family Territory (Enc)'!$A$2:$B$296,2,FALSE)</f>
        <v>Core Market</v>
      </c>
      <c r="D2783">
        <f>IF(COUNTIFS('Brand Family Territories (Enc)'!$B$2:$B$62,C2783,'Brand Family Territories (Enc)'!$C$2:$C$62,B2783)&gt;0,1,IF(AND(LEFT(B2783,6)="MORRIS",COUNTIFS('Brand Family Territories (Enc)'!$B$2:$B$62,C2783,'Brand Family Territories (Enc)'!$C$2:$C$62,"Morri")&gt;0),"Unk",0))</f>
        <v>1</v>
      </c>
      <c r="E2783" t="str">
        <f>IFERROR(INDEX('Brand Family Areas (Enc)'!$D$6:$D$998,MATCH(UPPER(A2783)&amp;"|"&amp;UPPER(B2783),'Brand Family Areas (Enc)'!$G$6:$G$998,0)),"No Match")</f>
        <v>No Match</v>
      </c>
      <c r="F2783" t="str">
        <f t="shared" si="86"/>
        <v>US</v>
      </c>
      <c r="G2783" t="str">
        <f t="shared" si="87"/>
        <v>Slow &amp; Low|PASSAIC</v>
      </c>
    </row>
    <row r="2784" spans="1:7" hidden="1" x14ac:dyDescent="0.2">
      <c r="A2784" t="str" cm="1">
        <f t="array" ref="A2784">INDEX('Brand Family Territory (Enc)'!$A$2:$A$296,INT((ROW()-2)/10)+1)</f>
        <v>Slow &amp; Low</v>
      </c>
      <c r="B2784" t="str" cm="1">
        <f t="array" ref="B2784">INDEX('Whitelist (Blackout Reverse)'!$B$1:$K$1,MOD(ROW()-2,10)+1)</f>
        <v>PASSAIC-FF</v>
      </c>
      <c r="C2784" t="str">
        <f>VLOOKUP(A2784,'Brand Family Territory (Enc)'!$A$2:$B$296,2,FALSE)</f>
        <v>Core Market</v>
      </c>
      <c r="D2784">
        <f>IF(COUNTIFS('Brand Family Territories (Enc)'!$B$2:$B$62,C2784,'Brand Family Territories (Enc)'!$C$2:$C$62,B2784)&gt;0,1,IF(AND(LEFT(B2784,6)="MORRIS",COUNTIFS('Brand Family Territories (Enc)'!$B$2:$B$62,C2784,'Brand Family Territories (Enc)'!$C$2:$C$62,"Morri")&gt;0),"Unk",0))</f>
        <v>1</v>
      </c>
      <c r="E2784" t="str">
        <f>IFERROR(INDEX('Brand Family Areas (Enc)'!$D$6:$D$998,MATCH(UPPER(A2784)&amp;"|"&amp;UPPER(B2784),'Brand Family Areas (Enc)'!$G$6:$G$998,0)),"No Match")</f>
        <v>No Match</v>
      </c>
      <c r="F2784" t="str">
        <f t="shared" si="86"/>
        <v>US</v>
      </c>
      <c r="G2784" t="str">
        <f t="shared" si="87"/>
        <v>Slow &amp; Low|PASSAIC-FF</v>
      </c>
    </row>
    <row r="2785" spans="1:7" hidden="1" x14ac:dyDescent="0.2">
      <c r="A2785" t="str" cm="1">
        <f t="array" ref="A2785">INDEX('Brand Family Territory (Enc)'!$A$2:$A$296,INT((ROW()-2)/10)+1)</f>
        <v>Slow &amp; Low</v>
      </c>
      <c r="B2785" t="str" cm="1">
        <f t="array" ref="B2785">INDEX('Whitelist (Blackout Reverse)'!$B$1:$K$1,MOD(ROW()-2,10)+1)</f>
        <v>ESSEX</v>
      </c>
      <c r="C2785" t="str">
        <f>VLOOKUP(A2785,'Brand Family Territory (Enc)'!$A$2:$B$296,2,FALSE)</f>
        <v>Core Market</v>
      </c>
      <c r="D2785">
        <f>IF(COUNTIFS('Brand Family Territories (Enc)'!$B$2:$B$62,C2785,'Brand Family Territories (Enc)'!$C$2:$C$62,B2785)&gt;0,1,IF(AND(LEFT(B2785,6)="MORRIS",COUNTIFS('Brand Family Territories (Enc)'!$B$2:$B$62,C2785,'Brand Family Territories (Enc)'!$C$2:$C$62,"Morri")&gt;0),"Unk",0))</f>
        <v>0</v>
      </c>
      <c r="E2785" t="str">
        <f>IFERROR(INDEX('Brand Family Areas (Enc)'!$D$6:$D$998,MATCH(UPPER(A2785)&amp;"|"&amp;UPPER(B2785),'Brand Family Areas (Enc)'!$G$6:$G$998,0)),"No Match")</f>
        <v>No Match</v>
      </c>
      <c r="F2785" t="str">
        <f t="shared" si="86"/>
        <v>THEM</v>
      </c>
      <c r="G2785" t="str">
        <f t="shared" si="87"/>
        <v>Slow &amp; Low|ESSEX</v>
      </c>
    </row>
    <row r="2786" spans="1:7" hidden="1" x14ac:dyDescent="0.2">
      <c r="A2786" t="str" cm="1">
        <f t="array" ref="A2786">INDEX('Brand Family Territory (Enc)'!$A$2:$A$296,INT((ROW()-2)/10)+1)</f>
        <v>Slow &amp; Low</v>
      </c>
      <c r="B2786" t="str" cm="1">
        <f t="array" ref="B2786">INDEX('Whitelist (Blackout Reverse)'!$B$1:$K$1,MOD(ROW()-2,10)+1)</f>
        <v>HUDSON</v>
      </c>
      <c r="C2786" t="str">
        <f>VLOOKUP(A2786,'Brand Family Territory (Enc)'!$A$2:$B$296,2,FALSE)</f>
        <v>Core Market</v>
      </c>
      <c r="D2786">
        <f>IF(COUNTIFS('Brand Family Territories (Enc)'!$B$2:$B$62,C2786,'Brand Family Territories (Enc)'!$C$2:$C$62,B2786)&gt;0,1,IF(AND(LEFT(B2786,6)="MORRIS",COUNTIFS('Brand Family Territories (Enc)'!$B$2:$B$62,C2786,'Brand Family Territories (Enc)'!$C$2:$C$62,"Morri")&gt;0),"Unk",0))</f>
        <v>0</v>
      </c>
      <c r="E2786" t="str">
        <f>IFERROR(INDEX('Brand Family Areas (Enc)'!$D$6:$D$998,MATCH(UPPER(A2786)&amp;"|"&amp;UPPER(B2786),'Brand Family Areas (Enc)'!$G$6:$G$998,0)),"No Match")</f>
        <v>No Match</v>
      </c>
      <c r="F2786" t="str">
        <f t="shared" si="86"/>
        <v>THEM</v>
      </c>
      <c r="G2786" t="str">
        <f t="shared" si="87"/>
        <v>Slow &amp; Low|HUDSON</v>
      </c>
    </row>
    <row r="2787" spans="1:7" hidden="1" x14ac:dyDescent="0.2">
      <c r="A2787" t="str" cm="1">
        <f t="array" ref="A2787">INDEX('Brand Family Territory (Enc)'!$A$2:$A$296,INT((ROW()-2)/10)+1)</f>
        <v>Slow &amp; Low</v>
      </c>
      <c r="B2787" t="str" cm="1">
        <f t="array" ref="B2787">INDEX('Whitelist (Blackout Reverse)'!$B$1:$K$1,MOD(ROW()-2,10)+1)</f>
        <v>UNION</v>
      </c>
      <c r="C2787" t="str">
        <f>VLOOKUP(A2787,'Brand Family Territory (Enc)'!$A$2:$B$296,2,FALSE)</f>
        <v>Core Market</v>
      </c>
      <c r="D2787">
        <f>IF(COUNTIFS('Brand Family Territories (Enc)'!$B$2:$B$62,C2787,'Brand Family Territories (Enc)'!$C$2:$C$62,B2787)&gt;0,1,IF(AND(LEFT(B2787,6)="MORRIS",COUNTIFS('Brand Family Territories (Enc)'!$B$2:$B$62,C2787,'Brand Family Territories (Enc)'!$C$2:$C$62,"Morri")&gt;0),"Unk",0))</f>
        <v>0</v>
      </c>
      <c r="E2787" t="str">
        <f>IFERROR(INDEX('Brand Family Areas (Enc)'!$D$6:$D$998,MATCH(UPPER(A2787)&amp;"|"&amp;UPPER(B2787),'Brand Family Areas (Enc)'!$G$6:$G$998,0)),"No Match")</f>
        <v>No Match</v>
      </c>
      <c r="F2787" t="str">
        <f t="shared" si="86"/>
        <v>THEM</v>
      </c>
      <c r="G2787" t="str">
        <f t="shared" si="87"/>
        <v>Slow &amp; Low|UNION</v>
      </c>
    </row>
    <row r="2788" spans="1:7" hidden="1" x14ac:dyDescent="0.2">
      <c r="A2788" t="str" cm="1">
        <f t="array" ref="A2788">INDEX('Brand Family Territory (Enc)'!$A$2:$A$296,INT((ROW()-2)/10)+1)</f>
        <v>Slow &amp; Low</v>
      </c>
      <c r="B2788" t="str" cm="1">
        <f t="array" ref="B2788">INDEX('Whitelist (Blackout Reverse)'!$B$1:$K$1,MOD(ROW()-2,10)+1)</f>
        <v>SUSSEX</v>
      </c>
      <c r="C2788" t="str">
        <f>VLOOKUP(A2788,'Brand Family Territory (Enc)'!$A$2:$B$296,2,FALSE)</f>
        <v>Core Market</v>
      </c>
      <c r="D2788">
        <f>IF(COUNTIFS('Brand Family Territories (Enc)'!$B$2:$B$62,C2788,'Brand Family Territories (Enc)'!$C$2:$C$62,B2788)&gt;0,1,IF(AND(LEFT(B2788,6)="MORRIS",COUNTIFS('Brand Family Territories (Enc)'!$B$2:$B$62,C2788,'Brand Family Territories (Enc)'!$C$2:$C$62,"Morri")&gt;0),"Unk",0))</f>
        <v>1</v>
      </c>
      <c r="E2788" t="str">
        <f>IFERROR(INDEX('Brand Family Areas (Enc)'!$D$6:$D$998,MATCH(UPPER(A2788)&amp;"|"&amp;UPPER(B2788),'Brand Family Areas (Enc)'!$G$6:$G$998,0)),"No Match")</f>
        <v>No Match</v>
      </c>
      <c r="F2788" t="str">
        <f t="shared" si="86"/>
        <v>US</v>
      </c>
      <c r="G2788" t="str">
        <f t="shared" si="87"/>
        <v>Slow &amp; Low|SUSSEX</v>
      </c>
    </row>
    <row r="2789" spans="1:7" hidden="1" x14ac:dyDescent="0.2">
      <c r="A2789" t="str" cm="1">
        <f t="array" ref="A2789">INDEX('Brand Family Territory (Enc)'!$A$2:$A$296,INT((ROW()-2)/10)+1)</f>
        <v>Slow &amp; Low</v>
      </c>
      <c r="B2789" t="str" cm="1">
        <f t="array" ref="B2789">INDEX('Whitelist (Blackout Reverse)'!$B$1:$K$1,MOD(ROW()-2,10)+1)</f>
        <v>MORRIS 1</v>
      </c>
      <c r="C2789" t="str">
        <f>VLOOKUP(A2789,'Brand Family Territory (Enc)'!$A$2:$B$296,2,FALSE)</f>
        <v>Core Market</v>
      </c>
      <c r="D2789">
        <f>IF(COUNTIFS('Brand Family Territories (Enc)'!$B$2:$B$62,C2789,'Brand Family Territories (Enc)'!$C$2:$C$62,B2789)&gt;0,1,IF(AND(LEFT(B2789,6)="MORRIS",COUNTIFS('Brand Family Territories (Enc)'!$B$2:$B$62,C2789,'Brand Family Territories (Enc)'!$C$2:$C$62,"Morri")&gt;0),"Unk",0))</f>
        <v>1</v>
      </c>
      <c r="E2789" t="str">
        <f>IFERROR(INDEX('Brand Family Areas (Enc)'!$D$6:$D$998,MATCH(UPPER(A2789)&amp;"|"&amp;UPPER(B2789),'Brand Family Areas (Enc)'!$G$6:$G$998,0)),"No Match")</f>
        <v>No Match</v>
      </c>
      <c r="F2789" t="str">
        <f t="shared" si="86"/>
        <v>US</v>
      </c>
      <c r="G2789" t="str">
        <f t="shared" si="87"/>
        <v>Slow &amp; Low|MORRIS 1</v>
      </c>
    </row>
    <row r="2790" spans="1:7" hidden="1" x14ac:dyDescent="0.2">
      <c r="A2790" t="str" cm="1">
        <f t="array" ref="A2790">INDEX('Brand Family Territory (Enc)'!$A$2:$A$296,INT((ROW()-2)/10)+1)</f>
        <v>Slow &amp; Low</v>
      </c>
      <c r="B2790" t="str" cm="1">
        <f t="array" ref="B2790">INDEX('Whitelist (Blackout Reverse)'!$B$1:$K$1,MOD(ROW()-2,10)+1)</f>
        <v>MORRIS 2</v>
      </c>
      <c r="C2790" t="str">
        <f>VLOOKUP(A2790,'Brand Family Territory (Enc)'!$A$2:$B$296,2,FALSE)</f>
        <v>Core Market</v>
      </c>
      <c r="D2790">
        <f>IF(COUNTIFS('Brand Family Territories (Enc)'!$B$2:$B$62,C2790,'Brand Family Territories (Enc)'!$C$2:$C$62,B2790)&gt;0,1,IF(AND(LEFT(B2790,6)="MORRIS",COUNTIFS('Brand Family Territories (Enc)'!$B$2:$B$62,C2790,'Brand Family Territories (Enc)'!$C$2:$C$62,"Morri")&gt;0),"Unk",0))</f>
        <v>0</v>
      </c>
      <c r="E2790" t="str">
        <f>IFERROR(INDEX('Brand Family Areas (Enc)'!$D$6:$D$998,MATCH(UPPER(A2790)&amp;"|"&amp;UPPER(B2790),'Brand Family Areas (Enc)'!$G$6:$G$998,0)),"No Match")</f>
        <v>No Match</v>
      </c>
      <c r="F2790" t="str">
        <f t="shared" si="86"/>
        <v>THEM</v>
      </c>
      <c r="G2790" t="str">
        <f t="shared" si="87"/>
        <v>Slow &amp; Low|MORRIS 2</v>
      </c>
    </row>
    <row r="2791" spans="1:7" hidden="1" x14ac:dyDescent="0.2">
      <c r="A2791" t="str" cm="1">
        <f t="array" ref="A2791">INDEX('Brand Family Territory (Enc)'!$A$2:$A$296,INT((ROW()-2)/10)+1)</f>
        <v>Slow &amp; Low</v>
      </c>
      <c r="B2791" t="str" cm="1">
        <f t="array" ref="B2791">INDEX('Whitelist (Blackout Reverse)'!$B$1:$K$1,MOD(ROW()-2,10)+1)</f>
        <v>MORRIS 3</v>
      </c>
      <c r="C2791" t="str">
        <f>VLOOKUP(A2791,'Brand Family Territory (Enc)'!$A$2:$B$296,2,FALSE)</f>
        <v>Core Market</v>
      </c>
      <c r="D2791">
        <f>IF(COUNTIFS('Brand Family Territories (Enc)'!$B$2:$B$62,C2791,'Brand Family Territories (Enc)'!$C$2:$C$62,B2791)&gt;0,1,IF(AND(LEFT(B2791,6)="MORRIS",COUNTIFS('Brand Family Territories (Enc)'!$B$2:$B$62,C2791,'Brand Family Territories (Enc)'!$C$2:$C$62,"Morri")&gt;0),"Unk",0))</f>
        <v>1</v>
      </c>
      <c r="E2791" t="str">
        <f>IFERROR(INDEX('Brand Family Areas (Enc)'!$D$6:$D$998,MATCH(UPPER(A2791)&amp;"|"&amp;UPPER(B2791),'Brand Family Areas (Enc)'!$G$6:$G$998,0)),"No Match")</f>
        <v>No Match</v>
      </c>
      <c r="F2791" t="str">
        <f t="shared" si="86"/>
        <v>US</v>
      </c>
      <c r="G2791" t="str">
        <f t="shared" si="87"/>
        <v>Slow &amp; Low|MORRIS 3</v>
      </c>
    </row>
    <row r="2792" spans="1:7" hidden="1" x14ac:dyDescent="0.2">
      <c r="A2792" t="str" cm="1">
        <f t="array" ref="A2792">INDEX('Brand Family Territory (Enc)'!$A$2:$A$296,INT((ROW()-2)/10)+1)</f>
        <v>2XO</v>
      </c>
      <c r="B2792" t="str" cm="1">
        <f t="array" ref="B2792">INDEX('Whitelist (Blackout Reverse)'!$B$1:$K$1,MOD(ROW()-2,10)+1)</f>
        <v>BERGEN</v>
      </c>
      <c r="C2792" t="str">
        <f>VLOOKUP(A2792,'Brand Family Territory (Enc)'!$A$2:$B$296,2,FALSE)</f>
        <v>All Counties</v>
      </c>
      <c r="D2792">
        <f>IF(COUNTIFS('Brand Family Territories (Enc)'!$B$2:$B$62,C2792,'Brand Family Territories (Enc)'!$C$2:$C$62,B2792)&gt;0,1,IF(AND(LEFT(B2792,6)="MORRIS",COUNTIFS('Brand Family Territories (Enc)'!$B$2:$B$62,C2792,'Brand Family Territories (Enc)'!$C$2:$C$62,"Morri")&gt;0),"Unk",0))</f>
        <v>1</v>
      </c>
      <c r="E2792" t="str">
        <f>IFERROR(INDEX('Brand Family Areas (Enc)'!$D$6:$D$998,MATCH(UPPER(A2792)&amp;"|"&amp;UPPER(B2792),'Brand Family Areas (Enc)'!$G$6:$G$998,0)),"No Match")</f>
        <v>No Match</v>
      </c>
      <c r="F2792" t="str">
        <f t="shared" si="86"/>
        <v>US</v>
      </c>
      <c r="G2792" t="str">
        <f t="shared" si="87"/>
        <v>2XO|BERGEN</v>
      </c>
    </row>
    <row r="2793" spans="1:7" hidden="1" x14ac:dyDescent="0.2">
      <c r="A2793" t="str" cm="1">
        <f t="array" ref="A2793">INDEX('Brand Family Territory (Enc)'!$A$2:$A$296,INT((ROW()-2)/10)+1)</f>
        <v>2XO</v>
      </c>
      <c r="B2793" t="str" cm="1">
        <f t="array" ref="B2793">INDEX('Whitelist (Blackout Reverse)'!$B$1:$K$1,MOD(ROW()-2,10)+1)</f>
        <v>PASSAIC</v>
      </c>
      <c r="C2793" t="str">
        <f>VLOOKUP(A2793,'Brand Family Territory (Enc)'!$A$2:$B$296,2,FALSE)</f>
        <v>All Counties</v>
      </c>
      <c r="D2793">
        <f>IF(COUNTIFS('Brand Family Territories (Enc)'!$B$2:$B$62,C2793,'Brand Family Territories (Enc)'!$C$2:$C$62,B2793)&gt;0,1,IF(AND(LEFT(B2793,6)="MORRIS",COUNTIFS('Brand Family Territories (Enc)'!$B$2:$B$62,C2793,'Brand Family Territories (Enc)'!$C$2:$C$62,"Morri")&gt;0),"Unk",0))</f>
        <v>1</v>
      </c>
      <c r="E2793" t="str">
        <f>IFERROR(INDEX('Brand Family Areas (Enc)'!$D$6:$D$998,MATCH(UPPER(A2793)&amp;"|"&amp;UPPER(B2793),'Brand Family Areas (Enc)'!$G$6:$G$998,0)),"No Match")</f>
        <v>No Match</v>
      </c>
      <c r="F2793" t="str">
        <f t="shared" si="86"/>
        <v>US</v>
      </c>
      <c r="G2793" t="str">
        <f t="shared" si="87"/>
        <v>2XO|PASSAIC</v>
      </c>
    </row>
    <row r="2794" spans="1:7" hidden="1" x14ac:dyDescent="0.2">
      <c r="A2794" t="str" cm="1">
        <f t="array" ref="A2794">INDEX('Brand Family Territory (Enc)'!$A$2:$A$296,INT((ROW()-2)/10)+1)</f>
        <v>2XO</v>
      </c>
      <c r="B2794" t="str" cm="1">
        <f t="array" ref="B2794">INDEX('Whitelist (Blackout Reverse)'!$B$1:$K$1,MOD(ROW()-2,10)+1)</f>
        <v>PASSAIC-FF</v>
      </c>
      <c r="C2794" t="str">
        <f>VLOOKUP(A2794,'Brand Family Territory (Enc)'!$A$2:$B$296,2,FALSE)</f>
        <v>All Counties</v>
      </c>
      <c r="D2794">
        <f>IF(COUNTIFS('Brand Family Territories (Enc)'!$B$2:$B$62,C2794,'Brand Family Territories (Enc)'!$C$2:$C$62,B2794)&gt;0,1,IF(AND(LEFT(B2794,6)="MORRIS",COUNTIFS('Brand Family Territories (Enc)'!$B$2:$B$62,C2794,'Brand Family Territories (Enc)'!$C$2:$C$62,"Morri")&gt;0),"Unk",0))</f>
        <v>1</v>
      </c>
      <c r="E2794" t="str">
        <f>IFERROR(INDEX('Brand Family Areas (Enc)'!$D$6:$D$998,MATCH(UPPER(A2794)&amp;"|"&amp;UPPER(B2794),'Brand Family Areas (Enc)'!$G$6:$G$998,0)),"No Match")</f>
        <v>No Match</v>
      </c>
      <c r="F2794" t="str">
        <f t="shared" si="86"/>
        <v>US</v>
      </c>
      <c r="G2794" t="str">
        <f t="shared" si="87"/>
        <v>2XO|PASSAIC-FF</v>
      </c>
    </row>
    <row r="2795" spans="1:7" hidden="1" x14ac:dyDescent="0.2">
      <c r="A2795" t="str" cm="1">
        <f t="array" ref="A2795">INDEX('Brand Family Territory (Enc)'!$A$2:$A$296,INT((ROW()-2)/10)+1)</f>
        <v>2XO</v>
      </c>
      <c r="B2795" t="str" cm="1">
        <f t="array" ref="B2795">INDEX('Whitelist (Blackout Reverse)'!$B$1:$K$1,MOD(ROW()-2,10)+1)</f>
        <v>ESSEX</v>
      </c>
      <c r="C2795" t="str">
        <f>VLOOKUP(A2795,'Brand Family Territory (Enc)'!$A$2:$B$296,2,FALSE)</f>
        <v>All Counties</v>
      </c>
      <c r="D2795">
        <f>IF(COUNTIFS('Brand Family Territories (Enc)'!$B$2:$B$62,C2795,'Brand Family Territories (Enc)'!$C$2:$C$62,B2795)&gt;0,1,IF(AND(LEFT(B2795,6)="MORRIS",COUNTIFS('Brand Family Territories (Enc)'!$B$2:$B$62,C2795,'Brand Family Territories (Enc)'!$C$2:$C$62,"Morri")&gt;0),"Unk",0))</f>
        <v>1</v>
      </c>
      <c r="E2795" t="str">
        <f>IFERROR(INDEX('Brand Family Areas (Enc)'!$D$6:$D$998,MATCH(UPPER(A2795)&amp;"|"&amp;UPPER(B2795),'Brand Family Areas (Enc)'!$G$6:$G$998,0)),"No Match")</f>
        <v>No Match</v>
      </c>
      <c r="F2795" t="str">
        <f t="shared" si="86"/>
        <v>US</v>
      </c>
      <c r="G2795" t="str">
        <f t="shared" si="87"/>
        <v>2XO|ESSEX</v>
      </c>
    </row>
    <row r="2796" spans="1:7" hidden="1" x14ac:dyDescent="0.2">
      <c r="A2796" t="str" cm="1">
        <f t="array" ref="A2796">INDEX('Brand Family Territory (Enc)'!$A$2:$A$296,INT((ROW()-2)/10)+1)</f>
        <v>2XO</v>
      </c>
      <c r="B2796" t="str" cm="1">
        <f t="array" ref="B2796">INDEX('Whitelist (Blackout Reverse)'!$B$1:$K$1,MOD(ROW()-2,10)+1)</f>
        <v>HUDSON</v>
      </c>
      <c r="C2796" t="str">
        <f>VLOOKUP(A2796,'Brand Family Territory (Enc)'!$A$2:$B$296,2,FALSE)</f>
        <v>All Counties</v>
      </c>
      <c r="D2796">
        <f>IF(COUNTIFS('Brand Family Territories (Enc)'!$B$2:$B$62,C2796,'Brand Family Territories (Enc)'!$C$2:$C$62,B2796)&gt;0,1,IF(AND(LEFT(B2796,6)="MORRIS",COUNTIFS('Brand Family Territories (Enc)'!$B$2:$B$62,C2796,'Brand Family Territories (Enc)'!$C$2:$C$62,"Morri")&gt;0),"Unk",0))</f>
        <v>1</v>
      </c>
      <c r="E2796" t="str">
        <f>IFERROR(INDEX('Brand Family Areas (Enc)'!$D$6:$D$998,MATCH(UPPER(A2796)&amp;"|"&amp;UPPER(B2796),'Brand Family Areas (Enc)'!$G$6:$G$998,0)),"No Match")</f>
        <v>No Match</v>
      </c>
      <c r="F2796" t="str">
        <f t="shared" si="86"/>
        <v>US</v>
      </c>
      <c r="G2796" t="str">
        <f t="shared" si="87"/>
        <v>2XO|HUDSON</v>
      </c>
    </row>
    <row r="2797" spans="1:7" hidden="1" x14ac:dyDescent="0.2">
      <c r="A2797" t="str" cm="1">
        <f t="array" ref="A2797">INDEX('Brand Family Territory (Enc)'!$A$2:$A$296,INT((ROW()-2)/10)+1)</f>
        <v>2XO</v>
      </c>
      <c r="B2797" t="str" cm="1">
        <f t="array" ref="B2797">INDEX('Whitelist (Blackout Reverse)'!$B$1:$K$1,MOD(ROW()-2,10)+1)</f>
        <v>UNION</v>
      </c>
      <c r="C2797" t="str">
        <f>VLOOKUP(A2797,'Brand Family Territory (Enc)'!$A$2:$B$296,2,FALSE)</f>
        <v>All Counties</v>
      </c>
      <c r="D2797">
        <f>IF(COUNTIFS('Brand Family Territories (Enc)'!$B$2:$B$62,C2797,'Brand Family Territories (Enc)'!$C$2:$C$62,B2797)&gt;0,1,IF(AND(LEFT(B2797,6)="MORRIS",COUNTIFS('Brand Family Territories (Enc)'!$B$2:$B$62,C2797,'Brand Family Territories (Enc)'!$C$2:$C$62,"Morri")&gt;0),"Unk",0))</f>
        <v>1</v>
      </c>
      <c r="E2797" t="str">
        <f>IFERROR(INDEX('Brand Family Areas (Enc)'!$D$6:$D$998,MATCH(UPPER(A2797)&amp;"|"&amp;UPPER(B2797),'Brand Family Areas (Enc)'!$G$6:$G$998,0)),"No Match")</f>
        <v>No Match</v>
      </c>
      <c r="F2797" t="str">
        <f t="shared" si="86"/>
        <v>US</v>
      </c>
      <c r="G2797" t="str">
        <f t="shared" si="87"/>
        <v>2XO|UNION</v>
      </c>
    </row>
    <row r="2798" spans="1:7" hidden="1" x14ac:dyDescent="0.2">
      <c r="A2798" t="str" cm="1">
        <f t="array" ref="A2798">INDEX('Brand Family Territory (Enc)'!$A$2:$A$296,INT((ROW()-2)/10)+1)</f>
        <v>2XO</v>
      </c>
      <c r="B2798" t="str" cm="1">
        <f t="array" ref="B2798">INDEX('Whitelist (Blackout Reverse)'!$B$1:$K$1,MOD(ROW()-2,10)+1)</f>
        <v>SUSSEX</v>
      </c>
      <c r="C2798" t="str">
        <f>VLOOKUP(A2798,'Brand Family Territory (Enc)'!$A$2:$B$296,2,FALSE)</f>
        <v>All Counties</v>
      </c>
      <c r="D2798">
        <f>IF(COUNTIFS('Brand Family Territories (Enc)'!$B$2:$B$62,C2798,'Brand Family Territories (Enc)'!$C$2:$C$62,B2798)&gt;0,1,IF(AND(LEFT(B2798,6)="MORRIS",COUNTIFS('Brand Family Territories (Enc)'!$B$2:$B$62,C2798,'Brand Family Territories (Enc)'!$C$2:$C$62,"Morri")&gt;0),"Unk",0))</f>
        <v>1</v>
      </c>
      <c r="E2798" t="str">
        <f>IFERROR(INDEX('Brand Family Areas (Enc)'!$D$6:$D$998,MATCH(UPPER(A2798)&amp;"|"&amp;UPPER(B2798),'Brand Family Areas (Enc)'!$G$6:$G$998,0)),"No Match")</f>
        <v>No Match</v>
      </c>
      <c r="F2798" t="str">
        <f t="shared" si="86"/>
        <v>US</v>
      </c>
      <c r="G2798" t="str">
        <f t="shared" si="87"/>
        <v>2XO|SUSSEX</v>
      </c>
    </row>
    <row r="2799" spans="1:7" hidden="1" x14ac:dyDescent="0.2">
      <c r="A2799" t="str" cm="1">
        <f t="array" ref="A2799">INDEX('Brand Family Territory (Enc)'!$A$2:$A$296,INT((ROW()-2)/10)+1)</f>
        <v>2XO</v>
      </c>
      <c r="B2799" t="str" cm="1">
        <f t="array" ref="B2799">INDEX('Whitelist (Blackout Reverse)'!$B$1:$K$1,MOD(ROW()-2,10)+1)</f>
        <v>MORRIS 1</v>
      </c>
      <c r="C2799" t="str">
        <f>VLOOKUP(A2799,'Brand Family Territory (Enc)'!$A$2:$B$296,2,FALSE)</f>
        <v>All Counties</v>
      </c>
      <c r="D2799">
        <f>IF(COUNTIFS('Brand Family Territories (Enc)'!$B$2:$B$62,C2799,'Brand Family Territories (Enc)'!$C$2:$C$62,B2799)&gt;0,1,IF(AND(LEFT(B2799,6)="MORRIS",COUNTIFS('Brand Family Territories (Enc)'!$B$2:$B$62,C2799,'Brand Family Territories (Enc)'!$C$2:$C$62,"Morri")&gt;0),"Unk",0))</f>
        <v>1</v>
      </c>
      <c r="E2799" t="str">
        <f>IFERROR(INDEX('Brand Family Areas (Enc)'!$D$6:$D$998,MATCH(UPPER(A2799)&amp;"|"&amp;UPPER(B2799),'Brand Family Areas (Enc)'!$G$6:$G$998,0)),"No Match")</f>
        <v>No Match</v>
      </c>
      <c r="F2799" t="str">
        <f t="shared" si="86"/>
        <v>US</v>
      </c>
      <c r="G2799" t="str">
        <f t="shared" si="87"/>
        <v>2XO|MORRIS 1</v>
      </c>
    </row>
    <row r="2800" spans="1:7" hidden="1" x14ac:dyDescent="0.2">
      <c r="A2800" t="str" cm="1">
        <f t="array" ref="A2800">INDEX('Brand Family Territory (Enc)'!$A$2:$A$296,INT((ROW()-2)/10)+1)</f>
        <v>2XO</v>
      </c>
      <c r="B2800" t="str" cm="1">
        <f t="array" ref="B2800">INDEX('Whitelist (Blackout Reverse)'!$B$1:$K$1,MOD(ROW()-2,10)+1)</f>
        <v>MORRIS 2</v>
      </c>
      <c r="C2800" t="str">
        <f>VLOOKUP(A2800,'Brand Family Territory (Enc)'!$A$2:$B$296,2,FALSE)</f>
        <v>All Counties</v>
      </c>
      <c r="D2800">
        <f>IF(COUNTIFS('Brand Family Territories (Enc)'!$B$2:$B$62,C2800,'Brand Family Territories (Enc)'!$C$2:$C$62,B2800)&gt;0,1,IF(AND(LEFT(B2800,6)="MORRIS",COUNTIFS('Brand Family Territories (Enc)'!$B$2:$B$62,C2800,'Brand Family Territories (Enc)'!$C$2:$C$62,"Morri")&gt;0),"Unk",0))</f>
        <v>1</v>
      </c>
      <c r="E2800" t="str">
        <f>IFERROR(INDEX('Brand Family Areas (Enc)'!$D$6:$D$998,MATCH(UPPER(A2800)&amp;"|"&amp;UPPER(B2800),'Brand Family Areas (Enc)'!$G$6:$G$998,0)),"No Match")</f>
        <v>No Match</v>
      </c>
      <c r="F2800" t="str">
        <f t="shared" si="86"/>
        <v>US</v>
      </c>
      <c r="G2800" t="str">
        <f t="shared" si="87"/>
        <v>2XO|MORRIS 2</v>
      </c>
    </row>
    <row r="2801" spans="1:7" hidden="1" x14ac:dyDescent="0.2">
      <c r="A2801" t="str" cm="1">
        <f t="array" ref="A2801">INDEX('Brand Family Territory (Enc)'!$A$2:$A$296,INT((ROW()-2)/10)+1)</f>
        <v>2XO</v>
      </c>
      <c r="B2801" t="str" cm="1">
        <f t="array" ref="B2801">INDEX('Whitelist (Blackout Reverse)'!$B$1:$K$1,MOD(ROW()-2,10)+1)</f>
        <v>MORRIS 3</v>
      </c>
      <c r="C2801" t="str">
        <f>VLOOKUP(A2801,'Brand Family Territory (Enc)'!$A$2:$B$296,2,FALSE)</f>
        <v>All Counties</v>
      </c>
      <c r="D2801">
        <f>IF(COUNTIFS('Brand Family Territories (Enc)'!$B$2:$B$62,C2801,'Brand Family Territories (Enc)'!$C$2:$C$62,B2801)&gt;0,1,IF(AND(LEFT(B2801,6)="MORRIS",COUNTIFS('Brand Family Territories (Enc)'!$B$2:$B$62,C2801,'Brand Family Territories (Enc)'!$C$2:$C$62,"Morri")&gt;0),"Unk",0))</f>
        <v>1</v>
      </c>
      <c r="E2801" t="str">
        <f>IFERROR(INDEX('Brand Family Areas (Enc)'!$D$6:$D$998,MATCH(UPPER(A2801)&amp;"|"&amp;UPPER(B2801),'Brand Family Areas (Enc)'!$G$6:$G$998,0)),"No Match")</f>
        <v>No Match</v>
      </c>
      <c r="F2801" t="str">
        <f t="shared" si="86"/>
        <v>US</v>
      </c>
      <c r="G2801" t="str">
        <f t="shared" si="87"/>
        <v>2XO|MORRIS 3</v>
      </c>
    </row>
    <row r="2802" spans="1:7" hidden="1" x14ac:dyDescent="0.2">
      <c r="A2802" t="str" cm="1">
        <f t="array" ref="A2802">INDEX('Brand Family Territory (Enc)'!$A$2:$A$296,INT((ROW()-2)/10)+1)</f>
        <v>Beviamo</v>
      </c>
      <c r="B2802" t="str" cm="1">
        <f t="array" ref="B2802">INDEX('Whitelist (Blackout Reverse)'!$B$1:$K$1,MOD(ROW()-2,10)+1)</f>
        <v>BERGEN</v>
      </c>
      <c r="C2802" t="str">
        <f>VLOOKUP(A2802,'Brand Family Territory (Enc)'!$A$2:$B$296,2,FALSE)</f>
        <v>Core Market</v>
      </c>
      <c r="D2802">
        <f>IF(COUNTIFS('Brand Family Territories (Enc)'!$B$2:$B$62,C2802,'Brand Family Territories (Enc)'!$C$2:$C$62,B2802)&gt;0,1,IF(AND(LEFT(B2802,6)="MORRIS",COUNTIFS('Brand Family Territories (Enc)'!$B$2:$B$62,C2802,'Brand Family Territories (Enc)'!$C$2:$C$62,"Morri")&gt;0),"Unk",0))</f>
        <v>1</v>
      </c>
      <c r="E2802" t="str">
        <f>IFERROR(INDEX('Brand Family Areas (Enc)'!$D$6:$D$998,MATCH(UPPER(A2802)&amp;"|"&amp;UPPER(B2802),'Brand Family Areas (Enc)'!$G$6:$G$998,0)),"No Match")</f>
        <v>No Match</v>
      </c>
      <c r="F2802" t="str">
        <f t="shared" si="86"/>
        <v>US</v>
      </c>
      <c r="G2802" t="str">
        <f t="shared" si="87"/>
        <v>Beviamo|BERGEN</v>
      </c>
    </row>
    <row r="2803" spans="1:7" hidden="1" x14ac:dyDescent="0.2">
      <c r="A2803" t="str" cm="1">
        <f t="array" ref="A2803">INDEX('Brand Family Territory (Enc)'!$A$2:$A$296,INT((ROW()-2)/10)+1)</f>
        <v>Beviamo</v>
      </c>
      <c r="B2803" t="str" cm="1">
        <f t="array" ref="B2803">INDEX('Whitelist (Blackout Reverse)'!$B$1:$K$1,MOD(ROW()-2,10)+1)</f>
        <v>PASSAIC</v>
      </c>
      <c r="C2803" t="str">
        <f>VLOOKUP(A2803,'Brand Family Territory (Enc)'!$A$2:$B$296,2,FALSE)</f>
        <v>Core Market</v>
      </c>
      <c r="D2803">
        <f>IF(COUNTIFS('Brand Family Territories (Enc)'!$B$2:$B$62,C2803,'Brand Family Territories (Enc)'!$C$2:$C$62,B2803)&gt;0,1,IF(AND(LEFT(B2803,6)="MORRIS",COUNTIFS('Brand Family Territories (Enc)'!$B$2:$B$62,C2803,'Brand Family Territories (Enc)'!$C$2:$C$62,"Morri")&gt;0),"Unk",0))</f>
        <v>1</v>
      </c>
      <c r="E2803" t="str">
        <f>IFERROR(INDEX('Brand Family Areas (Enc)'!$D$6:$D$998,MATCH(UPPER(A2803)&amp;"|"&amp;UPPER(B2803),'Brand Family Areas (Enc)'!$G$6:$G$998,0)),"No Match")</f>
        <v>No Match</v>
      </c>
      <c r="F2803" t="str">
        <f t="shared" si="86"/>
        <v>US</v>
      </c>
      <c r="G2803" t="str">
        <f t="shared" si="87"/>
        <v>Beviamo|PASSAIC</v>
      </c>
    </row>
    <row r="2804" spans="1:7" hidden="1" x14ac:dyDescent="0.2">
      <c r="A2804" t="str" cm="1">
        <f t="array" ref="A2804">INDEX('Brand Family Territory (Enc)'!$A$2:$A$296,INT((ROW()-2)/10)+1)</f>
        <v>Beviamo</v>
      </c>
      <c r="B2804" t="str" cm="1">
        <f t="array" ref="B2804">INDEX('Whitelist (Blackout Reverse)'!$B$1:$K$1,MOD(ROW()-2,10)+1)</f>
        <v>PASSAIC-FF</v>
      </c>
      <c r="C2804" t="str">
        <f>VLOOKUP(A2804,'Brand Family Territory (Enc)'!$A$2:$B$296,2,FALSE)</f>
        <v>Core Market</v>
      </c>
      <c r="D2804">
        <f>IF(COUNTIFS('Brand Family Territories (Enc)'!$B$2:$B$62,C2804,'Brand Family Territories (Enc)'!$C$2:$C$62,B2804)&gt;0,1,IF(AND(LEFT(B2804,6)="MORRIS",COUNTIFS('Brand Family Territories (Enc)'!$B$2:$B$62,C2804,'Brand Family Territories (Enc)'!$C$2:$C$62,"Morri")&gt;0),"Unk",0))</f>
        <v>1</v>
      </c>
      <c r="E2804" t="str">
        <f>IFERROR(INDEX('Brand Family Areas (Enc)'!$D$6:$D$998,MATCH(UPPER(A2804)&amp;"|"&amp;UPPER(B2804),'Brand Family Areas (Enc)'!$G$6:$G$998,0)),"No Match")</f>
        <v>No Match</v>
      </c>
      <c r="F2804" t="str">
        <f t="shared" si="86"/>
        <v>US</v>
      </c>
      <c r="G2804" t="str">
        <f t="shared" si="87"/>
        <v>Beviamo|PASSAIC-FF</v>
      </c>
    </row>
    <row r="2805" spans="1:7" hidden="1" x14ac:dyDescent="0.2">
      <c r="A2805" t="str" cm="1">
        <f t="array" ref="A2805">INDEX('Brand Family Territory (Enc)'!$A$2:$A$296,INT((ROW()-2)/10)+1)</f>
        <v>Beviamo</v>
      </c>
      <c r="B2805" t="str" cm="1">
        <f t="array" ref="B2805">INDEX('Whitelist (Blackout Reverse)'!$B$1:$K$1,MOD(ROW()-2,10)+1)</f>
        <v>ESSEX</v>
      </c>
      <c r="C2805" t="str">
        <f>VLOOKUP(A2805,'Brand Family Territory (Enc)'!$A$2:$B$296,2,FALSE)</f>
        <v>Core Market</v>
      </c>
      <c r="D2805">
        <f>IF(COUNTIFS('Brand Family Territories (Enc)'!$B$2:$B$62,C2805,'Brand Family Territories (Enc)'!$C$2:$C$62,B2805)&gt;0,1,IF(AND(LEFT(B2805,6)="MORRIS",COUNTIFS('Brand Family Territories (Enc)'!$B$2:$B$62,C2805,'Brand Family Territories (Enc)'!$C$2:$C$62,"Morri")&gt;0),"Unk",0))</f>
        <v>0</v>
      </c>
      <c r="E2805" t="str">
        <f>IFERROR(INDEX('Brand Family Areas (Enc)'!$D$6:$D$998,MATCH(UPPER(A2805)&amp;"|"&amp;UPPER(B2805),'Brand Family Areas (Enc)'!$G$6:$G$998,0)),"No Match")</f>
        <v>Inactive</v>
      </c>
      <c r="F2805" t="str">
        <f t="shared" si="86"/>
        <v>THEM</v>
      </c>
      <c r="G2805" t="str">
        <f t="shared" si="87"/>
        <v>Beviamo|ESSEX</v>
      </c>
    </row>
    <row r="2806" spans="1:7" hidden="1" x14ac:dyDescent="0.2">
      <c r="A2806" t="str" cm="1">
        <f t="array" ref="A2806">INDEX('Brand Family Territory (Enc)'!$A$2:$A$296,INT((ROW()-2)/10)+1)</f>
        <v>Beviamo</v>
      </c>
      <c r="B2806" t="str" cm="1">
        <f t="array" ref="B2806">INDEX('Whitelist (Blackout Reverse)'!$B$1:$K$1,MOD(ROW()-2,10)+1)</f>
        <v>HUDSON</v>
      </c>
      <c r="C2806" t="str">
        <f>VLOOKUP(A2806,'Brand Family Territory (Enc)'!$A$2:$B$296,2,FALSE)</f>
        <v>Core Market</v>
      </c>
      <c r="D2806">
        <f>IF(COUNTIFS('Brand Family Territories (Enc)'!$B$2:$B$62,C2806,'Brand Family Territories (Enc)'!$C$2:$C$62,B2806)&gt;0,1,IF(AND(LEFT(B2806,6)="MORRIS",COUNTIFS('Brand Family Territories (Enc)'!$B$2:$B$62,C2806,'Brand Family Territories (Enc)'!$C$2:$C$62,"Morri")&gt;0),"Unk",0))</f>
        <v>0</v>
      </c>
      <c r="E2806" t="str">
        <f>IFERROR(INDEX('Brand Family Areas (Enc)'!$D$6:$D$998,MATCH(UPPER(A2806)&amp;"|"&amp;UPPER(B2806),'Brand Family Areas (Enc)'!$G$6:$G$998,0)),"No Match")</f>
        <v>Inactive</v>
      </c>
      <c r="F2806" t="str">
        <f t="shared" si="86"/>
        <v>THEM</v>
      </c>
      <c r="G2806" t="str">
        <f t="shared" si="87"/>
        <v>Beviamo|HUDSON</v>
      </c>
    </row>
    <row r="2807" spans="1:7" hidden="1" x14ac:dyDescent="0.2">
      <c r="A2807" t="str" cm="1">
        <f t="array" ref="A2807">INDEX('Brand Family Territory (Enc)'!$A$2:$A$296,INT((ROW()-2)/10)+1)</f>
        <v>Beviamo</v>
      </c>
      <c r="B2807" t="str" cm="1">
        <f t="array" ref="B2807">INDEX('Whitelist (Blackout Reverse)'!$B$1:$K$1,MOD(ROW()-2,10)+1)</f>
        <v>UNION</v>
      </c>
      <c r="C2807" t="str">
        <f>VLOOKUP(A2807,'Brand Family Territory (Enc)'!$A$2:$B$296,2,FALSE)</f>
        <v>Core Market</v>
      </c>
      <c r="D2807">
        <f>IF(COUNTIFS('Brand Family Territories (Enc)'!$B$2:$B$62,C2807,'Brand Family Territories (Enc)'!$C$2:$C$62,B2807)&gt;0,1,IF(AND(LEFT(B2807,6)="MORRIS",COUNTIFS('Brand Family Territories (Enc)'!$B$2:$B$62,C2807,'Brand Family Territories (Enc)'!$C$2:$C$62,"Morri")&gt;0),"Unk",0))</f>
        <v>0</v>
      </c>
      <c r="E2807" t="str">
        <f>IFERROR(INDEX('Brand Family Areas (Enc)'!$D$6:$D$998,MATCH(UPPER(A2807)&amp;"|"&amp;UPPER(B2807),'Brand Family Areas (Enc)'!$G$6:$G$998,0)),"No Match")</f>
        <v>Inactive</v>
      </c>
      <c r="F2807" t="str">
        <f t="shared" si="86"/>
        <v>THEM</v>
      </c>
      <c r="G2807" t="str">
        <f t="shared" si="87"/>
        <v>Beviamo|UNION</v>
      </c>
    </row>
    <row r="2808" spans="1:7" hidden="1" x14ac:dyDescent="0.2">
      <c r="A2808" t="str" cm="1">
        <f t="array" ref="A2808">INDEX('Brand Family Territory (Enc)'!$A$2:$A$296,INT((ROW()-2)/10)+1)</f>
        <v>Beviamo</v>
      </c>
      <c r="B2808" t="str" cm="1">
        <f t="array" ref="B2808">INDEX('Whitelist (Blackout Reverse)'!$B$1:$K$1,MOD(ROW()-2,10)+1)</f>
        <v>SUSSEX</v>
      </c>
      <c r="C2808" t="str">
        <f>VLOOKUP(A2808,'Brand Family Territory (Enc)'!$A$2:$B$296,2,FALSE)</f>
        <v>Core Market</v>
      </c>
      <c r="D2808">
        <f>IF(COUNTIFS('Brand Family Territories (Enc)'!$B$2:$B$62,C2808,'Brand Family Territories (Enc)'!$C$2:$C$62,B2808)&gt;0,1,IF(AND(LEFT(B2808,6)="MORRIS",COUNTIFS('Brand Family Territories (Enc)'!$B$2:$B$62,C2808,'Brand Family Territories (Enc)'!$C$2:$C$62,"Morri")&gt;0),"Unk",0))</f>
        <v>1</v>
      </c>
      <c r="E2808" t="str">
        <f>IFERROR(INDEX('Brand Family Areas (Enc)'!$D$6:$D$998,MATCH(UPPER(A2808)&amp;"|"&amp;UPPER(B2808),'Brand Family Areas (Enc)'!$G$6:$G$998,0)),"No Match")</f>
        <v>No Match</v>
      </c>
      <c r="F2808" t="str">
        <f t="shared" si="86"/>
        <v>US</v>
      </c>
      <c r="G2808" t="str">
        <f t="shared" si="87"/>
        <v>Beviamo|SUSSEX</v>
      </c>
    </row>
    <row r="2809" spans="1:7" hidden="1" x14ac:dyDescent="0.2">
      <c r="A2809" t="str" cm="1">
        <f t="array" ref="A2809">INDEX('Brand Family Territory (Enc)'!$A$2:$A$296,INT((ROW()-2)/10)+1)</f>
        <v>Beviamo</v>
      </c>
      <c r="B2809" t="str" cm="1">
        <f t="array" ref="B2809">INDEX('Whitelist (Blackout Reverse)'!$B$1:$K$1,MOD(ROW()-2,10)+1)</f>
        <v>MORRIS 1</v>
      </c>
      <c r="C2809" t="str">
        <f>VLOOKUP(A2809,'Brand Family Territory (Enc)'!$A$2:$B$296,2,FALSE)</f>
        <v>Core Market</v>
      </c>
      <c r="D2809">
        <f>IF(COUNTIFS('Brand Family Territories (Enc)'!$B$2:$B$62,C2809,'Brand Family Territories (Enc)'!$C$2:$C$62,B2809)&gt;0,1,IF(AND(LEFT(B2809,6)="MORRIS",COUNTIFS('Brand Family Territories (Enc)'!$B$2:$B$62,C2809,'Brand Family Territories (Enc)'!$C$2:$C$62,"Morri")&gt;0),"Unk",0))</f>
        <v>1</v>
      </c>
      <c r="E2809" t="str">
        <f>IFERROR(INDEX('Brand Family Areas (Enc)'!$D$6:$D$998,MATCH(UPPER(A2809)&amp;"|"&amp;UPPER(B2809),'Brand Family Areas (Enc)'!$G$6:$G$998,0)),"No Match")</f>
        <v>No Match</v>
      </c>
      <c r="F2809" t="str">
        <f t="shared" si="86"/>
        <v>US</v>
      </c>
      <c r="G2809" t="str">
        <f t="shared" si="87"/>
        <v>Beviamo|MORRIS 1</v>
      </c>
    </row>
    <row r="2810" spans="1:7" hidden="1" x14ac:dyDescent="0.2">
      <c r="A2810" t="str" cm="1">
        <f t="array" ref="A2810">INDEX('Brand Family Territory (Enc)'!$A$2:$A$296,INT((ROW()-2)/10)+1)</f>
        <v>Beviamo</v>
      </c>
      <c r="B2810" t="str" cm="1">
        <f t="array" ref="B2810">INDEX('Whitelist (Blackout Reverse)'!$B$1:$K$1,MOD(ROW()-2,10)+1)</f>
        <v>MORRIS 2</v>
      </c>
      <c r="C2810" t="str">
        <f>VLOOKUP(A2810,'Brand Family Territory (Enc)'!$A$2:$B$296,2,FALSE)</f>
        <v>Core Market</v>
      </c>
      <c r="D2810">
        <f>IF(COUNTIFS('Brand Family Territories (Enc)'!$B$2:$B$62,C2810,'Brand Family Territories (Enc)'!$C$2:$C$62,B2810)&gt;0,1,IF(AND(LEFT(B2810,6)="MORRIS",COUNTIFS('Brand Family Territories (Enc)'!$B$2:$B$62,C2810,'Brand Family Territories (Enc)'!$C$2:$C$62,"Morri")&gt;0),"Unk",0))</f>
        <v>0</v>
      </c>
      <c r="E2810" t="str">
        <f>IFERROR(INDEX('Brand Family Areas (Enc)'!$D$6:$D$998,MATCH(UPPER(A2810)&amp;"|"&amp;UPPER(B2810),'Brand Family Areas (Enc)'!$G$6:$G$998,0)),"No Match")</f>
        <v>Inactive</v>
      </c>
      <c r="F2810" t="str">
        <f t="shared" si="86"/>
        <v>THEM</v>
      </c>
      <c r="G2810" t="str">
        <f t="shared" si="87"/>
        <v>Beviamo|MORRIS 2</v>
      </c>
    </row>
    <row r="2811" spans="1:7" hidden="1" x14ac:dyDescent="0.2">
      <c r="A2811" t="str" cm="1">
        <f t="array" ref="A2811">INDEX('Brand Family Territory (Enc)'!$A$2:$A$296,INT((ROW()-2)/10)+1)</f>
        <v>Beviamo</v>
      </c>
      <c r="B2811" t="str" cm="1">
        <f t="array" ref="B2811">INDEX('Whitelist (Blackout Reverse)'!$B$1:$K$1,MOD(ROW()-2,10)+1)</f>
        <v>MORRIS 3</v>
      </c>
      <c r="C2811" t="str">
        <f>VLOOKUP(A2811,'Brand Family Territory (Enc)'!$A$2:$B$296,2,FALSE)</f>
        <v>Core Market</v>
      </c>
      <c r="D2811">
        <f>IF(COUNTIFS('Brand Family Territories (Enc)'!$B$2:$B$62,C2811,'Brand Family Territories (Enc)'!$C$2:$C$62,B2811)&gt;0,1,IF(AND(LEFT(B2811,6)="MORRIS",COUNTIFS('Brand Family Territories (Enc)'!$B$2:$B$62,C2811,'Brand Family Territories (Enc)'!$C$2:$C$62,"Morri")&gt;0),"Unk",0))</f>
        <v>1</v>
      </c>
      <c r="E2811" t="str">
        <f>IFERROR(INDEX('Brand Family Areas (Enc)'!$D$6:$D$998,MATCH(UPPER(A2811)&amp;"|"&amp;UPPER(B2811),'Brand Family Areas (Enc)'!$G$6:$G$998,0)),"No Match")</f>
        <v>No Match</v>
      </c>
      <c r="F2811" t="str">
        <f t="shared" si="86"/>
        <v>US</v>
      </c>
      <c r="G2811" t="str">
        <f t="shared" si="87"/>
        <v>Beviamo|MORRIS 3</v>
      </c>
    </row>
    <row r="2812" spans="1:7" hidden="1" x14ac:dyDescent="0.2">
      <c r="A2812" t="str" cm="1">
        <f t="array" ref="A2812">INDEX('Brand Family Territory (Enc)'!$A$2:$A$296,INT((ROW()-2)/10)+1)</f>
        <v>Gionelli</v>
      </c>
      <c r="B2812" t="str" cm="1">
        <f t="array" ref="B2812">INDEX('Whitelist (Blackout Reverse)'!$B$1:$K$1,MOD(ROW()-2,10)+1)</f>
        <v>BERGEN</v>
      </c>
      <c r="C2812" t="str">
        <f>VLOOKUP(A2812,'Brand Family Territory (Enc)'!$A$2:$B$296,2,FALSE)</f>
        <v>Core Market</v>
      </c>
      <c r="D2812">
        <f>IF(COUNTIFS('Brand Family Territories (Enc)'!$B$2:$B$62,C2812,'Brand Family Territories (Enc)'!$C$2:$C$62,B2812)&gt;0,1,IF(AND(LEFT(B2812,6)="MORRIS",COUNTIFS('Brand Family Territories (Enc)'!$B$2:$B$62,C2812,'Brand Family Territories (Enc)'!$C$2:$C$62,"Morri")&gt;0),"Unk",0))</f>
        <v>1</v>
      </c>
      <c r="E2812" t="str">
        <f>IFERROR(INDEX('Brand Family Areas (Enc)'!$D$6:$D$998,MATCH(UPPER(A2812)&amp;"|"&amp;UPPER(B2812),'Brand Family Areas (Enc)'!$G$6:$G$998,0)),"No Match")</f>
        <v>No Match</v>
      </c>
      <c r="F2812" t="str">
        <f t="shared" si="86"/>
        <v>US</v>
      </c>
      <c r="G2812" t="str">
        <f t="shared" si="87"/>
        <v>Gionelli|BERGEN</v>
      </c>
    </row>
    <row r="2813" spans="1:7" hidden="1" x14ac:dyDescent="0.2">
      <c r="A2813" t="str" cm="1">
        <f t="array" ref="A2813">INDEX('Brand Family Territory (Enc)'!$A$2:$A$296,INT((ROW()-2)/10)+1)</f>
        <v>Gionelli</v>
      </c>
      <c r="B2813" t="str" cm="1">
        <f t="array" ref="B2813">INDEX('Whitelist (Blackout Reverse)'!$B$1:$K$1,MOD(ROW()-2,10)+1)</f>
        <v>PASSAIC</v>
      </c>
      <c r="C2813" t="str">
        <f>VLOOKUP(A2813,'Brand Family Territory (Enc)'!$A$2:$B$296,2,FALSE)</f>
        <v>Core Market</v>
      </c>
      <c r="D2813">
        <f>IF(COUNTIFS('Brand Family Territories (Enc)'!$B$2:$B$62,C2813,'Brand Family Territories (Enc)'!$C$2:$C$62,B2813)&gt;0,1,IF(AND(LEFT(B2813,6)="MORRIS",COUNTIFS('Brand Family Territories (Enc)'!$B$2:$B$62,C2813,'Brand Family Territories (Enc)'!$C$2:$C$62,"Morri")&gt;0),"Unk",0))</f>
        <v>1</v>
      </c>
      <c r="E2813" t="str">
        <f>IFERROR(INDEX('Brand Family Areas (Enc)'!$D$6:$D$998,MATCH(UPPER(A2813)&amp;"|"&amp;UPPER(B2813),'Brand Family Areas (Enc)'!$G$6:$G$998,0)),"No Match")</f>
        <v>No Match</v>
      </c>
      <c r="F2813" t="str">
        <f t="shared" si="86"/>
        <v>US</v>
      </c>
      <c r="G2813" t="str">
        <f t="shared" si="87"/>
        <v>Gionelli|PASSAIC</v>
      </c>
    </row>
    <row r="2814" spans="1:7" hidden="1" x14ac:dyDescent="0.2">
      <c r="A2814" t="str" cm="1">
        <f t="array" ref="A2814">INDEX('Brand Family Territory (Enc)'!$A$2:$A$296,INT((ROW()-2)/10)+1)</f>
        <v>Gionelli</v>
      </c>
      <c r="B2814" t="str" cm="1">
        <f t="array" ref="B2814">INDEX('Whitelist (Blackout Reverse)'!$B$1:$K$1,MOD(ROW()-2,10)+1)</f>
        <v>PASSAIC-FF</v>
      </c>
      <c r="C2814" t="str">
        <f>VLOOKUP(A2814,'Brand Family Territory (Enc)'!$A$2:$B$296,2,FALSE)</f>
        <v>Core Market</v>
      </c>
      <c r="D2814">
        <f>IF(COUNTIFS('Brand Family Territories (Enc)'!$B$2:$B$62,C2814,'Brand Family Territories (Enc)'!$C$2:$C$62,B2814)&gt;0,1,IF(AND(LEFT(B2814,6)="MORRIS",COUNTIFS('Brand Family Territories (Enc)'!$B$2:$B$62,C2814,'Brand Family Territories (Enc)'!$C$2:$C$62,"Morri")&gt;0),"Unk",0))</f>
        <v>1</v>
      </c>
      <c r="E2814" t="str">
        <f>IFERROR(INDEX('Brand Family Areas (Enc)'!$D$6:$D$998,MATCH(UPPER(A2814)&amp;"|"&amp;UPPER(B2814),'Brand Family Areas (Enc)'!$G$6:$G$998,0)),"No Match")</f>
        <v>No Match</v>
      </c>
      <c r="F2814" t="str">
        <f t="shared" si="86"/>
        <v>US</v>
      </c>
      <c r="G2814" t="str">
        <f t="shared" si="87"/>
        <v>Gionelli|PASSAIC-FF</v>
      </c>
    </row>
    <row r="2815" spans="1:7" hidden="1" x14ac:dyDescent="0.2">
      <c r="A2815" t="str" cm="1">
        <f t="array" ref="A2815">INDEX('Brand Family Territory (Enc)'!$A$2:$A$296,INT((ROW()-2)/10)+1)</f>
        <v>Gionelli</v>
      </c>
      <c r="B2815" t="str" cm="1">
        <f t="array" ref="B2815">INDEX('Whitelist (Blackout Reverse)'!$B$1:$K$1,MOD(ROW()-2,10)+1)</f>
        <v>ESSEX</v>
      </c>
      <c r="C2815" t="str">
        <f>VLOOKUP(A2815,'Brand Family Territory (Enc)'!$A$2:$B$296,2,FALSE)</f>
        <v>Core Market</v>
      </c>
      <c r="D2815">
        <f>IF(COUNTIFS('Brand Family Territories (Enc)'!$B$2:$B$62,C2815,'Brand Family Territories (Enc)'!$C$2:$C$62,B2815)&gt;0,1,IF(AND(LEFT(B2815,6)="MORRIS",COUNTIFS('Brand Family Territories (Enc)'!$B$2:$B$62,C2815,'Brand Family Territories (Enc)'!$C$2:$C$62,"Morri")&gt;0),"Unk",0))</f>
        <v>0</v>
      </c>
      <c r="E2815" t="str">
        <f>IFERROR(INDEX('Brand Family Areas (Enc)'!$D$6:$D$998,MATCH(UPPER(A2815)&amp;"|"&amp;UPPER(B2815),'Brand Family Areas (Enc)'!$G$6:$G$998,0)),"No Match")</f>
        <v>Inactive</v>
      </c>
      <c r="F2815" t="str">
        <f t="shared" si="86"/>
        <v>THEM</v>
      </c>
      <c r="G2815" t="str">
        <f t="shared" si="87"/>
        <v>Gionelli|ESSEX</v>
      </c>
    </row>
    <row r="2816" spans="1:7" hidden="1" x14ac:dyDescent="0.2">
      <c r="A2816" t="str" cm="1">
        <f t="array" ref="A2816">INDEX('Brand Family Territory (Enc)'!$A$2:$A$296,INT((ROW()-2)/10)+1)</f>
        <v>Gionelli</v>
      </c>
      <c r="B2816" t="str" cm="1">
        <f t="array" ref="B2816">INDEX('Whitelist (Blackout Reverse)'!$B$1:$K$1,MOD(ROW()-2,10)+1)</f>
        <v>HUDSON</v>
      </c>
      <c r="C2816" t="str">
        <f>VLOOKUP(A2816,'Brand Family Territory (Enc)'!$A$2:$B$296,2,FALSE)</f>
        <v>Core Market</v>
      </c>
      <c r="D2816">
        <f>IF(COUNTIFS('Brand Family Territories (Enc)'!$B$2:$B$62,C2816,'Brand Family Territories (Enc)'!$C$2:$C$62,B2816)&gt;0,1,IF(AND(LEFT(B2816,6)="MORRIS",COUNTIFS('Brand Family Territories (Enc)'!$B$2:$B$62,C2816,'Brand Family Territories (Enc)'!$C$2:$C$62,"Morri")&gt;0),"Unk",0))</f>
        <v>0</v>
      </c>
      <c r="E2816" t="str">
        <f>IFERROR(INDEX('Brand Family Areas (Enc)'!$D$6:$D$998,MATCH(UPPER(A2816)&amp;"|"&amp;UPPER(B2816),'Brand Family Areas (Enc)'!$G$6:$G$998,0)),"No Match")</f>
        <v>Inactive</v>
      </c>
      <c r="F2816" t="str">
        <f t="shared" si="86"/>
        <v>THEM</v>
      </c>
      <c r="G2816" t="str">
        <f t="shared" si="87"/>
        <v>Gionelli|HUDSON</v>
      </c>
    </row>
    <row r="2817" spans="1:7" hidden="1" x14ac:dyDescent="0.2">
      <c r="A2817" t="str" cm="1">
        <f t="array" ref="A2817">INDEX('Brand Family Territory (Enc)'!$A$2:$A$296,INT((ROW()-2)/10)+1)</f>
        <v>Gionelli</v>
      </c>
      <c r="B2817" t="str" cm="1">
        <f t="array" ref="B2817">INDEX('Whitelist (Blackout Reverse)'!$B$1:$K$1,MOD(ROW()-2,10)+1)</f>
        <v>UNION</v>
      </c>
      <c r="C2817" t="str">
        <f>VLOOKUP(A2817,'Brand Family Territory (Enc)'!$A$2:$B$296,2,FALSE)</f>
        <v>Core Market</v>
      </c>
      <c r="D2817">
        <f>IF(COUNTIFS('Brand Family Territories (Enc)'!$B$2:$B$62,C2817,'Brand Family Territories (Enc)'!$C$2:$C$62,B2817)&gt;0,1,IF(AND(LEFT(B2817,6)="MORRIS",COUNTIFS('Brand Family Territories (Enc)'!$B$2:$B$62,C2817,'Brand Family Territories (Enc)'!$C$2:$C$62,"Morri")&gt;0),"Unk",0))</f>
        <v>0</v>
      </c>
      <c r="E2817" t="str">
        <f>IFERROR(INDEX('Brand Family Areas (Enc)'!$D$6:$D$998,MATCH(UPPER(A2817)&amp;"|"&amp;UPPER(B2817),'Brand Family Areas (Enc)'!$G$6:$G$998,0)),"No Match")</f>
        <v>Inactive</v>
      </c>
      <c r="F2817" t="str">
        <f t="shared" si="86"/>
        <v>THEM</v>
      </c>
      <c r="G2817" t="str">
        <f t="shared" si="87"/>
        <v>Gionelli|UNION</v>
      </c>
    </row>
    <row r="2818" spans="1:7" hidden="1" x14ac:dyDescent="0.2">
      <c r="A2818" t="str" cm="1">
        <f t="array" ref="A2818">INDEX('Brand Family Territory (Enc)'!$A$2:$A$296,INT((ROW()-2)/10)+1)</f>
        <v>Gionelli</v>
      </c>
      <c r="B2818" t="str" cm="1">
        <f t="array" ref="B2818">INDEX('Whitelist (Blackout Reverse)'!$B$1:$K$1,MOD(ROW()-2,10)+1)</f>
        <v>SUSSEX</v>
      </c>
      <c r="C2818" t="str">
        <f>VLOOKUP(A2818,'Brand Family Territory (Enc)'!$A$2:$B$296,2,FALSE)</f>
        <v>Core Market</v>
      </c>
      <c r="D2818">
        <f>IF(COUNTIFS('Brand Family Territories (Enc)'!$B$2:$B$62,C2818,'Brand Family Territories (Enc)'!$C$2:$C$62,B2818)&gt;0,1,IF(AND(LEFT(B2818,6)="MORRIS",COUNTIFS('Brand Family Territories (Enc)'!$B$2:$B$62,C2818,'Brand Family Territories (Enc)'!$C$2:$C$62,"Morri")&gt;0),"Unk",0))</f>
        <v>1</v>
      </c>
      <c r="E2818" t="str">
        <f>IFERROR(INDEX('Brand Family Areas (Enc)'!$D$6:$D$998,MATCH(UPPER(A2818)&amp;"|"&amp;UPPER(B2818),'Brand Family Areas (Enc)'!$G$6:$G$998,0)),"No Match")</f>
        <v>No Match</v>
      </c>
      <c r="F2818" t="str">
        <f t="shared" si="86"/>
        <v>US</v>
      </c>
      <c r="G2818" t="str">
        <f t="shared" si="87"/>
        <v>Gionelli|SUSSEX</v>
      </c>
    </row>
    <row r="2819" spans="1:7" hidden="1" x14ac:dyDescent="0.2">
      <c r="A2819" t="str" cm="1">
        <f t="array" ref="A2819">INDEX('Brand Family Territory (Enc)'!$A$2:$A$296,INT((ROW()-2)/10)+1)</f>
        <v>Gionelli</v>
      </c>
      <c r="B2819" t="str" cm="1">
        <f t="array" ref="B2819">INDEX('Whitelist (Blackout Reverse)'!$B$1:$K$1,MOD(ROW()-2,10)+1)</f>
        <v>MORRIS 1</v>
      </c>
      <c r="C2819" t="str">
        <f>VLOOKUP(A2819,'Brand Family Territory (Enc)'!$A$2:$B$296,2,FALSE)</f>
        <v>Core Market</v>
      </c>
      <c r="D2819">
        <f>IF(COUNTIFS('Brand Family Territories (Enc)'!$B$2:$B$62,C2819,'Brand Family Territories (Enc)'!$C$2:$C$62,B2819)&gt;0,1,IF(AND(LEFT(B2819,6)="MORRIS",COUNTIFS('Brand Family Territories (Enc)'!$B$2:$B$62,C2819,'Brand Family Territories (Enc)'!$C$2:$C$62,"Morri")&gt;0),"Unk",0))</f>
        <v>1</v>
      </c>
      <c r="E2819" t="str">
        <f>IFERROR(INDEX('Brand Family Areas (Enc)'!$D$6:$D$998,MATCH(UPPER(A2819)&amp;"|"&amp;UPPER(B2819),'Brand Family Areas (Enc)'!$G$6:$G$998,0)),"No Match")</f>
        <v>No Match</v>
      </c>
      <c r="F2819" t="str">
        <f t="shared" ref="F2819:F2882" si="88">IF(D2819="Unk","Ambiguous (Source Truncated)",IF(E2819="Inactive","THEM",IF(D2819=1,"US",IF(D2819="N/A","No Territory Data","THEM"))))</f>
        <v>US</v>
      </c>
      <c r="G2819" t="str">
        <f t="shared" ref="G2819:G2882" si="89">A2819&amp;"|"&amp;B2819</f>
        <v>Gionelli|MORRIS 1</v>
      </c>
    </row>
    <row r="2820" spans="1:7" hidden="1" x14ac:dyDescent="0.2">
      <c r="A2820" t="str" cm="1">
        <f t="array" ref="A2820">INDEX('Brand Family Territory (Enc)'!$A$2:$A$296,INT((ROW()-2)/10)+1)</f>
        <v>Gionelli</v>
      </c>
      <c r="B2820" t="str" cm="1">
        <f t="array" ref="B2820">INDEX('Whitelist (Blackout Reverse)'!$B$1:$K$1,MOD(ROW()-2,10)+1)</f>
        <v>MORRIS 2</v>
      </c>
      <c r="C2820" t="str">
        <f>VLOOKUP(A2820,'Brand Family Territory (Enc)'!$A$2:$B$296,2,FALSE)</f>
        <v>Core Market</v>
      </c>
      <c r="D2820">
        <f>IF(COUNTIFS('Brand Family Territories (Enc)'!$B$2:$B$62,C2820,'Brand Family Territories (Enc)'!$C$2:$C$62,B2820)&gt;0,1,IF(AND(LEFT(B2820,6)="MORRIS",COUNTIFS('Brand Family Territories (Enc)'!$B$2:$B$62,C2820,'Brand Family Territories (Enc)'!$C$2:$C$62,"Morri")&gt;0),"Unk",0))</f>
        <v>0</v>
      </c>
      <c r="E2820" t="str">
        <f>IFERROR(INDEX('Brand Family Areas (Enc)'!$D$6:$D$998,MATCH(UPPER(A2820)&amp;"|"&amp;UPPER(B2820),'Brand Family Areas (Enc)'!$G$6:$G$998,0)),"No Match")</f>
        <v>Inactive</v>
      </c>
      <c r="F2820" t="str">
        <f t="shared" si="88"/>
        <v>THEM</v>
      </c>
      <c r="G2820" t="str">
        <f t="shared" si="89"/>
        <v>Gionelli|MORRIS 2</v>
      </c>
    </row>
    <row r="2821" spans="1:7" hidden="1" x14ac:dyDescent="0.2">
      <c r="A2821" t="str" cm="1">
        <f t="array" ref="A2821">INDEX('Brand Family Territory (Enc)'!$A$2:$A$296,INT((ROW()-2)/10)+1)</f>
        <v>Gionelli</v>
      </c>
      <c r="B2821" t="str" cm="1">
        <f t="array" ref="B2821">INDEX('Whitelist (Blackout Reverse)'!$B$1:$K$1,MOD(ROW()-2,10)+1)</f>
        <v>MORRIS 3</v>
      </c>
      <c r="C2821" t="str">
        <f>VLOOKUP(A2821,'Brand Family Territory (Enc)'!$A$2:$B$296,2,FALSE)</f>
        <v>Core Market</v>
      </c>
      <c r="D2821">
        <f>IF(COUNTIFS('Brand Family Territories (Enc)'!$B$2:$B$62,C2821,'Brand Family Territories (Enc)'!$C$2:$C$62,B2821)&gt;0,1,IF(AND(LEFT(B2821,6)="MORRIS",COUNTIFS('Brand Family Territories (Enc)'!$B$2:$B$62,C2821,'Brand Family Territories (Enc)'!$C$2:$C$62,"Morri")&gt;0),"Unk",0))</f>
        <v>1</v>
      </c>
      <c r="E2821" t="str">
        <f>IFERROR(INDEX('Brand Family Areas (Enc)'!$D$6:$D$998,MATCH(UPPER(A2821)&amp;"|"&amp;UPPER(B2821),'Brand Family Areas (Enc)'!$G$6:$G$998,0)),"No Match")</f>
        <v>No Match</v>
      </c>
      <c r="F2821" t="str">
        <f t="shared" si="88"/>
        <v>US</v>
      </c>
      <c r="G2821" t="str">
        <f t="shared" si="89"/>
        <v>Gionelli|MORRIS 3</v>
      </c>
    </row>
    <row r="2822" spans="1:7" hidden="1" x14ac:dyDescent="0.2">
      <c r="A2822" t="str" cm="1">
        <f t="array" ref="A2822">INDEX('Brand Family Territory (Enc)'!$A$2:$A$296,INT((ROW()-2)/10)+1)</f>
        <v>Carinoso</v>
      </c>
      <c r="B2822" t="str" cm="1">
        <f t="array" ref="B2822">INDEX('Whitelist (Blackout Reverse)'!$B$1:$K$1,MOD(ROW()-2,10)+1)</f>
        <v>BERGEN</v>
      </c>
      <c r="C2822" t="str">
        <f>VLOOKUP(A2822,'Brand Family Territory (Enc)'!$A$2:$B$296,2,FALSE)</f>
        <v>All Counties + Middlesex</v>
      </c>
      <c r="D2822">
        <f>IF(COUNTIFS('Brand Family Territories (Enc)'!$B$2:$B$62,C2822,'Brand Family Territories (Enc)'!$C$2:$C$62,B2822)&gt;0,1,IF(AND(LEFT(B2822,6)="MORRIS",COUNTIFS('Brand Family Territories (Enc)'!$B$2:$B$62,C2822,'Brand Family Territories (Enc)'!$C$2:$C$62,"Morri")&gt;0),"Unk",0))</f>
        <v>1</v>
      </c>
      <c r="E2822" t="str">
        <f>IFERROR(INDEX('Brand Family Areas (Enc)'!$D$6:$D$998,MATCH(UPPER(A2822)&amp;"|"&amp;UPPER(B2822),'Brand Family Areas (Enc)'!$G$6:$G$998,0)),"No Match")</f>
        <v>No Match</v>
      </c>
      <c r="F2822" t="str">
        <f t="shared" si="88"/>
        <v>US</v>
      </c>
      <c r="G2822" t="str">
        <f t="shared" si="89"/>
        <v>Carinoso|BERGEN</v>
      </c>
    </row>
    <row r="2823" spans="1:7" hidden="1" x14ac:dyDescent="0.2">
      <c r="A2823" t="str" cm="1">
        <f t="array" ref="A2823">INDEX('Brand Family Territory (Enc)'!$A$2:$A$296,INT((ROW()-2)/10)+1)</f>
        <v>Carinoso</v>
      </c>
      <c r="B2823" t="str" cm="1">
        <f t="array" ref="B2823">INDEX('Whitelist (Blackout Reverse)'!$B$1:$K$1,MOD(ROW()-2,10)+1)</f>
        <v>PASSAIC</v>
      </c>
      <c r="C2823" t="str">
        <f>VLOOKUP(A2823,'Brand Family Territory (Enc)'!$A$2:$B$296,2,FALSE)</f>
        <v>All Counties + Middlesex</v>
      </c>
      <c r="D2823">
        <f>IF(COUNTIFS('Brand Family Territories (Enc)'!$B$2:$B$62,C2823,'Brand Family Territories (Enc)'!$C$2:$C$62,B2823)&gt;0,1,IF(AND(LEFT(B2823,6)="MORRIS",COUNTIFS('Brand Family Territories (Enc)'!$B$2:$B$62,C2823,'Brand Family Territories (Enc)'!$C$2:$C$62,"Morri")&gt;0),"Unk",0))</f>
        <v>1</v>
      </c>
      <c r="E2823" t="str">
        <f>IFERROR(INDEX('Brand Family Areas (Enc)'!$D$6:$D$998,MATCH(UPPER(A2823)&amp;"|"&amp;UPPER(B2823),'Brand Family Areas (Enc)'!$G$6:$G$998,0)),"No Match")</f>
        <v>No Match</v>
      </c>
      <c r="F2823" t="str">
        <f t="shared" si="88"/>
        <v>US</v>
      </c>
      <c r="G2823" t="str">
        <f t="shared" si="89"/>
        <v>Carinoso|PASSAIC</v>
      </c>
    </row>
    <row r="2824" spans="1:7" hidden="1" x14ac:dyDescent="0.2">
      <c r="A2824" t="str" cm="1">
        <f t="array" ref="A2824">INDEX('Brand Family Territory (Enc)'!$A$2:$A$296,INT((ROW()-2)/10)+1)</f>
        <v>Carinoso</v>
      </c>
      <c r="B2824" t="str" cm="1">
        <f t="array" ref="B2824">INDEX('Whitelist (Blackout Reverse)'!$B$1:$K$1,MOD(ROW()-2,10)+1)</f>
        <v>PASSAIC-FF</v>
      </c>
      <c r="C2824" t="str">
        <f>VLOOKUP(A2824,'Brand Family Territory (Enc)'!$A$2:$B$296,2,FALSE)</f>
        <v>All Counties + Middlesex</v>
      </c>
      <c r="D2824">
        <f>IF(COUNTIFS('Brand Family Territories (Enc)'!$B$2:$B$62,C2824,'Brand Family Territories (Enc)'!$C$2:$C$62,B2824)&gt;0,1,IF(AND(LEFT(B2824,6)="MORRIS",COUNTIFS('Brand Family Territories (Enc)'!$B$2:$B$62,C2824,'Brand Family Territories (Enc)'!$C$2:$C$62,"Morri")&gt;0),"Unk",0))</f>
        <v>1</v>
      </c>
      <c r="E2824" t="str">
        <f>IFERROR(INDEX('Brand Family Areas (Enc)'!$D$6:$D$998,MATCH(UPPER(A2824)&amp;"|"&amp;UPPER(B2824),'Brand Family Areas (Enc)'!$G$6:$G$998,0)),"No Match")</f>
        <v>No Match</v>
      </c>
      <c r="F2824" t="str">
        <f t="shared" si="88"/>
        <v>US</v>
      </c>
      <c r="G2824" t="str">
        <f t="shared" si="89"/>
        <v>Carinoso|PASSAIC-FF</v>
      </c>
    </row>
    <row r="2825" spans="1:7" hidden="1" x14ac:dyDescent="0.2">
      <c r="A2825" t="str" cm="1">
        <f t="array" ref="A2825">INDEX('Brand Family Territory (Enc)'!$A$2:$A$296,INT((ROW()-2)/10)+1)</f>
        <v>Carinoso</v>
      </c>
      <c r="B2825" t="str" cm="1">
        <f t="array" ref="B2825">INDEX('Whitelist (Blackout Reverse)'!$B$1:$K$1,MOD(ROW()-2,10)+1)</f>
        <v>ESSEX</v>
      </c>
      <c r="C2825" t="str">
        <f>VLOOKUP(A2825,'Brand Family Territory (Enc)'!$A$2:$B$296,2,FALSE)</f>
        <v>All Counties + Middlesex</v>
      </c>
      <c r="D2825">
        <f>IF(COUNTIFS('Brand Family Territories (Enc)'!$B$2:$B$62,C2825,'Brand Family Territories (Enc)'!$C$2:$C$62,B2825)&gt;0,1,IF(AND(LEFT(B2825,6)="MORRIS",COUNTIFS('Brand Family Territories (Enc)'!$B$2:$B$62,C2825,'Brand Family Territories (Enc)'!$C$2:$C$62,"Morri")&gt;0),"Unk",0))</f>
        <v>1</v>
      </c>
      <c r="E2825" t="str">
        <f>IFERROR(INDEX('Brand Family Areas (Enc)'!$D$6:$D$998,MATCH(UPPER(A2825)&amp;"|"&amp;UPPER(B2825),'Brand Family Areas (Enc)'!$G$6:$G$998,0)),"No Match")</f>
        <v>No Match</v>
      </c>
      <c r="F2825" t="str">
        <f t="shared" si="88"/>
        <v>US</v>
      </c>
      <c r="G2825" t="str">
        <f t="shared" si="89"/>
        <v>Carinoso|ESSEX</v>
      </c>
    </row>
    <row r="2826" spans="1:7" hidden="1" x14ac:dyDescent="0.2">
      <c r="A2826" t="str" cm="1">
        <f t="array" ref="A2826">INDEX('Brand Family Territory (Enc)'!$A$2:$A$296,INT((ROW()-2)/10)+1)</f>
        <v>Carinoso</v>
      </c>
      <c r="B2826" t="str" cm="1">
        <f t="array" ref="B2826">INDEX('Whitelist (Blackout Reverse)'!$B$1:$K$1,MOD(ROW()-2,10)+1)</f>
        <v>HUDSON</v>
      </c>
      <c r="C2826" t="str">
        <f>VLOOKUP(A2826,'Brand Family Territory (Enc)'!$A$2:$B$296,2,FALSE)</f>
        <v>All Counties + Middlesex</v>
      </c>
      <c r="D2826">
        <f>IF(COUNTIFS('Brand Family Territories (Enc)'!$B$2:$B$62,C2826,'Brand Family Territories (Enc)'!$C$2:$C$62,B2826)&gt;0,1,IF(AND(LEFT(B2826,6)="MORRIS",COUNTIFS('Brand Family Territories (Enc)'!$B$2:$B$62,C2826,'Brand Family Territories (Enc)'!$C$2:$C$62,"Morri")&gt;0),"Unk",0))</f>
        <v>1</v>
      </c>
      <c r="E2826" t="str">
        <f>IFERROR(INDEX('Brand Family Areas (Enc)'!$D$6:$D$998,MATCH(UPPER(A2826)&amp;"|"&amp;UPPER(B2826),'Brand Family Areas (Enc)'!$G$6:$G$998,0)),"No Match")</f>
        <v>No Match</v>
      </c>
      <c r="F2826" t="str">
        <f t="shared" si="88"/>
        <v>US</v>
      </c>
      <c r="G2826" t="str">
        <f t="shared" si="89"/>
        <v>Carinoso|HUDSON</v>
      </c>
    </row>
    <row r="2827" spans="1:7" hidden="1" x14ac:dyDescent="0.2">
      <c r="A2827" t="str" cm="1">
        <f t="array" ref="A2827">INDEX('Brand Family Territory (Enc)'!$A$2:$A$296,INT((ROW()-2)/10)+1)</f>
        <v>Carinoso</v>
      </c>
      <c r="B2827" t="str" cm="1">
        <f t="array" ref="B2827">INDEX('Whitelist (Blackout Reverse)'!$B$1:$K$1,MOD(ROW()-2,10)+1)</f>
        <v>UNION</v>
      </c>
      <c r="C2827" t="str">
        <f>VLOOKUP(A2827,'Brand Family Territory (Enc)'!$A$2:$B$296,2,FALSE)</f>
        <v>All Counties + Middlesex</v>
      </c>
      <c r="D2827">
        <f>IF(COUNTIFS('Brand Family Territories (Enc)'!$B$2:$B$62,C2827,'Brand Family Territories (Enc)'!$C$2:$C$62,B2827)&gt;0,1,IF(AND(LEFT(B2827,6)="MORRIS",COUNTIFS('Brand Family Territories (Enc)'!$B$2:$B$62,C2827,'Brand Family Territories (Enc)'!$C$2:$C$62,"Morri")&gt;0),"Unk",0))</f>
        <v>1</v>
      </c>
      <c r="E2827" t="str">
        <f>IFERROR(INDEX('Brand Family Areas (Enc)'!$D$6:$D$998,MATCH(UPPER(A2827)&amp;"|"&amp;UPPER(B2827),'Brand Family Areas (Enc)'!$G$6:$G$998,0)),"No Match")</f>
        <v>No Match</v>
      </c>
      <c r="F2827" t="str">
        <f t="shared" si="88"/>
        <v>US</v>
      </c>
      <c r="G2827" t="str">
        <f t="shared" si="89"/>
        <v>Carinoso|UNION</v>
      </c>
    </row>
    <row r="2828" spans="1:7" hidden="1" x14ac:dyDescent="0.2">
      <c r="A2828" t="str" cm="1">
        <f t="array" ref="A2828">INDEX('Brand Family Territory (Enc)'!$A$2:$A$296,INT((ROW()-2)/10)+1)</f>
        <v>Carinoso</v>
      </c>
      <c r="B2828" t="str" cm="1">
        <f t="array" ref="B2828">INDEX('Whitelist (Blackout Reverse)'!$B$1:$K$1,MOD(ROW()-2,10)+1)</f>
        <v>SUSSEX</v>
      </c>
      <c r="C2828" t="str">
        <f>VLOOKUP(A2828,'Brand Family Territory (Enc)'!$A$2:$B$296,2,FALSE)</f>
        <v>All Counties + Middlesex</v>
      </c>
      <c r="D2828">
        <f>IF(COUNTIFS('Brand Family Territories (Enc)'!$B$2:$B$62,C2828,'Brand Family Territories (Enc)'!$C$2:$C$62,B2828)&gt;0,1,IF(AND(LEFT(B2828,6)="MORRIS",COUNTIFS('Brand Family Territories (Enc)'!$B$2:$B$62,C2828,'Brand Family Territories (Enc)'!$C$2:$C$62,"Morri")&gt;0),"Unk",0))</f>
        <v>1</v>
      </c>
      <c r="E2828" t="str">
        <f>IFERROR(INDEX('Brand Family Areas (Enc)'!$D$6:$D$998,MATCH(UPPER(A2828)&amp;"|"&amp;UPPER(B2828),'Brand Family Areas (Enc)'!$G$6:$G$998,0)),"No Match")</f>
        <v>No Match</v>
      </c>
      <c r="F2828" t="str">
        <f t="shared" si="88"/>
        <v>US</v>
      </c>
      <c r="G2828" t="str">
        <f t="shared" si="89"/>
        <v>Carinoso|SUSSEX</v>
      </c>
    </row>
    <row r="2829" spans="1:7" hidden="1" x14ac:dyDescent="0.2">
      <c r="A2829" t="str" cm="1">
        <f t="array" ref="A2829">INDEX('Brand Family Territory (Enc)'!$A$2:$A$296,INT((ROW()-2)/10)+1)</f>
        <v>Carinoso</v>
      </c>
      <c r="B2829" t="str" cm="1">
        <f t="array" ref="B2829">INDEX('Whitelist (Blackout Reverse)'!$B$1:$K$1,MOD(ROW()-2,10)+1)</f>
        <v>MORRIS 1</v>
      </c>
      <c r="C2829" t="str">
        <f>VLOOKUP(A2829,'Brand Family Territory (Enc)'!$A$2:$B$296,2,FALSE)</f>
        <v>All Counties + Middlesex</v>
      </c>
      <c r="D2829">
        <f>IF(COUNTIFS('Brand Family Territories (Enc)'!$B$2:$B$62,C2829,'Brand Family Territories (Enc)'!$C$2:$C$62,B2829)&gt;0,1,IF(AND(LEFT(B2829,6)="MORRIS",COUNTIFS('Brand Family Territories (Enc)'!$B$2:$B$62,C2829,'Brand Family Territories (Enc)'!$C$2:$C$62,"Morri")&gt;0),"Unk",0))</f>
        <v>1</v>
      </c>
      <c r="E2829" t="str">
        <f>IFERROR(INDEX('Brand Family Areas (Enc)'!$D$6:$D$998,MATCH(UPPER(A2829)&amp;"|"&amp;UPPER(B2829),'Brand Family Areas (Enc)'!$G$6:$G$998,0)),"No Match")</f>
        <v>No Match</v>
      </c>
      <c r="F2829" t="str">
        <f t="shared" si="88"/>
        <v>US</v>
      </c>
      <c r="G2829" t="str">
        <f t="shared" si="89"/>
        <v>Carinoso|MORRIS 1</v>
      </c>
    </row>
    <row r="2830" spans="1:7" hidden="1" x14ac:dyDescent="0.2">
      <c r="A2830" t="str" cm="1">
        <f t="array" ref="A2830">INDEX('Brand Family Territory (Enc)'!$A$2:$A$296,INT((ROW()-2)/10)+1)</f>
        <v>Carinoso</v>
      </c>
      <c r="B2830" t="str" cm="1">
        <f t="array" ref="B2830">INDEX('Whitelist (Blackout Reverse)'!$B$1:$K$1,MOD(ROW()-2,10)+1)</f>
        <v>MORRIS 2</v>
      </c>
      <c r="C2830" t="str">
        <f>VLOOKUP(A2830,'Brand Family Territory (Enc)'!$A$2:$B$296,2,FALSE)</f>
        <v>All Counties + Middlesex</v>
      </c>
      <c r="D2830">
        <f>IF(COUNTIFS('Brand Family Territories (Enc)'!$B$2:$B$62,C2830,'Brand Family Territories (Enc)'!$C$2:$C$62,B2830)&gt;0,1,IF(AND(LEFT(B2830,6)="MORRIS",COUNTIFS('Brand Family Territories (Enc)'!$B$2:$B$62,C2830,'Brand Family Territories (Enc)'!$C$2:$C$62,"Morri")&gt;0),"Unk",0))</f>
        <v>1</v>
      </c>
      <c r="E2830" t="str">
        <f>IFERROR(INDEX('Brand Family Areas (Enc)'!$D$6:$D$998,MATCH(UPPER(A2830)&amp;"|"&amp;UPPER(B2830),'Brand Family Areas (Enc)'!$G$6:$G$998,0)),"No Match")</f>
        <v>No Match</v>
      </c>
      <c r="F2830" t="str">
        <f t="shared" si="88"/>
        <v>US</v>
      </c>
      <c r="G2830" t="str">
        <f t="shared" si="89"/>
        <v>Carinoso|MORRIS 2</v>
      </c>
    </row>
    <row r="2831" spans="1:7" hidden="1" x14ac:dyDescent="0.2">
      <c r="A2831" t="str" cm="1">
        <f t="array" ref="A2831">INDEX('Brand Family Territory (Enc)'!$A$2:$A$296,INT((ROW()-2)/10)+1)</f>
        <v>Carinoso</v>
      </c>
      <c r="B2831" t="str" cm="1">
        <f t="array" ref="B2831">INDEX('Whitelist (Blackout Reverse)'!$B$1:$K$1,MOD(ROW()-2,10)+1)</f>
        <v>MORRIS 3</v>
      </c>
      <c r="C2831" t="str">
        <f>VLOOKUP(A2831,'Brand Family Territory (Enc)'!$A$2:$B$296,2,FALSE)</f>
        <v>All Counties + Middlesex</v>
      </c>
      <c r="D2831">
        <f>IF(COUNTIFS('Brand Family Territories (Enc)'!$B$2:$B$62,C2831,'Brand Family Territories (Enc)'!$C$2:$C$62,B2831)&gt;0,1,IF(AND(LEFT(B2831,6)="MORRIS",COUNTIFS('Brand Family Territories (Enc)'!$B$2:$B$62,C2831,'Brand Family Territories (Enc)'!$C$2:$C$62,"Morri")&gt;0),"Unk",0))</f>
        <v>1</v>
      </c>
      <c r="E2831" t="str">
        <f>IFERROR(INDEX('Brand Family Areas (Enc)'!$D$6:$D$998,MATCH(UPPER(A2831)&amp;"|"&amp;UPPER(B2831),'Brand Family Areas (Enc)'!$G$6:$G$998,0)),"No Match")</f>
        <v>No Match</v>
      </c>
      <c r="F2831" t="str">
        <f t="shared" si="88"/>
        <v>US</v>
      </c>
      <c r="G2831" t="str">
        <f t="shared" si="89"/>
        <v>Carinoso|MORRIS 3</v>
      </c>
    </row>
    <row r="2832" spans="1:7" hidden="1" x14ac:dyDescent="0.2">
      <c r="A2832" t="str" cm="1">
        <f t="array" ref="A2832">INDEX('Brand Family Territory (Enc)'!$A$2:$A$296,INT((ROW()-2)/10)+1)</f>
        <v>Lock Stock &amp; Barrel</v>
      </c>
      <c r="B2832" t="str" cm="1">
        <f t="array" ref="B2832">INDEX('Whitelist (Blackout Reverse)'!$B$1:$K$1,MOD(ROW()-2,10)+1)</f>
        <v>BERGEN</v>
      </c>
      <c r="C2832" t="str">
        <f>VLOOKUP(A2832,'Brand Family Territory (Enc)'!$A$2:$B$296,2,FALSE)</f>
        <v>Core Market</v>
      </c>
      <c r="D2832">
        <f>IF(COUNTIFS('Brand Family Territories (Enc)'!$B$2:$B$62,C2832,'Brand Family Territories (Enc)'!$C$2:$C$62,B2832)&gt;0,1,IF(AND(LEFT(B2832,6)="MORRIS",COUNTIFS('Brand Family Territories (Enc)'!$B$2:$B$62,C2832,'Brand Family Territories (Enc)'!$C$2:$C$62,"Morri")&gt;0),"Unk",0))</f>
        <v>1</v>
      </c>
      <c r="E2832" t="str">
        <f>IFERROR(INDEX('Brand Family Areas (Enc)'!$D$6:$D$998,MATCH(UPPER(A2832)&amp;"|"&amp;UPPER(B2832),'Brand Family Areas (Enc)'!$G$6:$G$998,0)),"No Match")</f>
        <v>No Match</v>
      </c>
      <c r="F2832" t="str">
        <f t="shared" si="88"/>
        <v>US</v>
      </c>
      <c r="G2832" t="str">
        <f t="shared" si="89"/>
        <v>Lock Stock &amp; Barrel|BERGEN</v>
      </c>
    </row>
    <row r="2833" spans="1:7" hidden="1" x14ac:dyDescent="0.2">
      <c r="A2833" t="str" cm="1">
        <f t="array" ref="A2833">INDEX('Brand Family Territory (Enc)'!$A$2:$A$296,INT((ROW()-2)/10)+1)</f>
        <v>Lock Stock &amp; Barrel</v>
      </c>
      <c r="B2833" t="str" cm="1">
        <f t="array" ref="B2833">INDEX('Whitelist (Blackout Reverse)'!$B$1:$K$1,MOD(ROW()-2,10)+1)</f>
        <v>PASSAIC</v>
      </c>
      <c r="C2833" t="str">
        <f>VLOOKUP(A2833,'Brand Family Territory (Enc)'!$A$2:$B$296,2,FALSE)</f>
        <v>Core Market</v>
      </c>
      <c r="D2833">
        <f>IF(COUNTIFS('Brand Family Territories (Enc)'!$B$2:$B$62,C2833,'Brand Family Territories (Enc)'!$C$2:$C$62,B2833)&gt;0,1,IF(AND(LEFT(B2833,6)="MORRIS",COUNTIFS('Brand Family Territories (Enc)'!$B$2:$B$62,C2833,'Brand Family Territories (Enc)'!$C$2:$C$62,"Morri")&gt;0),"Unk",0))</f>
        <v>1</v>
      </c>
      <c r="E2833" t="str">
        <f>IFERROR(INDEX('Brand Family Areas (Enc)'!$D$6:$D$998,MATCH(UPPER(A2833)&amp;"|"&amp;UPPER(B2833),'Brand Family Areas (Enc)'!$G$6:$G$998,0)),"No Match")</f>
        <v>No Match</v>
      </c>
      <c r="F2833" t="str">
        <f t="shared" si="88"/>
        <v>US</v>
      </c>
      <c r="G2833" t="str">
        <f t="shared" si="89"/>
        <v>Lock Stock &amp; Barrel|PASSAIC</v>
      </c>
    </row>
    <row r="2834" spans="1:7" hidden="1" x14ac:dyDescent="0.2">
      <c r="A2834" t="str" cm="1">
        <f t="array" ref="A2834">INDEX('Brand Family Territory (Enc)'!$A$2:$A$296,INT((ROW()-2)/10)+1)</f>
        <v>Lock Stock &amp; Barrel</v>
      </c>
      <c r="B2834" t="str" cm="1">
        <f t="array" ref="B2834">INDEX('Whitelist (Blackout Reverse)'!$B$1:$K$1,MOD(ROW()-2,10)+1)</f>
        <v>PASSAIC-FF</v>
      </c>
      <c r="C2834" t="str">
        <f>VLOOKUP(A2834,'Brand Family Territory (Enc)'!$A$2:$B$296,2,FALSE)</f>
        <v>Core Market</v>
      </c>
      <c r="D2834">
        <f>IF(COUNTIFS('Brand Family Territories (Enc)'!$B$2:$B$62,C2834,'Brand Family Territories (Enc)'!$C$2:$C$62,B2834)&gt;0,1,IF(AND(LEFT(B2834,6)="MORRIS",COUNTIFS('Brand Family Territories (Enc)'!$B$2:$B$62,C2834,'Brand Family Territories (Enc)'!$C$2:$C$62,"Morri")&gt;0),"Unk",0))</f>
        <v>1</v>
      </c>
      <c r="E2834" t="str">
        <f>IFERROR(INDEX('Brand Family Areas (Enc)'!$D$6:$D$998,MATCH(UPPER(A2834)&amp;"|"&amp;UPPER(B2834),'Brand Family Areas (Enc)'!$G$6:$G$998,0)),"No Match")</f>
        <v>No Match</v>
      </c>
      <c r="F2834" t="str">
        <f t="shared" si="88"/>
        <v>US</v>
      </c>
      <c r="G2834" t="str">
        <f t="shared" si="89"/>
        <v>Lock Stock &amp; Barrel|PASSAIC-FF</v>
      </c>
    </row>
    <row r="2835" spans="1:7" hidden="1" x14ac:dyDescent="0.2">
      <c r="A2835" t="str" cm="1">
        <f t="array" ref="A2835">INDEX('Brand Family Territory (Enc)'!$A$2:$A$296,INT((ROW()-2)/10)+1)</f>
        <v>Lock Stock &amp; Barrel</v>
      </c>
      <c r="B2835" t="str" cm="1">
        <f t="array" ref="B2835">INDEX('Whitelist (Blackout Reverse)'!$B$1:$K$1,MOD(ROW()-2,10)+1)</f>
        <v>ESSEX</v>
      </c>
      <c r="C2835" t="str">
        <f>VLOOKUP(A2835,'Brand Family Territory (Enc)'!$A$2:$B$296,2,FALSE)</f>
        <v>Core Market</v>
      </c>
      <c r="D2835">
        <f>IF(COUNTIFS('Brand Family Territories (Enc)'!$B$2:$B$62,C2835,'Brand Family Territories (Enc)'!$C$2:$C$62,B2835)&gt;0,1,IF(AND(LEFT(B2835,6)="MORRIS",COUNTIFS('Brand Family Territories (Enc)'!$B$2:$B$62,C2835,'Brand Family Territories (Enc)'!$C$2:$C$62,"Morri")&gt;0),"Unk",0))</f>
        <v>0</v>
      </c>
      <c r="E2835" t="str">
        <f>IFERROR(INDEX('Brand Family Areas (Enc)'!$D$6:$D$998,MATCH(UPPER(A2835)&amp;"|"&amp;UPPER(B2835),'Brand Family Areas (Enc)'!$G$6:$G$998,0)),"No Match")</f>
        <v>No Match</v>
      </c>
      <c r="F2835" t="str">
        <f t="shared" si="88"/>
        <v>THEM</v>
      </c>
      <c r="G2835" t="str">
        <f t="shared" si="89"/>
        <v>Lock Stock &amp; Barrel|ESSEX</v>
      </c>
    </row>
    <row r="2836" spans="1:7" hidden="1" x14ac:dyDescent="0.2">
      <c r="A2836" t="str" cm="1">
        <f t="array" ref="A2836">INDEX('Brand Family Territory (Enc)'!$A$2:$A$296,INT((ROW()-2)/10)+1)</f>
        <v>Lock Stock &amp; Barrel</v>
      </c>
      <c r="B2836" t="str" cm="1">
        <f t="array" ref="B2836">INDEX('Whitelist (Blackout Reverse)'!$B$1:$K$1,MOD(ROW()-2,10)+1)</f>
        <v>HUDSON</v>
      </c>
      <c r="C2836" t="str">
        <f>VLOOKUP(A2836,'Brand Family Territory (Enc)'!$A$2:$B$296,2,FALSE)</f>
        <v>Core Market</v>
      </c>
      <c r="D2836">
        <f>IF(COUNTIFS('Brand Family Territories (Enc)'!$B$2:$B$62,C2836,'Brand Family Territories (Enc)'!$C$2:$C$62,B2836)&gt;0,1,IF(AND(LEFT(B2836,6)="MORRIS",COUNTIFS('Brand Family Territories (Enc)'!$B$2:$B$62,C2836,'Brand Family Territories (Enc)'!$C$2:$C$62,"Morri")&gt;0),"Unk",0))</f>
        <v>0</v>
      </c>
      <c r="E2836" t="str">
        <f>IFERROR(INDEX('Brand Family Areas (Enc)'!$D$6:$D$998,MATCH(UPPER(A2836)&amp;"|"&amp;UPPER(B2836),'Brand Family Areas (Enc)'!$G$6:$G$998,0)),"No Match")</f>
        <v>No Match</v>
      </c>
      <c r="F2836" t="str">
        <f t="shared" si="88"/>
        <v>THEM</v>
      </c>
      <c r="G2836" t="str">
        <f t="shared" si="89"/>
        <v>Lock Stock &amp; Barrel|HUDSON</v>
      </c>
    </row>
    <row r="2837" spans="1:7" hidden="1" x14ac:dyDescent="0.2">
      <c r="A2837" t="str" cm="1">
        <f t="array" ref="A2837">INDEX('Brand Family Territory (Enc)'!$A$2:$A$296,INT((ROW()-2)/10)+1)</f>
        <v>Lock Stock &amp; Barrel</v>
      </c>
      <c r="B2837" t="str" cm="1">
        <f t="array" ref="B2837">INDEX('Whitelist (Blackout Reverse)'!$B$1:$K$1,MOD(ROW()-2,10)+1)</f>
        <v>UNION</v>
      </c>
      <c r="C2837" t="str">
        <f>VLOOKUP(A2837,'Brand Family Territory (Enc)'!$A$2:$B$296,2,FALSE)</f>
        <v>Core Market</v>
      </c>
      <c r="D2837">
        <f>IF(COUNTIFS('Brand Family Territories (Enc)'!$B$2:$B$62,C2837,'Brand Family Territories (Enc)'!$C$2:$C$62,B2837)&gt;0,1,IF(AND(LEFT(B2837,6)="MORRIS",COUNTIFS('Brand Family Territories (Enc)'!$B$2:$B$62,C2837,'Brand Family Territories (Enc)'!$C$2:$C$62,"Morri")&gt;0),"Unk",0))</f>
        <v>0</v>
      </c>
      <c r="E2837" t="str">
        <f>IFERROR(INDEX('Brand Family Areas (Enc)'!$D$6:$D$998,MATCH(UPPER(A2837)&amp;"|"&amp;UPPER(B2837),'Brand Family Areas (Enc)'!$G$6:$G$998,0)),"No Match")</f>
        <v>No Match</v>
      </c>
      <c r="F2837" t="str">
        <f t="shared" si="88"/>
        <v>THEM</v>
      </c>
      <c r="G2837" t="str">
        <f t="shared" si="89"/>
        <v>Lock Stock &amp; Barrel|UNION</v>
      </c>
    </row>
    <row r="2838" spans="1:7" hidden="1" x14ac:dyDescent="0.2">
      <c r="A2838" t="str" cm="1">
        <f t="array" ref="A2838">INDEX('Brand Family Territory (Enc)'!$A$2:$A$296,INT((ROW()-2)/10)+1)</f>
        <v>Lock Stock &amp; Barrel</v>
      </c>
      <c r="B2838" t="str" cm="1">
        <f t="array" ref="B2838">INDEX('Whitelist (Blackout Reverse)'!$B$1:$K$1,MOD(ROW()-2,10)+1)</f>
        <v>SUSSEX</v>
      </c>
      <c r="C2838" t="str">
        <f>VLOOKUP(A2838,'Brand Family Territory (Enc)'!$A$2:$B$296,2,FALSE)</f>
        <v>Core Market</v>
      </c>
      <c r="D2838">
        <f>IF(COUNTIFS('Brand Family Territories (Enc)'!$B$2:$B$62,C2838,'Brand Family Territories (Enc)'!$C$2:$C$62,B2838)&gt;0,1,IF(AND(LEFT(B2838,6)="MORRIS",COUNTIFS('Brand Family Territories (Enc)'!$B$2:$B$62,C2838,'Brand Family Territories (Enc)'!$C$2:$C$62,"Morri")&gt;0),"Unk",0))</f>
        <v>1</v>
      </c>
      <c r="E2838" t="str">
        <f>IFERROR(INDEX('Brand Family Areas (Enc)'!$D$6:$D$998,MATCH(UPPER(A2838)&amp;"|"&amp;UPPER(B2838),'Brand Family Areas (Enc)'!$G$6:$G$998,0)),"No Match")</f>
        <v>No Match</v>
      </c>
      <c r="F2838" t="str">
        <f t="shared" si="88"/>
        <v>US</v>
      </c>
      <c r="G2838" t="str">
        <f t="shared" si="89"/>
        <v>Lock Stock &amp; Barrel|SUSSEX</v>
      </c>
    </row>
    <row r="2839" spans="1:7" hidden="1" x14ac:dyDescent="0.2">
      <c r="A2839" t="str" cm="1">
        <f t="array" ref="A2839">INDEX('Brand Family Territory (Enc)'!$A$2:$A$296,INT((ROW()-2)/10)+1)</f>
        <v>Lock Stock &amp; Barrel</v>
      </c>
      <c r="B2839" t="str" cm="1">
        <f t="array" ref="B2839">INDEX('Whitelist (Blackout Reverse)'!$B$1:$K$1,MOD(ROW()-2,10)+1)</f>
        <v>MORRIS 1</v>
      </c>
      <c r="C2839" t="str">
        <f>VLOOKUP(A2839,'Brand Family Territory (Enc)'!$A$2:$B$296,2,FALSE)</f>
        <v>Core Market</v>
      </c>
      <c r="D2839">
        <f>IF(COUNTIFS('Brand Family Territories (Enc)'!$B$2:$B$62,C2839,'Brand Family Territories (Enc)'!$C$2:$C$62,B2839)&gt;0,1,IF(AND(LEFT(B2839,6)="MORRIS",COUNTIFS('Brand Family Territories (Enc)'!$B$2:$B$62,C2839,'Brand Family Territories (Enc)'!$C$2:$C$62,"Morri")&gt;0),"Unk",0))</f>
        <v>1</v>
      </c>
      <c r="E2839" t="str">
        <f>IFERROR(INDEX('Brand Family Areas (Enc)'!$D$6:$D$998,MATCH(UPPER(A2839)&amp;"|"&amp;UPPER(B2839),'Brand Family Areas (Enc)'!$G$6:$G$998,0)),"No Match")</f>
        <v>No Match</v>
      </c>
      <c r="F2839" t="str">
        <f t="shared" si="88"/>
        <v>US</v>
      </c>
      <c r="G2839" t="str">
        <f t="shared" si="89"/>
        <v>Lock Stock &amp; Barrel|MORRIS 1</v>
      </c>
    </row>
    <row r="2840" spans="1:7" hidden="1" x14ac:dyDescent="0.2">
      <c r="A2840" t="str" cm="1">
        <f t="array" ref="A2840">INDEX('Brand Family Territory (Enc)'!$A$2:$A$296,INT((ROW()-2)/10)+1)</f>
        <v>Lock Stock &amp; Barrel</v>
      </c>
      <c r="B2840" t="str" cm="1">
        <f t="array" ref="B2840">INDEX('Whitelist (Blackout Reverse)'!$B$1:$K$1,MOD(ROW()-2,10)+1)</f>
        <v>MORRIS 2</v>
      </c>
      <c r="C2840" t="str">
        <f>VLOOKUP(A2840,'Brand Family Territory (Enc)'!$A$2:$B$296,2,FALSE)</f>
        <v>Core Market</v>
      </c>
      <c r="D2840">
        <f>IF(COUNTIFS('Brand Family Territories (Enc)'!$B$2:$B$62,C2840,'Brand Family Territories (Enc)'!$C$2:$C$62,B2840)&gt;0,1,IF(AND(LEFT(B2840,6)="MORRIS",COUNTIFS('Brand Family Territories (Enc)'!$B$2:$B$62,C2840,'Brand Family Territories (Enc)'!$C$2:$C$62,"Morri")&gt;0),"Unk",0))</f>
        <v>0</v>
      </c>
      <c r="E2840" t="str">
        <f>IFERROR(INDEX('Brand Family Areas (Enc)'!$D$6:$D$998,MATCH(UPPER(A2840)&amp;"|"&amp;UPPER(B2840),'Brand Family Areas (Enc)'!$G$6:$G$998,0)),"No Match")</f>
        <v>No Match</v>
      </c>
      <c r="F2840" t="str">
        <f t="shared" si="88"/>
        <v>THEM</v>
      </c>
      <c r="G2840" t="str">
        <f t="shared" si="89"/>
        <v>Lock Stock &amp; Barrel|MORRIS 2</v>
      </c>
    </row>
    <row r="2841" spans="1:7" hidden="1" x14ac:dyDescent="0.2">
      <c r="A2841" t="str" cm="1">
        <f t="array" ref="A2841">INDEX('Brand Family Territory (Enc)'!$A$2:$A$296,INT((ROW()-2)/10)+1)</f>
        <v>Lock Stock &amp; Barrel</v>
      </c>
      <c r="B2841" t="str" cm="1">
        <f t="array" ref="B2841">INDEX('Whitelist (Blackout Reverse)'!$B$1:$K$1,MOD(ROW()-2,10)+1)</f>
        <v>MORRIS 3</v>
      </c>
      <c r="C2841" t="str">
        <f>VLOOKUP(A2841,'Brand Family Territory (Enc)'!$A$2:$B$296,2,FALSE)</f>
        <v>Core Market</v>
      </c>
      <c r="D2841">
        <f>IF(COUNTIFS('Brand Family Territories (Enc)'!$B$2:$B$62,C2841,'Brand Family Territories (Enc)'!$C$2:$C$62,B2841)&gt;0,1,IF(AND(LEFT(B2841,6)="MORRIS",COUNTIFS('Brand Family Territories (Enc)'!$B$2:$B$62,C2841,'Brand Family Territories (Enc)'!$C$2:$C$62,"Morri")&gt;0),"Unk",0))</f>
        <v>1</v>
      </c>
      <c r="E2841" t="str">
        <f>IFERROR(INDEX('Brand Family Areas (Enc)'!$D$6:$D$998,MATCH(UPPER(A2841)&amp;"|"&amp;UPPER(B2841),'Brand Family Areas (Enc)'!$G$6:$G$998,0)),"No Match")</f>
        <v>No Match</v>
      </c>
      <c r="F2841" t="str">
        <f t="shared" si="88"/>
        <v>US</v>
      </c>
      <c r="G2841" t="str">
        <f t="shared" si="89"/>
        <v>Lock Stock &amp; Barrel|MORRIS 3</v>
      </c>
    </row>
    <row r="2842" spans="1:7" hidden="1" x14ac:dyDescent="0.2">
      <c r="A2842" t="str" cm="1">
        <f t="array" ref="A2842">INDEX('Brand Family Territory (Enc)'!$A$2:$A$296,INT((ROW()-2)/10)+1)</f>
        <v>Shabo Wine</v>
      </c>
      <c r="B2842" t="str" cm="1">
        <f t="array" ref="B2842">INDEX('Whitelist (Blackout Reverse)'!$B$1:$K$1,MOD(ROW()-2,10)+1)</f>
        <v>BERGEN</v>
      </c>
      <c r="C2842" t="str">
        <f>VLOOKUP(A2842,'Brand Family Territory (Enc)'!$A$2:$B$296,2,FALSE)</f>
        <v>Core Market</v>
      </c>
      <c r="D2842">
        <f>IF(COUNTIFS('Brand Family Territories (Enc)'!$B$2:$B$62,C2842,'Brand Family Territories (Enc)'!$C$2:$C$62,B2842)&gt;0,1,IF(AND(LEFT(B2842,6)="MORRIS",COUNTIFS('Brand Family Territories (Enc)'!$B$2:$B$62,C2842,'Brand Family Territories (Enc)'!$C$2:$C$62,"Morri")&gt;0),"Unk",0))</f>
        <v>1</v>
      </c>
      <c r="E2842" t="str">
        <f>IFERROR(INDEX('Brand Family Areas (Enc)'!$D$6:$D$998,MATCH(UPPER(A2842)&amp;"|"&amp;UPPER(B2842),'Brand Family Areas (Enc)'!$G$6:$G$998,0)),"No Match")</f>
        <v>No Match</v>
      </c>
      <c r="F2842" t="str">
        <f t="shared" si="88"/>
        <v>US</v>
      </c>
      <c r="G2842" t="str">
        <f t="shared" si="89"/>
        <v>Shabo Wine|BERGEN</v>
      </c>
    </row>
    <row r="2843" spans="1:7" hidden="1" x14ac:dyDescent="0.2">
      <c r="A2843" t="str" cm="1">
        <f t="array" ref="A2843">INDEX('Brand Family Territory (Enc)'!$A$2:$A$296,INT((ROW()-2)/10)+1)</f>
        <v>Shabo Wine</v>
      </c>
      <c r="B2843" t="str" cm="1">
        <f t="array" ref="B2843">INDEX('Whitelist (Blackout Reverse)'!$B$1:$K$1,MOD(ROW()-2,10)+1)</f>
        <v>PASSAIC</v>
      </c>
      <c r="C2843" t="str">
        <f>VLOOKUP(A2843,'Brand Family Territory (Enc)'!$A$2:$B$296,2,FALSE)</f>
        <v>Core Market</v>
      </c>
      <c r="D2843">
        <f>IF(COUNTIFS('Brand Family Territories (Enc)'!$B$2:$B$62,C2843,'Brand Family Territories (Enc)'!$C$2:$C$62,B2843)&gt;0,1,IF(AND(LEFT(B2843,6)="MORRIS",COUNTIFS('Brand Family Territories (Enc)'!$B$2:$B$62,C2843,'Brand Family Territories (Enc)'!$C$2:$C$62,"Morri")&gt;0),"Unk",0))</f>
        <v>1</v>
      </c>
      <c r="E2843" t="str">
        <f>IFERROR(INDEX('Brand Family Areas (Enc)'!$D$6:$D$998,MATCH(UPPER(A2843)&amp;"|"&amp;UPPER(B2843),'Brand Family Areas (Enc)'!$G$6:$G$998,0)),"No Match")</f>
        <v>No Match</v>
      </c>
      <c r="F2843" t="str">
        <f t="shared" si="88"/>
        <v>US</v>
      </c>
      <c r="G2843" t="str">
        <f t="shared" si="89"/>
        <v>Shabo Wine|PASSAIC</v>
      </c>
    </row>
    <row r="2844" spans="1:7" hidden="1" x14ac:dyDescent="0.2">
      <c r="A2844" t="str" cm="1">
        <f t="array" ref="A2844">INDEX('Brand Family Territory (Enc)'!$A$2:$A$296,INT((ROW()-2)/10)+1)</f>
        <v>Shabo Wine</v>
      </c>
      <c r="B2844" t="str" cm="1">
        <f t="array" ref="B2844">INDEX('Whitelist (Blackout Reverse)'!$B$1:$K$1,MOD(ROW()-2,10)+1)</f>
        <v>PASSAIC-FF</v>
      </c>
      <c r="C2844" t="str">
        <f>VLOOKUP(A2844,'Brand Family Territory (Enc)'!$A$2:$B$296,2,FALSE)</f>
        <v>Core Market</v>
      </c>
      <c r="D2844">
        <f>IF(COUNTIFS('Brand Family Territories (Enc)'!$B$2:$B$62,C2844,'Brand Family Territories (Enc)'!$C$2:$C$62,B2844)&gt;0,1,IF(AND(LEFT(B2844,6)="MORRIS",COUNTIFS('Brand Family Territories (Enc)'!$B$2:$B$62,C2844,'Brand Family Territories (Enc)'!$C$2:$C$62,"Morri")&gt;0),"Unk",0))</f>
        <v>1</v>
      </c>
      <c r="E2844" t="str">
        <f>IFERROR(INDEX('Brand Family Areas (Enc)'!$D$6:$D$998,MATCH(UPPER(A2844)&amp;"|"&amp;UPPER(B2844),'Brand Family Areas (Enc)'!$G$6:$G$998,0)),"No Match")</f>
        <v>No Match</v>
      </c>
      <c r="F2844" t="str">
        <f t="shared" si="88"/>
        <v>US</v>
      </c>
      <c r="G2844" t="str">
        <f t="shared" si="89"/>
        <v>Shabo Wine|PASSAIC-FF</v>
      </c>
    </row>
    <row r="2845" spans="1:7" hidden="1" x14ac:dyDescent="0.2">
      <c r="A2845" t="str" cm="1">
        <f t="array" ref="A2845">INDEX('Brand Family Territory (Enc)'!$A$2:$A$296,INT((ROW()-2)/10)+1)</f>
        <v>Shabo Wine</v>
      </c>
      <c r="B2845" t="str" cm="1">
        <f t="array" ref="B2845">INDEX('Whitelist (Blackout Reverse)'!$B$1:$K$1,MOD(ROW()-2,10)+1)</f>
        <v>ESSEX</v>
      </c>
      <c r="C2845" t="str">
        <f>VLOOKUP(A2845,'Brand Family Territory (Enc)'!$A$2:$B$296,2,FALSE)</f>
        <v>Core Market</v>
      </c>
      <c r="D2845">
        <f>IF(COUNTIFS('Brand Family Territories (Enc)'!$B$2:$B$62,C2845,'Brand Family Territories (Enc)'!$C$2:$C$62,B2845)&gt;0,1,IF(AND(LEFT(B2845,6)="MORRIS",COUNTIFS('Brand Family Territories (Enc)'!$B$2:$B$62,C2845,'Brand Family Territories (Enc)'!$C$2:$C$62,"Morri")&gt;0),"Unk",0))</f>
        <v>0</v>
      </c>
      <c r="E2845" t="str">
        <f>IFERROR(INDEX('Brand Family Areas (Enc)'!$D$6:$D$998,MATCH(UPPER(A2845)&amp;"|"&amp;UPPER(B2845),'Brand Family Areas (Enc)'!$G$6:$G$998,0)),"No Match")</f>
        <v>No Match</v>
      </c>
      <c r="F2845" t="str">
        <f t="shared" si="88"/>
        <v>THEM</v>
      </c>
      <c r="G2845" t="str">
        <f t="shared" si="89"/>
        <v>Shabo Wine|ESSEX</v>
      </c>
    </row>
    <row r="2846" spans="1:7" hidden="1" x14ac:dyDescent="0.2">
      <c r="A2846" t="str" cm="1">
        <f t="array" ref="A2846">INDEX('Brand Family Territory (Enc)'!$A$2:$A$296,INT((ROW()-2)/10)+1)</f>
        <v>Shabo Wine</v>
      </c>
      <c r="B2846" t="str" cm="1">
        <f t="array" ref="B2846">INDEX('Whitelist (Blackout Reverse)'!$B$1:$K$1,MOD(ROW()-2,10)+1)</f>
        <v>HUDSON</v>
      </c>
      <c r="C2846" t="str">
        <f>VLOOKUP(A2846,'Brand Family Territory (Enc)'!$A$2:$B$296,2,FALSE)</f>
        <v>Core Market</v>
      </c>
      <c r="D2846">
        <f>IF(COUNTIFS('Brand Family Territories (Enc)'!$B$2:$B$62,C2846,'Brand Family Territories (Enc)'!$C$2:$C$62,B2846)&gt;0,1,IF(AND(LEFT(B2846,6)="MORRIS",COUNTIFS('Brand Family Territories (Enc)'!$B$2:$B$62,C2846,'Brand Family Territories (Enc)'!$C$2:$C$62,"Morri")&gt;0),"Unk",0))</f>
        <v>0</v>
      </c>
      <c r="E2846" t="str">
        <f>IFERROR(INDEX('Brand Family Areas (Enc)'!$D$6:$D$998,MATCH(UPPER(A2846)&amp;"|"&amp;UPPER(B2846),'Brand Family Areas (Enc)'!$G$6:$G$998,0)),"No Match")</f>
        <v>No Match</v>
      </c>
      <c r="F2846" t="str">
        <f t="shared" si="88"/>
        <v>THEM</v>
      </c>
      <c r="G2846" t="str">
        <f t="shared" si="89"/>
        <v>Shabo Wine|HUDSON</v>
      </c>
    </row>
    <row r="2847" spans="1:7" hidden="1" x14ac:dyDescent="0.2">
      <c r="A2847" t="str" cm="1">
        <f t="array" ref="A2847">INDEX('Brand Family Territory (Enc)'!$A$2:$A$296,INT((ROW()-2)/10)+1)</f>
        <v>Shabo Wine</v>
      </c>
      <c r="B2847" t="str" cm="1">
        <f t="array" ref="B2847">INDEX('Whitelist (Blackout Reverse)'!$B$1:$K$1,MOD(ROW()-2,10)+1)</f>
        <v>UNION</v>
      </c>
      <c r="C2847" t="str">
        <f>VLOOKUP(A2847,'Brand Family Territory (Enc)'!$A$2:$B$296,2,FALSE)</f>
        <v>Core Market</v>
      </c>
      <c r="D2847">
        <f>IF(COUNTIFS('Brand Family Territories (Enc)'!$B$2:$B$62,C2847,'Brand Family Territories (Enc)'!$C$2:$C$62,B2847)&gt;0,1,IF(AND(LEFT(B2847,6)="MORRIS",COUNTIFS('Brand Family Territories (Enc)'!$B$2:$B$62,C2847,'Brand Family Territories (Enc)'!$C$2:$C$62,"Morri")&gt;0),"Unk",0))</f>
        <v>0</v>
      </c>
      <c r="E2847" t="str">
        <f>IFERROR(INDEX('Brand Family Areas (Enc)'!$D$6:$D$998,MATCH(UPPER(A2847)&amp;"|"&amp;UPPER(B2847),'Brand Family Areas (Enc)'!$G$6:$G$998,0)),"No Match")</f>
        <v>No Match</v>
      </c>
      <c r="F2847" t="str">
        <f t="shared" si="88"/>
        <v>THEM</v>
      </c>
      <c r="G2847" t="str">
        <f t="shared" si="89"/>
        <v>Shabo Wine|UNION</v>
      </c>
    </row>
    <row r="2848" spans="1:7" hidden="1" x14ac:dyDescent="0.2">
      <c r="A2848" t="str" cm="1">
        <f t="array" ref="A2848">INDEX('Brand Family Territory (Enc)'!$A$2:$A$296,INT((ROW()-2)/10)+1)</f>
        <v>Shabo Wine</v>
      </c>
      <c r="B2848" t="str" cm="1">
        <f t="array" ref="B2848">INDEX('Whitelist (Blackout Reverse)'!$B$1:$K$1,MOD(ROW()-2,10)+1)</f>
        <v>SUSSEX</v>
      </c>
      <c r="C2848" t="str">
        <f>VLOOKUP(A2848,'Brand Family Territory (Enc)'!$A$2:$B$296,2,FALSE)</f>
        <v>Core Market</v>
      </c>
      <c r="D2848">
        <f>IF(COUNTIFS('Brand Family Territories (Enc)'!$B$2:$B$62,C2848,'Brand Family Territories (Enc)'!$C$2:$C$62,B2848)&gt;0,1,IF(AND(LEFT(B2848,6)="MORRIS",COUNTIFS('Brand Family Territories (Enc)'!$B$2:$B$62,C2848,'Brand Family Territories (Enc)'!$C$2:$C$62,"Morri")&gt;0),"Unk",0))</f>
        <v>1</v>
      </c>
      <c r="E2848" t="str">
        <f>IFERROR(INDEX('Brand Family Areas (Enc)'!$D$6:$D$998,MATCH(UPPER(A2848)&amp;"|"&amp;UPPER(B2848),'Brand Family Areas (Enc)'!$G$6:$G$998,0)),"No Match")</f>
        <v>No Match</v>
      </c>
      <c r="F2848" t="str">
        <f t="shared" si="88"/>
        <v>US</v>
      </c>
      <c r="G2848" t="str">
        <f t="shared" si="89"/>
        <v>Shabo Wine|SUSSEX</v>
      </c>
    </row>
    <row r="2849" spans="1:7" hidden="1" x14ac:dyDescent="0.2">
      <c r="A2849" t="str" cm="1">
        <f t="array" ref="A2849">INDEX('Brand Family Territory (Enc)'!$A$2:$A$296,INT((ROW()-2)/10)+1)</f>
        <v>Shabo Wine</v>
      </c>
      <c r="B2849" t="str" cm="1">
        <f t="array" ref="B2849">INDEX('Whitelist (Blackout Reverse)'!$B$1:$K$1,MOD(ROW()-2,10)+1)</f>
        <v>MORRIS 1</v>
      </c>
      <c r="C2849" t="str">
        <f>VLOOKUP(A2849,'Brand Family Territory (Enc)'!$A$2:$B$296,2,FALSE)</f>
        <v>Core Market</v>
      </c>
      <c r="D2849">
        <f>IF(COUNTIFS('Brand Family Territories (Enc)'!$B$2:$B$62,C2849,'Brand Family Territories (Enc)'!$C$2:$C$62,B2849)&gt;0,1,IF(AND(LEFT(B2849,6)="MORRIS",COUNTIFS('Brand Family Territories (Enc)'!$B$2:$B$62,C2849,'Brand Family Territories (Enc)'!$C$2:$C$62,"Morri")&gt;0),"Unk",0))</f>
        <v>1</v>
      </c>
      <c r="E2849" t="str">
        <f>IFERROR(INDEX('Brand Family Areas (Enc)'!$D$6:$D$998,MATCH(UPPER(A2849)&amp;"|"&amp;UPPER(B2849),'Brand Family Areas (Enc)'!$G$6:$G$998,0)),"No Match")</f>
        <v>No Match</v>
      </c>
      <c r="F2849" t="str">
        <f t="shared" si="88"/>
        <v>US</v>
      </c>
      <c r="G2849" t="str">
        <f t="shared" si="89"/>
        <v>Shabo Wine|MORRIS 1</v>
      </c>
    </row>
    <row r="2850" spans="1:7" hidden="1" x14ac:dyDescent="0.2">
      <c r="A2850" t="str" cm="1">
        <f t="array" ref="A2850">INDEX('Brand Family Territory (Enc)'!$A$2:$A$296,INT((ROW()-2)/10)+1)</f>
        <v>Shabo Wine</v>
      </c>
      <c r="B2850" t="str" cm="1">
        <f t="array" ref="B2850">INDEX('Whitelist (Blackout Reverse)'!$B$1:$K$1,MOD(ROW()-2,10)+1)</f>
        <v>MORRIS 2</v>
      </c>
      <c r="C2850" t="str">
        <f>VLOOKUP(A2850,'Brand Family Territory (Enc)'!$A$2:$B$296,2,FALSE)</f>
        <v>Core Market</v>
      </c>
      <c r="D2850">
        <f>IF(COUNTIFS('Brand Family Territories (Enc)'!$B$2:$B$62,C2850,'Brand Family Territories (Enc)'!$C$2:$C$62,B2850)&gt;0,1,IF(AND(LEFT(B2850,6)="MORRIS",COUNTIFS('Brand Family Territories (Enc)'!$B$2:$B$62,C2850,'Brand Family Territories (Enc)'!$C$2:$C$62,"Morri")&gt;0),"Unk",0))</f>
        <v>0</v>
      </c>
      <c r="E2850" t="str">
        <f>IFERROR(INDEX('Brand Family Areas (Enc)'!$D$6:$D$998,MATCH(UPPER(A2850)&amp;"|"&amp;UPPER(B2850),'Brand Family Areas (Enc)'!$G$6:$G$998,0)),"No Match")</f>
        <v>No Match</v>
      </c>
      <c r="F2850" t="str">
        <f t="shared" si="88"/>
        <v>THEM</v>
      </c>
      <c r="G2850" t="str">
        <f t="shared" si="89"/>
        <v>Shabo Wine|MORRIS 2</v>
      </c>
    </row>
    <row r="2851" spans="1:7" hidden="1" x14ac:dyDescent="0.2">
      <c r="A2851" t="str" cm="1">
        <f t="array" ref="A2851">INDEX('Brand Family Territory (Enc)'!$A$2:$A$296,INT((ROW()-2)/10)+1)</f>
        <v>Shabo Wine</v>
      </c>
      <c r="B2851" t="str" cm="1">
        <f t="array" ref="B2851">INDEX('Whitelist (Blackout Reverse)'!$B$1:$K$1,MOD(ROW()-2,10)+1)</f>
        <v>MORRIS 3</v>
      </c>
      <c r="C2851" t="str">
        <f>VLOOKUP(A2851,'Brand Family Territory (Enc)'!$A$2:$B$296,2,FALSE)</f>
        <v>Core Market</v>
      </c>
      <c r="D2851">
        <f>IF(COUNTIFS('Brand Family Territories (Enc)'!$B$2:$B$62,C2851,'Brand Family Territories (Enc)'!$C$2:$C$62,B2851)&gt;0,1,IF(AND(LEFT(B2851,6)="MORRIS",COUNTIFS('Brand Family Territories (Enc)'!$B$2:$B$62,C2851,'Brand Family Territories (Enc)'!$C$2:$C$62,"Morri")&gt;0),"Unk",0))</f>
        <v>1</v>
      </c>
      <c r="E2851" t="str">
        <f>IFERROR(INDEX('Brand Family Areas (Enc)'!$D$6:$D$998,MATCH(UPPER(A2851)&amp;"|"&amp;UPPER(B2851),'Brand Family Areas (Enc)'!$G$6:$G$998,0)),"No Match")</f>
        <v>No Match</v>
      </c>
      <c r="F2851" t="str">
        <f t="shared" si="88"/>
        <v>US</v>
      </c>
      <c r="G2851" t="str">
        <f t="shared" si="89"/>
        <v>Shabo Wine|MORRIS 3</v>
      </c>
    </row>
    <row r="2852" spans="1:7" hidden="1" x14ac:dyDescent="0.2">
      <c r="A2852" t="str" cm="1">
        <f t="array" ref="A2852">INDEX('Brand Family Territory (Enc)'!$A$2:$A$296,INT((ROW()-2)/10)+1)</f>
        <v>Hetman Vodka</v>
      </c>
      <c r="B2852" t="str" cm="1">
        <f t="array" ref="B2852">INDEX('Whitelist (Blackout Reverse)'!$B$1:$K$1,MOD(ROW()-2,10)+1)</f>
        <v>BERGEN</v>
      </c>
      <c r="C2852" t="str">
        <f>VLOOKUP(A2852,'Brand Family Territory (Enc)'!$A$2:$B$296,2,FALSE)</f>
        <v>Core Market</v>
      </c>
      <c r="D2852">
        <f>IF(COUNTIFS('Brand Family Territories (Enc)'!$B$2:$B$62,C2852,'Brand Family Territories (Enc)'!$C$2:$C$62,B2852)&gt;0,1,IF(AND(LEFT(B2852,6)="MORRIS",COUNTIFS('Brand Family Territories (Enc)'!$B$2:$B$62,C2852,'Brand Family Territories (Enc)'!$C$2:$C$62,"Morri")&gt;0),"Unk",0))</f>
        <v>1</v>
      </c>
      <c r="E2852" t="str">
        <f>IFERROR(INDEX('Brand Family Areas (Enc)'!$D$6:$D$998,MATCH(UPPER(A2852)&amp;"|"&amp;UPPER(B2852),'Brand Family Areas (Enc)'!$G$6:$G$998,0)),"No Match")</f>
        <v>No Match</v>
      </c>
      <c r="F2852" t="str">
        <f t="shared" si="88"/>
        <v>US</v>
      </c>
      <c r="G2852" t="str">
        <f t="shared" si="89"/>
        <v>Hetman Vodka|BERGEN</v>
      </c>
    </row>
    <row r="2853" spans="1:7" hidden="1" x14ac:dyDescent="0.2">
      <c r="A2853" t="str" cm="1">
        <f t="array" ref="A2853">INDEX('Brand Family Territory (Enc)'!$A$2:$A$296,INT((ROW()-2)/10)+1)</f>
        <v>Hetman Vodka</v>
      </c>
      <c r="B2853" t="str" cm="1">
        <f t="array" ref="B2853">INDEX('Whitelist (Blackout Reverse)'!$B$1:$K$1,MOD(ROW()-2,10)+1)</f>
        <v>PASSAIC</v>
      </c>
      <c r="C2853" t="str">
        <f>VLOOKUP(A2853,'Brand Family Territory (Enc)'!$A$2:$B$296,2,FALSE)</f>
        <v>Core Market</v>
      </c>
      <c r="D2853">
        <f>IF(COUNTIFS('Brand Family Territories (Enc)'!$B$2:$B$62,C2853,'Brand Family Territories (Enc)'!$C$2:$C$62,B2853)&gt;0,1,IF(AND(LEFT(B2853,6)="MORRIS",COUNTIFS('Brand Family Territories (Enc)'!$B$2:$B$62,C2853,'Brand Family Territories (Enc)'!$C$2:$C$62,"Morri")&gt;0),"Unk",0))</f>
        <v>1</v>
      </c>
      <c r="E2853" t="str">
        <f>IFERROR(INDEX('Brand Family Areas (Enc)'!$D$6:$D$998,MATCH(UPPER(A2853)&amp;"|"&amp;UPPER(B2853),'Brand Family Areas (Enc)'!$G$6:$G$998,0)),"No Match")</f>
        <v>No Match</v>
      </c>
      <c r="F2853" t="str">
        <f t="shared" si="88"/>
        <v>US</v>
      </c>
      <c r="G2853" t="str">
        <f t="shared" si="89"/>
        <v>Hetman Vodka|PASSAIC</v>
      </c>
    </row>
    <row r="2854" spans="1:7" hidden="1" x14ac:dyDescent="0.2">
      <c r="A2854" t="str" cm="1">
        <f t="array" ref="A2854">INDEX('Brand Family Territory (Enc)'!$A$2:$A$296,INT((ROW()-2)/10)+1)</f>
        <v>Hetman Vodka</v>
      </c>
      <c r="B2854" t="str" cm="1">
        <f t="array" ref="B2854">INDEX('Whitelist (Blackout Reverse)'!$B$1:$K$1,MOD(ROW()-2,10)+1)</f>
        <v>PASSAIC-FF</v>
      </c>
      <c r="C2854" t="str">
        <f>VLOOKUP(A2854,'Brand Family Territory (Enc)'!$A$2:$B$296,2,FALSE)</f>
        <v>Core Market</v>
      </c>
      <c r="D2854">
        <f>IF(COUNTIFS('Brand Family Territories (Enc)'!$B$2:$B$62,C2854,'Brand Family Territories (Enc)'!$C$2:$C$62,B2854)&gt;0,1,IF(AND(LEFT(B2854,6)="MORRIS",COUNTIFS('Brand Family Territories (Enc)'!$B$2:$B$62,C2854,'Brand Family Territories (Enc)'!$C$2:$C$62,"Morri")&gt;0),"Unk",0))</f>
        <v>1</v>
      </c>
      <c r="E2854" t="str">
        <f>IFERROR(INDEX('Brand Family Areas (Enc)'!$D$6:$D$998,MATCH(UPPER(A2854)&amp;"|"&amp;UPPER(B2854),'Brand Family Areas (Enc)'!$G$6:$G$998,0)),"No Match")</f>
        <v>No Match</v>
      </c>
      <c r="F2854" t="str">
        <f t="shared" si="88"/>
        <v>US</v>
      </c>
      <c r="G2854" t="str">
        <f t="shared" si="89"/>
        <v>Hetman Vodka|PASSAIC-FF</v>
      </c>
    </row>
    <row r="2855" spans="1:7" hidden="1" x14ac:dyDescent="0.2">
      <c r="A2855" t="str" cm="1">
        <f t="array" ref="A2855">INDEX('Brand Family Territory (Enc)'!$A$2:$A$296,INT((ROW()-2)/10)+1)</f>
        <v>Hetman Vodka</v>
      </c>
      <c r="B2855" t="str" cm="1">
        <f t="array" ref="B2855">INDEX('Whitelist (Blackout Reverse)'!$B$1:$K$1,MOD(ROW()-2,10)+1)</f>
        <v>ESSEX</v>
      </c>
      <c r="C2855" t="str">
        <f>VLOOKUP(A2855,'Brand Family Territory (Enc)'!$A$2:$B$296,2,FALSE)</f>
        <v>Core Market</v>
      </c>
      <c r="D2855">
        <f>IF(COUNTIFS('Brand Family Territories (Enc)'!$B$2:$B$62,C2855,'Brand Family Territories (Enc)'!$C$2:$C$62,B2855)&gt;0,1,IF(AND(LEFT(B2855,6)="MORRIS",COUNTIFS('Brand Family Territories (Enc)'!$B$2:$B$62,C2855,'Brand Family Territories (Enc)'!$C$2:$C$62,"Morri")&gt;0),"Unk",0))</f>
        <v>0</v>
      </c>
      <c r="E2855" t="str">
        <f>IFERROR(INDEX('Brand Family Areas (Enc)'!$D$6:$D$998,MATCH(UPPER(A2855)&amp;"|"&amp;UPPER(B2855),'Brand Family Areas (Enc)'!$G$6:$G$998,0)),"No Match")</f>
        <v>No Match</v>
      </c>
      <c r="F2855" t="str">
        <f t="shared" si="88"/>
        <v>THEM</v>
      </c>
      <c r="G2855" t="str">
        <f t="shared" si="89"/>
        <v>Hetman Vodka|ESSEX</v>
      </c>
    </row>
    <row r="2856" spans="1:7" hidden="1" x14ac:dyDescent="0.2">
      <c r="A2856" t="str" cm="1">
        <f t="array" ref="A2856">INDEX('Brand Family Territory (Enc)'!$A$2:$A$296,INT((ROW()-2)/10)+1)</f>
        <v>Hetman Vodka</v>
      </c>
      <c r="B2856" t="str" cm="1">
        <f t="array" ref="B2856">INDEX('Whitelist (Blackout Reverse)'!$B$1:$K$1,MOD(ROW()-2,10)+1)</f>
        <v>HUDSON</v>
      </c>
      <c r="C2856" t="str">
        <f>VLOOKUP(A2856,'Brand Family Territory (Enc)'!$A$2:$B$296,2,FALSE)</f>
        <v>Core Market</v>
      </c>
      <c r="D2856">
        <f>IF(COUNTIFS('Brand Family Territories (Enc)'!$B$2:$B$62,C2856,'Brand Family Territories (Enc)'!$C$2:$C$62,B2856)&gt;0,1,IF(AND(LEFT(B2856,6)="MORRIS",COUNTIFS('Brand Family Territories (Enc)'!$B$2:$B$62,C2856,'Brand Family Territories (Enc)'!$C$2:$C$62,"Morri")&gt;0),"Unk",0))</f>
        <v>0</v>
      </c>
      <c r="E2856" t="str">
        <f>IFERROR(INDEX('Brand Family Areas (Enc)'!$D$6:$D$998,MATCH(UPPER(A2856)&amp;"|"&amp;UPPER(B2856),'Brand Family Areas (Enc)'!$G$6:$G$998,0)),"No Match")</f>
        <v>No Match</v>
      </c>
      <c r="F2856" t="str">
        <f t="shared" si="88"/>
        <v>THEM</v>
      </c>
      <c r="G2856" t="str">
        <f t="shared" si="89"/>
        <v>Hetman Vodka|HUDSON</v>
      </c>
    </row>
    <row r="2857" spans="1:7" hidden="1" x14ac:dyDescent="0.2">
      <c r="A2857" t="str" cm="1">
        <f t="array" ref="A2857">INDEX('Brand Family Territory (Enc)'!$A$2:$A$296,INT((ROW()-2)/10)+1)</f>
        <v>Hetman Vodka</v>
      </c>
      <c r="B2857" t="str" cm="1">
        <f t="array" ref="B2857">INDEX('Whitelist (Blackout Reverse)'!$B$1:$K$1,MOD(ROW()-2,10)+1)</f>
        <v>UNION</v>
      </c>
      <c r="C2857" t="str">
        <f>VLOOKUP(A2857,'Brand Family Territory (Enc)'!$A$2:$B$296,2,FALSE)</f>
        <v>Core Market</v>
      </c>
      <c r="D2857">
        <f>IF(COUNTIFS('Brand Family Territories (Enc)'!$B$2:$B$62,C2857,'Brand Family Territories (Enc)'!$C$2:$C$62,B2857)&gt;0,1,IF(AND(LEFT(B2857,6)="MORRIS",COUNTIFS('Brand Family Territories (Enc)'!$B$2:$B$62,C2857,'Brand Family Territories (Enc)'!$C$2:$C$62,"Morri")&gt;0),"Unk",0))</f>
        <v>0</v>
      </c>
      <c r="E2857" t="str">
        <f>IFERROR(INDEX('Brand Family Areas (Enc)'!$D$6:$D$998,MATCH(UPPER(A2857)&amp;"|"&amp;UPPER(B2857),'Brand Family Areas (Enc)'!$G$6:$G$998,0)),"No Match")</f>
        <v>No Match</v>
      </c>
      <c r="F2857" t="str">
        <f t="shared" si="88"/>
        <v>THEM</v>
      </c>
      <c r="G2857" t="str">
        <f t="shared" si="89"/>
        <v>Hetman Vodka|UNION</v>
      </c>
    </row>
    <row r="2858" spans="1:7" hidden="1" x14ac:dyDescent="0.2">
      <c r="A2858" t="str" cm="1">
        <f t="array" ref="A2858">INDEX('Brand Family Territory (Enc)'!$A$2:$A$296,INT((ROW()-2)/10)+1)</f>
        <v>Hetman Vodka</v>
      </c>
      <c r="B2858" t="str" cm="1">
        <f t="array" ref="B2858">INDEX('Whitelist (Blackout Reverse)'!$B$1:$K$1,MOD(ROW()-2,10)+1)</f>
        <v>SUSSEX</v>
      </c>
      <c r="C2858" t="str">
        <f>VLOOKUP(A2858,'Brand Family Territory (Enc)'!$A$2:$B$296,2,FALSE)</f>
        <v>Core Market</v>
      </c>
      <c r="D2858">
        <f>IF(COUNTIFS('Brand Family Territories (Enc)'!$B$2:$B$62,C2858,'Brand Family Territories (Enc)'!$C$2:$C$62,B2858)&gt;0,1,IF(AND(LEFT(B2858,6)="MORRIS",COUNTIFS('Brand Family Territories (Enc)'!$B$2:$B$62,C2858,'Brand Family Territories (Enc)'!$C$2:$C$62,"Morri")&gt;0),"Unk",0))</f>
        <v>1</v>
      </c>
      <c r="E2858" t="str">
        <f>IFERROR(INDEX('Brand Family Areas (Enc)'!$D$6:$D$998,MATCH(UPPER(A2858)&amp;"|"&amp;UPPER(B2858),'Brand Family Areas (Enc)'!$G$6:$G$998,0)),"No Match")</f>
        <v>No Match</v>
      </c>
      <c r="F2858" t="str">
        <f t="shared" si="88"/>
        <v>US</v>
      </c>
      <c r="G2858" t="str">
        <f t="shared" si="89"/>
        <v>Hetman Vodka|SUSSEX</v>
      </c>
    </row>
    <row r="2859" spans="1:7" hidden="1" x14ac:dyDescent="0.2">
      <c r="A2859" t="str" cm="1">
        <f t="array" ref="A2859">INDEX('Brand Family Territory (Enc)'!$A$2:$A$296,INT((ROW()-2)/10)+1)</f>
        <v>Hetman Vodka</v>
      </c>
      <c r="B2859" t="str" cm="1">
        <f t="array" ref="B2859">INDEX('Whitelist (Blackout Reverse)'!$B$1:$K$1,MOD(ROW()-2,10)+1)</f>
        <v>MORRIS 1</v>
      </c>
      <c r="C2859" t="str">
        <f>VLOOKUP(A2859,'Brand Family Territory (Enc)'!$A$2:$B$296,2,FALSE)</f>
        <v>Core Market</v>
      </c>
      <c r="D2859">
        <f>IF(COUNTIFS('Brand Family Territories (Enc)'!$B$2:$B$62,C2859,'Brand Family Territories (Enc)'!$C$2:$C$62,B2859)&gt;0,1,IF(AND(LEFT(B2859,6)="MORRIS",COUNTIFS('Brand Family Territories (Enc)'!$B$2:$B$62,C2859,'Brand Family Territories (Enc)'!$C$2:$C$62,"Morri")&gt;0),"Unk",0))</f>
        <v>1</v>
      </c>
      <c r="E2859" t="str">
        <f>IFERROR(INDEX('Brand Family Areas (Enc)'!$D$6:$D$998,MATCH(UPPER(A2859)&amp;"|"&amp;UPPER(B2859),'Brand Family Areas (Enc)'!$G$6:$G$998,0)),"No Match")</f>
        <v>No Match</v>
      </c>
      <c r="F2859" t="str">
        <f t="shared" si="88"/>
        <v>US</v>
      </c>
      <c r="G2859" t="str">
        <f t="shared" si="89"/>
        <v>Hetman Vodka|MORRIS 1</v>
      </c>
    </row>
    <row r="2860" spans="1:7" hidden="1" x14ac:dyDescent="0.2">
      <c r="A2860" t="str" cm="1">
        <f t="array" ref="A2860">INDEX('Brand Family Territory (Enc)'!$A$2:$A$296,INT((ROW()-2)/10)+1)</f>
        <v>Hetman Vodka</v>
      </c>
      <c r="B2860" t="str" cm="1">
        <f t="array" ref="B2860">INDEX('Whitelist (Blackout Reverse)'!$B$1:$K$1,MOD(ROW()-2,10)+1)</f>
        <v>MORRIS 2</v>
      </c>
      <c r="C2860" t="str">
        <f>VLOOKUP(A2860,'Brand Family Territory (Enc)'!$A$2:$B$296,2,FALSE)</f>
        <v>Core Market</v>
      </c>
      <c r="D2860">
        <f>IF(COUNTIFS('Brand Family Territories (Enc)'!$B$2:$B$62,C2860,'Brand Family Territories (Enc)'!$C$2:$C$62,B2860)&gt;0,1,IF(AND(LEFT(B2860,6)="MORRIS",COUNTIFS('Brand Family Territories (Enc)'!$B$2:$B$62,C2860,'Brand Family Territories (Enc)'!$C$2:$C$62,"Morri")&gt;0),"Unk",0))</f>
        <v>0</v>
      </c>
      <c r="E2860" t="str">
        <f>IFERROR(INDEX('Brand Family Areas (Enc)'!$D$6:$D$998,MATCH(UPPER(A2860)&amp;"|"&amp;UPPER(B2860),'Brand Family Areas (Enc)'!$G$6:$G$998,0)),"No Match")</f>
        <v>No Match</v>
      </c>
      <c r="F2860" t="str">
        <f t="shared" si="88"/>
        <v>THEM</v>
      </c>
      <c r="G2860" t="str">
        <f t="shared" si="89"/>
        <v>Hetman Vodka|MORRIS 2</v>
      </c>
    </row>
    <row r="2861" spans="1:7" hidden="1" x14ac:dyDescent="0.2">
      <c r="A2861" t="str" cm="1">
        <f t="array" ref="A2861">INDEX('Brand Family Territory (Enc)'!$A$2:$A$296,INT((ROW()-2)/10)+1)</f>
        <v>Hetman Vodka</v>
      </c>
      <c r="B2861" t="str" cm="1">
        <f t="array" ref="B2861">INDEX('Whitelist (Blackout Reverse)'!$B$1:$K$1,MOD(ROW()-2,10)+1)</f>
        <v>MORRIS 3</v>
      </c>
      <c r="C2861" t="str">
        <f>VLOOKUP(A2861,'Brand Family Territory (Enc)'!$A$2:$B$296,2,FALSE)</f>
        <v>Core Market</v>
      </c>
      <c r="D2861">
        <f>IF(COUNTIFS('Brand Family Territories (Enc)'!$B$2:$B$62,C2861,'Brand Family Territories (Enc)'!$C$2:$C$62,B2861)&gt;0,1,IF(AND(LEFT(B2861,6)="MORRIS",COUNTIFS('Brand Family Territories (Enc)'!$B$2:$B$62,C2861,'Brand Family Territories (Enc)'!$C$2:$C$62,"Morri")&gt;0),"Unk",0))</f>
        <v>1</v>
      </c>
      <c r="E2861" t="str">
        <f>IFERROR(INDEX('Brand Family Areas (Enc)'!$D$6:$D$998,MATCH(UPPER(A2861)&amp;"|"&amp;UPPER(B2861),'Brand Family Areas (Enc)'!$G$6:$G$998,0)),"No Match")</f>
        <v>No Match</v>
      </c>
      <c r="F2861" t="str">
        <f t="shared" si="88"/>
        <v>US</v>
      </c>
      <c r="G2861" t="str">
        <f t="shared" si="89"/>
        <v>Hetman Vodka|MORRIS 3</v>
      </c>
    </row>
    <row r="2862" spans="1:7" hidden="1" x14ac:dyDescent="0.2">
      <c r="A2862" t="str" cm="1">
        <f t="array" ref="A2862">INDEX('Brand Family Territory (Enc)'!$A$2:$A$296,INT((ROW()-2)/10)+1)</f>
        <v>Ukrainian Spirit</v>
      </c>
      <c r="B2862" t="str" cm="1">
        <f t="array" ref="B2862">INDEX('Whitelist (Blackout Reverse)'!$B$1:$K$1,MOD(ROW()-2,10)+1)</f>
        <v>BERGEN</v>
      </c>
      <c r="C2862" t="str">
        <f>VLOOKUP(A2862,'Brand Family Territory (Enc)'!$A$2:$B$296,2,FALSE)</f>
        <v>Core Market</v>
      </c>
      <c r="D2862">
        <f>IF(COUNTIFS('Brand Family Territories (Enc)'!$B$2:$B$62,C2862,'Brand Family Territories (Enc)'!$C$2:$C$62,B2862)&gt;0,1,IF(AND(LEFT(B2862,6)="MORRIS",COUNTIFS('Brand Family Territories (Enc)'!$B$2:$B$62,C2862,'Brand Family Territories (Enc)'!$C$2:$C$62,"Morri")&gt;0),"Unk",0))</f>
        <v>1</v>
      </c>
      <c r="E2862" t="str">
        <f>IFERROR(INDEX('Brand Family Areas (Enc)'!$D$6:$D$998,MATCH(UPPER(A2862)&amp;"|"&amp;UPPER(B2862),'Brand Family Areas (Enc)'!$G$6:$G$998,0)),"No Match")</f>
        <v>No Match</v>
      </c>
      <c r="F2862" t="str">
        <f t="shared" si="88"/>
        <v>US</v>
      </c>
      <c r="G2862" t="str">
        <f t="shared" si="89"/>
        <v>Ukrainian Spirit|BERGEN</v>
      </c>
    </row>
    <row r="2863" spans="1:7" hidden="1" x14ac:dyDescent="0.2">
      <c r="A2863" t="str" cm="1">
        <f t="array" ref="A2863">INDEX('Brand Family Territory (Enc)'!$A$2:$A$296,INT((ROW()-2)/10)+1)</f>
        <v>Ukrainian Spirit</v>
      </c>
      <c r="B2863" t="str" cm="1">
        <f t="array" ref="B2863">INDEX('Whitelist (Blackout Reverse)'!$B$1:$K$1,MOD(ROW()-2,10)+1)</f>
        <v>PASSAIC</v>
      </c>
      <c r="C2863" t="str">
        <f>VLOOKUP(A2863,'Brand Family Territory (Enc)'!$A$2:$B$296,2,FALSE)</f>
        <v>Core Market</v>
      </c>
      <c r="D2863">
        <f>IF(COUNTIFS('Brand Family Territories (Enc)'!$B$2:$B$62,C2863,'Brand Family Territories (Enc)'!$C$2:$C$62,B2863)&gt;0,1,IF(AND(LEFT(B2863,6)="MORRIS",COUNTIFS('Brand Family Territories (Enc)'!$B$2:$B$62,C2863,'Brand Family Territories (Enc)'!$C$2:$C$62,"Morri")&gt;0),"Unk",0))</f>
        <v>1</v>
      </c>
      <c r="E2863" t="str">
        <f>IFERROR(INDEX('Brand Family Areas (Enc)'!$D$6:$D$998,MATCH(UPPER(A2863)&amp;"|"&amp;UPPER(B2863),'Brand Family Areas (Enc)'!$G$6:$G$998,0)),"No Match")</f>
        <v>No Match</v>
      </c>
      <c r="F2863" t="str">
        <f t="shared" si="88"/>
        <v>US</v>
      </c>
      <c r="G2863" t="str">
        <f t="shared" si="89"/>
        <v>Ukrainian Spirit|PASSAIC</v>
      </c>
    </row>
    <row r="2864" spans="1:7" hidden="1" x14ac:dyDescent="0.2">
      <c r="A2864" t="str" cm="1">
        <f t="array" ref="A2864">INDEX('Brand Family Territory (Enc)'!$A$2:$A$296,INT((ROW()-2)/10)+1)</f>
        <v>Ukrainian Spirit</v>
      </c>
      <c r="B2864" t="str" cm="1">
        <f t="array" ref="B2864">INDEX('Whitelist (Blackout Reverse)'!$B$1:$K$1,MOD(ROW()-2,10)+1)</f>
        <v>PASSAIC-FF</v>
      </c>
      <c r="C2864" t="str">
        <f>VLOOKUP(A2864,'Brand Family Territory (Enc)'!$A$2:$B$296,2,FALSE)</f>
        <v>Core Market</v>
      </c>
      <c r="D2864">
        <f>IF(COUNTIFS('Brand Family Territories (Enc)'!$B$2:$B$62,C2864,'Brand Family Territories (Enc)'!$C$2:$C$62,B2864)&gt;0,1,IF(AND(LEFT(B2864,6)="MORRIS",COUNTIFS('Brand Family Territories (Enc)'!$B$2:$B$62,C2864,'Brand Family Territories (Enc)'!$C$2:$C$62,"Morri")&gt;0),"Unk",0))</f>
        <v>1</v>
      </c>
      <c r="E2864" t="str">
        <f>IFERROR(INDEX('Brand Family Areas (Enc)'!$D$6:$D$998,MATCH(UPPER(A2864)&amp;"|"&amp;UPPER(B2864),'Brand Family Areas (Enc)'!$G$6:$G$998,0)),"No Match")</f>
        <v>No Match</v>
      </c>
      <c r="F2864" t="str">
        <f t="shared" si="88"/>
        <v>US</v>
      </c>
      <c r="G2864" t="str">
        <f t="shared" si="89"/>
        <v>Ukrainian Spirit|PASSAIC-FF</v>
      </c>
    </row>
    <row r="2865" spans="1:7" hidden="1" x14ac:dyDescent="0.2">
      <c r="A2865" t="str" cm="1">
        <f t="array" ref="A2865">INDEX('Brand Family Territory (Enc)'!$A$2:$A$296,INT((ROW()-2)/10)+1)</f>
        <v>Ukrainian Spirit</v>
      </c>
      <c r="B2865" t="str" cm="1">
        <f t="array" ref="B2865">INDEX('Whitelist (Blackout Reverse)'!$B$1:$K$1,MOD(ROW()-2,10)+1)</f>
        <v>ESSEX</v>
      </c>
      <c r="C2865" t="str">
        <f>VLOOKUP(A2865,'Brand Family Territory (Enc)'!$A$2:$B$296,2,FALSE)</f>
        <v>Core Market</v>
      </c>
      <c r="D2865">
        <f>IF(COUNTIFS('Brand Family Territories (Enc)'!$B$2:$B$62,C2865,'Brand Family Territories (Enc)'!$C$2:$C$62,B2865)&gt;0,1,IF(AND(LEFT(B2865,6)="MORRIS",COUNTIFS('Brand Family Territories (Enc)'!$B$2:$B$62,C2865,'Brand Family Territories (Enc)'!$C$2:$C$62,"Morri")&gt;0),"Unk",0))</f>
        <v>0</v>
      </c>
      <c r="E2865" t="str">
        <f>IFERROR(INDEX('Brand Family Areas (Enc)'!$D$6:$D$998,MATCH(UPPER(A2865)&amp;"|"&amp;UPPER(B2865),'Brand Family Areas (Enc)'!$G$6:$G$998,0)),"No Match")</f>
        <v>No Match</v>
      </c>
      <c r="F2865" t="str">
        <f t="shared" si="88"/>
        <v>THEM</v>
      </c>
      <c r="G2865" t="str">
        <f t="shared" si="89"/>
        <v>Ukrainian Spirit|ESSEX</v>
      </c>
    </row>
    <row r="2866" spans="1:7" hidden="1" x14ac:dyDescent="0.2">
      <c r="A2866" t="str" cm="1">
        <f t="array" ref="A2866">INDEX('Brand Family Territory (Enc)'!$A$2:$A$296,INT((ROW()-2)/10)+1)</f>
        <v>Ukrainian Spirit</v>
      </c>
      <c r="B2866" t="str" cm="1">
        <f t="array" ref="B2866">INDEX('Whitelist (Blackout Reverse)'!$B$1:$K$1,MOD(ROW()-2,10)+1)</f>
        <v>HUDSON</v>
      </c>
      <c r="C2866" t="str">
        <f>VLOOKUP(A2866,'Brand Family Territory (Enc)'!$A$2:$B$296,2,FALSE)</f>
        <v>Core Market</v>
      </c>
      <c r="D2866">
        <f>IF(COUNTIFS('Brand Family Territories (Enc)'!$B$2:$B$62,C2866,'Brand Family Territories (Enc)'!$C$2:$C$62,B2866)&gt;0,1,IF(AND(LEFT(B2866,6)="MORRIS",COUNTIFS('Brand Family Territories (Enc)'!$B$2:$B$62,C2866,'Brand Family Territories (Enc)'!$C$2:$C$62,"Morri")&gt;0),"Unk",0))</f>
        <v>0</v>
      </c>
      <c r="E2866" t="str">
        <f>IFERROR(INDEX('Brand Family Areas (Enc)'!$D$6:$D$998,MATCH(UPPER(A2866)&amp;"|"&amp;UPPER(B2866),'Brand Family Areas (Enc)'!$G$6:$G$998,0)),"No Match")</f>
        <v>No Match</v>
      </c>
      <c r="F2866" t="str">
        <f t="shared" si="88"/>
        <v>THEM</v>
      </c>
      <c r="G2866" t="str">
        <f t="shared" si="89"/>
        <v>Ukrainian Spirit|HUDSON</v>
      </c>
    </row>
    <row r="2867" spans="1:7" hidden="1" x14ac:dyDescent="0.2">
      <c r="A2867" t="str" cm="1">
        <f t="array" ref="A2867">INDEX('Brand Family Territory (Enc)'!$A$2:$A$296,INT((ROW()-2)/10)+1)</f>
        <v>Ukrainian Spirit</v>
      </c>
      <c r="B2867" t="str" cm="1">
        <f t="array" ref="B2867">INDEX('Whitelist (Blackout Reverse)'!$B$1:$K$1,MOD(ROW()-2,10)+1)</f>
        <v>UNION</v>
      </c>
      <c r="C2867" t="str">
        <f>VLOOKUP(A2867,'Brand Family Territory (Enc)'!$A$2:$B$296,2,FALSE)</f>
        <v>Core Market</v>
      </c>
      <c r="D2867">
        <f>IF(COUNTIFS('Brand Family Territories (Enc)'!$B$2:$B$62,C2867,'Brand Family Territories (Enc)'!$C$2:$C$62,B2867)&gt;0,1,IF(AND(LEFT(B2867,6)="MORRIS",COUNTIFS('Brand Family Territories (Enc)'!$B$2:$B$62,C2867,'Brand Family Territories (Enc)'!$C$2:$C$62,"Morri")&gt;0),"Unk",0))</f>
        <v>0</v>
      </c>
      <c r="E2867" t="str">
        <f>IFERROR(INDEX('Brand Family Areas (Enc)'!$D$6:$D$998,MATCH(UPPER(A2867)&amp;"|"&amp;UPPER(B2867),'Brand Family Areas (Enc)'!$G$6:$G$998,0)),"No Match")</f>
        <v>No Match</v>
      </c>
      <c r="F2867" t="str">
        <f t="shared" si="88"/>
        <v>THEM</v>
      </c>
      <c r="G2867" t="str">
        <f t="shared" si="89"/>
        <v>Ukrainian Spirit|UNION</v>
      </c>
    </row>
    <row r="2868" spans="1:7" hidden="1" x14ac:dyDescent="0.2">
      <c r="A2868" t="str" cm="1">
        <f t="array" ref="A2868">INDEX('Brand Family Territory (Enc)'!$A$2:$A$296,INT((ROW()-2)/10)+1)</f>
        <v>Ukrainian Spirit</v>
      </c>
      <c r="B2868" t="str" cm="1">
        <f t="array" ref="B2868">INDEX('Whitelist (Blackout Reverse)'!$B$1:$K$1,MOD(ROW()-2,10)+1)</f>
        <v>SUSSEX</v>
      </c>
      <c r="C2868" t="str">
        <f>VLOOKUP(A2868,'Brand Family Territory (Enc)'!$A$2:$B$296,2,FALSE)</f>
        <v>Core Market</v>
      </c>
      <c r="D2868">
        <f>IF(COUNTIFS('Brand Family Territories (Enc)'!$B$2:$B$62,C2868,'Brand Family Territories (Enc)'!$C$2:$C$62,B2868)&gt;0,1,IF(AND(LEFT(B2868,6)="MORRIS",COUNTIFS('Brand Family Territories (Enc)'!$B$2:$B$62,C2868,'Brand Family Territories (Enc)'!$C$2:$C$62,"Morri")&gt;0),"Unk",0))</f>
        <v>1</v>
      </c>
      <c r="E2868" t="str">
        <f>IFERROR(INDEX('Brand Family Areas (Enc)'!$D$6:$D$998,MATCH(UPPER(A2868)&amp;"|"&amp;UPPER(B2868),'Brand Family Areas (Enc)'!$G$6:$G$998,0)),"No Match")</f>
        <v>No Match</v>
      </c>
      <c r="F2868" t="str">
        <f t="shared" si="88"/>
        <v>US</v>
      </c>
      <c r="G2868" t="str">
        <f t="shared" si="89"/>
        <v>Ukrainian Spirit|SUSSEX</v>
      </c>
    </row>
    <row r="2869" spans="1:7" hidden="1" x14ac:dyDescent="0.2">
      <c r="A2869" t="str" cm="1">
        <f t="array" ref="A2869">INDEX('Brand Family Territory (Enc)'!$A$2:$A$296,INT((ROW()-2)/10)+1)</f>
        <v>Ukrainian Spirit</v>
      </c>
      <c r="B2869" t="str" cm="1">
        <f t="array" ref="B2869">INDEX('Whitelist (Blackout Reverse)'!$B$1:$K$1,MOD(ROW()-2,10)+1)</f>
        <v>MORRIS 1</v>
      </c>
      <c r="C2869" t="str">
        <f>VLOOKUP(A2869,'Brand Family Territory (Enc)'!$A$2:$B$296,2,FALSE)</f>
        <v>Core Market</v>
      </c>
      <c r="D2869">
        <f>IF(COUNTIFS('Brand Family Territories (Enc)'!$B$2:$B$62,C2869,'Brand Family Territories (Enc)'!$C$2:$C$62,B2869)&gt;0,1,IF(AND(LEFT(B2869,6)="MORRIS",COUNTIFS('Brand Family Territories (Enc)'!$B$2:$B$62,C2869,'Brand Family Territories (Enc)'!$C$2:$C$62,"Morri")&gt;0),"Unk",0))</f>
        <v>1</v>
      </c>
      <c r="E2869" t="str">
        <f>IFERROR(INDEX('Brand Family Areas (Enc)'!$D$6:$D$998,MATCH(UPPER(A2869)&amp;"|"&amp;UPPER(B2869),'Brand Family Areas (Enc)'!$G$6:$G$998,0)),"No Match")</f>
        <v>No Match</v>
      </c>
      <c r="F2869" t="str">
        <f t="shared" si="88"/>
        <v>US</v>
      </c>
      <c r="G2869" t="str">
        <f t="shared" si="89"/>
        <v>Ukrainian Spirit|MORRIS 1</v>
      </c>
    </row>
    <row r="2870" spans="1:7" hidden="1" x14ac:dyDescent="0.2">
      <c r="A2870" t="str" cm="1">
        <f t="array" ref="A2870">INDEX('Brand Family Territory (Enc)'!$A$2:$A$296,INT((ROW()-2)/10)+1)</f>
        <v>Ukrainian Spirit</v>
      </c>
      <c r="B2870" t="str" cm="1">
        <f t="array" ref="B2870">INDEX('Whitelist (Blackout Reverse)'!$B$1:$K$1,MOD(ROW()-2,10)+1)</f>
        <v>MORRIS 2</v>
      </c>
      <c r="C2870" t="str">
        <f>VLOOKUP(A2870,'Brand Family Territory (Enc)'!$A$2:$B$296,2,FALSE)</f>
        <v>Core Market</v>
      </c>
      <c r="D2870">
        <f>IF(COUNTIFS('Brand Family Territories (Enc)'!$B$2:$B$62,C2870,'Brand Family Territories (Enc)'!$C$2:$C$62,B2870)&gt;0,1,IF(AND(LEFT(B2870,6)="MORRIS",COUNTIFS('Brand Family Territories (Enc)'!$B$2:$B$62,C2870,'Brand Family Territories (Enc)'!$C$2:$C$62,"Morri")&gt;0),"Unk",0))</f>
        <v>0</v>
      </c>
      <c r="E2870" t="str">
        <f>IFERROR(INDEX('Brand Family Areas (Enc)'!$D$6:$D$998,MATCH(UPPER(A2870)&amp;"|"&amp;UPPER(B2870),'Brand Family Areas (Enc)'!$G$6:$G$998,0)),"No Match")</f>
        <v>No Match</v>
      </c>
      <c r="F2870" t="str">
        <f t="shared" si="88"/>
        <v>THEM</v>
      </c>
      <c r="G2870" t="str">
        <f t="shared" si="89"/>
        <v>Ukrainian Spirit|MORRIS 2</v>
      </c>
    </row>
    <row r="2871" spans="1:7" hidden="1" x14ac:dyDescent="0.2">
      <c r="A2871" t="str" cm="1">
        <f t="array" ref="A2871">INDEX('Brand Family Territory (Enc)'!$A$2:$A$296,INT((ROW()-2)/10)+1)</f>
        <v>Ukrainian Spirit</v>
      </c>
      <c r="B2871" t="str" cm="1">
        <f t="array" ref="B2871">INDEX('Whitelist (Blackout Reverse)'!$B$1:$K$1,MOD(ROW()-2,10)+1)</f>
        <v>MORRIS 3</v>
      </c>
      <c r="C2871" t="str">
        <f>VLOOKUP(A2871,'Brand Family Territory (Enc)'!$A$2:$B$296,2,FALSE)</f>
        <v>Core Market</v>
      </c>
      <c r="D2871">
        <f>IF(COUNTIFS('Brand Family Territories (Enc)'!$B$2:$B$62,C2871,'Brand Family Territories (Enc)'!$C$2:$C$62,B2871)&gt;0,1,IF(AND(LEFT(B2871,6)="MORRIS",COUNTIFS('Brand Family Territories (Enc)'!$B$2:$B$62,C2871,'Brand Family Territories (Enc)'!$C$2:$C$62,"Morri")&gt;0),"Unk",0))</f>
        <v>1</v>
      </c>
      <c r="E2871" t="str">
        <f>IFERROR(INDEX('Brand Family Areas (Enc)'!$D$6:$D$998,MATCH(UPPER(A2871)&amp;"|"&amp;UPPER(B2871),'Brand Family Areas (Enc)'!$G$6:$G$998,0)),"No Match")</f>
        <v>No Match</v>
      </c>
      <c r="F2871" t="str">
        <f t="shared" si="88"/>
        <v>US</v>
      </c>
      <c r="G2871" t="str">
        <f t="shared" si="89"/>
        <v>Ukrainian Spirit|MORRIS 3</v>
      </c>
    </row>
    <row r="2872" spans="1:7" hidden="1" x14ac:dyDescent="0.2">
      <c r="A2872" t="str" cm="1">
        <f t="array" ref="A2872">INDEX('Brand Family Territory (Enc)'!$A$2:$A$296,INT((ROW()-2)/10)+1)</f>
        <v>Source It's A Me</v>
      </c>
      <c r="B2872" t="str" cm="1">
        <f t="array" ref="B2872">INDEX('Whitelist (Blackout Reverse)'!$B$1:$K$1,MOD(ROW()-2,10)+1)</f>
        <v>BERGEN</v>
      </c>
      <c r="C2872" t="str">
        <f>VLOOKUP(A2872,'Brand Family Territory (Enc)'!$A$2:$B$296,2,FALSE)</f>
        <v>All Counties</v>
      </c>
      <c r="D2872">
        <f>IF(COUNTIFS('Brand Family Territories (Enc)'!$B$2:$B$62,C2872,'Brand Family Territories (Enc)'!$C$2:$C$62,B2872)&gt;0,1,IF(AND(LEFT(B2872,6)="MORRIS",COUNTIFS('Brand Family Territories (Enc)'!$B$2:$B$62,C2872,'Brand Family Territories (Enc)'!$C$2:$C$62,"Morri")&gt;0),"Unk",0))</f>
        <v>1</v>
      </c>
      <c r="E2872" t="str">
        <f>IFERROR(INDEX('Brand Family Areas (Enc)'!$D$6:$D$998,MATCH(UPPER(A2872)&amp;"|"&amp;UPPER(B2872),'Brand Family Areas (Enc)'!$G$6:$G$998,0)),"No Match")</f>
        <v>No Match</v>
      </c>
      <c r="F2872" t="str">
        <f t="shared" si="88"/>
        <v>US</v>
      </c>
      <c r="G2872" t="str">
        <f t="shared" si="89"/>
        <v>Source It's A Me|BERGEN</v>
      </c>
    </row>
    <row r="2873" spans="1:7" hidden="1" x14ac:dyDescent="0.2">
      <c r="A2873" t="str" cm="1">
        <f t="array" ref="A2873">INDEX('Brand Family Territory (Enc)'!$A$2:$A$296,INT((ROW()-2)/10)+1)</f>
        <v>Source It's A Me</v>
      </c>
      <c r="B2873" t="str" cm="1">
        <f t="array" ref="B2873">INDEX('Whitelist (Blackout Reverse)'!$B$1:$K$1,MOD(ROW()-2,10)+1)</f>
        <v>PASSAIC</v>
      </c>
      <c r="C2873" t="str">
        <f>VLOOKUP(A2873,'Brand Family Territory (Enc)'!$A$2:$B$296,2,FALSE)</f>
        <v>All Counties</v>
      </c>
      <c r="D2873">
        <f>IF(COUNTIFS('Brand Family Territories (Enc)'!$B$2:$B$62,C2873,'Brand Family Territories (Enc)'!$C$2:$C$62,B2873)&gt;0,1,IF(AND(LEFT(B2873,6)="MORRIS",COUNTIFS('Brand Family Territories (Enc)'!$B$2:$B$62,C2873,'Brand Family Territories (Enc)'!$C$2:$C$62,"Morri")&gt;0),"Unk",0))</f>
        <v>1</v>
      </c>
      <c r="E2873" t="str">
        <f>IFERROR(INDEX('Brand Family Areas (Enc)'!$D$6:$D$998,MATCH(UPPER(A2873)&amp;"|"&amp;UPPER(B2873),'Brand Family Areas (Enc)'!$G$6:$G$998,0)),"No Match")</f>
        <v>No Match</v>
      </c>
      <c r="F2873" t="str">
        <f t="shared" si="88"/>
        <v>US</v>
      </c>
      <c r="G2873" t="str">
        <f t="shared" si="89"/>
        <v>Source It's A Me|PASSAIC</v>
      </c>
    </row>
    <row r="2874" spans="1:7" hidden="1" x14ac:dyDescent="0.2">
      <c r="A2874" t="str" cm="1">
        <f t="array" ref="A2874">INDEX('Brand Family Territory (Enc)'!$A$2:$A$296,INT((ROW()-2)/10)+1)</f>
        <v>Source It's A Me</v>
      </c>
      <c r="B2874" t="str" cm="1">
        <f t="array" ref="B2874">INDEX('Whitelist (Blackout Reverse)'!$B$1:$K$1,MOD(ROW()-2,10)+1)</f>
        <v>PASSAIC-FF</v>
      </c>
      <c r="C2874" t="str">
        <f>VLOOKUP(A2874,'Brand Family Territory (Enc)'!$A$2:$B$296,2,FALSE)</f>
        <v>All Counties</v>
      </c>
      <c r="D2874">
        <f>IF(COUNTIFS('Brand Family Territories (Enc)'!$B$2:$B$62,C2874,'Brand Family Territories (Enc)'!$C$2:$C$62,B2874)&gt;0,1,IF(AND(LEFT(B2874,6)="MORRIS",COUNTIFS('Brand Family Territories (Enc)'!$B$2:$B$62,C2874,'Brand Family Territories (Enc)'!$C$2:$C$62,"Morri")&gt;0),"Unk",0))</f>
        <v>1</v>
      </c>
      <c r="E2874" t="str">
        <f>IFERROR(INDEX('Brand Family Areas (Enc)'!$D$6:$D$998,MATCH(UPPER(A2874)&amp;"|"&amp;UPPER(B2874),'Brand Family Areas (Enc)'!$G$6:$G$998,0)),"No Match")</f>
        <v>No Match</v>
      </c>
      <c r="F2874" t="str">
        <f t="shared" si="88"/>
        <v>US</v>
      </c>
      <c r="G2874" t="str">
        <f t="shared" si="89"/>
        <v>Source It's A Me|PASSAIC-FF</v>
      </c>
    </row>
    <row r="2875" spans="1:7" hidden="1" x14ac:dyDescent="0.2">
      <c r="A2875" t="str" cm="1">
        <f t="array" ref="A2875">INDEX('Brand Family Territory (Enc)'!$A$2:$A$296,INT((ROW()-2)/10)+1)</f>
        <v>Source It's A Me</v>
      </c>
      <c r="B2875" t="str" cm="1">
        <f t="array" ref="B2875">INDEX('Whitelist (Blackout Reverse)'!$B$1:$K$1,MOD(ROW()-2,10)+1)</f>
        <v>ESSEX</v>
      </c>
      <c r="C2875" t="str">
        <f>VLOOKUP(A2875,'Brand Family Territory (Enc)'!$A$2:$B$296,2,FALSE)</f>
        <v>All Counties</v>
      </c>
      <c r="D2875">
        <f>IF(COUNTIFS('Brand Family Territories (Enc)'!$B$2:$B$62,C2875,'Brand Family Territories (Enc)'!$C$2:$C$62,B2875)&gt;0,1,IF(AND(LEFT(B2875,6)="MORRIS",COUNTIFS('Brand Family Territories (Enc)'!$B$2:$B$62,C2875,'Brand Family Territories (Enc)'!$C$2:$C$62,"Morri")&gt;0),"Unk",0))</f>
        <v>1</v>
      </c>
      <c r="E2875" t="str">
        <f>IFERROR(INDEX('Brand Family Areas (Enc)'!$D$6:$D$998,MATCH(UPPER(A2875)&amp;"|"&amp;UPPER(B2875),'Brand Family Areas (Enc)'!$G$6:$G$998,0)),"No Match")</f>
        <v>No Match</v>
      </c>
      <c r="F2875" t="str">
        <f t="shared" si="88"/>
        <v>US</v>
      </c>
      <c r="G2875" t="str">
        <f t="shared" si="89"/>
        <v>Source It's A Me|ESSEX</v>
      </c>
    </row>
    <row r="2876" spans="1:7" hidden="1" x14ac:dyDescent="0.2">
      <c r="A2876" t="str" cm="1">
        <f t="array" ref="A2876">INDEX('Brand Family Territory (Enc)'!$A$2:$A$296,INT((ROW()-2)/10)+1)</f>
        <v>Source It's A Me</v>
      </c>
      <c r="B2876" t="str" cm="1">
        <f t="array" ref="B2876">INDEX('Whitelist (Blackout Reverse)'!$B$1:$K$1,MOD(ROW()-2,10)+1)</f>
        <v>HUDSON</v>
      </c>
      <c r="C2876" t="str">
        <f>VLOOKUP(A2876,'Brand Family Territory (Enc)'!$A$2:$B$296,2,FALSE)</f>
        <v>All Counties</v>
      </c>
      <c r="D2876">
        <f>IF(COUNTIFS('Brand Family Territories (Enc)'!$B$2:$B$62,C2876,'Brand Family Territories (Enc)'!$C$2:$C$62,B2876)&gt;0,1,IF(AND(LEFT(B2876,6)="MORRIS",COUNTIFS('Brand Family Territories (Enc)'!$B$2:$B$62,C2876,'Brand Family Territories (Enc)'!$C$2:$C$62,"Morri")&gt;0),"Unk",0))</f>
        <v>1</v>
      </c>
      <c r="E2876" t="str">
        <f>IFERROR(INDEX('Brand Family Areas (Enc)'!$D$6:$D$998,MATCH(UPPER(A2876)&amp;"|"&amp;UPPER(B2876),'Brand Family Areas (Enc)'!$G$6:$G$998,0)),"No Match")</f>
        <v>No Match</v>
      </c>
      <c r="F2876" t="str">
        <f t="shared" si="88"/>
        <v>US</v>
      </c>
      <c r="G2876" t="str">
        <f t="shared" si="89"/>
        <v>Source It's A Me|HUDSON</v>
      </c>
    </row>
    <row r="2877" spans="1:7" hidden="1" x14ac:dyDescent="0.2">
      <c r="A2877" t="str" cm="1">
        <f t="array" ref="A2877">INDEX('Brand Family Territory (Enc)'!$A$2:$A$296,INT((ROW()-2)/10)+1)</f>
        <v>Source It's A Me</v>
      </c>
      <c r="B2877" t="str" cm="1">
        <f t="array" ref="B2877">INDEX('Whitelist (Blackout Reverse)'!$B$1:$K$1,MOD(ROW()-2,10)+1)</f>
        <v>UNION</v>
      </c>
      <c r="C2877" t="str">
        <f>VLOOKUP(A2877,'Brand Family Territory (Enc)'!$A$2:$B$296,2,FALSE)</f>
        <v>All Counties</v>
      </c>
      <c r="D2877">
        <f>IF(COUNTIFS('Brand Family Territories (Enc)'!$B$2:$B$62,C2877,'Brand Family Territories (Enc)'!$C$2:$C$62,B2877)&gt;0,1,IF(AND(LEFT(B2877,6)="MORRIS",COUNTIFS('Brand Family Territories (Enc)'!$B$2:$B$62,C2877,'Brand Family Territories (Enc)'!$C$2:$C$62,"Morri")&gt;0),"Unk",0))</f>
        <v>1</v>
      </c>
      <c r="E2877" t="str">
        <f>IFERROR(INDEX('Brand Family Areas (Enc)'!$D$6:$D$998,MATCH(UPPER(A2877)&amp;"|"&amp;UPPER(B2877),'Brand Family Areas (Enc)'!$G$6:$G$998,0)),"No Match")</f>
        <v>No Match</v>
      </c>
      <c r="F2877" t="str">
        <f t="shared" si="88"/>
        <v>US</v>
      </c>
      <c r="G2877" t="str">
        <f t="shared" si="89"/>
        <v>Source It's A Me|UNION</v>
      </c>
    </row>
    <row r="2878" spans="1:7" hidden="1" x14ac:dyDescent="0.2">
      <c r="A2878" t="str" cm="1">
        <f t="array" ref="A2878">INDEX('Brand Family Territory (Enc)'!$A$2:$A$296,INT((ROW()-2)/10)+1)</f>
        <v>Source It's A Me</v>
      </c>
      <c r="B2878" t="str" cm="1">
        <f t="array" ref="B2878">INDEX('Whitelist (Blackout Reverse)'!$B$1:$K$1,MOD(ROW()-2,10)+1)</f>
        <v>SUSSEX</v>
      </c>
      <c r="C2878" t="str">
        <f>VLOOKUP(A2878,'Brand Family Territory (Enc)'!$A$2:$B$296,2,FALSE)</f>
        <v>All Counties</v>
      </c>
      <c r="D2878">
        <f>IF(COUNTIFS('Brand Family Territories (Enc)'!$B$2:$B$62,C2878,'Brand Family Territories (Enc)'!$C$2:$C$62,B2878)&gt;0,1,IF(AND(LEFT(B2878,6)="MORRIS",COUNTIFS('Brand Family Territories (Enc)'!$B$2:$B$62,C2878,'Brand Family Territories (Enc)'!$C$2:$C$62,"Morri")&gt;0),"Unk",0))</f>
        <v>1</v>
      </c>
      <c r="E2878" t="str">
        <f>IFERROR(INDEX('Brand Family Areas (Enc)'!$D$6:$D$998,MATCH(UPPER(A2878)&amp;"|"&amp;UPPER(B2878),'Brand Family Areas (Enc)'!$G$6:$G$998,0)),"No Match")</f>
        <v>No Match</v>
      </c>
      <c r="F2878" t="str">
        <f t="shared" si="88"/>
        <v>US</v>
      </c>
      <c r="G2878" t="str">
        <f t="shared" si="89"/>
        <v>Source It's A Me|SUSSEX</v>
      </c>
    </row>
    <row r="2879" spans="1:7" hidden="1" x14ac:dyDescent="0.2">
      <c r="A2879" t="str" cm="1">
        <f t="array" ref="A2879">INDEX('Brand Family Territory (Enc)'!$A$2:$A$296,INT((ROW()-2)/10)+1)</f>
        <v>Source It's A Me</v>
      </c>
      <c r="B2879" t="str" cm="1">
        <f t="array" ref="B2879">INDEX('Whitelist (Blackout Reverse)'!$B$1:$K$1,MOD(ROW()-2,10)+1)</f>
        <v>MORRIS 1</v>
      </c>
      <c r="C2879" t="str">
        <f>VLOOKUP(A2879,'Brand Family Territory (Enc)'!$A$2:$B$296,2,FALSE)</f>
        <v>All Counties</v>
      </c>
      <c r="D2879">
        <f>IF(COUNTIFS('Brand Family Territories (Enc)'!$B$2:$B$62,C2879,'Brand Family Territories (Enc)'!$C$2:$C$62,B2879)&gt;0,1,IF(AND(LEFT(B2879,6)="MORRIS",COUNTIFS('Brand Family Territories (Enc)'!$B$2:$B$62,C2879,'Brand Family Territories (Enc)'!$C$2:$C$62,"Morri")&gt;0),"Unk",0))</f>
        <v>1</v>
      </c>
      <c r="E2879" t="str">
        <f>IFERROR(INDEX('Brand Family Areas (Enc)'!$D$6:$D$998,MATCH(UPPER(A2879)&amp;"|"&amp;UPPER(B2879),'Brand Family Areas (Enc)'!$G$6:$G$998,0)),"No Match")</f>
        <v>No Match</v>
      </c>
      <c r="F2879" t="str">
        <f t="shared" si="88"/>
        <v>US</v>
      </c>
      <c r="G2879" t="str">
        <f t="shared" si="89"/>
        <v>Source It's A Me|MORRIS 1</v>
      </c>
    </row>
    <row r="2880" spans="1:7" hidden="1" x14ac:dyDescent="0.2">
      <c r="A2880" t="str" cm="1">
        <f t="array" ref="A2880">INDEX('Brand Family Territory (Enc)'!$A$2:$A$296,INT((ROW()-2)/10)+1)</f>
        <v>Source It's A Me</v>
      </c>
      <c r="B2880" t="str" cm="1">
        <f t="array" ref="B2880">INDEX('Whitelist (Blackout Reverse)'!$B$1:$K$1,MOD(ROW()-2,10)+1)</f>
        <v>MORRIS 2</v>
      </c>
      <c r="C2880" t="str">
        <f>VLOOKUP(A2880,'Brand Family Territory (Enc)'!$A$2:$B$296,2,FALSE)</f>
        <v>All Counties</v>
      </c>
      <c r="D2880">
        <f>IF(COUNTIFS('Brand Family Territories (Enc)'!$B$2:$B$62,C2880,'Brand Family Territories (Enc)'!$C$2:$C$62,B2880)&gt;0,1,IF(AND(LEFT(B2880,6)="MORRIS",COUNTIFS('Brand Family Territories (Enc)'!$B$2:$B$62,C2880,'Brand Family Territories (Enc)'!$C$2:$C$62,"Morri")&gt;0),"Unk",0))</f>
        <v>1</v>
      </c>
      <c r="E2880" t="str">
        <f>IFERROR(INDEX('Brand Family Areas (Enc)'!$D$6:$D$998,MATCH(UPPER(A2880)&amp;"|"&amp;UPPER(B2880),'Brand Family Areas (Enc)'!$G$6:$G$998,0)),"No Match")</f>
        <v>No Match</v>
      </c>
      <c r="F2880" t="str">
        <f t="shared" si="88"/>
        <v>US</v>
      </c>
      <c r="G2880" t="str">
        <f t="shared" si="89"/>
        <v>Source It's A Me|MORRIS 2</v>
      </c>
    </row>
    <row r="2881" spans="1:7" hidden="1" x14ac:dyDescent="0.2">
      <c r="A2881" t="str" cm="1">
        <f t="array" ref="A2881">INDEX('Brand Family Territory (Enc)'!$A$2:$A$296,INT((ROW()-2)/10)+1)</f>
        <v>Source It's A Me</v>
      </c>
      <c r="B2881" t="str" cm="1">
        <f t="array" ref="B2881">INDEX('Whitelist (Blackout Reverse)'!$B$1:$K$1,MOD(ROW()-2,10)+1)</f>
        <v>MORRIS 3</v>
      </c>
      <c r="C2881" t="str">
        <f>VLOOKUP(A2881,'Brand Family Territory (Enc)'!$A$2:$B$296,2,FALSE)</f>
        <v>All Counties</v>
      </c>
      <c r="D2881">
        <f>IF(COUNTIFS('Brand Family Territories (Enc)'!$B$2:$B$62,C2881,'Brand Family Territories (Enc)'!$C$2:$C$62,B2881)&gt;0,1,IF(AND(LEFT(B2881,6)="MORRIS",COUNTIFS('Brand Family Territories (Enc)'!$B$2:$B$62,C2881,'Brand Family Territories (Enc)'!$C$2:$C$62,"Morri")&gt;0),"Unk",0))</f>
        <v>1</v>
      </c>
      <c r="E2881" t="str">
        <f>IFERROR(INDEX('Brand Family Areas (Enc)'!$D$6:$D$998,MATCH(UPPER(A2881)&amp;"|"&amp;UPPER(B2881),'Brand Family Areas (Enc)'!$G$6:$G$998,0)),"No Match")</f>
        <v>No Match</v>
      </c>
      <c r="F2881" t="str">
        <f t="shared" si="88"/>
        <v>US</v>
      </c>
      <c r="G2881" t="str">
        <f t="shared" si="89"/>
        <v>Source It's A Me|MORRIS 3</v>
      </c>
    </row>
    <row r="2882" spans="1:7" hidden="1" x14ac:dyDescent="0.2">
      <c r="A2882" t="str" cm="1">
        <f t="array" ref="A2882">INDEX('Brand Family Territory (Enc)'!$A$2:$A$296,INT((ROW()-2)/10)+1)</f>
        <v>Source Ultra Citra</v>
      </c>
      <c r="B2882" t="str" cm="1">
        <f t="array" ref="B2882">INDEX('Whitelist (Blackout Reverse)'!$B$1:$K$1,MOD(ROW()-2,10)+1)</f>
        <v>BERGEN</v>
      </c>
      <c r="C2882" t="str">
        <f>VLOOKUP(A2882,'Brand Family Territory (Enc)'!$A$2:$B$296,2,FALSE)</f>
        <v>All Counties</v>
      </c>
      <c r="D2882">
        <f>IF(COUNTIFS('Brand Family Territories (Enc)'!$B$2:$B$62,C2882,'Brand Family Territories (Enc)'!$C$2:$C$62,B2882)&gt;0,1,IF(AND(LEFT(B2882,6)="MORRIS",COUNTIFS('Brand Family Territories (Enc)'!$B$2:$B$62,C2882,'Brand Family Territories (Enc)'!$C$2:$C$62,"Morri")&gt;0),"Unk",0))</f>
        <v>1</v>
      </c>
      <c r="E2882" t="str">
        <f>IFERROR(INDEX('Brand Family Areas (Enc)'!$D$6:$D$998,MATCH(UPPER(A2882)&amp;"|"&amp;UPPER(B2882),'Brand Family Areas (Enc)'!$G$6:$G$998,0)),"No Match")</f>
        <v>No Match</v>
      </c>
      <c r="F2882" t="str">
        <f t="shared" si="88"/>
        <v>US</v>
      </c>
      <c r="G2882" t="str">
        <f t="shared" si="89"/>
        <v>Source Ultra Citra|BERGEN</v>
      </c>
    </row>
    <row r="2883" spans="1:7" hidden="1" x14ac:dyDescent="0.2">
      <c r="A2883" t="str" cm="1">
        <f t="array" ref="A2883">INDEX('Brand Family Territory (Enc)'!$A$2:$A$296,INT((ROW()-2)/10)+1)</f>
        <v>Source Ultra Citra</v>
      </c>
      <c r="B2883" t="str" cm="1">
        <f t="array" ref="B2883">INDEX('Whitelist (Blackout Reverse)'!$B$1:$K$1,MOD(ROW()-2,10)+1)</f>
        <v>PASSAIC</v>
      </c>
      <c r="C2883" t="str">
        <f>VLOOKUP(A2883,'Brand Family Territory (Enc)'!$A$2:$B$296,2,FALSE)</f>
        <v>All Counties</v>
      </c>
      <c r="D2883">
        <f>IF(COUNTIFS('Brand Family Territories (Enc)'!$B$2:$B$62,C2883,'Brand Family Territories (Enc)'!$C$2:$C$62,B2883)&gt;0,1,IF(AND(LEFT(B2883,6)="MORRIS",COUNTIFS('Brand Family Territories (Enc)'!$B$2:$B$62,C2883,'Brand Family Territories (Enc)'!$C$2:$C$62,"Morri")&gt;0),"Unk",0))</f>
        <v>1</v>
      </c>
      <c r="E2883" t="str">
        <f>IFERROR(INDEX('Brand Family Areas (Enc)'!$D$6:$D$998,MATCH(UPPER(A2883)&amp;"|"&amp;UPPER(B2883),'Brand Family Areas (Enc)'!$G$6:$G$998,0)),"No Match")</f>
        <v>No Match</v>
      </c>
      <c r="F2883" t="str">
        <f t="shared" ref="F2883:F2946" si="90">IF(D2883="Unk","Ambiguous (Source Truncated)",IF(E2883="Inactive","THEM",IF(D2883=1,"US",IF(D2883="N/A","No Territory Data","THEM"))))</f>
        <v>US</v>
      </c>
      <c r="G2883" t="str">
        <f t="shared" ref="G2883:G2946" si="91">A2883&amp;"|"&amp;B2883</f>
        <v>Source Ultra Citra|PASSAIC</v>
      </c>
    </row>
    <row r="2884" spans="1:7" hidden="1" x14ac:dyDescent="0.2">
      <c r="A2884" t="str" cm="1">
        <f t="array" ref="A2884">INDEX('Brand Family Territory (Enc)'!$A$2:$A$296,INT((ROW()-2)/10)+1)</f>
        <v>Source Ultra Citra</v>
      </c>
      <c r="B2884" t="str" cm="1">
        <f t="array" ref="B2884">INDEX('Whitelist (Blackout Reverse)'!$B$1:$K$1,MOD(ROW()-2,10)+1)</f>
        <v>PASSAIC-FF</v>
      </c>
      <c r="C2884" t="str">
        <f>VLOOKUP(A2884,'Brand Family Territory (Enc)'!$A$2:$B$296,2,FALSE)</f>
        <v>All Counties</v>
      </c>
      <c r="D2884">
        <f>IF(COUNTIFS('Brand Family Territories (Enc)'!$B$2:$B$62,C2884,'Brand Family Territories (Enc)'!$C$2:$C$62,B2884)&gt;0,1,IF(AND(LEFT(B2884,6)="MORRIS",COUNTIFS('Brand Family Territories (Enc)'!$B$2:$B$62,C2884,'Brand Family Territories (Enc)'!$C$2:$C$62,"Morri")&gt;0),"Unk",0))</f>
        <v>1</v>
      </c>
      <c r="E2884" t="str">
        <f>IFERROR(INDEX('Brand Family Areas (Enc)'!$D$6:$D$998,MATCH(UPPER(A2884)&amp;"|"&amp;UPPER(B2884),'Brand Family Areas (Enc)'!$G$6:$G$998,0)),"No Match")</f>
        <v>No Match</v>
      </c>
      <c r="F2884" t="str">
        <f t="shared" si="90"/>
        <v>US</v>
      </c>
      <c r="G2884" t="str">
        <f t="shared" si="91"/>
        <v>Source Ultra Citra|PASSAIC-FF</v>
      </c>
    </row>
    <row r="2885" spans="1:7" hidden="1" x14ac:dyDescent="0.2">
      <c r="A2885" t="str" cm="1">
        <f t="array" ref="A2885">INDEX('Brand Family Territory (Enc)'!$A$2:$A$296,INT((ROW()-2)/10)+1)</f>
        <v>Source Ultra Citra</v>
      </c>
      <c r="B2885" t="str" cm="1">
        <f t="array" ref="B2885">INDEX('Whitelist (Blackout Reverse)'!$B$1:$K$1,MOD(ROW()-2,10)+1)</f>
        <v>ESSEX</v>
      </c>
      <c r="C2885" t="str">
        <f>VLOOKUP(A2885,'Brand Family Territory (Enc)'!$A$2:$B$296,2,FALSE)</f>
        <v>All Counties</v>
      </c>
      <c r="D2885">
        <f>IF(COUNTIFS('Brand Family Territories (Enc)'!$B$2:$B$62,C2885,'Brand Family Territories (Enc)'!$C$2:$C$62,B2885)&gt;0,1,IF(AND(LEFT(B2885,6)="MORRIS",COUNTIFS('Brand Family Territories (Enc)'!$B$2:$B$62,C2885,'Brand Family Territories (Enc)'!$C$2:$C$62,"Morri")&gt;0),"Unk",0))</f>
        <v>1</v>
      </c>
      <c r="E2885" t="str">
        <f>IFERROR(INDEX('Brand Family Areas (Enc)'!$D$6:$D$998,MATCH(UPPER(A2885)&amp;"|"&amp;UPPER(B2885),'Brand Family Areas (Enc)'!$G$6:$G$998,0)),"No Match")</f>
        <v>No Match</v>
      </c>
      <c r="F2885" t="str">
        <f t="shared" si="90"/>
        <v>US</v>
      </c>
      <c r="G2885" t="str">
        <f t="shared" si="91"/>
        <v>Source Ultra Citra|ESSEX</v>
      </c>
    </row>
    <row r="2886" spans="1:7" hidden="1" x14ac:dyDescent="0.2">
      <c r="A2886" t="str" cm="1">
        <f t="array" ref="A2886">INDEX('Brand Family Territory (Enc)'!$A$2:$A$296,INT((ROW()-2)/10)+1)</f>
        <v>Source Ultra Citra</v>
      </c>
      <c r="B2886" t="str" cm="1">
        <f t="array" ref="B2886">INDEX('Whitelist (Blackout Reverse)'!$B$1:$K$1,MOD(ROW()-2,10)+1)</f>
        <v>HUDSON</v>
      </c>
      <c r="C2886" t="str">
        <f>VLOOKUP(A2886,'Brand Family Territory (Enc)'!$A$2:$B$296,2,FALSE)</f>
        <v>All Counties</v>
      </c>
      <c r="D2886">
        <f>IF(COUNTIFS('Brand Family Territories (Enc)'!$B$2:$B$62,C2886,'Brand Family Territories (Enc)'!$C$2:$C$62,B2886)&gt;0,1,IF(AND(LEFT(B2886,6)="MORRIS",COUNTIFS('Brand Family Territories (Enc)'!$B$2:$B$62,C2886,'Brand Family Territories (Enc)'!$C$2:$C$62,"Morri")&gt;0),"Unk",0))</f>
        <v>1</v>
      </c>
      <c r="E2886" t="str">
        <f>IFERROR(INDEX('Brand Family Areas (Enc)'!$D$6:$D$998,MATCH(UPPER(A2886)&amp;"|"&amp;UPPER(B2886),'Brand Family Areas (Enc)'!$G$6:$G$998,0)),"No Match")</f>
        <v>No Match</v>
      </c>
      <c r="F2886" t="str">
        <f t="shared" si="90"/>
        <v>US</v>
      </c>
      <c r="G2886" t="str">
        <f t="shared" si="91"/>
        <v>Source Ultra Citra|HUDSON</v>
      </c>
    </row>
    <row r="2887" spans="1:7" hidden="1" x14ac:dyDescent="0.2">
      <c r="A2887" t="str" cm="1">
        <f t="array" ref="A2887">INDEX('Brand Family Territory (Enc)'!$A$2:$A$296,INT((ROW()-2)/10)+1)</f>
        <v>Source Ultra Citra</v>
      </c>
      <c r="B2887" t="str" cm="1">
        <f t="array" ref="B2887">INDEX('Whitelist (Blackout Reverse)'!$B$1:$K$1,MOD(ROW()-2,10)+1)</f>
        <v>UNION</v>
      </c>
      <c r="C2887" t="str">
        <f>VLOOKUP(A2887,'Brand Family Territory (Enc)'!$A$2:$B$296,2,FALSE)</f>
        <v>All Counties</v>
      </c>
      <c r="D2887">
        <f>IF(COUNTIFS('Brand Family Territories (Enc)'!$B$2:$B$62,C2887,'Brand Family Territories (Enc)'!$C$2:$C$62,B2887)&gt;0,1,IF(AND(LEFT(B2887,6)="MORRIS",COUNTIFS('Brand Family Territories (Enc)'!$B$2:$B$62,C2887,'Brand Family Territories (Enc)'!$C$2:$C$62,"Morri")&gt;0),"Unk",0))</f>
        <v>1</v>
      </c>
      <c r="E2887" t="str">
        <f>IFERROR(INDEX('Brand Family Areas (Enc)'!$D$6:$D$998,MATCH(UPPER(A2887)&amp;"|"&amp;UPPER(B2887),'Brand Family Areas (Enc)'!$G$6:$G$998,0)),"No Match")</f>
        <v>No Match</v>
      </c>
      <c r="F2887" t="str">
        <f t="shared" si="90"/>
        <v>US</v>
      </c>
      <c r="G2887" t="str">
        <f t="shared" si="91"/>
        <v>Source Ultra Citra|UNION</v>
      </c>
    </row>
    <row r="2888" spans="1:7" hidden="1" x14ac:dyDescent="0.2">
      <c r="A2888" t="str" cm="1">
        <f t="array" ref="A2888">INDEX('Brand Family Territory (Enc)'!$A$2:$A$296,INT((ROW()-2)/10)+1)</f>
        <v>Source Ultra Citra</v>
      </c>
      <c r="B2888" t="str" cm="1">
        <f t="array" ref="B2888">INDEX('Whitelist (Blackout Reverse)'!$B$1:$K$1,MOD(ROW()-2,10)+1)</f>
        <v>SUSSEX</v>
      </c>
      <c r="C2888" t="str">
        <f>VLOOKUP(A2888,'Brand Family Territory (Enc)'!$A$2:$B$296,2,FALSE)</f>
        <v>All Counties</v>
      </c>
      <c r="D2888">
        <f>IF(COUNTIFS('Brand Family Territories (Enc)'!$B$2:$B$62,C2888,'Brand Family Territories (Enc)'!$C$2:$C$62,B2888)&gt;0,1,IF(AND(LEFT(B2888,6)="MORRIS",COUNTIFS('Brand Family Territories (Enc)'!$B$2:$B$62,C2888,'Brand Family Territories (Enc)'!$C$2:$C$62,"Morri")&gt;0),"Unk",0))</f>
        <v>1</v>
      </c>
      <c r="E2888" t="str">
        <f>IFERROR(INDEX('Brand Family Areas (Enc)'!$D$6:$D$998,MATCH(UPPER(A2888)&amp;"|"&amp;UPPER(B2888),'Brand Family Areas (Enc)'!$G$6:$G$998,0)),"No Match")</f>
        <v>No Match</v>
      </c>
      <c r="F2888" t="str">
        <f t="shared" si="90"/>
        <v>US</v>
      </c>
      <c r="G2888" t="str">
        <f t="shared" si="91"/>
        <v>Source Ultra Citra|SUSSEX</v>
      </c>
    </row>
    <row r="2889" spans="1:7" hidden="1" x14ac:dyDescent="0.2">
      <c r="A2889" t="str" cm="1">
        <f t="array" ref="A2889">INDEX('Brand Family Territory (Enc)'!$A$2:$A$296,INT((ROW()-2)/10)+1)</f>
        <v>Source Ultra Citra</v>
      </c>
      <c r="B2889" t="str" cm="1">
        <f t="array" ref="B2889">INDEX('Whitelist (Blackout Reverse)'!$B$1:$K$1,MOD(ROW()-2,10)+1)</f>
        <v>MORRIS 1</v>
      </c>
      <c r="C2889" t="str">
        <f>VLOOKUP(A2889,'Brand Family Territory (Enc)'!$A$2:$B$296,2,FALSE)</f>
        <v>All Counties</v>
      </c>
      <c r="D2889">
        <f>IF(COUNTIFS('Brand Family Territories (Enc)'!$B$2:$B$62,C2889,'Brand Family Territories (Enc)'!$C$2:$C$62,B2889)&gt;0,1,IF(AND(LEFT(B2889,6)="MORRIS",COUNTIFS('Brand Family Territories (Enc)'!$B$2:$B$62,C2889,'Brand Family Territories (Enc)'!$C$2:$C$62,"Morri")&gt;0),"Unk",0))</f>
        <v>1</v>
      </c>
      <c r="E2889" t="str">
        <f>IFERROR(INDEX('Brand Family Areas (Enc)'!$D$6:$D$998,MATCH(UPPER(A2889)&amp;"|"&amp;UPPER(B2889),'Brand Family Areas (Enc)'!$G$6:$G$998,0)),"No Match")</f>
        <v>No Match</v>
      </c>
      <c r="F2889" t="str">
        <f t="shared" si="90"/>
        <v>US</v>
      </c>
      <c r="G2889" t="str">
        <f t="shared" si="91"/>
        <v>Source Ultra Citra|MORRIS 1</v>
      </c>
    </row>
    <row r="2890" spans="1:7" hidden="1" x14ac:dyDescent="0.2">
      <c r="A2890" t="str" cm="1">
        <f t="array" ref="A2890">INDEX('Brand Family Territory (Enc)'!$A$2:$A$296,INT((ROW()-2)/10)+1)</f>
        <v>Source Ultra Citra</v>
      </c>
      <c r="B2890" t="str" cm="1">
        <f t="array" ref="B2890">INDEX('Whitelist (Blackout Reverse)'!$B$1:$K$1,MOD(ROW()-2,10)+1)</f>
        <v>MORRIS 2</v>
      </c>
      <c r="C2890" t="str">
        <f>VLOOKUP(A2890,'Brand Family Territory (Enc)'!$A$2:$B$296,2,FALSE)</f>
        <v>All Counties</v>
      </c>
      <c r="D2890">
        <f>IF(COUNTIFS('Brand Family Territories (Enc)'!$B$2:$B$62,C2890,'Brand Family Territories (Enc)'!$C$2:$C$62,B2890)&gt;0,1,IF(AND(LEFT(B2890,6)="MORRIS",COUNTIFS('Brand Family Territories (Enc)'!$B$2:$B$62,C2890,'Brand Family Territories (Enc)'!$C$2:$C$62,"Morri")&gt;0),"Unk",0))</f>
        <v>1</v>
      </c>
      <c r="E2890" t="str">
        <f>IFERROR(INDEX('Brand Family Areas (Enc)'!$D$6:$D$998,MATCH(UPPER(A2890)&amp;"|"&amp;UPPER(B2890),'Brand Family Areas (Enc)'!$G$6:$G$998,0)),"No Match")</f>
        <v>No Match</v>
      </c>
      <c r="F2890" t="str">
        <f t="shared" si="90"/>
        <v>US</v>
      </c>
      <c r="G2890" t="str">
        <f t="shared" si="91"/>
        <v>Source Ultra Citra|MORRIS 2</v>
      </c>
    </row>
    <row r="2891" spans="1:7" hidden="1" x14ac:dyDescent="0.2">
      <c r="A2891" t="str" cm="1">
        <f t="array" ref="A2891">INDEX('Brand Family Territory (Enc)'!$A$2:$A$296,INT((ROW()-2)/10)+1)</f>
        <v>Source Ultra Citra</v>
      </c>
      <c r="B2891" t="str" cm="1">
        <f t="array" ref="B2891">INDEX('Whitelist (Blackout Reverse)'!$B$1:$K$1,MOD(ROW()-2,10)+1)</f>
        <v>MORRIS 3</v>
      </c>
      <c r="C2891" t="str">
        <f>VLOOKUP(A2891,'Brand Family Territory (Enc)'!$A$2:$B$296,2,FALSE)</f>
        <v>All Counties</v>
      </c>
      <c r="D2891">
        <f>IF(COUNTIFS('Brand Family Territories (Enc)'!$B$2:$B$62,C2891,'Brand Family Territories (Enc)'!$C$2:$C$62,B2891)&gt;0,1,IF(AND(LEFT(B2891,6)="MORRIS",COUNTIFS('Brand Family Territories (Enc)'!$B$2:$B$62,C2891,'Brand Family Territories (Enc)'!$C$2:$C$62,"Morri")&gt;0),"Unk",0))</f>
        <v>1</v>
      </c>
      <c r="E2891" t="str">
        <f>IFERROR(INDEX('Brand Family Areas (Enc)'!$D$6:$D$998,MATCH(UPPER(A2891)&amp;"|"&amp;UPPER(B2891),'Brand Family Areas (Enc)'!$G$6:$G$998,0)),"No Match")</f>
        <v>No Match</v>
      </c>
      <c r="F2891" t="str">
        <f t="shared" si="90"/>
        <v>US</v>
      </c>
      <c r="G2891" t="str">
        <f t="shared" si="91"/>
        <v>Source Ultra Citra|MORRIS 3</v>
      </c>
    </row>
    <row r="2892" spans="1:7" hidden="1" x14ac:dyDescent="0.2">
      <c r="A2892" t="str" cm="1">
        <f t="array" ref="A2892">INDEX('Brand Family Territory (Enc)'!$A$2:$A$296,INT((ROW()-2)/10)+1)</f>
        <v>Source Jersey Lager</v>
      </c>
      <c r="B2892" t="str" cm="1">
        <f t="array" ref="B2892">INDEX('Whitelist (Blackout Reverse)'!$B$1:$K$1,MOD(ROW()-2,10)+1)</f>
        <v>BERGEN</v>
      </c>
      <c r="C2892" t="str">
        <f>VLOOKUP(A2892,'Brand Family Territory (Enc)'!$A$2:$B$296,2,FALSE)</f>
        <v>All Counties</v>
      </c>
      <c r="D2892">
        <f>IF(COUNTIFS('Brand Family Territories (Enc)'!$B$2:$B$62,C2892,'Brand Family Territories (Enc)'!$C$2:$C$62,B2892)&gt;0,1,IF(AND(LEFT(B2892,6)="MORRIS",COUNTIFS('Brand Family Territories (Enc)'!$B$2:$B$62,C2892,'Brand Family Territories (Enc)'!$C$2:$C$62,"Morri")&gt;0),"Unk",0))</f>
        <v>1</v>
      </c>
      <c r="E2892" t="str">
        <f>IFERROR(INDEX('Brand Family Areas (Enc)'!$D$6:$D$998,MATCH(UPPER(A2892)&amp;"|"&amp;UPPER(B2892),'Brand Family Areas (Enc)'!$G$6:$G$998,0)),"No Match")</f>
        <v>No Match</v>
      </c>
      <c r="F2892" t="str">
        <f t="shared" si="90"/>
        <v>US</v>
      </c>
      <c r="G2892" t="str">
        <f t="shared" si="91"/>
        <v>Source Jersey Lager|BERGEN</v>
      </c>
    </row>
    <row r="2893" spans="1:7" hidden="1" x14ac:dyDescent="0.2">
      <c r="A2893" t="str" cm="1">
        <f t="array" ref="A2893">INDEX('Brand Family Territory (Enc)'!$A$2:$A$296,INT((ROW()-2)/10)+1)</f>
        <v>Source Jersey Lager</v>
      </c>
      <c r="B2893" t="str" cm="1">
        <f t="array" ref="B2893">INDEX('Whitelist (Blackout Reverse)'!$B$1:$K$1,MOD(ROW()-2,10)+1)</f>
        <v>PASSAIC</v>
      </c>
      <c r="C2893" t="str">
        <f>VLOOKUP(A2893,'Brand Family Territory (Enc)'!$A$2:$B$296,2,FALSE)</f>
        <v>All Counties</v>
      </c>
      <c r="D2893">
        <f>IF(COUNTIFS('Brand Family Territories (Enc)'!$B$2:$B$62,C2893,'Brand Family Territories (Enc)'!$C$2:$C$62,B2893)&gt;0,1,IF(AND(LEFT(B2893,6)="MORRIS",COUNTIFS('Brand Family Territories (Enc)'!$B$2:$B$62,C2893,'Brand Family Territories (Enc)'!$C$2:$C$62,"Morri")&gt;0),"Unk",0))</f>
        <v>1</v>
      </c>
      <c r="E2893" t="str">
        <f>IFERROR(INDEX('Brand Family Areas (Enc)'!$D$6:$D$998,MATCH(UPPER(A2893)&amp;"|"&amp;UPPER(B2893),'Brand Family Areas (Enc)'!$G$6:$G$998,0)),"No Match")</f>
        <v>No Match</v>
      </c>
      <c r="F2893" t="str">
        <f t="shared" si="90"/>
        <v>US</v>
      </c>
      <c r="G2893" t="str">
        <f t="shared" si="91"/>
        <v>Source Jersey Lager|PASSAIC</v>
      </c>
    </row>
    <row r="2894" spans="1:7" hidden="1" x14ac:dyDescent="0.2">
      <c r="A2894" t="str" cm="1">
        <f t="array" ref="A2894">INDEX('Brand Family Territory (Enc)'!$A$2:$A$296,INT((ROW()-2)/10)+1)</f>
        <v>Source Jersey Lager</v>
      </c>
      <c r="B2894" t="str" cm="1">
        <f t="array" ref="B2894">INDEX('Whitelist (Blackout Reverse)'!$B$1:$K$1,MOD(ROW()-2,10)+1)</f>
        <v>PASSAIC-FF</v>
      </c>
      <c r="C2894" t="str">
        <f>VLOOKUP(A2894,'Brand Family Territory (Enc)'!$A$2:$B$296,2,FALSE)</f>
        <v>All Counties</v>
      </c>
      <c r="D2894">
        <f>IF(COUNTIFS('Brand Family Territories (Enc)'!$B$2:$B$62,C2894,'Brand Family Territories (Enc)'!$C$2:$C$62,B2894)&gt;0,1,IF(AND(LEFT(B2894,6)="MORRIS",COUNTIFS('Brand Family Territories (Enc)'!$B$2:$B$62,C2894,'Brand Family Territories (Enc)'!$C$2:$C$62,"Morri")&gt;0),"Unk",0))</f>
        <v>1</v>
      </c>
      <c r="E2894" t="str">
        <f>IFERROR(INDEX('Brand Family Areas (Enc)'!$D$6:$D$998,MATCH(UPPER(A2894)&amp;"|"&amp;UPPER(B2894),'Brand Family Areas (Enc)'!$G$6:$G$998,0)),"No Match")</f>
        <v>No Match</v>
      </c>
      <c r="F2894" t="str">
        <f t="shared" si="90"/>
        <v>US</v>
      </c>
      <c r="G2894" t="str">
        <f t="shared" si="91"/>
        <v>Source Jersey Lager|PASSAIC-FF</v>
      </c>
    </row>
    <row r="2895" spans="1:7" hidden="1" x14ac:dyDescent="0.2">
      <c r="A2895" t="str" cm="1">
        <f t="array" ref="A2895">INDEX('Brand Family Territory (Enc)'!$A$2:$A$296,INT((ROW()-2)/10)+1)</f>
        <v>Source Jersey Lager</v>
      </c>
      <c r="B2895" t="str" cm="1">
        <f t="array" ref="B2895">INDEX('Whitelist (Blackout Reverse)'!$B$1:$K$1,MOD(ROW()-2,10)+1)</f>
        <v>ESSEX</v>
      </c>
      <c r="C2895" t="str">
        <f>VLOOKUP(A2895,'Brand Family Territory (Enc)'!$A$2:$B$296,2,FALSE)</f>
        <v>All Counties</v>
      </c>
      <c r="D2895">
        <f>IF(COUNTIFS('Brand Family Territories (Enc)'!$B$2:$B$62,C2895,'Brand Family Territories (Enc)'!$C$2:$C$62,B2895)&gt;0,1,IF(AND(LEFT(B2895,6)="MORRIS",COUNTIFS('Brand Family Territories (Enc)'!$B$2:$B$62,C2895,'Brand Family Territories (Enc)'!$C$2:$C$62,"Morri")&gt;0),"Unk",0))</f>
        <v>1</v>
      </c>
      <c r="E2895" t="str">
        <f>IFERROR(INDEX('Brand Family Areas (Enc)'!$D$6:$D$998,MATCH(UPPER(A2895)&amp;"|"&amp;UPPER(B2895),'Brand Family Areas (Enc)'!$G$6:$G$998,0)),"No Match")</f>
        <v>No Match</v>
      </c>
      <c r="F2895" t="str">
        <f t="shared" si="90"/>
        <v>US</v>
      </c>
      <c r="G2895" t="str">
        <f t="shared" si="91"/>
        <v>Source Jersey Lager|ESSEX</v>
      </c>
    </row>
    <row r="2896" spans="1:7" hidden="1" x14ac:dyDescent="0.2">
      <c r="A2896" t="str" cm="1">
        <f t="array" ref="A2896">INDEX('Brand Family Territory (Enc)'!$A$2:$A$296,INT((ROW()-2)/10)+1)</f>
        <v>Source Jersey Lager</v>
      </c>
      <c r="B2896" t="str" cm="1">
        <f t="array" ref="B2896">INDEX('Whitelist (Blackout Reverse)'!$B$1:$K$1,MOD(ROW()-2,10)+1)</f>
        <v>HUDSON</v>
      </c>
      <c r="C2896" t="str">
        <f>VLOOKUP(A2896,'Brand Family Territory (Enc)'!$A$2:$B$296,2,FALSE)</f>
        <v>All Counties</v>
      </c>
      <c r="D2896">
        <f>IF(COUNTIFS('Brand Family Territories (Enc)'!$B$2:$B$62,C2896,'Brand Family Territories (Enc)'!$C$2:$C$62,B2896)&gt;0,1,IF(AND(LEFT(B2896,6)="MORRIS",COUNTIFS('Brand Family Territories (Enc)'!$B$2:$B$62,C2896,'Brand Family Territories (Enc)'!$C$2:$C$62,"Morri")&gt;0),"Unk",0))</f>
        <v>1</v>
      </c>
      <c r="E2896" t="str">
        <f>IFERROR(INDEX('Brand Family Areas (Enc)'!$D$6:$D$998,MATCH(UPPER(A2896)&amp;"|"&amp;UPPER(B2896),'Brand Family Areas (Enc)'!$G$6:$G$998,0)),"No Match")</f>
        <v>No Match</v>
      </c>
      <c r="F2896" t="str">
        <f t="shared" si="90"/>
        <v>US</v>
      </c>
      <c r="G2896" t="str">
        <f t="shared" si="91"/>
        <v>Source Jersey Lager|HUDSON</v>
      </c>
    </row>
    <row r="2897" spans="1:7" hidden="1" x14ac:dyDescent="0.2">
      <c r="A2897" t="str" cm="1">
        <f t="array" ref="A2897">INDEX('Brand Family Territory (Enc)'!$A$2:$A$296,INT((ROW()-2)/10)+1)</f>
        <v>Source Jersey Lager</v>
      </c>
      <c r="B2897" t="str" cm="1">
        <f t="array" ref="B2897">INDEX('Whitelist (Blackout Reverse)'!$B$1:$K$1,MOD(ROW()-2,10)+1)</f>
        <v>UNION</v>
      </c>
      <c r="C2897" t="str">
        <f>VLOOKUP(A2897,'Brand Family Territory (Enc)'!$A$2:$B$296,2,FALSE)</f>
        <v>All Counties</v>
      </c>
      <c r="D2897">
        <f>IF(COUNTIFS('Brand Family Territories (Enc)'!$B$2:$B$62,C2897,'Brand Family Territories (Enc)'!$C$2:$C$62,B2897)&gt;0,1,IF(AND(LEFT(B2897,6)="MORRIS",COUNTIFS('Brand Family Territories (Enc)'!$B$2:$B$62,C2897,'Brand Family Territories (Enc)'!$C$2:$C$62,"Morri")&gt;0),"Unk",0))</f>
        <v>1</v>
      </c>
      <c r="E2897" t="str">
        <f>IFERROR(INDEX('Brand Family Areas (Enc)'!$D$6:$D$998,MATCH(UPPER(A2897)&amp;"|"&amp;UPPER(B2897),'Brand Family Areas (Enc)'!$G$6:$G$998,0)),"No Match")</f>
        <v>No Match</v>
      </c>
      <c r="F2897" t="str">
        <f t="shared" si="90"/>
        <v>US</v>
      </c>
      <c r="G2897" t="str">
        <f t="shared" si="91"/>
        <v>Source Jersey Lager|UNION</v>
      </c>
    </row>
    <row r="2898" spans="1:7" hidden="1" x14ac:dyDescent="0.2">
      <c r="A2898" t="str" cm="1">
        <f t="array" ref="A2898">INDEX('Brand Family Territory (Enc)'!$A$2:$A$296,INT((ROW()-2)/10)+1)</f>
        <v>Source Jersey Lager</v>
      </c>
      <c r="B2898" t="str" cm="1">
        <f t="array" ref="B2898">INDEX('Whitelist (Blackout Reverse)'!$B$1:$K$1,MOD(ROW()-2,10)+1)</f>
        <v>SUSSEX</v>
      </c>
      <c r="C2898" t="str">
        <f>VLOOKUP(A2898,'Brand Family Territory (Enc)'!$A$2:$B$296,2,FALSE)</f>
        <v>All Counties</v>
      </c>
      <c r="D2898">
        <f>IF(COUNTIFS('Brand Family Territories (Enc)'!$B$2:$B$62,C2898,'Brand Family Territories (Enc)'!$C$2:$C$62,B2898)&gt;0,1,IF(AND(LEFT(B2898,6)="MORRIS",COUNTIFS('Brand Family Territories (Enc)'!$B$2:$B$62,C2898,'Brand Family Territories (Enc)'!$C$2:$C$62,"Morri")&gt;0),"Unk",0))</f>
        <v>1</v>
      </c>
      <c r="E2898" t="str">
        <f>IFERROR(INDEX('Brand Family Areas (Enc)'!$D$6:$D$998,MATCH(UPPER(A2898)&amp;"|"&amp;UPPER(B2898),'Brand Family Areas (Enc)'!$G$6:$G$998,0)),"No Match")</f>
        <v>No Match</v>
      </c>
      <c r="F2898" t="str">
        <f t="shared" si="90"/>
        <v>US</v>
      </c>
      <c r="G2898" t="str">
        <f t="shared" si="91"/>
        <v>Source Jersey Lager|SUSSEX</v>
      </c>
    </row>
    <row r="2899" spans="1:7" hidden="1" x14ac:dyDescent="0.2">
      <c r="A2899" t="str" cm="1">
        <f t="array" ref="A2899">INDEX('Brand Family Territory (Enc)'!$A$2:$A$296,INT((ROW()-2)/10)+1)</f>
        <v>Source Jersey Lager</v>
      </c>
      <c r="B2899" t="str" cm="1">
        <f t="array" ref="B2899">INDEX('Whitelist (Blackout Reverse)'!$B$1:$K$1,MOD(ROW()-2,10)+1)</f>
        <v>MORRIS 1</v>
      </c>
      <c r="C2899" t="str">
        <f>VLOOKUP(A2899,'Brand Family Territory (Enc)'!$A$2:$B$296,2,FALSE)</f>
        <v>All Counties</v>
      </c>
      <c r="D2899">
        <f>IF(COUNTIFS('Brand Family Territories (Enc)'!$B$2:$B$62,C2899,'Brand Family Territories (Enc)'!$C$2:$C$62,B2899)&gt;0,1,IF(AND(LEFT(B2899,6)="MORRIS",COUNTIFS('Brand Family Territories (Enc)'!$B$2:$B$62,C2899,'Brand Family Territories (Enc)'!$C$2:$C$62,"Morri")&gt;0),"Unk",0))</f>
        <v>1</v>
      </c>
      <c r="E2899" t="str">
        <f>IFERROR(INDEX('Brand Family Areas (Enc)'!$D$6:$D$998,MATCH(UPPER(A2899)&amp;"|"&amp;UPPER(B2899),'Brand Family Areas (Enc)'!$G$6:$G$998,0)),"No Match")</f>
        <v>No Match</v>
      </c>
      <c r="F2899" t="str">
        <f t="shared" si="90"/>
        <v>US</v>
      </c>
      <c r="G2899" t="str">
        <f t="shared" si="91"/>
        <v>Source Jersey Lager|MORRIS 1</v>
      </c>
    </row>
    <row r="2900" spans="1:7" hidden="1" x14ac:dyDescent="0.2">
      <c r="A2900" t="str" cm="1">
        <f t="array" ref="A2900">INDEX('Brand Family Territory (Enc)'!$A$2:$A$296,INT((ROW()-2)/10)+1)</f>
        <v>Source Jersey Lager</v>
      </c>
      <c r="B2900" t="str" cm="1">
        <f t="array" ref="B2900">INDEX('Whitelist (Blackout Reverse)'!$B$1:$K$1,MOD(ROW()-2,10)+1)</f>
        <v>MORRIS 2</v>
      </c>
      <c r="C2900" t="str">
        <f>VLOOKUP(A2900,'Brand Family Territory (Enc)'!$A$2:$B$296,2,FALSE)</f>
        <v>All Counties</v>
      </c>
      <c r="D2900">
        <f>IF(COUNTIFS('Brand Family Territories (Enc)'!$B$2:$B$62,C2900,'Brand Family Territories (Enc)'!$C$2:$C$62,B2900)&gt;0,1,IF(AND(LEFT(B2900,6)="MORRIS",COUNTIFS('Brand Family Territories (Enc)'!$B$2:$B$62,C2900,'Brand Family Territories (Enc)'!$C$2:$C$62,"Morri")&gt;0),"Unk",0))</f>
        <v>1</v>
      </c>
      <c r="E2900" t="str">
        <f>IFERROR(INDEX('Brand Family Areas (Enc)'!$D$6:$D$998,MATCH(UPPER(A2900)&amp;"|"&amp;UPPER(B2900),'Brand Family Areas (Enc)'!$G$6:$G$998,0)),"No Match")</f>
        <v>No Match</v>
      </c>
      <c r="F2900" t="str">
        <f t="shared" si="90"/>
        <v>US</v>
      </c>
      <c r="G2900" t="str">
        <f t="shared" si="91"/>
        <v>Source Jersey Lager|MORRIS 2</v>
      </c>
    </row>
    <row r="2901" spans="1:7" hidden="1" x14ac:dyDescent="0.2">
      <c r="A2901" t="str" cm="1">
        <f t="array" ref="A2901">INDEX('Brand Family Territory (Enc)'!$A$2:$A$296,INT((ROW()-2)/10)+1)</f>
        <v>Source Jersey Lager</v>
      </c>
      <c r="B2901" t="str" cm="1">
        <f t="array" ref="B2901">INDEX('Whitelist (Blackout Reverse)'!$B$1:$K$1,MOD(ROW()-2,10)+1)</f>
        <v>MORRIS 3</v>
      </c>
      <c r="C2901" t="str">
        <f>VLOOKUP(A2901,'Brand Family Territory (Enc)'!$A$2:$B$296,2,FALSE)</f>
        <v>All Counties</v>
      </c>
      <c r="D2901">
        <f>IF(COUNTIFS('Brand Family Territories (Enc)'!$B$2:$B$62,C2901,'Brand Family Territories (Enc)'!$C$2:$C$62,B2901)&gt;0,1,IF(AND(LEFT(B2901,6)="MORRIS",COUNTIFS('Brand Family Territories (Enc)'!$B$2:$B$62,C2901,'Brand Family Territories (Enc)'!$C$2:$C$62,"Morri")&gt;0),"Unk",0))</f>
        <v>1</v>
      </c>
      <c r="E2901" t="str">
        <f>IFERROR(INDEX('Brand Family Areas (Enc)'!$D$6:$D$998,MATCH(UPPER(A2901)&amp;"|"&amp;UPPER(B2901),'Brand Family Areas (Enc)'!$G$6:$G$998,0)),"No Match")</f>
        <v>No Match</v>
      </c>
      <c r="F2901" t="str">
        <f t="shared" si="90"/>
        <v>US</v>
      </c>
      <c r="G2901" t="str">
        <f t="shared" si="91"/>
        <v>Source Jersey Lager|MORRIS 3</v>
      </c>
    </row>
    <row r="2902" spans="1:7" hidden="1" x14ac:dyDescent="0.2">
      <c r="A2902" t="str" cm="1">
        <f t="array" ref="A2902">INDEX('Brand Family Territory (Enc)'!$A$2:$A$296,INT((ROW()-2)/10)+1)</f>
        <v>Flying Fish Box of Bones Variety</v>
      </c>
      <c r="B2902" t="str" cm="1">
        <f t="array" ref="B2902">INDEX('Whitelist (Blackout Reverse)'!$B$1:$K$1,MOD(ROW()-2,10)+1)</f>
        <v>BERGEN</v>
      </c>
      <c r="C2902" t="str">
        <f>VLOOKUP(A2902,'Brand Family Territory (Enc)'!$A$2:$B$296,2,FALSE)</f>
        <v>Metro Less West Milford Area</v>
      </c>
      <c r="D2902">
        <f>IF(COUNTIFS('Brand Family Territories (Enc)'!$B$2:$B$62,C2902,'Brand Family Territories (Enc)'!$C$2:$C$62,B2902)&gt;0,1,IF(AND(LEFT(B2902,6)="MORRIS",COUNTIFS('Brand Family Territories (Enc)'!$B$2:$B$62,C2902,'Brand Family Territories (Enc)'!$C$2:$C$62,"Morri")&gt;0),"Unk",0))</f>
        <v>1</v>
      </c>
      <c r="E2902" t="str">
        <f>IFERROR(INDEX('Brand Family Areas (Enc)'!$D$6:$D$998,MATCH(UPPER(A2902)&amp;"|"&amp;UPPER(B2902),'Brand Family Areas (Enc)'!$G$6:$G$998,0)),"No Match")</f>
        <v>No Match</v>
      </c>
      <c r="F2902" t="str">
        <f t="shared" si="90"/>
        <v>US</v>
      </c>
      <c r="G2902" t="str">
        <f t="shared" si="91"/>
        <v>Flying Fish Box of Bones Variety|BERGEN</v>
      </c>
    </row>
    <row r="2903" spans="1:7" hidden="1" x14ac:dyDescent="0.2">
      <c r="A2903" t="str" cm="1">
        <f t="array" ref="A2903">INDEX('Brand Family Territory (Enc)'!$A$2:$A$296,INT((ROW()-2)/10)+1)</f>
        <v>Flying Fish Box of Bones Variety</v>
      </c>
      <c r="B2903" t="str" cm="1">
        <f t="array" ref="B2903">INDEX('Whitelist (Blackout Reverse)'!$B$1:$K$1,MOD(ROW()-2,10)+1)</f>
        <v>PASSAIC</v>
      </c>
      <c r="C2903" t="str">
        <f>VLOOKUP(A2903,'Brand Family Territory (Enc)'!$A$2:$B$296,2,FALSE)</f>
        <v>Metro Less West Milford Area</v>
      </c>
      <c r="D2903">
        <f>IF(COUNTIFS('Brand Family Territories (Enc)'!$B$2:$B$62,C2903,'Brand Family Territories (Enc)'!$C$2:$C$62,B2903)&gt;0,1,IF(AND(LEFT(B2903,6)="MORRIS",COUNTIFS('Brand Family Territories (Enc)'!$B$2:$B$62,C2903,'Brand Family Territories (Enc)'!$C$2:$C$62,"Morri")&gt;0),"Unk",0))</f>
        <v>1</v>
      </c>
      <c r="E2903" t="str">
        <f>IFERROR(INDEX('Brand Family Areas (Enc)'!$D$6:$D$998,MATCH(UPPER(A2903)&amp;"|"&amp;UPPER(B2903),'Brand Family Areas (Enc)'!$G$6:$G$998,0)),"No Match")</f>
        <v>No Match</v>
      </c>
      <c r="F2903" t="str">
        <f t="shared" si="90"/>
        <v>US</v>
      </c>
      <c r="G2903" t="str">
        <f t="shared" si="91"/>
        <v>Flying Fish Box of Bones Variety|PASSAIC</v>
      </c>
    </row>
    <row r="2904" spans="1:7" hidden="1" x14ac:dyDescent="0.2">
      <c r="A2904" t="str" cm="1">
        <f t="array" ref="A2904">INDEX('Brand Family Territory (Enc)'!$A$2:$A$296,INT((ROW()-2)/10)+1)</f>
        <v>Flying Fish Box of Bones Variety</v>
      </c>
      <c r="B2904" t="str" cm="1">
        <f t="array" ref="B2904">INDEX('Whitelist (Blackout Reverse)'!$B$1:$K$1,MOD(ROW()-2,10)+1)</f>
        <v>PASSAIC-FF</v>
      </c>
      <c r="C2904" t="str">
        <f>VLOOKUP(A2904,'Brand Family Territory (Enc)'!$A$2:$B$296,2,FALSE)</f>
        <v>Metro Less West Milford Area</v>
      </c>
      <c r="D2904">
        <f>IF(COUNTIFS('Brand Family Territories (Enc)'!$B$2:$B$62,C2904,'Brand Family Territories (Enc)'!$C$2:$C$62,B2904)&gt;0,1,IF(AND(LEFT(B2904,6)="MORRIS",COUNTIFS('Brand Family Territories (Enc)'!$B$2:$B$62,C2904,'Brand Family Territories (Enc)'!$C$2:$C$62,"Morri")&gt;0),"Unk",0))</f>
        <v>1</v>
      </c>
      <c r="E2904" t="str">
        <f>IFERROR(INDEX('Brand Family Areas (Enc)'!$D$6:$D$998,MATCH(UPPER(A2904)&amp;"|"&amp;UPPER(B2904),'Brand Family Areas (Enc)'!$G$6:$G$998,0)),"No Match")</f>
        <v>Inactive</v>
      </c>
      <c r="F2904" t="str">
        <f t="shared" si="90"/>
        <v>THEM</v>
      </c>
      <c r="G2904" t="str">
        <f t="shared" si="91"/>
        <v>Flying Fish Box of Bones Variety|PASSAIC-FF</v>
      </c>
    </row>
    <row r="2905" spans="1:7" hidden="1" x14ac:dyDescent="0.2">
      <c r="A2905" t="str" cm="1">
        <f t="array" ref="A2905">INDEX('Brand Family Territory (Enc)'!$A$2:$A$296,INT((ROW()-2)/10)+1)</f>
        <v>Flying Fish Box of Bones Variety</v>
      </c>
      <c r="B2905" t="str" cm="1">
        <f t="array" ref="B2905">INDEX('Whitelist (Blackout Reverse)'!$B$1:$K$1,MOD(ROW()-2,10)+1)</f>
        <v>ESSEX</v>
      </c>
      <c r="C2905" t="str">
        <f>VLOOKUP(A2905,'Brand Family Territory (Enc)'!$A$2:$B$296,2,FALSE)</f>
        <v>Metro Less West Milford Area</v>
      </c>
      <c r="D2905">
        <f>IF(COUNTIFS('Brand Family Territories (Enc)'!$B$2:$B$62,C2905,'Brand Family Territories (Enc)'!$C$2:$C$62,B2905)&gt;0,1,IF(AND(LEFT(B2905,6)="MORRIS",COUNTIFS('Brand Family Territories (Enc)'!$B$2:$B$62,C2905,'Brand Family Territories (Enc)'!$C$2:$C$62,"Morri")&gt;0),"Unk",0))</f>
        <v>1</v>
      </c>
      <c r="E2905" t="str">
        <f>IFERROR(INDEX('Brand Family Areas (Enc)'!$D$6:$D$998,MATCH(UPPER(A2905)&amp;"|"&amp;UPPER(B2905),'Brand Family Areas (Enc)'!$G$6:$G$998,0)),"No Match")</f>
        <v>No Match</v>
      </c>
      <c r="F2905" t="str">
        <f t="shared" si="90"/>
        <v>US</v>
      </c>
      <c r="G2905" t="str">
        <f t="shared" si="91"/>
        <v>Flying Fish Box of Bones Variety|ESSEX</v>
      </c>
    </row>
    <row r="2906" spans="1:7" hidden="1" x14ac:dyDescent="0.2">
      <c r="A2906" t="str" cm="1">
        <f t="array" ref="A2906">INDEX('Brand Family Territory (Enc)'!$A$2:$A$296,INT((ROW()-2)/10)+1)</f>
        <v>Flying Fish Box of Bones Variety</v>
      </c>
      <c r="B2906" t="str" cm="1">
        <f t="array" ref="B2906">INDEX('Whitelist (Blackout Reverse)'!$B$1:$K$1,MOD(ROW()-2,10)+1)</f>
        <v>HUDSON</v>
      </c>
      <c r="C2906" t="str">
        <f>VLOOKUP(A2906,'Brand Family Territory (Enc)'!$A$2:$B$296,2,FALSE)</f>
        <v>Metro Less West Milford Area</v>
      </c>
      <c r="D2906">
        <f>IF(COUNTIFS('Brand Family Territories (Enc)'!$B$2:$B$62,C2906,'Brand Family Territories (Enc)'!$C$2:$C$62,B2906)&gt;0,1,IF(AND(LEFT(B2906,6)="MORRIS",COUNTIFS('Brand Family Territories (Enc)'!$B$2:$B$62,C2906,'Brand Family Territories (Enc)'!$C$2:$C$62,"Morri")&gt;0),"Unk",0))</f>
        <v>1</v>
      </c>
      <c r="E2906" t="str">
        <f>IFERROR(INDEX('Brand Family Areas (Enc)'!$D$6:$D$998,MATCH(UPPER(A2906)&amp;"|"&amp;UPPER(B2906),'Brand Family Areas (Enc)'!$G$6:$G$998,0)),"No Match")</f>
        <v>No Match</v>
      </c>
      <c r="F2906" t="str">
        <f t="shared" si="90"/>
        <v>US</v>
      </c>
      <c r="G2906" t="str">
        <f t="shared" si="91"/>
        <v>Flying Fish Box of Bones Variety|HUDSON</v>
      </c>
    </row>
    <row r="2907" spans="1:7" hidden="1" x14ac:dyDescent="0.2">
      <c r="A2907" t="str" cm="1">
        <f t="array" ref="A2907">INDEX('Brand Family Territory (Enc)'!$A$2:$A$296,INT((ROW()-2)/10)+1)</f>
        <v>Flying Fish Box of Bones Variety</v>
      </c>
      <c r="B2907" t="str" cm="1">
        <f t="array" ref="B2907">INDEX('Whitelist (Blackout Reverse)'!$B$1:$K$1,MOD(ROW()-2,10)+1)</f>
        <v>UNION</v>
      </c>
      <c r="C2907" t="str">
        <f>VLOOKUP(A2907,'Brand Family Territory (Enc)'!$A$2:$B$296,2,FALSE)</f>
        <v>Metro Less West Milford Area</v>
      </c>
      <c r="D2907">
        <f>IF(COUNTIFS('Brand Family Territories (Enc)'!$B$2:$B$62,C2907,'Brand Family Territories (Enc)'!$C$2:$C$62,B2907)&gt;0,1,IF(AND(LEFT(B2907,6)="MORRIS",COUNTIFS('Brand Family Territories (Enc)'!$B$2:$B$62,C2907,'Brand Family Territories (Enc)'!$C$2:$C$62,"Morri")&gt;0),"Unk",0))</f>
        <v>0</v>
      </c>
      <c r="E2907" t="str">
        <f>IFERROR(INDEX('Brand Family Areas (Enc)'!$D$6:$D$998,MATCH(UPPER(A2907)&amp;"|"&amp;UPPER(B2907),'Brand Family Areas (Enc)'!$G$6:$G$998,0)),"No Match")</f>
        <v>Inactive</v>
      </c>
      <c r="F2907" t="str">
        <f t="shared" si="90"/>
        <v>THEM</v>
      </c>
      <c r="G2907" t="str">
        <f t="shared" si="91"/>
        <v>Flying Fish Box of Bones Variety|UNION</v>
      </c>
    </row>
    <row r="2908" spans="1:7" hidden="1" x14ac:dyDescent="0.2">
      <c r="A2908" t="str" cm="1">
        <f t="array" ref="A2908">INDEX('Brand Family Territory (Enc)'!$A$2:$A$296,INT((ROW()-2)/10)+1)</f>
        <v>Flying Fish Box of Bones Variety</v>
      </c>
      <c r="B2908" t="str" cm="1">
        <f t="array" ref="B2908">INDEX('Whitelist (Blackout Reverse)'!$B$1:$K$1,MOD(ROW()-2,10)+1)</f>
        <v>SUSSEX</v>
      </c>
      <c r="C2908" t="str">
        <f>VLOOKUP(A2908,'Brand Family Territory (Enc)'!$A$2:$B$296,2,FALSE)</f>
        <v>Metro Less West Milford Area</v>
      </c>
      <c r="D2908">
        <f>IF(COUNTIFS('Brand Family Territories (Enc)'!$B$2:$B$62,C2908,'Brand Family Territories (Enc)'!$C$2:$C$62,B2908)&gt;0,1,IF(AND(LEFT(B2908,6)="MORRIS",COUNTIFS('Brand Family Territories (Enc)'!$B$2:$B$62,C2908,'Brand Family Territories (Enc)'!$C$2:$C$62,"Morri")&gt;0),"Unk",0))</f>
        <v>0</v>
      </c>
      <c r="E2908" t="str">
        <f>IFERROR(INDEX('Brand Family Areas (Enc)'!$D$6:$D$998,MATCH(UPPER(A2908)&amp;"|"&amp;UPPER(B2908),'Brand Family Areas (Enc)'!$G$6:$G$998,0)),"No Match")</f>
        <v>Inactive</v>
      </c>
      <c r="F2908" t="str">
        <f t="shared" si="90"/>
        <v>THEM</v>
      </c>
      <c r="G2908" t="str">
        <f t="shared" si="91"/>
        <v>Flying Fish Box of Bones Variety|SUSSEX</v>
      </c>
    </row>
    <row r="2909" spans="1:7" hidden="1" x14ac:dyDescent="0.2">
      <c r="A2909" t="str" cm="1">
        <f t="array" ref="A2909">INDEX('Brand Family Territory (Enc)'!$A$2:$A$296,INT((ROW()-2)/10)+1)</f>
        <v>Flying Fish Box of Bones Variety</v>
      </c>
      <c r="B2909" t="str" cm="1">
        <f t="array" ref="B2909">INDEX('Whitelist (Blackout Reverse)'!$B$1:$K$1,MOD(ROW()-2,10)+1)</f>
        <v>MORRIS 1</v>
      </c>
      <c r="C2909" t="str">
        <f>VLOOKUP(A2909,'Brand Family Territory (Enc)'!$A$2:$B$296,2,FALSE)</f>
        <v>Metro Less West Milford Area</v>
      </c>
      <c r="D2909">
        <f>IF(COUNTIFS('Brand Family Territories (Enc)'!$B$2:$B$62,C2909,'Brand Family Territories (Enc)'!$C$2:$C$62,B2909)&gt;0,1,IF(AND(LEFT(B2909,6)="MORRIS",COUNTIFS('Brand Family Territories (Enc)'!$B$2:$B$62,C2909,'Brand Family Territories (Enc)'!$C$2:$C$62,"Morri")&gt;0),"Unk",0))</f>
        <v>0</v>
      </c>
      <c r="E2909" t="str">
        <f>IFERROR(INDEX('Brand Family Areas (Enc)'!$D$6:$D$998,MATCH(UPPER(A2909)&amp;"|"&amp;UPPER(B2909),'Brand Family Areas (Enc)'!$G$6:$G$998,0)),"No Match")</f>
        <v>Inactive</v>
      </c>
      <c r="F2909" t="str">
        <f t="shared" si="90"/>
        <v>THEM</v>
      </c>
      <c r="G2909" t="str">
        <f t="shared" si="91"/>
        <v>Flying Fish Box of Bones Variety|MORRIS 1</v>
      </c>
    </row>
    <row r="2910" spans="1:7" hidden="1" x14ac:dyDescent="0.2">
      <c r="A2910" t="str" cm="1">
        <f t="array" ref="A2910">INDEX('Brand Family Territory (Enc)'!$A$2:$A$296,INT((ROW()-2)/10)+1)</f>
        <v>Flying Fish Box of Bones Variety</v>
      </c>
      <c r="B2910" t="str" cm="1">
        <f t="array" ref="B2910">INDEX('Whitelist (Blackout Reverse)'!$B$1:$K$1,MOD(ROW()-2,10)+1)</f>
        <v>MORRIS 2</v>
      </c>
      <c r="C2910" t="str">
        <f>VLOOKUP(A2910,'Brand Family Territory (Enc)'!$A$2:$B$296,2,FALSE)</f>
        <v>Metro Less West Milford Area</v>
      </c>
      <c r="D2910">
        <f>IF(COUNTIFS('Brand Family Territories (Enc)'!$B$2:$B$62,C2910,'Brand Family Territories (Enc)'!$C$2:$C$62,B2910)&gt;0,1,IF(AND(LEFT(B2910,6)="MORRIS",COUNTIFS('Brand Family Territories (Enc)'!$B$2:$B$62,C2910,'Brand Family Territories (Enc)'!$C$2:$C$62,"Morri")&gt;0),"Unk",0))</f>
        <v>0</v>
      </c>
      <c r="E2910" t="str">
        <f>IFERROR(INDEX('Brand Family Areas (Enc)'!$D$6:$D$998,MATCH(UPPER(A2910)&amp;"|"&amp;UPPER(B2910),'Brand Family Areas (Enc)'!$G$6:$G$998,0)),"No Match")</f>
        <v>Inactive</v>
      </c>
      <c r="F2910" t="str">
        <f t="shared" si="90"/>
        <v>THEM</v>
      </c>
      <c r="G2910" t="str">
        <f t="shared" si="91"/>
        <v>Flying Fish Box of Bones Variety|MORRIS 2</v>
      </c>
    </row>
    <row r="2911" spans="1:7" hidden="1" x14ac:dyDescent="0.2">
      <c r="A2911" t="str" cm="1">
        <f t="array" ref="A2911">INDEX('Brand Family Territory (Enc)'!$A$2:$A$296,INT((ROW()-2)/10)+1)</f>
        <v>Flying Fish Box of Bones Variety</v>
      </c>
      <c r="B2911" t="str" cm="1">
        <f t="array" ref="B2911">INDEX('Whitelist (Blackout Reverse)'!$B$1:$K$1,MOD(ROW()-2,10)+1)</f>
        <v>MORRIS 3</v>
      </c>
      <c r="C2911" t="str">
        <f>VLOOKUP(A2911,'Brand Family Territory (Enc)'!$A$2:$B$296,2,FALSE)</f>
        <v>Metro Less West Milford Area</v>
      </c>
      <c r="D2911">
        <f>IF(COUNTIFS('Brand Family Territories (Enc)'!$B$2:$B$62,C2911,'Brand Family Territories (Enc)'!$C$2:$C$62,B2911)&gt;0,1,IF(AND(LEFT(B2911,6)="MORRIS",COUNTIFS('Brand Family Territories (Enc)'!$B$2:$B$62,C2911,'Brand Family Territories (Enc)'!$C$2:$C$62,"Morri")&gt;0),"Unk",0))</f>
        <v>0</v>
      </c>
      <c r="E2911" t="str">
        <f>IFERROR(INDEX('Brand Family Areas (Enc)'!$D$6:$D$998,MATCH(UPPER(A2911)&amp;"|"&amp;UPPER(B2911),'Brand Family Areas (Enc)'!$G$6:$G$998,0)),"No Match")</f>
        <v>Inactive</v>
      </c>
      <c r="F2911" t="str">
        <f t="shared" si="90"/>
        <v>THEM</v>
      </c>
      <c r="G2911" t="str">
        <f t="shared" si="91"/>
        <v>Flying Fish Box of Bones Variety|MORRIS 3</v>
      </c>
    </row>
    <row r="2912" spans="1:7" hidden="1" x14ac:dyDescent="0.2">
      <c r="A2912" t="str" cm="1">
        <f t="array" ref="A2912">INDEX('Brand Family Territory (Enc)'!$A$2:$A$296,INT((ROW()-2)/10)+1)</f>
        <v>Sixpoint Summer Sesh</v>
      </c>
      <c r="B2912" t="str" cm="1">
        <f t="array" ref="B2912">INDEX('Whitelist (Blackout Reverse)'!$B$1:$K$1,MOD(ROW()-2,10)+1)</f>
        <v>BERGEN</v>
      </c>
      <c r="C2912" t="str">
        <f>VLOOKUP(A2912,'Brand Family Territory (Enc)'!$A$2:$B$296,2,FALSE)</f>
        <v>Bergen/Passaic/Hudson/Essex</v>
      </c>
      <c r="D2912">
        <f>IF(COUNTIFS('Brand Family Territories (Enc)'!$B$2:$B$62,C2912,'Brand Family Territories (Enc)'!$C$2:$C$62,B2912)&gt;0,1,IF(AND(LEFT(B2912,6)="MORRIS",COUNTIFS('Brand Family Territories (Enc)'!$B$2:$B$62,C2912,'Brand Family Territories (Enc)'!$C$2:$C$62,"Morri")&gt;0),"Unk",0))</f>
        <v>1</v>
      </c>
      <c r="E2912" t="str">
        <f>IFERROR(INDEX('Brand Family Areas (Enc)'!$D$6:$D$998,MATCH(UPPER(A2912)&amp;"|"&amp;UPPER(B2912),'Brand Family Areas (Enc)'!$G$6:$G$998,0)),"No Match")</f>
        <v>No Match</v>
      </c>
      <c r="F2912" t="str">
        <f t="shared" si="90"/>
        <v>US</v>
      </c>
      <c r="G2912" t="str">
        <f t="shared" si="91"/>
        <v>Sixpoint Summer Sesh|BERGEN</v>
      </c>
    </row>
    <row r="2913" spans="1:7" hidden="1" x14ac:dyDescent="0.2">
      <c r="A2913" t="str" cm="1">
        <f t="array" ref="A2913">INDEX('Brand Family Territory (Enc)'!$A$2:$A$296,INT((ROW()-2)/10)+1)</f>
        <v>Sixpoint Summer Sesh</v>
      </c>
      <c r="B2913" t="str" cm="1">
        <f t="array" ref="B2913">INDEX('Whitelist (Blackout Reverse)'!$B$1:$K$1,MOD(ROW()-2,10)+1)</f>
        <v>PASSAIC</v>
      </c>
      <c r="C2913" t="str">
        <f>VLOOKUP(A2913,'Brand Family Territory (Enc)'!$A$2:$B$296,2,FALSE)</f>
        <v>Bergen/Passaic/Hudson/Essex</v>
      </c>
      <c r="D2913">
        <f>IF(COUNTIFS('Brand Family Territories (Enc)'!$B$2:$B$62,C2913,'Brand Family Territories (Enc)'!$C$2:$C$62,B2913)&gt;0,1,IF(AND(LEFT(B2913,6)="MORRIS",COUNTIFS('Brand Family Territories (Enc)'!$B$2:$B$62,C2913,'Brand Family Territories (Enc)'!$C$2:$C$62,"Morri")&gt;0),"Unk",0))</f>
        <v>1</v>
      </c>
      <c r="E2913" t="str">
        <f>IFERROR(INDEX('Brand Family Areas (Enc)'!$D$6:$D$998,MATCH(UPPER(A2913)&amp;"|"&amp;UPPER(B2913),'Brand Family Areas (Enc)'!$G$6:$G$998,0)),"No Match")</f>
        <v>No Match</v>
      </c>
      <c r="F2913" t="str">
        <f t="shared" si="90"/>
        <v>US</v>
      </c>
      <c r="G2913" t="str">
        <f t="shared" si="91"/>
        <v>Sixpoint Summer Sesh|PASSAIC</v>
      </c>
    </row>
    <row r="2914" spans="1:7" hidden="1" x14ac:dyDescent="0.2">
      <c r="A2914" t="str" cm="1">
        <f t="array" ref="A2914">INDEX('Brand Family Territory (Enc)'!$A$2:$A$296,INT((ROW()-2)/10)+1)</f>
        <v>Sixpoint Summer Sesh</v>
      </c>
      <c r="B2914" t="str" cm="1">
        <f t="array" ref="B2914">INDEX('Whitelist (Blackout Reverse)'!$B$1:$K$1,MOD(ROW()-2,10)+1)</f>
        <v>PASSAIC-FF</v>
      </c>
      <c r="C2914" t="str">
        <f>VLOOKUP(A2914,'Brand Family Territory (Enc)'!$A$2:$B$296,2,FALSE)</f>
        <v>Bergen/Passaic/Hudson/Essex</v>
      </c>
      <c r="D2914">
        <f>IF(COUNTIFS('Brand Family Territories (Enc)'!$B$2:$B$62,C2914,'Brand Family Territories (Enc)'!$C$2:$C$62,B2914)&gt;0,1,IF(AND(LEFT(B2914,6)="MORRIS",COUNTIFS('Brand Family Territories (Enc)'!$B$2:$B$62,C2914,'Brand Family Territories (Enc)'!$C$2:$C$62,"Morri")&gt;0),"Unk",0))</f>
        <v>1</v>
      </c>
      <c r="E2914" t="str">
        <f>IFERROR(INDEX('Brand Family Areas (Enc)'!$D$6:$D$998,MATCH(UPPER(A2914)&amp;"|"&amp;UPPER(B2914),'Brand Family Areas (Enc)'!$G$6:$G$998,0)),"No Match")</f>
        <v>No Match</v>
      </c>
      <c r="F2914" t="str">
        <f t="shared" si="90"/>
        <v>US</v>
      </c>
      <c r="G2914" t="str">
        <f t="shared" si="91"/>
        <v>Sixpoint Summer Sesh|PASSAIC-FF</v>
      </c>
    </row>
    <row r="2915" spans="1:7" hidden="1" x14ac:dyDescent="0.2">
      <c r="A2915" t="str" cm="1">
        <f t="array" ref="A2915">INDEX('Brand Family Territory (Enc)'!$A$2:$A$296,INT((ROW()-2)/10)+1)</f>
        <v>Sixpoint Summer Sesh</v>
      </c>
      <c r="B2915" t="str" cm="1">
        <f t="array" ref="B2915">INDEX('Whitelist (Blackout Reverse)'!$B$1:$K$1,MOD(ROW()-2,10)+1)</f>
        <v>ESSEX</v>
      </c>
      <c r="C2915" t="str">
        <f>VLOOKUP(A2915,'Brand Family Territory (Enc)'!$A$2:$B$296,2,FALSE)</f>
        <v>Bergen/Passaic/Hudson/Essex</v>
      </c>
      <c r="D2915">
        <f>IF(COUNTIFS('Brand Family Territories (Enc)'!$B$2:$B$62,C2915,'Brand Family Territories (Enc)'!$C$2:$C$62,B2915)&gt;0,1,IF(AND(LEFT(B2915,6)="MORRIS",COUNTIFS('Brand Family Territories (Enc)'!$B$2:$B$62,C2915,'Brand Family Territories (Enc)'!$C$2:$C$62,"Morri")&gt;0),"Unk",0))</f>
        <v>1</v>
      </c>
      <c r="E2915" t="str">
        <f>IFERROR(INDEX('Brand Family Areas (Enc)'!$D$6:$D$998,MATCH(UPPER(A2915)&amp;"|"&amp;UPPER(B2915),'Brand Family Areas (Enc)'!$G$6:$G$998,0)),"No Match")</f>
        <v>No Match</v>
      </c>
      <c r="F2915" t="str">
        <f t="shared" si="90"/>
        <v>US</v>
      </c>
      <c r="G2915" t="str">
        <f t="shared" si="91"/>
        <v>Sixpoint Summer Sesh|ESSEX</v>
      </c>
    </row>
    <row r="2916" spans="1:7" hidden="1" x14ac:dyDescent="0.2">
      <c r="A2916" t="str" cm="1">
        <f t="array" ref="A2916">INDEX('Brand Family Territory (Enc)'!$A$2:$A$296,INT((ROW()-2)/10)+1)</f>
        <v>Sixpoint Summer Sesh</v>
      </c>
      <c r="B2916" t="str" cm="1">
        <f t="array" ref="B2916">INDEX('Whitelist (Blackout Reverse)'!$B$1:$K$1,MOD(ROW()-2,10)+1)</f>
        <v>HUDSON</v>
      </c>
      <c r="C2916" t="str">
        <f>VLOOKUP(A2916,'Brand Family Territory (Enc)'!$A$2:$B$296,2,FALSE)</f>
        <v>Bergen/Passaic/Hudson/Essex</v>
      </c>
      <c r="D2916">
        <f>IF(COUNTIFS('Brand Family Territories (Enc)'!$B$2:$B$62,C2916,'Brand Family Territories (Enc)'!$C$2:$C$62,B2916)&gt;0,1,IF(AND(LEFT(B2916,6)="MORRIS",COUNTIFS('Brand Family Territories (Enc)'!$B$2:$B$62,C2916,'Brand Family Territories (Enc)'!$C$2:$C$62,"Morri")&gt;0),"Unk",0))</f>
        <v>1</v>
      </c>
      <c r="E2916" t="str">
        <f>IFERROR(INDEX('Brand Family Areas (Enc)'!$D$6:$D$998,MATCH(UPPER(A2916)&amp;"|"&amp;UPPER(B2916),'Brand Family Areas (Enc)'!$G$6:$G$998,0)),"No Match")</f>
        <v>No Match</v>
      </c>
      <c r="F2916" t="str">
        <f t="shared" si="90"/>
        <v>US</v>
      </c>
      <c r="G2916" t="str">
        <f t="shared" si="91"/>
        <v>Sixpoint Summer Sesh|HUDSON</v>
      </c>
    </row>
    <row r="2917" spans="1:7" hidden="1" x14ac:dyDescent="0.2">
      <c r="A2917" t="str" cm="1">
        <f t="array" ref="A2917">INDEX('Brand Family Territory (Enc)'!$A$2:$A$296,INT((ROW()-2)/10)+1)</f>
        <v>Sixpoint Summer Sesh</v>
      </c>
      <c r="B2917" t="str" cm="1">
        <f t="array" ref="B2917">INDEX('Whitelist (Blackout Reverse)'!$B$1:$K$1,MOD(ROW()-2,10)+1)</f>
        <v>UNION</v>
      </c>
      <c r="C2917" t="str">
        <f>VLOOKUP(A2917,'Brand Family Territory (Enc)'!$A$2:$B$296,2,FALSE)</f>
        <v>Bergen/Passaic/Hudson/Essex</v>
      </c>
      <c r="D2917">
        <f>IF(COUNTIFS('Brand Family Territories (Enc)'!$B$2:$B$62,C2917,'Brand Family Territories (Enc)'!$C$2:$C$62,B2917)&gt;0,1,IF(AND(LEFT(B2917,6)="MORRIS",COUNTIFS('Brand Family Territories (Enc)'!$B$2:$B$62,C2917,'Brand Family Territories (Enc)'!$C$2:$C$62,"Morri")&gt;0),"Unk",0))</f>
        <v>0</v>
      </c>
      <c r="E2917" t="str">
        <f>IFERROR(INDEX('Brand Family Areas (Enc)'!$D$6:$D$998,MATCH(UPPER(A2917)&amp;"|"&amp;UPPER(B2917),'Brand Family Areas (Enc)'!$G$6:$G$998,0)),"No Match")</f>
        <v>Inactive</v>
      </c>
      <c r="F2917" t="str">
        <f t="shared" si="90"/>
        <v>THEM</v>
      </c>
      <c r="G2917" t="str">
        <f t="shared" si="91"/>
        <v>Sixpoint Summer Sesh|UNION</v>
      </c>
    </row>
    <row r="2918" spans="1:7" hidden="1" x14ac:dyDescent="0.2">
      <c r="A2918" t="str" cm="1">
        <f t="array" ref="A2918">INDEX('Brand Family Territory (Enc)'!$A$2:$A$296,INT((ROW()-2)/10)+1)</f>
        <v>Sixpoint Summer Sesh</v>
      </c>
      <c r="B2918" t="str" cm="1">
        <f t="array" ref="B2918">INDEX('Whitelist (Blackout Reverse)'!$B$1:$K$1,MOD(ROW()-2,10)+1)</f>
        <v>SUSSEX</v>
      </c>
      <c r="C2918" t="str">
        <f>VLOOKUP(A2918,'Brand Family Territory (Enc)'!$A$2:$B$296,2,FALSE)</f>
        <v>Bergen/Passaic/Hudson/Essex</v>
      </c>
      <c r="D2918">
        <f>IF(COUNTIFS('Brand Family Territories (Enc)'!$B$2:$B$62,C2918,'Brand Family Territories (Enc)'!$C$2:$C$62,B2918)&gt;0,1,IF(AND(LEFT(B2918,6)="MORRIS",COUNTIFS('Brand Family Territories (Enc)'!$B$2:$B$62,C2918,'Brand Family Territories (Enc)'!$C$2:$C$62,"Morri")&gt;0),"Unk",0))</f>
        <v>0</v>
      </c>
      <c r="E2918" t="str">
        <f>IFERROR(INDEX('Brand Family Areas (Enc)'!$D$6:$D$998,MATCH(UPPER(A2918)&amp;"|"&amp;UPPER(B2918),'Brand Family Areas (Enc)'!$G$6:$G$998,0)),"No Match")</f>
        <v>Inactive</v>
      </c>
      <c r="F2918" t="str">
        <f t="shared" si="90"/>
        <v>THEM</v>
      </c>
      <c r="G2918" t="str">
        <f t="shared" si="91"/>
        <v>Sixpoint Summer Sesh|SUSSEX</v>
      </c>
    </row>
    <row r="2919" spans="1:7" hidden="1" x14ac:dyDescent="0.2">
      <c r="A2919" t="str" cm="1">
        <f t="array" ref="A2919">INDEX('Brand Family Territory (Enc)'!$A$2:$A$296,INT((ROW()-2)/10)+1)</f>
        <v>Sixpoint Summer Sesh</v>
      </c>
      <c r="B2919" t="str" cm="1">
        <f t="array" ref="B2919">INDEX('Whitelist (Blackout Reverse)'!$B$1:$K$1,MOD(ROW()-2,10)+1)</f>
        <v>MORRIS 1</v>
      </c>
      <c r="C2919" t="str">
        <f>VLOOKUP(A2919,'Brand Family Territory (Enc)'!$A$2:$B$296,2,FALSE)</f>
        <v>Bergen/Passaic/Hudson/Essex</v>
      </c>
      <c r="D2919">
        <f>IF(COUNTIFS('Brand Family Territories (Enc)'!$B$2:$B$62,C2919,'Brand Family Territories (Enc)'!$C$2:$C$62,B2919)&gt;0,1,IF(AND(LEFT(B2919,6)="MORRIS",COUNTIFS('Brand Family Territories (Enc)'!$B$2:$B$62,C2919,'Brand Family Territories (Enc)'!$C$2:$C$62,"Morri")&gt;0),"Unk",0))</f>
        <v>0</v>
      </c>
      <c r="E2919" t="str">
        <f>IFERROR(INDEX('Brand Family Areas (Enc)'!$D$6:$D$998,MATCH(UPPER(A2919)&amp;"|"&amp;UPPER(B2919),'Brand Family Areas (Enc)'!$G$6:$G$998,0)),"No Match")</f>
        <v>Inactive</v>
      </c>
      <c r="F2919" t="str">
        <f t="shared" si="90"/>
        <v>THEM</v>
      </c>
      <c r="G2919" t="str">
        <f t="shared" si="91"/>
        <v>Sixpoint Summer Sesh|MORRIS 1</v>
      </c>
    </row>
    <row r="2920" spans="1:7" hidden="1" x14ac:dyDescent="0.2">
      <c r="A2920" t="str" cm="1">
        <f t="array" ref="A2920">INDEX('Brand Family Territory (Enc)'!$A$2:$A$296,INT((ROW()-2)/10)+1)</f>
        <v>Sixpoint Summer Sesh</v>
      </c>
      <c r="B2920" t="str" cm="1">
        <f t="array" ref="B2920">INDEX('Whitelist (Blackout Reverse)'!$B$1:$K$1,MOD(ROW()-2,10)+1)</f>
        <v>MORRIS 2</v>
      </c>
      <c r="C2920" t="str">
        <f>VLOOKUP(A2920,'Brand Family Territory (Enc)'!$A$2:$B$296,2,FALSE)</f>
        <v>Bergen/Passaic/Hudson/Essex</v>
      </c>
      <c r="D2920">
        <f>IF(COUNTIFS('Brand Family Territories (Enc)'!$B$2:$B$62,C2920,'Brand Family Territories (Enc)'!$C$2:$C$62,B2920)&gt;0,1,IF(AND(LEFT(B2920,6)="MORRIS",COUNTIFS('Brand Family Territories (Enc)'!$B$2:$B$62,C2920,'Brand Family Territories (Enc)'!$C$2:$C$62,"Morri")&gt;0),"Unk",0))</f>
        <v>0</v>
      </c>
      <c r="E2920" t="str">
        <f>IFERROR(INDEX('Brand Family Areas (Enc)'!$D$6:$D$998,MATCH(UPPER(A2920)&amp;"|"&amp;UPPER(B2920),'Brand Family Areas (Enc)'!$G$6:$G$998,0)),"No Match")</f>
        <v>Inactive</v>
      </c>
      <c r="F2920" t="str">
        <f t="shared" si="90"/>
        <v>THEM</v>
      </c>
      <c r="G2920" t="str">
        <f t="shared" si="91"/>
        <v>Sixpoint Summer Sesh|MORRIS 2</v>
      </c>
    </row>
    <row r="2921" spans="1:7" hidden="1" x14ac:dyDescent="0.2">
      <c r="A2921" t="str" cm="1">
        <f t="array" ref="A2921">INDEX('Brand Family Territory (Enc)'!$A$2:$A$296,INT((ROW()-2)/10)+1)</f>
        <v>Sixpoint Summer Sesh</v>
      </c>
      <c r="B2921" t="str" cm="1">
        <f t="array" ref="B2921">INDEX('Whitelist (Blackout Reverse)'!$B$1:$K$1,MOD(ROW()-2,10)+1)</f>
        <v>MORRIS 3</v>
      </c>
      <c r="C2921" t="str">
        <f>VLOOKUP(A2921,'Brand Family Territory (Enc)'!$A$2:$B$296,2,FALSE)</f>
        <v>Bergen/Passaic/Hudson/Essex</v>
      </c>
      <c r="D2921">
        <f>IF(COUNTIFS('Brand Family Territories (Enc)'!$B$2:$B$62,C2921,'Brand Family Territories (Enc)'!$C$2:$C$62,B2921)&gt;0,1,IF(AND(LEFT(B2921,6)="MORRIS",COUNTIFS('Brand Family Territories (Enc)'!$B$2:$B$62,C2921,'Brand Family Territories (Enc)'!$C$2:$C$62,"Morri")&gt;0),"Unk",0))</f>
        <v>0</v>
      </c>
      <c r="E2921" t="str">
        <f>IFERROR(INDEX('Brand Family Areas (Enc)'!$D$6:$D$998,MATCH(UPPER(A2921)&amp;"|"&amp;UPPER(B2921),'Brand Family Areas (Enc)'!$G$6:$G$998,0)),"No Match")</f>
        <v>Inactive</v>
      </c>
      <c r="F2921" t="str">
        <f t="shared" si="90"/>
        <v>THEM</v>
      </c>
      <c r="G2921" t="str">
        <f t="shared" si="91"/>
        <v>Sixpoint Summer Sesh|MORRIS 3</v>
      </c>
    </row>
    <row r="2922" spans="1:7" hidden="1" x14ac:dyDescent="0.2">
      <c r="A2922" t="str" cm="1">
        <f t="array" ref="A2922">INDEX('Brand Family Territory (Enc)'!$A$2:$A$296,INT((ROW()-2)/10)+1)</f>
        <v>Bloom Bubbles</v>
      </c>
      <c r="B2922" t="str" cm="1">
        <f t="array" ref="B2922">INDEX('Whitelist (Blackout Reverse)'!$B$1:$K$1,MOD(ROW()-2,10)+1)</f>
        <v>BERGEN</v>
      </c>
      <c r="C2922" t="str">
        <f>VLOOKUP(A2922,'Brand Family Territory (Enc)'!$A$2:$B$296,2,FALSE)</f>
        <v>All Counties</v>
      </c>
      <c r="D2922">
        <f>IF(COUNTIFS('Brand Family Territories (Enc)'!$B$2:$B$62,C2922,'Brand Family Territories (Enc)'!$C$2:$C$62,B2922)&gt;0,1,IF(AND(LEFT(B2922,6)="MORRIS",COUNTIFS('Brand Family Territories (Enc)'!$B$2:$B$62,C2922,'Brand Family Territories (Enc)'!$C$2:$C$62,"Morri")&gt;0),"Unk",0))</f>
        <v>1</v>
      </c>
      <c r="E2922" t="str">
        <f>IFERROR(INDEX('Brand Family Areas (Enc)'!$D$6:$D$998,MATCH(UPPER(A2922)&amp;"|"&amp;UPPER(B2922),'Brand Family Areas (Enc)'!$G$6:$G$998,0)),"No Match")</f>
        <v>No Match</v>
      </c>
      <c r="F2922" t="str">
        <f t="shared" si="90"/>
        <v>US</v>
      </c>
      <c r="G2922" t="str">
        <f t="shared" si="91"/>
        <v>Bloom Bubbles|BERGEN</v>
      </c>
    </row>
    <row r="2923" spans="1:7" hidden="1" x14ac:dyDescent="0.2">
      <c r="A2923" t="str" cm="1">
        <f t="array" ref="A2923">INDEX('Brand Family Territory (Enc)'!$A$2:$A$296,INT((ROW()-2)/10)+1)</f>
        <v>Bloom Bubbles</v>
      </c>
      <c r="B2923" t="str" cm="1">
        <f t="array" ref="B2923">INDEX('Whitelist (Blackout Reverse)'!$B$1:$K$1,MOD(ROW()-2,10)+1)</f>
        <v>PASSAIC</v>
      </c>
      <c r="C2923" t="str">
        <f>VLOOKUP(A2923,'Brand Family Territory (Enc)'!$A$2:$B$296,2,FALSE)</f>
        <v>All Counties</v>
      </c>
      <c r="D2923">
        <f>IF(COUNTIFS('Brand Family Territories (Enc)'!$B$2:$B$62,C2923,'Brand Family Territories (Enc)'!$C$2:$C$62,B2923)&gt;0,1,IF(AND(LEFT(B2923,6)="MORRIS",COUNTIFS('Brand Family Territories (Enc)'!$B$2:$B$62,C2923,'Brand Family Territories (Enc)'!$C$2:$C$62,"Morri")&gt;0),"Unk",0))</f>
        <v>1</v>
      </c>
      <c r="E2923" t="str">
        <f>IFERROR(INDEX('Brand Family Areas (Enc)'!$D$6:$D$998,MATCH(UPPER(A2923)&amp;"|"&amp;UPPER(B2923),'Brand Family Areas (Enc)'!$G$6:$G$998,0)),"No Match")</f>
        <v>No Match</v>
      </c>
      <c r="F2923" t="str">
        <f t="shared" si="90"/>
        <v>US</v>
      </c>
      <c r="G2923" t="str">
        <f t="shared" si="91"/>
        <v>Bloom Bubbles|PASSAIC</v>
      </c>
    </row>
    <row r="2924" spans="1:7" hidden="1" x14ac:dyDescent="0.2">
      <c r="A2924" t="str" cm="1">
        <f t="array" ref="A2924">INDEX('Brand Family Territory (Enc)'!$A$2:$A$296,INT((ROW()-2)/10)+1)</f>
        <v>Bloom Bubbles</v>
      </c>
      <c r="B2924" t="str" cm="1">
        <f t="array" ref="B2924">INDEX('Whitelist (Blackout Reverse)'!$B$1:$K$1,MOD(ROW()-2,10)+1)</f>
        <v>PASSAIC-FF</v>
      </c>
      <c r="C2924" t="str">
        <f>VLOOKUP(A2924,'Brand Family Territory (Enc)'!$A$2:$B$296,2,FALSE)</f>
        <v>All Counties</v>
      </c>
      <c r="D2924">
        <f>IF(COUNTIFS('Brand Family Territories (Enc)'!$B$2:$B$62,C2924,'Brand Family Territories (Enc)'!$C$2:$C$62,B2924)&gt;0,1,IF(AND(LEFT(B2924,6)="MORRIS",COUNTIFS('Brand Family Territories (Enc)'!$B$2:$B$62,C2924,'Brand Family Territories (Enc)'!$C$2:$C$62,"Morri")&gt;0),"Unk",0))</f>
        <v>1</v>
      </c>
      <c r="E2924" t="str">
        <f>IFERROR(INDEX('Brand Family Areas (Enc)'!$D$6:$D$998,MATCH(UPPER(A2924)&amp;"|"&amp;UPPER(B2924),'Brand Family Areas (Enc)'!$G$6:$G$998,0)),"No Match")</f>
        <v>No Match</v>
      </c>
      <c r="F2924" t="str">
        <f t="shared" si="90"/>
        <v>US</v>
      </c>
      <c r="G2924" t="str">
        <f t="shared" si="91"/>
        <v>Bloom Bubbles|PASSAIC-FF</v>
      </c>
    </row>
    <row r="2925" spans="1:7" hidden="1" x14ac:dyDescent="0.2">
      <c r="A2925" t="str" cm="1">
        <f t="array" ref="A2925">INDEX('Brand Family Territory (Enc)'!$A$2:$A$296,INT((ROW()-2)/10)+1)</f>
        <v>Bloom Bubbles</v>
      </c>
      <c r="B2925" t="str" cm="1">
        <f t="array" ref="B2925">INDEX('Whitelist (Blackout Reverse)'!$B$1:$K$1,MOD(ROW()-2,10)+1)</f>
        <v>ESSEX</v>
      </c>
      <c r="C2925" t="str">
        <f>VLOOKUP(A2925,'Brand Family Territory (Enc)'!$A$2:$B$296,2,FALSE)</f>
        <v>All Counties</v>
      </c>
      <c r="D2925">
        <f>IF(COUNTIFS('Brand Family Territories (Enc)'!$B$2:$B$62,C2925,'Brand Family Territories (Enc)'!$C$2:$C$62,B2925)&gt;0,1,IF(AND(LEFT(B2925,6)="MORRIS",COUNTIFS('Brand Family Territories (Enc)'!$B$2:$B$62,C2925,'Brand Family Territories (Enc)'!$C$2:$C$62,"Morri")&gt;0),"Unk",0))</f>
        <v>1</v>
      </c>
      <c r="E2925" t="str">
        <f>IFERROR(INDEX('Brand Family Areas (Enc)'!$D$6:$D$998,MATCH(UPPER(A2925)&amp;"|"&amp;UPPER(B2925),'Brand Family Areas (Enc)'!$G$6:$G$998,0)),"No Match")</f>
        <v>No Match</v>
      </c>
      <c r="F2925" t="str">
        <f t="shared" si="90"/>
        <v>US</v>
      </c>
      <c r="G2925" t="str">
        <f t="shared" si="91"/>
        <v>Bloom Bubbles|ESSEX</v>
      </c>
    </row>
    <row r="2926" spans="1:7" hidden="1" x14ac:dyDescent="0.2">
      <c r="A2926" t="str" cm="1">
        <f t="array" ref="A2926">INDEX('Brand Family Territory (Enc)'!$A$2:$A$296,INT((ROW()-2)/10)+1)</f>
        <v>Bloom Bubbles</v>
      </c>
      <c r="B2926" t="str" cm="1">
        <f t="array" ref="B2926">INDEX('Whitelist (Blackout Reverse)'!$B$1:$K$1,MOD(ROW()-2,10)+1)</f>
        <v>HUDSON</v>
      </c>
      <c r="C2926" t="str">
        <f>VLOOKUP(A2926,'Brand Family Territory (Enc)'!$A$2:$B$296,2,FALSE)</f>
        <v>All Counties</v>
      </c>
      <c r="D2926">
        <f>IF(COUNTIFS('Brand Family Territories (Enc)'!$B$2:$B$62,C2926,'Brand Family Territories (Enc)'!$C$2:$C$62,B2926)&gt;0,1,IF(AND(LEFT(B2926,6)="MORRIS",COUNTIFS('Brand Family Territories (Enc)'!$B$2:$B$62,C2926,'Brand Family Territories (Enc)'!$C$2:$C$62,"Morri")&gt;0),"Unk",0))</f>
        <v>1</v>
      </c>
      <c r="E2926" t="str">
        <f>IFERROR(INDEX('Brand Family Areas (Enc)'!$D$6:$D$998,MATCH(UPPER(A2926)&amp;"|"&amp;UPPER(B2926),'Brand Family Areas (Enc)'!$G$6:$G$998,0)),"No Match")</f>
        <v>No Match</v>
      </c>
      <c r="F2926" t="str">
        <f t="shared" si="90"/>
        <v>US</v>
      </c>
      <c r="G2926" t="str">
        <f t="shared" si="91"/>
        <v>Bloom Bubbles|HUDSON</v>
      </c>
    </row>
    <row r="2927" spans="1:7" hidden="1" x14ac:dyDescent="0.2">
      <c r="A2927" t="str" cm="1">
        <f t="array" ref="A2927">INDEX('Brand Family Territory (Enc)'!$A$2:$A$296,INT((ROW()-2)/10)+1)</f>
        <v>Bloom Bubbles</v>
      </c>
      <c r="B2927" t="str" cm="1">
        <f t="array" ref="B2927">INDEX('Whitelist (Blackout Reverse)'!$B$1:$K$1,MOD(ROW()-2,10)+1)</f>
        <v>UNION</v>
      </c>
      <c r="C2927" t="str">
        <f>VLOOKUP(A2927,'Brand Family Territory (Enc)'!$A$2:$B$296,2,FALSE)</f>
        <v>All Counties</v>
      </c>
      <c r="D2927">
        <f>IF(COUNTIFS('Brand Family Territories (Enc)'!$B$2:$B$62,C2927,'Brand Family Territories (Enc)'!$C$2:$C$62,B2927)&gt;0,1,IF(AND(LEFT(B2927,6)="MORRIS",COUNTIFS('Brand Family Territories (Enc)'!$B$2:$B$62,C2927,'Brand Family Territories (Enc)'!$C$2:$C$62,"Morri")&gt;0),"Unk",0))</f>
        <v>1</v>
      </c>
      <c r="E2927" t="str">
        <f>IFERROR(INDEX('Brand Family Areas (Enc)'!$D$6:$D$998,MATCH(UPPER(A2927)&amp;"|"&amp;UPPER(B2927),'Brand Family Areas (Enc)'!$G$6:$G$998,0)),"No Match")</f>
        <v>No Match</v>
      </c>
      <c r="F2927" t="str">
        <f t="shared" si="90"/>
        <v>US</v>
      </c>
      <c r="G2927" t="str">
        <f t="shared" si="91"/>
        <v>Bloom Bubbles|UNION</v>
      </c>
    </row>
    <row r="2928" spans="1:7" hidden="1" x14ac:dyDescent="0.2">
      <c r="A2928" t="str" cm="1">
        <f t="array" ref="A2928">INDEX('Brand Family Territory (Enc)'!$A$2:$A$296,INT((ROW()-2)/10)+1)</f>
        <v>Bloom Bubbles</v>
      </c>
      <c r="B2928" t="str" cm="1">
        <f t="array" ref="B2928">INDEX('Whitelist (Blackout Reverse)'!$B$1:$K$1,MOD(ROW()-2,10)+1)</f>
        <v>SUSSEX</v>
      </c>
      <c r="C2928" t="str">
        <f>VLOOKUP(A2928,'Brand Family Territory (Enc)'!$A$2:$B$296,2,FALSE)</f>
        <v>All Counties</v>
      </c>
      <c r="D2928">
        <f>IF(COUNTIFS('Brand Family Territories (Enc)'!$B$2:$B$62,C2928,'Brand Family Territories (Enc)'!$C$2:$C$62,B2928)&gt;0,1,IF(AND(LEFT(B2928,6)="MORRIS",COUNTIFS('Brand Family Territories (Enc)'!$B$2:$B$62,C2928,'Brand Family Territories (Enc)'!$C$2:$C$62,"Morri")&gt;0),"Unk",0))</f>
        <v>1</v>
      </c>
      <c r="E2928" t="str">
        <f>IFERROR(INDEX('Brand Family Areas (Enc)'!$D$6:$D$998,MATCH(UPPER(A2928)&amp;"|"&amp;UPPER(B2928),'Brand Family Areas (Enc)'!$G$6:$G$998,0)),"No Match")</f>
        <v>No Match</v>
      </c>
      <c r="F2928" t="str">
        <f t="shared" si="90"/>
        <v>US</v>
      </c>
      <c r="G2928" t="str">
        <f t="shared" si="91"/>
        <v>Bloom Bubbles|SUSSEX</v>
      </c>
    </row>
    <row r="2929" spans="1:7" hidden="1" x14ac:dyDescent="0.2">
      <c r="A2929" t="str" cm="1">
        <f t="array" ref="A2929">INDEX('Brand Family Territory (Enc)'!$A$2:$A$296,INT((ROW()-2)/10)+1)</f>
        <v>Bloom Bubbles</v>
      </c>
      <c r="B2929" t="str" cm="1">
        <f t="array" ref="B2929">INDEX('Whitelist (Blackout Reverse)'!$B$1:$K$1,MOD(ROW()-2,10)+1)</f>
        <v>MORRIS 1</v>
      </c>
      <c r="C2929" t="str">
        <f>VLOOKUP(A2929,'Brand Family Territory (Enc)'!$A$2:$B$296,2,FALSE)</f>
        <v>All Counties</v>
      </c>
      <c r="D2929">
        <f>IF(COUNTIFS('Brand Family Territories (Enc)'!$B$2:$B$62,C2929,'Brand Family Territories (Enc)'!$C$2:$C$62,B2929)&gt;0,1,IF(AND(LEFT(B2929,6)="MORRIS",COUNTIFS('Brand Family Territories (Enc)'!$B$2:$B$62,C2929,'Brand Family Territories (Enc)'!$C$2:$C$62,"Morri")&gt;0),"Unk",0))</f>
        <v>1</v>
      </c>
      <c r="E2929" t="str">
        <f>IFERROR(INDEX('Brand Family Areas (Enc)'!$D$6:$D$998,MATCH(UPPER(A2929)&amp;"|"&amp;UPPER(B2929),'Brand Family Areas (Enc)'!$G$6:$G$998,0)),"No Match")</f>
        <v>No Match</v>
      </c>
      <c r="F2929" t="str">
        <f t="shared" si="90"/>
        <v>US</v>
      </c>
      <c r="G2929" t="str">
        <f t="shared" si="91"/>
        <v>Bloom Bubbles|MORRIS 1</v>
      </c>
    </row>
    <row r="2930" spans="1:7" hidden="1" x14ac:dyDescent="0.2">
      <c r="A2930" t="str" cm="1">
        <f t="array" ref="A2930">INDEX('Brand Family Territory (Enc)'!$A$2:$A$296,INT((ROW()-2)/10)+1)</f>
        <v>Bloom Bubbles</v>
      </c>
      <c r="B2930" t="str" cm="1">
        <f t="array" ref="B2930">INDEX('Whitelist (Blackout Reverse)'!$B$1:$K$1,MOD(ROW()-2,10)+1)</f>
        <v>MORRIS 2</v>
      </c>
      <c r="C2930" t="str">
        <f>VLOOKUP(A2930,'Brand Family Territory (Enc)'!$A$2:$B$296,2,FALSE)</f>
        <v>All Counties</v>
      </c>
      <c r="D2930">
        <f>IF(COUNTIFS('Brand Family Territories (Enc)'!$B$2:$B$62,C2930,'Brand Family Territories (Enc)'!$C$2:$C$62,B2930)&gt;0,1,IF(AND(LEFT(B2930,6)="MORRIS",COUNTIFS('Brand Family Territories (Enc)'!$B$2:$B$62,C2930,'Brand Family Territories (Enc)'!$C$2:$C$62,"Morri")&gt;0),"Unk",0))</f>
        <v>1</v>
      </c>
      <c r="E2930" t="str">
        <f>IFERROR(INDEX('Brand Family Areas (Enc)'!$D$6:$D$998,MATCH(UPPER(A2930)&amp;"|"&amp;UPPER(B2930),'Brand Family Areas (Enc)'!$G$6:$G$998,0)),"No Match")</f>
        <v>No Match</v>
      </c>
      <c r="F2930" t="str">
        <f t="shared" si="90"/>
        <v>US</v>
      </c>
      <c r="G2930" t="str">
        <f t="shared" si="91"/>
        <v>Bloom Bubbles|MORRIS 2</v>
      </c>
    </row>
    <row r="2931" spans="1:7" hidden="1" x14ac:dyDescent="0.2">
      <c r="A2931" t="str" cm="1">
        <f t="array" ref="A2931">INDEX('Brand Family Territory (Enc)'!$A$2:$A$296,INT((ROW()-2)/10)+1)</f>
        <v>Bloom Bubbles</v>
      </c>
      <c r="B2931" t="str" cm="1">
        <f t="array" ref="B2931">INDEX('Whitelist (Blackout Reverse)'!$B$1:$K$1,MOD(ROW()-2,10)+1)</f>
        <v>MORRIS 3</v>
      </c>
      <c r="C2931" t="str">
        <f>VLOOKUP(A2931,'Brand Family Territory (Enc)'!$A$2:$B$296,2,FALSE)</f>
        <v>All Counties</v>
      </c>
      <c r="D2931">
        <f>IF(COUNTIFS('Brand Family Territories (Enc)'!$B$2:$B$62,C2931,'Brand Family Territories (Enc)'!$C$2:$C$62,B2931)&gt;0,1,IF(AND(LEFT(B2931,6)="MORRIS",COUNTIFS('Brand Family Territories (Enc)'!$B$2:$B$62,C2931,'Brand Family Territories (Enc)'!$C$2:$C$62,"Morri")&gt;0),"Unk",0))</f>
        <v>1</v>
      </c>
      <c r="E2931" t="str">
        <f>IFERROR(INDEX('Brand Family Areas (Enc)'!$D$6:$D$998,MATCH(UPPER(A2931)&amp;"|"&amp;UPPER(B2931),'Brand Family Areas (Enc)'!$G$6:$G$998,0)),"No Match")</f>
        <v>No Match</v>
      </c>
      <c r="F2931" t="str">
        <f t="shared" si="90"/>
        <v>US</v>
      </c>
      <c r="G2931" t="str">
        <f t="shared" si="91"/>
        <v>Bloom Bubbles|MORRIS 3</v>
      </c>
    </row>
    <row r="2932" spans="1:7" hidden="1" x14ac:dyDescent="0.2">
      <c r="A2932" t="str" cm="1">
        <f t="array" ref="A2932">INDEX('Brand Family Territory (Enc)'!$A$2:$A$296,INT((ROW()-2)/10)+1)</f>
        <v>Poca Loca</v>
      </c>
      <c r="B2932" t="str" cm="1">
        <f t="array" ref="B2932">INDEX('Whitelist (Blackout Reverse)'!$B$1:$K$1,MOD(ROW()-2,10)+1)</f>
        <v>BERGEN</v>
      </c>
      <c r="C2932" t="str">
        <f>VLOOKUP(A2932,'Brand Family Territory (Enc)'!$A$2:$B$296,2,FALSE)</f>
        <v>All Counties</v>
      </c>
      <c r="D2932">
        <f>IF(COUNTIFS('Brand Family Territories (Enc)'!$B$2:$B$62,C2932,'Brand Family Territories (Enc)'!$C$2:$C$62,B2932)&gt;0,1,IF(AND(LEFT(B2932,6)="MORRIS",COUNTIFS('Brand Family Territories (Enc)'!$B$2:$B$62,C2932,'Brand Family Territories (Enc)'!$C$2:$C$62,"Morri")&gt;0),"Unk",0))</f>
        <v>1</v>
      </c>
      <c r="E2932" t="str">
        <f>IFERROR(INDEX('Brand Family Areas (Enc)'!$D$6:$D$998,MATCH(UPPER(A2932)&amp;"|"&amp;UPPER(B2932),'Brand Family Areas (Enc)'!$G$6:$G$998,0)),"No Match")</f>
        <v>No Match</v>
      </c>
      <c r="F2932" t="str">
        <f t="shared" si="90"/>
        <v>US</v>
      </c>
      <c r="G2932" t="str">
        <f t="shared" si="91"/>
        <v>Poca Loca|BERGEN</v>
      </c>
    </row>
    <row r="2933" spans="1:7" hidden="1" x14ac:dyDescent="0.2">
      <c r="A2933" t="str" cm="1">
        <f t="array" ref="A2933">INDEX('Brand Family Territory (Enc)'!$A$2:$A$296,INT((ROW()-2)/10)+1)</f>
        <v>Poca Loca</v>
      </c>
      <c r="B2933" t="str" cm="1">
        <f t="array" ref="B2933">INDEX('Whitelist (Blackout Reverse)'!$B$1:$K$1,MOD(ROW()-2,10)+1)</f>
        <v>PASSAIC</v>
      </c>
      <c r="C2933" t="str">
        <f>VLOOKUP(A2933,'Brand Family Territory (Enc)'!$A$2:$B$296,2,FALSE)</f>
        <v>All Counties</v>
      </c>
      <c r="D2933">
        <f>IF(COUNTIFS('Brand Family Territories (Enc)'!$B$2:$B$62,C2933,'Brand Family Territories (Enc)'!$C$2:$C$62,B2933)&gt;0,1,IF(AND(LEFT(B2933,6)="MORRIS",COUNTIFS('Brand Family Territories (Enc)'!$B$2:$B$62,C2933,'Brand Family Territories (Enc)'!$C$2:$C$62,"Morri")&gt;0),"Unk",0))</f>
        <v>1</v>
      </c>
      <c r="E2933" t="str">
        <f>IFERROR(INDEX('Brand Family Areas (Enc)'!$D$6:$D$998,MATCH(UPPER(A2933)&amp;"|"&amp;UPPER(B2933),'Brand Family Areas (Enc)'!$G$6:$G$998,0)),"No Match")</f>
        <v>No Match</v>
      </c>
      <c r="F2933" t="str">
        <f t="shared" si="90"/>
        <v>US</v>
      </c>
      <c r="G2933" t="str">
        <f t="shared" si="91"/>
        <v>Poca Loca|PASSAIC</v>
      </c>
    </row>
    <row r="2934" spans="1:7" hidden="1" x14ac:dyDescent="0.2">
      <c r="A2934" t="str" cm="1">
        <f t="array" ref="A2934">INDEX('Brand Family Territory (Enc)'!$A$2:$A$296,INT((ROW()-2)/10)+1)</f>
        <v>Poca Loca</v>
      </c>
      <c r="B2934" t="str" cm="1">
        <f t="array" ref="B2934">INDEX('Whitelist (Blackout Reverse)'!$B$1:$K$1,MOD(ROW()-2,10)+1)</f>
        <v>PASSAIC-FF</v>
      </c>
      <c r="C2934" t="str">
        <f>VLOOKUP(A2934,'Brand Family Territory (Enc)'!$A$2:$B$296,2,FALSE)</f>
        <v>All Counties</v>
      </c>
      <c r="D2934">
        <f>IF(COUNTIFS('Brand Family Territories (Enc)'!$B$2:$B$62,C2934,'Brand Family Territories (Enc)'!$C$2:$C$62,B2934)&gt;0,1,IF(AND(LEFT(B2934,6)="MORRIS",COUNTIFS('Brand Family Territories (Enc)'!$B$2:$B$62,C2934,'Brand Family Territories (Enc)'!$C$2:$C$62,"Morri")&gt;0),"Unk",0))</f>
        <v>1</v>
      </c>
      <c r="E2934" t="str">
        <f>IFERROR(INDEX('Brand Family Areas (Enc)'!$D$6:$D$998,MATCH(UPPER(A2934)&amp;"|"&amp;UPPER(B2934),'Brand Family Areas (Enc)'!$G$6:$G$998,0)),"No Match")</f>
        <v>No Match</v>
      </c>
      <c r="F2934" t="str">
        <f t="shared" si="90"/>
        <v>US</v>
      </c>
      <c r="G2934" t="str">
        <f t="shared" si="91"/>
        <v>Poca Loca|PASSAIC-FF</v>
      </c>
    </row>
    <row r="2935" spans="1:7" hidden="1" x14ac:dyDescent="0.2">
      <c r="A2935" t="str" cm="1">
        <f t="array" ref="A2935">INDEX('Brand Family Territory (Enc)'!$A$2:$A$296,INT((ROW()-2)/10)+1)</f>
        <v>Poca Loca</v>
      </c>
      <c r="B2935" t="str" cm="1">
        <f t="array" ref="B2935">INDEX('Whitelist (Blackout Reverse)'!$B$1:$K$1,MOD(ROW()-2,10)+1)</f>
        <v>ESSEX</v>
      </c>
      <c r="C2935" t="str">
        <f>VLOOKUP(A2935,'Brand Family Territory (Enc)'!$A$2:$B$296,2,FALSE)</f>
        <v>All Counties</v>
      </c>
      <c r="D2935">
        <f>IF(COUNTIFS('Brand Family Territories (Enc)'!$B$2:$B$62,C2935,'Brand Family Territories (Enc)'!$C$2:$C$62,B2935)&gt;0,1,IF(AND(LEFT(B2935,6)="MORRIS",COUNTIFS('Brand Family Territories (Enc)'!$B$2:$B$62,C2935,'Brand Family Territories (Enc)'!$C$2:$C$62,"Morri")&gt;0),"Unk",0))</f>
        <v>1</v>
      </c>
      <c r="E2935" t="str">
        <f>IFERROR(INDEX('Brand Family Areas (Enc)'!$D$6:$D$998,MATCH(UPPER(A2935)&amp;"|"&amp;UPPER(B2935),'Brand Family Areas (Enc)'!$G$6:$G$998,0)),"No Match")</f>
        <v>No Match</v>
      </c>
      <c r="F2935" t="str">
        <f t="shared" si="90"/>
        <v>US</v>
      </c>
      <c r="G2935" t="str">
        <f t="shared" si="91"/>
        <v>Poca Loca|ESSEX</v>
      </c>
    </row>
    <row r="2936" spans="1:7" hidden="1" x14ac:dyDescent="0.2">
      <c r="A2936" t="str" cm="1">
        <f t="array" ref="A2936">INDEX('Brand Family Territory (Enc)'!$A$2:$A$296,INT((ROW()-2)/10)+1)</f>
        <v>Poca Loca</v>
      </c>
      <c r="B2936" t="str" cm="1">
        <f t="array" ref="B2936">INDEX('Whitelist (Blackout Reverse)'!$B$1:$K$1,MOD(ROW()-2,10)+1)</f>
        <v>HUDSON</v>
      </c>
      <c r="C2936" t="str">
        <f>VLOOKUP(A2936,'Brand Family Territory (Enc)'!$A$2:$B$296,2,FALSE)</f>
        <v>All Counties</v>
      </c>
      <c r="D2936">
        <f>IF(COUNTIFS('Brand Family Territories (Enc)'!$B$2:$B$62,C2936,'Brand Family Territories (Enc)'!$C$2:$C$62,B2936)&gt;0,1,IF(AND(LEFT(B2936,6)="MORRIS",COUNTIFS('Brand Family Territories (Enc)'!$B$2:$B$62,C2936,'Brand Family Territories (Enc)'!$C$2:$C$62,"Morri")&gt;0),"Unk",0))</f>
        <v>1</v>
      </c>
      <c r="E2936" t="str">
        <f>IFERROR(INDEX('Brand Family Areas (Enc)'!$D$6:$D$998,MATCH(UPPER(A2936)&amp;"|"&amp;UPPER(B2936),'Brand Family Areas (Enc)'!$G$6:$G$998,0)),"No Match")</f>
        <v>No Match</v>
      </c>
      <c r="F2936" t="str">
        <f t="shared" si="90"/>
        <v>US</v>
      </c>
      <c r="G2936" t="str">
        <f t="shared" si="91"/>
        <v>Poca Loca|HUDSON</v>
      </c>
    </row>
    <row r="2937" spans="1:7" hidden="1" x14ac:dyDescent="0.2">
      <c r="A2937" t="str" cm="1">
        <f t="array" ref="A2937">INDEX('Brand Family Territory (Enc)'!$A$2:$A$296,INT((ROW()-2)/10)+1)</f>
        <v>Poca Loca</v>
      </c>
      <c r="B2937" t="str" cm="1">
        <f t="array" ref="B2937">INDEX('Whitelist (Blackout Reverse)'!$B$1:$K$1,MOD(ROW()-2,10)+1)</f>
        <v>UNION</v>
      </c>
      <c r="C2937" t="str">
        <f>VLOOKUP(A2937,'Brand Family Territory (Enc)'!$A$2:$B$296,2,FALSE)</f>
        <v>All Counties</v>
      </c>
      <c r="D2937">
        <f>IF(COUNTIFS('Brand Family Territories (Enc)'!$B$2:$B$62,C2937,'Brand Family Territories (Enc)'!$C$2:$C$62,B2937)&gt;0,1,IF(AND(LEFT(B2937,6)="MORRIS",COUNTIFS('Brand Family Territories (Enc)'!$B$2:$B$62,C2937,'Brand Family Territories (Enc)'!$C$2:$C$62,"Morri")&gt;0),"Unk",0))</f>
        <v>1</v>
      </c>
      <c r="E2937" t="str">
        <f>IFERROR(INDEX('Brand Family Areas (Enc)'!$D$6:$D$998,MATCH(UPPER(A2937)&amp;"|"&amp;UPPER(B2937),'Brand Family Areas (Enc)'!$G$6:$G$998,0)),"No Match")</f>
        <v>No Match</v>
      </c>
      <c r="F2937" t="str">
        <f t="shared" si="90"/>
        <v>US</v>
      </c>
      <c r="G2937" t="str">
        <f t="shared" si="91"/>
        <v>Poca Loca|UNION</v>
      </c>
    </row>
    <row r="2938" spans="1:7" hidden="1" x14ac:dyDescent="0.2">
      <c r="A2938" t="str" cm="1">
        <f t="array" ref="A2938">INDEX('Brand Family Territory (Enc)'!$A$2:$A$296,INT((ROW()-2)/10)+1)</f>
        <v>Poca Loca</v>
      </c>
      <c r="B2938" t="str" cm="1">
        <f t="array" ref="B2938">INDEX('Whitelist (Blackout Reverse)'!$B$1:$K$1,MOD(ROW()-2,10)+1)</f>
        <v>SUSSEX</v>
      </c>
      <c r="C2938" t="str">
        <f>VLOOKUP(A2938,'Brand Family Territory (Enc)'!$A$2:$B$296,2,FALSE)</f>
        <v>All Counties</v>
      </c>
      <c r="D2938">
        <f>IF(COUNTIFS('Brand Family Territories (Enc)'!$B$2:$B$62,C2938,'Brand Family Territories (Enc)'!$C$2:$C$62,B2938)&gt;0,1,IF(AND(LEFT(B2938,6)="MORRIS",COUNTIFS('Brand Family Territories (Enc)'!$B$2:$B$62,C2938,'Brand Family Territories (Enc)'!$C$2:$C$62,"Morri")&gt;0),"Unk",0))</f>
        <v>1</v>
      </c>
      <c r="E2938" t="str">
        <f>IFERROR(INDEX('Brand Family Areas (Enc)'!$D$6:$D$998,MATCH(UPPER(A2938)&amp;"|"&amp;UPPER(B2938),'Brand Family Areas (Enc)'!$G$6:$G$998,0)),"No Match")</f>
        <v>No Match</v>
      </c>
      <c r="F2938" t="str">
        <f t="shared" si="90"/>
        <v>US</v>
      </c>
      <c r="G2938" t="str">
        <f t="shared" si="91"/>
        <v>Poca Loca|SUSSEX</v>
      </c>
    </row>
    <row r="2939" spans="1:7" hidden="1" x14ac:dyDescent="0.2">
      <c r="A2939" t="str" cm="1">
        <f t="array" ref="A2939">INDEX('Brand Family Territory (Enc)'!$A$2:$A$296,INT((ROW()-2)/10)+1)</f>
        <v>Poca Loca</v>
      </c>
      <c r="B2939" t="str" cm="1">
        <f t="array" ref="B2939">INDEX('Whitelist (Blackout Reverse)'!$B$1:$K$1,MOD(ROW()-2,10)+1)</f>
        <v>MORRIS 1</v>
      </c>
      <c r="C2939" t="str">
        <f>VLOOKUP(A2939,'Brand Family Territory (Enc)'!$A$2:$B$296,2,FALSE)</f>
        <v>All Counties</v>
      </c>
      <c r="D2939">
        <f>IF(COUNTIFS('Brand Family Territories (Enc)'!$B$2:$B$62,C2939,'Brand Family Territories (Enc)'!$C$2:$C$62,B2939)&gt;0,1,IF(AND(LEFT(B2939,6)="MORRIS",COUNTIFS('Brand Family Territories (Enc)'!$B$2:$B$62,C2939,'Brand Family Territories (Enc)'!$C$2:$C$62,"Morri")&gt;0),"Unk",0))</f>
        <v>1</v>
      </c>
      <c r="E2939" t="str">
        <f>IFERROR(INDEX('Brand Family Areas (Enc)'!$D$6:$D$998,MATCH(UPPER(A2939)&amp;"|"&amp;UPPER(B2939),'Brand Family Areas (Enc)'!$G$6:$G$998,0)),"No Match")</f>
        <v>No Match</v>
      </c>
      <c r="F2939" t="str">
        <f t="shared" si="90"/>
        <v>US</v>
      </c>
      <c r="G2939" t="str">
        <f t="shared" si="91"/>
        <v>Poca Loca|MORRIS 1</v>
      </c>
    </row>
    <row r="2940" spans="1:7" hidden="1" x14ac:dyDescent="0.2">
      <c r="A2940" t="str" cm="1">
        <f t="array" ref="A2940">INDEX('Brand Family Territory (Enc)'!$A$2:$A$296,INT((ROW()-2)/10)+1)</f>
        <v>Poca Loca</v>
      </c>
      <c r="B2940" t="str" cm="1">
        <f t="array" ref="B2940">INDEX('Whitelist (Blackout Reverse)'!$B$1:$K$1,MOD(ROW()-2,10)+1)</f>
        <v>MORRIS 2</v>
      </c>
      <c r="C2940" t="str">
        <f>VLOOKUP(A2940,'Brand Family Territory (Enc)'!$A$2:$B$296,2,FALSE)</f>
        <v>All Counties</v>
      </c>
      <c r="D2940">
        <f>IF(COUNTIFS('Brand Family Territories (Enc)'!$B$2:$B$62,C2940,'Brand Family Territories (Enc)'!$C$2:$C$62,B2940)&gt;0,1,IF(AND(LEFT(B2940,6)="MORRIS",COUNTIFS('Brand Family Territories (Enc)'!$B$2:$B$62,C2940,'Brand Family Territories (Enc)'!$C$2:$C$62,"Morri")&gt;0),"Unk",0))</f>
        <v>1</v>
      </c>
      <c r="E2940" t="str">
        <f>IFERROR(INDEX('Brand Family Areas (Enc)'!$D$6:$D$998,MATCH(UPPER(A2940)&amp;"|"&amp;UPPER(B2940),'Brand Family Areas (Enc)'!$G$6:$G$998,0)),"No Match")</f>
        <v>No Match</v>
      </c>
      <c r="F2940" t="str">
        <f t="shared" si="90"/>
        <v>US</v>
      </c>
      <c r="G2940" t="str">
        <f t="shared" si="91"/>
        <v>Poca Loca|MORRIS 2</v>
      </c>
    </row>
    <row r="2941" spans="1:7" hidden="1" x14ac:dyDescent="0.2">
      <c r="A2941" t="str" cm="1">
        <f t="array" ref="A2941">INDEX('Brand Family Territory (Enc)'!$A$2:$A$296,INT((ROW()-2)/10)+1)</f>
        <v>Poca Loca</v>
      </c>
      <c r="B2941" t="str" cm="1">
        <f t="array" ref="B2941">INDEX('Whitelist (Blackout Reverse)'!$B$1:$K$1,MOD(ROW()-2,10)+1)</f>
        <v>MORRIS 3</v>
      </c>
      <c r="C2941" t="str">
        <f>VLOOKUP(A2941,'Brand Family Territory (Enc)'!$A$2:$B$296,2,FALSE)</f>
        <v>All Counties</v>
      </c>
      <c r="D2941">
        <f>IF(COUNTIFS('Brand Family Territories (Enc)'!$B$2:$B$62,C2941,'Brand Family Territories (Enc)'!$C$2:$C$62,B2941)&gt;0,1,IF(AND(LEFT(B2941,6)="MORRIS",COUNTIFS('Brand Family Territories (Enc)'!$B$2:$B$62,C2941,'Brand Family Territories (Enc)'!$C$2:$C$62,"Morri")&gt;0),"Unk",0))</f>
        <v>1</v>
      </c>
      <c r="E2941" t="str">
        <f>IFERROR(INDEX('Brand Family Areas (Enc)'!$D$6:$D$998,MATCH(UPPER(A2941)&amp;"|"&amp;UPPER(B2941),'Brand Family Areas (Enc)'!$G$6:$G$998,0)),"No Match")</f>
        <v>No Match</v>
      </c>
      <c r="F2941" t="str">
        <f t="shared" si="90"/>
        <v>US</v>
      </c>
      <c r="G2941" t="str">
        <f t="shared" si="91"/>
        <v>Poca Loca|MORRIS 3</v>
      </c>
    </row>
    <row r="2942" spans="1:7" hidden="1" x14ac:dyDescent="0.2">
      <c r="A2942" t="str" cm="1">
        <f t="array" ref="A2942">INDEX('Brand Family Territory (Enc)'!$A$2:$A$296,INT((ROW()-2)/10)+1)</f>
        <v>2 Canos</v>
      </c>
      <c r="B2942" t="str" cm="1">
        <f t="array" ref="B2942">INDEX('Whitelist (Blackout Reverse)'!$B$1:$K$1,MOD(ROW()-2,10)+1)</f>
        <v>BERGEN</v>
      </c>
      <c r="C2942" t="str">
        <f>VLOOKUP(A2942,'Brand Family Territory (Enc)'!$A$2:$B$296,2,FALSE)</f>
        <v>All Counties</v>
      </c>
      <c r="D2942">
        <f>IF(COUNTIFS('Brand Family Territories (Enc)'!$B$2:$B$62,C2942,'Brand Family Territories (Enc)'!$C$2:$C$62,B2942)&gt;0,1,IF(AND(LEFT(B2942,6)="MORRIS",COUNTIFS('Brand Family Territories (Enc)'!$B$2:$B$62,C2942,'Brand Family Territories (Enc)'!$C$2:$C$62,"Morri")&gt;0),"Unk",0))</f>
        <v>1</v>
      </c>
      <c r="E2942" t="str">
        <f>IFERROR(INDEX('Brand Family Areas (Enc)'!$D$6:$D$998,MATCH(UPPER(A2942)&amp;"|"&amp;UPPER(B2942),'Brand Family Areas (Enc)'!$G$6:$G$998,0)),"No Match")</f>
        <v>No Match</v>
      </c>
      <c r="F2942" t="str">
        <f t="shared" si="90"/>
        <v>US</v>
      </c>
      <c r="G2942" t="str">
        <f t="shared" si="91"/>
        <v>2 Canos|BERGEN</v>
      </c>
    </row>
    <row r="2943" spans="1:7" hidden="1" x14ac:dyDescent="0.2">
      <c r="A2943" t="str" cm="1">
        <f t="array" ref="A2943">INDEX('Brand Family Territory (Enc)'!$A$2:$A$296,INT((ROW()-2)/10)+1)</f>
        <v>2 Canos</v>
      </c>
      <c r="B2943" t="str" cm="1">
        <f t="array" ref="B2943">INDEX('Whitelist (Blackout Reverse)'!$B$1:$K$1,MOD(ROW()-2,10)+1)</f>
        <v>PASSAIC</v>
      </c>
      <c r="C2943" t="str">
        <f>VLOOKUP(A2943,'Brand Family Territory (Enc)'!$A$2:$B$296,2,FALSE)</f>
        <v>All Counties</v>
      </c>
      <c r="D2943">
        <f>IF(COUNTIFS('Brand Family Territories (Enc)'!$B$2:$B$62,C2943,'Brand Family Territories (Enc)'!$C$2:$C$62,B2943)&gt;0,1,IF(AND(LEFT(B2943,6)="MORRIS",COUNTIFS('Brand Family Territories (Enc)'!$B$2:$B$62,C2943,'Brand Family Territories (Enc)'!$C$2:$C$62,"Morri")&gt;0),"Unk",0))</f>
        <v>1</v>
      </c>
      <c r="E2943" t="str">
        <f>IFERROR(INDEX('Brand Family Areas (Enc)'!$D$6:$D$998,MATCH(UPPER(A2943)&amp;"|"&amp;UPPER(B2943),'Brand Family Areas (Enc)'!$G$6:$G$998,0)),"No Match")</f>
        <v>No Match</v>
      </c>
      <c r="F2943" t="str">
        <f t="shared" si="90"/>
        <v>US</v>
      </c>
      <c r="G2943" t="str">
        <f t="shared" si="91"/>
        <v>2 Canos|PASSAIC</v>
      </c>
    </row>
    <row r="2944" spans="1:7" hidden="1" x14ac:dyDescent="0.2">
      <c r="A2944" t="str" cm="1">
        <f t="array" ref="A2944">INDEX('Brand Family Territory (Enc)'!$A$2:$A$296,INT((ROW()-2)/10)+1)</f>
        <v>2 Canos</v>
      </c>
      <c r="B2944" t="str" cm="1">
        <f t="array" ref="B2944">INDEX('Whitelist (Blackout Reverse)'!$B$1:$K$1,MOD(ROW()-2,10)+1)</f>
        <v>PASSAIC-FF</v>
      </c>
      <c r="C2944" t="str">
        <f>VLOOKUP(A2944,'Brand Family Territory (Enc)'!$A$2:$B$296,2,FALSE)</f>
        <v>All Counties</v>
      </c>
      <c r="D2944">
        <f>IF(COUNTIFS('Brand Family Territories (Enc)'!$B$2:$B$62,C2944,'Brand Family Territories (Enc)'!$C$2:$C$62,B2944)&gt;0,1,IF(AND(LEFT(B2944,6)="MORRIS",COUNTIFS('Brand Family Territories (Enc)'!$B$2:$B$62,C2944,'Brand Family Territories (Enc)'!$C$2:$C$62,"Morri")&gt;0),"Unk",0))</f>
        <v>1</v>
      </c>
      <c r="E2944" t="str">
        <f>IFERROR(INDEX('Brand Family Areas (Enc)'!$D$6:$D$998,MATCH(UPPER(A2944)&amp;"|"&amp;UPPER(B2944),'Brand Family Areas (Enc)'!$G$6:$G$998,0)),"No Match")</f>
        <v>No Match</v>
      </c>
      <c r="F2944" t="str">
        <f t="shared" si="90"/>
        <v>US</v>
      </c>
      <c r="G2944" t="str">
        <f t="shared" si="91"/>
        <v>2 Canos|PASSAIC-FF</v>
      </c>
    </row>
    <row r="2945" spans="1:7" hidden="1" x14ac:dyDescent="0.2">
      <c r="A2945" t="str" cm="1">
        <f t="array" ref="A2945">INDEX('Brand Family Territory (Enc)'!$A$2:$A$296,INT((ROW()-2)/10)+1)</f>
        <v>2 Canos</v>
      </c>
      <c r="B2945" t="str" cm="1">
        <f t="array" ref="B2945">INDEX('Whitelist (Blackout Reverse)'!$B$1:$K$1,MOD(ROW()-2,10)+1)</f>
        <v>ESSEX</v>
      </c>
      <c r="C2945" t="str">
        <f>VLOOKUP(A2945,'Brand Family Territory (Enc)'!$A$2:$B$296,2,FALSE)</f>
        <v>All Counties</v>
      </c>
      <c r="D2945">
        <f>IF(COUNTIFS('Brand Family Territories (Enc)'!$B$2:$B$62,C2945,'Brand Family Territories (Enc)'!$C$2:$C$62,B2945)&gt;0,1,IF(AND(LEFT(B2945,6)="MORRIS",COUNTIFS('Brand Family Territories (Enc)'!$B$2:$B$62,C2945,'Brand Family Territories (Enc)'!$C$2:$C$62,"Morri")&gt;0),"Unk",0))</f>
        <v>1</v>
      </c>
      <c r="E2945" t="str">
        <f>IFERROR(INDEX('Brand Family Areas (Enc)'!$D$6:$D$998,MATCH(UPPER(A2945)&amp;"|"&amp;UPPER(B2945),'Brand Family Areas (Enc)'!$G$6:$G$998,0)),"No Match")</f>
        <v>No Match</v>
      </c>
      <c r="F2945" t="str">
        <f t="shared" si="90"/>
        <v>US</v>
      </c>
      <c r="G2945" t="str">
        <f t="shared" si="91"/>
        <v>2 Canos|ESSEX</v>
      </c>
    </row>
    <row r="2946" spans="1:7" hidden="1" x14ac:dyDescent="0.2">
      <c r="A2946" t="str" cm="1">
        <f t="array" ref="A2946">INDEX('Brand Family Territory (Enc)'!$A$2:$A$296,INT((ROW()-2)/10)+1)</f>
        <v>2 Canos</v>
      </c>
      <c r="B2946" t="str" cm="1">
        <f t="array" ref="B2946">INDEX('Whitelist (Blackout Reverse)'!$B$1:$K$1,MOD(ROW()-2,10)+1)</f>
        <v>HUDSON</v>
      </c>
      <c r="C2946" t="str">
        <f>VLOOKUP(A2946,'Brand Family Territory (Enc)'!$A$2:$B$296,2,FALSE)</f>
        <v>All Counties</v>
      </c>
      <c r="D2946">
        <f>IF(COUNTIFS('Brand Family Territories (Enc)'!$B$2:$B$62,C2946,'Brand Family Territories (Enc)'!$C$2:$C$62,B2946)&gt;0,1,IF(AND(LEFT(B2946,6)="MORRIS",COUNTIFS('Brand Family Territories (Enc)'!$B$2:$B$62,C2946,'Brand Family Territories (Enc)'!$C$2:$C$62,"Morri")&gt;0),"Unk",0))</f>
        <v>1</v>
      </c>
      <c r="E2946" t="str">
        <f>IFERROR(INDEX('Brand Family Areas (Enc)'!$D$6:$D$998,MATCH(UPPER(A2946)&amp;"|"&amp;UPPER(B2946),'Brand Family Areas (Enc)'!$G$6:$G$998,0)),"No Match")</f>
        <v>No Match</v>
      </c>
      <c r="F2946" t="str">
        <f t="shared" si="90"/>
        <v>US</v>
      </c>
      <c r="G2946" t="str">
        <f t="shared" si="91"/>
        <v>2 Canos|HUDSON</v>
      </c>
    </row>
    <row r="2947" spans="1:7" hidden="1" x14ac:dyDescent="0.2">
      <c r="A2947" t="str" cm="1">
        <f t="array" ref="A2947">INDEX('Brand Family Territory (Enc)'!$A$2:$A$296,INT((ROW()-2)/10)+1)</f>
        <v>2 Canos</v>
      </c>
      <c r="B2947" t="str" cm="1">
        <f t="array" ref="B2947">INDEX('Whitelist (Blackout Reverse)'!$B$1:$K$1,MOD(ROW()-2,10)+1)</f>
        <v>UNION</v>
      </c>
      <c r="C2947" t="str">
        <f>VLOOKUP(A2947,'Brand Family Territory (Enc)'!$A$2:$B$296,2,FALSE)</f>
        <v>All Counties</v>
      </c>
      <c r="D2947">
        <f>IF(COUNTIFS('Brand Family Territories (Enc)'!$B$2:$B$62,C2947,'Brand Family Territories (Enc)'!$C$2:$C$62,B2947)&gt;0,1,IF(AND(LEFT(B2947,6)="MORRIS",COUNTIFS('Brand Family Territories (Enc)'!$B$2:$B$62,C2947,'Brand Family Territories (Enc)'!$C$2:$C$62,"Morri")&gt;0),"Unk",0))</f>
        <v>1</v>
      </c>
      <c r="E2947" t="str">
        <f>IFERROR(INDEX('Brand Family Areas (Enc)'!$D$6:$D$998,MATCH(UPPER(A2947)&amp;"|"&amp;UPPER(B2947),'Brand Family Areas (Enc)'!$G$6:$G$998,0)),"No Match")</f>
        <v>No Match</v>
      </c>
      <c r="F2947" t="str">
        <f t="shared" ref="F2947:F2951" si="92">IF(D2947="Unk","Ambiguous (Source Truncated)",IF(E2947="Inactive","THEM",IF(D2947=1,"US",IF(D2947="N/A","No Territory Data","THEM"))))</f>
        <v>US</v>
      </c>
      <c r="G2947" t="str">
        <f t="shared" ref="G2947:G2951" si="93">A2947&amp;"|"&amp;B2947</f>
        <v>2 Canos|UNION</v>
      </c>
    </row>
    <row r="2948" spans="1:7" hidden="1" x14ac:dyDescent="0.2">
      <c r="A2948" t="str" cm="1">
        <f t="array" ref="A2948">INDEX('Brand Family Territory (Enc)'!$A$2:$A$296,INT((ROW()-2)/10)+1)</f>
        <v>2 Canos</v>
      </c>
      <c r="B2948" t="str" cm="1">
        <f t="array" ref="B2948">INDEX('Whitelist (Blackout Reverse)'!$B$1:$K$1,MOD(ROW()-2,10)+1)</f>
        <v>SUSSEX</v>
      </c>
      <c r="C2948" t="str">
        <f>VLOOKUP(A2948,'Brand Family Territory (Enc)'!$A$2:$B$296,2,FALSE)</f>
        <v>All Counties</v>
      </c>
      <c r="D2948">
        <f>IF(COUNTIFS('Brand Family Territories (Enc)'!$B$2:$B$62,C2948,'Brand Family Territories (Enc)'!$C$2:$C$62,B2948)&gt;0,1,IF(AND(LEFT(B2948,6)="MORRIS",COUNTIFS('Brand Family Territories (Enc)'!$B$2:$B$62,C2948,'Brand Family Territories (Enc)'!$C$2:$C$62,"Morri")&gt;0),"Unk",0))</f>
        <v>1</v>
      </c>
      <c r="E2948" t="str">
        <f>IFERROR(INDEX('Brand Family Areas (Enc)'!$D$6:$D$998,MATCH(UPPER(A2948)&amp;"|"&amp;UPPER(B2948),'Brand Family Areas (Enc)'!$G$6:$G$998,0)),"No Match")</f>
        <v>No Match</v>
      </c>
      <c r="F2948" t="str">
        <f t="shared" si="92"/>
        <v>US</v>
      </c>
      <c r="G2948" t="str">
        <f t="shared" si="93"/>
        <v>2 Canos|SUSSEX</v>
      </c>
    </row>
    <row r="2949" spans="1:7" hidden="1" x14ac:dyDescent="0.2">
      <c r="A2949" t="str" cm="1">
        <f t="array" ref="A2949">INDEX('Brand Family Territory (Enc)'!$A$2:$A$296,INT((ROW()-2)/10)+1)</f>
        <v>2 Canos</v>
      </c>
      <c r="B2949" t="str" cm="1">
        <f t="array" ref="B2949">INDEX('Whitelist (Blackout Reverse)'!$B$1:$K$1,MOD(ROW()-2,10)+1)</f>
        <v>MORRIS 1</v>
      </c>
      <c r="C2949" t="str">
        <f>VLOOKUP(A2949,'Brand Family Territory (Enc)'!$A$2:$B$296,2,FALSE)</f>
        <v>All Counties</v>
      </c>
      <c r="D2949">
        <f>IF(COUNTIFS('Brand Family Territories (Enc)'!$B$2:$B$62,C2949,'Brand Family Territories (Enc)'!$C$2:$C$62,B2949)&gt;0,1,IF(AND(LEFT(B2949,6)="MORRIS",COUNTIFS('Brand Family Territories (Enc)'!$B$2:$B$62,C2949,'Brand Family Territories (Enc)'!$C$2:$C$62,"Morri")&gt;0),"Unk",0))</f>
        <v>1</v>
      </c>
      <c r="E2949" t="str">
        <f>IFERROR(INDEX('Brand Family Areas (Enc)'!$D$6:$D$998,MATCH(UPPER(A2949)&amp;"|"&amp;UPPER(B2949),'Brand Family Areas (Enc)'!$G$6:$G$998,0)),"No Match")</f>
        <v>No Match</v>
      </c>
      <c r="F2949" t="str">
        <f t="shared" si="92"/>
        <v>US</v>
      </c>
      <c r="G2949" t="str">
        <f t="shared" si="93"/>
        <v>2 Canos|MORRIS 1</v>
      </c>
    </row>
    <row r="2950" spans="1:7" hidden="1" x14ac:dyDescent="0.2">
      <c r="A2950" t="str" cm="1">
        <f t="array" ref="A2950">INDEX('Brand Family Territory (Enc)'!$A$2:$A$296,INT((ROW()-2)/10)+1)</f>
        <v>2 Canos</v>
      </c>
      <c r="B2950" t="str" cm="1">
        <f t="array" ref="B2950">INDEX('Whitelist (Blackout Reverse)'!$B$1:$K$1,MOD(ROW()-2,10)+1)</f>
        <v>MORRIS 2</v>
      </c>
      <c r="C2950" t="str">
        <f>VLOOKUP(A2950,'Brand Family Territory (Enc)'!$A$2:$B$296,2,FALSE)</f>
        <v>All Counties</v>
      </c>
      <c r="D2950">
        <f>IF(COUNTIFS('Brand Family Territories (Enc)'!$B$2:$B$62,C2950,'Brand Family Territories (Enc)'!$C$2:$C$62,B2950)&gt;0,1,IF(AND(LEFT(B2950,6)="MORRIS",COUNTIFS('Brand Family Territories (Enc)'!$B$2:$B$62,C2950,'Brand Family Territories (Enc)'!$C$2:$C$62,"Morri")&gt;0),"Unk",0))</f>
        <v>1</v>
      </c>
      <c r="E2950" t="str">
        <f>IFERROR(INDEX('Brand Family Areas (Enc)'!$D$6:$D$998,MATCH(UPPER(A2950)&amp;"|"&amp;UPPER(B2950),'Brand Family Areas (Enc)'!$G$6:$G$998,0)),"No Match")</f>
        <v>No Match</v>
      </c>
      <c r="F2950" t="str">
        <f t="shared" si="92"/>
        <v>US</v>
      </c>
      <c r="G2950" t="str">
        <f t="shared" si="93"/>
        <v>2 Canos|MORRIS 2</v>
      </c>
    </row>
    <row r="2951" spans="1:7" hidden="1" x14ac:dyDescent="0.2">
      <c r="A2951" t="str" cm="1">
        <f t="array" ref="A2951">INDEX('Brand Family Territory (Enc)'!$A$2:$A$296,INT((ROW()-2)/10)+1)</f>
        <v>2 Canos</v>
      </c>
      <c r="B2951" t="str" cm="1">
        <f t="array" ref="B2951">INDEX('Whitelist (Blackout Reverse)'!$B$1:$K$1,MOD(ROW()-2,10)+1)</f>
        <v>MORRIS 3</v>
      </c>
      <c r="C2951" t="str">
        <f>VLOOKUP(A2951,'Brand Family Territory (Enc)'!$A$2:$B$296,2,FALSE)</f>
        <v>All Counties</v>
      </c>
      <c r="D2951">
        <f>IF(COUNTIFS('Brand Family Territories (Enc)'!$B$2:$B$62,C2951,'Brand Family Territories (Enc)'!$C$2:$C$62,B2951)&gt;0,1,IF(AND(LEFT(B2951,6)="MORRIS",COUNTIFS('Brand Family Territories (Enc)'!$B$2:$B$62,C2951,'Brand Family Territories (Enc)'!$C$2:$C$62,"Morri")&gt;0),"Unk",0))</f>
        <v>1</v>
      </c>
      <c r="E2951" t="str">
        <f>IFERROR(INDEX('Brand Family Areas (Enc)'!$D$6:$D$998,MATCH(UPPER(A2951)&amp;"|"&amp;UPPER(B2951),'Brand Family Areas (Enc)'!$G$6:$G$998,0)),"No Match")</f>
        <v>No Match</v>
      </c>
      <c r="F2951" t="str">
        <f t="shared" si="92"/>
        <v>US</v>
      </c>
      <c r="G2951" t="str">
        <f t="shared" si="93"/>
        <v>2 Canos|MORRIS 3</v>
      </c>
    </row>
    <row r="2952" spans="1:7" hidden="1" x14ac:dyDescent="0.2">
      <c r="A2952" t="s">
        <v>2668</v>
      </c>
      <c r="B2952" t="str" cm="1">
        <f t="array" ref="B2952">INDEX('Whitelist (Blackout Reverse)'!$B$1:$K$1,MOD(ROW()-2952,10)+1)</f>
        <v>BERGEN</v>
      </c>
      <c r="C2952" t="s">
        <v>6152</v>
      </c>
      <c r="D2952">
        <f>IF(INDEX('Whitelist (Blackout Reverse)'!$B$2:$K$300,MATCH($A2952,'Whitelist (Blackout Reverse)'!$A$2:$A$300,0),MATCH($B2952,'Whitelist (Blackout Reverse)'!$B$1:$K$1,0))="CAN SELL",1,0)</f>
        <v>1</v>
      </c>
      <c r="E2952" t="str">
        <f>IF(D2952=0,"Inactive","No Match")</f>
        <v>No Match</v>
      </c>
      <c r="F2952" t="str">
        <f>IF(D2952=1,"US","THEM")</f>
        <v>US</v>
      </c>
      <c r="G2952" t="str">
        <f>A2952&amp;"|"&amp;B2952</f>
        <v>Miller High Life|BERGEN</v>
      </c>
    </row>
    <row r="2953" spans="1:7" hidden="1" x14ac:dyDescent="0.2">
      <c r="A2953" t="s">
        <v>2668</v>
      </c>
      <c r="B2953" t="str" cm="1">
        <f t="array" ref="B2953">INDEX('Whitelist (Blackout Reverse)'!$B$1:$K$1,MOD(ROW()-2952,10)+1)</f>
        <v>PASSAIC</v>
      </c>
      <c r="C2953" t="s">
        <v>6152</v>
      </c>
      <c r="D2953">
        <f>IF(INDEX('Whitelist (Blackout Reverse)'!$B$2:$K$300,MATCH($A2953,'Whitelist (Blackout Reverse)'!$A$2:$A$300,0),MATCH($B2953,'Whitelist (Blackout Reverse)'!$B$1:$K$1,0))="CAN SELL",1,0)</f>
        <v>1</v>
      </c>
      <c r="E2953" t="str">
        <f t="shared" ref="E2953:E2961" si="94">IF(D2953=0,"Inactive","No Match")</f>
        <v>No Match</v>
      </c>
      <c r="F2953" t="str">
        <f t="shared" ref="F2953:F2961" si="95">IF(D2953=1,"US","THEM")</f>
        <v>US</v>
      </c>
      <c r="G2953" t="str">
        <f t="shared" ref="G2953:G2961" si="96">A2953&amp;"|"&amp;B2953</f>
        <v>Miller High Life|PASSAIC</v>
      </c>
    </row>
    <row r="2954" spans="1:7" hidden="1" x14ac:dyDescent="0.2">
      <c r="A2954" t="s">
        <v>2668</v>
      </c>
      <c r="B2954" t="str" cm="1">
        <f t="array" ref="B2954">INDEX('Whitelist (Blackout Reverse)'!$B$1:$K$1,MOD(ROW()-2952,10)+1)</f>
        <v>PASSAIC-FF</v>
      </c>
      <c r="C2954" t="s">
        <v>6152</v>
      </c>
      <c r="D2954">
        <f>IF(INDEX('Whitelist (Blackout Reverse)'!$B$2:$K$300,MATCH($A2954,'Whitelist (Blackout Reverse)'!$A$2:$A$300,0),MATCH($B2954,'Whitelist (Blackout Reverse)'!$B$1:$K$1,0))="CAN SELL",1,0)</f>
        <v>1</v>
      </c>
      <c r="E2954" t="str">
        <f t="shared" si="94"/>
        <v>No Match</v>
      </c>
      <c r="F2954" t="str">
        <f t="shared" si="95"/>
        <v>US</v>
      </c>
      <c r="G2954" t="str">
        <f t="shared" si="96"/>
        <v>Miller High Life|PASSAIC-FF</v>
      </c>
    </row>
    <row r="2955" spans="1:7" hidden="1" x14ac:dyDescent="0.2">
      <c r="A2955" t="s">
        <v>2668</v>
      </c>
      <c r="B2955" t="str" cm="1">
        <f t="array" ref="B2955">INDEX('Whitelist (Blackout Reverse)'!$B$1:$K$1,MOD(ROW()-2952,10)+1)</f>
        <v>ESSEX</v>
      </c>
      <c r="C2955" t="s">
        <v>6152</v>
      </c>
      <c r="D2955">
        <f>IF(INDEX('Whitelist (Blackout Reverse)'!$B$2:$K$300,MATCH($A2955,'Whitelist (Blackout Reverse)'!$A$2:$A$300,0),MATCH($B2955,'Whitelist (Blackout Reverse)'!$B$1:$K$1,0))="CAN SELL",1,0)</f>
        <v>0</v>
      </c>
      <c r="E2955" t="str">
        <f t="shared" si="94"/>
        <v>Inactive</v>
      </c>
      <c r="F2955" t="str">
        <f t="shared" si="95"/>
        <v>THEM</v>
      </c>
      <c r="G2955" t="str">
        <f t="shared" si="96"/>
        <v>Miller High Life|ESSEX</v>
      </c>
    </row>
    <row r="2956" spans="1:7" hidden="1" x14ac:dyDescent="0.2">
      <c r="A2956" t="s">
        <v>2668</v>
      </c>
      <c r="B2956" t="str" cm="1">
        <f t="array" ref="B2956">INDEX('Whitelist (Blackout Reverse)'!$B$1:$K$1,MOD(ROW()-2952,10)+1)</f>
        <v>HUDSON</v>
      </c>
      <c r="C2956" t="s">
        <v>6152</v>
      </c>
      <c r="D2956">
        <f>IF(INDEX('Whitelist (Blackout Reverse)'!$B$2:$K$300,MATCH($A2956,'Whitelist (Blackout Reverse)'!$A$2:$A$300,0),MATCH($B2956,'Whitelist (Blackout Reverse)'!$B$1:$K$1,0))="CAN SELL",1,0)</f>
        <v>0</v>
      </c>
      <c r="E2956" t="str">
        <f t="shared" si="94"/>
        <v>Inactive</v>
      </c>
      <c r="F2956" t="str">
        <f t="shared" si="95"/>
        <v>THEM</v>
      </c>
      <c r="G2956" t="str">
        <f t="shared" si="96"/>
        <v>Miller High Life|HUDSON</v>
      </c>
    </row>
    <row r="2957" spans="1:7" hidden="1" x14ac:dyDescent="0.2">
      <c r="A2957" t="s">
        <v>2668</v>
      </c>
      <c r="B2957" t="str" cm="1">
        <f t="array" ref="B2957">INDEX('Whitelist (Blackout Reverse)'!$B$1:$K$1,MOD(ROW()-2952,10)+1)</f>
        <v>UNION</v>
      </c>
      <c r="C2957" t="s">
        <v>6152</v>
      </c>
      <c r="D2957">
        <f>IF(INDEX('Whitelist (Blackout Reverse)'!$B$2:$K$300,MATCH($A2957,'Whitelist (Blackout Reverse)'!$A$2:$A$300,0),MATCH($B2957,'Whitelist (Blackout Reverse)'!$B$1:$K$1,0))="CAN SELL",1,0)</f>
        <v>0</v>
      </c>
      <c r="E2957" t="str">
        <f t="shared" si="94"/>
        <v>Inactive</v>
      </c>
      <c r="F2957" t="str">
        <f t="shared" si="95"/>
        <v>THEM</v>
      </c>
      <c r="G2957" t="str">
        <f t="shared" si="96"/>
        <v>Miller High Life|UNION</v>
      </c>
    </row>
    <row r="2958" spans="1:7" hidden="1" x14ac:dyDescent="0.2">
      <c r="A2958" t="s">
        <v>2668</v>
      </c>
      <c r="B2958" t="str" cm="1">
        <f t="array" ref="B2958">INDEX('Whitelist (Blackout Reverse)'!$B$1:$K$1,MOD(ROW()-2952,10)+1)</f>
        <v>SUSSEX</v>
      </c>
      <c r="C2958" t="s">
        <v>6152</v>
      </c>
      <c r="D2958">
        <f>IF(INDEX('Whitelist (Blackout Reverse)'!$B$2:$K$300,MATCH($A2958,'Whitelist (Blackout Reverse)'!$A$2:$A$300,0),MATCH($B2958,'Whitelist (Blackout Reverse)'!$B$1:$K$1,0))="CAN SELL",1,0)</f>
        <v>1</v>
      </c>
      <c r="E2958" t="str">
        <f t="shared" si="94"/>
        <v>No Match</v>
      </c>
      <c r="F2958" t="str">
        <f t="shared" si="95"/>
        <v>US</v>
      </c>
      <c r="G2958" t="str">
        <f t="shared" si="96"/>
        <v>Miller High Life|SUSSEX</v>
      </c>
    </row>
    <row r="2959" spans="1:7" hidden="1" x14ac:dyDescent="0.2">
      <c r="A2959" t="s">
        <v>2668</v>
      </c>
      <c r="B2959" t="str" cm="1">
        <f t="array" ref="B2959">INDEX('Whitelist (Blackout Reverse)'!$B$1:$K$1,MOD(ROW()-2952,10)+1)</f>
        <v>MORRIS 1</v>
      </c>
      <c r="C2959" t="s">
        <v>6152</v>
      </c>
      <c r="D2959">
        <f>IF(INDEX('Whitelist (Blackout Reverse)'!$B$2:$K$300,MATCH($A2959,'Whitelist (Blackout Reverse)'!$A$2:$A$300,0),MATCH($B2959,'Whitelist (Blackout Reverse)'!$B$1:$K$1,0))="CAN SELL",1,0)</f>
        <v>1</v>
      </c>
      <c r="E2959" t="str">
        <f t="shared" si="94"/>
        <v>No Match</v>
      </c>
      <c r="F2959" t="str">
        <f t="shared" si="95"/>
        <v>US</v>
      </c>
      <c r="G2959" t="str">
        <f t="shared" si="96"/>
        <v>Miller High Life|MORRIS 1</v>
      </c>
    </row>
    <row r="2960" spans="1:7" hidden="1" x14ac:dyDescent="0.2">
      <c r="A2960" t="s">
        <v>2668</v>
      </c>
      <c r="B2960" t="str" cm="1">
        <f t="array" ref="B2960">INDEX('Whitelist (Blackout Reverse)'!$B$1:$K$1,MOD(ROW()-2952,10)+1)</f>
        <v>MORRIS 2</v>
      </c>
      <c r="C2960" t="s">
        <v>6152</v>
      </c>
      <c r="D2960">
        <f>IF(INDEX('Whitelist (Blackout Reverse)'!$B$2:$K$300,MATCH($A2960,'Whitelist (Blackout Reverse)'!$A$2:$A$300,0),MATCH($B2960,'Whitelist (Blackout Reverse)'!$B$1:$K$1,0))="CAN SELL",1,0)</f>
        <v>0</v>
      </c>
      <c r="E2960" t="str">
        <f t="shared" si="94"/>
        <v>Inactive</v>
      </c>
      <c r="F2960" t="str">
        <f t="shared" si="95"/>
        <v>THEM</v>
      </c>
      <c r="G2960" t="str">
        <f t="shared" si="96"/>
        <v>Miller High Life|MORRIS 2</v>
      </c>
    </row>
    <row r="2961" spans="1:7" hidden="1" x14ac:dyDescent="0.2">
      <c r="A2961" t="s">
        <v>2668</v>
      </c>
      <c r="B2961" t="str" cm="1">
        <f t="array" ref="B2961">INDEX('Whitelist (Blackout Reverse)'!$B$1:$K$1,MOD(ROW()-2952,10)+1)</f>
        <v>MORRIS 3</v>
      </c>
      <c r="C2961" t="s">
        <v>6152</v>
      </c>
      <c r="D2961">
        <f>IF(INDEX('Whitelist (Blackout Reverse)'!$B$2:$K$300,MATCH($A2961,'Whitelist (Blackout Reverse)'!$A$2:$A$300,0),MATCH($B2961,'Whitelist (Blackout Reverse)'!$B$1:$K$1,0))="CAN SELL",1,0)</f>
        <v>1</v>
      </c>
      <c r="E2961" t="str">
        <f t="shared" si="94"/>
        <v>No Match</v>
      </c>
      <c r="F2961" t="str">
        <f t="shared" si="95"/>
        <v>US</v>
      </c>
      <c r="G2961" t="str">
        <f t="shared" si="96"/>
        <v>Miller High Life|MORRIS 3</v>
      </c>
    </row>
  </sheetData>
  <autoFilter ref="A1:G2961" xr:uid="{996D5E7C-F053-4756-AE11-11107E7D49AA}">
    <filterColumn colId="0">
      <filters>
        <filter val="Victory"/>
      </filters>
    </filterColumn>
  </autoFilter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1F4088-1DF9-46DB-B334-D446C4683453}">
  <dimension ref="A1:K300"/>
  <sheetViews>
    <sheetView workbookViewId="0">
      <pane ySplit="1" topLeftCell="A159" activePane="bottomLeft" state="frozen"/>
      <selection pane="bottomLeft" activeCell="G181" sqref="G181"/>
    </sheetView>
  </sheetViews>
  <sheetFormatPr defaultRowHeight="12.75" x14ac:dyDescent="0.2"/>
  <cols>
    <col min="1" max="1" width="33" bestFit="1" customWidth="1"/>
    <col min="2" max="3" width="10" bestFit="1" customWidth="1"/>
    <col min="4" max="4" width="12.140625" bestFit="1" customWidth="1"/>
    <col min="5" max="11" width="10" bestFit="1" customWidth="1"/>
  </cols>
  <sheetData>
    <row r="1" spans="1:11" x14ac:dyDescent="0.2">
      <c r="A1" s="6" t="s">
        <v>11</v>
      </c>
      <c r="B1" s="6" t="s">
        <v>48</v>
      </c>
      <c r="C1" s="6" t="s">
        <v>123</v>
      </c>
      <c r="D1" s="6" t="s">
        <v>372</v>
      </c>
      <c r="E1" s="6" t="s">
        <v>187</v>
      </c>
      <c r="F1" s="6" t="s">
        <v>39</v>
      </c>
      <c r="G1" s="6" t="s">
        <v>176</v>
      </c>
      <c r="H1" s="6" t="s">
        <v>27</v>
      </c>
      <c r="I1" s="6" t="s">
        <v>67</v>
      </c>
      <c r="J1" s="6" t="s">
        <v>15</v>
      </c>
      <c r="K1" s="6" t="s">
        <v>315</v>
      </c>
    </row>
    <row r="2" spans="1:11" x14ac:dyDescent="0.2">
      <c r="A2" t="str" cm="1">
        <f t="array" ref="A2:A238">_xlfn._xlws.SORT(_xlfn.UNIQUE(_xlfn._xlws.FILTER('Brand Family Areas (Enc)'!B6:B998,'Brand Family Areas (Enc)'!B6:B998&lt;&gt;"")))</f>
        <v>Affligem</v>
      </c>
      <c r="B2" t="str">
        <f>IF($A2="","",IF(COUNTIFS('Brand Family Areas (Enc)'!$B$6:$B$998,$A2,'Brand Family Areas (Enc)'!$C$6:$C$998,B$1,'Brand Family Areas (Enc)'!$D$6:$D$998,"Inactive")&gt;0,"BLOCKED","CAN SELL"))</f>
        <v>CAN SELL</v>
      </c>
      <c r="C2" t="str">
        <f>IF($A2="","",IF(COUNTIFS('Brand Family Areas (Enc)'!$B$6:$B$998,$A2,'Brand Family Areas (Enc)'!$C$6:$C$998,C$1,'Brand Family Areas (Enc)'!$D$6:$D$998,"Inactive")&gt;0,"BLOCKED","CAN SELL"))</f>
        <v>CAN SELL</v>
      </c>
      <c r="D2" t="str">
        <f>IF($A2="","",IF(COUNTIFS('Brand Family Areas (Enc)'!$B$6:$B$998,$A2,'Brand Family Areas (Enc)'!$C$6:$C$998,D$1,'Brand Family Areas (Enc)'!$D$6:$D$998,"Inactive")&gt;0,"BLOCKED","CAN SELL"))</f>
        <v>CAN SELL</v>
      </c>
      <c r="E2" t="str">
        <f>IF($A2="","",IF(COUNTIFS('Brand Family Areas (Enc)'!$B$6:$B$998,$A2,'Brand Family Areas (Enc)'!$C$6:$C$998,E$1,'Brand Family Areas (Enc)'!$D$6:$D$998,"Inactive")&gt;0,"BLOCKED","CAN SELL"))</f>
        <v>BLOCKED</v>
      </c>
      <c r="F2" t="str">
        <f>IF($A2="","",IF(COUNTIFS('Brand Family Areas (Enc)'!$B$6:$B$998,$A2,'Brand Family Areas (Enc)'!$C$6:$C$998,F$1,'Brand Family Areas (Enc)'!$D$6:$D$998,"Inactive")&gt;0,"BLOCKED","CAN SELL"))</f>
        <v>BLOCKED</v>
      </c>
      <c r="G2" t="str">
        <f>IF($A2="","",IF(COUNTIFS('Brand Family Areas (Enc)'!$B$6:$B$998,$A2,'Brand Family Areas (Enc)'!$C$6:$C$998,G$1,'Brand Family Areas (Enc)'!$D$6:$D$998,"Inactive")&gt;0,"BLOCKED","CAN SELL"))</f>
        <v>BLOCKED</v>
      </c>
      <c r="H2" t="str">
        <f>IF($A2="","",IF(COUNTIFS('Brand Family Areas (Enc)'!$B$6:$B$998,$A2,'Brand Family Areas (Enc)'!$C$6:$C$998,H$1,'Brand Family Areas (Enc)'!$D$6:$D$998,"Inactive")&gt;0,"BLOCKED","CAN SELL"))</f>
        <v>BLOCKED</v>
      </c>
      <c r="I2" t="str">
        <f>IF($A2="","",IF(COUNTIFS('Brand Family Areas (Enc)'!$B$6:$B$998,$A2,'Brand Family Areas (Enc)'!$C$6:$C$998,I$1,'Brand Family Areas (Enc)'!$D$6:$D$998,"Inactive")&gt;0,"BLOCKED","CAN SELL"))</f>
        <v>BLOCKED</v>
      </c>
      <c r="J2" t="str">
        <f>IF($A2="","",IF(COUNTIFS('Brand Family Areas (Enc)'!$B$6:$B$998,$A2,'Brand Family Areas (Enc)'!$C$6:$C$998,J$1,'Brand Family Areas (Enc)'!$D$6:$D$998,"Inactive")&gt;0,"BLOCKED","CAN SELL"))</f>
        <v>BLOCKED</v>
      </c>
      <c r="K2" t="str">
        <f>IF($A2="","",IF(COUNTIFS('Brand Family Areas (Enc)'!$B$6:$B$998,$A2,'Brand Family Areas (Enc)'!$C$6:$C$998,K$1,'Brand Family Areas (Enc)'!$D$6:$D$998,"Inactive")&gt;0,"BLOCKED","CAN SELL"))</f>
        <v>CAN SELL</v>
      </c>
    </row>
    <row r="3" spans="1:11" x14ac:dyDescent="0.2">
      <c r="A3" t="str">
        <v>Aguila</v>
      </c>
      <c r="B3" t="str">
        <f>IF($A3="","",IF(COUNTIFS('Brand Family Areas (Enc)'!$B$6:$B$998,$A3,'Brand Family Areas (Enc)'!$C$6:$C$998,B$1,'Brand Family Areas (Enc)'!$D$6:$D$998,"Inactive")&gt;0,"BLOCKED","CAN SELL"))</f>
        <v>CAN SELL</v>
      </c>
      <c r="C3" t="str">
        <f>IF($A3="","",IF(COUNTIFS('Brand Family Areas (Enc)'!$B$6:$B$998,$A3,'Brand Family Areas (Enc)'!$C$6:$C$998,C$1,'Brand Family Areas (Enc)'!$D$6:$D$998,"Inactive")&gt;0,"BLOCKED","CAN SELL"))</f>
        <v>CAN SELL</v>
      </c>
      <c r="D3" t="str">
        <f>IF($A3="","",IF(COUNTIFS('Brand Family Areas (Enc)'!$B$6:$B$998,$A3,'Brand Family Areas (Enc)'!$C$6:$C$998,D$1,'Brand Family Areas (Enc)'!$D$6:$D$998,"Inactive")&gt;0,"BLOCKED","CAN SELL"))</f>
        <v>CAN SELL</v>
      </c>
      <c r="E3" t="str">
        <f>IF($A3="","",IF(COUNTIFS('Brand Family Areas (Enc)'!$B$6:$B$998,$A3,'Brand Family Areas (Enc)'!$C$6:$C$998,E$1,'Brand Family Areas (Enc)'!$D$6:$D$998,"Inactive")&gt;0,"BLOCKED","CAN SELL"))</f>
        <v>BLOCKED</v>
      </c>
      <c r="F3" t="str">
        <f>IF($A3="","",IF(COUNTIFS('Brand Family Areas (Enc)'!$B$6:$B$998,$A3,'Brand Family Areas (Enc)'!$C$6:$C$998,F$1,'Brand Family Areas (Enc)'!$D$6:$D$998,"Inactive")&gt;0,"BLOCKED","CAN SELL"))</f>
        <v>BLOCKED</v>
      </c>
      <c r="G3" t="str">
        <f>IF($A3="","",IF(COUNTIFS('Brand Family Areas (Enc)'!$B$6:$B$998,$A3,'Brand Family Areas (Enc)'!$C$6:$C$998,G$1,'Brand Family Areas (Enc)'!$D$6:$D$998,"Inactive")&gt;0,"BLOCKED","CAN SELL"))</f>
        <v>BLOCKED</v>
      </c>
      <c r="H3" t="str">
        <f>IF($A3="","",IF(COUNTIFS('Brand Family Areas (Enc)'!$B$6:$B$998,$A3,'Brand Family Areas (Enc)'!$C$6:$C$998,H$1,'Brand Family Areas (Enc)'!$D$6:$D$998,"Inactive")&gt;0,"BLOCKED","CAN SELL"))</f>
        <v>CAN SELL</v>
      </c>
      <c r="I3" t="str">
        <f>IF($A3="","",IF(COUNTIFS('Brand Family Areas (Enc)'!$B$6:$B$998,$A3,'Brand Family Areas (Enc)'!$C$6:$C$998,I$1,'Brand Family Areas (Enc)'!$D$6:$D$998,"Inactive")&gt;0,"BLOCKED","CAN SELL"))</f>
        <v>CAN SELL</v>
      </c>
      <c r="J3" t="str">
        <f>IF($A3="","",IF(COUNTIFS('Brand Family Areas (Enc)'!$B$6:$B$998,$A3,'Brand Family Areas (Enc)'!$C$6:$C$998,J$1,'Brand Family Areas (Enc)'!$D$6:$D$998,"Inactive")&gt;0,"BLOCKED","CAN SELL"))</f>
        <v>BLOCKED</v>
      </c>
      <c r="K3" t="str">
        <f>IF($A3="","",IF(COUNTIFS('Brand Family Areas (Enc)'!$B$6:$B$998,$A3,'Brand Family Areas (Enc)'!$C$6:$C$998,K$1,'Brand Family Areas (Enc)'!$D$6:$D$998,"Inactive")&gt;0,"BLOCKED","CAN SELL"))</f>
        <v>CAN SELL</v>
      </c>
    </row>
    <row r="4" spans="1:11" x14ac:dyDescent="0.2">
      <c r="A4" t="str">
        <v>Amstel</v>
      </c>
      <c r="B4" t="str">
        <f>IF($A4="","",IF(COUNTIFS('Brand Family Areas (Enc)'!$B$6:$B$998,$A4,'Brand Family Areas (Enc)'!$C$6:$C$998,B$1,'Brand Family Areas (Enc)'!$D$6:$D$998,"Inactive")&gt;0,"BLOCKED","CAN SELL"))</f>
        <v>CAN SELL</v>
      </c>
      <c r="C4" t="str">
        <f>IF($A4="","",IF(COUNTIFS('Brand Family Areas (Enc)'!$B$6:$B$998,$A4,'Brand Family Areas (Enc)'!$C$6:$C$998,C$1,'Brand Family Areas (Enc)'!$D$6:$D$998,"Inactive")&gt;0,"BLOCKED","CAN SELL"))</f>
        <v>CAN SELL</v>
      </c>
      <c r="D4" t="str">
        <f>IF($A4="","",IF(COUNTIFS('Brand Family Areas (Enc)'!$B$6:$B$998,$A4,'Brand Family Areas (Enc)'!$C$6:$C$998,D$1,'Brand Family Areas (Enc)'!$D$6:$D$998,"Inactive")&gt;0,"BLOCKED","CAN SELL"))</f>
        <v>CAN SELL</v>
      </c>
      <c r="E4" t="str">
        <f>IF($A4="","",IF(COUNTIFS('Brand Family Areas (Enc)'!$B$6:$B$998,$A4,'Brand Family Areas (Enc)'!$C$6:$C$998,E$1,'Brand Family Areas (Enc)'!$D$6:$D$998,"Inactive")&gt;0,"BLOCKED","CAN SELL"))</f>
        <v>BLOCKED</v>
      </c>
      <c r="F4" t="str">
        <f>IF($A4="","",IF(COUNTIFS('Brand Family Areas (Enc)'!$B$6:$B$998,$A4,'Brand Family Areas (Enc)'!$C$6:$C$998,F$1,'Brand Family Areas (Enc)'!$D$6:$D$998,"Inactive")&gt;0,"BLOCKED","CAN SELL"))</f>
        <v>BLOCKED</v>
      </c>
      <c r="G4" t="str">
        <f>IF($A4="","",IF(COUNTIFS('Brand Family Areas (Enc)'!$B$6:$B$998,$A4,'Brand Family Areas (Enc)'!$C$6:$C$998,G$1,'Brand Family Areas (Enc)'!$D$6:$D$998,"Inactive")&gt;0,"BLOCKED","CAN SELL"))</f>
        <v>BLOCKED</v>
      </c>
      <c r="H4" t="str">
        <f>IF($A4="","",IF(COUNTIFS('Brand Family Areas (Enc)'!$B$6:$B$998,$A4,'Brand Family Areas (Enc)'!$C$6:$C$998,H$1,'Brand Family Areas (Enc)'!$D$6:$D$998,"Inactive")&gt;0,"BLOCKED","CAN SELL"))</f>
        <v>BLOCKED</v>
      </c>
      <c r="I4" t="str">
        <f>IF($A4="","",IF(COUNTIFS('Brand Family Areas (Enc)'!$B$6:$B$998,$A4,'Brand Family Areas (Enc)'!$C$6:$C$998,I$1,'Brand Family Areas (Enc)'!$D$6:$D$998,"Inactive")&gt;0,"BLOCKED","CAN SELL"))</f>
        <v>BLOCKED</v>
      </c>
      <c r="J4" t="str">
        <f>IF($A4="","",IF(COUNTIFS('Brand Family Areas (Enc)'!$B$6:$B$998,$A4,'Brand Family Areas (Enc)'!$C$6:$C$998,J$1,'Brand Family Areas (Enc)'!$D$6:$D$998,"Inactive")&gt;0,"BLOCKED","CAN SELL"))</f>
        <v>BLOCKED</v>
      </c>
      <c r="K4" t="str">
        <f>IF($A4="","",IF(COUNTIFS('Brand Family Areas (Enc)'!$B$6:$B$998,$A4,'Brand Family Areas (Enc)'!$C$6:$C$998,K$1,'Brand Family Areas (Enc)'!$D$6:$D$998,"Inactive")&gt;0,"BLOCKED","CAN SELL"))</f>
        <v>CAN SELL</v>
      </c>
    </row>
    <row r="5" spans="1:11" x14ac:dyDescent="0.2">
      <c r="A5" t="str">
        <v>Anchor</v>
      </c>
      <c r="B5" t="str">
        <f>IF($A5="","",IF(COUNTIFS('Brand Family Areas (Enc)'!$B$6:$B$998,$A5,'Brand Family Areas (Enc)'!$C$6:$C$998,B$1,'Brand Family Areas (Enc)'!$D$6:$D$998,"Inactive")&gt;0,"BLOCKED","CAN SELL"))</f>
        <v>CAN SELL</v>
      </c>
      <c r="C5" t="str">
        <f>IF($A5="","",IF(COUNTIFS('Brand Family Areas (Enc)'!$B$6:$B$998,$A5,'Brand Family Areas (Enc)'!$C$6:$C$998,C$1,'Brand Family Areas (Enc)'!$D$6:$D$998,"Inactive")&gt;0,"BLOCKED","CAN SELL"))</f>
        <v>CAN SELL</v>
      </c>
      <c r="D5" t="str">
        <f>IF($A5="","",IF(COUNTIFS('Brand Family Areas (Enc)'!$B$6:$B$998,$A5,'Brand Family Areas (Enc)'!$C$6:$C$998,D$1,'Brand Family Areas (Enc)'!$D$6:$D$998,"Inactive")&gt;0,"BLOCKED","CAN SELL"))</f>
        <v>CAN SELL</v>
      </c>
      <c r="E5" t="str">
        <f>IF($A5="","",IF(COUNTIFS('Brand Family Areas (Enc)'!$B$6:$B$998,$A5,'Brand Family Areas (Enc)'!$C$6:$C$998,E$1,'Brand Family Areas (Enc)'!$D$6:$D$998,"Inactive")&gt;0,"BLOCKED","CAN SELL"))</f>
        <v>BLOCKED</v>
      </c>
      <c r="F5" t="str">
        <f>IF($A5="","",IF(COUNTIFS('Brand Family Areas (Enc)'!$B$6:$B$998,$A5,'Brand Family Areas (Enc)'!$C$6:$C$998,F$1,'Brand Family Areas (Enc)'!$D$6:$D$998,"Inactive")&gt;0,"BLOCKED","CAN SELL"))</f>
        <v>CAN SELL</v>
      </c>
      <c r="G5" t="str">
        <f>IF($A5="","",IF(COUNTIFS('Brand Family Areas (Enc)'!$B$6:$B$998,$A5,'Brand Family Areas (Enc)'!$C$6:$C$998,G$1,'Brand Family Areas (Enc)'!$D$6:$D$998,"Inactive")&gt;0,"BLOCKED","CAN SELL"))</f>
        <v>BLOCKED</v>
      </c>
      <c r="H5" t="str">
        <f>IF($A5="","",IF(COUNTIFS('Brand Family Areas (Enc)'!$B$6:$B$998,$A5,'Brand Family Areas (Enc)'!$C$6:$C$998,H$1,'Brand Family Areas (Enc)'!$D$6:$D$998,"Inactive")&gt;0,"BLOCKED","CAN SELL"))</f>
        <v>BLOCKED</v>
      </c>
      <c r="I5" t="str">
        <f>IF($A5="","",IF(COUNTIFS('Brand Family Areas (Enc)'!$B$6:$B$998,$A5,'Brand Family Areas (Enc)'!$C$6:$C$998,I$1,'Brand Family Areas (Enc)'!$D$6:$D$998,"Inactive")&gt;0,"BLOCKED","CAN SELL"))</f>
        <v>BLOCKED</v>
      </c>
      <c r="J5" t="str">
        <f>IF($A5="","",IF(COUNTIFS('Brand Family Areas (Enc)'!$B$6:$B$998,$A5,'Brand Family Areas (Enc)'!$C$6:$C$998,J$1,'Brand Family Areas (Enc)'!$D$6:$D$998,"Inactive")&gt;0,"BLOCKED","CAN SELL"))</f>
        <v>BLOCKED</v>
      </c>
      <c r="K5" t="str">
        <f>IF($A5="","",IF(COUNTIFS('Brand Family Areas (Enc)'!$B$6:$B$998,$A5,'Brand Family Areas (Enc)'!$C$6:$C$998,K$1,'Brand Family Areas (Enc)'!$D$6:$D$998,"Inactive")&gt;0,"BLOCKED","CAN SELL"))</f>
        <v>BLOCKED</v>
      </c>
    </row>
    <row r="6" spans="1:11" x14ac:dyDescent="0.2">
      <c r="A6" t="str">
        <v>Angry Orchard</v>
      </c>
      <c r="B6" t="str">
        <f>IF($A6="","",IF(COUNTIFS('Brand Family Areas (Enc)'!$B$6:$B$998,$A6,'Brand Family Areas (Enc)'!$C$6:$C$998,B$1,'Brand Family Areas (Enc)'!$D$6:$D$998,"Inactive")&gt;0,"BLOCKED","CAN SELL"))</f>
        <v>CAN SELL</v>
      </c>
      <c r="C6" t="str">
        <f>IF($A6="","",IF(COUNTIFS('Brand Family Areas (Enc)'!$B$6:$B$998,$A6,'Brand Family Areas (Enc)'!$C$6:$C$998,C$1,'Brand Family Areas (Enc)'!$D$6:$D$998,"Inactive")&gt;0,"BLOCKED","CAN SELL"))</f>
        <v>CAN SELL</v>
      </c>
      <c r="D6" t="str">
        <f>IF($A6="","",IF(COUNTIFS('Brand Family Areas (Enc)'!$B$6:$B$998,$A6,'Brand Family Areas (Enc)'!$C$6:$C$998,D$1,'Brand Family Areas (Enc)'!$D$6:$D$998,"Inactive")&gt;0,"BLOCKED","CAN SELL"))</f>
        <v>CAN SELL</v>
      </c>
      <c r="E6" t="str">
        <f>IF($A6="","",IF(COUNTIFS('Brand Family Areas (Enc)'!$B$6:$B$998,$A6,'Brand Family Areas (Enc)'!$C$6:$C$998,E$1,'Brand Family Areas (Enc)'!$D$6:$D$998,"Inactive")&gt;0,"BLOCKED","CAN SELL"))</f>
        <v>BLOCKED</v>
      </c>
      <c r="F6" t="str">
        <f>IF($A6="","",IF(COUNTIFS('Brand Family Areas (Enc)'!$B$6:$B$998,$A6,'Brand Family Areas (Enc)'!$C$6:$C$998,F$1,'Brand Family Areas (Enc)'!$D$6:$D$998,"Inactive")&gt;0,"BLOCKED","CAN SELL"))</f>
        <v>BLOCKED</v>
      </c>
      <c r="G6" t="str">
        <f>IF($A6="","",IF(COUNTIFS('Brand Family Areas (Enc)'!$B$6:$B$998,$A6,'Brand Family Areas (Enc)'!$C$6:$C$998,G$1,'Brand Family Areas (Enc)'!$D$6:$D$998,"Inactive")&gt;0,"BLOCKED","CAN SELL"))</f>
        <v>BLOCKED</v>
      </c>
      <c r="H6" t="str">
        <f>IF($A6="","",IF(COUNTIFS('Brand Family Areas (Enc)'!$B$6:$B$998,$A6,'Brand Family Areas (Enc)'!$C$6:$C$998,H$1,'Brand Family Areas (Enc)'!$D$6:$D$998,"Inactive")&gt;0,"BLOCKED","CAN SELL"))</f>
        <v>CAN SELL</v>
      </c>
      <c r="I6" t="str">
        <f>IF($A6="","",IF(COUNTIFS('Brand Family Areas (Enc)'!$B$6:$B$998,$A6,'Brand Family Areas (Enc)'!$C$6:$C$998,I$1,'Brand Family Areas (Enc)'!$D$6:$D$998,"Inactive")&gt;0,"BLOCKED","CAN SELL"))</f>
        <v>CAN SELL</v>
      </c>
      <c r="J6" t="str">
        <f>IF($A6="","",IF(COUNTIFS('Brand Family Areas (Enc)'!$B$6:$B$998,$A6,'Brand Family Areas (Enc)'!$C$6:$C$998,J$1,'Brand Family Areas (Enc)'!$D$6:$D$998,"Inactive")&gt;0,"BLOCKED","CAN SELL"))</f>
        <v>BLOCKED</v>
      </c>
      <c r="K6" t="str">
        <f>IF($A6="","",IF(COUNTIFS('Brand Family Areas (Enc)'!$B$6:$B$998,$A6,'Brand Family Areas (Enc)'!$C$6:$C$998,K$1,'Brand Family Areas (Enc)'!$D$6:$D$998,"Inactive")&gt;0,"BLOCKED","CAN SELL"))</f>
        <v>CAN SELL</v>
      </c>
    </row>
    <row r="7" spans="1:11" x14ac:dyDescent="0.2">
      <c r="A7" t="str">
        <v>Arnold Palmer</v>
      </c>
      <c r="B7" t="str">
        <f>IF($A7="","",IF(COUNTIFS('Brand Family Areas (Enc)'!$B$6:$B$998,$A7,'Brand Family Areas (Enc)'!$C$6:$C$998,B$1,'Brand Family Areas (Enc)'!$D$6:$D$998,"Inactive")&gt;0,"BLOCKED","CAN SELL"))</f>
        <v>CAN SELL</v>
      </c>
      <c r="C7" t="str">
        <f>IF($A7="","",IF(COUNTIFS('Brand Family Areas (Enc)'!$B$6:$B$998,$A7,'Brand Family Areas (Enc)'!$C$6:$C$998,C$1,'Brand Family Areas (Enc)'!$D$6:$D$998,"Inactive")&gt;0,"BLOCKED","CAN SELL"))</f>
        <v>CAN SELL</v>
      </c>
      <c r="D7" t="str">
        <f>IF($A7="","",IF(COUNTIFS('Brand Family Areas (Enc)'!$B$6:$B$998,$A7,'Brand Family Areas (Enc)'!$C$6:$C$998,D$1,'Brand Family Areas (Enc)'!$D$6:$D$998,"Inactive")&gt;0,"BLOCKED","CAN SELL"))</f>
        <v>CAN SELL</v>
      </c>
      <c r="E7" t="str">
        <f>IF($A7="","",IF(COUNTIFS('Brand Family Areas (Enc)'!$B$6:$B$998,$A7,'Brand Family Areas (Enc)'!$C$6:$C$998,E$1,'Brand Family Areas (Enc)'!$D$6:$D$998,"Inactive")&gt;0,"BLOCKED","CAN SELL"))</f>
        <v>BLOCKED</v>
      </c>
      <c r="F7" t="str">
        <f>IF($A7="","",IF(COUNTIFS('Brand Family Areas (Enc)'!$B$6:$B$998,$A7,'Brand Family Areas (Enc)'!$C$6:$C$998,F$1,'Brand Family Areas (Enc)'!$D$6:$D$998,"Inactive")&gt;0,"BLOCKED","CAN SELL"))</f>
        <v>BLOCKED</v>
      </c>
      <c r="G7" t="str">
        <f>IF($A7="","",IF(COUNTIFS('Brand Family Areas (Enc)'!$B$6:$B$998,$A7,'Brand Family Areas (Enc)'!$C$6:$C$998,G$1,'Brand Family Areas (Enc)'!$D$6:$D$998,"Inactive")&gt;0,"BLOCKED","CAN SELL"))</f>
        <v>BLOCKED</v>
      </c>
      <c r="H7" t="str">
        <f>IF($A7="","",IF(COUNTIFS('Brand Family Areas (Enc)'!$B$6:$B$998,$A7,'Brand Family Areas (Enc)'!$C$6:$C$998,H$1,'Brand Family Areas (Enc)'!$D$6:$D$998,"Inactive")&gt;0,"BLOCKED","CAN SELL"))</f>
        <v>CAN SELL</v>
      </c>
      <c r="I7" t="str">
        <f>IF($A7="","",IF(COUNTIFS('Brand Family Areas (Enc)'!$B$6:$B$998,$A7,'Brand Family Areas (Enc)'!$C$6:$C$998,I$1,'Brand Family Areas (Enc)'!$D$6:$D$998,"Inactive")&gt;0,"BLOCKED","CAN SELL"))</f>
        <v>CAN SELL</v>
      </c>
      <c r="J7" t="str">
        <f>IF($A7="","",IF(COUNTIFS('Brand Family Areas (Enc)'!$B$6:$B$998,$A7,'Brand Family Areas (Enc)'!$C$6:$C$998,J$1,'Brand Family Areas (Enc)'!$D$6:$D$998,"Inactive")&gt;0,"BLOCKED","CAN SELL"))</f>
        <v>BLOCKED</v>
      </c>
      <c r="K7" t="str">
        <f>IF($A7="","",IF(COUNTIFS('Brand Family Areas (Enc)'!$B$6:$B$998,$A7,'Brand Family Areas (Enc)'!$C$6:$C$998,K$1,'Brand Family Areas (Enc)'!$D$6:$D$998,"Inactive")&gt;0,"BLOCKED","CAN SELL"))</f>
        <v>CAN SELL</v>
      </c>
    </row>
    <row r="8" spans="1:11" x14ac:dyDescent="0.2">
      <c r="A8" t="str">
        <v>Athletic</v>
      </c>
      <c r="B8" t="str">
        <f>IF($A8="","",IF(COUNTIFS('Brand Family Areas (Enc)'!$B$6:$B$998,$A8,'Brand Family Areas (Enc)'!$C$6:$C$998,B$1,'Brand Family Areas (Enc)'!$D$6:$D$998,"Inactive")&gt;0,"BLOCKED","CAN SELL"))</f>
        <v>CAN SELL</v>
      </c>
      <c r="C8" t="str">
        <f>IF($A8="","",IF(COUNTIFS('Brand Family Areas (Enc)'!$B$6:$B$998,$A8,'Brand Family Areas (Enc)'!$C$6:$C$998,C$1,'Brand Family Areas (Enc)'!$D$6:$D$998,"Inactive")&gt;0,"BLOCKED","CAN SELL"))</f>
        <v>CAN SELL</v>
      </c>
      <c r="D8" t="str">
        <f>IF($A8="","",IF(COUNTIFS('Brand Family Areas (Enc)'!$B$6:$B$998,$A8,'Brand Family Areas (Enc)'!$C$6:$C$998,D$1,'Brand Family Areas (Enc)'!$D$6:$D$998,"Inactive")&gt;0,"BLOCKED","CAN SELL"))</f>
        <v>CAN SELL</v>
      </c>
      <c r="E8" t="str">
        <f>IF($A8="","",IF(COUNTIFS('Brand Family Areas (Enc)'!$B$6:$B$998,$A8,'Brand Family Areas (Enc)'!$C$6:$C$998,E$1,'Brand Family Areas (Enc)'!$D$6:$D$998,"Inactive")&gt;0,"BLOCKED","CAN SELL"))</f>
        <v>BLOCKED</v>
      </c>
      <c r="F8" t="str">
        <f>IF($A8="","",IF(COUNTIFS('Brand Family Areas (Enc)'!$B$6:$B$998,$A8,'Brand Family Areas (Enc)'!$C$6:$C$998,F$1,'Brand Family Areas (Enc)'!$D$6:$D$998,"Inactive")&gt;0,"BLOCKED","CAN SELL"))</f>
        <v>BLOCKED</v>
      </c>
      <c r="G8" t="str">
        <f>IF($A8="","",IF(COUNTIFS('Brand Family Areas (Enc)'!$B$6:$B$998,$A8,'Brand Family Areas (Enc)'!$C$6:$C$998,G$1,'Brand Family Areas (Enc)'!$D$6:$D$998,"Inactive")&gt;0,"BLOCKED","CAN SELL"))</f>
        <v>BLOCKED</v>
      </c>
      <c r="H8" t="str">
        <f>IF($A8="","",IF(COUNTIFS('Brand Family Areas (Enc)'!$B$6:$B$998,$A8,'Brand Family Areas (Enc)'!$C$6:$C$998,H$1,'Brand Family Areas (Enc)'!$D$6:$D$998,"Inactive")&gt;0,"BLOCKED","CAN SELL"))</f>
        <v>CAN SELL</v>
      </c>
      <c r="I8" t="str">
        <f>IF($A8="","",IF(COUNTIFS('Brand Family Areas (Enc)'!$B$6:$B$998,$A8,'Brand Family Areas (Enc)'!$C$6:$C$998,I$1,'Brand Family Areas (Enc)'!$D$6:$D$998,"Inactive")&gt;0,"BLOCKED","CAN SELL"))</f>
        <v>CAN SELL</v>
      </c>
      <c r="J8" t="str">
        <f>IF($A8="","",IF(COUNTIFS('Brand Family Areas (Enc)'!$B$6:$B$998,$A8,'Brand Family Areas (Enc)'!$C$6:$C$998,J$1,'Brand Family Areas (Enc)'!$D$6:$D$998,"Inactive")&gt;0,"BLOCKED","CAN SELL"))</f>
        <v>BLOCKED</v>
      </c>
      <c r="K8" t="str">
        <f>IF($A8="","",IF(COUNTIFS('Brand Family Areas (Enc)'!$B$6:$B$998,$A8,'Brand Family Areas (Enc)'!$C$6:$C$998,K$1,'Brand Family Areas (Enc)'!$D$6:$D$998,"Inactive")&gt;0,"BLOCKED","CAN SELL"))</f>
        <v>CAN SELL</v>
      </c>
    </row>
    <row r="9" spans="1:11" x14ac:dyDescent="0.2">
      <c r="A9" t="str">
        <v>Ballast Point</v>
      </c>
      <c r="B9" t="str">
        <f>IF($A9="","",IF(COUNTIFS('Brand Family Areas (Enc)'!$B$6:$B$998,$A9,'Brand Family Areas (Enc)'!$C$6:$C$998,B$1,'Brand Family Areas (Enc)'!$D$6:$D$998,"Inactive")&gt;0,"BLOCKED","CAN SELL"))</f>
        <v>CAN SELL</v>
      </c>
      <c r="C9" t="str">
        <f>IF($A9="","",IF(COUNTIFS('Brand Family Areas (Enc)'!$B$6:$B$998,$A9,'Brand Family Areas (Enc)'!$C$6:$C$998,C$1,'Brand Family Areas (Enc)'!$D$6:$D$998,"Inactive")&gt;0,"BLOCKED","CAN SELL"))</f>
        <v>CAN SELL</v>
      </c>
      <c r="D9" t="str">
        <f>IF($A9="","",IF(COUNTIFS('Brand Family Areas (Enc)'!$B$6:$B$998,$A9,'Brand Family Areas (Enc)'!$C$6:$C$998,D$1,'Brand Family Areas (Enc)'!$D$6:$D$998,"Inactive")&gt;0,"BLOCKED","CAN SELL"))</f>
        <v>CAN SELL</v>
      </c>
      <c r="E9" t="str">
        <f>IF($A9="","",IF(COUNTIFS('Brand Family Areas (Enc)'!$B$6:$B$998,$A9,'Brand Family Areas (Enc)'!$C$6:$C$998,E$1,'Brand Family Areas (Enc)'!$D$6:$D$998,"Inactive")&gt;0,"BLOCKED","CAN SELL"))</f>
        <v>BLOCKED</v>
      </c>
      <c r="F9" t="str">
        <f>IF($A9="","",IF(COUNTIFS('Brand Family Areas (Enc)'!$B$6:$B$998,$A9,'Brand Family Areas (Enc)'!$C$6:$C$998,F$1,'Brand Family Areas (Enc)'!$D$6:$D$998,"Inactive")&gt;0,"BLOCKED","CAN SELL"))</f>
        <v>BLOCKED</v>
      </c>
      <c r="G9" t="str">
        <f>IF($A9="","",IF(COUNTIFS('Brand Family Areas (Enc)'!$B$6:$B$998,$A9,'Brand Family Areas (Enc)'!$C$6:$C$998,G$1,'Brand Family Areas (Enc)'!$D$6:$D$998,"Inactive")&gt;0,"BLOCKED","CAN SELL"))</f>
        <v>BLOCKED</v>
      </c>
      <c r="H9" t="str">
        <f>IF($A9="","",IF(COUNTIFS('Brand Family Areas (Enc)'!$B$6:$B$998,$A9,'Brand Family Areas (Enc)'!$C$6:$C$998,H$1,'Brand Family Areas (Enc)'!$D$6:$D$998,"Inactive")&gt;0,"BLOCKED","CAN SELL"))</f>
        <v>CAN SELL</v>
      </c>
      <c r="I9" t="str">
        <f>IF($A9="","",IF(COUNTIFS('Brand Family Areas (Enc)'!$B$6:$B$998,$A9,'Brand Family Areas (Enc)'!$C$6:$C$998,I$1,'Brand Family Areas (Enc)'!$D$6:$D$998,"Inactive")&gt;0,"BLOCKED","CAN SELL"))</f>
        <v>CAN SELL</v>
      </c>
      <c r="J9" t="str">
        <f>IF($A9="","",IF(COUNTIFS('Brand Family Areas (Enc)'!$B$6:$B$998,$A9,'Brand Family Areas (Enc)'!$C$6:$C$998,J$1,'Brand Family Areas (Enc)'!$D$6:$D$998,"Inactive")&gt;0,"BLOCKED","CAN SELL"))</f>
        <v>BLOCKED</v>
      </c>
      <c r="K9" t="str">
        <f>IF($A9="","",IF(COUNTIFS('Brand Family Areas (Enc)'!$B$6:$B$998,$A9,'Brand Family Areas (Enc)'!$C$6:$C$998,K$1,'Brand Family Areas (Enc)'!$D$6:$D$998,"Inactive")&gt;0,"BLOCKED","CAN SELL"))</f>
        <v>CAN SELL</v>
      </c>
    </row>
    <row r="10" spans="1:11" x14ac:dyDescent="0.2">
      <c r="A10" t="str">
        <v>Banks</v>
      </c>
      <c r="B10" t="str">
        <f>IF($A10="","",IF(COUNTIFS('Brand Family Areas (Enc)'!$B$6:$B$998,$A10,'Brand Family Areas (Enc)'!$C$6:$C$998,B$1,'Brand Family Areas (Enc)'!$D$6:$D$998,"Inactive")&gt;0,"BLOCKED","CAN SELL"))</f>
        <v>CAN SELL</v>
      </c>
      <c r="C10" t="str">
        <f>IF($A10="","",IF(COUNTIFS('Brand Family Areas (Enc)'!$B$6:$B$998,$A10,'Brand Family Areas (Enc)'!$C$6:$C$998,C$1,'Brand Family Areas (Enc)'!$D$6:$D$998,"Inactive")&gt;0,"BLOCKED","CAN SELL"))</f>
        <v>CAN SELL</v>
      </c>
      <c r="D10" t="str">
        <f>IF($A10="","",IF(COUNTIFS('Brand Family Areas (Enc)'!$B$6:$B$998,$A10,'Brand Family Areas (Enc)'!$C$6:$C$998,D$1,'Brand Family Areas (Enc)'!$D$6:$D$998,"Inactive")&gt;0,"BLOCKED","CAN SELL"))</f>
        <v>CAN SELL</v>
      </c>
      <c r="E10" t="str">
        <f>IF($A10="","",IF(COUNTIFS('Brand Family Areas (Enc)'!$B$6:$B$998,$A10,'Brand Family Areas (Enc)'!$C$6:$C$998,E$1,'Brand Family Areas (Enc)'!$D$6:$D$998,"Inactive")&gt;0,"BLOCKED","CAN SELL"))</f>
        <v>CAN SELL</v>
      </c>
      <c r="F10" t="str">
        <f>IF($A10="","",IF(COUNTIFS('Brand Family Areas (Enc)'!$B$6:$B$998,$A10,'Brand Family Areas (Enc)'!$C$6:$C$998,F$1,'Brand Family Areas (Enc)'!$D$6:$D$998,"Inactive")&gt;0,"BLOCKED","CAN SELL"))</f>
        <v>CAN SELL</v>
      </c>
      <c r="G10" t="str">
        <f>IF($A10="","",IF(COUNTIFS('Brand Family Areas (Enc)'!$B$6:$B$998,$A10,'Brand Family Areas (Enc)'!$C$6:$C$998,G$1,'Brand Family Areas (Enc)'!$D$6:$D$998,"Inactive")&gt;0,"BLOCKED","CAN SELL"))</f>
        <v>BLOCKED</v>
      </c>
      <c r="H10" t="str">
        <f>IF($A10="","",IF(COUNTIFS('Brand Family Areas (Enc)'!$B$6:$B$998,$A10,'Brand Family Areas (Enc)'!$C$6:$C$998,H$1,'Brand Family Areas (Enc)'!$D$6:$D$998,"Inactive")&gt;0,"BLOCKED","CAN SELL"))</f>
        <v>BLOCKED</v>
      </c>
      <c r="I10" t="str">
        <f>IF($A10="","",IF(COUNTIFS('Brand Family Areas (Enc)'!$B$6:$B$998,$A10,'Brand Family Areas (Enc)'!$C$6:$C$998,I$1,'Brand Family Areas (Enc)'!$D$6:$D$998,"Inactive")&gt;0,"BLOCKED","CAN SELL"))</f>
        <v>BLOCKED</v>
      </c>
      <c r="J10" t="str">
        <f>IF($A10="","",IF(COUNTIFS('Brand Family Areas (Enc)'!$B$6:$B$998,$A10,'Brand Family Areas (Enc)'!$C$6:$C$998,J$1,'Brand Family Areas (Enc)'!$D$6:$D$998,"Inactive")&gt;0,"BLOCKED","CAN SELL"))</f>
        <v>BLOCKED</v>
      </c>
      <c r="K10" t="str">
        <f>IF($A10="","",IF(COUNTIFS('Brand Family Areas (Enc)'!$B$6:$B$998,$A10,'Brand Family Areas (Enc)'!$C$6:$C$998,K$1,'Brand Family Areas (Enc)'!$D$6:$D$998,"Inactive")&gt;0,"BLOCKED","CAN SELL"))</f>
        <v>BLOCKED</v>
      </c>
    </row>
    <row r="11" spans="1:11" x14ac:dyDescent="0.2">
      <c r="A11" t="str">
        <v>Bardstown Bourbon</v>
      </c>
      <c r="B11" t="str">
        <f>IF($A11="","",IF(COUNTIFS('Brand Family Areas (Enc)'!$B$6:$B$998,$A11,'Brand Family Areas (Enc)'!$C$6:$C$998,B$1,'Brand Family Areas (Enc)'!$D$6:$D$998,"Inactive")&gt;0,"BLOCKED","CAN SELL"))</f>
        <v>CAN SELL</v>
      </c>
      <c r="C11" t="str">
        <f>IF($A11="","",IF(COUNTIFS('Brand Family Areas (Enc)'!$B$6:$B$998,$A11,'Brand Family Areas (Enc)'!$C$6:$C$998,C$1,'Brand Family Areas (Enc)'!$D$6:$D$998,"Inactive")&gt;0,"BLOCKED","CAN SELL"))</f>
        <v>CAN SELL</v>
      </c>
      <c r="D11" t="str">
        <f>IF($A11="","",IF(COUNTIFS('Brand Family Areas (Enc)'!$B$6:$B$998,$A11,'Brand Family Areas (Enc)'!$C$6:$C$998,D$1,'Brand Family Areas (Enc)'!$D$6:$D$998,"Inactive")&gt;0,"BLOCKED","CAN SELL"))</f>
        <v>CAN SELL</v>
      </c>
      <c r="E11" t="str">
        <f>IF($A11="","",IF(COUNTIFS('Brand Family Areas (Enc)'!$B$6:$B$998,$A11,'Brand Family Areas (Enc)'!$C$6:$C$998,E$1,'Brand Family Areas (Enc)'!$D$6:$D$998,"Inactive")&gt;0,"BLOCKED","CAN SELL"))</f>
        <v>BLOCKED</v>
      </c>
      <c r="F11" t="str">
        <f>IF($A11="","",IF(COUNTIFS('Brand Family Areas (Enc)'!$B$6:$B$998,$A11,'Brand Family Areas (Enc)'!$C$6:$C$998,F$1,'Brand Family Areas (Enc)'!$D$6:$D$998,"Inactive")&gt;0,"BLOCKED","CAN SELL"))</f>
        <v>BLOCKED</v>
      </c>
      <c r="G11" t="str">
        <f>IF($A11="","",IF(COUNTIFS('Brand Family Areas (Enc)'!$B$6:$B$998,$A11,'Brand Family Areas (Enc)'!$C$6:$C$998,G$1,'Brand Family Areas (Enc)'!$D$6:$D$998,"Inactive")&gt;0,"BLOCKED","CAN SELL"))</f>
        <v>BLOCKED</v>
      </c>
      <c r="H11" t="str">
        <f>IF($A11="","",IF(COUNTIFS('Brand Family Areas (Enc)'!$B$6:$B$998,$A11,'Brand Family Areas (Enc)'!$C$6:$C$998,H$1,'Brand Family Areas (Enc)'!$D$6:$D$998,"Inactive")&gt;0,"BLOCKED","CAN SELL"))</f>
        <v>CAN SELL</v>
      </c>
      <c r="I11" t="str">
        <f>IF($A11="","",IF(COUNTIFS('Brand Family Areas (Enc)'!$B$6:$B$998,$A11,'Brand Family Areas (Enc)'!$C$6:$C$998,I$1,'Brand Family Areas (Enc)'!$D$6:$D$998,"Inactive")&gt;0,"BLOCKED","CAN SELL"))</f>
        <v>CAN SELL</v>
      </c>
      <c r="J11" t="str">
        <f>IF($A11="","",IF(COUNTIFS('Brand Family Areas (Enc)'!$B$6:$B$998,$A11,'Brand Family Areas (Enc)'!$C$6:$C$998,J$1,'Brand Family Areas (Enc)'!$D$6:$D$998,"Inactive")&gt;0,"BLOCKED","CAN SELL"))</f>
        <v>BLOCKED</v>
      </c>
      <c r="K11" t="str">
        <f>IF($A11="","",IF(COUNTIFS('Brand Family Areas (Enc)'!$B$6:$B$998,$A11,'Brand Family Areas (Enc)'!$C$6:$C$998,K$1,'Brand Family Areas (Enc)'!$D$6:$D$998,"Inactive")&gt;0,"BLOCKED","CAN SELL"))</f>
        <v>CAN SELL</v>
      </c>
    </row>
    <row r="12" spans="1:11" x14ac:dyDescent="0.2">
      <c r="A12" t="str">
        <v>Bardstown Green River</v>
      </c>
      <c r="B12" t="str">
        <f>IF($A12="","",IF(COUNTIFS('Brand Family Areas (Enc)'!$B$6:$B$998,$A12,'Brand Family Areas (Enc)'!$C$6:$C$998,B$1,'Brand Family Areas (Enc)'!$D$6:$D$998,"Inactive")&gt;0,"BLOCKED","CAN SELL"))</f>
        <v>CAN SELL</v>
      </c>
      <c r="C12" t="str">
        <f>IF($A12="","",IF(COUNTIFS('Brand Family Areas (Enc)'!$B$6:$B$998,$A12,'Brand Family Areas (Enc)'!$C$6:$C$998,C$1,'Brand Family Areas (Enc)'!$D$6:$D$998,"Inactive")&gt;0,"BLOCKED","CAN SELL"))</f>
        <v>CAN SELL</v>
      </c>
      <c r="D12" t="str">
        <f>IF($A12="","",IF(COUNTIFS('Brand Family Areas (Enc)'!$B$6:$B$998,$A12,'Brand Family Areas (Enc)'!$C$6:$C$998,D$1,'Brand Family Areas (Enc)'!$D$6:$D$998,"Inactive")&gt;0,"BLOCKED","CAN SELL"))</f>
        <v>CAN SELL</v>
      </c>
      <c r="E12" t="str">
        <f>IF($A12="","",IF(COUNTIFS('Brand Family Areas (Enc)'!$B$6:$B$998,$A12,'Brand Family Areas (Enc)'!$C$6:$C$998,E$1,'Brand Family Areas (Enc)'!$D$6:$D$998,"Inactive")&gt;0,"BLOCKED","CAN SELL"))</f>
        <v>BLOCKED</v>
      </c>
      <c r="F12" t="str">
        <f>IF($A12="","",IF(COUNTIFS('Brand Family Areas (Enc)'!$B$6:$B$998,$A12,'Brand Family Areas (Enc)'!$C$6:$C$998,F$1,'Brand Family Areas (Enc)'!$D$6:$D$998,"Inactive")&gt;0,"BLOCKED","CAN SELL"))</f>
        <v>BLOCKED</v>
      </c>
      <c r="G12" t="str">
        <f>IF($A12="","",IF(COUNTIFS('Brand Family Areas (Enc)'!$B$6:$B$998,$A12,'Brand Family Areas (Enc)'!$C$6:$C$998,G$1,'Brand Family Areas (Enc)'!$D$6:$D$998,"Inactive")&gt;0,"BLOCKED","CAN SELL"))</f>
        <v>BLOCKED</v>
      </c>
      <c r="H12" t="str">
        <f>IF($A12="","",IF(COUNTIFS('Brand Family Areas (Enc)'!$B$6:$B$998,$A12,'Brand Family Areas (Enc)'!$C$6:$C$998,H$1,'Brand Family Areas (Enc)'!$D$6:$D$998,"Inactive")&gt;0,"BLOCKED","CAN SELL"))</f>
        <v>CAN SELL</v>
      </c>
      <c r="I12" t="str">
        <f>IF($A12="","",IF(COUNTIFS('Brand Family Areas (Enc)'!$B$6:$B$998,$A12,'Brand Family Areas (Enc)'!$C$6:$C$998,I$1,'Brand Family Areas (Enc)'!$D$6:$D$998,"Inactive")&gt;0,"BLOCKED","CAN SELL"))</f>
        <v>CAN SELL</v>
      </c>
      <c r="J12" t="str">
        <f>IF($A12="","",IF(COUNTIFS('Brand Family Areas (Enc)'!$B$6:$B$998,$A12,'Brand Family Areas (Enc)'!$C$6:$C$998,J$1,'Brand Family Areas (Enc)'!$D$6:$D$998,"Inactive")&gt;0,"BLOCKED","CAN SELL"))</f>
        <v>BLOCKED</v>
      </c>
      <c r="K12" t="str">
        <f>IF($A12="","",IF(COUNTIFS('Brand Family Areas (Enc)'!$B$6:$B$998,$A12,'Brand Family Areas (Enc)'!$C$6:$C$998,K$1,'Brand Family Areas (Enc)'!$D$6:$D$998,"Inactive")&gt;0,"BLOCKED","CAN SELL"))</f>
        <v>CAN SELL</v>
      </c>
    </row>
    <row r="13" spans="1:11" x14ac:dyDescent="0.2">
      <c r="A13" t="str">
        <v>Bartender Series</v>
      </c>
      <c r="B13" t="str">
        <f>IF($A13="","",IF(COUNTIFS('Brand Family Areas (Enc)'!$B$6:$B$998,$A13,'Brand Family Areas (Enc)'!$C$6:$C$998,B$1,'Brand Family Areas (Enc)'!$D$6:$D$998,"Inactive")&gt;0,"BLOCKED","CAN SELL"))</f>
        <v>CAN SELL</v>
      </c>
      <c r="C13" t="str">
        <f>IF($A13="","",IF(COUNTIFS('Brand Family Areas (Enc)'!$B$6:$B$998,$A13,'Brand Family Areas (Enc)'!$C$6:$C$998,C$1,'Brand Family Areas (Enc)'!$D$6:$D$998,"Inactive")&gt;0,"BLOCKED","CAN SELL"))</f>
        <v>CAN SELL</v>
      </c>
      <c r="D13" t="str">
        <f>IF($A13="","",IF(COUNTIFS('Brand Family Areas (Enc)'!$B$6:$B$998,$A13,'Brand Family Areas (Enc)'!$C$6:$C$998,D$1,'Brand Family Areas (Enc)'!$D$6:$D$998,"Inactive")&gt;0,"BLOCKED","CAN SELL"))</f>
        <v>CAN SELL</v>
      </c>
      <c r="E13" t="str">
        <f>IF($A13="","",IF(COUNTIFS('Brand Family Areas (Enc)'!$B$6:$B$998,$A13,'Brand Family Areas (Enc)'!$C$6:$C$998,E$1,'Brand Family Areas (Enc)'!$D$6:$D$998,"Inactive")&gt;0,"BLOCKED","CAN SELL"))</f>
        <v>BLOCKED</v>
      </c>
      <c r="F13" t="str">
        <f>IF($A13="","",IF(COUNTIFS('Brand Family Areas (Enc)'!$B$6:$B$998,$A13,'Brand Family Areas (Enc)'!$C$6:$C$998,F$1,'Brand Family Areas (Enc)'!$D$6:$D$998,"Inactive")&gt;0,"BLOCKED","CAN SELL"))</f>
        <v>CAN SELL</v>
      </c>
      <c r="G13" t="str">
        <f>IF($A13="","",IF(COUNTIFS('Brand Family Areas (Enc)'!$B$6:$B$998,$A13,'Brand Family Areas (Enc)'!$C$6:$C$998,G$1,'Brand Family Areas (Enc)'!$D$6:$D$998,"Inactive")&gt;0,"BLOCKED","CAN SELL"))</f>
        <v>BLOCKED</v>
      </c>
      <c r="H13" t="str">
        <f>IF($A13="","",IF(COUNTIFS('Brand Family Areas (Enc)'!$B$6:$B$998,$A13,'Brand Family Areas (Enc)'!$C$6:$C$998,H$1,'Brand Family Areas (Enc)'!$D$6:$D$998,"Inactive")&gt;0,"BLOCKED","CAN SELL"))</f>
        <v>CAN SELL</v>
      </c>
      <c r="I13" t="str">
        <f>IF($A13="","",IF(COUNTIFS('Brand Family Areas (Enc)'!$B$6:$B$998,$A13,'Brand Family Areas (Enc)'!$C$6:$C$998,I$1,'Brand Family Areas (Enc)'!$D$6:$D$998,"Inactive")&gt;0,"BLOCKED","CAN SELL"))</f>
        <v>CAN SELL</v>
      </c>
      <c r="J13" t="str">
        <f>IF($A13="","",IF(COUNTIFS('Brand Family Areas (Enc)'!$B$6:$B$998,$A13,'Brand Family Areas (Enc)'!$C$6:$C$998,J$1,'Brand Family Areas (Enc)'!$D$6:$D$998,"Inactive")&gt;0,"BLOCKED","CAN SELL"))</f>
        <v>BLOCKED</v>
      </c>
      <c r="K13" t="str">
        <f>IF($A13="","",IF(COUNTIFS('Brand Family Areas (Enc)'!$B$6:$B$998,$A13,'Brand Family Areas (Enc)'!$C$6:$C$998,K$1,'Brand Family Areas (Enc)'!$D$6:$D$998,"Inactive")&gt;0,"BLOCKED","CAN SELL"))</f>
        <v>CAN SELL</v>
      </c>
    </row>
    <row r="14" spans="1:11" x14ac:dyDescent="0.2">
      <c r="A14" t="str">
        <v>Basic</v>
      </c>
      <c r="B14" t="str">
        <f>IF($A14="","",IF(COUNTIFS('Brand Family Areas (Enc)'!$B$6:$B$998,$A14,'Brand Family Areas (Enc)'!$C$6:$C$998,B$1,'Brand Family Areas (Enc)'!$D$6:$D$998,"Inactive")&gt;0,"BLOCKED","CAN SELL"))</f>
        <v>CAN SELL</v>
      </c>
      <c r="C14" t="str">
        <f>IF($A14="","",IF(COUNTIFS('Brand Family Areas (Enc)'!$B$6:$B$998,$A14,'Brand Family Areas (Enc)'!$C$6:$C$998,C$1,'Brand Family Areas (Enc)'!$D$6:$D$998,"Inactive")&gt;0,"BLOCKED","CAN SELL"))</f>
        <v>CAN SELL</v>
      </c>
      <c r="D14" t="str">
        <f>IF($A14="","",IF(COUNTIFS('Brand Family Areas (Enc)'!$B$6:$B$998,$A14,'Brand Family Areas (Enc)'!$C$6:$C$998,D$1,'Brand Family Areas (Enc)'!$D$6:$D$998,"Inactive")&gt;0,"BLOCKED","CAN SELL"))</f>
        <v>CAN SELL</v>
      </c>
      <c r="E14" t="str">
        <f>IF($A14="","",IF(COUNTIFS('Brand Family Areas (Enc)'!$B$6:$B$998,$A14,'Brand Family Areas (Enc)'!$C$6:$C$998,E$1,'Brand Family Areas (Enc)'!$D$6:$D$998,"Inactive")&gt;0,"BLOCKED","CAN SELL"))</f>
        <v>BLOCKED</v>
      </c>
      <c r="F14" t="str">
        <f>IF($A14="","",IF(COUNTIFS('Brand Family Areas (Enc)'!$B$6:$B$998,$A14,'Brand Family Areas (Enc)'!$C$6:$C$998,F$1,'Brand Family Areas (Enc)'!$D$6:$D$998,"Inactive")&gt;0,"BLOCKED","CAN SELL"))</f>
        <v>CAN SELL</v>
      </c>
      <c r="G14" t="str">
        <f>IF($A14="","",IF(COUNTIFS('Brand Family Areas (Enc)'!$B$6:$B$998,$A14,'Brand Family Areas (Enc)'!$C$6:$C$998,G$1,'Brand Family Areas (Enc)'!$D$6:$D$998,"Inactive")&gt;0,"BLOCKED","CAN SELL"))</f>
        <v>BLOCKED</v>
      </c>
      <c r="H14" t="str">
        <f>IF($A14="","",IF(COUNTIFS('Brand Family Areas (Enc)'!$B$6:$B$998,$A14,'Brand Family Areas (Enc)'!$C$6:$C$998,H$1,'Brand Family Areas (Enc)'!$D$6:$D$998,"Inactive")&gt;0,"BLOCKED","CAN SELL"))</f>
        <v>CAN SELL</v>
      </c>
      <c r="I14" t="str">
        <f>IF($A14="","",IF(COUNTIFS('Brand Family Areas (Enc)'!$B$6:$B$998,$A14,'Brand Family Areas (Enc)'!$C$6:$C$998,I$1,'Brand Family Areas (Enc)'!$D$6:$D$998,"Inactive")&gt;0,"BLOCKED","CAN SELL"))</f>
        <v>CAN SELL</v>
      </c>
      <c r="J14" t="str">
        <f>IF($A14="","",IF(COUNTIFS('Brand Family Areas (Enc)'!$B$6:$B$998,$A14,'Brand Family Areas (Enc)'!$C$6:$C$998,J$1,'Brand Family Areas (Enc)'!$D$6:$D$998,"Inactive")&gt;0,"BLOCKED","CAN SELL"))</f>
        <v>BLOCKED</v>
      </c>
      <c r="K14" t="str">
        <f>IF($A14="","",IF(COUNTIFS('Brand Family Areas (Enc)'!$B$6:$B$998,$A14,'Brand Family Areas (Enc)'!$C$6:$C$998,K$1,'Brand Family Areas (Enc)'!$D$6:$D$998,"Inactive")&gt;0,"BLOCKED","CAN SELL"))</f>
        <v>CAN SELL</v>
      </c>
    </row>
    <row r="15" spans="1:11" x14ac:dyDescent="0.2">
      <c r="A15" t="str">
        <v>Bell's</v>
      </c>
      <c r="B15" t="str">
        <f>IF($A15="","",IF(COUNTIFS('Brand Family Areas (Enc)'!$B$6:$B$998,$A15,'Brand Family Areas (Enc)'!$C$6:$C$998,B$1,'Brand Family Areas (Enc)'!$D$6:$D$998,"Inactive")&gt;0,"BLOCKED","CAN SELL"))</f>
        <v>CAN SELL</v>
      </c>
      <c r="C15" t="str">
        <f>IF($A15="","",IF(COUNTIFS('Brand Family Areas (Enc)'!$B$6:$B$998,$A15,'Brand Family Areas (Enc)'!$C$6:$C$998,C$1,'Brand Family Areas (Enc)'!$D$6:$D$998,"Inactive")&gt;0,"BLOCKED","CAN SELL"))</f>
        <v>CAN SELL</v>
      </c>
      <c r="D15" t="str">
        <f>IF($A15="","",IF(COUNTIFS('Brand Family Areas (Enc)'!$B$6:$B$998,$A15,'Brand Family Areas (Enc)'!$C$6:$C$998,D$1,'Brand Family Areas (Enc)'!$D$6:$D$998,"Inactive")&gt;0,"BLOCKED","CAN SELL"))</f>
        <v>CAN SELL</v>
      </c>
      <c r="E15" t="str">
        <f>IF($A15="","",IF(COUNTIFS('Brand Family Areas (Enc)'!$B$6:$B$998,$A15,'Brand Family Areas (Enc)'!$C$6:$C$998,E$1,'Brand Family Areas (Enc)'!$D$6:$D$998,"Inactive")&gt;0,"BLOCKED","CAN SELL"))</f>
        <v>BLOCKED</v>
      </c>
      <c r="F15" t="str">
        <f>IF($A15="","",IF(COUNTIFS('Brand Family Areas (Enc)'!$B$6:$B$998,$A15,'Brand Family Areas (Enc)'!$C$6:$C$998,F$1,'Brand Family Areas (Enc)'!$D$6:$D$998,"Inactive")&gt;0,"BLOCKED","CAN SELL"))</f>
        <v>BLOCKED</v>
      </c>
      <c r="G15" t="str">
        <f>IF($A15="","",IF(COUNTIFS('Brand Family Areas (Enc)'!$B$6:$B$998,$A15,'Brand Family Areas (Enc)'!$C$6:$C$998,G$1,'Brand Family Areas (Enc)'!$D$6:$D$998,"Inactive")&gt;0,"BLOCKED","CAN SELL"))</f>
        <v>BLOCKED</v>
      </c>
      <c r="H15" t="str">
        <f>IF($A15="","",IF(COUNTIFS('Brand Family Areas (Enc)'!$B$6:$B$998,$A15,'Brand Family Areas (Enc)'!$C$6:$C$998,H$1,'Brand Family Areas (Enc)'!$D$6:$D$998,"Inactive")&gt;0,"BLOCKED","CAN SELL"))</f>
        <v>CAN SELL</v>
      </c>
      <c r="I15" t="str">
        <f>IF($A15="","",IF(COUNTIFS('Brand Family Areas (Enc)'!$B$6:$B$998,$A15,'Brand Family Areas (Enc)'!$C$6:$C$998,I$1,'Brand Family Areas (Enc)'!$D$6:$D$998,"Inactive")&gt;0,"BLOCKED","CAN SELL"))</f>
        <v>CAN SELL</v>
      </c>
      <c r="J15" t="str">
        <f>IF($A15="","",IF(COUNTIFS('Brand Family Areas (Enc)'!$B$6:$B$998,$A15,'Brand Family Areas (Enc)'!$C$6:$C$998,J$1,'Brand Family Areas (Enc)'!$D$6:$D$998,"Inactive")&gt;0,"BLOCKED","CAN SELL"))</f>
        <v>BLOCKED</v>
      </c>
      <c r="K15" t="str">
        <f>IF($A15="","",IF(COUNTIFS('Brand Family Areas (Enc)'!$B$6:$B$998,$A15,'Brand Family Areas (Enc)'!$C$6:$C$998,K$1,'Brand Family Areas (Enc)'!$D$6:$D$998,"Inactive")&gt;0,"BLOCKED","CAN SELL"))</f>
        <v>CAN SELL</v>
      </c>
    </row>
    <row r="16" spans="1:11" x14ac:dyDescent="0.2">
      <c r="A16" t="str">
        <v>Bell's Hearted Family</v>
      </c>
      <c r="B16" t="str">
        <f>IF($A16="","",IF(COUNTIFS('Brand Family Areas (Enc)'!$B$6:$B$998,$A16,'Brand Family Areas (Enc)'!$C$6:$C$998,B$1,'Brand Family Areas (Enc)'!$D$6:$D$998,"Inactive")&gt;0,"BLOCKED","CAN SELL"))</f>
        <v>CAN SELL</v>
      </c>
      <c r="C16" t="str">
        <f>IF($A16="","",IF(COUNTIFS('Brand Family Areas (Enc)'!$B$6:$B$998,$A16,'Brand Family Areas (Enc)'!$C$6:$C$998,C$1,'Brand Family Areas (Enc)'!$D$6:$D$998,"Inactive")&gt;0,"BLOCKED","CAN SELL"))</f>
        <v>CAN SELL</v>
      </c>
      <c r="D16" t="str">
        <f>IF($A16="","",IF(COUNTIFS('Brand Family Areas (Enc)'!$B$6:$B$998,$A16,'Brand Family Areas (Enc)'!$C$6:$C$998,D$1,'Brand Family Areas (Enc)'!$D$6:$D$998,"Inactive")&gt;0,"BLOCKED","CAN SELL"))</f>
        <v>CAN SELL</v>
      </c>
      <c r="E16" t="str">
        <f>IF($A16="","",IF(COUNTIFS('Brand Family Areas (Enc)'!$B$6:$B$998,$A16,'Brand Family Areas (Enc)'!$C$6:$C$998,E$1,'Brand Family Areas (Enc)'!$D$6:$D$998,"Inactive")&gt;0,"BLOCKED","CAN SELL"))</f>
        <v>BLOCKED</v>
      </c>
      <c r="F16" t="str">
        <f>IF($A16="","",IF(COUNTIFS('Brand Family Areas (Enc)'!$B$6:$B$998,$A16,'Brand Family Areas (Enc)'!$C$6:$C$998,F$1,'Brand Family Areas (Enc)'!$D$6:$D$998,"Inactive")&gt;0,"BLOCKED","CAN SELL"))</f>
        <v>BLOCKED</v>
      </c>
      <c r="G16" t="str">
        <f>IF($A16="","",IF(COUNTIFS('Brand Family Areas (Enc)'!$B$6:$B$998,$A16,'Brand Family Areas (Enc)'!$C$6:$C$998,G$1,'Brand Family Areas (Enc)'!$D$6:$D$998,"Inactive")&gt;0,"BLOCKED","CAN SELL"))</f>
        <v>BLOCKED</v>
      </c>
      <c r="H16" t="str">
        <f>IF($A16="","",IF(COUNTIFS('Brand Family Areas (Enc)'!$B$6:$B$998,$A16,'Brand Family Areas (Enc)'!$C$6:$C$998,H$1,'Brand Family Areas (Enc)'!$D$6:$D$998,"Inactive")&gt;0,"BLOCKED","CAN SELL"))</f>
        <v>CAN SELL</v>
      </c>
      <c r="I16" t="str">
        <f>IF($A16="","",IF(COUNTIFS('Brand Family Areas (Enc)'!$B$6:$B$998,$A16,'Brand Family Areas (Enc)'!$C$6:$C$998,I$1,'Brand Family Areas (Enc)'!$D$6:$D$998,"Inactive")&gt;0,"BLOCKED","CAN SELL"))</f>
        <v>CAN SELL</v>
      </c>
      <c r="J16" t="str">
        <f>IF($A16="","",IF(COUNTIFS('Brand Family Areas (Enc)'!$B$6:$B$998,$A16,'Brand Family Areas (Enc)'!$C$6:$C$998,J$1,'Brand Family Areas (Enc)'!$D$6:$D$998,"Inactive")&gt;0,"BLOCKED","CAN SELL"))</f>
        <v>BLOCKED</v>
      </c>
      <c r="K16" t="str">
        <f>IF($A16="","",IF(COUNTIFS('Brand Family Areas (Enc)'!$B$6:$B$998,$A16,'Brand Family Areas (Enc)'!$C$6:$C$998,K$1,'Brand Family Areas (Enc)'!$D$6:$D$998,"Inactive")&gt;0,"BLOCKED","CAN SELL"))</f>
        <v>CAN SELL</v>
      </c>
    </row>
    <row r="17" spans="1:11" x14ac:dyDescent="0.2">
      <c r="A17" t="str">
        <v>Bell's Seasonal</v>
      </c>
      <c r="B17" t="str">
        <f>IF($A17="","",IF(COUNTIFS('Brand Family Areas (Enc)'!$B$6:$B$998,$A17,'Brand Family Areas (Enc)'!$C$6:$C$998,B$1,'Brand Family Areas (Enc)'!$D$6:$D$998,"Inactive")&gt;0,"BLOCKED","CAN SELL"))</f>
        <v>CAN SELL</v>
      </c>
      <c r="C17" t="str">
        <f>IF($A17="","",IF(COUNTIFS('Brand Family Areas (Enc)'!$B$6:$B$998,$A17,'Brand Family Areas (Enc)'!$C$6:$C$998,C$1,'Brand Family Areas (Enc)'!$D$6:$D$998,"Inactive")&gt;0,"BLOCKED","CAN SELL"))</f>
        <v>CAN SELL</v>
      </c>
      <c r="D17" t="str">
        <f>IF($A17="","",IF(COUNTIFS('Brand Family Areas (Enc)'!$B$6:$B$998,$A17,'Brand Family Areas (Enc)'!$C$6:$C$998,D$1,'Brand Family Areas (Enc)'!$D$6:$D$998,"Inactive")&gt;0,"BLOCKED","CAN SELL"))</f>
        <v>CAN SELL</v>
      </c>
      <c r="E17" t="str">
        <f>IF($A17="","",IF(COUNTIFS('Brand Family Areas (Enc)'!$B$6:$B$998,$A17,'Brand Family Areas (Enc)'!$C$6:$C$998,E$1,'Brand Family Areas (Enc)'!$D$6:$D$998,"Inactive")&gt;0,"BLOCKED","CAN SELL"))</f>
        <v>BLOCKED</v>
      </c>
      <c r="F17" t="str">
        <f>IF($A17="","",IF(COUNTIFS('Brand Family Areas (Enc)'!$B$6:$B$998,$A17,'Brand Family Areas (Enc)'!$C$6:$C$998,F$1,'Brand Family Areas (Enc)'!$D$6:$D$998,"Inactive")&gt;0,"BLOCKED","CAN SELL"))</f>
        <v>BLOCKED</v>
      </c>
      <c r="G17" t="str">
        <f>IF($A17="","",IF(COUNTIFS('Brand Family Areas (Enc)'!$B$6:$B$998,$A17,'Brand Family Areas (Enc)'!$C$6:$C$998,G$1,'Brand Family Areas (Enc)'!$D$6:$D$998,"Inactive")&gt;0,"BLOCKED","CAN SELL"))</f>
        <v>BLOCKED</v>
      </c>
      <c r="H17" t="str">
        <f>IF($A17="","",IF(COUNTIFS('Brand Family Areas (Enc)'!$B$6:$B$998,$A17,'Brand Family Areas (Enc)'!$C$6:$C$998,H$1,'Brand Family Areas (Enc)'!$D$6:$D$998,"Inactive")&gt;0,"BLOCKED","CAN SELL"))</f>
        <v>CAN SELL</v>
      </c>
      <c r="I17" t="str">
        <f>IF($A17="","",IF(COUNTIFS('Brand Family Areas (Enc)'!$B$6:$B$998,$A17,'Brand Family Areas (Enc)'!$C$6:$C$998,I$1,'Brand Family Areas (Enc)'!$D$6:$D$998,"Inactive")&gt;0,"BLOCKED","CAN SELL"))</f>
        <v>CAN SELL</v>
      </c>
      <c r="J17" t="str">
        <f>IF($A17="","",IF(COUNTIFS('Brand Family Areas (Enc)'!$B$6:$B$998,$A17,'Brand Family Areas (Enc)'!$C$6:$C$998,J$1,'Brand Family Areas (Enc)'!$D$6:$D$998,"Inactive")&gt;0,"BLOCKED","CAN SELL"))</f>
        <v>BLOCKED</v>
      </c>
      <c r="K17" t="str">
        <f>IF($A17="","",IF(COUNTIFS('Brand Family Areas (Enc)'!$B$6:$B$998,$A17,'Brand Family Areas (Enc)'!$C$6:$C$998,K$1,'Brand Family Areas (Enc)'!$D$6:$D$998,"Inactive")&gt;0,"BLOCKED","CAN SELL"))</f>
        <v>CAN SELL</v>
      </c>
    </row>
    <row r="18" spans="1:11" x14ac:dyDescent="0.2">
      <c r="A18" t="str">
        <v>Beviamo</v>
      </c>
      <c r="B18" t="str">
        <f>IF($A18="","",IF(COUNTIFS('Brand Family Areas (Enc)'!$B$6:$B$998,$A18,'Brand Family Areas (Enc)'!$C$6:$C$998,B$1,'Brand Family Areas (Enc)'!$D$6:$D$998,"Inactive")&gt;0,"BLOCKED","CAN SELL"))</f>
        <v>CAN SELL</v>
      </c>
      <c r="C18" t="str">
        <f>IF($A18="","",IF(COUNTIFS('Brand Family Areas (Enc)'!$B$6:$B$998,$A18,'Brand Family Areas (Enc)'!$C$6:$C$998,C$1,'Brand Family Areas (Enc)'!$D$6:$D$998,"Inactive")&gt;0,"BLOCKED","CAN SELL"))</f>
        <v>CAN SELL</v>
      </c>
      <c r="D18" t="str">
        <f>IF($A18="","",IF(COUNTIFS('Brand Family Areas (Enc)'!$B$6:$B$998,$A18,'Brand Family Areas (Enc)'!$C$6:$C$998,D$1,'Brand Family Areas (Enc)'!$D$6:$D$998,"Inactive")&gt;0,"BLOCKED","CAN SELL"))</f>
        <v>CAN SELL</v>
      </c>
      <c r="E18" t="str">
        <f>IF($A18="","",IF(COUNTIFS('Brand Family Areas (Enc)'!$B$6:$B$998,$A18,'Brand Family Areas (Enc)'!$C$6:$C$998,E$1,'Brand Family Areas (Enc)'!$D$6:$D$998,"Inactive")&gt;0,"BLOCKED","CAN SELL"))</f>
        <v>BLOCKED</v>
      </c>
      <c r="F18" t="str">
        <f>IF($A18="","",IF(COUNTIFS('Brand Family Areas (Enc)'!$B$6:$B$998,$A18,'Brand Family Areas (Enc)'!$C$6:$C$998,F$1,'Brand Family Areas (Enc)'!$D$6:$D$998,"Inactive")&gt;0,"BLOCKED","CAN SELL"))</f>
        <v>BLOCKED</v>
      </c>
      <c r="G18" t="str">
        <f>IF($A18="","",IF(COUNTIFS('Brand Family Areas (Enc)'!$B$6:$B$998,$A18,'Brand Family Areas (Enc)'!$C$6:$C$998,G$1,'Brand Family Areas (Enc)'!$D$6:$D$998,"Inactive")&gt;0,"BLOCKED","CAN SELL"))</f>
        <v>BLOCKED</v>
      </c>
      <c r="H18" t="str">
        <f>IF($A18="","",IF(COUNTIFS('Brand Family Areas (Enc)'!$B$6:$B$998,$A18,'Brand Family Areas (Enc)'!$C$6:$C$998,H$1,'Brand Family Areas (Enc)'!$D$6:$D$998,"Inactive")&gt;0,"BLOCKED","CAN SELL"))</f>
        <v>CAN SELL</v>
      </c>
      <c r="I18" t="str">
        <f>IF($A18="","",IF(COUNTIFS('Brand Family Areas (Enc)'!$B$6:$B$998,$A18,'Brand Family Areas (Enc)'!$C$6:$C$998,I$1,'Brand Family Areas (Enc)'!$D$6:$D$998,"Inactive")&gt;0,"BLOCKED","CAN SELL"))</f>
        <v>CAN SELL</v>
      </c>
      <c r="J18" t="str">
        <f>IF($A18="","",IF(COUNTIFS('Brand Family Areas (Enc)'!$B$6:$B$998,$A18,'Brand Family Areas (Enc)'!$C$6:$C$998,J$1,'Brand Family Areas (Enc)'!$D$6:$D$998,"Inactive")&gt;0,"BLOCKED","CAN SELL"))</f>
        <v>BLOCKED</v>
      </c>
      <c r="K18" t="str">
        <f>IF($A18="","",IF(COUNTIFS('Brand Family Areas (Enc)'!$B$6:$B$998,$A18,'Brand Family Areas (Enc)'!$C$6:$C$998,K$1,'Brand Family Areas (Enc)'!$D$6:$D$998,"Inactive")&gt;0,"BLOCKED","CAN SELL"))</f>
        <v>CAN SELL</v>
      </c>
    </row>
    <row r="19" spans="1:11" x14ac:dyDescent="0.2">
      <c r="A19" t="str">
        <v>Birra Moretti</v>
      </c>
      <c r="B19" t="str">
        <f>IF($A19="","",IF(COUNTIFS('Brand Family Areas (Enc)'!$B$6:$B$998,$A19,'Brand Family Areas (Enc)'!$C$6:$C$998,B$1,'Brand Family Areas (Enc)'!$D$6:$D$998,"Inactive")&gt;0,"BLOCKED","CAN SELL"))</f>
        <v>CAN SELL</v>
      </c>
      <c r="C19" t="str">
        <f>IF($A19="","",IF(COUNTIFS('Brand Family Areas (Enc)'!$B$6:$B$998,$A19,'Brand Family Areas (Enc)'!$C$6:$C$998,C$1,'Brand Family Areas (Enc)'!$D$6:$D$998,"Inactive")&gt;0,"BLOCKED","CAN SELL"))</f>
        <v>CAN SELL</v>
      </c>
      <c r="D19" t="str">
        <f>IF($A19="","",IF(COUNTIFS('Brand Family Areas (Enc)'!$B$6:$B$998,$A19,'Brand Family Areas (Enc)'!$C$6:$C$998,D$1,'Brand Family Areas (Enc)'!$D$6:$D$998,"Inactive")&gt;0,"BLOCKED","CAN SELL"))</f>
        <v>CAN SELL</v>
      </c>
      <c r="E19" t="str">
        <f>IF($A19="","",IF(COUNTIFS('Brand Family Areas (Enc)'!$B$6:$B$998,$A19,'Brand Family Areas (Enc)'!$C$6:$C$998,E$1,'Brand Family Areas (Enc)'!$D$6:$D$998,"Inactive")&gt;0,"BLOCKED","CAN SELL"))</f>
        <v>BLOCKED</v>
      </c>
      <c r="F19" t="str">
        <f>IF($A19="","",IF(COUNTIFS('Brand Family Areas (Enc)'!$B$6:$B$998,$A19,'Brand Family Areas (Enc)'!$C$6:$C$998,F$1,'Brand Family Areas (Enc)'!$D$6:$D$998,"Inactive")&gt;0,"BLOCKED","CAN SELL"))</f>
        <v>BLOCKED</v>
      </c>
      <c r="G19" t="str">
        <f>IF($A19="","",IF(COUNTIFS('Brand Family Areas (Enc)'!$B$6:$B$998,$A19,'Brand Family Areas (Enc)'!$C$6:$C$998,G$1,'Brand Family Areas (Enc)'!$D$6:$D$998,"Inactive")&gt;0,"BLOCKED","CAN SELL"))</f>
        <v>BLOCKED</v>
      </c>
      <c r="H19" t="str">
        <f>IF($A19="","",IF(COUNTIFS('Brand Family Areas (Enc)'!$B$6:$B$998,$A19,'Brand Family Areas (Enc)'!$C$6:$C$998,H$1,'Brand Family Areas (Enc)'!$D$6:$D$998,"Inactive")&gt;0,"BLOCKED","CAN SELL"))</f>
        <v>BLOCKED</v>
      </c>
      <c r="I19" t="str">
        <f>IF($A19="","",IF(COUNTIFS('Brand Family Areas (Enc)'!$B$6:$B$998,$A19,'Brand Family Areas (Enc)'!$C$6:$C$998,I$1,'Brand Family Areas (Enc)'!$D$6:$D$998,"Inactive")&gt;0,"BLOCKED","CAN SELL"))</f>
        <v>BLOCKED</v>
      </c>
      <c r="J19" t="str">
        <f>IF($A19="","",IF(COUNTIFS('Brand Family Areas (Enc)'!$B$6:$B$998,$A19,'Brand Family Areas (Enc)'!$C$6:$C$998,J$1,'Brand Family Areas (Enc)'!$D$6:$D$998,"Inactive")&gt;0,"BLOCKED","CAN SELL"))</f>
        <v>BLOCKED</v>
      </c>
      <c r="K19" t="str">
        <f>IF($A19="","",IF(COUNTIFS('Brand Family Areas (Enc)'!$B$6:$B$998,$A19,'Brand Family Areas (Enc)'!$C$6:$C$998,K$1,'Brand Family Areas (Enc)'!$D$6:$D$998,"Inactive")&gt;0,"BLOCKED","CAN SELL"))</f>
        <v>CAN SELL</v>
      </c>
    </row>
    <row r="20" spans="1:11" x14ac:dyDescent="0.2">
      <c r="A20" t="str">
        <v>BJ'S Private Label Brewa</v>
      </c>
      <c r="B20" t="str">
        <f>IF($A20="","",IF(COUNTIFS('Brand Family Areas (Enc)'!$B$6:$B$998,$A20,'Brand Family Areas (Enc)'!$C$6:$C$998,B$1,'Brand Family Areas (Enc)'!$D$6:$D$998,"Inactive")&gt;0,"BLOCKED","CAN SELL"))</f>
        <v>CAN SELL</v>
      </c>
      <c r="C20" t="str">
        <f>IF($A20="","",IF(COUNTIFS('Brand Family Areas (Enc)'!$B$6:$B$998,$A20,'Brand Family Areas (Enc)'!$C$6:$C$998,C$1,'Brand Family Areas (Enc)'!$D$6:$D$998,"Inactive")&gt;0,"BLOCKED","CAN SELL"))</f>
        <v>CAN SELL</v>
      </c>
      <c r="D20" t="str">
        <f>IF($A20="","",IF(COUNTIFS('Brand Family Areas (Enc)'!$B$6:$B$998,$A20,'Brand Family Areas (Enc)'!$C$6:$C$998,D$1,'Brand Family Areas (Enc)'!$D$6:$D$998,"Inactive")&gt;0,"BLOCKED","CAN SELL"))</f>
        <v>CAN SELL</v>
      </c>
      <c r="E20" t="str">
        <f>IF($A20="","",IF(COUNTIFS('Brand Family Areas (Enc)'!$B$6:$B$998,$A20,'Brand Family Areas (Enc)'!$C$6:$C$998,E$1,'Brand Family Areas (Enc)'!$D$6:$D$998,"Inactive")&gt;0,"BLOCKED","CAN SELL"))</f>
        <v>BLOCKED</v>
      </c>
      <c r="F20" t="str">
        <f>IF($A20="","",IF(COUNTIFS('Brand Family Areas (Enc)'!$B$6:$B$998,$A20,'Brand Family Areas (Enc)'!$C$6:$C$998,F$1,'Brand Family Areas (Enc)'!$D$6:$D$998,"Inactive")&gt;0,"BLOCKED","CAN SELL"))</f>
        <v>BLOCKED</v>
      </c>
      <c r="G20" t="str">
        <f>IF($A20="","",IF(COUNTIFS('Brand Family Areas (Enc)'!$B$6:$B$998,$A20,'Brand Family Areas (Enc)'!$C$6:$C$998,G$1,'Brand Family Areas (Enc)'!$D$6:$D$998,"Inactive")&gt;0,"BLOCKED","CAN SELL"))</f>
        <v>BLOCKED</v>
      </c>
      <c r="H20" t="str">
        <f>IF($A20="","",IF(COUNTIFS('Brand Family Areas (Enc)'!$B$6:$B$998,$A20,'Brand Family Areas (Enc)'!$C$6:$C$998,H$1,'Brand Family Areas (Enc)'!$D$6:$D$998,"Inactive")&gt;0,"BLOCKED","CAN SELL"))</f>
        <v>CAN SELL</v>
      </c>
      <c r="I20" t="str">
        <f>IF($A20="","",IF(COUNTIFS('Brand Family Areas (Enc)'!$B$6:$B$998,$A20,'Brand Family Areas (Enc)'!$C$6:$C$998,I$1,'Brand Family Areas (Enc)'!$D$6:$D$998,"Inactive")&gt;0,"BLOCKED","CAN SELL"))</f>
        <v>CAN SELL</v>
      </c>
      <c r="J20" t="str">
        <f>IF($A20="","",IF(COUNTIFS('Brand Family Areas (Enc)'!$B$6:$B$998,$A20,'Brand Family Areas (Enc)'!$C$6:$C$998,J$1,'Brand Family Areas (Enc)'!$D$6:$D$998,"Inactive")&gt;0,"BLOCKED","CAN SELL"))</f>
        <v>BLOCKED</v>
      </c>
      <c r="K20" t="str">
        <f>IF($A20="","",IF(COUNTIFS('Brand Family Areas (Enc)'!$B$6:$B$998,$A20,'Brand Family Areas (Enc)'!$C$6:$C$998,K$1,'Brand Family Areas (Enc)'!$D$6:$D$998,"Inactive")&gt;0,"BLOCKED","CAN SELL"))</f>
        <v>CAN SELL</v>
      </c>
    </row>
    <row r="21" spans="1:11" x14ac:dyDescent="0.2">
      <c r="A21" t="str">
        <v>Blue Moon</v>
      </c>
      <c r="B21" t="str">
        <f>IF($A21="","",IF(COUNTIFS('Brand Family Areas (Enc)'!$B$6:$B$998,$A21,'Brand Family Areas (Enc)'!$C$6:$C$998,B$1,'Brand Family Areas (Enc)'!$D$6:$D$998,"Inactive")&gt;0,"BLOCKED","CAN SELL"))</f>
        <v>CAN SELL</v>
      </c>
      <c r="C21" t="str">
        <f>IF($A21="","",IF(COUNTIFS('Brand Family Areas (Enc)'!$B$6:$B$998,$A21,'Brand Family Areas (Enc)'!$C$6:$C$998,C$1,'Brand Family Areas (Enc)'!$D$6:$D$998,"Inactive")&gt;0,"BLOCKED","CAN SELL"))</f>
        <v>CAN SELL</v>
      </c>
      <c r="D21" t="str">
        <f>IF($A21="","",IF(COUNTIFS('Brand Family Areas (Enc)'!$B$6:$B$998,$A21,'Brand Family Areas (Enc)'!$C$6:$C$998,D$1,'Brand Family Areas (Enc)'!$D$6:$D$998,"Inactive")&gt;0,"BLOCKED","CAN SELL"))</f>
        <v>CAN SELL</v>
      </c>
      <c r="E21" t="str">
        <f>IF($A21="","",IF(COUNTIFS('Brand Family Areas (Enc)'!$B$6:$B$998,$A21,'Brand Family Areas (Enc)'!$C$6:$C$998,E$1,'Brand Family Areas (Enc)'!$D$6:$D$998,"Inactive")&gt;0,"BLOCKED","CAN SELL"))</f>
        <v>BLOCKED</v>
      </c>
      <c r="F21" t="str">
        <f>IF($A21="","",IF(COUNTIFS('Brand Family Areas (Enc)'!$B$6:$B$998,$A21,'Brand Family Areas (Enc)'!$C$6:$C$998,F$1,'Brand Family Areas (Enc)'!$D$6:$D$998,"Inactive")&gt;0,"BLOCKED","CAN SELL"))</f>
        <v>BLOCKED</v>
      </c>
      <c r="G21" t="str">
        <f>IF($A21="","",IF(COUNTIFS('Brand Family Areas (Enc)'!$B$6:$B$998,$A21,'Brand Family Areas (Enc)'!$C$6:$C$998,G$1,'Brand Family Areas (Enc)'!$D$6:$D$998,"Inactive")&gt;0,"BLOCKED","CAN SELL"))</f>
        <v>BLOCKED</v>
      </c>
      <c r="H21" t="str">
        <f>IF($A21="","",IF(COUNTIFS('Brand Family Areas (Enc)'!$B$6:$B$998,$A21,'Brand Family Areas (Enc)'!$C$6:$C$998,H$1,'Brand Family Areas (Enc)'!$D$6:$D$998,"Inactive")&gt;0,"BLOCKED","CAN SELL"))</f>
        <v>CAN SELL</v>
      </c>
      <c r="I21" t="str">
        <f>IF($A21="","",IF(COUNTIFS('Brand Family Areas (Enc)'!$B$6:$B$998,$A21,'Brand Family Areas (Enc)'!$C$6:$C$998,I$1,'Brand Family Areas (Enc)'!$D$6:$D$998,"Inactive")&gt;0,"BLOCKED","CAN SELL"))</f>
        <v>CAN SELL</v>
      </c>
      <c r="J21" t="str">
        <f>IF($A21="","",IF(COUNTIFS('Brand Family Areas (Enc)'!$B$6:$B$998,$A21,'Brand Family Areas (Enc)'!$C$6:$C$998,J$1,'Brand Family Areas (Enc)'!$D$6:$D$998,"Inactive")&gt;0,"BLOCKED","CAN SELL"))</f>
        <v>BLOCKED</v>
      </c>
      <c r="K21" t="str">
        <f>IF($A21="","",IF(COUNTIFS('Brand Family Areas (Enc)'!$B$6:$B$998,$A21,'Brand Family Areas (Enc)'!$C$6:$C$998,K$1,'Brand Family Areas (Enc)'!$D$6:$D$998,"Inactive")&gt;0,"BLOCKED","CAN SELL"))</f>
        <v>CAN SELL</v>
      </c>
    </row>
    <row r="22" spans="1:11" x14ac:dyDescent="0.2">
      <c r="A22" t="str">
        <v>Bohemia</v>
      </c>
      <c r="B22" t="str">
        <f>IF($A22="","",IF(COUNTIFS('Brand Family Areas (Enc)'!$B$6:$B$998,$A22,'Brand Family Areas (Enc)'!$C$6:$C$998,B$1,'Brand Family Areas (Enc)'!$D$6:$D$998,"Inactive")&gt;0,"BLOCKED","CAN SELL"))</f>
        <v>CAN SELL</v>
      </c>
      <c r="C22" t="str">
        <f>IF($A22="","",IF(COUNTIFS('Brand Family Areas (Enc)'!$B$6:$B$998,$A22,'Brand Family Areas (Enc)'!$C$6:$C$998,C$1,'Brand Family Areas (Enc)'!$D$6:$D$998,"Inactive")&gt;0,"BLOCKED","CAN SELL"))</f>
        <v>CAN SELL</v>
      </c>
      <c r="D22" t="str">
        <f>IF($A22="","",IF(COUNTIFS('Brand Family Areas (Enc)'!$B$6:$B$998,$A22,'Brand Family Areas (Enc)'!$C$6:$C$998,D$1,'Brand Family Areas (Enc)'!$D$6:$D$998,"Inactive")&gt;0,"BLOCKED","CAN SELL"))</f>
        <v>CAN SELL</v>
      </c>
      <c r="E22" t="str">
        <f>IF($A22="","",IF(COUNTIFS('Brand Family Areas (Enc)'!$B$6:$B$998,$A22,'Brand Family Areas (Enc)'!$C$6:$C$998,E$1,'Brand Family Areas (Enc)'!$D$6:$D$998,"Inactive")&gt;0,"BLOCKED","CAN SELL"))</f>
        <v>BLOCKED</v>
      </c>
      <c r="F22" t="str">
        <f>IF($A22="","",IF(COUNTIFS('Brand Family Areas (Enc)'!$B$6:$B$998,$A22,'Brand Family Areas (Enc)'!$C$6:$C$998,F$1,'Brand Family Areas (Enc)'!$D$6:$D$998,"Inactive")&gt;0,"BLOCKED","CAN SELL"))</f>
        <v>BLOCKED</v>
      </c>
      <c r="G22" t="str">
        <f>IF($A22="","",IF(COUNTIFS('Brand Family Areas (Enc)'!$B$6:$B$998,$A22,'Brand Family Areas (Enc)'!$C$6:$C$998,G$1,'Brand Family Areas (Enc)'!$D$6:$D$998,"Inactive")&gt;0,"BLOCKED","CAN SELL"))</f>
        <v>BLOCKED</v>
      </c>
      <c r="H22" t="str">
        <f>IF($A22="","",IF(COUNTIFS('Brand Family Areas (Enc)'!$B$6:$B$998,$A22,'Brand Family Areas (Enc)'!$C$6:$C$998,H$1,'Brand Family Areas (Enc)'!$D$6:$D$998,"Inactive")&gt;0,"BLOCKED","CAN SELL"))</f>
        <v>BLOCKED</v>
      </c>
      <c r="I22" t="str">
        <f>IF($A22="","",IF(COUNTIFS('Brand Family Areas (Enc)'!$B$6:$B$998,$A22,'Brand Family Areas (Enc)'!$C$6:$C$998,I$1,'Brand Family Areas (Enc)'!$D$6:$D$998,"Inactive")&gt;0,"BLOCKED","CAN SELL"))</f>
        <v>BLOCKED</v>
      </c>
      <c r="J22" t="str">
        <f>IF($A22="","",IF(COUNTIFS('Brand Family Areas (Enc)'!$B$6:$B$998,$A22,'Brand Family Areas (Enc)'!$C$6:$C$998,J$1,'Brand Family Areas (Enc)'!$D$6:$D$998,"Inactive")&gt;0,"BLOCKED","CAN SELL"))</f>
        <v>BLOCKED</v>
      </c>
      <c r="K22" t="str">
        <f>IF($A22="","",IF(COUNTIFS('Brand Family Areas (Enc)'!$B$6:$B$998,$A22,'Brand Family Areas (Enc)'!$C$6:$C$998,K$1,'Brand Family Areas (Enc)'!$D$6:$D$998,"Inactive")&gt;0,"BLOCKED","CAN SELL"))</f>
        <v>CAN SELL</v>
      </c>
    </row>
    <row r="23" spans="1:11" x14ac:dyDescent="0.2">
      <c r="A23" t="str">
        <v>Bold Rock</v>
      </c>
      <c r="B23" t="str">
        <f>IF($A23="","",IF(COUNTIFS('Brand Family Areas (Enc)'!$B$6:$B$998,$A23,'Brand Family Areas (Enc)'!$C$6:$C$998,B$1,'Brand Family Areas (Enc)'!$D$6:$D$998,"Inactive")&gt;0,"BLOCKED","CAN SELL"))</f>
        <v>CAN SELL</v>
      </c>
      <c r="C23" t="str">
        <f>IF($A23="","",IF(COUNTIFS('Brand Family Areas (Enc)'!$B$6:$B$998,$A23,'Brand Family Areas (Enc)'!$C$6:$C$998,C$1,'Brand Family Areas (Enc)'!$D$6:$D$998,"Inactive")&gt;0,"BLOCKED","CAN SELL"))</f>
        <v>CAN SELL</v>
      </c>
      <c r="D23" t="str">
        <f>IF($A23="","",IF(COUNTIFS('Brand Family Areas (Enc)'!$B$6:$B$998,$A23,'Brand Family Areas (Enc)'!$C$6:$C$998,D$1,'Brand Family Areas (Enc)'!$D$6:$D$998,"Inactive")&gt;0,"BLOCKED","CAN SELL"))</f>
        <v>CAN SELL</v>
      </c>
      <c r="E23" t="str">
        <f>IF($A23="","",IF(COUNTIFS('Brand Family Areas (Enc)'!$B$6:$B$998,$A23,'Brand Family Areas (Enc)'!$C$6:$C$998,E$1,'Brand Family Areas (Enc)'!$D$6:$D$998,"Inactive")&gt;0,"BLOCKED","CAN SELL"))</f>
        <v>CAN SELL</v>
      </c>
      <c r="F23" t="str">
        <f>IF($A23="","",IF(COUNTIFS('Brand Family Areas (Enc)'!$B$6:$B$998,$A23,'Brand Family Areas (Enc)'!$C$6:$C$998,F$1,'Brand Family Areas (Enc)'!$D$6:$D$998,"Inactive")&gt;0,"BLOCKED","CAN SELL"))</f>
        <v>CAN SELL</v>
      </c>
      <c r="G23" t="str">
        <f>IF($A23="","",IF(COUNTIFS('Brand Family Areas (Enc)'!$B$6:$B$998,$A23,'Brand Family Areas (Enc)'!$C$6:$C$998,G$1,'Brand Family Areas (Enc)'!$D$6:$D$998,"Inactive")&gt;0,"BLOCKED","CAN SELL"))</f>
        <v>BLOCKED</v>
      </c>
      <c r="H23" t="str">
        <f>IF($A23="","",IF(COUNTIFS('Brand Family Areas (Enc)'!$B$6:$B$998,$A23,'Brand Family Areas (Enc)'!$C$6:$C$998,H$1,'Brand Family Areas (Enc)'!$D$6:$D$998,"Inactive")&gt;0,"BLOCKED","CAN SELL"))</f>
        <v>BLOCKED</v>
      </c>
      <c r="I23" t="str">
        <f>IF($A23="","",IF(COUNTIFS('Brand Family Areas (Enc)'!$B$6:$B$998,$A23,'Brand Family Areas (Enc)'!$C$6:$C$998,I$1,'Brand Family Areas (Enc)'!$D$6:$D$998,"Inactive")&gt;0,"BLOCKED","CAN SELL"))</f>
        <v>BLOCKED</v>
      </c>
      <c r="J23" t="str">
        <f>IF($A23="","",IF(COUNTIFS('Brand Family Areas (Enc)'!$B$6:$B$998,$A23,'Brand Family Areas (Enc)'!$C$6:$C$998,J$1,'Brand Family Areas (Enc)'!$D$6:$D$998,"Inactive")&gt;0,"BLOCKED","CAN SELL"))</f>
        <v>BLOCKED</v>
      </c>
      <c r="K23" t="str">
        <f>IF($A23="","",IF(COUNTIFS('Brand Family Areas (Enc)'!$B$6:$B$998,$A23,'Brand Family Areas (Enc)'!$C$6:$C$998,K$1,'Brand Family Areas (Enc)'!$D$6:$D$998,"Inactive")&gt;0,"BLOCKED","CAN SELL"))</f>
        <v>BLOCKED</v>
      </c>
    </row>
    <row r="24" spans="1:11" x14ac:dyDescent="0.2">
      <c r="A24" t="str">
        <v>Buckler</v>
      </c>
      <c r="B24" t="str">
        <f>IF($A24="","",IF(COUNTIFS('Brand Family Areas (Enc)'!$B$6:$B$998,$A24,'Brand Family Areas (Enc)'!$C$6:$C$998,B$1,'Brand Family Areas (Enc)'!$D$6:$D$998,"Inactive")&gt;0,"BLOCKED","CAN SELL"))</f>
        <v>CAN SELL</v>
      </c>
      <c r="C24" t="str">
        <f>IF($A24="","",IF(COUNTIFS('Brand Family Areas (Enc)'!$B$6:$B$998,$A24,'Brand Family Areas (Enc)'!$C$6:$C$998,C$1,'Brand Family Areas (Enc)'!$D$6:$D$998,"Inactive")&gt;0,"BLOCKED","CAN SELL"))</f>
        <v>CAN SELL</v>
      </c>
      <c r="D24" t="str">
        <f>IF($A24="","",IF(COUNTIFS('Brand Family Areas (Enc)'!$B$6:$B$998,$A24,'Brand Family Areas (Enc)'!$C$6:$C$998,D$1,'Brand Family Areas (Enc)'!$D$6:$D$998,"Inactive")&gt;0,"BLOCKED","CAN SELL"))</f>
        <v>CAN SELL</v>
      </c>
      <c r="E24" t="str">
        <f>IF($A24="","",IF(COUNTIFS('Brand Family Areas (Enc)'!$B$6:$B$998,$A24,'Brand Family Areas (Enc)'!$C$6:$C$998,E$1,'Brand Family Areas (Enc)'!$D$6:$D$998,"Inactive")&gt;0,"BLOCKED","CAN SELL"))</f>
        <v>BLOCKED</v>
      </c>
      <c r="F24" t="str">
        <f>IF($A24="","",IF(COUNTIFS('Brand Family Areas (Enc)'!$B$6:$B$998,$A24,'Brand Family Areas (Enc)'!$C$6:$C$998,F$1,'Brand Family Areas (Enc)'!$D$6:$D$998,"Inactive")&gt;0,"BLOCKED","CAN SELL"))</f>
        <v>BLOCKED</v>
      </c>
      <c r="G24" t="str">
        <f>IF($A24="","",IF(COUNTIFS('Brand Family Areas (Enc)'!$B$6:$B$998,$A24,'Brand Family Areas (Enc)'!$C$6:$C$998,G$1,'Brand Family Areas (Enc)'!$D$6:$D$998,"Inactive")&gt;0,"BLOCKED","CAN SELL"))</f>
        <v>BLOCKED</v>
      </c>
      <c r="H24" t="str">
        <f>IF($A24="","",IF(COUNTIFS('Brand Family Areas (Enc)'!$B$6:$B$998,$A24,'Brand Family Areas (Enc)'!$C$6:$C$998,H$1,'Brand Family Areas (Enc)'!$D$6:$D$998,"Inactive")&gt;0,"BLOCKED","CAN SELL"))</f>
        <v>BLOCKED</v>
      </c>
      <c r="I24" t="str">
        <f>IF($A24="","",IF(COUNTIFS('Brand Family Areas (Enc)'!$B$6:$B$998,$A24,'Brand Family Areas (Enc)'!$C$6:$C$998,I$1,'Brand Family Areas (Enc)'!$D$6:$D$998,"Inactive")&gt;0,"BLOCKED","CAN SELL"))</f>
        <v>BLOCKED</v>
      </c>
      <c r="J24" t="str">
        <f>IF($A24="","",IF(COUNTIFS('Brand Family Areas (Enc)'!$B$6:$B$998,$A24,'Brand Family Areas (Enc)'!$C$6:$C$998,J$1,'Brand Family Areas (Enc)'!$D$6:$D$998,"Inactive")&gt;0,"BLOCKED","CAN SELL"))</f>
        <v>BLOCKED</v>
      </c>
      <c r="K24" t="str">
        <f>IF($A24="","",IF(COUNTIFS('Brand Family Areas (Enc)'!$B$6:$B$998,$A24,'Brand Family Areas (Enc)'!$C$6:$C$998,K$1,'Brand Family Areas (Enc)'!$D$6:$D$998,"Inactive")&gt;0,"BLOCKED","CAN SELL"))</f>
        <v>CAN SELL</v>
      </c>
    </row>
    <row r="25" spans="1:11" x14ac:dyDescent="0.2">
      <c r="A25" t="str">
        <v>Cape Line</v>
      </c>
      <c r="B25" t="str">
        <f>IF($A25="","",IF(COUNTIFS('Brand Family Areas (Enc)'!$B$6:$B$998,$A25,'Brand Family Areas (Enc)'!$C$6:$C$998,B$1,'Brand Family Areas (Enc)'!$D$6:$D$998,"Inactive")&gt;0,"BLOCKED","CAN SELL"))</f>
        <v>CAN SELL</v>
      </c>
      <c r="C25" t="str">
        <f>IF($A25="","",IF(COUNTIFS('Brand Family Areas (Enc)'!$B$6:$B$998,$A25,'Brand Family Areas (Enc)'!$C$6:$C$998,C$1,'Brand Family Areas (Enc)'!$D$6:$D$998,"Inactive")&gt;0,"BLOCKED","CAN SELL"))</f>
        <v>CAN SELL</v>
      </c>
      <c r="D25" t="str">
        <f>IF($A25="","",IF(COUNTIFS('Brand Family Areas (Enc)'!$B$6:$B$998,$A25,'Brand Family Areas (Enc)'!$C$6:$C$998,D$1,'Brand Family Areas (Enc)'!$D$6:$D$998,"Inactive")&gt;0,"BLOCKED","CAN SELL"))</f>
        <v>CAN SELL</v>
      </c>
      <c r="E25" t="str">
        <f>IF($A25="","",IF(COUNTIFS('Brand Family Areas (Enc)'!$B$6:$B$998,$A25,'Brand Family Areas (Enc)'!$C$6:$C$998,E$1,'Brand Family Areas (Enc)'!$D$6:$D$998,"Inactive")&gt;0,"BLOCKED","CAN SELL"))</f>
        <v>BLOCKED</v>
      </c>
      <c r="F25" t="str">
        <f>IF($A25="","",IF(COUNTIFS('Brand Family Areas (Enc)'!$B$6:$B$998,$A25,'Brand Family Areas (Enc)'!$C$6:$C$998,F$1,'Brand Family Areas (Enc)'!$D$6:$D$998,"Inactive")&gt;0,"BLOCKED","CAN SELL"))</f>
        <v>BLOCKED</v>
      </c>
      <c r="G25" t="str">
        <f>IF($A25="","",IF(COUNTIFS('Brand Family Areas (Enc)'!$B$6:$B$998,$A25,'Brand Family Areas (Enc)'!$C$6:$C$998,G$1,'Brand Family Areas (Enc)'!$D$6:$D$998,"Inactive")&gt;0,"BLOCKED","CAN SELL"))</f>
        <v>BLOCKED</v>
      </c>
      <c r="H25" t="str">
        <f>IF($A25="","",IF(COUNTIFS('Brand Family Areas (Enc)'!$B$6:$B$998,$A25,'Brand Family Areas (Enc)'!$C$6:$C$998,H$1,'Brand Family Areas (Enc)'!$D$6:$D$998,"Inactive")&gt;0,"BLOCKED","CAN SELL"))</f>
        <v>CAN SELL</v>
      </c>
      <c r="I25" t="str">
        <f>IF($A25="","",IF(COUNTIFS('Brand Family Areas (Enc)'!$B$6:$B$998,$A25,'Brand Family Areas (Enc)'!$C$6:$C$998,I$1,'Brand Family Areas (Enc)'!$D$6:$D$998,"Inactive")&gt;0,"BLOCKED","CAN SELL"))</f>
        <v>CAN SELL</v>
      </c>
      <c r="J25" t="str">
        <f>IF($A25="","",IF(COUNTIFS('Brand Family Areas (Enc)'!$B$6:$B$998,$A25,'Brand Family Areas (Enc)'!$C$6:$C$998,J$1,'Brand Family Areas (Enc)'!$D$6:$D$998,"Inactive")&gt;0,"BLOCKED","CAN SELL"))</f>
        <v>BLOCKED</v>
      </c>
      <c r="K25" t="str">
        <f>IF($A25="","",IF(COUNTIFS('Brand Family Areas (Enc)'!$B$6:$B$998,$A25,'Brand Family Areas (Enc)'!$C$6:$C$998,K$1,'Brand Family Areas (Enc)'!$D$6:$D$998,"Inactive")&gt;0,"BLOCKED","CAN SELL"))</f>
        <v>CAN SELL</v>
      </c>
    </row>
    <row r="26" spans="1:11" x14ac:dyDescent="0.2">
      <c r="A26" t="str">
        <v>Cape May</v>
      </c>
      <c r="B26" t="str">
        <f>IF($A26="","",IF(COUNTIFS('Brand Family Areas (Enc)'!$B$6:$B$998,$A26,'Brand Family Areas (Enc)'!$C$6:$C$998,B$1,'Brand Family Areas (Enc)'!$D$6:$D$998,"Inactive")&gt;0,"BLOCKED","CAN SELL"))</f>
        <v>CAN SELL</v>
      </c>
      <c r="C26" t="str">
        <f>IF($A26="","",IF(COUNTIFS('Brand Family Areas (Enc)'!$B$6:$B$998,$A26,'Brand Family Areas (Enc)'!$C$6:$C$998,C$1,'Brand Family Areas (Enc)'!$D$6:$D$998,"Inactive")&gt;0,"BLOCKED","CAN SELL"))</f>
        <v>CAN SELL</v>
      </c>
      <c r="D26" t="str">
        <f>IF($A26="","",IF(COUNTIFS('Brand Family Areas (Enc)'!$B$6:$B$998,$A26,'Brand Family Areas (Enc)'!$C$6:$C$998,D$1,'Brand Family Areas (Enc)'!$D$6:$D$998,"Inactive")&gt;0,"BLOCKED","CAN SELL"))</f>
        <v>CAN SELL</v>
      </c>
      <c r="E26" t="str">
        <f>IF($A26="","",IF(COUNTIFS('Brand Family Areas (Enc)'!$B$6:$B$998,$A26,'Brand Family Areas (Enc)'!$C$6:$C$998,E$1,'Brand Family Areas (Enc)'!$D$6:$D$998,"Inactive")&gt;0,"BLOCKED","CAN SELL"))</f>
        <v>BLOCKED</v>
      </c>
      <c r="F26" t="str">
        <f>IF($A26="","",IF(COUNTIFS('Brand Family Areas (Enc)'!$B$6:$B$998,$A26,'Brand Family Areas (Enc)'!$C$6:$C$998,F$1,'Brand Family Areas (Enc)'!$D$6:$D$998,"Inactive")&gt;0,"BLOCKED","CAN SELL"))</f>
        <v>BLOCKED</v>
      </c>
      <c r="G26" t="str">
        <f>IF($A26="","",IF(COUNTIFS('Brand Family Areas (Enc)'!$B$6:$B$998,$A26,'Brand Family Areas (Enc)'!$C$6:$C$998,G$1,'Brand Family Areas (Enc)'!$D$6:$D$998,"Inactive")&gt;0,"BLOCKED","CAN SELL"))</f>
        <v>BLOCKED</v>
      </c>
      <c r="H26" t="str">
        <f>IF($A26="","",IF(COUNTIFS('Brand Family Areas (Enc)'!$B$6:$B$998,$A26,'Brand Family Areas (Enc)'!$C$6:$C$998,H$1,'Brand Family Areas (Enc)'!$D$6:$D$998,"Inactive")&gt;0,"BLOCKED","CAN SELL"))</f>
        <v>CAN SELL</v>
      </c>
      <c r="I26" t="str">
        <f>IF($A26="","",IF(COUNTIFS('Brand Family Areas (Enc)'!$B$6:$B$998,$A26,'Brand Family Areas (Enc)'!$C$6:$C$998,I$1,'Brand Family Areas (Enc)'!$D$6:$D$998,"Inactive")&gt;0,"BLOCKED","CAN SELL"))</f>
        <v>CAN SELL</v>
      </c>
      <c r="J26" t="str">
        <f>IF($A26="","",IF(COUNTIFS('Brand Family Areas (Enc)'!$B$6:$B$998,$A26,'Brand Family Areas (Enc)'!$C$6:$C$998,J$1,'Brand Family Areas (Enc)'!$D$6:$D$998,"Inactive")&gt;0,"BLOCKED","CAN SELL"))</f>
        <v>BLOCKED</v>
      </c>
      <c r="K26" t="str">
        <f>IF($A26="","",IF(COUNTIFS('Brand Family Areas (Enc)'!$B$6:$B$998,$A26,'Brand Family Areas (Enc)'!$C$6:$C$998,K$1,'Brand Family Areas (Enc)'!$D$6:$D$998,"Inactive")&gt;0,"BLOCKED","CAN SELL"))</f>
        <v>CAN SELL</v>
      </c>
    </row>
    <row r="27" spans="1:11" x14ac:dyDescent="0.2">
      <c r="A27" t="str">
        <v>Carbliss</v>
      </c>
      <c r="B27" t="str">
        <f>IF($A27="","",IF(COUNTIFS('Brand Family Areas (Enc)'!$B$6:$B$998,$A27,'Brand Family Areas (Enc)'!$C$6:$C$998,B$1,'Brand Family Areas (Enc)'!$D$6:$D$998,"Inactive")&gt;0,"BLOCKED","CAN SELL"))</f>
        <v>CAN SELL</v>
      </c>
      <c r="C27" t="str">
        <f>IF($A27="","",IF(COUNTIFS('Brand Family Areas (Enc)'!$B$6:$B$998,$A27,'Brand Family Areas (Enc)'!$C$6:$C$998,C$1,'Brand Family Areas (Enc)'!$D$6:$D$998,"Inactive")&gt;0,"BLOCKED","CAN SELL"))</f>
        <v>CAN SELL</v>
      </c>
      <c r="D27" t="str">
        <f>IF($A27="","",IF(COUNTIFS('Brand Family Areas (Enc)'!$B$6:$B$998,$A27,'Brand Family Areas (Enc)'!$C$6:$C$998,D$1,'Brand Family Areas (Enc)'!$D$6:$D$998,"Inactive")&gt;0,"BLOCKED","CAN SELL"))</f>
        <v>CAN SELL</v>
      </c>
      <c r="E27" t="str">
        <f>IF($A27="","",IF(COUNTIFS('Brand Family Areas (Enc)'!$B$6:$B$998,$A27,'Brand Family Areas (Enc)'!$C$6:$C$998,E$1,'Brand Family Areas (Enc)'!$D$6:$D$998,"Inactive")&gt;0,"BLOCKED","CAN SELL"))</f>
        <v>BLOCKED</v>
      </c>
      <c r="F27" t="str">
        <f>IF($A27="","",IF(COUNTIFS('Brand Family Areas (Enc)'!$B$6:$B$998,$A27,'Brand Family Areas (Enc)'!$C$6:$C$998,F$1,'Brand Family Areas (Enc)'!$D$6:$D$998,"Inactive")&gt;0,"BLOCKED","CAN SELL"))</f>
        <v>BLOCKED</v>
      </c>
      <c r="G27" t="str">
        <f>IF($A27="","",IF(COUNTIFS('Brand Family Areas (Enc)'!$B$6:$B$998,$A27,'Brand Family Areas (Enc)'!$C$6:$C$998,G$1,'Brand Family Areas (Enc)'!$D$6:$D$998,"Inactive")&gt;0,"BLOCKED","CAN SELL"))</f>
        <v>BLOCKED</v>
      </c>
      <c r="H27" t="str">
        <f>IF($A27="","",IF(COUNTIFS('Brand Family Areas (Enc)'!$B$6:$B$998,$A27,'Brand Family Areas (Enc)'!$C$6:$C$998,H$1,'Brand Family Areas (Enc)'!$D$6:$D$998,"Inactive")&gt;0,"BLOCKED","CAN SELL"))</f>
        <v>CAN SELL</v>
      </c>
      <c r="I27" t="str">
        <f>IF($A27="","",IF(COUNTIFS('Brand Family Areas (Enc)'!$B$6:$B$998,$A27,'Brand Family Areas (Enc)'!$C$6:$C$998,I$1,'Brand Family Areas (Enc)'!$D$6:$D$998,"Inactive")&gt;0,"BLOCKED","CAN SELL"))</f>
        <v>CAN SELL</v>
      </c>
      <c r="J27" t="str">
        <f>IF($A27="","",IF(COUNTIFS('Brand Family Areas (Enc)'!$B$6:$B$998,$A27,'Brand Family Areas (Enc)'!$C$6:$C$998,J$1,'Brand Family Areas (Enc)'!$D$6:$D$998,"Inactive")&gt;0,"BLOCKED","CAN SELL"))</f>
        <v>BLOCKED</v>
      </c>
      <c r="K27" t="str">
        <f>IF($A27="","",IF(COUNTIFS('Brand Family Areas (Enc)'!$B$6:$B$998,$A27,'Brand Family Areas (Enc)'!$C$6:$C$998,K$1,'Brand Family Areas (Enc)'!$D$6:$D$998,"Inactive")&gt;0,"BLOCKED","CAN SELL"))</f>
        <v>CAN SELL</v>
      </c>
    </row>
    <row r="28" spans="1:11" x14ac:dyDescent="0.2">
      <c r="A28" t="str">
        <v>Carta Blanca</v>
      </c>
      <c r="B28" t="str">
        <f>IF($A28="","",IF(COUNTIFS('Brand Family Areas (Enc)'!$B$6:$B$998,$A28,'Brand Family Areas (Enc)'!$C$6:$C$998,B$1,'Brand Family Areas (Enc)'!$D$6:$D$998,"Inactive")&gt;0,"BLOCKED","CAN SELL"))</f>
        <v>CAN SELL</v>
      </c>
      <c r="C28" t="str">
        <f>IF($A28="","",IF(COUNTIFS('Brand Family Areas (Enc)'!$B$6:$B$998,$A28,'Brand Family Areas (Enc)'!$C$6:$C$998,C$1,'Brand Family Areas (Enc)'!$D$6:$D$998,"Inactive")&gt;0,"BLOCKED","CAN SELL"))</f>
        <v>CAN SELL</v>
      </c>
      <c r="D28" t="str">
        <f>IF($A28="","",IF(COUNTIFS('Brand Family Areas (Enc)'!$B$6:$B$998,$A28,'Brand Family Areas (Enc)'!$C$6:$C$998,D$1,'Brand Family Areas (Enc)'!$D$6:$D$998,"Inactive")&gt;0,"BLOCKED","CAN SELL"))</f>
        <v>CAN SELL</v>
      </c>
      <c r="E28" t="str">
        <f>IF($A28="","",IF(COUNTIFS('Brand Family Areas (Enc)'!$B$6:$B$998,$A28,'Brand Family Areas (Enc)'!$C$6:$C$998,E$1,'Brand Family Areas (Enc)'!$D$6:$D$998,"Inactive")&gt;0,"BLOCKED","CAN SELL"))</f>
        <v>BLOCKED</v>
      </c>
      <c r="F28" t="str">
        <f>IF($A28="","",IF(COUNTIFS('Brand Family Areas (Enc)'!$B$6:$B$998,$A28,'Brand Family Areas (Enc)'!$C$6:$C$998,F$1,'Brand Family Areas (Enc)'!$D$6:$D$998,"Inactive")&gt;0,"BLOCKED","CAN SELL"))</f>
        <v>BLOCKED</v>
      </c>
      <c r="G28" t="str">
        <f>IF($A28="","",IF(COUNTIFS('Brand Family Areas (Enc)'!$B$6:$B$998,$A28,'Brand Family Areas (Enc)'!$C$6:$C$998,G$1,'Brand Family Areas (Enc)'!$D$6:$D$998,"Inactive")&gt;0,"BLOCKED","CAN SELL"))</f>
        <v>BLOCKED</v>
      </c>
      <c r="H28" t="str">
        <f>IF($A28="","",IF(COUNTIFS('Brand Family Areas (Enc)'!$B$6:$B$998,$A28,'Brand Family Areas (Enc)'!$C$6:$C$998,H$1,'Brand Family Areas (Enc)'!$D$6:$D$998,"Inactive")&gt;0,"BLOCKED","CAN SELL"))</f>
        <v>BLOCKED</v>
      </c>
      <c r="I28" t="str">
        <f>IF($A28="","",IF(COUNTIFS('Brand Family Areas (Enc)'!$B$6:$B$998,$A28,'Brand Family Areas (Enc)'!$C$6:$C$998,I$1,'Brand Family Areas (Enc)'!$D$6:$D$998,"Inactive")&gt;0,"BLOCKED","CAN SELL"))</f>
        <v>BLOCKED</v>
      </c>
      <c r="J28" t="str">
        <f>IF($A28="","",IF(COUNTIFS('Brand Family Areas (Enc)'!$B$6:$B$998,$A28,'Brand Family Areas (Enc)'!$C$6:$C$998,J$1,'Brand Family Areas (Enc)'!$D$6:$D$998,"Inactive")&gt;0,"BLOCKED","CAN SELL"))</f>
        <v>BLOCKED</v>
      </c>
      <c r="K28" t="str">
        <f>IF($A28="","",IF(COUNTIFS('Brand Family Areas (Enc)'!$B$6:$B$998,$A28,'Brand Family Areas (Enc)'!$C$6:$C$998,K$1,'Brand Family Areas (Enc)'!$D$6:$D$998,"Inactive")&gt;0,"BLOCKED","CAN SELL"))</f>
        <v>BLOCKED</v>
      </c>
    </row>
    <row r="29" spans="1:11" x14ac:dyDescent="0.2">
      <c r="A29" t="str">
        <v>Cayman Jack</v>
      </c>
      <c r="B29" t="str">
        <f>IF($A29="","",IF(COUNTIFS('Brand Family Areas (Enc)'!$B$6:$B$998,$A29,'Brand Family Areas (Enc)'!$C$6:$C$998,B$1,'Brand Family Areas (Enc)'!$D$6:$D$998,"Inactive")&gt;0,"BLOCKED","CAN SELL"))</f>
        <v>CAN SELL</v>
      </c>
      <c r="C29" t="str">
        <f>IF($A29="","",IF(COUNTIFS('Brand Family Areas (Enc)'!$B$6:$B$998,$A29,'Brand Family Areas (Enc)'!$C$6:$C$998,C$1,'Brand Family Areas (Enc)'!$D$6:$D$998,"Inactive")&gt;0,"BLOCKED","CAN SELL"))</f>
        <v>CAN SELL</v>
      </c>
      <c r="D29" t="str">
        <f>IF($A29="","",IF(COUNTIFS('Brand Family Areas (Enc)'!$B$6:$B$998,$A29,'Brand Family Areas (Enc)'!$C$6:$C$998,D$1,'Brand Family Areas (Enc)'!$D$6:$D$998,"Inactive")&gt;0,"BLOCKED","CAN SELL"))</f>
        <v>CAN SELL</v>
      </c>
      <c r="E29" t="str">
        <f>IF($A29="","",IF(COUNTIFS('Brand Family Areas (Enc)'!$B$6:$B$998,$A29,'Brand Family Areas (Enc)'!$C$6:$C$998,E$1,'Brand Family Areas (Enc)'!$D$6:$D$998,"Inactive")&gt;0,"BLOCKED","CAN SELL"))</f>
        <v>BLOCKED</v>
      </c>
      <c r="F29" t="str">
        <f>IF($A29="","",IF(COUNTIFS('Brand Family Areas (Enc)'!$B$6:$B$998,$A29,'Brand Family Areas (Enc)'!$C$6:$C$998,F$1,'Brand Family Areas (Enc)'!$D$6:$D$998,"Inactive")&gt;0,"BLOCKED","CAN SELL"))</f>
        <v>BLOCKED</v>
      </c>
      <c r="G29" t="str">
        <f>IF($A29="","",IF(COUNTIFS('Brand Family Areas (Enc)'!$B$6:$B$998,$A29,'Brand Family Areas (Enc)'!$C$6:$C$998,G$1,'Brand Family Areas (Enc)'!$D$6:$D$998,"Inactive")&gt;0,"BLOCKED","CAN SELL"))</f>
        <v>BLOCKED</v>
      </c>
      <c r="H29" t="str">
        <f>IF($A29="","",IF(COUNTIFS('Brand Family Areas (Enc)'!$B$6:$B$998,$A29,'Brand Family Areas (Enc)'!$C$6:$C$998,H$1,'Brand Family Areas (Enc)'!$D$6:$D$998,"Inactive")&gt;0,"BLOCKED","CAN SELL"))</f>
        <v>CAN SELL</v>
      </c>
      <c r="I29" t="str">
        <f>IF($A29="","",IF(COUNTIFS('Brand Family Areas (Enc)'!$B$6:$B$998,$A29,'Brand Family Areas (Enc)'!$C$6:$C$998,I$1,'Brand Family Areas (Enc)'!$D$6:$D$998,"Inactive")&gt;0,"BLOCKED","CAN SELL"))</f>
        <v>CAN SELL</v>
      </c>
      <c r="J29" t="str">
        <f>IF($A29="","",IF(COUNTIFS('Brand Family Areas (Enc)'!$B$6:$B$998,$A29,'Brand Family Areas (Enc)'!$C$6:$C$998,J$1,'Brand Family Areas (Enc)'!$D$6:$D$998,"Inactive")&gt;0,"BLOCKED","CAN SELL"))</f>
        <v>BLOCKED</v>
      </c>
      <c r="K29" t="str">
        <f>IF($A29="","",IF(COUNTIFS('Brand Family Areas (Enc)'!$B$6:$B$998,$A29,'Brand Family Areas (Enc)'!$C$6:$C$998,K$1,'Brand Family Areas (Enc)'!$D$6:$D$998,"Inactive")&gt;0,"BLOCKED","CAN SELL"))</f>
        <v>CAN SELL</v>
      </c>
    </row>
    <row r="30" spans="1:11" x14ac:dyDescent="0.2">
      <c r="A30" t="str">
        <v>Cervezas De Mexico</v>
      </c>
      <c r="B30" t="str">
        <f>IF($A30="","",IF(COUNTIFS('Brand Family Areas (Enc)'!$B$6:$B$998,$A30,'Brand Family Areas (Enc)'!$C$6:$C$998,B$1,'Brand Family Areas (Enc)'!$D$6:$D$998,"Inactive")&gt;0,"BLOCKED","CAN SELL"))</f>
        <v>CAN SELL</v>
      </c>
      <c r="C30" t="str">
        <f>IF($A30="","",IF(COUNTIFS('Brand Family Areas (Enc)'!$B$6:$B$998,$A30,'Brand Family Areas (Enc)'!$C$6:$C$998,C$1,'Brand Family Areas (Enc)'!$D$6:$D$998,"Inactive")&gt;0,"BLOCKED","CAN SELL"))</f>
        <v>CAN SELL</v>
      </c>
      <c r="D30" t="str">
        <f>IF($A30="","",IF(COUNTIFS('Brand Family Areas (Enc)'!$B$6:$B$998,$A30,'Brand Family Areas (Enc)'!$C$6:$C$998,D$1,'Brand Family Areas (Enc)'!$D$6:$D$998,"Inactive")&gt;0,"BLOCKED","CAN SELL"))</f>
        <v>CAN SELL</v>
      </c>
      <c r="E30" t="str">
        <f>IF($A30="","",IF(COUNTIFS('Brand Family Areas (Enc)'!$B$6:$B$998,$A30,'Brand Family Areas (Enc)'!$C$6:$C$998,E$1,'Brand Family Areas (Enc)'!$D$6:$D$998,"Inactive")&gt;0,"BLOCKED","CAN SELL"))</f>
        <v>BLOCKED</v>
      </c>
      <c r="F30" t="str">
        <f>IF($A30="","",IF(COUNTIFS('Brand Family Areas (Enc)'!$B$6:$B$998,$A30,'Brand Family Areas (Enc)'!$C$6:$C$998,F$1,'Brand Family Areas (Enc)'!$D$6:$D$998,"Inactive")&gt;0,"BLOCKED","CAN SELL"))</f>
        <v>BLOCKED</v>
      </c>
      <c r="G30" t="str">
        <f>IF($A30="","",IF(COUNTIFS('Brand Family Areas (Enc)'!$B$6:$B$998,$A30,'Brand Family Areas (Enc)'!$C$6:$C$998,G$1,'Brand Family Areas (Enc)'!$D$6:$D$998,"Inactive")&gt;0,"BLOCKED","CAN SELL"))</f>
        <v>BLOCKED</v>
      </c>
      <c r="H30" t="str">
        <f>IF($A30="","",IF(COUNTIFS('Brand Family Areas (Enc)'!$B$6:$B$998,$A30,'Brand Family Areas (Enc)'!$C$6:$C$998,H$1,'Brand Family Areas (Enc)'!$D$6:$D$998,"Inactive")&gt;0,"BLOCKED","CAN SELL"))</f>
        <v>BLOCKED</v>
      </c>
      <c r="I30" t="str">
        <f>IF($A30="","",IF(COUNTIFS('Brand Family Areas (Enc)'!$B$6:$B$998,$A30,'Brand Family Areas (Enc)'!$C$6:$C$998,I$1,'Brand Family Areas (Enc)'!$D$6:$D$998,"Inactive")&gt;0,"BLOCKED","CAN SELL"))</f>
        <v>BLOCKED</v>
      </c>
      <c r="J30" t="str">
        <f>IF($A30="","",IF(COUNTIFS('Brand Family Areas (Enc)'!$B$6:$B$998,$A30,'Brand Family Areas (Enc)'!$C$6:$C$998,J$1,'Brand Family Areas (Enc)'!$D$6:$D$998,"Inactive")&gt;0,"BLOCKED","CAN SELL"))</f>
        <v>BLOCKED</v>
      </c>
      <c r="K30" t="str">
        <f>IF($A30="","",IF(COUNTIFS('Brand Family Areas (Enc)'!$B$6:$B$998,$A30,'Brand Family Areas (Enc)'!$C$6:$C$998,K$1,'Brand Family Areas (Enc)'!$D$6:$D$998,"Inactive")&gt;0,"BLOCKED","CAN SELL"))</f>
        <v>CAN SELL</v>
      </c>
    </row>
    <row r="31" spans="1:11" x14ac:dyDescent="0.2">
      <c r="A31" t="str">
        <v>Citizen Cider</v>
      </c>
      <c r="B31" t="str">
        <f>IF($A31="","",IF(COUNTIFS('Brand Family Areas (Enc)'!$B$6:$B$998,$A31,'Brand Family Areas (Enc)'!$C$6:$C$998,B$1,'Brand Family Areas (Enc)'!$D$6:$D$998,"Inactive")&gt;0,"BLOCKED","CAN SELL"))</f>
        <v>CAN SELL</v>
      </c>
      <c r="C31" t="str">
        <f>IF($A31="","",IF(COUNTIFS('Brand Family Areas (Enc)'!$B$6:$B$998,$A31,'Brand Family Areas (Enc)'!$C$6:$C$998,C$1,'Brand Family Areas (Enc)'!$D$6:$D$998,"Inactive")&gt;0,"BLOCKED","CAN SELL"))</f>
        <v>CAN SELL</v>
      </c>
      <c r="D31" t="str">
        <f>IF($A31="","",IF(COUNTIFS('Brand Family Areas (Enc)'!$B$6:$B$998,$A31,'Brand Family Areas (Enc)'!$C$6:$C$998,D$1,'Brand Family Areas (Enc)'!$D$6:$D$998,"Inactive")&gt;0,"BLOCKED","CAN SELL"))</f>
        <v>CAN SELL</v>
      </c>
      <c r="E31" t="str">
        <f>IF($A31="","",IF(COUNTIFS('Brand Family Areas (Enc)'!$B$6:$B$998,$A31,'Brand Family Areas (Enc)'!$C$6:$C$998,E$1,'Brand Family Areas (Enc)'!$D$6:$D$998,"Inactive")&gt;0,"BLOCKED","CAN SELL"))</f>
        <v>CAN SELL</v>
      </c>
      <c r="F31" t="str">
        <f>IF($A31="","",IF(COUNTIFS('Brand Family Areas (Enc)'!$B$6:$B$998,$A31,'Brand Family Areas (Enc)'!$C$6:$C$998,F$1,'Brand Family Areas (Enc)'!$D$6:$D$998,"Inactive")&gt;0,"BLOCKED","CAN SELL"))</f>
        <v>CAN SELL</v>
      </c>
      <c r="G31" t="str">
        <f>IF($A31="","",IF(COUNTIFS('Brand Family Areas (Enc)'!$B$6:$B$998,$A31,'Brand Family Areas (Enc)'!$C$6:$C$998,G$1,'Brand Family Areas (Enc)'!$D$6:$D$998,"Inactive")&gt;0,"BLOCKED","CAN SELL"))</f>
        <v>BLOCKED</v>
      </c>
      <c r="H31" t="str">
        <f>IF($A31="","",IF(COUNTIFS('Brand Family Areas (Enc)'!$B$6:$B$998,$A31,'Brand Family Areas (Enc)'!$C$6:$C$998,H$1,'Brand Family Areas (Enc)'!$D$6:$D$998,"Inactive")&gt;0,"BLOCKED","CAN SELL"))</f>
        <v>BLOCKED</v>
      </c>
      <c r="I31" t="str">
        <f>IF($A31="","",IF(COUNTIFS('Brand Family Areas (Enc)'!$B$6:$B$998,$A31,'Brand Family Areas (Enc)'!$C$6:$C$998,I$1,'Brand Family Areas (Enc)'!$D$6:$D$998,"Inactive")&gt;0,"BLOCKED","CAN SELL"))</f>
        <v>CAN SELL</v>
      </c>
      <c r="J31" t="str">
        <f>IF($A31="","",IF(COUNTIFS('Brand Family Areas (Enc)'!$B$6:$B$998,$A31,'Brand Family Areas (Enc)'!$C$6:$C$998,J$1,'Brand Family Areas (Enc)'!$D$6:$D$998,"Inactive")&gt;0,"BLOCKED","CAN SELL"))</f>
        <v>BLOCKED</v>
      </c>
      <c r="K31" t="str">
        <f>IF($A31="","",IF(COUNTIFS('Brand Family Areas (Enc)'!$B$6:$B$998,$A31,'Brand Family Areas (Enc)'!$C$6:$C$998,K$1,'Brand Family Areas (Enc)'!$D$6:$D$998,"Inactive")&gt;0,"BLOCKED","CAN SELL"))</f>
        <v>BLOCKED</v>
      </c>
    </row>
    <row r="32" spans="1:11" x14ac:dyDescent="0.2">
      <c r="A32" t="str">
        <v>Coney Island</v>
      </c>
      <c r="B32" t="str">
        <f>IF($A32="","",IF(COUNTIFS('Brand Family Areas (Enc)'!$B$6:$B$998,$A32,'Brand Family Areas (Enc)'!$C$6:$C$998,B$1,'Brand Family Areas (Enc)'!$D$6:$D$998,"Inactive")&gt;0,"BLOCKED","CAN SELL"))</f>
        <v>CAN SELL</v>
      </c>
      <c r="C32" t="str">
        <f>IF($A32="","",IF(COUNTIFS('Brand Family Areas (Enc)'!$B$6:$B$998,$A32,'Brand Family Areas (Enc)'!$C$6:$C$998,C$1,'Brand Family Areas (Enc)'!$D$6:$D$998,"Inactive")&gt;0,"BLOCKED","CAN SELL"))</f>
        <v>CAN SELL</v>
      </c>
      <c r="D32" t="str">
        <f>IF($A32="","",IF(COUNTIFS('Brand Family Areas (Enc)'!$B$6:$B$998,$A32,'Brand Family Areas (Enc)'!$C$6:$C$998,D$1,'Brand Family Areas (Enc)'!$D$6:$D$998,"Inactive")&gt;0,"BLOCKED","CAN SELL"))</f>
        <v>CAN SELL</v>
      </c>
      <c r="E32" t="str">
        <f>IF($A32="","",IF(COUNTIFS('Brand Family Areas (Enc)'!$B$6:$B$998,$A32,'Brand Family Areas (Enc)'!$C$6:$C$998,E$1,'Brand Family Areas (Enc)'!$D$6:$D$998,"Inactive")&gt;0,"BLOCKED","CAN SELL"))</f>
        <v>BLOCKED</v>
      </c>
      <c r="F32" t="str">
        <f>IF($A32="","",IF(COUNTIFS('Brand Family Areas (Enc)'!$B$6:$B$998,$A32,'Brand Family Areas (Enc)'!$C$6:$C$998,F$1,'Brand Family Areas (Enc)'!$D$6:$D$998,"Inactive")&gt;0,"BLOCKED","CAN SELL"))</f>
        <v>BLOCKED</v>
      </c>
      <c r="G32" t="str">
        <f>IF($A32="","",IF(COUNTIFS('Brand Family Areas (Enc)'!$B$6:$B$998,$A32,'Brand Family Areas (Enc)'!$C$6:$C$998,G$1,'Brand Family Areas (Enc)'!$D$6:$D$998,"Inactive")&gt;0,"BLOCKED","CAN SELL"))</f>
        <v>BLOCKED</v>
      </c>
      <c r="H32" t="str">
        <f>IF($A32="","",IF(COUNTIFS('Brand Family Areas (Enc)'!$B$6:$B$998,$A32,'Brand Family Areas (Enc)'!$C$6:$C$998,H$1,'Brand Family Areas (Enc)'!$D$6:$D$998,"Inactive")&gt;0,"BLOCKED","CAN SELL"))</f>
        <v>CAN SELL</v>
      </c>
      <c r="I32" t="str">
        <f>IF($A32="","",IF(COUNTIFS('Brand Family Areas (Enc)'!$B$6:$B$998,$A32,'Brand Family Areas (Enc)'!$C$6:$C$998,I$1,'Brand Family Areas (Enc)'!$D$6:$D$998,"Inactive")&gt;0,"BLOCKED","CAN SELL"))</f>
        <v>CAN SELL</v>
      </c>
      <c r="J32" t="str">
        <f>IF($A32="","",IF(COUNTIFS('Brand Family Areas (Enc)'!$B$6:$B$998,$A32,'Brand Family Areas (Enc)'!$C$6:$C$998,J$1,'Brand Family Areas (Enc)'!$D$6:$D$998,"Inactive")&gt;0,"BLOCKED","CAN SELL"))</f>
        <v>BLOCKED</v>
      </c>
      <c r="K32" t="str">
        <f>IF($A32="","",IF(COUNTIFS('Brand Family Areas (Enc)'!$B$6:$B$998,$A32,'Brand Family Areas (Enc)'!$C$6:$C$998,K$1,'Brand Family Areas (Enc)'!$D$6:$D$998,"Inactive")&gt;0,"BLOCKED","CAN SELL"))</f>
        <v>CAN SELL</v>
      </c>
    </row>
    <row r="33" spans="1:11" x14ac:dyDescent="0.2">
      <c r="A33" t="str">
        <v>Coors</v>
      </c>
      <c r="B33" t="str">
        <f>IF($A33="","",IF(COUNTIFS('Brand Family Areas (Enc)'!$B$6:$B$998,$A33,'Brand Family Areas (Enc)'!$C$6:$C$998,B$1,'Brand Family Areas (Enc)'!$D$6:$D$998,"Inactive")&gt;0,"BLOCKED","CAN SELL"))</f>
        <v>CAN SELL</v>
      </c>
      <c r="C33" t="str">
        <f>IF($A33="","",IF(COUNTIFS('Brand Family Areas (Enc)'!$B$6:$B$998,$A33,'Brand Family Areas (Enc)'!$C$6:$C$998,C$1,'Brand Family Areas (Enc)'!$D$6:$D$998,"Inactive")&gt;0,"BLOCKED","CAN SELL"))</f>
        <v>CAN SELL</v>
      </c>
      <c r="D33" t="str">
        <f>IF($A33="","",IF(COUNTIFS('Brand Family Areas (Enc)'!$B$6:$B$998,$A33,'Brand Family Areas (Enc)'!$C$6:$C$998,D$1,'Brand Family Areas (Enc)'!$D$6:$D$998,"Inactive")&gt;0,"BLOCKED","CAN SELL"))</f>
        <v>CAN SELL</v>
      </c>
      <c r="E33" t="str">
        <f>IF($A33="","",IF(COUNTIFS('Brand Family Areas (Enc)'!$B$6:$B$998,$A33,'Brand Family Areas (Enc)'!$C$6:$C$998,E$1,'Brand Family Areas (Enc)'!$D$6:$D$998,"Inactive")&gt;0,"BLOCKED","CAN SELL"))</f>
        <v>BLOCKED</v>
      </c>
      <c r="F33" t="str">
        <f>IF($A33="","",IF(COUNTIFS('Brand Family Areas (Enc)'!$B$6:$B$998,$A33,'Brand Family Areas (Enc)'!$C$6:$C$998,F$1,'Brand Family Areas (Enc)'!$D$6:$D$998,"Inactive")&gt;0,"BLOCKED","CAN SELL"))</f>
        <v>BLOCKED</v>
      </c>
      <c r="G33" t="str">
        <f>IF($A33="","",IF(COUNTIFS('Brand Family Areas (Enc)'!$B$6:$B$998,$A33,'Brand Family Areas (Enc)'!$C$6:$C$998,G$1,'Brand Family Areas (Enc)'!$D$6:$D$998,"Inactive")&gt;0,"BLOCKED","CAN SELL"))</f>
        <v>BLOCKED</v>
      </c>
      <c r="H33" t="str">
        <f>IF($A33="","",IF(COUNTIFS('Brand Family Areas (Enc)'!$B$6:$B$998,$A33,'Brand Family Areas (Enc)'!$C$6:$C$998,H$1,'Brand Family Areas (Enc)'!$D$6:$D$998,"Inactive")&gt;0,"BLOCKED","CAN SELL"))</f>
        <v>CAN SELL</v>
      </c>
      <c r="I33" t="str">
        <f>IF($A33="","",IF(COUNTIFS('Brand Family Areas (Enc)'!$B$6:$B$998,$A33,'Brand Family Areas (Enc)'!$C$6:$C$998,I$1,'Brand Family Areas (Enc)'!$D$6:$D$998,"Inactive")&gt;0,"BLOCKED","CAN SELL"))</f>
        <v>CAN SELL</v>
      </c>
      <c r="J33" t="str">
        <f>IF($A33="","",IF(COUNTIFS('Brand Family Areas (Enc)'!$B$6:$B$998,$A33,'Brand Family Areas (Enc)'!$C$6:$C$998,J$1,'Brand Family Areas (Enc)'!$D$6:$D$998,"Inactive")&gt;0,"BLOCKED","CAN SELL"))</f>
        <v>BLOCKED</v>
      </c>
      <c r="K33" t="str">
        <f>IF($A33="","",IF(COUNTIFS('Brand Family Areas (Enc)'!$B$6:$B$998,$A33,'Brand Family Areas (Enc)'!$C$6:$C$998,K$1,'Brand Family Areas (Enc)'!$D$6:$D$998,"Inactive")&gt;0,"BLOCKED","CAN SELL"))</f>
        <v>CAN SELL</v>
      </c>
    </row>
    <row r="34" spans="1:11" x14ac:dyDescent="0.2">
      <c r="A34" t="str">
        <v>Coors 0.0</v>
      </c>
      <c r="B34" t="str">
        <f>IF($A34="","",IF(COUNTIFS('Brand Family Areas (Enc)'!$B$6:$B$998,$A34,'Brand Family Areas (Enc)'!$C$6:$C$998,B$1,'Brand Family Areas (Enc)'!$D$6:$D$998,"Inactive")&gt;0,"BLOCKED","CAN SELL"))</f>
        <v>CAN SELL</v>
      </c>
      <c r="C34" t="str">
        <f>IF($A34="","",IF(COUNTIFS('Brand Family Areas (Enc)'!$B$6:$B$998,$A34,'Brand Family Areas (Enc)'!$C$6:$C$998,C$1,'Brand Family Areas (Enc)'!$D$6:$D$998,"Inactive")&gt;0,"BLOCKED","CAN SELL"))</f>
        <v>CAN SELL</v>
      </c>
      <c r="D34" t="str">
        <f>IF($A34="","",IF(COUNTIFS('Brand Family Areas (Enc)'!$B$6:$B$998,$A34,'Brand Family Areas (Enc)'!$C$6:$C$998,D$1,'Brand Family Areas (Enc)'!$D$6:$D$998,"Inactive")&gt;0,"BLOCKED","CAN SELL"))</f>
        <v>CAN SELL</v>
      </c>
      <c r="E34" t="str">
        <f>IF($A34="","",IF(COUNTIFS('Brand Family Areas (Enc)'!$B$6:$B$998,$A34,'Brand Family Areas (Enc)'!$C$6:$C$998,E$1,'Brand Family Areas (Enc)'!$D$6:$D$998,"Inactive")&gt;0,"BLOCKED","CAN SELL"))</f>
        <v>BLOCKED</v>
      </c>
      <c r="F34" t="str">
        <f>IF($A34="","",IF(COUNTIFS('Brand Family Areas (Enc)'!$B$6:$B$998,$A34,'Brand Family Areas (Enc)'!$C$6:$C$998,F$1,'Brand Family Areas (Enc)'!$D$6:$D$998,"Inactive")&gt;0,"BLOCKED","CAN SELL"))</f>
        <v>BLOCKED</v>
      </c>
      <c r="G34" t="str">
        <f>IF($A34="","",IF(COUNTIFS('Brand Family Areas (Enc)'!$B$6:$B$998,$A34,'Brand Family Areas (Enc)'!$C$6:$C$998,G$1,'Brand Family Areas (Enc)'!$D$6:$D$998,"Inactive")&gt;0,"BLOCKED","CAN SELL"))</f>
        <v>BLOCKED</v>
      </c>
      <c r="H34" t="str">
        <f>IF($A34="","",IF(COUNTIFS('Brand Family Areas (Enc)'!$B$6:$B$998,$A34,'Brand Family Areas (Enc)'!$C$6:$C$998,H$1,'Brand Family Areas (Enc)'!$D$6:$D$998,"Inactive")&gt;0,"BLOCKED","CAN SELL"))</f>
        <v>CAN SELL</v>
      </c>
      <c r="I34" t="str">
        <f>IF($A34="","",IF(COUNTIFS('Brand Family Areas (Enc)'!$B$6:$B$998,$A34,'Brand Family Areas (Enc)'!$C$6:$C$998,I$1,'Brand Family Areas (Enc)'!$D$6:$D$998,"Inactive")&gt;0,"BLOCKED","CAN SELL"))</f>
        <v>CAN SELL</v>
      </c>
      <c r="J34" t="str">
        <f>IF($A34="","",IF(COUNTIFS('Brand Family Areas (Enc)'!$B$6:$B$998,$A34,'Brand Family Areas (Enc)'!$C$6:$C$998,J$1,'Brand Family Areas (Enc)'!$D$6:$D$998,"Inactive")&gt;0,"BLOCKED","CAN SELL"))</f>
        <v>BLOCKED</v>
      </c>
      <c r="K34" t="str">
        <f>IF($A34="","",IF(COUNTIFS('Brand Family Areas (Enc)'!$B$6:$B$998,$A34,'Brand Family Areas (Enc)'!$C$6:$C$998,K$1,'Brand Family Areas (Enc)'!$D$6:$D$998,"Inactive")&gt;0,"BLOCKED","CAN SELL"))</f>
        <v>CAN SELL</v>
      </c>
    </row>
    <row r="35" spans="1:11" x14ac:dyDescent="0.2">
      <c r="A35" t="str">
        <v>Coors Edge</v>
      </c>
      <c r="B35" t="str">
        <f>IF($A35="","",IF(COUNTIFS('Brand Family Areas (Enc)'!$B$6:$B$998,$A35,'Brand Family Areas (Enc)'!$C$6:$C$998,B$1,'Brand Family Areas (Enc)'!$D$6:$D$998,"Inactive")&gt;0,"BLOCKED","CAN SELL"))</f>
        <v>CAN SELL</v>
      </c>
      <c r="C35" t="str">
        <f>IF($A35="","",IF(COUNTIFS('Brand Family Areas (Enc)'!$B$6:$B$998,$A35,'Brand Family Areas (Enc)'!$C$6:$C$998,C$1,'Brand Family Areas (Enc)'!$D$6:$D$998,"Inactive")&gt;0,"BLOCKED","CAN SELL"))</f>
        <v>CAN SELL</v>
      </c>
      <c r="D35" t="str">
        <f>IF($A35="","",IF(COUNTIFS('Brand Family Areas (Enc)'!$B$6:$B$998,$A35,'Brand Family Areas (Enc)'!$C$6:$C$998,D$1,'Brand Family Areas (Enc)'!$D$6:$D$998,"Inactive")&gt;0,"BLOCKED","CAN SELL"))</f>
        <v>CAN SELL</v>
      </c>
      <c r="E35" t="str">
        <f>IF($A35="","",IF(COUNTIFS('Brand Family Areas (Enc)'!$B$6:$B$998,$A35,'Brand Family Areas (Enc)'!$C$6:$C$998,E$1,'Brand Family Areas (Enc)'!$D$6:$D$998,"Inactive")&gt;0,"BLOCKED","CAN SELL"))</f>
        <v>BLOCKED</v>
      </c>
      <c r="F35" t="str">
        <f>IF($A35="","",IF(COUNTIFS('Brand Family Areas (Enc)'!$B$6:$B$998,$A35,'Brand Family Areas (Enc)'!$C$6:$C$998,F$1,'Brand Family Areas (Enc)'!$D$6:$D$998,"Inactive")&gt;0,"BLOCKED","CAN SELL"))</f>
        <v>BLOCKED</v>
      </c>
      <c r="G35" t="str">
        <f>IF($A35="","",IF(COUNTIFS('Brand Family Areas (Enc)'!$B$6:$B$998,$A35,'Brand Family Areas (Enc)'!$C$6:$C$998,G$1,'Brand Family Areas (Enc)'!$D$6:$D$998,"Inactive")&gt;0,"BLOCKED","CAN SELL"))</f>
        <v>BLOCKED</v>
      </c>
      <c r="H35" t="str">
        <f>IF($A35="","",IF(COUNTIFS('Brand Family Areas (Enc)'!$B$6:$B$998,$A35,'Brand Family Areas (Enc)'!$C$6:$C$998,H$1,'Brand Family Areas (Enc)'!$D$6:$D$998,"Inactive")&gt;0,"BLOCKED","CAN SELL"))</f>
        <v>CAN SELL</v>
      </c>
      <c r="I35" t="str">
        <f>IF($A35="","",IF(COUNTIFS('Brand Family Areas (Enc)'!$B$6:$B$998,$A35,'Brand Family Areas (Enc)'!$C$6:$C$998,I$1,'Brand Family Areas (Enc)'!$D$6:$D$998,"Inactive")&gt;0,"BLOCKED","CAN SELL"))</f>
        <v>CAN SELL</v>
      </c>
      <c r="J35" t="str">
        <f>IF($A35="","",IF(COUNTIFS('Brand Family Areas (Enc)'!$B$6:$B$998,$A35,'Brand Family Areas (Enc)'!$C$6:$C$998,J$1,'Brand Family Areas (Enc)'!$D$6:$D$998,"Inactive")&gt;0,"BLOCKED","CAN SELL"))</f>
        <v>BLOCKED</v>
      </c>
      <c r="K35" t="str">
        <f>IF($A35="","",IF(COUNTIFS('Brand Family Areas (Enc)'!$B$6:$B$998,$A35,'Brand Family Areas (Enc)'!$C$6:$C$998,K$1,'Brand Family Areas (Enc)'!$D$6:$D$998,"Inactive")&gt;0,"BLOCKED","CAN SELL"))</f>
        <v>CAN SELL</v>
      </c>
    </row>
    <row r="36" spans="1:11" x14ac:dyDescent="0.2">
      <c r="A36" t="str">
        <v>Coors Extra Gold</v>
      </c>
      <c r="B36" t="str">
        <f>IF($A36="","",IF(COUNTIFS('Brand Family Areas (Enc)'!$B$6:$B$998,$A36,'Brand Family Areas (Enc)'!$C$6:$C$998,B$1,'Brand Family Areas (Enc)'!$D$6:$D$998,"Inactive")&gt;0,"BLOCKED","CAN SELL"))</f>
        <v>CAN SELL</v>
      </c>
      <c r="C36" t="str">
        <f>IF($A36="","",IF(COUNTIFS('Brand Family Areas (Enc)'!$B$6:$B$998,$A36,'Brand Family Areas (Enc)'!$C$6:$C$998,C$1,'Brand Family Areas (Enc)'!$D$6:$D$998,"Inactive")&gt;0,"BLOCKED","CAN SELL"))</f>
        <v>CAN SELL</v>
      </c>
      <c r="D36" t="str">
        <f>IF($A36="","",IF(COUNTIFS('Brand Family Areas (Enc)'!$B$6:$B$998,$A36,'Brand Family Areas (Enc)'!$C$6:$C$998,D$1,'Brand Family Areas (Enc)'!$D$6:$D$998,"Inactive")&gt;0,"BLOCKED","CAN SELL"))</f>
        <v>CAN SELL</v>
      </c>
      <c r="E36" t="str">
        <f>IF($A36="","",IF(COUNTIFS('Brand Family Areas (Enc)'!$B$6:$B$998,$A36,'Brand Family Areas (Enc)'!$C$6:$C$998,E$1,'Brand Family Areas (Enc)'!$D$6:$D$998,"Inactive")&gt;0,"BLOCKED","CAN SELL"))</f>
        <v>BLOCKED</v>
      </c>
      <c r="F36" t="str">
        <f>IF($A36="","",IF(COUNTIFS('Brand Family Areas (Enc)'!$B$6:$B$998,$A36,'Brand Family Areas (Enc)'!$C$6:$C$998,F$1,'Brand Family Areas (Enc)'!$D$6:$D$998,"Inactive")&gt;0,"BLOCKED","CAN SELL"))</f>
        <v>BLOCKED</v>
      </c>
      <c r="G36" t="str">
        <f>IF($A36="","",IF(COUNTIFS('Brand Family Areas (Enc)'!$B$6:$B$998,$A36,'Brand Family Areas (Enc)'!$C$6:$C$998,G$1,'Brand Family Areas (Enc)'!$D$6:$D$998,"Inactive")&gt;0,"BLOCKED","CAN SELL"))</f>
        <v>BLOCKED</v>
      </c>
      <c r="H36" t="str">
        <f>IF($A36="","",IF(COUNTIFS('Brand Family Areas (Enc)'!$B$6:$B$998,$A36,'Brand Family Areas (Enc)'!$C$6:$C$998,H$1,'Brand Family Areas (Enc)'!$D$6:$D$998,"Inactive")&gt;0,"BLOCKED","CAN SELL"))</f>
        <v>CAN SELL</v>
      </c>
      <c r="I36" t="str">
        <f>IF($A36="","",IF(COUNTIFS('Brand Family Areas (Enc)'!$B$6:$B$998,$A36,'Brand Family Areas (Enc)'!$C$6:$C$998,I$1,'Brand Family Areas (Enc)'!$D$6:$D$998,"Inactive")&gt;0,"BLOCKED","CAN SELL"))</f>
        <v>CAN SELL</v>
      </c>
      <c r="J36" t="str">
        <f>IF($A36="","",IF(COUNTIFS('Brand Family Areas (Enc)'!$B$6:$B$998,$A36,'Brand Family Areas (Enc)'!$C$6:$C$998,J$1,'Brand Family Areas (Enc)'!$D$6:$D$998,"Inactive")&gt;0,"BLOCKED","CAN SELL"))</f>
        <v>BLOCKED</v>
      </c>
      <c r="K36" t="str">
        <f>IF($A36="","",IF(COUNTIFS('Brand Family Areas (Enc)'!$B$6:$B$998,$A36,'Brand Family Areas (Enc)'!$C$6:$C$998,K$1,'Brand Family Areas (Enc)'!$D$6:$D$998,"Inactive")&gt;0,"BLOCKED","CAN SELL"))</f>
        <v>CAN SELL</v>
      </c>
    </row>
    <row r="37" spans="1:11" x14ac:dyDescent="0.2">
      <c r="A37" t="str">
        <v>Coors Light</v>
      </c>
      <c r="B37" t="str">
        <f>IF($A37="","",IF(COUNTIFS('Brand Family Areas (Enc)'!$B$6:$B$998,$A37,'Brand Family Areas (Enc)'!$C$6:$C$998,B$1,'Brand Family Areas (Enc)'!$D$6:$D$998,"Inactive")&gt;0,"BLOCKED","CAN SELL"))</f>
        <v>CAN SELL</v>
      </c>
      <c r="C37" t="str">
        <f>IF($A37="","",IF(COUNTIFS('Brand Family Areas (Enc)'!$B$6:$B$998,$A37,'Brand Family Areas (Enc)'!$C$6:$C$998,C$1,'Brand Family Areas (Enc)'!$D$6:$D$998,"Inactive")&gt;0,"BLOCKED","CAN SELL"))</f>
        <v>CAN SELL</v>
      </c>
      <c r="D37" t="str">
        <f>IF($A37="","",IF(COUNTIFS('Brand Family Areas (Enc)'!$B$6:$B$998,$A37,'Brand Family Areas (Enc)'!$C$6:$C$998,D$1,'Brand Family Areas (Enc)'!$D$6:$D$998,"Inactive")&gt;0,"BLOCKED","CAN SELL"))</f>
        <v>CAN SELL</v>
      </c>
      <c r="E37" t="str">
        <f>IF($A37="","",IF(COUNTIFS('Brand Family Areas (Enc)'!$B$6:$B$998,$A37,'Brand Family Areas (Enc)'!$C$6:$C$998,E$1,'Brand Family Areas (Enc)'!$D$6:$D$998,"Inactive")&gt;0,"BLOCKED","CAN SELL"))</f>
        <v>BLOCKED</v>
      </c>
      <c r="F37" t="str">
        <f>IF($A37="","",IF(COUNTIFS('Brand Family Areas (Enc)'!$B$6:$B$998,$A37,'Brand Family Areas (Enc)'!$C$6:$C$998,F$1,'Brand Family Areas (Enc)'!$D$6:$D$998,"Inactive")&gt;0,"BLOCKED","CAN SELL"))</f>
        <v>BLOCKED</v>
      </c>
      <c r="G37" t="str">
        <f>IF($A37="","",IF(COUNTIFS('Brand Family Areas (Enc)'!$B$6:$B$998,$A37,'Brand Family Areas (Enc)'!$C$6:$C$998,G$1,'Brand Family Areas (Enc)'!$D$6:$D$998,"Inactive")&gt;0,"BLOCKED","CAN SELL"))</f>
        <v>BLOCKED</v>
      </c>
      <c r="H37" t="str">
        <f>IF($A37="","",IF(COUNTIFS('Brand Family Areas (Enc)'!$B$6:$B$998,$A37,'Brand Family Areas (Enc)'!$C$6:$C$998,H$1,'Brand Family Areas (Enc)'!$D$6:$D$998,"Inactive")&gt;0,"BLOCKED","CAN SELL"))</f>
        <v>CAN SELL</v>
      </c>
      <c r="I37" t="str">
        <f>IF($A37="","",IF(COUNTIFS('Brand Family Areas (Enc)'!$B$6:$B$998,$A37,'Brand Family Areas (Enc)'!$C$6:$C$998,I$1,'Brand Family Areas (Enc)'!$D$6:$D$998,"Inactive")&gt;0,"BLOCKED","CAN SELL"))</f>
        <v>CAN SELL</v>
      </c>
      <c r="J37" t="str">
        <f>IF($A37="","",IF(COUNTIFS('Brand Family Areas (Enc)'!$B$6:$B$998,$A37,'Brand Family Areas (Enc)'!$C$6:$C$998,J$1,'Brand Family Areas (Enc)'!$D$6:$D$998,"Inactive")&gt;0,"BLOCKED","CAN SELL"))</f>
        <v>BLOCKED</v>
      </c>
      <c r="K37" t="str">
        <f>IF($A37="","",IF(COUNTIFS('Brand Family Areas (Enc)'!$B$6:$B$998,$A37,'Brand Family Areas (Enc)'!$C$6:$C$998,K$1,'Brand Family Areas (Enc)'!$D$6:$D$998,"Inactive")&gt;0,"BLOCKED","CAN SELL"))</f>
        <v>CAN SELL</v>
      </c>
    </row>
    <row r="38" spans="1:11" x14ac:dyDescent="0.2">
      <c r="A38" t="str">
        <v>Coors Seltzer</v>
      </c>
      <c r="B38" t="str">
        <f>IF($A38="","",IF(COUNTIFS('Brand Family Areas (Enc)'!$B$6:$B$998,$A38,'Brand Family Areas (Enc)'!$C$6:$C$998,B$1,'Brand Family Areas (Enc)'!$D$6:$D$998,"Inactive")&gt;0,"BLOCKED","CAN SELL"))</f>
        <v>CAN SELL</v>
      </c>
      <c r="C38" t="str">
        <f>IF($A38="","",IF(COUNTIFS('Brand Family Areas (Enc)'!$B$6:$B$998,$A38,'Brand Family Areas (Enc)'!$C$6:$C$998,C$1,'Brand Family Areas (Enc)'!$D$6:$D$998,"Inactive")&gt;0,"BLOCKED","CAN SELL"))</f>
        <v>CAN SELL</v>
      </c>
      <c r="D38" t="str">
        <f>IF($A38="","",IF(COUNTIFS('Brand Family Areas (Enc)'!$B$6:$B$998,$A38,'Brand Family Areas (Enc)'!$C$6:$C$998,D$1,'Brand Family Areas (Enc)'!$D$6:$D$998,"Inactive")&gt;0,"BLOCKED","CAN SELL"))</f>
        <v>CAN SELL</v>
      </c>
      <c r="E38" t="str">
        <f>IF($A38="","",IF(COUNTIFS('Brand Family Areas (Enc)'!$B$6:$B$998,$A38,'Brand Family Areas (Enc)'!$C$6:$C$998,E$1,'Brand Family Areas (Enc)'!$D$6:$D$998,"Inactive")&gt;0,"BLOCKED","CAN SELL"))</f>
        <v>BLOCKED</v>
      </c>
      <c r="F38" t="str">
        <f>IF($A38="","",IF(COUNTIFS('Brand Family Areas (Enc)'!$B$6:$B$998,$A38,'Brand Family Areas (Enc)'!$C$6:$C$998,F$1,'Brand Family Areas (Enc)'!$D$6:$D$998,"Inactive")&gt;0,"BLOCKED","CAN SELL"))</f>
        <v>BLOCKED</v>
      </c>
      <c r="G38" t="str">
        <f>IF($A38="","",IF(COUNTIFS('Brand Family Areas (Enc)'!$B$6:$B$998,$A38,'Brand Family Areas (Enc)'!$C$6:$C$998,G$1,'Brand Family Areas (Enc)'!$D$6:$D$998,"Inactive")&gt;0,"BLOCKED","CAN SELL"))</f>
        <v>BLOCKED</v>
      </c>
      <c r="H38" t="str">
        <f>IF($A38="","",IF(COUNTIFS('Brand Family Areas (Enc)'!$B$6:$B$998,$A38,'Brand Family Areas (Enc)'!$C$6:$C$998,H$1,'Brand Family Areas (Enc)'!$D$6:$D$998,"Inactive")&gt;0,"BLOCKED","CAN SELL"))</f>
        <v>CAN SELL</v>
      </c>
      <c r="I38" t="str">
        <f>IF($A38="","",IF(COUNTIFS('Brand Family Areas (Enc)'!$B$6:$B$998,$A38,'Brand Family Areas (Enc)'!$C$6:$C$998,I$1,'Brand Family Areas (Enc)'!$D$6:$D$998,"Inactive")&gt;0,"BLOCKED","CAN SELL"))</f>
        <v>CAN SELL</v>
      </c>
      <c r="J38" t="str">
        <f>IF($A38="","",IF(COUNTIFS('Brand Family Areas (Enc)'!$B$6:$B$998,$A38,'Brand Family Areas (Enc)'!$C$6:$C$998,J$1,'Brand Family Areas (Enc)'!$D$6:$D$998,"Inactive")&gt;0,"BLOCKED","CAN SELL"))</f>
        <v>BLOCKED</v>
      </c>
      <c r="K38" t="str">
        <f>IF($A38="","",IF(COUNTIFS('Brand Family Areas (Enc)'!$B$6:$B$998,$A38,'Brand Family Areas (Enc)'!$C$6:$C$998,K$1,'Brand Family Areas (Enc)'!$D$6:$D$998,"Inactive")&gt;0,"BLOCKED","CAN SELL"))</f>
        <v>CAN SELL</v>
      </c>
    </row>
    <row r="39" spans="1:11" x14ac:dyDescent="0.2">
      <c r="A39" t="str">
        <v>Corona Extra</v>
      </c>
      <c r="B39" t="str">
        <f>IF($A39="","",IF(COUNTIFS('Brand Family Areas (Enc)'!$B$6:$B$998,$A39,'Brand Family Areas (Enc)'!$C$6:$C$998,B$1,'Brand Family Areas (Enc)'!$D$6:$D$998,"Inactive")&gt;0,"BLOCKED","CAN SELL"))</f>
        <v>CAN SELL</v>
      </c>
      <c r="C39" t="str">
        <f>IF($A39="","",IF(COUNTIFS('Brand Family Areas (Enc)'!$B$6:$B$998,$A39,'Brand Family Areas (Enc)'!$C$6:$C$998,C$1,'Brand Family Areas (Enc)'!$D$6:$D$998,"Inactive")&gt;0,"BLOCKED","CAN SELL"))</f>
        <v>CAN SELL</v>
      </c>
      <c r="D39" t="str">
        <f>IF($A39="","",IF(COUNTIFS('Brand Family Areas (Enc)'!$B$6:$B$998,$A39,'Brand Family Areas (Enc)'!$C$6:$C$998,D$1,'Brand Family Areas (Enc)'!$D$6:$D$998,"Inactive")&gt;0,"BLOCKED","CAN SELL"))</f>
        <v>CAN SELL</v>
      </c>
      <c r="E39" t="str">
        <f>IF($A39="","",IF(COUNTIFS('Brand Family Areas (Enc)'!$B$6:$B$998,$A39,'Brand Family Areas (Enc)'!$C$6:$C$998,E$1,'Brand Family Areas (Enc)'!$D$6:$D$998,"Inactive")&gt;0,"BLOCKED","CAN SELL"))</f>
        <v>BLOCKED</v>
      </c>
      <c r="F39" t="str">
        <f>IF($A39="","",IF(COUNTIFS('Brand Family Areas (Enc)'!$B$6:$B$998,$A39,'Brand Family Areas (Enc)'!$C$6:$C$998,F$1,'Brand Family Areas (Enc)'!$D$6:$D$998,"Inactive")&gt;0,"BLOCKED","CAN SELL"))</f>
        <v>BLOCKED</v>
      </c>
      <c r="G39" t="str">
        <f>IF($A39="","",IF(COUNTIFS('Brand Family Areas (Enc)'!$B$6:$B$998,$A39,'Brand Family Areas (Enc)'!$C$6:$C$998,G$1,'Brand Family Areas (Enc)'!$D$6:$D$998,"Inactive")&gt;0,"BLOCKED","CAN SELL"))</f>
        <v>BLOCKED</v>
      </c>
      <c r="H39" t="str">
        <f>IF($A39="","",IF(COUNTIFS('Brand Family Areas (Enc)'!$B$6:$B$998,$A39,'Brand Family Areas (Enc)'!$C$6:$C$998,H$1,'Brand Family Areas (Enc)'!$D$6:$D$998,"Inactive")&gt;0,"BLOCKED","CAN SELL"))</f>
        <v>CAN SELL</v>
      </c>
      <c r="I39" t="str">
        <f>IF($A39="","",IF(COUNTIFS('Brand Family Areas (Enc)'!$B$6:$B$998,$A39,'Brand Family Areas (Enc)'!$C$6:$C$998,I$1,'Brand Family Areas (Enc)'!$D$6:$D$998,"Inactive")&gt;0,"BLOCKED","CAN SELL"))</f>
        <v>CAN SELL</v>
      </c>
      <c r="J39" t="str">
        <f>IF($A39="","",IF(COUNTIFS('Brand Family Areas (Enc)'!$B$6:$B$998,$A39,'Brand Family Areas (Enc)'!$C$6:$C$998,J$1,'Brand Family Areas (Enc)'!$D$6:$D$998,"Inactive")&gt;0,"BLOCKED","CAN SELL"))</f>
        <v>BLOCKED</v>
      </c>
      <c r="K39" t="str">
        <f>IF($A39="","",IF(COUNTIFS('Brand Family Areas (Enc)'!$B$6:$B$998,$A39,'Brand Family Areas (Enc)'!$C$6:$C$998,K$1,'Brand Family Areas (Enc)'!$D$6:$D$998,"Inactive")&gt;0,"BLOCKED","CAN SELL"))</f>
        <v>CAN SELL</v>
      </c>
    </row>
    <row r="40" spans="1:11" x14ac:dyDescent="0.2">
      <c r="A40" t="str">
        <v>Corona Familiar</v>
      </c>
      <c r="B40" t="str">
        <f>IF($A40="","",IF(COUNTIFS('Brand Family Areas (Enc)'!$B$6:$B$998,$A40,'Brand Family Areas (Enc)'!$C$6:$C$998,B$1,'Brand Family Areas (Enc)'!$D$6:$D$998,"Inactive")&gt;0,"BLOCKED","CAN SELL"))</f>
        <v>CAN SELL</v>
      </c>
      <c r="C40" t="str">
        <f>IF($A40="","",IF(COUNTIFS('Brand Family Areas (Enc)'!$B$6:$B$998,$A40,'Brand Family Areas (Enc)'!$C$6:$C$998,C$1,'Brand Family Areas (Enc)'!$D$6:$D$998,"Inactive")&gt;0,"BLOCKED","CAN SELL"))</f>
        <v>CAN SELL</v>
      </c>
      <c r="D40" t="str">
        <f>IF($A40="","",IF(COUNTIFS('Brand Family Areas (Enc)'!$B$6:$B$998,$A40,'Brand Family Areas (Enc)'!$C$6:$C$998,D$1,'Brand Family Areas (Enc)'!$D$6:$D$998,"Inactive")&gt;0,"BLOCKED","CAN SELL"))</f>
        <v>CAN SELL</v>
      </c>
      <c r="E40" t="str">
        <f>IF($A40="","",IF(COUNTIFS('Brand Family Areas (Enc)'!$B$6:$B$998,$A40,'Brand Family Areas (Enc)'!$C$6:$C$998,E$1,'Brand Family Areas (Enc)'!$D$6:$D$998,"Inactive")&gt;0,"BLOCKED","CAN SELL"))</f>
        <v>BLOCKED</v>
      </c>
      <c r="F40" t="str">
        <f>IF($A40="","",IF(COUNTIFS('Brand Family Areas (Enc)'!$B$6:$B$998,$A40,'Brand Family Areas (Enc)'!$C$6:$C$998,F$1,'Brand Family Areas (Enc)'!$D$6:$D$998,"Inactive")&gt;0,"BLOCKED","CAN SELL"))</f>
        <v>BLOCKED</v>
      </c>
      <c r="G40" t="str">
        <f>IF($A40="","",IF(COUNTIFS('Brand Family Areas (Enc)'!$B$6:$B$998,$A40,'Brand Family Areas (Enc)'!$C$6:$C$998,G$1,'Brand Family Areas (Enc)'!$D$6:$D$998,"Inactive")&gt;0,"BLOCKED","CAN SELL"))</f>
        <v>BLOCKED</v>
      </c>
      <c r="H40" t="str">
        <f>IF($A40="","",IF(COUNTIFS('Brand Family Areas (Enc)'!$B$6:$B$998,$A40,'Brand Family Areas (Enc)'!$C$6:$C$998,H$1,'Brand Family Areas (Enc)'!$D$6:$D$998,"Inactive")&gt;0,"BLOCKED","CAN SELL"))</f>
        <v>CAN SELL</v>
      </c>
      <c r="I40" t="str">
        <f>IF($A40="","",IF(COUNTIFS('Brand Family Areas (Enc)'!$B$6:$B$998,$A40,'Brand Family Areas (Enc)'!$C$6:$C$998,I$1,'Brand Family Areas (Enc)'!$D$6:$D$998,"Inactive")&gt;0,"BLOCKED","CAN SELL"))</f>
        <v>CAN SELL</v>
      </c>
      <c r="J40" t="str">
        <f>IF($A40="","",IF(COUNTIFS('Brand Family Areas (Enc)'!$B$6:$B$998,$A40,'Brand Family Areas (Enc)'!$C$6:$C$998,J$1,'Brand Family Areas (Enc)'!$D$6:$D$998,"Inactive")&gt;0,"BLOCKED","CAN SELL"))</f>
        <v>BLOCKED</v>
      </c>
      <c r="K40" t="str">
        <f>IF($A40="","",IF(COUNTIFS('Brand Family Areas (Enc)'!$B$6:$B$998,$A40,'Brand Family Areas (Enc)'!$C$6:$C$998,K$1,'Brand Family Areas (Enc)'!$D$6:$D$998,"Inactive")&gt;0,"BLOCKED","CAN SELL"))</f>
        <v>CAN SELL</v>
      </c>
    </row>
    <row r="41" spans="1:11" x14ac:dyDescent="0.2">
      <c r="A41" t="str">
        <v>Corona Light</v>
      </c>
      <c r="B41" t="str">
        <f>IF($A41="","",IF(COUNTIFS('Brand Family Areas (Enc)'!$B$6:$B$998,$A41,'Brand Family Areas (Enc)'!$C$6:$C$998,B$1,'Brand Family Areas (Enc)'!$D$6:$D$998,"Inactive")&gt;0,"BLOCKED","CAN SELL"))</f>
        <v>CAN SELL</v>
      </c>
      <c r="C41" t="str">
        <f>IF($A41="","",IF(COUNTIFS('Brand Family Areas (Enc)'!$B$6:$B$998,$A41,'Brand Family Areas (Enc)'!$C$6:$C$998,C$1,'Brand Family Areas (Enc)'!$D$6:$D$998,"Inactive")&gt;0,"BLOCKED","CAN SELL"))</f>
        <v>CAN SELL</v>
      </c>
      <c r="D41" t="str">
        <f>IF($A41="","",IF(COUNTIFS('Brand Family Areas (Enc)'!$B$6:$B$998,$A41,'Brand Family Areas (Enc)'!$C$6:$C$998,D$1,'Brand Family Areas (Enc)'!$D$6:$D$998,"Inactive")&gt;0,"BLOCKED","CAN SELL"))</f>
        <v>CAN SELL</v>
      </c>
      <c r="E41" t="str">
        <f>IF($A41="","",IF(COUNTIFS('Brand Family Areas (Enc)'!$B$6:$B$998,$A41,'Brand Family Areas (Enc)'!$C$6:$C$998,E$1,'Brand Family Areas (Enc)'!$D$6:$D$998,"Inactive")&gt;0,"BLOCKED","CAN SELL"))</f>
        <v>BLOCKED</v>
      </c>
      <c r="F41" t="str">
        <f>IF($A41="","",IF(COUNTIFS('Brand Family Areas (Enc)'!$B$6:$B$998,$A41,'Brand Family Areas (Enc)'!$C$6:$C$998,F$1,'Brand Family Areas (Enc)'!$D$6:$D$998,"Inactive")&gt;0,"BLOCKED","CAN SELL"))</f>
        <v>BLOCKED</v>
      </c>
      <c r="G41" t="str">
        <f>IF($A41="","",IF(COUNTIFS('Brand Family Areas (Enc)'!$B$6:$B$998,$A41,'Brand Family Areas (Enc)'!$C$6:$C$998,G$1,'Brand Family Areas (Enc)'!$D$6:$D$998,"Inactive")&gt;0,"BLOCKED","CAN SELL"))</f>
        <v>BLOCKED</v>
      </c>
      <c r="H41" t="str">
        <f>IF($A41="","",IF(COUNTIFS('Brand Family Areas (Enc)'!$B$6:$B$998,$A41,'Brand Family Areas (Enc)'!$C$6:$C$998,H$1,'Brand Family Areas (Enc)'!$D$6:$D$998,"Inactive")&gt;0,"BLOCKED","CAN SELL"))</f>
        <v>CAN SELL</v>
      </c>
      <c r="I41" t="str">
        <f>IF($A41="","",IF(COUNTIFS('Brand Family Areas (Enc)'!$B$6:$B$998,$A41,'Brand Family Areas (Enc)'!$C$6:$C$998,I$1,'Brand Family Areas (Enc)'!$D$6:$D$998,"Inactive")&gt;0,"BLOCKED","CAN SELL"))</f>
        <v>CAN SELL</v>
      </c>
      <c r="J41" t="str">
        <f>IF($A41="","",IF(COUNTIFS('Brand Family Areas (Enc)'!$B$6:$B$998,$A41,'Brand Family Areas (Enc)'!$C$6:$C$998,J$1,'Brand Family Areas (Enc)'!$D$6:$D$998,"Inactive")&gt;0,"BLOCKED","CAN SELL"))</f>
        <v>BLOCKED</v>
      </c>
      <c r="K41" t="str">
        <f>IF($A41="","",IF(COUNTIFS('Brand Family Areas (Enc)'!$B$6:$B$998,$A41,'Brand Family Areas (Enc)'!$C$6:$C$998,K$1,'Brand Family Areas (Enc)'!$D$6:$D$998,"Inactive")&gt;0,"BLOCKED","CAN SELL"))</f>
        <v>CAN SELL</v>
      </c>
    </row>
    <row r="42" spans="1:11" x14ac:dyDescent="0.2">
      <c r="A42" t="str">
        <v>Corona NA</v>
      </c>
      <c r="B42" t="str">
        <f>IF($A42="","",IF(COUNTIFS('Brand Family Areas (Enc)'!$B$6:$B$998,$A42,'Brand Family Areas (Enc)'!$C$6:$C$998,B$1,'Brand Family Areas (Enc)'!$D$6:$D$998,"Inactive")&gt;0,"BLOCKED","CAN SELL"))</f>
        <v>CAN SELL</v>
      </c>
      <c r="C42" t="str">
        <f>IF($A42="","",IF(COUNTIFS('Brand Family Areas (Enc)'!$B$6:$B$998,$A42,'Brand Family Areas (Enc)'!$C$6:$C$998,C$1,'Brand Family Areas (Enc)'!$D$6:$D$998,"Inactive")&gt;0,"BLOCKED","CAN SELL"))</f>
        <v>CAN SELL</v>
      </c>
      <c r="D42" t="str">
        <f>IF($A42="","",IF(COUNTIFS('Brand Family Areas (Enc)'!$B$6:$B$998,$A42,'Brand Family Areas (Enc)'!$C$6:$C$998,D$1,'Brand Family Areas (Enc)'!$D$6:$D$998,"Inactive")&gt;0,"BLOCKED","CAN SELL"))</f>
        <v>CAN SELL</v>
      </c>
      <c r="E42" t="str">
        <f>IF($A42="","",IF(COUNTIFS('Brand Family Areas (Enc)'!$B$6:$B$998,$A42,'Brand Family Areas (Enc)'!$C$6:$C$998,E$1,'Brand Family Areas (Enc)'!$D$6:$D$998,"Inactive")&gt;0,"BLOCKED","CAN SELL"))</f>
        <v>BLOCKED</v>
      </c>
      <c r="F42" t="str">
        <f>IF($A42="","",IF(COUNTIFS('Brand Family Areas (Enc)'!$B$6:$B$998,$A42,'Brand Family Areas (Enc)'!$C$6:$C$998,F$1,'Brand Family Areas (Enc)'!$D$6:$D$998,"Inactive")&gt;0,"BLOCKED","CAN SELL"))</f>
        <v>BLOCKED</v>
      </c>
      <c r="G42" t="str">
        <f>IF($A42="","",IF(COUNTIFS('Brand Family Areas (Enc)'!$B$6:$B$998,$A42,'Brand Family Areas (Enc)'!$C$6:$C$998,G$1,'Brand Family Areas (Enc)'!$D$6:$D$998,"Inactive")&gt;0,"BLOCKED","CAN SELL"))</f>
        <v>BLOCKED</v>
      </c>
      <c r="H42" t="str">
        <f>IF($A42="","",IF(COUNTIFS('Brand Family Areas (Enc)'!$B$6:$B$998,$A42,'Brand Family Areas (Enc)'!$C$6:$C$998,H$1,'Brand Family Areas (Enc)'!$D$6:$D$998,"Inactive")&gt;0,"BLOCKED","CAN SELL"))</f>
        <v>CAN SELL</v>
      </c>
      <c r="I42" t="str">
        <f>IF($A42="","",IF(COUNTIFS('Brand Family Areas (Enc)'!$B$6:$B$998,$A42,'Brand Family Areas (Enc)'!$C$6:$C$998,I$1,'Brand Family Areas (Enc)'!$D$6:$D$998,"Inactive")&gt;0,"BLOCKED","CAN SELL"))</f>
        <v>CAN SELL</v>
      </c>
      <c r="J42" t="str">
        <f>IF($A42="","",IF(COUNTIFS('Brand Family Areas (Enc)'!$B$6:$B$998,$A42,'Brand Family Areas (Enc)'!$C$6:$C$998,J$1,'Brand Family Areas (Enc)'!$D$6:$D$998,"Inactive")&gt;0,"BLOCKED","CAN SELL"))</f>
        <v>BLOCKED</v>
      </c>
      <c r="K42" t="str">
        <f>IF($A42="","",IF(COUNTIFS('Brand Family Areas (Enc)'!$B$6:$B$998,$A42,'Brand Family Areas (Enc)'!$C$6:$C$998,K$1,'Brand Family Areas (Enc)'!$D$6:$D$998,"Inactive")&gt;0,"BLOCKED","CAN SELL"))</f>
        <v>CAN SELL</v>
      </c>
    </row>
    <row r="43" spans="1:11" x14ac:dyDescent="0.2">
      <c r="A43" t="str">
        <v>Corona Premier</v>
      </c>
      <c r="B43" t="str">
        <f>IF($A43="","",IF(COUNTIFS('Brand Family Areas (Enc)'!$B$6:$B$998,$A43,'Brand Family Areas (Enc)'!$C$6:$C$998,B$1,'Brand Family Areas (Enc)'!$D$6:$D$998,"Inactive")&gt;0,"BLOCKED","CAN SELL"))</f>
        <v>CAN SELL</v>
      </c>
      <c r="C43" t="str">
        <f>IF($A43="","",IF(COUNTIFS('Brand Family Areas (Enc)'!$B$6:$B$998,$A43,'Brand Family Areas (Enc)'!$C$6:$C$998,C$1,'Brand Family Areas (Enc)'!$D$6:$D$998,"Inactive")&gt;0,"BLOCKED","CAN SELL"))</f>
        <v>CAN SELL</v>
      </c>
      <c r="D43" t="str">
        <f>IF($A43="","",IF(COUNTIFS('Brand Family Areas (Enc)'!$B$6:$B$998,$A43,'Brand Family Areas (Enc)'!$C$6:$C$998,D$1,'Brand Family Areas (Enc)'!$D$6:$D$998,"Inactive")&gt;0,"BLOCKED","CAN SELL"))</f>
        <v>CAN SELL</v>
      </c>
      <c r="E43" t="str">
        <f>IF($A43="","",IF(COUNTIFS('Brand Family Areas (Enc)'!$B$6:$B$998,$A43,'Brand Family Areas (Enc)'!$C$6:$C$998,E$1,'Brand Family Areas (Enc)'!$D$6:$D$998,"Inactive")&gt;0,"BLOCKED","CAN SELL"))</f>
        <v>BLOCKED</v>
      </c>
      <c r="F43" t="str">
        <f>IF($A43="","",IF(COUNTIFS('Brand Family Areas (Enc)'!$B$6:$B$998,$A43,'Brand Family Areas (Enc)'!$C$6:$C$998,F$1,'Brand Family Areas (Enc)'!$D$6:$D$998,"Inactive")&gt;0,"BLOCKED","CAN SELL"))</f>
        <v>BLOCKED</v>
      </c>
      <c r="G43" t="str">
        <f>IF($A43="","",IF(COUNTIFS('Brand Family Areas (Enc)'!$B$6:$B$998,$A43,'Brand Family Areas (Enc)'!$C$6:$C$998,G$1,'Brand Family Areas (Enc)'!$D$6:$D$998,"Inactive")&gt;0,"BLOCKED","CAN SELL"))</f>
        <v>BLOCKED</v>
      </c>
      <c r="H43" t="str">
        <f>IF($A43="","",IF(COUNTIFS('Brand Family Areas (Enc)'!$B$6:$B$998,$A43,'Brand Family Areas (Enc)'!$C$6:$C$998,H$1,'Brand Family Areas (Enc)'!$D$6:$D$998,"Inactive")&gt;0,"BLOCKED","CAN SELL"))</f>
        <v>CAN SELL</v>
      </c>
      <c r="I43" t="str">
        <f>IF($A43="","",IF(COUNTIFS('Brand Family Areas (Enc)'!$B$6:$B$998,$A43,'Brand Family Areas (Enc)'!$C$6:$C$998,I$1,'Brand Family Areas (Enc)'!$D$6:$D$998,"Inactive")&gt;0,"BLOCKED","CAN SELL"))</f>
        <v>CAN SELL</v>
      </c>
      <c r="J43" t="str">
        <f>IF($A43="","",IF(COUNTIFS('Brand Family Areas (Enc)'!$B$6:$B$998,$A43,'Brand Family Areas (Enc)'!$C$6:$C$998,J$1,'Brand Family Areas (Enc)'!$D$6:$D$998,"Inactive")&gt;0,"BLOCKED","CAN SELL"))</f>
        <v>BLOCKED</v>
      </c>
      <c r="K43" t="str">
        <f>IF($A43="","",IF(COUNTIFS('Brand Family Areas (Enc)'!$B$6:$B$998,$A43,'Brand Family Areas (Enc)'!$C$6:$C$998,K$1,'Brand Family Areas (Enc)'!$D$6:$D$998,"Inactive")&gt;0,"BLOCKED","CAN SELL"))</f>
        <v>CAN SELL</v>
      </c>
    </row>
    <row r="44" spans="1:11" x14ac:dyDescent="0.2">
      <c r="A44" t="str">
        <v>Corona Refresca</v>
      </c>
      <c r="B44" t="str">
        <f>IF($A44="","",IF(COUNTIFS('Brand Family Areas (Enc)'!$B$6:$B$998,$A44,'Brand Family Areas (Enc)'!$C$6:$C$998,B$1,'Brand Family Areas (Enc)'!$D$6:$D$998,"Inactive")&gt;0,"BLOCKED","CAN SELL"))</f>
        <v>CAN SELL</v>
      </c>
      <c r="C44" t="str">
        <f>IF($A44="","",IF(COUNTIFS('Brand Family Areas (Enc)'!$B$6:$B$998,$A44,'Brand Family Areas (Enc)'!$C$6:$C$998,C$1,'Brand Family Areas (Enc)'!$D$6:$D$998,"Inactive")&gt;0,"BLOCKED","CAN SELL"))</f>
        <v>CAN SELL</v>
      </c>
      <c r="D44" t="str">
        <f>IF($A44="","",IF(COUNTIFS('Brand Family Areas (Enc)'!$B$6:$B$998,$A44,'Brand Family Areas (Enc)'!$C$6:$C$998,D$1,'Brand Family Areas (Enc)'!$D$6:$D$998,"Inactive")&gt;0,"BLOCKED","CAN SELL"))</f>
        <v>CAN SELL</v>
      </c>
      <c r="E44" t="str">
        <f>IF($A44="","",IF(COUNTIFS('Brand Family Areas (Enc)'!$B$6:$B$998,$A44,'Brand Family Areas (Enc)'!$C$6:$C$998,E$1,'Brand Family Areas (Enc)'!$D$6:$D$998,"Inactive")&gt;0,"BLOCKED","CAN SELL"))</f>
        <v>BLOCKED</v>
      </c>
      <c r="F44" t="str">
        <f>IF($A44="","",IF(COUNTIFS('Brand Family Areas (Enc)'!$B$6:$B$998,$A44,'Brand Family Areas (Enc)'!$C$6:$C$998,F$1,'Brand Family Areas (Enc)'!$D$6:$D$998,"Inactive")&gt;0,"BLOCKED","CAN SELL"))</f>
        <v>BLOCKED</v>
      </c>
      <c r="G44" t="str">
        <f>IF($A44="","",IF(COUNTIFS('Brand Family Areas (Enc)'!$B$6:$B$998,$A44,'Brand Family Areas (Enc)'!$C$6:$C$998,G$1,'Brand Family Areas (Enc)'!$D$6:$D$998,"Inactive")&gt;0,"BLOCKED","CAN SELL"))</f>
        <v>BLOCKED</v>
      </c>
      <c r="H44" t="str">
        <f>IF($A44="","",IF(COUNTIFS('Brand Family Areas (Enc)'!$B$6:$B$998,$A44,'Brand Family Areas (Enc)'!$C$6:$C$998,H$1,'Brand Family Areas (Enc)'!$D$6:$D$998,"Inactive")&gt;0,"BLOCKED","CAN SELL"))</f>
        <v>CAN SELL</v>
      </c>
      <c r="I44" t="str">
        <f>IF($A44="","",IF(COUNTIFS('Brand Family Areas (Enc)'!$B$6:$B$998,$A44,'Brand Family Areas (Enc)'!$C$6:$C$998,I$1,'Brand Family Areas (Enc)'!$D$6:$D$998,"Inactive")&gt;0,"BLOCKED","CAN SELL"))</f>
        <v>CAN SELL</v>
      </c>
      <c r="J44" t="str">
        <f>IF($A44="","",IF(COUNTIFS('Brand Family Areas (Enc)'!$B$6:$B$998,$A44,'Brand Family Areas (Enc)'!$C$6:$C$998,J$1,'Brand Family Areas (Enc)'!$D$6:$D$998,"Inactive")&gt;0,"BLOCKED","CAN SELL"))</f>
        <v>BLOCKED</v>
      </c>
      <c r="K44" t="str">
        <f>IF($A44="","",IF(COUNTIFS('Brand Family Areas (Enc)'!$B$6:$B$998,$A44,'Brand Family Areas (Enc)'!$C$6:$C$998,K$1,'Brand Family Areas (Enc)'!$D$6:$D$998,"Inactive")&gt;0,"BLOCKED","CAN SELL"))</f>
        <v>CAN SELL</v>
      </c>
    </row>
    <row r="45" spans="1:11" x14ac:dyDescent="0.2">
      <c r="A45" t="str">
        <v>Corona Seltzer</v>
      </c>
      <c r="B45" t="str">
        <f>IF($A45="","",IF(COUNTIFS('Brand Family Areas (Enc)'!$B$6:$B$998,$A45,'Brand Family Areas (Enc)'!$C$6:$C$998,B$1,'Brand Family Areas (Enc)'!$D$6:$D$998,"Inactive")&gt;0,"BLOCKED","CAN SELL"))</f>
        <v>CAN SELL</v>
      </c>
      <c r="C45" t="str">
        <f>IF($A45="","",IF(COUNTIFS('Brand Family Areas (Enc)'!$B$6:$B$998,$A45,'Brand Family Areas (Enc)'!$C$6:$C$998,C$1,'Brand Family Areas (Enc)'!$D$6:$D$998,"Inactive")&gt;0,"BLOCKED","CAN SELL"))</f>
        <v>CAN SELL</v>
      </c>
      <c r="D45" t="str">
        <f>IF($A45="","",IF(COUNTIFS('Brand Family Areas (Enc)'!$B$6:$B$998,$A45,'Brand Family Areas (Enc)'!$C$6:$C$998,D$1,'Brand Family Areas (Enc)'!$D$6:$D$998,"Inactive")&gt;0,"BLOCKED","CAN SELL"))</f>
        <v>CAN SELL</v>
      </c>
      <c r="E45" t="str">
        <f>IF($A45="","",IF(COUNTIFS('Brand Family Areas (Enc)'!$B$6:$B$998,$A45,'Brand Family Areas (Enc)'!$C$6:$C$998,E$1,'Brand Family Areas (Enc)'!$D$6:$D$998,"Inactive")&gt;0,"BLOCKED","CAN SELL"))</f>
        <v>BLOCKED</v>
      </c>
      <c r="F45" t="str">
        <f>IF($A45="","",IF(COUNTIFS('Brand Family Areas (Enc)'!$B$6:$B$998,$A45,'Brand Family Areas (Enc)'!$C$6:$C$998,F$1,'Brand Family Areas (Enc)'!$D$6:$D$998,"Inactive")&gt;0,"BLOCKED","CAN SELL"))</f>
        <v>BLOCKED</v>
      </c>
      <c r="G45" t="str">
        <f>IF($A45="","",IF(COUNTIFS('Brand Family Areas (Enc)'!$B$6:$B$998,$A45,'Brand Family Areas (Enc)'!$C$6:$C$998,G$1,'Brand Family Areas (Enc)'!$D$6:$D$998,"Inactive")&gt;0,"BLOCKED","CAN SELL"))</f>
        <v>BLOCKED</v>
      </c>
      <c r="H45" t="str">
        <f>IF($A45="","",IF(COUNTIFS('Brand Family Areas (Enc)'!$B$6:$B$998,$A45,'Brand Family Areas (Enc)'!$C$6:$C$998,H$1,'Brand Family Areas (Enc)'!$D$6:$D$998,"Inactive")&gt;0,"BLOCKED","CAN SELL"))</f>
        <v>CAN SELL</v>
      </c>
      <c r="I45" t="str">
        <f>IF($A45="","",IF(COUNTIFS('Brand Family Areas (Enc)'!$B$6:$B$998,$A45,'Brand Family Areas (Enc)'!$C$6:$C$998,I$1,'Brand Family Areas (Enc)'!$D$6:$D$998,"Inactive")&gt;0,"BLOCKED","CAN SELL"))</f>
        <v>CAN SELL</v>
      </c>
      <c r="J45" t="str">
        <f>IF($A45="","",IF(COUNTIFS('Brand Family Areas (Enc)'!$B$6:$B$998,$A45,'Brand Family Areas (Enc)'!$C$6:$C$998,J$1,'Brand Family Areas (Enc)'!$D$6:$D$998,"Inactive")&gt;0,"BLOCKED","CAN SELL"))</f>
        <v>BLOCKED</v>
      </c>
      <c r="K45" t="str">
        <f>IF($A45="","",IF(COUNTIFS('Brand Family Areas (Enc)'!$B$6:$B$998,$A45,'Brand Family Areas (Enc)'!$C$6:$C$998,K$1,'Brand Family Areas (Enc)'!$D$6:$D$998,"Inactive")&gt;0,"BLOCKED","CAN SELL"))</f>
        <v>CAN SELL</v>
      </c>
    </row>
    <row r="46" spans="1:11" x14ac:dyDescent="0.2">
      <c r="A46" t="str">
        <v>Corona Sunbrew</v>
      </c>
      <c r="B46" t="str">
        <f>IF($A46="","",IF(COUNTIFS('Brand Family Areas (Enc)'!$B$6:$B$998,$A46,'Brand Family Areas (Enc)'!$C$6:$C$998,B$1,'Brand Family Areas (Enc)'!$D$6:$D$998,"Inactive")&gt;0,"BLOCKED","CAN SELL"))</f>
        <v>CAN SELL</v>
      </c>
      <c r="C46" t="str">
        <f>IF($A46="","",IF(COUNTIFS('Brand Family Areas (Enc)'!$B$6:$B$998,$A46,'Brand Family Areas (Enc)'!$C$6:$C$998,C$1,'Brand Family Areas (Enc)'!$D$6:$D$998,"Inactive")&gt;0,"BLOCKED","CAN SELL"))</f>
        <v>CAN SELL</v>
      </c>
      <c r="D46" t="str">
        <f>IF($A46="","",IF(COUNTIFS('Brand Family Areas (Enc)'!$B$6:$B$998,$A46,'Brand Family Areas (Enc)'!$C$6:$C$998,D$1,'Brand Family Areas (Enc)'!$D$6:$D$998,"Inactive")&gt;0,"BLOCKED","CAN SELL"))</f>
        <v>CAN SELL</v>
      </c>
      <c r="E46" t="str">
        <f>IF($A46="","",IF(COUNTIFS('Brand Family Areas (Enc)'!$B$6:$B$998,$A46,'Brand Family Areas (Enc)'!$C$6:$C$998,E$1,'Brand Family Areas (Enc)'!$D$6:$D$998,"Inactive")&gt;0,"BLOCKED","CAN SELL"))</f>
        <v>BLOCKED</v>
      </c>
      <c r="F46" t="str">
        <f>IF($A46="","",IF(COUNTIFS('Brand Family Areas (Enc)'!$B$6:$B$998,$A46,'Brand Family Areas (Enc)'!$C$6:$C$998,F$1,'Brand Family Areas (Enc)'!$D$6:$D$998,"Inactive")&gt;0,"BLOCKED","CAN SELL"))</f>
        <v>BLOCKED</v>
      </c>
      <c r="G46" t="str">
        <f>IF($A46="","",IF(COUNTIFS('Brand Family Areas (Enc)'!$B$6:$B$998,$A46,'Brand Family Areas (Enc)'!$C$6:$C$998,G$1,'Brand Family Areas (Enc)'!$D$6:$D$998,"Inactive")&gt;0,"BLOCKED","CAN SELL"))</f>
        <v>BLOCKED</v>
      </c>
      <c r="H46" t="str">
        <f>IF($A46="","",IF(COUNTIFS('Brand Family Areas (Enc)'!$B$6:$B$998,$A46,'Brand Family Areas (Enc)'!$C$6:$C$998,H$1,'Brand Family Areas (Enc)'!$D$6:$D$998,"Inactive")&gt;0,"BLOCKED","CAN SELL"))</f>
        <v>CAN SELL</v>
      </c>
      <c r="I46" t="str">
        <f>IF($A46="","",IF(COUNTIFS('Brand Family Areas (Enc)'!$B$6:$B$998,$A46,'Brand Family Areas (Enc)'!$C$6:$C$998,I$1,'Brand Family Areas (Enc)'!$D$6:$D$998,"Inactive")&gt;0,"BLOCKED","CAN SELL"))</f>
        <v>CAN SELL</v>
      </c>
      <c r="J46" t="str">
        <f>IF($A46="","",IF(COUNTIFS('Brand Family Areas (Enc)'!$B$6:$B$998,$A46,'Brand Family Areas (Enc)'!$C$6:$C$998,J$1,'Brand Family Areas (Enc)'!$D$6:$D$998,"Inactive")&gt;0,"BLOCKED","CAN SELL"))</f>
        <v>BLOCKED</v>
      </c>
      <c r="K46" t="str">
        <f>IF($A46="","",IF(COUNTIFS('Brand Family Areas (Enc)'!$B$6:$B$998,$A46,'Brand Family Areas (Enc)'!$C$6:$C$998,K$1,'Brand Family Areas (Enc)'!$D$6:$D$998,"Inactive")&gt;0,"BLOCKED","CAN SELL"))</f>
        <v>CAN SELL</v>
      </c>
    </row>
    <row r="47" spans="1:11" x14ac:dyDescent="0.2">
      <c r="A47" t="str">
        <v>Crispin</v>
      </c>
      <c r="B47" t="str">
        <f>IF($A47="","",IF(COUNTIFS('Brand Family Areas (Enc)'!$B$6:$B$998,$A47,'Brand Family Areas (Enc)'!$C$6:$C$998,B$1,'Brand Family Areas (Enc)'!$D$6:$D$998,"Inactive")&gt;0,"BLOCKED","CAN SELL"))</f>
        <v>CAN SELL</v>
      </c>
      <c r="C47" t="str">
        <f>IF($A47="","",IF(COUNTIFS('Brand Family Areas (Enc)'!$B$6:$B$998,$A47,'Brand Family Areas (Enc)'!$C$6:$C$998,C$1,'Brand Family Areas (Enc)'!$D$6:$D$998,"Inactive")&gt;0,"BLOCKED","CAN SELL"))</f>
        <v>CAN SELL</v>
      </c>
      <c r="D47" t="str">
        <f>IF($A47="","",IF(COUNTIFS('Brand Family Areas (Enc)'!$B$6:$B$998,$A47,'Brand Family Areas (Enc)'!$C$6:$C$998,D$1,'Brand Family Areas (Enc)'!$D$6:$D$998,"Inactive")&gt;0,"BLOCKED","CAN SELL"))</f>
        <v>CAN SELL</v>
      </c>
      <c r="E47" t="str">
        <f>IF($A47="","",IF(COUNTIFS('Brand Family Areas (Enc)'!$B$6:$B$998,$A47,'Brand Family Areas (Enc)'!$C$6:$C$998,E$1,'Brand Family Areas (Enc)'!$D$6:$D$998,"Inactive")&gt;0,"BLOCKED","CAN SELL"))</f>
        <v>BLOCKED</v>
      </c>
      <c r="F47" t="str">
        <f>IF($A47="","",IF(COUNTIFS('Brand Family Areas (Enc)'!$B$6:$B$998,$A47,'Brand Family Areas (Enc)'!$C$6:$C$998,F$1,'Brand Family Areas (Enc)'!$D$6:$D$998,"Inactive")&gt;0,"BLOCKED","CAN SELL"))</f>
        <v>BLOCKED</v>
      </c>
      <c r="G47" t="str">
        <f>IF($A47="","",IF(COUNTIFS('Brand Family Areas (Enc)'!$B$6:$B$998,$A47,'Brand Family Areas (Enc)'!$C$6:$C$998,G$1,'Brand Family Areas (Enc)'!$D$6:$D$998,"Inactive")&gt;0,"BLOCKED","CAN SELL"))</f>
        <v>BLOCKED</v>
      </c>
      <c r="H47" t="str">
        <f>IF($A47="","",IF(COUNTIFS('Brand Family Areas (Enc)'!$B$6:$B$998,$A47,'Brand Family Areas (Enc)'!$C$6:$C$998,H$1,'Brand Family Areas (Enc)'!$D$6:$D$998,"Inactive")&gt;0,"BLOCKED","CAN SELL"))</f>
        <v>CAN SELL</v>
      </c>
      <c r="I47" t="str">
        <f>IF($A47="","",IF(COUNTIFS('Brand Family Areas (Enc)'!$B$6:$B$998,$A47,'Brand Family Areas (Enc)'!$C$6:$C$998,I$1,'Brand Family Areas (Enc)'!$D$6:$D$998,"Inactive")&gt;0,"BLOCKED","CAN SELL"))</f>
        <v>CAN SELL</v>
      </c>
      <c r="J47" t="str">
        <f>IF($A47="","",IF(COUNTIFS('Brand Family Areas (Enc)'!$B$6:$B$998,$A47,'Brand Family Areas (Enc)'!$C$6:$C$998,J$1,'Brand Family Areas (Enc)'!$D$6:$D$998,"Inactive")&gt;0,"BLOCKED","CAN SELL"))</f>
        <v>BLOCKED</v>
      </c>
      <c r="K47" t="str">
        <f>IF($A47="","",IF(COUNTIFS('Brand Family Areas (Enc)'!$B$6:$B$998,$A47,'Brand Family Areas (Enc)'!$C$6:$C$998,K$1,'Brand Family Areas (Enc)'!$D$6:$D$998,"Inactive")&gt;0,"BLOCKED","CAN SELL"))</f>
        <v>CAN SELL</v>
      </c>
    </row>
    <row r="48" spans="1:11" x14ac:dyDescent="0.2">
      <c r="A48" t="str">
        <v>Cristal</v>
      </c>
      <c r="B48" t="str">
        <f>IF($A48="","",IF(COUNTIFS('Brand Family Areas (Enc)'!$B$6:$B$998,$A48,'Brand Family Areas (Enc)'!$C$6:$C$998,B$1,'Brand Family Areas (Enc)'!$D$6:$D$998,"Inactive")&gt;0,"BLOCKED","CAN SELL"))</f>
        <v>CAN SELL</v>
      </c>
      <c r="C48" t="str">
        <f>IF($A48="","",IF(COUNTIFS('Brand Family Areas (Enc)'!$B$6:$B$998,$A48,'Brand Family Areas (Enc)'!$C$6:$C$998,C$1,'Brand Family Areas (Enc)'!$D$6:$D$998,"Inactive")&gt;0,"BLOCKED","CAN SELL"))</f>
        <v>CAN SELL</v>
      </c>
      <c r="D48" t="str">
        <f>IF($A48="","",IF(COUNTIFS('Brand Family Areas (Enc)'!$B$6:$B$998,$A48,'Brand Family Areas (Enc)'!$C$6:$C$998,D$1,'Brand Family Areas (Enc)'!$D$6:$D$998,"Inactive")&gt;0,"BLOCKED","CAN SELL"))</f>
        <v>CAN SELL</v>
      </c>
      <c r="E48" t="str">
        <f>IF($A48="","",IF(COUNTIFS('Brand Family Areas (Enc)'!$B$6:$B$998,$A48,'Brand Family Areas (Enc)'!$C$6:$C$998,E$1,'Brand Family Areas (Enc)'!$D$6:$D$998,"Inactive")&gt;0,"BLOCKED","CAN SELL"))</f>
        <v>BLOCKED</v>
      </c>
      <c r="F48" t="str">
        <f>IF($A48="","",IF(COUNTIFS('Brand Family Areas (Enc)'!$B$6:$B$998,$A48,'Brand Family Areas (Enc)'!$C$6:$C$998,F$1,'Brand Family Areas (Enc)'!$D$6:$D$998,"Inactive")&gt;0,"BLOCKED","CAN SELL"))</f>
        <v>BLOCKED</v>
      </c>
      <c r="G48" t="str">
        <f>IF($A48="","",IF(COUNTIFS('Brand Family Areas (Enc)'!$B$6:$B$998,$A48,'Brand Family Areas (Enc)'!$C$6:$C$998,G$1,'Brand Family Areas (Enc)'!$D$6:$D$998,"Inactive")&gt;0,"BLOCKED","CAN SELL"))</f>
        <v>BLOCKED</v>
      </c>
      <c r="H48" t="str">
        <f>IF($A48="","",IF(COUNTIFS('Brand Family Areas (Enc)'!$B$6:$B$998,$A48,'Brand Family Areas (Enc)'!$C$6:$C$998,H$1,'Brand Family Areas (Enc)'!$D$6:$D$998,"Inactive")&gt;0,"BLOCKED","CAN SELL"))</f>
        <v>CAN SELL</v>
      </c>
      <c r="I48" t="str">
        <f>IF($A48="","",IF(COUNTIFS('Brand Family Areas (Enc)'!$B$6:$B$998,$A48,'Brand Family Areas (Enc)'!$C$6:$C$998,I$1,'Brand Family Areas (Enc)'!$D$6:$D$998,"Inactive")&gt;0,"BLOCKED","CAN SELL"))</f>
        <v>CAN SELL</v>
      </c>
      <c r="J48" t="str">
        <f>IF($A48="","",IF(COUNTIFS('Brand Family Areas (Enc)'!$B$6:$B$998,$A48,'Brand Family Areas (Enc)'!$C$6:$C$998,J$1,'Brand Family Areas (Enc)'!$D$6:$D$998,"Inactive")&gt;0,"BLOCKED","CAN SELL"))</f>
        <v>BLOCKED</v>
      </c>
      <c r="K48" t="str">
        <f>IF($A48="","",IF(COUNTIFS('Brand Family Areas (Enc)'!$B$6:$B$998,$A48,'Brand Family Areas (Enc)'!$C$6:$C$998,K$1,'Brand Family Areas (Enc)'!$D$6:$D$998,"Inactive")&gt;0,"BLOCKED","CAN SELL"))</f>
        <v>CAN SELL</v>
      </c>
    </row>
    <row r="49" spans="1:11" x14ac:dyDescent="0.2">
      <c r="A49" t="str">
        <v>Cusquena</v>
      </c>
      <c r="B49" t="str">
        <f>IF($A49="","",IF(COUNTIFS('Brand Family Areas (Enc)'!$B$6:$B$998,$A49,'Brand Family Areas (Enc)'!$C$6:$C$998,B$1,'Brand Family Areas (Enc)'!$D$6:$D$998,"Inactive")&gt;0,"BLOCKED","CAN SELL"))</f>
        <v>CAN SELL</v>
      </c>
      <c r="C49" t="str">
        <f>IF($A49="","",IF(COUNTIFS('Brand Family Areas (Enc)'!$B$6:$B$998,$A49,'Brand Family Areas (Enc)'!$C$6:$C$998,C$1,'Brand Family Areas (Enc)'!$D$6:$D$998,"Inactive")&gt;0,"BLOCKED","CAN SELL"))</f>
        <v>CAN SELL</v>
      </c>
      <c r="D49" t="str">
        <f>IF($A49="","",IF(COUNTIFS('Brand Family Areas (Enc)'!$B$6:$B$998,$A49,'Brand Family Areas (Enc)'!$C$6:$C$998,D$1,'Brand Family Areas (Enc)'!$D$6:$D$998,"Inactive")&gt;0,"BLOCKED","CAN SELL"))</f>
        <v>CAN SELL</v>
      </c>
      <c r="E49" t="str">
        <f>IF($A49="","",IF(COUNTIFS('Brand Family Areas (Enc)'!$B$6:$B$998,$A49,'Brand Family Areas (Enc)'!$C$6:$C$998,E$1,'Brand Family Areas (Enc)'!$D$6:$D$998,"Inactive")&gt;0,"BLOCKED","CAN SELL"))</f>
        <v>BLOCKED</v>
      </c>
      <c r="F49" t="str">
        <f>IF($A49="","",IF(COUNTIFS('Brand Family Areas (Enc)'!$B$6:$B$998,$A49,'Brand Family Areas (Enc)'!$C$6:$C$998,F$1,'Brand Family Areas (Enc)'!$D$6:$D$998,"Inactive")&gt;0,"BLOCKED","CAN SELL"))</f>
        <v>BLOCKED</v>
      </c>
      <c r="G49" t="str">
        <f>IF($A49="","",IF(COUNTIFS('Brand Family Areas (Enc)'!$B$6:$B$998,$A49,'Brand Family Areas (Enc)'!$C$6:$C$998,G$1,'Brand Family Areas (Enc)'!$D$6:$D$998,"Inactive")&gt;0,"BLOCKED","CAN SELL"))</f>
        <v>BLOCKED</v>
      </c>
      <c r="H49" t="str">
        <f>IF($A49="","",IF(COUNTIFS('Brand Family Areas (Enc)'!$B$6:$B$998,$A49,'Brand Family Areas (Enc)'!$C$6:$C$998,H$1,'Brand Family Areas (Enc)'!$D$6:$D$998,"Inactive")&gt;0,"BLOCKED","CAN SELL"))</f>
        <v>CAN SELL</v>
      </c>
      <c r="I49" t="str">
        <f>IF($A49="","",IF(COUNTIFS('Brand Family Areas (Enc)'!$B$6:$B$998,$A49,'Brand Family Areas (Enc)'!$C$6:$C$998,I$1,'Brand Family Areas (Enc)'!$D$6:$D$998,"Inactive")&gt;0,"BLOCKED","CAN SELL"))</f>
        <v>CAN SELL</v>
      </c>
      <c r="J49" t="str">
        <f>IF($A49="","",IF(COUNTIFS('Brand Family Areas (Enc)'!$B$6:$B$998,$A49,'Brand Family Areas (Enc)'!$C$6:$C$998,J$1,'Brand Family Areas (Enc)'!$D$6:$D$998,"Inactive")&gt;0,"BLOCKED","CAN SELL"))</f>
        <v>BLOCKED</v>
      </c>
      <c r="K49" t="str">
        <f>IF($A49="","",IF(COUNTIFS('Brand Family Areas (Enc)'!$B$6:$B$998,$A49,'Brand Family Areas (Enc)'!$C$6:$C$998,K$1,'Brand Family Areas (Enc)'!$D$6:$D$998,"Inactive")&gt;0,"BLOCKED","CAN SELL"))</f>
        <v>CAN SELL</v>
      </c>
    </row>
    <row r="50" spans="1:11" x14ac:dyDescent="0.2">
      <c r="A50" t="str">
        <v>Czechvar</v>
      </c>
      <c r="B50" t="str">
        <f>IF($A50="","",IF(COUNTIFS('Brand Family Areas (Enc)'!$B$6:$B$998,$A50,'Brand Family Areas (Enc)'!$C$6:$C$998,B$1,'Brand Family Areas (Enc)'!$D$6:$D$998,"Inactive")&gt;0,"BLOCKED","CAN SELL"))</f>
        <v>CAN SELL</v>
      </c>
      <c r="C50" t="str">
        <f>IF($A50="","",IF(COUNTIFS('Brand Family Areas (Enc)'!$B$6:$B$998,$A50,'Brand Family Areas (Enc)'!$C$6:$C$998,C$1,'Brand Family Areas (Enc)'!$D$6:$D$998,"Inactive")&gt;0,"BLOCKED","CAN SELL"))</f>
        <v>CAN SELL</v>
      </c>
      <c r="D50" t="str">
        <f>IF($A50="","",IF(COUNTIFS('Brand Family Areas (Enc)'!$B$6:$B$998,$A50,'Brand Family Areas (Enc)'!$C$6:$C$998,D$1,'Brand Family Areas (Enc)'!$D$6:$D$998,"Inactive")&gt;0,"BLOCKED","CAN SELL"))</f>
        <v>CAN SELL</v>
      </c>
      <c r="E50" t="str">
        <f>IF($A50="","",IF(COUNTIFS('Brand Family Areas (Enc)'!$B$6:$B$998,$A50,'Brand Family Areas (Enc)'!$C$6:$C$998,E$1,'Brand Family Areas (Enc)'!$D$6:$D$998,"Inactive")&gt;0,"BLOCKED","CAN SELL"))</f>
        <v>CAN SELL</v>
      </c>
      <c r="F50" t="str">
        <f>IF($A50="","",IF(COUNTIFS('Brand Family Areas (Enc)'!$B$6:$B$998,$A50,'Brand Family Areas (Enc)'!$C$6:$C$998,F$1,'Brand Family Areas (Enc)'!$D$6:$D$998,"Inactive")&gt;0,"BLOCKED","CAN SELL"))</f>
        <v>CAN SELL</v>
      </c>
      <c r="G50" t="str">
        <f>IF($A50="","",IF(COUNTIFS('Brand Family Areas (Enc)'!$B$6:$B$998,$A50,'Brand Family Areas (Enc)'!$C$6:$C$998,G$1,'Brand Family Areas (Enc)'!$D$6:$D$998,"Inactive")&gt;0,"BLOCKED","CAN SELL"))</f>
        <v>CAN SELL</v>
      </c>
      <c r="H50" t="str">
        <f>IF($A50="","",IF(COUNTIFS('Brand Family Areas (Enc)'!$B$6:$B$998,$A50,'Brand Family Areas (Enc)'!$C$6:$C$998,H$1,'Brand Family Areas (Enc)'!$D$6:$D$998,"Inactive")&gt;0,"BLOCKED","CAN SELL"))</f>
        <v>BLOCKED</v>
      </c>
      <c r="I50" t="str">
        <f>IF($A50="","",IF(COUNTIFS('Brand Family Areas (Enc)'!$B$6:$B$998,$A50,'Brand Family Areas (Enc)'!$C$6:$C$998,I$1,'Brand Family Areas (Enc)'!$D$6:$D$998,"Inactive")&gt;0,"BLOCKED","CAN SELL"))</f>
        <v>BLOCKED</v>
      </c>
      <c r="J50" t="str">
        <f>IF($A50="","",IF(COUNTIFS('Brand Family Areas (Enc)'!$B$6:$B$998,$A50,'Brand Family Areas (Enc)'!$C$6:$C$998,J$1,'Brand Family Areas (Enc)'!$D$6:$D$998,"Inactive")&gt;0,"BLOCKED","CAN SELL"))</f>
        <v>BLOCKED</v>
      </c>
      <c r="K50" t="str">
        <f>IF($A50="","",IF(COUNTIFS('Brand Family Areas (Enc)'!$B$6:$B$998,$A50,'Brand Family Areas (Enc)'!$C$6:$C$998,K$1,'Brand Family Areas (Enc)'!$D$6:$D$998,"Inactive")&gt;0,"BLOCKED","CAN SELL"))</f>
        <v>BLOCKED</v>
      </c>
    </row>
    <row r="51" spans="1:11" x14ac:dyDescent="0.2">
      <c r="A51" t="str">
        <v>Dad Grass</v>
      </c>
      <c r="B51" t="str">
        <f>IF($A51="","",IF(COUNTIFS('Brand Family Areas (Enc)'!$B$6:$B$998,$A51,'Brand Family Areas (Enc)'!$C$6:$C$998,B$1,'Brand Family Areas (Enc)'!$D$6:$D$998,"Inactive")&gt;0,"BLOCKED","CAN SELL"))</f>
        <v>CAN SELL</v>
      </c>
      <c r="C51" t="str">
        <f>IF($A51="","",IF(COUNTIFS('Brand Family Areas (Enc)'!$B$6:$B$998,$A51,'Brand Family Areas (Enc)'!$C$6:$C$998,C$1,'Brand Family Areas (Enc)'!$D$6:$D$998,"Inactive")&gt;0,"BLOCKED","CAN SELL"))</f>
        <v>CAN SELL</v>
      </c>
      <c r="D51" t="str">
        <f>IF($A51="","",IF(COUNTIFS('Brand Family Areas (Enc)'!$B$6:$B$998,$A51,'Brand Family Areas (Enc)'!$C$6:$C$998,D$1,'Brand Family Areas (Enc)'!$D$6:$D$998,"Inactive")&gt;0,"BLOCKED","CAN SELL"))</f>
        <v>CAN SELL</v>
      </c>
      <c r="E51" t="str">
        <f>IF($A51="","",IF(COUNTIFS('Brand Family Areas (Enc)'!$B$6:$B$998,$A51,'Brand Family Areas (Enc)'!$C$6:$C$998,E$1,'Brand Family Areas (Enc)'!$D$6:$D$998,"Inactive")&gt;0,"BLOCKED","CAN SELL"))</f>
        <v>BLOCKED</v>
      </c>
      <c r="F51" t="str">
        <f>IF($A51="","",IF(COUNTIFS('Brand Family Areas (Enc)'!$B$6:$B$998,$A51,'Brand Family Areas (Enc)'!$C$6:$C$998,F$1,'Brand Family Areas (Enc)'!$D$6:$D$998,"Inactive")&gt;0,"BLOCKED","CAN SELL"))</f>
        <v>BLOCKED</v>
      </c>
      <c r="G51" t="str">
        <f>IF($A51="","",IF(COUNTIFS('Brand Family Areas (Enc)'!$B$6:$B$998,$A51,'Brand Family Areas (Enc)'!$C$6:$C$998,G$1,'Brand Family Areas (Enc)'!$D$6:$D$998,"Inactive")&gt;0,"BLOCKED","CAN SELL"))</f>
        <v>BLOCKED</v>
      </c>
      <c r="H51" t="str">
        <f>IF($A51="","",IF(COUNTIFS('Brand Family Areas (Enc)'!$B$6:$B$998,$A51,'Brand Family Areas (Enc)'!$C$6:$C$998,H$1,'Brand Family Areas (Enc)'!$D$6:$D$998,"Inactive")&gt;0,"BLOCKED","CAN SELL"))</f>
        <v>CAN SELL</v>
      </c>
      <c r="I51" t="str">
        <f>IF($A51="","",IF(COUNTIFS('Brand Family Areas (Enc)'!$B$6:$B$998,$A51,'Brand Family Areas (Enc)'!$C$6:$C$998,I$1,'Brand Family Areas (Enc)'!$D$6:$D$998,"Inactive")&gt;0,"BLOCKED","CAN SELL"))</f>
        <v>CAN SELL</v>
      </c>
      <c r="J51" t="str">
        <f>IF($A51="","",IF(COUNTIFS('Brand Family Areas (Enc)'!$B$6:$B$998,$A51,'Brand Family Areas (Enc)'!$C$6:$C$998,J$1,'Brand Family Areas (Enc)'!$D$6:$D$998,"Inactive")&gt;0,"BLOCKED","CAN SELL"))</f>
        <v>BLOCKED</v>
      </c>
      <c r="K51" t="str">
        <f>IF($A51="","",IF(COUNTIFS('Brand Family Areas (Enc)'!$B$6:$B$998,$A51,'Brand Family Areas (Enc)'!$C$6:$C$998,K$1,'Brand Family Areas (Enc)'!$D$6:$D$998,"Inactive")&gt;0,"BLOCKED","CAN SELL"))</f>
        <v>CAN SELL</v>
      </c>
    </row>
    <row r="52" spans="1:11" x14ac:dyDescent="0.2">
      <c r="A52" t="str">
        <v>Daura</v>
      </c>
      <c r="B52" t="str">
        <f>IF($A52="","",IF(COUNTIFS('Brand Family Areas (Enc)'!$B$6:$B$998,$A52,'Brand Family Areas (Enc)'!$C$6:$C$998,B$1,'Brand Family Areas (Enc)'!$D$6:$D$998,"Inactive")&gt;0,"BLOCKED","CAN SELL"))</f>
        <v>CAN SELL</v>
      </c>
      <c r="C52" t="str">
        <f>IF($A52="","",IF(COUNTIFS('Brand Family Areas (Enc)'!$B$6:$B$998,$A52,'Brand Family Areas (Enc)'!$C$6:$C$998,C$1,'Brand Family Areas (Enc)'!$D$6:$D$998,"Inactive")&gt;0,"BLOCKED","CAN SELL"))</f>
        <v>CAN SELL</v>
      </c>
      <c r="D52" t="str">
        <f>IF($A52="","",IF(COUNTIFS('Brand Family Areas (Enc)'!$B$6:$B$998,$A52,'Brand Family Areas (Enc)'!$C$6:$C$998,D$1,'Brand Family Areas (Enc)'!$D$6:$D$998,"Inactive")&gt;0,"BLOCKED","CAN SELL"))</f>
        <v>CAN SELL</v>
      </c>
      <c r="E52" t="str">
        <f>IF($A52="","",IF(COUNTIFS('Brand Family Areas (Enc)'!$B$6:$B$998,$A52,'Brand Family Areas (Enc)'!$C$6:$C$998,E$1,'Brand Family Areas (Enc)'!$D$6:$D$998,"Inactive")&gt;0,"BLOCKED","CAN SELL"))</f>
        <v>CAN SELL</v>
      </c>
      <c r="F52" t="str">
        <f>IF($A52="","",IF(COUNTIFS('Brand Family Areas (Enc)'!$B$6:$B$998,$A52,'Brand Family Areas (Enc)'!$C$6:$C$998,F$1,'Brand Family Areas (Enc)'!$D$6:$D$998,"Inactive")&gt;0,"BLOCKED","CAN SELL"))</f>
        <v>CAN SELL</v>
      </c>
      <c r="G52" t="str">
        <f>IF($A52="","",IF(COUNTIFS('Brand Family Areas (Enc)'!$B$6:$B$998,$A52,'Brand Family Areas (Enc)'!$C$6:$C$998,G$1,'Brand Family Areas (Enc)'!$D$6:$D$998,"Inactive")&gt;0,"BLOCKED","CAN SELL"))</f>
        <v>CAN SELL</v>
      </c>
      <c r="H52" t="str">
        <f>IF($A52="","",IF(COUNTIFS('Brand Family Areas (Enc)'!$B$6:$B$998,$A52,'Brand Family Areas (Enc)'!$C$6:$C$998,H$1,'Brand Family Areas (Enc)'!$D$6:$D$998,"Inactive")&gt;0,"BLOCKED","CAN SELL"))</f>
        <v>BLOCKED</v>
      </c>
      <c r="I52" t="str">
        <f>IF($A52="","",IF(COUNTIFS('Brand Family Areas (Enc)'!$B$6:$B$998,$A52,'Brand Family Areas (Enc)'!$C$6:$C$998,I$1,'Brand Family Areas (Enc)'!$D$6:$D$998,"Inactive")&gt;0,"BLOCKED","CAN SELL"))</f>
        <v>BLOCKED</v>
      </c>
      <c r="J52" t="str">
        <f>IF($A52="","",IF(COUNTIFS('Brand Family Areas (Enc)'!$B$6:$B$998,$A52,'Brand Family Areas (Enc)'!$C$6:$C$998,J$1,'Brand Family Areas (Enc)'!$D$6:$D$998,"Inactive")&gt;0,"BLOCKED","CAN SELL"))</f>
        <v>BLOCKED</v>
      </c>
      <c r="K52" t="str">
        <f>IF($A52="","",IF(COUNTIFS('Brand Family Areas (Enc)'!$B$6:$B$998,$A52,'Brand Family Areas (Enc)'!$C$6:$C$998,K$1,'Brand Family Areas (Enc)'!$D$6:$D$998,"Inactive")&gt;0,"BLOCKED","CAN SELL"))</f>
        <v>BLOCKED</v>
      </c>
    </row>
    <row r="53" spans="1:11" x14ac:dyDescent="0.2">
      <c r="A53" t="str">
        <v>Del's Shandy</v>
      </c>
      <c r="B53" t="str">
        <f>IF($A53="","",IF(COUNTIFS('Brand Family Areas (Enc)'!$B$6:$B$998,$A53,'Brand Family Areas (Enc)'!$C$6:$C$998,B$1,'Brand Family Areas (Enc)'!$D$6:$D$998,"Inactive")&gt;0,"BLOCKED","CAN SELL"))</f>
        <v>CAN SELL</v>
      </c>
      <c r="C53" t="str">
        <f>IF($A53="","",IF(COUNTIFS('Brand Family Areas (Enc)'!$B$6:$B$998,$A53,'Brand Family Areas (Enc)'!$C$6:$C$998,C$1,'Brand Family Areas (Enc)'!$D$6:$D$998,"Inactive")&gt;0,"BLOCKED","CAN SELL"))</f>
        <v>CAN SELL</v>
      </c>
      <c r="D53" t="str">
        <f>IF($A53="","",IF(COUNTIFS('Brand Family Areas (Enc)'!$B$6:$B$998,$A53,'Brand Family Areas (Enc)'!$C$6:$C$998,D$1,'Brand Family Areas (Enc)'!$D$6:$D$998,"Inactive")&gt;0,"BLOCKED","CAN SELL"))</f>
        <v>CAN SELL</v>
      </c>
      <c r="E53" t="str">
        <f>IF($A53="","",IF(COUNTIFS('Brand Family Areas (Enc)'!$B$6:$B$998,$A53,'Brand Family Areas (Enc)'!$C$6:$C$998,E$1,'Brand Family Areas (Enc)'!$D$6:$D$998,"Inactive")&gt;0,"BLOCKED","CAN SELL"))</f>
        <v>BLOCKED</v>
      </c>
      <c r="F53" t="str">
        <f>IF($A53="","",IF(COUNTIFS('Brand Family Areas (Enc)'!$B$6:$B$998,$A53,'Brand Family Areas (Enc)'!$C$6:$C$998,F$1,'Brand Family Areas (Enc)'!$D$6:$D$998,"Inactive")&gt;0,"BLOCKED","CAN SELL"))</f>
        <v>BLOCKED</v>
      </c>
      <c r="G53" t="str">
        <f>IF($A53="","",IF(COUNTIFS('Brand Family Areas (Enc)'!$B$6:$B$998,$A53,'Brand Family Areas (Enc)'!$C$6:$C$998,G$1,'Brand Family Areas (Enc)'!$D$6:$D$998,"Inactive")&gt;0,"BLOCKED","CAN SELL"))</f>
        <v>BLOCKED</v>
      </c>
      <c r="H53" t="str">
        <f>IF($A53="","",IF(COUNTIFS('Brand Family Areas (Enc)'!$B$6:$B$998,$A53,'Brand Family Areas (Enc)'!$C$6:$C$998,H$1,'Brand Family Areas (Enc)'!$D$6:$D$998,"Inactive")&gt;0,"BLOCKED","CAN SELL"))</f>
        <v>CAN SELL</v>
      </c>
      <c r="I53" t="str">
        <f>IF($A53="","",IF(COUNTIFS('Brand Family Areas (Enc)'!$B$6:$B$998,$A53,'Brand Family Areas (Enc)'!$C$6:$C$998,I$1,'Brand Family Areas (Enc)'!$D$6:$D$998,"Inactive")&gt;0,"BLOCKED","CAN SELL"))</f>
        <v>CAN SELL</v>
      </c>
      <c r="J53" t="str">
        <f>IF($A53="","",IF(COUNTIFS('Brand Family Areas (Enc)'!$B$6:$B$998,$A53,'Brand Family Areas (Enc)'!$C$6:$C$998,J$1,'Brand Family Areas (Enc)'!$D$6:$D$998,"Inactive")&gt;0,"BLOCKED","CAN SELL"))</f>
        <v>BLOCKED</v>
      </c>
      <c r="K53" t="str">
        <f>IF($A53="","",IF(COUNTIFS('Brand Family Areas (Enc)'!$B$6:$B$998,$A53,'Brand Family Areas (Enc)'!$C$6:$C$998,K$1,'Brand Family Areas (Enc)'!$D$6:$D$998,"Inactive")&gt;0,"BLOCKED","CAN SELL"))</f>
        <v>CAN SELL</v>
      </c>
    </row>
    <row r="54" spans="1:11" x14ac:dyDescent="0.2">
      <c r="A54" t="str">
        <v>Dg Yuengling Inc</v>
      </c>
      <c r="B54" t="str">
        <f>IF($A54="","",IF(COUNTIFS('Brand Family Areas (Enc)'!$B$6:$B$998,$A54,'Brand Family Areas (Enc)'!$C$6:$C$998,B$1,'Brand Family Areas (Enc)'!$D$6:$D$998,"Inactive")&gt;0,"BLOCKED","CAN SELL"))</f>
        <v>CAN SELL</v>
      </c>
      <c r="C54" t="str">
        <f>IF($A54="","",IF(COUNTIFS('Brand Family Areas (Enc)'!$B$6:$B$998,$A54,'Brand Family Areas (Enc)'!$C$6:$C$998,C$1,'Brand Family Areas (Enc)'!$D$6:$D$998,"Inactive")&gt;0,"BLOCKED","CAN SELL"))</f>
        <v>CAN SELL</v>
      </c>
      <c r="D54" t="str">
        <f>IF($A54="","",IF(COUNTIFS('Brand Family Areas (Enc)'!$B$6:$B$998,$A54,'Brand Family Areas (Enc)'!$C$6:$C$998,D$1,'Brand Family Areas (Enc)'!$D$6:$D$998,"Inactive")&gt;0,"BLOCKED","CAN SELL"))</f>
        <v>CAN SELL</v>
      </c>
      <c r="E54" t="str">
        <f>IF($A54="","",IF(COUNTIFS('Brand Family Areas (Enc)'!$B$6:$B$998,$A54,'Brand Family Areas (Enc)'!$C$6:$C$998,E$1,'Brand Family Areas (Enc)'!$D$6:$D$998,"Inactive")&gt;0,"BLOCKED","CAN SELL"))</f>
        <v>BLOCKED</v>
      </c>
      <c r="F54" t="str">
        <f>IF($A54="","",IF(COUNTIFS('Brand Family Areas (Enc)'!$B$6:$B$998,$A54,'Brand Family Areas (Enc)'!$C$6:$C$998,F$1,'Brand Family Areas (Enc)'!$D$6:$D$998,"Inactive")&gt;0,"BLOCKED","CAN SELL"))</f>
        <v>BLOCKED</v>
      </c>
      <c r="G54" t="str">
        <f>IF($A54="","",IF(COUNTIFS('Brand Family Areas (Enc)'!$B$6:$B$998,$A54,'Brand Family Areas (Enc)'!$C$6:$C$998,G$1,'Brand Family Areas (Enc)'!$D$6:$D$998,"Inactive")&gt;0,"BLOCKED","CAN SELL"))</f>
        <v>BLOCKED</v>
      </c>
      <c r="H54" t="str">
        <f>IF($A54="","",IF(COUNTIFS('Brand Family Areas (Enc)'!$B$6:$B$998,$A54,'Brand Family Areas (Enc)'!$C$6:$C$998,H$1,'Brand Family Areas (Enc)'!$D$6:$D$998,"Inactive")&gt;0,"BLOCKED","CAN SELL"))</f>
        <v>CAN SELL</v>
      </c>
      <c r="I54" t="str">
        <f>IF($A54="","",IF(COUNTIFS('Brand Family Areas (Enc)'!$B$6:$B$998,$A54,'Brand Family Areas (Enc)'!$C$6:$C$998,I$1,'Brand Family Areas (Enc)'!$D$6:$D$998,"Inactive")&gt;0,"BLOCKED","CAN SELL"))</f>
        <v>CAN SELL</v>
      </c>
      <c r="J54" t="str">
        <f>IF($A54="","",IF(COUNTIFS('Brand Family Areas (Enc)'!$B$6:$B$998,$A54,'Brand Family Areas (Enc)'!$C$6:$C$998,J$1,'Brand Family Areas (Enc)'!$D$6:$D$998,"Inactive")&gt;0,"BLOCKED","CAN SELL"))</f>
        <v>BLOCKED</v>
      </c>
      <c r="K54" t="str">
        <f>IF($A54="","",IF(COUNTIFS('Brand Family Areas (Enc)'!$B$6:$B$998,$A54,'Brand Family Areas (Enc)'!$C$6:$C$998,K$1,'Brand Family Areas (Enc)'!$D$6:$D$998,"Inactive")&gt;0,"BLOCKED","CAN SELL"))</f>
        <v>CAN SELL</v>
      </c>
    </row>
    <row r="55" spans="1:11" x14ac:dyDescent="0.2">
      <c r="A55" t="str">
        <v>Dillon's Cocktails</v>
      </c>
      <c r="B55" t="str">
        <f>IF($A55="","",IF(COUNTIFS('Brand Family Areas (Enc)'!$B$6:$B$998,$A55,'Brand Family Areas (Enc)'!$C$6:$C$998,B$1,'Brand Family Areas (Enc)'!$D$6:$D$998,"Inactive")&gt;0,"BLOCKED","CAN SELL"))</f>
        <v>CAN SELL</v>
      </c>
      <c r="C55" t="str">
        <f>IF($A55="","",IF(COUNTIFS('Brand Family Areas (Enc)'!$B$6:$B$998,$A55,'Brand Family Areas (Enc)'!$C$6:$C$998,C$1,'Brand Family Areas (Enc)'!$D$6:$D$998,"Inactive")&gt;0,"BLOCKED","CAN SELL"))</f>
        <v>CAN SELL</v>
      </c>
      <c r="D55" t="str">
        <f>IF($A55="","",IF(COUNTIFS('Brand Family Areas (Enc)'!$B$6:$B$998,$A55,'Brand Family Areas (Enc)'!$C$6:$C$998,D$1,'Brand Family Areas (Enc)'!$D$6:$D$998,"Inactive")&gt;0,"BLOCKED","CAN SELL"))</f>
        <v>CAN SELL</v>
      </c>
      <c r="E55" t="str">
        <f>IF($A55="","",IF(COUNTIFS('Brand Family Areas (Enc)'!$B$6:$B$998,$A55,'Brand Family Areas (Enc)'!$C$6:$C$998,E$1,'Brand Family Areas (Enc)'!$D$6:$D$998,"Inactive")&gt;0,"BLOCKED","CAN SELL"))</f>
        <v>BLOCKED</v>
      </c>
      <c r="F55" t="str">
        <f>IF($A55="","",IF(COUNTIFS('Brand Family Areas (Enc)'!$B$6:$B$998,$A55,'Brand Family Areas (Enc)'!$C$6:$C$998,F$1,'Brand Family Areas (Enc)'!$D$6:$D$998,"Inactive")&gt;0,"BLOCKED","CAN SELL"))</f>
        <v>BLOCKED</v>
      </c>
      <c r="G55" t="str">
        <f>IF($A55="","",IF(COUNTIFS('Brand Family Areas (Enc)'!$B$6:$B$998,$A55,'Brand Family Areas (Enc)'!$C$6:$C$998,G$1,'Brand Family Areas (Enc)'!$D$6:$D$998,"Inactive")&gt;0,"BLOCKED","CAN SELL"))</f>
        <v>BLOCKED</v>
      </c>
      <c r="H55" t="str">
        <f>IF($A55="","",IF(COUNTIFS('Brand Family Areas (Enc)'!$B$6:$B$998,$A55,'Brand Family Areas (Enc)'!$C$6:$C$998,H$1,'Brand Family Areas (Enc)'!$D$6:$D$998,"Inactive")&gt;0,"BLOCKED","CAN SELL"))</f>
        <v>CAN SELL</v>
      </c>
      <c r="I55" t="str">
        <f>IF($A55="","",IF(COUNTIFS('Brand Family Areas (Enc)'!$B$6:$B$998,$A55,'Brand Family Areas (Enc)'!$C$6:$C$998,I$1,'Brand Family Areas (Enc)'!$D$6:$D$998,"Inactive")&gt;0,"BLOCKED","CAN SELL"))</f>
        <v>CAN SELL</v>
      </c>
      <c r="J55" t="str">
        <f>IF($A55="","",IF(COUNTIFS('Brand Family Areas (Enc)'!$B$6:$B$998,$A55,'Brand Family Areas (Enc)'!$C$6:$C$998,J$1,'Brand Family Areas (Enc)'!$D$6:$D$998,"Inactive")&gt;0,"BLOCKED","CAN SELL"))</f>
        <v>BLOCKED</v>
      </c>
      <c r="K55" t="str">
        <f>IF($A55="","",IF(COUNTIFS('Brand Family Areas (Enc)'!$B$6:$B$998,$A55,'Brand Family Areas (Enc)'!$C$6:$C$998,K$1,'Brand Family Areas (Enc)'!$D$6:$D$998,"Inactive")&gt;0,"BLOCKED","CAN SELL"))</f>
        <v>CAN SELL</v>
      </c>
    </row>
    <row r="56" spans="1:11" x14ac:dyDescent="0.2">
      <c r="A56" t="str">
        <v>Dogfish Head Beer</v>
      </c>
      <c r="B56" t="str">
        <f>IF($A56="","",IF(COUNTIFS('Brand Family Areas (Enc)'!$B$6:$B$998,$A56,'Brand Family Areas (Enc)'!$C$6:$C$998,B$1,'Brand Family Areas (Enc)'!$D$6:$D$998,"Inactive")&gt;0,"BLOCKED","CAN SELL"))</f>
        <v>CAN SELL</v>
      </c>
      <c r="C56" t="str">
        <f>IF($A56="","",IF(COUNTIFS('Brand Family Areas (Enc)'!$B$6:$B$998,$A56,'Brand Family Areas (Enc)'!$C$6:$C$998,C$1,'Brand Family Areas (Enc)'!$D$6:$D$998,"Inactive")&gt;0,"BLOCKED","CAN SELL"))</f>
        <v>CAN SELL</v>
      </c>
      <c r="D56" t="str">
        <f>IF($A56="","",IF(COUNTIFS('Brand Family Areas (Enc)'!$B$6:$B$998,$A56,'Brand Family Areas (Enc)'!$C$6:$C$998,D$1,'Brand Family Areas (Enc)'!$D$6:$D$998,"Inactive")&gt;0,"BLOCKED","CAN SELL"))</f>
        <v>CAN SELL</v>
      </c>
      <c r="E56" t="str">
        <f>IF($A56="","",IF(COUNTIFS('Brand Family Areas (Enc)'!$B$6:$B$998,$A56,'Brand Family Areas (Enc)'!$C$6:$C$998,E$1,'Brand Family Areas (Enc)'!$D$6:$D$998,"Inactive")&gt;0,"BLOCKED","CAN SELL"))</f>
        <v>BLOCKED</v>
      </c>
      <c r="F56" t="str">
        <f>IF($A56="","",IF(COUNTIFS('Brand Family Areas (Enc)'!$B$6:$B$998,$A56,'Brand Family Areas (Enc)'!$C$6:$C$998,F$1,'Brand Family Areas (Enc)'!$D$6:$D$998,"Inactive")&gt;0,"BLOCKED","CAN SELL"))</f>
        <v>BLOCKED</v>
      </c>
      <c r="G56" t="str">
        <f>IF($A56="","",IF(COUNTIFS('Brand Family Areas (Enc)'!$B$6:$B$998,$A56,'Brand Family Areas (Enc)'!$C$6:$C$998,G$1,'Brand Family Areas (Enc)'!$D$6:$D$998,"Inactive")&gt;0,"BLOCKED","CAN SELL"))</f>
        <v>BLOCKED</v>
      </c>
      <c r="H56" t="str">
        <f>IF($A56="","",IF(COUNTIFS('Brand Family Areas (Enc)'!$B$6:$B$998,$A56,'Brand Family Areas (Enc)'!$C$6:$C$998,H$1,'Brand Family Areas (Enc)'!$D$6:$D$998,"Inactive")&gt;0,"BLOCKED","CAN SELL"))</f>
        <v>CAN SELL</v>
      </c>
      <c r="I56" t="str">
        <f>IF($A56="","",IF(COUNTIFS('Brand Family Areas (Enc)'!$B$6:$B$998,$A56,'Brand Family Areas (Enc)'!$C$6:$C$998,I$1,'Brand Family Areas (Enc)'!$D$6:$D$998,"Inactive")&gt;0,"BLOCKED","CAN SELL"))</f>
        <v>CAN SELL</v>
      </c>
      <c r="J56" t="str">
        <f>IF($A56="","",IF(COUNTIFS('Brand Family Areas (Enc)'!$B$6:$B$998,$A56,'Brand Family Areas (Enc)'!$C$6:$C$998,J$1,'Brand Family Areas (Enc)'!$D$6:$D$998,"Inactive")&gt;0,"BLOCKED","CAN SELL"))</f>
        <v>BLOCKED</v>
      </c>
      <c r="K56" t="str">
        <f>IF($A56="","",IF(COUNTIFS('Brand Family Areas (Enc)'!$B$6:$B$998,$A56,'Brand Family Areas (Enc)'!$C$6:$C$998,K$1,'Brand Family Areas (Enc)'!$D$6:$D$998,"Inactive")&gt;0,"BLOCKED","CAN SELL"))</f>
        <v>CAN SELL</v>
      </c>
    </row>
    <row r="57" spans="1:11" x14ac:dyDescent="0.2">
      <c r="A57" t="str">
        <v>Dogfish Head Spirits</v>
      </c>
      <c r="B57" t="str">
        <f>IF($A57="","",IF(COUNTIFS('Brand Family Areas (Enc)'!$B$6:$B$998,$A57,'Brand Family Areas (Enc)'!$C$6:$C$998,B$1,'Brand Family Areas (Enc)'!$D$6:$D$998,"Inactive")&gt;0,"BLOCKED","CAN SELL"))</f>
        <v>CAN SELL</v>
      </c>
      <c r="C57" t="str">
        <f>IF($A57="","",IF(COUNTIFS('Brand Family Areas (Enc)'!$B$6:$B$998,$A57,'Brand Family Areas (Enc)'!$C$6:$C$998,C$1,'Brand Family Areas (Enc)'!$D$6:$D$998,"Inactive")&gt;0,"BLOCKED","CAN SELL"))</f>
        <v>CAN SELL</v>
      </c>
      <c r="D57" t="str">
        <f>IF($A57="","",IF(COUNTIFS('Brand Family Areas (Enc)'!$B$6:$B$998,$A57,'Brand Family Areas (Enc)'!$C$6:$C$998,D$1,'Brand Family Areas (Enc)'!$D$6:$D$998,"Inactive")&gt;0,"BLOCKED","CAN SELL"))</f>
        <v>CAN SELL</v>
      </c>
      <c r="E57" t="str">
        <f>IF($A57="","",IF(COUNTIFS('Brand Family Areas (Enc)'!$B$6:$B$998,$A57,'Brand Family Areas (Enc)'!$C$6:$C$998,E$1,'Brand Family Areas (Enc)'!$D$6:$D$998,"Inactive")&gt;0,"BLOCKED","CAN SELL"))</f>
        <v>BLOCKED</v>
      </c>
      <c r="F57" t="str">
        <f>IF($A57="","",IF(COUNTIFS('Brand Family Areas (Enc)'!$B$6:$B$998,$A57,'Brand Family Areas (Enc)'!$C$6:$C$998,F$1,'Brand Family Areas (Enc)'!$D$6:$D$998,"Inactive")&gt;0,"BLOCKED","CAN SELL"))</f>
        <v>BLOCKED</v>
      </c>
      <c r="G57" t="str">
        <f>IF($A57="","",IF(COUNTIFS('Brand Family Areas (Enc)'!$B$6:$B$998,$A57,'Brand Family Areas (Enc)'!$C$6:$C$998,G$1,'Brand Family Areas (Enc)'!$D$6:$D$998,"Inactive")&gt;0,"BLOCKED","CAN SELL"))</f>
        <v>BLOCKED</v>
      </c>
      <c r="H57" t="str">
        <f>IF($A57="","",IF(COUNTIFS('Brand Family Areas (Enc)'!$B$6:$B$998,$A57,'Brand Family Areas (Enc)'!$C$6:$C$998,H$1,'Brand Family Areas (Enc)'!$D$6:$D$998,"Inactive")&gt;0,"BLOCKED","CAN SELL"))</f>
        <v>CAN SELL</v>
      </c>
      <c r="I57" t="str">
        <f>IF($A57="","",IF(COUNTIFS('Brand Family Areas (Enc)'!$B$6:$B$998,$A57,'Brand Family Areas (Enc)'!$C$6:$C$998,I$1,'Brand Family Areas (Enc)'!$D$6:$D$998,"Inactive")&gt;0,"BLOCKED","CAN SELL"))</f>
        <v>CAN SELL</v>
      </c>
      <c r="J57" t="str">
        <f>IF($A57="","",IF(COUNTIFS('Brand Family Areas (Enc)'!$B$6:$B$998,$A57,'Brand Family Areas (Enc)'!$C$6:$C$998,J$1,'Brand Family Areas (Enc)'!$D$6:$D$998,"Inactive")&gt;0,"BLOCKED","CAN SELL"))</f>
        <v>BLOCKED</v>
      </c>
      <c r="K57" t="str">
        <f>IF($A57="","",IF(COUNTIFS('Brand Family Areas (Enc)'!$B$6:$B$998,$A57,'Brand Family Areas (Enc)'!$C$6:$C$998,K$1,'Brand Family Areas (Enc)'!$D$6:$D$998,"Inactive")&gt;0,"BLOCKED","CAN SELL"))</f>
        <v>CAN SELL</v>
      </c>
    </row>
    <row r="58" spans="1:11" x14ac:dyDescent="0.2">
      <c r="A58" t="str">
        <v>Dos Equis</v>
      </c>
      <c r="B58" t="str">
        <f>IF($A58="","",IF(COUNTIFS('Brand Family Areas (Enc)'!$B$6:$B$998,$A58,'Brand Family Areas (Enc)'!$C$6:$C$998,B$1,'Brand Family Areas (Enc)'!$D$6:$D$998,"Inactive")&gt;0,"BLOCKED","CAN SELL"))</f>
        <v>CAN SELL</v>
      </c>
      <c r="C58" t="str">
        <f>IF($A58="","",IF(COUNTIFS('Brand Family Areas (Enc)'!$B$6:$B$998,$A58,'Brand Family Areas (Enc)'!$C$6:$C$998,C$1,'Brand Family Areas (Enc)'!$D$6:$D$998,"Inactive")&gt;0,"BLOCKED","CAN SELL"))</f>
        <v>CAN SELL</v>
      </c>
      <c r="D58" t="str">
        <f>IF($A58="","",IF(COUNTIFS('Brand Family Areas (Enc)'!$B$6:$B$998,$A58,'Brand Family Areas (Enc)'!$C$6:$C$998,D$1,'Brand Family Areas (Enc)'!$D$6:$D$998,"Inactive")&gt;0,"BLOCKED","CAN SELL"))</f>
        <v>CAN SELL</v>
      </c>
      <c r="E58" t="str">
        <f>IF($A58="","",IF(COUNTIFS('Brand Family Areas (Enc)'!$B$6:$B$998,$A58,'Brand Family Areas (Enc)'!$C$6:$C$998,E$1,'Brand Family Areas (Enc)'!$D$6:$D$998,"Inactive")&gt;0,"BLOCKED","CAN SELL"))</f>
        <v>BLOCKED</v>
      </c>
      <c r="F58" t="str">
        <f>IF($A58="","",IF(COUNTIFS('Brand Family Areas (Enc)'!$B$6:$B$998,$A58,'Brand Family Areas (Enc)'!$C$6:$C$998,F$1,'Brand Family Areas (Enc)'!$D$6:$D$998,"Inactive")&gt;0,"BLOCKED","CAN SELL"))</f>
        <v>BLOCKED</v>
      </c>
      <c r="G58" t="str">
        <f>IF($A58="","",IF(COUNTIFS('Brand Family Areas (Enc)'!$B$6:$B$998,$A58,'Brand Family Areas (Enc)'!$C$6:$C$998,G$1,'Brand Family Areas (Enc)'!$D$6:$D$998,"Inactive")&gt;0,"BLOCKED","CAN SELL"))</f>
        <v>BLOCKED</v>
      </c>
      <c r="H58" t="str">
        <f>IF($A58="","",IF(COUNTIFS('Brand Family Areas (Enc)'!$B$6:$B$998,$A58,'Brand Family Areas (Enc)'!$C$6:$C$998,H$1,'Brand Family Areas (Enc)'!$D$6:$D$998,"Inactive")&gt;0,"BLOCKED","CAN SELL"))</f>
        <v>BLOCKED</v>
      </c>
      <c r="I58" t="str">
        <f>IF($A58="","",IF(COUNTIFS('Brand Family Areas (Enc)'!$B$6:$B$998,$A58,'Brand Family Areas (Enc)'!$C$6:$C$998,I$1,'Brand Family Areas (Enc)'!$D$6:$D$998,"Inactive")&gt;0,"BLOCKED","CAN SELL"))</f>
        <v>BLOCKED</v>
      </c>
      <c r="J58" t="str">
        <f>IF($A58="","",IF(COUNTIFS('Brand Family Areas (Enc)'!$B$6:$B$998,$A58,'Brand Family Areas (Enc)'!$C$6:$C$998,J$1,'Brand Family Areas (Enc)'!$D$6:$D$998,"Inactive")&gt;0,"BLOCKED","CAN SELL"))</f>
        <v>BLOCKED</v>
      </c>
      <c r="K58" t="str">
        <f>IF($A58="","",IF(COUNTIFS('Brand Family Areas (Enc)'!$B$6:$B$998,$A58,'Brand Family Areas (Enc)'!$C$6:$C$998,K$1,'Brand Family Areas (Enc)'!$D$6:$D$998,"Inactive")&gt;0,"BLOCKED","CAN SELL"))</f>
        <v>BLOCKED</v>
      </c>
    </row>
    <row r="59" spans="1:11" x14ac:dyDescent="0.2">
      <c r="A59" t="str">
        <v>Earthquake</v>
      </c>
      <c r="B59" t="str">
        <f>IF($A59="","",IF(COUNTIFS('Brand Family Areas (Enc)'!$B$6:$B$998,$A59,'Brand Family Areas (Enc)'!$C$6:$C$998,B$1,'Brand Family Areas (Enc)'!$D$6:$D$998,"Inactive")&gt;0,"BLOCKED","CAN SELL"))</f>
        <v>CAN SELL</v>
      </c>
      <c r="C59" t="str">
        <f>IF($A59="","",IF(COUNTIFS('Brand Family Areas (Enc)'!$B$6:$B$998,$A59,'Brand Family Areas (Enc)'!$C$6:$C$998,C$1,'Brand Family Areas (Enc)'!$D$6:$D$998,"Inactive")&gt;0,"BLOCKED","CAN SELL"))</f>
        <v>CAN SELL</v>
      </c>
      <c r="D59" t="str">
        <f>IF($A59="","",IF(COUNTIFS('Brand Family Areas (Enc)'!$B$6:$B$998,$A59,'Brand Family Areas (Enc)'!$C$6:$C$998,D$1,'Brand Family Areas (Enc)'!$D$6:$D$998,"Inactive")&gt;0,"BLOCKED","CAN SELL"))</f>
        <v>CAN SELL</v>
      </c>
      <c r="E59" t="str">
        <f>IF($A59="","",IF(COUNTIFS('Brand Family Areas (Enc)'!$B$6:$B$998,$A59,'Brand Family Areas (Enc)'!$C$6:$C$998,E$1,'Brand Family Areas (Enc)'!$D$6:$D$998,"Inactive")&gt;0,"BLOCKED","CAN SELL"))</f>
        <v>BLOCKED</v>
      </c>
      <c r="F59" t="str">
        <f>IF($A59="","",IF(COUNTIFS('Brand Family Areas (Enc)'!$B$6:$B$998,$A59,'Brand Family Areas (Enc)'!$C$6:$C$998,F$1,'Brand Family Areas (Enc)'!$D$6:$D$998,"Inactive")&gt;0,"BLOCKED","CAN SELL"))</f>
        <v>CAN SELL</v>
      </c>
      <c r="G59" t="str">
        <f>IF($A59="","",IF(COUNTIFS('Brand Family Areas (Enc)'!$B$6:$B$998,$A59,'Brand Family Areas (Enc)'!$C$6:$C$998,G$1,'Brand Family Areas (Enc)'!$D$6:$D$998,"Inactive")&gt;0,"BLOCKED","CAN SELL"))</f>
        <v>BLOCKED</v>
      </c>
      <c r="H59" t="str">
        <f>IF($A59="","",IF(COUNTIFS('Brand Family Areas (Enc)'!$B$6:$B$998,$A59,'Brand Family Areas (Enc)'!$C$6:$C$998,H$1,'Brand Family Areas (Enc)'!$D$6:$D$998,"Inactive")&gt;0,"BLOCKED","CAN SELL"))</f>
        <v>CAN SELL</v>
      </c>
      <c r="I59" t="str">
        <f>IF($A59="","",IF(COUNTIFS('Brand Family Areas (Enc)'!$B$6:$B$998,$A59,'Brand Family Areas (Enc)'!$C$6:$C$998,I$1,'Brand Family Areas (Enc)'!$D$6:$D$998,"Inactive")&gt;0,"BLOCKED","CAN SELL"))</f>
        <v>CAN SELL</v>
      </c>
      <c r="J59" t="str">
        <f>IF($A59="","",IF(COUNTIFS('Brand Family Areas (Enc)'!$B$6:$B$998,$A59,'Brand Family Areas (Enc)'!$C$6:$C$998,J$1,'Brand Family Areas (Enc)'!$D$6:$D$998,"Inactive")&gt;0,"BLOCKED","CAN SELL"))</f>
        <v>BLOCKED</v>
      </c>
      <c r="K59" t="str">
        <f>IF($A59="","",IF(COUNTIFS('Brand Family Areas (Enc)'!$B$6:$B$998,$A59,'Brand Family Areas (Enc)'!$C$6:$C$998,K$1,'Brand Family Areas (Enc)'!$D$6:$D$998,"Inactive")&gt;0,"BLOCKED","CAN SELL"))</f>
        <v>CAN SELL</v>
      </c>
    </row>
    <row r="60" spans="1:11" x14ac:dyDescent="0.2">
      <c r="A60" t="str">
        <v>Estrella</v>
      </c>
      <c r="B60" t="str">
        <f>IF($A60="","",IF(COUNTIFS('Brand Family Areas (Enc)'!$B$6:$B$998,$A60,'Brand Family Areas (Enc)'!$C$6:$C$998,B$1,'Brand Family Areas (Enc)'!$D$6:$D$998,"Inactive")&gt;0,"BLOCKED","CAN SELL"))</f>
        <v>CAN SELL</v>
      </c>
      <c r="C60" t="str">
        <f>IF($A60="","",IF(COUNTIFS('Brand Family Areas (Enc)'!$B$6:$B$998,$A60,'Brand Family Areas (Enc)'!$C$6:$C$998,C$1,'Brand Family Areas (Enc)'!$D$6:$D$998,"Inactive")&gt;0,"BLOCKED","CAN SELL"))</f>
        <v>CAN SELL</v>
      </c>
      <c r="D60" t="str">
        <f>IF($A60="","",IF(COUNTIFS('Brand Family Areas (Enc)'!$B$6:$B$998,$A60,'Brand Family Areas (Enc)'!$C$6:$C$998,D$1,'Brand Family Areas (Enc)'!$D$6:$D$998,"Inactive")&gt;0,"BLOCKED","CAN SELL"))</f>
        <v>CAN SELL</v>
      </c>
      <c r="E60" t="str">
        <f>IF($A60="","",IF(COUNTIFS('Brand Family Areas (Enc)'!$B$6:$B$998,$A60,'Brand Family Areas (Enc)'!$C$6:$C$998,E$1,'Brand Family Areas (Enc)'!$D$6:$D$998,"Inactive")&gt;0,"BLOCKED","CAN SELL"))</f>
        <v>CAN SELL</v>
      </c>
      <c r="F60" t="str">
        <f>IF($A60="","",IF(COUNTIFS('Brand Family Areas (Enc)'!$B$6:$B$998,$A60,'Brand Family Areas (Enc)'!$C$6:$C$998,F$1,'Brand Family Areas (Enc)'!$D$6:$D$998,"Inactive")&gt;0,"BLOCKED","CAN SELL"))</f>
        <v>CAN SELL</v>
      </c>
      <c r="G60" t="str">
        <f>IF($A60="","",IF(COUNTIFS('Brand Family Areas (Enc)'!$B$6:$B$998,$A60,'Brand Family Areas (Enc)'!$C$6:$C$998,G$1,'Brand Family Areas (Enc)'!$D$6:$D$998,"Inactive")&gt;0,"BLOCKED","CAN SELL"))</f>
        <v>CAN SELL</v>
      </c>
      <c r="H60" t="str">
        <f>IF($A60="","",IF(COUNTIFS('Brand Family Areas (Enc)'!$B$6:$B$998,$A60,'Brand Family Areas (Enc)'!$C$6:$C$998,H$1,'Brand Family Areas (Enc)'!$D$6:$D$998,"Inactive")&gt;0,"BLOCKED","CAN SELL"))</f>
        <v>BLOCKED</v>
      </c>
      <c r="I60" t="str">
        <f>IF($A60="","",IF(COUNTIFS('Brand Family Areas (Enc)'!$B$6:$B$998,$A60,'Brand Family Areas (Enc)'!$C$6:$C$998,I$1,'Brand Family Areas (Enc)'!$D$6:$D$998,"Inactive")&gt;0,"BLOCKED","CAN SELL"))</f>
        <v>BLOCKED</v>
      </c>
      <c r="J60" t="str">
        <f>IF($A60="","",IF(COUNTIFS('Brand Family Areas (Enc)'!$B$6:$B$998,$A60,'Brand Family Areas (Enc)'!$C$6:$C$998,J$1,'Brand Family Areas (Enc)'!$D$6:$D$998,"Inactive")&gt;0,"BLOCKED","CAN SELL"))</f>
        <v>BLOCKED</v>
      </c>
      <c r="K60" t="str">
        <f>IF($A60="","",IF(COUNTIFS('Brand Family Areas (Enc)'!$B$6:$B$998,$A60,'Brand Family Areas (Enc)'!$C$6:$C$998,K$1,'Brand Family Areas (Enc)'!$D$6:$D$998,"Inactive")&gt;0,"BLOCKED","CAN SELL"))</f>
        <v>BLOCKED</v>
      </c>
    </row>
    <row r="61" spans="1:11" x14ac:dyDescent="0.2">
      <c r="A61" t="str">
        <v>Evil Genius</v>
      </c>
      <c r="B61" t="str">
        <f>IF($A61="","",IF(COUNTIFS('Brand Family Areas (Enc)'!$B$6:$B$998,$A61,'Brand Family Areas (Enc)'!$C$6:$C$998,B$1,'Brand Family Areas (Enc)'!$D$6:$D$998,"Inactive")&gt;0,"BLOCKED","CAN SELL"))</f>
        <v>CAN SELL</v>
      </c>
      <c r="C61" t="str">
        <f>IF($A61="","",IF(COUNTIFS('Brand Family Areas (Enc)'!$B$6:$B$998,$A61,'Brand Family Areas (Enc)'!$C$6:$C$998,C$1,'Brand Family Areas (Enc)'!$D$6:$D$998,"Inactive")&gt;0,"BLOCKED","CAN SELL"))</f>
        <v>CAN SELL</v>
      </c>
      <c r="D61" t="str">
        <f>IF($A61="","",IF(COUNTIFS('Brand Family Areas (Enc)'!$B$6:$B$998,$A61,'Brand Family Areas (Enc)'!$C$6:$C$998,D$1,'Brand Family Areas (Enc)'!$D$6:$D$998,"Inactive")&gt;0,"BLOCKED","CAN SELL"))</f>
        <v>CAN SELL</v>
      </c>
      <c r="E61" t="str">
        <f>IF($A61="","",IF(COUNTIFS('Brand Family Areas (Enc)'!$B$6:$B$998,$A61,'Brand Family Areas (Enc)'!$C$6:$C$998,E$1,'Brand Family Areas (Enc)'!$D$6:$D$998,"Inactive")&gt;0,"BLOCKED","CAN SELL"))</f>
        <v>CAN SELL</v>
      </c>
      <c r="F61" t="str">
        <f>IF($A61="","",IF(COUNTIFS('Brand Family Areas (Enc)'!$B$6:$B$998,$A61,'Brand Family Areas (Enc)'!$C$6:$C$998,F$1,'Brand Family Areas (Enc)'!$D$6:$D$998,"Inactive")&gt;0,"BLOCKED","CAN SELL"))</f>
        <v>CAN SELL</v>
      </c>
      <c r="G61" t="str">
        <f>IF($A61="","",IF(COUNTIFS('Brand Family Areas (Enc)'!$B$6:$B$998,$A61,'Brand Family Areas (Enc)'!$C$6:$C$998,G$1,'Brand Family Areas (Enc)'!$D$6:$D$998,"Inactive")&gt;0,"BLOCKED","CAN SELL"))</f>
        <v>CAN SELL</v>
      </c>
      <c r="H61" t="str">
        <f>IF($A61="","",IF(COUNTIFS('Brand Family Areas (Enc)'!$B$6:$B$998,$A61,'Brand Family Areas (Enc)'!$C$6:$C$998,H$1,'Brand Family Areas (Enc)'!$D$6:$D$998,"Inactive")&gt;0,"BLOCKED","CAN SELL"))</f>
        <v>CAN SELL</v>
      </c>
      <c r="I61" t="str">
        <f>IF($A61="","",IF(COUNTIFS('Brand Family Areas (Enc)'!$B$6:$B$998,$A61,'Brand Family Areas (Enc)'!$C$6:$C$998,I$1,'Brand Family Areas (Enc)'!$D$6:$D$998,"Inactive")&gt;0,"BLOCKED","CAN SELL"))</f>
        <v>CAN SELL</v>
      </c>
      <c r="J61" t="str">
        <f>IF($A61="","",IF(COUNTIFS('Brand Family Areas (Enc)'!$B$6:$B$998,$A61,'Brand Family Areas (Enc)'!$C$6:$C$998,J$1,'Brand Family Areas (Enc)'!$D$6:$D$998,"Inactive")&gt;0,"BLOCKED","CAN SELL"))</f>
        <v>CAN SELL</v>
      </c>
      <c r="K61" t="str">
        <f>IF($A61="","",IF(COUNTIFS('Brand Family Areas (Enc)'!$B$6:$B$998,$A61,'Brand Family Areas (Enc)'!$C$6:$C$998,K$1,'Brand Family Areas (Enc)'!$D$6:$D$998,"Inactive")&gt;0,"BLOCKED","CAN SELL"))</f>
        <v>CAN SELL</v>
      </c>
    </row>
    <row r="62" spans="1:11" x14ac:dyDescent="0.2">
      <c r="A62" t="str">
        <v>Famosa</v>
      </c>
      <c r="B62" t="str">
        <f>IF($A62="","",IF(COUNTIFS('Brand Family Areas (Enc)'!$B$6:$B$998,$A62,'Brand Family Areas (Enc)'!$C$6:$C$998,B$1,'Brand Family Areas (Enc)'!$D$6:$D$998,"Inactive")&gt;0,"BLOCKED","CAN SELL"))</f>
        <v>CAN SELL</v>
      </c>
      <c r="C62" t="str">
        <f>IF($A62="","",IF(COUNTIFS('Brand Family Areas (Enc)'!$B$6:$B$998,$A62,'Brand Family Areas (Enc)'!$C$6:$C$998,C$1,'Brand Family Areas (Enc)'!$D$6:$D$998,"Inactive")&gt;0,"BLOCKED","CAN SELL"))</f>
        <v>CAN SELL</v>
      </c>
      <c r="D62" t="str">
        <f>IF($A62="","",IF(COUNTIFS('Brand Family Areas (Enc)'!$B$6:$B$998,$A62,'Brand Family Areas (Enc)'!$C$6:$C$998,D$1,'Brand Family Areas (Enc)'!$D$6:$D$998,"Inactive")&gt;0,"BLOCKED","CAN SELL"))</f>
        <v>CAN SELL</v>
      </c>
      <c r="E62" t="str">
        <f>IF($A62="","",IF(COUNTIFS('Brand Family Areas (Enc)'!$B$6:$B$998,$A62,'Brand Family Areas (Enc)'!$C$6:$C$998,E$1,'Brand Family Areas (Enc)'!$D$6:$D$998,"Inactive")&gt;0,"BLOCKED","CAN SELL"))</f>
        <v>CAN SELL</v>
      </c>
      <c r="F62" t="str">
        <f>IF($A62="","",IF(COUNTIFS('Brand Family Areas (Enc)'!$B$6:$B$998,$A62,'Brand Family Areas (Enc)'!$C$6:$C$998,F$1,'Brand Family Areas (Enc)'!$D$6:$D$998,"Inactive")&gt;0,"BLOCKED","CAN SELL"))</f>
        <v>CAN SELL</v>
      </c>
      <c r="G62" t="str">
        <f>IF($A62="","",IF(COUNTIFS('Brand Family Areas (Enc)'!$B$6:$B$998,$A62,'Brand Family Areas (Enc)'!$C$6:$C$998,G$1,'Brand Family Areas (Enc)'!$D$6:$D$998,"Inactive")&gt;0,"BLOCKED","CAN SELL"))</f>
        <v>CAN SELL</v>
      </c>
      <c r="H62" t="str">
        <f>IF($A62="","",IF(COUNTIFS('Brand Family Areas (Enc)'!$B$6:$B$998,$A62,'Brand Family Areas (Enc)'!$C$6:$C$998,H$1,'Brand Family Areas (Enc)'!$D$6:$D$998,"Inactive")&gt;0,"BLOCKED","CAN SELL"))</f>
        <v>BLOCKED</v>
      </c>
      <c r="I62" t="str">
        <f>IF($A62="","",IF(COUNTIFS('Brand Family Areas (Enc)'!$B$6:$B$998,$A62,'Brand Family Areas (Enc)'!$C$6:$C$998,I$1,'Brand Family Areas (Enc)'!$D$6:$D$998,"Inactive")&gt;0,"BLOCKED","CAN SELL"))</f>
        <v>BLOCKED</v>
      </c>
      <c r="J62" t="str">
        <f>IF($A62="","",IF(COUNTIFS('Brand Family Areas (Enc)'!$B$6:$B$998,$A62,'Brand Family Areas (Enc)'!$C$6:$C$998,J$1,'Brand Family Areas (Enc)'!$D$6:$D$998,"Inactive")&gt;0,"BLOCKED","CAN SELL"))</f>
        <v>BLOCKED</v>
      </c>
      <c r="K62" t="str">
        <f>IF($A62="","",IF(COUNTIFS('Brand Family Areas (Enc)'!$B$6:$B$998,$A62,'Brand Family Areas (Enc)'!$C$6:$C$998,K$1,'Brand Family Areas (Enc)'!$D$6:$D$998,"Inactive")&gt;0,"BLOCKED","CAN SELL"))</f>
        <v>BLOCKED</v>
      </c>
    </row>
    <row r="63" spans="1:11" x14ac:dyDescent="0.2">
      <c r="A63" t="str">
        <v>Fat Tire Family</v>
      </c>
      <c r="B63" t="str">
        <f>IF($A63="","",IF(COUNTIFS('Brand Family Areas (Enc)'!$B$6:$B$998,$A63,'Brand Family Areas (Enc)'!$C$6:$C$998,B$1,'Brand Family Areas (Enc)'!$D$6:$D$998,"Inactive")&gt;0,"BLOCKED","CAN SELL"))</f>
        <v>CAN SELL</v>
      </c>
      <c r="C63" t="str">
        <f>IF($A63="","",IF(COUNTIFS('Brand Family Areas (Enc)'!$B$6:$B$998,$A63,'Brand Family Areas (Enc)'!$C$6:$C$998,C$1,'Brand Family Areas (Enc)'!$D$6:$D$998,"Inactive")&gt;0,"BLOCKED","CAN SELL"))</f>
        <v>CAN SELL</v>
      </c>
      <c r="D63" t="str">
        <f>IF($A63="","",IF(COUNTIFS('Brand Family Areas (Enc)'!$B$6:$B$998,$A63,'Brand Family Areas (Enc)'!$C$6:$C$998,D$1,'Brand Family Areas (Enc)'!$D$6:$D$998,"Inactive")&gt;0,"BLOCKED","CAN SELL"))</f>
        <v>CAN SELL</v>
      </c>
      <c r="E63" t="str">
        <f>IF($A63="","",IF(COUNTIFS('Brand Family Areas (Enc)'!$B$6:$B$998,$A63,'Brand Family Areas (Enc)'!$C$6:$C$998,E$1,'Brand Family Areas (Enc)'!$D$6:$D$998,"Inactive")&gt;0,"BLOCKED","CAN SELL"))</f>
        <v>BLOCKED</v>
      </c>
      <c r="F63" t="str">
        <f>IF($A63="","",IF(COUNTIFS('Brand Family Areas (Enc)'!$B$6:$B$998,$A63,'Brand Family Areas (Enc)'!$C$6:$C$998,F$1,'Brand Family Areas (Enc)'!$D$6:$D$998,"Inactive")&gt;0,"BLOCKED","CAN SELL"))</f>
        <v>BLOCKED</v>
      </c>
      <c r="G63" t="str">
        <f>IF($A63="","",IF(COUNTIFS('Brand Family Areas (Enc)'!$B$6:$B$998,$A63,'Brand Family Areas (Enc)'!$C$6:$C$998,G$1,'Brand Family Areas (Enc)'!$D$6:$D$998,"Inactive")&gt;0,"BLOCKED","CAN SELL"))</f>
        <v>BLOCKED</v>
      </c>
      <c r="H63" t="str">
        <f>IF($A63="","",IF(COUNTIFS('Brand Family Areas (Enc)'!$B$6:$B$998,$A63,'Brand Family Areas (Enc)'!$C$6:$C$998,H$1,'Brand Family Areas (Enc)'!$D$6:$D$998,"Inactive")&gt;0,"BLOCKED","CAN SELL"))</f>
        <v>CAN SELL</v>
      </c>
      <c r="I63" t="str">
        <f>IF($A63="","",IF(COUNTIFS('Brand Family Areas (Enc)'!$B$6:$B$998,$A63,'Brand Family Areas (Enc)'!$C$6:$C$998,I$1,'Brand Family Areas (Enc)'!$D$6:$D$998,"Inactive")&gt;0,"BLOCKED","CAN SELL"))</f>
        <v>CAN SELL</v>
      </c>
      <c r="J63" t="str">
        <f>IF($A63="","",IF(COUNTIFS('Brand Family Areas (Enc)'!$B$6:$B$998,$A63,'Brand Family Areas (Enc)'!$C$6:$C$998,J$1,'Brand Family Areas (Enc)'!$D$6:$D$998,"Inactive")&gt;0,"BLOCKED","CAN SELL"))</f>
        <v>BLOCKED</v>
      </c>
      <c r="K63" t="str">
        <f>IF($A63="","",IF(COUNTIFS('Brand Family Areas (Enc)'!$B$6:$B$998,$A63,'Brand Family Areas (Enc)'!$C$6:$C$998,K$1,'Brand Family Areas (Enc)'!$D$6:$D$998,"Inactive")&gt;0,"BLOCKED","CAN SELL"))</f>
        <v>CAN SELL</v>
      </c>
    </row>
    <row r="64" spans="1:11" x14ac:dyDescent="0.2">
      <c r="A64" t="str">
        <v>Fever Tree</v>
      </c>
      <c r="B64" t="str">
        <f>IF($A64="","",IF(COUNTIFS('Brand Family Areas (Enc)'!$B$6:$B$998,$A64,'Brand Family Areas (Enc)'!$C$6:$C$998,B$1,'Brand Family Areas (Enc)'!$D$6:$D$998,"Inactive")&gt;0,"BLOCKED","CAN SELL"))</f>
        <v>CAN SELL</v>
      </c>
      <c r="C64" t="str">
        <f>IF($A64="","",IF(COUNTIFS('Brand Family Areas (Enc)'!$B$6:$B$998,$A64,'Brand Family Areas (Enc)'!$C$6:$C$998,C$1,'Brand Family Areas (Enc)'!$D$6:$D$998,"Inactive")&gt;0,"BLOCKED","CAN SELL"))</f>
        <v>CAN SELL</v>
      </c>
      <c r="D64" t="str">
        <f>IF($A64="","",IF(COUNTIFS('Brand Family Areas (Enc)'!$B$6:$B$998,$A64,'Brand Family Areas (Enc)'!$C$6:$C$998,D$1,'Brand Family Areas (Enc)'!$D$6:$D$998,"Inactive")&gt;0,"BLOCKED","CAN SELL"))</f>
        <v>CAN SELL</v>
      </c>
      <c r="E64" t="str">
        <f>IF($A64="","",IF(COUNTIFS('Brand Family Areas (Enc)'!$B$6:$B$998,$A64,'Brand Family Areas (Enc)'!$C$6:$C$998,E$1,'Brand Family Areas (Enc)'!$D$6:$D$998,"Inactive")&gt;0,"BLOCKED","CAN SELL"))</f>
        <v>BLOCKED</v>
      </c>
      <c r="F64" t="str">
        <f>IF($A64="","",IF(COUNTIFS('Brand Family Areas (Enc)'!$B$6:$B$998,$A64,'Brand Family Areas (Enc)'!$C$6:$C$998,F$1,'Brand Family Areas (Enc)'!$D$6:$D$998,"Inactive")&gt;0,"BLOCKED","CAN SELL"))</f>
        <v>BLOCKED</v>
      </c>
      <c r="G64" t="str">
        <f>IF($A64="","",IF(COUNTIFS('Brand Family Areas (Enc)'!$B$6:$B$998,$A64,'Brand Family Areas (Enc)'!$C$6:$C$998,G$1,'Brand Family Areas (Enc)'!$D$6:$D$998,"Inactive")&gt;0,"BLOCKED","CAN SELL"))</f>
        <v>BLOCKED</v>
      </c>
      <c r="H64" t="str">
        <f>IF($A64="","",IF(COUNTIFS('Brand Family Areas (Enc)'!$B$6:$B$998,$A64,'Brand Family Areas (Enc)'!$C$6:$C$998,H$1,'Brand Family Areas (Enc)'!$D$6:$D$998,"Inactive")&gt;0,"BLOCKED","CAN SELL"))</f>
        <v>CAN SELL</v>
      </c>
      <c r="I64" t="str">
        <f>IF($A64="","",IF(COUNTIFS('Brand Family Areas (Enc)'!$B$6:$B$998,$A64,'Brand Family Areas (Enc)'!$C$6:$C$998,I$1,'Brand Family Areas (Enc)'!$D$6:$D$998,"Inactive")&gt;0,"BLOCKED","CAN SELL"))</f>
        <v>CAN SELL</v>
      </c>
      <c r="J64" t="str">
        <f>IF($A64="","",IF(COUNTIFS('Brand Family Areas (Enc)'!$B$6:$B$998,$A64,'Brand Family Areas (Enc)'!$C$6:$C$998,J$1,'Brand Family Areas (Enc)'!$D$6:$D$998,"Inactive")&gt;0,"BLOCKED","CAN SELL"))</f>
        <v>BLOCKED</v>
      </c>
      <c r="K64" t="str">
        <f>IF($A64="","",IF(COUNTIFS('Brand Family Areas (Enc)'!$B$6:$B$998,$A64,'Brand Family Areas (Enc)'!$C$6:$C$998,K$1,'Brand Family Areas (Enc)'!$D$6:$D$998,"Inactive")&gt;0,"BLOCKED","CAN SELL"))</f>
        <v>CAN SELL</v>
      </c>
    </row>
    <row r="65" spans="1:11" x14ac:dyDescent="0.2">
      <c r="A65" t="str">
        <v>Flying Fish</v>
      </c>
      <c r="B65" t="str">
        <f>IF($A65="","",IF(COUNTIFS('Brand Family Areas (Enc)'!$B$6:$B$998,$A65,'Brand Family Areas (Enc)'!$C$6:$C$998,B$1,'Brand Family Areas (Enc)'!$D$6:$D$998,"Inactive")&gt;0,"BLOCKED","CAN SELL"))</f>
        <v>CAN SELL</v>
      </c>
      <c r="C65" t="str">
        <f>IF($A65="","",IF(COUNTIFS('Brand Family Areas (Enc)'!$B$6:$B$998,$A65,'Brand Family Areas (Enc)'!$C$6:$C$998,C$1,'Brand Family Areas (Enc)'!$D$6:$D$998,"Inactive")&gt;0,"BLOCKED","CAN SELL"))</f>
        <v>CAN SELL</v>
      </c>
      <c r="D65" t="str">
        <f>IF($A65="","",IF(COUNTIFS('Brand Family Areas (Enc)'!$B$6:$B$998,$A65,'Brand Family Areas (Enc)'!$C$6:$C$998,D$1,'Brand Family Areas (Enc)'!$D$6:$D$998,"Inactive")&gt;0,"BLOCKED","CAN SELL"))</f>
        <v>BLOCKED</v>
      </c>
      <c r="E65" t="str">
        <f>IF($A65="","",IF(COUNTIFS('Brand Family Areas (Enc)'!$B$6:$B$998,$A65,'Brand Family Areas (Enc)'!$C$6:$C$998,E$1,'Brand Family Areas (Enc)'!$D$6:$D$998,"Inactive")&gt;0,"BLOCKED","CAN SELL"))</f>
        <v>CAN SELL</v>
      </c>
      <c r="F65" t="str">
        <f>IF($A65="","",IF(COUNTIFS('Brand Family Areas (Enc)'!$B$6:$B$998,$A65,'Brand Family Areas (Enc)'!$C$6:$C$998,F$1,'Brand Family Areas (Enc)'!$D$6:$D$998,"Inactive")&gt;0,"BLOCKED","CAN SELL"))</f>
        <v>CAN SELL</v>
      </c>
      <c r="G65" t="str">
        <f>IF($A65="","",IF(COUNTIFS('Brand Family Areas (Enc)'!$B$6:$B$998,$A65,'Brand Family Areas (Enc)'!$C$6:$C$998,G$1,'Brand Family Areas (Enc)'!$D$6:$D$998,"Inactive")&gt;0,"BLOCKED","CAN SELL"))</f>
        <v>BLOCKED</v>
      </c>
      <c r="H65" t="str">
        <f>IF($A65="","",IF(COUNTIFS('Brand Family Areas (Enc)'!$B$6:$B$998,$A65,'Brand Family Areas (Enc)'!$C$6:$C$998,H$1,'Brand Family Areas (Enc)'!$D$6:$D$998,"Inactive")&gt;0,"BLOCKED","CAN SELL"))</f>
        <v>BLOCKED</v>
      </c>
      <c r="I65" t="str">
        <f>IF($A65="","",IF(COUNTIFS('Brand Family Areas (Enc)'!$B$6:$B$998,$A65,'Brand Family Areas (Enc)'!$C$6:$C$998,I$1,'Brand Family Areas (Enc)'!$D$6:$D$998,"Inactive")&gt;0,"BLOCKED","CAN SELL"))</f>
        <v>BLOCKED</v>
      </c>
      <c r="J65" t="str">
        <f>IF($A65="","",IF(COUNTIFS('Brand Family Areas (Enc)'!$B$6:$B$998,$A65,'Brand Family Areas (Enc)'!$C$6:$C$998,J$1,'Brand Family Areas (Enc)'!$D$6:$D$998,"Inactive")&gt;0,"BLOCKED","CAN SELL"))</f>
        <v>BLOCKED</v>
      </c>
      <c r="K65" t="str">
        <f>IF($A65="","",IF(COUNTIFS('Brand Family Areas (Enc)'!$B$6:$B$998,$A65,'Brand Family Areas (Enc)'!$C$6:$C$998,K$1,'Brand Family Areas (Enc)'!$D$6:$D$998,"Inactive")&gt;0,"BLOCKED","CAN SELL"))</f>
        <v>BLOCKED</v>
      </c>
    </row>
    <row r="66" spans="1:11" x14ac:dyDescent="0.2">
      <c r="A66" t="str">
        <v>Flying Fish Box of Bones Variety</v>
      </c>
      <c r="B66" t="str">
        <f>IF($A66="","",IF(COUNTIFS('Brand Family Areas (Enc)'!$B$6:$B$998,$A66,'Brand Family Areas (Enc)'!$C$6:$C$998,B$1,'Brand Family Areas (Enc)'!$D$6:$D$998,"Inactive")&gt;0,"BLOCKED","CAN SELL"))</f>
        <v>CAN SELL</v>
      </c>
      <c r="C66" t="str">
        <f>IF($A66="","",IF(COUNTIFS('Brand Family Areas (Enc)'!$B$6:$B$998,$A66,'Brand Family Areas (Enc)'!$C$6:$C$998,C$1,'Brand Family Areas (Enc)'!$D$6:$D$998,"Inactive")&gt;0,"BLOCKED","CAN SELL"))</f>
        <v>CAN SELL</v>
      </c>
      <c r="D66" t="str">
        <f>IF($A66="","",IF(COUNTIFS('Brand Family Areas (Enc)'!$B$6:$B$998,$A66,'Brand Family Areas (Enc)'!$C$6:$C$998,D$1,'Brand Family Areas (Enc)'!$D$6:$D$998,"Inactive")&gt;0,"BLOCKED","CAN SELL"))</f>
        <v>BLOCKED</v>
      </c>
      <c r="E66" t="str">
        <f>IF($A66="","",IF(COUNTIFS('Brand Family Areas (Enc)'!$B$6:$B$998,$A66,'Brand Family Areas (Enc)'!$C$6:$C$998,E$1,'Brand Family Areas (Enc)'!$D$6:$D$998,"Inactive")&gt;0,"BLOCKED","CAN SELL"))</f>
        <v>CAN SELL</v>
      </c>
      <c r="F66" t="str">
        <f>IF($A66="","",IF(COUNTIFS('Brand Family Areas (Enc)'!$B$6:$B$998,$A66,'Brand Family Areas (Enc)'!$C$6:$C$998,F$1,'Brand Family Areas (Enc)'!$D$6:$D$998,"Inactive")&gt;0,"BLOCKED","CAN SELL"))</f>
        <v>CAN SELL</v>
      </c>
      <c r="G66" t="str">
        <f>IF($A66="","",IF(COUNTIFS('Brand Family Areas (Enc)'!$B$6:$B$998,$A66,'Brand Family Areas (Enc)'!$C$6:$C$998,G$1,'Brand Family Areas (Enc)'!$D$6:$D$998,"Inactive")&gt;0,"BLOCKED","CAN SELL"))</f>
        <v>BLOCKED</v>
      </c>
      <c r="H66" t="str">
        <f>IF($A66="","",IF(COUNTIFS('Brand Family Areas (Enc)'!$B$6:$B$998,$A66,'Brand Family Areas (Enc)'!$C$6:$C$998,H$1,'Brand Family Areas (Enc)'!$D$6:$D$998,"Inactive")&gt;0,"BLOCKED","CAN SELL"))</f>
        <v>BLOCKED</v>
      </c>
      <c r="I66" t="str">
        <f>IF($A66="","",IF(COUNTIFS('Brand Family Areas (Enc)'!$B$6:$B$998,$A66,'Brand Family Areas (Enc)'!$C$6:$C$998,I$1,'Brand Family Areas (Enc)'!$D$6:$D$998,"Inactive")&gt;0,"BLOCKED","CAN SELL"))</f>
        <v>BLOCKED</v>
      </c>
      <c r="J66" t="str">
        <f>IF($A66="","",IF(COUNTIFS('Brand Family Areas (Enc)'!$B$6:$B$998,$A66,'Brand Family Areas (Enc)'!$C$6:$C$998,J$1,'Brand Family Areas (Enc)'!$D$6:$D$998,"Inactive")&gt;0,"BLOCKED","CAN SELL"))</f>
        <v>BLOCKED</v>
      </c>
      <c r="K66" t="str">
        <f>IF($A66="","",IF(COUNTIFS('Brand Family Areas (Enc)'!$B$6:$B$998,$A66,'Brand Family Areas (Enc)'!$C$6:$C$998,K$1,'Brand Family Areas (Enc)'!$D$6:$D$998,"Inactive")&gt;0,"BLOCKED","CAN SELL"))</f>
        <v>BLOCKED</v>
      </c>
    </row>
    <row r="67" spans="1:11" x14ac:dyDescent="0.2">
      <c r="A67" t="str">
        <v>Fosters</v>
      </c>
      <c r="B67" t="str">
        <f>IF($A67="","",IF(COUNTIFS('Brand Family Areas (Enc)'!$B$6:$B$998,$A67,'Brand Family Areas (Enc)'!$C$6:$C$998,B$1,'Brand Family Areas (Enc)'!$D$6:$D$998,"Inactive")&gt;0,"BLOCKED","CAN SELL"))</f>
        <v>CAN SELL</v>
      </c>
      <c r="C67" t="str">
        <f>IF($A67="","",IF(COUNTIFS('Brand Family Areas (Enc)'!$B$6:$B$998,$A67,'Brand Family Areas (Enc)'!$C$6:$C$998,C$1,'Brand Family Areas (Enc)'!$D$6:$D$998,"Inactive")&gt;0,"BLOCKED","CAN SELL"))</f>
        <v>CAN SELL</v>
      </c>
      <c r="D67" t="str">
        <f>IF($A67="","",IF(COUNTIFS('Brand Family Areas (Enc)'!$B$6:$B$998,$A67,'Brand Family Areas (Enc)'!$C$6:$C$998,D$1,'Brand Family Areas (Enc)'!$D$6:$D$998,"Inactive")&gt;0,"BLOCKED","CAN SELL"))</f>
        <v>CAN SELL</v>
      </c>
      <c r="E67" t="str">
        <f>IF($A67="","",IF(COUNTIFS('Brand Family Areas (Enc)'!$B$6:$B$998,$A67,'Brand Family Areas (Enc)'!$C$6:$C$998,E$1,'Brand Family Areas (Enc)'!$D$6:$D$998,"Inactive")&gt;0,"BLOCKED","CAN SELL"))</f>
        <v>BLOCKED</v>
      </c>
      <c r="F67" t="str">
        <f>IF($A67="","",IF(COUNTIFS('Brand Family Areas (Enc)'!$B$6:$B$998,$A67,'Brand Family Areas (Enc)'!$C$6:$C$998,F$1,'Brand Family Areas (Enc)'!$D$6:$D$998,"Inactive")&gt;0,"BLOCKED","CAN SELL"))</f>
        <v>BLOCKED</v>
      </c>
      <c r="G67" t="str">
        <f>IF($A67="","",IF(COUNTIFS('Brand Family Areas (Enc)'!$B$6:$B$998,$A67,'Brand Family Areas (Enc)'!$C$6:$C$998,G$1,'Brand Family Areas (Enc)'!$D$6:$D$998,"Inactive")&gt;0,"BLOCKED","CAN SELL"))</f>
        <v>BLOCKED</v>
      </c>
      <c r="H67" t="str">
        <f>IF($A67="","",IF(COUNTIFS('Brand Family Areas (Enc)'!$B$6:$B$998,$A67,'Brand Family Areas (Enc)'!$C$6:$C$998,H$1,'Brand Family Areas (Enc)'!$D$6:$D$998,"Inactive")&gt;0,"BLOCKED","CAN SELL"))</f>
        <v>CAN SELL</v>
      </c>
      <c r="I67" t="str">
        <f>IF($A67="","",IF(COUNTIFS('Brand Family Areas (Enc)'!$B$6:$B$998,$A67,'Brand Family Areas (Enc)'!$C$6:$C$998,I$1,'Brand Family Areas (Enc)'!$D$6:$D$998,"Inactive")&gt;0,"BLOCKED","CAN SELL"))</f>
        <v>CAN SELL</v>
      </c>
      <c r="J67" t="str">
        <f>IF($A67="","",IF(COUNTIFS('Brand Family Areas (Enc)'!$B$6:$B$998,$A67,'Brand Family Areas (Enc)'!$C$6:$C$998,J$1,'Brand Family Areas (Enc)'!$D$6:$D$998,"Inactive")&gt;0,"BLOCKED","CAN SELL"))</f>
        <v>BLOCKED</v>
      </c>
      <c r="K67" t="str">
        <f>IF($A67="","",IF(COUNTIFS('Brand Family Areas (Enc)'!$B$6:$B$998,$A67,'Brand Family Areas (Enc)'!$C$6:$C$998,K$1,'Brand Family Areas (Enc)'!$D$6:$D$998,"Inactive")&gt;0,"BLOCKED","CAN SELL"))</f>
        <v>CAN SELL</v>
      </c>
    </row>
    <row r="68" spans="1:11" x14ac:dyDescent="0.2">
      <c r="A68" t="str">
        <v>Four Loko</v>
      </c>
      <c r="B68" t="str">
        <f>IF($A68="","",IF(COUNTIFS('Brand Family Areas (Enc)'!$B$6:$B$998,$A68,'Brand Family Areas (Enc)'!$C$6:$C$998,B$1,'Brand Family Areas (Enc)'!$D$6:$D$998,"Inactive")&gt;0,"BLOCKED","CAN SELL"))</f>
        <v>CAN SELL</v>
      </c>
      <c r="C68" t="str">
        <f>IF($A68="","",IF(COUNTIFS('Brand Family Areas (Enc)'!$B$6:$B$998,$A68,'Brand Family Areas (Enc)'!$C$6:$C$998,C$1,'Brand Family Areas (Enc)'!$D$6:$D$998,"Inactive")&gt;0,"BLOCKED","CAN SELL"))</f>
        <v>CAN SELL</v>
      </c>
      <c r="D68" t="str">
        <f>IF($A68="","",IF(COUNTIFS('Brand Family Areas (Enc)'!$B$6:$B$998,$A68,'Brand Family Areas (Enc)'!$C$6:$C$998,D$1,'Brand Family Areas (Enc)'!$D$6:$D$998,"Inactive")&gt;0,"BLOCKED","CAN SELL"))</f>
        <v>CAN SELL</v>
      </c>
      <c r="E68" t="str">
        <f>IF($A68="","",IF(COUNTIFS('Brand Family Areas (Enc)'!$B$6:$B$998,$A68,'Brand Family Areas (Enc)'!$C$6:$C$998,E$1,'Brand Family Areas (Enc)'!$D$6:$D$998,"Inactive")&gt;0,"BLOCKED","CAN SELL"))</f>
        <v>BLOCKED</v>
      </c>
      <c r="F68" t="str">
        <f>IF($A68="","",IF(COUNTIFS('Brand Family Areas (Enc)'!$B$6:$B$998,$A68,'Brand Family Areas (Enc)'!$C$6:$C$998,F$1,'Brand Family Areas (Enc)'!$D$6:$D$998,"Inactive")&gt;0,"BLOCKED","CAN SELL"))</f>
        <v>CAN SELL</v>
      </c>
      <c r="G68" t="str">
        <f>IF($A68="","",IF(COUNTIFS('Brand Family Areas (Enc)'!$B$6:$B$998,$A68,'Brand Family Areas (Enc)'!$C$6:$C$998,G$1,'Brand Family Areas (Enc)'!$D$6:$D$998,"Inactive")&gt;0,"BLOCKED","CAN SELL"))</f>
        <v>BLOCKED</v>
      </c>
      <c r="H68" t="str">
        <f>IF($A68="","",IF(COUNTIFS('Brand Family Areas (Enc)'!$B$6:$B$998,$A68,'Brand Family Areas (Enc)'!$C$6:$C$998,H$1,'Brand Family Areas (Enc)'!$D$6:$D$998,"Inactive")&gt;0,"BLOCKED","CAN SELL"))</f>
        <v>CAN SELL</v>
      </c>
      <c r="I68" t="str">
        <f>IF($A68="","",IF(COUNTIFS('Brand Family Areas (Enc)'!$B$6:$B$998,$A68,'Brand Family Areas (Enc)'!$C$6:$C$998,I$1,'Brand Family Areas (Enc)'!$D$6:$D$998,"Inactive")&gt;0,"BLOCKED","CAN SELL"))</f>
        <v>CAN SELL</v>
      </c>
      <c r="J68" t="str">
        <f>IF($A68="","",IF(COUNTIFS('Brand Family Areas (Enc)'!$B$6:$B$998,$A68,'Brand Family Areas (Enc)'!$C$6:$C$998,J$1,'Brand Family Areas (Enc)'!$D$6:$D$998,"Inactive")&gt;0,"BLOCKED","CAN SELL"))</f>
        <v>BLOCKED</v>
      </c>
      <c r="K68" t="str">
        <f>IF($A68="","",IF(COUNTIFS('Brand Family Areas (Enc)'!$B$6:$B$998,$A68,'Brand Family Areas (Enc)'!$C$6:$C$998,K$1,'Brand Family Areas (Enc)'!$D$6:$D$998,"Inactive")&gt;0,"BLOCKED","CAN SELL"))</f>
        <v>CAN SELL</v>
      </c>
    </row>
    <row r="69" spans="1:11" x14ac:dyDescent="0.2">
      <c r="A69" t="str">
        <v>Franks</v>
      </c>
      <c r="B69" t="str">
        <f>IF($A69="","",IF(COUNTIFS('Brand Family Areas (Enc)'!$B$6:$B$998,$A69,'Brand Family Areas (Enc)'!$C$6:$C$998,B$1,'Brand Family Areas (Enc)'!$D$6:$D$998,"Inactive")&gt;0,"BLOCKED","CAN SELL"))</f>
        <v>CAN SELL</v>
      </c>
      <c r="C69" t="str">
        <f>IF($A69="","",IF(COUNTIFS('Brand Family Areas (Enc)'!$B$6:$B$998,$A69,'Brand Family Areas (Enc)'!$C$6:$C$998,C$1,'Brand Family Areas (Enc)'!$D$6:$D$998,"Inactive")&gt;0,"BLOCKED","CAN SELL"))</f>
        <v>CAN SELL</v>
      </c>
      <c r="D69" t="str">
        <f>IF($A69="","",IF(COUNTIFS('Brand Family Areas (Enc)'!$B$6:$B$998,$A69,'Brand Family Areas (Enc)'!$C$6:$C$998,D$1,'Brand Family Areas (Enc)'!$D$6:$D$998,"Inactive")&gt;0,"BLOCKED","CAN SELL"))</f>
        <v>CAN SELL</v>
      </c>
      <c r="E69" t="str">
        <f>IF($A69="","",IF(COUNTIFS('Brand Family Areas (Enc)'!$B$6:$B$998,$A69,'Brand Family Areas (Enc)'!$C$6:$C$998,E$1,'Brand Family Areas (Enc)'!$D$6:$D$998,"Inactive")&gt;0,"BLOCKED","CAN SELL"))</f>
        <v>BLOCKED</v>
      </c>
      <c r="F69" t="str">
        <f>IF($A69="","",IF(COUNTIFS('Brand Family Areas (Enc)'!$B$6:$B$998,$A69,'Brand Family Areas (Enc)'!$C$6:$C$998,F$1,'Brand Family Areas (Enc)'!$D$6:$D$998,"Inactive")&gt;0,"BLOCKED","CAN SELL"))</f>
        <v>CAN SELL</v>
      </c>
      <c r="G69" t="str">
        <f>IF($A69="","",IF(COUNTIFS('Brand Family Areas (Enc)'!$B$6:$B$998,$A69,'Brand Family Areas (Enc)'!$C$6:$C$998,G$1,'Brand Family Areas (Enc)'!$D$6:$D$998,"Inactive")&gt;0,"BLOCKED","CAN SELL"))</f>
        <v>BLOCKED</v>
      </c>
      <c r="H69" t="str">
        <f>IF($A69="","",IF(COUNTIFS('Brand Family Areas (Enc)'!$B$6:$B$998,$A69,'Brand Family Areas (Enc)'!$C$6:$C$998,H$1,'Brand Family Areas (Enc)'!$D$6:$D$998,"Inactive")&gt;0,"BLOCKED","CAN SELL"))</f>
        <v>CAN SELL</v>
      </c>
      <c r="I69" t="str">
        <f>IF($A69="","",IF(COUNTIFS('Brand Family Areas (Enc)'!$B$6:$B$998,$A69,'Brand Family Areas (Enc)'!$C$6:$C$998,I$1,'Brand Family Areas (Enc)'!$D$6:$D$998,"Inactive")&gt;0,"BLOCKED","CAN SELL"))</f>
        <v>CAN SELL</v>
      </c>
      <c r="J69" t="str">
        <f>IF($A69="","",IF(COUNTIFS('Brand Family Areas (Enc)'!$B$6:$B$998,$A69,'Brand Family Areas (Enc)'!$C$6:$C$998,J$1,'Brand Family Areas (Enc)'!$D$6:$D$998,"Inactive")&gt;0,"BLOCKED","CAN SELL"))</f>
        <v>BLOCKED</v>
      </c>
      <c r="K69" t="str">
        <f>IF($A69="","",IF(COUNTIFS('Brand Family Areas (Enc)'!$B$6:$B$998,$A69,'Brand Family Areas (Enc)'!$C$6:$C$998,K$1,'Brand Family Areas (Enc)'!$D$6:$D$998,"Inactive")&gt;0,"BLOCKED","CAN SELL"))</f>
        <v>CAN SELL</v>
      </c>
    </row>
    <row r="70" spans="1:11" x14ac:dyDescent="0.2">
      <c r="A70" t="str">
        <v>Fresca Hard Sparkling</v>
      </c>
      <c r="B70" t="str">
        <f>IF($A70="","",IF(COUNTIFS('Brand Family Areas (Enc)'!$B$6:$B$998,$A70,'Brand Family Areas (Enc)'!$C$6:$C$998,B$1,'Brand Family Areas (Enc)'!$D$6:$D$998,"Inactive")&gt;0,"BLOCKED","CAN SELL"))</f>
        <v>CAN SELL</v>
      </c>
      <c r="C70" t="str">
        <f>IF($A70="","",IF(COUNTIFS('Brand Family Areas (Enc)'!$B$6:$B$998,$A70,'Brand Family Areas (Enc)'!$C$6:$C$998,C$1,'Brand Family Areas (Enc)'!$D$6:$D$998,"Inactive")&gt;0,"BLOCKED","CAN SELL"))</f>
        <v>CAN SELL</v>
      </c>
      <c r="D70" t="str">
        <f>IF($A70="","",IF(COUNTIFS('Brand Family Areas (Enc)'!$B$6:$B$998,$A70,'Brand Family Areas (Enc)'!$C$6:$C$998,D$1,'Brand Family Areas (Enc)'!$D$6:$D$998,"Inactive")&gt;0,"BLOCKED","CAN SELL"))</f>
        <v>CAN SELL</v>
      </c>
      <c r="E70" t="str">
        <f>IF($A70="","",IF(COUNTIFS('Brand Family Areas (Enc)'!$B$6:$B$998,$A70,'Brand Family Areas (Enc)'!$C$6:$C$998,E$1,'Brand Family Areas (Enc)'!$D$6:$D$998,"Inactive")&gt;0,"BLOCKED","CAN SELL"))</f>
        <v>BLOCKED</v>
      </c>
      <c r="F70" t="str">
        <f>IF($A70="","",IF(COUNTIFS('Brand Family Areas (Enc)'!$B$6:$B$998,$A70,'Brand Family Areas (Enc)'!$C$6:$C$998,F$1,'Brand Family Areas (Enc)'!$D$6:$D$998,"Inactive")&gt;0,"BLOCKED","CAN SELL"))</f>
        <v>BLOCKED</v>
      </c>
      <c r="G70" t="str">
        <f>IF($A70="","",IF(COUNTIFS('Brand Family Areas (Enc)'!$B$6:$B$998,$A70,'Brand Family Areas (Enc)'!$C$6:$C$998,G$1,'Brand Family Areas (Enc)'!$D$6:$D$998,"Inactive")&gt;0,"BLOCKED","CAN SELL"))</f>
        <v>BLOCKED</v>
      </c>
      <c r="H70" t="str">
        <f>IF($A70="","",IF(COUNTIFS('Brand Family Areas (Enc)'!$B$6:$B$998,$A70,'Brand Family Areas (Enc)'!$C$6:$C$998,H$1,'Brand Family Areas (Enc)'!$D$6:$D$998,"Inactive")&gt;0,"BLOCKED","CAN SELL"))</f>
        <v>CAN SELL</v>
      </c>
      <c r="I70" t="str">
        <f>IF($A70="","",IF(COUNTIFS('Brand Family Areas (Enc)'!$B$6:$B$998,$A70,'Brand Family Areas (Enc)'!$C$6:$C$998,I$1,'Brand Family Areas (Enc)'!$D$6:$D$998,"Inactive")&gt;0,"BLOCKED","CAN SELL"))</f>
        <v>CAN SELL</v>
      </c>
      <c r="J70" t="str">
        <f>IF($A70="","",IF(COUNTIFS('Brand Family Areas (Enc)'!$B$6:$B$998,$A70,'Brand Family Areas (Enc)'!$C$6:$C$998,J$1,'Brand Family Areas (Enc)'!$D$6:$D$998,"Inactive")&gt;0,"BLOCKED","CAN SELL"))</f>
        <v>BLOCKED</v>
      </c>
      <c r="K70" t="str">
        <f>IF($A70="","",IF(COUNTIFS('Brand Family Areas (Enc)'!$B$6:$B$998,$A70,'Brand Family Areas (Enc)'!$C$6:$C$998,K$1,'Brand Family Areas (Enc)'!$D$6:$D$998,"Inactive")&gt;0,"BLOCKED","CAN SELL"))</f>
        <v>CAN SELL</v>
      </c>
    </row>
    <row r="71" spans="1:11" x14ac:dyDescent="0.2">
      <c r="A71" t="str">
        <v>Fresca Mixed</v>
      </c>
      <c r="B71" t="str">
        <f>IF($A71="","",IF(COUNTIFS('Brand Family Areas (Enc)'!$B$6:$B$998,$A71,'Brand Family Areas (Enc)'!$C$6:$C$998,B$1,'Brand Family Areas (Enc)'!$D$6:$D$998,"Inactive")&gt;0,"BLOCKED","CAN SELL"))</f>
        <v>CAN SELL</v>
      </c>
      <c r="C71" t="str">
        <f>IF($A71="","",IF(COUNTIFS('Brand Family Areas (Enc)'!$B$6:$B$998,$A71,'Brand Family Areas (Enc)'!$C$6:$C$998,C$1,'Brand Family Areas (Enc)'!$D$6:$D$998,"Inactive")&gt;0,"BLOCKED","CAN SELL"))</f>
        <v>CAN SELL</v>
      </c>
      <c r="D71" t="str">
        <f>IF($A71="","",IF(COUNTIFS('Brand Family Areas (Enc)'!$B$6:$B$998,$A71,'Brand Family Areas (Enc)'!$C$6:$C$998,D$1,'Brand Family Areas (Enc)'!$D$6:$D$998,"Inactive")&gt;0,"BLOCKED","CAN SELL"))</f>
        <v>CAN SELL</v>
      </c>
      <c r="E71" t="str">
        <f>IF($A71="","",IF(COUNTIFS('Brand Family Areas (Enc)'!$B$6:$B$998,$A71,'Brand Family Areas (Enc)'!$C$6:$C$998,E$1,'Brand Family Areas (Enc)'!$D$6:$D$998,"Inactive")&gt;0,"BLOCKED","CAN SELL"))</f>
        <v>BLOCKED</v>
      </c>
      <c r="F71" t="str">
        <f>IF($A71="","",IF(COUNTIFS('Brand Family Areas (Enc)'!$B$6:$B$998,$A71,'Brand Family Areas (Enc)'!$C$6:$C$998,F$1,'Brand Family Areas (Enc)'!$D$6:$D$998,"Inactive")&gt;0,"BLOCKED","CAN SELL"))</f>
        <v>BLOCKED</v>
      </c>
      <c r="G71" t="str">
        <f>IF($A71="","",IF(COUNTIFS('Brand Family Areas (Enc)'!$B$6:$B$998,$A71,'Brand Family Areas (Enc)'!$C$6:$C$998,G$1,'Brand Family Areas (Enc)'!$D$6:$D$998,"Inactive")&gt;0,"BLOCKED","CAN SELL"))</f>
        <v>BLOCKED</v>
      </c>
      <c r="H71" t="str">
        <f>IF($A71="","",IF(COUNTIFS('Brand Family Areas (Enc)'!$B$6:$B$998,$A71,'Brand Family Areas (Enc)'!$C$6:$C$998,H$1,'Brand Family Areas (Enc)'!$D$6:$D$998,"Inactive")&gt;0,"BLOCKED","CAN SELL"))</f>
        <v>CAN SELL</v>
      </c>
      <c r="I71" t="str">
        <f>IF($A71="","",IF(COUNTIFS('Brand Family Areas (Enc)'!$B$6:$B$998,$A71,'Brand Family Areas (Enc)'!$C$6:$C$998,I$1,'Brand Family Areas (Enc)'!$D$6:$D$998,"Inactive")&gt;0,"BLOCKED","CAN SELL"))</f>
        <v>CAN SELL</v>
      </c>
      <c r="J71" t="str">
        <f>IF($A71="","",IF(COUNTIFS('Brand Family Areas (Enc)'!$B$6:$B$998,$A71,'Brand Family Areas (Enc)'!$C$6:$C$998,J$1,'Brand Family Areas (Enc)'!$D$6:$D$998,"Inactive")&gt;0,"BLOCKED","CAN SELL"))</f>
        <v>BLOCKED</v>
      </c>
      <c r="K71" t="str">
        <f>IF($A71="","",IF(COUNTIFS('Brand Family Areas (Enc)'!$B$6:$B$998,$A71,'Brand Family Areas (Enc)'!$C$6:$C$998,K$1,'Brand Family Areas (Enc)'!$D$6:$D$998,"Inactive")&gt;0,"BLOCKED","CAN SELL"))</f>
        <v>CAN SELL</v>
      </c>
    </row>
    <row r="72" spans="1:11" x14ac:dyDescent="0.2">
      <c r="A72" t="str">
        <v>Fruli</v>
      </c>
      <c r="B72" t="str">
        <f>IF($A72="","",IF(COUNTIFS('Brand Family Areas (Enc)'!$B$6:$B$998,$A72,'Brand Family Areas (Enc)'!$C$6:$C$998,B$1,'Brand Family Areas (Enc)'!$D$6:$D$998,"Inactive")&gt;0,"BLOCKED","CAN SELL"))</f>
        <v>CAN SELL</v>
      </c>
      <c r="C72" t="str">
        <f>IF($A72="","",IF(COUNTIFS('Brand Family Areas (Enc)'!$B$6:$B$998,$A72,'Brand Family Areas (Enc)'!$C$6:$C$998,C$1,'Brand Family Areas (Enc)'!$D$6:$D$998,"Inactive")&gt;0,"BLOCKED","CAN SELL"))</f>
        <v>CAN SELL</v>
      </c>
      <c r="D72" t="str">
        <f>IF($A72="","",IF(COUNTIFS('Brand Family Areas (Enc)'!$B$6:$B$998,$A72,'Brand Family Areas (Enc)'!$C$6:$C$998,D$1,'Brand Family Areas (Enc)'!$D$6:$D$998,"Inactive")&gt;0,"BLOCKED","CAN SELL"))</f>
        <v>CAN SELL</v>
      </c>
      <c r="E72" t="str">
        <f>IF($A72="","",IF(COUNTIFS('Brand Family Areas (Enc)'!$B$6:$B$998,$A72,'Brand Family Areas (Enc)'!$C$6:$C$998,E$1,'Brand Family Areas (Enc)'!$D$6:$D$998,"Inactive")&gt;0,"BLOCKED","CAN SELL"))</f>
        <v>CAN SELL</v>
      </c>
      <c r="F72" t="str">
        <f>IF($A72="","",IF(COUNTIFS('Brand Family Areas (Enc)'!$B$6:$B$998,$A72,'Brand Family Areas (Enc)'!$C$6:$C$998,F$1,'Brand Family Areas (Enc)'!$D$6:$D$998,"Inactive")&gt;0,"BLOCKED","CAN SELL"))</f>
        <v>CAN SELL</v>
      </c>
      <c r="G72" t="str">
        <f>IF($A72="","",IF(COUNTIFS('Brand Family Areas (Enc)'!$B$6:$B$998,$A72,'Brand Family Areas (Enc)'!$C$6:$C$998,G$1,'Brand Family Areas (Enc)'!$D$6:$D$998,"Inactive")&gt;0,"BLOCKED","CAN SELL"))</f>
        <v>BLOCKED</v>
      </c>
      <c r="H72" t="str">
        <f>IF($A72="","",IF(COUNTIFS('Brand Family Areas (Enc)'!$B$6:$B$998,$A72,'Brand Family Areas (Enc)'!$C$6:$C$998,H$1,'Brand Family Areas (Enc)'!$D$6:$D$998,"Inactive")&gt;0,"BLOCKED","CAN SELL"))</f>
        <v>CAN SELL</v>
      </c>
      <c r="I72" t="str">
        <f>IF($A72="","",IF(COUNTIFS('Brand Family Areas (Enc)'!$B$6:$B$998,$A72,'Brand Family Areas (Enc)'!$C$6:$C$998,I$1,'Brand Family Areas (Enc)'!$D$6:$D$998,"Inactive")&gt;0,"BLOCKED","CAN SELL"))</f>
        <v>CAN SELL</v>
      </c>
      <c r="J72" t="str">
        <f>IF($A72="","",IF(COUNTIFS('Brand Family Areas (Enc)'!$B$6:$B$998,$A72,'Brand Family Areas (Enc)'!$C$6:$C$998,J$1,'Brand Family Areas (Enc)'!$D$6:$D$998,"Inactive")&gt;0,"BLOCKED","CAN SELL"))</f>
        <v>BLOCKED</v>
      </c>
      <c r="K72" t="str">
        <f>IF($A72="","",IF(COUNTIFS('Brand Family Areas (Enc)'!$B$6:$B$998,$A72,'Brand Family Areas (Enc)'!$C$6:$C$998,K$1,'Brand Family Areas (Enc)'!$D$6:$D$998,"Inactive")&gt;0,"BLOCKED","CAN SELL"))</f>
        <v>BLOCKED</v>
      </c>
    </row>
    <row r="73" spans="1:11" x14ac:dyDescent="0.2">
      <c r="A73" t="str">
        <v>Garage Beer</v>
      </c>
      <c r="B73" t="str">
        <f>IF($A73="","",IF(COUNTIFS('Brand Family Areas (Enc)'!$B$6:$B$998,$A73,'Brand Family Areas (Enc)'!$C$6:$C$998,B$1,'Brand Family Areas (Enc)'!$D$6:$D$998,"Inactive")&gt;0,"BLOCKED","CAN SELL"))</f>
        <v>CAN SELL</v>
      </c>
      <c r="C73" t="str">
        <f>IF($A73="","",IF(COUNTIFS('Brand Family Areas (Enc)'!$B$6:$B$998,$A73,'Brand Family Areas (Enc)'!$C$6:$C$998,C$1,'Brand Family Areas (Enc)'!$D$6:$D$998,"Inactive")&gt;0,"BLOCKED","CAN SELL"))</f>
        <v>CAN SELL</v>
      </c>
      <c r="D73" t="str">
        <f>IF($A73="","",IF(COUNTIFS('Brand Family Areas (Enc)'!$B$6:$B$998,$A73,'Brand Family Areas (Enc)'!$C$6:$C$998,D$1,'Brand Family Areas (Enc)'!$D$6:$D$998,"Inactive")&gt;0,"BLOCKED","CAN SELL"))</f>
        <v>CAN SELL</v>
      </c>
      <c r="E73" t="str">
        <f>IF($A73="","",IF(COUNTIFS('Brand Family Areas (Enc)'!$B$6:$B$998,$A73,'Brand Family Areas (Enc)'!$C$6:$C$998,E$1,'Brand Family Areas (Enc)'!$D$6:$D$998,"Inactive")&gt;0,"BLOCKED","CAN SELL"))</f>
        <v>CAN SELL</v>
      </c>
      <c r="F73" t="str">
        <f>IF($A73="","",IF(COUNTIFS('Brand Family Areas (Enc)'!$B$6:$B$998,$A73,'Brand Family Areas (Enc)'!$C$6:$C$998,F$1,'Brand Family Areas (Enc)'!$D$6:$D$998,"Inactive")&gt;0,"BLOCKED","CAN SELL"))</f>
        <v>CAN SELL</v>
      </c>
      <c r="G73" t="str">
        <f>IF($A73="","",IF(COUNTIFS('Brand Family Areas (Enc)'!$B$6:$B$998,$A73,'Brand Family Areas (Enc)'!$C$6:$C$998,G$1,'Brand Family Areas (Enc)'!$D$6:$D$998,"Inactive")&gt;0,"BLOCKED","CAN SELL"))</f>
        <v>CAN SELL</v>
      </c>
      <c r="H73" t="str">
        <f>IF($A73="","",IF(COUNTIFS('Brand Family Areas (Enc)'!$B$6:$B$998,$A73,'Brand Family Areas (Enc)'!$C$6:$C$998,H$1,'Brand Family Areas (Enc)'!$D$6:$D$998,"Inactive")&gt;0,"BLOCKED","CAN SELL"))</f>
        <v>CAN SELL</v>
      </c>
      <c r="I73" t="str">
        <f>IF($A73="","",IF(COUNTIFS('Brand Family Areas (Enc)'!$B$6:$B$998,$A73,'Brand Family Areas (Enc)'!$C$6:$C$998,I$1,'Brand Family Areas (Enc)'!$D$6:$D$998,"Inactive")&gt;0,"BLOCKED","CAN SELL"))</f>
        <v>CAN SELL</v>
      </c>
      <c r="J73" t="str">
        <f>IF($A73="","",IF(COUNTIFS('Brand Family Areas (Enc)'!$B$6:$B$998,$A73,'Brand Family Areas (Enc)'!$C$6:$C$998,J$1,'Brand Family Areas (Enc)'!$D$6:$D$998,"Inactive")&gt;0,"BLOCKED","CAN SELL"))</f>
        <v>CAN SELL</v>
      </c>
      <c r="K73" t="str">
        <f>IF($A73="","",IF(COUNTIFS('Brand Family Areas (Enc)'!$B$6:$B$998,$A73,'Brand Family Areas (Enc)'!$C$6:$C$998,K$1,'Brand Family Areas (Enc)'!$D$6:$D$998,"Inactive")&gt;0,"BLOCKED","CAN SELL"))</f>
        <v>CAN SELL</v>
      </c>
    </row>
    <row r="74" spans="1:11" x14ac:dyDescent="0.2">
      <c r="A74" t="str">
        <v>Genesee</v>
      </c>
      <c r="B74" t="str">
        <f>IF($A74="","",IF(COUNTIFS('Brand Family Areas (Enc)'!$B$6:$B$998,$A74,'Brand Family Areas (Enc)'!$C$6:$C$998,B$1,'Brand Family Areas (Enc)'!$D$6:$D$998,"Inactive")&gt;0,"BLOCKED","CAN SELL"))</f>
        <v>CAN SELL</v>
      </c>
      <c r="C74" t="str">
        <f>IF($A74="","",IF(COUNTIFS('Brand Family Areas (Enc)'!$B$6:$B$998,$A74,'Brand Family Areas (Enc)'!$C$6:$C$998,C$1,'Brand Family Areas (Enc)'!$D$6:$D$998,"Inactive")&gt;0,"BLOCKED","CAN SELL"))</f>
        <v>CAN SELL</v>
      </c>
      <c r="D74" t="str">
        <f>IF($A74="","",IF(COUNTIFS('Brand Family Areas (Enc)'!$B$6:$B$998,$A74,'Brand Family Areas (Enc)'!$C$6:$C$998,D$1,'Brand Family Areas (Enc)'!$D$6:$D$998,"Inactive")&gt;0,"BLOCKED","CAN SELL"))</f>
        <v>CAN SELL</v>
      </c>
      <c r="E74" t="str">
        <f>IF($A74="","",IF(COUNTIFS('Brand Family Areas (Enc)'!$B$6:$B$998,$A74,'Brand Family Areas (Enc)'!$C$6:$C$998,E$1,'Brand Family Areas (Enc)'!$D$6:$D$998,"Inactive")&gt;0,"BLOCKED","CAN SELL"))</f>
        <v>CAN SELL</v>
      </c>
      <c r="F74" t="str">
        <f>IF($A74="","",IF(COUNTIFS('Brand Family Areas (Enc)'!$B$6:$B$998,$A74,'Brand Family Areas (Enc)'!$C$6:$C$998,F$1,'Brand Family Areas (Enc)'!$D$6:$D$998,"Inactive")&gt;0,"BLOCKED","CAN SELL"))</f>
        <v>CAN SELL</v>
      </c>
      <c r="G74" t="str">
        <f>IF($A74="","",IF(COUNTIFS('Brand Family Areas (Enc)'!$B$6:$B$998,$A74,'Brand Family Areas (Enc)'!$C$6:$C$998,G$1,'Brand Family Areas (Enc)'!$D$6:$D$998,"Inactive")&gt;0,"BLOCKED","CAN SELL"))</f>
        <v>CAN SELL</v>
      </c>
      <c r="H74" t="str">
        <f>IF($A74="","",IF(COUNTIFS('Brand Family Areas (Enc)'!$B$6:$B$998,$A74,'Brand Family Areas (Enc)'!$C$6:$C$998,H$1,'Brand Family Areas (Enc)'!$D$6:$D$998,"Inactive")&gt;0,"BLOCKED","CAN SELL"))</f>
        <v>BLOCKED</v>
      </c>
      <c r="I74" t="str">
        <f>IF($A74="","",IF(COUNTIFS('Brand Family Areas (Enc)'!$B$6:$B$998,$A74,'Brand Family Areas (Enc)'!$C$6:$C$998,I$1,'Brand Family Areas (Enc)'!$D$6:$D$998,"Inactive")&gt;0,"BLOCKED","CAN SELL"))</f>
        <v>BLOCKED</v>
      </c>
      <c r="J74" t="str">
        <f>IF($A74="","",IF(COUNTIFS('Brand Family Areas (Enc)'!$B$6:$B$998,$A74,'Brand Family Areas (Enc)'!$C$6:$C$998,J$1,'Brand Family Areas (Enc)'!$D$6:$D$998,"Inactive")&gt;0,"BLOCKED","CAN SELL"))</f>
        <v>BLOCKED</v>
      </c>
      <c r="K74" t="str">
        <f>IF($A74="","",IF(COUNTIFS('Brand Family Areas (Enc)'!$B$6:$B$998,$A74,'Brand Family Areas (Enc)'!$C$6:$C$998,K$1,'Brand Family Areas (Enc)'!$D$6:$D$998,"Inactive")&gt;0,"BLOCKED","CAN SELL"))</f>
        <v>BLOCKED</v>
      </c>
    </row>
    <row r="75" spans="1:11" x14ac:dyDescent="0.2">
      <c r="A75" t="str">
        <v>George Killian's</v>
      </c>
      <c r="B75" t="str">
        <f>IF($A75="","",IF(COUNTIFS('Brand Family Areas (Enc)'!$B$6:$B$998,$A75,'Brand Family Areas (Enc)'!$C$6:$C$998,B$1,'Brand Family Areas (Enc)'!$D$6:$D$998,"Inactive")&gt;0,"BLOCKED","CAN SELL"))</f>
        <v>CAN SELL</v>
      </c>
      <c r="C75" t="str">
        <f>IF($A75="","",IF(COUNTIFS('Brand Family Areas (Enc)'!$B$6:$B$998,$A75,'Brand Family Areas (Enc)'!$C$6:$C$998,C$1,'Brand Family Areas (Enc)'!$D$6:$D$998,"Inactive")&gt;0,"BLOCKED","CAN SELL"))</f>
        <v>CAN SELL</v>
      </c>
      <c r="D75" t="str">
        <f>IF($A75="","",IF(COUNTIFS('Brand Family Areas (Enc)'!$B$6:$B$998,$A75,'Brand Family Areas (Enc)'!$C$6:$C$998,D$1,'Brand Family Areas (Enc)'!$D$6:$D$998,"Inactive")&gt;0,"BLOCKED","CAN SELL"))</f>
        <v>CAN SELL</v>
      </c>
      <c r="E75" t="str">
        <f>IF($A75="","",IF(COUNTIFS('Brand Family Areas (Enc)'!$B$6:$B$998,$A75,'Brand Family Areas (Enc)'!$C$6:$C$998,E$1,'Brand Family Areas (Enc)'!$D$6:$D$998,"Inactive")&gt;0,"BLOCKED","CAN SELL"))</f>
        <v>BLOCKED</v>
      </c>
      <c r="F75" t="str">
        <f>IF($A75="","",IF(COUNTIFS('Brand Family Areas (Enc)'!$B$6:$B$998,$A75,'Brand Family Areas (Enc)'!$C$6:$C$998,F$1,'Brand Family Areas (Enc)'!$D$6:$D$998,"Inactive")&gt;0,"BLOCKED","CAN SELL"))</f>
        <v>BLOCKED</v>
      </c>
      <c r="G75" t="str">
        <f>IF($A75="","",IF(COUNTIFS('Brand Family Areas (Enc)'!$B$6:$B$998,$A75,'Brand Family Areas (Enc)'!$C$6:$C$998,G$1,'Brand Family Areas (Enc)'!$D$6:$D$998,"Inactive")&gt;0,"BLOCKED","CAN SELL"))</f>
        <v>BLOCKED</v>
      </c>
      <c r="H75" t="str">
        <f>IF($A75="","",IF(COUNTIFS('Brand Family Areas (Enc)'!$B$6:$B$998,$A75,'Brand Family Areas (Enc)'!$C$6:$C$998,H$1,'Brand Family Areas (Enc)'!$D$6:$D$998,"Inactive")&gt;0,"BLOCKED","CAN SELL"))</f>
        <v>CAN SELL</v>
      </c>
      <c r="I75" t="str">
        <f>IF($A75="","",IF(COUNTIFS('Brand Family Areas (Enc)'!$B$6:$B$998,$A75,'Brand Family Areas (Enc)'!$C$6:$C$998,I$1,'Brand Family Areas (Enc)'!$D$6:$D$998,"Inactive")&gt;0,"BLOCKED","CAN SELL"))</f>
        <v>CAN SELL</v>
      </c>
      <c r="J75" t="str">
        <f>IF($A75="","",IF(COUNTIFS('Brand Family Areas (Enc)'!$B$6:$B$998,$A75,'Brand Family Areas (Enc)'!$C$6:$C$998,J$1,'Brand Family Areas (Enc)'!$D$6:$D$998,"Inactive")&gt;0,"BLOCKED","CAN SELL"))</f>
        <v>BLOCKED</v>
      </c>
      <c r="K75" t="str">
        <f>IF($A75="","",IF(COUNTIFS('Brand Family Areas (Enc)'!$B$6:$B$998,$A75,'Brand Family Areas (Enc)'!$C$6:$C$998,K$1,'Brand Family Areas (Enc)'!$D$6:$D$998,"Inactive")&gt;0,"BLOCKED","CAN SELL"))</f>
        <v>CAN SELL</v>
      </c>
    </row>
    <row r="76" spans="1:11" x14ac:dyDescent="0.2">
      <c r="A76" t="str">
        <v>Gionelli</v>
      </c>
      <c r="B76" t="str">
        <f>IF($A76="","",IF(COUNTIFS('Brand Family Areas (Enc)'!$B$6:$B$998,$A76,'Brand Family Areas (Enc)'!$C$6:$C$998,B$1,'Brand Family Areas (Enc)'!$D$6:$D$998,"Inactive")&gt;0,"BLOCKED","CAN SELL"))</f>
        <v>CAN SELL</v>
      </c>
      <c r="C76" t="str">
        <f>IF($A76="","",IF(COUNTIFS('Brand Family Areas (Enc)'!$B$6:$B$998,$A76,'Brand Family Areas (Enc)'!$C$6:$C$998,C$1,'Brand Family Areas (Enc)'!$D$6:$D$998,"Inactive")&gt;0,"BLOCKED","CAN SELL"))</f>
        <v>CAN SELL</v>
      </c>
      <c r="D76" t="str">
        <f>IF($A76="","",IF(COUNTIFS('Brand Family Areas (Enc)'!$B$6:$B$998,$A76,'Brand Family Areas (Enc)'!$C$6:$C$998,D$1,'Brand Family Areas (Enc)'!$D$6:$D$998,"Inactive")&gt;0,"BLOCKED","CAN SELL"))</f>
        <v>CAN SELL</v>
      </c>
      <c r="E76" t="str">
        <f>IF($A76="","",IF(COUNTIFS('Brand Family Areas (Enc)'!$B$6:$B$998,$A76,'Brand Family Areas (Enc)'!$C$6:$C$998,E$1,'Brand Family Areas (Enc)'!$D$6:$D$998,"Inactive")&gt;0,"BLOCKED","CAN SELL"))</f>
        <v>BLOCKED</v>
      </c>
      <c r="F76" t="str">
        <f>IF($A76="","",IF(COUNTIFS('Brand Family Areas (Enc)'!$B$6:$B$998,$A76,'Brand Family Areas (Enc)'!$C$6:$C$998,F$1,'Brand Family Areas (Enc)'!$D$6:$D$998,"Inactive")&gt;0,"BLOCKED","CAN SELL"))</f>
        <v>BLOCKED</v>
      </c>
      <c r="G76" t="str">
        <f>IF($A76="","",IF(COUNTIFS('Brand Family Areas (Enc)'!$B$6:$B$998,$A76,'Brand Family Areas (Enc)'!$C$6:$C$998,G$1,'Brand Family Areas (Enc)'!$D$6:$D$998,"Inactive")&gt;0,"BLOCKED","CAN SELL"))</f>
        <v>BLOCKED</v>
      </c>
      <c r="H76" t="str">
        <f>IF($A76="","",IF(COUNTIFS('Brand Family Areas (Enc)'!$B$6:$B$998,$A76,'Brand Family Areas (Enc)'!$C$6:$C$998,H$1,'Brand Family Areas (Enc)'!$D$6:$D$998,"Inactive")&gt;0,"BLOCKED","CAN SELL"))</f>
        <v>CAN SELL</v>
      </c>
      <c r="I76" t="str">
        <f>IF($A76="","",IF(COUNTIFS('Brand Family Areas (Enc)'!$B$6:$B$998,$A76,'Brand Family Areas (Enc)'!$C$6:$C$998,I$1,'Brand Family Areas (Enc)'!$D$6:$D$998,"Inactive")&gt;0,"BLOCKED","CAN SELL"))</f>
        <v>CAN SELL</v>
      </c>
      <c r="J76" t="str">
        <f>IF($A76="","",IF(COUNTIFS('Brand Family Areas (Enc)'!$B$6:$B$998,$A76,'Brand Family Areas (Enc)'!$C$6:$C$998,J$1,'Brand Family Areas (Enc)'!$D$6:$D$998,"Inactive")&gt;0,"BLOCKED","CAN SELL"))</f>
        <v>BLOCKED</v>
      </c>
      <c r="K76" t="str">
        <f>IF($A76="","",IF(COUNTIFS('Brand Family Areas (Enc)'!$B$6:$B$998,$A76,'Brand Family Areas (Enc)'!$C$6:$C$998,K$1,'Brand Family Areas (Enc)'!$D$6:$D$998,"Inactive")&gt;0,"BLOCKED","CAN SELL"))</f>
        <v>CAN SELL</v>
      </c>
    </row>
    <row r="77" spans="1:11" x14ac:dyDescent="0.2">
      <c r="A77" t="str">
        <v>Grolsch</v>
      </c>
      <c r="B77" t="str">
        <f>IF($A77="","",IF(COUNTIFS('Brand Family Areas (Enc)'!$B$6:$B$998,$A77,'Brand Family Areas (Enc)'!$C$6:$C$998,B$1,'Brand Family Areas (Enc)'!$D$6:$D$998,"Inactive")&gt;0,"BLOCKED","CAN SELL"))</f>
        <v>CAN SELL</v>
      </c>
      <c r="C77" t="str">
        <f>IF($A77="","",IF(COUNTIFS('Brand Family Areas (Enc)'!$B$6:$B$998,$A77,'Brand Family Areas (Enc)'!$C$6:$C$998,C$1,'Brand Family Areas (Enc)'!$D$6:$D$998,"Inactive")&gt;0,"BLOCKED","CAN SELL"))</f>
        <v>CAN SELL</v>
      </c>
      <c r="D77" t="str">
        <f>IF($A77="","",IF(COUNTIFS('Brand Family Areas (Enc)'!$B$6:$B$998,$A77,'Brand Family Areas (Enc)'!$C$6:$C$998,D$1,'Brand Family Areas (Enc)'!$D$6:$D$998,"Inactive")&gt;0,"BLOCKED","CAN SELL"))</f>
        <v>CAN SELL</v>
      </c>
      <c r="E77" t="str">
        <f>IF($A77="","",IF(COUNTIFS('Brand Family Areas (Enc)'!$B$6:$B$998,$A77,'Brand Family Areas (Enc)'!$C$6:$C$998,E$1,'Brand Family Areas (Enc)'!$D$6:$D$998,"Inactive")&gt;0,"BLOCKED","CAN SELL"))</f>
        <v>BLOCKED</v>
      </c>
      <c r="F77" t="str">
        <f>IF($A77="","",IF(COUNTIFS('Brand Family Areas (Enc)'!$B$6:$B$998,$A77,'Brand Family Areas (Enc)'!$C$6:$C$998,F$1,'Brand Family Areas (Enc)'!$D$6:$D$998,"Inactive")&gt;0,"BLOCKED","CAN SELL"))</f>
        <v>BLOCKED</v>
      </c>
      <c r="G77" t="str">
        <f>IF($A77="","",IF(COUNTIFS('Brand Family Areas (Enc)'!$B$6:$B$998,$A77,'Brand Family Areas (Enc)'!$C$6:$C$998,G$1,'Brand Family Areas (Enc)'!$D$6:$D$998,"Inactive")&gt;0,"BLOCKED","CAN SELL"))</f>
        <v>BLOCKED</v>
      </c>
      <c r="H77" t="str">
        <f>IF($A77="","",IF(COUNTIFS('Brand Family Areas (Enc)'!$B$6:$B$998,$A77,'Brand Family Areas (Enc)'!$C$6:$C$998,H$1,'Brand Family Areas (Enc)'!$D$6:$D$998,"Inactive")&gt;0,"BLOCKED","CAN SELL"))</f>
        <v>CAN SELL</v>
      </c>
      <c r="I77" t="str">
        <f>IF($A77="","",IF(COUNTIFS('Brand Family Areas (Enc)'!$B$6:$B$998,$A77,'Brand Family Areas (Enc)'!$C$6:$C$998,I$1,'Brand Family Areas (Enc)'!$D$6:$D$998,"Inactive")&gt;0,"BLOCKED","CAN SELL"))</f>
        <v>CAN SELL</v>
      </c>
      <c r="J77" t="str">
        <f>IF($A77="","",IF(COUNTIFS('Brand Family Areas (Enc)'!$B$6:$B$998,$A77,'Brand Family Areas (Enc)'!$C$6:$C$998,J$1,'Brand Family Areas (Enc)'!$D$6:$D$998,"Inactive")&gt;0,"BLOCKED","CAN SELL"))</f>
        <v>BLOCKED</v>
      </c>
      <c r="K77" t="str">
        <f>IF($A77="","",IF(COUNTIFS('Brand Family Areas (Enc)'!$B$6:$B$998,$A77,'Brand Family Areas (Enc)'!$C$6:$C$998,K$1,'Brand Family Areas (Enc)'!$D$6:$D$998,"Inactive")&gt;0,"BLOCKED","CAN SELL"))</f>
        <v>CAN SELL</v>
      </c>
    </row>
    <row r="78" spans="1:11" x14ac:dyDescent="0.2">
      <c r="A78" t="str">
        <v>Hacker-Pschorr</v>
      </c>
      <c r="B78" t="str">
        <f>IF($A78="","",IF(COUNTIFS('Brand Family Areas (Enc)'!$B$6:$B$998,$A78,'Brand Family Areas (Enc)'!$C$6:$C$998,B$1,'Brand Family Areas (Enc)'!$D$6:$D$998,"Inactive")&gt;0,"BLOCKED","CAN SELL"))</f>
        <v>CAN SELL</v>
      </c>
      <c r="C78" t="str">
        <f>IF($A78="","",IF(COUNTIFS('Brand Family Areas (Enc)'!$B$6:$B$998,$A78,'Brand Family Areas (Enc)'!$C$6:$C$998,C$1,'Brand Family Areas (Enc)'!$D$6:$D$998,"Inactive")&gt;0,"BLOCKED","CAN SELL"))</f>
        <v>CAN SELL</v>
      </c>
      <c r="D78" t="str">
        <f>IF($A78="","",IF(COUNTIFS('Brand Family Areas (Enc)'!$B$6:$B$998,$A78,'Brand Family Areas (Enc)'!$C$6:$C$998,D$1,'Brand Family Areas (Enc)'!$D$6:$D$998,"Inactive")&gt;0,"BLOCKED","CAN SELL"))</f>
        <v>CAN SELL</v>
      </c>
      <c r="E78" t="str">
        <f>IF($A78="","",IF(COUNTIFS('Brand Family Areas (Enc)'!$B$6:$B$998,$A78,'Brand Family Areas (Enc)'!$C$6:$C$998,E$1,'Brand Family Areas (Enc)'!$D$6:$D$998,"Inactive")&gt;0,"BLOCKED","CAN SELL"))</f>
        <v>CAN SELL</v>
      </c>
      <c r="F78" t="str">
        <f>IF($A78="","",IF(COUNTIFS('Brand Family Areas (Enc)'!$B$6:$B$998,$A78,'Brand Family Areas (Enc)'!$C$6:$C$998,F$1,'Brand Family Areas (Enc)'!$D$6:$D$998,"Inactive")&gt;0,"BLOCKED","CAN SELL"))</f>
        <v>CAN SELL</v>
      </c>
      <c r="G78" t="str">
        <f>IF($A78="","",IF(COUNTIFS('Brand Family Areas (Enc)'!$B$6:$B$998,$A78,'Brand Family Areas (Enc)'!$C$6:$C$998,G$1,'Brand Family Areas (Enc)'!$D$6:$D$998,"Inactive")&gt;0,"BLOCKED","CAN SELL"))</f>
        <v>BLOCKED</v>
      </c>
      <c r="H78" t="str">
        <f>IF($A78="","",IF(COUNTIFS('Brand Family Areas (Enc)'!$B$6:$B$998,$A78,'Brand Family Areas (Enc)'!$C$6:$C$998,H$1,'Brand Family Areas (Enc)'!$D$6:$D$998,"Inactive")&gt;0,"BLOCKED","CAN SELL"))</f>
        <v>BLOCKED</v>
      </c>
      <c r="I78" t="str">
        <f>IF($A78="","",IF(COUNTIFS('Brand Family Areas (Enc)'!$B$6:$B$998,$A78,'Brand Family Areas (Enc)'!$C$6:$C$998,I$1,'Brand Family Areas (Enc)'!$D$6:$D$998,"Inactive")&gt;0,"BLOCKED","CAN SELL"))</f>
        <v>BLOCKED</v>
      </c>
      <c r="J78" t="str">
        <f>IF($A78="","",IF(COUNTIFS('Brand Family Areas (Enc)'!$B$6:$B$998,$A78,'Brand Family Areas (Enc)'!$C$6:$C$998,J$1,'Brand Family Areas (Enc)'!$D$6:$D$998,"Inactive")&gt;0,"BLOCKED","CAN SELL"))</f>
        <v>BLOCKED</v>
      </c>
      <c r="K78" t="str">
        <f>IF($A78="","",IF(COUNTIFS('Brand Family Areas (Enc)'!$B$6:$B$998,$A78,'Brand Family Areas (Enc)'!$C$6:$C$998,K$1,'Brand Family Areas (Enc)'!$D$6:$D$998,"Inactive")&gt;0,"BLOCKED","CAN SELL"))</f>
        <v>BLOCKED</v>
      </c>
    </row>
    <row r="79" spans="1:11" x14ac:dyDescent="0.2">
      <c r="A79" t="str">
        <v>Hamm's</v>
      </c>
      <c r="B79" t="str">
        <f>IF($A79="","",IF(COUNTIFS('Brand Family Areas (Enc)'!$B$6:$B$998,$A79,'Brand Family Areas (Enc)'!$C$6:$C$998,B$1,'Brand Family Areas (Enc)'!$D$6:$D$998,"Inactive")&gt;0,"BLOCKED","CAN SELL"))</f>
        <v>CAN SELL</v>
      </c>
      <c r="C79" t="str">
        <f>IF($A79="","",IF(COUNTIFS('Brand Family Areas (Enc)'!$B$6:$B$998,$A79,'Brand Family Areas (Enc)'!$C$6:$C$998,C$1,'Brand Family Areas (Enc)'!$D$6:$D$998,"Inactive")&gt;0,"BLOCKED","CAN SELL"))</f>
        <v>CAN SELL</v>
      </c>
      <c r="D79" t="str">
        <f>IF($A79="","",IF(COUNTIFS('Brand Family Areas (Enc)'!$B$6:$B$998,$A79,'Brand Family Areas (Enc)'!$C$6:$C$998,D$1,'Brand Family Areas (Enc)'!$D$6:$D$998,"Inactive")&gt;0,"BLOCKED","CAN SELL"))</f>
        <v>CAN SELL</v>
      </c>
      <c r="E79" t="str">
        <f>IF($A79="","",IF(COUNTIFS('Brand Family Areas (Enc)'!$B$6:$B$998,$A79,'Brand Family Areas (Enc)'!$C$6:$C$998,E$1,'Brand Family Areas (Enc)'!$D$6:$D$998,"Inactive")&gt;0,"BLOCKED","CAN SELL"))</f>
        <v>BLOCKED</v>
      </c>
      <c r="F79" t="str">
        <f>IF($A79="","",IF(COUNTIFS('Brand Family Areas (Enc)'!$B$6:$B$998,$A79,'Brand Family Areas (Enc)'!$C$6:$C$998,F$1,'Brand Family Areas (Enc)'!$D$6:$D$998,"Inactive")&gt;0,"BLOCKED","CAN SELL"))</f>
        <v>BLOCKED</v>
      </c>
      <c r="G79" t="str">
        <f>IF($A79="","",IF(COUNTIFS('Brand Family Areas (Enc)'!$B$6:$B$998,$A79,'Brand Family Areas (Enc)'!$C$6:$C$998,G$1,'Brand Family Areas (Enc)'!$D$6:$D$998,"Inactive")&gt;0,"BLOCKED","CAN SELL"))</f>
        <v>BLOCKED</v>
      </c>
      <c r="H79" t="str">
        <f>IF($A79="","",IF(COUNTIFS('Brand Family Areas (Enc)'!$B$6:$B$998,$A79,'Brand Family Areas (Enc)'!$C$6:$C$998,H$1,'Brand Family Areas (Enc)'!$D$6:$D$998,"Inactive")&gt;0,"BLOCKED","CAN SELL"))</f>
        <v>CAN SELL</v>
      </c>
      <c r="I79" t="str">
        <f>IF($A79="","",IF(COUNTIFS('Brand Family Areas (Enc)'!$B$6:$B$998,$A79,'Brand Family Areas (Enc)'!$C$6:$C$998,I$1,'Brand Family Areas (Enc)'!$D$6:$D$998,"Inactive")&gt;0,"BLOCKED","CAN SELL"))</f>
        <v>CAN SELL</v>
      </c>
      <c r="J79" t="str">
        <f>IF($A79="","",IF(COUNTIFS('Brand Family Areas (Enc)'!$B$6:$B$998,$A79,'Brand Family Areas (Enc)'!$C$6:$C$998,J$1,'Brand Family Areas (Enc)'!$D$6:$D$998,"Inactive")&gt;0,"BLOCKED","CAN SELL"))</f>
        <v>BLOCKED</v>
      </c>
      <c r="K79" t="str">
        <f>IF($A79="","",IF(COUNTIFS('Brand Family Areas (Enc)'!$B$6:$B$998,$A79,'Brand Family Areas (Enc)'!$C$6:$C$998,K$1,'Brand Family Areas (Enc)'!$D$6:$D$998,"Inactive")&gt;0,"BLOCKED","CAN SELL"))</f>
        <v>CAN SELL</v>
      </c>
    </row>
    <row r="80" spans="1:11" x14ac:dyDescent="0.2">
      <c r="A80" t="str">
        <v>Hamm's Light</v>
      </c>
      <c r="B80" t="str">
        <f>IF($A80="","",IF(COUNTIFS('Brand Family Areas (Enc)'!$B$6:$B$998,$A80,'Brand Family Areas (Enc)'!$C$6:$C$998,B$1,'Brand Family Areas (Enc)'!$D$6:$D$998,"Inactive")&gt;0,"BLOCKED","CAN SELL"))</f>
        <v>CAN SELL</v>
      </c>
      <c r="C80" t="str">
        <f>IF($A80="","",IF(COUNTIFS('Brand Family Areas (Enc)'!$B$6:$B$998,$A80,'Brand Family Areas (Enc)'!$C$6:$C$998,C$1,'Brand Family Areas (Enc)'!$D$6:$D$998,"Inactive")&gt;0,"BLOCKED","CAN SELL"))</f>
        <v>CAN SELL</v>
      </c>
      <c r="D80" t="str">
        <f>IF($A80="","",IF(COUNTIFS('Brand Family Areas (Enc)'!$B$6:$B$998,$A80,'Brand Family Areas (Enc)'!$C$6:$C$998,D$1,'Brand Family Areas (Enc)'!$D$6:$D$998,"Inactive")&gt;0,"BLOCKED","CAN SELL"))</f>
        <v>CAN SELL</v>
      </c>
      <c r="E80" t="str">
        <f>IF($A80="","",IF(COUNTIFS('Brand Family Areas (Enc)'!$B$6:$B$998,$A80,'Brand Family Areas (Enc)'!$C$6:$C$998,E$1,'Brand Family Areas (Enc)'!$D$6:$D$998,"Inactive")&gt;0,"BLOCKED","CAN SELL"))</f>
        <v>BLOCKED</v>
      </c>
      <c r="F80" t="str">
        <f>IF($A80="","",IF(COUNTIFS('Brand Family Areas (Enc)'!$B$6:$B$998,$A80,'Brand Family Areas (Enc)'!$C$6:$C$998,F$1,'Brand Family Areas (Enc)'!$D$6:$D$998,"Inactive")&gt;0,"BLOCKED","CAN SELL"))</f>
        <v>BLOCKED</v>
      </c>
      <c r="G80" t="str">
        <f>IF($A80="","",IF(COUNTIFS('Brand Family Areas (Enc)'!$B$6:$B$998,$A80,'Brand Family Areas (Enc)'!$C$6:$C$998,G$1,'Brand Family Areas (Enc)'!$D$6:$D$998,"Inactive")&gt;0,"BLOCKED","CAN SELL"))</f>
        <v>BLOCKED</v>
      </c>
      <c r="H80" t="str">
        <f>IF($A80="","",IF(COUNTIFS('Brand Family Areas (Enc)'!$B$6:$B$998,$A80,'Brand Family Areas (Enc)'!$C$6:$C$998,H$1,'Brand Family Areas (Enc)'!$D$6:$D$998,"Inactive")&gt;0,"BLOCKED","CAN SELL"))</f>
        <v>CAN SELL</v>
      </c>
      <c r="I80" t="str">
        <f>IF($A80="","",IF(COUNTIFS('Brand Family Areas (Enc)'!$B$6:$B$998,$A80,'Brand Family Areas (Enc)'!$C$6:$C$998,I$1,'Brand Family Areas (Enc)'!$D$6:$D$998,"Inactive")&gt;0,"BLOCKED","CAN SELL"))</f>
        <v>CAN SELL</v>
      </c>
      <c r="J80" t="str">
        <f>IF($A80="","",IF(COUNTIFS('Brand Family Areas (Enc)'!$B$6:$B$998,$A80,'Brand Family Areas (Enc)'!$C$6:$C$998,J$1,'Brand Family Areas (Enc)'!$D$6:$D$998,"Inactive")&gt;0,"BLOCKED","CAN SELL"))</f>
        <v>BLOCKED</v>
      </c>
      <c r="K80" t="str">
        <f>IF($A80="","",IF(COUNTIFS('Brand Family Areas (Enc)'!$B$6:$B$998,$A80,'Brand Family Areas (Enc)'!$C$6:$C$998,K$1,'Brand Family Areas (Enc)'!$D$6:$D$998,"Inactive")&gt;0,"BLOCKED","CAN SELL"))</f>
        <v>CAN SELL</v>
      </c>
    </row>
    <row r="81" spans="1:11" x14ac:dyDescent="0.2">
      <c r="A81" t="str">
        <v>Happy Thursday Spiked Refresher</v>
      </c>
      <c r="B81" t="str">
        <f>IF($A81="","",IF(COUNTIFS('Brand Family Areas (Enc)'!$B$6:$B$998,$A81,'Brand Family Areas (Enc)'!$C$6:$C$998,B$1,'Brand Family Areas (Enc)'!$D$6:$D$998,"Inactive")&gt;0,"BLOCKED","CAN SELL"))</f>
        <v>CAN SELL</v>
      </c>
      <c r="C81" t="str">
        <f>IF($A81="","",IF(COUNTIFS('Brand Family Areas (Enc)'!$B$6:$B$998,$A81,'Brand Family Areas (Enc)'!$C$6:$C$998,C$1,'Brand Family Areas (Enc)'!$D$6:$D$998,"Inactive")&gt;0,"BLOCKED","CAN SELL"))</f>
        <v>CAN SELL</v>
      </c>
      <c r="D81" t="str">
        <f>IF($A81="","",IF(COUNTIFS('Brand Family Areas (Enc)'!$B$6:$B$998,$A81,'Brand Family Areas (Enc)'!$C$6:$C$998,D$1,'Brand Family Areas (Enc)'!$D$6:$D$998,"Inactive")&gt;0,"BLOCKED","CAN SELL"))</f>
        <v>CAN SELL</v>
      </c>
      <c r="E81" t="str">
        <f>IF($A81="","",IF(COUNTIFS('Brand Family Areas (Enc)'!$B$6:$B$998,$A81,'Brand Family Areas (Enc)'!$C$6:$C$998,E$1,'Brand Family Areas (Enc)'!$D$6:$D$998,"Inactive")&gt;0,"BLOCKED","CAN SELL"))</f>
        <v>BLOCKED</v>
      </c>
      <c r="F81" t="str">
        <f>IF($A81="","",IF(COUNTIFS('Brand Family Areas (Enc)'!$B$6:$B$998,$A81,'Brand Family Areas (Enc)'!$C$6:$C$998,F$1,'Brand Family Areas (Enc)'!$D$6:$D$998,"Inactive")&gt;0,"BLOCKED","CAN SELL"))</f>
        <v>BLOCKED</v>
      </c>
      <c r="G81" t="str">
        <f>IF($A81="","",IF(COUNTIFS('Brand Family Areas (Enc)'!$B$6:$B$998,$A81,'Brand Family Areas (Enc)'!$C$6:$C$998,G$1,'Brand Family Areas (Enc)'!$D$6:$D$998,"Inactive")&gt;0,"BLOCKED","CAN SELL"))</f>
        <v>BLOCKED</v>
      </c>
      <c r="H81" t="str">
        <f>IF($A81="","",IF(COUNTIFS('Brand Family Areas (Enc)'!$B$6:$B$998,$A81,'Brand Family Areas (Enc)'!$C$6:$C$998,H$1,'Brand Family Areas (Enc)'!$D$6:$D$998,"Inactive")&gt;0,"BLOCKED","CAN SELL"))</f>
        <v>CAN SELL</v>
      </c>
      <c r="I81" t="str">
        <f>IF($A81="","",IF(COUNTIFS('Brand Family Areas (Enc)'!$B$6:$B$998,$A81,'Brand Family Areas (Enc)'!$C$6:$C$998,I$1,'Brand Family Areas (Enc)'!$D$6:$D$998,"Inactive")&gt;0,"BLOCKED","CAN SELL"))</f>
        <v>CAN SELL</v>
      </c>
      <c r="J81" t="str">
        <f>IF($A81="","",IF(COUNTIFS('Brand Family Areas (Enc)'!$B$6:$B$998,$A81,'Brand Family Areas (Enc)'!$C$6:$C$998,J$1,'Brand Family Areas (Enc)'!$D$6:$D$998,"Inactive")&gt;0,"BLOCKED","CAN SELL"))</f>
        <v>BLOCKED</v>
      </c>
      <c r="K81" t="str">
        <f>IF($A81="","",IF(COUNTIFS('Brand Family Areas (Enc)'!$B$6:$B$998,$A81,'Brand Family Areas (Enc)'!$C$6:$C$998,K$1,'Brand Family Areas (Enc)'!$D$6:$D$998,"Inactive")&gt;0,"BLOCKED","CAN SELL"))</f>
        <v>CAN SELL</v>
      </c>
    </row>
    <row r="82" spans="1:11" x14ac:dyDescent="0.2">
      <c r="A82" t="str">
        <v>Hard Fresco</v>
      </c>
      <c r="B82" t="str">
        <f>IF($A82="","",IF(COUNTIFS('Brand Family Areas (Enc)'!$B$6:$B$998,$A82,'Brand Family Areas (Enc)'!$C$6:$C$998,B$1,'Brand Family Areas (Enc)'!$D$6:$D$998,"Inactive")&gt;0,"BLOCKED","CAN SELL"))</f>
        <v>CAN SELL</v>
      </c>
      <c r="C82" t="str">
        <f>IF($A82="","",IF(COUNTIFS('Brand Family Areas (Enc)'!$B$6:$B$998,$A82,'Brand Family Areas (Enc)'!$C$6:$C$998,C$1,'Brand Family Areas (Enc)'!$D$6:$D$998,"Inactive")&gt;0,"BLOCKED","CAN SELL"))</f>
        <v>CAN SELL</v>
      </c>
      <c r="D82" t="str">
        <f>IF($A82="","",IF(COUNTIFS('Brand Family Areas (Enc)'!$B$6:$B$998,$A82,'Brand Family Areas (Enc)'!$C$6:$C$998,D$1,'Brand Family Areas (Enc)'!$D$6:$D$998,"Inactive")&gt;0,"BLOCKED","CAN SELL"))</f>
        <v>CAN SELL</v>
      </c>
      <c r="E82" t="str">
        <f>IF($A82="","",IF(COUNTIFS('Brand Family Areas (Enc)'!$B$6:$B$998,$A82,'Brand Family Areas (Enc)'!$C$6:$C$998,E$1,'Brand Family Areas (Enc)'!$D$6:$D$998,"Inactive")&gt;0,"BLOCKED","CAN SELL"))</f>
        <v>BLOCKED</v>
      </c>
      <c r="F82" t="str">
        <f>IF($A82="","",IF(COUNTIFS('Brand Family Areas (Enc)'!$B$6:$B$998,$A82,'Brand Family Areas (Enc)'!$C$6:$C$998,F$1,'Brand Family Areas (Enc)'!$D$6:$D$998,"Inactive")&gt;0,"BLOCKED","CAN SELL"))</f>
        <v>CAN SELL</v>
      </c>
      <c r="G82" t="str">
        <f>IF($A82="","",IF(COUNTIFS('Brand Family Areas (Enc)'!$B$6:$B$998,$A82,'Brand Family Areas (Enc)'!$C$6:$C$998,G$1,'Brand Family Areas (Enc)'!$D$6:$D$998,"Inactive")&gt;0,"BLOCKED","CAN SELL"))</f>
        <v>BLOCKED</v>
      </c>
      <c r="H82" t="str">
        <f>IF($A82="","",IF(COUNTIFS('Brand Family Areas (Enc)'!$B$6:$B$998,$A82,'Brand Family Areas (Enc)'!$C$6:$C$998,H$1,'Brand Family Areas (Enc)'!$D$6:$D$998,"Inactive")&gt;0,"BLOCKED","CAN SELL"))</f>
        <v>CAN SELL</v>
      </c>
      <c r="I82" t="str">
        <f>IF($A82="","",IF(COUNTIFS('Brand Family Areas (Enc)'!$B$6:$B$998,$A82,'Brand Family Areas (Enc)'!$C$6:$C$998,I$1,'Brand Family Areas (Enc)'!$D$6:$D$998,"Inactive")&gt;0,"BLOCKED","CAN SELL"))</f>
        <v>CAN SELL</v>
      </c>
      <c r="J82" t="str">
        <f>IF($A82="","",IF(COUNTIFS('Brand Family Areas (Enc)'!$B$6:$B$998,$A82,'Brand Family Areas (Enc)'!$C$6:$C$998,J$1,'Brand Family Areas (Enc)'!$D$6:$D$998,"Inactive")&gt;0,"BLOCKED","CAN SELL"))</f>
        <v>BLOCKED</v>
      </c>
      <c r="K82" t="str">
        <f>IF($A82="","",IF(COUNTIFS('Brand Family Areas (Enc)'!$B$6:$B$998,$A82,'Brand Family Areas (Enc)'!$C$6:$C$998,K$1,'Brand Family Areas (Enc)'!$D$6:$D$998,"Inactive")&gt;0,"BLOCKED","CAN SELL"))</f>
        <v>CAN SELL</v>
      </c>
    </row>
    <row r="83" spans="1:11" x14ac:dyDescent="0.2">
      <c r="A83" t="str">
        <v>Hard Mountain Dew</v>
      </c>
      <c r="B83" t="str">
        <f>IF($A83="","",IF(COUNTIFS('Brand Family Areas (Enc)'!$B$6:$B$998,$A83,'Brand Family Areas (Enc)'!$C$6:$C$998,B$1,'Brand Family Areas (Enc)'!$D$6:$D$998,"Inactive")&gt;0,"BLOCKED","CAN SELL"))</f>
        <v>CAN SELL</v>
      </c>
      <c r="C83" t="str">
        <f>IF($A83="","",IF(COUNTIFS('Brand Family Areas (Enc)'!$B$6:$B$998,$A83,'Brand Family Areas (Enc)'!$C$6:$C$998,C$1,'Brand Family Areas (Enc)'!$D$6:$D$998,"Inactive")&gt;0,"BLOCKED","CAN SELL"))</f>
        <v>CAN SELL</v>
      </c>
      <c r="D83" t="str">
        <f>IF($A83="","",IF(COUNTIFS('Brand Family Areas (Enc)'!$B$6:$B$998,$A83,'Brand Family Areas (Enc)'!$C$6:$C$998,D$1,'Brand Family Areas (Enc)'!$D$6:$D$998,"Inactive")&gt;0,"BLOCKED","CAN SELL"))</f>
        <v>CAN SELL</v>
      </c>
      <c r="E83" t="str">
        <f>IF($A83="","",IF(COUNTIFS('Brand Family Areas (Enc)'!$B$6:$B$998,$A83,'Brand Family Areas (Enc)'!$C$6:$C$998,E$1,'Brand Family Areas (Enc)'!$D$6:$D$998,"Inactive")&gt;0,"BLOCKED","CAN SELL"))</f>
        <v>BLOCKED</v>
      </c>
      <c r="F83" t="str">
        <f>IF($A83="","",IF(COUNTIFS('Brand Family Areas (Enc)'!$B$6:$B$998,$A83,'Brand Family Areas (Enc)'!$C$6:$C$998,F$1,'Brand Family Areas (Enc)'!$D$6:$D$998,"Inactive")&gt;0,"BLOCKED","CAN SELL"))</f>
        <v>BLOCKED</v>
      </c>
      <c r="G83" t="str">
        <f>IF($A83="","",IF(COUNTIFS('Brand Family Areas (Enc)'!$B$6:$B$998,$A83,'Brand Family Areas (Enc)'!$C$6:$C$998,G$1,'Brand Family Areas (Enc)'!$D$6:$D$998,"Inactive")&gt;0,"BLOCKED","CAN SELL"))</f>
        <v>BLOCKED</v>
      </c>
      <c r="H83" t="str">
        <f>IF($A83="","",IF(COUNTIFS('Brand Family Areas (Enc)'!$B$6:$B$998,$A83,'Brand Family Areas (Enc)'!$C$6:$C$998,H$1,'Brand Family Areas (Enc)'!$D$6:$D$998,"Inactive")&gt;0,"BLOCKED","CAN SELL"))</f>
        <v>CAN SELL</v>
      </c>
      <c r="I83" t="str">
        <f>IF($A83="","",IF(COUNTIFS('Brand Family Areas (Enc)'!$B$6:$B$998,$A83,'Brand Family Areas (Enc)'!$C$6:$C$998,I$1,'Brand Family Areas (Enc)'!$D$6:$D$998,"Inactive")&gt;0,"BLOCKED","CAN SELL"))</f>
        <v>CAN SELL</v>
      </c>
      <c r="J83" t="str">
        <f>IF($A83="","",IF(COUNTIFS('Brand Family Areas (Enc)'!$B$6:$B$998,$A83,'Brand Family Areas (Enc)'!$C$6:$C$998,J$1,'Brand Family Areas (Enc)'!$D$6:$D$998,"Inactive")&gt;0,"BLOCKED","CAN SELL"))</f>
        <v>BLOCKED</v>
      </c>
      <c r="K83" t="str">
        <f>IF($A83="","",IF(COUNTIFS('Brand Family Areas (Enc)'!$B$6:$B$998,$A83,'Brand Family Areas (Enc)'!$C$6:$C$998,K$1,'Brand Family Areas (Enc)'!$D$6:$D$998,"Inactive")&gt;0,"BLOCKED","CAN SELL"))</f>
        <v>CAN SELL</v>
      </c>
    </row>
    <row r="84" spans="1:11" x14ac:dyDescent="0.2">
      <c r="A84" t="str">
        <v>Heineken 0.0</v>
      </c>
      <c r="B84" t="str">
        <f>IF($A84="","",IF(COUNTIFS('Brand Family Areas (Enc)'!$B$6:$B$998,$A84,'Brand Family Areas (Enc)'!$C$6:$C$998,B$1,'Brand Family Areas (Enc)'!$D$6:$D$998,"Inactive")&gt;0,"BLOCKED","CAN SELL"))</f>
        <v>CAN SELL</v>
      </c>
      <c r="C84" t="str">
        <f>IF($A84="","",IF(COUNTIFS('Brand Family Areas (Enc)'!$B$6:$B$998,$A84,'Brand Family Areas (Enc)'!$C$6:$C$998,C$1,'Brand Family Areas (Enc)'!$D$6:$D$998,"Inactive")&gt;0,"BLOCKED","CAN SELL"))</f>
        <v>CAN SELL</v>
      </c>
      <c r="D84" t="str">
        <f>IF($A84="","",IF(COUNTIFS('Brand Family Areas (Enc)'!$B$6:$B$998,$A84,'Brand Family Areas (Enc)'!$C$6:$C$998,D$1,'Brand Family Areas (Enc)'!$D$6:$D$998,"Inactive")&gt;0,"BLOCKED","CAN SELL"))</f>
        <v>CAN SELL</v>
      </c>
      <c r="E84" t="str">
        <f>IF($A84="","",IF(COUNTIFS('Brand Family Areas (Enc)'!$B$6:$B$998,$A84,'Brand Family Areas (Enc)'!$C$6:$C$998,E$1,'Brand Family Areas (Enc)'!$D$6:$D$998,"Inactive")&gt;0,"BLOCKED","CAN SELL"))</f>
        <v>BLOCKED</v>
      </c>
      <c r="F84" t="str">
        <f>IF($A84="","",IF(COUNTIFS('Brand Family Areas (Enc)'!$B$6:$B$998,$A84,'Brand Family Areas (Enc)'!$C$6:$C$998,F$1,'Brand Family Areas (Enc)'!$D$6:$D$998,"Inactive")&gt;0,"BLOCKED","CAN SELL"))</f>
        <v>BLOCKED</v>
      </c>
      <c r="G84" t="str">
        <f>IF($A84="","",IF(COUNTIFS('Brand Family Areas (Enc)'!$B$6:$B$998,$A84,'Brand Family Areas (Enc)'!$C$6:$C$998,G$1,'Brand Family Areas (Enc)'!$D$6:$D$998,"Inactive")&gt;0,"BLOCKED","CAN SELL"))</f>
        <v>BLOCKED</v>
      </c>
      <c r="H84" t="str">
        <f>IF($A84="","",IF(COUNTIFS('Brand Family Areas (Enc)'!$B$6:$B$998,$A84,'Brand Family Areas (Enc)'!$C$6:$C$998,H$1,'Brand Family Areas (Enc)'!$D$6:$D$998,"Inactive")&gt;0,"BLOCKED","CAN SELL"))</f>
        <v>BLOCKED</v>
      </c>
      <c r="I84" t="str">
        <f>IF($A84="","",IF(COUNTIFS('Brand Family Areas (Enc)'!$B$6:$B$998,$A84,'Brand Family Areas (Enc)'!$C$6:$C$998,I$1,'Brand Family Areas (Enc)'!$D$6:$D$998,"Inactive")&gt;0,"BLOCKED","CAN SELL"))</f>
        <v>BLOCKED</v>
      </c>
      <c r="J84" t="str">
        <f>IF($A84="","",IF(COUNTIFS('Brand Family Areas (Enc)'!$B$6:$B$998,$A84,'Brand Family Areas (Enc)'!$C$6:$C$998,J$1,'Brand Family Areas (Enc)'!$D$6:$D$998,"Inactive")&gt;0,"BLOCKED","CAN SELL"))</f>
        <v>BLOCKED</v>
      </c>
      <c r="K84" t="str">
        <f>IF($A84="","",IF(COUNTIFS('Brand Family Areas (Enc)'!$B$6:$B$998,$A84,'Brand Family Areas (Enc)'!$C$6:$C$998,K$1,'Brand Family Areas (Enc)'!$D$6:$D$998,"Inactive")&gt;0,"BLOCKED","CAN SELL"))</f>
        <v>CAN SELL</v>
      </c>
    </row>
    <row r="85" spans="1:11" x14ac:dyDescent="0.2">
      <c r="A85" t="str">
        <v>Heineken 0.0 Ultimate</v>
      </c>
      <c r="B85" t="str">
        <f>IF($A85="","",IF(COUNTIFS('Brand Family Areas (Enc)'!$B$6:$B$998,$A85,'Brand Family Areas (Enc)'!$C$6:$C$998,B$1,'Brand Family Areas (Enc)'!$D$6:$D$998,"Inactive")&gt;0,"BLOCKED","CAN SELL"))</f>
        <v>CAN SELL</v>
      </c>
      <c r="C85" t="str">
        <f>IF($A85="","",IF(COUNTIFS('Brand Family Areas (Enc)'!$B$6:$B$998,$A85,'Brand Family Areas (Enc)'!$C$6:$C$998,C$1,'Brand Family Areas (Enc)'!$D$6:$D$998,"Inactive")&gt;0,"BLOCKED","CAN SELL"))</f>
        <v>CAN SELL</v>
      </c>
      <c r="D85" t="str">
        <f>IF($A85="","",IF(COUNTIFS('Brand Family Areas (Enc)'!$B$6:$B$998,$A85,'Brand Family Areas (Enc)'!$C$6:$C$998,D$1,'Brand Family Areas (Enc)'!$D$6:$D$998,"Inactive")&gt;0,"BLOCKED","CAN SELL"))</f>
        <v>CAN SELL</v>
      </c>
      <c r="E85" t="str">
        <f>IF($A85="","",IF(COUNTIFS('Brand Family Areas (Enc)'!$B$6:$B$998,$A85,'Brand Family Areas (Enc)'!$C$6:$C$998,E$1,'Brand Family Areas (Enc)'!$D$6:$D$998,"Inactive")&gt;0,"BLOCKED","CAN SELL"))</f>
        <v>BLOCKED</v>
      </c>
      <c r="F85" t="str">
        <f>IF($A85="","",IF(COUNTIFS('Brand Family Areas (Enc)'!$B$6:$B$998,$A85,'Brand Family Areas (Enc)'!$C$6:$C$998,F$1,'Brand Family Areas (Enc)'!$D$6:$D$998,"Inactive")&gt;0,"BLOCKED","CAN SELL"))</f>
        <v>BLOCKED</v>
      </c>
      <c r="G85" t="str">
        <f>IF($A85="","",IF(COUNTIFS('Brand Family Areas (Enc)'!$B$6:$B$998,$A85,'Brand Family Areas (Enc)'!$C$6:$C$998,G$1,'Brand Family Areas (Enc)'!$D$6:$D$998,"Inactive")&gt;0,"BLOCKED","CAN SELL"))</f>
        <v>BLOCKED</v>
      </c>
      <c r="H85" t="str">
        <f>IF($A85="","",IF(COUNTIFS('Brand Family Areas (Enc)'!$B$6:$B$998,$A85,'Brand Family Areas (Enc)'!$C$6:$C$998,H$1,'Brand Family Areas (Enc)'!$D$6:$D$998,"Inactive")&gt;0,"BLOCKED","CAN SELL"))</f>
        <v>BLOCKED</v>
      </c>
      <c r="I85" t="str">
        <f>IF($A85="","",IF(COUNTIFS('Brand Family Areas (Enc)'!$B$6:$B$998,$A85,'Brand Family Areas (Enc)'!$C$6:$C$998,I$1,'Brand Family Areas (Enc)'!$D$6:$D$998,"Inactive")&gt;0,"BLOCKED","CAN SELL"))</f>
        <v>BLOCKED</v>
      </c>
      <c r="J85" t="str">
        <f>IF($A85="","",IF(COUNTIFS('Brand Family Areas (Enc)'!$B$6:$B$998,$A85,'Brand Family Areas (Enc)'!$C$6:$C$998,J$1,'Brand Family Areas (Enc)'!$D$6:$D$998,"Inactive")&gt;0,"BLOCKED","CAN SELL"))</f>
        <v>BLOCKED</v>
      </c>
      <c r="K85" t="str">
        <f>IF($A85="","",IF(COUNTIFS('Brand Family Areas (Enc)'!$B$6:$B$998,$A85,'Brand Family Areas (Enc)'!$C$6:$C$998,K$1,'Brand Family Areas (Enc)'!$D$6:$D$998,"Inactive")&gt;0,"BLOCKED","CAN SELL"))</f>
        <v>CAN SELL</v>
      </c>
    </row>
    <row r="86" spans="1:11" x14ac:dyDescent="0.2">
      <c r="A86" t="str">
        <v>Heineken Dark</v>
      </c>
      <c r="B86" t="str">
        <f>IF($A86="","",IF(COUNTIFS('Brand Family Areas (Enc)'!$B$6:$B$998,$A86,'Brand Family Areas (Enc)'!$C$6:$C$998,B$1,'Brand Family Areas (Enc)'!$D$6:$D$998,"Inactive")&gt;0,"BLOCKED","CAN SELL"))</f>
        <v>CAN SELL</v>
      </c>
      <c r="C86" t="str">
        <f>IF($A86="","",IF(COUNTIFS('Brand Family Areas (Enc)'!$B$6:$B$998,$A86,'Brand Family Areas (Enc)'!$C$6:$C$998,C$1,'Brand Family Areas (Enc)'!$D$6:$D$998,"Inactive")&gt;0,"BLOCKED","CAN SELL"))</f>
        <v>CAN SELL</v>
      </c>
      <c r="D86" t="str">
        <f>IF($A86="","",IF(COUNTIFS('Brand Family Areas (Enc)'!$B$6:$B$998,$A86,'Brand Family Areas (Enc)'!$C$6:$C$998,D$1,'Brand Family Areas (Enc)'!$D$6:$D$998,"Inactive")&gt;0,"BLOCKED","CAN SELL"))</f>
        <v>CAN SELL</v>
      </c>
      <c r="E86" t="str">
        <f>IF($A86="","",IF(COUNTIFS('Brand Family Areas (Enc)'!$B$6:$B$998,$A86,'Brand Family Areas (Enc)'!$C$6:$C$998,E$1,'Brand Family Areas (Enc)'!$D$6:$D$998,"Inactive")&gt;0,"BLOCKED","CAN SELL"))</f>
        <v>BLOCKED</v>
      </c>
      <c r="F86" t="str">
        <f>IF($A86="","",IF(COUNTIFS('Brand Family Areas (Enc)'!$B$6:$B$998,$A86,'Brand Family Areas (Enc)'!$C$6:$C$998,F$1,'Brand Family Areas (Enc)'!$D$6:$D$998,"Inactive")&gt;0,"BLOCKED","CAN SELL"))</f>
        <v>BLOCKED</v>
      </c>
      <c r="G86" t="str">
        <f>IF($A86="","",IF(COUNTIFS('Brand Family Areas (Enc)'!$B$6:$B$998,$A86,'Brand Family Areas (Enc)'!$C$6:$C$998,G$1,'Brand Family Areas (Enc)'!$D$6:$D$998,"Inactive")&gt;0,"BLOCKED","CAN SELL"))</f>
        <v>BLOCKED</v>
      </c>
      <c r="H86" t="str">
        <f>IF($A86="","",IF(COUNTIFS('Brand Family Areas (Enc)'!$B$6:$B$998,$A86,'Brand Family Areas (Enc)'!$C$6:$C$998,H$1,'Brand Family Areas (Enc)'!$D$6:$D$998,"Inactive")&gt;0,"BLOCKED","CAN SELL"))</f>
        <v>BLOCKED</v>
      </c>
      <c r="I86" t="str">
        <f>IF($A86="","",IF(COUNTIFS('Brand Family Areas (Enc)'!$B$6:$B$998,$A86,'Brand Family Areas (Enc)'!$C$6:$C$998,I$1,'Brand Family Areas (Enc)'!$D$6:$D$998,"Inactive")&gt;0,"BLOCKED","CAN SELL"))</f>
        <v>BLOCKED</v>
      </c>
      <c r="J86" t="str">
        <f>IF($A86="","",IF(COUNTIFS('Brand Family Areas (Enc)'!$B$6:$B$998,$A86,'Brand Family Areas (Enc)'!$C$6:$C$998,J$1,'Brand Family Areas (Enc)'!$D$6:$D$998,"Inactive")&gt;0,"BLOCKED","CAN SELL"))</f>
        <v>BLOCKED</v>
      </c>
      <c r="K86" t="str">
        <f>IF($A86="","",IF(COUNTIFS('Brand Family Areas (Enc)'!$B$6:$B$998,$A86,'Brand Family Areas (Enc)'!$C$6:$C$998,K$1,'Brand Family Areas (Enc)'!$D$6:$D$998,"Inactive")&gt;0,"BLOCKED","CAN SELL"))</f>
        <v>CAN SELL</v>
      </c>
    </row>
    <row r="87" spans="1:11" x14ac:dyDescent="0.2">
      <c r="A87" t="str">
        <v>Heineken Light</v>
      </c>
      <c r="B87" t="str">
        <f>IF($A87="","",IF(COUNTIFS('Brand Family Areas (Enc)'!$B$6:$B$998,$A87,'Brand Family Areas (Enc)'!$C$6:$C$998,B$1,'Brand Family Areas (Enc)'!$D$6:$D$998,"Inactive")&gt;0,"BLOCKED","CAN SELL"))</f>
        <v>CAN SELL</v>
      </c>
      <c r="C87" t="str">
        <f>IF($A87="","",IF(COUNTIFS('Brand Family Areas (Enc)'!$B$6:$B$998,$A87,'Brand Family Areas (Enc)'!$C$6:$C$998,C$1,'Brand Family Areas (Enc)'!$D$6:$D$998,"Inactive")&gt;0,"BLOCKED","CAN SELL"))</f>
        <v>CAN SELL</v>
      </c>
      <c r="D87" t="str">
        <f>IF($A87="","",IF(COUNTIFS('Brand Family Areas (Enc)'!$B$6:$B$998,$A87,'Brand Family Areas (Enc)'!$C$6:$C$998,D$1,'Brand Family Areas (Enc)'!$D$6:$D$998,"Inactive")&gt;0,"BLOCKED","CAN SELL"))</f>
        <v>CAN SELL</v>
      </c>
      <c r="E87" t="str">
        <f>IF($A87="","",IF(COUNTIFS('Brand Family Areas (Enc)'!$B$6:$B$998,$A87,'Brand Family Areas (Enc)'!$C$6:$C$998,E$1,'Brand Family Areas (Enc)'!$D$6:$D$998,"Inactive")&gt;0,"BLOCKED","CAN SELL"))</f>
        <v>BLOCKED</v>
      </c>
      <c r="F87" t="str">
        <f>IF($A87="","",IF(COUNTIFS('Brand Family Areas (Enc)'!$B$6:$B$998,$A87,'Brand Family Areas (Enc)'!$C$6:$C$998,F$1,'Brand Family Areas (Enc)'!$D$6:$D$998,"Inactive")&gt;0,"BLOCKED","CAN SELL"))</f>
        <v>BLOCKED</v>
      </c>
      <c r="G87" t="str">
        <f>IF($A87="","",IF(COUNTIFS('Brand Family Areas (Enc)'!$B$6:$B$998,$A87,'Brand Family Areas (Enc)'!$C$6:$C$998,G$1,'Brand Family Areas (Enc)'!$D$6:$D$998,"Inactive")&gt;0,"BLOCKED","CAN SELL"))</f>
        <v>BLOCKED</v>
      </c>
      <c r="H87" t="str">
        <f>IF($A87="","",IF(COUNTIFS('Brand Family Areas (Enc)'!$B$6:$B$998,$A87,'Brand Family Areas (Enc)'!$C$6:$C$998,H$1,'Brand Family Areas (Enc)'!$D$6:$D$998,"Inactive")&gt;0,"BLOCKED","CAN SELL"))</f>
        <v>BLOCKED</v>
      </c>
      <c r="I87" t="str">
        <f>IF($A87="","",IF(COUNTIFS('Brand Family Areas (Enc)'!$B$6:$B$998,$A87,'Brand Family Areas (Enc)'!$C$6:$C$998,I$1,'Brand Family Areas (Enc)'!$D$6:$D$998,"Inactive")&gt;0,"BLOCKED","CAN SELL"))</f>
        <v>BLOCKED</v>
      </c>
      <c r="J87" t="str">
        <f>IF($A87="","",IF(COUNTIFS('Brand Family Areas (Enc)'!$B$6:$B$998,$A87,'Brand Family Areas (Enc)'!$C$6:$C$998,J$1,'Brand Family Areas (Enc)'!$D$6:$D$998,"Inactive")&gt;0,"BLOCKED","CAN SELL"))</f>
        <v>BLOCKED</v>
      </c>
      <c r="K87" t="str">
        <f>IF($A87="","",IF(COUNTIFS('Brand Family Areas (Enc)'!$B$6:$B$998,$A87,'Brand Family Areas (Enc)'!$C$6:$C$998,K$1,'Brand Family Areas (Enc)'!$D$6:$D$998,"Inactive")&gt;0,"BLOCKED","CAN SELL"))</f>
        <v>CAN SELL</v>
      </c>
    </row>
    <row r="88" spans="1:11" x14ac:dyDescent="0.2">
      <c r="A88" t="str">
        <v>Heineken Silver</v>
      </c>
      <c r="B88" t="str">
        <f>IF($A88="","",IF(COUNTIFS('Brand Family Areas (Enc)'!$B$6:$B$998,$A88,'Brand Family Areas (Enc)'!$C$6:$C$998,B$1,'Brand Family Areas (Enc)'!$D$6:$D$998,"Inactive")&gt;0,"BLOCKED","CAN SELL"))</f>
        <v>CAN SELL</v>
      </c>
      <c r="C88" t="str">
        <f>IF($A88="","",IF(COUNTIFS('Brand Family Areas (Enc)'!$B$6:$B$998,$A88,'Brand Family Areas (Enc)'!$C$6:$C$998,C$1,'Brand Family Areas (Enc)'!$D$6:$D$998,"Inactive")&gt;0,"BLOCKED","CAN SELL"))</f>
        <v>CAN SELL</v>
      </c>
      <c r="D88" t="str">
        <f>IF($A88="","",IF(COUNTIFS('Brand Family Areas (Enc)'!$B$6:$B$998,$A88,'Brand Family Areas (Enc)'!$C$6:$C$998,D$1,'Brand Family Areas (Enc)'!$D$6:$D$998,"Inactive")&gt;0,"BLOCKED","CAN SELL"))</f>
        <v>CAN SELL</v>
      </c>
      <c r="E88" t="str">
        <f>IF($A88="","",IF(COUNTIFS('Brand Family Areas (Enc)'!$B$6:$B$998,$A88,'Brand Family Areas (Enc)'!$C$6:$C$998,E$1,'Brand Family Areas (Enc)'!$D$6:$D$998,"Inactive")&gt;0,"BLOCKED","CAN SELL"))</f>
        <v>BLOCKED</v>
      </c>
      <c r="F88" t="str">
        <f>IF($A88="","",IF(COUNTIFS('Brand Family Areas (Enc)'!$B$6:$B$998,$A88,'Brand Family Areas (Enc)'!$C$6:$C$998,F$1,'Brand Family Areas (Enc)'!$D$6:$D$998,"Inactive")&gt;0,"BLOCKED","CAN SELL"))</f>
        <v>BLOCKED</v>
      </c>
      <c r="G88" t="str">
        <f>IF($A88="","",IF(COUNTIFS('Brand Family Areas (Enc)'!$B$6:$B$998,$A88,'Brand Family Areas (Enc)'!$C$6:$C$998,G$1,'Brand Family Areas (Enc)'!$D$6:$D$998,"Inactive")&gt;0,"BLOCKED","CAN SELL"))</f>
        <v>BLOCKED</v>
      </c>
      <c r="H88" t="str">
        <f>IF($A88="","",IF(COUNTIFS('Brand Family Areas (Enc)'!$B$6:$B$998,$A88,'Brand Family Areas (Enc)'!$C$6:$C$998,H$1,'Brand Family Areas (Enc)'!$D$6:$D$998,"Inactive")&gt;0,"BLOCKED","CAN SELL"))</f>
        <v>BLOCKED</v>
      </c>
      <c r="I88" t="str">
        <f>IF($A88="","",IF(COUNTIFS('Brand Family Areas (Enc)'!$B$6:$B$998,$A88,'Brand Family Areas (Enc)'!$C$6:$C$998,I$1,'Brand Family Areas (Enc)'!$D$6:$D$998,"Inactive")&gt;0,"BLOCKED","CAN SELL"))</f>
        <v>BLOCKED</v>
      </c>
      <c r="J88" t="str">
        <f>IF($A88="","",IF(COUNTIFS('Brand Family Areas (Enc)'!$B$6:$B$998,$A88,'Brand Family Areas (Enc)'!$C$6:$C$998,J$1,'Brand Family Areas (Enc)'!$D$6:$D$998,"Inactive")&gt;0,"BLOCKED","CAN SELL"))</f>
        <v>BLOCKED</v>
      </c>
      <c r="K88" t="str">
        <f>IF($A88="","",IF(COUNTIFS('Brand Family Areas (Enc)'!$B$6:$B$998,$A88,'Brand Family Areas (Enc)'!$C$6:$C$998,K$1,'Brand Family Areas (Enc)'!$D$6:$D$998,"Inactive")&gt;0,"BLOCKED","CAN SELL"))</f>
        <v>CAN SELL</v>
      </c>
    </row>
    <row r="89" spans="1:11" x14ac:dyDescent="0.2">
      <c r="A89" t="str">
        <v>Heineken USA</v>
      </c>
      <c r="B89" t="str">
        <f>IF($A89="","",IF(COUNTIFS('Brand Family Areas (Enc)'!$B$6:$B$998,$A89,'Brand Family Areas (Enc)'!$C$6:$C$998,B$1,'Brand Family Areas (Enc)'!$D$6:$D$998,"Inactive")&gt;0,"BLOCKED","CAN SELL"))</f>
        <v>CAN SELL</v>
      </c>
      <c r="C89" t="str">
        <f>IF($A89="","",IF(COUNTIFS('Brand Family Areas (Enc)'!$B$6:$B$998,$A89,'Brand Family Areas (Enc)'!$C$6:$C$998,C$1,'Brand Family Areas (Enc)'!$D$6:$D$998,"Inactive")&gt;0,"BLOCKED","CAN SELL"))</f>
        <v>CAN SELL</v>
      </c>
      <c r="D89" t="str">
        <f>IF($A89="","",IF(COUNTIFS('Brand Family Areas (Enc)'!$B$6:$B$998,$A89,'Brand Family Areas (Enc)'!$C$6:$C$998,D$1,'Brand Family Areas (Enc)'!$D$6:$D$998,"Inactive")&gt;0,"BLOCKED","CAN SELL"))</f>
        <v>CAN SELL</v>
      </c>
      <c r="E89" t="str">
        <f>IF($A89="","",IF(COUNTIFS('Brand Family Areas (Enc)'!$B$6:$B$998,$A89,'Brand Family Areas (Enc)'!$C$6:$C$998,E$1,'Brand Family Areas (Enc)'!$D$6:$D$998,"Inactive")&gt;0,"BLOCKED","CAN SELL"))</f>
        <v>BLOCKED</v>
      </c>
      <c r="F89" t="str">
        <f>IF($A89="","",IF(COUNTIFS('Brand Family Areas (Enc)'!$B$6:$B$998,$A89,'Brand Family Areas (Enc)'!$C$6:$C$998,F$1,'Brand Family Areas (Enc)'!$D$6:$D$998,"Inactive")&gt;0,"BLOCKED","CAN SELL"))</f>
        <v>BLOCKED</v>
      </c>
      <c r="G89" t="str">
        <f>IF($A89="","",IF(COUNTIFS('Brand Family Areas (Enc)'!$B$6:$B$998,$A89,'Brand Family Areas (Enc)'!$C$6:$C$998,G$1,'Brand Family Areas (Enc)'!$D$6:$D$998,"Inactive")&gt;0,"BLOCKED","CAN SELL"))</f>
        <v>BLOCKED</v>
      </c>
      <c r="H89" t="str">
        <f>IF($A89="","",IF(COUNTIFS('Brand Family Areas (Enc)'!$B$6:$B$998,$A89,'Brand Family Areas (Enc)'!$C$6:$C$998,H$1,'Brand Family Areas (Enc)'!$D$6:$D$998,"Inactive")&gt;0,"BLOCKED","CAN SELL"))</f>
        <v>BLOCKED</v>
      </c>
      <c r="I89" t="str">
        <f>IF($A89="","",IF(COUNTIFS('Brand Family Areas (Enc)'!$B$6:$B$998,$A89,'Brand Family Areas (Enc)'!$C$6:$C$998,I$1,'Brand Family Areas (Enc)'!$D$6:$D$998,"Inactive")&gt;0,"BLOCKED","CAN SELL"))</f>
        <v>BLOCKED</v>
      </c>
      <c r="J89" t="str">
        <f>IF($A89="","",IF(COUNTIFS('Brand Family Areas (Enc)'!$B$6:$B$998,$A89,'Brand Family Areas (Enc)'!$C$6:$C$998,J$1,'Brand Family Areas (Enc)'!$D$6:$D$998,"Inactive")&gt;0,"BLOCKED","CAN SELL"))</f>
        <v>BLOCKED</v>
      </c>
      <c r="K89" t="str">
        <f>IF($A89="","",IF(COUNTIFS('Brand Family Areas (Enc)'!$B$6:$B$998,$A89,'Brand Family Areas (Enc)'!$C$6:$C$998,K$1,'Brand Family Areas (Enc)'!$D$6:$D$998,"Inactive")&gt;0,"BLOCKED","CAN SELL"))</f>
        <v>CAN SELL</v>
      </c>
    </row>
    <row r="90" spans="1:11" x14ac:dyDescent="0.2">
      <c r="A90" t="str">
        <v>Henry's Hard Sodas</v>
      </c>
      <c r="B90" t="str">
        <f>IF($A90="","",IF(COUNTIFS('Brand Family Areas (Enc)'!$B$6:$B$998,$A90,'Brand Family Areas (Enc)'!$C$6:$C$998,B$1,'Brand Family Areas (Enc)'!$D$6:$D$998,"Inactive")&gt;0,"BLOCKED","CAN SELL"))</f>
        <v>CAN SELL</v>
      </c>
      <c r="C90" t="str">
        <f>IF($A90="","",IF(COUNTIFS('Brand Family Areas (Enc)'!$B$6:$B$998,$A90,'Brand Family Areas (Enc)'!$C$6:$C$998,C$1,'Brand Family Areas (Enc)'!$D$6:$D$998,"Inactive")&gt;0,"BLOCKED","CAN SELL"))</f>
        <v>CAN SELL</v>
      </c>
      <c r="D90" t="str">
        <f>IF($A90="","",IF(COUNTIFS('Brand Family Areas (Enc)'!$B$6:$B$998,$A90,'Brand Family Areas (Enc)'!$C$6:$C$998,D$1,'Brand Family Areas (Enc)'!$D$6:$D$998,"Inactive")&gt;0,"BLOCKED","CAN SELL"))</f>
        <v>CAN SELL</v>
      </c>
      <c r="E90" t="str">
        <f>IF($A90="","",IF(COUNTIFS('Brand Family Areas (Enc)'!$B$6:$B$998,$A90,'Brand Family Areas (Enc)'!$C$6:$C$998,E$1,'Brand Family Areas (Enc)'!$D$6:$D$998,"Inactive")&gt;0,"BLOCKED","CAN SELL"))</f>
        <v>BLOCKED</v>
      </c>
      <c r="F90" t="str">
        <f>IF($A90="","",IF(COUNTIFS('Brand Family Areas (Enc)'!$B$6:$B$998,$A90,'Brand Family Areas (Enc)'!$C$6:$C$998,F$1,'Brand Family Areas (Enc)'!$D$6:$D$998,"Inactive")&gt;0,"BLOCKED","CAN SELL"))</f>
        <v>BLOCKED</v>
      </c>
      <c r="G90" t="str">
        <f>IF($A90="","",IF(COUNTIFS('Brand Family Areas (Enc)'!$B$6:$B$998,$A90,'Brand Family Areas (Enc)'!$C$6:$C$998,G$1,'Brand Family Areas (Enc)'!$D$6:$D$998,"Inactive")&gt;0,"BLOCKED","CAN SELL"))</f>
        <v>BLOCKED</v>
      </c>
      <c r="H90" t="str">
        <f>IF($A90="","",IF(COUNTIFS('Brand Family Areas (Enc)'!$B$6:$B$998,$A90,'Brand Family Areas (Enc)'!$C$6:$C$998,H$1,'Brand Family Areas (Enc)'!$D$6:$D$998,"Inactive")&gt;0,"BLOCKED","CAN SELL"))</f>
        <v>CAN SELL</v>
      </c>
      <c r="I90" t="str">
        <f>IF($A90="","",IF(COUNTIFS('Brand Family Areas (Enc)'!$B$6:$B$998,$A90,'Brand Family Areas (Enc)'!$C$6:$C$998,I$1,'Brand Family Areas (Enc)'!$D$6:$D$998,"Inactive")&gt;0,"BLOCKED","CAN SELL"))</f>
        <v>CAN SELL</v>
      </c>
      <c r="J90" t="str">
        <f>IF($A90="","",IF(COUNTIFS('Brand Family Areas (Enc)'!$B$6:$B$998,$A90,'Brand Family Areas (Enc)'!$C$6:$C$998,J$1,'Brand Family Areas (Enc)'!$D$6:$D$998,"Inactive")&gt;0,"BLOCKED","CAN SELL"))</f>
        <v>BLOCKED</v>
      </c>
      <c r="K90" t="str">
        <f>IF($A90="","",IF(COUNTIFS('Brand Family Areas (Enc)'!$B$6:$B$998,$A90,'Brand Family Areas (Enc)'!$C$6:$C$998,K$1,'Brand Family Areas (Enc)'!$D$6:$D$998,"Inactive")&gt;0,"BLOCKED","CAN SELL"))</f>
        <v>CAN SELL</v>
      </c>
    </row>
    <row r="91" spans="1:11" x14ac:dyDescent="0.2">
      <c r="A91" t="str">
        <v>Henry's Hard Sparkling</v>
      </c>
      <c r="B91" t="str">
        <f>IF($A91="","",IF(COUNTIFS('Brand Family Areas (Enc)'!$B$6:$B$998,$A91,'Brand Family Areas (Enc)'!$C$6:$C$998,B$1,'Brand Family Areas (Enc)'!$D$6:$D$998,"Inactive")&gt;0,"BLOCKED","CAN SELL"))</f>
        <v>CAN SELL</v>
      </c>
      <c r="C91" t="str">
        <f>IF($A91="","",IF(COUNTIFS('Brand Family Areas (Enc)'!$B$6:$B$998,$A91,'Brand Family Areas (Enc)'!$C$6:$C$998,C$1,'Brand Family Areas (Enc)'!$D$6:$D$998,"Inactive")&gt;0,"BLOCKED","CAN SELL"))</f>
        <v>CAN SELL</v>
      </c>
      <c r="D91" t="str">
        <f>IF($A91="","",IF(COUNTIFS('Brand Family Areas (Enc)'!$B$6:$B$998,$A91,'Brand Family Areas (Enc)'!$C$6:$C$998,D$1,'Brand Family Areas (Enc)'!$D$6:$D$998,"Inactive")&gt;0,"BLOCKED","CAN SELL"))</f>
        <v>CAN SELL</v>
      </c>
      <c r="E91" t="str">
        <f>IF($A91="","",IF(COUNTIFS('Brand Family Areas (Enc)'!$B$6:$B$998,$A91,'Brand Family Areas (Enc)'!$C$6:$C$998,E$1,'Brand Family Areas (Enc)'!$D$6:$D$998,"Inactive")&gt;0,"BLOCKED","CAN SELL"))</f>
        <v>BLOCKED</v>
      </c>
      <c r="F91" t="str">
        <f>IF($A91="","",IF(COUNTIFS('Brand Family Areas (Enc)'!$B$6:$B$998,$A91,'Brand Family Areas (Enc)'!$C$6:$C$998,F$1,'Brand Family Areas (Enc)'!$D$6:$D$998,"Inactive")&gt;0,"BLOCKED","CAN SELL"))</f>
        <v>BLOCKED</v>
      </c>
      <c r="G91" t="str">
        <f>IF($A91="","",IF(COUNTIFS('Brand Family Areas (Enc)'!$B$6:$B$998,$A91,'Brand Family Areas (Enc)'!$C$6:$C$998,G$1,'Brand Family Areas (Enc)'!$D$6:$D$998,"Inactive")&gt;0,"BLOCKED","CAN SELL"))</f>
        <v>BLOCKED</v>
      </c>
      <c r="H91" t="str">
        <f>IF($A91="","",IF(COUNTIFS('Brand Family Areas (Enc)'!$B$6:$B$998,$A91,'Brand Family Areas (Enc)'!$C$6:$C$998,H$1,'Brand Family Areas (Enc)'!$D$6:$D$998,"Inactive")&gt;0,"BLOCKED","CAN SELL"))</f>
        <v>CAN SELL</v>
      </c>
      <c r="I91" t="str">
        <f>IF($A91="","",IF(COUNTIFS('Brand Family Areas (Enc)'!$B$6:$B$998,$A91,'Brand Family Areas (Enc)'!$C$6:$C$998,I$1,'Brand Family Areas (Enc)'!$D$6:$D$998,"Inactive")&gt;0,"BLOCKED","CAN SELL"))</f>
        <v>CAN SELL</v>
      </c>
      <c r="J91" t="str">
        <f>IF($A91="","",IF(COUNTIFS('Brand Family Areas (Enc)'!$B$6:$B$998,$A91,'Brand Family Areas (Enc)'!$C$6:$C$998,J$1,'Brand Family Areas (Enc)'!$D$6:$D$998,"Inactive")&gt;0,"BLOCKED","CAN SELL"))</f>
        <v>BLOCKED</v>
      </c>
      <c r="K91" t="str">
        <f>IF($A91="","",IF(COUNTIFS('Brand Family Areas (Enc)'!$B$6:$B$998,$A91,'Brand Family Areas (Enc)'!$C$6:$C$998,K$1,'Brand Family Areas (Enc)'!$D$6:$D$998,"Inactive")&gt;0,"BLOCKED","CAN SELL"))</f>
        <v>CAN SELL</v>
      </c>
    </row>
    <row r="92" spans="1:11" x14ac:dyDescent="0.2">
      <c r="A92" t="str">
        <v>Henry's Weinhards</v>
      </c>
      <c r="B92" t="str">
        <f>IF($A92="","",IF(COUNTIFS('Brand Family Areas (Enc)'!$B$6:$B$998,$A92,'Brand Family Areas (Enc)'!$C$6:$C$998,B$1,'Brand Family Areas (Enc)'!$D$6:$D$998,"Inactive")&gt;0,"BLOCKED","CAN SELL"))</f>
        <v>CAN SELL</v>
      </c>
      <c r="C92" t="str">
        <f>IF($A92="","",IF(COUNTIFS('Brand Family Areas (Enc)'!$B$6:$B$998,$A92,'Brand Family Areas (Enc)'!$C$6:$C$998,C$1,'Brand Family Areas (Enc)'!$D$6:$D$998,"Inactive")&gt;0,"BLOCKED","CAN SELL"))</f>
        <v>CAN SELL</v>
      </c>
      <c r="D92" t="str">
        <f>IF($A92="","",IF(COUNTIFS('Brand Family Areas (Enc)'!$B$6:$B$998,$A92,'Brand Family Areas (Enc)'!$C$6:$C$998,D$1,'Brand Family Areas (Enc)'!$D$6:$D$998,"Inactive")&gt;0,"BLOCKED","CAN SELL"))</f>
        <v>CAN SELL</v>
      </c>
      <c r="E92" t="str">
        <f>IF($A92="","",IF(COUNTIFS('Brand Family Areas (Enc)'!$B$6:$B$998,$A92,'Brand Family Areas (Enc)'!$C$6:$C$998,E$1,'Brand Family Areas (Enc)'!$D$6:$D$998,"Inactive")&gt;0,"BLOCKED","CAN SELL"))</f>
        <v>BLOCKED</v>
      </c>
      <c r="F92" t="str">
        <f>IF($A92="","",IF(COUNTIFS('Brand Family Areas (Enc)'!$B$6:$B$998,$A92,'Brand Family Areas (Enc)'!$C$6:$C$998,F$1,'Brand Family Areas (Enc)'!$D$6:$D$998,"Inactive")&gt;0,"BLOCKED","CAN SELL"))</f>
        <v>BLOCKED</v>
      </c>
      <c r="G92" t="str">
        <f>IF($A92="","",IF(COUNTIFS('Brand Family Areas (Enc)'!$B$6:$B$998,$A92,'Brand Family Areas (Enc)'!$C$6:$C$998,G$1,'Brand Family Areas (Enc)'!$D$6:$D$998,"Inactive")&gt;0,"BLOCKED","CAN SELL"))</f>
        <v>BLOCKED</v>
      </c>
      <c r="H92" t="str">
        <f>IF($A92="","",IF(COUNTIFS('Brand Family Areas (Enc)'!$B$6:$B$998,$A92,'Brand Family Areas (Enc)'!$C$6:$C$998,H$1,'Brand Family Areas (Enc)'!$D$6:$D$998,"Inactive")&gt;0,"BLOCKED","CAN SELL"))</f>
        <v>CAN SELL</v>
      </c>
      <c r="I92" t="str">
        <f>IF($A92="","",IF(COUNTIFS('Brand Family Areas (Enc)'!$B$6:$B$998,$A92,'Brand Family Areas (Enc)'!$C$6:$C$998,I$1,'Brand Family Areas (Enc)'!$D$6:$D$998,"Inactive")&gt;0,"BLOCKED","CAN SELL"))</f>
        <v>CAN SELL</v>
      </c>
      <c r="J92" t="str">
        <f>IF($A92="","",IF(COUNTIFS('Brand Family Areas (Enc)'!$B$6:$B$998,$A92,'Brand Family Areas (Enc)'!$C$6:$C$998,J$1,'Brand Family Areas (Enc)'!$D$6:$D$998,"Inactive")&gt;0,"BLOCKED","CAN SELL"))</f>
        <v>BLOCKED</v>
      </c>
      <c r="K92" t="str">
        <f>IF($A92="","",IF(COUNTIFS('Brand Family Areas (Enc)'!$B$6:$B$998,$A92,'Brand Family Areas (Enc)'!$C$6:$C$998,K$1,'Brand Family Areas (Enc)'!$D$6:$D$998,"Inactive")&gt;0,"BLOCKED","CAN SELL"))</f>
        <v>CAN SELL</v>
      </c>
    </row>
    <row r="93" spans="1:11" x14ac:dyDescent="0.2">
      <c r="A93" t="str">
        <v>Hi5</v>
      </c>
      <c r="B93" t="str">
        <f>IF($A93="","",IF(COUNTIFS('Brand Family Areas (Enc)'!$B$6:$B$998,$A93,'Brand Family Areas (Enc)'!$C$6:$C$998,B$1,'Brand Family Areas (Enc)'!$D$6:$D$998,"Inactive")&gt;0,"BLOCKED","CAN SELL"))</f>
        <v>CAN SELL</v>
      </c>
      <c r="C93" t="str">
        <f>IF($A93="","",IF(COUNTIFS('Brand Family Areas (Enc)'!$B$6:$B$998,$A93,'Brand Family Areas (Enc)'!$C$6:$C$998,C$1,'Brand Family Areas (Enc)'!$D$6:$D$998,"Inactive")&gt;0,"BLOCKED","CAN SELL"))</f>
        <v>CAN SELL</v>
      </c>
      <c r="D93" t="str">
        <f>IF($A93="","",IF(COUNTIFS('Brand Family Areas (Enc)'!$B$6:$B$998,$A93,'Brand Family Areas (Enc)'!$C$6:$C$998,D$1,'Brand Family Areas (Enc)'!$D$6:$D$998,"Inactive")&gt;0,"BLOCKED","CAN SELL"))</f>
        <v>CAN SELL</v>
      </c>
      <c r="E93" t="str">
        <f>IF($A93="","",IF(COUNTIFS('Brand Family Areas (Enc)'!$B$6:$B$998,$A93,'Brand Family Areas (Enc)'!$C$6:$C$998,E$1,'Brand Family Areas (Enc)'!$D$6:$D$998,"Inactive")&gt;0,"BLOCKED","CAN SELL"))</f>
        <v>BLOCKED</v>
      </c>
      <c r="F93" t="str">
        <f>IF($A93="","",IF(COUNTIFS('Brand Family Areas (Enc)'!$B$6:$B$998,$A93,'Brand Family Areas (Enc)'!$C$6:$C$998,F$1,'Brand Family Areas (Enc)'!$D$6:$D$998,"Inactive")&gt;0,"BLOCKED","CAN SELL"))</f>
        <v>BLOCKED</v>
      </c>
      <c r="G93" t="str">
        <f>IF($A93="","",IF(COUNTIFS('Brand Family Areas (Enc)'!$B$6:$B$998,$A93,'Brand Family Areas (Enc)'!$C$6:$C$998,G$1,'Brand Family Areas (Enc)'!$D$6:$D$998,"Inactive")&gt;0,"BLOCKED","CAN SELL"))</f>
        <v>BLOCKED</v>
      </c>
      <c r="H93" t="str">
        <f>IF($A93="","",IF(COUNTIFS('Brand Family Areas (Enc)'!$B$6:$B$998,$A93,'Brand Family Areas (Enc)'!$C$6:$C$998,H$1,'Brand Family Areas (Enc)'!$D$6:$D$998,"Inactive")&gt;0,"BLOCKED","CAN SELL"))</f>
        <v>CAN SELL</v>
      </c>
      <c r="I93" t="str">
        <f>IF($A93="","",IF(COUNTIFS('Brand Family Areas (Enc)'!$B$6:$B$998,$A93,'Brand Family Areas (Enc)'!$C$6:$C$998,I$1,'Brand Family Areas (Enc)'!$D$6:$D$998,"Inactive")&gt;0,"BLOCKED","CAN SELL"))</f>
        <v>CAN SELL</v>
      </c>
      <c r="J93" t="str">
        <f>IF($A93="","",IF(COUNTIFS('Brand Family Areas (Enc)'!$B$6:$B$998,$A93,'Brand Family Areas (Enc)'!$C$6:$C$998,J$1,'Brand Family Areas (Enc)'!$D$6:$D$998,"Inactive")&gt;0,"BLOCKED","CAN SELL"))</f>
        <v>BLOCKED</v>
      </c>
      <c r="K93" t="str">
        <f>IF($A93="","",IF(COUNTIFS('Brand Family Areas (Enc)'!$B$6:$B$998,$A93,'Brand Family Areas (Enc)'!$C$6:$C$998,K$1,'Brand Family Areas (Enc)'!$D$6:$D$998,"Inactive")&gt;0,"BLOCKED","CAN SELL"))</f>
        <v>CAN SELL</v>
      </c>
    </row>
    <row r="94" spans="1:11" x14ac:dyDescent="0.2">
      <c r="A94" t="str">
        <v>Honey Brown</v>
      </c>
      <c r="B94" t="str">
        <f>IF($A94="","",IF(COUNTIFS('Brand Family Areas (Enc)'!$B$6:$B$998,$A94,'Brand Family Areas (Enc)'!$C$6:$C$998,B$1,'Brand Family Areas (Enc)'!$D$6:$D$998,"Inactive")&gt;0,"BLOCKED","CAN SELL"))</f>
        <v>CAN SELL</v>
      </c>
      <c r="C94" t="str">
        <f>IF($A94="","",IF(COUNTIFS('Brand Family Areas (Enc)'!$B$6:$B$998,$A94,'Brand Family Areas (Enc)'!$C$6:$C$998,C$1,'Brand Family Areas (Enc)'!$D$6:$D$998,"Inactive")&gt;0,"BLOCKED","CAN SELL"))</f>
        <v>CAN SELL</v>
      </c>
      <c r="D94" t="str">
        <f>IF($A94="","",IF(COUNTIFS('Brand Family Areas (Enc)'!$B$6:$B$998,$A94,'Brand Family Areas (Enc)'!$C$6:$C$998,D$1,'Brand Family Areas (Enc)'!$D$6:$D$998,"Inactive")&gt;0,"BLOCKED","CAN SELL"))</f>
        <v>CAN SELL</v>
      </c>
      <c r="E94" t="str">
        <f>IF($A94="","",IF(COUNTIFS('Brand Family Areas (Enc)'!$B$6:$B$998,$A94,'Brand Family Areas (Enc)'!$C$6:$C$998,E$1,'Brand Family Areas (Enc)'!$D$6:$D$998,"Inactive")&gt;0,"BLOCKED","CAN SELL"))</f>
        <v>CAN SELL</v>
      </c>
      <c r="F94" t="str">
        <f>IF($A94="","",IF(COUNTIFS('Brand Family Areas (Enc)'!$B$6:$B$998,$A94,'Brand Family Areas (Enc)'!$C$6:$C$998,F$1,'Brand Family Areas (Enc)'!$D$6:$D$998,"Inactive")&gt;0,"BLOCKED","CAN SELL"))</f>
        <v>CAN SELL</v>
      </c>
      <c r="G94" t="str">
        <f>IF($A94="","",IF(COUNTIFS('Brand Family Areas (Enc)'!$B$6:$B$998,$A94,'Brand Family Areas (Enc)'!$C$6:$C$998,G$1,'Brand Family Areas (Enc)'!$D$6:$D$998,"Inactive")&gt;0,"BLOCKED","CAN SELL"))</f>
        <v>CAN SELL</v>
      </c>
      <c r="H94" t="str">
        <f>IF($A94="","",IF(COUNTIFS('Brand Family Areas (Enc)'!$B$6:$B$998,$A94,'Brand Family Areas (Enc)'!$C$6:$C$998,H$1,'Brand Family Areas (Enc)'!$D$6:$D$998,"Inactive")&gt;0,"BLOCKED","CAN SELL"))</f>
        <v>BLOCKED</v>
      </c>
      <c r="I94" t="str">
        <f>IF($A94="","",IF(COUNTIFS('Brand Family Areas (Enc)'!$B$6:$B$998,$A94,'Brand Family Areas (Enc)'!$C$6:$C$998,I$1,'Brand Family Areas (Enc)'!$D$6:$D$998,"Inactive")&gt;0,"BLOCKED","CAN SELL"))</f>
        <v>BLOCKED</v>
      </c>
      <c r="J94" t="str">
        <f>IF($A94="","",IF(COUNTIFS('Brand Family Areas (Enc)'!$B$6:$B$998,$A94,'Brand Family Areas (Enc)'!$C$6:$C$998,J$1,'Brand Family Areas (Enc)'!$D$6:$D$998,"Inactive")&gt;0,"BLOCKED","CAN SELL"))</f>
        <v>BLOCKED</v>
      </c>
      <c r="K94" t="str">
        <f>IF($A94="","",IF(COUNTIFS('Brand Family Areas (Enc)'!$B$6:$B$998,$A94,'Brand Family Areas (Enc)'!$C$6:$C$998,K$1,'Brand Family Areas (Enc)'!$D$6:$D$998,"Inactive")&gt;0,"BLOCKED","CAN SELL"))</f>
        <v>BLOCKED</v>
      </c>
    </row>
    <row r="95" spans="1:11" x14ac:dyDescent="0.2">
      <c r="A95" t="str">
        <v>Hop Valley</v>
      </c>
      <c r="B95" t="str">
        <f>IF($A95="","",IF(COUNTIFS('Brand Family Areas (Enc)'!$B$6:$B$998,$A95,'Brand Family Areas (Enc)'!$C$6:$C$998,B$1,'Brand Family Areas (Enc)'!$D$6:$D$998,"Inactive")&gt;0,"BLOCKED","CAN SELL"))</f>
        <v>CAN SELL</v>
      </c>
      <c r="C95" t="str">
        <f>IF($A95="","",IF(COUNTIFS('Brand Family Areas (Enc)'!$B$6:$B$998,$A95,'Brand Family Areas (Enc)'!$C$6:$C$998,C$1,'Brand Family Areas (Enc)'!$D$6:$D$998,"Inactive")&gt;0,"BLOCKED","CAN SELL"))</f>
        <v>CAN SELL</v>
      </c>
      <c r="D95" t="str">
        <f>IF($A95="","",IF(COUNTIFS('Brand Family Areas (Enc)'!$B$6:$B$998,$A95,'Brand Family Areas (Enc)'!$C$6:$C$998,D$1,'Brand Family Areas (Enc)'!$D$6:$D$998,"Inactive")&gt;0,"BLOCKED","CAN SELL"))</f>
        <v>CAN SELL</v>
      </c>
      <c r="E95" t="str">
        <f>IF($A95="","",IF(COUNTIFS('Brand Family Areas (Enc)'!$B$6:$B$998,$A95,'Brand Family Areas (Enc)'!$C$6:$C$998,E$1,'Brand Family Areas (Enc)'!$D$6:$D$998,"Inactive")&gt;0,"BLOCKED","CAN SELL"))</f>
        <v>BLOCKED</v>
      </c>
      <c r="F95" t="str">
        <f>IF($A95="","",IF(COUNTIFS('Brand Family Areas (Enc)'!$B$6:$B$998,$A95,'Brand Family Areas (Enc)'!$C$6:$C$998,F$1,'Brand Family Areas (Enc)'!$D$6:$D$998,"Inactive")&gt;0,"BLOCKED","CAN SELL"))</f>
        <v>BLOCKED</v>
      </c>
      <c r="G95" t="str">
        <f>IF($A95="","",IF(COUNTIFS('Brand Family Areas (Enc)'!$B$6:$B$998,$A95,'Brand Family Areas (Enc)'!$C$6:$C$998,G$1,'Brand Family Areas (Enc)'!$D$6:$D$998,"Inactive")&gt;0,"BLOCKED","CAN SELL"))</f>
        <v>BLOCKED</v>
      </c>
      <c r="H95" t="str">
        <f>IF($A95="","",IF(COUNTIFS('Brand Family Areas (Enc)'!$B$6:$B$998,$A95,'Brand Family Areas (Enc)'!$C$6:$C$998,H$1,'Brand Family Areas (Enc)'!$D$6:$D$998,"Inactive")&gt;0,"BLOCKED","CAN SELL"))</f>
        <v>CAN SELL</v>
      </c>
      <c r="I95" t="str">
        <f>IF($A95="","",IF(COUNTIFS('Brand Family Areas (Enc)'!$B$6:$B$998,$A95,'Brand Family Areas (Enc)'!$C$6:$C$998,I$1,'Brand Family Areas (Enc)'!$D$6:$D$998,"Inactive")&gt;0,"BLOCKED","CAN SELL"))</f>
        <v>CAN SELL</v>
      </c>
      <c r="J95" t="str">
        <f>IF($A95="","",IF(COUNTIFS('Brand Family Areas (Enc)'!$B$6:$B$998,$A95,'Brand Family Areas (Enc)'!$C$6:$C$998,J$1,'Brand Family Areas (Enc)'!$D$6:$D$998,"Inactive")&gt;0,"BLOCKED","CAN SELL"))</f>
        <v>BLOCKED</v>
      </c>
      <c r="K95" t="str">
        <f>IF($A95="","",IF(COUNTIFS('Brand Family Areas (Enc)'!$B$6:$B$998,$A95,'Brand Family Areas (Enc)'!$C$6:$C$998,K$1,'Brand Family Areas (Enc)'!$D$6:$D$998,"Inactive")&gt;0,"BLOCKED","CAN SELL"))</f>
        <v>CAN SELL</v>
      </c>
    </row>
    <row r="96" spans="1:11" x14ac:dyDescent="0.2">
      <c r="A96" t="str">
        <v>HOP WTR</v>
      </c>
      <c r="B96" t="str">
        <f>IF($A96="","",IF(COUNTIFS('Brand Family Areas (Enc)'!$B$6:$B$998,$A96,'Brand Family Areas (Enc)'!$C$6:$C$998,B$1,'Brand Family Areas (Enc)'!$D$6:$D$998,"Inactive")&gt;0,"BLOCKED","CAN SELL"))</f>
        <v>CAN SELL</v>
      </c>
      <c r="C96" t="str">
        <f>IF($A96="","",IF(COUNTIFS('Brand Family Areas (Enc)'!$B$6:$B$998,$A96,'Brand Family Areas (Enc)'!$C$6:$C$998,C$1,'Brand Family Areas (Enc)'!$D$6:$D$998,"Inactive")&gt;0,"BLOCKED","CAN SELL"))</f>
        <v>CAN SELL</v>
      </c>
      <c r="D96" t="str">
        <f>IF($A96="","",IF(COUNTIFS('Brand Family Areas (Enc)'!$B$6:$B$998,$A96,'Brand Family Areas (Enc)'!$C$6:$C$998,D$1,'Brand Family Areas (Enc)'!$D$6:$D$998,"Inactive")&gt;0,"BLOCKED","CAN SELL"))</f>
        <v>CAN SELL</v>
      </c>
      <c r="E96" t="str">
        <f>IF($A96="","",IF(COUNTIFS('Brand Family Areas (Enc)'!$B$6:$B$998,$A96,'Brand Family Areas (Enc)'!$C$6:$C$998,E$1,'Brand Family Areas (Enc)'!$D$6:$D$998,"Inactive")&gt;0,"BLOCKED","CAN SELL"))</f>
        <v>BLOCKED</v>
      </c>
      <c r="F96" t="str">
        <f>IF($A96="","",IF(COUNTIFS('Brand Family Areas (Enc)'!$B$6:$B$998,$A96,'Brand Family Areas (Enc)'!$C$6:$C$998,F$1,'Brand Family Areas (Enc)'!$D$6:$D$998,"Inactive")&gt;0,"BLOCKED","CAN SELL"))</f>
        <v>BLOCKED</v>
      </c>
      <c r="G96" t="str">
        <f>IF($A96="","",IF(COUNTIFS('Brand Family Areas (Enc)'!$B$6:$B$998,$A96,'Brand Family Areas (Enc)'!$C$6:$C$998,G$1,'Brand Family Areas (Enc)'!$D$6:$D$998,"Inactive")&gt;0,"BLOCKED","CAN SELL"))</f>
        <v>BLOCKED</v>
      </c>
      <c r="H96" t="str">
        <f>IF($A96="","",IF(COUNTIFS('Brand Family Areas (Enc)'!$B$6:$B$998,$A96,'Brand Family Areas (Enc)'!$C$6:$C$998,H$1,'Brand Family Areas (Enc)'!$D$6:$D$998,"Inactive")&gt;0,"BLOCKED","CAN SELL"))</f>
        <v>CAN SELL</v>
      </c>
      <c r="I96" t="str">
        <f>IF($A96="","",IF(COUNTIFS('Brand Family Areas (Enc)'!$B$6:$B$998,$A96,'Brand Family Areas (Enc)'!$C$6:$C$998,I$1,'Brand Family Areas (Enc)'!$D$6:$D$998,"Inactive")&gt;0,"BLOCKED","CAN SELL"))</f>
        <v>CAN SELL</v>
      </c>
      <c r="J96" t="str">
        <f>IF($A96="","",IF(COUNTIFS('Brand Family Areas (Enc)'!$B$6:$B$998,$A96,'Brand Family Areas (Enc)'!$C$6:$C$998,J$1,'Brand Family Areas (Enc)'!$D$6:$D$998,"Inactive")&gt;0,"BLOCKED","CAN SELL"))</f>
        <v>BLOCKED</v>
      </c>
      <c r="K96" t="str">
        <f>IF($A96="","",IF(COUNTIFS('Brand Family Areas (Enc)'!$B$6:$B$998,$A96,'Brand Family Areas (Enc)'!$C$6:$C$998,K$1,'Brand Family Areas (Enc)'!$D$6:$D$998,"Inactive")&gt;0,"BLOCKED","CAN SELL"))</f>
        <v>CAN SELL</v>
      </c>
    </row>
    <row r="97" spans="1:11" x14ac:dyDescent="0.2">
      <c r="A97" t="str">
        <v>Icehouse</v>
      </c>
      <c r="B97" t="str">
        <f>IF($A97="","",IF(COUNTIFS('Brand Family Areas (Enc)'!$B$6:$B$998,$A97,'Brand Family Areas (Enc)'!$C$6:$C$998,B$1,'Brand Family Areas (Enc)'!$D$6:$D$998,"Inactive")&gt;0,"BLOCKED","CAN SELL"))</f>
        <v>CAN SELL</v>
      </c>
      <c r="C97" t="str">
        <f>IF($A97="","",IF(COUNTIFS('Brand Family Areas (Enc)'!$B$6:$B$998,$A97,'Brand Family Areas (Enc)'!$C$6:$C$998,C$1,'Brand Family Areas (Enc)'!$D$6:$D$998,"Inactive")&gt;0,"BLOCKED","CAN SELL"))</f>
        <v>CAN SELL</v>
      </c>
      <c r="D97" t="str">
        <f>IF($A97="","",IF(COUNTIFS('Brand Family Areas (Enc)'!$B$6:$B$998,$A97,'Brand Family Areas (Enc)'!$C$6:$C$998,D$1,'Brand Family Areas (Enc)'!$D$6:$D$998,"Inactive")&gt;0,"BLOCKED","CAN SELL"))</f>
        <v>CAN SELL</v>
      </c>
      <c r="E97" t="str">
        <f>IF($A97="","",IF(COUNTIFS('Brand Family Areas (Enc)'!$B$6:$B$998,$A97,'Brand Family Areas (Enc)'!$C$6:$C$998,E$1,'Brand Family Areas (Enc)'!$D$6:$D$998,"Inactive")&gt;0,"BLOCKED","CAN SELL"))</f>
        <v>BLOCKED</v>
      </c>
      <c r="F97" t="str">
        <f>IF($A97="","",IF(COUNTIFS('Brand Family Areas (Enc)'!$B$6:$B$998,$A97,'Brand Family Areas (Enc)'!$C$6:$C$998,F$1,'Brand Family Areas (Enc)'!$D$6:$D$998,"Inactive")&gt;0,"BLOCKED","CAN SELL"))</f>
        <v>BLOCKED</v>
      </c>
      <c r="G97" t="str">
        <f>IF($A97="","",IF(COUNTIFS('Brand Family Areas (Enc)'!$B$6:$B$998,$A97,'Brand Family Areas (Enc)'!$C$6:$C$998,G$1,'Brand Family Areas (Enc)'!$D$6:$D$998,"Inactive")&gt;0,"BLOCKED","CAN SELL"))</f>
        <v>BLOCKED</v>
      </c>
      <c r="H97" t="str">
        <f>IF($A97="","",IF(COUNTIFS('Brand Family Areas (Enc)'!$B$6:$B$998,$A97,'Brand Family Areas (Enc)'!$C$6:$C$998,H$1,'Brand Family Areas (Enc)'!$D$6:$D$998,"Inactive")&gt;0,"BLOCKED","CAN SELL"))</f>
        <v>CAN SELL</v>
      </c>
      <c r="I97" t="str">
        <f>IF($A97="","",IF(COUNTIFS('Brand Family Areas (Enc)'!$B$6:$B$998,$A97,'Brand Family Areas (Enc)'!$C$6:$C$998,I$1,'Brand Family Areas (Enc)'!$D$6:$D$998,"Inactive")&gt;0,"BLOCKED","CAN SELL"))</f>
        <v>CAN SELL</v>
      </c>
      <c r="J97" t="str">
        <f>IF($A97="","",IF(COUNTIFS('Brand Family Areas (Enc)'!$B$6:$B$998,$A97,'Brand Family Areas (Enc)'!$C$6:$C$998,J$1,'Brand Family Areas (Enc)'!$D$6:$D$998,"Inactive")&gt;0,"BLOCKED","CAN SELL"))</f>
        <v>BLOCKED</v>
      </c>
      <c r="K97" t="str">
        <f>IF($A97="","",IF(COUNTIFS('Brand Family Areas (Enc)'!$B$6:$B$998,$A97,'Brand Family Areas (Enc)'!$C$6:$C$998,K$1,'Brand Family Areas (Enc)'!$D$6:$D$998,"Inactive")&gt;0,"BLOCKED","CAN SELL"))</f>
        <v>CAN SELL</v>
      </c>
    </row>
    <row r="98" spans="1:11" x14ac:dyDescent="0.2">
      <c r="A98" t="str">
        <v>Icehouse Edge</v>
      </c>
      <c r="B98" t="str">
        <f>IF($A98="","",IF(COUNTIFS('Brand Family Areas (Enc)'!$B$6:$B$998,$A98,'Brand Family Areas (Enc)'!$C$6:$C$998,B$1,'Brand Family Areas (Enc)'!$D$6:$D$998,"Inactive")&gt;0,"BLOCKED","CAN SELL"))</f>
        <v>CAN SELL</v>
      </c>
      <c r="C98" t="str">
        <f>IF($A98="","",IF(COUNTIFS('Brand Family Areas (Enc)'!$B$6:$B$998,$A98,'Brand Family Areas (Enc)'!$C$6:$C$998,C$1,'Brand Family Areas (Enc)'!$D$6:$D$998,"Inactive")&gt;0,"BLOCKED","CAN SELL"))</f>
        <v>CAN SELL</v>
      </c>
      <c r="D98" t="str">
        <f>IF($A98="","",IF(COUNTIFS('Brand Family Areas (Enc)'!$B$6:$B$998,$A98,'Brand Family Areas (Enc)'!$C$6:$C$998,D$1,'Brand Family Areas (Enc)'!$D$6:$D$998,"Inactive")&gt;0,"BLOCKED","CAN SELL"))</f>
        <v>CAN SELL</v>
      </c>
      <c r="E98" t="str">
        <f>IF($A98="","",IF(COUNTIFS('Brand Family Areas (Enc)'!$B$6:$B$998,$A98,'Brand Family Areas (Enc)'!$C$6:$C$998,E$1,'Brand Family Areas (Enc)'!$D$6:$D$998,"Inactive")&gt;0,"BLOCKED","CAN SELL"))</f>
        <v>BLOCKED</v>
      </c>
      <c r="F98" t="str">
        <f>IF($A98="","",IF(COUNTIFS('Brand Family Areas (Enc)'!$B$6:$B$998,$A98,'Brand Family Areas (Enc)'!$C$6:$C$998,F$1,'Brand Family Areas (Enc)'!$D$6:$D$998,"Inactive")&gt;0,"BLOCKED","CAN SELL"))</f>
        <v>BLOCKED</v>
      </c>
      <c r="G98" t="str">
        <f>IF($A98="","",IF(COUNTIFS('Brand Family Areas (Enc)'!$B$6:$B$998,$A98,'Brand Family Areas (Enc)'!$C$6:$C$998,G$1,'Brand Family Areas (Enc)'!$D$6:$D$998,"Inactive")&gt;0,"BLOCKED","CAN SELL"))</f>
        <v>BLOCKED</v>
      </c>
      <c r="H98" t="str">
        <f>IF($A98="","",IF(COUNTIFS('Brand Family Areas (Enc)'!$B$6:$B$998,$A98,'Brand Family Areas (Enc)'!$C$6:$C$998,H$1,'Brand Family Areas (Enc)'!$D$6:$D$998,"Inactive")&gt;0,"BLOCKED","CAN SELL"))</f>
        <v>CAN SELL</v>
      </c>
      <c r="I98" t="str">
        <f>IF($A98="","",IF(COUNTIFS('Brand Family Areas (Enc)'!$B$6:$B$998,$A98,'Brand Family Areas (Enc)'!$C$6:$C$998,I$1,'Brand Family Areas (Enc)'!$D$6:$D$998,"Inactive")&gt;0,"BLOCKED","CAN SELL"))</f>
        <v>CAN SELL</v>
      </c>
      <c r="J98" t="str">
        <f>IF($A98="","",IF(COUNTIFS('Brand Family Areas (Enc)'!$B$6:$B$998,$A98,'Brand Family Areas (Enc)'!$C$6:$C$998,J$1,'Brand Family Areas (Enc)'!$D$6:$D$998,"Inactive")&gt;0,"BLOCKED","CAN SELL"))</f>
        <v>BLOCKED</v>
      </c>
      <c r="K98" t="str">
        <f>IF($A98="","",IF(COUNTIFS('Brand Family Areas (Enc)'!$B$6:$B$998,$A98,'Brand Family Areas (Enc)'!$C$6:$C$998,K$1,'Brand Family Areas (Enc)'!$D$6:$D$998,"Inactive")&gt;0,"BLOCKED","CAN SELL"))</f>
        <v>CAN SELL</v>
      </c>
    </row>
    <row r="99" spans="1:11" x14ac:dyDescent="0.2">
      <c r="A99" t="str">
        <v>Imperial</v>
      </c>
      <c r="B99" t="str">
        <f>IF($A99="","",IF(COUNTIFS('Brand Family Areas (Enc)'!$B$6:$B$998,$A99,'Brand Family Areas (Enc)'!$C$6:$C$998,B$1,'Brand Family Areas (Enc)'!$D$6:$D$998,"Inactive")&gt;0,"BLOCKED","CAN SELL"))</f>
        <v>CAN SELL</v>
      </c>
      <c r="C99" t="str">
        <f>IF($A99="","",IF(COUNTIFS('Brand Family Areas (Enc)'!$B$6:$B$998,$A99,'Brand Family Areas (Enc)'!$C$6:$C$998,C$1,'Brand Family Areas (Enc)'!$D$6:$D$998,"Inactive")&gt;0,"BLOCKED","CAN SELL"))</f>
        <v>CAN SELL</v>
      </c>
      <c r="D99" t="str">
        <f>IF($A99="","",IF(COUNTIFS('Brand Family Areas (Enc)'!$B$6:$B$998,$A99,'Brand Family Areas (Enc)'!$C$6:$C$998,D$1,'Brand Family Areas (Enc)'!$D$6:$D$998,"Inactive")&gt;0,"BLOCKED","CAN SELL"))</f>
        <v>CAN SELL</v>
      </c>
      <c r="E99" t="str">
        <f>IF($A99="","",IF(COUNTIFS('Brand Family Areas (Enc)'!$B$6:$B$998,$A99,'Brand Family Areas (Enc)'!$C$6:$C$998,E$1,'Brand Family Areas (Enc)'!$D$6:$D$998,"Inactive")&gt;0,"BLOCKED","CAN SELL"))</f>
        <v>CAN SELL</v>
      </c>
      <c r="F99" t="str">
        <f>IF($A99="","",IF(COUNTIFS('Brand Family Areas (Enc)'!$B$6:$B$998,$A99,'Brand Family Areas (Enc)'!$C$6:$C$998,F$1,'Brand Family Areas (Enc)'!$D$6:$D$998,"Inactive")&gt;0,"BLOCKED","CAN SELL"))</f>
        <v>CAN SELL</v>
      </c>
      <c r="G99" t="str">
        <f>IF($A99="","",IF(COUNTIFS('Brand Family Areas (Enc)'!$B$6:$B$998,$A99,'Brand Family Areas (Enc)'!$C$6:$C$998,G$1,'Brand Family Areas (Enc)'!$D$6:$D$998,"Inactive")&gt;0,"BLOCKED","CAN SELL"))</f>
        <v>CAN SELL</v>
      </c>
      <c r="H99" t="str">
        <f>IF($A99="","",IF(COUNTIFS('Brand Family Areas (Enc)'!$B$6:$B$998,$A99,'Brand Family Areas (Enc)'!$C$6:$C$998,H$1,'Brand Family Areas (Enc)'!$D$6:$D$998,"Inactive")&gt;0,"BLOCKED","CAN SELL"))</f>
        <v>BLOCKED</v>
      </c>
      <c r="I99" t="str">
        <f>IF($A99="","",IF(COUNTIFS('Brand Family Areas (Enc)'!$B$6:$B$998,$A99,'Brand Family Areas (Enc)'!$C$6:$C$998,I$1,'Brand Family Areas (Enc)'!$D$6:$D$998,"Inactive")&gt;0,"BLOCKED","CAN SELL"))</f>
        <v>BLOCKED</v>
      </c>
      <c r="J99" t="str">
        <f>IF($A99="","",IF(COUNTIFS('Brand Family Areas (Enc)'!$B$6:$B$998,$A99,'Brand Family Areas (Enc)'!$C$6:$C$998,J$1,'Brand Family Areas (Enc)'!$D$6:$D$998,"Inactive")&gt;0,"BLOCKED","CAN SELL"))</f>
        <v>BLOCKED</v>
      </c>
      <c r="K99" t="str">
        <f>IF($A99="","",IF(COUNTIFS('Brand Family Areas (Enc)'!$B$6:$B$998,$A99,'Brand Family Areas (Enc)'!$C$6:$C$998,K$1,'Brand Family Areas (Enc)'!$D$6:$D$998,"Inactive")&gt;0,"BLOCKED","CAN SELL"))</f>
        <v>BLOCKED</v>
      </c>
    </row>
    <row r="100" spans="1:11" x14ac:dyDescent="0.2">
      <c r="A100" t="str">
        <v>Inedit</v>
      </c>
      <c r="B100" t="str">
        <f>IF($A100="","",IF(COUNTIFS('Brand Family Areas (Enc)'!$B$6:$B$998,$A100,'Brand Family Areas (Enc)'!$C$6:$C$998,B$1,'Brand Family Areas (Enc)'!$D$6:$D$998,"Inactive")&gt;0,"BLOCKED","CAN SELL"))</f>
        <v>CAN SELL</v>
      </c>
      <c r="C100" t="str">
        <f>IF($A100="","",IF(COUNTIFS('Brand Family Areas (Enc)'!$B$6:$B$998,$A100,'Brand Family Areas (Enc)'!$C$6:$C$998,C$1,'Brand Family Areas (Enc)'!$D$6:$D$998,"Inactive")&gt;0,"BLOCKED","CAN SELL"))</f>
        <v>CAN SELL</v>
      </c>
      <c r="D100" t="str">
        <f>IF($A100="","",IF(COUNTIFS('Brand Family Areas (Enc)'!$B$6:$B$998,$A100,'Brand Family Areas (Enc)'!$C$6:$C$998,D$1,'Brand Family Areas (Enc)'!$D$6:$D$998,"Inactive")&gt;0,"BLOCKED","CAN SELL"))</f>
        <v>CAN SELL</v>
      </c>
      <c r="E100" t="str">
        <f>IF($A100="","",IF(COUNTIFS('Brand Family Areas (Enc)'!$B$6:$B$998,$A100,'Brand Family Areas (Enc)'!$C$6:$C$998,E$1,'Brand Family Areas (Enc)'!$D$6:$D$998,"Inactive")&gt;0,"BLOCKED","CAN SELL"))</f>
        <v>CAN SELL</v>
      </c>
      <c r="F100" t="str">
        <f>IF($A100="","",IF(COUNTIFS('Brand Family Areas (Enc)'!$B$6:$B$998,$A100,'Brand Family Areas (Enc)'!$C$6:$C$998,F$1,'Brand Family Areas (Enc)'!$D$6:$D$998,"Inactive")&gt;0,"BLOCKED","CAN SELL"))</f>
        <v>CAN SELL</v>
      </c>
      <c r="G100" t="str">
        <f>IF($A100="","",IF(COUNTIFS('Brand Family Areas (Enc)'!$B$6:$B$998,$A100,'Brand Family Areas (Enc)'!$C$6:$C$998,G$1,'Brand Family Areas (Enc)'!$D$6:$D$998,"Inactive")&gt;0,"BLOCKED","CAN SELL"))</f>
        <v>CAN SELL</v>
      </c>
      <c r="H100" t="str">
        <f>IF($A100="","",IF(COUNTIFS('Brand Family Areas (Enc)'!$B$6:$B$998,$A100,'Brand Family Areas (Enc)'!$C$6:$C$998,H$1,'Brand Family Areas (Enc)'!$D$6:$D$998,"Inactive")&gt;0,"BLOCKED","CAN SELL"))</f>
        <v>BLOCKED</v>
      </c>
      <c r="I100" t="str">
        <f>IF($A100="","",IF(COUNTIFS('Brand Family Areas (Enc)'!$B$6:$B$998,$A100,'Brand Family Areas (Enc)'!$C$6:$C$998,I$1,'Brand Family Areas (Enc)'!$D$6:$D$998,"Inactive")&gt;0,"BLOCKED","CAN SELL"))</f>
        <v>BLOCKED</v>
      </c>
      <c r="J100" t="str">
        <f>IF($A100="","",IF(COUNTIFS('Brand Family Areas (Enc)'!$B$6:$B$998,$A100,'Brand Family Areas (Enc)'!$C$6:$C$998,J$1,'Brand Family Areas (Enc)'!$D$6:$D$998,"Inactive")&gt;0,"BLOCKED","CAN SELL"))</f>
        <v>BLOCKED</v>
      </c>
      <c r="K100" t="str">
        <f>IF($A100="","",IF(COUNTIFS('Brand Family Areas (Enc)'!$B$6:$B$998,$A100,'Brand Family Areas (Enc)'!$C$6:$C$998,K$1,'Brand Family Areas (Enc)'!$D$6:$D$998,"Inactive")&gt;0,"BLOCKED","CAN SELL"))</f>
        <v>BLOCKED</v>
      </c>
    </row>
    <row r="101" spans="1:11" x14ac:dyDescent="0.2">
      <c r="A101" t="str">
        <v>Ithaca</v>
      </c>
      <c r="B101" t="str">
        <f>IF($A101="","",IF(COUNTIFS('Brand Family Areas (Enc)'!$B$6:$B$998,$A101,'Brand Family Areas (Enc)'!$C$6:$C$998,B$1,'Brand Family Areas (Enc)'!$D$6:$D$998,"Inactive")&gt;0,"BLOCKED","CAN SELL"))</f>
        <v>CAN SELL</v>
      </c>
      <c r="C101" t="str">
        <f>IF($A101="","",IF(COUNTIFS('Brand Family Areas (Enc)'!$B$6:$B$998,$A101,'Brand Family Areas (Enc)'!$C$6:$C$998,C$1,'Brand Family Areas (Enc)'!$D$6:$D$998,"Inactive")&gt;0,"BLOCKED","CAN SELL"))</f>
        <v>CAN SELL</v>
      </c>
      <c r="D101" t="str">
        <f>IF($A101="","",IF(COUNTIFS('Brand Family Areas (Enc)'!$B$6:$B$998,$A101,'Brand Family Areas (Enc)'!$C$6:$C$998,D$1,'Brand Family Areas (Enc)'!$D$6:$D$998,"Inactive")&gt;0,"BLOCKED","CAN SELL"))</f>
        <v>CAN SELL</v>
      </c>
      <c r="E101" t="str">
        <f>IF($A101="","",IF(COUNTIFS('Brand Family Areas (Enc)'!$B$6:$B$998,$A101,'Brand Family Areas (Enc)'!$C$6:$C$998,E$1,'Brand Family Areas (Enc)'!$D$6:$D$998,"Inactive")&gt;0,"BLOCKED","CAN SELL"))</f>
        <v>CAN SELL</v>
      </c>
      <c r="F101" t="str">
        <f>IF($A101="","",IF(COUNTIFS('Brand Family Areas (Enc)'!$B$6:$B$998,$A101,'Brand Family Areas (Enc)'!$C$6:$C$998,F$1,'Brand Family Areas (Enc)'!$D$6:$D$998,"Inactive")&gt;0,"BLOCKED","CAN SELL"))</f>
        <v>CAN SELL</v>
      </c>
      <c r="G101" t="str">
        <f>IF($A101="","",IF(COUNTIFS('Brand Family Areas (Enc)'!$B$6:$B$998,$A101,'Brand Family Areas (Enc)'!$C$6:$C$998,G$1,'Brand Family Areas (Enc)'!$D$6:$D$998,"Inactive")&gt;0,"BLOCKED","CAN SELL"))</f>
        <v>BLOCKED</v>
      </c>
      <c r="H101" t="str">
        <f>IF($A101="","",IF(COUNTIFS('Brand Family Areas (Enc)'!$B$6:$B$998,$A101,'Brand Family Areas (Enc)'!$C$6:$C$998,H$1,'Brand Family Areas (Enc)'!$D$6:$D$998,"Inactive")&gt;0,"BLOCKED","CAN SELL"))</f>
        <v>BLOCKED</v>
      </c>
      <c r="I101" t="str">
        <f>IF($A101="","",IF(COUNTIFS('Brand Family Areas (Enc)'!$B$6:$B$998,$A101,'Brand Family Areas (Enc)'!$C$6:$C$998,I$1,'Brand Family Areas (Enc)'!$D$6:$D$998,"Inactive")&gt;0,"BLOCKED","CAN SELL"))</f>
        <v>BLOCKED</v>
      </c>
      <c r="J101" t="str">
        <f>IF($A101="","",IF(COUNTIFS('Brand Family Areas (Enc)'!$B$6:$B$998,$A101,'Brand Family Areas (Enc)'!$C$6:$C$998,J$1,'Brand Family Areas (Enc)'!$D$6:$D$998,"Inactive")&gt;0,"BLOCKED","CAN SELL"))</f>
        <v>BLOCKED</v>
      </c>
      <c r="K101" t="str">
        <f>IF($A101="","",IF(COUNTIFS('Brand Family Areas (Enc)'!$B$6:$B$998,$A101,'Brand Family Areas (Enc)'!$C$6:$C$998,K$1,'Brand Family Areas (Enc)'!$D$6:$D$998,"Inactive")&gt;0,"BLOCKED","CAN SELL"))</f>
        <v>BLOCKED</v>
      </c>
    </row>
    <row r="102" spans="1:11" x14ac:dyDescent="0.2">
      <c r="A102" t="str">
        <v>Jasmine's</v>
      </c>
      <c r="B102" t="str">
        <f>IF($A102="","",IF(COUNTIFS('Brand Family Areas (Enc)'!$B$6:$B$998,$A102,'Brand Family Areas (Enc)'!$C$6:$C$998,B$1,'Brand Family Areas (Enc)'!$D$6:$D$998,"Inactive")&gt;0,"BLOCKED","CAN SELL"))</f>
        <v>CAN SELL</v>
      </c>
      <c r="C102" t="str">
        <f>IF($A102="","",IF(COUNTIFS('Brand Family Areas (Enc)'!$B$6:$B$998,$A102,'Brand Family Areas (Enc)'!$C$6:$C$998,C$1,'Brand Family Areas (Enc)'!$D$6:$D$998,"Inactive")&gt;0,"BLOCKED","CAN SELL"))</f>
        <v>CAN SELL</v>
      </c>
      <c r="D102" t="str">
        <f>IF($A102="","",IF(COUNTIFS('Brand Family Areas (Enc)'!$B$6:$B$998,$A102,'Brand Family Areas (Enc)'!$C$6:$C$998,D$1,'Brand Family Areas (Enc)'!$D$6:$D$998,"Inactive")&gt;0,"BLOCKED","CAN SELL"))</f>
        <v>CAN SELL</v>
      </c>
      <c r="E102" t="str">
        <f>IF($A102="","",IF(COUNTIFS('Brand Family Areas (Enc)'!$B$6:$B$998,$A102,'Brand Family Areas (Enc)'!$C$6:$C$998,E$1,'Brand Family Areas (Enc)'!$D$6:$D$998,"Inactive")&gt;0,"BLOCKED","CAN SELL"))</f>
        <v>BLOCKED</v>
      </c>
      <c r="F102" t="str">
        <f>IF($A102="","",IF(COUNTIFS('Brand Family Areas (Enc)'!$B$6:$B$998,$A102,'Brand Family Areas (Enc)'!$C$6:$C$998,F$1,'Brand Family Areas (Enc)'!$D$6:$D$998,"Inactive")&gt;0,"BLOCKED","CAN SELL"))</f>
        <v>BLOCKED</v>
      </c>
      <c r="G102" t="str">
        <f>IF($A102="","",IF(COUNTIFS('Brand Family Areas (Enc)'!$B$6:$B$998,$A102,'Brand Family Areas (Enc)'!$C$6:$C$998,G$1,'Brand Family Areas (Enc)'!$D$6:$D$998,"Inactive")&gt;0,"BLOCKED","CAN SELL"))</f>
        <v>BLOCKED</v>
      </c>
      <c r="H102" t="str">
        <f>IF($A102="","",IF(COUNTIFS('Brand Family Areas (Enc)'!$B$6:$B$998,$A102,'Brand Family Areas (Enc)'!$C$6:$C$998,H$1,'Brand Family Areas (Enc)'!$D$6:$D$998,"Inactive")&gt;0,"BLOCKED","CAN SELL"))</f>
        <v>CAN SELL</v>
      </c>
      <c r="I102" t="str">
        <f>IF($A102="","",IF(COUNTIFS('Brand Family Areas (Enc)'!$B$6:$B$998,$A102,'Brand Family Areas (Enc)'!$C$6:$C$998,I$1,'Brand Family Areas (Enc)'!$D$6:$D$998,"Inactive")&gt;0,"BLOCKED","CAN SELL"))</f>
        <v>CAN SELL</v>
      </c>
      <c r="J102" t="str">
        <f>IF($A102="","",IF(COUNTIFS('Brand Family Areas (Enc)'!$B$6:$B$998,$A102,'Brand Family Areas (Enc)'!$C$6:$C$998,J$1,'Brand Family Areas (Enc)'!$D$6:$D$998,"Inactive")&gt;0,"BLOCKED","CAN SELL"))</f>
        <v>BLOCKED</v>
      </c>
      <c r="K102" t="str">
        <f>IF($A102="","",IF(COUNTIFS('Brand Family Areas (Enc)'!$B$6:$B$998,$A102,'Brand Family Areas (Enc)'!$C$6:$C$998,K$1,'Brand Family Areas (Enc)'!$D$6:$D$998,"Inactive")&gt;0,"BLOCKED","CAN SELL"))</f>
        <v>CAN SELL</v>
      </c>
    </row>
    <row r="103" spans="1:11" x14ac:dyDescent="0.2">
      <c r="A103" t="str">
        <v>John Daly</v>
      </c>
      <c r="B103" t="str">
        <f>IF($A103="","",IF(COUNTIFS('Brand Family Areas (Enc)'!$B$6:$B$998,$A103,'Brand Family Areas (Enc)'!$C$6:$C$998,B$1,'Brand Family Areas (Enc)'!$D$6:$D$998,"Inactive")&gt;0,"BLOCKED","CAN SELL"))</f>
        <v>CAN SELL</v>
      </c>
      <c r="C103" t="str">
        <f>IF($A103="","",IF(COUNTIFS('Brand Family Areas (Enc)'!$B$6:$B$998,$A103,'Brand Family Areas (Enc)'!$C$6:$C$998,C$1,'Brand Family Areas (Enc)'!$D$6:$D$998,"Inactive")&gt;0,"BLOCKED","CAN SELL"))</f>
        <v>CAN SELL</v>
      </c>
      <c r="D103" t="str">
        <f>IF($A103="","",IF(COUNTIFS('Brand Family Areas (Enc)'!$B$6:$B$998,$A103,'Brand Family Areas (Enc)'!$C$6:$C$998,D$1,'Brand Family Areas (Enc)'!$D$6:$D$998,"Inactive")&gt;0,"BLOCKED","CAN SELL"))</f>
        <v>CAN SELL</v>
      </c>
      <c r="E103" t="str">
        <f>IF($A103="","",IF(COUNTIFS('Brand Family Areas (Enc)'!$B$6:$B$998,$A103,'Brand Family Areas (Enc)'!$C$6:$C$998,E$1,'Brand Family Areas (Enc)'!$D$6:$D$998,"Inactive")&gt;0,"BLOCKED","CAN SELL"))</f>
        <v>BLOCKED</v>
      </c>
      <c r="F103" t="str">
        <f>IF($A103="","",IF(COUNTIFS('Brand Family Areas (Enc)'!$B$6:$B$998,$A103,'Brand Family Areas (Enc)'!$C$6:$C$998,F$1,'Brand Family Areas (Enc)'!$D$6:$D$998,"Inactive")&gt;0,"BLOCKED","CAN SELL"))</f>
        <v>CAN SELL</v>
      </c>
      <c r="G103" t="str">
        <f>IF($A103="","",IF(COUNTIFS('Brand Family Areas (Enc)'!$B$6:$B$998,$A103,'Brand Family Areas (Enc)'!$C$6:$C$998,G$1,'Brand Family Areas (Enc)'!$D$6:$D$998,"Inactive")&gt;0,"BLOCKED","CAN SELL"))</f>
        <v>BLOCKED</v>
      </c>
      <c r="H103" t="str">
        <f>IF($A103="","",IF(COUNTIFS('Brand Family Areas (Enc)'!$B$6:$B$998,$A103,'Brand Family Areas (Enc)'!$C$6:$C$998,H$1,'Brand Family Areas (Enc)'!$D$6:$D$998,"Inactive")&gt;0,"BLOCKED","CAN SELL"))</f>
        <v>CAN SELL</v>
      </c>
      <c r="I103" t="str">
        <f>IF($A103="","",IF(COUNTIFS('Brand Family Areas (Enc)'!$B$6:$B$998,$A103,'Brand Family Areas (Enc)'!$C$6:$C$998,I$1,'Brand Family Areas (Enc)'!$D$6:$D$998,"Inactive")&gt;0,"BLOCKED","CAN SELL"))</f>
        <v>CAN SELL</v>
      </c>
      <c r="J103" t="str">
        <f>IF($A103="","",IF(COUNTIFS('Brand Family Areas (Enc)'!$B$6:$B$998,$A103,'Brand Family Areas (Enc)'!$C$6:$C$998,J$1,'Brand Family Areas (Enc)'!$D$6:$D$998,"Inactive")&gt;0,"BLOCKED","CAN SELL"))</f>
        <v>BLOCKED</v>
      </c>
      <c r="K103" t="str">
        <f>IF($A103="","",IF(COUNTIFS('Brand Family Areas (Enc)'!$B$6:$B$998,$A103,'Brand Family Areas (Enc)'!$C$6:$C$998,K$1,'Brand Family Areas (Enc)'!$D$6:$D$998,"Inactive")&gt;0,"BLOCKED","CAN SELL"))</f>
        <v>CAN SELL</v>
      </c>
    </row>
    <row r="104" spans="1:11" x14ac:dyDescent="0.2">
      <c r="A104" t="str">
        <v>Keystone</v>
      </c>
      <c r="B104" t="str">
        <f>IF($A104="","",IF(COUNTIFS('Brand Family Areas (Enc)'!$B$6:$B$998,$A104,'Brand Family Areas (Enc)'!$C$6:$C$998,B$1,'Brand Family Areas (Enc)'!$D$6:$D$998,"Inactive")&gt;0,"BLOCKED","CAN SELL"))</f>
        <v>CAN SELL</v>
      </c>
      <c r="C104" t="str">
        <f>IF($A104="","",IF(COUNTIFS('Brand Family Areas (Enc)'!$B$6:$B$998,$A104,'Brand Family Areas (Enc)'!$C$6:$C$998,C$1,'Brand Family Areas (Enc)'!$D$6:$D$998,"Inactive")&gt;0,"BLOCKED","CAN SELL"))</f>
        <v>CAN SELL</v>
      </c>
      <c r="D104" t="str">
        <f>IF($A104="","",IF(COUNTIFS('Brand Family Areas (Enc)'!$B$6:$B$998,$A104,'Brand Family Areas (Enc)'!$C$6:$C$998,D$1,'Brand Family Areas (Enc)'!$D$6:$D$998,"Inactive")&gt;0,"BLOCKED","CAN SELL"))</f>
        <v>CAN SELL</v>
      </c>
      <c r="E104" t="str">
        <f>IF($A104="","",IF(COUNTIFS('Brand Family Areas (Enc)'!$B$6:$B$998,$A104,'Brand Family Areas (Enc)'!$C$6:$C$998,E$1,'Brand Family Areas (Enc)'!$D$6:$D$998,"Inactive")&gt;0,"BLOCKED","CAN SELL"))</f>
        <v>BLOCKED</v>
      </c>
      <c r="F104" t="str">
        <f>IF($A104="","",IF(COUNTIFS('Brand Family Areas (Enc)'!$B$6:$B$998,$A104,'Brand Family Areas (Enc)'!$C$6:$C$998,F$1,'Brand Family Areas (Enc)'!$D$6:$D$998,"Inactive")&gt;0,"BLOCKED","CAN SELL"))</f>
        <v>BLOCKED</v>
      </c>
      <c r="G104" t="str">
        <f>IF($A104="","",IF(COUNTIFS('Brand Family Areas (Enc)'!$B$6:$B$998,$A104,'Brand Family Areas (Enc)'!$C$6:$C$998,G$1,'Brand Family Areas (Enc)'!$D$6:$D$998,"Inactive")&gt;0,"BLOCKED","CAN SELL"))</f>
        <v>BLOCKED</v>
      </c>
      <c r="H104" t="str">
        <f>IF($A104="","",IF(COUNTIFS('Brand Family Areas (Enc)'!$B$6:$B$998,$A104,'Brand Family Areas (Enc)'!$C$6:$C$998,H$1,'Brand Family Areas (Enc)'!$D$6:$D$998,"Inactive")&gt;0,"BLOCKED","CAN SELL"))</f>
        <v>CAN SELL</v>
      </c>
      <c r="I104" t="str">
        <f>IF($A104="","",IF(COUNTIFS('Brand Family Areas (Enc)'!$B$6:$B$998,$A104,'Brand Family Areas (Enc)'!$C$6:$C$998,I$1,'Brand Family Areas (Enc)'!$D$6:$D$998,"Inactive")&gt;0,"BLOCKED","CAN SELL"))</f>
        <v>CAN SELL</v>
      </c>
      <c r="J104" t="str">
        <f>IF($A104="","",IF(COUNTIFS('Brand Family Areas (Enc)'!$B$6:$B$998,$A104,'Brand Family Areas (Enc)'!$C$6:$C$998,J$1,'Brand Family Areas (Enc)'!$D$6:$D$998,"Inactive")&gt;0,"BLOCKED","CAN SELL"))</f>
        <v>BLOCKED</v>
      </c>
      <c r="K104" t="str">
        <f>IF($A104="","",IF(COUNTIFS('Brand Family Areas (Enc)'!$B$6:$B$998,$A104,'Brand Family Areas (Enc)'!$C$6:$C$998,K$1,'Brand Family Areas (Enc)'!$D$6:$D$998,"Inactive")&gt;0,"BLOCKED","CAN SELL"))</f>
        <v>CAN SELL</v>
      </c>
    </row>
    <row r="105" spans="1:11" x14ac:dyDescent="0.2">
      <c r="A105" t="str">
        <v>Kirin Ichiban</v>
      </c>
      <c r="B105" t="str">
        <f>IF($A105="","",IF(COUNTIFS('Brand Family Areas (Enc)'!$B$6:$B$998,$A105,'Brand Family Areas (Enc)'!$C$6:$C$998,B$1,'Brand Family Areas (Enc)'!$D$6:$D$998,"Inactive")&gt;0,"BLOCKED","CAN SELL"))</f>
        <v>CAN SELL</v>
      </c>
      <c r="C105" t="str">
        <f>IF($A105="","",IF(COUNTIFS('Brand Family Areas (Enc)'!$B$6:$B$998,$A105,'Brand Family Areas (Enc)'!$C$6:$C$998,C$1,'Brand Family Areas (Enc)'!$D$6:$D$998,"Inactive")&gt;0,"BLOCKED","CAN SELL"))</f>
        <v>CAN SELL</v>
      </c>
      <c r="D105" t="str">
        <f>IF($A105="","",IF(COUNTIFS('Brand Family Areas (Enc)'!$B$6:$B$998,$A105,'Brand Family Areas (Enc)'!$C$6:$C$998,D$1,'Brand Family Areas (Enc)'!$D$6:$D$998,"Inactive")&gt;0,"BLOCKED","CAN SELL"))</f>
        <v>CAN SELL</v>
      </c>
      <c r="E105" t="str">
        <f>IF($A105="","",IF(COUNTIFS('Brand Family Areas (Enc)'!$B$6:$B$998,$A105,'Brand Family Areas (Enc)'!$C$6:$C$998,E$1,'Brand Family Areas (Enc)'!$D$6:$D$998,"Inactive")&gt;0,"BLOCKED","CAN SELL"))</f>
        <v>BLOCKED</v>
      </c>
      <c r="F105" t="str">
        <f>IF($A105="","",IF(COUNTIFS('Brand Family Areas (Enc)'!$B$6:$B$998,$A105,'Brand Family Areas (Enc)'!$C$6:$C$998,F$1,'Brand Family Areas (Enc)'!$D$6:$D$998,"Inactive")&gt;0,"BLOCKED","CAN SELL"))</f>
        <v>BLOCKED</v>
      </c>
      <c r="G105" t="str">
        <f>IF($A105="","",IF(COUNTIFS('Brand Family Areas (Enc)'!$B$6:$B$998,$A105,'Brand Family Areas (Enc)'!$C$6:$C$998,G$1,'Brand Family Areas (Enc)'!$D$6:$D$998,"Inactive")&gt;0,"BLOCKED","CAN SELL"))</f>
        <v>BLOCKED</v>
      </c>
      <c r="H105" t="str">
        <f>IF($A105="","",IF(COUNTIFS('Brand Family Areas (Enc)'!$B$6:$B$998,$A105,'Brand Family Areas (Enc)'!$C$6:$C$998,H$1,'Brand Family Areas (Enc)'!$D$6:$D$998,"Inactive")&gt;0,"BLOCKED","CAN SELL"))</f>
        <v>CAN SELL</v>
      </c>
      <c r="I105" t="str">
        <f>IF($A105="","",IF(COUNTIFS('Brand Family Areas (Enc)'!$B$6:$B$998,$A105,'Brand Family Areas (Enc)'!$C$6:$C$998,I$1,'Brand Family Areas (Enc)'!$D$6:$D$998,"Inactive")&gt;0,"BLOCKED","CAN SELL"))</f>
        <v>CAN SELL</v>
      </c>
      <c r="J105" t="str">
        <f>IF($A105="","",IF(COUNTIFS('Brand Family Areas (Enc)'!$B$6:$B$998,$A105,'Brand Family Areas (Enc)'!$C$6:$C$998,J$1,'Brand Family Areas (Enc)'!$D$6:$D$998,"Inactive")&gt;0,"BLOCKED","CAN SELL"))</f>
        <v>BLOCKED</v>
      </c>
      <c r="K105" t="str">
        <f>IF($A105="","",IF(COUNTIFS('Brand Family Areas (Enc)'!$B$6:$B$998,$A105,'Brand Family Areas (Enc)'!$C$6:$C$998,K$1,'Brand Family Areas (Enc)'!$D$6:$D$998,"Inactive")&gt;0,"BLOCKED","CAN SELL"))</f>
        <v>CAN SELL</v>
      </c>
    </row>
    <row r="106" spans="1:11" x14ac:dyDescent="0.2">
      <c r="A106" t="str">
        <v>Kirin Light</v>
      </c>
      <c r="B106" t="str">
        <f>IF($A106="","",IF(COUNTIFS('Brand Family Areas (Enc)'!$B$6:$B$998,$A106,'Brand Family Areas (Enc)'!$C$6:$C$998,B$1,'Brand Family Areas (Enc)'!$D$6:$D$998,"Inactive")&gt;0,"BLOCKED","CAN SELL"))</f>
        <v>CAN SELL</v>
      </c>
      <c r="C106" t="str">
        <f>IF($A106="","",IF(COUNTIFS('Brand Family Areas (Enc)'!$B$6:$B$998,$A106,'Brand Family Areas (Enc)'!$C$6:$C$998,C$1,'Brand Family Areas (Enc)'!$D$6:$D$998,"Inactive")&gt;0,"BLOCKED","CAN SELL"))</f>
        <v>CAN SELL</v>
      </c>
      <c r="D106" t="str">
        <f>IF($A106="","",IF(COUNTIFS('Brand Family Areas (Enc)'!$B$6:$B$998,$A106,'Brand Family Areas (Enc)'!$C$6:$C$998,D$1,'Brand Family Areas (Enc)'!$D$6:$D$998,"Inactive")&gt;0,"BLOCKED","CAN SELL"))</f>
        <v>CAN SELL</v>
      </c>
      <c r="E106" t="str">
        <f>IF($A106="","",IF(COUNTIFS('Brand Family Areas (Enc)'!$B$6:$B$998,$A106,'Brand Family Areas (Enc)'!$C$6:$C$998,E$1,'Brand Family Areas (Enc)'!$D$6:$D$998,"Inactive")&gt;0,"BLOCKED","CAN SELL"))</f>
        <v>BLOCKED</v>
      </c>
      <c r="F106" t="str">
        <f>IF($A106="","",IF(COUNTIFS('Brand Family Areas (Enc)'!$B$6:$B$998,$A106,'Brand Family Areas (Enc)'!$C$6:$C$998,F$1,'Brand Family Areas (Enc)'!$D$6:$D$998,"Inactive")&gt;0,"BLOCKED","CAN SELL"))</f>
        <v>BLOCKED</v>
      </c>
      <c r="G106" t="str">
        <f>IF($A106="","",IF(COUNTIFS('Brand Family Areas (Enc)'!$B$6:$B$998,$A106,'Brand Family Areas (Enc)'!$C$6:$C$998,G$1,'Brand Family Areas (Enc)'!$D$6:$D$998,"Inactive")&gt;0,"BLOCKED","CAN SELL"))</f>
        <v>BLOCKED</v>
      </c>
      <c r="H106" t="str">
        <f>IF($A106="","",IF(COUNTIFS('Brand Family Areas (Enc)'!$B$6:$B$998,$A106,'Brand Family Areas (Enc)'!$C$6:$C$998,H$1,'Brand Family Areas (Enc)'!$D$6:$D$998,"Inactive")&gt;0,"BLOCKED","CAN SELL"))</f>
        <v>CAN SELL</v>
      </c>
      <c r="I106" t="str">
        <f>IF($A106="","",IF(COUNTIFS('Brand Family Areas (Enc)'!$B$6:$B$998,$A106,'Brand Family Areas (Enc)'!$C$6:$C$998,I$1,'Brand Family Areas (Enc)'!$D$6:$D$998,"Inactive")&gt;0,"BLOCKED","CAN SELL"))</f>
        <v>CAN SELL</v>
      </c>
      <c r="J106" t="str">
        <f>IF($A106="","",IF(COUNTIFS('Brand Family Areas (Enc)'!$B$6:$B$998,$A106,'Brand Family Areas (Enc)'!$C$6:$C$998,J$1,'Brand Family Areas (Enc)'!$D$6:$D$998,"Inactive")&gt;0,"BLOCKED","CAN SELL"))</f>
        <v>BLOCKED</v>
      </c>
      <c r="K106" t="str">
        <f>IF($A106="","",IF(COUNTIFS('Brand Family Areas (Enc)'!$B$6:$B$998,$A106,'Brand Family Areas (Enc)'!$C$6:$C$998,K$1,'Brand Family Areas (Enc)'!$D$6:$D$998,"Inactive")&gt;0,"BLOCKED","CAN SELL"))</f>
        <v>CAN SELL</v>
      </c>
    </row>
    <row r="107" spans="1:11" x14ac:dyDescent="0.2">
      <c r="A107" t="str">
        <v>La Bodega</v>
      </c>
      <c r="B107" t="str">
        <f>IF($A107="","",IF(COUNTIFS('Brand Family Areas (Enc)'!$B$6:$B$998,$A107,'Brand Family Areas (Enc)'!$C$6:$C$998,B$1,'Brand Family Areas (Enc)'!$D$6:$D$998,"Inactive")&gt;0,"BLOCKED","CAN SELL"))</f>
        <v>CAN SELL</v>
      </c>
      <c r="C107" t="str">
        <f>IF($A107="","",IF(COUNTIFS('Brand Family Areas (Enc)'!$B$6:$B$998,$A107,'Brand Family Areas (Enc)'!$C$6:$C$998,C$1,'Brand Family Areas (Enc)'!$D$6:$D$998,"Inactive")&gt;0,"BLOCKED","CAN SELL"))</f>
        <v>CAN SELL</v>
      </c>
      <c r="D107" t="str">
        <f>IF($A107="","",IF(COUNTIFS('Brand Family Areas (Enc)'!$B$6:$B$998,$A107,'Brand Family Areas (Enc)'!$C$6:$C$998,D$1,'Brand Family Areas (Enc)'!$D$6:$D$998,"Inactive")&gt;0,"BLOCKED","CAN SELL"))</f>
        <v>CAN SELL</v>
      </c>
      <c r="E107" t="str">
        <f>IF($A107="","",IF(COUNTIFS('Brand Family Areas (Enc)'!$B$6:$B$998,$A107,'Brand Family Areas (Enc)'!$C$6:$C$998,E$1,'Brand Family Areas (Enc)'!$D$6:$D$998,"Inactive")&gt;0,"BLOCKED","CAN SELL"))</f>
        <v>BLOCKED</v>
      </c>
      <c r="F107" t="str">
        <f>IF($A107="","",IF(COUNTIFS('Brand Family Areas (Enc)'!$B$6:$B$998,$A107,'Brand Family Areas (Enc)'!$C$6:$C$998,F$1,'Brand Family Areas (Enc)'!$D$6:$D$998,"Inactive")&gt;0,"BLOCKED","CAN SELL"))</f>
        <v>BLOCKED</v>
      </c>
      <c r="G107" t="str">
        <f>IF($A107="","",IF(COUNTIFS('Brand Family Areas (Enc)'!$B$6:$B$998,$A107,'Brand Family Areas (Enc)'!$C$6:$C$998,G$1,'Brand Family Areas (Enc)'!$D$6:$D$998,"Inactive")&gt;0,"BLOCKED","CAN SELL"))</f>
        <v>BLOCKED</v>
      </c>
      <c r="H107" t="str">
        <f>IF($A107="","",IF(COUNTIFS('Brand Family Areas (Enc)'!$B$6:$B$998,$A107,'Brand Family Areas (Enc)'!$C$6:$C$998,H$1,'Brand Family Areas (Enc)'!$D$6:$D$998,"Inactive")&gt;0,"BLOCKED","CAN SELL"))</f>
        <v>CAN SELL</v>
      </c>
      <c r="I107" t="str">
        <f>IF($A107="","",IF(COUNTIFS('Brand Family Areas (Enc)'!$B$6:$B$998,$A107,'Brand Family Areas (Enc)'!$C$6:$C$998,I$1,'Brand Family Areas (Enc)'!$D$6:$D$998,"Inactive")&gt;0,"BLOCKED","CAN SELL"))</f>
        <v>CAN SELL</v>
      </c>
      <c r="J107" t="str">
        <f>IF($A107="","",IF(COUNTIFS('Brand Family Areas (Enc)'!$B$6:$B$998,$A107,'Brand Family Areas (Enc)'!$C$6:$C$998,J$1,'Brand Family Areas (Enc)'!$D$6:$D$998,"Inactive")&gt;0,"BLOCKED","CAN SELL"))</f>
        <v>BLOCKED</v>
      </c>
      <c r="K107" t="str">
        <f>IF($A107="","",IF(COUNTIFS('Brand Family Areas (Enc)'!$B$6:$B$998,$A107,'Brand Family Areas (Enc)'!$C$6:$C$998,K$1,'Brand Family Areas (Enc)'!$D$6:$D$998,"Inactive")&gt;0,"BLOCKED","CAN SELL"))</f>
        <v>CAN SELL</v>
      </c>
    </row>
    <row r="108" spans="1:11" x14ac:dyDescent="0.2">
      <c r="A108" t="str">
        <v>La Tropical</v>
      </c>
      <c r="B108" t="str">
        <f>IF($A108="","",IF(COUNTIFS('Brand Family Areas (Enc)'!$B$6:$B$998,$A108,'Brand Family Areas (Enc)'!$C$6:$C$998,B$1,'Brand Family Areas (Enc)'!$D$6:$D$998,"Inactive")&gt;0,"BLOCKED","CAN SELL"))</f>
        <v>CAN SELL</v>
      </c>
      <c r="C108" t="str">
        <f>IF($A108="","",IF(COUNTIFS('Brand Family Areas (Enc)'!$B$6:$B$998,$A108,'Brand Family Areas (Enc)'!$C$6:$C$998,C$1,'Brand Family Areas (Enc)'!$D$6:$D$998,"Inactive")&gt;0,"BLOCKED","CAN SELL"))</f>
        <v>CAN SELL</v>
      </c>
      <c r="D108" t="str">
        <f>IF($A108="","",IF(COUNTIFS('Brand Family Areas (Enc)'!$B$6:$B$998,$A108,'Brand Family Areas (Enc)'!$C$6:$C$998,D$1,'Brand Family Areas (Enc)'!$D$6:$D$998,"Inactive")&gt;0,"BLOCKED","CAN SELL"))</f>
        <v>CAN SELL</v>
      </c>
      <c r="E108" t="str">
        <f>IF($A108="","",IF(COUNTIFS('Brand Family Areas (Enc)'!$B$6:$B$998,$A108,'Brand Family Areas (Enc)'!$C$6:$C$998,E$1,'Brand Family Areas (Enc)'!$D$6:$D$998,"Inactive")&gt;0,"BLOCKED","CAN SELL"))</f>
        <v>CAN SELL</v>
      </c>
      <c r="F108" t="str">
        <f>IF($A108="","",IF(COUNTIFS('Brand Family Areas (Enc)'!$B$6:$B$998,$A108,'Brand Family Areas (Enc)'!$C$6:$C$998,F$1,'Brand Family Areas (Enc)'!$D$6:$D$998,"Inactive")&gt;0,"BLOCKED","CAN SELL"))</f>
        <v>CAN SELL</v>
      </c>
      <c r="G108" t="str">
        <f>IF($A108="","",IF(COUNTIFS('Brand Family Areas (Enc)'!$B$6:$B$998,$A108,'Brand Family Areas (Enc)'!$C$6:$C$998,G$1,'Brand Family Areas (Enc)'!$D$6:$D$998,"Inactive")&gt;0,"BLOCKED","CAN SELL"))</f>
        <v>CAN SELL</v>
      </c>
      <c r="H108" t="str">
        <f>IF($A108="","",IF(COUNTIFS('Brand Family Areas (Enc)'!$B$6:$B$998,$A108,'Brand Family Areas (Enc)'!$C$6:$C$998,H$1,'Brand Family Areas (Enc)'!$D$6:$D$998,"Inactive")&gt;0,"BLOCKED","CAN SELL"))</f>
        <v>BLOCKED</v>
      </c>
      <c r="I108" t="str">
        <f>IF($A108="","",IF(COUNTIFS('Brand Family Areas (Enc)'!$B$6:$B$998,$A108,'Brand Family Areas (Enc)'!$C$6:$C$998,I$1,'Brand Family Areas (Enc)'!$D$6:$D$998,"Inactive")&gt;0,"BLOCKED","CAN SELL"))</f>
        <v>BLOCKED</v>
      </c>
      <c r="J108" t="str">
        <f>IF($A108="","",IF(COUNTIFS('Brand Family Areas (Enc)'!$B$6:$B$998,$A108,'Brand Family Areas (Enc)'!$C$6:$C$998,J$1,'Brand Family Areas (Enc)'!$D$6:$D$998,"Inactive")&gt;0,"BLOCKED","CAN SELL"))</f>
        <v>BLOCKED</v>
      </c>
      <c r="K108" t="str">
        <f>IF($A108="","",IF(COUNTIFS('Brand Family Areas (Enc)'!$B$6:$B$998,$A108,'Brand Family Areas (Enc)'!$C$6:$C$998,K$1,'Brand Family Areas (Enc)'!$D$6:$D$998,"Inactive")&gt;0,"BLOCKED","CAN SELL"))</f>
        <v>BLOCKED</v>
      </c>
    </row>
    <row r="109" spans="1:11" x14ac:dyDescent="0.2">
      <c r="A109" t="str">
        <v>Lagunitas</v>
      </c>
      <c r="B109" t="str">
        <f>IF($A109="","",IF(COUNTIFS('Brand Family Areas (Enc)'!$B$6:$B$998,$A109,'Brand Family Areas (Enc)'!$C$6:$C$998,B$1,'Brand Family Areas (Enc)'!$D$6:$D$998,"Inactive")&gt;0,"BLOCKED","CAN SELL"))</f>
        <v>CAN SELL</v>
      </c>
      <c r="C109" t="str">
        <f>IF($A109="","",IF(COUNTIFS('Brand Family Areas (Enc)'!$B$6:$B$998,$A109,'Brand Family Areas (Enc)'!$C$6:$C$998,C$1,'Brand Family Areas (Enc)'!$D$6:$D$998,"Inactive")&gt;0,"BLOCKED","CAN SELL"))</f>
        <v>CAN SELL</v>
      </c>
      <c r="D109" t="str">
        <f>IF($A109="","",IF(COUNTIFS('Brand Family Areas (Enc)'!$B$6:$B$998,$A109,'Brand Family Areas (Enc)'!$C$6:$C$998,D$1,'Brand Family Areas (Enc)'!$D$6:$D$998,"Inactive")&gt;0,"BLOCKED","CAN SELL"))</f>
        <v>CAN SELL</v>
      </c>
      <c r="E109" t="str">
        <f>IF($A109="","",IF(COUNTIFS('Brand Family Areas (Enc)'!$B$6:$B$998,$A109,'Brand Family Areas (Enc)'!$C$6:$C$998,E$1,'Brand Family Areas (Enc)'!$D$6:$D$998,"Inactive")&gt;0,"BLOCKED","CAN SELL"))</f>
        <v>BLOCKED</v>
      </c>
      <c r="F109" t="str">
        <f>IF($A109="","",IF(COUNTIFS('Brand Family Areas (Enc)'!$B$6:$B$998,$A109,'Brand Family Areas (Enc)'!$C$6:$C$998,F$1,'Brand Family Areas (Enc)'!$D$6:$D$998,"Inactive")&gt;0,"BLOCKED","CAN SELL"))</f>
        <v>BLOCKED</v>
      </c>
      <c r="G109" t="str">
        <f>IF($A109="","",IF(COUNTIFS('Brand Family Areas (Enc)'!$B$6:$B$998,$A109,'Brand Family Areas (Enc)'!$C$6:$C$998,G$1,'Brand Family Areas (Enc)'!$D$6:$D$998,"Inactive")&gt;0,"BLOCKED","CAN SELL"))</f>
        <v>BLOCKED</v>
      </c>
      <c r="H109" t="str">
        <f>IF($A109="","",IF(COUNTIFS('Brand Family Areas (Enc)'!$B$6:$B$998,$A109,'Brand Family Areas (Enc)'!$C$6:$C$998,H$1,'Brand Family Areas (Enc)'!$D$6:$D$998,"Inactive")&gt;0,"BLOCKED","CAN SELL"))</f>
        <v>BLOCKED</v>
      </c>
      <c r="I109" t="str">
        <f>IF($A109="","",IF(COUNTIFS('Brand Family Areas (Enc)'!$B$6:$B$998,$A109,'Brand Family Areas (Enc)'!$C$6:$C$998,I$1,'Brand Family Areas (Enc)'!$D$6:$D$998,"Inactive")&gt;0,"BLOCKED","CAN SELL"))</f>
        <v>BLOCKED</v>
      </c>
      <c r="J109" t="str">
        <f>IF($A109="","",IF(COUNTIFS('Brand Family Areas (Enc)'!$B$6:$B$998,$A109,'Brand Family Areas (Enc)'!$C$6:$C$998,J$1,'Brand Family Areas (Enc)'!$D$6:$D$998,"Inactive")&gt;0,"BLOCKED","CAN SELL"))</f>
        <v>BLOCKED</v>
      </c>
      <c r="K109" t="str">
        <f>IF($A109="","",IF(COUNTIFS('Brand Family Areas (Enc)'!$B$6:$B$998,$A109,'Brand Family Areas (Enc)'!$C$6:$C$998,K$1,'Brand Family Areas (Enc)'!$D$6:$D$998,"Inactive")&gt;0,"BLOCKED","CAN SELL"))</f>
        <v>CAN SELL</v>
      </c>
    </row>
    <row r="110" spans="1:11" x14ac:dyDescent="0.2">
      <c r="A110" t="str">
        <v>Lagunitas Brewing Co</v>
      </c>
      <c r="B110" t="str">
        <f>IF($A110="","",IF(COUNTIFS('Brand Family Areas (Enc)'!$B$6:$B$998,$A110,'Brand Family Areas (Enc)'!$C$6:$C$998,B$1,'Brand Family Areas (Enc)'!$D$6:$D$998,"Inactive")&gt;0,"BLOCKED","CAN SELL"))</f>
        <v>CAN SELL</v>
      </c>
      <c r="C110" t="str">
        <f>IF($A110="","",IF(COUNTIFS('Brand Family Areas (Enc)'!$B$6:$B$998,$A110,'Brand Family Areas (Enc)'!$C$6:$C$998,C$1,'Brand Family Areas (Enc)'!$D$6:$D$998,"Inactive")&gt;0,"BLOCKED","CAN SELL"))</f>
        <v>CAN SELL</v>
      </c>
      <c r="D110" t="str">
        <f>IF($A110="","",IF(COUNTIFS('Brand Family Areas (Enc)'!$B$6:$B$998,$A110,'Brand Family Areas (Enc)'!$C$6:$C$998,D$1,'Brand Family Areas (Enc)'!$D$6:$D$998,"Inactive")&gt;0,"BLOCKED","CAN SELL"))</f>
        <v>CAN SELL</v>
      </c>
      <c r="E110" t="str">
        <f>IF($A110="","",IF(COUNTIFS('Brand Family Areas (Enc)'!$B$6:$B$998,$A110,'Brand Family Areas (Enc)'!$C$6:$C$998,E$1,'Brand Family Areas (Enc)'!$D$6:$D$998,"Inactive")&gt;0,"BLOCKED","CAN SELL"))</f>
        <v>BLOCKED</v>
      </c>
      <c r="F110" t="str">
        <f>IF($A110="","",IF(COUNTIFS('Brand Family Areas (Enc)'!$B$6:$B$998,$A110,'Brand Family Areas (Enc)'!$C$6:$C$998,F$1,'Brand Family Areas (Enc)'!$D$6:$D$998,"Inactive")&gt;0,"BLOCKED","CAN SELL"))</f>
        <v>BLOCKED</v>
      </c>
      <c r="G110" t="str">
        <f>IF($A110="","",IF(COUNTIFS('Brand Family Areas (Enc)'!$B$6:$B$998,$A110,'Brand Family Areas (Enc)'!$C$6:$C$998,G$1,'Brand Family Areas (Enc)'!$D$6:$D$998,"Inactive")&gt;0,"BLOCKED","CAN SELL"))</f>
        <v>BLOCKED</v>
      </c>
      <c r="H110" t="str">
        <f>IF($A110="","",IF(COUNTIFS('Brand Family Areas (Enc)'!$B$6:$B$998,$A110,'Brand Family Areas (Enc)'!$C$6:$C$998,H$1,'Brand Family Areas (Enc)'!$D$6:$D$998,"Inactive")&gt;0,"BLOCKED","CAN SELL"))</f>
        <v>BLOCKED</v>
      </c>
      <c r="I110" t="str">
        <f>IF($A110="","",IF(COUNTIFS('Brand Family Areas (Enc)'!$B$6:$B$998,$A110,'Brand Family Areas (Enc)'!$C$6:$C$998,I$1,'Brand Family Areas (Enc)'!$D$6:$D$998,"Inactive")&gt;0,"BLOCKED","CAN SELL"))</f>
        <v>BLOCKED</v>
      </c>
      <c r="J110" t="str">
        <f>IF($A110="","",IF(COUNTIFS('Brand Family Areas (Enc)'!$B$6:$B$998,$A110,'Brand Family Areas (Enc)'!$C$6:$C$998,J$1,'Brand Family Areas (Enc)'!$D$6:$D$998,"Inactive")&gt;0,"BLOCKED","CAN SELL"))</f>
        <v>BLOCKED</v>
      </c>
      <c r="K110" t="str">
        <f>IF($A110="","",IF(COUNTIFS('Brand Family Areas (Enc)'!$B$6:$B$998,$A110,'Brand Family Areas (Enc)'!$C$6:$C$998,K$1,'Brand Family Areas (Enc)'!$D$6:$D$998,"Inactive")&gt;0,"BLOCKED","CAN SELL"))</f>
        <v>CAN SELL</v>
      </c>
    </row>
    <row r="111" spans="1:11" x14ac:dyDescent="0.2">
      <c r="A111" t="str">
        <v>Lagunitas NA</v>
      </c>
      <c r="B111" t="str">
        <f>IF($A111="","",IF(COUNTIFS('Brand Family Areas (Enc)'!$B$6:$B$998,$A111,'Brand Family Areas (Enc)'!$C$6:$C$998,B$1,'Brand Family Areas (Enc)'!$D$6:$D$998,"Inactive")&gt;0,"BLOCKED","CAN SELL"))</f>
        <v>CAN SELL</v>
      </c>
      <c r="C111" t="str">
        <f>IF($A111="","",IF(COUNTIFS('Brand Family Areas (Enc)'!$B$6:$B$998,$A111,'Brand Family Areas (Enc)'!$C$6:$C$998,C$1,'Brand Family Areas (Enc)'!$D$6:$D$998,"Inactive")&gt;0,"BLOCKED","CAN SELL"))</f>
        <v>CAN SELL</v>
      </c>
      <c r="D111" t="str">
        <f>IF($A111="","",IF(COUNTIFS('Brand Family Areas (Enc)'!$B$6:$B$998,$A111,'Brand Family Areas (Enc)'!$C$6:$C$998,D$1,'Brand Family Areas (Enc)'!$D$6:$D$998,"Inactive")&gt;0,"BLOCKED","CAN SELL"))</f>
        <v>CAN SELL</v>
      </c>
      <c r="E111" t="str">
        <f>IF($A111="","",IF(COUNTIFS('Brand Family Areas (Enc)'!$B$6:$B$998,$A111,'Brand Family Areas (Enc)'!$C$6:$C$998,E$1,'Brand Family Areas (Enc)'!$D$6:$D$998,"Inactive")&gt;0,"BLOCKED","CAN SELL"))</f>
        <v>BLOCKED</v>
      </c>
      <c r="F111" t="str">
        <f>IF($A111="","",IF(COUNTIFS('Brand Family Areas (Enc)'!$B$6:$B$998,$A111,'Brand Family Areas (Enc)'!$C$6:$C$998,F$1,'Brand Family Areas (Enc)'!$D$6:$D$998,"Inactive")&gt;0,"BLOCKED","CAN SELL"))</f>
        <v>BLOCKED</v>
      </c>
      <c r="G111" t="str">
        <f>IF($A111="","",IF(COUNTIFS('Brand Family Areas (Enc)'!$B$6:$B$998,$A111,'Brand Family Areas (Enc)'!$C$6:$C$998,G$1,'Brand Family Areas (Enc)'!$D$6:$D$998,"Inactive")&gt;0,"BLOCKED","CAN SELL"))</f>
        <v>BLOCKED</v>
      </c>
      <c r="H111" t="str">
        <f>IF($A111="","",IF(COUNTIFS('Brand Family Areas (Enc)'!$B$6:$B$998,$A111,'Brand Family Areas (Enc)'!$C$6:$C$998,H$1,'Brand Family Areas (Enc)'!$D$6:$D$998,"Inactive")&gt;0,"BLOCKED","CAN SELL"))</f>
        <v>BLOCKED</v>
      </c>
      <c r="I111" t="str">
        <f>IF($A111="","",IF(COUNTIFS('Brand Family Areas (Enc)'!$B$6:$B$998,$A111,'Brand Family Areas (Enc)'!$C$6:$C$998,I$1,'Brand Family Areas (Enc)'!$D$6:$D$998,"Inactive")&gt;0,"BLOCKED","CAN SELL"))</f>
        <v>BLOCKED</v>
      </c>
      <c r="J111" t="str">
        <f>IF($A111="","",IF(COUNTIFS('Brand Family Areas (Enc)'!$B$6:$B$998,$A111,'Brand Family Areas (Enc)'!$C$6:$C$998,J$1,'Brand Family Areas (Enc)'!$D$6:$D$998,"Inactive")&gt;0,"BLOCKED","CAN SELL"))</f>
        <v>BLOCKED</v>
      </c>
      <c r="K111" t="str">
        <f>IF($A111="","",IF(COUNTIFS('Brand Family Areas (Enc)'!$B$6:$B$998,$A111,'Brand Family Areas (Enc)'!$C$6:$C$998,K$1,'Brand Family Areas (Enc)'!$D$6:$D$998,"Inactive")&gt;0,"BLOCKED","CAN SELL"))</f>
        <v>CAN SELL</v>
      </c>
    </row>
    <row r="112" spans="1:11" x14ac:dyDescent="0.2">
      <c r="A112" t="str">
        <v>Le Grand Noir</v>
      </c>
      <c r="B112" t="str">
        <f>IF($A112="","",IF(COUNTIFS('Brand Family Areas (Enc)'!$B$6:$B$998,$A112,'Brand Family Areas (Enc)'!$C$6:$C$998,B$1,'Brand Family Areas (Enc)'!$D$6:$D$998,"Inactive")&gt;0,"BLOCKED","CAN SELL"))</f>
        <v>CAN SELL</v>
      </c>
      <c r="C112" t="str">
        <f>IF($A112="","",IF(COUNTIFS('Brand Family Areas (Enc)'!$B$6:$B$998,$A112,'Brand Family Areas (Enc)'!$C$6:$C$998,C$1,'Brand Family Areas (Enc)'!$D$6:$D$998,"Inactive")&gt;0,"BLOCKED","CAN SELL"))</f>
        <v>CAN SELL</v>
      </c>
      <c r="D112" t="str">
        <f>IF($A112="","",IF(COUNTIFS('Brand Family Areas (Enc)'!$B$6:$B$998,$A112,'Brand Family Areas (Enc)'!$C$6:$C$998,D$1,'Brand Family Areas (Enc)'!$D$6:$D$998,"Inactive")&gt;0,"BLOCKED","CAN SELL"))</f>
        <v>CAN SELL</v>
      </c>
      <c r="E112" t="str">
        <f>IF($A112="","",IF(COUNTIFS('Brand Family Areas (Enc)'!$B$6:$B$998,$A112,'Brand Family Areas (Enc)'!$C$6:$C$998,E$1,'Brand Family Areas (Enc)'!$D$6:$D$998,"Inactive")&gt;0,"BLOCKED","CAN SELL"))</f>
        <v>BLOCKED</v>
      </c>
      <c r="F112" t="str">
        <f>IF($A112="","",IF(COUNTIFS('Brand Family Areas (Enc)'!$B$6:$B$998,$A112,'Brand Family Areas (Enc)'!$C$6:$C$998,F$1,'Brand Family Areas (Enc)'!$D$6:$D$998,"Inactive")&gt;0,"BLOCKED","CAN SELL"))</f>
        <v>BLOCKED</v>
      </c>
      <c r="G112" t="str">
        <f>IF($A112="","",IF(COUNTIFS('Brand Family Areas (Enc)'!$B$6:$B$998,$A112,'Brand Family Areas (Enc)'!$C$6:$C$998,G$1,'Brand Family Areas (Enc)'!$D$6:$D$998,"Inactive")&gt;0,"BLOCKED","CAN SELL"))</f>
        <v>BLOCKED</v>
      </c>
      <c r="H112" t="str">
        <f>IF($A112="","",IF(COUNTIFS('Brand Family Areas (Enc)'!$B$6:$B$998,$A112,'Brand Family Areas (Enc)'!$C$6:$C$998,H$1,'Brand Family Areas (Enc)'!$D$6:$D$998,"Inactive")&gt;0,"BLOCKED","CAN SELL"))</f>
        <v>CAN SELL</v>
      </c>
      <c r="I112" t="str">
        <f>IF($A112="","",IF(COUNTIFS('Brand Family Areas (Enc)'!$B$6:$B$998,$A112,'Brand Family Areas (Enc)'!$C$6:$C$998,I$1,'Brand Family Areas (Enc)'!$D$6:$D$998,"Inactive")&gt;0,"BLOCKED","CAN SELL"))</f>
        <v>CAN SELL</v>
      </c>
      <c r="J112" t="str">
        <f>IF($A112="","",IF(COUNTIFS('Brand Family Areas (Enc)'!$B$6:$B$998,$A112,'Brand Family Areas (Enc)'!$C$6:$C$998,J$1,'Brand Family Areas (Enc)'!$D$6:$D$998,"Inactive")&gt;0,"BLOCKED","CAN SELL"))</f>
        <v>BLOCKED</v>
      </c>
      <c r="K112" t="str">
        <f>IF($A112="","",IF(COUNTIFS('Brand Family Areas (Enc)'!$B$6:$B$998,$A112,'Brand Family Areas (Enc)'!$C$6:$C$998,K$1,'Brand Family Areas (Enc)'!$D$6:$D$998,"Inactive")&gt;0,"BLOCKED","CAN SELL"))</f>
        <v>CAN SELL</v>
      </c>
    </row>
    <row r="113" spans="1:11" x14ac:dyDescent="0.2">
      <c r="A113" t="str">
        <v>Lech</v>
      </c>
      <c r="B113" t="str">
        <f>IF($A113="","",IF(COUNTIFS('Brand Family Areas (Enc)'!$B$6:$B$998,$A113,'Brand Family Areas (Enc)'!$C$6:$C$998,B$1,'Brand Family Areas (Enc)'!$D$6:$D$998,"Inactive")&gt;0,"BLOCKED","CAN SELL"))</f>
        <v>CAN SELL</v>
      </c>
      <c r="C113" t="str">
        <f>IF($A113="","",IF(COUNTIFS('Brand Family Areas (Enc)'!$B$6:$B$998,$A113,'Brand Family Areas (Enc)'!$C$6:$C$998,C$1,'Brand Family Areas (Enc)'!$D$6:$D$998,"Inactive")&gt;0,"BLOCKED","CAN SELL"))</f>
        <v>CAN SELL</v>
      </c>
      <c r="D113" t="str">
        <f>IF($A113="","",IF(COUNTIFS('Brand Family Areas (Enc)'!$B$6:$B$998,$A113,'Brand Family Areas (Enc)'!$C$6:$C$998,D$1,'Brand Family Areas (Enc)'!$D$6:$D$998,"Inactive")&gt;0,"BLOCKED","CAN SELL"))</f>
        <v>CAN SELL</v>
      </c>
      <c r="E113" t="str">
        <f>IF($A113="","",IF(COUNTIFS('Brand Family Areas (Enc)'!$B$6:$B$998,$A113,'Brand Family Areas (Enc)'!$C$6:$C$998,E$1,'Brand Family Areas (Enc)'!$D$6:$D$998,"Inactive")&gt;0,"BLOCKED","CAN SELL"))</f>
        <v>BLOCKED</v>
      </c>
      <c r="F113" t="str">
        <f>IF($A113="","",IF(COUNTIFS('Brand Family Areas (Enc)'!$B$6:$B$998,$A113,'Brand Family Areas (Enc)'!$C$6:$C$998,F$1,'Brand Family Areas (Enc)'!$D$6:$D$998,"Inactive")&gt;0,"BLOCKED","CAN SELL"))</f>
        <v>BLOCKED</v>
      </c>
      <c r="G113" t="str">
        <f>IF($A113="","",IF(COUNTIFS('Brand Family Areas (Enc)'!$B$6:$B$998,$A113,'Brand Family Areas (Enc)'!$C$6:$C$998,G$1,'Brand Family Areas (Enc)'!$D$6:$D$998,"Inactive")&gt;0,"BLOCKED","CAN SELL"))</f>
        <v>BLOCKED</v>
      </c>
      <c r="H113" t="str">
        <f>IF($A113="","",IF(COUNTIFS('Brand Family Areas (Enc)'!$B$6:$B$998,$A113,'Brand Family Areas (Enc)'!$C$6:$C$998,H$1,'Brand Family Areas (Enc)'!$D$6:$D$998,"Inactive")&gt;0,"BLOCKED","CAN SELL"))</f>
        <v>CAN SELL</v>
      </c>
      <c r="I113" t="str">
        <f>IF($A113="","",IF(COUNTIFS('Brand Family Areas (Enc)'!$B$6:$B$998,$A113,'Brand Family Areas (Enc)'!$C$6:$C$998,I$1,'Brand Family Areas (Enc)'!$D$6:$D$998,"Inactive")&gt;0,"BLOCKED","CAN SELL"))</f>
        <v>CAN SELL</v>
      </c>
      <c r="J113" t="str">
        <f>IF($A113="","",IF(COUNTIFS('Brand Family Areas (Enc)'!$B$6:$B$998,$A113,'Brand Family Areas (Enc)'!$C$6:$C$998,J$1,'Brand Family Areas (Enc)'!$D$6:$D$998,"Inactive")&gt;0,"BLOCKED","CAN SELL"))</f>
        <v>BLOCKED</v>
      </c>
      <c r="K113" t="str">
        <f>IF($A113="","",IF(COUNTIFS('Brand Family Areas (Enc)'!$B$6:$B$998,$A113,'Brand Family Areas (Enc)'!$C$6:$C$998,K$1,'Brand Family Areas (Enc)'!$D$6:$D$998,"Inactive")&gt;0,"BLOCKED","CAN SELL"))</f>
        <v>CAN SELL</v>
      </c>
    </row>
    <row r="114" spans="1:11" x14ac:dyDescent="0.2">
      <c r="A114" t="str">
        <v>Leinenkugel</v>
      </c>
      <c r="B114" t="str">
        <f>IF($A114="","",IF(COUNTIFS('Brand Family Areas (Enc)'!$B$6:$B$998,$A114,'Brand Family Areas (Enc)'!$C$6:$C$998,B$1,'Brand Family Areas (Enc)'!$D$6:$D$998,"Inactive")&gt;0,"BLOCKED","CAN SELL"))</f>
        <v>CAN SELL</v>
      </c>
      <c r="C114" t="str">
        <f>IF($A114="","",IF(COUNTIFS('Brand Family Areas (Enc)'!$B$6:$B$998,$A114,'Brand Family Areas (Enc)'!$C$6:$C$998,C$1,'Brand Family Areas (Enc)'!$D$6:$D$998,"Inactive")&gt;0,"BLOCKED","CAN SELL"))</f>
        <v>CAN SELL</v>
      </c>
      <c r="D114" t="str">
        <f>IF($A114="","",IF(COUNTIFS('Brand Family Areas (Enc)'!$B$6:$B$998,$A114,'Brand Family Areas (Enc)'!$C$6:$C$998,D$1,'Brand Family Areas (Enc)'!$D$6:$D$998,"Inactive")&gt;0,"BLOCKED","CAN SELL"))</f>
        <v>CAN SELL</v>
      </c>
      <c r="E114" t="str">
        <f>IF($A114="","",IF(COUNTIFS('Brand Family Areas (Enc)'!$B$6:$B$998,$A114,'Brand Family Areas (Enc)'!$C$6:$C$998,E$1,'Brand Family Areas (Enc)'!$D$6:$D$998,"Inactive")&gt;0,"BLOCKED","CAN SELL"))</f>
        <v>BLOCKED</v>
      </c>
      <c r="F114" t="str">
        <f>IF($A114="","",IF(COUNTIFS('Brand Family Areas (Enc)'!$B$6:$B$998,$A114,'Brand Family Areas (Enc)'!$C$6:$C$998,F$1,'Brand Family Areas (Enc)'!$D$6:$D$998,"Inactive")&gt;0,"BLOCKED","CAN SELL"))</f>
        <v>BLOCKED</v>
      </c>
      <c r="G114" t="str">
        <f>IF($A114="","",IF(COUNTIFS('Brand Family Areas (Enc)'!$B$6:$B$998,$A114,'Brand Family Areas (Enc)'!$C$6:$C$998,G$1,'Brand Family Areas (Enc)'!$D$6:$D$998,"Inactive")&gt;0,"BLOCKED","CAN SELL"))</f>
        <v>BLOCKED</v>
      </c>
      <c r="H114" t="str">
        <f>IF($A114="","",IF(COUNTIFS('Brand Family Areas (Enc)'!$B$6:$B$998,$A114,'Brand Family Areas (Enc)'!$C$6:$C$998,H$1,'Brand Family Areas (Enc)'!$D$6:$D$998,"Inactive")&gt;0,"BLOCKED","CAN SELL"))</f>
        <v>CAN SELL</v>
      </c>
      <c r="I114" t="str">
        <f>IF($A114="","",IF(COUNTIFS('Brand Family Areas (Enc)'!$B$6:$B$998,$A114,'Brand Family Areas (Enc)'!$C$6:$C$998,I$1,'Brand Family Areas (Enc)'!$D$6:$D$998,"Inactive")&gt;0,"BLOCKED","CAN SELL"))</f>
        <v>CAN SELL</v>
      </c>
      <c r="J114" t="str">
        <f>IF($A114="","",IF(COUNTIFS('Brand Family Areas (Enc)'!$B$6:$B$998,$A114,'Brand Family Areas (Enc)'!$C$6:$C$998,J$1,'Brand Family Areas (Enc)'!$D$6:$D$998,"Inactive")&gt;0,"BLOCKED","CAN SELL"))</f>
        <v>BLOCKED</v>
      </c>
      <c r="K114" t="str">
        <f>IF($A114="","",IF(COUNTIFS('Brand Family Areas (Enc)'!$B$6:$B$998,$A114,'Brand Family Areas (Enc)'!$C$6:$C$998,K$1,'Brand Family Areas (Enc)'!$D$6:$D$998,"Inactive")&gt;0,"BLOCKED","CAN SELL"))</f>
        <v>CAN SELL</v>
      </c>
    </row>
    <row r="115" spans="1:11" x14ac:dyDescent="0.2">
      <c r="A115" t="str">
        <v>Leinenkugel Shandy</v>
      </c>
      <c r="B115" t="str">
        <f>IF($A115="","",IF(COUNTIFS('Brand Family Areas (Enc)'!$B$6:$B$998,$A115,'Brand Family Areas (Enc)'!$C$6:$C$998,B$1,'Brand Family Areas (Enc)'!$D$6:$D$998,"Inactive")&gt;0,"BLOCKED","CAN SELL"))</f>
        <v>CAN SELL</v>
      </c>
      <c r="C115" t="str">
        <f>IF($A115="","",IF(COUNTIFS('Brand Family Areas (Enc)'!$B$6:$B$998,$A115,'Brand Family Areas (Enc)'!$C$6:$C$998,C$1,'Brand Family Areas (Enc)'!$D$6:$D$998,"Inactive")&gt;0,"BLOCKED","CAN SELL"))</f>
        <v>CAN SELL</v>
      </c>
      <c r="D115" t="str">
        <f>IF($A115="","",IF(COUNTIFS('Brand Family Areas (Enc)'!$B$6:$B$998,$A115,'Brand Family Areas (Enc)'!$C$6:$C$998,D$1,'Brand Family Areas (Enc)'!$D$6:$D$998,"Inactive")&gt;0,"BLOCKED","CAN SELL"))</f>
        <v>CAN SELL</v>
      </c>
      <c r="E115" t="str">
        <f>IF($A115="","",IF(COUNTIFS('Brand Family Areas (Enc)'!$B$6:$B$998,$A115,'Brand Family Areas (Enc)'!$C$6:$C$998,E$1,'Brand Family Areas (Enc)'!$D$6:$D$998,"Inactive")&gt;0,"BLOCKED","CAN SELL"))</f>
        <v>BLOCKED</v>
      </c>
      <c r="F115" t="str">
        <f>IF($A115="","",IF(COUNTIFS('Brand Family Areas (Enc)'!$B$6:$B$998,$A115,'Brand Family Areas (Enc)'!$C$6:$C$998,F$1,'Brand Family Areas (Enc)'!$D$6:$D$998,"Inactive")&gt;0,"BLOCKED","CAN SELL"))</f>
        <v>BLOCKED</v>
      </c>
      <c r="G115" t="str">
        <f>IF($A115="","",IF(COUNTIFS('Brand Family Areas (Enc)'!$B$6:$B$998,$A115,'Brand Family Areas (Enc)'!$C$6:$C$998,G$1,'Brand Family Areas (Enc)'!$D$6:$D$998,"Inactive")&gt;0,"BLOCKED","CAN SELL"))</f>
        <v>BLOCKED</v>
      </c>
      <c r="H115" t="str">
        <f>IF($A115="","",IF(COUNTIFS('Brand Family Areas (Enc)'!$B$6:$B$998,$A115,'Brand Family Areas (Enc)'!$C$6:$C$998,H$1,'Brand Family Areas (Enc)'!$D$6:$D$998,"Inactive")&gt;0,"BLOCKED","CAN SELL"))</f>
        <v>CAN SELL</v>
      </c>
      <c r="I115" t="str">
        <f>IF($A115="","",IF(COUNTIFS('Brand Family Areas (Enc)'!$B$6:$B$998,$A115,'Brand Family Areas (Enc)'!$C$6:$C$998,I$1,'Brand Family Areas (Enc)'!$D$6:$D$998,"Inactive")&gt;0,"BLOCKED","CAN SELL"))</f>
        <v>CAN SELL</v>
      </c>
      <c r="J115" t="str">
        <f>IF($A115="","",IF(COUNTIFS('Brand Family Areas (Enc)'!$B$6:$B$998,$A115,'Brand Family Areas (Enc)'!$C$6:$C$998,J$1,'Brand Family Areas (Enc)'!$D$6:$D$998,"Inactive")&gt;0,"BLOCKED","CAN SELL"))</f>
        <v>BLOCKED</v>
      </c>
      <c r="K115" t="str">
        <f>IF($A115="","",IF(COUNTIFS('Brand Family Areas (Enc)'!$B$6:$B$998,$A115,'Brand Family Areas (Enc)'!$C$6:$C$998,K$1,'Brand Family Areas (Enc)'!$D$6:$D$998,"Inactive")&gt;0,"BLOCKED","CAN SELL"))</f>
        <v>CAN SELL</v>
      </c>
    </row>
    <row r="116" spans="1:11" x14ac:dyDescent="0.2">
      <c r="A116" t="str">
        <v>Leyenda 1925</v>
      </c>
      <c r="B116" t="str">
        <f>IF($A116="","",IF(COUNTIFS('Brand Family Areas (Enc)'!$B$6:$B$998,$A116,'Brand Family Areas (Enc)'!$C$6:$C$998,B$1,'Brand Family Areas (Enc)'!$D$6:$D$998,"Inactive")&gt;0,"BLOCKED","CAN SELL"))</f>
        <v>CAN SELL</v>
      </c>
      <c r="C116" t="str">
        <f>IF($A116="","",IF(COUNTIFS('Brand Family Areas (Enc)'!$B$6:$B$998,$A116,'Brand Family Areas (Enc)'!$C$6:$C$998,C$1,'Brand Family Areas (Enc)'!$D$6:$D$998,"Inactive")&gt;0,"BLOCKED","CAN SELL"))</f>
        <v>CAN SELL</v>
      </c>
      <c r="D116" t="str">
        <f>IF($A116="","",IF(COUNTIFS('Brand Family Areas (Enc)'!$B$6:$B$998,$A116,'Brand Family Areas (Enc)'!$C$6:$C$998,D$1,'Brand Family Areas (Enc)'!$D$6:$D$998,"Inactive")&gt;0,"BLOCKED","CAN SELL"))</f>
        <v>CAN SELL</v>
      </c>
      <c r="E116" t="str">
        <f>IF($A116="","",IF(COUNTIFS('Brand Family Areas (Enc)'!$B$6:$B$998,$A116,'Brand Family Areas (Enc)'!$C$6:$C$998,E$1,'Brand Family Areas (Enc)'!$D$6:$D$998,"Inactive")&gt;0,"BLOCKED","CAN SELL"))</f>
        <v>BLOCKED</v>
      </c>
      <c r="F116" t="str">
        <f>IF($A116="","",IF(COUNTIFS('Brand Family Areas (Enc)'!$B$6:$B$998,$A116,'Brand Family Areas (Enc)'!$C$6:$C$998,F$1,'Brand Family Areas (Enc)'!$D$6:$D$998,"Inactive")&gt;0,"BLOCKED","CAN SELL"))</f>
        <v>BLOCKED</v>
      </c>
      <c r="G116" t="str">
        <f>IF($A116="","",IF(COUNTIFS('Brand Family Areas (Enc)'!$B$6:$B$998,$A116,'Brand Family Areas (Enc)'!$C$6:$C$998,G$1,'Brand Family Areas (Enc)'!$D$6:$D$998,"Inactive")&gt;0,"BLOCKED","CAN SELL"))</f>
        <v>BLOCKED</v>
      </c>
      <c r="H116" t="str">
        <f>IF($A116="","",IF(COUNTIFS('Brand Family Areas (Enc)'!$B$6:$B$998,$A116,'Brand Family Areas (Enc)'!$C$6:$C$998,H$1,'Brand Family Areas (Enc)'!$D$6:$D$998,"Inactive")&gt;0,"BLOCKED","CAN SELL"))</f>
        <v>CAN SELL</v>
      </c>
      <c r="I116" t="str">
        <f>IF($A116="","",IF(COUNTIFS('Brand Family Areas (Enc)'!$B$6:$B$998,$A116,'Brand Family Areas (Enc)'!$C$6:$C$998,I$1,'Brand Family Areas (Enc)'!$D$6:$D$998,"Inactive")&gt;0,"BLOCKED","CAN SELL"))</f>
        <v>CAN SELL</v>
      </c>
      <c r="J116" t="str">
        <f>IF($A116="","",IF(COUNTIFS('Brand Family Areas (Enc)'!$B$6:$B$998,$A116,'Brand Family Areas (Enc)'!$C$6:$C$998,J$1,'Brand Family Areas (Enc)'!$D$6:$D$998,"Inactive")&gt;0,"BLOCKED","CAN SELL"))</f>
        <v>BLOCKED</v>
      </c>
      <c r="K116" t="str">
        <f>IF($A116="","",IF(COUNTIFS('Brand Family Areas (Enc)'!$B$6:$B$998,$A116,'Brand Family Areas (Enc)'!$C$6:$C$998,K$1,'Brand Family Areas (Enc)'!$D$6:$D$998,"Inactive")&gt;0,"BLOCKED","CAN SELL"))</f>
        <v>CAN SELL</v>
      </c>
    </row>
    <row r="117" spans="1:11" x14ac:dyDescent="0.2">
      <c r="A117" t="str">
        <v>Lightstrike</v>
      </c>
      <c r="B117" t="str">
        <f>IF($A117="","",IF(COUNTIFS('Brand Family Areas (Enc)'!$B$6:$B$998,$A117,'Brand Family Areas (Enc)'!$C$6:$C$998,B$1,'Brand Family Areas (Enc)'!$D$6:$D$998,"Inactive")&gt;0,"BLOCKED","CAN SELL"))</f>
        <v>CAN SELL</v>
      </c>
      <c r="C117" t="str">
        <f>IF($A117="","",IF(COUNTIFS('Brand Family Areas (Enc)'!$B$6:$B$998,$A117,'Brand Family Areas (Enc)'!$C$6:$C$998,C$1,'Brand Family Areas (Enc)'!$D$6:$D$998,"Inactive")&gt;0,"BLOCKED","CAN SELL"))</f>
        <v>CAN SELL</v>
      </c>
      <c r="D117" t="str">
        <f>IF($A117="","",IF(COUNTIFS('Brand Family Areas (Enc)'!$B$6:$B$998,$A117,'Brand Family Areas (Enc)'!$C$6:$C$998,D$1,'Brand Family Areas (Enc)'!$D$6:$D$998,"Inactive")&gt;0,"BLOCKED","CAN SELL"))</f>
        <v>CAN SELL</v>
      </c>
      <c r="E117" t="str">
        <f>IF($A117="","",IF(COUNTIFS('Brand Family Areas (Enc)'!$B$6:$B$998,$A117,'Brand Family Areas (Enc)'!$C$6:$C$998,E$1,'Brand Family Areas (Enc)'!$D$6:$D$998,"Inactive")&gt;0,"BLOCKED","CAN SELL"))</f>
        <v>BLOCKED</v>
      </c>
      <c r="F117" t="str">
        <f>IF($A117="","",IF(COUNTIFS('Brand Family Areas (Enc)'!$B$6:$B$998,$A117,'Brand Family Areas (Enc)'!$C$6:$C$998,F$1,'Brand Family Areas (Enc)'!$D$6:$D$998,"Inactive")&gt;0,"BLOCKED","CAN SELL"))</f>
        <v>BLOCKED</v>
      </c>
      <c r="G117" t="str">
        <f>IF($A117="","",IF(COUNTIFS('Brand Family Areas (Enc)'!$B$6:$B$998,$A117,'Brand Family Areas (Enc)'!$C$6:$C$998,G$1,'Brand Family Areas (Enc)'!$D$6:$D$998,"Inactive")&gt;0,"BLOCKED","CAN SELL"))</f>
        <v>BLOCKED</v>
      </c>
      <c r="H117" t="str">
        <f>IF($A117="","",IF(COUNTIFS('Brand Family Areas (Enc)'!$B$6:$B$998,$A117,'Brand Family Areas (Enc)'!$C$6:$C$998,H$1,'Brand Family Areas (Enc)'!$D$6:$D$998,"Inactive")&gt;0,"BLOCKED","CAN SELL"))</f>
        <v>CAN SELL</v>
      </c>
      <c r="I117" t="str">
        <f>IF($A117="","",IF(COUNTIFS('Brand Family Areas (Enc)'!$B$6:$B$998,$A117,'Brand Family Areas (Enc)'!$C$6:$C$998,I$1,'Brand Family Areas (Enc)'!$D$6:$D$998,"Inactive")&gt;0,"BLOCKED","CAN SELL"))</f>
        <v>CAN SELL</v>
      </c>
      <c r="J117" t="str">
        <f>IF($A117="","",IF(COUNTIFS('Brand Family Areas (Enc)'!$B$6:$B$998,$A117,'Brand Family Areas (Enc)'!$C$6:$C$998,J$1,'Brand Family Areas (Enc)'!$D$6:$D$998,"Inactive")&gt;0,"BLOCKED","CAN SELL"))</f>
        <v>BLOCKED</v>
      </c>
      <c r="K117" t="str">
        <f>IF($A117="","",IF(COUNTIFS('Brand Family Areas (Enc)'!$B$6:$B$998,$A117,'Brand Family Areas (Enc)'!$C$6:$C$998,K$1,'Brand Family Areas (Enc)'!$D$6:$D$998,"Inactive")&gt;0,"BLOCKED","CAN SELL"))</f>
        <v>CAN SELL</v>
      </c>
    </row>
    <row r="118" spans="1:11" x14ac:dyDescent="0.2">
      <c r="A118" t="str">
        <v>Lite</v>
      </c>
      <c r="B118" t="str">
        <f>IF($A118="","",IF(COUNTIFS('Brand Family Areas (Enc)'!$B$6:$B$998,$A118,'Brand Family Areas (Enc)'!$C$6:$C$998,B$1,'Brand Family Areas (Enc)'!$D$6:$D$998,"Inactive")&gt;0,"BLOCKED","CAN SELL"))</f>
        <v>CAN SELL</v>
      </c>
      <c r="C118" t="str">
        <f>IF($A118="","",IF(COUNTIFS('Brand Family Areas (Enc)'!$B$6:$B$998,$A118,'Brand Family Areas (Enc)'!$C$6:$C$998,C$1,'Brand Family Areas (Enc)'!$D$6:$D$998,"Inactive")&gt;0,"BLOCKED","CAN SELL"))</f>
        <v>CAN SELL</v>
      </c>
      <c r="D118" t="str">
        <f>IF($A118="","",IF(COUNTIFS('Brand Family Areas (Enc)'!$B$6:$B$998,$A118,'Brand Family Areas (Enc)'!$C$6:$C$998,D$1,'Brand Family Areas (Enc)'!$D$6:$D$998,"Inactive")&gt;0,"BLOCKED","CAN SELL"))</f>
        <v>CAN SELL</v>
      </c>
      <c r="E118" t="str">
        <f>IF($A118="","",IF(COUNTIFS('Brand Family Areas (Enc)'!$B$6:$B$998,$A118,'Brand Family Areas (Enc)'!$C$6:$C$998,E$1,'Brand Family Areas (Enc)'!$D$6:$D$998,"Inactive")&gt;0,"BLOCKED","CAN SELL"))</f>
        <v>BLOCKED</v>
      </c>
      <c r="F118" t="str">
        <f>IF($A118="","",IF(COUNTIFS('Brand Family Areas (Enc)'!$B$6:$B$998,$A118,'Brand Family Areas (Enc)'!$C$6:$C$998,F$1,'Brand Family Areas (Enc)'!$D$6:$D$998,"Inactive")&gt;0,"BLOCKED","CAN SELL"))</f>
        <v>BLOCKED</v>
      </c>
      <c r="G118" t="str">
        <f>IF($A118="","",IF(COUNTIFS('Brand Family Areas (Enc)'!$B$6:$B$998,$A118,'Brand Family Areas (Enc)'!$C$6:$C$998,G$1,'Brand Family Areas (Enc)'!$D$6:$D$998,"Inactive")&gt;0,"BLOCKED","CAN SELL"))</f>
        <v>BLOCKED</v>
      </c>
      <c r="H118" t="str">
        <f>IF($A118="","",IF(COUNTIFS('Brand Family Areas (Enc)'!$B$6:$B$998,$A118,'Brand Family Areas (Enc)'!$C$6:$C$998,H$1,'Brand Family Areas (Enc)'!$D$6:$D$998,"Inactive")&gt;0,"BLOCKED","CAN SELL"))</f>
        <v>CAN SELL</v>
      </c>
      <c r="I118" t="str">
        <f>IF($A118="","",IF(COUNTIFS('Brand Family Areas (Enc)'!$B$6:$B$998,$A118,'Brand Family Areas (Enc)'!$C$6:$C$998,I$1,'Brand Family Areas (Enc)'!$D$6:$D$998,"Inactive")&gt;0,"BLOCKED","CAN SELL"))</f>
        <v>CAN SELL</v>
      </c>
      <c r="J118" t="str">
        <f>IF($A118="","",IF(COUNTIFS('Brand Family Areas (Enc)'!$B$6:$B$998,$A118,'Brand Family Areas (Enc)'!$C$6:$C$998,J$1,'Brand Family Areas (Enc)'!$D$6:$D$998,"Inactive")&gt;0,"BLOCKED","CAN SELL"))</f>
        <v>BLOCKED</v>
      </c>
      <c r="K118" t="str">
        <f>IF($A118="","",IF(COUNTIFS('Brand Family Areas (Enc)'!$B$6:$B$998,$A118,'Brand Family Areas (Enc)'!$C$6:$C$998,K$1,'Brand Family Areas (Enc)'!$D$6:$D$998,"Inactive")&gt;0,"BLOCKED","CAN SELL"))</f>
        <v>CAN SELL</v>
      </c>
    </row>
    <row r="119" spans="1:11" x14ac:dyDescent="0.2">
      <c r="A119" t="str">
        <v>Mamita's</v>
      </c>
      <c r="B119" t="str">
        <f>IF($A119="","",IF(COUNTIFS('Brand Family Areas (Enc)'!$B$6:$B$998,$A119,'Brand Family Areas (Enc)'!$C$6:$C$998,B$1,'Brand Family Areas (Enc)'!$D$6:$D$998,"Inactive")&gt;0,"BLOCKED","CAN SELL"))</f>
        <v>CAN SELL</v>
      </c>
      <c r="C119" t="str">
        <f>IF($A119="","",IF(COUNTIFS('Brand Family Areas (Enc)'!$B$6:$B$998,$A119,'Brand Family Areas (Enc)'!$C$6:$C$998,C$1,'Brand Family Areas (Enc)'!$D$6:$D$998,"Inactive")&gt;0,"BLOCKED","CAN SELL"))</f>
        <v>CAN SELL</v>
      </c>
      <c r="D119" t="str">
        <f>IF($A119="","",IF(COUNTIFS('Brand Family Areas (Enc)'!$B$6:$B$998,$A119,'Brand Family Areas (Enc)'!$C$6:$C$998,D$1,'Brand Family Areas (Enc)'!$D$6:$D$998,"Inactive")&gt;0,"BLOCKED","CAN SELL"))</f>
        <v>CAN SELL</v>
      </c>
      <c r="E119" t="str">
        <f>IF($A119="","",IF(COUNTIFS('Brand Family Areas (Enc)'!$B$6:$B$998,$A119,'Brand Family Areas (Enc)'!$C$6:$C$998,E$1,'Brand Family Areas (Enc)'!$D$6:$D$998,"Inactive")&gt;0,"BLOCKED","CAN SELL"))</f>
        <v>BLOCKED</v>
      </c>
      <c r="F119" t="str">
        <f>IF($A119="","",IF(COUNTIFS('Brand Family Areas (Enc)'!$B$6:$B$998,$A119,'Brand Family Areas (Enc)'!$C$6:$C$998,F$1,'Brand Family Areas (Enc)'!$D$6:$D$998,"Inactive")&gt;0,"BLOCKED","CAN SELL"))</f>
        <v>CAN SELL</v>
      </c>
      <c r="G119" t="str">
        <f>IF($A119="","",IF(COUNTIFS('Brand Family Areas (Enc)'!$B$6:$B$998,$A119,'Brand Family Areas (Enc)'!$C$6:$C$998,G$1,'Brand Family Areas (Enc)'!$D$6:$D$998,"Inactive")&gt;0,"BLOCKED","CAN SELL"))</f>
        <v>BLOCKED</v>
      </c>
      <c r="H119" t="str">
        <f>IF($A119="","",IF(COUNTIFS('Brand Family Areas (Enc)'!$B$6:$B$998,$A119,'Brand Family Areas (Enc)'!$C$6:$C$998,H$1,'Brand Family Areas (Enc)'!$D$6:$D$998,"Inactive")&gt;0,"BLOCKED","CAN SELL"))</f>
        <v>CAN SELL</v>
      </c>
      <c r="I119" t="str">
        <f>IF($A119="","",IF(COUNTIFS('Brand Family Areas (Enc)'!$B$6:$B$998,$A119,'Brand Family Areas (Enc)'!$C$6:$C$998,I$1,'Brand Family Areas (Enc)'!$D$6:$D$998,"Inactive")&gt;0,"BLOCKED","CAN SELL"))</f>
        <v>CAN SELL</v>
      </c>
      <c r="J119" t="str">
        <f>IF($A119="","",IF(COUNTIFS('Brand Family Areas (Enc)'!$B$6:$B$998,$A119,'Brand Family Areas (Enc)'!$C$6:$C$998,J$1,'Brand Family Areas (Enc)'!$D$6:$D$998,"Inactive")&gt;0,"BLOCKED","CAN SELL"))</f>
        <v>BLOCKED</v>
      </c>
      <c r="K119" t="str">
        <f>IF($A119="","",IF(COUNTIFS('Brand Family Areas (Enc)'!$B$6:$B$998,$A119,'Brand Family Areas (Enc)'!$C$6:$C$998,K$1,'Brand Family Areas (Enc)'!$D$6:$D$998,"Inactive")&gt;0,"BLOCKED","CAN SELL"))</f>
        <v>CAN SELL</v>
      </c>
    </row>
    <row r="120" spans="1:11" x14ac:dyDescent="0.2">
      <c r="A120" t="str">
        <v>Marathon</v>
      </c>
      <c r="B120" t="str">
        <f>IF($A120="","",IF(COUNTIFS('Brand Family Areas (Enc)'!$B$6:$B$998,$A120,'Brand Family Areas (Enc)'!$C$6:$C$998,B$1,'Brand Family Areas (Enc)'!$D$6:$D$998,"Inactive")&gt;0,"BLOCKED","CAN SELL"))</f>
        <v>CAN SELL</v>
      </c>
      <c r="C120" t="str">
        <f>IF($A120="","",IF(COUNTIFS('Brand Family Areas (Enc)'!$B$6:$B$998,$A120,'Brand Family Areas (Enc)'!$C$6:$C$998,C$1,'Brand Family Areas (Enc)'!$D$6:$D$998,"Inactive")&gt;0,"BLOCKED","CAN SELL"))</f>
        <v>CAN SELL</v>
      </c>
      <c r="D120" t="str">
        <f>IF($A120="","",IF(COUNTIFS('Brand Family Areas (Enc)'!$B$6:$B$998,$A120,'Brand Family Areas (Enc)'!$C$6:$C$998,D$1,'Brand Family Areas (Enc)'!$D$6:$D$998,"Inactive")&gt;0,"BLOCKED","CAN SELL"))</f>
        <v>CAN SELL</v>
      </c>
      <c r="E120" t="str">
        <f>IF($A120="","",IF(COUNTIFS('Brand Family Areas (Enc)'!$B$6:$B$998,$A120,'Brand Family Areas (Enc)'!$C$6:$C$998,E$1,'Brand Family Areas (Enc)'!$D$6:$D$998,"Inactive")&gt;0,"BLOCKED","CAN SELL"))</f>
        <v>BLOCKED</v>
      </c>
      <c r="F120" t="str">
        <f>IF($A120="","",IF(COUNTIFS('Brand Family Areas (Enc)'!$B$6:$B$998,$A120,'Brand Family Areas (Enc)'!$C$6:$C$998,F$1,'Brand Family Areas (Enc)'!$D$6:$D$998,"Inactive")&gt;0,"BLOCKED","CAN SELL"))</f>
        <v>BLOCKED</v>
      </c>
      <c r="G120" t="str">
        <f>IF($A120="","",IF(COUNTIFS('Brand Family Areas (Enc)'!$B$6:$B$998,$A120,'Brand Family Areas (Enc)'!$C$6:$C$998,G$1,'Brand Family Areas (Enc)'!$D$6:$D$998,"Inactive")&gt;0,"BLOCKED","CAN SELL"))</f>
        <v>BLOCKED</v>
      </c>
      <c r="H120" t="str">
        <f>IF($A120="","",IF(COUNTIFS('Brand Family Areas (Enc)'!$B$6:$B$998,$A120,'Brand Family Areas (Enc)'!$C$6:$C$998,H$1,'Brand Family Areas (Enc)'!$D$6:$D$998,"Inactive")&gt;0,"BLOCKED","CAN SELL"))</f>
        <v>CAN SELL</v>
      </c>
      <c r="I120" t="str">
        <f>IF($A120="","",IF(COUNTIFS('Brand Family Areas (Enc)'!$B$6:$B$998,$A120,'Brand Family Areas (Enc)'!$C$6:$C$998,I$1,'Brand Family Areas (Enc)'!$D$6:$D$998,"Inactive")&gt;0,"BLOCKED","CAN SELL"))</f>
        <v>CAN SELL</v>
      </c>
      <c r="J120" t="str">
        <f>IF($A120="","",IF(COUNTIFS('Brand Family Areas (Enc)'!$B$6:$B$998,$A120,'Brand Family Areas (Enc)'!$C$6:$C$998,J$1,'Brand Family Areas (Enc)'!$D$6:$D$998,"Inactive")&gt;0,"BLOCKED","CAN SELL"))</f>
        <v>BLOCKED</v>
      </c>
      <c r="K120" t="str">
        <f>IF($A120="","",IF(COUNTIFS('Brand Family Areas (Enc)'!$B$6:$B$998,$A120,'Brand Family Areas (Enc)'!$C$6:$C$998,K$1,'Brand Family Areas (Enc)'!$D$6:$D$998,"Inactive")&gt;0,"BLOCKED","CAN SELL"))</f>
        <v>CAN SELL</v>
      </c>
    </row>
    <row r="121" spans="1:11" x14ac:dyDescent="0.2">
      <c r="A121" t="str">
        <v>Mckenzie's</v>
      </c>
      <c r="B121" t="str">
        <f>IF($A121="","",IF(COUNTIFS('Brand Family Areas (Enc)'!$B$6:$B$998,$A121,'Brand Family Areas (Enc)'!$C$6:$C$998,B$1,'Brand Family Areas (Enc)'!$D$6:$D$998,"Inactive")&gt;0,"BLOCKED","CAN SELL"))</f>
        <v>CAN SELL</v>
      </c>
      <c r="C121" t="str">
        <f>IF($A121="","",IF(COUNTIFS('Brand Family Areas (Enc)'!$B$6:$B$998,$A121,'Brand Family Areas (Enc)'!$C$6:$C$998,C$1,'Brand Family Areas (Enc)'!$D$6:$D$998,"Inactive")&gt;0,"BLOCKED","CAN SELL"))</f>
        <v>CAN SELL</v>
      </c>
      <c r="D121" t="str">
        <f>IF($A121="","",IF(COUNTIFS('Brand Family Areas (Enc)'!$B$6:$B$998,$A121,'Brand Family Areas (Enc)'!$C$6:$C$998,D$1,'Brand Family Areas (Enc)'!$D$6:$D$998,"Inactive")&gt;0,"BLOCKED","CAN SELL"))</f>
        <v>CAN SELL</v>
      </c>
      <c r="E121" t="str">
        <f>IF($A121="","",IF(COUNTIFS('Brand Family Areas (Enc)'!$B$6:$B$998,$A121,'Brand Family Areas (Enc)'!$C$6:$C$998,E$1,'Brand Family Areas (Enc)'!$D$6:$D$998,"Inactive")&gt;0,"BLOCKED","CAN SELL"))</f>
        <v>CAN SELL</v>
      </c>
      <c r="F121" t="str">
        <f>IF($A121="","",IF(COUNTIFS('Brand Family Areas (Enc)'!$B$6:$B$998,$A121,'Brand Family Areas (Enc)'!$C$6:$C$998,F$1,'Brand Family Areas (Enc)'!$D$6:$D$998,"Inactive")&gt;0,"BLOCKED","CAN SELL"))</f>
        <v>CAN SELL</v>
      </c>
      <c r="G121" t="str">
        <f>IF($A121="","",IF(COUNTIFS('Brand Family Areas (Enc)'!$B$6:$B$998,$A121,'Brand Family Areas (Enc)'!$C$6:$C$998,G$1,'Brand Family Areas (Enc)'!$D$6:$D$998,"Inactive")&gt;0,"BLOCKED","CAN SELL"))</f>
        <v>BLOCKED</v>
      </c>
      <c r="H121" t="str">
        <f>IF($A121="","",IF(COUNTIFS('Brand Family Areas (Enc)'!$B$6:$B$998,$A121,'Brand Family Areas (Enc)'!$C$6:$C$998,H$1,'Brand Family Areas (Enc)'!$D$6:$D$998,"Inactive")&gt;0,"BLOCKED","CAN SELL"))</f>
        <v>BLOCKED</v>
      </c>
      <c r="I121" t="str">
        <f>IF($A121="","",IF(COUNTIFS('Brand Family Areas (Enc)'!$B$6:$B$998,$A121,'Brand Family Areas (Enc)'!$C$6:$C$998,I$1,'Brand Family Areas (Enc)'!$D$6:$D$998,"Inactive")&gt;0,"BLOCKED","CAN SELL"))</f>
        <v>BLOCKED</v>
      </c>
      <c r="J121" t="str">
        <f>IF($A121="","",IF(COUNTIFS('Brand Family Areas (Enc)'!$B$6:$B$998,$A121,'Brand Family Areas (Enc)'!$C$6:$C$998,J$1,'Brand Family Areas (Enc)'!$D$6:$D$998,"Inactive")&gt;0,"BLOCKED","CAN SELL"))</f>
        <v>BLOCKED</v>
      </c>
      <c r="K121" t="str">
        <f>IF($A121="","",IF(COUNTIFS('Brand Family Areas (Enc)'!$B$6:$B$998,$A121,'Brand Family Areas (Enc)'!$C$6:$C$998,K$1,'Brand Family Areas (Enc)'!$D$6:$D$998,"Inactive")&gt;0,"BLOCKED","CAN SELL"))</f>
        <v>BLOCKED</v>
      </c>
    </row>
    <row r="122" spans="1:11" x14ac:dyDescent="0.2">
      <c r="A122" t="str">
        <v>Mickey Malt</v>
      </c>
      <c r="B122" t="str">
        <f>IF($A122="","",IF(COUNTIFS('Brand Family Areas (Enc)'!$B$6:$B$998,$A122,'Brand Family Areas (Enc)'!$C$6:$C$998,B$1,'Brand Family Areas (Enc)'!$D$6:$D$998,"Inactive")&gt;0,"BLOCKED","CAN SELL"))</f>
        <v>CAN SELL</v>
      </c>
      <c r="C122" t="str">
        <f>IF($A122="","",IF(COUNTIFS('Brand Family Areas (Enc)'!$B$6:$B$998,$A122,'Brand Family Areas (Enc)'!$C$6:$C$998,C$1,'Brand Family Areas (Enc)'!$D$6:$D$998,"Inactive")&gt;0,"BLOCKED","CAN SELL"))</f>
        <v>CAN SELL</v>
      </c>
      <c r="D122" t="str">
        <f>IF($A122="","",IF(COUNTIFS('Brand Family Areas (Enc)'!$B$6:$B$998,$A122,'Brand Family Areas (Enc)'!$C$6:$C$998,D$1,'Brand Family Areas (Enc)'!$D$6:$D$998,"Inactive")&gt;0,"BLOCKED","CAN SELL"))</f>
        <v>CAN SELL</v>
      </c>
      <c r="E122" t="str">
        <f>IF($A122="","",IF(COUNTIFS('Brand Family Areas (Enc)'!$B$6:$B$998,$A122,'Brand Family Areas (Enc)'!$C$6:$C$998,E$1,'Brand Family Areas (Enc)'!$D$6:$D$998,"Inactive")&gt;0,"BLOCKED","CAN SELL"))</f>
        <v>BLOCKED</v>
      </c>
      <c r="F122" t="str">
        <f>IF($A122="","",IF(COUNTIFS('Brand Family Areas (Enc)'!$B$6:$B$998,$A122,'Brand Family Areas (Enc)'!$C$6:$C$998,F$1,'Brand Family Areas (Enc)'!$D$6:$D$998,"Inactive")&gt;0,"BLOCKED","CAN SELL"))</f>
        <v>BLOCKED</v>
      </c>
      <c r="G122" t="str">
        <f>IF($A122="","",IF(COUNTIFS('Brand Family Areas (Enc)'!$B$6:$B$998,$A122,'Brand Family Areas (Enc)'!$C$6:$C$998,G$1,'Brand Family Areas (Enc)'!$D$6:$D$998,"Inactive")&gt;0,"BLOCKED","CAN SELL"))</f>
        <v>BLOCKED</v>
      </c>
      <c r="H122" t="str">
        <f>IF($A122="","",IF(COUNTIFS('Brand Family Areas (Enc)'!$B$6:$B$998,$A122,'Brand Family Areas (Enc)'!$C$6:$C$998,H$1,'Brand Family Areas (Enc)'!$D$6:$D$998,"Inactive")&gt;0,"BLOCKED","CAN SELL"))</f>
        <v>CAN SELL</v>
      </c>
      <c r="I122" t="str">
        <f>IF($A122="","",IF(COUNTIFS('Brand Family Areas (Enc)'!$B$6:$B$998,$A122,'Brand Family Areas (Enc)'!$C$6:$C$998,I$1,'Brand Family Areas (Enc)'!$D$6:$D$998,"Inactive")&gt;0,"BLOCKED","CAN SELL"))</f>
        <v>CAN SELL</v>
      </c>
      <c r="J122" t="str">
        <f>IF($A122="","",IF(COUNTIFS('Brand Family Areas (Enc)'!$B$6:$B$998,$A122,'Brand Family Areas (Enc)'!$C$6:$C$998,J$1,'Brand Family Areas (Enc)'!$D$6:$D$998,"Inactive")&gt;0,"BLOCKED","CAN SELL"))</f>
        <v>BLOCKED</v>
      </c>
      <c r="K122" t="str">
        <f>IF($A122="","",IF(COUNTIFS('Brand Family Areas (Enc)'!$B$6:$B$998,$A122,'Brand Family Areas (Enc)'!$C$6:$C$998,K$1,'Brand Family Areas (Enc)'!$D$6:$D$998,"Inactive")&gt;0,"BLOCKED","CAN SELL"))</f>
        <v>CAN SELL</v>
      </c>
    </row>
    <row r="123" spans="1:11" x14ac:dyDescent="0.2">
      <c r="A123" t="str">
        <v>Mike's Hard Dirty Lemonade</v>
      </c>
      <c r="B123" t="str">
        <f>IF($A123="","",IF(COUNTIFS('Brand Family Areas (Enc)'!$B$6:$B$998,$A123,'Brand Family Areas (Enc)'!$C$6:$C$998,B$1,'Brand Family Areas (Enc)'!$D$6:$D$998,"Inactive")&gt;0,"BLOCKED","CAN SELL"))</f>
        <v>CAN SELL</v>
      </c>
      <c r="C123" t="str">
        <f>IF($A123="","",IF(COUNTIFS('Brand Family Areas (Enc)'!$B$6:$B$998,$A123,'Brand Family Areas (Enc)'!$C$6:$C$998,C$1,'Brand Family Areas (Enc)'!$D$6:$D$998,"Inactive")&gt;0,"BLOCKED","CAN SELL"))</f>
        <v>CAN SELL</v>
      </c>
      <c r="D123" t="str">
        <f>IF($A123="","",IF(COUNTIFS('Brand Family Areas (Enc)'!$B$6:$B$998,$A123,'Brand Family Areas (Enc)'!$C$6:$C$998,D$1,'Brand Family Areas (Enc)'!$D$6:$D$998,"Inactive")&gt;0,"BLOCKED","CAN SELL"))</f>
        <v>CAN SELL</v>
      </c>
      <c r="E123" t="str">
        <f>IF($A123="","",IF(COUNTIFS('Brand Family Areas (Enc)'!$B$6:$B$998,$A123,'Brand Family Areas (Enc)'!$C$6:$C$998,E$1,'Brand Family Areas (Enc)'!$D$6:$D$998,"Inactive")&gt;0,"BLOCKED","CAN SELL"))</f>
        <v>BLOCKED</v>
      </c>
      <c r="F123" t="str">
        <f>IF($A123="","",IF(COUNTIFS('Brand Family Areas (Enc)'!$B$6:$B$998,$A123,'Brand Family Areas (Enc)'!$C$6:$C$998,F$1,'Brand Family Areas (Enc)'!$D$6:$D$998,"Inactive")&gt;0,"BLOCKED","CAN SELL"))</f>
        <v>BLOCKED</v>
      </c>
      <c r="G123" t="str">
        <f>IF($A123="","",IF(COUNTIFS('Brand Family Areas (Enc)'!$B$6:$B$998,$A123,'Brand Family Areas (Enc)'!$C$6:$C$998,G$1,'Brand Family Areas (Enc)'!$D$6:$D$998,"Inactive")&gt;0,"BLOCKED","CAN SELL"))</f>
        <v>BLOCKED</v>
      </c>
      <c r="H123" t="str">
        <f>IF($A123="","",IF(COUNTIFS('Brand Family Areas (Enc)'!$B$6:$B$998,$A123,'Brand Family Areas (Enc)'!$C$6:$C$998,H$1,'Brand Family Areas (Enc)'!$D$6:$D$998,"Inactive")&gt;0,"BLOCKED","CAN SELL"))</f>
        <v>CAN SELL</v>
      </c>
      <c r="I123" t="str">
        <f>IF($A123="","",IF(COUNTIFS('Brand Family Areas (Enc)'!$B$6:$B$998,$A123,'Brand Family Areas (Enc)'!$C$6:$C$998,I$1,'Brand Family Areas (Enc)'!$D$6:$D$998,"Inactive")&gt;0,"BLOCKED","CAN SELL"))</f>
        <v>CAN SELL</v>
      </c>
      <c r="J123" t="str">
        <f>IF($A123="","",IF(COUNTIFS('Brand Family Areas (Enc)'!$B$6:$B$998,$A123,'Brand Family Areas (Enc)'!$C$6:$C$998,J$1,'Brand Family Areas (Enc)'!$D$6:$D$998,"Inactive")&gt;0,"BLOCKED","CAN SELL"))</f>
        <v>BLOCKED</v>
      </c>
      <c r="K123" t="str">
        <f>IF($A123="","",IF(COUNTIFS('Brand Family Areas (Enc)'!$B$6:$B$998,$A123,'Brand Family Areas (Enc)'!$C$6:$C$998,K$1,'Brand Family Areas (Enc)'!$D$6:$D$998,"Inactive")&gt;0,"BLOCKED","CAN SELL"))</f>
        <v>CAN SELL</v>
      </c>
    </row>
    <row r="124" spans="1:11" x14ac:dyDescent="0.2">
      <c r="A124" t="str">
        <v>Mike's Hard Lemonade</v>
      </c>
      <c r="B124" t="str">
        <f>IF($A124="","",IF(COUNTIFS('Brand Family Areas (Enc)'!$B$6:$B$998,$A124,'Brand Family Areas (Enc)'!$C$6:$C$998,B$1,'Brand Family Areas (Enc)'!$D$6:$D$998,"Inactive")&gt;0,"BLOCKED","CAN SELL"))</f>
        <v>CAN SELL</v>
      </c>
      <c r="C124" t="str">
        <f>IF($A124="","",IF(COUNTIFS('Brand Family Areas (Enc)'!$B$6:$B$998,$A124,'Brand Family Areas (Enc)'!$C$6:$C$998,C$1,'Brand Family Areas (Enc)'!$D$6:$D$998,"Inactive")&gt;0,"BLOCKED","CAN SELL"))</f>
        <v>CAN SELL</v>
      </c>
      <c r="D124" t="str">
        <f>IF($A124="","",IF(COUNTIFS('Brand Family Areas (Enc)'!$B$6:$B$998,$A124,'Brand Family Areas (Enc)'!$C$6:$C$998,D$1,'Brand Family Areas (Enc)'!$D$6:$D$998,"Inactive")&gt;0,"BLOCKED","CAN SELL"))</f>
        <v>CAN SELL</v>
      </c>
      <c r="E124" t="str">
        <f>IF($A124="","",IF(COUNTIFS('Brand Family Areas (Enc)'!$B$6:$B$998,$A124,'Brand Family Areas (Enc)'!$C$6:$C$998,E$1,'Brand Family Areas (Enc)'!$D$6:$D$998,"Inactive")&gt;0,"BLOCKED","CAN SELL"))</f>
        <v>BLOCKED</v>
      </c>
      <c r="F124" t="str">
        <f>IF($A124="","",IF(COUNTIFS('Brand Family Areas (Enc)'!$B$6:$B$998,$A124,'Brand Family Areas (Enc)'!$C$6:$C$998,F$1,'Brand Family Areas (Enc)'!$D$6:$D$998,"Inactive")&gt;0,"BLOCKED","CAN SELL"))</f>
        <v>BLOCKED</v>
      </c>
      <c r="G124" t="str">
        <f>IF($A124="","",IF(COUNTIFS('Brand Family Areas (Enc)'!$B$6:$B$998,$A124,'Brand Family Areas (Enc)'!$C$6:$C$998,G$1,'Brand Family Areas (Enc)'!$D$6:$D$998,"Inactive")&gt;0,"BLOCKED","CAN SELL"))</f>
        <v>BLOCKED</v>
      </c>
      <c r="H124" t="str">
        <f>IF($A124="","",IF(COUNTIFS('Brand Family Areas (Enc)'!$B$6:$B$998,$A124,'Brand Family Areas (Enc)'!$C$6:$C$998,H$1,'Brand Family Areas (Enc)'!$D$6:$D$998,"Inactive")&gt;0,"BLOCKED","CAN SELL"))</f>
        <v>CAN SELL</v>
      </c>
      <c r="I124" t="str">
        <f>IF($A124="","",IF(COUNTIFS('Brand Family Areas (Enc)'!$B$6:$B$998,$A124,'Brand Family Areas (Enc)'!$C$6:$C$998,I$1,'Brand Family Areas (Enc)'!$D$6:$D$998,"Inactive")&gt;0,"BLOCKED","CAN SELL"))</f>
        <v>CAN SELL</v>
      </c>
      <c r="J124" t="str">
        <f>IF($A124="","",IF(COUNTIFS('Brand Family Areas (Enc)'!$B$6:$B$998,$A124,'Brand Family Areas (Enc)'!$C$6:$C$998,J$1,'Brand Family Areas (Enc)'!$D$6:$D$998,"Inactive")&gt;0,"BLOCKED","CAN SELL"))</f>
        <v>BLOCKED</v>
      </c>
      <c r="K124" t="str">
        <f>IF($A124="","",IF(COUNTIFS('Brand Family Areas (Enc)'!$B$6:$B$998,$A124,'Brand Family Areas (Enc)'!$C$6:$C$998,K$1,'Brand Family Areas (Enc)'!$D$6:$D$998,"Inactive")&gt;0,"BLOCKED","CAN SELL"))</f>
        <v>CAN SELL</v>
      </c>
    </row>
    <row r="125" spans="1:11" x14ac:dyDescent="0.2">
      <c r="A125" t="str">
        <v>Mike's Hard Seltzer</v>
      </c>
      <c r="B125" t="str">
        <f>IF($A125="","",IF(COUNTIFS('Brand Family Areas (Enc)'!$B$6:$B$998,$A125,'Brand Family Areas (Enc)'!$C$6:$C$998,B$1,'Brand Family Areas (Enc)'!$D$6:$D$998,"Inactive")&gt;0,"BLOCKED","CAN SELL"))</f>
        <v>CAN SELL</v>
      </c>
      <c r="C125" t="str">
        <f>IF($A125="","",IF(COUNTIFS('Brand Family Areas (Enc)'!$B$6:$B$998,$A125,'Brand Family Areas (Enc)'!$C$6:$C$998,C$1,'Brand Family Areas (Enc)'!$D$6:$D$998,"Inactive")&gt;0,"BLOCKED","CAN SELL"))</f>
        <v>CAN SELL</v>
      </c>
      <c r="D125" t="str">
        <f>IF($A125="","",IF(COUNTIFS('Brand Family Areas (Enc)'!$B$6:$B$998,$A125,'Brand Family Areas (Enc)'!$C$6:$C$998,D$1,'Brand Family Areas (Enc)'!$D$6:$D$998,"Inactive")&gt;0,"BLOCKED","CAN SELL"))</f>
        <v>CAN SELL</v>
      </c>
      <c r="E125" t="str">
        <f>IF($A125="","",IF(COUNTIFS('Brand Family Areas (Enc)'!$B$6:$B$998,$A125,'Brand Family Areas (Enc)'!$C$6:$C$998,E$1,'Brand Family Areas (Enc)'!$D$6:$D$998,"Inactive")&gt;0,"BLOCKED","CAN SELL"))</f>
        <v>BLOCKED</v>
      </c>
      <c r="F125" t="str">
        <f>IF($A125="","",IF(COUNTIFS('Brand Family Areas (Enc)'!$B$6:$B$998,$A125,'Brand Family Areas (Enc)'!$C$6:$C$998,F$1,'Brand Family Areas (Enc)'!$D$6:$D$998,"Inactive")&gt;0,"BLOCKED","CAN SELL"))</f>
        <v>CAN SELL</v>
      </c>
      <c r="G125" t="str">
        <f>IF($A125="","",IF(COUNTIFS('Brand Family Areas (Enc)'!$B$6:$B$998,$A125,'Brand Family Areas (Enc)'!$C$6:$C$998,G$1,'Brand Family Areas (Enc)'!$D$6:$D$998,"Inactive")&gt;0,"BLOCKED","CAN SELL"))</f>
        <v>BLOCKED</v>
      </c>
      <c r="H125" t="str">
        <f>IF($A125="","",IF(COUNTIFS('Brand Family Areas (Enc)'!$B$6:$B$998,$A125,'Brand Family Areas (Enc)'!$C$6:$C$998,H$1,'Brand Family Areas (Enc)'!$D$6:$D$998,"Inactive")&gt;0,"BLOCKED","CAN SELL"))</f>
        <v>CAN SELL</v>
      </c>
      <c r="I125" t="str">
        <f>IF($A125="","",IF(COUNTIFS('Brand Family Areas (Enc)'!$B$6:$B$998,$A125,'Brand Family Areas (Enc)'!$C$6:$C$998,I$1,'Brand Family Areas (Enc)'!$D$6:$D$998,"Inactive")&gt;0,"BLOCKED","CAN SELL"))</f>
        <v>CAN SELL</v>
      </c>
      <c r="J125" t="str">
        <f>IF($A125="","",IF(COUNTIFS('Brand Family Areas (Enc)'!$B$6:$B$998,$A125,'Brand Family Areas (Enc)'!$C$6:$C$998,J$1,'Brand Family Areas (Enc)'!$D$6:$D$998,"Inactive")&gt;0,"BLOCKED","CAN SELL"))</f>
        <v>BLOCKED</v>
      </c>
      <c r="K125" t="str">
        <f>IF($A125="","",IF(COUNTIFS('Brand Family Areas (Enc)'!$B$6:$B$998,$A125,'Brand Family Areas (Enc)'!$C$6:$C$998,K$1,'Brand Family Areas (Enc)'!$D$6:$D$998,"Inactive")&gt;0,"BLOCKED","CAN SELL"))</f>
        <v>CAN SELL</v>
      </c>
    </row>
    <row r="126" spans="1:11" x14ac:dyDescent="0.2">
      <c r="A126" t="str">
        <v>Mike's Harder</v>
      </c>
      <c r="B126" t="str">
        <f>IF($A126="","",IF(COUNTIFS('Brand Family Areas (Enc)'!$B$6:$B$998,$A126,'Brand Family Areas (Enc)'!$C$6:$C$998,B$1,'Brand Family Areas (Enc)'!$D$6:$D$998,"Inactive")&gt;0,"BLOCKED","CAN SELL"))</f>
        <v>CAN SELL</v>
      </c>
      <c r="C126" t="str">
        <f>IF($A126="","",IF(COUNTIFS('Brand Family Areas (Enc)'!$B$6:$B$998,$A126,'Brand Family Areas (Enc)'!$C$6:$C$998,C$1,'Brand Family Areas (Enc)'!$D$6:$D$998,"Inactive")&gt;0,"BLOCKED","CAN SELL"))</f>
        <v>CAN SELL</v>
      </c>
      <c r="D126" t="str">
        <f>IF($A126="","",IF(COUNTIFS('Brand Family Areas (Enc)'!$B$6:$B$998,$A126,'Brand Family Areas (Enc)'!$C$6:$C$998,D$1,'Brand Family Areas (Enc)'!$D$6:$D$998,"Inactive")&gt;0,"BLOCKED","CAN SELL"))</f>
        <v>CAN SELL</v>
      </c>
      <c r="E126" t="str">
        <f>IF($A126="","",IF(COUNTIFS('Brand Family Areas (Enc)'!$B$6:$B$998,$A126,'Brand Family Areas (Enc)'!$C$6:$C$998,E$1,'Brand Family Areas (Enc)'!$D$6:$D$998,"Inactive")&gt;0,"BLOCKED","CAN SELL"))</f>
        <v>BLOCKED</v>
      </c>
      <c r="F126" t="str">
        <f>IF($A126="","",IF(COUNTIFS('Brand Family Areas (Enc)'!$B$6:$B$998,$A126,'Brand Family Areas (Enc)'!$C$6:$C$998,F$1,'Brand Family Areas (Enc)'!$D$6:$D$998,"Inactive")&gt;0,"BLOCKED","CAN SELL"))</f>
        <v>BLOCKED</v>
      </c>
      <c r="G126" t="str">
        <f>IF($A126="","",IF(COUNTIFS('Brand Family Areas (Enc)'!$B$6:$B$998,$A126,'Brand Family Areas (Enc)'!$C$6:$C$998,G$1,'Brand Family Areas (Enc)'!$D$6:$D$998,"Inactive")&gt;0,"BLOCKED","CAN SELL"))</f>
        <v>BLOCKED</v>
      </c>
      <c r="H126" t="str">
        <f>IF($A126="","",IF(COUNTIFS('Brand Family Areas (Enc)'!$B$6:$B$998,$A126,'Brand Family Areas (Enc)'!$C$6:$C$998,H$1,'Brand Family Areas (Enc)'!$D$6:$D$998,"Inactive")&gt;0,"BLOCKED","CAN SELL"))</f>
        <v>CAN SELL</v>
      </c>
      <c r="I126" t="str">
        <f>IF($A126="","",IF(COUNTIFS('Brand Family Areas (Enc)'!$B$6:$B$998,$A126,'Brand Family Areas (Enc)'!$C$6:$C$998,I$1,'Brand Family Areas (Enc)'!$D$6:$D$998,"Inactive")&gt;0,"BLOCKED","CAN SELL"))</f>
        <v>CAN SELL</v>
      </c>
      <c r="J126" t="str">
        <f>IF($A126="","",IF(COUNTIFS('Brand Family Areas (Enc)'!$B$6:$B$998,$A126,'Brand Family Areas (Enc)'!$C$6:$C$998,J$1,'Brand Family Areas (Enc)'!$D$6:$D$998,"Inactive")&gt;0,"BLOCKED","CAN SELL"))</f>
        <v>BLOCKED</v>
      </c>
      <c r="K126" t="str">
        <f>IF($A126="","",IF(COUNTIFS('Brand Family Areas (Enc)'!$B$6:$B$998,$A126,'Brand Family Areas (Enc)'!$C$6:$C$998,K$1,'Brand Family Areas (Enc)'!$D$6:$D$998,"Inactive")&gt;0,"BLOCKED","CAN SELL"))</f>
        <v>CAN SELL</v>
      </c>
    </row>
    <row r="127" spans="1:11" x14ac:dyDescent="0.2">
      <c r="A127" t="str">
        <v>Miller Extra Light</v>
      </c>
      <c r="B127" t="str">
        <f>IF($A127="","",IF(COUNTIFS('Brand Family Areas (Enc)'!$B$6:$B$998,$A127,'Brand Family Areas (Enc)'!$C$6:$C$998,B$1,'Brand Family Areas (Enc)'!$D$6:$D$998,"Inactive")&gt;0,"BLOCKED","CAN SELL"))</f>
        <v>CAN SELL</v>
      </c>
      <c r="C127" t="str">
        <f>IF($A127="","",IF(COUNTIFS('Brand Family Areas (Enc)'!$B$6:$B$998,$A127,'Brand Family Areas (Enc)'!$C$6:$C$998,C$1,'Brand Family Areas (Enc)'!$D$6:$D$998,"Inactive")&gt;0,"BLOCKED","CAN SELL"))</f>
        <v>CAN SELL</v>
      </c>
      <c r="D127" t="str">
        <f>IF($A127="","",IF(COUNTIFS('Brand Family Areas (Enc)'!$B$6:$B$998,$A127,'Brand Family Areas (Enc)'!$C$6:$C$998,D$1,'Brand Family Areas (Enc)'!$D$6:$D$998,"Inactive")&gt;0,"BLOCKED","CAN SELL"))</f>
        <v>CAN SELL</v>
      </c>
      <c r="E127" t="str">
        <f>IF($A127="","",IF(COUNTIFS('Brand Family Areas (Enc)'!$B$6:$B$998,$A127,'Brand Family Areas (Enc)'!$C$6:$C$998,E$1,'Brand Family Areas (Enc)'!$D$6:$D$998,"Inactive")&gt;0,"BLOCKED","CAN SELL"))</f>
        <v>BLOCKED</v>
      </c>
      <c r="F127" t="str">
        <f>IF($A127="","",IF(COUNTIFS('Brand Family Areas (Enc)'!$B$6:$B$998,$A127,'Brand Family Areas (Enc)'!$C$6:$C$998,F$1,'Brand Family Areas (Enc)'!$D$6:$D$998,"Inactive")&gt;0,"BLOCKED","CAN SELL"))</f>
        <v>BLOCKED</v>
      </c>
      <c r="G127" t="str">
        <f>IF($A127="","",IF(COUNTIFS('Brand Family Areas (Enc)'!$B$6:$B$998,$A127,'Brand Family Areas (Enc)'!$C$6:$C$998,G$1,'Brand Family Areas (Enc)'!$D$6:$D$998,"Inactive")&gt;0,"BLOCKED","CAN SELL"))</f>
        <v>BLOCKED</v>
      </c>
      <c r="H127" t="str">
        <f>IF($A127="","",IF(COUNTIFS('Brand Family Areas (Enc)'!$B$6:$B$998,$A127,'Brand Family Areas (Enc)'!$C$6:$C$998,H$1,'Brand Family Areas (Enc)'!$D$6:$D$998,"Inactive")&gt;0,"BLOCKED","CAN SELL"))</f>
        <v>CAN SELL</v>
      </c>
      <c r="I127" t="str">
        <f>IF($A127="","",IF(COUNTIFS('Brand Family Areas (Enc)'!$B$6:$B$998,$A127,'Brand Family Areas (Enc)'!$C$6:$C$998,I$1,'Brand Family Areas (Enc)'!$D$6:$D$998,"Inactive")&gt;0,"BLOCKED","CAN SELL"))</f>
        <v>CAN SELL</v>
      </c>
      <c r="J127" t="str">
        <f>IF($A127="","",IF(COUNTIFS('Brand Family Areas (Enc)'!$B$6:$B$998,$A127,'Brand Family Areas (Enc)'!$C$6:$C$998,J$1,'Brand Family Areas (Enc)'!$D$6:$D$998,"Inactive")&gt;0,"BLOCKED","CAN SELL"))</f>
        <v>CAN SELL</v>
      </c>
      <c r="K127" t="str">
        <f>IF($A127="","",IF(COUNTIFS('Brand Family Areas (Enc)'!$B$6:$B$998,$A127,'Brand Family Areas (Enc)'!$C$6:$C$998,K$1,'Brand Family Areas (Enc)'!$D$6:$D$998,"Inactive")&gt;0,"BLOCKED","CAN SELL"))</f>
        <v>CAN SELL</v>
      </c>
    </row>
    <row r="128" spans="1:11" x14ac:dyDescent="0.2">
      <c r="A128" t="str">
        <v>Miller Fortune</v>
      </c>
      <c r="B128" t="str">
        <f>IF($A128="","",IF(COUNTIFS('Brand Family Areas (Enc)'!$B$6:$B$998,$A128,'Brand Family Areas (Enc)'!$C$6:$C$998,B$1,'Brand Family Areas (Enc)'!$D$6:$D$998,"Inactive")&gt;0,"BLOCKED","CAN SELL"))</f>
        <v>CAN SELL</v>
      </c>
      <c r="C128" t="str">
        <f>IF($A128="","",IF(COUNTIFS('Brand Family Areas (Enc)'!$B$6:$B$998,$A128,'Brand Family Areas (Enc)'!$C$6:$C$998,C$1,'Brand Family Areas (Enc)'!$D$6:$D$998,"Inactive")&gt;0,"BLOCKED","CAN SELL"))</f>
        <v>CAN SELL</v>
      </c>
      <c r="D128" t="str">
        <f>IF($A128="","",IF(COUNTIFS('Brand Family Areas (Enc)'!$B$6:$B$998,$A128,'Brand Family Areas (Enc)'!$C$6:$C$998,D$1,'Brand Family Areas (Enc)'!$D$6:$D$998,"Inactive")&gt;0,"BLOCKED","CAN SELL"))</f>
        <v>CAN SELL</v>
      </c>
      <c r="E128" t="str">
        <f>IF($A128="","",IF(COUNTIFS('Brand Family Areas (Enc)'!$B$6:$B$998,$A128,'Brand Family Areas (Enc)'!$C$6:$C$998,E$1,'Brand Family Areas (Enc)'!$D$6:$D$998,"Inactive")&gt;0,"BLOCKED","CAN SELL"))</f>
        <v>BLOCKED</v>
      </c>
      <c r="F128" t="str">
        <f>IF($A128="","",IF(COUNTIFS('Brand Family Areas (Enc)'!$B$6:$B$998,$A128,'Brand Family Areas (Enc)'!$C$6:$C$998,F$1,'Brand Family Areas (Enc)'!$D$6:$D$998,"Inactive")&gt;0,"BLOCKED","CAN SELL"))</f>
        <v>BLOCKED</v>
      </c>
      <c r="G128" t="str">
        <f>IF($A128="","",IF(COUNTIFS('Brand Family Areas (Enc)'!$B$6:$B$998,$A128,'Brand Family Areas (Enc)'!$C$6:$C$998,G$1,'Brand Family Areas (Enc)'!$D$6:$D$998,"Inactive")&gt;0,"BLOCKED","CAN SELL"))</f>
        <v>BLOCKED</v>
      </c>
      <c r="H128" t="str">
        <f>IF($A128="","",IF(COUNTIFS('Brand Family Areas (Enc)'!$B$6:$B$998,$A128,'Brand Family Areas (Enc)'!$C$6:$C$998,H$1,'Brand Family Areas (Enc)'!$D$6:$D$998,"Inactive")&gt;0,"BLOCKED","CAN SELL"))</f>
        <v>CAN SELL</v>
      </c>
      <c r="I128" t="str">
        <f>IF($A128="","",IF(COUNTIFS('Brand Family Areas (Enc)'!$B$6:$B$998,$A128,'Brand Family Areas (Enc)'!$C$6:$C$998,I$1,'Brand Family Areas (Enc)'!$D$6:$D$998,"Inactive")&gt;0,"BLOCKED","CAN SELL"))</f>
        <v>CAN SELL</v>
      </c>
      <c r="J128" t="str">
        <f>IF($A128="","",IF(COUNTIFS('Brand Family Areas (Enc)'!$B$6:$B$998,$A128,'Brand Family Areas (Enc)'!$C$6:$C$998,J$1,'Brand Family Areas (Enc)'!$D$6:$D$998,"Inactive")&gt;0,"BLOCKED","CAN SELL"))</f>
        <v>BLOCKED</v>
      </c>
      <c r="K128" t="str">
        <f>IF($A128="","",IF(COUNTIFS('Brand Family Areas (Enc)'!$B$6:$B$998,$A128,'Brand Family Areas (Enc)'!$C$6:$C$998,K$1,'Brand Family Areas (Enc)'!$D$6:$D$998,"Inactive")&gt;0,"BLOCKED","CAN SELL"))</f>
        <v>CAN SELL</v>
      </c>
    </row>
    <row r="129" spans="1:11" x14ac:dyDescent="0.2">
      <c r="A129" t="str">
        <v>Miller Genuine Draft</v>
      </c>
      <c r="B129" t="str">
        <f>IF($A129="","",IF(COUNTIFS('Brand Family Areas (Enc)'!$B$6:$B$998,$A129,'Brand Family Areas (Enc)'!$C$6:$C$998,B$1,'Brand Family Areas (Enc)'!$D$6:$D$998,"Inactive")&gt;0,"BLOCKED","CAN SELL"))</f>
        <v>CAN SELL</v>
      </c>
      <c r="C129" t="str">
        <f>IF($A129="","",IF(COUNTIFS('Brand Family Areas (Enc)'!$B$6:$B$998,$A129,'Brand Family Areas (Enc)'!$C$6:$C$998,C$1,'Brand Family Areas (Enc)'!$D$6:$D$998,"Inactive")&gt;0,"BLOCKED","CAN SELL"))</f>
        <v>CAN SELL</v>
      </c>
      <c r="D129" t="str">
        <f>IF($A129="","",IF(COUNTIFS('Brand Family Areas (Enc)'!$B$6:$B$998,$A129,'Brand Family Areas (Enc)'!$C$6:$C$998,D$1,'Brand Family Areas (Enc)'!$D$6:$D$998,"Inactive")&gt;0,"BLOCKED","CAN SELL"))</f>
        <v>CAN SELL</v>
      </c>
      <c r="E129" t="str">
        <f>IF($A129="","",IF(COUNTIFS('Brand Family Areas (Enc)'!$B$6:$B$998,$A129,'Brand Family Areas (Enc)'!$C$6:$C$998,E$1,'Brand Family Areas (Enc)'!$D$6:$D$998,"Inactive")&gt;0,"BLOCKED","CAN SELL"))</f>
        <v>BLOCKED</v>
      </c>
      <c r="F129" t="str">
        <f>IF($A129="","",IF(COUNTIFS('Brand Family Areas (Enc)'!$B$6:$B$998,$A129,'Brand Family Areas (Enc)'!$C$6:$C$998,F$1,'Brand Family Areas (Enc)'!$D$6:$D$998,"Inactive")&gt;0,"BLOCKED","CAN SELL"))</f>
        <v>BLOCKED</v>
      </c>
      <c r="G129" t="str">
        <f>IF($A129="","",IF(COUNTIFS('Brand Family Areas (Enc)'!$B$6:$B$998,$A129,'Brand Family Areas (Enc)'!$C$6:$C$998,G$1,'Brand Family Areas (Enc)'!$D$6:$D$998,"Inactive")&gt;0,"BLOCKED","CAN SELL"))</f>
        <v>BLOCKED</v>
      </c>
      <c r="H129" t="str">
        <f>IF($A129="","",IF(COUNTIFS('Brand Family Areas (Enc)'!$B$6:$B$998,$A129,'Brand Family Areas (Enc)'!$C$6:$C$998,H$1,'Brand Family Areas (Enc)'!$D$6:$D$998,"Inactive")&gt;0,"BLOCKED","CAN SELL"))</f>
        <v>CAN SELL</v>
      </c>
      <c r="I129" t="str">
        <f>IF($A129="","",IF(COUNTIFS('Brand Family Areas (Enc)'!$B$6:$B$998,$A129,'Brand Family Areas (Enc)'!$C$6:$C$998,I$1,'Brand Family Areas (Enc)'!$D$6:$D$998,"Inactive")&gt;0,"BLOCKED","CAN SELL"))</f>
        <v>CAN SELL</v>
      </c>
      <c r="J129" t="str">
        <f>IF($A129="","",IF(COUNTIFS('Brand Family Areas (Enc)'!$B$6:$B$998,$A129,'Brand Family Areas (Enc)'!$C$6:$C$998,J$1,'Brand Family Areas (Enc)'!$D$6:$D$998,"Inactive")&gt;0,"BLOCKED","CAN SELL"))</f>
        <v>BLOCKED</v>
      </c>
      <c r="K129" t="str">
        <f>IF($A129="","",IF(COUNTIFS('Brand Family Areas (Enc)'!$B$6:$B$998,$A129,'Brand Family Areas (Enc)'!$C$6:$C$998,K$1,'Brand Family Areas (Enc)'!$D$6:$D$998,"Inactive")&gt;0,"BLOCKED","CAN SELL"))</f>
        <v>CAN SELL</v>
      </c>
    </row>
    <row r="130" spans="1:11" x14ac:dyDescent="0.2">
      <c r="A130" t="str">
        <v>Miller High Life</v>
      </c>
      <c r="B130" t="str">
        <f>IF($A130="","",IF(COUNTIFS('Brand Family Areas (Enc)'!$B$6:$B$998,$A130,'Brand Family Areas (Enc)'!$C$6:$C$998,B$1,'Brand Family Areas (Enc)'!$D$6:$D$998,"Inactive")&gt;0,"BLOCKED","CAN SELL"))</f>
        <v>CAN SELL</v>
      </c>
      <c r="C130" t="str">
        <f>IF($A130="","",IF(COUNTIFS('Brand Family Areas (Enc)'!$B$6:$B$998,$A130,'Brand Family Areas (Enc)'!$C$6:$C$998,C$1,'Brand Family Areas (Enc)'!$D$6:$D$998,"Inactive")&gt;0,"BLOCKED","CAN SELL"))</f>
        <v>CAN SELL</v>
      </c>
      <c r="D130" t="str">
        <f>IF($A130="","",IF(COUNTIFS('Brand Family Areas (Enc)'!$B$6:$B$998,$A130,'Brand Family Areas (Enc)'!$C$6:$C$998,D$1,'Brand Family Areas (Enc)'!$D$6:$D$998,"Inactive")&gt;0,"BLOCKED","CAN SELL"))</f>
        <v>CAN SELL</v>
      </c>
      <c r="E130" t="str">
        <f>IF($A130="","",IF(COUNTIFS('Brand Family Areas (Enc)'!$B$6:$B$998,$A130,'Brand Family Areas (Enc)'!$C$6:$C$998,E$1,'Brand Family Areas (Enc)'!$D$6:$D$998,"Inactive")&gt;0,"BLOCKED","CAN SELL"))</f>
        <v>BLOCKED</v>
      </c>
      <c r="F130" t="str">
        <f>IF($A130="","",IF(COUNTIFS('Brand Family Areas (Enc)'!$B$6:$B$998,$A130,'Brand Family Areas (Enc)'!$C$6:$C$998,F$1,'Brand Family Areas (Enc)'!$D$6:$D$998,"Inactive")&gt;0,"BLOCKED","CAN SELL"))</f>
        <v>BLOCKED</v>
      </c>
      <c r="G130" t="str">
        <f>IF($A130="","",IF(COUNTIFS('Brand Family Areas (Enc)'!$B$6:$B$998,$A130,'Brand Family Areas (Enc)'!$C$6:$C$998,G$1,'Brand Family Areas (Enc)'!$D$6:$D$998,"Inactive")&gt;0,"BLOCKED","CAN SELL"))</f>
        <v>BLOCKED</v>
      </c>
      <c r="H130" t="str">
        <f>IF($A130="","",IF(COUNTIFS('Brand Family Areas (Enc)'!$B$6:$B$998,$A130,'Brand Family Areas (Enc)'!$C$6:$C$998,H$1,'Brand Family Areas (Enc)'!$D$6:$D$998,"Inactive")&gt;0,"BLOCKED","CAN SELL"))</f>
        <v>CAN SELL</v>
      </c>
      <c r="I130" t="str">
        <f>IF($A130="","",IF(COUNTIFS('Brand Family Areas (Enc)'!$B$6:$B$998,$A130,'Brand Family Areas (Enc)'!$C$6:$C$998,I$1,'Brand Family Areas (Enc)'!$D$6:$D$998,"Inactive")&gt;0,"BLOCKED","CAN SELL"))</f>
        <v>CAN SELL</v>
      </c>
      <c r="J130" t="str">
        <f>IF($A130="","",IF(COUNTIFS('Brand Family Areas (Enc)'!$B$6:$B$998,$A130,'Brand Family Areas (Enc)'!$C$6:$C$998,J$1,'Brand Family Areas (Enc)'!$D$6:$D$998,"Inactive")&gt;0,"BLOCKED","CAN SELL"))</f>
        <v>BLOCKED</v>
      </c>
      <c r="K130" t="str">
        <f>IF($A130="","",IF(COUNTIFS('Brand Family Areas (Enc)'!$B$6:$B$998,$A130,'Brand Family Areas (Enc)'!$C$6:$C$998,K$1,'Brand Family Areas (Enc)'!$D$6:$D$998,"Inactive")&gt;0,"BLOCKED","CAN SELL"))</f>
        <v>CAN SELL</v>
      </c>
    </row>
    <row r="131" spans="1:11" x14ac:dyDescent="0.2">
      <c r="A131" t="str">
        <v>Miller High Life Light</v>
      </c>
      <c r="B131" t="str">
        <f>IF($A131="","",IF(COUNTIFS('Brand Family Areas (Enc)'!$B$6:$B$998,$A131,'Brand Family Areas (Enc)'!$C$6:$C$998,B$1,'Brand Family Areas (Enc)'!$D$6:$D$998,"Inactive")&gt;0,"BLOCKED","CAN SELL"))</f>
        <v>CAN SELL</v>
      </c>
      <c r="C131" t="str">
        <f>IF($A131="","",IF(COUNTIFS('Brand Family Areas (Enc)'!$B$6:$B$998,$A131,'Brand Family Areas (Enc)'!$C$6:$C$998,C$1,'Brand Family Areas (Enc)'!$D$6:$D$998,"Inactive")&gt;0,"BLOCKED","CAN SELL"))</f>
        <v>CAN SELL</v>
      </c>
      <c r="D131" t="str">
        <f>IF($A131="","",IF(COUNTIFS('Brand Family Areas (Enc)'!$B$6:$B$998,$A131,'Brand Family Areas (Enc)'!$C$6:$C$998,D$1,'Brand Family Areas (Enc)'!$D$6:$D$998,"Inactive")&gt;0,"BLOCKED","CAN SELL"))</f>
        <v>CAN SELL</v>
      </c>
      <c r="E131" t="str">
        <f>IF($A131="","",IF(COUNTIFS('Brand Family Areas (Enc)'!$B$6:$B$998,$A131,'Brand Family Areas (Enc)'!$C$6:$C$998,E$1,'Brand Family Areas (Enc)'!$D$6:$D$998,"Inactive")&gt;0,"BLOCKED","CAN SELL"))</f>
        <v>BLOCKED</v>
      </c>
      <c r="F131" t="str">
        <f>IF($A131="","",IF(COUNTIFS('Brand Family Areas (Enc)'!$B$6:$B$998,$A131,'Brand Family Areas (Enc)'!$C$6:$C$998,F$1,'Brand Family Areas (Enc)'!$D$6:$D$998,"Inactive")&gt;0,"BLOCKED","CAN SELL"))</f>
        <v>BLOCKED</v>
      </c>
      <c r="G131" t="str">
        <f>IF($A131="","",IF(COUNTIFS('Brand Family Areas (Enc)'!$B$6:$B$998,$A131,'Brand Family Areas (Enc)'!$C$6:$C$998,G$1,'Brand Family Areas (Enc)'!$D$6:$D$998,"Inactive")&gt;0,"BLOCKED","CAN SELL"))</f>
        <v>BLOCKED</v>
      </c>
      <c r="H131" t="str">
        <f>IF($A131="","",IF(COUNTIFS('Brand Family Areas (Enc)'!$B$6:$B$998,$A131,'Brand Family Areas (Enc)'!$C$6:$C$998,H$1,'Brand Family Areas (Enc)'!$D$6:$D$998,"Inactive")&gt;0,"BLOCKED","CAN SELL"))</f>
        <v>CAN SELL</v>
      </c>
      <c r="I131" t="str">
        <f>IF($A131="","",IF(COUNTIFS('Brand Family Areas (Enc)'!$B$6:$B$998,$A131,'Brand Family Areas (Enc)'!$C$6:$C$998,I$1,'Brand Family Areas (Enc)'!$D$6:$D$998,"Inactive")&gt;0,"BLOCKED","CAN SELL"))</f>
        <v>CAN SELL</v>
      </c>
      <c r="J131" t="str">
        <f>IF($A131="","",IF(COUNTIFS('Brand Family Areas (Enc)'!$B$6:$B$998,$A131,'Brand Family Areas (Enc)'!$C$6:$C$998,J$1,'Brand Family Areas (Enc)'!$D$6:$D$998,"Inactive")&gt;0,"BLOCKED","CAN SELL"))</f>
        <v>BLOCKED</v>
      </c>
      <c r="K131" t="str">
        <f>IF($A131="","",IF(COUNTIFS('Brand Family Areas (Enc)'!$B$6:$B$998,$A131,'Brand Family Areas (Enc)'!$C$6:$C$998,K$1,'Brand Family Areas (Enc)'!$D$6:$D$998,"Inactive")&gt;0,"BLOCKED","CAN SELL"))</f>
        <v>CAN SELL</v>
      </c>
    </row>
    <row r="132" spans="1:11" x14ac:dyDescent="0.2">
      <c r="A132" t="str">
        <v>Milwaukee's Best</v>
      </c>
      <c r="B132" t="str">
        <f>IF($A132="","",IF(COUNTIFS('Brand Family Areas (Enc)'!$B$6:$B$998,$A132,'Brand Family Areas (Enc)'!$C$6:$C$998,B$1,'Brand Family Areas (Enc)'!$D$6:$D$998,"Inactive")&gt;0,"BLOCKED","CAN SELL"))</f>
        <v>CAN SELL</v>
      </c>
      <c r="C132" t="str">
        <f>IF($A132="","",IF(COUNTIFS('Brand Family Areas (Enc)'!$B$6:$B$998,$A132,'Brand Family Areas (Enc)'!$C$6:$C$998,C$1,'Brand Family Areas (Enc)'!$D$6:$D$998,"Inactive")&gt;0,"BLOCKED","CAN SELL"))</f>
        <v>CAN SELL</v>
      </c>
      <c r="D132" t="str">
        <f>IF($A132="","",IF(COUNTIFS('Brand Family Areas (Enc)'!$B$6:$B$998,$A132,'Brand Family Areas (Enc)'!$C$6:$C$998,D$1,'Brand Family Areas (Enc)'!$D$6:$D$998,"Inactive")&gt;0,"BLOCKED","CAN SELL"))</f>
        <v>CAN SELL</v>
      </c>
      <c r="E132" t="str">
        <f>IF($A132="","",IF(COUNTIFS('Brand Family Areas (Enc)'!$B$6:$B$998,$A132,'Brand Family Areas (Enc)'!$C$6:$C$998,E$1,'Brand Family Areas (Enc)'!$D$6:$D$998,"Inactive")&gt;0,"BLOCKED","CAN SELL"))</f>
        <v>BLOCKED</v>
      </c>
      <c r="F132" t="str">
        <f>IF($A132="","",IF(COUNTIFS('Brand Family Areas (Enc)'!$B$6:$B$998,$A132,'Brand Family Areas (Enc)'!$C$6:$C$998,F$1,'Brand Family Areas (Enc)'!$D$6:$D$998,"Inactive")&gt;0,"BLOCKED","CAN SELL"))</f>
        <v>BLOCKED</v>
      </c>
      <c r="G132" t="str">
        <f>IF($A132="","",IF(COUNTIFS('Brand Family Areas (Enc)'!$B$6:$B$998,$A132,'Brand Family Areas (Enc)'!$C$6:$C$998,G$1,'Brand Family Areas (Enc)'!$D$6:$D$998,"Inactive")&gt;0,"BLOCKED","CAN SELL"))</f>
        <v>BLOCKED</v>
      </c>
      <c r="H132" t="str">
        <f>IF($A132="","",IF(COUNTIFS('Brand Family Areas (Enc)'!$B$6:$B$998,$A132,'Brand Family Areas (Enc)'!$C$6:$C$998,H$1,'Brand Family Areas (Enc)'!$D$6:$D$998,"Inactive")&gt;0,"BLOCKED","CAN SELL"))</f>
        <v>CAN SELL</v>
      </c>
      <c r="I132" t="str">
        <f>IF($A132="","",IF(COUNTIFS('Brand Family Areas (Enc)'!$B$6:$B$998,$A132,'Brand Family Areas (Enc)'!$C$6:$C$998,I$1,'Brand Family Areas (Enc)'!$D$6:$D$998,"Inactive")&gt;0,"BLOCKED","CAN SELL"))</f>
        <v>CAN SELL</v>
      </c>
      <c r="J132" t="str">
        <f>IF($A132="","",IF(COUNTIFS('Brand Family Areas (Enc)'!$B$6:$B$998,$A132,'Brand Family Areas (Enc)'!$C$6:$C$998,J$1,'Brand Family Areas (Enc)'!$D$6:$D$998,"Inactive")&gt;0,"BLOCKED","CAN SELL"))</f>
        <v>BLOCKED</v>
      </c>
      <c r="K132" t="str">
        <f>IF($A132="","",IF(COUNTIFS('Brand Family Areas (Enc)'!$B$6:$B$998,$A132,'Brand Family Areas (Enc)'!$C$6:$C$998,K$1,'Brand Family Areas (Enc)'!$D$6:$D$998,"Inactive")&gt;0,"BLOCKED","CAN SELL"))</f>
        <v>CAN SELL</v>
      </c>
    </row>
    <row r="133" spans="1:11" x14ac:dyDescent="0.2">
      <c r="A133" t="str">
        <v>Milwaukee's Best Ice</v>
      </c>
      <c r="B133" t="str">
        <f>IF($A133="","",IF(COUNTIFS('Brand Family Areas (Enc)'!$B$6:$B$998,$A133,'Brand Family Areas (Enc)'!$C$6:$C$998,B$1,'Brand Family Areas (Enc)'!$D$6:$D$998,"Inactive")&gt;0,"BLOCKED","CAN SELL"))</f>
        <v>CAN SELL</v>
      </c>
      <c r="C133" t="str">
        <f>IF($A133="","",IF(COUNTIFS('Brand Family Areas (Enc)'!$B$6:$B$998,$A133,'Brand Family Areas (Enc)'!$C$6:$C$998,C$1,'Brand Family Areas (Enc)'!$D$6:$D$998,"Inactive")&gt;0,"BLOCKED","CAN SELL"))</f>
        <v>CAN SELL</v>
      </c>
      <c r="D133" t="str">
        <f>IF($A133="","",IF(COUNTIFS('Brand Family Areas (Enc)'!$B$6:$B$998,$A133,'Brand Family Areas (Enc)'!$C$6:$C$998,D$1,'Brand Family Areas (Enc)'!$D$6:$D$998,"Inactive")&gt;0,"BLOCKED","CAN SELL"))</f>
        <v>CAN SELL</v>
      </c>
      <c r="E133" t="str">
        <f>IF($A133="","",IF(COUNTIFS('Brand Family Areas (Enc)'!$B$6:$B$998,$A133,'Brand Family Areas (Enc)'!$C$6:$C$998,E$1,'Brand Family Areas (Enc)'!$D$6:$D$998,"Inactive")&gt;0,"BLOCKED","CAN SELL"))</f>
        <v>BLOCKED</v>
      </c>
      <c r="F133" t="str">
        <f>IF($A133="","",IF(COUNTIFS('Brand Family Areas (Enc)'!$B$6:$B$998,$A133,'Brand Family Areas (Enc)'!$C$6:$C$998,F$1,'Brand Family Areas (Enc)'!$D$6:$D$998,"Inactive")&gt;0,"BLOCKED","CAN SELL"))</f>
        <v>BLOCKED</v>
      </c>
      <c r="G133" t="str">
        <f>IF($A133="","",IF(COUNTIFS('Brand Family Areas (Enc)'!$B$6:$B$998,$A133,'Brand Family Areas (Enc)'!$C$6:$C$998,G$1,'Brand Family Areas (Enc)'!$D$6:$D$998,"Inactive")&gt;0,"BLOCKED","CAN SELL"))</f>
        <v>BLOCKED</v>
      </c>
      <c r="H133" t="str">
        <f>IF($A133="","",IF(COUNTIFS('Brand Family Areas (Enc)'!$B$6:$B$998,$A133,'Brand Family Areas (Enc)'!$C$6:$C$998,H$1,'Brand Family Areas (Enc)'!$D$6:$D$998,"Inactive")&gt;0,"BLOCKED","CAN SELL"))</f>
        <v>CAN SELL</v>
      </c>
      <c r="I133" t="str">
        <f>IF($A133="","",IF(COUNTIFS('Brand Family Areas (Enc)'!$B$6:$B$998,$A133,'Brand Family Areas (Enc)'!$C$6:$C$998,I$1,'Brand Family Areas (Enc)'!$D$6:$D$998,"Inactive")&gt;0,"BLOCKED","CAN SELL"))</f>
        <v>CAN SELL</v>
      </c>
      <c r="J133" t="str">
        <f>IF($A133="","",IF(COUNTIFS('Brand Family Areas (Enc)'!$B$6:$B$998,$A133,'Brand Family Areas (Enc)'!$C$6:$C$998,J$1,'Brand Family Areas (Enc)'!$D$6:$D$998,"Inactive")&gt;0,"BLOCKED","CAN SELL"))</f>
        <v>BLOCKED</v>
      </c>
      <c r="K133" t="str">
        <f>IF($A133="","",IF(COUNTIFS('Brand Family Areas (Enc)'!$B$6:$B$998,$A133,'Brand Family Areas (Enc)'!$C$6:$C$998,K$1,'Brand Family Areas (Enc)'!$D$6:$D$998,"Inactive")&gt;0,"BLOCKED","CAN SELL"))</f>
        <v>CAN SELL</v>
      </c>
    </row>
    <row r="134" spans="1:11" x14ac:dyDescent="0.2">
      <c r="A134" t="str">
        <v>Milwaukee's Best Light</v>
      </c>
      <c r="B134" t="str">
        <f>IF($A134="","",IF(COUNTIFS('Brand Family Areas (Enc)'!$B$6:$B$998,$A134,'Brand Family Areas (Enc)'!$C$6:$C$998,B$1,'Brand Family Areas (Enc)'!$D$6:$D$998,"Inactive")&gt;0,"BLOCKED","CAN SELL"))</f>
        <v>CAN SELL</v>
      </c>
      <c r="C134" t="str">
        <f>IF($A134="","",IF(COUNTIFS('Brand Family Areas (Enc)'!$B$6:$B$998,$A134,'Brand Family Areas (Enc)'!$C$6:$C$998,C$1,'Brand Family Areas (Enc)'!$D$6:$D$998,"Inactive")&gt;0,"BLOCKED","CAN SELL"))</f>
        <v>CAN SELL</v>
      </c>
      <c r="D134" t="str">
        <f>IF($A134="","",IF(COUNTIFS('Brand Family Areas (Enc)'!$B$6:$B$998,$A134,'Brand Family Areas (Enc)'!$C$6:$C$998,D$1,'Brand Family Areas (Enc)'!$D$6:$D$998,"Inactive")&gt;0,"BLOCKED","CAN SELL"))</f>
        <v>CAN SELL</v>
      </c>
      <c r="E134" t="str">
        <f>IF($A134="","",IF(COUNTIFS('Brand Family Areas (Enc)'!$B$6:$B$998,$A134,'Brand Family Areas (Enc)'!$C$6:$C$998,E$1,'Brand Family Areas (Enc)'!$D$6:$D$998,"Inactive")&gt;0,"BLOCKED","CAN SELL"))</f>
        <v>BLOCKED</v>
      </c>
      <c r="F134" t="str">
        <f>IF($A134="","",IF(COUNTIFS('Brand Family Areas (Enc)'!$B$6:$B$998,$A134,'Brand Family Areas (Enc)'!$C$6:$C$998,F$1,'Brand Family Areas (Enc)'!$D$6:$D$998,"Inactive")&gt;0,"BLOCKED","CAN SELL"))</f>
        <v>BLOCKED</v>
      </c>
      <c r="G134" t="str">
        <f>IF($A134="","",IF(COUNTIFS('Brand Family Areas (Enc)'!$B$6:$B$998,$A134,'Brand Family Areas (Enc)'!$C$6:$C$998,G$1,'Brand Family Areas (Enc)'!$D$6:$D$998,"Inactive")&gt;0,"BLOCKED","CAN SELL"))</f>
        <v>BLOCKED</v>
      </c>
      <c r="H134" t="str">
        <f>IF($A134="","",IF(COUNTIFS('Brand Family Areas (Enc)'!$B$6:$B$998,$A134,'Brand Family Areas (Enc)'!$C$6:$C$998,H$1,'Brand Family Areas (Enc)'!$D$6:$D$998,"Inactive")&gt;0,"BLOCKED","CAN SELL"))</f>
        <v>CAN SELL</v>
      </c>
      <c r="I134" t="str">
        <f>IF($A134="","",IF(COUNTIFS('Brand Family Areas (Enc)'!$B$6:$B$998,$A134,'Brand Family Areas (Enc)'!$C$6:$C$998,I$1,'Brand Family Areas (Enc)'!$D$6:$D$998,"Inactive")&gt;0,"BLOCKED","CAN SELL"))</f>
        <v>CAN SELL</v>
      </c>
      <c r="J134" t="str">
        <f>IF($A134="","",IF(COUNTIFS('Brand Family Areas (Enc)'!$B$6:$B$998,$A134,'Brand Family Areas (Enc)'!$C$6:$C$998,J$1,'Brand Family Areas (Enc)'!$D$6:$D$998,"Inactive")&gt;0,"BLOCKED","CAN SELL"))</f>
        <v>BLOCKED</v>
      </c>
      <c r="K134" t="str">
        <f>IF($A134="","",IF(COUNTIFS('Brand Family Areas (Enc)'!$B$6:$B$998,$A134,'Brand Family Areas (Enc)'!$C$6:$C$998,K$1,'Brand Family Areas (Enc)'!$D$6:$D$998,"Inactive")&gt;0,"BLOCKED","CAN SELL"))</f>
        <v>CAN SELL</v>
      </c>
    </row>
    <row r="135" spans="1:11" x14ac:dyDescent="0.2">
      <c r="A135" t="str">
        <v>Misissippi</v>
      </c>
      <c r="B135" t="str">
        <f>IF($A135="","",IF(COUNTIFS('Brand Family Areas (Enc)'!$B$6:$B$998,$A135,'Brand Family Areas (Enc)'!$C$6:$C$998,B$1,'Brand Family Areas (Enc)'!$D$6:$D$998,"Inactive")&gt;0,"BLOCKED","CAN SELL"))</f>
        <v>CAN SELL</v>
      </c>
      <c r="C135" t="str">
        <f>IF($A135="","",IF(COUNTIFS('Brand Family Areas (Enc)'!$B$6:$B$998,$A135,'Brand Family Areas (Enc)'!$C$6:$C$998,C$1,'Brand Family Areas (Enc)'!$D$6:$D$998,"Inactive")&gt;0,"BLOCKED","CAN SELL"))</f>
        <v>CAN SELL</v>
      </c>
      <c r="D135" t="str">
        <f>IF($A135="","",IF(COUNTIFS('Brand Family Areas (Enc)'!$B$6:$B$998,$A135,'Brand Family Areas (Enc)'!$C$6:$C$998,D$1,'Brand Family Areas (Enc)'!$D$6:$D$998,"Inactive")&gt;0,"BLOCKED","CAN SELL"))</f>
        <v>CAN SELL</v>
      </c>
      <c r="E135" t="str">
        <f>IF($A135="","",IF(COUNTIFS('Brand Family Areas (Enc)'!$B$6:$B$998,$A135,'Brand Family Areas (Enc)'!$C$6:$C$998,E$1,'Brand Family Areas (Enc)'!$D$6:$D$998,"Inactive")&gt;0,"BLOCKED","CAN SELL"))</f>
        <v>CAN SELL</v>
      </c>
      <c r="F135" t="str">
        <f>IF($A135="","",IF(COUNTIFS('Brand Family Areas (Enc)'!$B$6:$B$998,$A135,'Brand Family Areas (Enc)'!$C$6:$C$998,F$1,'Brand Family Areas (Enc)'!$D$6:$D$998,"Inactive")&gt;0,"BLOCKED","CAN SELL"))</f>
        <v>CAN SELL</v>
      </c>
      <c r="G135" t="str">
        <f>IF($A135="","",IF(COUNTIFS('Brand Family Areas (Enc)'!$B$6:$B$998,$A135,'Brand Family Areas (Enc)'!$C$6:$C$998,G$1,'Brand Family Areas (Enc)'!$D$6:$D$998,"Inactive")&gt;0,"BLOCKED","CAN SELL"))</f>
        <v>CAN SELL</v>
      </c>
      <c r="H135" t="str">
        <f>IF($A135="","",IF(COUNTIFS('Brand Family Areas (Enc)'!$B$6:$B$998,$A135,'Brand Family Areas (Enc)'!$C$6:$C$998,H$1,'Brand Family Areas (Enc)'!$D$6:$D$998,"Inactive")&gt;0,"BLOCKED","CAN SELL"))</f>
        <v>BLOCKED</v>
      </c>
      <c r="I135" t="str">
        <f>IF($A135="","",IF(COUNTIFS('Brand Family Areas (Enc)'!$B$6:$B$998,$A135,'Brand Family Areas (Enc)'!$C$6:$C$998,I$1,'Brand Family Areas (Enc)'!$D$6:$D$998,"Inactive")&gt;0,"BLOCKED","CAN SELL"))</f>
        <v>BLOCKED</v>
      </c>
      <c r="J135" t="str">
        <f>IF($A135="","",IF(COUNTIFS('Brand Family Areas (Enc)'!$B$6:$B$998,$A135,'Brand Family Areas (Enc)'!$C$6:$C$998,J$1,'Brand Family Areas (Enc)'!$D$6:$D$998,"Inactive")&gt;0,"BLOCKED","CAN SELL"))</f>
        <v>BLOCKED</v>
      </c>
      <c r="K135" t="str">
        <f>IF($A135="","",IF(COUNTIFS('Brand Family Areas (Enc)'!$B$6:$B$998,$A135,'Brand Family Areas (Enc)'!$C$6:$C$998,K$1,'Brand Family Areas (Enc)'!$D$6:$D$998,"Inactive")&gt;0,"BLOCKED","CAN SELL"))</f>
        <v>BLOCKED</v>
      </c>
    </row>
    <row r="136" spans="1:11" x14ac:dyDescent="0.2">
      <c r="A136" t="str">
        <v>Modelo Aquas Frescas</v>
      </c>
      <c r="B136" t="str">
        <f>IF($A136="","",IF(COUNTIFS('Brand Family Areas (Enc)'!$B$6:$B$998,$A136,'Brand Family Areas (Enc)'!$C$6:$C$998,B$1,'Brand Family Areas (Enc)'!$D$6:$D$998,"Inactive")&gt;0,"BLOCKED","CAN SELL"))</f>
        <v>CAN SELL</v>
      </c>
      <c r="C136" t="str">
        <f>IF($A136="","",IF(COUNTIFS('Brand Family Areas (Enc)'!$B$6:$B$998,$A136,'Brand Family Areas (Enc)'!$C$6:$C$998,C$1,'Brand Family Areas (Enc)'!$D$6:$D$998,"Inactive")&gt;0,"BLOCKED","CAN SELL"))</f>
        <v>CAN SELL</v>
      </c>
      <c r="D136" t="str">
        <f>IF($A136="","",IF(COUNTIFS('Brand Family Areas (Enc)'!$B$6:$B$998,$A136,'Brand Family Areas (Enc)'!$C$6:$C$998,D$1,'Brand Family Areas (Enc)'!$D$6:$D$998,"Inactive")&gt;0,"BLOCKED","CAN SELL"))</f>
        <v>CAN SELL</v>
      </c>
      <c r="E136" t="str">
        <f>IF($A136="","",IF(COUNTIFS('Brand Family Areas (Enc)'!$B$6:$B$998,$A136,'Brand Family Areas (Enc)'!$C$6:$C$998,E$1,'Brand Family Areas (Enc)'!$D$6:$D$998,"Inactive")&gt;0,"BLOCKED","CAN SELL"))</f>
        <v>BLOCKED</v>
      </c>
      <c r="F136" t="str">
        <f>IF($A136="","",IF(COUNTIFS('Brand Family Areas (Enc)'!$B$6:$B$998,$A136,'Brand Family Areas (Enc)'!$C$6:$C$998,F$1,'Brand Family Areas (Enc)'!$D$6:$D$998,"Inactive")&gt;0,"BLOCKED","CAN SELL"))</f>
        <v>BLOCKED</v>
      </c>
      <c r="G136" t="str">
        <f>IF($A136="","",IF(COUNTIFS('Brand Family Areas (Enc)'!$B$6:$B$998,$A136,'Brand Family Areas (Enc)'!$C$6:$C$998,G$1,'Brand Family Areas (Enc)'!$D$6:$D$998,"Inactive")&gt;0,"BLOCKED","CAN SELL"))</f>
        <v>BLOCKED</v>
      </c>
      <c r="H136" t="str">
        <f>IF($A136="","",IF(COUNTIFS('Brand Family Areas (Enc)'!$B$6:$B$998,$A136,'Brand Family Areas (Enc)'!$C$6:$C$998,H$1,'Brand Family Areas (Enc)'!$D$6:$D$998,"Inactive")&gt;0,"BLOCKED","CAN SELL"))</f>
        <v>CAN SELL</v>
      </c>
      <c r="I136" t="str">
        <f>IF($A136="","",IF(COUNTIFS('Brand Family Areas (Enc)'!$B$6:$B$998,$A136,'Brand Family Areas (Enc)'!$C$6:$C$998,I$1,'Brand Family Areas (Enc)'!$D$6:$D$998,"Inactive")&gt;0,"BLOCKED","CAN SELL"))</f>
        <v>CAN SELL</v>
      </c>
      <c r="J136" t="str">
        <f>IF($A136="","",IF(COUNTIFS('Brand Family Areas (Enc)'!$B$6:$B$998,$A136,'Brand Family Areas (Enc)'!$C$6:$C$998,J$1,'Brand Family Areas (Enc)'!$D$6:$D$998,"Inactive")&gt;0,"BLOCKED","CAN SELL"))</f>
        <v>BLOCKED</v>
      </c>
      <c r="K136" t="str">
        <f>IF($A136="","",IF(COUNTIFS('Brand Family Areas (Enc)'!$B$6:$B$998,$A136,'Brand Family Areas (Enc)'!$C$6:$C$998,K$1,'Brand Family Areas (Enc)'!$D$6:$D$998,"Inactive")&gt;0,"BLOCKED","CAN SELL"))</f>
        <v>CAN SELL</v>
      </c>
    </row>
    <row r="137" spans="1:11" x14ac:dyDescent="0.2">
      <c r="A137" t="str">
        <v>Modelo Chelada</v>
      </c>
      <c r="B137" t="str">
        <f>IF($A137="","",IF(COUNTIFS('Brand Family Areas (Enc)'!$B$6:$B$998,$A137,'Brand Family Areas (Enc)'!$C$6:$C$998,B$1,'Brand Family Areas (Enc)'!$D$6:$D$998,"Inactive")&gt;0,"BLOCKED","CAN SELL"))</f>
        <v>CAN SELL</v>
      </c>
      <c r="C137" t="str">
        <f>IF($A137="","",IF(COUNTIFS('Brand Family Areas (Enc)'!$B$6:$B$998,$A137,'Brand Family Areas (Enc)'!$C$6:$C$998,C$1,'Brand Family Areas (Enc)'!$D$6:$D$998,"Inactive")&gt;0,"BLOCKED","CAN SELL"))</f>
        <v>CAN SELL</v>
      </c>
      <c r="D137" t="str">
        <f>IF($A137="","",IF(COUNTIFS('Brand Family Areas (Enc)'!$B$6:$B$998,$A137,'Brand Family Areas (Enc)'!$C$6:$C$998,D$1,'Brand Family Areas (Enc)'!$D$6:$D$998,"Inactive")&gt;0,"BLOCKED","CAN SELL"))</f>
        <v>CAN SELL</v>
      </c>
      <c r="E137" t="str">
        <f>IF($A137="","",IF(COUNTIFS('Brand Family Areas (Enc)'!$B$6:$B$998,$A137,'Brand Family Areas (Enc)'!$C$6:$C$998,E$1,'Brand Family Areas (Enc)'!$D$6:$D$998,"Inactive")&gt;0,"BLOCKED","CAN SELL"))</f>
        <v>BLOCKED</v>
      </c>
      <c r="F137" t="str">
        <f>IF($A137="","",IF(COUNTIFS('Brand Family Areas (Enc)'!$B$6:$B$998,$A137,'Brand Family Areas (Enc)'!$C$6:$C$998,F$1,'Brand Family Areas (Enc)'!$D$6:$D$998,"Inactive")&gt;0,"BLOCKED","CAN SELL"))</f>
        <v>BLOCKED</v>
      </c>
      <c r="G137" t="str">
        <f>IF($A137="","",IF(COUNTIFS('Brand Family Areas (Enc)'!$B$6:$B$998,$A137,'Brand Family Areas (Enc)'!$C$6:$C$998,G$1,'Brand Family Areas (Enc)'!$D$6:$D$998,"Inactive")&gt;0,"BLOCKED","CAN SELL"))</f>
        <v>BLOCKED</v>
      </c>
      <c r="H137" t="str">
        <f>IF($A137="","",IF(COUNTIFS('Brand Family Areas (Enc)'!$B$6:$B$998,$A137,'Brand Family Areas (Enc)'!$C$6:$C$998,H$1,'Brand Family Areas (Enc)'!$D$6:$D$998,"Inactive")&gt;0,"BLOCKED","CAN SELL"))</f>
        <v>CAN SELL</v>
      </c>
      <c r="I137" t="str">
        <f>IF($A137="","",IF(COUNTIFS('Brand Family Areas (Enc)'!$B$6:$B$998,$A137,'Brand Family Areas (Enc)'!$C$6:$C$998,I$1,'Brand Family Areas (Enc)'!$D$6:$D$998,"Inactive")&gt;0,"BLOCKED","CAN SELL"))</f>
        <v>CAN SELL</v>
      </c>
      <c r="J137" t="str">
        <f>IF($A137="","",IF(COUNTIFS('Brand Family Areas (Enc)'!$B$6:$B$998,$A137,'Brand Family Areas (Enc)'!$C$6:$C$998,J$1,'Brand Family Areas (Enc)'!$D$6:$D$998,"Inactive")&gt;0,"BLOCKED","CAN SELL"))</f>
        <v>BLOCKED</v>
      </c>
      <c r="K137" t="str">
        <f>IF($A137="","",IF(COUNTIFS('Brand Family Areas (Enc)'!$B$6:$B$998,$A137,'Brand Family Areas (Enc)'!$C$6:$C$998,K$1,'Brand Family Areas (Enc)'!$D$6:$D$998,"Inactive")&gt;0,"BLOCKED","CAN SELL"))</f>
        <v>CAN SELL</v>
      </c>
    </row>
    <row r="138" spans="1:11" x14ac:dyDescent="0.2">
      <c r="A138" t="str">
        <v>Modelo Especial</v>
      </c>
      <c r="B138" t="str">
        <f>IF($A138="","",IF(COUNTIFS('Brand Family Areas (Enc)'!$B$6:$B$998,$A138,'Brand Family Areas (Enc)'!$C$6:$C$998,B$1,'Brand Family Areas (Enc)'!$D$6:$D$998,"Inactive")&gt;0,"BLOCKED","CAN SELL"))</f>
        <v>CAN SELL</v>
      </c>
      <c r="C138" t="str">
        <f>IF($A138="","",IF(COUNTIFS('Brand Family Areas (Enc)'!$B$6:$B$998,$A138,'Brand Family Areas (Enc)'!$C$6:$C$998,C$1,'Brand Family Areas (Enc)'!$D$6:$D$998,"Inactive")&gt;0,"BLOCKED","CAN SELL"))</f>
        <v>CAN SELL</v>
      </c>
      <c r="D138" t="str">
        <f>IF($A138="","",IF(COUNTIFS('Brand Family Areas (Enc)'!$B$6:$B$998,$A138,'Brand Family Areas (Enc)'!$C$6:$C$998,D$1,'Brand Family Areas (Enc)'!$D$6:$D$998,"Inactive")&gt;0,"BLOCKED","CAN SELL"))</f>
        <v>CAN SELL</v>
      </c>
      <c r="E138" t="str">
        <f>IF($A138="","",IF(COUNTIFS('Brand Family Areas (Enc)'!$B$6:$B$998,$A138,'Brand Family Areas (Enc)'!$C$6:$C$998,E$1,'Brand Family Areas (Enc)'!$D$6:$D$998,"Inactive")&gt;0,"BLOCKED","CAN SELL"))</f>
        <v>BLOCKED</v>
      </c>
      <c r="F138" t="str">
        <f>IF($A138="","",IF(COUNTIFS('Brand Family Areas (Enc)'!$B$6:$B$998,$A138,'Brand Family Areas (Enc)'!$C$6:$C$998,F$1,'Brand Family Areas (Enc)'!$D$6:$D$998,"Inactive")&gt;0,"BLOCKED","CAN SELL"))</f>
        <v>BLOCKED</v>
      </c>
      <c r="G138" t="str">
        <f>IF($A138="","",IF(COUNTIFS('Brand Family Areas (Enc)'!$B$6:$B$998,$A138,'Brand Family Areas (Enc)'!$C$6:$C$998,G$1,'Brand Family Areas (Enc)'!$D$6:$D$998,"Inactive")&gt;0,"BLOCKED","CAN SELL"))</f>
        <v>BLOCKED</v>
      </c>
      <c r="H138" t="str">
        <f>IF($A138="","",IF(COUNTIFS('Brand Family Areas (Enc)'!$B$6:$B$998,$A138,'Brand Family Areas (Enc)'!$C$6:$C$998,H$1,'Brand Family Areas (Enc)'!$D$6:$D$998,"Inactive")&gt;0,"BLOCKED","CAN SELL"))</f>
        <v>CAN SELL</v>
      </c>
      <c r="I138" t="str">
        <f>IF($A138="","",IF(COUNTIFS('Brand Family Areas (Enc)'!$B$6:$B$998,$A138,'Brand Family Areas (Enc)'!$C$6:$C$998,I$1,'Brand Family Areas (Enc)'!$D$6:$D$998,"Inactive")&gt;0,"BLOCKED","CAN SELL"))</f>
        <v>CAN SELL</v>
      </c>
      <c r="J138" t="str">
        <f>IF($A138="","",IF(COUNTIFS('Brand Family Areas (Enc)'!$B$6:$B$998,$A138,'Brand Family Areas (Enc)'!$C$6:$C$998,J$1,'Brand Family Areas (Enc)'!$D$6:$D$998,"Inactive")&gt;0,"BLOCKED","CAN SELL"))</f>
        <v>BLOCKED</v>
      </c>
      <c r="K138" t="str">
        <f>IF($A138="","",IF(COUNTIFS('Brand Family Areas (Enc)'!$B$6:$B$998,$A138,'Brand Family Areas (Enc)'!$C$6:$C$998,K$1,'Brand Family Areas (Enc)'!$D$6:$D$998,"Inactive")&gt;0,"BLOCKED","CAN SELL"))</f>
        <v>CAN SELL</v>
      </c>
    </row>
    <row r="139" spans="1:11" x14ac:dyDescent="0.2">
      <c r="A139" t="str">
        <v>Modelo Negra</v>
      </c>
      <c r="B139" t="str">
        <f>IF($A139="","",IF(COUNTIFS('Brand Family Areas (Enc)'!$B$6:$B$998,$A139,'Brand Family Areas (Enc)'!$C$6:$C$998,B$1,'Brand Family Areas (Enc)'!$D$6:$D$998,"Inactive")&gt;0,"BLOCKED","CAN SELL"))</f>
        <v>CAN SELL</v>
      </c>
      <c r="C139" t="str">
        <f>IF($A139="","",IF(COUNTIFS('Brand Family Areas (Enc)'!$B$6:$B$998,$A139,'Brand Family Areas (Enc)'!$C$6:$C$998,C$1,'Brand Family Areas (Enc)'!$D$6:$D$998,"Inactive")&gt;0,"BLOCKED","CAN SELL"))</f>
        <v>CAN SELL</v>
      </c>
      <c r="D139" t="str">
        <f>IF($A139="","",IF(COUNTIFS('Brand Family Areas (Enc)'!$B$6:$B$998,$A139,'Brand Family Areas (Enc)'!$C$6:$C$998,D$1,'Brand Family Areas (Enc)'!$D$6:$D$998,"Inactive")&gt;0,"BLOCKED","CAN SELL"))</f>
        <v>CAN SELL</v>
      </c>
      <c r="E139" t="str">
        <f>IF($A139="","",IF(COUNTIFS('Brand Family Areas (Enc)'!$B$6:$B$998,$A139,'Brand Family Areas (Enc)'!$C$6:$C$998,E$1,'Brand Family Areas (Enc)'!$D$6:$D$998,"Inactive")&gt;0,"BLOCKED","CAN SELL"))</f>
        <v>BLOCKED</v>
      </c>
      <c r="F139" t="str">
        <f>IF($A139="","",IF(COUNTIFS('Brand Family Areas (Enc)'!$B$6:$B$998,$A139,'Brand Family Areas (Enc)'!$C$6:$C$998,F$1,'Brand Family Areas (Enc)'!$D$6:$D$998,"Inactive")&gt;0,"BLOCKED","CAN SELL"))</f>
        <v>BLOCKED</v>
      </c>
      <c r="G139" t="str">
        <f>IF($A139="","",IF(COUNTIFS('Brand Family Areas (Enc)'!$B$6:$B$998,$A139,'Brand Family Areas (Enc)'!$C$6:$C$998,G$1,'Brand Family Areas (Enc)'!$D$6:$D$998,"Inactive")&gt;0,"BLOCKED","CAN SELL"))</f>
        <v>BLOCKED</v>
      </c>
      <c r="H139" t="str">
        <f>IF($A139="","",IF(COUNTIFS('Brand Family Areas (Enc)'!$B$6:$B$998,$A139,'Brand Family Areas (Enc)'!$C$6:$C$998,H$1,'Brand Family Areas (Enc)'!$D$6:$D$998,"Inactive")&gt;0,"BLOCKED","CAN SELL"))</f>
        <v>CAN SELL</v>
      </c>
      <c r="I139" t="str">
        <f>IF($A139="","",IF(COUNTIFS('Brand Family Areas (Enc)'!$B$6:$B$998,$A139,'Brand Family Areas (Enc)'!$C$6:$C$998,I$1,'Brand Family Areas (Enc)'!$D$6:$D$998,"Inactive")&gt;0,"BLOCKED","CAN SELL"))</f>
        <v>CAN SELL</v>
      </c>
      <c r="J139" t="str">
        <f>IF($A139="","",IF(COUNTIFS('Brand Family Areas (Enc)'!$B$6:$B$998,$A139,'Brand Family Areas (Enc)'!$C$6:$C$998,J$1,'Brand Family Areas (Enc)'!$D$6:$D$998,"Inactive")&gt;0,"BLOCKED","CAN SELL"))</f>
        <v>BLOCKED</v>
      </c>
      <c r="K139" t="str">
        <f>IF($A139="","",IF(COUNTIFS('Brand Family Areas (Enc)'!$B$6:$B$998,$A139,'Brand Family Areas (Enc)'!$C$6:$C$998,K$1,'Brand Family Areas (Enc)'!$D$6:$D$998,"Inactive")&gt;0,"BLOCKED","CAN SELL"))</f>
        <v>CAN SELL</v>
      </c>
    </row>
    <row r="140" spans="1:11" x14ac:dyDescent="0.2">
      <c r="A140" t="str">
        <v>Modelo Oro</v>
      </c>
      <c r="B140" t="str">
        <f>IF($A140="","",IF(COUNTIFS('Brand Family Areas (Enc)'!$B$6:$B$998,$A140,'Brand Family Areas (Enc)'!$C$6:$C$998,B$1,'Brand Family Areas (Enc)'!$D$6:$D$998,"Inactive")&gt;0,"BLOCKED","CAN SELL"))</f>
        <v>CAN SELL</v>
      </c>
      <c r="C140" t="str">
        <f>IF($A140="","",IF(COUNTIFS('Brand Family Areas (Enc)'!$B$6:$B$998,$A140,'Brand Family Areas (Enc)'!$C$6:$C$998,C$1,'Brand Family Areas (Enc)'!$D$6:$D$998,"Inactive")&gt;0,"BLOCKED","CAN SELL"))</f>
        <v>CAN SELL</v>
      </c>
      <c r="D140" t="str">
        <f>IF($A140="","",IF(COUNTIFS('Brand Family Areas (Enc)'!$B$6:$B$998,$A140,'Brand Family Areas (Enc)'!$C$6:$C$998,D$1,'Brand Family Areas (Enc)'!$D$6:$D$998,"Inactive")&gt;0,"BLOCKED","CAN SELL"))</f>
        <v>CAN SELL</v>
      </c>
      <c r="E140" t="str">
        <f>IF($A140="","",IF(COUNTIFS('Brand Family Areas (Enc)'!$B$6:$B$998,$A140,'Brand Family Areas (Enc)'!$C$6:$C$998,E$1,'Brand Family Areas (Enc)'!$D$6:$D$998,"Inactive")&gt;0,"BLOCKED","CAN SELL"))</f>
        <v>BLOCKED</v>
      </c>
      <c r="F140" t="str">
        <f>IF($A140="","",IF(COUNTIFS('Brand Family Areas (Enc)'!$B$6:$B$998,$A140,'Brand Family Areas (Enc)'!$C$6:$C$998,F$1,'Brand Family Areas (Enc)'!$D$6:$D$998,"Inactive")&gt;0,"BLOCKED","CAN SELL"))</f>
        <v>BLOCKED</v>
      </c>
      <c r="G140" t="str">
        <f>IF($A140="","",IF(COUNTIFS('Brand Family Areas (Enc)'!$B$6:$B$998,$A140,'Brand Family Areas (Enc)'!$C$6:$C$998,G$1,'Brand Family Areas (Enc)'!$D$6:$D$998,"Inactive")&gt;0,"BLOCKED","CAN SELL"))</f>
        <v>BLOCKED</v>
      </c>
      <c r="H140" t="str">
        <f>IF($A140="","",IF(COUNTIFS('Brand Family Areas (Enc)'!$B$6:$B$998,$A140,'Brand Family Areas (Enc)'!$C$6:$C$998,H$1,'Brand Family Areas (Enc)'!$D$6:$D$998,"Inactive")&gt;0,"BLOCKED","CAN SELL"))</f>
        <v>CAN SELL</v>
      </c>
      <c r="I140" t="str">
        <f>IF($A140="","",IF(COUNTIFS('Brand Family Areas (Enc)'!$B$6:$B$998,$A140,'Brand Family Areas (Enc)'!$C$6:$C$998,I$1,'Brand Family Areas (Enc)'!$D$6:$D$998,"Inactive")&gt;0,"BLOCKED","CAN SELL"))</f>
        <v>CAN SELL</v>
      </c>
      <c r="J140" t="str">
        <f>IF($A140="","",IF(COUNTIFS('Brand Family Areas (Enc)'!$B$6:$B$998,$A140,'Brand Family Areas (Enc)'!$C$6:$C$998,J$1,'Brand Family Areas (Enc)'!$D$6:$D$998,"Inactive")&gt;0,"BLOCKED","CAN SELL"))</f>
        <v>BLOCKED</v>
      </c>
      <c r="K140" t="str">
        <f>IF($A140="","",IF(COUNTIFS('Brand Family Areas (Enc)'!$B$6:$B$998,$A140,'Brand Family Areas (Enc)'!$C$6:$C$998,K$1,'Brand Family Areas (Enc)'!$D$6:$D$998,"Inactive")&gt;0,"BLOCKED","CAN SELL"))</f>
        <v>CAN SELL</v>
      </c>
    </row>
    <row r="141" spans="1:11" x14ac:dyDescent="0.2">
      <c r="A141" t="str">
        <v>Molson</v>
      </c>
      <c r="B141" t="str">
        <f>IF($A141="","",IF(COUNTIFS('Brand Family Areas (Enc)'!$B$6:$B$998,$A141,'Brand Family Areas (Enc)'!$C$6:$C$998,B$1,'Brand Family Areas (Enc)'!$D$6:$D$998,"Inactive")&gt;0,"BLOCKED","CAN SELL"))</f>
        <v>CAN SELL</v>
      </c>
      <c r="C141" t="str">
        <f>IF($A141="","",IF(COUNTIFS('Brand Family Areas (Enc)'!$B$6:$B$998,$A141,'Brand Family Areas (Enc)'!$C$6:$C$998,C$1,'Brand Family Areas (Enc)'!$D$6:$D$998,"Inactive")&gt;0,"BLOCKED","CAN SELL"))</f>
        <v>CAN SELL</v>
      </c>
      <c r="D141" t="str">
        <f>IF($A141="","",IF(COUNTIFS('Brand Family Areas (Enc)'!$B$6:$B$998,$A141,'Brand Family Areas (Enc)'!$C$6:$C$998,D$1,'Brand Family Areas (Enc)'!$D$6:$D$998,"Inactive")&gt;0,"BLOCKED","CAN SELL"))</f>
        <v>CAN SELL</v>
      </c>
      <c r="E141" t="str">
        <f>IF($A141="","",IF(COUNTIFS('Brand Family Areas (Enc)'!$B$6:$B$998,$A141,'Brand Family Areas (Enc)'!$C$6:$C$998,E$1,'Brand Family Areas (Enc)'!$D$6:$D$998,"Inactive")&gt;0,"BLOCKED","CAN SELL"))</f>
        <v>BLOCKED</v>
      </c>
      <c r="F141" t="str">
        <f>IF($A141="","",IF(COUNTIFS('Brand Family Areas (Enc)'!$B$6:$B$998,$A141,'Brand Family Areas (Enc)'!$C$6:$C$998,F$1,'Brand Family Areas (Enc)'!$D$6:$D$998,"Inactive")&gt;0,"BLOCKED","CAN SELL"))</f>
        <v>BLOCKED</v>
      </c>
      <c r="G141" t="str">
        <f>IF($A141="","",IF(COUNTIFS('Brand Family Areas (Enc)'!$B$6:$B$998,$A141,'Brand Family Areas (Enc)'!$C$6:$C$998,G$1,'Brand Family Areas (Enc)'!$D$6:$D$998,"Inactive")&gt;0,"BLOCKED","CAN SELL"))</f>
        <v>BLOCKED</v>
      </c>
      <c r="H141" t="str">
        <f>IF($A141="","",IF(COUNTIFS('Brand Family Areas (Enc)'!$B$6:$B$998,$A141,'Brand Family Areas (Enc)'!$C$6:$C$998,H$1,'Brand Family Areas (Enc)'!$D$6:$D$998,"Inactive")&gt;0,"BLOCKED","CAN SELL"))</f>
        <v>CAN SELL</v>
      </c>
      <c r="I141" t="str">
        <f>IF($A141="","",IF(COUNTIFS('Brand Family Areas (Enc)'!$B$6:$B$998,$A141,'Brand Family Areas (Enc)'!$C$6:$C$998,I$1,'Brand Family Areas (Enc)'!$D$6:$D$998,"Inactive")&gt;0,"BLOCKED","CAN SELL"))</f>
        <v>CAN SELL</v>
      </c>
      <c r="J141" t="str">
        <f>IF($A141="","",IF(COUNTIFS('Brand Family Areas (Enc)'!$B$6:$B$998,$A141,'Brand Family Areas (Enc)'!$C$6:$C$998,J$1,'Brand Family Areas (Enc)'!$D$6:$D$998,"Inactive")&gt;0,"BLOCKED","CAN SELL"))</f>
        <v>BLOCKED</v>
      </c>
      <c r="K141" t="str">
        <f>IF($A141="","",IF(COUNTIFS('Brand Family Areas (Enc)'!$B$6:$B$998,$A141,'Brand Family Areas (Enc)'!$C$6:$C$998,K$1,'Brand Family Areas (Enc)'!$D$6:$D$998,"Inactive")&gt;0,"BLOCKED","CAN SELL"))</f>
        <v>CAN SELL</v>
      </c>
    </row>
    <row r="142" spans="1:11" x14ac:dyDescent="0.2">
      <c r="A142" t="str">
        <v>Monaco</v>
      </c>
      <c r="B142" t="str">
        <f>IF($A142="","",IF(COUNTIFS('Brand Family Areas (Enc)'!$B$6:$B$998,$A142,'Brand Family Areas (Enc)'!$C$6:$C$998,B$1,'Brand Family Areas (Enc)'!$D$6:$D$998,"Inactive")&gt;0,"BLOCKED","CAN SELL"))</f>
        <v>CAN SELL</v>
      </c>
      <c r="C142" t="str">
        <f>IF($A142="","",IF(COUNTIFS('Brand Family Areas (Enc)'!$B$6:$B$998,$A142,'Brand Family Areas (Enc)'!$C$6:$C$998,C$1,'Brand Family Areas (Enc)'!$D$6:$D$998,"Inactive")&gt;0,"BLOCKED","CAN SELL"))</f>
        <v>CAN SELL</v>
      </c>
      <c r="D142" t="str">
        <f>IF($A142="","",IF(COUNTIFS('Brand Family Areas (Enc)'!$B$6:$B$998,$A142,'Brand Family Areas (Enc)'!$C$6:$C$998,D$1,'Brand Family Areas (Enc)'!$D$6:$D$998,"Inactive")&gt;0,"BLOCKED","CAN SELL"))</f>
        <v>CAN SELL</v>
      </c>
      <c r="E142" t="str">
        <f>IF($A142="","",IF(COUNTIFS('Brand Family Areas (Enc)'!$B$6:$B$998,$A142,'Brand Family Areas (Enc)'!$C$6:$C$998,E$1,'Brand Family Areas (Enc)'!$D$6:$D$998,"Inactive")&gt;0,"BLOCKED","CAN SELL"))</f>
        <v>BLOCKED</v>
      </c>
      <c r="F142" t="str">
        <f>IF($A142="","",IF(COUNTIFS('Brand Family Areas (Enc)'!$B$6:$B$998,$A142,'Brand Family Areas (Enc)'!$C$6:$C$998,F$1,'Brand Family Areas (Enc)'!$D$6:$D$998,"Inactive")&gt;0,"BLOCKED","CAN SELL"))</f>
        <v>BLOCKED</v>
      </c>
      <c r="G142" t="str">
        <f>IF($A142="","",IF(COUNTIFS('Brand Family Areas (Enc)'!$B$6:$B$998,$A142,'Brand Family Areas (Enc)'!$C$6:$C$998,G$1,'Brand Family Areas (Enc)'!$D$6:$D$998,"Inactive")&gt;0,"BLOCKED","CAN SELL"))</f>
        <v>BLOCKED</v>
      </c>
      <c r="H142" t="str">
        <f>IF($A142="","",IF(COUNTIFS('Brand Family Areas (Enc)'!$B$6:$B$998,$A142,'Brand Family Areas (Enc)'!$C$6:$C$998,H$1,'Brand Family Areas (Enc)'!$D$6:$D$998,"Inactive")&gt;0,"BLOCKED","CAN SELL"))</f>
        <v>CAN SELL</v>
      </c>
      <c r="I142" t="str">
        <f>IF($A142="","",IF(COUNTIFS('Brand Family Areas (Enc)'!$B$6:$B$998,$A142,'Brand Family Areas (Enc)'!$C$6:$C$998,I$1,'Brand Family Areas (Enc)'!$D$6:$D$998,"Inactive")&gt;0,"BLOCKED","CAN SELL"))</f>
        <v>CAN SELL</v>
      </c>
      <c r="J142" t="str">
        <f>IF($A142="","",IF(COUNTIFS('Brand Family Areas (Enc)'!$B$6:$B$998,$A142,'Brand Family Areas (Enc)'!$C$6:$C$998,J$1,'Brand Family Areas (Enc)'!$D$6:$D$998,"Inactive")&gt;0,"BLOCKED","CAN SELL"))</f>
        <v>BLOCKED</v>
      </c>
      <c r="K142" t="str">
        <f>IF($A142="","",IF(COUNTIFS('Brand Family Areas (Enc)'!$B$6:$B$998,$A142,'Brand Family Areas (Enc)'!$C$6:$C$998,K$1,'Brand Family Areas (Enc)'!$D$6:$D$998,"Inactive")&gt;0,"BLOCKED","CAN SELL"))</f>
        <v>CAN SELL</v>
      </c>
    </row>
    <row r="143" spans="1:11" x14ac:dyDescent="0.2">
      <c r="A143" t="str">
        <v>Monkey Family</v>
      </c>
      <c r="B143" t="str">
        <f>IF($A143="","",IF(COUNTIFS('Brand Family Areas (Enc)'!$B$6:$B$998,$A143,'Brand Family Areas (Enc)'!$C$6:$C$998,B$1,'Brand Family Areas (Enc)'!$D$6:$D$998,"Inactive")&gt;0,"BLOCKED","CAN SELL"))</f>
        <v>CAN SELL</v>
      </c>
      <c r="C143" t="str">
        <f>IF($A143="","",IF(COUNTIFS('Brand Family Areas (Enc)'!$B$6:$B$998,$A143,'Brand Family Areas (Enc)'!$C$6:$C$998,C$1,'Brand Family Areas (Enc)'!$D$6:$D$998,"Inactive")&gt;0,"BLOCKED","CAN SELL"))</f>
        <v>CAN SELL</v>
      </c>
      <c r="D143" t="str">
        <f>IF($A143="","",IF(COUNTIFS('Brand Family Areas (Enc)'!$B$6:$B$998,$A143,'Brand Family Areas (Enc)'!$C$6:$C$998,D$1,'Brand Family Areas (Enc)'!$D$6:$D$998,"Inactive")&gt;0,"BLOCKED","CAN SELL"))</f>
        <v>CAN SELL</v>
      </c>
      <c r="E143" t="str">
        <f>IF($A143="","",IF(COUNTIFS('Brand Family Areas (Enc)'!$B$6:$B$998,$A143,'Brand Family Areas (Enc)'!$C$6:$C$998,E$1,'Brand Family Areas (Enc)'!$D$6:$D$998,"Inactive")&gt;0,"BLOCKED","CAN SELL"))</f>
        <v>CAN SELL</v>
      </c>
      <c r="F143" t="str">
        <f>IF($A143="","",IF(COUNTIFS('Brand Family Areas (Enc)'!$B$6:$B$998,$A143,'Brand Family Areas (Enc)'!$C$6:$C$998,F$1,'Brand Family Areas (Enc)'!$D$6:$D$998,"Inactive")&gt;0,"BLOCKED","CAN SELL"))</f>
        <v>CAN SELL</v>
      </c>
      <c r="G143" t="str">
        <f>IF($A143="","",IF(COUNTIFS('Brand Family Areas (Enc)'!$B$6:$B$998,$A143,'Brand Family Areas (Enc)'!$C$6:$C$998,G$1,'Brand Family Areas (Enc)'!$D$6:$D$998,"Inactive")&gt;0,"BLOCKED","CAN SELL"))</f>
        <v>BLOCKED</v>
      </c>
      <c r="H143" t="str">
        <f>IF($A143="","",IF(COUNTIFS('Brand Family Areas (Enc)'!$B$6:$B$998,$A143,'Brand Family Areas (Enc)'!$C$6:$C$998,H$1,'Brand Family Areas (Enc)'!$D$6:$D$998,"Inactive")&gt;0,"BLOCKED","CAN SELL"))</f>
        <v>BLOCKED</v>
      </c>
      <c r="I143" t="str">
        <f>IF($A143="","",IF(COUNTIFS('Brand Family Areas (Enc)'!$B$6:$B$998,$A143,'Brand Family Areas (Enc)'!$C$6:$C$998,I$1,'Brand Family Areas (Enc)'!$D$6:$D$998,"Inactive")&gt;0,"BLOCKED","CAN SELL"))</f>
        <v>CAN SELL</v>
      </c>
      <c r="J143" t="str">
        <f>IF($A143="","",IF(COUNTIFS('Brand Family Areas (Enc)'!$B$6:$B$998,$A143,'Brand Family Areas (Enc)'!$C$6:$C$998,J$1,'Brand Family Areas (Enc)'!$D$6:$D$998,"Inactive")&gt;0,"BLOCKED","CAN SELL"))</f>
        <v>BLOCKED</v>
      </c>
      <c r="K143" t="str">
        <f>IF($A143="","",IF(COUNTIFS('Brand Family Areas (Enc)'!$B$6:$B$998,$A143,'Brand Family Areas (Enc)'!$C$6:$C$998,K$1,'Brand Family Areas (Enc)'!$D$6:$D$998,"Inactive")&gt;0,"BLOCKED","CAN SELL"))</f>
        <v>BLOCKED</v>
      </c>
    </row>
    <row r="144" spans="1:11" x14ac:dyDescent="0.2">
      <c r="A144" t="str">
        <v>Moosehead</v>
      </c>
      <c r="B144" t="str">
        <f>IF($A144="","",IF(COUNTIFS('Brand Family Areas (Enc)'!$B$6:$B$998,$A144,'Brand Family Areas (Enc)'!$C$6:$C$998,B$1,'Brand Family Areas (Enc)'!$D$6:$D$998,"Inactive")&gt;0,"BLOCKED","CAN SELL"))</f>
        <v>CAN SELL</v>
      </c>
      <c r="C144" t="str">
        <f>IF($A144="","",IF(COUNTIFS('Brand Family Areas (Enc)'!$B$6:$B$998,$A144,'Brand Family Areas (Enc)'!$C$6:$C$998,C$1,'Brand Family Areas (Enc)'!$D$6:$D$998,"Inactive")&gt;0,"BLOCKED","CAN SELL"))</f>
        <v>CAN SELL</v>
      </c>
      <c r="D144" t="str">
        <f>IF($A144="","",IF(COUNTIFS('Brand Family Areas (Enc)'!$B$6:$B$998,$A144,'Brand Family Areas (Enc)'!$C$6:$C$998,D$1,'Brand Family Areas (Enc)'!$D$6:$D$998,"Inactive")&gt;0,"BLOCKED","CAN SELL"))</f>
        <v>CAN SELL</v>
      </c>
      <c r="E144" t="str">
        <f>IF($A144="","",IF(COUNTIFS('Brand Family Areas (Enc)'!$B$6:$B$998,$A144,'Brand Family Areas (Enc)'!$C$6:$C$998,E$1,'Brand Family Areas (Enc)'!$D$6:$D$998,"Inactive")&gt;0,"BLOCKED","CAN SELL"))</f>
        <v>BLOCKED</v>
      </c>
      <c r="F144" t="str">
        <f>IF($A144="","",IF(COUNTIFS('Brand Family Areas (Enc)'!$B$6:$B$998,$A144,'Brand Family Areas (Enc)'!$C$6:$C$998,F$1,'Brand Family Areas (Enc)'!$D$6:$D$998,"Inactive")&gt;0,"BLOCKED","CAN SELL"))</f>
        <v>BLOCKED</v>
      </c>
      <c r="G144" t="str">
        <f>IF($A144="","",IF(COUNTIFS('Brand Family Areas (Enc)'!$B$6:$B$998,$A144,'Brand Family Areas (Enc)'!$C$6:$C$998,G$1,'Brand Family Areas (Enc)'!$D$6:$D$998,"Inactive")&gt;0,"BLOCKED","CAN SELL"))</f>
        <v>BLOCKED</v>
      </c>
      <c r="H144" t="str">
        <f>IF($A144="","",IF(COUNTIFS('Brand Family Areas (Enc)'!$B$6:$B$998,$A144,'Brand Family Areas (Enc)'!$C$6:$C$998,H$1,'Brand Family Areas (Enc)'!$D$6:$D$998,"Inactive")&gt;0,"BLOCKED","CAN SELL"))</f>
        <v>CAN SELL</v>
      </c>
      <c r="I144" t="str">
        <f>IF($A144="","",IF(COUNTIFS('Brand Family Areas (Enc)'!$B$6:$B$998,$A144,'Brand Family Areas (Enc)'!$C$6:$C$998,I$1,'Brand Family Areas (Enc)'!$D$6:$D$998,"Inactive")&gt;0,"BLOCKED","CAN SELL"))</f>
        <v>CAN SELL</v>
      </c>
      <c r="J144" t="str">
        <f>IF($A144="","",IF(COUNTIFS('Brand Family Areas (Enc)'!$B$6:$B$998,$A144,'Brand Family Areas (Enc)'!$C$6:$C$998,J$1,'Brand Family Areas (Enc)'!$D$6:$D$998,"Inactive")&gt;0,"BLOCKED","CAN SELL"))</f>
        <v>BLOCKED</v>
      </c>
      <c r="K144" t="str">
        <f>IF($A144="","",IF(COUNTIFS('Brand Family Areas (Enc)'!$B$6:$B$998,$A144,'Brand Family Areas (Enc)'!$C$6:$C$998,K$1,'Brand Family Areas (Enc)'!$D$6:$D$998,"Inactive")&gt;0,"BLOCKED","CAN SELL"))</f>
        <v>CAN SELL</v>
      </c>
    </row>
    <row r="145" spans="1:11" x14ac:dyDescent="0.2">
      <c r="A145" t="str">
        <v>Moskato</v>
      </c>
      <c r="B145" t="str">
        <f>IF($A145="","",IF(COUNTIFS('Brand Family Areas (Enc)'!$B$6:$B$998,$A145,'Brand Family Areas (Enc)'!$C$6:$C$998,B$1,'Brand Family Areas (Enc)'!$D$6:$D$998,"Inactive")&gt;0,"BLOCKED","CAN SELL"))</f>
        <v>CAN SELL</v>
      </c>
      <c r="C145" t="str">
        <f>IF($A145="","",IF(COUNTIFS('Brand Family Areas (Enc)'!$B$6:$B$998,$A145,'Brand Family Areas (Enc)'!$C$6:$C$998,C$1,'Brand Family Areas (Enc)'!$D$6:$D$998,"Inactive")&gt;0,"BLOCKED","CAN SELL"))</f>
        <v>CAN SELL</v>
      </c>
      <c r="D145" t="str">
        <f>IF($A145="","",IF(COUNTIFS('Brand Family Areas (Enc)'!$B$6:$B$998,$A145,'Brand Family Areas (Enc)'!$C$6:$C$998,D$1,'Brand Family Areas (Enc)'!$D$6:$D$998,"Inactive")&gt;0,"BLOCKED","CAN SELL"))</f>
        <v>CAN SELL</v>
      </c>
      <c r="E145" t="str">
        <f>IF($A145="","",IF(COUNTIFS('Brand Family Areas (Enc)'!$B$6:$B$998,$A145,'Brand Family Areas (Enc)'!$C$6:$C$998,E$1,'Brand Family Areas (Enc)'!$D$6:$D$998,"Inactive")&gt;0,"BLOCKED","CAN SELL"))</f>
        <v>BLOCKED</v>
      </c>
      <c r="F145" t="str">
        <f>IF($A145="","",IF(COUNTIFS('Brand Family Areas (Enc)'!$B$6:$B$998,$A145,'Brand Family Areas (Enc)'!$C$6:$C$998,F$1,'Brand Family Areas (Enc)'!$D$6:$D$998,"Inactive")&gt;0,"BLOCKED","CAN SELL"))</f>
        <v>CAN SELL</v>
      </c>
      <c r="G145" t="str">
        <f>IF($A145="","",IF(COUNTIFS('Brand Family Areas (Enc)'!$B$6:$B$998,$A145,'Brand Family Areas (Enc)'!$C$6:$C$998,G$1,'Brand Family Areas (Enc)'!$D$6:$D$998,"Inactive")&gt;0,"BLOCKED","CAN SELL"))</f>
        <v>BLOCKED</v>
      </c>
      <c r="H145" t="str">
        <f>IF($A145="","",IF(COUNTIFS('Brand Family Areas (Enc)'!$B$6:$B$998,$A145,'Brand Family Areas (Enc)'!$C$6:$C$998,H$1,'Brand Family Areas (Enc)'!$D$6:$D$998,"Inactive")&gt;0,"BLOCKED","CAN SELL"))</f>
        <v>CAN SELL</v>
      </c>
      <c r="I145" t="str">
        <f>IF($A145="","",IF(COUNTIFS('Brand Family Areas (Enc)'!$B$6:$B$998,$A145,'Brand Family Areas (Enc)'!$C$6:$C$998,I$1,'Brand Family Areas (Enc)'!$D$6:$D$998,"Inactive")&gt;0,"BLOCKED","CAN SELL"))</f>
        <v>CAN SELL</v>
      </c>
      <c r="J145" t="str">
        <f>IF($A145="","",IF(COUNTIFS('Brand Family Areas (Enc)'!$B$6:$B$998,$A145,'Brand Family Areas (Enc)'!$C$6:$C$998,J$1,'Brand Family Areas (Enc)'!$D$6:$D$998,"Inactive")&gt;0,"BLOCKED","CAN SELL"))</f>
        <v>BLOCKED</v>
      </c>
      <c r="K145" t="str">
        <f>IF($A145="","",IF(COUNTIFS('Brand Family Areas (Enc)'!$B$6:$B$998,$A145,'Brand Family Areas (Enc)'!$C$6:$C$998,K$1,'Brand Family Areas (Enc)'!$D$6:$D$998,"Inactive")&gt;0,"BLOCKED","CAN SELL"))</f>
        <v>CAN SELL</v>
      </c>
    </row>
    <row r="146" spans="1:11" x14ac:dyDescent="0.2">
      <c r="A146" t="str">
        <v>Movo</v>
      </c>
      <c r="B146" t="str">
        <f>IF($A146="","",IF(COUNTIFS('Brand Family Areas (Enc)'!$B$6:$B$998,$A146,'Brand Family Areas (Enc)'!$C$6:$C$998,B$1,'Brand Family Areas (Enc)'!$D$6:$D$998,"Inactive")&gt;0,"BLOCKED","CAN SELL"))</f>
        <v>CAN SELL</v>
      </c>
      <c r="C146" t="str">
        <f>IF($A146="","",IF(COUNTIFS('Brand Family Areas (Enc)'!$B$6:$B$998,$A146,'Brand Family Areas (Enc)'!$C$6:$C$998,C$1,'Brand Family Areas (Enc)'!$D$6:$D$998,"Inactive")&gt;0,"BLOCKED","CAN SELL"))</f>
        <v>CAN SELL</v>
      </c>
      <c r="D146" t="str">
        <f>IF($A146="","",IF(COUNTIFS('Brand Family Areas (Enc)'!$B$6:$B$998,$A146,'Brand Family Areas (Enc)'!$C$6:$C$998,D$1,'Brand Family Areas (Enc)'!$D$6:$D$998,"Inactive")&gt;0,"BLOCKED","CAN SELL"))</f>
        <v>CAN SELL</v>
      </c>
      <c r="E146" t="str">
        <f>IF($A146="","",IF(COUNTIFS('Brand Family Areas (Enc)'!$B$6:$B$998,$A146,'Brand Family Areas (Enc)'!$C$6:$C$998,E$1,'Brand Family Areas (Enc)'!$D$6:$D$998,"Inactive")&gt;0,"BLOCKED","CAN SELL"))</f>
        <v>BLOCKED</v>
      </c>
      <c r="F146" t="str">
        <f>IF($A146="","",IF(COUNTIFS('Brand Family Areas (Enc)'!$B$6:$B$998,$A146,'Brand Family Areas (Enc)'!$C$6:$C$998,F$1,'Brand Family Areas (Enc)'!$D$6:$D$998,"Inactive")&gt;0,"BLOCKED","CAN SELL"))</f>
        <v>BLOCKED</v>
      </c>
      <c r="G146" t="str">
        <f>IF($A146="","",IF(COUNTIFS('Brand Family Areas (Enc)'!$B$6:$B$998,$A146,'Brand Family Areas (Enc)'!$C$6:$C$998,G$1,'Brand Family Areas (Enc)'!$D$6:$D$998,"Inactive")&gt;0,"BLOCKED","CAN SELL"))</f>
        <v>BLOCKED</v>
      </c>
      <c r="H146" t="str">
        <f>IF($A146="","",IF(COUNTIFS('Brand Family Areas (Enc)'!$B$6:$B$998,$A146,'Brand Family Areas (Enc)'!$C$6:$C$998,H$1,'Brand Family Areas (Enc)'!$D$6:$D$998,"Inactive")&gt;0,"BLOCKED","CAN SELL"))</f>
        <v>CAN SELL</v>
      </c>
      <c r="I146" t="str">
        <f>IF($A146="","",IF(COUNTIFS('Brand Family Areas (Enc)'!$B$6:$B$998,$A146,'Brand Family Areas (Enc)'!$C$6:$C$998,I$1,'Brand Family Areas (Enc)'!$D$6:$D$998,"Inactive")&gt;0,"BLOCKED","CAN SELL"))</f>
        <v>CAN SELL</v>
      </c>
      <c r="J146" t="str">
        <f>IF($A146="","",IF(COUNTIFS('Brand Family Areas (Enc)'!$B$6:$B$998,$A146,'Brand Family Areas (Enc)'!$C$6:$C$998,J$1,'Brand Family Areas (Enc)'!$D$6:$D$998,"Inactive")&gt;0,"BLOCKED","CAN SELL"))</f>
        <v>BLOCKED</v>
      </c>
      <c r="K146" t="str">
        <f>IF($A146="","",IF(COUNTIFS('Brand Family Areas (Enc)'!$B$6:$B$998,$A146,'Brand Family Areas (Enc)'!$C$6:$C$998,K$1,'Brand Family Areas (Enc)'!$D$6:$D$998,"Inactive")&gt;0,"BLOCKED","CAN SELL"))</f>
        <v>CAN SELL</v>
      </c>
    </row>
    <row r="147" spans="1:11" x14ac:dyDescent="0.2">
      <c r="A147" t="str">
        <v>Murphy's</v>
      </c>
      <c r="B147" t="str">
        <f>IF($A147="","",IF(COUNTIFS('Brand Family Areas (Enc)'!$B$6:$B$998,$A147,'Brand Family Areas (Enc)'!$C$6:$C$998,B$1,'Brand Family Areas (Enc)'!$D$6:$D$998,"Inactive")&gt;0,"BLOCKED","CAN SELL"))</f>
        <v>CAN SELL</v>
      </c>
      <c r="C147" t="str">
        <f>IF($A147="","",IF(COUNTIFS('Brand Family Areas (Enc)'!$B$6:$B$998,$A147,'Brand Family Areas (Enc)'!$C$6:$C$998,C$1,'Brand Family Areas (Enc)'!$D$6:$D$998,"Inactive")&gt;0,"BLOCKED","CAN SELL"))</f>
        <v>CAN SELL</v>
      </c>
      <c r="D147" t="str">
        <f>IF($A147="","",IF(COUNTIFS('Brand Family Areas (Enc)'!$B$6:$B$998,$A147,'Brand Family Areas (Enc)'!$C$6:$C$998,D$1,'Brand Family Areas (Enc)'!$D$6:$D$998,"Inactive")&gt;0,"BLOCKED","CAN SELL"))</f>
        <v>CAN SELL</v>
      </c>
      <c r="E147" t="str">
        <f>IF($A147="","",IF(COUNTIFS('Brand Family Areas (Enc)'!$B$6:$B$998,$A147,'Brand Family Areas (Enc)'!$C$6:$C$998,E$1,'Brand Family Areas (Enc)'!$D$6:$D$998,"Inactive")&gt;0,"BLOCKED","CAN SELL"))</f>
        <v>BLOCKED</v>
      </c>
      <c r="F147" t="str">
        <f>IF($A147="","",IF(COUNTIFS('Brand Family Areas (Enc)'!$B$6:$B$998,$A147,'Brand Family Areas (Enc)'!$C$6:$C$998,F$1,'Brand Family Areas (Enc)'!$D$6:$D$998,"Inactive")&gt;0,"BLOCKED","CAN SELL"))</f>
        <v>BLOCKED</v>
      </c>
      <c r="G147" t="str">
        <f>IF($A147="","",IF(COUNTIFS('Brand Family Areas (Enc)'!$B$6:$B$998,$A147,'Brand Family Areas (Enc)'!$C$6:$C$998,G$1,'Brand Family Areas (Enc)'!$D$6:$D$998,"Inactive")&gt;0,"BLOCKED","CAN SELL"))</f>
        <v>BLOCKED</v>
      </c>
      <c r="H147" t="str">
        <f>IF($A147="","",IF(COUNTIFS('Brand Family Areas (Enc)'!$B$6:$B$998,$A147,'Brand Family Areas (Enc)'!$C$6:$C$998,H$1,'Brand Family Areas (Enc)'!$D$6:$D$998,"Inactive")&gt;0,"BLOCKED","CAN SELL"))</f>
        <v>BLOCKED</v>
      </c>
      <c r="I147" t="str">
        <f>IF($A147="","",IF(COUNTIFS('Brand Family Areas (Enc)'!$B$6:$B$998,$A147,'Brand Family Areas (Enc)'!$C$6:$C$998,I$1,'Brand Family Areas (Enc)'!$D$6:$D$998,"Inactive")&gt;0,"BLOCKED","CAN SELL"))</f>
        <v>BLOCKED</v>
      </c>
      <c r="J147" t="str">
        <f>IF($A147="","",IF(COUNTIFS('Brand Family Areas (Enc)'!$B$6:$B$998,$A147,'Brand Family Areas (Enc)'!$C$6:$C$998,J$1,'Brand Family Areas (Enc)'!$D$6:$D$998,"Inactive")&gt;0,"BLOCKED","CAN SELL"))</f>
        <v>BLOCKED</v>
      </c>
      <c r="K147" t="str">
        <f>IF($A147="","",IF(COUNTIFS('Brand Family Areas (Enc)'!$B$6:$B$998,$A147,'Brand Family Areas (Enc)'!$C$6:$C$998,K$1,'Brand Family Areas (Enc)'!$D$6:$D$998,"Inactive")&gt;0,"BLOCKED","CAN SELL"))</f>
        <v>CAN SELL</v>
      </c>
    </row>
    <row r="148" spans="1:11" x14ac:dyDescent="0.2">
      <c r="A148" t="str">
        <v>Mxd Cocktails</v>
      </c>
      <c r="B148" t="str">
        <f>IF($A148="","",IF(COUNTIFS('Brand Family Areas (Enc)'!$B$6:$B$998,$A148,'Brand Family Areas (Enc)'!$C$6:$C$998,B$1,'Brand Family Areas (Enc)'!$D$6:$D$998,"Inactive")&gt;0,"BLOCKED","CAN SELL"))</f>
        <v>CAN SELL</v>
      </c>
      <c r="C148" t="str">
        <f>IF($A148="","",IF(COUNTIFS('Brand Family Areas (Enc)'!$B$6:$B$998,$A148,'Brand Family Areas (Enc)'!$C$6:$C$998,C$1,'Brand Family Areas (Enc)'!$D$6:$D$998,"Inactive")&gt;0,"BLOCKED","CAN SELL"))</f>
        <v>CAN SELL</v>
      </c>
      <c r="D148" t="str">
        <f>IF($A148="","",IF(COUNTIFS('Brand Family Areas (Enc)'!$B$6:$B$998,$A148,'Brand Family Areas (Enc)'!$C$6:$C$998,D$1,'Brand Family Areas (Enc)'!$D$6:$D$998,"Inactive")&gt;0,"BLOCKED","CAN SELL"))</f>
        <v>CAN SELL</v>
      </c>
      <c r="E148" t="str">
        <f>IF($A148="","",IF(COUNTIFS('Brand Family Areas (Enc)'!$B$6:$B$998,$A148,'Brand Family Areas (Enc)'!$C$6:$C$998,E$1,'Brand Family Areas (Enc)'!$D$6:$D$998,"Inactive")&gt;0,"BLOCKED","CAN SELL"))</f>
        <v>BLOCKED</v>
      </c>
      <c r="F148" t="str">
        <f>IF($A148="","",IF(COUNTIFS('Brand Family Areas (Enc)'!$B$6:$B$998,$A148,'Brand Family Areas (Enc)'!$C$6:$C$998,F$1,'Brand Family Areas (Enc)'!$D$6:$D$998,"Inactive")&gt;0,"BLOCKED","CAN SELL"))</f>
        <v>BLOCKED</v>
      </c>
      <c r="G148" t="str">
        <f>IF($A148="","",IF(COUNTIFS('Brand Family Areas (Enc)'!$B$6:$B$998,$A148,'Brand Family Areas (Enc)'!$C$6:$C$998,G$1,'Brand Family Areas (Enc)'!$D$6:$D$998,"Inactive")&gt;0,"BLOCKED","CAN SELL"))</f>
        <v>BLOCKED</v>
      </c>
      <c r="H148" t="str">
        <f>IF($A148="","",IF(COUNTIFS('Brand Family Areas (Enc)'!$B$6:$B$998,$A148,'Brand Family Areas (Enc)'!$C$6:$C$998,H$1,'Brand Family Areas (Enc)'!$D$6:$D$998,"Inactive")&gt;0,"BLOCKED","CAN SELL"))</f>
        <v>CAN SELL</v>
      </c>
      <c r="I148" t="str">
        <f>IF($A148="","",IF(COUNTIFS('Brand Family Areas (Enc)'!$B$6:$B$998,$A148,'Brand Family Areas (Enc)'!$C$6:$C$998,I$1,'Brand Family Areas (Enc)'!$D$6:$D$998,"Inactive")&gt;0,"BLOCKED","CAN SELL"))</f>
        <v>CAN SELL</v>
      </c>
      <c r="J148" t="str">
        <f>IF($A148="","",IF(COUNTIFS('Brand Family Areas (Enc)'!$B$6:$B$998,$A148,'Brand Family Areas (Enc)'!$C$6:$C$998,J$1,'Brand Family Areas (Enc)'!$D$6:$D$998,"Inactive")&gt;0,"BLOCKED","CAN SELL"))</f>
        <v>BLOCKED</v>
      </c>
      <c r="K148" t="str">
        <f>IF($A148="","",IF(COUNTIFS('Brand Family Areas (Enc)'!$B$6:$B$998,$A148,'Brand Family Areas (Enc)'!$C$6:$C$998,K$1,'Brand Family Areas (Enc)'!$D$6:$D$998,"Inactive")&gt;0,"BLOCKED","CAN SELL"))</f>
        <v>CAN SELL</v>
      </c>
    </row>
    <row r="149" spans="1:11" x14ac:dyDescent="0.2">
      <c r="A149" t="str">
        <v>Narragansett</v>
      </c>
      <c r="B149" t="str">
        <f>IF($A149="","",IF(COUNTIFS('Brand Family Areas (Enc)'!$B$6:$B$998,$A149,'Brand Family Areas (Enc)'!$C$6:$C$998,B$1,'Brand Family Areas (Enc)'!$D$6:$D$998,"Inactive")&gt;0,"BLOCKED","CAN SELL"))</f>
        <v>CAN SELL</v>
      </c>
      <c r="C149" t="str">
        <f>IF($A149="","",IF(COUNTIFS('Brand Family Areas (Enc)'!$B$6:$B$998,$A149,'Brand Family Areas (Enc)'!$C$6:$C$998,C$1,'Brand Family Areas (Enc)'!$D$6:$D$998,"Inactive")&gt;0,"BLOCKED","CAN SELL"))</f>
        <v>CAN SELL</v>
      </c>
      <c r="D149" t="str">
        <f>IF($A149="","",IF(COUNTIFS('Brand Family Areas (Enc)'!$B$6:$B$998,$A149,'Brand Family Areas (Enc)'!$C$6:$C$998,D$1,'Brand Family Areas (Enc)'!$D$6:$D$998,"Inactive")&gt;0,"BLOCKED","CAN SELL"))</f>
        <v>CAN SELL</v>
      </c>
      <c r="E149" t="str">
        <f>IF($A149="","",IF(COUNTIFS('Brand Family Areas (Enc)'!$B$6:$B$998,$A149,'Brand Family Areas (Enc)'!$C$6:$C$998,E$1,'Brand Family Areas (Enc)'!$D$6:$D$998,"Inactive")&gt;0,"BLOCKED","CAN SELL"))</f>
        <v>BLOCKED</v>
      </c>
      <c r="F149" t="str">
        <f>IF($A149="","",IF(COUNTIFS('Brand Family Areas (Enc)'!$B$6:$B$998,$A149,'Brand Family Areas (Enc)'!$C$6:$C$998,F$1,'Brand Family Areas (Enc)'!$D$6:$D$998,"Inactive")&gt;0,"BLOCKED","CAN SELL"))</f>
        <v>BLOCKED</v>
      </c>
      <c r="G149" t="str">
        <f>IF($A149="","",IF(COUNTIFS('Brand Family Areas (Enc)'!$B$6:$B$998,$A149,'Brand Family Areas (Enc)'!$C$6:$C$998,G$1,'Brand Family Areas (Enc)'!$D$6:$D$998,"Inactive")&gt;0,"BLOCKED","CAN SELL"))</f>
        <v>BLOCKED</v>
      </c>
      <c r="H149" t="str">
        <f>IF($A149="","",IF(COUNTIFS('Brand Family Areas (Enc)'!$B$6:$B$998,$A149,'Brand Family Areas (Enc)'!$C$6:$C$998,H$1,'Brand Family Areas (Enc)'!$D$6:$D$998,"Inactive")&gt;0,"BLOCKED","CAN SELL"))</f>
        <v>CAN SELL</v>
      </c>
      <c r="I149" t="str">
        <f>IF($A149="","",IF(COUNTIFS('Brand Family Areas (Enc)'!$B$6:$B$998,$A149,'Brand Family Areas (Enc)'!$C$6:$C$998,I$1,'Brand Family Areas (Enc)'!$D$6:$D$998,"Inactive")&gt;0,"BLOCKED","CAN SELL"))</f>
        <v>CAN SELL</v>
      </c>
      <c r="J149" t="str">
        <f>IF($A149="","",IF(COUNTIFS('Brand Family Areas (Enc)'!$B$6:$B$998,$A149,'Brand Family Areas (Enc)'!$C$6:$C$998,J$1,'Brand Family Areas (Enc)'!$D$6:$D$998,"Inactive")&gt;0,"BLOCKED","CAN SELL"))</f>
        <v>BLOCKED</v>
      </c>
      <c r="K149" t="str">
        <f>IF($A149="","",IF(COUNTIFS('Brand Family Areas (Enc)'!$B$6:$B$998,$A149,'Brand Family Areas (Enc)'!$C$6:$C$998,K$1,'Brand Family Areas (Enc)'!$D$6:$D$998,"Inactive")&gt;0,"BLOCKED","CAN SELL"))</f>
        <v>CAN SELL</v>
      </c>
    </row>
    <row r="150" spans="1:11" x14ac:dyDescent="0.2">
      <c r="A150" t="str">
        <v>New Belgium Brewing Company</v>
      </c>
      <c r="B150" t="str">
        <f>IF($A150="","",IF(COUNTIFS('Brand Family Areas (Enc)'!$B$6:$B$998,$A150,'Brand Family Areas (Enc)'!$C$6:$C$998,B$1,'Brand Family Areas (Enc)'!$D$6:$D$998,"Inactive")&gt;0,"BLOCKED","CAN SELL"))</f>
        <v>CAN SELL</v>
      </c>
      <c r="C150" t="str">
        <f>IF($A150="","",IF(COUNTIFS('Brand Family Areas (Enc)'!$B$6:$B$998,$A150,'Brand Family Areas (Enc)'!$C$6:$C$998,C$1,'Brand Family Areas (Enc)'!$D$6:$D$998,"Inactive")&gt;0,"BLOCKED","CAN SELL"))</f>
        <v>CAN SELL</v>
      </c>
      <c r="D150" t="str">
        <f>IF($A150="","",IF(COUNTIFS('Brand Family Areas (Enc)'!$B$6:$B$998,$A150,'Brand Family Areas (Enc)'!$C$6:$C$998,D$1,'Brand Family Areas (Enc)'!$D$6:$D$998,"Inactive")&gt;0,"BLOCKED","CAN SELL"))</f>
        <v>CAN SELL</v>
      </c>
      <c r="E150" t="str">
        <f>IF($A150="","",IF(COUNTIFS('Brand Family Areas (Enc)'!$B$6:$B$998,$A150,'Brand Family Areas (Enc)'!$C$6:$C$998,E$1,'Brand Family Areas (Enc)'!$D$6:$D$998,"Inactive")&gt;0,"BLOCKED","CAN SELL"))</f>
        <v>BLOCKED</v>
      </c>
      <c r="F150" t="str">
        <f>IF($A150="","",IF(COUNTIFS('Brand Family Areas (Enc)'!$B$6:$B$998,$A150,'Brand Family Areas (Enc)'!$C$6:$C$998,F$1,'Brand Family Areas (Enc)'!$D$6:$D$998,"Inactive")&gt;0,"BLOCKED","CAN SELL"))</f>
        <v>BLOCKED</v>
      </c>
      <c r="G150" t="str">
        <f>IF($A150="","",IF(COUNTIFS('Brand Family Areas (Enc)'!$B$6:$B$998,$A150,'Brand Family Areas (Enc)'!$C$6:$C$998,G$1,'Brand Family Areas (Enc)'!$D$6:$D$998,"Inactive")&gt;0,"BLOCKED","CAN SELL"))</f>
        <v>BLOCKED</v>
      </c>
      <c r="H150" t="str">
        <f>IF($A150="","",IF(COUNTIFS('Brand Family Areas (Enc)'!$B$6:$B$998,$A150,'Brand Family Areas (Enc)'!$C$6:$C$998,H$1,'Brand Family Areas (Enc)'!$D$6:$D$998,"Inactive")&gt;0,"BLOCKED","CAN SELL"))</f>
        <v>CAN SELL</v>
      </c>
      <c r="I150" t="str">
        <f>IF($A150="","",IF(COUNTIFS('Brand Family Areas (Enc)'!$B$6:$B$998,$A150,'Brand Family Areas (Enc)'!$C$6:$C$998,I$1,'Brand Family Areas (Enc)'!$D$6:$D$998,"Inactive")&gt;0,"BLOCKED","CAN SELL"))</f>
        <v>CAN SELL</v>
      </c>
      <c r="J150" t="str">
        <f>IF($A150="","",IF(COUNTIFS('Brand Family Areas (Enc)'!$B$6:$B$998,$A150,'Brand Family Areas (Enc)'!$C$6:$C$998,J$1,'Brand Family Areas (Enc)'!$D$6:$D$998,"Inactive")&gt;0,"BLOCKED","CAN SELL"))</f>
        <v>BLOCKED</v>
      </c>
      <c r="K150" t="str">
        <f>IF($A150="","",IF(COUNTIFS('Brand Family Areas (Enc)'!$B$6:$B$998,$A150,'Brand Family Areas (Enc)'!$C$6:$C$998,K$1,'Brand Family Areas (Enc)'!$D$6:$D$998,"Inactive")&gt;0,"BLOCKED","CAN SELL"))</f>
        <v>CAN SELL</v>
      </c>
    </row>
    <row r="151" spans="1:11" x14ac:dyDescent="0.2">
      <c r="A151" t="str">
        <v>Newcastle</v>
      </c>
      <c r="B151" t="str">
        <f>IF($A151="","",IF(COUNTIFS('Brand Family Areas (Enc)'!$B$6:$B$998,$A151,'Brand Family Areas (Enc)'!$C$6:$C$998,B$1,'Brand Family Areas (Enc)'!$D$6:$D$998,"Inactive")&gt;0,"BLOCKED","CAN SELL"))</f>
        <v>CAN SELL</v>
      </c>
      <c r="C151" t="str">
        <f>IF($A151="","",IF(COUNTIFS('Brand Family Areas (Enc)'!$B$6:$B$998,$A151,'Brand Family Areas (Enc)'!$C$6:$C$998,C$1,'Brand Family Areas (Enc)'!$D$6:$D$998,"Inactive")&gt;0,"BLOCKED","CAN SELL"))</f>
        <v>CAN SELL</v>
      </c>
      <c r="D151" t="str">
        <f>IF($A151="","",IF(COUNTIFS('Brand Family Areas (Enc)'!$B$6:$B$998,$A151,'Brand Family Areas (Enc)'!$C$6:$C$998,D$1,'Brand Family Areas (Enc)'!$D$6:$D$998,"Inactive")&gt;0,"BLOCKED","CAN SELL"))</f>
        <v>CAN SELL</v>
      </c>
      <c r="E151" t="str">
        <f>IF($A151="","",IF(COUNTIFS('Brand Family Areas (Enc)'!$B$6:$B$998,$A151,'Brand Family Areas (Enc)'!$C$6:$C$998,E$1,'Brand Family Areas (Enc)'!$D$6:$D$998,"Inactive")&gt;0,"BLOCKED","CAN SELL"))</f>
        <v>BLOCKED</v>
      </c>
      <c r="F151" t="str">
        <f>IF($A151="","",IF(COUNTIFS('Brand Family Areas (Enc)'!$B$6:$B$998,$A151,'Brand Family Areas (Enc)'!$C$6:$C$998,F$1,'Brand Family Areas (Enc)'!$D$6:$D$998,"Inactive")&gt;0,"BLOCKED","CAN SELL"))</f>
        <v>BLOCKED</v>
      </c>
      <c r="G151" t="str">
        <f>IF($A151="","",IF(COUNTIFS('Brand Family Areas (Enc)'!$B$6:$B$998,$A151,'Brand Family Areas (Enc)'!$C$6:$C$998,G$1,'Brand Family Areas (Enc)'!$D$6:$D$998,"Inactive")&gt;0,"BLOCKED","CAN SELL"))</f>
        <v>BLOCKED</v>
      </c>
      <c r="H151" t="str">
        <f>IF($A151="","",IF(COUNTIFS('Brand Family Areas (Enc)'!$B$6:$B$998,$A151,'Brand Family Areas (Enc)'!$C$6:$C$998,H$1,'Brand Family Areas (Enc)'!$D$6:$D$998,"Inactive")&gt;0,"BLOCKED","CAN SELL"))</f>
        <v>BLOCKED</v>
      </c>
      <c r="I151" t="str">
        <f>IF($A151="","",IF(COUNTIFS('Brand Family Areas (Enc)'!$B$6:$B$998,$A151,'Brand Family Areas (Enc)'!$C$6:$C$998,I$1,'Brand Family Areas (Enc)'!$D$6:$D$998,"Inactive")&gt;0,"BLOCKED","CAN SELL"))</f>
        <v>BLOCKED</v>
      </c>
      <c r="J151" t="str">
        <f>IF($A151="","",IF(COUNTIFS('Brand Family Areas (Enc)'!$B$6:$B$998,$A151,'Brand Family Areas (Enc)'!$C$6:$C$998,J$1,'Brand Family Areas (Enc)'!$D$6:$D$998,"Inactive")&gt;0,"BLOCKED","CAN SELL"))</f>
        <v>BLOCKED</v>
      </c>
      <c r="K151" t="str">
        <f>IF($A151="","",IF(COUNTIFS('Brand Family Areas (Enc)'!$B$6:$B$998,$A151,'Brand Family Areas (Enc)'!$C$6:$C$998,K$1,'Brand Family Areas (Enc)'!$D$6:$D$998,"Inactive")&gt;0,"BLOCKED","CAN SELL"))</f>
        <v>CAN SELL</v>
      </c>
    </row>
    <row r="152" spans="1:11" x14ac:dyDescent="0.2">
      <c r="A152" t="str">
        <v>Ohara's</v>
      </c>
      <c r="B152" t="str">
        <f>IF($A152="","",IF(COUNTIFS('Brand Family Areas (Enc)'!$B$6:$B$998,$A152,'Brand Family Areas (Enc)'!$C$6:$C$998,B$1,'Brand Family Areas (Enc)'!$D$6:$D$998,"Inactive")&gt;0,"BLOCKED","CAN SELL"))</f>
        <v>CAN SELL</v>
      </c>
      <c r="C152" t="str">
        <f>IF($A152="","",IF(COUNTIFS('Brand Family Areas (Enc)'!$B$6:$B$998,$A152,'Brand Family Areas (Enc)'!$C$6:$C$998,C$1,'Brand Family Areas (Enc)'!$D$6:$D$998,"Inactive")&gt;0,"BLOCKED","CAN SELL"))</f>
        <v>CAN SELL</v>
      </c>
      <c r="D152" t="str">
        <f>IF($A152="","",IF(COUNTIFS('Brand Family Areas (Enc)'!$B$6:$B$998,$A152,'Brand Family Areas (Enc)'!$C$6:$C$998,D$1,'Brand Family Areas (Enc)'!$D$6:$D$998,"Inactive")&gt;0,"BLOCKED","CAN SELL"))</f>
        <v>CAN SELL</v>
      </c>
      <c r="E152" t="str">
        <f>IF($A152="","",IF(COUNTIFS('Brand Family Areas (Enc)'!$B$6:$B$998,$A152,'Brand Family Areas (Enc)'!$C$6:$C$998,E$1,'Brand Family Areas (Enc)'!$D$6:$D$998,"Inactive")&gt;0,"BLOCKED","CAN SELL"))</f>
        <v>CAN SELL</v>
      </c>
      <c r="F152" t="str">
        <f>IF($A152="","",IF(COUNTIFS('Brand Family Areas (Enc)'!$B$6:$B$998,$A152,'Brand Family Areas (Enc)'!$C$6:$C$998,F$1,'Brand Family Areas (Enc)'!$D$6:$D$998,"Inactive")&gt;0,"BLOCKED","CAN SELL"))</f>
        <v>CAN SELL</v>
      </c>
      <c r="G152" t="str">
        <f>IF($A152="","",IF(COUNTIFS('Brand Family Areas (Enc)'!$B$6:$B$998,$A152,'Brand Family Areas (Enc)'!$C$6:$C$998,G$1,'Brand Family Areas (Enc)'!$D$6:$D$998,"Inactive")&gt;0,"BLOCKED","CAN SELL"))</f>
        <v>BLOCKED</v>
      </c>
      <c r="H152" t="str">
        <f>IF($A152="","",IF(COUNTIFS('Brand Family Areas (Enc)'!$B$6:$B$998,$A152,'Brand Family Areas (Enc)'!$C$6:$C$998,H$1,'Brand Family Areas (Enc)'!$D$6:$D$998,"Inactive")&gt;0,"BLOCKED","CAN SELL"))</f>
        <v>CAN SELL</v>
      </c>
      <c r="I152" t="str">
        <f>IF($A152="","",IF(COUNTIFS('Brand Family Areas (Enc)'!$B$6:$B$998,$A152,'Brand Family Areas (Enc)'!$C$6:$C$998,I$1,'Brand Family Areas (Enc)'!$D$6:$D$998,"Inactive")&gt;0,"BLOCKED","CAN SELL"))</f>
        <v>CAN SELL</v>
      </c>
      <c r="J152" t="str">
        <f>IF($A152="","",IF(COUNTIFS('Brand Family Areas (Enc)'!$B$6:$B$998,$A152,'Brand Family Areas (Enc)'!$C$6:$C$998,J$1,'Brand Family Areas (Enc)'!$D$6:$D$998,"Inactive")&gt;0,"BLOCKED","CAN SELL"))</f>
        <v>BLOCKED</v>
      </c>
      <c r="K152" t="str">
        <f>IF($A152="","",IF(COUNTIFS('Brand Family Areas (Enc)'!$B$6:$B$998,$A152,'Brand Family Areas (Enc)'!$C$6:$C$998,K$1,'Brand Family Areas (Enc)'!$D$6:$D$998,"Inactive")&gt;0,"BLOCKED","CAN SELL"))</f>
        <v>BLOCKED</v>
      </c>
    </row>
    <row r="153" spans="1:11" x14ac:dyDescent="0.2">
      <c r="A153" t="str">
        <v>Old English</v>
      </c>
      <c r="B153" t="str">
        <f>IF($A153="","",IF(COUNTIFS('Brand Family Areas (Enc)'!$B$6:$B$998,$A153,'Brand Family Areas (Enc)'!$C$6:$C$998,B$1,'Brand Family Areas (Enc)'!$D$6:$D$998,"Inactive")&gt;0,"BLOCKED","CAN SELL"))</f>
        <v>CAN SELL</v>
      </c>
      <c r="C153" t="str">
        <f>IF($A153="","",IF(COUNTIFS('Brand Family Areas (Enc)'!$B$6:$B$998,$A153,'Brand Family Areas (Enc)'!$C$6:$C$998,C$1,'Brand Family Areas (Enc)'!$D$6:$D$998,"Inactive")&gt;0,"BLOCKED","CAN SELL"))</f>
        <v>CAN SELL</v>
      </c>
      <c r="D153" t="str">
        <f>IF($A153="","",IF(COUNTIFS('Brand Family Areas (Enc)'!$B$6:$B$998,$A153,'Brand Family Areas (Enc)'!$C$6:$C$998,D$1,'Brand Family Areas (Enc)'!$D$6:$D$998,"Inactive")&gt;0,"BLOCKED","CAN SELL"))</f>
        <v>CAN SELL</v>
      </c>
      <c r="E153" t="str">
        <f>IF($A153="","",IF(COUNTIFS('Brand Family Areas (Enc)'!$B$6:$B$998,$A153,'Brand Family Areas (Enc)'!$C$6:$C$998,E$1,'Brand Family Areas (Enc)'!$D$6:$D$998,"Inactive")&gt;0,"BLOCKED","CAN SELL"))</f>
        <v>BLOCKED</v>
      </c>
      <c r="F153" t="str">
        <f>IF($A153="","",IF(COUNTIFS('Brand Family Areas (Enc)'!$B$6:$B$998,$A153,'Brand Family Areas (Enc)'!$C$6:$C$998,F$1,'Brand Family Areas (Enc)'!$D$6:$D$998,"Inactive")&gt;0,"BLOCKED","CAN SELL"))</f>
        <v>BLOCKED</v>
      </c>
      <c r="G153" t="str">
        <f>IF($A153="","",IF(COUNTIFS('Brand Family Areas (Enc)'!$B$6:$B$998,$A153,'Brand Family Areas (Enc)'!$C$6:$C$998,G$1,'Brand Family Areas (Enc)'!$D$6:$D$998,"Inactive")&gt;0,"BLOCKED","CAN SELL"))</f>
        <v>BLOCKED</v>
      </c>
      <c r="H153" t="str">
        <f>IF($A153="","",IF(COUNTIFS('Brand Family Areas (Enc)'!$B$6:$B$998,$A153,'Brand Family Areas (Enc)'!$C$6:$C$998,H$1,'Brand Family Areas (Enc)'!$D$6:$D$998,"Inactive")&gt;0,"BLOCKED","CAN SELL"))</f>
        <v>CAN SELL</v>
      </c>
      <c r="I153" t="str">
        <f>IF($A153="","",IF(COUNTIFS('Brand Family Areas (Enc)'!$B$6:$B$998,$A153,'Brand Family Areas (Enc)'!$C$6:$C$998,I$1,'Brand Family Areas (Enc)'!$D$6:$D$998,"Inactive")&gt;0,"BLOCKED","CAN SELL"))</f>
        <v>CAN SELL</v>
      </c>
      <c r="J153" t="str">
        <f>IF($A153="","",IF(COUNTIFS('Brand Family Areas (Enc)'!$B$6:$B$998,$A153,'Brand Family Areas (Enc)'!$C$6:$C$998,J$1,'Brand Family Areas (Enc)'!$D$6:$D$998,"Inactive")&gt;0,"BLOCKED","CAN SELL"))</f>
        <v>BLOCKED</v>
      </c>
      <c r="K153" t="str">
        <f>IF($A153="","",IF(COUNTIFS('Brand Family Areas (Enc)'!$B$6:$B$998,$A153,'Brand Family Areas (Enc)'!$C$6:$C$998,K$1,'Brand Family Areas (Enc)'!$D$6:$D$998,"Inactive")&gt;0,"BLOCKED","CAN SELL"))</f>
        <v>CAN SELL</v>
      </c>
    </row>
    <row r="154" spans="1:11" x14ac:dyDescent="0.2">
      <c r="A154" t="str">
        <v>Old Speckled Hen</v>
      </c>
      <c r="B154" t="str">
        <f>IF($A154="","",IF(COUNTIFS('Brand Family Areas (Enc)'!$B$6:$B$998,$A154,'Brand Family Areas (Enc)'!$C$6:$C$998,B$1,'Brand Family Areas (Enc)'!$D$6:$D$998,"Inactive")&gt;0,"BLOCKED","CAN SELL"))</f>
        <v>CAN SELL</v>
      </c>
      <c r="C154" t="str">
        <f>IF($A154="","",IF(COUNTIFS('Brand Family Areas (Enc)'!$B$6:$B$998,$A154,'Brand Family Areas (Enc)'!$C$6:$C$998,C$1,'Brand Family Areas (Enc)'!$D$6:$D$998,"Inactive")&gt;0,"BLOCKED","CAN SELL"))</f>
        <v>CAN SELL</v>
      </c>
      <c r="D154" t="str">
        <f>IF($A154="","",IF(COUNTIFS('Brand Family Areas (Enc)'!$B$6:$B$998,$A154,'Brand Family Areas (Enc)'!$C$6:$C$998,D$1,'Brand Family Areas (Enc)'!$D$6:$D$998,"Inactive")&gt;0,"BLOCKED","CAN SELL"))</f>
        <v>CAN SELL</v>
      </c>
      <c r="E154" t="str">
        <f>IF($A154="","",IF(COUNTIFS('Brand Family Areas (Enc)'!$B$6:$B$998,$A154,'Brand Family Areas (Enc)'!$C$6:$C$998,E$1,'Brand Family Areas (Enc)'!$D$6:$D$998,"Inactive")&gt;0,"BLOCKED","CAN SELL"))</f>
        <v>CAN SELL</v>
      </c>
      <c r="F154" t="str">
        <f>IF($A154="","",IF(COUNTIFS('Brand Family Areas (Enc)'!$B$6:$B$998,$A154,'Brand Family Areas (Enc)'!$C$6:$C$998,F$1,'Brand Family Areas (Enc)'!$D$6:$D$998,"Inactive")&gt;0,"BLOCKED","CAN SELL"))</f>
        <v>CAN SELL</v>
      </c>
      <c r="G154" t="str">
        <f>IF($A154="","",IF(COUNTIFS('Brand Family Areas (Enc)'!$B$6:$B$998,$A154,'Brand Family Areas (Enc)'!$C$6:$C$998,G$1,'Brand Family Areas (Enc)'!$D$6:$D$998,"Inactive")&gt;0,"BLOCKED","CAN SELL"))</f>
        <v>BLOCKED</v>
      </c>
      <c r="H154" t="str">
        <f>IF($A154="","",IF(COUNTIFS('Brand Family Areas (Enc)'!$B$6:$B$998,$A154,'Brand Family Areas (Enc)'!$C$6:$C$998,H$1,'Brand Family Areas (Enc)'!$D$6:$D$998,"Inactive")&gt;0,"BLOCKED","CAN SELL"))</f>
        <v>BLOCKED</v>
      </c>
      <c r="I154" t="str">
        <f>IF($A154="","",IF(COUNTIFS('Brand Family Areas (Enc)'!$B$6:$B$998,$A154,'Brand Family Areas (Enc)'!$C$6:$C$998,I$1,'Brand Family Areas (Enc)'!$D$6:$D$998,"Inactive")&gt;0,"BLOCKED","CAN SELL"))</f>
        <v>CAN SELL</v>
      </c>
      <c r="J154" t="str">
        <f>IF($A154="","",IF(COUNTIFS('Brand Family Areas (Enc)'!$B$6:$B$998,$A154,'Brand Family Areas (Enc)'!$C$6:$C$998,J$1,'Brand Family Areas (Enc)'!$D$6:$D$998,"Inactive")&gt;0,"BLOCKED","CAN SELL"))</f>
        <v>BLOCKED</v>
      </c>
      <c r="K154" t="str">
        <f>IF($A154="","",IF(COUNTIFS('Brand Family Areas (Enc)'!$B$6:$B$998,$A154,'Brand Family Areas (Enc)'!$C$6:$C$998,K$1,'Brand Family Areas (Enc)'!$D$6:$D$998,"Inactive")&gt;0,"BLOCKED","CAN SELL"))</f>
        <v>BLOCKED</v>
      </c>
    </row>
    <row r="155" spans="1:11" x14ac:dyDescent="0.2">
      <c r="A155" t="str">
        <v>Ole</v>
      </c>
      <c r="B155" t="str">
        <f>IF($A155="","",IF(COUNTIFS('Brand Family Areas (Enc)'!$B$6:$B$998,$A155,'Brand Family Areas (Enc)'!$C$6:$C$998,B$1,'Brand Family Areas (Enc)'!$D$6:$D$998,"Inactive")&gt;0,"BLOCKED","CAN SELL"))</f>
        <v>CAN SELL</v>
      </c>
      <c r="C155" t="str">
        <f>IF($A155="","",IF(COUNTIFS('Brand Family Areas (Enc)'!$B$6:$B$998,$A155,'Brand Family Areas (Enc)'!$C$6:$C$998,C$1,'Brand Family Areas (Enc)'!$D$6:$D$998,"Inactive")&gt;0,"BLOCKED","CAN SELL"))</f>
        <v>CAN SELL</v>
      </c>
      <c r="D155" t="str">
        <f>IF($A155="","",IF(COUNTIFS('Brand Family Areas (Enc)'!$B$6:$B$998,$A155,'Brand Family Areas (Enc)'!$C$6:$C$998,D$1,'Brand Family Areas (Enc)'!$D$6:$D$998,"Inactive")&gt;0,"BLOCKED","CAN SELL"))</f>
        <v>CAN SELL</v>
      </c>
      <c r="E155" t="str">
        <f>IF($A155="","",IF(COUNTIFS('Brand Family Areas (Enc)'!$B$6:$B$998,$A155,'Brand Family Areas (Enc)'!$C$6:$C$998,E$1,'Brand Family Areas (Enc)'!$D$6:$D$998,"Inactive")&gt;0,"BLOCKED","CAN SELL"))</f>
        <v>BLOCKED</v>
      </c>
      <c r="F155" t="str">
        <f>IF($A155="","",IF(COUNTIFS('Brand Family Areas (Enc)'!$B$6:$B$998,$A155,'Brand Family Areas (Enc)'!$C$6:$C$998,F$1,'Brand Family Areas (Enc)'!$D$6:$D$998,"Inactive")&gt;0,"BLOCKED","CAN SELL"))</f>
        <v>BLOCKED</v>
      </c>
      <c r="G155" t="str">
        <f>IF($A155="","",IF(COUNTIFS('Brand Family Areas (Enc)'!$B$6:$B$998,$A155,'Brand Family Areas (Enc)'!$C$6:$C$998,G$1,'Brand Family Areas (Enc)'!$D$6:$D$998,"Inactive")&gt;0,"BLOCKED","CAN SELL"))</f>
        <v>BLOCKED</v>
      </c>
      <c r="H155" t="str">
        <f>IF($A155="","",IF(COUNTIFS('Brand Family Areas (Enc)'!$B$6:$B$998,$A155,'Brand Family Areas (Enc)'!$C$6:$C$998,H$1,'Brand Family Areas (Enc)'!$D$6:$D$998,"Inactive")&gt;0,"BLOCKED","CAN SELL"))</f>
        <v>CAN SELL</v>
      </c>
      <c r="I155" t="str">
        <f>IF($A155="","",IF(COUNTIFS('Brand Family Areas (Enc)'!$B$6:$B$998,$A155,'Brand Family Areas (Enc)'!$C$6:$C$998,I$1,'Brand Family Areas (Enc)'!$D$6:$D$998,"Inactive")&gt;0,"BLOCKED","CAN SELL"))</f>
        <v>CAN SELL</v>
      </c>
      <c r="J155" t="str">
        <f>IF($A155="","",IF(COUNTIFS('Brand Family Areas (Enc)'!$B$6:$B$998,$A155,'Brand Family Areas (Enc)'!$C$6:$C$998,J$1,'Brand Family Areas (Enc)'!$D$6:$D$998,"Inactive")&gt;0,"BLOCKED","CAN SELL"))</f>
        <v>BLOCKED</v>
      </c>
      <c r="K155" t="str">
        <f>IF($A155="","",IF(COUNTIFS('Brand Family Areas (Enc)'!$B$6:$B$998,$A155,'Brand Family Areas (Enc)'!$C$6:$C$998,K$1,'Brand Family Areas (Enc)'!$D$6:$D$998,"Inactive")&gt;0,"BLOCKED","CAN SELL"))</f>
        <v>CAN SELL</v>
      </c>
    </row>
    <row r="156" spans="1:11" x14ac:dyDescent="0.2">
      <c r="A156" t="str">
        <v>Otter Creek</v>
      </c>
      <c r="B156" t="str">
        <f>IF($A156="","",IF(COUNTIFS('Brand Family Areas (Enc)'!$B$6:$B$998,$A156,'Brand Family Areas (Enc)'!$C$6:$C$998,B$1,'Brand Family Areas (Enc)'!$D$6:$D$998,"Inactive")&gt;0,"BLOCKED","CAN SELL"))</f>
        <v>CAN SELL</v>
      </c>
      <c r="C156" t="str">
        <f>IF($A156="","",IF(COUNTIFS('Brand Family Areas (Enc)'!$B$6:$B$998,$A156,'Brand Family Areas (Enc)'!$C$6:$C$998,C$1,'Brand Family Areas (Enc)'!$D$6:$D$998,"Inactive")&gt;0,"BLOCKED","CAN SELL"))</f>
        <v>CAN SELL</v>
      </c>
      <c r="D156" t="str">
        <f>IF($A156="","",IF(COUNTIFS('Brand Family Areas (Enc)'!$B$6:$B$998,$A156,'Brand Family Areas (Enc)'!$C$6:$C$998,D$1,'Brand Family Areas (Enc)'!$D$6:$D$998,"Inactive")&gt;0,"BLOCKED","CAN SELL"))</f>
        <v>CAN SELL</v>
      </c>
      <c r="E156" t="str">
        <f>IF($A156="","",IF(COUNTIFS('Brand Family Areas (Enc)'!$B$6:$B$998,$A156,'Brand Family Areas (Enc)'!$C$6:$C$998,E$1,'Brand Family Areas (Enc)'!$D$6:$D$998,"Inactive")&gt;0,"BLOCKED","CAN SELL"))</f>
        <v>CAN SELL</v>
      </c>
      <c r="F156" t="str">
        <f>IF($A156="","",IF(COUNTIFS('Brand Family Areas (Enc)'!$B$6:$B$998,$A156,'Brand Family Areas (Enc)'!$C$6:$C$998,F$1,'Brand Family Areas (Enc)'!$D$6:$D$998,"Inactive")&gt;0,"BLOCKED","CAN SELL"))</f>
        <v>CAN SELL</v>
      </c>
      <c r="G156" t="str">
        <f>IF($A156="","",IF(COUNTIFS('Brand Family Areas (Enc)'!$B$6:$B$998,$A156,'Brand Family Areas (Enc)'!$C$6:$C$998,G$1,'Brand Family Areas (Enc)'!$D$6:$D$998,"Inactive")&gt;0,"BLOCKED","CAN SELL"))</f>
        <v>BLOCKED</v>
      </c>
      <c r="H156" t="str">
        <f>IF($A156="","",IF(COUNTIFS('Brand Family Areas (Enc)'!$B$6:$B$998,$A156,'Brand Family Areas (Enc)'!$C$6:$C$998,H$1,'Brand Family Areas (Enc)'!$D$6:$D$998,"Inactive")&gt;0,"BLOCKED","CAN SELL"))</f>
        <v>CAN SELL</v>
      </c>
      <c r="I156" t="str">
        <f>IF($A156="","",IF(COUNTIFS('Brand Family Areas (Enc)'!$B$6:$B$998,$A156,'Brand Family Areas (Enc)'!$C$6:$C$998,I$1,'Brand Family Areas (Enc)'!$D$6:$D$998,"Inactive")&gt;0,"BLOCKED","CAN SELL"))</f>
        <v>CAN SELL</v>
      </c>
      <c r="J156" t="str">
        <f>IF($A156="","",IF(COUNTIFS('Brand Family Areas (Enc)'!$B$6:$B$998,$A156,'Brand Family Areas (Enc)'!$C$6:$C$998,J$1,'Brand Family Areas (Enc)'!$D$6:$D$998,"Inactive")&gt;0,"BLOCKED","CAN SELL"))</f>
        <v>BLOCKED</v>
      </c>
      <c r="K156" t="str">
        <f>IF($A156="","",IF(COUNTIFS('Brand Family Areas (Enc)'!$B$6:$B$998,$A156,'Brand Family Areas (Enc)'!$C$6:$C$998,K$1,'Brand Family Areas (Enc)'!$D$6:$D$998,"Inactive")&gt;0,"BLOCKED","CAN SELL"))</f>
        <v>BLOCKED</v>
      </c>
    </row>
    <row r="157" spans="1:11" x14ac:dyDescent="0.2">
      <c r="A157" t="str">
        <v>Overstone</v>
      </c>
      <c r="B157" t="str">
        <f>IF($A157="","",IF(COUNTIFS('Brand Family Areas (Enc)'!$B$6:$B$998,$A157,'Brand Family Areas (Enc)'!$C$6:$C$998,B$1,'Brand Family Areas (Enc)'!$D$6:$D$998,"Inactive")&gt;0,"BLOCKED","CAN SELL"))</f>
        <v>CAN SELL</v>
      </c>
      <c r="C157" t="str">
        <f>IF($A157="","",IF(COUNTIFS('Brand Family Areas (Enc)'!$B$6:$B$998,$A157,'Brand Family Areas (Enc)'!$C$6:$C$998,C$1,'Brand Family Areas (Enc)'!$D$6:$D$998,"Inactive")&gt;0,"BLOCKED","CAN SELL"))</f>
        <v>CAN SELL</v>
      </c>
      <c r="D157" t="str">
        <f>IF($A157="","",IF(COUNTIFS('Brand Family Areas (Enc)'!$B$6:$B$998,$A157,'Brand Family Areas (Enc)'!$C$6:$C$998,D$1,'Brand Family Areas (Enc)'!$D$6:$D$998,"Inactive")&gt;0,"BLOCKED","CAN SELL"))</f>
        <v>CAN SELL</v>
      </c>
      <c r="E157" t="str">
        <f>IF($A157="","",IF(COUNTIFS('Brand Family Areas (Enc)'!$B$6:$B$998,$A157,'Brand Family Areas (Enc)'!$C$6:$C$998,E$1,'Brand Family Areas (Enc)'!$D$6:$D$998,"Inactive")&gt;0,"BLOCKED","CAN SELL"))</f>
        <v>BLOCKED</v>
      </c>
      <c r="F157" t="str">
        <f>IF($A157="","",IF(COUNTIFS('Brand Family Areas (Enc)'!$B$6:$B$998,$A157,'Brand Family Areas (Enc)'!$C$6:$C$998,F$1,'Brand Family Areas (Enc)'!$D$6:$D$998,"Inactive")&gt;0,"BLOCKED","CAN SELL"))</f>
        <v>BLOCKED</v>
      </c>
      <c r="G157" t="str">
        <f>IF($A157="","",IF(COUNTIFS('Brand Family Areas (Enc)'!$B$6:$B$998,$A157,'Brand Family Areas (Enc)'!$C$6:$C$998,G$1,'Brand Family Areas (Enc)'!$D$6:$D$998,"Inactive")&gt;0,"BLOCKED","CAN SELL"))</f>
        <v>BLOCKED</v>
      </c>
      <c r="H157" t="str">
        <f>IF($A157="","",IF(COUNTIFS('Brand Family Areas (Enc)'!$B$6:$B$998,$A157,'Brand Family Areas (Enc)'!$C$6:$C$998,H$1,'Brand Family Areas (Enc)'!$D$6:$D$998,"Inactive")&gt;0,"BLOCKED","CAN SELL"))</f>
        <v>CAN SELL</v>
      </c>
      <c r="I157" t="str">
        <f>IF($A157="","",IF(COUNTIFS('Brand Family Areas (Enc)'!$B$6:$B$998,$A157,'Brand Family Areas (Enc)'!$C$6:$C$998,I$1,'Brand Family Areas (Enc)'!$D$6:$D$998,"Inactive")&gt;0,"BLOCKED","CAN SELL"))</f>
        <v>CAN SELL</v>
      </c>
      <c r="J157" t="str">
        <f>IF($A157="","",IF(COUNTIFS('Brand Family Areas (Enc)'!$B$6:$B$998,$A157,'Brand Family Areas (Enc)'!$C$6:$C$998,J$1,'Brand Family Areas (Enc)'!$D$6:$D$998,"Inactive")&gt;0,"BLOCKED","CAN SELL"))</f>
        <v>BLOCKED</v>
      </c>
      <c r="K157" t="str">
        <f>IF($A157="","",IF(COUNTIFS('Brand Family Areas (Enc)'!$B$6:$B$998,$A157,'Brand Family Areas (Enc)'!$C$6:$C$998,K$1,'Brand Family Areas (Enc)'!$D$6:$D$998,"Inactive")&gt;0,"BLOCKED","CAN SELL"))</f>
        <v>CAN SELL</v>
      </c>
    </row>
    <row r="158" spans="1:11" x14ac:dyDescent="0.2">
      <c r="A158" t="str">
        <v>Pacifico</v>
      </c>
      <c r="B158" t="str">
        <f>IF($A158="","",IF(COUNTIFS('Brand Family Areas (Enc)'!$B$6:$B$998,$A158,'Brand Family Areas (Enc)'!$C$6:$C$998,B$1,'Brand Family Areas (Enc)'!$D$6:$D$998,"Inactive")&gt;0,"BLOCKED","CAN SELL"))</f>
        <v>CAN SELL</v>
      </c>
      <c r="C158" t="str">
        <f>IF($A158="","",IF(COUNTIFS('Brand Family Areas (Enc)'!$B$6:$B$998,$A158,'Brand Family Areas (Enc)'!$C$6:$C$998,C$1,'Brand Family Areas (Enc)'!$D$6:$D$998,"Inactive")&gt;0,"BLOCKED","CAN SELL"))</f>
        <v>CAN SELL</v>
      </c>
      <c r="D158" t="str">
        <f>IF($A158="","",IF(COUNTIFS('Brand Family Areas (Enc)'!$B$6:$B$998,$A158,'Brand Family Areas (Enc)'!$C$6:$C$998,D$1,'Brand Family Areas (Enc)'!$D$6:$D$998,"Inactive")&gt;0,"BLOCKED","CAN SELL"))</f>
        <v>CAN SELL</v>
      </c>
      <c r="E158" t="str">
        <f>IF($A158="","",IF(COUNTIFS('Brand Family Areas (Enc)'!$B$6:$B$998,$A158,'Brand Family Areas (Enc)'!$C$6:$C$998,E$1,'Brand Family Areas (Enc)'!$D$6:$D$998,"Inactive")&gt;0,"BLOCKED","CAN SELL"))</f>
        <v>BLOCKED</v>
      </c>
      <c r="F158" t="str">
        <f>IF($A158="","",IF(COUNTIFS('Brand Family Areas (Enc)'!$B$6:$B$998,$A158,'Brand Family Areas (Enc)'!$C$6:$C$998,F$1,'Brand Family Areas (Enc)'!$D$6:$D$998,"Inactive")&gt;0,"BLOCKED","CAN SELL"))</f>
        <v>BLOCKED</v>
      </c>
      <c r="G158" t="str">
        <f>IF($A158="","",IF(COUNTIFS('Brand Family Areas (Enc)'!$B$6:$B$998,$A158,'Brand Family Areas (Enc)'!$C$6:$C$998,G$1,'Brand Family Areas (Enc)'!$D$6:$D$998,"Inactive")&gt;0,"BLOCKED","CAN SELL"))</f>
        <v>BLOCKED</v>
      </c>
      <c r="H158" t="str">
        <f>IF($A158="","",IF(COUNTIFS('Brand Family Areas (Enc)'!$B$6:$B$998,$A158,'Brand Family Areas (Enc)'!$C$6:$C$998,H$1,'Brand Family Areas (Enc)'!$D$6:$D$998,"Inactive")&gt;0,"BLOCKED","CAN SELL"))</f>
        <v>CAN SELL</v>
      </c>
      <c r="I158" t="str">
        <f>IF($A158="","",IF(COUNTIFS('Brand Family Areas (Enc)'!$B$6:$B$998,$A158,'Brand Family Areas (Enc)'!$C$6:$C$998,I$1,'Brand Family Areas (Enc)'!$D$6:$D$998,"Inactive")&gt;0,"BLOCKED","CAN SELL"))</f>
        <v>CAN SELL</v>
      </c>
      <c r="J158" t="str">
        <f>IF($A158="","",IF(COUNTIFS('Brand Family Areas (Enc)'!$B$6:$B$998,$A158,'Brand Family Areas (Enc)'!$C$6:$C$998,J$1,'Brand Family Areas (Enc)'!$D$6:$D$998,"Inactive")&gt;0,"BLOCKED","CAN SELL"))</f>
        <v>BLOCKED</v>
      </c>
      <c r="K158" t="str">
        <f>IF($A158="","",IF(COUNTIFS('Brand Family Areas (Enc)'!$B$6:$B$998,$A158,'Brand Family Areas (Enc)'!$C$6:$C$998,K$1,'Brand Family Areas (Enc)'!$D$6:$D$998,"Inactive")&gt;0,"BLOCKED","CAN SELL"))</f>
        <v>CAN SELL</v>
      </c>
    </row>
    <row r="159" spans="1:11" x14ac:dyDescent="0.2">
      <c r="A159" t="str">
        <v>Palm Breeze</v>
      </c>
      <c r="B159" t="str">
        <f>IF($A159="","",IF(COUNTIFS('Brand Family Areas (Enc)'!$B$6:$B$998,$A159,'Brand Family Areas (Enc)'!$C$6:$C$998,B$1,'Brand Family Areas (Enc)'!$D$6:$D$998,"Inactive")&gt;0,"BLOCKED","CAN SELL"))</f>
        <v>CAN SELL</v>
      </c>
      <c r="C159" t="str">
        <f>IF($A159="","",IF(COUNTIFS('Brand Family Areas (Enc)'!$B$6:$B$998,$A159,'Brand Family Areas (Enc)'!$C$6:$C$998,C$1,'Brand Family Areas (Enc)'!$D$6:$D$998,"Inactive")&gt;0,"BLOCKED","CAN SELL"))</f>
        <v>CAN SELL</v>
      </c>
      <c r="D159" t="str">
        <f>IF($A159="","",IF(COUNTIFS('Brand Family Areas (Enc)'!$B$6:$B$998,$A159,'Brand Family Areas (Enc)'!$C$6:$C$998,D$1,'Brand Family Areas (Enc)'!$D$6:$D$998,"Inactive")&gt;0,"BLOCKED","CAN SELL"))</f>
        <v>CAN SELL</v>
      </c>
      <c r="E159" t="str">
        <f>IF($A159="","",IF(COUNTIFS('Brand Family Areas (Enc)'!$B$6:$B$998,$A159,'Brand Family Areas (Enc)'!$C$6:$C$998,E$1,'Brand Family Areas (Enc)'!$D$6:$D$998,"Inactive")&gt;0,"BLOCKED","CAN SELL"))</f>
        <v>BLOCKED</v>
      </c>
      <c r="F159" t="str">
        <f>IF($A159="","",IF(COUNTIFS('Brand Family Areas (Enc)'!$B$6:$B$998,$A159,'Brand Family Areas (Enc)'!$C$6:$C$998,F$1,'Brand Family Areas (Enc)'!$D$6:$D$998,"Inactive")&gt;0,"BLOCKED","CAN SELL"))</f>
        <v>CAN SELL</v>
      </c>
      <c r="G159" t="str">
        <f>IF($A159="","",IF(COUNTIFS('Brand Family Areas (Enc)'!$B$6:$B$998,$A159,'Brand Family Areas (Enc)'!$C$6:$C$998,G$1,'Brand Family Areas (Enc)'!$D$6:$D$998,"Inactive")&gt;0,"BLOCKED","CAN SELL"))</f>
        <v>BLOCKED</v>
      </c>
      <c r="H159" t="str">
        <f>IF($A159="","",IF(COUNTIFS('Brand Family Areas (Enc)'!$B$6:$B$998,$A159,'Brand Family Areas (Enc)'!$C$6:$C$998,H$1,'Brand Family Areas (Enc)'!$D$6:$D$998,"Inactive")&gt;0,"BLOCKED","CAN SELL"))</f>
        <v>CAN SELL</v>
      </c>
      <c r="I159" t="str">
        <f>IF($A159="","",IF(COUNTIFS('Brand Family Areas (Enc)'!$B$6:$B$998,$A159,'Brand Family Areas (Enc)'!$C$6:$C$998,I$1,'Brand Family Areas (Enc)'!$D$6:$D$998,"Inactive")&gt;0,"BLOCKED","CAN SELL"))</f>
        <v>CAN SELL</v>
      </c>
      <c r="J159" t="str">
        <f>IF($A159="","",IF(COUNTIFS('Brand Family Areas (Enc)'!$B$6:$B$998,$A159,'Brand Family Areas (Enc)'!$C$6:$C$998,J$1,'Brand Family Areas (Enc)'!$D$6:$D$998,"Inactive")&gt;0,"BLOCKED","CAN SELL"))</f>
        <v>BLOCKED</v>
      </c>
      <c r="K159" t="str">
        <f>IF($A159="","",IF(COUNTIFS('Brand Family Areas (Enc)'!$B$6:$B$998,$A159,'Brand Family Areas (Enc)'!$C$6:$C$998,K$1,'Brand Family Areas (Enc)'!$D$6:$D$998,"Inactive")&gt;0,"BLOCKED","CAN SELL"))</f>
        <v>CAN SELL</v>
      </c>
    </row>
    <row r="160" spans="1:11" x14ac:dyDescent="0.2">
      <c r="A160" t="str">
        <v>Paulaner</v>
      </c>
      <c r="B160" t="str">
        <f>IF($A160="","",IF(COUNTIFS('Brand Family Areas (Enc)'!$B$6:$B$998,$A160,'Brand Family Areas (Enc)'!$C$6:$C$998,B$1,'Brand Family Areas (Enc)'!$D$6:$D$998,"Inactive")&gt;0,"BLOCKED","CAN SELL"))</f>
        <v>CAN SELL</v>
      </c>
      <c r="C160" t="str">
        <f>IF($A160="","",IF(COUNTIFS('Brand Family Areas (Enc)'!$B$6:$B$998,$A160,'Brand Family Areas (Enc)'!$C$6:$C$998,C$1,'Brand Family Areas (Enc)'!$D$6:$D$998,"Inactive")&gt;0,"BLOCKED","CAN SELL"))</f>
        <v>CAN SELL</v>
      </c>
      <c r="D160" t="str">
        <f>IF($A160="","",IF(COUNTIFS('Brand Family Areas (Enc)'!$B$6:$B$998,$A160,'Brand Family Areas (Enc)'!$C$6:$C$998,D$1,'Brand Family Areas (Enc)'!$D$6:$D$998,"Inactive")&gt;0,"BLOCKED","CAN SELL"))</f>
        <v>CAN SELL</v>
      </c>
      <c r="E160" t="str">
        <f>IF($A160="","",IF(COUNTIFS('Brand Family Areas (Enc)'!$B$6:$B$998,$A160,'Brand Family Areas (Enc)'!$C$6:$C$998,E$1,'Brand Family Areas (Enc)'!$D$6:$D$998,"Inactive")&gt;0,"BLOCKED","CAN SELL"))</f>
        <v>CAN SELL</v>
      </c>
      <c r="F160" t="str">
        <f>IF($A160="","",IF(COUNTIFS('Brand Family Areas (Enc)'!$B$6:$B$998,$A160,'Brand Family Areas (Enc)'!$C$6:$C$998,F$1,'Brand Family Areas (Enc)'!$D$6:$D$998,"Inactive")&gt;0,"BLOCKED","CAN SELL"))</f>
        <v>CAN SELL</v>
      </c>
      <c r="G160" t="str">
        <f>IF($A160="","",IF(COUNTIFS('Brand Family Areas (Enc)'!$B$6:$B$998,$A160,'Brand Family Areas (Enc)'!$C$6:$C$998,G$1,'Brand Family Areas (Enc)'!$D$6:$D$998,"Inactive")&gt;0,"BLOCKED","CAN SELL"))</f>
        <v>BLOCKED</v>
      </c>
      <c r="H160" t="str">
        <f>IF($A160="","",IF(COUNTIFS('Brand Family Areas (Enc)'!$B$6:$B$998,$A160,'Brand Family Areas (Enc)'!$C$6:$C$998,H$1,'Brand Family Areas (Enc)'!$D$6:$D$998,"Inactive")&gt;0,"BLOCKED","CAN SELL"))</f>
        <v>BLOCKED</v>
      </c>
      <c r="I160" t="str">
        <f>IF($A160="","",IF(COUNTIFS('Brand Family Areas (Enc)'!$B$6:$B$998,$A160,'Brand Family Areas (Enc)'!$C$6:$C$998,I$1,'Brand Family Areas (Enc)'!$D$6:$D$998,"Inactive")&gt;0,"BLOCKED","CAN SELL"))</f>
        <v>BLOCKED</v>
      </c>
      <c r="J160" t="str">
        <f>IF($A160="","",IF(COUNTIFS('Brand Family Areas (Enc)'!$B$6:$B$998,$A160,'Brand Family Areas (Enc)'!$C$6:$C$998,J$1,'Brand Family Areas (Enc)'!$D$6:$D$998,"Inactive")&gt;0,"BLOCKED","CAN SELL"))</f>
        <v>BLOCKED</v>
      </c>
      <c r="K160" t="str">
        <f>IF($A160="","",IF(COUNTIFS('Brand Family Areas (Enc)'!$B$6:$B$998,$A160,'Brand Family Areas (Enc)'!$C$6:$C$998,K$1,'Brand Family Areas (Enc)'!$D$6:$D$998,"Inactive")&gt;0,"BLOCKED","CAN SELL"))</f>
        <v>BLOCKED</v>
      </c>
    </row>
    <row r="161" spans="1:11" x14ac:dyDescent="0.2">
      <c r="A161" t="str">
        <v>Peroni</v>
      </c>
      <c r="B161" t="str">
        <f>IF($A161="","",IF(COUNTIFS('Brand Family Areas (Enc)'!$B$6:$B$998,$A161,'Brand Family Areas (Enc)'!$C$6:$C$998,B$1,'Brand Family Areas (Enc)'!$D$6:$D$998,"Inactive")&gt;0,"BLOCKED","CAN SELL"))</f>
        <v>CAN SELL</v>
      </c>
      <c r="C161" t="str">
        <f>IF($A161="","",IF(COUNTIFS('Brand Family Areas (Enc)'!$B$6:$B$998,$A161,'Brand Family Areas (Enc)'!$C$6:$C$998,C$1,'Brand Family Areas (Enc)'!$D$6:$D$998,"Inactive")&gt;0,"BLOCKED","CAN SELL"))</f>
        <v>CAN SELL</v>
      </c>
      <c r="D161" t="str">
        <f>IF($A161="","",IF(COUNTIFS('Brand Family Areas (Enc)'!$B$6:$B$998,$A161,'Brand Family Areas (Enc)'!$C$6:$C$998,D$1,'Brand Family Areas (Enc)'!$D$6:$D$998,"Inactive")&gt;0,"BLOCKED","CAN SELL"))</f>
        <v>CAN SELL</v>
      </c>
      <c r="E161" t="str">
        <f>IF($A161="","",IF(COUNTIFS('Brand Family Areas (Enc)'!$B$6:$B$998,$A161,'Brand Family Areas (Enc)'!$C$6:$C$998,E$1,'Brand Family Areas (Enc)'!$D$6:$D$998,"Inactive")&gt;0,"BLOCKED","CAN SELL"))</f>
        <v>BLOCKED</v>
      </c>
      <c r="F161" t="str">
        <f>IF($A161="","",IF(COUNTIFS('Brand Family Areas (Enc)'!$B$6:$B$998,$A161,'Brand Family Areas (Enc)'!$C$6:$C$998,F$1,'Brand Family Areas (Enc)'!$D$6:$D$998,"Inactive")&gt;0,"BLOCKED","CAN SELL"))</f>
        <v>BLOCKED</v>
      </c>
      <c r="G161" t="str">
        <f>IF($A161="","",IF(COUNTIFS('Brand Family Areas (Enc)'!$B$6:$B$998,$A161,'Brand Family Areas (Enc)'!$C$6:$C$998,G$1,'Brand Family Areas (Enc)'!$D$6:$D$998,"Inactive")&gt;0,"BLOCKED","CAN SELL"))</f>
        <v>BLOCKED</v>
      </c>
      <c r="H161" t="str">
        <f>IF($A161="","",IF(COUNTIFS('Brand Family Areas (Enc)'!$B$6:$B$998,$A161,'Brand Family Areas (Enc)'!$C$6:$C$998,H$1,'Brand Family Areas (Enc)'!$D$6:$D$998,"Inactive")&gt;0,"BLOCKED","CAN SELL"))</f>
        <v>CAN SELL</v>
      </c>
      <c r="I161" t="str">
        <f>IF($A161="","",IF(COUNTIFS('Brand Family Areas (Enc)'!$B$6:$B$998,$A161,'Brand Family Areas (Enc)'!$C$6:$C$998,I$1,'Brand Family Areas (Enc)'!$D$6:$D$998,"Inactive")&gt;0,"BLOCKED","CAN SELL"))</f>
        <v>CAN SELL</v>
      </c>
      <c r="J161" t="str">
        <f>IF($A161="","",IF(COUNTIFS('Brand Family Areas (Enc)'!$B$6:$B$998,$A161,'Brand Family Areas (Enc)'!$C$6:$C$998,J$1,'Brand Family Areas (Enc)'!$D$6:$D$998,"Inactive")&gt;0,"BLOCKED","CAN SELL"))</f>
        <v>BLOCKED</v>
      </c>
      <c r="K161" t="str">
        <f>IF($A161="","",IF(COUNTIFS('Brand Family Areas (Enc)'!$B$6:$B$998,$A161,'Brand Family Areas (Enc)'!$C$6:$C$998,K$1,'Brand Family Areas (Enc)'!$D$6:$D$998,"Inactive")&gt;0,"BLOCKED","CAN SELL"))</f>
        <v>CAN SELL</v>
      </c>
    </row>
    <row r="162" spans="1:11" x14ac:dyDescent="0.2">
      <c r="A162" t="str">
        <v>Pilsner Urquell</v>
      </c>
      <c r="B162" t="str">
        <f>IF($A162="","",IF(COUNTIFS('Brand Family Areas (Enc)'!$B$6:$B$998,$A162,'Brand Family Areas (Enc)'!$C$6:$C$998,B$1,'Brand Family Areas (Enc)'!$D$6:$D$998,"Inactive")&gt;0,"BLOCKED","CAN SELL"))</f>
        <v>CAN SELL</v>
      </c>
      <c r="C162" t="str">
        <f>IF($A162="","",IF(COUNTIFS('Brand Family Areas (Enc)'!$B$6:$B$998,$A162,'Brand Family Areas (Enc)'!$C$6:$C$998,C$1,'Brand Family Areas (Enc)'!$D$6:$D$998,"Inactive")&gt;0,"BLOCKED","CAN SELL"))</f>
        <v>CAN SELL</v>
      </c>
      <c r="D162" t="str">
        <f>IF($A162="","",IF(COUNTIFS('Brand Family Areas (Enc)'!$B$6:$B$998,$A162,'Brand Family Areas (Enc)'!$C$6:$C$998,D$1,'Brand Family Areas (Enc)'!$D$6:$D$998,"Inactive")&gt;0,"BLOCKED","CAN SELL"))</f>
        <v>CAN SELL</v>
      </c>
      <c r="E162" t="str">
        <f>IF($A162="","",IF(COUNTIFS('Brand Family Areas (Enc)'!$B$6:$B$998,$A162,'Brand Family Areas (Enc)'!$C$6:$C$998,E$1,'Brand Family Areas (Enc)'!$D$6:$D$998,"Inactive")&gt;0,"BLOCKED","CAN SELL"))</f>
        <v>BLOCKED</v>
      </c>
      <c r="F162" t="str">
        <f>IF($A162="","",IF(COUNTIFS('Brand Family Areas (Enc)'!$B$6:$B$998,$A162,'Brand Family Areas (Enc)'!$C$6:$C$998,F$1,'Brand Family Areas (Enc)'!$D$6:$D$998,"Inactive")&gt;0,"BLOCKED","CAN SELL"))</f>
        <v>BLOCKED</v>
      </c>
      <c r="G162" t="str">
        <f>IF($A162="","",IF(COUNTIFS('Brand Family Areas (Enc)'!$B$6:$B$998,$A162,'Brand Family Areas (Enc)'!$C$6:$C$998,G$1,'Brand Family Areas (Enc)'!$D$6:$D$998,"Inactive")&gt;0,"BLOCKED","CAN SELL"))</f>
        <v>BLOCKED</v>
      </c>
      <c r="H162" t="str">
        <f>IF($A162="","",IF(COUNTIFS('Brand Family Areas (Enc)'!$B$6:$B$998,$A162,'Brand Family Areas (Enc)'!$C$6:$C$998,H$1,'Brand Family Areas (Enc)'!$D$6:$D$998,"Inactive")&gt;0,"BLOCKED","CAN SELL"))</f>
        <v>CAN SELL</v>
      </c>
      <c r="I162" t="str">
        <f>IF($A162="","",IF(COUNTIFS('Brand Family Areas (Enc)'!$B$6:$B$998,$A162,'Brand Family Areas (Enc)'!$C$6:$C$998,I$1,'Brand Family Areas (Enc)'!$D$6:$D$998,"Inactive")&gt;0,"BLOCKED","CAN SELL"))</f>
        <v>CAN SELL</v>
      </c>
      <c r="J162" t="str">
        <f>IF($A162="","",IF(COUNTIFS('Brand Family Areas (Enc)'!$B$6:$B$998,$A162,'Brand Family Areas (Enc)'!$C$6:$C$998,J$1,'Brand Family Areas (Enc)'!$D$6:$D$998,"Inactive")&gt;0,"BLOCKED","CAN SELL"))</f>
        <v>BLOCKED</v>
      </c>
      <c r="K162" t="str">
        <f>IF($A162="","",IF(COUNTIFS('Brand Family Areas (Enc)'!$B$6:$B$998,$A162,'Brand Family Areas (Enc)'!$C$6:$C$998,K$1,'Brand Family Areas (Enc)'!$D$6:$D$998,"Inactive")&gt;0,"BLOCKED","CAN SELL"))</f>
        <v>CAN SELL</v>
      </c>
    </row>
    <row r="163" spans="1:11" x14ac:dyDescent="0.2">
      <c r="A163" t="str">
        <v>Pirate Water</v>
      </c>
      <c r="B163" t="str">
        <f>IF($A163="","",IF(COUNTIFS('Brand Family Areas (Enc)'!$B$6:$B$998,$A163,'Brand Family Areas (Enc)'!$C$6:$C$998,B$1,'Brand Family Areas (Enc)'!$D$6:$D$998,"Inactive")&gt;0,"BLOCKED","CAN SELL"))</f>
        <v>CAN SELL</v>
      </c>
      <c r="C163" t="str">
        <f>IF($A163="","",IF(COUNTIFS('Brand Family Areas (Enc)'!$B$6:$B$998,$A163,'Brand Family Areas (Enc)'!$C$6:$C$998,C$1,'Brand Family Areas (Enc)'!$D$6:$D$998,"Inactive")&gt;0,"BLOCKED","CAN SELL"))</f>
        <v>CAN SELL</v>
      </c>
      <c r="D163" t="str">
        <f>IF($A163="","",IF(COUNTIFS('Brand Family Areas (Enc)'!$B$6:$B$998,$A163,'Brand Family Areas (Enc)'!$C$6:$C$998,D$1,'Brand Family Areas (Enc)'!$D$6:$D$998,"Inactive")&gt;0,"BLOCKED","CAN SELL"))</f>
        <v>CAN SELL</v>
      </c>
      <c r="E163" t="str">
        <f>IF($A163="","",IF(COUNTIFS('Brand Family Areas (Enc)'!$B$6:$B$998,$A163,'Brand Family Areas (Enc)'!$C$6:$C$998,E$1,'Brand Family Areas (Enc)'!$D$6:$D$998,"Inactive")&gt;0,"BLOCKED","CAN SELL"))</f>
        <v>BLOCKED</v>
      </c>
      <c r="F163" t="str">
        <f>IF($A163="","",IF(COUNTIFS('Brand Family Areas (Enc)'!$B$6:$B$998,$A163,'Brand Family Areas (Enc)'!$C$6:$C$998,F$1,'Brand Family Areas (Enc)'!$D$6:$D$998,"Inactive")&gt;0,"BLOCKED","CAN SELL"))</f>
        <v>CAN SELL</v>
      </c>
      <c r="G163" t="str">
        <f>IF($A163="","",IF(COUNTIFS('Brand Family Areas (Enc)'!$B$6:$B$998,$A163,'Brand Family Areas (Enc)'!$C$6:$C$998,G$1,'Brand Family Areas (Enc)'!$D$6:$D$998,"Inactive")&gt;0,"BLOCKED","CAN SELL"))</f>
        <v>BLOCKED</v>
      </c>
      <c r="H163" t="str">
        <f>IF($A163="","",IF(COUNTIFS('Brand Family Areas (Enc)'!$B$6:$B$998,$A163,'Brand Family Areas (Enc)'!$C$6:$C$998,H$1,'Brand Family Areas (Enc)'!$D$6:$D$998,"Inactive")&gt;0,"BLOCKED","CAN SELL"))</f>
        <v>CAN SELL</v>
      </c>
      <c r="I163" t="str">
        <f>IF($A163="","",IF(COUNTIFS('Brand Family Areas (Enc)'!$B$6:$B$998,$A163,'Brand Family Areas (Enc)'!$C$6:$C$998,I$1,'Brand Family Areas (Enc)'!$D$6:$D$998,"Inactive")&gt;0,"BLOCKED","CAN SELL"))</f>
        <v>CAN SELL</v>
      </c>
      <c r="J163" t="str">
        <f>IF($A163="","",IF(COUNTIFS('Brand Family Areas (Enc)'!$B$6:$B$998,$A163,'Brand Family Areas (Enc)'!$C$6:$C$998,J$1,'Brand Family Areas (Enc)'!$D$6:$D$998,"Inactive")&gt;0,"BLOCKED","CAN SELL"))</f>
        <v>BLOCKED</v>
      </c>
      <c r="K163" t="str">
        <f>IF($A163="","",IF(COUNTIFS('Brand Family Areas (Enc)'!$B$6:$B$998,$A163,'Brand Family Areas (Enc)'!$C$6:$C$998,K$1,'Brand Family Areas (Enc)'!$D$6:$D$998,"Inactive")&gt;0,"BLOCKED","CAN SELL"))</f>
        <v>CAN SELL</v>
      </c>
    </row>
    <row r="164" spans="1:11" x14ac:dyDescent="0.2">
      <c r="A164" t="str">
        <v>Poggio Torselli</v>
      </c>
      <c r="B164" t="str">
        <f>IF($A164="","",IF(COUNTIFS('Brand Family Areas (Enc)'!$B$6:$B$998,$A164,'Brand Family Areas (Enc)'!$C$6:$C$998,B$1,'Brand Family Areas (Enc)'!$D$6:$D$998,"Inactive")&gt;0,"BLOCKED","CAN SELL"))</f>
        <v>CAN SELL</v>
      </c>
      <c r="C164" t="str">
        <f>IF($A164="","",IF(COUNTIFS('Brand Family Areas (Enc)'!$B$6:$B$998,$A164,'Brand Family Areas (Enc)'!$C$6:$C$998,C$1,'Brand Family Areas (Enc)'!$D$6:$D$998,"Inactive")&gt;0,"BLOCKED","CAN SELL"))</f>
        <v>CAN SELL</v>
      </c>
      <c r="D164" t="str">
        <f>IF($A164="","",IF(COUNTIFS('Brand Family Areas (Enc)'!$B$6:$B$998,$A164,'Brand Family Areas (Enc)'!$C$6:$C$998,D$1,'Brand Family Areas (Enc)'!$D$6:$D$998,"Inactive")&gt;0,"BLOCKED","CAN SELL"))</f>
        <v>CAN SELL</v>
      </c>
      <c r="E164" t="str">
        <f>IF($A164="","",IF(COUNTIFS('Brand Family Areas (Enc)'!$B$6:$B$998,$A164,'Brand Family Areas (Enc)'!$C$6:$C$998,E$1,'Brand Family Areas (Enc)'!$D$6:$D$998,"Inactive")&gt;0,"BLOCKED","CAN SELL"))</f>
        <v>BLOCKED</v>
      </c>
      <c r="F164" t="str">
        <f>IF($A164="","",IF(COUNTIFS('Brand Family Areas (Enc)'!$B$6:$B$998,$A164,'Brand Family Areas (Enc)'!$C$6:$C$998,F$1,'Brand Family Areas (Enc)'!$D$6:$D$998,"Inactive")&gt;0,"BLOCKED","CAN SELL"))</f>
        <v>BLOCKED</v>
      </c>
      <c r="G164" t="str">
        <f>IF($A164="","",IF(COUNTIFS('Brand Family Areas (Enc)'!$B$6:$B$998,$A164,'Brand Family Areas (Enc)'!$C$6:$C$998,G$1,'Brand Family Areas (Enc)'!$D$6:$D$998,"Inactive")&gt;0,"BLOCKED","CAN SELL"))</f>
        <v>BLOCKED</v>
      </c>
      <c r="H164" t="str">
        <f>IF($A164="","",IF(COUNTIFS('Brand Family Areas (Enc)'!$B$6:$B$998,$A164,'Brand Family Areas (Enc)'!$C$6:$C$998,H$1,'Brand Family Areas (Enc)'!$D$6:$D$998,"Inactive")&gt;0,"BLOCKED","CAN SELL"))</f>
        <v>CAN SELL</v>
      </c>
      <c r="I164" t="str">
        <f>IF($A164="","",IF(COUNTIFS('Brand Family Areas (Enc)'!$B$6:$B$998,$A164,'Brand Family Areas (Enc)'!$C$6:$C$998,I$1,'Brand Family Areas (Enc)'!$D$6:$D$998,"Inactive")&gt;0,"BLOCKED","CAN SELL"))</f>
        <v>CAN SELL</v>
      </c>
      <c r="J164" t="str">
        <f>IF($A164="","",IF(COUNTIFS('Brand Family Areas (Enc)'!$B$6:$B$998,$A164,'Brand Family Areas (Enc)'!$C$6:$C$998,J$1,'Brand Family Areas (Enc)'!$D$6:$D$998,"Inactive")&gt;0,"BLOCKED","CAN SELL"))</f>
        <v>BLOCKED</v>
      </c>
      <c r="K164" t="str">
        <f>IF($A164="","",IF(COUNTIFS('Brand Family Areas (Enc)'!$B$6:$B$998,$A164,'Brand Family Areas (Enc)'!$C$6:$C$998,K$1,'Brand Family Areas (Enc)'!$D$6:$D$998,"Inactive")&gt;0,"BLOCKED","CAN SELL"))</f>
        <v>CAN SELL</v>
      </c>
    </row>
    <row r="165" spans="1:11" x14ac:dyDescent="0.2">
      <c r="A165" t="str">
        <v>Press</v>
      </c>
      <c r="B165" t="str">
        <f>IF($A165="","",IF(COUNTIFS('Brand Family Areas (Enc)'!$B$6:$B$998,$A165,'Brand Family Areas (Enc)'!$C$6:$C$998,B$1,'Brand Family Areas (Enc)'!$D$6:$D$998,"Inactive")&gt;0,"BLOCKED","CAN SELL"))</f>
        <v>CAN SELL</v>
      </c>
      <c r="C165" t="str">
        <f>IF($A165="","",IF(COUNTIFS('Brand Family Areas (Enc)'!$B$6:$B$998,$A165,'Brand Family Areas (Enc)'!$C$6:$C$998,C$1,'Brand Family Areas (Enc)'!$D$6:$D$998,"Inactive")&gt;0,"BLOCKED","CAN SELL"))</f>
        <v>CAN SELL</v>
      </c>
      <c r="D165" t="str">
        <f>IF($A165="","",IF(COUNTIFS('Brand Family Areas (Enc)'!$B$6:$B$998,$A165,'Brand Family Areas (Enc)'!$C$6:$C$998,D$1,'Brand Family Areas (Enc)'!$D$6:$D$998,"Inactive")&gt;0,"BLOCKED","CAN SELL"))</f>
        <v>CAN SELL</v>
      </c>
      <c r="E165" t="str">
        <f>IF($A165="","",IF(COUNTIFS('Brand Family Areas (Enc)'!$B$6:$B$998,$A165,'Brand Family Areas (Enc)'!$C$6:$C$998,E$1,'Brand Family Areas (Enc)'!$D$6:$D$998,"Inactive")&gt;0,"BLOCKED","CAN SELL"))</f>
        <v>BLOCKED</v>
      </c>
      <c r="F165" t="str">
        <f>IF($A165="","",IF(COUNTIFS('Brand Family Areas (Enc)'!$B$6:$B$998,$A165,'Brand Family Areas (Enc)'!$C$6:$C$998,F$1,'Brand Family Areas (Enc)'!$D$6:$D$998,"Inactive")&gt;0,"BLOCKED","CAN SELL"))</f>
        <v>BLOCKED</v>
      </c>
      <c r="G165" t="str">
        <f>IF($A165="","",IF(COUNTIFS('Brand Family Areas (Enc)'!$B$6:$B$998,$A165,'Brand Family Areas (Enc)'!$C$6:$C$998,G$1,'Brand Family Areas (Enc)'!$D$6:$D$998,"Inactive")&gt;0,"BLOCKED","CAN SELL"))</f>
        <v>BLOCKED</v>
      </c>
      <c r="H165" t="str">
        <f>IF($A165="","",IF(COUNTIFS('Brand Family Areas (Enc)'!$B$6:$B$998,$A165,'Brand Family Areas (Enc)'!$C$6:$C$998,H$1,'Brand Family Areas (Enc)'!$D$6:$D$998,"Inactive")&gt;0,"BLOCKED","CAN SELL"))</f>
        <v>CAN SELL</v>
      </c>
      <c r="I165" t="str">
        <f>IF($A165="","",IF(COUNTIFS('Brand Family Areas (Enc)'!$B$6:$B$998,$A165,'Brand Family Areas (Enc)'!$C$6:$C$998,I$1,'Brand Family Areas (Enc)'!$D$6:$D$998,"Inactive")&gt;0,"BLOCKED","CAN SELL"))</f>
        <v>CAN SELL</v>
      </c>
      <c r="J165" t="str">
        <f>IF($A165="","",IF(COUNTIFS('Brand Family Areas (Enc)'!$B$6:$B$998,$A165,'Brand Family Areas (Enc)'!$C$6:$C$998,J$1,'Brand Family Areas (Enc)'!$D$6:$D$998,"Inactive")&gt;0,"BLOCKED","CAN SELL"))</f>
        <v>BLOCKED</v>
      </c>
      <c r="K165" t="str">
        <f>IF($A165="","",IF(COUNTIFS('Brand Family Areas (Enc)'!$B$6:$B$998,$A165,'Brand Family Areas (Enc)'!$C$6:$C$998,K$1,'Brand Family Areas (Enc)'!$D$6:$D$998,"Inactive")&gt;0,"BLOCKED","CAN SELL"))</f>
        <v>CAN SELL</v>
      </c>
    </row>
    <row r="166" spans="1:11" x14ac:dyDescent="0.2">
      <c r="A166" t="str">
        <v>Prestige Lager</v>
      </c>
      <c r="B166" t="str">
        <f>IF($A166="","",IF(COUNTIFS('Brand Family Areas (Enc)'!$B$6:$B$998,$A166,'Brand Family Areas (Enc)'!$C$6:$C$998,B$1,'Brand Family Areas (Enc)'!$D$6:$D$998,"Inactive")&gt;0,"BLOCKED","CAN SELL"))</f>
        <v>CAN SELL</v>
      </c>
      <c r="C166" t="str">
        <f>IF($A166="","",IF(COUNTIFS('Brand Family Areas (Enc)'!$B$6:$B$998,$A166,'Brand Family Areas (Enc)'!$C$6:$C$998,C$1,'Brand Family Areas (Enc)'!$D$6:$D$998,"Inactive")&gt;0,"BLOCKED","CAN SELL"))</f>
        <v>CAN SELL</v>
      </c>
      <c r="D166" t="str">
        <f>IF($A166="","",IF(COUNTIFS('Brand Family Areas (Enc)'!$B$6:$B$998,$A166,'Brand Family Areas (Enc)'!$C$6:$C$998,D$1,'Brand Family Areas (Enc)'!$D$6:$D$998,"Inactive")&gt;0,"BLOCKED","CAN SELL"))</f>
        <v>CAN SELL</v>
      </c>
      <c r="E166" t="str">
        <f>IF($A166="","",IF(COUNTIFS('Brand Family Areas (Enc)'!$B$6:$B$998,$A166,'Brand Family Areas (Enc)'!$C$6:$C$998,E$1,'Brand Family Areas (Enc)'!$D$6:$D$998,"Inactive")&gt;0,"BLOCKED","CAN SELL"))</f>
        <v>BLOCKED</v>
      </c>
      <c r="F166" t="str">
        <f>IF($A166="","",IF(COUNTIFS('Brand Family Areas (Enc)'!$B$6:$B$998,$A166,'Brand Family Areas (Enc)'!$C$6:$C$998,F$1,'Brand Family Areas (Enc)'!$D$6:$D$998,"Inactive")&gt;0,"BLOCKED","CAN SELL"))</f>
        <v>BLOCKED</v>
      </c>
      <c r="G166" t="str">
        <f>IF($A166="","",IF(COUNTIFS('Brand Family Areas (Enc)'!$B$6:$B$998,$A166,'Brand Family Areas (Enc)'!$C$6:$C$998,G$1,'Brand Family Areas (Enc)'!$D$6:$D$998,"Inactive")&gt;0,"BLOCKED","CAN SELL"))</f>
        <v>BLOCKED</v>
      </c>
      <c r="H166" t="str">
        <f>IF($A166="","",IF(COUNTIFS('Brand Family Areas (Enc)'!$B$6:$B$998,$A166,'Brand Family Areas (Enc)'!$C$6:$C$998,H$1,'Brand Family Areas (Enc)'!$D$6:$D$998,"Inactive")&gt;0,"BLOCKED","CAN SELL"))</f>
        <v>BLOCKED</v>
      </c>
      <c r="I166" t="str">
        <f>IF($A166="","",IF(COUNTIFS('Brand Family Areas (Enc)'!$B$6:$B$998,$A166,'Brand Family Areas (Enc)'!$C$6:$C$998,I$1,'Brand Family Areas (Enc)'!$D$6:$D$998,"Inactive")&gt;0,"BLOCKED","CAN SELL"))</f>
        <v>BLOCKED</v>
      </c>
      <c r="J166" t="str">
        <f>IF($A166="","",IF(COUNTIFS('Brand Family Areas (Enc)'!$B$6:$B$998,$A166,'Brand Family Areas (Enc)'!$C$6:$C$998,J$1,'Brand Family Areas (Enc)'!$D$6:$D$998,"Inactive")&gt;0,"BLOCKED","CAN SELL"))</f>
        <v>BLOCKED</v>
      </c>
      <c r="K166" t="str">
        <f>IF($A166="","",IF(COUNTIFS('Brand Family Areas (Enc)'!$B$6:$B$998,$A166,'Brand Family Areas (Enc)'!$C$6:$C$998,K$1,'Brand Family Areas (Enc)'!$D$6:$D$998,"Inactive")&gt;0,"BLOCKED","CAN SELL"))</f>
        <v>CAN SELL</v>
      </c>
    </row>
    <row r="167" spans="1:11" x14ac:dyDescent="0.2">
      <c r="A167" t="str">
        <v>Proof Point</v>
      </c>
      <c r="B167" t="str">
        <f>IF($A167="","",IF(COUNTIFS('Brand Family Areas (Enc)'!$B$6:$B$998,$A167,'Brand Family Areas (Enc)'!$C$6:$C$998,B$1,'Brand Family Areas (Enc)'!$D$6:$D$998,"Inactive")&gt;0,"BLOCKED","CAN SELL"))</f>
        <v>CAN SELL</v>
      </c>
      <c r="C167" t="str">
        <f>IF($A167="","",IF(COUNTIFS('Brand Family Areas (Enc)'!$B$6:$B$998,$A167,'Brand Family Areas (Enc)'!$C$6:$C$998,C$1,'Brand Family Areas (Enc)'!$D$6:$D$998,"Inactive")&gt;0,"BLOCKED","CAN SELL"))</f>
        <v>CAN SELL</v>
      </c>
      <c r="D167" t="str">
        <f>IF($A167="","",IF(COUNTIFS('Brand Family Areas (Enc)'!$B$6:$B$998,$A167,'Brand Family Areas (Enc)'!$C$6:$C$998,D$1,'Brand Family Areas (Enc)'!$D$6:$D$998,"Inactive")&gt;0,"BLOCKED","CAN SELL"))</f>
        <v>CAN SELL</v>
      </c>
      <c r="E167" t="str">
        <f>IF($A167="","",IF(COUNTIFS('Brand Family Areas (Enc)'!$B$6:$B$998,$A167,'Brand Family Areas (Enc)'!$C$6:$C$998,E$1,'Brand Family Areas (Enc)'!$D$6:$D$998,"Inactive")&gt;0,"BLOCKED","CAN SELL"))</f>
        <v>BLOCKED</v>
      </c>
      <c r="F167" t="str">
        <f>IF($A167="","",IF(COUNTIFS('Brand Family Areas (Enc)'!$B$6:$B$998,$A167,'Brand Family Areas (Enc)'!$C$6:$C$998,F$1,'Brand Family Areas (Enc)'!$D$6:$D$998,"Inactive")&gt;0,"BLOCKED","CAN SELL"))</f>
        <v>BLOCKED</v>
      </c>
      <c r="G167" t="str">
        <f>IF($A167="","",IF(COUNTIFS('Brand Family Areas (Enc)'!$B$6:$B$998,$A167,'Brand Family Areas (Enc)'!$C$6:$C$998,G$1,'Brand Family Areas (Enc)'!$D$6:$D$998,"Inactive")&gt;0,"BLOCKED","CAN SELL"))</f>
        <v>BLOCKED</v>
      </c>
      <c r="H167" t="str">
        <f>IF($A167="","",IF(COUNTIFS('Brand Family Areas (Enc)'!$B$6:$B$998,$A167,'Brand Family Areas (Enc)'!$C$6:$C$998,H$1,'Brand Family Areas (Enc)'!$D$6:$D$998,"Inactive")&gt;0,"BLOCKED","CAN SELL"))</f>
        <v>CAN SELL</v>
      </c>
      <c r="I167" t="str">
        <f>IF($A167="","",IF(COUNTIFS('Brand Family Areas (Enc)'!$B$6:$B$998,$A167,'Brand Family Areas (Enc)'!$C$6:$C$998,I$1,'Brand Family Areas (Enc)'!$D$6:$D$998,"Inactive")&gt;0,"BLOCKED","CAN SELL"))</f>
        <v>CAN SELL</v>
      </c>
      <c r="J167" t="str">
        <f>IF($A167="","",IF(COUNTIFS('Brand Family Areas (Enc)'!$B$6:$B$998,$A167,'Brand Family Areas (Enc)'!$C$6:$C$998,J$1,'Brand Family Areas (Enc)'!$D$6:$D$998,"Inactive")&gt;0,"BLOCKED","CAN SELL"))</f>
        <v>BLOCKED</v>
      </c>
      <c r="K167" t="str">
        <f>IF($A167="","",IF(COUNTIFS('Brand Family Areas (Enc)'!$B$6:$B$998,$A167,'Brand Family Areas (Enc)'!$C$6:$C$998,K$1,'Brand Family Areas (Enc)'!$D$6:$D$998,"Inactive")&gt;0,"BLOCKED","CAN SELL"))</f>
        <v>CAN SELL</v>
      </c>
    </row>
    <row r="168" spans="1:11" x14ac:dyDescent="0.2">
      <c r="A168" t="str">
        <v>Red Stripe</v>
      </c>
      <c r="B168" t="str">
        <f>IF($A168="","",IF(COUNTIFS('Brand Family Areas (Enc)'!$B$6:$B$998,$A168,'Brand Family Areas (Enc)'!$C$6:$C$998,B$1,'Brand Family Areas (Enc)'!$D$6:$D$998,"Inactive")&gt;0,"BLOCKED","CAN SELL"))</f>
        <v>CAN SELL</v>
      </c>
      <c r="C168" t="str">
        <f>IF($A168="","",IF(COUNTIFS('Brand Family Areas (Enc)'!$B$6:$B$998,$A168,'Brand Family Areas (Enc)'!$C$6:$C$998,C$1,'Brand Family Areas (Enc)'!$D$6:$D$998,"Inactive")&gt;0,"BLOCKED","CAN SELL"))</f>
        <v>CAN SELL</v>
      </c>
      <c r="D168" t="str">
        <f>IF($A168="","",IF(COUNTIFS('Brand Family Areas (Enc)'!$B$6:$B$998,$A168,'Brand Family Areas (Enc)'!$C$6:$C$998,D$1,'Brand Family Areas (Enc)'!$D$6:$D$998,"Inactive")&gt;0,"BLOCKED","CAN SELL"))</f>
        <v>CAN SELL</v>
      </c>
      <c r="E168" t="str">
        <f>IF($A168="","",IF(COUNTIFS('Brand Family Areas (Enc)'!$B$6:$B$998,$A168,'Brand Family Areas (Enc)'!$C$6:$C$998,E$1,'Brand Family Areas (Enc)'!$D$6:$D$998,"Inactive")&gt;0,"BLOCKED","CAN SELL"))</f>
        <v>BLOCKED</v>
      </c>
      <c r="F168" t="str">
        <f>IF($A168="","",IF(COUNTIFS('Brand Family Areas (Enc)'!$B$6:$B$998,$A168,'Brand Family Areas (Enc)'!$C$6:$C$998,F$1,'Brand Family Areas (Enc)'!$D$6:$D$998,"Inactive")&gt;0,"BLOCKED","CAN SELL"))</f>
        <v>BLOCKED</v>
      </c>
      <c r="G168" t="str">
        <f>IF($A168="","",IF(COUNTIFS('Brand Family Areas (Enc)'!$B$6:$B$998,$A168,'Brand Family Areas (Enc)'!$C$6:$C$998,G$1,'Brand Family Areas (Enc)'!$D$6:$D$998,"Inactive")&gt;0,"BLOCKED","CAN SELL"))</f>
        <v>BLOCKED</v>
      </c>
      <c r="H168" t="str">
        <f>IF($A168="","",IF(COUNTIFS('Brand Family Areas (Enc)'!$B$6:$B$998,$A168,'Brand Family Areas (Enc)'!$C$6:$C$998,H$1,'Brand Family Areas (Enc)'!$D$6:$D$998,"Inactive")&gt;0,"BLOCKED","CAN SELL"))</f>
        <v>BLOCKED</v>
      </c>
      <c r="I168" t="str">
        <f>IF($A168="","",IF(COUNTIFS('Brand Family Areas (Enc)'!$B$6:$B$998,$A168,'Brand Family Areas (Enc)'!$C$6:$C$998,I$1,'Brand Family Areas (Enc)'!$D$6:$D$998,"Inactive")&gt;0,"BLOCKED","CAN SELL"))</f>
        <v>BLOCKED</v>
      </c>
      <c r="J168" t="str">
        <f>IF($A168="","",IF(COUNTIFS('Brand Family Areas (Enc)'!$B$6:$B$998,$A168,'Brand Family Areas (Enc)'!$C$6:$C$998,J$1,'Brand Family Areas (Enc)'!$D$6:$D$998,"Inactive")&gt;0,"BLOCKED","CAN SELL"))</f>
        <v>BLOCKED</v>
      </c>
      <c r="K168" t="str">
        <f>IF($A168="","",IF(COUNTIFS('Brand Family Areas (Enc)'!$B$6:$B$998,$A168,'Brand Family Areas (Enc)'!$C$6:$C$998,K$1,'Brand Family Areas (Enc)'!$D$6:$D$998,"Inactive")&gt;0,"BLOCKED","CAN SELL"))</f>
        <v>CAN SELL</v>
      </c>
    </row>
    <row r="169" spans="1:11" x14ac:dyDescent="0.2">
      <c r="A169" t="str">
        <v>Redd's</v>
      </c>
      <c r="B169" t="str">
        <f>IF($A169="","",IF(COUNTIFS('Brand Family Areas (Enc)'!$B$6:$B$998,$A169,'Brand Family Areas (Enc)'!$C$6:$C$998,B$1,'Brand Family Areas (Enc)'!$D$6:$D$998,"Inactive")&gt;0,"BLOCKED","CAN SELL"))</f>
        <v>CAN SELL</v>
      </c>
      <c r="C169" t="str">
        <f>IF($A169="","",IF(COUNTIFS('Brand Family Areas (Enc)'!$B$6:$B$998,$A169,'Brand Family Areas (Enc)'!$C$6:$C$998,C$1,'Brand Family Areas (Enc)'!$D$6:$D$998,"Inactive")&gt;0,"BLOCKED","CAN SELL"))</f>
        <v>CAN SELL</v>
      </c>
      <c r="D169" t="str">
        <f>IF($A169="","",IF(COUNTIFS('Brand Family Areas (Enc)'!$B$6:$B$998,$A169,'Brand Family Areas (Enc)'!$C$6:$C$998,D$1,'Brand Family Areas (Enc)'!$D$6:$D$998,"Inactive")&gt;0,"BLOCKED","CAN SELL"))</f>
        <v>CAN SELL</v>
      </c>
      <c r="E169" t="str">
        <f>IF($A169="","",IF(COUNTIFS('Brand Family Areas (Enc)'!$B$6:$B$998,$A169,'Brand Family Areas (Enc)'!$C$6:$C$998,E$1,'Brand Family Areas (Enc)'!$D$6:$D$998,"Inactive")&gt;0,"BLOCKED","CAN SELL"))</f>
        <v>BLOCKED</v>
      </c>
      <c r="F169" t="str">
        <f>IF($A169="","",IF(COUNTIFS('Brand Family Areas (Enc)'!$B$6:$B$998,$A169,'Brand Family Areas (Enc)'!$C$6:$C$998,F$1,'Brand Family Areas (Enc)'!$D$6:$D$998,"Inactive")&gt;0,"BLOCKED","CAN SELL"))</f>
        <v>BLOCKED</v>
      </c>
      <c r="G169" t="str">
        <f>IF($A169="","",IF(COUNTIFS('Brand Family Areas (Enc)'!$B$6:$B$998,$A169,'Brand Family Areas (Enc)'!$C$6:$C$998,G$1,'Brand Family Areas (Enc)'!$D$6:$D$998,"Inactive")&gt;0,"BLOCKED","CAN SELL"))</f>
        <v>BLOCKED</v>
      </c>
      <c r="H169" t="str">
        <f>IF($A169="","",IF(COUNTIFS('Brand Family Areas (Enc)'!$B$6:$B$998,$A169,'Brand Family Areas (Enc)'!$C$6:$C$998,H$1,'Brand Family Areas (Enc)'!$D$6:$D$998,"Inactive")&gt;0,"BLOCKED","CAN SELL"))</f>
        <v>CAN SELL</v>
      </c>
      <c r="I169" t="str">
        <f>IF($A169="","",IF(COUNTIFS('Brand Family Areas (Enc)'!$B$6:$B$998,$A169,'Brand Family Areas (Enc)'!$C$6:$C$998,I$1,'Brand Family Areas (Enc)'!$D$6:$D$998,"Inactive")&gt;0,"BLOCKED","CAN SELL"))</f>
        <v>CAN SELL</v>
      </c>
      <c r="J169" t="str">
        <f>IF($A169="","",IF(COUNTIFS('Brand Family Areas (Enc)'!$B$6:$B$998,$A169,'Brand Family Areas (Enc)'!$C$6:$C$998,J$1,'Brand Family Areas (Enc)'!$D$6:$D$998,"Inactive")&gt;0,"BLOCKED","CAN SELL"))</f>
        <v>BLOCKED</v>
      </c>
      <c r="K169" t="str">
        <f>IF($A169="","",IF(COUNTIFS('Brand Family Areas (Enc)'!$B$6:$B$998,$A169,'Brand Family Areas (Enc)'!$C$6:$C$998,K$1,'Brand Family Areas (Enc)'!$D$6:$D$998,"Inactive")&gt;0,"BLOCKED","CAN SELL"))</f>
        <v>CAN SELL</v>
      </c>
    </row>
    <row r="170" spans="1:11" x14ac:dyDescent="0.2">
      <c r="A170" t="str">
        <v>Redd's Wicked</v>
      </c>
      <c r="B170" t="str">
        <f>IF($A170="","",IF(COUNTIFS('Brand Family Areas (Enc)'!$B$6:$B$998,$A170,'Brand Family Areas (Enc)'!$C$6:$C$998,B$1,'Brand Family Areas (Enc)'!$D$6:$D$998,"Inactive")&gt;0,"BLOCKED","CAN SELL"))</f>
        <v>CAN SELL</v>
      </c>
      <c r="C170" t="str">
        <f>IF($A170="","",IF(COUNTIFS('Brand Family Areas (Enc)'!$B$6:$B$998,$A170,'Brand Family Areas (Enc)'!$C$6:$C$998,C$1,'Brand Family Areas (Enc)'!$D$6:$D$998,"Inactive")&gt;0,"BLOCKED","CAN SELL"))</f>
        <v>CAN SELL</v>
      </c>
      <c r="D170" t="str">
        <f>IF($A170="","",IF(COUNTIFS('Brand Family Areas (Enc)'!$B$6:$B$998,$A170,'Brand Family Areas (Enc)'!$C$6:$C$998,D$1,'Brand Family Areas (Enc)'!$D$6:$D$998,"Inactive")&gt;0,"BLOCKED","CAN SELL"))</f>
        <v>CAN SELL</v>
      </c>
      <c r="E170" t="str">
        <f>IF($A170="","",IF(COUNTIFS('Brand Family Areas (Enc)'!$B$6:$B$998,$A170,'Brand Family Areas (Enc)'!$C$6:$C$998,E$1,'Brand Family Areas (Enc)'!$D$6:$D$998,"Inactive")&gt;0,"BLOCKED","CAN SELL"))</f>
        <v>BLOCKED</v>
      </c>
      <c r="F170" t="str">
        <f>IF($A170="","",IF(COUNTIFS('Brand Family Areas (Enc)'!$B$6:$B$998,$A170,'Brand Family Areas (Enc)'!$C$6:$C$998,F$1,'Brand Family Areas (Enc)'!$D$6:$D$998,"Inactive")&gt;0,"BLOCKED","CAN SELL"))</f>
        <v>BLOCKED</v>
      </c>
      <c r="G170" t="str">
        <f>IF($A170="","",IF(COUNTIFS('Brand Family Areas (Enc)'!$B$6:$B$998,$A170,'Brand Family Areas (Enc)'!$C$6:$C$998,G$1,'Brand Family Areas (Enc)'!$D$6:$D$998,"Inactive")&gt;0,"BLOCKED","CAN SELL"))</f>
        <v>BLOCKED</v>
      </c>
      <c r="H170" t="str">
        <f>IF($A170="","",IF(COUNTIFS('Brand Family Areas (Enc)'!$B$6:$B$998,$A170,'Brand Family Areas (Enc)'!$C$6:$C$998,H$1,'Brand Family Areas (Enc)'!$D$6:$D$998,"Inactive")&gt;0,"BLOCKED","CAN SELL"))</f>
        <v>CAN SELL</v>
      </c>
      <c r="I170" t="str">
        <f>IF($A170="","",IF(COUNTIFS('Brand Family Areas (Enc)'!$B$6:$B$998,$A170,'Brand Family Areas (Enc)'!$C$6:$C$998,I$1,'Brand Family Areas (Enc)'!$D$6:$D$998,"Inactive")&gt;0,"BLOCKED","CAN SELL"))</f>
        <v>CAN SELL</v>
      </c>
      <c r="J170" t="str">
        <f>IF($A170="","",IF(COUNTIFS('Brand Family Areas (Enc)'!$B$6:$B$998,$A170,'Brand Family Areas (Enc)'!$C$6:$C$998,J$1,'Brand Family Areas (Enc)'!$D$6:$D$998,"Inactive")&gt;0,"BLOCKED","CAN SELL"))</f>
        <v>BLOCKED</v>
      </c>
      <c r="K170" t="str">
        <f>IF($A170="","",IF(COUNTIFS('Brand Family Areas (Enc)'!$B$6:$B$998,$A170,'Brand Family Areas (Enc)'!$C$6:$C$998,K$1,'Brand Family Areas (Enc)'!$D$6:$D$998,"Inactive")&gt;0,"BLOCKED","CAN SELL"))</f>
        <v>CAN SELL</v>
      </c>
    </row>
    <row r="171" spans="1:11" x14ac:dyDescent="0.2">
      <c r="A171" t="str">
        <v>Rekorderlig</v>
      </c>
      <c r="B171" t="str">
        <f>IF($A171="","",IF(COUNTIFS('Brand Family Areas (Enc)'!$B$6:$B$998,$A171,'Brand Family Areas (Enc)'!$C$6:$C$998,B$1,'Brand Family Areas (Enc)'!$D$6:$D$998,"Inactive")&gt;0,"BLOCKED","CAN SELL"))</f>
        <v>CAN SELL</v>
      </c>
      <c r="C171" t="str">
        <f>IF($A171="","",IF(COUNTIFS('Brand Family Areas (Enc)'!$B$6:$B$998,$A171,'Brand Family Areas (Enc)'!$C$6:$C$998,C$1,'Brand Family Areas (Enc)'!$D$6:$D$998,"Inactive")&gt;0,"BLOCKED","CAN SELL"))</f>
        <v>CAN SELL</v>
      </c>
      <c r="D171" t="str">
        <f>IF($A171="","",IF(COUNTIFS('Brand Family Areas (Enc)'!$B$6:$B$998,$A171,'Brand Family Areas (Enc)'!$C$6:$C$998,D$1,'Brand Family Areas (Enc)'!$D$6:$D$998,"Inactive")&gt;0,"BLOCKED","CAN SELL"))</f>
        <v>CAN SELL</v>
      </c>
      <c r="E171" t="str">
        <f>IF($A171="","",IF(COUNTIFS('Brand Family Areas (Enc)'!$B$6:$B$998,$A171,'Brand Family Areas (Enc)'!$C$6:$C$998,E$1,'Brand Family Areas (Enc)'!$D$6:$D$998,"Inactive")&gt;0,"BLOCKED","CAN SELL"))</f>
        <v>CAN SELL</v>
      </c>
      <c r="F171" t="str">
        <f>IF($A171="","",IF(COUNTIFS('Brand Family Areas (Enc)'!$B$6:$B$998,$A171,'Brand Family Areas (Enc)'!$C$6:$C$998,F$1,'Brand Family Areas (Enc)'!$D$6:$D$998,"Inactive")&gt;0,"BLOCKED","CAN SELL"))</f>
        <v>CAN SELL</v>
      </c>
      <c r="G171" t="str">
        <f>IF($A171="","",IF(COUNTIFS('Brand Family Areas (Enc)'!$B$6:$B$998,$A171,'Brand Family Areas (Enc)'!$C$6:$C$998,G$1,'Brand Family Areas (Enc)'!$D$6:$D$998,"Inactive")&gt;0,"BLOCKED","CAN SELL"))</f>
        <v>BLOCKED</v>
      </c>
      <c r="H171" t="str">
        <f>IF($A171="","",IF(COUNTIFS('Brand Family Areas (Enc)'!$B$6:$B$998,$A171,'Brand Family Areas (Enc)'!$C$6:$C$998,H$1,'Brand Family Areas (Enc)'!$D$6:$D$998,"Inactive")&gt;0,"BLOCKED","CAN SELL"))</f>
        <v>BLOCKED</v>
      </c>
      <c r="I171" t="str">
        <f>IF($A171="","",IF(COUNTIFS('Brand Family Areas (Enc)'!$B$6:$B$998,$A171,'Brand Family Areas (Enc)'!$C$6:$C$998,I$1,'Brand Family Areas (Enc)'!$D$6:$D$998,"Inactive")&gt;0,"BLOCKED","CAN SELL"))</f>
        <v>BLOCKED</v>
      </c>
      <c r="J171" t="str">
        <f>IF($A171="","",IF(COUNTIFS('Brand Family Areas (Enc)'!$B$6:$B$998,$A171,'Brand Family Areas (Enc)'!$C$6:$C$998,J$1,'Brand Family Areas (Enc)'!$D$6:$D$998,"Inactive")&gt;0,"BLOCKED","CAN SELL"))</f>
        <v>BLOCKED</v>
      </c>
      <c r="K171" t="str">
        <f>IF($A171="","",IF(COUNTIFS('Brand Family Areas (Enc)'!$B$6:$B$998,$A171,'Brand Family Areas (Enc)'!$C$6:$C$998,K$1,'Brand Family Areas (Enc)'!$D$6:$D$998,"Inactive")&gt;0,"BLOCKED","CAN SELL"))</f>
        <v>BLOCKED</v>
      </c>
    </row>
    <row r="172" spans="1:11" x14ac:dyDescent="0.2">
      <c r="A172" t="str">
        <v>Rodia</v>
      </c>
      <c r="B172" t="str">
        <f>IF($A172="","",IF(COUNTIFS('Brand Family Areas (Enc)'!$B$6:$B$998,$A172,'Brand Family Areas (Enc)'!$C$6:$C$998,B$1,'Brand Family Areas (Enc)'!$D$6:$D$998,"Inactive")&gt;0,"BLOCKED","CAN SELL"))</f>
        <v>CAN SELL</v>
      </c>
      <c r="C172" t="str">
        <f>IF($A172="","",IF(COUNTIFS('Brand Family Areas (Enc)'!$B$6:$B$998,$A172,'Brand Family Areas (Enc)'!$C$6:$C$998,C$1,'Brand Family Areas (Enc)'!$D$6:$D$998,"Inactive")&gt;0,"BLOCKED","CAN SELL"))</f>
        <v>CAN SELL</v>
      </c>
      <c r="D172" t="str">
        <f>IF($A172="","",IF(COUNTIFS('Brand Family Areas (Enc)'!$B$6:$B$998,$A172,'Brand Family Areas (Enc)'!$C$6:$C$998,D$1,'Brand Family Areas (Enc)'!$D$6:$D$998,"Inactive")&gt;0,"BLOCKED","CAN SELL"))</f>
        <v>CAN SELL</v>
      </c>
      <c r="E172" t="str">
        <f>IF($A172="","",IF(COUNTIFS('Brand Family Areas (Enc)'!$B$6:$B$998,$A172,'Brand Family Areas (Enc)'!$C$6:$C$998,E$1,'Brand Family Areas (Enc)'!$D$6:$D$998,"Inactive")&gt;0,"BLOCKED","CAN SELL"))</f>
        <v>BLOCKED</v>
      </c>
      <c r="F172" t="str">
        <f>IF($A172="","",IF(COUNTIFS('Brand Family Areas (Enc)'!$B$6:$B$998,$A172,'Brand Family Areas (Enc)'!$C$6:$C$998,F$1,'Brand Family Areas (Enc)'!$D$6:$D$998,"Inactive")&gt;0,"BLOCKED","CAN SELL"))</f>
        <v>BLOCKED</v>
      </c>
      <c r="G172" t="str">
        <f>IF($A172="","",IF(COUNTIFS('Brand Family Areas (Enc)'!$B$6:$B$998,$A172,'Brand Family Areas (Enc)'!$C$6:$C$998,G$1,'Brand Family Areas (Enc)'!$D$6:$D$998,"Inactive")&gt;0,"BLOCKED","CAN SELL"))</f>
        <v>BLOCKED</v>
      </c>
      <c r="H172" t="str">
        <f>IF($A172="","",IF(COUNTIFS('Brand Family Areas (Enc)'!$B$6:$B$998,$A172,'Brand Family Areas (Enc)'!$C$6:$C$998,H$1,'Brand Family Areas (Enc)'!$D$6:$D$998,"Inactive")&gt;0,"BLOCKED","CAN SELL"))</f>
        <v>CAN SELL</v>
      </c>
      <c r="I172" t="str">
        <f>IF($A172="","",IF(COUNTIFS('Brand Family Areas (Enc)'!$B$6:$B$998,$A172,'Brand Family Areas (Enc)'!$C$6:$C$998,I$1,'Brand Family Areas (Enc)'!$D$6:$D$998,"Inactive")&gt;0,"BLOCKED","CAN SELL"))</f>
        <v>CAN SELL</v>
      </c>
      <c r="J172" t="str">
        <f>IF($A172="","",IF(COUNTIFS('Brand Family Areas (Enc)'!$B$6:$B$998,$A172,'Brand Family Areas (Enc)'!$C$6:$C$998,J$1,'Brand Family Areas (Enc)'!$D$6:$D$998,"Inactive")&gt;0,"BLOCKED","CAN SELL"))</f>
        <v>BLOCKED</v>
      </c>
      <c r="K172" t="str">
        <f>IF($A172="","",IF(COUNTIFS('Brand Family Areas (Enc)'!$B$6:$B$998,$A172,'Brand Family Areas (Enc)'!$C$6:$C$998,K$1,'Brand Family Areas (Enc)'!$D$6:$D$998,"Inactive")&gt;0,"BLOCKED","CAN SELL"))</f>
        <v>CAN SELL</v>
      </c>
    </row>
    <row r="173" spans="1:11" x14ac:dyDescent="0.2">
      <c r="A173" t="str">
        <v>Sagres Cerveja</v>
      </c>
      <c r="B173" t="str">
        <f>IF($A173="","",IF(COUNTIFS('Brand Family Areas (Enc)'!$B$6:$B$998,$A173,'Brand Family Areas (Enc)'!$C$6:$C$998,B$1,'Brand Family Areas (Enc)'!$D$6:$D$998,"Inactive")&gt;0,"BLOCKED","CAN SELL"))</f>
        <v>CAN SELL</v>
      </c>
      <c r="C173" t="str">
        <f>IF($A173="","",IF(COUNTIFS('Brand Family Areas (Enc)'!$B$6:$B$998,$A173,'Brand Family Areas (Enc)'!$C$6:$C$998,C$1,'Brand Family Areas (Enc)'!$D$6:$D$998,"Inactive")&gt;0,"BLOCKED","CAN SELL"))</f>
        <v>CAN SELL</v>
      </c>
      <c r="D173" t="str">
        <f>IF($A173="","",IF(COUNTIFS('Brand Family Areas (Enc)'!$B$6:$B$998,$A173,'Brand Family Areas (Enc)'!$C$6:$C$998,D$1,'Brand Family Areas (Enc)'!$D$6:$D$998,"Inactive")&gt;0,"BLOCKED","CAN SELL"))</f>
        <v>CAN SELL</v>
      </c>
      <c r="E173" t="str">
        <f>IF($A173="","",IF(COUNTIFS('Brand Family Areas (Enc)'!$B$6:$B$998,$A173,'Brand Family Areas (Enc)'!$C$6:$C$998,E$1,'Brand Family Areas (Enc)'!$D$6:$D$998,"Inactive")&gt;0,"BLOCKED","CAN SELL"))</f>
        <v>BLOCKED</v>
      </c>
      <c r="F173" t="str">
        <f>IF($A173="","",IF(COUNTIFS('Brand Family Areas (Enc)'!$B$6:$B$998,$A173,'Brand Family Areas (Enc)'!$C$6:$C$998,F$1,'Brand Family Areas (Enc)'!$D$6:$D$998,"Inactive")&gt;0,"BLOCKED","CAN SELL"))</f>
        <v>BLOCKED</v>
      </c>
      <c r="G173" t="str">
        <f>IF($A173="","",IF(COUNTIFS('Brand Family Areas (Enc)'!$B$6:$B$998,$A173,'Brand Family Areas (Enc)'!$C$6:$C$998,G$1,'Brand Family Areas (Enc)'!$D$6:$D$998,"Inactive")&gt;0,"BLOCKED","CAN SELL"))</f>
        <v>BLOCKED</v>
      </c>
      <c r="H173" t="str">
        <f>IF($A173="","",IF(COUNTIFS('Brand Family Areas (Enc)'!$B$6:$B$998,$A173,'Brand Family Areas (Enc)'!$C$6:$C$998,H$1,'Brand Family Areas (Enc)'!$D$6:$D$998,"Inactive")&gt;0,"BLOCKED","CAN SELL"))</f>
        <v>BLOCKED</v>
      </c>
      <c r="I173" t="str">
        <f>IF($A173="","",IF(COUNTIFS('Brand Family Areas (Enc)'!$B$6:$B$998,$A173,'Brand Family Areas (Enc)'!$C$6:$C$998,I$1,'Brand Family Areas (Enc)'!$D$6:$D$998,"Inactive")&gt;0,"BLOCKED","CAN SELL"))</f>
        <v>BLOCKED</v>
      </c>
      <c r="J173" t="str">
        <f>IF($A173="","",IF(COUNTIFS('Brand Family Areas (Enc)'!$B$6:$B$998,$A173,'Brand Family Areas (Enc)'!$C$6:$C$998,J$1,'Brand Family Areas (Enc)'!$D$6:$D$998,"Inactive")&gt;0,"BLOCKED","CAN SELL"))</f>
        <v>BLOCKED</v>
      </c>
      <c r="K173" t="str">
        <f>IF($A173="","",IF(COUNTIFS('Brand Family Areas (Enc)'!$B$6:$B$998,$A173,'Brand Family Areas (Enc)'!$C$6:$C$998,K$1,'Brand Family Areas (Enc)'!$D$6:$D$998,"Inactive")&gt;0,"BLOCKED","CAN SELL"))</f>
        <v>CAN SELL</v>
      </c>
    </row>
    <row r="174" spans="1:11" x14ac:dyDescent="0.2">
      <c r="A174" t="str">
        <v>Samuel Adams</v>
      </c>
      <c r="B174" t="str">
        <f>IF($A174="","",IF(COUNTIFS('Brand Family Areas (Enc)'!$B$6:$B$998,$A174,'Brand Family Areas (Enc)'!$C$6:$C$998,B$1,'Brand Family Areas (Enc)'!$D$6:$D$998,"Inactive")&gt;0,"BLOCKED","CAN SELL"))</f>
        <v>CAN SELL</v>
      </c>
      <c r="C174" t="str">
        <f>IF($A174="","",IF(COUNTIFS('Brand Family Areas (Enc)'!$B$6:$B$998,$A174,'Brand Family Areas (Enc)'!$C$6:$C$998,C$1,'Brand Family Areas (Enc)'!$D$6:$D$998,"Inactive")&gt;0,"BLOCKED","CAN SELL"))</f>
        <v>CAN SELL</v>
      </c>
      <c r="D174" t="str">
        <f>IF($A174="","",IF(COUNTIFS('Brand Family Areas (Enc)'!$B$6:$B$998,$A174,'Brand Family Areas (Enc)'!$C$6:$C$998,D$1,'Brand Family Areas (Enc)'!$D$6:$D$998,"Inactive")&gt;0,"BLOCKED","CAN SELL"))</f>
        <v>CAN SELL</v>
      </c>
      <c r="E174" t="str">
        <f>IF($A174="","",IF(COUNTIFS('Brand Family Areas (Enc)'!$B$6:$B$998,$A174,'Brand Family Areas (Enc)'!$C$6:$C$998,E$1,'Brand Family Areas (Enc)'!$D$6:$D$998,"Inactive")&gt;0,"BLOCKED","CAN SELL"))</f>
        <v>BLOCKED</v>
      </c>
      <c r="F174" t="str">
        <f>IF($A174="","",IF(COUNTIFS('Brand Family Areas (Enc)'!$B$6:$B$998,$A174,'Brand Family Areas (Enc)'!$C$6:$C$998,F$1,'Brand Family Areas (Enc)'!$D$6:$D$998,"Inactive")&gt;0,"BLOCKED","CAN SELL"))</f>
        <v>BLOCKED</v>
      </c>
      <c r="G174" t="str">
        <f>IF($A174="","",IF(COUNTIFS('Brand Family Areas (Enc)'!$B$6:$B$998,$A174,'Brand Family Areas (Enc)'!$C$6:$C$998,G$1,'Brand Family Areas (Enc)'!$D$6:$D$998,"Inactive")&gt;0,"BLOCKED","CAN SELL"))</f>
        <v>BLOCKED</v>
      </c>
      <c r="H174" t="str">
        <f>IF($A174="","",IF(COUNTIFS('Brand Family Areas (Enc)'!$B$6:$B$998,$A174,'Brand Family Areas (Enc)'!$C$6:$C$998,H$1,'Brand Family Areas (Enc)'!$D$6:$D$998,"Inactive")&gt;0,"BLOCKED","CAN SELL"))</f>
        <v>CAN SELL</v>
      </c>
      <c r="I174" t="str">
        <f>IF($A174="","",IF(COUNTIFS('Brand Family Areas (Enc)'!$B$6:$B$998,$A174,'Brand Family Areas (Enc)'!$C$6:$C$998,I$1,'Brand Family Areas (Enc)'!$D$6:$D$998,"Inactive")&gt;0,"BLOCKED","CAN SELL"))</f>
        <v>CAN SELL</v>
      </c>
      <c r="J174" t="str">
        <f>IF($A174="","",IF(COUNTIFS('Brand Family Areas (Enc)'!$B$6:$B$998,$A174,'Brand Family Areas (Enc)'!$C$6:$C$998,J$1,'Brand Family Areas (Enc)'!$D$6:$D$998,"Inactive")&gt;0,"BLOCKED","CAN SELL"))</f>
        <v>BLOCKED</v>
      </c>
      <c r="K174" t="str">
        <f>IF($A174="","",IF(COUNTIFS('Brand Family Areas (Enc)'!$B$6:$B$998,$A174,'Brand Family Areas (Enc)'!$C$6:$C$998,K$1,'Brand Family Areas (Enc)'!$D$6:$D$998,"Inactive")&gt;0,"BLOCKED","CAN SELL"))</f>
        <v>CAN SELL</v>
      </c>
    </row>
    <row r="175" spans="1:11" x14ac:dyDescent="0.2">
      <c r="A175" t="str">
        <v>Sauza</v>
      </c>
      <c r="B175" t="str">
        <f>IF($A175="","",IF(COUNTIFS('Brand Family Areas (Enc)'!$B$6:$B$998,$A175,'Brand Family Areas (Enc)'!$C$6:$C$998,B$1,'Brand Family Areas (Enc)'!$D$6:$D$998,"Inactive")&gt;0,"BLOCKED","CAN SELL"))</f>
        <v>CAN SELL</v>
      </c>
      <c r="C175" t="str">
        <f>IF($A175="","",IF(COUNTIFS('Brand Family Areas (Enc)'!$B$6:$B$998,$A175,'Brand Family Areas (Enc)'!$C$6:$C$998,C$1,'Brand Family Areas (Enc)'!$D$6:$D$998,"Inactive")&gt;0,"BLOCKED","CAN SELL"))</f>
        <v>CAN SELL</v>
      </c>
      <c r="D175" t="str">
        <f>IF($A175="","",IF(COUNTIFS('Brand Family Areas (Enc)'!$B$6:$B$998,$A175,'Brand Family Areas (Enc)'!$C$6:$C$998,D$1,'Brand Family Areas (Enc)'!$D$6:$D$998,"Inactive")&gt;0,"BLOCKED","CAN SELL"))</f>
        <v>CAN SELL</v>
      </c>
      <c r="E175" t="str">
        <f>IF($A175="","",IF(COUNTIFS('Brand Family Areas (Enc)'!$B$6:$B$998,$A175,'Brand Family Areas (Enc)'!$C$6:$C$998,E$1,'Brand Family Areas (Enc)'!$D$6:$D$998,"Inactive")&gt;0,"BLOCKED","CAN SELL"))</f>
        <v>BLOCKED</v>
      </c>
      <c r="F175" t="str">
        <f>IF($A175="","",IF(COUNTIFS('Brand Family Areas (Enc)'!$B$6:$B$998,$A175,'Brand Family Areas (Enc)'!$C$6:$C$998,F$1,'Brand Family Areas (Enc)'!$D$6:$D$998,"Inactive")&gt;0,"BLOCKED","CAN SELL"))</f>
        <v>BLOCKED</v>
      </c>
      <c r="G175" t="str">
        <f>IF($A175="","",IF(COUNTIFS('Brand Family Areas (Enc)'!$B$6:$B$998,$A175,'Brand Family Areas (Enc)'!$C$6:$C$998,G$1,'Brand Family Areas (Enc)'!$D$6:$D$998,"Inactive")&gt;0,"BLOCKED","CAN SELL"))</f>
        <v>BLOCKED</v>
      </c>
      <c r="H175" t="str">
        <f>IF($A175="","",IF(COUNTIFS('Brand Family Areas (Enc)'!$B$6:$B$998,$A175,'Brand Family Areas (Enc)'!$C$6:$C$998,H$1,'Brand Family Areas (Enc)'!$D$6:$D$998,"Inactive")&gt;0,"BLOCKED","CAN SELL"))</f>
        <v>CAN SELL</v>
      </c>
      <c r="I175" t="str">
        <f>IF($A175="","",IF(COUNTIFS('Brand Family Areas (Enc)'!$B$6:$B$998,$A175,'Brand Family Areas (Enc)'!$C$6:$C$998,I$1,'Brand Family Areas (Enc)'!$D$6:$D$998,"Inactive")&gt;0,"BLOCKED","CAN SELL"))</f>
        <v>CAN SELL</v>
      </c>
      <c r="J175" t="str">
        <f>IF($A175="","",IF(COUNTIFS('Brand Family Areas (Enc)'!$B$6:$B$998,$A175,'Brand Family Areas (Enc)'!$C$6:$C$998,J$1,'Brand Family Areas (Enc)'!$D$6:$D$998,"Inactive")&gt;0,"BLOCKED","CAN SELL"))</f>
        <v>BLOCKED</v>
      </c>
      <c r="K175" t="str">
        <f>IF($A175="","",IF(COUNTIFS('Brand Family Areas (Enc)'!$B$6:$B$998,$A175,'Brand Family Areas (Enc)'!$C$6:$C$998,K$1,'Brand Family Areas (Enc)'!$D$6:$D$998,"Inactive")&gt;0,"BLOCKED","CAN SELL"))</f>
        <v>CAN SELL</v>
      </c>
    </row>
    <row r="176" spans="1:11" x14ac:dyDescent="0.2">
      <c r="A176" t="str">
        <v>Sea Dog</v>
      </c>
      <c r="B176" t="str">
        <f>IF($A176="","",IF(COUNTIFS('Brand Family Areas (Enc)'!$B$6:$B$998,$A176,'Brand Family Areas (Enc)'!$C$6:$C$998,B$1,'Brand Family Areas (Enc)'!$D$6:$D$998,"Inactive")&gt;0,"BLOCKED","CAN SELL"))</f>
        <v>CAN SELL</v>
      </c>
      <c r="C176" t="str">
        <f>IF($A176="","",IF(COUNTIFS('Brand Family Areas (Enc)'!$B$6:$B$998,$A176,'Brand Family Areas (Enc)'!$C$6:$C$998,C$1,'Brand Family Areas (Enc)'!$D$6:$D$998,"Inactive")&gt;0,"BLOCKED","CAN SELL"))</f>
        <v>CAN SELL</v>
      </c>
      <c r="D176" t="str">
        <f>IF($A176="","",IF(COUNTIFS('Brand Family Areas (Enc)'!$B$6:$B$998,$A176,'Brand Family Areas (Enc)'!$C$6:$C$998,D$1,'Brand Family Areas (Enc)'!$D$6:$D$998,"Inactive")&gt;0,"BLOCKED","CAN SELL"))</f>
        <v>CAN SELL</v>
      </c>
      <c r="E176" t="str">
        <f>IF($A176="","",IF(COUNTIFS('Brand Family Areas (Enc)'!$B$6:$B$998,$A176,'Brand Family Areas (Enc)'!$C$6:$C$998,E$1,'Brand Family Areas (Enc)'!$D$6:$D$998,"Inactive")&gt;0,"BLOCKED","CAN SELL"))</f>
        <v>CAN SELL</v>
      </c>
      <c r="F176" t="str">
        <f>IF($A176="","",IF(COUNTIFS('Brand Family Areas (Enc)'!$B$6:$B$998,$A176,'Brand Family Areas (Enc)'!$C$6:$C$998,F$1,'Brand Family Areas (Enc)'!$D$6:$D$998,"Inactive")&gt;0,"BLOCKED","CAN SELL"))</f>
        <v>CAN SELL</v>
      </c>
      <c r="G176" t="str">
        <f>IF($A176="","",IF(COUNTIFS('Brand Family Areas (Enc)'!$B$6:$B$998,$A176,'Brand Family Areas (Enc)'!$C$6:$C$998,G$1,'Brand Family Areas (Enc)'!$D$6:$D$998,"Inactive")&gt;0,"BLOCKED","CAN SELL"))</f>
        <v>BLOCKED</v>
      </c>
      <c r="H176" t="str">
        <f>IF($A176="","",IF(COUNTIFS('Brand Family Areas (Enc)'!$B$6:$B$998,$A176,'Brand Family Areas (Enc)'!$C$6:$C$998,H$1,'Brand Family Areas (Enc)'!$D$6:$D$998,"Inactive")&gt;0,"BLOCKED","CAN SELL"))</f>
        <v>BLOCKED</v>
      </c>
      <c r="I176" t="str">
        <f>IF($A176="","",IF(COUNTIFS('Brand Family Areas (Enc)'!$B$6:$B$998,$A176,'Brand Family Areas (Enc)'!$C$6:$C$998,I$1,'Brand Family Areas (Enc)'!$D$6:$D$998,"Inactive")&gt;0,"BLOCKED","CAN SELL"))</f>
        <v>CAN SELL</v>
      </c>
      <c r="J176" t="str">
        <f>IF($A176="","",IF(COUNTIFS('Brand Family Areas (Enc)'!$B$6:$B$998,$A176,'Brand Family Areas (Enc)'!$C$6:$C$998,J$1,'Brand Family Areas (Enc)'!$D$6:$D$998,"Inactive")&gt;0,"BLOCKED","CAN SELL"))</f>
        <v>BLOCKED</v>
      </c>
      <c r="K176" t="str">
        <f>IF($A176="","",IF(COUNTIFS('Brand Family Areas (Enc)'!$B$6:$B$998,$A176,'Brand Family Areas (Enc)'!$C$6:$C$998,K$1,'Brand Family Areas (Enc)'!$D$6:$D$998,"Inactive")&gt;0,"BLOCKED","CAN SELL"))</f>
        <v>BLOCKED</v>
      </c>
    </row>
    <row r="177" spans="1:11" x14ac:dyDescent="0.2">
      <c r="A177" t="str">
        <v>Seafarer</v>
      </c>
      <c r="B177" t="str">
        <f>IF($A177="","",IF(COUNTIFS('Brand Family Areas (Enc)'!$B$6:$B$998,$A177,'Brand Family Areas (Enc)'!$C$6:$C$998,B$1,'Brand Family Areas (Enc)'!$D$6:$D$998,"Inactive")&gt;0,"BLOCKED","CAN SELL"))</f>
        <v>CAN SELL</v>
      </c>
      <c r="C177" t="str">
        <f>IF($A177="","",IF(COUNTIFS('Brand Family Areas (Enc)'!$B$6:$B$998,$A177,'Brand Family Areas (Enc)'!$C$6:$C$998,C$1,'Brand Family Areas (Enc)'!$D$6:$D$998,"Inactive")&gt;0,"BLOCKED","CAN SELL"))</f>
        <v>CAN SELL</v>
      </c>
      <c r="D177" t="str">
        <f>IF($A177="","",IF(COUNTIFS('Brand Family Areas (Enc)'!$B$6:$B$998,$A177,'Brand Family Areas (Enc)'!$C$6:$C$998,D$1,'Brand Family Areas (Enc)'!$D$6:$D$998,"Inactive")&gt;0,"BLOCKED","CAN SELL"))</f>
        <v>CAN SELL</v>
      </c>
      <c r="E177" t="str">
        <f>IF($A177="","",IF(COUNTIFS('Brand Family Areas (Enc)'!$B$6:$B$998,$A177,'Brand Family Areas (Enc)'!$C$6:$C$998,E$1,'Brand Family Areas (Enc)'!$D$6:$D$998,"Inactive")&gt;0,"BLOCKED","CAN SELL"))</f>
        <v>CAN SELL</v>
      </c>
      <c r="F177" t="str">
        <f>IF($A177="","",IF(COUNTIFS('Brand Family Areas (Enc)'!$B$6:$B$998,$A177,'Brand Family Areas (Enc)'!$C$6:$C$998,F$1,'Brand Family Areas (Enc)'!$D$6:$D$998,"Inactive")&gt;0,"BLOCKED","CAN SELL"))</f>
        <v>CAN SELL</v>
      </c>
      <c r="G177" t="str">
        <f>IF($A177="","",IF(COUNTIFS('Brand Family Areas (Enc)'!$B$6:$B$998,$A177,'Brand Family Areas (Enc)'!$C$6:$C$998,G$1,'Brand Family Areas (Enc)'!$D$6:$D$998,"Inactive")&gt;0,"BLOCKED","CAN SELL"))</f>
        <v>CAN SELL</v>
      </c>
      <c r="H177" t="str">
        <f>IF($A177="","",IF(COUNTIFS('Brand Family Areas (Enc)'!$B$6:$B$998,$A177,'Brand Family Areas (Enc)'!$C$6:$C$998,H$1,'Brand Family Areas (Enc)'!$D$6:$D$998,"Inactive")&gt;0,"BLOCKED","CAN SELL"))</f>
        <v>BLOCKED</v>
      </c>
      <c r="I177" t="str">
        <f>IF($A177="","",IF(COUNTIFS('Brand Family Areas (Enc)'!$B$6:$B$998,$A177,'Brand Family Areas (Enc)'!$C$6:$C$998,I$1,'Brand Family Areas (Enc)'!$D$6:$D$998,"Inactive")&gt;0,"BLOCKED","CAN SELL"))</f>
        <v>CAN SELL</v>
      </c>
      <c r="J177" t="str">
        <f>IF($A177="","",IF(COUNTIFS('Brand Family Areas (Enc)'!$B$6:$B$998,$A177,'Brand Family Areas (Enc)'!$C$6:$C$998,J$1,'Brand Family Areas (Enc)'!$D$6:$D$998,"Inactive")&gt;0,"BLOCKED","CAN SELL"))</f>
        <v>CAN SELL</v>
      </c>
      <c r="K177" t="str">
        <f>IF($A177="","",IF(COUNTIFS('Brand Family Areas (Enc)'!$B$6:$B$998,$A177,'Brand Family Areas (Enc)'!$C$6:$C$998,K$1,'Brand Family Areas (Enc)'!$D$6:$D$998,"Inactive")&gt;0,"BLOCKED","CAN SELL"))</f>
        <v>CAN SELL</v>
      </c>
    </row>
    <row r="178" spans="1:11" x14ac:dyDescent="0.2">
      <c r="A178" t="str">
        <v>Shed</v>
      </c>
      <c r="B178" t="str">
        <f>IF($A178="","",IF(COUNTIFS('Brand Family Areas (Enc)'!$B$6:$B$998,$A178,'Brand Family Areas (Enc)'!$C$6:$C$998,B$1,'Brand Family Areas (Enc)'!$D$6:$D$998,"Inactive")&gt;0,"BLOCKED","CAN SELL"))</f>
        <v>CAN SELL</v>
      </c>
      <c r="C178" t="str">
        <f>IF($A178="","",IF(COUNTIFS('Brand Family Areas (Enc)'!$B$6:$B$998,$A178,'Brand Family Areas (Enc)'!$C$6:$C$998,C$1,'Brand Family Areas (Enc)'!$D$6:$D$998,"Inactive")&gt;0,"BLOCKED","CAN SELL"))</f>
        <v>CAN SELL</v>
      </c>
      <c r="D178" t="str">
        <f>IF($A178="","",IF(COUNTIFS('Brand Family Areas (Enc)'!$B$6:$B$998,$A178,'Brand Family Areas (Enc)'!$C$6:$C$998,D$1,'Brand Family Areas (Enc)'!$D$6:$D$998,"Inactive")&gt;0,"BLOCKED","CAN SELL"))</f>
        <v>CAN SELL</v>
      </c>
      <c r="E178" t="str">
        <f>IF($A178="","",IF(COUNTIFS('Brand Family Areas (Enc)'!$B$6:$B$998,$A178,'Brand Family Areas (Enc)'!$C$6:$C$998,E$1,'Brand Family Areas (Enc)'!$D$6:$D$998,"Inactive")&gt;0,"BLOCKED","CAN SELL"))</f>
        <v>CAN SELL</v>
      </c>
      <c r="F178" t="str">
        <f>IF($A178="","",IF(COUNTIFS('Brand Family Areas (Enc)'!$B$6:$B$998,$A178,'Brand Family Areas (Enc)'!$C$6:$C$998,F$1,'Brand Family Areas (Enc)'!$D$6:$D$998,"Inactive")&gt;0,"BLOCKED","CAN SELL"))</f>
        <v>CAN SELL</v>
      </c>
      <c r="G178" t="str">
        <f>IF($A178="","",IF(COUNTIFS('Brand Family Areas (Enc)'!$B$6:$B$998,$A178,'Brand Family Areas (Enc)'!$C$6:$C$998,G$1,'Brand Family Areas (Enc)'!$D$6:$D$998,"Inactive")&gt;0,"BLOCKED","CAN SELL"))</f>
        <v>BLOCKED</v>
      </c>
      <c r="H178" t="str">
        <f>IF($A178="","",IF(COUNTIFS('Brand Family Areas (Enc)'!$B$6:$B$998,$A178,'Brand Family Areas (Enc)'!$C$6:$C$998,H$1,'Brand Family Areas (Enc)'!$D$6:$D$998,"Inactive")&gt;0,"BLOCKED","CAN SELL"))</f>
        <v>CAN SELL</v>
      </c>
      <c r="I178" t="str">
        <f>IF($A178="","",IF(COUNTIFS('Brand Family Areas (Enc)'!$B$6:$B$998,$A178,'Brand Family Areas (Enc)'!$C$6:$C$998,I$1,'Brand Family Areas (Enc)'!$D$6:$D$998,"Inactive")&gt;0,"BLOCKED","CAN SELL"))</f>
        <v>CAN SELL</v>
      </c>
      <c r="J178" t="str">
        <f>IF($A178="","",IF(COUNTIFS('Brand Family Areas (Enc)'!$B$6:$B$998,$A178,'Brand Family Areas (Enc)'!$C$6:$C$998,J$1,'Brand Family Areas (Enc)'!$D$6:$D$998,"Inactive")&gt;0,"BLOCKED","CAN SELL"))</f>
        <v>BLOCKED</v>
      </c>
      <c r="K178" t="str">
        <f>IF($A178="","",IF(COUNTIFS('Brand Family Areas (Enc)'!$B$6:$B$998,$A178,'Brand Family Areas (Enc)'!$C$6:$C$998,K$1,'Brand Family Areas (Enc)'!$D$6:$D$998,"Inactive")&gt;0,"BLOCKED","CAN SELL"))</f>
        <v>BLOCKED</v>
      </c>
    </row>
    <row r="179" spans="1:11" x14ac:dyDescent="0.2">
      <c r="A179" t="str">
        <v>Shiner</v>
      </c>
      <c r="B179" t="str">
        <f>IF($A179="","",IF(COUNTIFS('Brand Family Areas (Enc)'!$B$6:$B$998,$A179,'Brand Family Areas (Enc)'!$C$6:$C$998,B$1,'Brand Family Areas (Enc)'!$D$6:$D$998,"Inactive")&gt;0,"BLOCKED","CAN SELL"))</f>
        <v>CAN SELL</v>
      </c>
      <c r="C179" t="str">
        <f>IF($A179="","",IF(COUNTIFS('Brand Family Areas (Enc)'!$B$6:$B$998,$A179,'Brand Family Areas (Enc)'!$C$6:$C$998,C$1,'Brand Family Areas (Enc)'!$D$6:$D$998,"Inactive")&gt;0,"BLOCKED","CAN SELL"))</f>
        <v>CAN SELL</v>
      </c>
      <c r="D179" t="str">
        <f>IF($A179="","",IF(COUNTIFS('Brand Family Areas (Enc)'!$B$6:$B$998,$A179,'Brand Family Areas (Enc)'!$C$6:$C$998,D$1,'Brand Family Areas (Enc)'!$D$6:$D$998,"Inactive")&gt;0,"BLOCKED","CAN SELL"))</f>
        <v>CAN SELL</v>
      </c>
      <c r="E179" t="str">
        <f>IF($A179="","",IF(COUNTIFS('Brand Family Areas (Enc)'!$B$6:$B$998,$A179,'Brand Family Areas (Enc)'!$C$6:$C$998,E$1,'Brand Family Areas (Enc)'!$D$6:$D$998,"Inactive")&gt;0,"BLOCKED","CAN SELL"))</f>
        <v>BLOCKED</v>
      </c>
      <c r="F179" t="str">
        <f>IF($A179="","",IF(COUNTIFS('Brand Family Areas (Enc)'!$B$6:$B$998,$A179,'Brand Family Areas (Enc)'!$C$6:$C$998,F$1,'Brand Family Areas (Enc)'!$D$6:$D$998,"Inactive")&gt;0,"BLOCKED","CAN SELL"))</f>
        <v>BLOCKED</v>
      </c>
      <c r="G179" t="str">
        <f>IF($A179="","",IF(COUNTIFS('Brand Family Areas (Enc)'!$B$6:$B$998,$A179,'Brand Family Areas (Enc)'!$C$6:$C$998,G$1,'Brand Family Areas (Enc)'!$D$6:$D$998,"Inactive")&gt;0,"BLOCKED","CAN SELL"))</f>
        <v>BLOCKED</v>
      </c>
      <c r="H179" t="str">
        <f>IF($A179="","",IF(COUNTIFS('Brand Family Areas (Enc)'!$B$6:$B$998,$A179,'Brand Family Areas (Enc)'!$C$6:$C$998,H$1,'Brand Family Areas (Enc)'!$D$6:$D$998,"Inactive")&gt;0,"BLOCKED","CAN SELL"))</f>
        <v>CAN SELL</v>
      </c>
      <c r="I179" t="str">
        <f>IF($A179="","",IF(COUNTIFS('Brand Family Areas (Enc)'!$B$6:$B$998,$A179,'Brand Family Areas (Enc)'!$C$6:$C$998,I$1,'Brand Family Areas (Enc)'!$D$6:$D$998,"Inactive")&gt;0,"BLOCKED","CAN SELL"))</f>
        <v>CAN SELL</v>
      </c>
      <c r="J179" t="str">
        <f>IF($A179="","",IF(COUNTIFS('Brand Family Areas (Enc)'!$B$6:$B$998,$A179,'Brand Family Areas (Enc)'!$C$6:$C$998,J$1,'Brand Family Areas (Enc)'!$D$6:$D$998,"Inactive")&gt;0,"BLOCKED","CAN SELL"))</f>
        <v>BLOCKED</v>
      </c>
      <c r="K179" t="str">
        <f>IF($A179="","",IF(COUNTIFS('Brand Family Areas (Enc)'!$B$6:$B$998,$A179,'Brand Family Areas (Enc)'!$C$6:$C$998,K$1,'Brand Family Areas (Enc)'!$D$6:$D$998,"Inactive")&gt;0,"BLOCKED","CAN SELL"))</f>
        <v>CAN SELL</v>
      </c>
    </row>
    <row r="180" spans="1:11" x14ac:dyDescent="0.2">
      <c r="A180" t="str">
        <v>Shipyard</v>
      </c>
      <c r="B180" t="str">
        <f>IF($A180="","",IF(COUNTIFS('Brand Family Areas (Enc)'!$B$6:$B$998,$A180,'Brand Family Areas (Enc)'!$C$6:$C$998,B$1,'Brand Family Areas (Enc)'!$D$6:$D$998,"Inactive")&gt;0,"BLOCKED","CAN SELL"))</f>
        <v>CAN SELL</v>
      </c>
      <c r="C180" t="str">
        <f>IF($A180="","",IF(COUNTIFS('Brand Family Areas (Enc)'!$B$6:$B$998,$A180,'Brand Family Areas (Enc)'!$C$6:$C$998,C$1,'Brand Family Areas (Enc)'!$D$6:$D$998,"Inactive")&gt;0,"BLOCKED","CAN SELL"))</f>
        <v>CAN SELL</v>
      </c>
      <c r="D180" t="str">
        <f>IF($A180="","",IF(COUNTIFS('Brand Family Areas (Enc)'!$B$6:$B$998,$A180,'Brand Family Areas (Enc)'!$C$6:$C$998,D$1,'Brand Family Areas (Enc)'!$D$6:$D$998,"Inactive")&gt;0,"BLOCKED","CAN SELL"))</f>
        <v>CAN SELL</v>
      </c>
      <c r="E180" t="str">
        <f>IF($A180="","",IF(COUNTIFS('Brand Family Areas (Enc)'!$B$6:$B$998,$A180,'Brand Family Areas (Enc)'!$C$6:$C$998,E$1,'Brand Family Areas (Enc)'!$D$6:$D$998,"Inactive")&gt;0,"BLOCKED","CAN SELL"))</f>
        <v>CAN SELL</v>
      </c>
      <c r="F180" t="str">
        <f>IF($A180="","",IF(COUNTIFS('Brand Family Areas (Enc)'!$B$6:$B$998,$A180,'Brand Family Areas (Enc)'!$C$6:$C$998,F$1,'Brand Family Areas (Enc)'!$D$6:$D$998,"Inactive")&gt;0,"BLOCKED","CAN SELL"))</f>
        <v>CAN SELL</v>
      </c>
      <c r="G180" t="str">
        <f>IF($A180="","",IF(COUNTIFS('Brand Family Areas (Enc)'!$B$6:$B$998,$A180,'Brand Family Areas (Enc)'!$C$6:$C$998,G$1,'Brand Family Areas (Enc)'!$D$6:$D$998,"Inactive")&gt;0,"BLOCKED","CAN SELL"))</f>
        <v>BLOCKED</v>
      </c>
      <c r="H180" t="str">
        <f>IF($A180="","",IF(COUNTIFS('Brand Family Areas (Enc)'!$B$6:$B$998,$A180,'Brand Family Areas (Enc)'!$C$6:$C$998,H$1,'Brand Family Areas (Enc)'!$D$6:$D$998,"Inactive")&gt;0,"BLOCKED","CAN SELL"))</f>
        <v>BLOCKED</v>
      </c>
      <c r="I180" t="str">
        <f>IF($A180="","",IF(COUNTIFS('Brand Family Areas (Enc)'!$B$6:$B$998,$A180,'Brand Family Areas (Enc)'!$C$6:$C$998,I$1,'Brand Family Areas (Enc)'!$D$6:$D$998,"Inactive")&gt;0,"BLOCKED","CAN SELL"))</f>
        <v>BLOCKED</v>
      </c>
      <c r="J180" t="str">
        <f>IF($A180="","",IF(COUNTIFS('Brand Family Areas (Enc)'!$B$6:$B$998,$A180,'Brand Family Areas (Enc)'!$C$6:$C$998,J$1,'Brand Family Areas (Enc)'!$D$6:$D$998,"Inactive")&gt;0,"BLOCKED","CAN SELL"))</f>
        <v>BLOCKED</v>
      </c>
      <c r="K180" t="str">
        <f>IF($A180="","",IF(COUNTIFS('Brand Family Areas (Enc)'!$B$6:$B$998,$A180,'Brand Family Areas (Enc)'!$C$6:$C$998,K$1,'Brand Family Areas (Enc)'!$D$6:$D$998,"Inactive")&gt;0,"BLOCKED","CAN SELL"))</f>
        <v>BLOCKED</v>
      </c>
    </row>
    <row r="181" spans="1:11" x14ac:dyDescent="0.2">
      <c r="A181" t="str">
        <v>Sierra Nevada</v>
      </c>
      <c r="B181" t="str">
        <f>IF($A181="","",IF(COUNTIFS('Brand Family Areas (Enc)'!$B$6:$B$998,$A181,'Brand Family Areas (Enc)'!$C$6:$C$998,B$1,'Brand Family Areas (Enc)'!$D$6:$D$998,"Inactive")&gt;0,"BLOCKED","CAN SELL"))</f>
        <v>CAN SELL</v>
      </c>
      <c r="C181" t="str">
        <f>IF($A181="","",IF(COUNTIFS('Brand Family Areas (Enc)'!$B$6:$B$998,$A181,'Brand Family Areas (Enc)'!$C$6:$C$998,C$1,'Brand Family Areas (Enc)'!$D$6:$D$998,"Inactive")&gt;0,"BLOCKED","CAN SELL"))</f>
        <v>CAN SELL</v>
      </c>
      <c r="D181" t="str">
        <f>IF($A181="","",IF(COUNTIFS('Brand Family Areas (Enc)'!$B$6:$B$998,$A181,'Brand Family Areas (Enc)'!$C$6:$C$998,D$1,'Brand Family Areas (Enc)'!$D$6:$D$998,"Inactive")&gt;0,"BLOCKED","CAN SELL"))</f>
        <v>CAN SELL</v>
      </c>
      <c r="E181" t="str">
        <f>IF($A181="","",IF(COUNTIFS('Brand Family Areas (Enc)'!$B$6:$B$998,$A181,'Brand Family Areas (Enc)'!$C$6:$C$998,E$1,'Brand Family Areas (Enc)'!$D$6:$D$998,"Inactive")&gt;0,"BLOCKED","CAN SELL"))</f>
        <v>BLOCKED</v>
      </c>
      <c r="F181" t="str">
        <f>IF($A181="","",IF(COUNTIFS('Brand Family Areas (Enc)'!$B$6:$B$998,$A181,'Brand Family Areas (Enc)'!$C$6:$C$998,F$1,'Brand Family Areas (Enc)'!$D$6:$D$998,"Inactive")&gt;0,"BLOCKED","CAN SELL"))</f>
        <v>BLOCKED</v>
      </c>
      <c r="G181" t="str">
        <f>IF($A181="","",IF(COUNTIFS('Brand Family Areas (Enc)'!$B$6:$B$998,$A181,'Brand Family Areas (Enc)'!$C$6:$C$998,G$1,'Brand Family Areas (Enc)'!$D$6:$D$998,"Inactive")&gt;0,"BLOCKED","CAN SELL"))</f>
        <v>BLOCKED</v>
      </c>
      <c r="H181" t="str">
        <f>IF($A181="","",IF(COUNTIFS('Brand Family Areas (Enc)'!$B$6:$B$998,$A181,'Brand Family Areas (Enc)'!$C$6:$C$998,H$1,'Brand Family Areas (Enc)'!$D$6:$D$998,"Inactive")&gt;0,"BLOCKED","CAN SELL"))</f>
        <v>CAN SELL</v>
      </c>
      <c r="I181" t="str">
        <f>IF($A181="","",IF(COUNTIFS('Brand Family Areas (Enc)'!$B$6:$B$998,$A181,'Brand Family Areas (Enc)'!$C$6:$C$998,I$1,'Brand Family Areas (Enc)'!$D$6:$D$998,"Inactive")&gt;0,"BLOCKED","CAN SELL"))</f>
        <v>CAN SELL</v>
      </c>
      <c r="J181" t="str">
        <f>IF($A181="","",IF(COUNTIFS('Brand Family Areas (Enc)'!$B$6:$B$998,$A181,'Brand Family Areas (Enc)'!$C$6:$C$998,J$1,'Brand Family Areas (Enc)'!$D$6:$D$998,"Inactive")&gt;0,"BLOCKED","CAN SELL"))</f>
        <v>BLOCKED</v>
      </c>
      <c r="K181" t="str">
        <f>IF($A181="","",IF(COUNTIFS('Brand Family Areas (Enc)'!$B$6:$B$998,$A181,'Brand Family Areas (Enc)'!$C$6:$C$998,K$1,'Brand Family Areas (Enc)'!$D$6:$D$998,"Inactive")&gt;0,"BLOCKED","CAN SELL"))</f>
        <v>CAN SELL</v>
      </c>
    </row>
    <row r="182" spans="1:11" x14ac:dyDescent="0.2">
      <c r="A182" t="str">
        <v>Signture Cockt</v>
      </c>
      <c r="B182" t="str">
        <f>IF($A182="","",IF(COUNTIFS('Brand Family Areas (Enc)'!$B$6:$B$998,$A182,'Brand Family Areas (Enc)'!$C$6:$C$998,B$1,'Brand Family Areas (Enc)'!$D$6:$D$998,"Inactive")&gt;0,"BLOCKED","CAN SELL"))</f>
        <v>CAN SELL</v>
      </c>
      <c r="C182" t="str">
        <f>IF($A182="","",IF(COUNTIFS('Brand Family Areas (Enc)'!$B$6:$B$998,$A182,'Brand Family Areas (Enc)'!$C$6:$C$998,C$1,'Brand Family Areas (Enc)'!$D$6:$D$998,"Inactive")&gt;0,"BLOCKED","CAN SELL"))</f>
        <v>CAN SELL</v>
      </c>
      <c r="D182" t="str">
        <f>IF($A182="","",IF(COUNTIFS('Brand Family Areas (Enc)'!$B$6:$B$998,$A182,'Brand Family Areas (Enc)'!$C$6:$C$998,D$1,'Brand Family Areas (Enc)'!$D$6:$D$998,"Inactive")&gt;0,"BLOCKED","CAN SELL"))</f>
        <v>CAN SELL</v>
      </c>
      <c r="E182" t="str">
        <f>IF($A182="","",IF(COUNTIFS('Brand Family Areas (Enc)'!$B$6:$B$998,$A182,'Brand Family Areas (Enc)'!$C$6:$C$998,E$1,'Brand Family Areas (Enc)'!$D$6:$D$998,"Inactive")&gt;0,"BLOCKED","CAN SELL"))</f>
        <v>BLOCKED</v>
      </c>
      <c r="F182" t="str">
        <f>IF($A182="","",IF(COUNTIFS('Brand Family Areas (Enc)'!$B$6:$B$998,$A182,'Brand Family Areas (Enc)'!$C$6:$C$998,F$1,'Brand Family Areas (Enc)'!$D$6:$D$998,"Inactive")&gt;0,"BLOCKED","CAN SELL"))</f>
        <v>CAN SELL</v>
      </c>
      <c r="G182" t="str">
        <f>IF($A182="","",IF(COUNTIFS('Brand Family Areas (Enc)'!$B$6:$B$998,$A182,'Brand Family Areas (Enc)'!$C$6:$C$998,G$1,'Brand Family Areas (Enc)'!$D$6:$D$998,"Inactive")&gt;0,"BLOCKED","CAN SELL"))</f>
        <v>BLOCKED</v>
      </c>
      <c r="H182" t="str">
        <f>IF($A182="","",IF(COUNTIFS('Brand Family Areas (Enc)'!$B$6:$B$998,$A182,'Brand Family Areas (Enc)'!$C$6:$C$998,H$1,'Brand Family Areas (Enc)'!$D$6:$D$998,"Inactive")&gt;0,"BLOCKED","CAN SELL"))</f>
        <v>CAN SELL</v>
      </c>
      <c r="I182" t="str">
        <f>IF($A182="","",IF(COUNTIFS('Brand Family Areas (Enc)'!$B$6:$B$998,$A182,'Brand Family Areas (Enc)'!$C$6:$C$998,I$1,'Brand Family Areas (Enc)'!$D$6:$D$998,"Inactive")&gt;0,"BLOCKED","CAN SELL"))</f>
        <v>CAN SELL</v>
      </c>
      <c r="J182" t="str">
        <f>IF($A182="","",IF(COUNTIFS('Brand Family Areas (Enc)'!$B$6:$B$998,$A182,'Brand Family Areas (Enc)'!$C$6:$C$998,J$1,'Brand Family Areas (Enc)'!$D$6:$D$998,"Inactive")&gt;0,"BLOCKED","CAN SELL"))</f>
        <v>BLOCKED</v>
      </c>
      <c r="K182" t="str">
        <f>IF($A182="","",IF(COUNTIFS('Brand Family Areas (Enc)'!$B$6:$B$998,$A182,'Brand Family Areas (Enc)'!$C$6:$C$998,K$1,'Brand Family Areas (Enc)'!$D$6:$D$998,"Inactive")&gt;0,"BLOCKED","CAN SELL"))</f>
        <v>CAN SELL</v>
      </c>
    </row>
    <row r="183" spans="1:11" x14ac:dyDescent="0.2">
      <c r="A183" t="str">
        <v>Simply Spiked</v>
      </c>
      <c r="B183" t="str">
        <f>IF($A183="","",IF(COUNTIFS('Brand Family Areas (Enc)'!$B$6:$B$998,$A183,'Brand Family Areas (Enc)'!$C$6:$C$998,B$1,'Brand Family Areas (Enc)'!$D$6:$D$998,"Inactive")&gt;0,"BLOCKED","CAN SELL"))</f>
        <v>CAN SELL</v>
      </c>
      <c r="C183" t="str">
        <f>IF($A183="","",IF(COUNTIFS('Brand Family Areas (Enc)'!$B$6:$B$998,$A183,'Brand Family Areas (Enc)'!$C$6:$C$998,C$1,'Brand Family Areas (Enc)'!$D$6:$D$998,"Inactive")&gt;0,"BLOCKED","CAN SELL"))</f>
        <v>CAN SELL</v>
      </c>
      <c r="D183" t="str">
        <f>IF($A183="","",IF(COUNTIFS('Brand Family Areas (Enc)'!$B$6:$B$998,$A183,'Brand Family Areas (Enc)'!$C$6:$C$998,D$1,'Brand Family Areas (Enc)'!$D$6:$D$998,"Inactive")&gt;0,"BLOCKED","CAN SELL"))</f>
        <v>CAN SELL</v>
      </c>
      <c r="E183" t="str">
        <f>IF($A183="","",IF(COUNTIFS('Brand Family Areas (Enc)'!$B$6:$B$998,$A183,'Brand Family Areas (Enc)'!$C$6:$C$998,E$1,'Brand Family Areas (Enc)'!$D$6:$D$998,"Inactive")&gt;0,"BLOCKED","CAN SELL"))</f>
        <v>BLOCKED</v>
      </c>
      <c r="F183" t="str">
        <f>IF($A183="","",IF(COUNTIFS('Brand Family Areas (Enc)'!$B$6:$B$998,$A183,'Brand Family Areas (Enc)'!$C$6:$C$998,F$1,'Brand Family Areas (Enc)'!$D$6:$D$998,"Inactive")&gt;0,"BLOCKED","CAN SELL"))</f>
        <v>BLOCKED</v>
      </c>
      <c r="G183" t="str">
        <f>IF($A183="","",IF(COUNTIFS('Brand Family Areas (Enc)'!$B$6:$B$998,$A183,'Brand Family Areas (Enc)'!$C$6:$C$998,G$1,'Brand Family Areas (Enc)'!$D$6:$D$998,"Inactive")&gt;0,"BLOCKED","CAN SELL"))</f>
        <v>BLOCKED</v>
      </c>
      <c r="H183" t="str">
        <f>IF($A183="","",IF(COUNTIFS('Brand Family Areas (Enc)'!$B$6:$B$998,$A183,'Brand Family Areas (Enc)'!$C$6:$C$998,H$1,'Brand Family Areas (Enc)'!$D$6:$D$998,"Inactive")&gt;0,"BLOCKED","CAN SELL"))</f>
        <v>CAN SELL</v>
      </c>
      <c r="I183" t="str">
        <f>IF($A183="","",IF(COUNTIFS('Brand Family Areas (Enc)'!$B$6:$B$998,$A183,'Brand Family Areas (Enc)'!$C$6:$C$998,I$1,'Brand Family Areas (Enc)'!$D$6:$D$998,"Inactive")&gt;0,"BLOCKED","CAN SELL"))</f>
        <v>CAN SELL</v>
      </c>
      <c r="J183" t="str">
        <f>IF($A183="","",IF(COUNTIFS('Brand Family Areas (Enc)'!$B$6:$B$998,$A183,'Brand Family Areas (Enc)'!$C$6:$C$998,J$1,'Brand Family Areas (Enc)'!$D$6:$D$998,"Inactive")&gt;0,"BLOCKED","CAN SELL"))</f>
        <v>BLOCKED</v>
      </c>
      <c r="K183" t="str">
        <f>IF($A183="","",IF(COUNTIFS('Brand Family Areas (Enc)'!$B$6:$B$998,$A183,'Brand Family Areas (Enc)'!$C$6:$C$998,K$1,'Brand Family Areas (Enc)'!$D$6:$D$998,"Inactive")&gt;0,"BLOCKED","CAN SELL"))</f>
        <v>CAN SELL</v>
      </c>
    </row>
    <row r="184" spans="1:11" x14ac:dyDescent="0.2">
      <c r="A184" t="str">
        <v>Sinless Vodka Cocktail</v>
      </c>
      <c r="B184" t="str">
        <f>IF($A184="","",IF(COUNTIFS('Brand Family Areas (Enc)'!$B$6:$B$998,$A184,'Brand Family Areas (Enc)'!$C$6:$C$998,B$1,'Brand Family Areas (Enc)'!$D$6:$D$998,"Inactive")&gt;0,"BLOCKED","CAN SELL"))</f>
        <v>CAN SELL</v>
      </c>
      <c r="C184" t="str">
        <f>IF($A184="","",IF(COUNTIFS('Brand Family Areas (Enc)'!$B$6:$B$998,$A184,'Brand Family Areas (Enc)'!$C$6:$C$998,C$1,'Brand Family Areas (Enc)'!$D$6:$D$998,"Inactive")&gt;0,"BLOCKED","CAN SELL"))</f>
        <v>CAN SELL</v>
      </c>
      <c r="D184" t="str">
        <f>IF($A184="","",IF(COUNTIFS('Brand Family Areas (Enc)'!$B$6:$B$998,$A184,'Brand Family Areas (Enc)'!$C$6:$C$998,D$1,'Brand Family Areas (Enc)'!$D$6:$D$998,"Inactive")&gt;0,"BLOCKED","CAN SELL"))</f>
        <v>CAN SELL</v>
      </c>
      <c r="E184" t="str">
        <f>IF($A184="","",IF(COUNTIFS('Brand Family Areas (Enc)'!$B$6:$B$998,$A184,'Brand Family Areas (Enc)'!$C$6:$C$998,E$1,'Brand Family Areas (Enc)'!$D$6:$D$998,"Inactive")&gt;0,"BLOCKED","CAN SELL"))</f>
        <v>BLOCKED</v>
      </c>
      <c r="F184" t="str">
        <f>IF($A184="","",IF(COUNTIFS('Brand Family Areas (Enc)'!$B$6:$B$998,$A184,'Brand Family Areas (Enc)'!$C$6:$C$998,F$1,'Brand Family Areas (Enc)'!$D$6:$D$998,"Inactive")&gt;0,"BLOCKED","CAN SELL"))</f>
        <v>BLOCKED</v>
      </c>
      <c r="G184" t="str">
        <f>IF($A184="","",IF(COUNTIFS('Brand Family Areas (Enc)'!$B$6:$B$998,$A184,'Brand Family Areas (Enc)'!$C$6:$C$998,G$1,'Brand Family Areas (Enc)'!$D$6:$D$998,"Inactive")&gt;0,"BLOCKED","CAN SELL"))</f>
        <v>BLOCKED</v>
      </c>
      <c r="H184" t="str">
        <f>IF($A184="","",IF(COUNTIFS('Brand Family Areas (Enc)'!$B$6:$B$998,$A184,'Brand Family Areas (Enc)'!$C$6:$C$998,H$1,'Brand Family Areas (Enc)'!$D$6:$D$998,"Inactive")&gt;0,"BLOCKED","CAN SELL"))</f>
        <v>CAN SELL</v>
      </c>
      <c r="I184" t="str">
        <f>IF($A184="","",IF(COUNTIFS('Brand Family Areas (Enc)'!$B$6:$B$998,$A184,'Brand Family Areas (Enc)'!$C$6:$C$998,I$1,'Brand Family Areas (Enc)'!$D$6:$D$998,"Inactive")&gt;0,"BLOCKED","CAN SELL"))</f>
        <v>CAN SELL</v>
      </c>
      <c r="J184" t="str">
        <f>IF($A184="","",IF(COUNTIFS('Brand Family Areas (Enc)'!$B$6:$B$998,$A184,'Brand Family Areas (Enc)'!$C$6:$C$998,J$1,'Brand Family Areas (Enc)'!$D$6:$D$998,"Inactive")&gt;0,"BLOCKED","CAN SELL"))</f>
        <v>BLOCKED</v>
      </c>
      <c r="K184" t="str">
        <f>IF($A184="","",IF(COUNTIFS('Brand Family Areas (Enc)'!$B$6:$B$998,$A184,'Brand Family Areas (Enc)'!$C$6:$C$998,K$1,'Brand Family Areas (Enc)'!$D$6:$D$998,"Inactive")&gt;0,"BLOCKED","CAN SELL"))</f>
        <v>CAN SELL</v>
      </c>
    </row>
    <row r="185" spans="1:11" x14ac:dyDescent="0.2">
      <c r="A185" t="str">
        <v>Sixpoint</v>
      </c>
      <c r="B185" t="str">
        <f>IF($A185="","",IF(COUNTIFS('Brand Family Areas (Enc)'!$B$6:$B$998,$A185,'Brand Family Areas (Enc)'!$C$6:$C$998,B$1,'Brand Family Areas (Enc)'!$D$6:$D$998,"Inactive")&gt;0,"BLOCKED","CAN SELL"))</f>
        <v>CAN SELL</v>
      </c>
      <c r="C185" t="str">
        <f>IF($A185="","",IF(COUNTIFS('Brand Family Areas (Enc)'!$B$6:$B$998,$A185,'Brand Family Areas (Enc)'!$C$6:$C$998,C$1,'Brand Family Areas (Enc)'!$D$6:$D$998,"Inactive")&gt;0,"BLOCKED","CAN SELL"))</f>
        <v>CAN SELL</v>
      </c>
      <c r="D185" t="str">
        <f>IF($A185="","",IF(COUNTIFS('Brand Family Areas (Enc)'!$B$6:$B$998,$A185,'Brand Family Areas (Enc)'!$C$6:$C$998,D$1,'Brand Family Areas (Enc)'!$D$6:$D$998,"Inactive")&gt;0,"BLOCKED","CAN SELL"))</f>
        <v>CAN SELL</v>
      </c>
      <c r="E185" t="str">
        <f>IF($A185="","",IF(COUNTIFS('Brand Family Areas (Enc)'!$B$6:$B$998,$A185,'Brand Family Areas (Enc)'!$C$6:$C$998,E$1,'Brand Family Areas (Enc)'!$D$6:$D$998,"Inactive")&gt;0,"BLOCKED","CAN SELL"))</f>
        <v>CAN SELL</v>
      </c>
      <c r="F185" t="str">
        <f>IF($A185="","",IF(COUNTIFS('Brand Family Areas (Enc)'!$B$6:$B$998,$A185,'Brand Family Areas (Enc)'!$C$6:$C$998,F$1,'Brand Family Areas (Enc)'!$D$6:$D$998,"Inactive")&gt;0,"BLOCKED","CAN SELL"))</f>
        <v>CAN SELL</v>
      </c>
      <c r="G185" t="str">
        <f>IF($A185="","",IF(COUNTIFS('Brand Family Areas (Enc)'!$B$6:$B$998,$A185,'Brand Family Areas (Enc)'!$C$6:$C$998,G$1,'Brand Family Areas (Enc)'!$D$6:$D$998,"Inactive")&gt;0,"BLOCKED","CAN SELL"))</f>
        <v>BLOCKED</v>
      </c>
      <c r="H185" t="str">
        <f>IF($A185="","",IF(COUNTIFS('Brand Family Areas (Enc)'!$B$6:$B$998,$A185,'Brand Family Areas (Enc)'!$C$6:$C$998,H$1,'Brand Family Areas (Enc)'!$D$6:$D$998,"Inactive")&gt;0,"BLOCKED","CAN SELL"))</f>
        <v>BLOCKED</v>
      </c>
      <c r="I185" t="str">
        <f>IF($A185="","",IF(COUNTIFS('Brand Family Areas (Enc)'!$B$6:$B$998,$A185,'Brand Family Areas (Enc)'!$C$6:$C$998,I$1,'Brand Family Areas (Enc)'!$D$6:$D$998,"Inactive")&gt;0,"BLOCKED","CAN SELL"))</f>
        <v>BLOCKED</v>
      </c>
      <c r="J185" t="str">
        <f>IF($A185="","",IF(COUNTIFS('Brand Family Areas (Enc)'!$B$6:$B$998,$A185,'Brand Family Areas (Enc)'!$C$6:$C$998,J$1,'Brand Family Areas (Enc)'!$D$6:$D$998,"Inactive")&gt;0,"BLOCKED","CAN SELL"))</f>
        <v>BLOCKED</v>
      </c>
      <c r="K185" t="str">
        <f>IF($A185="","",IF(COUNTIFS('Brand Family Areas (Enc)'!$B$6:$B$998,$A185,'Brand Family Areas (Enc)'!$C$6:$C$998,K$1,'Brand Family Areas (Enc)'!$D$6:$D$998,"Inactive")&gt;0,"BLOCKED","CAN SELL"))</f>
        <v>BLOCKED</v>
      </c>
    </row>
    <row r="186" spans="1:11" x14ac:dyDescent="0.2">
      <c r="A186" t="str">
        <v>Sixpoint Summer Sesh</v>
      </c>
      <c r="B186" t="str">
        <f>IF($A186="","",IF(COUNTIFS('Brand Family Areas (Enc)'!$B$6:$B$998,$A186,'Brand Family Areas (Enc)'!$C$6:$C$998,B$1,'Brand Family Areas (Enc)'!$D$6:$D$998,"Inactive")&gt;0,"BLOCKED","CAN SELL"))</f>
        <v>CAN SELL</v>
      </c>
      <c r="C186" t="str">
        <f>IF($A186="","",IF(COUNTIFS('Brand Family Areas (Enc)'!$B$6:$B$998,$A186,'Brand Family Areas (Enc)'!$C$6:$C$998,C$1,'Brand Family Areas (Enc)'!$D$6:$D$998,"Inactive")&gt;0,"BLOCKED","CAN SELL"))</f>
        <v>CAN SELL</v>
      </c>
      <c r="D186" t="str">
        <f>IF($A186="","",IF(COUNTIFS('Brand Family Areas (Enc)'!$B$6:$B$998,$A186,'Brand Family Areas (Enc)'!$C$6:$C$998,D$1,'Brand Family Areas (Enc)'!$D$6:$D$998,"Inactive")&gt;0,"BLOCKED","CAN SELL"))</f>
        <v>CAN SELL</v>
      </c>
      <c r="E186" t="str">
        <f>IF($A186="","",IF(COUNTIFS('Brand Family Areas (Enc)'!$B$6:$B$998,$A186,'Brand Family Areas (Enc)'!$C$6:$C$998,E$1,'Brand Family Areas (Enc)'!$D$6:$D$998,"Inactive")&gt;0,"BLOCKED","CAN SELL"))</f>
        <v>CAN SELL</v>
      </c>
      <c r="F186" t="str">
        <f>IF($A186="","",IF(COUNTIFS('Brand Family Areas (Enc)'!$B$6:$B$998,$A186,'Brand Family Areas (Enc)'!$C$6:$C$998,F$1,'Brand Family Areas (Enc)'!$D$6:$D$998,"Inactive")&gt;0,"BLOCKED","CAN SELL"))</f>
        <v>CAN SELL</v>
      </c>
      <c r="G186" t="str">
        <f>IF($A186="","",IF(COUNTIFS('Brand Family Areas (Enc)'!$B$6:$B$998,$A186,'Brand Family Areas (Enc)'!$C$6:$C$998,G$1,'Brand Family Areas (Enc)'!$D$6:$D$998,"Inactive")&gt;0,"BLOCKED","CAN SELL"))</f>
        <v>BLOCKED</v>
      </c>
      <c r="H186" t="str">
        <f>IF($A186="","",IF(COUNTIFS('Brand Family Areas (Enc)'!$B$6:$B$998,$A186,'Brand Family Areas (Enc)'!$C$6:$C$998,H$1,'Brand Family Areas (Enc)'!$D$6:$D$998,"Inactive")&gt;0,"BLOCKED","CAN SELL"))</f>
        <v>BLOCKED</v>
      </c>
      <c r="I186" t="str">
        <f>IF($A186="","",IF(COUNTIFS('Brand Family Areas (Enc)'!$B$6:$B$998,$A186,'Brand Family Areas (Enc)'!$C$6:$C$998,I$1,'Brand Family Areas (Enc)'!$D$6:$D$998,"Inactive")&gt;0,"BLOCKED","CAN SELL"))</f>
        <v>BLOCKED</v>
      </c>
      <c r="J186" t="str">
        <f>IF($A186="","",IF(COUNTIFS('Brand Family Areas (Enc)'!$B$6:$B$998,$A186,'Brand Family Areas (Enc)'!$C$6:$C$998,J$1,'Brand Family Areas (Enc)'!$D$6:$D$998,"Inactive")&gt;0,"BLOCKED","CAN SELL"))</f>
        <v>BLOCKED</v>
      </c>
      <c r="K186" t="str">
        <f>IF($A186="","",IF(COUNTIFS('Brand Family Areas (Enc)'!$B$6:$B$998,$A186,'Brand Family Areas (Enc)'!$C$6:$C$998,K$1,'Brand Family Areas (Enc)'!$D$6:$D$998,"Inactive")&gt;0,"BLOCKED","CAN SELL"))</f>
        <v>BLOCKED</v>
      </c>
    </row>
    <row r="187" spans="1:11" x14ac:dyDescent="0.2">
      <c r="A187" t="str">
        <v>Smith &amp; Forge</v>
      </c>
      <c r="B187" t="str">
        <f>IF($A187="","",IF(COUNTIFS('Brand Family Areas (Enc)'!$B$6:$B$998,$A187,'Brand Family Areas (Enc)'!$C$6:$C$998,B$1,'Brand Family Areas (Enc)'!$D$6:$D$998,"Inactive")&gt;0,"BLOCKED","CAN SELL"))</f>
        <v>CAN SELL</v>
      </c>
      <c r="C187" t="str">
        <f>IF($A187="","",IF(COUNTIFS('Brand Family Areas (Enc)'!$B$6:$B$998,$A187,'Brand Family Areas (Enc)'!$C$6:$C$998,C$1,'Brand Family Areas (Enc)'!$D$6:$D$998,"Inactive")&gt;0,"BLOCKED","CAN SELL"))</f>
        <v>CAN SELL</v>
      </c>
      <c r="D187" t="str">
        <f>IF($A187="","",IF(COUNTIFS('Brand Family Areas (Enc)'!$B$6:$B$998,$A187,'Brand Family Areas (Enc)'!$C$6:$C$998,D$1,'Brand Family Areas (Enc)'!$D$6:$D$998,"Inactive")&gt;0,"BLOCKED","CAN SELL"))</f>
        <v>CAN SELL</v>
      </c>
      <c r="E187" t="str">
        <f>IF($A187="","",IF(COUNTIFS('Brand Family Areas (Enc)'!$B$6:$B$998,$A187,'Brand Family Areas (Enc)'!$C$6:$C$998,E$1,'Brand Family Areas (Enc)'!$D$6:$D$998,"Inactive")&gt;0,"BLOCKED","CAN SELL"))</f>
        <v>BLOCKED</v>
      </c>
      <c r="F187" t="str">
        <f>IF($A187="","",IF(COUNTIFS('Brand Family Areas (Enc)'!$B$6:$B$998,$A187,'Brand Family Areas (Enc)'!$C$6:$C$998,F$1,'Brand Family Areas (Enc)'!$D$6:$D$998,"Inactive")&gt;0,"BLOCKED","CAN SELL"))</f>
        <v>BLOCKED</v>
      </c>
      <c r="G187" t="str">
        <f>IF($A187="","",IF(COUNTIFS('Brand Family Areas (Enc)'!$B$6:$B$998,$A187,'Brand Family Areas (Enc)'!$C$6:$C$998,G$1,'Brand Family Areas (Enc)'!$D$6:$D$998,"Inactive")&gt;0,"BLOCKED","CAN SELL"))</f>
        <v>BLOCKED</v>
      </c>
      <c r="H187" t="str">
        <f>IF($A187="","",IF(COUNTIFS('Brand Family Areas (Enc)'!$B$6:$B$998,$A187,'Brand Family Areas (Enc)'!$C$6:$C$998,H$1,'Brand Family Areas (Enc)'!$D$6:$D$998,"Inactive")&gt;0,"BLOCKED","CAN SELL"))</f>
        <v>CAN SELL</v>
      </c>
      <c r="I187" t="str">
        <f>IF($A187="","",IF(COUNTIFS('Brand Family Areas (Enc)'!$B$6:$B$998,$A187,'Brand Family Areas (Enc)'!$C$6:$C$998,I$1,'Brand Family Areas (Enc)'!$D$6:$D$998,"Inactive")&gt;0,"BLOCKED","CAN SELL"))</f>
        <v>CAN SELL</v>
      </c>
      <c r="J187" t="str">
        <f>IF($A187="","",IF(COUNTIFS('Brand Family Areas (Enc)'!$B$6:$B$998,$A187,'Brand Family Areas (Enc)'!$C$6:$C$998,J$1,'Brand Family Areas (Enc)'!$D$6:$D$998,"Inactive")&gt;0,"BLOCKED","CAN SELL"))</f>
        <v>BLOCKED</v>
      </c>
      <c r="K187" t="str">
        <f>IF($A187="","",IF(COUNTIFS('Brand Family Areas (Enc)'!$B$6:$B$998,$A187,'Brand Family Areas (Enc)'!$C$6:$C$998,K$1,'Brand Family Areas (Enc)'!$D$6:$D$998,"Inactive")&gt;0,"BLOCKED","CAN SELL"))</f>
        <v>CAN SELL</v>
      </c>
    </row>
    <row r="188" spans="1:11" x14ac:dyDescent="0.2">
      <c r="A188" t="str">
        <v>Snow Beer</v>
      </c>
      <c r="B188" t="str">
        <f>IF($A188="","",IF(COUNTIFS('Brand Family Areas (Enc)'!$B$6:$B$998,$A188,'Brand Family Areas (Enc)'!$C$6:$C$998,B$1,'Brand Family Areas (Enc)'!$D$6:$D$998,"Inactive")&gt;0,"BLOCKED","CAN SELL"))</f>
        <v>CAN SELL</v>
      </c>
      <c r="C188" t="str">
        <f>IF($A188="","",IF(COUNTIFS('Brand Family Areas (Enc)'!$B$6:$B$998,$A188,'Brand Family Areas (Enc)'!$C$6:$C$998,C$1,'Brand Family Areas (Enc)'!$D$6:$D$998,"Inactive")&gt;0,"BLOCKED","CAN SELL"))</f>
        <v>CAN SELL</v>
      </c>
      <c r="D188" t="str">
        <f>IF($A188="","",IF(COUNTIFS('Brand Family Areas (Enc)'!$B$6:$B$998,$A188,'Brand Family Areas (Enc)'!$C$6:$C$998,D$1,'Brand Family Areas (Enc)'!$D$6:$D$998,"Inactive")&gt;0,"BLOCKED","CAN SELL"))</f>
        <v>CAN SELL</v>
      </c>
      <c r="E188" t="str">
        <f>IF($A188="","",IF(COUNTIFS('Brand Family Areas (Enc)'!$B$6:$B$998,$A188,'Brand Family Areas (Enc)'!$C$6:$C$998,E$1,'Brand Family Areas (Enc)'!$D$6:$D$998,"Inactive")&gt;0,"BLOCKED","CAN SELL"))</f>
        <v>BLOCKED</v>
      </c>
      <c r="F188" t="str">
        <f>IF($A188="","",IF(COUNTIFS('Brand Family Areas (Enc)'!$B$6:$B$998,$A188,'Brand Family Areas (Enc)'!$C$6:$C$998,F$1,'Brand Family Areas (Enc)'!$D$6:$D$998,"Inactive")&gt;0,"BLOCKED","CAN SELL"))</f>
        <v>BLOCKED</v>
      </c>
      <c r="G188" t="str">
        <f>IF($A188="","",IF(COUNTIFS('Brand Family Areas (Enc)'!$B$6:$B$998,$A188,'Brand Family Areas (Enc)'!$C$6:$C$998,G$1,'Brand Family Areas (Enc)'!$D$6:$D$998,"Inactive")&gt;0,"BLOCKED","CAN SELL"))</f>
        <v>BLOCKED</v>
      </c>
      <c r="H188" t="str">
        <f>IF($A188="","",IF(COUNTIFS('Brand Family Areas (Enc)'!$B$6:$B$998,$A188,'Brand Family Areas (Enc)'!$C$6:$C$998,H$1,'Brand Family Areas (Enc)'!$D$6:$D$998,"Inactive")&gt;0,"BLOCKED","CAN SELL"))</f>
        <v>CAN SELL</v>
      </c>
      <c r="I188" t="str">
        <f>IF($A188="","",IF(COUNTIFS('Brand Family Areas (Enc)'!$B$6:$B$998,$A188,'Brand Family Areas (Enc)'!$C$6:$C$998,I$1,'Brand Family Areas (Enc)'!$D$6:$D$998,"Inactive")&gt;0,"BLOCKED","CAN SELL"))</f>
        <v>CAN SELL</v>
      </c>
      <c r="J188" t="str">
        <f>IF($A188="","",IF(COUNTIFS('Brand Family Areas (Enc)'!$B$6:$B$998,$A188,'Brand Family Areas (Enc)'!$C$6:$C$998,J$1,'Brand Family Areas (Enc)'!$D$6:$D$998,"Inactive")&gt;0,"BLOCKED","CAN SELL"))</f>
        <v>BLOCKED</v>
      </c>
      <c r="K188" t="str">
        <f>IF($A188="","",IF(COUNTIFS('Brand Family Areas (Enc)'!$B$6:$B$998,$A188,'Brand Family Areas (Enc)'!$C$6:$C$998,K$1,'Brand Family Areas (Enc)'!$D$6:$D$998,"Inactive")&gt;0,"BLOCKED","CAN SELL"))</f>
        <v>CAN SELL</v>
      </c>
    </row>
    <row r="189" spans="1:11" x14ac:dyDescent="0.2">
      <c r="A189" t="str">
        <v>Sol</v>
      </c>
      <c r="B189" t="str">
        <f>IF($A189="","",IF(COUNTIFS('Brand Family Areas (Enc)'!$B$6:$B$998,$A189,'Brand Family Areas (Enc)'!$C$6:$C$998,B$1,'Brand Family Areas (Enc)'!$D$6:$D$998,"Inactive")&gt;0,"BLOCKED","CAN SELL"))</f>
        <v>CAN SELL</v>
      </c>
      <c r="C189" t="str">
        <f>IF($A189="","",IF(COUNTIFS('Brand Family Areas (Enc)'!$B$6:$B$998,$A189,'Brand Family Areas (Enc)'!$C$6:$C$998,C$1,'Brand Family Areas (Enc)'!$D$6:$D$998,"Inactive")&gt;0,"BLOCKED","CAN SELL"))</f>
        <v>CAN SELL</v>
      </c>
      <c r="D189" t="str">
        <f>IF($A189="","",IF(COUNTIFS('Brand Family Areas (Enc)'!$B$6:$B$998,$A189,'Brand Family Areas (Enc)'!$C$6:$C$998,D$1,'Brand Family Areas (Enc)'!$D$6:$D$998,"Inactive")&gt;0,"BLOCKED","CAN SELL"))</f>
        <v>CAN SELL</v>
      </c>
      <c r="E189" t="str">
        <f>IF($A189="","",IF(COUNTIFS('Brand Family Areas (Enc)'!$B$6:$B$998,$A189,'Brand Family Areas (Enc)'!$C$6:$C$998,E$1,'Brand Family Areas (Enc)'!$D$6:$D$998,"Inactive")&gt;0,"BLOCKED","CAN SELL"))</f>
        <v>BLOCKED</v>
      </c>
      <c r="F189" t="str">
        <f>IF($A189="","",IF(COUNTIFS('Brand Family Areas (Enc)'!$B$6:$B$998,$A189,'Brand Family Areas (Enc)'!$C$6:$C$998,F$1,'Brand Family Areas (Enc)'!$D$6:$D$998,"Inactive")&gt;0,"BLOCKED","CAN SELL"))</f>
        <v>BLOCKED</v>
      </c>
      <c r="G189" t="str">
        <f>IF($A189="","",IF(COUNTIFS('Brand Family Areas (Enc)'!$B$6:$B$998,$A189,'Brand Family Areas (Enc)'!$C$6:$C$998,G$1,'Brand Family Areas (Enc)'!$D$6:$D$998,"Inactive")&gt;0,"BLOCKED","CAN SELL"))</f>
        <v>BLOCKED</v>
      </c>
      <c r="H189" t="str">
        <f>IF($A189="","",IF(COUNTIFS('Brand Family Areas (Enc)'!$B$6:$B$998,$A189,'Brand Family Areas (Enc)'!$C$6:$C$998,H$1,'Brand Family Areas (Enc)'!$D$6:$D$998,"Inactive")&gt;0,"BLOCKED","CAN SELL"))</f>
        <v>CAN SELL</v>
      </c>
      <c r="I189" t="str">
        <f>IF($A189="","",IF(COUNTIFS('Brand Family Areas (Enc)'!$B$6:$B$998,$A189,'Brand Family Areas (Enc)'!$C$6:$C$998,I$1,'Brand Family Areas (Enc)'!$D$6:$D$998,"Inactive")&gt;0,"BLOCKED","CAN SELL"))</f>
        <v>CAN SELL</v>
      </c>
      <c r="J189" t="str">
        <f>IF($A189="","",IF(COUNTIFS('Brand Family Areas (Enc)'!$B$6:$B$998,$A189,'Brand Family Areas (Enc)'!$C$6:$C$998,J$1,'Brand Family Areas (Enc)'!$D$6:$D$998,"Inactive")&gt;0,"BLOCKED","CAN SELL"))</f>
        <v>BLOCKED</v>
      </c>
      <c r="K189" t="str">
        <f>IF($A189="","",IF(COUNTIFS('Brand Family Areas (Enc)'!$B$6:$B$998,$A189,'Brand Family Areas (Enc)'!$C$6:$C$998,K$1,'Brand Family Areas (Enc)'!$D$6:$D$998,"Inactive")&gt;0,"BLOCKED","CAN SELL"))</f>
        <v>CAN SELL</v>
      </c>
    </row>
    <row r="190" spans="1:11" x14ac:dyDescent="0.2">
      <c r="A190" t="str">
        <v>Southern Tier</v>
      </c>
      <c r="B190" t="str">
        <f>IF($A190="","",IF(COUNTIFS('Brand Family Areas (Enc)'!$B$6:$B$998,$A190,'Brand Family Areas (Enc)'!$C$6:$C$998,B$1,'Brand Family Areas (Enc)'!$D$6:$D$998,"Inactive")&gt;0,"BLOCKED","CAN SELL"))</f>
        <v>CAN SELL</v>
      </c>
      <c r="C190" t="str">
        <f>IF($A190="","",IF(COUNTIFS('Brand Family Areas (Enc)'!$B$6:$B$998,$A190,'Brand Family Areas (Enc)'!$C$6:$C$998,C$1,'Brand Family Areas (Enc)'!$D$6:$D$998,"Inactive")&gt;0,"BLOCKED","CAN SELL"))</f>
        <v>CAN SELL</v>
      </c>
      <c r="D190" t="str">
        <f>IF($A190="","",IF(COUNTIFS('Brand Family Areas (Enc)'!$B$6:$B$998,$A190,'Brand Family Areas (Enc)'!$C$6:$C$998,D$1,'Brand Family Areas (Enc)'!$D$6:$D$998,"Inactive")&gt;0,"BLOCKED","CAN SELL"))</f>
        <v>CAN SELL</v>
      </c>
      <c r="E190" t="str">
        <f>IF($A190="","",IF(COUNTIFS('Brand Family Areas (Enc)'!$B$6:$B$998,$A190,'Brand Family Areas (Enc)'!$C$6:$C$998,E$1,'Brand Family Areas (Enc)'!$D$6:$D$998,"Inactive")&gt;0,"BLOCKED","CAN SELL"))</f>
        <v>CAN SELL</v>
      </c>
      <c r="F190" t="str">
        <f>IF($A190="","",IF(COUNTIFS('Brand Family Areas (Enc)'!$B$6:$B$998,$A190,'Brand Family Areas (Enc)'!$C$6:$C$998,F$1,'Brand Family Areas (Enc)'!$D$6:$D$998,"Inactive")&gt;0,"BLOCKED","CAN SELL"))</f>
        <v>CAN SELL</v>
      </c>
      <c r="G190" t="str">
        <f>IF($A190="","",IF(COUNTIFS('Brand Family Areas (Enc)'!$B$6:$B$998,$A190,'Brand Family Areas (Enc)'!$C$6:$C$998,G$1,'Brand Family Areas (Enc)'!$D$6:$D$998,"Inactive")&gt;0,"BLOCKED","CAN SELL"))</f>
        <v>BLOCKED</v>
      </c>
      <c r="H190" t="str">
        <f>IF($A190="","",IF(COUNTIFS('Brand Family Areas (Enc)'!$B$6:$B$998,$A190,'Brand Family Areas (Enc)'!$C$6:$C$998,H$1,'Brand Family Areas (Enc)'!$D$6:$D$998,"Inactive")&gt;0,"BLOCKED","CAN SELL"))</f>
        <v>BLOCKED</v>
      </c>
      <c r="I190" t="str">
        <f>IF($A190="","",IF(COUNTIFS('Brand Family Areas (Enc)'!$B$6:$B$998,$A190,'Brand Family Areas (Enc)'!$C$6:$C$998,I$1,'Brand Family Areas (Enc)'!$D$6:$D$998,"Inactive")&gt;0,"BLOCKED","CAN SELL"))</f>
        <v>BLOCKED</v>
      </c>
      <c r="J190" t="str">
        <f>IF($A190="","",IF(COUNTIFS('Brand Family Areas (Enc)'!$B$6:$B$998,$A190,'Brand Family Areas (Enc)'!$C$6:$C$998,J$1,'Brand Family Areas (Enc)'!$D$6:$D$998,"Inactive")&gt;0,"BLOCKED","CAN SELL"))</f>
        <v>BLOCKED</v>
      </c>
      <c r="K190" t="str">
        <f>IF($A190="","",IF(COUNTIFS('Brand Family Areas (Enc)'!$B$6:$B$998,$A190,'Brand Family Areas (Enc)'!$C$6:$C$998,K$1,'Brand Family Areas (Enc)'!$D$6:$D$998,"Inactive")&gt;0,"BLOCKED","CAN SELL"))</f>
        <v>BLOCKED</v>
      </c>
    </row>
    <row r="191" spans="1:11" x14ac:dyDescent="0.2">
      <c r="A191" t="str">
        <v>Southern Tier Distilling</v>
      </c>
      <c r="B191" t="str">
        <f>IF($A191="","",IF(COUNTIFS('Brand Family Areas (Enc)'!$B$6:$B$998,$A191,'Brand Family Areas (Enc)'!$C$6:$C$998,B$1,'Brand Family Areas (Enc)'!$D$6:$D$998,"Inactive")&gt;0,"BLOCKED","CAN SELL"))</f>
        <v>CAN SELL</v>
      </c>
      <c r="C191" t="str">
        <f>IF($A191="","",IF(COUNTIFS('Brand Family Areas (Enc)'!$B$6:$B$998,$A191,'Brand Family Areas (Enc)'!$C$6:$C$998,C$1,'Brand Family Areas (Enc)'!$D$6:$D$998,"Inactive")&gt;0,"BLOCKED","CAN SELL"))</f>
        <v>CAN SELL</v>
      </c>
      <c r="D191" t="str">
        <f>IF($A191="","",IF(COUNTIFS('Brand Family Areas (Enc)'!$B$6:$B$998,$A191,'Brand Family Areas (Enc)'!$C$6:$C$998,D$1,'Brand Family Areas (Enc)'!$D$6:$D$998,"Inactive")&gt;0,"BLOCKED","CAN SELL"))</f>
        <v>CAN SELL</v>
      </c>
      <c r="E191" t="str">
        <f>IF($A191="","",IF(COUNTIFS('Brand Family Areas (Enc)'!$B$6:$B$998,$A191,'Brand Family Areas (Enc)'!$C$6:$C$998,E$1,'Brand Family Areas (Enc)'!$D$6:$D$998,"Inactive")&gt;0,"BLOCKED","CAN SELL"))</f>
        <v>CAN SELL</v>
      </c>
      <c r="F191" t="str">
        <f>IF($A191="","",IF(COUNTIFS('Brand Family Areas (Enc)'!$B$6:$B$998,$A191,'Brand Family Areas (Enc)'!$C$6:$C$998,F$1,'Brand Family Areas (Enc)'!$D$6:$D$998,"Inactive")&gt;0,"BLOCKED","CAN SELL"))</f>
        <v>CAN SELL</v>
      </c>
      <c r="G191" t="str">
        <f>IF($A191="","",IF(COUNTIFS('Brand Family Areas (Enc)'!$B$6:$B$998,$A191,'Brand Family Areas (Enc)'!$C$6:$C$998,G$1,'Brand Family Areas (Enc)'!$D$6:$D$998,"Inactive")&gt;0,"BLOCKED","CAN SELL"))</f>
        <v>BLOCKED</v>
      </c>
      <c r="H191" t="str">
        <f>IF($A191="","",IF(COUNTIFS('Brand Family Areas (Enc)'!$B$6:$B$998,$A191,'Brand Family Areas (Enc)'!$C$6:$C$998,H$1,'Brand Family Areas (Enc)'!$D$6:$D$998,"Inactive")&gt;0,"BLOCKED","CAN SELL"))</f>
        <v>BLOCKED</v>
      </c>
      <c r="I191" t="str">
        <f>IF($A191="","",IF(COUNTIFS('Brand Family Areas (Enc)'!$B$6:$B$998,$A191,'Brand Family Areas (Enc)'!$C$6:$C$998,I$1,'Brand Family Areas (Enc)'!$D$6:$D$998,"Inactive")&gt;0,"BLOCKED","CAN SELL"))</f>
        <v>BLOCKED</v>
      </c>
      <c r="J191" t="str">
        <f>IF($A191="","",IF(COUNTIFS('Brand Family Areas (Enc)'!$B$6:$B$998,$A191,'Brand Family Areas (Enc)'!$C$6:$C$998,J$1,'Brand Family Areas (Enc)'!$D$6:$D$998,"Inactive")&gt;0,"BLOCKED","CAN SELL"))</f>
        <v>BLOCKED</v>
      </c>
      <c r="K191" t="str">
        <f>IF($A191="","",IF(COUNTIFS('Brand Family Areas (Enc)'!$B$6:$B$998,$A191,'Brand Family Areas (Enc)'!$C$6:$C$998,K$1,'Brand Family Areas (Enc)'!$D$6:$D$998,"Inactive")&gt;0,"BLOCKED","CAN SELL"))</f>
        <v>BLOCKED</v>
      </c>
    </row>
    <row r="192" spans="1:11" x14ac:dyDescent="0.2">
      <c r="A192" t="str">
        <v>Sparkling Ice</v>
      </c>
      <c r="B192" t="str">
        <f>IF($A192="","",IF(COUNTIFS('Brand Family Areas (Enc)'!$B$6:$B$998,$A192,'Brand Family Areas (Enc)'!$C$6:$C$998,B$1,'Brand Family Areas (Enc)'!$D$6:$D$998,"Inactive")&gt;0,"BLOCKED","CAN SELL"))</f>
        <v>CAN SELL</v>
      </c>
      <c r="C192" t="str">
        <f>IF($A192="","",IF(COUNTIFS('Brand Family Areas (Enc)'!$B$6:$B$998,$A192,'Brand Family Areas (Enc)'!$C$6:$C$998,C$1,'Brand Family Areas (Enc)'!$D$6:$D$998,"Inactive")&gt;0,"BLOCKED","CAN SELL"))</f>
        <v>CAN SELL</v>
      </c>
      <c r="D192" t="str">
        <f>IF($A192="","",IF(COUNTIFS('Brand Family Areas (Enc)'!$B$6:$B$998,$A192,'Brand Family Areas (Enc)'!$C$6:$C$998,D$1,'Brand Family Areas (Enc)'!$D$6:$D$998,"Inactive")&gt;0,"BLOCKED","CAN SELL"))</f>
        <v>CAN SELL</v>
      </c>
      <c r="E192" t="str">
        <f>IF($A192="","",IF(COUNTIFS('Brand Family Areas (Enc)'!$B$6:$B$998,$A192,'Brand Family Areas (Enc)'!$C$6:$C$998,E$1,'Brand Family Areas (Enc)'!$D$6:$D$998,"Inactive")&gt;0,"BLOCKED","CAN SELL"))</f>
        <v>BLOCKED</v>
      </c>
      <c r="F192" t="str">
        <f>IF($A192="","",IF(COUNTIFS('Brand Family Areas (Enc)'!$B$6:$B$998,$A192,'Brand Family Areas (Enc)'!$C$6:$C$998,F$1,'Brand Family Areas (Enc)'!$D$6:$D$998,"Inactive")&gt;0,"BLOCKED","CAN SELL"))</f>
        <v>CAN SELL</v>
      </c>
      <c r="G192" t="str">
        <f>IF($A192="","",IF(COUNTIFS('Brand Family Areas (Enc)'!$B$6:$B$998,$A192,'Brand Family Areas (Enc)'!$C$6:$C$998,G$1,'Brand Family Areas (Enc)'!$D$6:$D$998,"Inactive")&gt;0,"BLOCKED","CAN SELL"))</f>
        <v>CAN SELL</v>
      </c>
      <c r="H192" t="str">
        <f>IF($A192="","",IF(COUNTIFS('Brand Family Areas (Enc)'!$B$6:$B$998,$A192,'Brand Family Areas (Enc)'!$C$6:$C$998,H$1,'Brand Family Areas (Enc)'!$D$6:$D$998,"Inactive")&gt;0,"BLOCKED","CAN SELL"))</f>
        <v>CAN SELL</v>
      </c>
      <c r="I192" t="str">
        <f>IF($A192="","",IF(COUNTIFS('Brand Family Areas (Enc)'!$B$6:$B$998,$A192,'Brand Family Areas (Enc)'!$C$6:$C$998,I$1,'Brand Family Areas (Enc)'!$D$6:$D$998,"Inactive")&gt;0,"BLOCKED","CAN SELL"))</f>
        <v>CAN SELL</v>
      </c>
      <c r="J192" t="str">
        <f>IF($A192="","",IF(COUNTIFS('Brand Family Areas (Enc)'!$B$6:$B$998,$A192,'Brand Family Areas (Enc)'!$C$6:$C$998,J$1,'Brand Family Areas (Enc)'!$D$6:$D$998,"Inactive")&gt;0,"BLOCKED","CAN SELL"))</f>
        <v>CAN SELL</v>
      </c>
      <c r="K192" t="str">
        <f>IF($A192="","",IF(COUNTIFS('Brand Family Areas (Enc)'!$B$6:$B$998,$A192,'Brand Family Areas (Enc)'!$C$6:$C$998,K$1,'Brand Family Areas (Enc)'!$D$6:$D$998,"Inactive")&gt;0,"BLOCKED","CAN SELL"))</f>
        <v>CAN SELL</v>
      </c>
    </row>
    <row r="193" spans="1:11" x14ac:dyDescent="0.2">
      <c r="A193" t="str">
        <v>St Archer</v>
      </c>
      <c r="B193" t="str">
        <f>IF($A193="","",IF(COUNTIFS('Brand Family Areas (Enc)'!$B$6:$B$998,$A193,'Brand Family Areas (Enc)'!$C$6:$C$998,B$1,'Brand Family Areas (Enc)'!$D$6:$D$998,"Inactive")&gt;0,"BLOCKED","CAN SELL"))</f>
        <v>CAN SELL</v>
      </c>
      <c r="C193" t="str">
        <f>IF($A193="","",IF(COUNTIFS('Brand Family Areas (Enc)'!$B$6:$B$998,$A193,'Brand Family Areas (Enc)'!$C$6:$C$998,C$1,'Brand Family Areas (Enc)'!$D$6:$D$998,"Inactive")&gt;0,"BLOCKED","CAN SELL"))</f>
        <v>CAN SELL</v>
      </c>
      <c r="D193" t="str">
        <f>IF($A193="","",IF(COUNTIFS('Brand Family Areas (Enc)'!$B$6:$B$998,$A193,'Brand Family Areas (Enc)'!$C$6:$C$998,D$1,'Brand Family Areas (Enc)'!$D$6:$D$998,"Inactive")&gt;0,"BLOCKED","CAN SELL"))</f>
        <v>CAN SELL</v>
      </c>
      <c r="E193" t="str">
        <f>IF($A193="","",IF(COUNTIFS('Brand Family Areas (Enc)'!$B$6:$B$998,$A193,'Brand Family Areas (Enc)'!$C$6:$C$998,E$1,'Brand Family Areas (Enc)'!$D$6:$D$998,"Inactive")&gt;0,"BLOCKED","CAN SELL"))</f>
        <v>BLOCKED</v>
      </c>
      <c r="F193" t="str">
        <f>IF($A193="","",IF(COUNTIFS('Brand Family Areas (Enc)'!$B$6:$B$998,$A193,'Brand Family Areas (Enc)'!$C$6:$C$998,F$1,'Brand Family Areas (Enc)'!$D$6:$D$998,"Inactive")&gt;0,"BLOCKED","CAN SELL"))</f>
        <v>BLOCKED</v>
      </c>
      <c r="G193" t="str">
        <f>IF($A193="","",IF(COUNTIFS('Brand Family Areas (Enc)'!$B$6:$B$998,$A193,'Brand Family Areas (Enc)'!$C$6:$C$998,G$1,'Brand Family Areas (Enc)'!$D$6:$D$998,"Inactive")&gt;0,"BLOCKED","CAN SELL"))</f>
        <v>BLOCKED</v>
      </c>
      <c r="H193" t="str">
        <f>IF($A193="","",IF(COUNTIFS('Brand Family Areas (Enc)'!$B$6:$B$998,$A193,'Brand Family Areas (Enc)'!$C$6:$C$998,H$1,'Brand Family Areas (Enc)'!$D$6:$D$998,"Inactive")&gt;0,"BLOCKED","CAN SELL"))</f>
        <v>CAN SELL</v>
      </c>
      <c r="I193" t="str">
        <f>IF($A193="","",IF(COUNTIFS('Brand Family Areas (Enc)'!$B$6:$B$998,$A193,'Brand Family Areas (Enc)'!$C$6:$C$998,I$1,'Brand Family Areas (Enc)'!$D$6:$D$998,"Inactive")&gt;0,"BLOCKED","CAN SELL"))</f>
        <v>CAN SELL</v>
      </c>
      <c r="J193" t="str">
        <f>IF($A193="","",IF(COUNTIFS('Brand Family Areas (Enc)'!$B$6:$B$998,$A193,'Brand Family Areas (Enc)'!$C$6:$C$998,J$1,'Brand Family Areas (Enc)'!$D$6:$D$998,"Inactive")&gt;0,"BLOCKED","CAN SELL"))</f>
        <v>BLOCKED</v>
      </c>
      <c r="K193" t="str">
        <f>IF($A193="","",IF(COUNTIFS('Brand Family Areas (Enc)'!$B$6:$B$998,$A193,'Brand Family Areas (Enc)'!$C$6:$C$998,K$1,'Brand Family Areas (Enc)'!$D$6:$D$998,"Inactive")&gt;0,"BLOCKED","CAN SELL"))</f>
        <v>CAN SELL</v>
      </c>
    </row>
    <row r="194" spans="1:11" x14ac:dyDescent="0.2">
      <c r="A194" t="str">
        <v>Steel Reserve</v>
      </c>
      <c r="B194" t="str">
        <f>IF($A194="","",IF(COUNTIFS('Brand Family Areas (Enc)'!$B$6:$B$998,$A194,'Brand Family Areas (Enc)'!$C$6:$C$998,B$1,'Brand Family Areas (Enc)'!$D$6:$D$998,"Inactive")&gt;0,"BLOCKED","CAN SELL"))</f>
        <v>CAN SELL</v>
      </c>
      <c r="C194" t="str">
        <f>IF($A194="","",IF(COUNTIFS('Brand Family Areas (Enc)'!$B$6:$B$998,$A194,'Brand Family Areas (Enc)'!$C$6:$C$998,C$1,'Brand Family Areas (Enc)'!$D$6:$D$998,"Inactive")&gt;0,"BLOCKED","CAN SELL"))</f>
        <v>CAN SELL</v>
      </c>
      <c r="D194" t="str">
        <f>IF($A194="","",IF(COUNTIFS('Brand Family Areas (Enc)'!$B$6:$B$998,$A194,'Brand Family Areas (Enc)'!$C$6:$C$998,D$1,'Brand Family Areas (Enc)'!$D$6:$D$998,"Inactive")&gt;0,"BLOCKED","CAN SELL"))</f>
        <v>CAN SELL</v>
      </c>
      <c r="E194" t="str">
        <f>IF($A194="","",IF(COUNTIFS('Brand Family Areas (Enc)'!$B$6:$B$998,$A194,'Brand Family Areas (Enc)'!$C$6:$C$998,E$1,'Brand Family Areas (Enc)'!$D$6:$D$998,"Inactive")&gt;0,"BLOCKED","CAN SELL"))</f>
        <v>BLOCKED</v>
      </c>
      <c r="F194" t="str">
        <f>IF($A194="","",IF(COUNTIFS('Brand Family Areas (Enc)'!$B$6:$B$998,$A194,'Brand Family Areas (Enc)'!$C$6:$C$998,F$1,'Brand Family Areas (Enc)'!$D$6:$D$998,"Inactive")&gt;0,"BLOCKED","CAN SELL"))</f>
        <v>BLOCKED</v>
      </c>
      <c r="G194" t="str">
        <f>IF($A194="","",IF(COUNTIFS('Brand Family Areas (Enc)'!$B$6:$B$998,$A194,'Brand Family Areas (Enc)'!$C$6:$C$998,G$1,'Brand Family Areas (Enc)'!$D$6:$D$998,"Inactive")&gt;0,"BLOCKED","CAN SELL"))</f>
        <v>BLOCKED</v>
      </c>
      <c r="H194" t="str">
        <f>IF($A194="","",IF(COUNTIFS('Brand Family Areas (Enc)'!$B$6:$B$998,$A194,'Brand Family Areas (Enc)'!$C$6:$C$998,H$1,'Brand Family Areas (Enc)'!$D$6:$D$998,"Inactive")&gt;0,"BLOCKED","CAN SELL"))</f>
        <v>CAN SELL</v>
      </c>
      <c r="I194" t="str">
        <f>IF($A194="","",IF(COUNTIFS('Brand Family Areas (Enc)'!$B$6:$B$998,$A194,'Brand Family Areas (Enc)'!$C$6:$C$998,I$1,'Brand Family Areas (Enc)'!$D$6:$D$998,"Inactive")&gt;0,"BLOCKED","CAN SELL"))</f>
        <v>CAN SELL</v>
      </c>
      <c r="J194" t="str">
        <f>IF($A194="","",IF(COUNTIFS('Brand Family Areas (Enc)'!$B$6:$B$998,$A194,'Brand Family Areas (Enc)'!$C$6:$C$998,J$1,'Brand Family Areas (Enc)'!$D$6:$D$998,"Inactive")&gt;0,"BLOCKED","CAN SELL"))</f>
        <v>BLOCKED</v>
      </c>
      <c r="K194" t="str">
        <f>IF($A194="","",IF(COUNTIFS('Brand Family Areas (Enc)'!$B$6:$B$998,$A194,'Brand Family Areas (Enc)'!$C$6:$C$998,K$1,'Brand Family Areas (Enc)'!$D$6:$D$998,"Inactive")&gt;0,"BLOCKED","CAN SELL"))</f>
        <v>CAN SELL</v>
      </c>
    </row>
    <row r="195" spans="1:11" x14ac:dyDescent="0.2">
      <c r="A195" t="str">
        <v>Steel Reserve Alloy Series</v>
      </c>
      <c r="B195" t="str">
        <f>IF($A195="","",IF(COUNTIFS('Brand Family Areas (Enc)'!$B$6:$B$998,$A195,'Brand Family Areas (Enc)'!$C$6:$C$998,B$1,'Brand Family Areas (Enc)'!$D$6:$D$998,"Inactive")&gt;0,"BLOCKED","CAN SELL"))</f>
        <v>CAN SELL</v>
      </c>
      <c r="C195" t="str">
        <f>IF($A195="","",IF(COUNTIFS('Brand Family Areas (Enc)'!$B$6:$B$998,$A195,'Brand Family Areas (Enc)'!$C$6:$C$998,C$1,'Brand Family Areas (Enc)'!$D$6:$D$998,"Inactive")&gt;0,"BLOCKED","CAN SELL"))</f>
        <v>CAN SELL</v>
      </c>
      <c r="D195" t="str">
        <f>IF($A195="","",IF(COUNTIFS('Brand Family Areas (Enc)'!$B$6:$B$998,$A195,'Brand Family Areas (Enc)'!$C$6:$C$998,D$1,'Brand Family Areas (Enc)'!$D$6:$D$998,"Inactive")&gt;0,"BLOCKED","CAN SELL"))</f>
        <v>CAN SELL</v>
      </c>
      <c r="E195" t="str">
        <f>IF($A195="","",IF(COUNTIFS('Brand Family Areas (Enc)'!$B$6:$B$998,$A195,'Brand Family Areas (Enc)'!$C$6:$C$998,E$1,'Brand Family Areas (Enc)'!$D$6:$D$998,"Inactive")&gt;0,"BLOCKED","CAN SELL"))</f>
        <v>BLOCKED</v>
      </c>
      <c r="F195" t="str">
        <f>IF($A195="","",IF(COUNTIFS('Brand Family Areas (Enc)'!$B$6:$B$998,$A195,'Brand Family Areas (Enc)'!$C$6:$C$998,F$1,'Brand Family Areas (Enc)'!$D$6:$D$998,"Inactive")&gt;0,"BLOCKED","CAN SELL"))</f>
        <v>BLOCKED</v>
      </c>
      <c r="G195" t="str">
        <f>IF($A195="","",IF(COUNTIFS('Brand Family Areas (Enc)'!$B$6:$B$998,$A195,'Brand Family Areas (Enc)'!$C$6:$C$998,G$1,'Brand Family Areas (Enc)'!$D$6:$D$998,"Inactive")&gt;0,"BLOCKED","CAN SELL"))</f>
        <v>BLOCKED</v>
      </c>
      <c r="H195" t="str">
        <f>IF($A195="","",IF(COUNTIFS('Brand Family Areas (Enc)'!$B$6:$B$998,$A195,'Brand Family Areas (Enc)'!$C$6:$C$998,H$1,'Brand Family Areas (Enc)'!$D$6:$D$998,"Inactive")&gt;0,"BLOCKED","CAN SELL"))</f>
        <v>CAN SELL</v>
      </c>
      <c r="I195" t="str">
        <f>IF($A195="","",IF(COUNTIFS('Brand Family Areas (Enc)'!$B$6:$B$998,$A195,'Brand Family Areas (Enc)'!$C$6:$C$998,I$1,'Brand Family Areas (Enc)'!$D$6:$D$998,"Inactive")&gt;0,"BLOCKED","CAN SELL"))</f>
        <v>CAN SELL</v>
      </c>
      <c r="J195" t="str">
        <f>IF($A195="","",IF(COUNTIFS('Brand Family Areas (Enc)'!$B$6:$B$998,$A195,'Brand Family Areas (Enc)'!$C$6:$C$998,J$1,'Brand Family Areas (Enc)'!$D$6:$D$998,"Inactive")&gt;0,"BLOCKED","CAN SELL"))</f>
        <v>BLOCKED</v>
      </c>
      <c r="K195" t="str">
        <f>IF($A195="","",IF(COUNTIFS('Brand Family Areas (Enc)'!$B$6:$B$998,$A195,'Brand Family Areas (Enc)'!$C$6:$C$998,K$1,'Brand Family Areas (Enc)'!$D$6:$D$998,"Inactive")&gt;0,"BLOCKED","CAN SELL"))</f>
        <v>CAN SELL</v>
      </c>
    </row>
    <row r="196" spans="1:11" x14ac:dyDescent="0.2">
      <c r="A196" t="str">
        <v>Stone Brewing</v>
      </c>
      <c r="B196" t="str">
        <f>IF($A196="","",IF(COUNTIFS('Brand Family Areas (Enc)'!$B$6:$B$998,$A196,'Brand Family Areas (Enc)'!$C$6:$C$998,B$1,'Brand Family Areas (Enc)'!$D$6:$D$998,"Inactive")&gt;0,"BLOCKED","CAN SELL"))</f>
        <v>CAN SELL</v>
      </c>
      <c r="C196" t="str">
        <f>IF($A196="","",IF(COUNTIFS('Brand Family Areas (Enc)'!$B$6:$B$998,$A196,'Brand Family Areas (Enc)'!$C$6:$C$998,C$1,'Brand Family Areas (Enc)'!$D$6:$D$998,"Inactive")&gt;0,"BLOCKED","CAN SELL"))</f>
        <v>CAN SELL</v>
      </c>
      <c r="D196" t="str">
        <f>IF($A196="","",IF(COUNTIFS('Brand Family Areas (Enc)'!$B$6:$B$998,$A196,'Brand Family Areas (Enc)'!$C$6:$C$998,D$1,'Brand Family Areas (Enc)'!$D$6:$D$998,"Inactive")&gt;0,"BLOCKED","CAN SELL"))</f>
        <v>CAN SELL</v>
      </c>
      <c r="E196" t="str">
        <f>IF($A196="","",IF(COUNTIFS('Brand Family Areas (Enc)'!$B$6:$B$998,$A196,'Brand Family Areas (Enc)'!$C$6:$C$998,E$1,'Brand Family Areas (Enc)'!$D$6:$D$998,"Inactive")&gt;0,"BLOCKED","CAN SELL"))</f>
        <v>CAN SELL</v>
      </c>
      <c r="F196" t="str">
        <f>IF($A196="","",IF(COUNTIFS('Brand Family Areas (Enc)'!$B$6:$B$998,$A196,'Brand Family Areas (Enc)'!$C$6:$C$998,F$1,'Brand Family Areas (Enc)'!$D$6:$D$998,"Inactive")&gt;0,"BLOCKED","CAN SELL"))</f>
        <v>CAN SELL</v>
      </c>
      <c r="G196" t="str">
        <f>IF($A196="","",IF(COUNTIFS('Brand Family Areas (Enc)'!$B$6:$B$998,$A196,'Brand Family Areas (Enc)'!$C$6:$C$998,G$1,'Brand Family Areas (Enc)'!$D$6:$D$998,"Inactive")&gt;0,"BLOCKED","CAN SELL"))</f>
        <v>BLOCKED</v>
      </c>
      <c r="H196" t="str">
        <f>IF($A196="","",IF(COUNTIFS('Brand Family Areas (Enc)'!$B$6:$B$998,$A196,'Brand Family Areas (Enc)'!$C$6:$C$998,H$1,'Brand Family Areas (Enc)'!$D$6:$D$998,"Inactive")&gt;0,"BLOCKED","CAN SELL"))</f>
        <v>BLOCKED</v>
      </c>
      <c r="I196" t="str">
        <f>IF($A196="","",IF(COUNTIFS('Brand Family Areas (Enc)'!$B$6:$B$998,$A196,'Brand Family Areas (Enc)'!$C$6:$C$998,I$1,'Brand Family Areas (Enc)'!$D$6:$D$998,"Inactive")&gt;0,"BLOCKED","CAN SELL"))</f>
        <v>BLOCKED</v>
      </c>
      <c r="J196" t="str">
        <f>IF($A196="","",IF(COUNTIFS('Brand Family Areas (Enc)'!$B$6:$B$998,$A196,'Brand Family Areas (Enc)'!$C$6:$C$998,J$1,'Brand Family Areas (Enc)'!$D$6:$D$998,"Inactive")&gt;0,"BLOCKED","CAN SELL"))</f>
        <v>BLOCKED</v>
      </c>
      <c r="K196" t="str">
        <f>IF($A196="","",IF(COUNTIFS('Brand Family Areas (Enc)'!$B$6:$B$998,$A196,'Brand Family Areas (Enc)'!$C$6:$C$998,K$1,'Brand Family Areas (Enc)'!$D$6:$D$998,"Inactive")&gt;0,"BLOCKED","CAN SELL"))</f>
        <v>BLOCKED</v>
      </c>
    </row>
    <row r="197" spans="1:11" x14ac:dyDescent="0.2">
      <c r="A197" t="str">
        <v>Stone Premium &amp; Smooth Beer Co</v>
      </c>
      <c r="B197" t="str">
        <f>IF($A197="","",IF(COUNTIFS('Brand Family Areas (Enc)'!$B$6:$B$998,$A197,'Brand Family Areas (Enc)'!$C$6:$C$998,B$1,'Brand Family Areas (Enc)'!$D$6:$D$998,"Inactive")&gt;0,"BLOCKED","CAN SELL"))</f>
        <v>CAN SELL</v>
      </c>
      <c r="C197" t="str">
        <f>IF($A197="","",IF(COUNTIFS('Brand Family Areas (Enc)'!$B$6:$B$998,$A197,'Brand Family Areas (Enc)'!$C$6:$C$998,C$1,'Brand Family Areas (Enc)'!$D$6:$D$998,"Inactive")&gt;0,"BLOCKED","CAN SELL"))</f>
        <v>CAN SELL</v>
      </c>
      <c r="D197" t="str">
        <f>IF($A197="","",IF(COUNTIFS('Brand Family Areas (Enc)'!$B$6:$B$998,$A197,'Brand Family Areas (Enc)'!$C$6:$C$998,D$1,'Brand Family Areas (Enc)'!$D$6:$D$998,"Inactive")&gt;0,"BLOCKED","CAN SELL"))</f>
        <v>CAN SELL</v>
      </c>
      <c r="E197" t="str">
        <f>IF($A197="","",IF(COUNTIFS('Brand Family Areas (Enc)'!$B$6:$B$998,$A197,'Brand Family Areas (Enc)'!$C$6:$C$998,E$1,'Brand Family Areas (Enc)'!$D$6:$D$998,"Inactive")&gt;0,"BLOCKED","CAN SELL"))</f>
        <v>CAN SELL</v>
      </c>
      <c r="F197" t="str">
        <f>IF($A197="","",IF(COUNTIFS('Brand Family Areas (Enc)'!$B$6:$B$998,$A197,'Brand Family Areas (Enc)'!$C$6:$C$998,F$1,'Brand Family Areas (Enc)'!$D$6:$D$998,"Inactive")&gt;0,"BLOCKED","CAN SELL"))</f>
        <v>CAN SELL</v>
      </c>
      <c r="G197" t="str">
        <f>IF($A197="","",IF(COUNTIFS('Brand Family Areas (Enc)'!$B$6:$B$998,$A197,'Brand Family Areas (Enc)'!$C$6:$C$998,G$1,'Brand Family Areas (Enc)'!$D$6:$D$998,"Inactive")&gt;0,"BLOCKED","CAN SELL"))</f>
        <v>BLOCKED</v>
      </c>
      <c r="H197" t="str">
        <f>IF($A197="","",IF(COUNTIFS('Brand Family Areas (Enc)'!$B$6:$B$998,$A197,'Brand Family Areas (Enc)'!$C$6:$C$998,H$1,'Brand Family Areas (Enc)'!$D$6:$D$998,"Inactive")&gt;0,"BLOCKED","CAN SELL"))</f>
        <v>BLOCKED</v>
      </c>
      <c r="I197" t="str">
        <f>IF($A197="","",IF(COUNTIFS('Brand Family Areas (Enc)'!$B$6:$B$998,$A197,'Brand Family Areas (Enc)'!$C$6:$C$998,I$1,'Brand Family Areas (Enc)'!$D$6:$D$998,"Inactive")&gt;0,"BLOCKED","CAN SELL"))</f>
        <v>BLOCKED</v>
      </c>
      <c r="J197" t="str">
        <f>IF($A197="","",IF(COUNTIFS('Brand Family Areas (Enc)'!$B$6:$B$998,$A197,'Brand Family Areas (Enc)'!$C$6:$C$998,J$1,'Brand Family Areas (Enc)'!$D$6:$D$998,"Inactive")&gt;0,"BLOCKED","CAN SELL"))</f>
        <v>BLOCKED</v>
      </c>
      <c r="K197" t="str">
        <f>IF($A197="","",IF(COUNTIFS('Brand Family Areas (Enc)'!$B$6:$B$998,$A197,'Brand Family Areas (Enc)'!$C$6:$C$998,K$1,'Brand Family Areas (Enc)'!$D$6:$D$998,"Inactive")&gt;0,"BLOCKED","CAN SELL"))</f>
        <v>BLOCKED</v>
      </c>
    </row>
    <row r="198" spans="1:11" x14ac:dyDescent="0.2">
      <c r="A198" t="str">
        <v>Strainge Beast</v>
      </c>
      <c r="B198" t="str">
        <f>IF($A198="","",IF(COUNTIFS('Brand Family Areas (Enc)'!$B$6:$B$998,$A198,'Brand Family Areas (Enc)'!$C$6:$C$998,B$1,'Brand Family Areas (Enc)'!$D$6:$D$998,"Inactive")&gt;0,"BLOCKED","CAN SELL"))</f>
        <v>CAN SELL</v>
      </c>
      <c r="C198" t="str">
        <f>IF($A198="","",IF(COUNTIFS('Brand Family Areas (Enc)'!$B$6:$B$998,$A198,'Brand Family Areas (Enc)'!$C$6:$C$998,C$1,'Brand Family Areas (Enc)'!$D$6:$D$998,"Inactive")&gt;0,"BLOCKED","CAN SELL"))</f>
        <v>CAN SELL</v>
      </c>
      <c r="D198" t="str">
        <f>IF($A198="","",IF(COUNTIFS('Brand Family Areas (Enc)'!$B$6:$B$998,$A198,'Brand Family Areas (Enc)'!$C$6:$C$998,D$1,'Brand Family Areas (Enc)'!$D$6:$D$998,"Inactive")&gt;0,"BLOCKED","CAN SELL"))</f>
        <v>CAN SELL</v>
      </c>
      <c r="E198" t="str">
        <f>IF($A198="","",IF(COUNTIFS('Brand Family Areas (Enc)'!$B$6:$B$998,$A198,'Brand Family Areas (Enc)'!$C$6:$C$998,E$1,'Brand Family Areas (Enc)'!$D$6:$D$998,"Inactive")&gt;0,"BLOCKED","CAN SELL"))</f>
        <v>BLOCKED</v>
      </c>
      <c r="F198" t="str">
        <f>IF($A198="","",IF(COUNTIFS('Brand Family Areas (Enc)'!$B$6:$B$998,$A198,'Brand Family Areas (Enc)'!$C$6:$C$998,F$1,'Brand Family Areas (Enc)'!$D$6:$D$998,"Inactive")&gt;0,"BLOCKED","CAN SELL"))</f>
        <v>BLOCKED</v>
      </c>
      <c r="G198" t="str">
        <f>IF($A198="","",IF(COUNTIFS('Brand Family Areas (Enc)'!$B$6:$B$998,$A198,'Brand Family Areas (Enc)'!$C$6:$C$998,G$1,'Brand Family Areas (Enc)'!$D$6:$D$998,"Inactive")&gt;0,"BLOCKED","CAN SELL"))</f>
        <v>BLOCKED</v>
      </c>
      <c r="H198" t="str">
        <f>IF($A198="","",IF(COUNTIFS('Brand Family Areas (Enc)'!$B$6:$B$998,$A198,'Brand Family Areas (Enc)'!$C$6:$C$998,H$1,'Brand Family Areas (Enc)'!$D$6:$D$998,"Inactive")&gt;0,"BLOCKED","CAN SELL"))</f>
        <v>CAN SELL</v>
      </c>
      <c r="I198" t="str">
        <f>IF($A198="","",IF(COUNTIFS('Brand Family Areas (Enc)'!$B$6:$B$998,$A198,'Brand Family Areas (Enc)'!$C$6:$C$998,I$1,'Brand Family Areas (Enc)'!$D$6:$D$998,"Inactive")&gt;0,"BLOCKED","CAN SELL"))</f>
        <v>CAN SELL</v>
      </c>
      <c r="J198" t="str">
        <f>IF($A198="","",IF(COUNTIFS('Brand Family Areas (Enc)'!$B$6:$B$998,$A198,'Brand Family Areas (Enc)'!$C$6:$C$998,J$1,'Brand Family Areas (Enc)'!$D$6:$D$998,"Inactive")&gt;0,"BLOCKED","CAN SELL"))</f>
        <v>BLOCKED</v>
      </c>
      <c r="K198" t="str">
        <f>IF($A198="","",IF(COUNTIFS('Brand Family Areas (Enc)'!$B$6:$B$998,$A198,'Brand Family Areas (Enc)'!$C$6:$C$998,K$1,'Brand Family Areas (Enc)'!$D$6:$D$998,"Inactive")&gt;0,"BLOCKED","CAN SELL"))</f>
        <v>CAN SELL</v>
      </c>
    </row>
    <row r="199" spans="1:11" x14ac:dyDescent="0.2">
      <c r="A199" t="str">
        <v>Strongbow</v>
      </c>
      <c r="B199" t="str">
        <f>IF($A199="","",IF(COUNTIFS('Brand Family Areas (Enc)'!$B$6:$B$998,$A199,'Brand Family Areas (Enc)'!$C$6:$C$998,B$1,'Brand Family Areas (Enc)'!$D$6:$D$998,"Inactive")&gt;0,"BLOCKED","CAN SELL"))</f>
        <v>CAN SELL</v>
      </c>
      <c r="C199" t="str">
        <f>IF($A199="","",IF(COUNTIFS('Brand Family Areas (Enc)'!$B$6:$B$998,$A199,'Brand Family Areas (Enc)'!$C$6:$C$998,C$1,'Brand Family Areas (Enc)'!$D$6:$D$998,"Inactive")&gt;0,"BLOCKED","CAN SELL"))</f>
        <v>CAN SELL</v>
      </c>
      <c r="D199" t="str">
        <f>IF($A199="","",IF(COUNTIFS('Brand Family Areas (Enc)'!$B$6:$B$998,$A199,'Brand Family Areas (Enc)'!$C$6:$C$998,D$1,'Brand Family Areas (Enc)'!$D$6:$D$998,"Inactive")&gt;0,"BLOCKED","CAN SELL"))</f>
        <v>CAN SELL</v>
      </c>
      <c r="E199" t="str">
        <f>IF($A199="","",IF(COUNTIFS('Brand Family Areas (Enc)'!$B$6:$B$998,$A199,'Brand Family Areas (Enc)'!$C$6:$C$998,E$1,'Brand Family Areas (Enc)'!$D$6:$D$998,"Inactive")&gt;0,"BLOCKED","CAN SELL"))</f>
        <v>BLOCKED</v>
      </c>
      <c r="F199" t="str">
        <f>IF($A199="","",IF(COUNTIFS('Brand Family Areas (Enc)'!$B$6:$B$998,$A199,'Brand Family Areas (Enc)'!$C$6:$C$998,F$1,'Brand Family Areas (Enc)'!$D$6:$D$998,"Inactive")&gt;0,"BLOCKED","CAN SELL"))</f>
        <v>BLOCKED</v>
      </c>
      <c r="G199" t="str">
        <f>IF($A199="","",IF(COUNTIFS('Brand Family Areas (Enc)'!$B$6:$B$998,$A199,'Brand Family Areas (Enc)'!$C$6:$C$998,G$1,'Brand Family Areas (Enc)'!$D$6:$D$998,"Inactive")&gt;0,"BLOCKED","CAN SELL"))</f>
        <v>BLOCKED</v>
      </c>
      <c r="H199" t="str">
        <f>IF($A199="","",IF(COUNTIFS('Brand Family Areas (Enc)'!$B$6:$B$998,$A199,'Brand Family Areas (Enc)'!$C$6:$C$998,H$1,'Brand Family Areas (Enc)'!$D$6:$D$998,"Inactive")&gt;0,"BLOCKED","CAN SELL"))</f>
        <v>BLOCKED</v>
      </c>
      <c r="I199" t="str">
        <f>IF($A199="","",IF(COUNTIFS('Brand Family Areas (Enc)'!$B$6:$B$998,$A199,'Brand Family Areas (Enc)'!$C$6:$C$998,I$1,'Brand Family Areas (Enc)'!$D$6:$D$998,"Inactive")&gt;0,"BLOCKED","CAN SELL"))</f>
        <v>BLOCKED</v>
      </c>
      <c r="J199" t="str">
        <f>IF($A199="","",IF(COUNTIFS('Brand Family Areas (Enc)'!$B$6:$B$998,$A199,'Brand Family Areas (Enc)'!$C$6:$C$998,J$1,'Brand Family Areas (Enc)'!$D$6:$D$998,"Inactive")&gt;0,"BLOCKED","CAN SELL"))</f>
        <v>BLOCKED</v>
      </c>
      <c r="K199" t="str">
        <f>IF($A199="","",IF(COUNTIFS('Brand Family Areas (Enc)'!$B$6:$B$998,$A199,'Brand Family Areas (Enc)'!$C$6:$C$998,K$1,'Brand Family Areas (Enc)'!$D$6:$D$998,"Inactive")&gt;0,"BLOCKED","CAN SELL"))</f>
        <v>CAN SELL</v>
      </c>
    </row>
    <row r="200" spans="1:11" x14ac:dyDescent="0.2">
      <c r="A200" t="str">
        <v>Sun Cruiser</v>
      </c>
      <c r="B200" t="str">
        <f>IF($A200="","",IF(COUNTIFS('Brand Family Areas (Enc)'!$B$6:$B$998,$A200,'Brand Family Areas (Enc)'!$C$6:$C$998,B$1,'Brand Family Areas (Enc)'!$D$6:$D$998,"Inactive")&gt;0,"BLOCKED","CAN SELL"))</f>
        <v>CAN SELL</v>
      </c>
      <c r="C200" t="str">
        <f>IF($A200="","",IF(COUNTIFS('Brand Family Areas (Enc)'!$B$6:$B$998,$A200,'Brand Family Areas (Enc)'!$C$6:$C$998,C$1,'Brand Family Areas (Enc)'!$D$6:$D$998,"Inactive")&gt;0,"BLOCKED","CAN SELL"))</f>
        <v>CAN SELL</v>
      </c>
      <c r="D200" t="str">
        <f>IF($A200="","",IF(COUNTIFS('Brand Family Areas (Enc)'!$B$6:$B$998,$A200,'Brand Family Areas (Enc)'!$C$6:$C$998,D$1,'Brand Family Areas (Enc)'!$D$6:$D$998,"Inactive")&gt;0,"BLOCKED","CAN SELL"))</f>
        <v>CAN SELL</v>
      </c>
      <c r="E200" t="str">
        <f>IF($A200="","",IF(COUNTIFS('Brand Family Areas (Enc)'!$B$6:$B$998,$A200,'Brand Family Areas (Enc)'!$C$6:$C$998,E$1,'Brand Family Areas (Enc)'!$D$6:$D$998,"Inactive")&gt;0,"BLOCKED","CAN SELL"))</f>
        <v>BLOCKED</v>
      </c>
      <c r="F200" t="str">
        <f>IF($A200="","",IF(COUNTIFS('Brand Family Areas (Enc)'!$B$6:$B$998,$A200,'Brand Family Areas (Enc)'!$C$6:$C$998,F$1,'Brand Family Areas (Enc)'!$D$6:$D$998,"Inactive")&gt;0,"BLOCKED","CAN SELL"))</f>
        <v>BLOCKED</v>
      </c>
      <c r="G200" t="str">
        <f>IF($A200="","",IF(COUNTIFS('Brand Family Areas (Enc)'!$B$6:$B$998,$A200,'Brand Family Areas (Enc)'!$C$6:$C$998,G$1,'Brand Family Areas (Enc)'!$D$6:$D$998,"Inactive")&gt;0,"BLOCKED","CAN SELL"))</f>
        <v>BLOCKED</v>
      </c>
      <c r="H200" t="str">
        <f>IF($A200="","",IF(COUNTIFS('Brand Family Areas (Enc)'!$B$6:$B$998,$A200,'Brand Family Areas (Enc)'!$C$6:$C$998,H$1,'Brand Family Areas (Enc)'!$D$6:$D$998,"Inactive")&gt;0,"BLOCKED","CAN SELL"))</f>
        <v>CAN SELL</v>
      </c>
      <c r="I200" t="str">
        <f>IF($A200="","",IF(COUNTIFS('Brand Family Areas (Enc)'!$B$6:$B$998,$A200,'Brand Family Areas (Enc)'!$C$6:$C$998,I$1,'Brand Family Areas (Enc)'!$D$6:$D$998,"Inactive")&gt;0,"BLOCKED","CAN SELL"))</f>
        <v>CAN SELL</v>
      </c>
      <c r="J200" t="str">
        <f>IF($A200="","",IF(COUNTIFS('Brand Family Areas (Enc)'!$B$6:$B$998,$A200,'Brand Family Areas (Enc)'!$C$6:$C$998,J$1,'Brand Family Areas (Enc)'!$D$6:$D$998,"Inactive")&gt;0,"BLOCKED","CAN SELL"))</f>
        <v>BLOCKED</v>
      </c>
      <c r="K200" t="str">
        <f>IF($A200="","",IF(COUNTIFS('Brand Family Areas (Enc)'!$B$6:$B$998,$A200,'Brand Family Areas (Enc)'!$C$6:$C$998,K$1,'Brand Family Areas (Enc)'!$D$6:$D$998,"Inactive")&gt;0,"BLOCKED","CAN SELL"))</f>
        <v>CAN SELL</v>
      </c>
    </row>
    <row r="201" spans="1:11" x14ac:dyDescent="0.2">
      <c r="A201" t="str">
        <v>Tecate</v>
      </c>
      <c r="B201" t="str">
        <f>IF($A201="","",IF(COUNTIFS('Brand Family Areas (Enc)'!$B$6:$B$998,$A201,'Brand Family Areas (Enc)'!$C$6:$C$998,B$1,'Brand Family Areas (Enc)'!$D$6:$D$998,"Inactive")&gt;0,"BLOCKED","CAN SELL"))</f>
        <v>CAN SELL</v>
      </c>
      <c r="C201" t="str">
        <f>IF($A201="","",IF(COUNTIFS('Brand Family Areas (Enc)'!$B$6:$B$998,$A201,'Brand Family Areas (Enc)'!$C$6:$C$998,C$1,'Brand Family Areas (Enc)'!$D$6:$D$998,"Inactive")&gt;0,"BLOCKED","CAN SELL"))</f>
        <v>CAN SELL</v>
      </c>
      <c r="D201" t="str">
        <f>IF($A201="","",IF(COUNTIFS('Brand Family Areas (Enc)'!$B$6:$B$998,$A201,'Brand Family Areas (Enc)'!$C$6:$C$998,D$1,'Brand Family Areas (Enc)'!$D$6:$D$998,"Inactive")&gt;0,"BLOCKED","CAN SELL"))</f>
        <v>CAN SELL</v>
      </c>
      <c r="E201" t="str">
        <f>IF($A201="","",IF(COUNTIFS('Brand Family Areas (Enc)'!$B$6:$B$998,$A201,'Brand Family Areas (Enc)'!$C$6:$C$998,E$1,'Brand Family Areas (Enc)'!$D$6:$D$998,"Inactive")&gt;0,"BLOCKED","CAN SELL"))</f>
        <v>BLOCKED</v>
      </c>
      <c r="F201" t="str">
        <f>IF($A201="","",IF(COUNTIFS('Brand Family Areas (Enc)'!$B$6:$B$998,$A201,'Brand Family Areas (Enc)'!$C$6:$C$998,F$1,'Brand Family Areas (Enc)'!$D$6:$D$998,"Inactive")&gt;0,"BLOCKED","CAN SELL"))</f>
        <v>BLOCKED</v>
      </c>
      <c r="G201" t="str">
        <f>IF($A201="","",IF(COUNTIFS('Brand Family Areas (Enc)'!$B$6:$B$998,$A201,'Brand Family Areas (Enc)'!$C$6:$C$998,G$1,'Brand Family Areas (Enc)'!$D$6:$D$998,"Inactive")&gt;0,"BLOCKED","CAN SELL"))</f>
        <v>BLOCKED</v>
      </c>
      <c r="H201" t="str">
        <f>IF($A201="","",IF(COUNTIFS('Brand Family Areas (Enc)'!$B$6:$B$998,$A201,'Brand Family Areas (Enc)'!$C$6:$C$998,H$1,'Brand Family Areas (Enc)'!$D$6:$D$998,"Inactive")&gt;0,"BLOCKED","CAN SELL"))</f>
        <v>BLOCKED</v>
      </c>
      <c r="I201" t="str">
        <f>IF($A201="","",IF(COUNTIFS('Brand Family Areas (Enc)'!$B$6:$B$998,$A201,'Brand Family Areas (Enc)'!$C$6:$C$998,I$1,'Brand Family Areas (Enc)'!$D$6:$D$998,"Inactive")&gt;0,"BLOCKED","CAN SELL"))</f>
        <v>BLOCKED</v>
      </c>
      <c r="J201" t="str">
        <f>IF($A201="","",IF(COUNTIFS('Brand Family Areas (Enc)'!$B$6:$B$998,$A201,'Brand Family Areas (Enc)'!$C$6:$C$998,J$1,'Brand Family Areas (Enc)'!$D$6:$D$998,"Inactive")&gt;0,"BLOCKED","CAN SELL"))</f>
        <v>BLOCKED</v>
      </c>
      <c r="K201" t="str">
        <f>IF($A201="","",IF(COUNTIFS('Brand Family Areas (Enc)'!$B$6:$B$998,$A201,'Brand Family Areas (Enc)'!$C$6:$C$998,K$1,'Brand Family Areas (Enc)'!$D$6:$D$998,"Inactive")&gt;0,"BLOCKED","CAN SELL"))</f>
        <v>BLOCKED</v>
      </c>
    </row>
    <row r="202" spans="1:11" x14ac:dyDescent="0.2">
      <c r="A202" t="str">
        <v>Tecate Light</v>
      </c>
      <c r="B202" t="str">
        <f>IF($A202="","",IF(COUNTIFS('Brand Family Areas (Enc)'!$B$6:$B$998,$A202,'Brand Family Areas (Enc)'!$C$6:$C$998,B$1,'Brand Family Areas (Enc)'!$D$6:$D$998,"Inactive")&gt;0,"BLOCKED","CAN SELL"))</f>
        <v>CAN SELL</v>
      </c>
      <c r="C202" t="str">
        <f>IF($A202="","",IF(COUNTIFS('Brand Family Areas (Enc)'!$B$6:$B$998,$A202,'Brand Family Areas (Enc)'!$C$6:$C$998,C$1,'Brand Family Areas (Enc)'!$D$6:$D$998,"Inactive")&gt;0,"BLOCKED","CAN SELL"))</f>
        <v>CAN SELL</v>
      </c>
      <c r="D202" t="str">
        <f>IF($A202="","",IF(COUNTIFS('Brand Family Areas (Enc)'!$B$6:$B$998,$A202,'Brand Family Areas (Enc)'!$C$6:$C$998,D$1,'Brand Family Areas (Enc)'!$D$6:$D$998,"Inactive")&gt;0,"BLOCKED","CAN SELL"))</f>
        <v>CAN SELL</v>
      </c>
      <c r="E202" t="str">
        <f>IF($A202="","",IF(COUNTIFS('Brand Family Areas (Enc)'!$B$6:$B$998,$A202,'Brand Family Areas (Enc)'!$C$6:$C$998,E$1,'Brand Family Areas (Enc)'!$D$6:$D$998,"Inactive")&gt;0,"BLOCKED","CAN SELL"))</f>
        <v>BLOCKED</v>
      </c>
      <c r="F202" t="str">
        <f>IF($A202="","",IF(COUNTIFS('Brand Family Areas (Enc)'!$B$6:$B$998,$A202,'Brand Family Areas (Enc)'!$C$6:$C$998,F$1,'Brand Family Areas (Enc)'!$D$6:$D$998,"Inactive")&gt;0,"BLOCKED","CAN SELL"))</f>
        <v>BLOCKED</v>
      </c>
      <c r="G202" t="str">
        <f>IF($A202="","",IF(COUNTIFS('Brand Family Areas (Enc)'!$B$6:$B$998,$A202,'Brand Family Areas (Enc)'!$C$6:$C$998,G$1,'Brand Family Areas (Enc)'!$D$6:$D$998,"Inactive")&gt;0,"BLOCKED","CAN SELL"))</f>
        <v>BLOCKED</v>
      </c>
      <c r="H202" t="str">
        <f>IF($A202="","",IF(COUNTIFS('Brand Family Areas (Enc)'!$B$6:$B$998,$A202,'Brand Family Areas (Enc)'!$C$6:$C$998,H$1,'Brand Family Areas (Enc)'!$D$6:$D$998,"Inactive")&gt;0,"BLOCKED","CAN SELL"))</f>
        <v>BLOCKED</v>
      </c>
      <c r="I202" t="str">
        <f>IF($A202="","",IF(COUNTIFS('Brand Family Areas (Enc)'!$B$6:$B$998,$A202,'Brand Family Areas (Enc)'!$C$6:$C$998,I$1,'Brand Family Areas (Enc)'!$D$6:$D$998,"Inactive")&gt;0,"BLOCKED","CAN SELL"))</f>
        <v>BLOCKED</v>
      </c>
      <c r="J202" t="str">
        <f>IF($A202="","",IF(COUNTIFS('Brand Family Areas (Enc)'!$B$6:$B$998,$A202,'Brand Family Areas (Enc)'!$C$6:$C$998,J$1,'Brand Family Areas (Enc)'!$D$6:$D$998,"Inactive")&gt;0,"BLOCKED","CAN SELL"))</f>
        <v>BLOCKED</v>
      </c>
      <c r="K202" t="str">
        <f>IF($A202="","",IF(COUNTIFS('Brand Family Areas (Enc)'!$B$6:$B$998,$A202,'Brand Family Areas (Enc)'!$C$6:$C$998,K$1,'Brand Family Areas (Enc)'!$D$6:$D$998,"Inactive")&gt;0,"BLOCKED","CAN SELL"))</f>
        <v>BLOCKED</v>
      </c>
    </row>
    <row r="203" spans="1:11" x14ac:dyDescent="0.2">
      <c r="A203" t="str">
        <v>Terrapin Beer Company</v>
      </c>
      <c r="B203" t="str">
        <f>IF($A203="","",IF(COUNTIFS('Brand Family Areas (Enc)'!$B$6:$B$998,$A203,'Brand Family Areas (Enc)'!$C$6:$C$998,B$1,'Brand Family Areas (Enc)'!$D$6:$D$998,"Inactive")&gt;0,"BLOCKED","CAN SELL"))</f>
        <v>CAN SELL</v>
      </c>
      <c r="C203" t="str">
        <f>IF($A203="","",IF(COUNTIFS('Brand Family Areas (Enc)'!$B$6:$B$998,$A203,'Brand Family Areas (Enc)'!$C$6:$C$998,C$1,'Brand Family Areas (Enc)'!$D$6:$D$998,"Inactive")&gt;0,"BLOCKED","CAN SELL"))</f>
        <v>CAN SELL</v>
      </c>
      <c r="D203" t="str">
        <f>IF($A203="","",IF(COUNTIFS('Brand Family Areas (Enc)'!$B$6:$B$998,$A203,'Brand Family Areas (Enc)'!$C$6:$C$998,D$1,'Brand Family Areas (Enc)'!$D$6:$D$998,"Inactive")&gt;0,"BLOCKED","CAN SELL"))</f>
        <v>CAN SELL</v>
      </c>
      <c r="E203" t="str">
        <f>IF($A203="","",IF(COUNTIFS('Brand Family Areas (Enc)'!$B$6:$B$998,$A203,'Brand Family Areas (Enc)'!$C$6:$C$998,E$1,'Brand Family Areas (Enc)'!$D$6:$D$998,"Inactive")&gt;0,"BLOCKED","CAN SELL"))</f>
        <v>BLOCKED</v>
      </c>
      <c r="F203" t="str">
        <f>IF($A203="","",IF(COUNTIFS('Brand Family Areas (Enc)'!$B$6:$B$998,$A203,'Brand Family Areas (Enc)'!$C$6:$C$998,F$1,'Brand Family Areas (Enc)'!$D$6:$D$998,"Inactive")&gt;0,"BLOCKED","CAN SELL"))</f>
        <v>BLOCKED</v>
      </c>
      <c r="G203" t="str">
        <f>IF($A203="","",IF(COUNTIFS('Brand Family Areas (Enc)'!$B$6:$B$998,$A203,'Brand Family Areas (Enc)'!$C$6:$C$998,G$1,'Brand Family Areas (Enc)'!$D$6:$D$998,"Inactive")&gt;0,"BLOCKED","CAN SELL"))</f>
        <v>BLOCKED</v>
      </c>
      <c r="H203" t="str">
        <f>IF($A203="","",IF(COUNTIFS('Brand Family Areas (Enc)'!$B$6:$B$998,$A203,'Brand Family Areas (Enc)'!$C$6:$C$998,H$1,'Brand Family Areas (Enc)'!$D$6:$D$998,"Inactive")&gt;0,"BLOCKED","CAN SELL"))</f>
        <v>CAN SELL</v>
      </c>
      <c r="I203" t="str">
        <f>IF($A203="","",IF(COUNTIFS('Brand Family Areas (Enc)'!$B$6:$B$998,$A203,'Brand Family Areas (Enc)'!$C$6:$C$998,I$1,'Brand Family Areas (Enc)'!$D$6:$D$998,"Inactive")&gt;0,"BLOCKED","CAN SELL"))</f>
        <v>CAN SELL</v>
      </c>
      <c r="J203" t="str">
        <f>IF($A203="","",IF(COUNTIFS('Brand Family Areas (Enc)'!$B$6:$B$998,$A203,'Brand Family Areas (Enc)'!$C$6:$C$998,J$1,'Brand Family Areas (Enc)'!$D$6:$D$998,"Inactive")&gt;0,"BLOCKED","CAN SELL"))</f>
        <v>BLOCKED</v>
      </c>
      <c r="K203" t="str">
        <f>IF($A203="","",IF(COUNTIFS('Brand Family Areas (Enc)'!$B$6:$B$998,$A203,'Brand Family Areas (Enc)'!$C$6:$C$998,K$1,'Brand Family Areas (Enc)'!$D$6:$D$998,"Inactive")&gt;0,"BLOCKED","CAN SELL"))</f>
        <v>CAN SELL</v>
      </c>
    </row>
    <row r="204" spans="1:11" x14ac:dyDescent="0.2">
      <c r="A204" t="str">
        <v>Tgi Fridays</v>
      </c>
      <c r="B204" t="str">
        <f>IF($A204="","",IF(COUNTIFS('Brand Family Areas (Enc)'!$B$6:$B$998,$A204,'Brand Family Areas (Enc)'!$C$6:$C$998,B$1,'Brand Family Areas (Enc)'!$D$6:$D$998,"Inactive")&gt;0,"BLOCKED","CAN SELL"))</f>
        <v>CAN SELL</v>
      </c>
      <c r="C204" t="str">
        <f>IF($A204="","",IF(COUNTIFS('Brand Family Areas (Enc)'!$B$6:$B$998,$A204,'Brand Family Areas (Enc)'!$C$6:$C$998,C$1,'Brand Family Areas (Enc)'!$D$6:$D$998,"Inactive")&gt;0,"BLOCKED","CAN SELL"))</f>
        <v>CAN SELL</v>
      </c>
      <c r="D204" t="str">
        <f>IF($A204="","",IF(COUNTIFS('Brand Family Areas (Enc)'!$B$6:$B$998,$A204,'Brand Family Areas (Enc)'!$C$6:$C$998,D$1,'Brand Family Areas (Enc)'!$D$6:$D$998,"Inactive")&gt;0,"BLOCKED","CAN SELL"))</f>
        <v>CAN SELL</v>
      </c>
      <c r="E204" t="str">
        <f>IF($A204="","",IF(COUNTIFS('Brand Family Areas (Enc)'!$B$6:$B$998,$A204,'Brand Family Areas (Enc)'!$C$6:$C$998,E$1,'Brand Family Areas (Enc)'!$D$6:$D$998,"Inactive")&gt;0,"BLOCKED","CAN SELL"))</f>
        <v>BLOCKED</v>
      </c>
      <c r="F204" t="str">
        <f>IF($A204="","",IF(COUNTIFS('Brand Family Areas (Enc)'!$B$6:$B$998,$A204,'Brand Family Areas (Enc)'!$C$6:$C$998,F$1,'Brand Family Areas (Enc)'!$D$6:$D$998,"Inactive")&gt;0,"BLOCKED","CAN SELL"))</f>
        <v>CAN SELL</v>
      </c>
      <c r="G204" t="str">
        <f>IF($A204="","",IF(COUNTIFS('Brand Family Areas (Enc)'!$B$6:$B$998,$A204,'Brand Family Areas (Enc)'!$C$6:$C$998,G$1,'Brand Family Areas (Enc)'!$D$6:$D$998,"Inactive")&gt;0,"BLOCKED","CAN SELL"))</f>
        <v>BLOCKED</v>
      </c>
      <c r="H204" t="str">
        <f>IF($A204="","",IF(COUNTIFS('Brand Family Areas (Enc)'!$B$6:$B$998,$A204,'Brand Family Areas (Enc)'!$C$6:$C$998,H$1,'Brand Family Areas (Enc)'!$D$6:$D$998,"Inactive")&gt;0,"BLOCKED","CAN SELL"))</f>
        <v>CAN SELL</v>
      </c>
      <c r="I204" t="str">
        <f>IF($A204="","",IF(COUNTIFS('Brand Family Areas (Enc)'!$B$6:$B$998,$A204,'Brand Family Areas (Enc)'!$C$6:$C$998,I$1,'Brand Family Areas (Enc)'!$D$6:$D$998,"Inactive")&gt;0,"BLOCKED","CAN SELL"))</f>
        <v>CAN SELL</v>
      </c>
      <c r="J204" t="str">
        <f>IF($A204="","",IF(COUNTIFS('Brand Family Areas (Enc)'!$B$6:$B$998,$A204,'Brand Family Areas (Enc)'!$C$6:$C$998,J$1,'Brand Family Areas (Enc)'!$D$6:$D$998,"Inactive")&gt;0,"BLOCKED","CAN SELL"))</f>
        <v>BLOCKED</v>
      </c>
      <c r="K204" t="str">
        <f>IF($A204="","",IF(COUNTIFS('Brand Family Areas (Enc)'!$B$6:$B$998,$A204,'Brand Family Areas (Enc)'!$C$6:$C$998,K$1,'Brand Family Areas (Enc)'!$D$6:$D$998,"Inactive")&gt;0,"BLOCKED","CAN SELL"))</f>
        <v>CAN SELL</v>
      </c>
    </row>
    <row r="205" spans="1:11" x14ac:dyDescent="0.2">
      <c r="A205" t="str">
        <v>The Drop</v>
      </c>
      <c r="B205" t="str">
        <f>IF($A205="","",IF(COUNTIFS('Brand Family Areas (Enc)'!$B$6:$B$998,$A205,'Brand Family Areas (Enc)'!$C$6:$C$998,B$1,'Brand Family Areas (Enc)'!$D$6:$D$998,"Inactive")&gt;0,"BLOCKED","CAN SELL"))</f>
        <v>CAN SELL</v>
      </c>
      <c r="C205" t="str">
        <f>IF($A205="","",IF(COUNTIFS('Brand Family Areas (Enc)'!$B$6:$B$998,$A205,'Brand Family Areas (Enc)'!$C$6:$C$998,C$1,'Brand Family Areas (Enc)'!$D$6:$D$998,"Inactive")&gt;0,"BLOCKED","CAN SELL"))</f>
        <v>CAN SELL</v>
      </c>
      <c r="D205" t="str">
        <f>IF($A205="","",IF(COUNTIFS('Brand Family Areas (Enc)'!$B$6:$B$998,$A205,'Brand Family Areas (Enc)'!$C$6:$C$998,D$1,'Brand Family Areas (Enc)'!$D$6:$D$998,"Inactive")&gt;0,"BLOCKED","CAN SELL"))</f>
        <v>CAN SELL</v>
      </c>
      <c r="E205" t="str">
        <f>IF($A205="","",IF(COUNTIFS('Brand Family Areas (Enc)'!$B$6:$B$998,$A205,'Brand Family Areas (Enc)'!$C$6:$C$998,E$1,'Brand Family Areas (Enc)'!$D$6:$D$998,"Inactive")&gt;0,"BLOCKED","CAN SELL"))</f>
        <v>BLOCKED</v>
      </c>
      <c r="F205" t="str">
        <f>IF($A205="","",IF(COUNTIFS('Brand Family Areas (Enc)'!$B$6:$B$998,$A205,'Brand Family Areas (Enc)'!$C$6:$C$998,F$1,'Brand Family Areas (Enc)'!$D$6:$D$998,"Inactive")&gt;0,"BLOCKED","CAN SELL"))</f>
        <v>BLOCKED</v>
      </c>
      <c r="G205" t="str">
        <f>IF($A205="","",IF(COUNTIFS('Brand Family Areas (Enc)'!$B$6:$B$998,$A205,'Brand Family Areas (Enc)'!$C$6:$C$998,G$1,'Brand Family Areas (Enc)'!$D$6:$D$998,"Inactive")&gt;0,"BLOCKED","CAN SELL"))</f>
        <v>BLOCKED</v>
      </c>
      <c r="H205" t="str">
        <f>IF($A205="","",IF(COUNTIFS('Brand Family Areas (Enc)'!$B$6:$B$998,$A205,'Brand Family Areas (Enc)'!$C$6:$C$998,H$1,'Brand Family Areas (Enc)'!$D$6:$D$998,"Inactive")&gt;0,"BLOCKED","CAN SELL"))</f>
        <v>CAN SELL</v>
      </c>
      <c r="I205" t="str">
        <f>IF($A205="","",IF(COUNTIFS('Brand Family Areas (Enc)'!$B$6:$B$998,$A205,'Brand Family Areas (Enc)'!$C$6:$C$998,I$1,'Brand Family Areas (Enc)'!$D$6:$D$998,"Inactive")&gt;0,"BLOCKED","CAN SELL"))</f>
        <v>CAN SELL</v>
      </c>
      <c r="J205" t="str">
        <f>IF($A205="","",IF(COUNTIFS('Brand Family Areas (Enc)'!$B$6:$B$998,$A205,'Brand Family Areas (Enc)'!$C$6:$C$998,J$1,'Brand Family Areas (Enc)'!$D$6:$D$998,"Inactive")&gt;0,"BLOCKED","CAN SELL"))</f>
        <v>BLOCKED</v>
      </c>
      <c r="K205" t="str">
        <f>IF($A205="","",IF(COUNTIFS('Brand Family Areas (Enc)'!$B$6:$B$998,$A205,'Brand Family Areas (Enc)'!$C$6:$C$998,K$1,'Brand Family Areas (Enc)'!$D$6:$D$998,"Inactive")&gt;0,"BLOCKED","CAN SELL"))</f>
        <v>CAN SELL</v>
      </c>
    </row>
    <row r="206" spans="1:11" x14ac:dyDescent="0.2">
      <c r="A206" t="str">
        <v>Third Shift</v>
      </c>
      <c r="B206" t="str">
        <f>IF($A206="","",IF(COUNTIFS('Brand Family Areas (Enc)'!$B$6:$B$998,$A206,'Brand Family Areas (Enc)'!$C$6:$C$998,B$1,'Brand Family Areas (Enc)'!$D$6:$D$998,"Inactive")&gt;0,"BLOCKED","CAN SELL"))</f>
        <v>CAN SELL</v>
      </c>
      <c r="C206" t="str">
        <f>IF($A206="","",IF(COUNTIFS('Brand Family Areas (Enc)'!$B$6:$B$998,$A206,'Brand Family Areas (Enc)'!$C$6:$C$998,C$1,'Brand Family Areas (Enc)'!$D$6:$D$998,"Inactive")&gt;0,"BLOCKED","CAN SELL"))</f>
        <v>CAN SELL</v>
      </c>
      <c r="D206" t="str">
        <f>IF($A206="","",IF(COUNTIFS('Brand Family Areas (Enc)'!$B$6:$B$998,$A206,'Brand Family Areas (Enc)'!$C$6:$C$998,D$1,'Brand Family Areas (Enc)'!$D$6:$D$998,"Inactive")&gt;0,"BLOCKED","CAN SELL"))</f>
        <v>CAN SELL</v>
      </c>
      <c r="E206" t="str">
        <f>IF($A206="","",IF(COUNTIFS('Brand Family Areas (Enc)'!$B$6:$B$998,$A206,'Brand Family Areas (Enc)'!$C$6:$C$998,E$1,'Brand Family Areas (Enc)'!$D$6:$D$998,"Inactive")&gt;0,"BLOCKED","CAN SELL"))</f>
        <v>BLOCKED</v>
      </c>
      <c r="F206" t="str">
        <f>IF($A206="","",IF(COUNTIFS('Brand Family Areas (Enc)'!$B$6:$B$998,$A206,'Brand Family Areas (Enc)'!$C$6:$C$998,F$1,'Brand Family Areas (Enc)'!$D$6:$D$998,"Inactive")&gt;0,"BLOCKED","CAN SELL"))</f>
        <v>BLOCKED</v>
      </c>
      <c r="G206" t="str">
        <f>IF($A206="","",IF(COUNTIFS('Brand Family Areas (Enc)'!$B$6:$B$998,$A206,'Brand Family Areas (Enc)'!$C$6:$C$998,G$1,'Brand Family Areas (Enc)'!$D$6:$D$998,"Inactive")&gt;0,"BLOCKED","CAN SELL"))</f>
        <v>BLOCKED</v>
      </c>
      <c r="H206" t="str">
        <f>IF($A206="","",IF(COUNTIFS('Brand Family Areas (Enc)'!$B$6:$B$998,$A206,'Brand Family Areas (Enc)'!$C$6:$C$998,H$1,'Brand Family Areas (Enc)'!$D$6:$D$998,"Inactive")&gt;0,"BLOCKED","CAN SELL"))</f>
        <v>CAN SELL</v>
      </c>
      <c r="I206" t="str">
        <f>IF($A206="","",IF(COUNTIFS('Brand Family Areas (Enc)'!$B$6:$B$998,$A206,'Brand Family Areas (Enc)'!$C$6:$C$998,I$1,'Brand Family Areas (Enc)'!$D$6:$D$998,"Inactive")&gt;0,"BLOCKED","CAN SELL"))</f>
        <v>CAN SELL</v>
      </c>
      <c r="J206" t="str">
        <f>IF($A206="","",IF(COUNTIFS('Brand Family Areas (Enc)'!$B$6:$B$998,$A206,'Brand Family Areas (Enc)'!$C$6:$C$998,J$1,'Brand Family Areas (Enc)'!$D$6:$D$998,"Inactive")&gt;0,"BLOCKED","CAN SELL"))</f>
        <v>BLOCKED</v>
      </c>
      <c r="K206" t="str">
        <f>IF($A206="","",IF(COUNTIFS('Brand Family Areas (Enc)'!$B$6:$B$998,$A206,'Brand Family Areas (Enc)'!$C$6:$C$998,K$1,'Brand Family Areas (Enc)'!$D$6:$D$998,"Inactive")&gt;0,"BLOCKED","CAN SELL"))</f>
        <v>CAN SELL</v>
      </c>
    </row>
    <row r="207" spans="1:11" x14ac:dyDescent="0.2">
      <c r="A207" t="str">
        <v>Tiger</v>
      </c>
      <c r="B207" t="str">
        <f>IF($A207="","",IF(COUNTIFS('Brand Family Areas (Enc)'!$B$6:$B$998,$A207,'Brand Family Areas (Enc)'!$C$6:$C$998,B$1,'Brand Family Areas (Enc)'!$D$6:$D$998,"Inactive")&gt;0,"BLOCKED","CAN SELL"))</f>
        <v>CAN SELL</v>
      </c>
      <c r="C207" t="str">
        <f>IF($A207="","",IF(COUNTIFS('Brand Family Areas (Enc)'!$B$6:$B$998,$A207,'Brand Family Areas (Enc)'!$C$6:$C$998,C$1,'Brand Family Areas (Enc)'!$D$6:$D$998,"Inactive")&gt;0,"BLOCKED","CAN SELL"))</f>
        <v>CAN SELL</v>
      </c>
      <c r="D207" t="str">
        <f>IF($A207="","",IF(COUNTIFS('Brand Family Areas (Enc)'!$B$6:$B$998,$A207,'Brand Family Areas (Enc)'!$C$6:$C$998,D$1,'Brand Family Areas (Enc)'!$D$6:$D$998,"Inactive")&gt;0,"BLOCKED","CAN SELL"))</f>
        <v>CAN SELL</v>
      </c>
      <c r="E207" t="str">
        <f>IF($A207="","",IF(COUNTIFS('Brand Family Areas (Enc)'!$B$6:$B$998,$A207,'Brand Family Areas (Enc)'!$C$6:$C$998,E$1,'Brand Family Areas (Enc)'!$D$6:$D$998,"Inactive")&gt;0,"BLOCKED","CAN SELL"))</f>
        <v>BLOCKED</v>
      </c>
      <c r="F207" t="str">
        <f>IF($A207="","",IF(COUNTIFS('Brand Family Areas (Enc)'!$B$6:$B$998,$A207,'Brand Family Areas (Enc)'!$C$6:$C$998,F$1,'Brand Family Areas (Enc)'!$D$6:$D$998,"Inactive")&gt;0,"BLOCKED","CAN SELL"))</f>
        <v>BLOCKED</v>
      </c>
      <c r="G207" t="str">
        <f>IF($A207="","",IF(COUNTIFS('Brand Family Areas (Enc)'!$B$6:$B$998,$A207,'Brand Family Areas (Enc)'!$C$6:$C$998,G$1,'Brand Family Areas (Enc)'!$D$6:$D$998,"Inactive")&gt;0,"BLOCKED","CAN SELL"))</f>
        <v>BLOCKED</v>
      </c>
      <c r="H207" t="str">
        <f>IF($A207="","",IF(COUNTIFS('Brand Family Areas (Enc)'!$B$6:$B$998,$A207,'Brand Family Areas (Enc)'!$C$6:$C$998,H$1,'Brand Family Areas (Enc)'!$D$6:$D$998,"Inactive")&gt;0,"BLOCKED","CAN SELL"))</f>
        <v>BLOCKED</v>
      </c>
      <c r="I207" t="str">
        <f>IF($A207="","",IF(COUNTIFS('Brand Family Areas (Enc)'!$B$6:$B$998,$A207,'Brand Family Areas (Enc)'!$C$6:$C$998,I$1,'Brand Family Areas (Enc)'!$D$6:$D$998,"Inactive")&gt;0,"BLOCKED","CAN SELL"))</f>
        <v>BLOCKED</v>
      </c>
      <c r="J207" t="str">
        <f>IF($A207="","",IF(COUNTIFS('Brand Family Areas (Enc)'!$B$6:$B$998,$A207,'Brand Family Areas (Enc)'!$C$6:$C$998,J$1,'Brand Family Areas (Enc)'!$D$6:$D$998,"Inactive")&gt;0,"BLOCKED","CAN SELL"))</f>
        <v>BLOCKED</v>
      </c>
      <c r="K207" t="str">
        <f>IF($A207="","",IF(COUNTIFS('Brand Family Areas (Enc)'!$B$6:$B$998,$A207,'Brand Family Areas (Enc)'!$C$6:$C$998,K$1,'Brand Family Areas (Enc)'!$D$6:$D$998,"Inactive")&gt;0,"BLOCKED","CAN SELL"))</f>
        <v>CAN SELL</v>
      </c>
    </row>
    <row r="208" spans="1:11" x14ac:dyDescent="0.2">
      <c r="A208" t="str">
        <v>Tipsy Tomato</v>
      </c>
      <c r="B208" t="str">
        <f>IF($A208="","",IF(COUNTIFS('Brand Family Areas (Enc)'!$B$6:$B$998,$A208,'Brand Family Areas (Enc)'!$C$6:$C$998,B$1,'Brand Family Areas (Enc)'!$D$6:$D$998,"Inactive")&gt;0,"BLOCKED","CAN SELL"))</f>
        <v>CAN SELL</v>
      </c>
      <c r="C208" t="str">
        <f>IF($A208="","",IF(COUNTIFS('Brand Family Areas (Enc)'!$B$6:$B$998,$A208,'Brand Family Areas (Enc)'!$C$6:$C$998,C$1,'Brand Family Areas (Enc)'!$D$6:$D$998,"Inactive")&gt;0,"BLOCKED","CAN SELL"))</f>
        <v>CAN SELL</v>
      </c>
      <c r="D208" t="str">
        <f>IF($A208="","",IF(COUNTIFS('Brand Family Areas (Enc)'!$B$6:$B$998,$A208,'Brand Family Areas (Enc)'!$C$6:$C$998,D$1,'Brand Family Areas (Enc)'!$D$6:$D$998,"Inactive")&gt;0,"BLOCKED","CAN SELL"))</f>
        <v>CAN SELL</v>
      </c>
      <c r="E208" t="str">
        <f>IF($A208="","",IF(COUNTIFS('Brand Family Areas (Enc)'!$B$6:$B$998,$A208,'Brand Family Areas (Enc)'!$C$6:$C$998,E$1,'Brand Family Areas (Enc)'!$D$6:$D$998,"Inactive")&gt;0,"BLOCKED","CAN SELL"))</f>
        <v>BLOCKED</v>
      </c>
      <c r="F208" t="str">
        <f>IF($A208="","",IF(COUNTIFS('Brand Family Areas (Enc)'!$B$6:$B$998,$A208,'Brand Family Areas (Enc)'!$C$6:$C$998,F$1,'Brand Family Areas (Enc)'!$D$6:$D$998,"Inactive")&gt;0,"BLOCKED","CAN SELL"))</f>
        <v>CAN SELL</v>
      </c>
      <c r="G208" t="str">
        <f>IF($A208="","",IF(COUNTIFS('Brand Family Areas (Enc)'!$B$6:$B$998,$A208,'Brand Family Areas (Enc)'!$C$6:$C$998,G$1,'Brand Family Areas (Enc)'!$D$6:$D$998,"Inactive")&gt;0,"BLOCKED","CAN SELL"))</f>
        <v>BLOCKED</v>
      </c>
      <c r="H208" t="str">
        <f>IF($A208="","",IF(COUNTIFS('Brand Family Areas (Enc)'!$B$6:$B$998,$A208,'Brand Family Areas (Enc)'!$C$6:$C$998,H$1,'Brand Family Areas (Enc)'!$D$6:$D$998,"Inactive")&gt;0,"BLOCKED","CAN SELL"))</f>
        <v>CAN SELL</v>
      </c>
      <c r="I208" t="str">
        <f>IF($A208="","",IF(COUNTIFS('Brand Family Areas (Enc)'!$B$6:$B$998,$A208,'Brand Family Areas (Enc)'!$C$6:$C$998,I$1,'Brand Family Areas (Enc)'!$D$6:$D$998,"Inactive")&gt;0,"BLOCKED","CAN SELL"))</f>
        <v>CAN SELL</v>
      </c>
      <c r="J208" t="str">
        <f>IF($A208="","",IF(COUNTIFS('Brand Family Areas (Enc)'!$B$6:$B$998,$A208,'Brand Family Areas (Enc)'!$C$6:$C$998,J$1,'Brand Family Areas (Enc)'!$D$6:$D$998,"Inactive")&gt;0,"BLOCKED","CAN SELL"))</f>
        <v>BLOCKED</v>
      </c>
      <c r="K208" t="str">
        <f>IF($A208="","",IF(COUNTIFS('Brand Family Areas (Enc)'!$B$6:$B$998,$A208,'Brand Family Areas (Enc)'!$C$6:$C$998,K$1,'Brand Family Areas (Enc)'!$D$6:$D$998,"Inactive")&gt;0,"BLOCKED","CAN SELL"))</f>
        <v>CAN SELL</v>
      </c>
    </row>
    <row r="209" spans="1:11" x14ac:dyDescent="0.2">
      <c r="A209" t="str">
        <v>Topo Chico</v>
      </c>
      <c r="B209" t="str">
        <f>IF($A209="","",IF(COUNTIFS('Brand Family Areas (Enc)'!$B$6:$B$998,$A209,'Brand Family Areas (Enc)'!$C$6:$C$998,B$1,'Brand Family Areas (Enc)'!$D$6:$D$998,"Inactive")&gt;0,"BLOCKED","CAN SELL"))</f>
        <v>CAN SELL</v>
      </c>
      <c r="C209" t="str">
        <f>IF($A209="","",IF(COUNTIFS('Brand Family Areas (Enc)'!$B$6:$B$998,$A209,'Brand Family Areas (Enc)'!$C$6:$C$998,C$1,'Brand Family Areas (Enc)'!$D$6:$D$998,"Inactive")&gt;0,"BLOCKED","CAN SELL"))</f>
        <v>CAN SELL</v>
      </c>
      <c r="D209" t="str">
        <f>IF($A209="","",IF(COUNTIFS('Brand Family Areas (Enc)'!$B$6:$B$998,$A209,'Brand Family Areas (Enc)'!$C$6:$C$998,D$1,'Brand Family Areas (Enc)'!$D$6:$D$998,"Inactive")&gt;0,"BLOCKED","CAN SELL"))</f>
        <v>CAN SELL</v>
      </c>
      <c r="E209" t="str">
        <f>IF($A209="","",IF(COUNTIFS('Brand Family Areas (Enc)'!$B$6:$B$998,$A209,'Brand Family Areas (Enc)'!$C$6:$C$998,E$1,'Brand Family Areas (Enc)'!$D$6:$D$998,"Inactive")&gt;0,"BLOCKED","CAN SELL"))</f>
        <v>BLOCKED</v>
      </c>
      <c r="F209" t="str">
        <f>IF($A209="","",IF(COUNTIFS('Brand Family Areas (Enc)'!$B$6:$B$998,$A209,'Brand Family Areas (Enc)'!$C$6:$C$998,F$1,'Brand Family Areas (Enc)'!$D$6:$D$998,"Inactive")&gt;0,"BLOCKED","CAN SELL"))</f>
        <v>BLOCKED</v>
      </c>
      <c r="G209" t="str">
        <f>IF($A209="","",IF(COUNTIFS('Brand Family Areas (Enc)'!$B$6:$B$998,$A209,'Brand Family Areas (Enc)'!$C$6:$C$998,G$1,'Brand Family Areas (Enc)'!$D$6:$D$998,"Inactive")&gt;0,"BLOCKED","CAN SELL"))</f>
        <v>BLOCKED</v>
      </c>
      <c r="H209" t="str">
        <f>IF($A209="","",IF(COUNTIFS('Brand Family Areas (Enc)'!$B$6:$B$998,$A209,'Brand Family Areas (Enc)'!$C$6:$C$998,H$1,'Brand Family Areas (Enc)'!$D$6:$D$998,"Inactive")&gt;0,"BLOCKED","CAN SELL"))</f>
        <v>CAN SELL</v>
      </c>
      <c r="I209" t="str">
        <f>IF($A209="","",IF(COUNTIFS('Brand Family Areas (Enc)'!$B$6:$B$998,$A209,'Brand Family Areas (Enc)'!$C$6:$C$998,I$1,'Brand Family Areas (Enc)'!$D$6:$D$998,"Inactive")&gt;0,"BLOCKED","CAN SELL"))</f>
        <v>CAN SELL</v>
      </c>
      <c r="J209" t="str">
        <f>IF($A209="","",IF(COUNTIFS('Brand Family Areas (Enc)'!$B$6:$B$998,$A209,'Brand Family Areas (Enc)'!$C$6:$C$998,J$1,'Brand Family Areas (Enc)'!$D$6:$D$998,"Inactive")&gt;0,"BLOCKED","CAN SELL"))</f>
        <v>BLOCKED</v>
      </c>
      <c r="K209" t="str">
        <f>IF($A209="","",IF(COUNTIFS('Brand Family Areas (Enc)'!$B$6:$B$998,$A209,'Brand Family Areas (Enc)'!$C$6:$C$998,K$1,'Brand Family Areas (Enc)'!$D$6:$D$998,"Inactive")&gt;0,"BLOCKED","CAN SELL"))</f>
        <v>CAN SELL</v>
      </c>
    </row>
    <row r="210" spans="1:11" x14ac:dyDescent="0.2">
      <c r="A210" t="str">
        <v>Traveler</v>
      </c>
      <c r="B210" t="str">
        <f>IF($A210="","",IF(COUNTIFS('Brand Family Areas (Enc)'!$B$6:$B$998,$A210,'Brand Family Areas (Enc)'!$C$6:$C$998,B$1,'Brand Family Areas (Enc)'!$D$6:$D$998,"Inactive")&gt;0,"BLOCKED","CAN SELL"))</f>
        <v>CAN SELL</v>
      </c>
      <c r="C210" t="str">
        <f>IF($A210="","",IF(COUNTIFS('Brand Family Areas (Enc)'!$B$6:$B$998,$A210,'Brand Family Areas (Enc)'!$C$6:$C$998,C$1,'Brand Family Areas (Enc)'!$D$6:$D$998,"Inactive")&gt;0,"BLOCKED","CAN SELL"))</f>
        <v>CAN SELL</v>
      </c>
      <c r="D210" t="str">
        <f>IF($A210="","",IF(COUNTIFS('Brand Family Areas (Enc)'!$B$6:$B$998,$A210,'Brand Family Areas (Enc)'!$C$6:$C$998,D$1,'Brand Family Areas (Enc)'!$D$6:$D$998,"Inactive")&gt;0,"BLOCKED","CAN SELL"))</f>
        <v>CAN SELL</v>
      </c>
      <c r="E210" t="str">
        <f>IF($A210="","",IF(COUNTIFS('Brand Family Areas (Enc)'!$B$6:$B$998,$A210,'Brand Family Areas (Enc)'!$C$6:$C$998,E$1,'Brand Family Areas (Enc)'!$D$6:$D$998,"Inactive")&gt;0,"BLOCKED","CAN SELL"))</f>
        <v>BLOCKED</v>
      </c>
      <c r="F210" t="str">
        <f>IF($A210="","",IF(COUNTIFS('Brand Family Areas (Enc)'!$B$6:$B$998,$A210,'Brand Family Areas (Enc)'!$C$6:$C$998,F$1,'Brand Family Areas (Enc)'!$D$6:$D$998,"Inactive")&gt;0,"BLOCKED","CAN SELL"))</f>
        <v>BLOCKED</v>
      </c>
      <c r="G210" t="str">
        <f>IF($A210="","",IF(COUNTIFS('Brand Family Areas (Enc)'!$B$6:$B$998,$A210,'Brand Family Areas (Enc)'!$C$6:$C$998,G$1,'Brand Family Areas (Enc)'!$D$6:$D$998,"Inactive")&gt;0,"BLOCKED","CAN SELL"))</f>
        <v>BLOCKED</v>
      </c>
      <c r="H210" t="str">
        <f>IF($A210="","",IF(COUNTIFS('Brand Family Areas (Enc)'!$B$6:$B$998,$A210,'Brand Family Areas (Enc)'!$C$6:$C$998,H$1,'Brand Family Areas (Enc)'!$D$6:$D$998,"Inactive")&gt;0,"BLOCKED","CAN SELL"))</f>
        <v>CAN SELL</v>
      </c>
      <c r="I210" t="str">
        <f>IF($A210="","",IF(COUNTIFS('Brand Family Areas (Enc)'!$B$6:$B$998,$A210,'Brand Family Areas (Enc)'!$C$6:$C$998,I$1,'Brand Family Areas (Enc)'!$D$6:$D$998,"Inactive")&gt;0,"BLOCKED","CAN SELL"))</f>
        <v>CAN SELL</v>
      </c>
      <c r="J210" t="str">
        <f>IF($A210="","",IF(COUNTIFS('Brand Family Areas (Enc)'!$B$6:$B$998,$A210,'Brand Family Areas (Enc)'!$C$6:$C$998,J$1,'Brand Family Areas (Enc)'!$D$6:$D$998,"Inactive")&gt;0,"BLOCKED","CAN SELL"))</f>
        <v>BLOCKED</v>
      </c>
      <c r="K210" t="str">
        <f>IF($A210="","",IF(COUNTIFS('Brand Family Areas (Enc)'!$B$6:$B$998,$A210,'Brand Family Areas (Enc)'!$C$6:$C$998,K$1,'Brand Family Areas (Enc)'!$D$6:$D$998,"Inactive")&gt;0,"BLOCKED","CAN SELL"))</f>
        <v>CAN SELL</v>
      </c>
    </row>
    <row r="211" spans="1:11" x14ac:dyDescent="0.2">
      <c r="A211" t="str">
        <v>Travelers Club</v>
      </c>
      <c r="B211" t="str">
        <f>IF($A211="","",IF(COUNTIFS('Brand Family Areas (Enc)'!$B$6:$B$998,$A211,'Brand Family Areas (Enc)'!$C$6:$C$998,B$1,'Brand Family Areas (Enc)'!$D$6:$D$998,"Inactive")&gt;0,"BLOCKED","CAN SELL"))</f>
        <v>CAN SELL</v>
      </c>
      <c r="C211" t="str">
        <f>IF($A211="","",IF(COUNTIFS('Brand Family Areas (Enc)'!$B$6:$B$998,$A211,'Brand Family Areas (Enc)'!$C$6:$C$998,C$1,'Brand Family Areas (Enc)'!$D$6:$D$998,"Inactive")&gt;0,"BLOCKED","CAN SELL"))</f>
        <v>CAN SELL</v>
      </c>
      <c r="D211" t="str">
        <f>IF($A211="","",IF(COUNTIFS('Brand Family Areas (Enc)'!$B$6:$B$998,$A211,'Brand Family Areas (Enc)'!$C$6:$C$998,D$1,'Brand Family Areas (Enc)'!$D$6:$D$998,"Inactive")&gt;0,"BLOCKED","CAN SELL"))</f>
        <v>CAN SELL</v>
      </c>
      <c r="E211" t="str">
        <f>IF($A211="","",IF(COUNTIFS('Brand Family Areas (Enc)'!$B$6:$B$998,$A211,'Brand Family Areas (Enc)'!$C$6:$C$998,E$1,'Brand Family Areas (Enc)'!$D$6:$D$998,"Inactive")&gt;0,"BLOCKED","CAN SELL"))</f>
        <v>CAN SELL</v>
      </c>
      <c r="F211" t="str">
        <f>IF($A211="","",IF(COUNTIFS('Brand Family Areas (Enc)'!$B$6:$B$998,$A211,'Brand Family Areas (Enc)'!$C$6:$C$998,F$1,'Brand Family Areas (Enc)'!$D$6:$D$998,"Inactive")&gt;0,"BLOCKED","CAN SELL"))</f>
        <v>CAN SELL</v>
      </c>
      <c r="G211" t="str">
        <f>IF($A211="","",IF(COUNTIFS('Brand Family Areas (Enc)'!$B$6:$B$998,$A211,'Brand Family Areas (Enc)'!$C$6:$C$998,G$1,'Brand Family Areas (Enc)'!$D$6:$D$998,"Inactive")&gt;0,"BLOCKED","CAN SELL"))</f>
        <v>CAN SELL</v>
      </c>
      <c r="H211" t="str">
        <f>IF($A211="","",IF(COUNTIFS('Brand Family Areas (Enc)'!$B$6:$B$998,$A211,'Brand Family Areas (Enc)'!$C$6:$C$998,H$1,'Brand Family Areas (Enc)'!$D$6:$D$998,"Inactive")&gt;0,"BLOCKED","CAN SELL"))</f>
        <v>BLOCKED</v>
      </c>
      <c r="I211" t="str">
        <f>IF($A211="","",IF(COUNTIFS('Brand Family Areas (Enc)'!$B$6:$B$998,$A211,'Brand Family Areas (Enc)'!$C$6:$C$998,I$1,'Brand Family Areas (Enc)'!$D$6:$D$998,"Inactive")&gt;0,"BLOCKED","CAN SELL"))</f>
        <v>CAN SELL</v>
      </c>
      <c r="J211" t="str">
        <f>IF($A211="","",IF(COUNTIFS('Brand Family Areas (Enc)'!$B$6:$B$998,$A211,'Brand Family Areas (Enc)'!$C$6:$C$998,J$1,'Brand Family Areas (Enc)'!$D$6:$D$998,"Inactive")&gt;0,"BLOCKED","CAN SELL"))</f>
        <v>CAN SELL</v>
      </c>
      <c r="K211" t="str">
        <f>IF($A211="","",IF(COUNTIFS('Brand Family Areas (Enc)'!$B$6:$B$998,$A211,'Brand Family Areas (Enc)'!$C$6:$C$998,K$1,'Brand Family Areas (Enc)'!$D$6:$D$998,"Inactive")&gt;0,"BLOCKED","CAN SELL"))</f>
        <v>CAN SELL</v>
      </c>
    </row>
    <row r="212" spans="1:11" x14ac:dyDescent="0.2">
      <c r="A212" t="str">
        <v>Truly</v>
      </c>
      <c r="B212" t="str">
        <f>IF($A212="","",IF(COUNTIFS('Brand Family Areas (Enc)'!$B$6:$B$998,$A212,'Brand Family Areas (Enc)'!$C$6:$C$998,B$1,'Brand Family Areas (Enc)'!$D$6:$D$998,"Inactive")&gt;0,"BLOCKED","CAN SELL"))</f>
        <v>CAN SELL</v>
      </c>
      <c r="C212" t="str">
        <f>IF($A212="","",IF(COUNTIFS('Brand Family Areas (Enc)'!$B$6:$B$998,$A212,'Brand Family Areas (Enc)'!$C$6:$C$998,C$1,'Brand Family Areas (Enc)'!$D$6:$D$998,"Inactive")&gt;0,"BLOCKED","CAN SELL"))</f>
        <v>CAN SELL</v>
      </c>
      <c r="D212" t="str">
        <f>IF($A212="","",IF(COUNTIFS('Brand Family Areas (Enc)'!$B$6:$B$998,$A212,'Brand Family Areas (Enc)'!$C$6:$C$998,D$1,'Brand Family Areas (Enc)'!$D$6:$D$998,"Inactive")&gt;0,"BLOCKED","CAN SELL"))</f>
        <v>CAN SELL</v>
      </c>
      <c r="E212" t="str">
        <f>IF($A212="","",IF(COUNTIFS('Brand Family Areas (Enc)'!$B$6:$B$998,$A212,'Brand Family Areas (Enc)'!$C$6:$C$998,E$1,'Brand Family Areas (Enc)'!$D$6:$D$998,"Inactive")&gt;0,"BLOCKED","CAN SELL"))</f>
        <v>BLOCKED</v>
      </c>
      <c r="F212" t="str">
        <f>IF($A212="","",IF(COUNTIFS('Brand Family Areas (Enc)'!$B$6:$B$998,$A212,'Brand Family Areas (Enc)'!$C$6:$C$998,F$1,'Brand Family Areas (Enc)'!$D$6:$D$998,"Inactive")&gt;0,"BLOCKED","CAN SELL"))</f>
        <v>BLOCKED</v>
      </c>
      <c r="G212" t="str">
        <f>IF($A212="","",IF(COUNTIFS('Brand Family Areas (Enc)'!$B$6:$B$998,$A212,'Brand Family Areas (Enc)'!$C$6:$C$998,G$1,'Brand Family Areas (Enc)'!$D$6:$D$998,"Inactive")&gt;0,"BLOCKED","CAN SELL"))</f>
        <v>BLOCKED</v>
      </c>
      <c r="H212" t="str">
        <f>IF($A212="","",IF(COUNTIFS('Brand Family Areas (Enc)'!$B$6:$B$998,$A212,'Brand Family Areas (Enc)'!$C$6:$C$998,H$1,'Brand Family Areas (Enc)'!$D$6:$D$998,"Inactive")&gt;0,"BLOCKED","CAN SELL"))</f>
        <v>CAN SELL</v>
      </c>
      <c r="I212" t="str">
        <f>IF($A212="","",IF(COUNTIFS('Brand Family Areas (Enc)'!$B$6:$B$998,$A212,'Brand Family Areas (Enc)'!$C$6:$C$998,I$1,'Brand Family Areas (Enc)'!$D$6:$D$998,"Inactive")&gt;0,"BLOCKED","CAN SELL"))</f>
        <v>CAN SELL</v>
      </c>
      <c r="J212" t="str">
        <f>IF($A212="","",IF(COUNTIFS('Brand Family Areas (Enc)'!$B$6:$B$998,$A212,'Brand Family Areas (Enc)'!$C$6:$C$998,J$1,'Brand Family Areas (Enc)'!$D$6:$D$998,"Inactive")&gt;0,"BLOCKED","CAN SELL"))</f>
        <v>BLOCKED</v>
      </c>
      <c r="K212" t="str">
        <f>IF($A212="","",IF(COUNTIFS('Brand Family Areas (Enc)'!$B$6:$B$998,$A212,'Brand Family Areas (Enc)'!$C$6:$C$998,K$1,'Brand Family Areas (Enc)'!$D$6:$D$998,"Inactive")&gt;0,"BLOCKED","CAN SELL"))</f>
        <v>CAN SELL</v>
      </c>
    </row>
    <row r="213" spans="1:11" x14ac:dyDescent="0.2">
      <c r="A213" t="str">
        <v>Twisted Tea</v>
      </c>
      <c r="B213" t="str">
        <f>IF($A213="","",IF(COUNTIFS('Brand Family Areas (Enc)'!$B$6:$B$998,$A213,'Brand Family Areas (Enc)'!$C$6:$C$998,B$1,'Brand Family Areas (Enc)'!$D$6:$D$998,"Inactive")&gt;0,"BLOCKED","CAN SELL"))</f>
        <v>CAN SELL</v>
      </c>
      <c r="C213" t="str">
        <f>IF($A213="","",IF(COUNTIFS('Brand Family Areas (Enc)'!$B$6:$B$998,$A213,'Brand Family Areas (Enc)'!$C$6:$C$998,C$1,'Brand Family Areas (Enc)'!$D$6:$D$998,"Inactive")&gt;0,"BLOCKED","CAN SELL"))</f>
        <v>CAN SELL</v>
      </c>
      <c r="D213" t="str">
        <f>IF($A213="","",IF(COUNTIFS('Brand Family Areas (Enc)'!$B$6:$B$998,$A213,'Brand Family Areas (Enc)'!$C$6:$C$998,D$1,'Brand Family Areas (Enc)'!$D$6:$D$998,"Inactive")&gt;0,"BLOCKED","CAN SELL"))</f>
        <v>CAN SELL</v>
      </c>
      <c r="E213" t="str">
        <f>IF($A213="","",IF(COUNTIFS('Brand Family Areas (Enc)'!$B$6:$B$998,$A213,'Brand Family Areas (Enc)'!$C$6:$C$998,E$1,'Brand Family Areas (Enc)'!$D$6:$D$998,"Inactive")&gt;0,"BLOCKED","CAN SELL"))</f>
        <v>BLOCKED</v>
      </c>
      <c r="F213" t="str">
        <f>IF($A213="","",IF(COUNTIFS('Brand Family Areas (Enc)'!$B$6:$B$998,$A213,'Brand Family Areas (Enc)'!$C$6:$C$998,F$1,'Brand Family Areas (Enc)'!$D$6:$D$998,"Inactive")&gt;0,"BLOCKED","CAN SELL"))</f>
        <v>BLOCKED</v>
      </c>
      <c r="G213" t="str">
        <f>IF($A213="","",IF(COUNTIFS('Brand Family Areas (Enc)'!$B$6:$B$998,$A213,'Brand Family Areas (Enc)'!$C$6:$C$998,G$1,'Brand Family Areas (Enc)'!$D$6:$D$998,"Inactive")&gt;0,"BLOCKED","CAN SELL"))</f>
        <v>BLOCKED</v>
      </c>
      <c r="H213" t="str">
        <f>IF($A213="","",IF(COUNTIFS('Brand Family Areas (Enc)'!$B$6:$B$998,$A213,'Brand Family Areas (Enc)'!$C$6:$C$998,H$1,'Brand Family Areas (Enc)'!$D$6:$D$998,"Inactive")&gt;0,"BLOCKED","CAN SELL"))</f>
        <v>CAN SELL</v>
      </c>
      <c r="I213" t="str">
        <f>IF($A213="","",IF(COUNTIFS('Brand Family Areas (Enc)'!$B$6:$B$998,$A213,'Brand Family Areas (Enc)'!$C$6:$C$998,I$1,'Brand Family Areas (Enc)'!$D$6:$D$998,"Inactive")&gt;0,"BLOCKED","CAN SELL"))</f>
        <v>CAN SELL</v>
      </c>
      <c r="J213" t="str">
        <f>IF($A213="","",IF(COUNTIFS('Brand Family Areas (Enc)'!$B$6:$B$998,$A213,'Brand Family Areas (Enc)'!$C$6:$C$998,J$1,'Brand Family Areas (Enc)'!$D$6:$D$998,"Inactive")&gt;0,"BLOCKED","CAN SELL"))</f>
        <v>BLOCKED</v>
      </c>
      <c r="K213" t="str">
        <f>IF($A213="","",IF(COUNTIFS('Brand Family Areas (Enc)'!$B$6:$B$998,$A213,'Brand Family Areas (Enc)'!$C$6:$C$998,K$1,'Brand Family Areas (Enc)'!$D$6:$D$998,"Inactive")&gt;0,"BLOCKED","CAN SELL"))</f>
        <v>CAN SELL</v>
      </c>
    </row>
    <row r="214" spans="1:11" x14ac:dyDescent="0.2">
      <c r="A214" t="str">
        <v>Two Hats</v>
      </c>
      <c r="B214" t="str">
        <f>IF($A214="","",IF(COUNTIFS('Brand Family Areas (Enc)'!$B$6:$B$998,$A214,'Brand Family Areas (Enc)'!$C$6:$C$998,B$1,'Brand Family Areas (Enc)'!$D$6:$D$998,"Inactive")&gt;0,"BLOCKED","CAN SELL"))</f>
        <v>CAN SELL</v>
      </c>
      <c r="C214" t="str">
        <f>IF($A214="","",IF(COUNTIFS('Brand Family Areas (Enc)'!$B$6:$B$998,$A214,'Brand Family Areas (Enc)'!$C$6:$C$998,C$1,'Brand Family Areas (Enc)'!$D$6:$D$998,"Inactive")&gt;0,"BLOCKED","CAN SELL"))</f>
        <v>CAN SELL</v>
      </c>
      <c r="D214" t="str">
        <f>IF($A214="","",IF(COUNTIFS('Brand Family Areas (Enc)'!$B$6:$B$998,$A214,'Brand Family Areas (Enc)'!$C$6:$C$998,D$1,'Brand Family Areas (Enc)'!$D$6:$D$998,"Inactive")&gt;0,"BLOCKED","CAN SELL"))</f>
        <v>CAN SELL</v>
      </c>
      <c r="E214" t="str">
        <f>IF($A214="","",IF(COUNTIFS('Brand Family Areas (Enc)'!$B$6:$B$998,$A214,'Brand Family Areas (Enc)'!$C$6:$C$998,E$1,'Brand Family Areas (Enc)'!$D$6:$D$998,"Inactive")&gt;0,"BLOCKED","CAN SELL"))</f>
        <v>BLOCKED</v>
      </c>
      <c r="F214" t="str">
        <f>IF($A214="","",IF(COUNTIFS('Brand Family Areas (Enc)'!$B$6:$B$998,$A214,'Brand Family Areas (Enc)'!$C$6:$C$998,F$1,'Brand Family Areas (Enc)'!$D$6:$D$998,"Inactive")&gt;0,"BLOCKED","CAN SELL"))</f>
        <v>BLOCKED</v>
      </c>
      <c r="G214" t="str">
        <f>IF($A214="","",IF(COUNTIFS('Brand Family Areas (Enc)'!$B$6:$B$998,$A214,'Brand Family Areas (Enc)'!$C$6:$C$998,G$1,'Brand Family Areas (Enc)'!$D$6:$D$998,"Inactive")&gt;0,"BLOCKED","CAN SELL"))</f>
        <v>BLOCKED</v>
      </c>
      <c r="H214" t="str">
        <f>IF($A214="","",IF(COUNTIFS('Brand Family Areas (Enc)'!$B$6:$B$998,$A214,'Brand Family Areas (Enc)'!$C$6:$C$998,H$1,'Brand Family Areas (Enc)'!$D$6:$D$998,"Inactive")&gt;0,"BLOCKED","CAN SELL"))</f>
        <v>CAN SELL</v>
      </c>
      <c r="I214" t="str">
        <f>IF($A214="","",IF(COUNTIFS('Brand Family Areas (Enc)'!$B$6:$B$998,$A214,'Brand Family Areas (Enc)'!$C$6:$C$998,I$1,'Brand Family Areas (Enc)'!$D$6:$D$998,"Inactive")&gt;0,"BLOCKED","CAN SELL"))</f>
        <v>CAN SELL</v>
      </c>
      <c r="J214" t="str">
        <f>IF($A214="","",IF(COUNTIFS('Brand Family Areas (Enc)'!$B$6:$B$998,$A214,'Brand Family Areas (Enc)'!$C$6:$C$998,J$1,'Brand Family Areas (Enc)'!$D$6:$D$998,"Inactive")&gt;0,"BLOCKED","CAN SELL"))</f>
        <v>BLOCKED</v>
      </c>
      <c r="K214" t="str">
        <f>IF($A214="","",IF(COUNTIFS('Brand Family Areas (Enc)'!$B$6:$B$998,$A214,'Brand Family Areas (Enc)'!$C$6:$C$998,K$1,'Brand Family Areas (Enc)'!$D$6:$D$998,"Inactive")&gt;0,"BLOCKED","CAN SELL"))</f>
        <v>CAN SELL</v>
      </c>
    </row>
    <row r="215" spans="1:11" x14ac:dyDescent="0.2">
      <c r="A215" t="str">
        <v>Tyskie Gronie</v>
      </c>
      <c r="B215" t="str">
        <f>IF($A215="","",IF(COUNTIFS('Brand Family Areas (Enc)'!$B$6:$B$998,$A215,'Brand Family Areas (Enc)'!$C$6:$C$998,B$1,'Brand Family Areas (Enc)'!$D$6:$D$998,"Inactive")&gt;0,"BLOCKED","CAN SELL"))</f>
        <v>CAN SELL</v>
      </c>
      <c r="C215" t="str">
        <f>IF($A215="","",IF(COUNTIFS('Brand Family Areas (Enc)'!$B$6:$B$998,$A215,'Brand Family Areas (Enc)'!$C$6:$C$998,C$1,'Brand Family Areas (Enc)'!$D$6:$D$998,"Inactive")&gt;0,"BLOCKED","CAN SELL"))</f>
        <v>CAN SELL</v>
      </c>
      <c r="D215" t="str">
        <f>IF($A215="","",IF(COUNTIFS('Brand Family Areas (Enc)'!$B$6:$B$998,$A215,'Brand Family Areas (Enc)'!$C$6:$C$998,D$1,'Brand Family Areas (Enc)'!$D$6:$D$998,"Inactive")&gt;0,"BLOCKED","CAN SELL"))</f>
        <v>CAN SELL</v>
      </c>
      <c r="E215" t="str">
        <f>IF($A215="","",IF(COUNTIFS('Brand Family Areas (Enc)'!$B$6:$B$998,$A215,'Brand Family Areas (Enc)'!$C$6:$C$998,E$1,'Brand Family Areas (Enc)'!$D$6:$D$998,"Inactive")&gt;0,"BLOCKED","CAN SELL"))</f>
        <v>BLOCKED</v>
      </c>
      <c r="F215" t="str">
        <f>IF($A215="","",IF(COUNTIFS('Brand Family Areas (Enc)'!$B$6:$B$998,$A215,'Brand Family Areas (Enc)'!$C$6:$C$998,F$1,'Brand Family Areas (Enc)'!$D$6:$D$998,"Inactive")&gt;0,"BLOCKED","CAN SELL"))</f>
        <v>BLOCKED</v>
      </c>
      <c r="G215" t="str">
        <f>IF($A215="","",IF(COUNTIFS('Brand Family Areas (Enc)'!$B$6:$B$998,$A215,'Brand Family Areas (Enc)'!$C$6:$C$998,G$1,'Brand Family Areas (Enc)'!$D$6:$D$998,"Inactive")&gt;0,"BLOCKED","CAN SELL"))</f>
        <v>BLOCKED</v>
      </c>
      <c r="H215" t="str">
        <f>IF($A215="","",IF(COUNTIFS('Brand Family Areas (Enc)'!$B$6:$B$998,$A215,'Brand Family Areas (Enc)'!$C$6:$C$998,H$1,'Brand Family Areas (Enc)'!$D$6:$D$998,"Inactive")&gt;0,"BLOCKED","CAN SELL"))</f>
        <v>CAN SELL</v>
      </c>
      <c r="I215" t="str">
        <f>IF($A215="","",IF(COUNTIFS('Brand Family Areas (Enc)'!$B$6:$B$998,$A215,'Brand Family Areas (Enc)'!$C$6:$C$998,I$1,'Brand Family Areas (Enc)'!$D$6:$D$998,"Inactive")&gt;0,"BLOCKED","CAN SELL"))</f>
        <v>CAN SELL</v>
      </c>
      <c r="J215" t="str">
        <f>IF($A215="","",IF(COUNTIFS('Brand Family Areas (Enc)'!$B$6:$B$998,$A215,'Brand Family Areas (Enc)'!$C$6:$C$998,J$1,'Brand Family Areas (Enc)'!$D$6:$D$998,"Inactive")&gt;0,"BLOCKED","CAN SELL"))</f>
        <v>BLOCKED</v>
      </c>
      <c r="K215" t="str">
        <f>IF($A215="","",IF(COUNTIFS('Brand Family Areas (Enc)'!$B$6:$B$998,$A215,'Brand Family Areas (Enc)'!$C$6:$C$998,K$1,'Brand Family Areas (Enc)'!$D$6:$D$998,"Inactive")&gt;0,"BLOCKED","CAN SELL"))</f>
        <v>CAN SELL</v>
      </c>
    </row>
    <row r="216" spans="1:11" x14ac:dyDescent="0.2">
      <c r="A216" t="str">
        <v>Unibroue</v>
      </c>
      <c r="B216" t="str">
        <f>IF($A216="","",IF(COUNTIFS('Brand Family Areas (Enc)'!$B$6:$B$998,$A216,'Brand Family Areas (Enc)'!$C$6:$C$998,B$1,'Brand Family Areas (Enc)'!$D$6:$D$998,"Inactive")&gt;0,"BLOCKED","CAN SELL"))</f>
        <v>CAN SELL</v>
      </c>
      <c r="C216" t="str">
        <f>IF($A216="","",IF(COUNTIFS('Brand Family Areas (Enc)'!$B$6:$B$998,$A216,'Brand Family Areas (Enc)'!$C$6:$C$998,C$1,'Brand Family Areas (Enc)'!$D$6:$D$998,"Inactive")&gt;0,"BLOCKED","CAN SELL"))</f>
        <v>CAN SELL</v>
      </c>
      <c r="D216" t="str">
        <f>IF($A216="","",IF(COUNTIFS('Brand Family Areas (Enc)'!$B$6:$B$998,$A216,'Brand Family Areas (Enc)'!$C$6:$C$998,D$1,'Brand Family Areas (Enc)'!$D$6:$D$998,"Inactive")&gt;0,"BLOCKED","CAN SELL"))</f>
        <v>CAN SELL</v>
      </c>
      <c r="E216" t="str">
        <f>IF($A216="","",IF(COUNTIFS('Brand Family Areas (Enc)'!$B$6:$B$998,$A216,'Brand Family Areas (Enc)'!$C$6:$C$998,E$1,'Brand Family Areas (Enc)'!$D$6:$D$998,"Inactive")&gt;0,"BLOCKED","CAN SELL"))</f>
        <v>CAN SELL</v>
      </c>
      <c r="F216" t="str">
        <f>IF($A216="","",IF(COUNTIFS('Brand Family Areas (Enc)'!$B$6:$B$998,$A216,'Brand Family Areas (Enc)'!$C$6:$C$998,F$1,'Brand Family Areas (Enc)'!$D$6:$D$998,"Inactive")&gt;0,"BLOCKED","CAN SELL"))</f>
        <v>CAN SELL</v>
      </c>
      <c r="G216" t="str">
        <f>IF($A216="","",IF(COUNTIFS('Brand Family Areas (Enc)'!$B$6:$B$998,$A216,'Brand Family Areas (Enc)'!$C$6:$C$998,G$1,'Brand Family Areas (Enc)'!$D$6:$D$998,"Inactive")&gt;0,"BLOCKED","CAN SELL"))</f>
        <v>BLOCKED</v>
      </c>
      <c r="H216" t="str">
        <f>IF($A216="","",IF(COUNTIFS('Brand Family Areas (Enc)'!$B$6:$B$998,$A216,'Brand Family Areas (Enc)'!$C$6:$C$998,H$1,'Brand Family Areas (Enc)'!$D$6:$D$998,"Inactive")&gt;0,"BLOCKED","CAN SELL"))</f>
        <v>BLOCKED</v>
      </c>
      <c r="I216" t="str">
        <f>IF($A216="","",IF(COUNTIFS('Brand Family Areas (Enc)'!$B$6:$B$998,$A216,'Brand Family Areas (Enc)'!$C$6:$C$998,I$1,'Brand Family Areas (Enc)'!$D$6:$D$998,"Inactive")&gt;0,"BLOCKED","CAN SELL"))</f>
        <v>BLOCKED</v>
      </c>
      <c r="J216" t="str">
        <f>IF($A216="","",IF(COUNTIFS('Brand Family Areas (Enc)'!$B$6:$B$998,$A216,'Brand Family Areas (Enc)'!$C$6:$C$998,J$1,'Brand Family Areas (Enc)'!$D$6:$D$998,"Inactive")&gt;0,"BLOCKED","CAN SELL"))</f>
        <v>BLOCKED</v>
      </c>
      <c r="K216" t="str">
        <f>IF($A216="","",IF(COUNTIFS('Brand Family Areas (Enc)'!$B$6:$B$998,$A216,'Brand Family Areas (Enc)'!$C$6:$C$998,K$1,'Brand Family Areas (Enc)'!$D$6:$D$998,"Inactive")&gt;0,"BLOCKED","CAN SELL"))</f>
        <v>BLOCKED</v>
      </c>
    </row>
    <row r="217" spans="1:11" x14ac:dyDescent="0.2">
      <c r="A217" t="str">
        <v>Veryvell</v>
      </c>
      <c r="B217" t="str">
        <f>IF($A217="","",IF(COUNTIFS('Brand Family Areas (Enc)'!$B$6:$B$998,$A217,'Brand Family Areas (Enc)'!$C$6:$C$998,B$1,'Brand Family Areas (Enc)'!$D$6:$D$998,"Inactive")&gt;0,"BLOCKED","CAN SELL"))</f>
        <v>CAN SELL</v>
      </c>
      <c r="C217" t="str">
        <f>IF($A217="","",IF(COUNTIFS('Brand Family Areas (Enc)'!$B$6:$B$998,$A217,'Brand Family Areas (Enc)'!$C$6:$C$998,C$1,'Brand Family Areas (Enc)'!$D$6:$D$998,"Inactive")&gt;0,"BLOCKED","CAN SELL"))</f>
        <v>CAN SELL</v>
      </c>
      <c r="D217" t="str">
        <f>IF($A217="","",IF(COUNTIFS('Brand Family Areas (Enc)'!$B$6:$B$998,$A217,'Brand Family Areas (Enc)'!$C$6:$C$998,D$1,'Brand Family Areas (Enc)'!$D$6:$D$998,"Inactive")&gt;0,"BLOCKED","CAN SELL"))</f>
        <v>CAN SELL</v>
      </c>
      <c r="E217" t="str">
        <f>IF($A217="","",IF(COUNTIFS('Brand Family Areas (Enc)'!$B$6:$B$998,$A217,'Brand Family Areas (Enc)'!$C$6:$C$998,E$1,'Brand Family Areas (Enc)'!$D$6:$D$998,"Inactive")&gt;0,"BLOCKED","CAN SELL"))</f>
        <v>BLOCKED</v>
      </c>
      <c r="F217" t="str">
        <f>IF($A217="","",IF(COUNTIFS('Brand Family Areas (Enc)'!$B$6:$B$998,$A217,'Brand Family Areas (Enc)'!$C$6:$C$998,F$1,'Brand Family Areas (Enc)'!$D$6:$D$998,"Inactive")&gt;0,"BLOCKED","CAN SELL"))</f>
        <v>BLOCKED</v>
      </c>
      <c r="G217" t="str">
        <f>IF($A217="","",IF(COUNTIFS('Brand Family Areas (Enc)'!$B$6:$B$998,$A217,'Brand Family Areas (Enc)'!$C$6:$C$998,G$1,'Brand Family Areas (Enc)'!$D$6:$D$998,"Inactive")&gt;0,"BLOCKED","CAN SELL"))</f>
        <v>BLOCKED</v>
      </c>
      <c r="H217" t="str">
        <f>IF($A217="","",IF(COUNTIFS('Brand Family Areas (Enc)'!$B$6:$B$998,$A217,'Brand Family Areas (Enc)'!$C$6:$C$998,H$1,'Brand Family Areas (Enc)'!$D$6:$D$998,"Inactive")&gt;0,"BLOCKED","CAN SELL"))</f>
        <v>CAN SELL</v>
      </c>
      <c r="I217" t="str">
        <f>IF($A217="","",IF(COUNTIFS('Brand Family Areas (Enc)'!$B$6:$B$998,$A217,'Brand Family Areas (Enc)'!$C$6:$C$998,I$1,'Brand Family Areas (Enc)'!$D$6:$D$998,"Inactive")&gt;0,"BLOCKED","CAN SELL"))</f>
        <v>CAN SELL</v>
      </c>
      <c r="J217" t="str">
        <f>IF($A217="","",IF(COUNTIFS('Brand Family Areas (Enc)'!$B$6:$B$998,$A217,'Brand Family Areas (Enc)'!$C$6:$C$998,J$1,'Brand Family Areas (Enc)'!$D$6:$D$998,"Inactive")&gt;0,"BLOCKED","CAN SELL"))</f>
        <v>BLOCKED</v>
      </c>
      <c r="K217" t="str">
        <f>IF($A217="","",IF(COUNTIFS('Brand Family Areas (Enc)'!$B$6:$B$998,$A217,'Brand Family Areas (Enc)'!$C$6:$C$998,K$1,'Brand Family Areas (Enc)'!$D$6:$D$998,"Inactive")&gt;0,"BLOCKED","CAN SELL"))</f>
        <v>CAN SELL</v>
      </c>
    </row>
    <row r="218" spans="1:11" x14ac:dyDescent="0.2">
      <c r="A218" t="str">
        <v>Victoria</v>
      </c>
      <c r="B218" t="str">
        <f>IF($A218="","",IF(COUNTIFS('Brand Family Areas (Enc)'!$B$6:$B$998,$A218,'Brand Family Areas (Enc)'!$C$6:$C$998,B$1,'Brand Family Areas (Enc)'!$D$6:$D$998,"Inactive")&gt;0,"BLOCKED","CAN SELL"))</f>
        <v>CAN SELL</v>
      </c>
      <c r="C218" t="str">
        <f>IF($A218="","",IF(COUNTIFS('Brand Family Areas (Enc)'!$B$6:$B$998,$A218,'Brand Family Areas (Enc)'!$C$6:$C$998,C$1,'Brand Family Areas (Enc)'!$D$6:$D$998,"Inactive")&gt;0,"BLOCKED","CAN SELL"))</f>
        <v>CAN SELL</v>
      </c>
      <c r="D218" t="str">
        <f>IF($A218="","",IF(COUNTIFS('Brand Family Areas (Enc)'!$B$6:$B$998,$A218,'Brand Family Areas (Enc)'!$C$6:$C$998,D$1,'Brand Family Areas (Enc)'!$D$6:$D$998,"Inactive")&gt;0,"BLOCKED","CAN SELL"))</f>
        <v>CAN SELL</v>
      </c>
      <c r="E218" t="str">
        <f>IF($A218="","",IF(COUNTIFS('Brand Family Areas (Enc)'!$B$6:$B$998,$A218,'Brand Family Areas (Enc)'!$C$6:$C$998,E$1,'Brand Family Areas (Enc)'!$D$6:$D$998,"Inactive")&gt;0,"BLOCKED","CAN SELL"))</f>
        <v>BLOCKED</v>
      </c>
      <c r="F218" t="str">
        <f>IF($A218="","",IF(COUNTIFS('Brand Family Areas (Enc)'!$B$6:$B$998,$A218,'Brand Family Areas (Enc)'!$C$6:$C$998,F$1,'Brand Family Areas (Enc)'!$D$6:$D$998,"Inactive")&gt;0,"BLOCKED","CAN SELL"))</f>
        <v>BLOCKED</v>
      </c>
      <c r="G218" t="str">
        <f>IF($A218="","",IF(COUNTIFS('Brand Family Areas (Enc)'!$B$6:$B$998,$A218,'Brand Family Areas (Enc)'!$C$6:$C$998,G$1,'Brand Family Areas (Enc)'!$D$6:$D$998,"Inactive")&gt;0,"BLOCKED","CAN SELL"))</f>
        <v>BLOCKED</v>
      </c>
      <c r="H218" t="str">
        <f>IF($A218="","",IF(COUNTIFS('Brand Family Areas (Enc)'!$B$6:$B$998,$A218,'Brand Family Areas (Enc)'!$C$6:$C$998,H$1,'Brand Family Areas (Enc)'!$D$6:$D$998,"Inactive")&gt;0,"BLOCKED","CAN SELL"))</f>
        <v>CAN SELL</v>
      </c>
      <c r="I218" t="str">
        <f>IF($A218="","",IF(COUNTIFS('Brand Family Areas (Enc)'!$B$6:$B$998,$A218,'Brand Family Areas (Enc)'!$C$6:$C$998,I$1,'Brand Family Areas (Enc)'!$D$6:$D$998,"Inactive")&gt;0,"BLOCKED","CAN SELL"))</f>
        <v>CAN SELL</v>
      </c>
      <c r="J218" t="str">
        <f>IF($A218="","",IF(COUNTIFS('Brand Family Areas (Enc)'!$B$6:$B$998,$A218,'Brand Family Areas (Enc)'!$C$6:$C$998,J$1,'Brand Family Areas (Enc)'!$D$6:$D$998,"Inactive")&gt;0,"BLOCKED","CAN SELL"))</f>
        <v>BLOCKED</v>
      </c>
      <c r="K218" t="str">
        <f>IF($A218="","",IF(COUNTIFS('Brand Family Areas (Enc)'!$B$6:$B$998,$A218,'Brand Family Areas (Enc)'!$C$6:$C$998,K$1,'Brand Family Areas (Enc)'!$D$6:$D$998,"Inactive")&gt;0,"BLOCKED","CAN SELL"))</f>
        <v>CAN SELL</v>
      </c>
    </row>
    <row r="219" spans="1:11" x14ac:dyDescent="0.2">
      <c r="A219" t="str">
        <v>Victory</v>
      </c>
      <c r="B219" t="str">
        <f>IF($A219="","",IF(COUNTIFS('Brand Family Areas (Enc)'!$B$6:$B$998,$A219,'Brand Family Areas (Enc)'!$C$6:$C$998,B$1,'Brand Family Areas (Enc)'!$D$6:$D$998,"Inactive")&gt;0,"BLOCKED","CAN SELL"))</f>
        <v>CAN SELL</v>
      </c>
      <c r="C219" t="str">
        <f>IF($A219="","",IF(COUNTIFS('Brand Family Areas (Enc)'!$B$6:$B$998,$A219,'Brand Family Areas (Enc)'!$C$6:$C$998,C$1,'Brand Family Areas (Enc)'!$D$6:$D$998,"Inactive")&gt;0,"BLOCKED","CAN SELL"))</f>
        <v>CAN SELL</v>
      </c>
      <c r="D219" t="str">
        <f>IF($A219="","",IF(COUNTIFS('Brand Family Areas (Enc)'!$B$6:$B$998,$A219,'Brand Family Areas (Enc)'!$C$6:$C$998,D$1,'Brand Family Areas (Enc)'!$D$6:$D$998,"Inactive")&gt;0,"BLOCKED","CAN SELL"))</f>
        <v>CAN SELL</v>
      </c>
      <c r="E219" t="str">
        <f>IF($A219="","",IF(COUNTIFS('Brand Family Areas (Enc)'!$B$6:$B$998,$A219,'Brand Family Areas (Enc)'!$C$6:$C$998,E$1,'Brand Family Areas (Enc)'!$D$6:$D$998,"Inactive")&gt;0,"BLOCKED","CAN SELL"))</f>
        <v>CAN SELL</v>
      </c>
      <c r="F219" t="str">
        <f>IF($A219="","",IF(COUNTIFS('Brand Family Areas (Enc)'!$B$6:$B$998,$A219,'Brand Family Areas (Enc)'!$C$6:$C$998,F$1,'Brand Family Areas (Enc)'!$D$6:$D$998,"Inactive")&gt;0,"BLOCKED","CAN SELL"))</f>
        <v>CAN SELL</v>
      </c>
      <c r="G219" t="str">
        <f>IF($A219="","",IF(COUNTIFS('Brand Family Areas (Enc)'!$B$6:$B$998,$A219,'Brand Family Areas (Enc)'!$C$6:$C$998,G$1,'Brand Family Areas (Enc)'!$D$6:$D$998,"Inactive")&gt;0,"BLOCKED","CAN SELL"))</f>
        <v>BLOCKED</v>
      </c>
      <c r="H219" t="str">
        <f>IF($A219="","",IF(COUNTIFS('Brand Family Areas (Enc)'!$B$6:$B$998,$A219,'Brand Family Areas (Enc)'!$C$6:$C$998,H$1,'Brand Family Areas (Enc)'!$D$6:$D$998,"Inactive")&gt;0,"BLOCKED","CAN SELL"))</f>
        <v>BLOCKED</v>
      </c>
      <c r="I219" t="str">
        <f>IF($A219="","",IF(COUNTIFS('Brand Family Areas (Enc)'!$B$6:$B$998,$A219,'Brand Family Areas (Enc)'!$C$6:$C$998,I$1,'Brand Family Areas (Enc)'!$D$6:$D$998,"Inactive")&gt;0,"BLOCKED","CAN SELL"))</f>
        <v>BLOCKED</v>
      </c>
      <c r="J219" t="str">
        <f>IF($A219="","",IF(COUNTIFS('Brand Family Areas (Enc)'!$B$6:$B$998,$A219,'Brand Family Areas (Enc)'!$C$6:$C$998,J$1,'Brand Family Areas (Enc)'!$D$6:$D$998,"Inactive")&gt;0,"BLOCKED","CAN SELL"))</f>
        <v>BLOCKED</v>
      </c>
      <c r="K219" t="str">
        <f>IF($A219="","",IF(COUNTIFS('Brand Family Areas (Enc)'!$B$6:$B$998,$A219,'Brand Family Areas (Enc)'!$C$6:$C$998,K$1,'Brand Family Areas (Enc)'!$D$6:$D$998,"Inactive")&gt;0,"BLOCKED","CAN SELL"))</f>
        <v>BLOCKED</v>
      </c>
    </row>
    <row r="220" spans="1:11" x14ac:dyDescent="0.2">
      <c r="A220" t="str">
        <v>Vizzy</v>
      </c>
      <c r="B220" t="str">
        <f>IF($A220="","",IF(COUNTIFS('Brand Family Areas (Enc)'!$B$6:$B$998,$A220,'Brand Family Areas (Enc)'!$C$6:$C$998,B$1,'Brand Family Areas (Enc)'!$D$6:$D$998,"Inactive")&gt;0,"BLOCKED","CAN SELL"))</f>
        <v>CAN SELL</v>
      </c>
      <c r="C220" t="str">
        <f>IF($A220="","",IF(COUNTIFS('Brand Family Areas (Enc)'!$B$6:$B$998,$A220,'Brand Family Areas (Enc)'!$C$6:$C$998,C$1,'Brand Family Areas (Enc)'!$D$6:$D$998,"Inactive")&gt;0,"BLOCKED","CAN SELL"))</f>
        <v>CAN SELL</v>
      </c>
      <c r="D220" t="str">
        <f>IF($A220="","",IF(COUNTIFS('Brand Family Areas (Enc)'!$B$6:$B$998,$A220,'Brand Family Areas (Enc)'!$C$6:$C$998,D$1,'Brand Family Areas (Enc)'!$D$6:$D$998,"Inactive")&gt;0,"BLOCKED","CAN SELL"))</f>
        <v>CAN SELL</v>
      </c>
      <c r="E220" t="str">
        <f>IF($A220="","",IF(COUNTIFS('Brand Family Areas (Enc)'!$B$6:$B$998,$A220,'Brand Family Areas (Enc)'!$C$6:$C$998,E$1,'Brand Family Areas (Enc)'!$D$6:$D$998,"Inactive")&gt;0,"BLOCKED","CAN SELL"))</f>
        <v>BLOCKED</v>
      </c>
      <c r="F220" t="str">
        <f>IF($A220="","",IF(COUNTIFS('Brand Family Areas (Enc)'!$B$6:$B$998,$A220,'Brand Family Areas (Enc)'!$C$6:$C$998,F$1,'Brand Family Areas (Enc)'!$D$6:$D$998,"Inactive")&gt;0,"BLOCKED","CAN SELL"))</f>
        <v>BLOCKED</v>
      </c>
      <c r="G220" t="str">
        <f>IF($A220="","",IF(COUNTIFS('Brand Family Areas (Enc)'!$B$6:$B$998,$A220,'Brand Family Areas (Enc)'!$C$6:$C$998,G$1,'Brand Family Areas (Enc)'!$D$6:$D$998,"Inactive")&gt;0,"BLOCKED","CAN SELL"))</f>
        <v>BLOCKED</v>
      </c>
      <c r="H220" t="str">
        <f>IF($A220="","",IF(COUNTIFS('Brand Family Areas (Enc)'!$B$6:$B$998,$A220,'Brand Family Areas (Enc)'!$C$6:$C$998,H$1,'Brand Family Areas (Enc)'!$D$6:$D$998,"Inactive")&gt;0,"BLOCKED","CAN SELL"))</f>
        <v>CAN SELL</v>
      </c>
      <c r="I220" t="str">
        <f>IF($A220="","",IF(COUNTIFS('Brand Family Areas (Enc)'!$B$6:$B$998,$A220,'Brand Family Areas (Enc)'!$C$6:$C$998,I$1,'Brand Family Areas (Enc)'!$D$6:$D$998,"Inactive")&gt;0,"BLOCKED","CAN SELL"))</f>
        <v>CAN SELL</v>
      </c>
      <c r="J220" t="str">
        <f>IF($A220="","",IF(COUNTIFS('Brand Family Areas (Enc)'!$B$6:$B$998,$A220,'Brand Family Areas (Enc)'!$C$6:$C$998,J$1,'Brand Family Areas (Enc)'!$D$6:$D$998,"Inactive")&gt;0,"BLOCKED","CAN SELL"))</f>
        <v>BLOCKED</v>
      </c>
      <c r="K220" t="str">
        <f>IF($A220="","",IF(COUNTIFS('Brand Family Areas (Enc)'!$B$6:$B$998,$A220,'Brand Family Areas (Enc)'!$C$6:$C$998,K$1,'Brand Family Areas (Enc)'!$D$6:$D$998,"Inactive")&gt;0,"BLOCKED","CAN SELL"))</f>
        <v>CAN SELL</v>
      </c>
    </row>
    <row r="221" spans="1:11" x14ac:dyDescent="0.2">
      <c r="A221" t="str">
        <v>Voodoo Family</v>
      </c>
      <c r="B221" t="str">
        <f>IF($A221="","",IF(COUNTIFS('Brand Family Areas (Enc)'!$B$6:$B$998,$A221,'Brand Family Areas (Enc)'!$C$6:$C$998,B$1,'Brand Family Areas (Enc)'!$D$6:$D$998,"Inactive")&gt;0,"BLOCKED","CAN SELL"))</f>
        <v>CAN SELL</v>
      </c>
      <c r="C221" t="str">
        <f>IF($A221="","",IF(COUNTIFS('Brand Family Areas (Enc)'!$B$6:$B$998,$A221,'Brand Family Areas (Enc)'!$C$6:$C$998,C$1,'Brand Family Areas (Enc)'!$D$6:$D$998,"Inactive")&gt;0,"BLOCKED","CAN SELL"))</f>
        <v>CAN SELL</v>
      </c>
      <c r="D221" t="str">
        <f>IF($A221="","",IF(COUNTIFS('Brand Family Areas (Enc)'!$B$6:$B$998,$A221,'Brand Family Areas (Enc)'!$C$6:$C$998,D$1,'Brand Family Areas (Enc)'!$D$6:$D$998,"Inactive")&gt;0,"BLOCKED","CAN SELL"))</f>
        <v>CAN SELL</v>
      </c>
      <c r="E221" t="str">
        <f>IF($A221="","",IF(COUNTIFS('Brand Family Areas (Enc)'!$B$6:$B$998,$A221,'Brand Family Areas (Enc)'!$C$6:$C$998,E$1,'Brand Family Areas (Enc)'!$D$6:$D$998,"Inactive")&gt;0,"BLOCKED","CAN SELL"))</f>
        <v>BLOCKED</v>
      </c>
      <c r="F221" t="str">
        <f>IF($A221="","",IF(COUNTIFS('Brand Family Areas (Enc)'!$B$6:$B$998,$A221,'Brand Family Areas (Enc)'!$C$6:$C$998,F$1,'Brand Family Areas (Enc)'!$D$6:$D$998,"Inactive")&gt;0,"BLOCKED","CAN SELL"))</f>
        <v>BLOCKED</v>
      </c>
      <c r="G221" t="str">
        <f>IF($A221="","",IF(COUNTIFS('Brand Family Areas (Enc)'!$B$6:$B$998,$A221,'Brand Family Areas (Enc)'!$C$6:$C$998,G$1,'Brand Family Areas (Enc)'!$D$6:$D$998,"Inactive")&gt;0,"BLOCKED","CAN SELL"))</f>
        <v>BLOCKED</v>
      </c>
      <c r="H221" t="str">
        <f>IF($A221="","",IF(COUNTIFS('Brand Family Areas (Enc)'!$B$6:$B$998,$A221,'Brand Family Areas (Enc)'!$C$6:$C$998,H$1,'Brand Family Areas (Enc)'!$D$6:$D$998,"Inactive")&gt;0,"BLOCKED","CAN SELL"))</f>
        <v>CAN SELL</v>
      </c>
      <c r="I221" t="str">
        <f>IF($A221="","",IF(COUNTIFS('Brand Family Areas (Enc)'!$B$6:$B$998,$A221,'Brand Family Areas (Enc)'!$C$6:$C$998,I$1,'Brand Family Areas (Enc)'!$D$6:$D$998,"Inactive")&gt;0,"BLOCKED","CAN SELL"))</f>
        <v>CAN SELL</v>
      </c>
      <c r="J221" t="str">
        <f>IF($A221="","",IF(COUNTIFS('Brand Family Areas (Enc)'!$B$6:$B$998,$A221,'Brand Family Areas (Enc)'!$C$6:$C$998,J$1,'Brand Family Areas (Enc)'!$D$6:$D$998,"Inactive")&gt;0,"BLOCKED","CAN SELL"))</f>
        <v>BLOCKED</v>
      </c>
      <c r="K221" t="str">
        <f>IF($A221="","",IF(COUNTIFS('Brand Family Areas (Enc)'!$B$6:$B$998,$A221,'Brand Family Areas (Enc)'!$C$6:$C$998,K$1,'Brand Family Areas (Enc)'!$D$6:$D$998,"Inactive")&gt;0,"BLOCKED","CAN SELL"))</f>
        <v>CAN SELL</v>
      </c>
    </row>
    <row r="222" spans="1:11" x14ac:dyDescent="0.2">
      <c r="A222" t="str">
        <v>Voodoo Hardcharged</v>
      </c>
      <c r="B222" t="str">
        <f>IF($A222="","",IF(COUNTIFS('Brand Family Areas (Enc)'!$B$6:$B$998,$A222,'Brand Family Areas (Enc)'!$C$6:$C$998,B$1,'Brand Family Areas (Enc)'!$D$6:$D$998,"Inactive")&gt;0,"BLOCKED","CAN SELL"))</f>
        <v>CAN SELL</v>
      </c>
      <c r="C222" t="str">
        <f>IF($A222="","",IF(COUNTIFS('Brand Family Areas (Enc)'!$B$6:$B$998,$A222,'Brand Family Areas (Enc)'!$C$6:$C$998,C$1,'Brand Family Areas (Enc)'!$D$6:$D$998,"Inactive")&gt;0,"BLOCKED","CAN SELL"))</f>
        <v>CAN SELL</v>
      </c>
      <c r="D222" t="str">
        <f>IF($A222="","",IF(COUNTIFS('Brand Family Areas (Enc)'!$B$6:$B$998,$A222,'Brand Family Areas (Enc)'!$C$6:$C$998,D$1,'Brand Family Areas (Enc)'!$D$6:$D$998,"Inactive")&gt;0,"BLOCKED","CAN SELL"))</f>
        <v>CAN SELL</v>
      </c>
      <c r="E222" t="str">
        <f>IF($A222="","",IF(COUNTIFS('Brand Family Areas (Enc)'!$B$6:$B$998,$A222,'Brand Family Areas (Enc)'!$C$6:$C$998,E$1,'Brand Family Areas (Enc)'!$D$6:$D$998,"Inactive")&gt;0,"BLOCKED","CAN SELL"))</f>
        <v>BLOCKED</v>
      </c>
      <c r="F222" t="str">
        <f>IF($A222="","",IF(COUNTIFS('Brand Family Areas (Enc)'!$B$6:$B$998,$A222,'Brand Family Areas (Enc)'!$C$6:$C$998,F$1,'Brand Family Areas (Enc)'!$D$6:$D$998,"Inactive")&gt;0,"BLOCKED","CAN SELL"))</f>
        <v>BLOCKED</v>
      </c>
      <c r="G222" t="str">
        <f>IF($A222="","",IF(COUNTIFS('Brand Family Areas (Enc)'!$B$6:$B$998,$A222,'Brand Family Areas (Enc)'!$C$6:$C$998,G$1,'Brand Family Areas (Enc)'!$D$6:$D$998,"Inactive")&gt;0,"BLOCKED","CAN SELL"))</f>
        <v>BLOCKED</v>
      </c>
      <c r="H222" t="str">
        <f>IF($A222="","",IF(COUNTIFS('Brand Family Areas (Enc)'!$B$6:$B$998,$A222,'Brand Family Areas (Enc)'!$C$6:$C$998,H$1,'Brand Family Areas (Enc)'!$D$6:$D$998,"Inactive")&gt;0,"BLOCKED","CAN SELL"))</f>
        <v>CAN SELL</v>
      </c>
      <c r="I222" t="str">
        <f>IF($A222="","",IF(COUNTIFS('Brand Family Areas (Enc)'!$B$6:$B$998,$A222,'Brand Family Areas (Enc)'!$C$6:$C$998,I$1,'Brand Family Areas (Enc)'!$D$6:$D$998,"Inactive")&gt;0,"BLOCKED","CAN SELL"))</f>
        <v>CAN SELL</v>
      </c>
      <c r="J222" t="str">
        <f>IF($A222="","",IF(COUNTIFS('Brand Family Areas (Enc)'!$B$6:$B$998,$A222,'Brand Family Areas (Enc)'!$C$6:$C$998,J$1,'Brand Family Areas (Enc)'!$D$6:$D$998,"Inactive")&gt;0,"BLOCKED","CAN SELL"))</f>
        <v>BLOCKED</v>
      </c>
      <c r="K222" t="str">
        <f>IF($A222="","",IF(COUNTIFS('Brand Family Areas (Enc)'!$B$6:$B$998,$A222,'Brand Family Areas (Enc)'!$C$6:$C$998,K$1,'Brand Family Areas (Enc)'!$D$6:$D$998,"Inactive")&gt;0,"BLOCKED","CAN SELL"))</f>
        <v>CAN SELL</v>
      </c>
    </row>
    <row r="223" spans="1:11" x14ac:dyDescent="0.2">
      <c r="A223" t="str">
        <v>Weihenstephaner</v>
      </c>
      <c r="B223" t="str">
        <f>IF($A223="","",IF(COUNTIFS('Brand Family Areas (Enc)'!$B$6:$B$998,$A223,'Brand Family Areas (Enc)'!$C$6:$C$998,B$1,'Brand Family Areas (Enc)'!$D$6:$D$998,"Inactive")&gt;0,"BLOCKED","CAN SELL"))</f>
        <v>CAN SELL</v>
      </c>
      <c r="C223" t="str">
        <f>IF($A223="","",IF(COUNTIFS('Brand Family Areas (Enc)'!$B$6:$B$998,$A223,'Brand Family Areas (Enc)'!$C$6:$C$998,C$1,'Brand Family Areas (Enc)'!$D$6:$D$998,"Inactive")&gt;0,"BLOCKED","CAN SELL"))</f>
        <v>CAN SELL</v>
      </c>
      <c r="D223" t="str">
        <f>IF($A223="","",IF(COUNTIFS('Brand Family Areas (Enc)'!$B$6:$B$998,$A223,'Brand Family Areas (Enc)'!$C$6:$C$998,D$1,'Brand Family Areas (Enc)'!$D$6:$D$998,"Inactive")&gt;0,"BLOCKED","CAN SELL"))</f>
        <v>CAN SELL</v>
      </c>
      <c r="E223" t="str">
        <f>IF($A223="","",IF(COUNTIFS('Brand Family Areas (Enc)'!$B$6:$B$998,$A223,'Brand Family Areas (Enc)'!$C$6:$C$998,E$1,'Brand Family Areas (Enc)'!$D$6:$D$998,"Inactive")&gt;0,"BLOCKED","CAN SELL"))</f>
        <v>CAN SELL</v>
      </c>
      <c r="F223" t="str">
        <f>IF($A223="","",IF(COUNTIFS('Brand Family Areas (Enc)'!$B$6:$B$998,$A223,'Brand Family Areas (Enc)'!$C$6:$C$998,F$1,'Brand Family Areas (Enc)'!$D$6:$D$998,"Inactive")&gt;0,"BLOCKED","CAN SELL"))</f>
        <v>CAN SELL</v>
      </c>
      <c r="G223" t="str">
        <f>IF($A223="","",IF(COUNTIFS('Brand Family Areas (Enc)'!$B$6:$B$998,$A223,'Brand Family Areas (Enc)'!$C$6:$C$998,G$1,'Brand Family Areas (Enc)'!$D$6:$D$998,"Inactive")&gt;0,"BLOCKED","CAN SELL"))</f>
        <v>BLOCKED</v>
      </c>
      <c r="H223" t="str">
        <f>IF($A223="","",IF(COUNTIFS('Brand Family Areas (Enc)'!$B$6:$B$998,$A223,'Brand Family Areas (Enc)'!$C$6:$C$998,H$1,'Brand Family Areas (Enc)'!$D$6:$D$998,"Inactive")&gt;0,"BLOCKED","CAN SELL"))</f>
        <v>BLOCKED</v>
      </c>
      <c r="I223" t="str">
        <f>IF($A223="","",IF(COUNTIFS('Brand Family Areas (Enc)'!$B$6:$B$998,$A223,'Brand Family Areas (Enc)'!$C$6:$C$998,I$1,'Brand Family Areas (Enc)'!$D$6:$D$998,"Inactive")&gt;0,"BLOCKED","CAN SELL"))</f>
        <v>BLOCKED</v>
      </c>
      <c r="J223" t="str">
        <f>IF($A223="","",IF(COUNTIFS('Brand Family Areas (Enc)'!$B$6:$B$998,$A223,'Brand Family Areas (Enc)'!$C$6:$C$998,J$1,'Brand Family Areas (Enc)'!$D$6:$D$998,"Inactive")&gt;0,"BLOCKED","CAN SELL"))</f>
        <v>BLOCKED</v>
      </c>
      <c r="K223" t="str">
        <f>IF($A223="","",IF(COUNTIFS('Brand Family Areas (Enc)'!$B$6:$B$998,$A223,'Brand Family Areas (Enc)'!$C$6:$C$998,K$1,'Brand Family Areas (Enc)'!$D$6:$D$998,"Inactive")&gt;0,"BLOCKED","CAN SELL"))</f>
        <v>BLOCKED</v>
      </c>
    </row>
    <row r="224" spans="1:11" x14ac:dyDescent="0.2">
      <c r="A224" t="str">
        <v>White Claw</v>
      </c>
      <c r="B224" t="str">
        <f>IF($A224="","",IF(COUNTIFS('Brand Family Areas (Enc)'!$B$6:$B$998,$A224,'Brand Family Areas (Enc)'!$C$6:$C$998,B$1,'Brand Family Areas (Enc)'!$D$6:$D$998,"Inactive")&gt;0,"BLOCKED","CAN SELL"))</f>
        <v>CAN SELL</v>
      </c>
      <c r="C224" t="str">
        <f>IF($A224="","",IF(COUNTIFS('Brand Family Areas (Enc)'!$B$6:$B$998,$A224,'Brand Family Areas (Enc)'!$C$6:$C$998,C$1,'Brand Family Areas (Enc)'!$D$6:$D$998,"Inactive")&gt;0,"BLOCKED","CAN SELL"))</f>
        <v>CAN SELL</v>
      </c>
      <c r="D224" t="str">
        <f>IF($A224="","",IF(COUNTIFS('Brand Family Areas (Enc)'!$B$6:$B$998,$A224,'Brand Family Areas (Enc)'!$C$6:$C$998,D$1,'Brand Family Areas (Enc)'!$D$6:$D$998,"Inactive")&gt;0,"BLOCKED","CAN SELL"))</f>
        <v>CAN SELL</v>
      </c>
      <c r="E224" t="str">
        <f>IF($A224="","",IF(COUNTIFS('Brand Family Areas (Enc)'!$B$6:$B$998,$A224,'Brand Family Areas (Enc)'!$C$6:$C$998,E$1,'Brand Family Areas (Enc)'!$D$6:$D$998,"Inactive")&gt;0,"BLOCKED","CAN SELL"))</f>
        <v>BLOCKED</v>
      </c>
      <c r="F224" t="str">
        <f>IF($A224="","",IF(COUNTIFS('Brand Family Areas (Enc)'!$B$6:$B$998,$A224,'Brand Family Areas (Enc)'!$C$6:$C$998,F$1,'Brand Family Areas (Enc)'!$D$6:$D$998,"Inactive")&gt;0,"BLOCKED","CAN SELL"))</f>
        <v>BLOCKED</v>
      </c>
      <c r="G224" t="str">
        <f>IF($A224="","",IF(COUNTIFS('Brand Family Areas (Enc)'!$B$6:$B$998,$A224,'Brand Family Areas (Enc)'!$C$6:$C$998,G$1,'Brand Family Areas (Enc)'!$D$6:$D$998,"Inactive")&gt;0,"BLOCKED","CAN SELL"))</f>
        <v>BLOCKED</v>
      </c>
      <c r="H224" t="str">
        <f>IF($A224="","",IF(COUNTIFS('Brand Family Areas (Enc)'!$B$6:$B$998,$A224,'Brand Family Areas (Enc)'!$C$6:$C$998,H$1,'Brand Family Areas (Enc)'!$D$6:$D$998,"Inactive")&gt;0,"BLOCKED","CAN SELL"))</f>
        <v>CAN SELL</v>
      </c>
      <c r="I224" t="str">
        <f>IF($A224="","",IF(COUNTIFS('Brand Family Areas (Enc)'!$B$6:$B$998,$A224,'Brand Family Areas (Enc)'!$C$6:$C$998,I$1,'Brand Family Areas (Enc)'!$D$6:$D$998,"Inactive")&gt;0,"BLOCKED","CAN SELL"))</f>
        <v>CAN SELL</v>
      </c>
      <c r="J224" t="str">
        <f>IF($A224="","",IF(COUNTIFS('Brand Family Areas (Enc)'!$B$6:$B$998,$A224,'Brand Family Areas (Enc)'!$C$6:$C$998,J$1,'Brand Family Areas (Enc)'!$D$6:$D$998,"Inactive")&gt;0,"BLOCKED","CAN SELL"))</f>
        <v>BLOCKED</v>
      </c>
      <c r="K224" t="str">
        <f>IF($A224="","",IF(COUNTIFS('Brand Family Areas (Enc)'!$B$6:$B$998,$A224,'Brand Family Areas (Enc)'!$C$6:$C$998,K$1,'Brand Family Areas (Enc)'!$D$6:$D$998,"Inactive")&gt;0,"BLOCKED","CAN SELL"))</f>
        <v>CAN SELL</v>
      </c>
    </row>
    <row r="225" spans="1:11" x14ac:dyDescent="0.2">
      <c r="A225" t="str">
        <v>Wild Leaf</v>
      </c>
      <c r="B225" t="str">
        <f>IF($A225="","",IF(COUNTIFS('Brand Family Areas (Enc)'!$B$6:$B$998,$A225,'Brand Family Areas (Enc)'!$C$6:$C$998,B$1,'Brand Family Areas (Enc)'!$D$6:$D$998,"Inactive")&gt;0,"BLOCKED","CAN SELL"))</f>
        <v>CAN SELL</v>
      </c>
      <c r="C225" t="str">
        <f>IF($A225="","",IF(COUNTIFS('Brand Family Areas (Enc)'!$B$6:$B$998,$A225,'Brand Family Areas (Enc)'!$C$6:$C$998,C$1,'Brand Family Areas (Enc)'!$D$6:$D$998,"Inactive")&gt;0,"BLOCKED","CAN SELL"))</f>
        <v>CAN SELL</v>
      </c>
      <c r="D225" t="str">
        <f>IF($A225="","",IF(COUNTIFS('Brand Family Areas (Enc)'!$B$6:$B$998,$A225,'Brand Family Areas (Enc)'!$C$6:$C$998,D$1,'Brand Family Areas (Enc)'!$D$6:$D$998,"Inactive")&gt;0,"BLOCKED","CAN SELL"))</f>
        <v>CAN SELL</v>
      </c>
      <c r="E225" t="str">
        <f>IF($A225="","",IF(COUNTIFS('Brand Family Areas (Enc)'!$B$6:$B$998,$A225,'Brand Family Areas (Enc)'!$C$6:$C$998,E$1,'Brand Family Areas (Enc)'!$D$6:$D$998,"Inactive")&gt;0,"BLOCKED","CAN SELL"))</f>
        <v>BLOCKED</v>
      </c>
      <c r="F225" t="str">
        <f>IF($A225="","",IF(COUNTIFS('Brand Family Areas (Enc)'!$B$6:$B$998,$A225,'Brand Family Areas (Enc)'!$C$6:$C$998,F$1,'Brand Family Areas (Enc)'!$D$6:$D$998,"Inactive")&gt;0,"BLOCKED","CAN SELL"))</f>
        <v>BLOCKED</v>
      </c>
      <c r="G225" t="str">
        <f>IF($A225="","",IF(COUNTIFS('Brand Family Areas (Enc)'!$B$6:$B$998,$A225,'Brand Family Areas (Enc)'!$C$6:$C$998,G$1,'Brand Family Areas (Enc)'!$D$6:$D$998,"Inactive")&gt;0,"BLOCKED","CAN SELL"))</f>
        <v>BLOCKED</v>
      </c>
      <c r="H225" t="str">
        <f>IF($A225="","",IF(COUNTIFS('Brand Family Areas (Enc)'!$B$6:$B$998,$A225,'Brand Family Areas (Enc)'!$C$6:$C$998,H$1,'Brand Family Areas (Enc)'!$D$6:$D$998,"Inactive")&gt;0,"BLOCKED","CAN SELL"))</f>
        <v>CAN SELL</v>
      </c>
      <c r="I225" t="str">
        <f>IF($A225="","",IF(COUNTIFS('Brand Family Areas (Enc)'!$B$6:$B$998,$A225,'Brand Family Areas (Enc)'!$C$6:$C$998,I$1,'Brand Family Areas (Enc)'!$D$6:$D$998,"Inactive")&gt;0,"BLOCKED","CAN SELL"))</f>
        <v>CAN SELL</v>
      </c>
      <c r="J225" t="str">
        <f>IF($A225="","",IF(COUNTIFS('Brand Family Areas (Enc)'!$B$6:$B$998,$A225,'Brand Family Areas (Enc)'!$C$6:$C$998,J$1,'Brand Family Areas (Enc)'!$D$6:$D$998,"Inactive")&gt;0,"BLOCKED","CAN SELL"))</f>
        <v>BLOCKED</v>
      </c>
      <c r="K225" t="str">
        <f>IF($A225="","",IF(COUNTIFS('Brand Family Areas (Enc)'!$B$6:$B$998,$A225,'Brand Family Areas (Enc)'!$C$6:$C$998,K$1,'Brand Family Areas (Enc)'!$D$6:$D$998,"Inactive")&gt;0,"BLOCKED","CAN SELL"))</f>
        <v>CAN SELL</v>
      </c>
    </row>
    <row r="226" spans="1:11" x14ac:dyDescent="0.2">
      <c r="A226" t="str">
        <v>YaVe Tequila</v>
      </c>
      <c r="B226" t="str">
        <f>IF($A226="","",IF(COUNTIFS('Brand Family Areas (Enc)'!$B$6:$B$998,$A226,'Brand Family Areas (Enc)'!$C$6:$C$998,B$1,'Brand Family Areas (Enc)'!$D$6:$D$998,"Inactive")&gt;0,"BLOCKED","CAN SELL"))</f>
        <v>CAN SELL</v>
      </c>
      <c r="C226" t="str">
        <f>IF($A226="","",IF(COUNTIFS('Brand Family Areas (Enc)'!$B$6:$B$998,$A226,'Brand Family Areas (Enc)'!$C$6:$C$998,C$1,'Brand Family Areas (Enc)'!$D$6:$D$998,"Inactive")&gt;0,"BLOCKED","CAN SELL"))</f>
        <v>CAN SELL</v>
      </c>
      <c r="D226" t="str">
        <f>IF($A226="","",IF(COUNTIFS('Brand Family Areas (Enc)'!$B$6:$B$998,$A226,'Brand Family Areas (Enc)'!$C$6:$C$998,D$1,'Brand Family Areas (Enc)'!$D$6:$D$998,"Inactive")&gt;0,"BLOCKED","CAN SELL"))</f>
        <v>CAN SELL</v>
      </c>
      <c r="E226" t="str">
        <f>IF($A226="","",IF(COUNTIFS('Brand Family Areas (Enc)'!$B$6:$B$998,$A226,'Brand Family Areas (Enc)'!$C$6:$C$998,E$1,'Brand Family Areas (Enc)'!$D$6:$D$998,"Inactive")&gt;0,"BLOCKED","CAN SELL"))</f>
        <v>BLOCKED</v>
      </c>
      <c r="F226" t="str">
        <f>IF($A226="","",IF(COUNTIFS('Brand Family Areas (Enc)'!$B$6:$B$998,$A226,'Brand Family Areas (Enc)'!$C$6:$C$998,F$1,'Brand Family Areas (Enc)'!$D$6:$D$998,"Inactive")&gt;0,"BLOCKED","CAN SELL"))</f>
        <v>BLOCKED</v>
      </c>
      <c r="G226" t="str">
        <f>IF($A226="","",IF(COUNTIFS('Brand Family Areas (Enc)'!$B$6:$B$998,$A226,'Brand Family Areas (Enc)'!$C$6:$C$998,G$1,'Brand Family Areas (Enc)'!$D$6:$D$998,"Inactive")&gt;0,"BLOCKED","CAN SELL"))</f>
        <v>BLOCKED</v>
      </c>
      <c r="H226" t="str">
        <f>IF($A226="","",IF(COUNTIFS('Brand Family Areas (Enc)'!$B$6:$B$998,$A226,'Brand Family Areas (Enc)'!$C$6:$C$998,H$1,'Brand Family Areas (Enc)'!$D$6:$D$998,"Inactive")&gt;0,"BLOCKED","CAN SELL"))</f>
        <v>CAN SELL</v>
      </c>
      <c r="I226" t="str">
        <f>IF($A226="","",IF(COUNTIFS('Brand Family Areas (Enc)'!$B$6:$B$998,$A226,'Brand Family Areas (Enc)'!$C$6:$C$998,I$1,'Brand Family Areas (Enc)'!$D$6:$D$998,"Inactive")&gt;0,"BLOCKED","CAN SELL"))</f>
        <v>CAN SELL</v>
      </c>
      <c r="J226" t="str">
        <f>IF($A226="","",IF(COUNTIFS('Brand Family Areas (Enc)'!$B$6:$B$998,$A226,'Brand Family Areas (Enc)'!$C$6:$C$998,J$1,'Brand Family Areas (Enc)'!$D$6:$D$998,"Inactive")&gt;0,"BLOCKED","CAN SELL"))</f>
        <v>BLOCKED</v>
      </c>
      <c r="K226" t="str">
        <f>IF($A226="","",IF(COUNTIFS('Brand Family Areas (Enc)'!$B$6:$B$998,$A226,'Brand Family Areas (Enc)'!$C$6:$C$998,K$1,'Brand Family Areas (Enc)'!$D$6:$D$998,"Inactive")&gt;0,"BLOCKED","CAN SELL"))</f>
        <v>CAN SELL</v>
      </c>
    </row>
    <row r="227" spans="1:11" x14ac:dyDescent="0.2">
      <c r="A227" t="str">
        <v>Yuengling Black &amp; Tan</v>
      </c>
      <c r="B227" t="str">
        <f>IF($A227="","",IF(COUNTIFS('Brand Family Areas (Enc)'!$B$6:$B$998,$A227,'Brand Family Areas (Enc)'!$C$6:$C$998,B$1,'Brand Family Areas (Enc)'!$D$6:$D$998,"Inactive")&gt;0,"BLOCKED","CAN SELL"))</f>
        <v>CAN SELL</v>
      </c>
      <c r="C227" t="str">
        <f>IF($A227="","",IF(COUNTIFS('Brand Family Areas (Enc)'!$B$6:$B$998,$A227,'Brand Family Areas (Enc)'!$C$6:$C$998,C$1,'Brand Family Areas (Enc)'!$D$6:$D$998,"Inactive")&gt;0,"BLOCKED","CAN SELL"))</f>
        <v>CAN SELL</v>
      </c>
      <c r="D227" t="str">
        <f>IF($A227="","",IF(COUNTIFS('Brand Family Areas (Enc)'!$B$6:$B$998,$A227,'Brand Family Areas (Enc)'!$C$6:$C$998,D$1,'Brand Family Areas (Enc)'!$D$6:$D$998,"Inactive")&gt;0,"BLOCKED","CAN SELL"))</f>
        <v>CAN SELL</v>
      </c>
      <c r="E227" t="str">
        <f>IF($A227="","",IF(COUNTIFS('Brand Family Areas (Enc)'!$B$6:$B$998,$A227,'Brand Family Areas (Enc)'!$C$6:$C$998,E$1,'Brand Family Areas (Enc)'!$D$6:$D$998,"Inactive")&gt;0,"BLOCKED","CAN SELL"))</f>
        <v>BLOCKED</v>
      </c>
      <c r="F227" t="str">
        <f>IF($A227="","",IF(COUNTIFS('Brand Family Areas (Enc)'!$B$6:$B$998,$A227,'Brand Family Areas (Enc)'!$C$6:$C$998,F$1,'Brand Family Areas (Enc)'!$D$6:$D$998,"Inactive")&gt;0,"BLOCKED","CAN SELL"))</f>
        <v>BLOCKED</v>
      </c>
      <c r="G227" t="str">
        <f>IF($A227="","",IF(COUNTIFS('Brand Family Areas (Enc)'!$B$6:$B$998,$A227,'Brand Family Areas (Enc)'!$C$6:$C$998,G$1,'Brand Family Areas (Enc)'!$D$6:$D$998,"Inactive")&gt;0,"BLOCKED","CAN SELL"))</f>
        <v>BLOCKED</v>
      </c>
      <c r="H227" t="str">
        <f>IF($A227="","",IF(COUNTIFS('Brand Family Areas (Enc)'!$B$6:$B$998,$A227,'Brand Family Areas (Enc)'!$C$6:$C$998,H$1,'Brand Family Areas (Enc)'!$D$6:$D$998,"Inactive")&gt;0,"BLOCKED","CAN SELL"))</f>
        <v>CAN SELL</v>
      </c>
      <c r="I227" t="str">
        <f>IF($A227="","",IF(COUNTIFS('Brand Family Areas (Enc)'!$B$6:$B$998,$A227,'Brand Family Areas (Enc)'!$C$6:$C$998,I$1,'Brand Family Areas (Enc)'!$D$6:$D$998,"Inactive")&gt;0,"BLOCKED","CAN SELL"))</f>
        <v>CAN SELL</v>
      </c>
      <c r="J227" t="str">
        <f>IF($A227="","",IF(COUNTIFS('Brand Family Areas (Enc)'!$B$6:$B$998,$A227,'Brand Family Areas (Enc)'!$C$6:$C$998,J$1,'Brand Family Areas (Enc)'!$D$6:$D$998,"Inactive")&gt;0,"BLOCKED","CAN SELL"))</f>
        <v>BLOCKED</v>
      </c>
      <c r="K227" t="str">
        <f>IF($A227="","",IF(COUNTIFS('Brand Family Areas (Enc)'!$B$6:$B$998,$A227,'Brand Family Areas (Enc)'!$C$6:$C$998,K$1,'Brand Family Areas (Enc)'!$D$6:$D$998,"Inactive")&gt;0,"BLOCKED","CAN SELL"))</f>
        <v>CAN SELL</v>
      </c>
    </row>
    <row r="228" spans="1:11" x14ac:dyDescent="0.2">
      <c r="A228" t="str">
        <v>Yuengling Bongo Fizz</v>
      </c>
      <c r="B228" t="str">
        <f>IF($A228="","",IF(COUNTIFS('Brand Family Areas (Enc)'!$B$6:$B$998,$A228,'Brand Family Areas (Enc)'!$C$6:$C$998,B$1,'Brand Family Areas (Enc)'!$D$6:$D$998,"Inactive")&gt;0,"BLOCKED","CAN SELL"))</f>
        <v>CAN SELL</v>
      </c>
      <c r="C228" t="str">
        <f>IF($A228="","",IF(COUNTIFS('Brand Family Areas (Enc)'!$B$6:$B$998,$A228,'Brand Family Areas (Enc)'!$C$6:$C$998,C$1,'Brand Family Areas (Enc)'!$D$6:$D$998,"Inactive")&gt;0,"BLOCKED","CAN SELL"))</f>
        <v>CAN SELL</v>
      </c>
      <c r="D228" t="str">
        <f>IF($A228="","",IF(COUNTIFS('Brand Family Areas (Enc)'!$B$6:$B$998,$A228,'Brand Family Areas (Enc)'!$C$6:$C$998,D$1,'Brand Family Areas (Enc)'!$D$6:$D$998,"Inactive")&gt;0,"BLOCKED","CAN SELL"))</f>
        <v>CAN SELL</v>
      </c>
      <c r="E228" t="str">
        <f>IF($A228="","",IF(COUNTIFS('Brand Family Areas (Enc)'!$B$6:$B$998,$A228,'Brand Family Areas (Enc)'!$C$6:$C$998,E$1,'Brand Family Areas (Enc)'!$D$6:$D$998,"Inactive")&gt;0,"BLOCKED","CAN SELL"))</f>
        <v>BLOCKED</v>
      </c>
      <c r="F228" t="str">
        <f>IF($A228="","",IF(COUNTIFS('Brand Family Areas (Enc)'!$B$6:$B$998,$A228,'Brand Family Areas (Enc)'!$C$6:$C$998,F$1,'Brand Family Areas (Enc)'!$D$6:$D$998,"Inactive")&gt;0,"BLOCKED","CAN SELL"))</f>
        <v>BLOCKED</v>
      </c>
      <c r="G228" t="str">
        <f>IF($A228="","",IF(COUNTIFS('Brand Family Areas (Enc)'!$B$6:$B$998,$A228,'Brand Family Areas (Enc)'!$C$6:$C$998,G$1,'Brand Family Areas (Enc)'!$D$6:$D$998,"Inactive")&gt;0,"BLOCKED","CAN SELL"))</f>
        <v>BLOCKED</v>
      </c>
      <c r="H228" t="str">
        <f>IF($A228="","",IF(COUNTIFS('Brand Family Areas (Enc)'!$B$6:$B$998,$A228,'Brand Family Areas (Enc)'!$C$6:$C$998,H$1,'Brand Family Areas (Enc)'!$D$6:$D$998,"Inactive")&gt;0,"BLOCKED","CAN SELL"))</f>
        <v>CAN SELL</v>
      </c>
      <c r="I228" t="str">
        <f>IF($A228="","",IF(COUNTIFS('Brand Family Areas (Enc)'!$B$6:$B$998,$A228,'Brand Family Areas (Enc)'!$C$6:$C$998,I$1,'Brand Family Areas (Enc)'!$D$6:$D$998,"Inactive")&gt;0,"BLOCKED","CAN SELL"))</f>
        <v>CAN SELL</v>
      </c>
      <c r="J228" t="str">
        <f>IF($A228="","",IF(COUNTIFS('Brand Family Areas (Enc)'!$B$6:$B$998,$A228,'Brand Family Areas (Enc)'!$C$6:$C$998,J$1,'Brand Family Areas (Enc)'!$D$6:$D$998,"Inactive")&gt;0,"BLOCKED","CAN SELL"))</f>
        <v>BLOCKED</v>
      </c>
      <c r="K228" t="str">
        <f>IF($A228="","",IF(COUNTIFS('Brand Family Areas (Enc)'!$B$6:$B$998,$A228,'Brand Family Areas (Enc)'!$C$6:$C$998,K$1,'Brand Family Areas (Enc)'!$D$6:$D$998,"Inactive")&gt;0,"BLOCKED","CAN SELL"))</f>
        <v>CAN SELL</v>
      </c>
    </row>
    <row r="229" spans="1:11" x14ac:dyDescent="0.2">
      <c r="A229" t="str">
        <v>Yuengling Flight</v>
      </c>
      <c r="B229" t="str">
        <f>IF($A229="","",IF(COUNTIFS('Brand Family Areas (Enc)'!$B$6:$B$998,$A229,'Brand Family Areas (Enc)'!$C$6:$C$998,B$1,'Brand Family Areas (Enc)'!$D$6:$D$998,"Inactive")&gt;0,"BLOCKED","CAN SELL"))</f>
        <v>CAN SELL</v>
      </c>
      <c r="C229" t="str">
        <f>IF($A229="","",IF(COUNTIFS('Brand Family Areas (Enc)'!$B$6:$B$998,$A229,'Brand Family Areas (Enc)'!$C$6:$C$998,C$1,'Brand Family Areas (Enc)'!$D$6:$D$998,"Inactive")&gt;0,"BLOCKED","CAN SELL"))</f>
        <v>CAN SELL</v>
      </c>
      <c r="D229" t="str">
        <f>IF($A229="","",IF(COUNTIFS('Brand Family Areas (Enc)'!$B$6:$B$998,$A229,'Brand Family Areas (Enc)'!$C$6:$C$998,D$1,'Brand Family Areas (Enc)'!$D$6:$D$998,"Inactive")&gt;0,"BLOCKED","CAN SELL"))</f>
        <v>CAN SELL</v>
      </c>
      <c r="E229" t="str">
        <f>IF($A229="","",IF(COUNTIFS('Brand Family Areas (Enc)'!$B$6:$B$998,$A229,'Brand Family Areas (Enc)'!$C$6:$C$998,E$1,'Brand Family Areas (Enc)'!$D$6:$D$998,"Inactive")&gt;0,"BLOCKED","CAN SELL"))</f>
        <v>BLOCKED</v>
      </c>
      <c r="F229" t="str">
        <f>IF($A229="","",IF(COUNTIFS('Brand Family Areas (Enc)'!$B$6:$B$998,$A229,'Brand Family Areas (Enc)'!$C$6:$C$998,F$1,'Brand Family Areas (Enc)'!$D$6:$D$998,"Inactive")&gt;0,"BLOCKED","CAN SELL"))</f>
        <v>BLOCKED</v>
      </c>
      <c r="G229" t="str">
        <f>IF($A229="","",IF(COUNTIFS('Brand Family Areas (Enc)'!$B$6:$B$998,$A229,'Brand Family Areas (Enc)'!$C$6:$C$998,G$1,'Brand Family Areas (Enc)'!$D$6:$D$998,"Inactive")&gt;0,"BLOCKED","CAN SELL"))</f>
        <v>BLOCKED</v>
      </c>
      <c r="H229" t="str">
        <f>IF($A229="","",IF(COUNTIFS('Brand Family Areas (Enc)'!$B$6:$B$998,$A229,'Brand Family Areas (Enc)'!$C$6:$C$998,H$1,'Brand Family Areas (Enc)'!$D$6:$D$998,"Inactive")&gt;0,"BLOCKED","CAN SELL"))</f>
        <v>CAN SELL</v>
      </c>
      <c r="I229" t="str">
        <f>IF($A229="","",IF(COUNTIFS('Brand Family Areas (Enc)'!$B$6:$B$998,$A229,'Brand Family Areas (Enc)'!$C$6:$C$998,I$1,'Brand Family Areas (Enc)'!$D$6:$D$998,"Inactive")&gt;0,"BLOCKED","CAN SELL"))</f>
        <v>CAN SELL</v>
      </c>
      <c r="J229" t="str">
        <f>IF($A229="","",IF(COUNTIFS('Brand Family Areas (Enc)'!$B$6:$B$998,$A229,'Brand Family Areas (Enc)'!$C$6:$C$998,J$1,'Brand Family Areas (Enc)'!$D$6:$D$998,"Inactive")&gt;0,"BLOCKED","CAN SELL"))</f>
        <v>BLOCKED</v>
      </c>
      <c r="K229" t="str">
        <f>IF($A229="","",IF(COUNTIFS('Brand Family Areas (Enc)'!$B$6:$B$998,$A229,'Brand Family Areas (Enc)'!$C$6:$C$998,K$1,'Brand Family Areas (Enc)'!$D$6:$D$998,"Inactive")&gt;0,"BLOCKED","CAN SELL"))</f>
        <v>CAN SELL</v>
      </c>
    </row>
    <row r="230" spans="1:11" x14ac:dyDescent="0.2">
      <c r="A230" t="str">
        <v>Yuengling Golden Pilsner</v>
      </c>
      <c r="B230" t="str">
        <f>IF($A230="","",IF(COUNTIFS('Brand Family Areas (Enc)'!$B$6:$B$998,$A230,'Brand Family Areas (Enc)'!$C$6:$C$998,B$1,'Brand Family Areas (Enc)'!$D$6:$D$998,"Inactive")&gt;0,"BLOCKED","CAN SELL"))</f>
        <v>CAN SELL</v>
      </c>
      <c r="C230" t="str">
        <f>IF($A230="","",IF(COUNTIFS('Brand Family Areas (Enc)'!$B$6:$B$998,$A230,'Brand Family Areas (Enc)'!$C$6:$C$998,C$1,'Brand Family Areas (Enc)'!$D$6:$D$998,"Inactive")&gt;0,"BLOCKED","CAN SELL"))</f>
        <v>CAN SELL</v>
      </c>
      <c r="D230" t="str">
        <f>IF($A230="","",IF(COUNTIFS('Brand Family Areas (Enc)'!$B$6:$B$998,$A230,'Brand Family Areas (Enc)'!$C$6:$C$998,D$1,'Brand Family Areas (Enc)'!$D$6:$D$998,"Inactive")&gt;0,"BLOCKED","CAN SELL"))</f>
        <v>CAN SELL</v>
      </c>
      <c r="E230" t="str">
        <f>IF($A230="","",IF(COUNTIFS('Brand Family Areas (Enc)'!$B$6:$B$998,$A230,'Brand Family Areas (Enc)'!$C$6:$C$998,E$1,'Brand Family Areas (Enc)'!$D$6:$D$998,"Inactive")&gt;0,"BLOCKED","CAN SELL"))</f>
        <v>BLOCKED</v>
      </c>
      <c r="F230" t="str">
        <f>IF($A230="","",IF(COUNTIFS('Brand Family Areas (Enc)'!$B$6:$B$998,$A230,'Brand Family Areas (Enc)'!$C$6:$C$998,F$1,'Brand Family Areas (Enc)'!$D$6:$D$998,"Inactive")&gt;0,"BLOCKED","CAN SELL"))</f>
        <v>BLOCKED</v>
      </c>
      <c r="G230" t="str">
        <f>IF($A230="","",IF(COUNTIFS('Brand Family Areas (Enc)'!$B$6:$B$998,$A230,'Brand Family Areas (Enc)'!$C$6:$C$998,G$1,'Brand Family Areas (Enc)'!$D$6:$D$998,"Inactive")&gt;0,"BLOCKED","CAN SELL"))</f>
        <v>BLOCKED</v>
      </c>
      <c r="H230" t="str">
        <f>IF($A230="","",IF(COUNTIFS('Brand Family Areas (Enc)'!$B$6:$B$998,$A230,'Brand Family Areas (Enc)'!$C$6:$C$998,H$1,'Brand Family Areas (Enc)'!$D$6:$D$998,"Inactive")&gt;0,"BLOCKED","CAN SELL"))</f>
        <v>CAN SELL</v>
      </c>
      <c r="I230" t="str">
        <f>IF($A230="","",IF(COUNTIFS('Brand Family Areas (Enc)'!$B$6:$B$998,$A230,'Brand Family Areas (Enc)'!$C$6:$C$998,I$1,'Brand Family Areas (Enc)'!$D$6:$D$998,"Inactive")&gt;0,"BLOCKED","CAN SELL"))</f>
        <v>CAN SELL</v>
      </c>
      <c r="J230" t="str">
        <f>IF($A230="","",IF(COUNTIFS('Brand Family Areas (Enc)'!$B$6:$B$998,$A230,'Brand Family Areas (Enc)'!$C$6:$C$998,J$1,'Brand Family Areas (Enc)'!$D$6:$D$998,"Inactive")&gt;0,"BLOCKED","CAN SELL"))</f>
        <v>BLOCKED</v>
      </c>
      <c r="K230" t="str">
        <f>IF($A230="","",IF(COUNTIFS('Brand Family Areas (Enc)'!$B$6:$B$998,$A230,'Brand Family Areas (Enc)'!$C$6:$C$998,K$1,'Brand Family Areas (Enc)'!$D$6:$D$998,"Inactive")&gt;0,"BLOCKED","CAN SELL"))</f>
        <v>CAN SELL</v>
      </c>
    </row>
    <row r="231" spans="1:11" x14ac:dyDescent="0.2">
      <c r="A231" t="str">
        <v>Yuengling Hershey's Chocolate Porter</v>
      </c>
      <c r="B231" t="str">
        <f>IF($A231="","",IF(COUNTIFS('Brand Family Areas (Enc)'!$B$6:$B$998,$A231,'Brand Family Areas (Enc)'!$C$6:$C$998,B$1,'Brand Family Areas (Enc)'!$D$6:$D$998,"Inactive")&gt;0,"BLOCKED","CAN SELL"))</f>
        <v>CAN SELL</v>
      </c>
      <c r="C231" t="str">
        <f>IF($A231="","",IF(COUNTIFS('Brand Family Areas (Enc)'!$B$6:$B$998,$A231,'Brand Family Areas (Enc)'!$C$6:$C$998,C$1,'Brand Family Areas (Enc)'!$D$6:$D$998,"Inactive")&gt;0,"BLOCKED","CAN SELL"))</f>
        <v>CAN SELL</v>
      </c>
      <c r="D231" t="str">
        <f>IF($A231="","",IF(COUNTIFS('Brand Family Areas (Enc)'!$B$6:$B$998,$A231,'Brand Family Areas (Enc)'!$C$6:$C$998,D$1,'Brand Family Areas (Enc)'!$D$6:$D$998,"Inactive")&gt;0,"BLOCKED","CAN SELL"))</f>
        <v>CAN SELL</v>
      </c>
      <c r="E231" t="str">
        <f>IF($A231="","",IF(COUNTIFS('Brand Family Areas (Enc)'!$B$6:$B$998,$A231,'Brand Family Areas (Enc)'!$C$6:$C$998,E$1,'Brand Family Areas (Enc)'!$D$6:$D$998,"Inactive")&gt;0,"BLOCKED","CAN SELL"))</f>
        <v>BLOCKED</v>
      </c>
      <c r="F231" t="str">
        <f>IF($A231="","",IF(COUNTIFS('Brand Family Areas (Enc)'!$B$6:$B$998,$A231,'Brand Family Areas (Enc)'!$C$6:$C$998,F$1,'Brand Family Areas (Enc)'!$D$6:$D$998,"Inactive")&gt;0,"BLOCKED","CAN SELL"))</f>
        <v>BLOCKED</v>
      </c>
      <c r="G231" t="str">
        <f>IF($A231="","",IF(COUNTIFS('Brand Family Areas (Enc)'!$B$6:$B$998,$A231,'Brand Family Areas (Enc)'!$C$6:$C$998,G$1,'Brand Family Areas (Enc)'!$D$6:$D$998,"Inactive")&gt;0,"BLOCKED","CAN SELL"))</f>
        <v>BLOCKED</v>
      </c>
      <c r="H231" t="str">
        <f>IF($A231="","",IF(COUNTIFS('Brand Family Areas (Enc)'!$B$6:$B$998,$A231,'Brand Family Areas (Enc)'!$C$6:$C$998,H$1,'Brand Family Areas (Enc)'!$D$6:$D$998,"Inactive")&gt;0,"BLOCKED","CAN SELL"))</f>
        <v>CAN SELL</v>
      </c>
      <c r="I231" t="str">
        <f>IF($A231="","",IF(COUNTIFS('Brand Family Areas (Enc)'!$B$6:$B$998,$A231,'Brand Family Areas (Enc)'!$C$6:$C$998,I$1,'Brand Family Areas (Enc)'!$D$6:$D$998,"Inactive")&gt;0,"BLOCKED","CAN SELL"))</f>
        <v>CAN SELL</v>
      </c>
      <c r="J231" t="str">
        <f>IF($A231="","",IF(COUNTIFS('Brand Family Areas (Enc)'!$B$6:$B$998,$A231,'Brand Family Areas (Enc)'!$C$6:$C$998,J$1,'Brand Family Areas (Enc)'!$D$6:$D$998,"Inactive")&gt;0,"BLOCKED","CAN SELL"))</f>
        <v>BLOCKED</v>
      </c>
      <c r="K231" t="str">
        <f>IF($A231="","",IF(COUNTIFS('Brand Family Areas (Enc)'!$B$6:$B$998,$A231,'Brand Family Areas (Enc)'!$C$6:$C$998,K$1,'Brand Family Areas (Enc)'!$D$6:$D$998,"Inactive")&gt;0,"BLOCKED","CAN SELL"))</f>
        <v>CAN SELL</v>
      </c>
    </row>
    <row r="232" spans="1:11" x14ac:dyDescent="0.2">
      <c r="A232" t="str">
        <v>Yuengling Lager</v>
      </c>
      <c r="B232" t="str">
        <f>IF($A232="","",IF(COUNTIFS('Brand Family Areas (Enc)'!$B$6:$B$998,$A232,'Brand Family Areas (Enc)'!$C$6:$C$998,B$1,'Brand Family Areas (Enc)'!$D$6:$D$998,"Inactive")&gt;0,"BLOCKED","CAN SELL"))</f>
        <v>CAN SELL</v>
      </c>
      <c r="C232" t="str">
        <f>IF($A232="","",IF(COUNTIFS('Brand Family Areas (Enc)'!$B$6:$B$998,$A232,'Brand Family Areas (Enc)'!$C$6:$C$998,C$1,'Brand Family Areas (Enc)'!$D$6:$D$998,"Inactive")&gt;0,"BLOCKED","CAN SELL"))</f>
        <v>CAN SELL</v>
      </c>
      <c r="D232" t="str">
        <f>IF($A232="","",IF(COUNTIFS('Brand Family Areas (Enc)'!$B$6:$B$998,$A232,'Brand Family Areas (Enc)'!$C$6:$C$998,D$1,'Brand Family Areas (Enc)'!$D$6:$D$998,"Inactive")&gt;0,"BLOCKED","CAN SELL"))</f>
        <v>CAN SELL</v>
      </c>
      <c r="E232" t="str">
        <f>IF($A232="","",IF(COUNTIFS('Brand Family Areas (Enc)'!$B$6:$B$998,$A232,'Brand Family Areas (Enc)'!$C$6:$C$998,E$1,'Brand Family Areas (Enc)'!$D$6:$D$998,"Inactive")&gt;0,"BLOCKED","CAN SELL"))</f>
        <v>BLOCKED</v>
      </c>
      <c r="F232" t="str">
        <f>IF($A232="","",IF(COUNTIFS('Brand Family Areas (Enc)'!$B$6:$B$998,$A232,'Brand Family Areas (Enc)'!$C$6:$C$998,F$1,'Brand Family Areas (Enc)'!$D$6:$D$998,"Inactive")&gt;0,"BLOCKED","CAN SELL"))</f>
        <v>BLOCKED</v>
      </c>
      <c r="G232" t="str">
        <f>IF($A232="","",IF(COUNTIFS('Brand Family Areas (Enc)'!$B$6:$B$998,$A232,'Brand Family Areas (Enc)'!$C$6:$C$998,G$1,'Brand Family Areas (Enc)'!$D$6:$D$998,"Inactive")&gt;0,"BLOCKED","CAN SELL"))</f>
        <v>BLOCKED</v>
      </c>
      <c r="H232" t="str">
        <f>IF($A232="","",IF(COUNTIFS('Brand Family Areas (Enc)'!$B$6:$B$998,$A232,'Brand Family Areas (Enc)'!$C$6:$C$998,H$1,'Brand Family Areas (Enc)'!$D$6:$D$998,"Inactive")&gt;0,"BLOCKED","CAN SELL"))</f>
        <v>CAN SELL</v>
      </c>
      <c r="I232" t="str">
        <f>IF($A232="","",IF(COUNTIFS('Brand Family Areas (Enc)'!$B$6:$B$998,$A232,'Brand Family Areas (Enc)'!$C$6:$C$998,I$1,'Brand Family Areas (Enc)'!$D$6:$D$998,"Inactive")&gt;0,"BLOCKED","CAN SELL"))</f>
        <v>CAN SELL</v>
      </c>
      <c r="J232" t="str">
        <f>IF($A232="","",IF(COUNTIFS('Brand Family Areas (Enc)'!$B$6:$B$998,$A232,'Brand Family Areas (Enc)'!$C$6:$C$998,J$1,'Brand Family Areas (Enc)'!$D$6:$D$998,"Inactive")&gt;0,"BLOCKED","CAN SELL"))</f>
        <v>BLOCKED</v>
      </c>
      <c r="K232" t="str">
        <f>IF($A232="","",IF(COUNTIFS('Brand Family Areas (Enc)'!$B$6:$B$998,$A232,'Brand Family Areas (Enc)'!$C$6:$C$998,K$1,'Brand Family Areas (Enc)'!$D$6:$D$998,"Inactive")&gt;0,"BLOCKED","CAN SELL"))</f>
        <v>CAN SELL</v>
      </c>
    </row>
    <row r="233" spans="1:11" x14ac:dyDescent="0.2">
      <c r="A233" t="str">
        <v>Yuengling Light Lager</v>
      </c>
      <c r="B233" t="str">
        <f>IF($A233="","",IF(COUNTIFS('Brand Family Areas (Enc)'!$B$6:$B$998,$A233,'Brand Family Areas (Enc)'!$C$6:$C$998,B$1,'Brand Family Areas (Enc)'!$D$6:$D$998,"Inactive")&gt;0,"BLOCKED","CAN SELL"))</f>
        <v>CAN SELL</v>
      </c>
      <c r="C233" t="str">
        <f>IF($A233="","",IF(COUNTIFS('Brand Family Areas (Enc)'!$B$6:$B$998,$A233,'Brand Family Areas (Enc)'!$C$6:$C$998,C$1,'Brand Family Areas (Enc)'!$D$6:$D$998,"Inactive")&gt;0,"BLOCKED","CAN SELL"))</f>
        <v>CAN SELL</v>
      </c>
      <c r="D233" t="str">
        <f>IF($A233="","",IF(COUNTIFS('Brand Family Areas (Enc)'!$B$6:$B$998,$A233,'Brand Family Areas (Enc)'!$C$6:$C$998,D$1,'Brand Family Areas (Enc)'!$D$6:$D$998,"Inactive")&gt;0,"BLOCKED","CAN SELL"))</f>
        <v>CAN SELL</v>
      </c>
      <c r="E233" t="str">
        <f>IF($A233="","",IF(COUNTIFS('Brand Family Areas (Enc)'!$B$6:$B$998,$A233,'Brand Family Areas (Enc)'!$C$6:$C$998,E$1,'Brand Family Areas (Enc)'!$D$6:$D$998,"Inactive")&gt;0,"BLOCKED","CAN SELL"))</f>
        <v>BLOCKED</v>
      </c>
      <c r="F233" t="str">
        <f>IF($A233="","",IF(COUNTIFS('Brand Family Areas (Enc)'!$B$6:$B$998,$A233,'Brand Family Areas (Enc)'!$C$6:$C$998,F$1,'Brand Family Areas (Enc)'!$D$6:$D$998,"Inactive")&gt;0,"BLOCKED","CAN SELL"))</f>
        <v>BLOCKED</v>
      </c>
      <c r="G233" t="str">
        <f>IF($A233="","",IF(COUNTIFS('Brand Family Areas (Enc)'!$B$6:$B$998,$A233,'Brand Family Areas (Enc)'!$C$6:$C$998,G$1,'Brand Family Areas (Enc)'!$D$6:$D$998,"Inactive")&gt;0,"BLOCKED","CAN SELL"))</f>
        <v>BLOCKED</v>
      </c>
      <c r="H233" t="str">
        <f>IF($A233="","",IF(COUNTIFS('Brand Family Areas (Enc)'!$B$6:$B$998,$A233,'Brand Family Areas (Enc)'!$C$6:$C$998,H$1,'Brand Family Areas (Enc)'!$D$6:$D$998,"Inactive")&gt;0,"BLOCKED","CAN SELL"))</f>
        <v>CAN SELL</v>
      </c>
      <c r="I233" t="str">
        <f>IF($A233="","",IF(COUNTIFS('Brand Family Areas (Enc)'!$B$6:$B$998,$A233,'Brand Family Areas (Enc)'!$C$6:$C$998,I$1,'Brand Family Areas (Enc)'!$D$6:$D$998,"Inactive")&gt;0,"BLOCKED","CAN SELL"))</f>
        <v>CAN SELL</v>
      </c>
      <c r="J233" t="str">
        <f>IF($A233="","",IF(COUNTIFS('Brand Family Areas (Enc)'!$B$6:$B$998,$A233,'Brand Family Areas (Enc)'!$C$6:$C$998,J$1,'Brand Family Areas (Enc)'!$D$6:$D$998,"Inactive")&gt;0,"BLOCKED","CAN SELL"))</f>
        <v>BLOCKED</v>
      </c>
      <c r="K233" t="str">
        <f>IF($A233="","",IF(COUNTIFS('Brand Family Areas (Enc)'!$B$6:$B$998,$A233,'Brand Family Areas (Enc)'!$C$6:$C$998,K$1,'Brand Family Areas (Enc)'!$D$6:$D$998,"Inactive")&gt;0,"BLOCKED","CAN SELL"))</f>
        <v>CAN SELL</v>
      </c>
    </row>
    <row r="234" spans="1:11" x14ac:dyDescent="0.2">
      <c r="A234" t="str">
        <v>Yuengling Oktoberfest</v>
      </c>
      <c r="B234" t="str">
        <f>IF($A234="","",IF(COUNTIFS('Brand Family Areas (Enc)'!$B$6:$B$998,$A234,'Brand Family Areas (Enc)'!$C$6:$C$998,B$1,'Brand Family Areas (Enc)'!$D$6:$D$998,"Inactive")&gt;0,"BLOCKED","CAN SELL"))</f>
        <v>CAN SELL</v>
      </c>
      <c r="C234" t="str">
        <f>IF($A234="","",IF(COUNTIFS('Brand Family Areas (Enc)'!$B$6:$B$998,$A234,'Brand Family Areas (Enc)'!$C$6:$C$998,C$1,'Brand Family Areas (Enc)'!$D$6:$D$998,"Inactive")&gt;0,"BLOCKED","CAN SELL"))</f>
        <v>CAN SELL</v>
      </c>
      <c r="D234" t="str">
        <f>IF($A234="","",IF(COUNTIFS('Brand Family Areas (Enc)'!$B$6:$B$998,$A234,'Brand Family Areas (Enc)'!$C$6:$C$998,D$1,'Brand Family Areas (Enc)'!$D$6:$D$998,"Inactive")&gt;0,"BLOCKED","CAN SELL"))</f>
        <v>CAN SELL</v>
      </c>
      <c r="E234" t="str">
        <f>IF($A234="","",IF(COUNTIFS('Brand Family Areas (Enc)'!$B$6:$B$998,$A234,'Brand Family Areas (Enc)'!$C$6:$C$998,E$1,'Brand Family Areas (Enc)'!$D$6:$D$998,"Inactive")&gt;0,"BLOCKED","CAN SELL"))</f>
        <v>BLOCKED</v>
      </c>
      <c r="F234" t="str">
        <f>IF($A234="","",IF(COUNTIFS('Brand Family Areas (Enc)'!$B$6:$B$998,$A234,'Brand Family Areas (Enc)'!$C$6:$C$998,F$1,'Brand Family Areas (Enc)'!$D$6:$D$998,"Inactive")&gt;0,"BLOCKED","CAN SELL"))</f>
        <v>BLOCKED</v>
      </c>
      <c r="G234" t="str">
        <f>IF($A234="","",IF(COUNTIFS('Brand Family Areas (Enc)'!$B$6:$B$998,$A234,'Brand Family Areas (Enc)'!$C$6:$C$998,G$1,'Brand Family Areas (Enc)'!$D$6:$D$998,"Inactive")&gt;0,"BLOCKED","CAN SELL"))</f>
        <v>BLOCKED</v>
      </c>
      <c r="H234" t="str">
        <f>IF($A234="","",IF(COUNTIFS('Brand Family Areas (Enc)'!$B$6:$B$998,$A234,'Brand Family Areas (Enc)'!$C$6:$C$998,H$1,'Brand Family Areas (Enc)'!$D$6:$D$998,"Inactive")&gt;0,"BLOCKED","CAN SELL"))</f>
        <v>CAN SELL</v>
      </c>
      <c r="I234" t="str">
        <f>IF($A234="","",IF(COUNTIFS('Brand Family Areas (Enc)'!$B$6:$B$998,$A234,'Brand Family Areas (Enc)'!$C$6:$C$998,I$1,'Brand Family Areas (Enc)'!$D$6:$D$998,"Inactive")&gt;0,"BLOCKED","CAN SELL"))</f>
        <v>CAN SELL</v>
      </c>
      <c r="J234" t="str">
        <f>IF($A234="","",IF(COUNTIFS('Brand Family Areas (Enc)'!$B$6:$B$998,$A234,'Brand Family Areas (Enc)'!$C$6:$C$998,J$1,'Brand Family Areas (Enc)'!$D$6:$D$998,"Inactive")&gt;0,"BLOCKED","CAN SELL"))</f>
        <v>BLOCKED</v>
      </c>
      <c r="K234" t="str">
        <f>IF($A234="","",IF(COUNTIFS('Brand Family Areas (Enc)'!$B$6:$B$998,$A234,'Brand Family Areas (Enc)'!$C$6:$C$998,K$1,'Brand Family Areas (Enc)'!$D$6:$D$998,"Inactive")&gt;0,"BLOCKED","CAN SELL"))</f>
        <v>CAN SELL</v>
      </c>
    </row>
    <row r="235" spans="1:11" x14ac:dyDescent="0.2">
      <c r="A235" t="str">
        <v>Yuengling Premium</v>
      </c>
      <c r="B235" t="str">
        <f>IF($A235="","",IF(COUNTIFS('Brand Family Areas (Enc)'!$B$6:$B$998,$A235,'Brand Family Areas (Enc)'!$C$6:$C$998,B$1,'Brand Family Areas (Enc)'!$D$6:$D$998,"Inactive")&gt;0,"BLOCKED","CAN SELL"))</f>
        <v>CAN SELL</v>
      </c>
      <c r="C235" t="str">
        <f>IF($A235="","",IF(COUNTIFS('Brand Family Areas (Enc)'!$B$6:$B$998,$A235,'Brand Family Areas (Enc)'!$C$6:$C$998,C$1,'Brand Family Areas (Enc)'!$D$6:$D$998,"Inactive")&gt;0,"BLOCKED","CAN SELL"))</f>
        <v>CAN SELL</v>
      </c>
      <c r="D235" t="str">
        <f>IF($A235="","",IF(COUNTIFS('Brand Family Areas (Enc)'!$B$6:$B$998,$A235,'Brand Family Areas (Enc)'!$C$6:$C$998,D$1,'Brand Family Areas (Enc)'!$D$6:$D$998,"Inactive")&gt;0,"BLOCKED","CAN SELL"))</f>
        <v>CAN SELL</v>
      </c>
      <c r="E235" t="str">
        <f>IF($A235="","",IF(COUNTIFS('Brand Family Areas (Enc)'!$B$6:$B$998,$A235,'Brand Family Areas (Enc)'!$C$6:$C$998,E$1,'Brand Family Areas (Enc)'!$D$6:$D$998,"Inactive")&gt;0,"BLOCKED","CAN SELL"))</f>
        <v>BLOCKED</v>
      </c>
      <c r="F235" t="str">
        <f>IF($A235="","",IF(COUNTIFS('Brand Family Areas (Enc)'!$B$6:$B$998,$A235,'Brand Family Areas (Enc)'!$C$6:$C$998,F$1,'Brand Family Areas (Enc)'!$D$6:$D$998,"Inactive")&gt;0,"BLOCKED","CAN SELL"))</f>
        <v>BLOCKED</v>
      </c>
      <c r="G235" t="str">
        <f>IF($A235="","",IF(COUNTIFS('Brand Family Areas (Enc)'!$B$6:$B$998,$A235,'Brand Family Areas (Enc)'!$C$6:$C$998,G$1,'Brand Family Areas (Enc)'!$D$6:$D$998,"Inactive")&gt;0,"BLOCKED","CAN SELL"))</f>
        <v>BLOCKED</v>
      </c>
      <c r="H235" t="str">
        <f>IF($A235="","",IF(COUNTIFS('Brand Family Areas (Enc)'!$B$6:$B$998,$A235,'Brand Family Areas (Enc)'!$C$6:$C$998,H$1,'Brand Family Areas (Enc)'!$D$6:$D$998,"Inactive")&gt;0,"BLOCKED","CAN SELL"))</f>
        <v>CAN SELL</v>
      </c>
      <c r="I235" t="str">
        <f>IF($A235="","",IF(COUNTIFS('Brand Family Areas (Enc)'!$B$6:$B$998,$A235,'Brand Family Areas (Enc)'!$C$6:$C$998,I$1,'Brand Family Areas (Enc)'!$D$6:$D$998,"Inactive")&gt;0,"BLOCKED","CAN SELL"))</f>
        <v>CAN SELL</v>
      </c>
      <c r="J235" t="str">
        <f>IF($A235="","",IF(COUNTIFS('Brand Family Areas (Enc)'!$B$6:$B$998,$A235,'Brand Family Areas (Enc)'!$C$6:$C$998,J$1,'Brand Family Areas (Enc)'!$D$6:$D$998,"Inactive")&gt;0,"BLOCKED","CAN SELL"))</f>
        <v>BLOCKED</v>
      </c>
      <c r="K235" t="str">
        <f>IF($A235="","",IF(COUNTIFS('Brand Family Areas (Enc)'!$B$6:$B$998,$A235,'Brand Family Areas (Enc)'!$C$6:$C$998,K$1,'Brand Family Areas (Enc)'!$D$6:$D$998,"Inactive")&gt;0,"BLOCKED","CAN SELL"))</f>
        <v>CAN SELL</v>
      </c>
    </row>
    <row r="236" spans="1:11" x14ac:dyDescent="0.2">
      <c r="A236" t="str">
        <v>Yuengling Premium Light</v>
      </c>
      <c r="B236" t="str">
        <f>IF($A236="","",IF(COUNTIFS('Brand Family Areas (Enc)'!$B$6:$B$998,$A236,'Brand Family Areas (Enc)'!$C$6:$C$998,B$1,'Brand Family Areas (Enc)'!$D$6:$D$998,"Inactive")&gt;0,"BLOCKED","CAN SELL"))</f>
        <v>CAN SELL</v>
      </c>
      <c r="C236" t="str">
        <f>IF($A236="","",IF(COUNTIFS('Brand Family Areas (Enc)'!$B$6:$B$998,$A236,'Brand Family Areas (Enc)'!$C$6:$C$998,C$1,'Brand Family Areas (Enc)'!$D$6:$D$998,"Inactive")&gt;0,"BLOCKED","CAN SELL"))</f>
        <v>CAN SELL</v>
      </c>
      <c r="D236" t="str">
        <f>IF($A236="","",IF(COUNTIFS('Brand Family Areas (Enc)'!$B$6:$B$998,$A236,'Brand Family Areas (Enc)'!$C$6:$C$998,D$1,'Brand Family Areas (Enc)'!$D$6:$D$998,"Inactive")&gt;0,"BLOCKED","CAN SELL"))</f>
        <v>CAN SELL</v>
      </c>
      <c r="E236" t="str">
        <f>IF($A236="","",IF(COUNTIFS('Brand Family Areas (Enc)'!$B$6:$B$998,$A236,'Brand Family Areas (Enc)'!$C$6:$C$998,E$1,'Brand Family Areas (Enc)'!$D$6:$D$998,"Inactive")&gt;0,"BLOCKED","CAN SELL"))</f>
        <v>BLOCKED</v>
      </c>
      <c r="F236" t="str">
        <f>IF($A236="","",IF(COUNTIFS('Brand Family Areas (Enc)'!$B$6:$B$998,$A236,'Brand Family Areas (Enc)'!$C$6:$C$998,F$1,'Brand Family Areas (Enc)'!$D$6:$D$998,"Inactive")&gt;0,"BLOCKED","CAN SELL"))</f>
        <v>BLOCKED</v>
      </c>
      <c r="G236" t="str">
        <f>IF($A236="","",IF(COUNTIFS('Brand Family Areas (Enc)'!$B$6:$B$998,$A236,'Brand Family Areas (Enc)'!$C$6:$C$998,G$1,'Brand Family Areas (Enc)'!$D$6:$D$998,"Inactive")&gt;0,"BLOCKED","CAN SELL"))</f>
        <v>BLOCKED</v>
      </c>
      <c r="H236" t="str">
        <f>IF($A236="","",IF(COUNTIFS('Brand Family Areas (Enc)'!$B$6:$B$998,$A236,'Brand Family Areas (Enc)'!$C$6:$C$998,H$1,'Brand Family Areas (Enc)'!$D$6:$D$998,"Inactive")&gt;0,"BLOCKED","CAN SELL"))</f>
        <v>CAN SELL</v>
      </c>
      <c r="I236" t="str">
        <f>IF($A236="","",IF(COUNTIFS('Brand Family Areas (Enc)'!$B$6:$B$998,$A236,'Brand Family Areas (Enc)'!$C$6:$C$998,I$1,'Brand Family Areas (Enc)'!$D$6:$D$998,"Inactive")&gt;0,"BLOCKED","CAN SELL"))</f>
        <v>CAN SELL</v>
      </c>
      <c r="J236" t="str">
        <f>IF($A236="","",IF(COUNTIFS('Brand Family Areas (Enc)'!$B$6:$B$998,$A236,'Brand Family Areas (Enc)'!$C$6:$C$998,J$1,'Brand Family Areas (Enc)'!$D$6:$D$998,"Inactive")&gt;0,"BLOCKED","CAN SELL"))</f>
        <v>BLOCKED</v>
      </c>
      <c r="K236" t="str">
        <f>IF($A236="","",IF(COUNTIFS('Brand Family Areas (Enc)'!$B$6:$B$998,$A236,'Brand Family Areas (Enc)'!$C$6:$C$998,K$1,'Brand Family Areas (Enc)'!$D$6:$D$998,"Inactive")&gt;0,"BLOCKED","CAN SELL"))</f>
        <v>CAN SELL</v>
      </c>
    </row>
    <row r="237" spans="1:11" x14ac:dyDescent="0.2">
      <c r="A237" t="str">
        <v>Yuengling Raging Eagle</v>
      </c>
      <c r="B237" t="str">
        <f>IF($A237="","",IF(COUNTIFS('Brand Family Areas (Enc)'!$B$6:$B$998,$A237,'Brand Family Areas (Enc)'!$C$6:$C$998,B$1,'Brand Family Areas (Enc)'!$D$6:$D$998,"Inactive")&gt;0,"BLOCKED","CAN SELL"))</f>
        <v>CAN SELL</v>
      </c>
      <c r="C237" t="str">
        <f>IF($A237="","",IF(COUNTIFS('Brand Family Areas (Enc)'!$B$6:$B$998,$A237,'Brand Family Areas (Enc)'!$C$6:$C$998,C$1,'Brand Family Areas (Enc)'!$D$6:$D$998,"Inactive")&gt;0,"BLOCKED","CAN SELL"))</f>
        <v>CAN SELL</v>
      </c>
      <c r="D237" t="str">
        <f>IF($A237="","",IF(COUNTIFS('Brand Family Areas (Enc)'!$B$6:$B$998,$A237,'Brand Family Areas (Enc)'!$C$6:$C$998,D$1,'Brand Family Areas (Enc)'!$D$6:$D$998,"Inactive")&gt;0,"BLOCKED","CAN SELL"))</f>
        <v>CAN SELL</v>
      </c>
      <c r="E237" t="str">
        <f>IF($A237="","",IF(COUNTIFS('Brand Family Areas (Enc)'!$B$6:$B$998,$A237,'Brand Family Areas (Enc)'!$C$6:$C$998,E$1,'Brand Family Areas (Enc)'!$D$6:$D$998,"Inactive")&gt;0,"BLOCKED","CAN SELL"))</f>
        <v>BLOCKED</v>
      </c>
      <c r="F237" t="str">
        <f>IF($A237="","",IF(COUNTIFS('Brand Family Areas (Enc)'!$B$6:$B$998,$A237,'Brand Family Areas (Enc)'!$C$6:$C$998,F$1,'Brand Family Areas (Enc)'!$D$6:$D$998,"Inactive")&gt;0,"BLOCKED","CAN SELL"))</f>
        <v>BLOCKED</v>
      </c>
      <c r="G237" t="str">
        <f>IF($A237="","",IF(COUNTIFS('Brand Family Areas (Enc)'!$B$6:$B$998,$A237,'Brand Family Areas (Enc)'!$C$6:$C$998,G$1,'Brand Family Areas (Enc)'!$D$6:$D$998,"Inactive")&gt;0,"BLOCKED","CAN SELL"))</f>
        <v>BLOCKED</v>
      </c>
      <c r="H237" t="str">
        <f>IF($A237="","",IF(COUNTIFS('Brand Family Areas (Enc)'!$B$6:$B$998,$A237,'Brand Family Areas (Enc)'!$C$6:$C$998,H$1,'Brand Family Areas (Enc)'!$D$6:$D$998,"Inactive")&gt;0,"BLOCKED","CAN SELL"))</f>
        <v>CAN SELL</v>
      </c>
      <c r="I237" t="str">
        <f>IF($A237="","",IF(COUNTIFS('Brand Family Areas (Enc)'!$B$6:$B$998,$A237,'Brand Family Areas (Enc)'!$C$6:$C$998,I$1,'Brand Family Areas (Enc)'!$D$6:$D$998,"Inactive")&gt;0,"BLOCKED","CAN SELL"))</f>
        <v>CAN SELL</v>
      </c>
      <c r="J237" t="str">
        <f>IF($A237="","",IF(COUNTIFS('Brand Family Areas (Enc)'!$B$6:$B$998,$A237,'Brand Family Areas (Enc)'!$C$6:$C$998,J$1,'Brand Family Areas (Enc)'!$D$6:$D$998,"Inactive")&gt;0,"BLOCKED","CAN SELL"))</f>
        <v>BLOCKED</v>
      </c>
      <c r="K237" t="str">
        <f>IF($A237="","",IF(COUNTIFS('Brand Family Areas (Enc)'!$B$6:$B$998,$A237,'Brand Family Areas (Enc)'!$C$6:$C$998,K$1,'Brand Family Areas (Enc)'!$D$6:$D$998,"Inactive")&gt;0,"BLOCKED","CAN SELL"))</f>
        <v>CAN SELL</v>
      </c>
    </row>
    <row r="238" spans="1:11" x14ac:dyDescent="0.2">
      <c r="A238" t="str">
        <v>Zima</v>
      </c>
      <c r="B238" t="str">
        <f>IF($A238="","",IF(COUNTIFS('Brand Family Areas (Enc)'!$B$6:$B$998,$A238,'Brand Family Areas (Enc)'!$C$6:$C$998,B$1,'Brand Family Areas (Enc)'!$D$6:$D$998,"Inactive")&gt;0,"BLOCKED","CAN SELL"))</f>
        <v>CAN SELL</v>
      </c>
      <c r="C238" t="str">
        <f>IF($A238="","",IF(COUNTIFS('Brand Family Areas (Enc)'!$B$6:$B$998,$A238,'Brand Family Areas (Enc)'!$C$6:$C$998,C$1,'Brand Family Areas (Enc)'!$D$6:$D$998,"Inactive")&gt;0,"BLOCKED","CAN SELL"))</f>
        <v>CAN SELL</v>
      </c>
      <c r="D238" t="str">
        <f>IF($A238="","",IF(COUNTIFS('Brand Family Areas (Enc)'!$B$6:$B$998,$A238,'Brand Family Areas (Enc)'!$C$6:$C$998,D$1,'Brand Family Areas (Enc)'!$D$6:$D$998,"Inactive")&gt;0,"BLOCKED","CAN SELL"))</f>
        <v>CAN SELL</v>
      </c>
      <c r="E238" t="str">
        <f>IF($A238="","",IF(COUNTIFS('Brand Family Areas (Enc)'!$B$6:$B$998,$A238,'Brand Family Areas (Enc)'!$C$6:$C$998,E$1,'Brand Family Areas (Enc)'!$D$6:$D$998,"Inactive")&gt;0,"BLOCKED","CAN SELL"))</f>
        <v>BLOCKED</v>
      </c>
      <c r="F238" t="str">
        <f>IF($A238="","",IF(COUNTIFS('Brand Family Areas (Enc)'!$B$6:$B$998,$A238,'Brand Family Areas (Enc)'!$C$6:$C$998,F$1,'Brand Family Areas (Enc)'!$D$6:$D$998,"Inactive")&gt;0,"BLOCKED","CAN SELL"))</f>
        <v>BLOCKED</v>
      </c>
      <c r="G238" t="str">
        <f>IF($A238="","",IF(COUNTIFS('Brand Family Areas (Enc)'!$B$6:$B$998,$A238,'Brand Family Areas (Enc)'!$C$6:$C$998,G$1,'Brand Family Areas (Enc)'!$D$6:$D$998,"Inactive")&gt;0,"BLOCKED","CAN SELL"))</f>
        <v>BLOCKED</v>
      </c>
      <c r="H238" t="str">
        <f>IF($A238="","",IF(COUNTIFS('Brand Family Areas (Enc)'!$B$6:$B$998,$A238,'Brand Family Areas (Enc)'!$C$6:$C$998,H$1,'Brand Family Areas (Enc)'!$D$6:$D$998,"Inactive")&gt;0,"BLOCKED","CAN SELL"))</f>
        <v>CAN SELL</v>
      </c>
      <c r="I238" t="str">
        <f>IF($A238="","",IF(COUNTIFS('Brand Family Areas (Enc)'!$B$6:$B$998,$A238,'Brand Family Areas (Enc)'!$C$6:$C$998,I$1,'Brand Family Areas (Enc)'!$D$6:$D$998,"Inactive")&gt;0,"BLOCKED","CAN SELL"))</f>
        <v>CAN SELL</v>
      </c>
      <c r="J238" t="str">
        <f>IF($A238="","",IF(COUNTIFS('Brand Family Areas (Enc)'!$B$6:$B$998,$A238,'Brand Family Areas (Enc)'!$C$6:$C$998,J$1,'Brand Family Areas (Enc)'!$D$6:$D$998,"Inactive")&gt;0,"BLOCKED","CAN SELL"))</f>
        <v>BLOCKED</v>
      </c>
      <c r="K238" t="str">
        <f>IF($A238="","",IF(COUNTIFS('Brand Family Areas (Enc)'!$B$6:$B$998,$A238,'Brand Family Areas (Enc)'!$C$6:$C$998,K$1,'Brand Family Areas (Enc)'!$D$6:$D$998,"Inactive")&gt;0,"BLOCKED","CAN SELL"))</f>
        <v>CAN SELL</v>
      </c>
    </row>
    <row r="239" spans="1:11" x14ac:dyDescent="0.2">
      <c r="B239" t="str">
        <f>IF($A239="","",IF(COUNTIFS('Brand Family Areas (Enc)'!$B$6:$B$998,$A239,'Brand Family Areas (Enc)'!$C$6:$C$998,B$1,'Brand Family Areas (Enc)'!$D$6:$D$998,"Inactive")&gt;0,"BLOCKED","CAN SELL"))</f>
        <v/>
      </c>
      <c r="C239" t="str">
        <f>IF($A239="","",IF(COUNTIFS('Brand Family Areas (Enc)'!$B$6:$B$998,$A239,'Brand Family Areas (Enc)'!$C$6:$C$998,C$1,'Brand Family Areas (Enc)'!$D$6:$D$998,"Inactive")&gt;0,"BLOCKED","CAN SELL"))</f>
        <v/>
      </c>
      <c r="D239" t="str">
        <f>IF($A239="","",IF(COUNTIFS('Brand Family Areas (Enc)'!$B$6:$B$998,$A239,'Brand Family Areas (Enc)'!$C$6:$C$998,D$1,'Brand Family Areas (Enc)'!$D$6:$D$998,"Inactive")&gt;0,"BLOCKED","CAN SELL"))</f>
        <v/>
      </c>
      <c r="E239" t="str">
        <f>IF($A239="","",IF(COUNTIFS('Brand Family Areas (Enc)'!$B$6:$B$998,$A239,'Brand Family Areas (Enc)'!$C$6:$C$998,E$1,'Brand Family Areas (Enc)'!$D$6:$D$998,"Inactive")&gt;0,"BLOCKED","CAN SELL"))</f>
        <v/>
      </c>
      <c r="F239" t="str">
        <f>IF($A239="","",IF(COUNTIFS('Brand Family Areas (Enc)'!$B$6:$B$998,$A239,'Brand Family Areas (Enc)'!$C$6:$C$998,F$1,'Brand Family Areas (Enc)'!$D$6:$D$998,"Inactive")&gt;0,"BLOCKED","CAN SELL"))</f>
        <v/>
      </c>
      <c r="G239" t="str">
        <f>IF($A239="","",IF(COUNTIFS('Brand Family Areas (Enc)'!$B$6:$B$998,$A239,'Brand Family Areas (Enc)'!$C$6:$C$998,G$1,'Brand Family Areas (Enc)'!$D$6:$D$998,"Inactive")&gt;0,"BLOCKED","CAN SELL"))</f>
        <v/>
      </c>
      <c r="H239" t="str">
        <f>IF($A239="","",IF(COUNTIFS('Brand Family Areas (Enc)'!$B$6:$B$998,$A239,'Brand Family Areas (Enc)'!$C$6:$C$998,H$1,'Brand Family Areas (Enc)'!$D$6:$D$998,"Inactive")&gt;0,"BLOCKED","CAN SELL"))</f>
        <v/>
      </c>
      <c r="I239" t="str">
        <f>IF($A239="","",IF(COUNTIFS('Brand Family Areas (Enc)'!$B$6:$B$998,$A239,'Brand Family Areas (Enc)'!$C$6:$C$998,I$1,'Brand Family Areas (Enc)'!$D$6:$D$998,"Inactive")&gt;0,"BLOCKED","CAN SELL"))</f>
        <v/>
      </c>
      <c r="J239" t="str">
        <f>IF($A239="","",IF(COUNTIFS('Brand Family Areas (Enc)'!$B$6:$B$998,$A239,'Brand Family Areas (Enc)'!$C$6:$C$998,J$1,'Brand Family Areas (Enc)'!$D$6:$D$998,"Inactive")&gt;0,"BLOCKED","CAN SELL"))</f>
        <v/>
      </c>
      <c r="K239" t="str">
        <f>IF($A239="","",IF(COUNTIFS('Brand Family Areas (Enc)'!$B$6:$B$998,$A239,'Brand Family Areas (Enc)'!$C$6:$C$998,K$1,'Brand Family Areas (Enc)'!$D$6:$D$998,"Inactive")&gt;0,"BLOCKED","CAN SELL"))</f>
        <v/>
      </c>
    </row>
    <row r="240" spans="1:11" x14ac:dyDescent="0.2">
      <c r="B240" t="str">
        <f>IF($A240="","",IF(COUNTIFS('Brand Family Areas (Enc)'!$B$6:$B$998,$A240,'Brand Family Areas (Enc)'!$C$6:$C$998,B$1,'Brand Family Areas (Enc)'!$D$6:$D$998,"Inactive")&gt;0,"BLOCKED","CAN SELL"))</f>
        <v/>
      </c>
      <c r="C240" t="str">
        <f>IF($A240="","",IF(COUNTIFS('Brand Family Areas (Enc)'!$B$6:$B$998,$A240,'Brand Family Areas (Enc)'!$C$6:$C$998,C$1,'Brand Family Areas (Enc)'!$D$6:$D$998,"Inactive")&gt;0,"BLOCKED","CAN SELL"))</f>
        <v/>
      </c>
      <c r="D240" t="str">
        <f>IF($A240="","",IF(COUNTIFS('Brand Family Areas (Enc)'!$B$6:$B$998,$A240,'Brand Family Areas (Enc)'!$C$6:$C$998,D$1,'Brand Family Areas (Enc)'!$D$6:$D$998,"Inactive")&gt;0,"BLOCKED","CAN SELL"))</f>
        <v/>
      </c>
      <c r="E240" t="str">
        <f>IF($A240="","",IF(COUNTIFS('Brand Family Areas (Enc)'!$B$6:$B$998,$A240,'Brand Family Areas (Enc)'!$C$6:$C$998,E$1,'Brand Family Areas (Enc)'!$D$6:$D$998,"Inactive")&gt;0,"BLOCKED","CAN SELL"))</f>
        <v/>
      </c>
      <c r="F240" t="str">
        <f>IF($A240="","",IF(COUNTIFS('Brand Family Areas (Enc)'!$B$6:$B$998,$A240,'Brand Family Areas (Enc)'!$C$6:$C$998,F$1,'Brand Family Areas (Enc)'!$D$6:$D$998,"Inactive")&gt;0,"BLOCKED","CAN SELL"))</f>
        <v/>
      </c>
      <c r="G240" t="str">
        <f>IF($A240="","",IF(COUNTIFS('Brand Family Areas (Enc)'!$B$6:$B$998,$A240,'Brand Family Areas (Enc)'!$C$6:$C$998,G$1,'Brand Family Areas (Enc)'!$D$6:$D$998,"Inactive")&gt;0,"BLOCKED","CAN SELL"))</f>
        <v/>
      </c>
      <c r="H240" t="str">
        <f>IF($A240="","",IF(COUNTIFS('Brand Family Areas (Enc)'!$B$6:$B$998,$A240,'Brand Family Areas (Enc)'!$C$6:$C$998,H$1,'Brand Family Areas (Enc)'!$D$6:$D$998,"Inactive")&gt;0,"BLOCKED","CAN SELL"))</f>
        <v/>
      </c>
      <c r="I240" t="str">
        <f>IF($A240="","",IF(COUNTIFS('Brand Family Areas (Enc)'!$B$6:$B$998,$A240,'Brand Family Areas (Enc)'!$C$6:$C$998,I$1,'Brand Family Areas (Enc)'!$D$6:$D$998,"Inactive")&gt;0,"BLOCKED","CAN SELL"))</f>
        <v/>
      </c>
      <c r="J240" t="str">
        <f>IF($A240="","",IF(COUNTIFS('Brand Family Areas (Enc)'!$B$6:$B$998,$A240,'Brand Family Areas (Enc)'!$C$6:$C$998,J$1,'Brand Family Areas (Enc)'!$D$6:$D$998,"Inactive")&gt;0,"BLOCKED","CAN SELL"))</f>
        <v/>
      </c>
      <c r="K240" t="str">
        <f>IF($A240="","",IF(COUNTIFS('Brand Family Areas (Enc)'!$B$6:$B$998,$A240,'Brand Family Areas (Enc)'!$C$6:$C$998,K$1,'Brand Family Areas (Enc)'!$D$6:$D$998,"Inactive")&gt;0,"BLOCKED","CAN SELL"))</f>
        <v/>
      </c>
    </row>
    <row r="241" spans="2:11" x14ac:dyDescent="0.2">
      <c r="B241" t="str">
        <f>IF($A241="","",IF(COUNTIFS('Brand Family Areas (Enc)'!$B$6:$B$998,$A241,'Brand Family Areas (Enc)'!$C$6:$C$998,B$1,'Brand Family Areas (Enc)'!$D$6:$D$998,"Inactive")&gt;0,"BLOCKED","CAN SELL"))</f>
        <v/>
      </c>
      <c r="C241" t="str">
        <f>IF($A241="","",IF(COUNTIFS('Brand Family Areas (Enc)'!$B$6:$B$998,$A241,'Brand Family Areas (Enc)'!$C$6:$C$998,C$1,'Brand Family Areas (Enc)'!$D$6:$D$998,"Inactive")&gt;0,"BLOCKED","CAN SELL"))</f>
        <v/>
      </c>
      <c r="D241" t="str">
        <f>IF($A241="","",IF(COUNTIFS('Brand Family Areas (Enc)'!$B$6:$B$998,$A241,'Brand Family Areas (Enc)'!$C$6:$C$998,D$1,'Brand Family Areas (Enc)'!$D$6:$D$998,"Inactive")&gt;0,"BLOCKED","CAN SELL"))</f>
        <v/>
      </c>
      <c r="E241" t="str">
        <f>IF($A241="","",IF(COUNTIFS('Brand Family Areas (Enc)'!$B$6:$B$998,$A241,'Brand Family Areas (Enc)'!$C$6:$C$998,E$1,'Brand Family Areas (Enc)'!$D$6:$D$998,"Inactive")&gt;0,"BLOCKED","CAN SELL"))</f>
        <v/>
      </c>
      <c r="F241" t="str">
        <f>IF($A241="","",IF(COUNTIFS('Brand Family Areas (Enc)'!$B$6:$B$998,$A241,'Brand Family Areas (Enc)'!$C$6:$C$998,F$1,'Brand Family Areas (Enc)'!$D$6:$D$998,"Inactive")&gt;0,"BLOCKED","CAN SELL"))</f>
        <v/>
      </c>
      <c r="G241" t="str">
        <f>IF($A241="","",IF(COUNTIFS('Brand Family Areas (Enc)'!$B$6:$B$998,$A241,'Brand Family Areas (Enc)'!$C$6:$C$998,G$1,'Brand Family Areas (Enc)'!$D$6:$D$998,"Inactive")&gt;0,"BLOCKED","CAN SELL"))</f>
        <v/>
      </c>
      <c r="H241" t="str">
        <f>IF($A241="","",IF(COUNTIFS('Brand Family Areas (Enc)'!$B$6:$B$998,$A241,'Brand Family Areas (Enc)'!$C$6:$C$998,H$1,'Brand Family Areas (Enc)'!$D$6:$D$998,"Inactive")&gt;0,"BLOCKED","CAN SELL"))</f>
        <v/>
      </c>
      <c r="I241" t="str">
        <f>IF($A241="","",IF(COUNTIFS('Brand Family Areas (Enc)'!$B$6:$B$998,$A241,'Brand Family Areas (Enc)'!$C$6:$C$998,I$1,'Brand Family Areas (Enc)'!$D$6:$D$998,"Inactive")&gt;0,"BLOCKED","CAN SELL"))</f>
        <v/>
      </c>
      <c r="J241" t="str">
        <f>IF($A241="","",IF(COUNTIFS('Brand Family Areas (Enc)'!$B$6:$B$998,$A241,'Brand Family Areas (Enc)'!$C$6:$C$998,J$1,'Brand Family Areas (Enc)'!$D$6:$D$998,"Inactive")&gt;0,"BLOCKED","CAN SELL"))</f>
        <v/>
      </c>
      <c r="K241" t="str">
        <f>IF($A241="","",IF(COUNTIFS('Brand Family Areas (Enc)'!$B$6:$B$998,$A241,'Brand Family Areas (Enc)'!$C$6:$C$998,K$1,'Brand Family Areas (Enc)'!$D$6:$D$998,"Inactive")&gt;0,"BLOCKED","CAN SELL"))</f>
        <v/>
      </c>
    </row>
    <row r="242" spans="2:11" x14ac:dyDescent="0.2">
      <c r="B242" t="str">
        <f>IF($A242="","",IF(COUNTIFS('Brand Family Areas (Enc)'!$B$6:$B$998,$A242,'Brand Family Areas (Enc)'!$C$6:$C$998,B$1,'Brand Family Areas (Enc)'!$D$6:$D$998,"Inactive")&gt;0,"BLOCKED","CAN SELL"))</f>
        <v/>
      </c>
      <c r="C242" t="str">
        <f>IF($A242="","",IF(COUNTIFS('Brand Family Areas (Enc)'!$B$6:$B$998,$A242,'Brand Family Areas (Enc)'!$C$6:$C$998,C$1,'Brand Family Areas (Enc)'!$D$6:$D$998,"Inactive")&gt;0,"BLOCKED","CAN SELL"))</f>
        <v/>
      </c>
      <c r="D242" t="str">
        <f>IF($A242="","",IF(COUNTIFS('Brand Family Areas (Enc)'!$B$6:$B$998,$A242,'Brand Family Areas (Enc)'!$C$6:$C$998,D$1,'Brand Family Areas (Enc)'!$D$6:$D$998,"Inactive")&gt;0,"BLOCKED","CAN SELL"))</f>
        <v/>
      </c>
      <c r="E242" t="str">
        <f>IF($A242="","",IF(COUNTIFS('Brand Family Areas (Enc)'!$B$6:$B$998,$A242,'Brand Family Areas (Enc)'!$C$6:$C$998,E$1,'Brand Family Areas (Enc)'!$D$6:$D$998,"Inactive")&gt;0,"BLOCKED","CAN SELL"))</f>
        <v/>
      </c>
      <c r="F242" t="str">
        <f>IF($A242="","",IF(COUNTIFS('Brand Family Areas (Enc)'!$B$6:$B$998,$A242,'Brand Family Areas (Enc)'!$C$6:$C$998,F$1,'Brand Family Areas (Enc)'!$D$6:$D$998,"Inactive")&gt;0,"BLOCKED","CAN SELL"))</f>
        <v/>
      </c>
      <c r="G242" t="str">
        <f>IF($A242="","",IF(COUNTIFS('Brand Family Areas (Enc)'!$B$6:$B$998,$A242,'Brand Family Areas (Enc)'!$C$6:$C$998,G$1,'Brand Family Areas (Enc)'!$D$6:$D$998,"Inactive")&gt;0,"BLOCKED","CAN SELL"))</f>
        <v/>
      </c>
      <c r="H242" t="str">
        <f>IF($A242="","",IF(COUNTIFS('Brand Family Areas (Enc)'!$B$6:$B$998,$A242,'Brand Family Areas (Enc)'!$C$6:$C$998,H$1,'Brand Family Areas (Enc)'!$D$6:$D$998,"Inactive")&gt;0,"BLOCKED","CAN SELL"))</f>
        <v/>
      </c>
      <c r="I242" t="str">
        <f>IF($A242="","",IF(COUNTIFS('Brand Family Areas (Enc)'!$B$6:$B$998,$A242,'Brand Family Areas (Enc)'!$C$6:$C$998,I$1,'Brand Family Areas (Enc)'!$D$6:$D$998,"Inactive")&gt;0,"BLOCKED","CAN SELL"))</f>
        <v/>
      </c>
      <c r="J242" t="str">
        <f>IF($A242="","",IF(COUNTIFS('Brand Family Areas (Enc)'!$B$6:$B$998,$A242,'Brand Family Areas (Enc)'!$C$6:$C$998,J$1,'Brand Family Areas (Enc)'!$D$6:$D$998,"Inactive")&gt;0,"BLOCKED","CAN SELL"))</f>
        <v/>
      </c>
      <c r="K242" t="str">
        <f>IF($A242="","",IF(COUNTIFS('Brand Family Areas (Enc)'!$B$6:$B$998,$A242,'Brand Family Areas (Enc)'!$C$6:$C$998,K$1,'Brand Family Areas (Enc)'!$D$6:$D$998,"Inactive")&gt;0,"BLOCKED","CAN SELL"))</f>
        <v/>
      </c>
    </row>
    <row r="243" spans="2:11" x14ac:dyDescent="0.2">
      <c r="B243" t="str">
        <f>IF($A243="","",IF(COUNTIFS('Brand Family Areas (Enc)'!$B$6:$B$998,$A243,'Brand Family Areas (Enc)'!$C$6:$C$998,B$1,'Brand Family Areas (Enc)'!$D$6:$D$998,"Inactive")&gt;0,"BLOCKED","CAN SELL"))</f>
        <v/>
      </c>
      <c r="C243" t="str">
        <f>IF($A243="","",IF(COUNTIFS('Brand Family Areas (Enc)'!$B$6:$B$998,$A243,'Brand Family Areas (Enc)'!$C$6:$C$998,C$1,'Brand Family Areas (Enc)'!$D$6:$D$998,"Inactive")&gt;0,"BLOCKED","CAN SELL"))</f>
        <v/>
      </c>
      <c r="D243" t="str">
        <f>IF($A243="","",IF(COUNTIFS('Brand Family Areas (Enc)'!$B$6:$B$998,$A243,'Brand Family Areas (Enc)'!$C$6:$C$998,D$1,'Brand Family Areas (Enc)'!$D$6:$D$998,"Inactive")&gt;0,"BLOCKED","CAN SELL"))</f>
        <v/>
      </c>
      <c r="E243" t="str">
        <f>IF($A243="","",IF(COUNTIFS('Brand Family Areas (Enc)'!$B$6:$B$998,$A243,'Brand Family Areas (Enc)'!$C$6:$C$998,E$1,'Brand Family Areas (Enc)'!$D$6:$D$998,"Inactive")&gt;0,"BLOCKED","CAN SELL"))</f>
        <v/>
      </c>
      <c r="F243" t="str">
        <f>IF($A243="","",IF(COUNTIFS('Brand Family Areas (Enc)'!$B$6:$B$998,$A243,'Brand Family Areas (Enc)'!$C$6:$C$998,F$1,'Brand Family Areas (Enc)'!$D$6:$D$998,"Inactive")&gt;0,"BLOCKED","CAN SELL"))</f>
        <v/>
      </c>
      <c r="G243" t="str">
        <f>IF($A243="","",IF(COUNTIFS('Brand Family Areas (Enc)'!$B$6:$B$998,$A243,'Brand Family Areas (Enc)'!$C$6:$C$998,G$1,'Brand Family Areas (Enc)'!$D$6:$D$998,"Inactive")&gt;0,"BLOCKED","CAN SELL"))</f>
        <v/>
      </c>
      <c r="H243" t="str">
        <f>IF($A243="","",IF(COUNTIFS('Brand Family Areas (Enc)'!$B$6:$B$998,$A243,'Brand Family Areas (Enc)'!$C$6:$C$998,H$1,'Brand Family Areas (Enc)'!$D$6:$D$998,"Inactive")&gt;0,"BLOCKED","CAN SELL"))</f>
        <v/>
      </c>
      <c r="I243" t="str">
        <f>IF($A243="","",IF(COUNTIFS('Brand Family Areas (Enc)'!$B$6:$B$998,$A243,'Brand Family Areas (Enc)'!$C$6:$C$998,I$1,'Brand Family Areas (Enc)'!$D$6:$D$998,"Inactive")&gt;0,"BLOCKED","CAN SELL"))</f>
        <v/>
      </c>
      <c r="J243" t="str">
        <f>IF($A243="","",IF(COUNTIFS('Brand Family Areas (Enc)'!$B$6:$B$998,$A243,'Brand Family Areas (Enc)'!$C$6:$C$998,J$1,'Brand Family Areas (Enc)'!$D$6:$D$998,"Inactive")&gt;0,"BLOCKED","CAN SELL"))</f>
        <v/>
      </c>
      <c r="K243" t="str">
        <f>IF($A243="","",IF(COUNTIFS('Brand Family Areas (Enc)'!$B$6:$B$998,$A243,'Brand Family Areas (Enc)'!$C$6:$C$998,K$1,'Brand Family Areas (Enc)'!$D$6:$D$998,"Inactive")&gt;0,"BLOCKED","CAN SELL"))</f>
        <v/>
      </c>
    </row>
    <row r="244" spans="2:11" x14ac:dyDescent="0.2">
      <c r="B244" t="str">
        <f>IF($A244="","",IF(COUNTIFS('Brand Family Areas (Enc)'!$B$6:$B$998,$A244,'Brand Family Areas (Enc)'!$C$6:$C$998,B$1,'Brand Family Areas (Enc)'!$D$6:$D$998,"Inactive")&gt;0,"BLOCKED","CAN SELL"))</f>
        <v/>
      </c>
      <c r="C244" t="str">
        <f>IF($A244="","",IF(COUNTIFS('Brand Family Areas (Enc)'!$B$6:$B$998,$A244,'Brand Family Areas (Enc)'!$C$6:$C$998,C$1,'Brand Family Areas (Enc)'!$D$6:$D$998,"Inactive")&gt;0,"BLOCKED","CAN SELL"))</f>
        <v/>
      </c>
      <c r="D244" t="str">
        <f>IF($A244="","",IF(COUNTIFS('Brand Family Areas (Enc)'!$B$6:$B$998,$A244,'Brand Family Areas (Enc)'!$C$6:$C$998,D$1,'Brand Family Areas (Enc)'!$D$6:$D$998,"Inactive")&gt;0,"BLOCKED","CAN SELL"))</f>
        <v/>
      </c>
      <c r="E244" t="str">
        <f>IF($A244="","",IF(COUNTIFS('Brand Family Areas (Enc)'!$B$6:$B$998,$A244,'Brand Family Areas (Enc)'!$C$6:$C$998,E$1,'Brand Family Areas (Enc)'!$D$6:$D$998,"Inactive")&gt;0,"BLOCKED","CAN SELL"))</f>
        <v/>
      </c>
      <c r="F244" t="str">
        <f>IF($A244="","",IF(COUNTIFS('Brand Family Areas (Enc)'!$B$6:$B$998,$A244,'Brand Family Areas (Enc)'!$C$6:$C$998,F$1,'Brand Family Areas (Enc)'!$D$6:$D$998,"Inactive")&gt;0,"BLOCKED","CAN SELL"))</f>
        <v/>
      </c>
      <c r="G244" t="str">
        <f>IF($A244="","",IF(COUNTIFS('Brand Family Areas (Enc)'!$B$6:$B$998,$A244,'Brand Family Areas (Enc)'!$C$6:$C$998,G$1,'Brand Family Areas (Enc)'!$D$6:$D$998,"Inactive")&gt;0,"BLOCKED","CAN SELL"))</f>
        <v/>
      </c>
      <c r="H244" t="str">
        <f>IF($A244="","",IF(COUNTIFS('Brand Family Areas (Enc)'!$B$6:$B$998,$A244,'Brand Family Areas (Enc)'!$C$6:$C$998,H$1,'Brand Family Areas (Enc)'!$D$6:$D$998,"Inactive")&gt;0,"BLOCKED","CAN SELL"))</f>
        <v/>
      </c>
      <c r="I244" t="str">
        <f>IF($A244="","",IF(COUNTIFS('Brand Family Areas (Enc)'!$B$6:$B$998,$A244,'Brand Family Areas (Enc)'!$C$6:$C$998,I$1,'Brand Family Areas (Enc)'!$D$6:$D$998,"Inactive")&gt;0,"BLOCKED","CAN SELL"))</f>
        <v/>
      </c>
      <c r="J244" t="str">
        <f>IF($A244="","",IF(COUNTIFS('Brand Family Areas (Enc)'!$B$6:$B$998,$A244,'Brand Family Areas (Enc)'!$C$6:$C$998,J$1,'Brand Family Areas (Enc)'!$D$6:$D$998,"Inactive")&gt;0,"BLOCKED","CAN SELL"))</f>
        <v/>
      </c>
      <c r="K244" t="str">
        <f>IF($A244="","",IF(COUNTIFS('Brand Family Areas (Enc)'!$B$6:$B$998,$A244,'Brand Family Areas (Enc)'!$C$6:$C$998,K$1,'Brand Family Areas (Enc)'!$D$6:$D$998,"Inactive")&gt;0,"BLOCKED","CAN SELL"))</f>
        <v/>
      </c>
    </row>
    <row r="245" spans="2:11" x14ac:dyDescent="0.2">
      <c r="B245" t="str">
        <f>IF($A245="","",IF(COUNTIFS('Brand Family Areas (Enc)'!$B$6:$B$998,$A245,'Brand Family Areas (Enc)'!$C$6:$C$998,B$1,'Brand Family Areas (Enc)'!$D$6:$D$998,"Inactive")&gt;0,"BLOCKED","CAN SELL"))</f>
        <v/>
      </c>
      <c r="C245" t="str">
        <f>IF($A245="","",IF(COUNTIFS('Brand Family Areas (Enc)'!$B$6:$B$998,$A245,'Brand Family Areas (Enc)'!$C$6:$C$998,C$1,'Brand Family Areas (Enc)'!$D$6:$D$998,"Inactive")&gt;0,"BLOCKED","CAN SELL"))</f>
        <v/>
      </c>
      <c r="D245" t="str">
        <f>IF($A245="","",IF(COUNTIFS('Brand Family Areas (Enc)'!$B$6:$B$998,$A245,'Brand Family Areas (Enc)'!$C$6:$C$998,D$1,'Brand Family Areas (Enc)'!$D$6:$D$998,"Inactive")&gt;0,"BLOCKED","CAN SELL"))</f>
        <v/>
      </c>
      <c r="E245" t="str">
        <f>IF($A245="","",IF(COUNTIFS('Brand Family Areas (Enc)'!$B$6:$B$998,$A245,'Brand Family Areas (Enc)'!$C$6:$C$998,E$1,'Brand Family Areas (Enc)'!$D$6:$D$998,"Inactive")&gt;0,"BLOCKED","CAN SELL"))</f>
        <v/>
      </c>
      <c r="F245" t="str">
        <f>IF($A245="","",IF(COUNTIFS('Brand Family Areas (Enc)'!$B$6:$B$998,$A245,'Brand Family Areas (Enc)'!$C$6:$C$998,F$1,'Brand Family Areas (Enc)'!$D$6:$D$998,"Inactive")&gt;0,"BLOCKED","CAN SELL"))</f>
        <v/>
      </c>
      <c r="G245" t="str">
        <f>IF($A245="","",IF(COUNTIFS('Brand Family Areas (Enc)'!$B$6:$B$998,$A245,'Brand Family Areas (Enc)'!$C$6:$C$998,G$1,'Brand Family Areas (Enc)'!$D$6:$D$998,"Inactive")&gt;0,"BLOCKED","CAN SELL"))</f>
        <v/>
      </c>
      <c r="H245" t="str">
        <f>IF($A245="","",IF(COUNTIFS('Brand Family Areas (Enc)'!$B$6:$B$998,$A245,'Brand Family Areas (Enc)'!$C$6:$C$998,H$1,'Brand Family Areas (Enc)'!$D$6:$D$998,"Inactive")&gt;0,"BLOCKED","CAN SELL"))</f>
        <v/>
      </c>
      <c r="I245" t="str">
        <f>IF($A245="","",IF(COUNTIFS('Brand Family Areas (Enc)'!$B$6:$B$998,$A245,'Brand Family Areas (Enc)'!$C$6:$C$998,I$1,'Brand Family Areas (Enc)'!$D$6:$D$998,"Inactive")&gt;0,"BLOCKED","CAN SELL"))</f>
        <v/>
      </c>
      <c r="J245" t="str">
        <f>IF($A245="","",IF(COUNTIFS('Brand Family Areas (Enc)'!$B$6:$B$998,$A245,'Brand Family Areas (Enc)'!$C$6:$C$998,J$1,'Brand Family Areas (Enc)'!$D$6:$D$998,"Inactive")&gt;0,"BLOCKED","CAN SELL"))</f>
        <v/>
      </c>
      <c r="K245" t="str">
        <f>IF($A245="","",IF(COUNTIFS('Brand Family Areas (Enc)'!$B$6:$B$998,$A245,'Brand Family Areas (Enc)'!$C$6:$C$998,K$1,'Brand Family Areas (Enc)'!$D$6:$D$998,"Inactive")&gt;0,"BLOCKED","CAN SELL"))</f>
        <v/>
      </c>
    </row>
    <row r="246" spans="2:11" x14ac:dyDescent="0.2">
      <c r="B246" t="str">
        <f>IF($A246="","",IF(COUNTIFS('Brand Family Areas (Enc)'!$B$6:$B$998,$A246,'Brand Family Areas (Enc)'!$C$6:$C$998,B$1,'Brand Family Areas (Enc)'!$D$6:$D$998,"Inactive")&gt;0,"BLOCKED","CAN SELL"))</f>
        <v/>
      </c>
      <c r="C246" t="str">
        <f>IF($A246="","",IF(COUNTIFS('Brand Family Areas (Enc)'!$B$6:$B$998,$A246,'Brand Family Areas (Enc)'!$C$6:$C$998,C$1,'Brand Family Areas (Enc)'!$D$6:$D$998,"Inactive")&gt;0,"BLOCKED","CAN SELL"))</f>
        <v/>
      </c>
      <c r="D246" t="str">
        <f>IF($A246="","",IF(COUNTIFS('Brand Family Areas (Enc)'!$B$6:$B$998,$A246,'Brand Family Areas (Enc)'!$C$6:$C$998,D$1,'Brand Family Areas (Enc)'!$D$6:$D$998,"Inactive")&gt;0,"BLOCKED","CAN SELL"))</f>
        <v/>
      </c>
      <c r="E246" t="str">
        <f>IF($A246="","",IF(COUNTIFS('Brand Family Areas (Enc)'!$B$6:$B$998,$A246,'Brand Family Areas (Enc)'!$C$6:$C$998,E$1,'Brand Family Areas (Enc)'!$D$6:$D$998,"Inactive")&gt;0,"BLOCKED","CAN SELL"))</f>
        <v/>
      </c>
      <c r="F246" t="str">
        <f>IF($A246="","",IF(COUNTIFS('Brand Family Areas (Enc)'!$B$6:$B$998,$A246,'Brand Family Areas (Enc)'!$C$6:$C$998,F$1,'Brand Family Areas (Enc)'!$D$6:$D$998,"Inactive")&gt;0,"BLOCKED","CAN SELL"))</f>
        <v/>
      </c>
      <c r="G246" t="str">
        <f>IF($A246="","",IF(COUNTIFS('Brand Family Areas (Enc)'!$B$6:$B$998,$A246,'Brand Family Areas (Enc)'!$C$6:$C$998,G$1,'Brand Family Areas (Enc)'!$D$6:$D$998,"Inactive")&gt;0,"BLOCKED","CAN SELL"))</f>
        <v/>
      </c>
      <c r="H246" t="str">
        <f>IF($A246="","",IF(COUNTIFS('Brand Family Areas (Enc)'!$B$6:$B$998,$A246,'Brand Family Areas (Enc)'!$C$6:$C$998,H$1,'Brand Family Areas (Enc)'!$D$6:$D$998,"Inactive")&gt;0,"BLOCKED","CAN SELL"))</f>
        <v/>
      </c>
      <c r="I246" t="str">
        <f>IF($A246="","",IF(COUNTIFS('Brand Family Areas (Enc)'!$B$6:$B$998,$A246,'Brand Family Areas (Enc)'!$C$6:$C$998,I$1,'Brand Family Areas (Enc)'!$D$6:$D$998,"Inactive")&gt;0,"BLOCKED","CAN SELL"))</f>
        <v/>
      </c>
      <c r="J246" t="str">
        <f>IF($A246="","",IF(COUNTIFS('Brand Family Areas (Enc)'!$B$6:$B$998,$A246,'Brand Family Areas (Enc)'!$C$6:$C$998,J$1,'Brand Family Areas (Enc)'!$D$6:$D$998,"Inactive")&gt;0,"BLOCKED","CAN SELL"))</f>
        <v/>
      </c>
      <c r="K246" t="str">
        <f>IF($A246="","",IF(COUNTIFS('Brand Family Areas (Enc)'!$B$6:$B$998,$A246,'Brand Family Areas (Enc)'!$C$6:$C$998,K$1,'Brand Family Areas (Enc)'!$D$6:$D$998,"Inactive")&gt;0,"BLOCKED","CAN SELL"))</f>
        <v/>
      </c>
    </row>
    <row r="247" spans="2:11" x14ac:dyDescent="0.2">
      <c r="B247" t="str">
        <f>IF($A247="","",IF(COUNTIFS('Brand Family Areas (Enc)'!$B$6:$B$998,$A247,'Brand Family Areas (Enc)'!$C$6:$C$998,B$1,'Brand Family Areas (Enc)'!$D$6:$D$998,"Inactive")&gt;0,"BLOCKED","CAN SELL"))</f>
        <v/>
      </c>
      <c r="C247" t="str">
        <f>IF($A247="","",IF(COUNTIFS('Brand Family Areas (Enc)'!$B$6:$B$998,$A247,'Brand Family Areas (Enc)'!$C$6:$C$998,C$1,'Brand Family Areas (Enc)'!$D$6:$D$998,"Inactive")&gt;0,"BLOCKED","CAN SELL"))</f>
        <v/>
      </c>
      <c r="D247" t="str">
        <f>IF($A247="","",IF(COUNTIFS('Brand Family Areas (Enc)'!$B$6:$B$998,$A247,'Brand Family Areas (Enc)'!$C$6:$C$998,D$1,'Brand Family Areas (Enc)'!$D$6:$D$998,"Inactive")&gt;0,"BLOCKED","CAN SELL"))</f>
        <v/>
      </c>
      <c r="E247" t="str">
        <f>IF($A247="","",IF(COUNTIFS('Brand Family Areas (Enc)'!$B$6:$B$998,$A247,'Brand Family Areas (Enc)'!$C$6:$C$998,E$1,'Brand Family Areas (Enc)'!$D$6:$D$998,"Inactive")&gt;0,"BLOCKED","CAN SELL"))</f>
        <v/>
      </c>
      <c r="F247" t="str">
        <f>IF($A247="","",IF(COUNTIFS('Brand Family Areas (Enc)'!$B$6:$B$998,$A247,'Brand Family Areas (Enc)'!$C$6:$C$998,F$1,'Brand Family Areas (Enc)'!$D$6:$D$998,"Inactive")&gt;0,"BLOCKED","CAN SELL"))</f>
        <v/>
      </c>
      <c r="G247" t="str">
        <f>IF($A247="","",IF(COUNTIFS('Brand Family Areas (Enc)'!$B$6:$B$998,$A247,'Brand Family Areas (Enc)'!$C$6:$C$998,G$1,'Brand Family Areas (Enc)'!$D$6:$D$998,"Inactive")&gt;0,"BLOCKED","CAN SELL"))</f>
        <v/>
      </c>
      <c r="H247" t="str">
        <f>IF($A247="","",IF(COUNTIFS('Brand Family Areas (Enc)'!$B$6:$B$998,$A247,'Brand Family Areas (Enc)'!$C$6:$C$998,H$1,'Brand Family Areas (Enc)'!$D$6:$D$998,"Inactive")&gt;0,"BLOCKED","CAN SELL"))</f>
        <v/>
      </c>
      <c r="I247" t="str">
        <f>IF($A247="","",IF(COUNTIFS('Brand Family Areas (Enc)'!$B$6:$B$998,$A247,'Brand Family Areas (Enc)'!$C$6:$C$998,I$1,'Brand Family Areas (Enc)'!$D$6:$D$998,"Inactive")&gt;0,"BLOCKED","CAN SELL"))</f>
        <v/>
      </c>
      <c r="J247" t="str">
        <f>IF($A247="","",IF(COUNTIFS('Brand Family Areas (Enc)'!$B$6:$B$998,$A247,'Brand Family Areas (Enc)'!$C$6:$C$998,J$1,'Brand Family Areas (Enc)'!$D$6:$D$998,"Inactive")&gt;0,"BLOCKED","CAN SELL"))</f>
        <v/>
      </c>
      <c r="K247" t="str">
        <f>IF($A247="","",IF(COUNTIFS('Brand Family Areas (Enc)'!$B$6:$B$998,$A247,'Brand Family Areas (Enc)'!$C$6:$C$998,K$1,'Brand Family Areas (Enc)'!$D$6:$D$998,"Inactive")&gt;0,"BLOCKED","CAN SELL"))</f>
        <v/>
      </c>
    </row>
    <row r="248" spans="2:11" x14ac:dyDescent="0.2">
      <c r="B248" t="str">
        <f>IF($A248="","",IF(COUNTIFS('Brand Family Areas (Enc)'!$B$6:$B$998,$A248,'Brand Family Areas (Enc)'!$C$6:$C$998,B$1,'Brand Family Areas (Enc)'!$D$6:$D$998,"Inactive")&gt;0,"BLOCKED","CAN SELL"))</f>
        <v/>
      </c>
      <c r="C248" t="str">
        <f>IF($A248="","",IF(COUNTIFS('Brand Family Areas (Enc)'!$B$6:$B$998,$A248,'Brand Family Areas (Enc)'!$C$6:$C$998,C$1,'Brand Family Areas (Enc)'!$D$6:$D$998,"Inactive")&gt;0,"BLOCKED","CAN SELL"))</f>
        <v/>
      </c>
      <c r="D248" t="str">
        <f>IF($A248="","",IF(COUNTIFS('Brand Family Areas (Enc)'!$B$6:$B$998,$A248,'Brand Family Areas (Enc)'!$C$6:$C$998,D$1,'Brand Family Areas (Enc)'!$D$6:$D$998,"Inactive")&gt;0,"BLOCKED","CAN SELL"))</f>
        <v/>
      </c>
      <c r="E248" t="str">
        <f>IF($A248="","",IF(COUNTIFS('Brand Family Areas (Enc)'!$B$6:$B$998,$A248,'Brand Family Areas (Enc)'!$C$6:$C$998,E$1,'Brand Family Areas (Enc)'!$D$6:$D$998,"Inactive")&gt;0,"BLOCKED","CAN SELL"))</f>
        <v/>
      </c>
      <c r="F248" t="str">
        <f>IF($A248="","",IF(COUNTIFS('Brand Family Areas (Enc)'!$B$6:$B$998,$A248,'Brand Family Areas (Enc)'!$C$6:$C$998,F$1,'Brand Family Areas (Enc)'!$D$6:$D$998,"Inactive")&gt;0,"BLOCKED","CAN SELL"))</f>
        <v/>
      </c>
      <c r="G248" t="str">
        <f>IF($A248="","",IF(COUNTIFS('Brand Family Areas (Enc)'!$B$6:$B$998,$A248,'Brand Family Areas (Enc)'!$C$6:$C$998,G$1,'Brand Family Areas (Enc)'!$D$6:$D$998,"Inactive")&gt;0,"BLOCKED","CAN SELL"))</f>
        <v/>
      </c>
      <c r="H248" t="str">
        <f>IF($A248="","",IF(COUNTIFS('Brand Family Areas (Enc)'!$B$6:$B$998,$A248,'Brand Family Areas (Enc)'!$C$6:$C$998,H$1,'Brand Family Areas (Enc)'!$D$6:$D$998,"Inactive")&gt;0,"BLOCKED","CAN SELL"))</f>
        <v/>
      </c>
      <c r="I248" t="str">
        <f>IF($A248="","",IF(COUNTIFS('Brand Family Areas (Enc)'!$B$6:$B$998,$A248,'Brand Family Areas (Enc)'!$C$6:$C$998,I$1,'Brand Family Areas (Enc)'!$D$6:$D$998,"Inactive")&gt;0,"BLOCKED","CAN SELL"))</f>
        <v/>
      </c>
      <c r="J248" t="str">
        <f>IF($A248="","",IF(COUNTIFS('Brand Family Areas (Enc)'!$B$6:$B$998,$A248,'Brand Family Areas (Enc)'!$C$6:$C$998,J$1,'Brand Family Areas (Enc)'!$D$6:$D$998,"Inactive")&gt;0,"BLOCKED","CAN SELL"))</f>
        <v/>
      </c>
      <c r="K248" t="str">
        <f>IF($A248="","",IF(COUNTIFS('Brand Family Areas (Enc)'!$B$6:$B$998,$A248,'Brand Family Areas (Enc)'!$C$6:$C$998,K$1,'Brand Family Areas (Enc)'!$D$6:$D$998,"Inactive")&gt;0,"BLOCKED","CAN SELL"))</f>
        <v/>
      </c>
    </row>
    <row r="249" spans="2:11" x14ac:dyDescent="0.2">
      <c r="B249" t="str">
        <f>IF($A249="","",IF(COUNTIFS('Brand Family Areas (Enc)'!$B$6:$B$998,$A249,'Brand Family Areas (Enc)'!$C$6:$C$998,B$1,'Brand Family Areas (Enc)'!$D$6:$D$998,"Inactive")&gt;0,"BLOCKED","CAN SELL"))</f>
        <v/>
      </c>
      <c r="C249" t="str">
        <f>IF($A249="","",IF(COUNTIFS('Brand Family Areas (Enc)'!$B$6:$B$998,$A249,'Brand Family Areas (Enc)'!$C$6:$C$998,C$1,'Brand Family Areas (Enc)'!$D$6:$D$998,"Inactive")&gt;0,"BLOCKED","CAN SELL"))</f>
        <v/>
      </c>
      <c r="D249" t="str">
        <f>IF($A249="","",IF(COUNTIFS('Brand Family Areas (Enc)'!$B$6:$B$998,$A249,'Brand Family Areas (Enc)'!$C$6:$C$998,D$1,'Brand Family Areas (Enc)'!$D$6:$D$998,"Inactive")&gt;0,"BLOCKED","CAN SELL"))</f>
        <v/>
      </c>
      <c r="E249" t="str">
        <f>IF($A249="","",IF(COUNTIFS('Brand Family Areas (Enc)'!$B$6:$B$998,$A249,'Brand Family Areas (Enc)'!$C$6:$C$998,E$1,'Brand Family Areas (Enc)'!$D$6:$D$998,"Inactive")&gt;0,"BLOCKED","CAN SELL"))</f>
        <v/>
      </c>
      <c r="F249" t="str">
        <f>IF($A249="","",IF(COUNTIFS('Brand Family Areas (Enc)'!$B$6:$B$998,$A249,'Brand Family Areas (Enc)'!$C$6:$C$998,F$1,'Brand Family Areas (Enc)'!$D$6:$D$998,"Inactive")&gt;0,"BLOCKED","CAN SELL"))</f>
        <v/>
      </c>
      <c r="G249" t="str">
        <f>IF($A249="","",IF(COUNTIFS('Brand Family Areas (Enc)'!$B$6:$B$998,$A249,'Brand Family Areas (Enc)'!$C$6:$C$998,G$1,'Brand Family Areas (Enc)'!$D$6:$D$998,"Inactive")&gt;0,"BLOCKED","CAN SELL"))</f>
        <v/>
      </c>
      <c r="H249" t="str">
        <f>IF($A249="","",IF(COUNTIFS('Brand Family Areas (Enc)'!$B$6:$B$998,$A249,'Brand Family Areas (Enc)'!$C$6:$C$998,H$1,'Brand Family Areas (Enc)'!$D$6:$D$998,"Inactive")&gt;0,"BLOCKED","CAN SELL"))</f>
        <v/>
      </c>
      <c r="I249" t="str">
        <f>IF($A249="","",IF(COUNTIFS('Brand Family Areas (Enc)'!$B$6:$B$998,$A249,'Brand Family Areas (Enc)'!$C$6:$C$998,I$1,'Brand Family Areas (Enc)'!$D$6:$D$998,"Inactive")&gt;0,"BLOCKED","CAN SELL"))</f>
        <v/>
      </c>
      <c r="J249" t="str">
        <f>IF($A249="","",IF(COUNTIFS('Brand Family Areas (Enc)'!$B$6:$B$998,$A249,'Brand Family Areas (Enc)'!$C$6:$C$998,J$1,'Brand Family Areas (Enc)'!$D$6:$D$998,"Inactive")&gt;0,"BLOCKED","CAN SELL"))</f>
        <v/>
      </c>
      <c r="K249" t="str">
        <f>IF($A249="","",IF(COUNTIFS('Brand Family Areas (Enc)'!$B$6:$B$998,$A249,'Brand Family Areas (Enc)'!$C$6:$C$998,K$1,'Brand Family Areas (Enc)'!$D$6:$D$998,"Inactive")&gt;0,"BLOCKED","CAN SELL"))</f>
        <v/>
      </c>
    </row>
    <row r="250" spans="2:11" x14ac:dyDescent="0.2">
      <c r="B250" t="str">
        <f>IF($A250="","",IF(COUNTIFS('Brand Family Areas (Enc)'!$B$6:$B$998,$A250,'Brand Family Areas (Enc)'!$C$6:$C$998,B$1,'Brand Family Areas (Enc)'!$D$6:$D$998,"Inactive")&gt;0,"BLOCKED","CAN SELL"))</f>
        <v/>
      </c>
      <c r="C250" t="str">
        <f>IF($A250="","",IF(COUNTIFS('Brand Family Areas (Enc)'!$B$6:$B$998,$A250,'Brand Family Areas (Enc)'!$C$6:$C$998,C$1,'Brand Family Areas (Enc)'!$D$6:$D$998,"Inactive")&gt;0,"BLOCKED","CAN SELL"))</f>
        <v/>
      </c>
      <c r="D250" t="str">
        <f>IF($A250="","",IF(COUNTIFS('Brand Family Areas (Enc)'!$B$6:$B$998,$A250,'Brand Family Areas (Enc)'!$C$6:$C$998,D$1,'Brand Family Areas (Enc)'!$D$6:$D$998,"Inactive")&gt;0,"BLOCKED","CAN SELL"))</f>
        <v/>
      </c>
      <c r="E250" t="str">
        <f>IF($A250="","",IF(COUNTIFS('Brand Family Areas (Enc)'!$B$6:$B$998,$A250,'Brand Family Areas (Enc)'!$C$6:$C$998,E$1,'Brand Family Areas (Enc)'!$D$6:$D$998,"Inactive")&gt;0,"BLOCKED","CAN SELL"))</f>
        <v/>
      </c>
      <c r="F250" t="str">
        <f>IF($A250="","",IF(COUNTIFS('Brand Family Areas (Enc)'!$B$6:$B$998,$A250,'Brand Family Areas (Enc)'!$C$6:$C$998,F$1,'Brand Family Areas (Enc)'!$D$6:$D$998,"Inactive")&gt;0,"BLOCKED","CAN SELL"))</f>
        <v/>
      </c>
      <c r="G250" t="str">
        <f>IF($A250="","",IF(COUNTIFS('Brand Family Areas (Enc)'!$B$6:$B$998,$A250,'Brand Family Areas (Enc)'!$C$6:$C$998,G$1,'Brand Family Areas (Enc)'!$D$6:$D$998,"Inactive")&gt;0,"BLOCKED","CAN SELL"))</f>
        <v/>
      </c>
      <c r="H250" t="str">
        <f>IF($A250="","",IF(COUNTIFS('Brand Family Areas (Enc)'!$B$6:$B$998,$A250,'Brand Family Areas (Enc)'!$C$6:$C$998,H$1,'Brand Family Areas (Enc)'!$D$6:$D$998,"Inactive")&gt;0,"BLOCKED","CAN SELL"))</f>
        <v/>
      </c>
      <c r="I250" t="str">
        <f>IF($A250="","",IF(COUNTIFS('Brand Family Areas (Enc)'!$B$6:$B$998,$A250,'Brand Family Areas (Enc)'!$C$6:$C$998,I$1,'Brand Family Areas (Enc)'!$D$6:$D$998,"Inactive")&gt;0,"BLOCKED","CAN SELL"))</f>
        <v/>
      </c>
      <c r="J250" t="str">
        <f>IF($A250="","",IF(COUNTIFS('Brand Family Areas (Enc)'!$B$6:$B$998,$A250,'Brand Family Areas (Enc)'!$C$6:$C$998,J$1,'Brand Family Areas (Enc)'!$D$6:$D$998,"Inactive")&gt;0,"BLOCKED","CAN SELL"))</f>
        <v/>
      </c>
      <c r="K250" t="str">
        <f>IF($A250="","",IF(COUNTIFS('Brand Family Areas (Enc)'!$B$6:$B$998,$A250,'Brand Family Areas (Enc)'!$C$6:$C$998,K$1,'Brand Family Areas (Enc)'!$D$6:$D$998,"Inactive")&gt;0,"BLOCKED","CAN SELL"))</f>
        <v/>
      </c>
    </row>
    <row r="251" spans="2:11" x14ac:dyDescent="0.2">
      <c r="B251" t="str">
        <f>IF($A251="","",IF(COUNTIFS('Brand Family Areas (Enc)'!$B$6:$B$998,$A251,'Brand Family Areas (Enc)'!$C$6:$C$998,B$1,'Brand Family Areas (Enc)'!$D$6:$D$998,"Inactive")&gt;0,"BLOCKED","CAN SELL"))</f>
        <v/>
      </c>
      <c r="C251" t="str">
        <f>IF($A251="","",IF(COUNTIFS('Brand Family Areas (Enc)'!$B$6:$B$998,$A251,'Brand Family Areas (Enc)'!$C$6:$C$998,C$1,'Brand Family Areas (Enc)'!$D$6:$D$998,"Inactive")&gt;0,"BLOCKED","CAN SELL"))</f>
        <v/>
      </c>
      <c r="D251" t="str">
        <f>IF($A251="","",IF(COUNTIFS('Brand Family Areas (Enc)'!$B$6:$B$998,$A251,'Brand Family Areas (Enc)'!$C$6:$C$998,D$1,'Brand Family Areas (Enc)'!$D$6:$D$998,"Inactive")&gt;0,"BLOCKED","CAN SELL"))</f>
        <v/>
      </c>
      <c r="E251" t="str">
        <f>IF($A251="","",IF(COUNTIFS('Brand Family Areas (Enc)'!$B$6:$B$998,$A251,'Brand Family Areas (Enc)'!$C$6:$C$998,E$1,'Brand Family Areas (Enc)'!$D$6:$D$998,"Inactive")&gt;0,"BLOCKED","CAN SELL"))</f>
        <v/>
      </c>
      <c r="F251" t="str">
        <f>IF($A251="","",IF(COUNTIFS('Brand Family Areas (Enc)'!$B$6:$B$998,$A251,'Brand Family Areas (Enc)'!$C$6:$C$998,F$1,'Brand Family Areas (Enc)'!$D$6:$D$998,"Inactive")&gt;0,"BLOCKED","CAN SELL"))</f>
        <v/>
      </c>
      <c r="G251" t="str">
        <f>IF($A251="","",IF(COUNTIFS('Brand Family Areas (Enc)'!$B$6:$B$998,$A251,'Brand Family Areas (Enc)'!$C$6:$C$998,G$1,'Brand Family Areas (Enc)'!$D$6:$D$998,"Inactive")&gt;0,"BLOCKED","CAN SELL"))</f>
        <v/>
      </c>
      <c r="H251" t="str">
        <f>IF($A251="","",IF(COUNTIFS('Brand Family Areas (Enc)'!$B$6:$B$998,$A251,'Brand Family Areas (Enc)'!$C$6:$C$998,H$1,'Brand Family Areas (Enc)'!$D$6:$D$998,"Inactive")&gt;0,"BLOCKED","CAN SELL"))</f>
        <v/>
      </c>
      <c r="I251" t="str">
        <f>IF($A251="","",IF(COUNTIFS('Brand Family Areas (Enc)'!$B$6:$B$998,$A251,'Brand Family Areas (Enc)'!$C$6:$C$998,I$1,'Brand Family Areas (Enc)'!$D$6:$D$998,"Inactive")&gt;0,"BLOCKED","CAN SELL"))</f>
        <v/>
      </c>
      <c r="J251" t="str">
        <f>IF($A251="","",IF(COUNTIFS('Brand Family Areas (Enc)'!$B$6:$B$998,$A251,'Brand Family Areas (Enc)'!$C$6:$C$998,J$1,'Brand Family Areas (Enc)'!$D$6:$D$998,"Inactive")&gt;0,"BLOCKED","CAN SELL"))</f>
        <v/>
      </c>
      <c r="K251" t="str">
        <f>IF($A251="","",IF(COUNTIFS('Brand Family Areas (Enc)'!$B$6:$B$998,$A251,'Brand Family Areas (Enc)'!$C$6:$C$998,K$1,'Brand Family Areas (Enc)'!$D$6:$D$998,"Inactive")&gt;0,"BLOCKED","CAN SELL"))</f>
        <v/>
      </c>
    </row>
    <row r="252" spans="2:11" x14ac:dyDescent="0.2">
      <c r="B252" t="str">
        <f>IF($A252="","",IF(COUNTIFS('Brand Family Areas (Enc)'!$B$6:$B$998,$A252,'Brand Family Areas (Enc)'!$C$6:$C$998,B$1,'Brand Family Areas (Enc)'!$D$6:$D$998,"Inactive")&gt;0,"BLOCKED","CAN SELL"))</f>
        <v/>
      </c>
      <c r="C252" t="str">
        <f>IF($A252="","",IF(COUNTIFS('Brand Family Areas (Enc)'!$B$6:$B$998,$A252,'Brand Family Areas (Enc)'!$C$6:$C$998,C$1,'Brand Family Areas (Enc)'!$D$6:$D$998,"Inactive")&gt;0,"BLOCKED","CAN SELL"))</f>
        <v/>
      </c>
      <c r="D252" t="str">
        <f>IF($A252="","",IF(COUNTIFS('Brand Family Areas (Enc)'!$B$6:$B$998,$A252,'Brand Family Areas (Enc)'!$C$6:$C$998,D$1,'Brand Family Areas (Enc)'!$D$6:$D$998,"Inactive")&gt;0,"BLOCKED","CAN SELL"))</f>
        <v/>
      </c>
      <c r="E252" t="str">
        <f>IF($A252="","",IF(COUNTIFS('Brand Family Areas (Enc)'!$B$6:$B$998,$A252,'Brand Family Areas (Enc)'!$C$6:$C$998,E$1,'Brand Family Areas (Enc)'!$D$6:$D$998,"Inactive")&gt;0,"BLOCKED","CAN SELL"))</f>
        <v/>
      </c>
      <c r="F252" t="str">
        <f>IF($A252="","",IF(COUNTIFS('Brand Family Areas (Enc)'!$B$6:$B$998,$A252,'Brand Family Areas (Enc)'!$C$6:$C$998,F$1,'Brand Family Areas (Enc)'!$D$6:$D$998,"Inactive")&gt;0,"BLOCKED","CAN SELL"))</f>
        <v/>
      </c>
      <c r="G252" t="str">
        <f>IF($A252="","",IF(COUNTIFS('Brand Family Areas (Enc)'!$B$6:$B$998,$A252,'Brand Family Areas (Enc)'!$C$6:$C$998,G$1,'Brand Family Areas (Enc)'!$D$6:$D$998,"Inactive")&gt;0,"BLOCKED","CAN SELL"))</f>
        <v/>
      </c>
      <c r="H252" t="str">
        <f>IF($A252="","",IF(COUNTIFS('Brand Family Areas (Enc)'!$B$6:$B$998,$A252,'Brand Family Areas (Enc)'!$C$6:$C$998,H$1,'Brand Family Areas (Enc)'!$D$6:$D$998,"Inactive")&gt;0,"BLOCKED","CAN SELL"))</f>
        <v/>
      </c>
      <c r="I252" t="str">
        <f>IF($A252="","",IF(COUNTIFS('Brand Family Areas (Enc)'!$B$6:$B$998,$A252,'Brand Family Areas (Enc)'!$C$6:$C$998,I$1,'Brand Family Areas (Enc)'!$D$6:$D$998,"Inactive")&gt;0,"BLOCKED","CAN SELL"))</f>
        <v/>
      </c>
      <c r="J252" t="str">
        <f>IF($A252="","",IF(COUNTIFS('Brand Family Areas (Enc)'!$B$6:$B$998,$A252,'Brand Family Areas (Enc)'!$C$6:$C$998,J$1,'Brand Family Areas (Enc)'!$D$6:$D$998,"Inactive")&gt;0,"BLOCKED","CAN SELL"))</f>
        <v/>
      </c>
      <c r="K252" t="str">
        <f>IF($A252="","",IF(COUNTIFS('Brand Family Areas (Enc)'!$B$6:$B$998,$A252,'Brand Family Areas (Enc)'!$C$6:$C$998,K$1,'Brand Family Areas (Enc)'!$D$6:$D$998,"Inactive")&gt;0,"BLOCKED","CAN SELL"))</f>
        <v/>
      </c>
    </row>
    <row r="253" spans="2:11" x14ac:dyDescent="0.2">
      <c r="B253" t="str">
        <f>IF($A253="","",IF(COUNTIFS('Brand Family Areas (Enc)'!$B$6:$B$998,$A253,'Brand Family Areas (Enc)'!$C$6:$C$998,B$1,'Brand Family Areas (Enc)'!$D$6:$D$998,"Inactive")&gt;0,"BLOCKED","CAN SELL"))</f>
        <v/>
      </c>
      <c r="C253" t="str">
        <f>IF($A253="","",IF(COUNTIFS('Brand Family Areas (Enc)'!$B$6:$B$998,$A253,'Brand Family Areas (Enc)'!$C$6:$C$998,C$1,'Brand Family Areas (Enc)'!$D$6:$D$998,"Inactive")&gt;0,"BLOCKED","CAN SELL"))</f>
        <v/>
      </c>
      <c r="D253" t="str">
        <f>IF($A253="","",IF(COUNTIFS('Brand Family Areas (Enc)'!$B$6:$B$998,$A253,'Brand Family Areas (Enc)'!$C$6:$C$998,D$1,'Brand Family Areas (Enc)'!$D$6:$D$998,"Inactive")&gt;0,"BLOCKED","CAN SELL"))</f>
        <v/>
      </c>
      <c r="E253" t="str">
        <f>IF($A253="","",IF(COUNTIFS('Brand Family Areas (Enc)'!$B$6:$B$998,$A253,'Brand Family Areas (Enc)'!$C$6:$C$998,E$1,'Brand Family Areas (Enc)'!$D$6:$D$998,"Inactive")&gt;0,"BLOCKED","CAN SELL"))</f>
        <v/>
      </c>
      <c r="F253" t="str">
        <f>IF($A253="","",IF(COUNTIFS('Brand Family Areas (Enc)'!$B$6:$B$998,$A253,'Brand Family Areas (Enc)'!$C$6:$C$998,F$1,'Brand Family Areas (Enc)'!$D$6:$D$998,"Inactive")&gt;0,"BLOCKED","CAN SELL"))</f>
        <v/>
      </c>
      <c r="G253" t="str">
        <f>IF($A253="","",IF(COUNTIFS('Brand Family Areas (Enc)'!$B$6:$B$998,$A253,'Brand Family Areas (Enc)'!$C$6:$C$998,G$1,'Brand Family Areas (Enc)'!$D$6:$D$998,"Inactive")&gt;0,"BLOCKED","CAN SELL"))</f>
        <v/>
      </c>
      <c r="H253" t="str">
        <f>IF($A253="","",IF(COUNTIFS('Brand Family Areas (Enc)'!$B$6:$B$998,$A253,'Brand Family Areas (Enc)'!$C$6:$C$998,H$1,'Brand Family Areas (Enc)'!$D$6:$D$998,"Inactive")&gt;0,"BLOCKED","CAN SELL"))</f>
        <v/>
      </c>
      <c r="I253" t="str">
        <f>IF($A253="","",IF(COUNTIFS('Brand Family Areas (Enc)'!$B$6:$B$998,$A253,'Brand Family Areas (Enc)'!$C$6:$C$998,I$1,'Brand Family Areas (Enc)'!$D$6:$D$998,"Inactive")&gt;0,"BLOCKED","CAN SELL"))</f>
        <v/>
      </c>
      <c r="J253" t="str">
        <f>IF($A253="","",IF(COUNTIFS('Brand Family Areas (Enc)'!$B$6:$B$998,$A253,'Brand Family Areas (Enc)'!$C$6:$C$998,J$1,'Brand Family Areas (Enc)'!$D$6:$D$998,"Inactive")&gt;0,"BLOCKED","CAN SELL"))</f>
        <v/>
      </c>
      <c r="K253" t="str">
        <f>IF($A253="","",IF(COUNTIFS('Brand Family Areas (Enc)'!$B$6:$B$998,$A253,'Brand Family Areas (Enc)'!$C$6:$C$998,K$1,'Brand Family Areas (Enc)'!$D$6:$D$998,"Inactive")&gt;0,"BLOCKED","CAN SELL"))</f>
        <v/>
      </c>
    </row>
    <row r="254" spans="2:11" x14ac:dyDescent="0.2">
      <c r="B254" t="str">
        <f>IF($A254="","",IF(COUNTIFS('Brand Family Areas (Enc)'!$B$6:$B$998,$A254,'Brand Family Areas (Enc)'!$C$6:$C$998,B$1,'Brand Family Areas (Enc)'!$D$6:$D$998,"Inactive")&gt;0,"BLOCKED","CAN SELL"))</f>
        <v/>
      </c>
      <c r="C254" t="str">
        <f>IF($A254="","",IF(COUNTIFS('Brand Family Areas (Enc)'!$B$6:$B$998,$A254,'Brand Family Areas (Enc)'!$C$6:$C$998,C$1,'Brand Family Areas (Enc)'!$D$6:$D$998,"Inactive")&gt;0,"BLOCKED","CAN SELL"))</f>
        <v/>
      </c>
      <c r="D254" t="str">
        <f>IF($A254="","",IF(COUNTIFS('Brand Family Areas (Enc)'!$B$6:$B$998,$A254,'Brand Family Areas (Enc)'!$C$6:$C$998,D$1,'Brand Family Areas (Enc)'!$D$6:$D$998,"Inactive")&gt;0,"BLOCKED","CAN SELL"))</f>
        <v/>
      </c>
      <c r="E254" t="str">
        <f>IF($A254="","",IF(COUNTIFS('Brand Family Areas (Enc)'!$B$6:$B$998,$A254,'Brand Family Areas (Enc)'!$C$6:$C$998,E$1,'Brand Family Areas (Enc)'!$D$6:$D$998,"Inactive")&gt;0,"BLOCKED","CAN SELL"))</f>
        <v/>
      </c>
      <c r="F254" t="str">
        <f>IF($A254="","",IF(COUNTIFS('Brand Family Areas (Enc)'!$B$6:$B$998,$A254,'Brand Family Areas (Enc)'!$C$6:$C$998,F$1,'Brand Family Areas (Enc)'!$D$6:$D$998,"Inactive")&gt;0,"BLOCKED","CAN SELL"))</f>
        <v/>
      </c>
      <c r="G254" t="str">
        <f>IF($A254="","",IF(COUNTIFS('Brand Family Areas (Enc)'!$B$6:$B$998,$A254,'Brand Family Areas (Enc)'!$C$6:$C$998,G$1,'Brand Family Areas (Enc)'!$D$6:$D$998,"Inactive")&gt;0,"BLOCKED","CAN SELL"))</f>
        <v/>
      </c>
      <c r="H254" t="str">
        <f>IF($A254="","",IF(COUNTIFS('Brand Family Areas (Enc)'!$B$6:$B$998,$A254,'Brand Family Areas (Enc)'!$C$6:$C$998,H$1,'Brand Family Areas (Enc)'!$D$6:$D$998,"Inactive")&gt;0,"BLOCKED","CAN SELL"))</f>
        <v/>
      </c>
      <c r="I254" t="str">
        <f>IF($A254="","",IF(COUNTIFS('Brand Family Areas (Enc)'!$B$6:$B$998,$A254,'Brand Family Areas (Enc)'!$C$6:$C$998,I$1,'Brand Family Areas (Enc)'!$D$6:$D$998,"Inactive")&gt;0,"BLOCKED","CAN SELL"))</f>
        <v/>
      </c>
      <c r="J254" t="str">
        <f>IF($A254="","",IF(COUNTIFS('Brand Family Areas (Enc)'!$B$6:$B$998,$A254,'Brand Family Areas (Enc)'!$C$6:$C$998,J$1,'Brand Family Areas (Enc)'!$D$6:$D$998,"Inactive")&gt;0,"BLOCKED","CAN SELL"))</f>
        <v/>
      </c>
      <c r="K254" t="str">
        <f>IF($A254="","",IF(COUNTIFS('Brand Family Areas (Enc)'!$B$6:$B$998,$A254,'Brand Family Areas (Enc)'!$C$6:$C$998,K$1,'Brand Family Areas (Enc)'!$D$6:$D$998,"Inactive")&gt;0,"BLOCKED","CAN SELL"))</f>
        <v/>
      </c>
    </row>
    <row r="255" spans="2:11" x14ac:dyDescent="0.2">
      <c r="B255" t="str">
        <f>IF($A255="","",IF(COUNTIFS('Brand Family Areas (Enc)'!$B$6:$B$998,$A255,'Brand Family Areas (Enc)'!$C$6:$C$998,B$1,'Brand Family Areas (Enc)'!$D$6:$D$998,"Inactive")&gt;0,"BLOCKED","CAN SELL"))</f>
        <v/>
      </c>
      <c r="C255" t="str">
        <f>IF($A255="","",IF(COUNTIFS('Brand Family Areas (Enc)'!$B$6:$B$998,$A255,'Brand Family Areas (Enc)'!$C$6:$C$998,C$1,'Brand Family Areas (Enc)'!$D$6:$D$998,"Inactive")&gt;0,"BLOCKED","CAN SELL"))</f>
        <v/>
      </c>
      <c r="D255" t="str">
        <f>IF($A255="","",IF(COUNTIFS('Brand Family Areas (Enc)'!$B$6:$B$998,$A255,'Brand Family Areas (Enc)'!$C$6:$C$998,D$1,'Brand Family Areas (Enc)'!$D$6:$D$998,"Inactive")&gt;0,"BLOCKED","CAN SELL"))</f>
        <v/>
      </c>
      <c r="E255" t="str">
        <f>IF($A255="","",IF(COUNTIFS('Brand Family Areas (Enc)'!$B$6:$B$998,$A255,'Brand Family Areas (Enc)'!$C$6:$C$998,E$1,'Brand Family Areas (Enc)'!$D$6:$D$998,"Inactive")&gt;0,"BLOCKED","CAN SELL"))</f>
        <v/>
      </c>
      <c r="F255" t="str">
        <f>IF($A255="","",IF(COUNTIFS('Brand Family Areas (Enc)'!$B$6:$B$998,$A255,'Brand Family Areas (Enc)'!$C$6:$C$998,F$1,'Brand Family Areas (Enc)'!$D$6:$D$998,"Inactive")&gt;0,"BLOCKED","CAN SELL"))</f>
        <v/>
      </c>
      <c r="G255" t="str">
        <f>IF($A255="","",IF(COUNTIFS('Brand Family Areas (Enc)'!$B$6:$B$998,$A255,'Brand Family Areas (Enc)'!$C$6:$C$998,G$1,'Brand Family Areas (Enc)'!$D$6:$D$998,"Inactive")&gt;0,"BLOCKED","CAN SELL"))</f>
        <v/>
      </c>
      <c r="H255" t="str">
        <f>IF($A255="","",IF(COUNTIFS('Brand Family Areas (Enc)'!$B$6:$B$998,$A255,'Brand Family Areas (Enc)'!$C$6:$C$998,H$1,'Brand Family Areas (Enc)'!$D$6:$D$998,"Inactive")&gt;0,"BLOCKED","CAN SELL"))</f>
        <v/>
      </c>
      <c r="I255" t="str">
        <f>IF($A255="","",IF(COUNTIFS('Brand Family Areas (Enc)'!$B$6:$B$998,$A255,'Brand Family Areas (Enc)'!$C$6:$C$998,I$1,'Brand Family Areas (Enc)'!$D$6:$D$998,"Inactive")&gt;0,"BLOCKED","CAN SELL"))</f>
        <v/>
      </c>
      <c r="J255" t="str">
        <f>IF($A255="","",IF(COUNTIFS('Brand Family Areas (Enc)'!$B$6:$B$998,$A255,'Brand Family Areas (Enc)'!$C$6:$C$998,J$1,'Brand Family Areas (Enc)'!$D$6:$D$998,"Inactive")&gt;0,"BLOCKED","CAN SELL"))</f>
        <v/>
      </c>
      <c r="K255" t="str">
        <f>IF($A255="","",IF(COUNTIFS('Brand Family Areas (Enc)'!$B$6:$B$998,$A255,'Brand Family Areas (Enc)'!$C$6:$C$998,K$1,'Brand Family Areas (Enc)'!$D$6:$D$998,"Inactive")&gt;0,"BLOCKED","CAN SELL"))</f>
        <v/>
      </c>
    </row>
    <row r="256" spans="2:11" x14ac:dyDescent="0.2">
      <c r="B256" t="str">
        <f>IF($A256="","",IF(COUNTIFS('Brand Family Areas (Enc)'!$B$6:$B$998,$A256,'Brand Family Areas (Enc)'!$C$6:$C$998,B$1,'Brand Family Areas (Enc)'!$D$6:$D$998,"Inactive")&gt;0,"BLOCKED","CAN SELL"))</f>
        <v/>
      </c>
      <c r="C256" t="str">
        <f>IF($A256="","",IF(COUNTIFS('Brand Family Areas (Enc)'!$B$6:$B$998,$A256,'Brand Family Areas (Enc)'!$C$6:$C$998,C$1,'Brand Family Areas (Enc)'!$D$6:$D$998,"Inactive")&gt;0,"BLOCKED","CAN SELL"))</f>
        <v/>
      </c>
      <c r="D256" t="str">
        <f>IF($A256="","",IF(COUNTIFS('Brand Family Areas (Enc)'!$B$6:$B$998,$A256,'Brand Family Areas (Enc)'!$C$6:$C$998,D$1,'Brand Family Areas (Enc)'!$D$6:$D$998,"Inactive")&gt;0,"BLOCKED","CAN SELL"))</f>
        <v/>
      </c>
      <c r="E256" t="str">
        <f>IF($A256="","",IF(COUNTIFS('Brand Family Areas (Enc)'!$B$6:$B$998,$A256,'Brand Family Areas (Enc)'!$C$6:$C$998,E$1,'Brand Family Areas (Enc)'!$D$6:$D$998,"Inactive")&gt;0,"BLOCKED","CAN SELL"))</f>
        <v/>
      </c>
      <c r="F256" t="str">
        <f>IF($A256="","",IF(COUNTIFS('Brand Family Areas (Enc)'!$B$6:$B$998,$A256,'Brand Family Areas (Enc)'!$C$6:$C$998,F$1,'Brand Family Areas (Enc)'!$D$6:$D$998,"Inactive")&gt;0,"BLOCKED","CAN SELL"))</f>
        <v/>
      </c>
      <c r="G256" t="str">
        <f>IF($A256="","",IF(COUNTIFS('Brand Family Areas (Enc)'!$B$6:$B$998,$A256,'Brand Family Areas (Enc)'!$C$6:$C$998,G$1,'Brand Family Areas (Enc)'!$D$6:$D$998,"Inactive")&gt;0,"BLOCKED","CAN SELL"))</f>
        <v/>
      </c>
      <c r="H256" t="str">
        <f>IF($A256="","",IF(COUNTIFS('Brand Family Areas (Enc)'!$B$6:$B$998,$A256,'Brand Family Areas (Enc)'!$C$6:$C$998,H$1,'Brand Family Areas (Enc)'!$D$6:$D$998,"Inactive")&gt;0,"BLOCKED","CAN SELL"))</f>
        <v/>
      </c>
      <c r="I256" t="str">
        <f>IF($A256="","",IF(COUNTIFS('Brand Family Areas (Enc)'!$B$6:$B$998,$A256,'Brand Family Areas (Enc)'!$C$6:$C$998,I$1,'Brand Family Areas (Enc)'!$D$6:$D$998,"Inactive")&gt;0,"BLOCKED","CAN SELL"))</f>
        <v/>
      </c>
      <c r="J256" t="str">
        <f>IF($A256="","",IF(COUNTIFS('Brand Family Areas (Enc)'!$B$6:$B$998,$A256,'Brand Family Areas (Enc)'!$C$6:$C$998,J$1,'Brand Family Areas (Enc)'!$D$6:$D$998,"Inactive")&gt;0,"BLOCKED","CAN SELL"))</f>
        <v/>
      </c>
      <c r="K256" t="str">
        <f>IF($A256="","",IF(COUNTIFS('Brand Family Areas (Enc)'!$B$6:$B$998,$A256,'Brand Family Areas (Enc)'!$C$6:$C$998,K$1,'Brand Family Areas (Enc)'!$D$6:$D$998,"Inactive")&gt;0,"BLOCKED","CAN SELL"))</f>
        <v/>
      </c>
    </row>
    <row r="257" spans="2:11" x14ac:dyDescent="0.2">
      <c r="B257" t="str">
        <f>IF($A257="","",IF(COUNTIFS('Brand Family Areas (Enc)'!$B$6:$B$998,$A257,'Brand Family Areas (Enc)'!$C$6:$C$998,B$1,'Brand Family Areas (Enc)'!$D$6:$D$998,"Inactive")&gt;0,"BLOCKED","CAN SELL"))</f>
        <v/>
      </c>
      <c r="C257" t="str">
        <f>IF($A257="","",IF(COUNTIFS('Brand Family Areas (Enc)'!$B$6:$B$998,$A257,'Brand Family Areas (Enc)'!$C$6:$C$998,C$1,'Brand Family Areas (Enc)'!$D$6:$D$998,"Inactive")&gt;0,"BLOCKED","CAN SELL"))</f>
        <v/>
      </c>
      <c r="D257" t="str">
        <f>IF($A257="","",IF(COUNTIFS('Brand Family Areas (Enc)'!$B$6:$B$998,$A257,'Brand Family Areas (Enc)'!$C$6:$C$998,D$1,'Brand Family Areas (Enc)'!$D$6:$D$998,"Inactive")&gt;0,"BLOCKED","CAN SELL"))</f>
        <v/>
      </c>
      <c r="E257" t="str">
        <f>IF($A257="","",IF(COUNTIFS('Brand Family Areas (Enc)'!$B$6:$B$998,$A257,'Brand Family Areas (Enc)'!$C$6:$C$998,E$1,'Brand Family Areas (Enc)'!$D$6:$D$998,"Inactive")&gt;0,"BLOCKED","CAN SELL"))</f>
        <v/>
      </c>
      <c r="F257" t="str">
        <f>IF($A257="","",IF(COUNTIFS('Brand Family Areas (Enc)'!$B$6:$B$998,$A257,'Brand Family Areas (Enc)'!$C$6:$C$998,F$1,'Brand Family Areas (Enc)'!$D$6:$D$998,"Inactive")&gt;0,"BLOCKED","CAN SELL"))</f>
        <v/>
      </c>
      <c r="G257" t="str">
        <f>IF($A257="","",IF(COUNTIFS('Brand Family Areas (Enc)'!$B$6:$B$998,$A257,'Brand Family Areas (Enc)'!$C$6:$C$998,G$1,'Brand Family Areas (Enc)'!$D$6:$D$998,"Inactive")&gt;0,"BLOCKED","CAN SELL"))</f>
        <v/>
      </c>
      <c r="H257" t="str">
        <f>IF($A257="","",IF(COUNTIFS('Brand Family Areas (Enc)'!$B$6:$B$998,$A257,'Brand Family Areas (Enc)'!$C$6:$C$998,H$1,'Brand Family Areas (Enc)'!$D$6:$D$998,"Inactive")&gt;0,"BLOCKED","CAN SELL"))</f>
        <v/>
      </c>
      <c r="I257" t="str">
        <f>IF($A257="","",IF(COUNTIFS('Brand Family Areas (Enc)'!$B$6:$B$998,$A257,'Brand Family Areas (Enc)'!$C$6:$C$998,I$1,'Brand Family Areas (Enc)'!$D$6:$D$998,"Inactive")&gt;0,"BLOCKED","CAN SELL"))</f>
        <v/>
      </c>
      <c r="J257" t="str">
        <f>IF($A257="","",IF(COUNTIFS('Brand Family Areas (Enc)'!$B$6:$B$998,$A257,'Brand Family Areas (Enc)'!$C$6:$C$998,J$1,'Brand Family Areas (Enc)'!$D$6:$D$998,"Inactive")&gt;0,"BLOCKED","CAN SELL"))</f>
        <v/>
      </c>
      <c r="K257" t="str">
        <f>IF($A257="","",IF(COUNTIFS('Brand Family Areas (Enc)'!$B$6:$B$998,$A257,'Brand Family Areas (Enc)'!$C$6:$C$998,K$1,'Brand Family Areas (Enc)'!$D$6:$D$998,"Inactive")&gt;0,"BLOCKED","CAN SELL"))</f>
        <v/>
      </c>
    </row>
    <row r="258" spans="2:11" x14ac:dyDescent="0.2">
      <c r="B258" t="str">
        <f>IF($A258="","",IF(COUNTIFS('Brand Family Areas (Enc)'!$B$6:$B$998,$A258,'Brand Family Areas (Enc)'!$C$6:$C$998,B$1,'Brand Family Areas (Enc)'!$D$6:$D$998,"Inactive")&gt;0,"BLOCKED","CAN SELL"))</f>
        <v/>
      </c>
      <c r="C258" t="str">
        <f>IF($A258="","",IF(COUNTIFS('Brand Family Areas (Enc)'!$B$6:$B$998,$A258,'Brand Family Areas (Enc)'!$C$6:$C$998,C$1,'Brand Family Areas (Enc)'!$D$6:$D$998,"Inactive")&gt;0,"BLOCKED","CAN SELL"))</f>
        <v/>
      </c>
      <c r="D258" t="str">
        <f>IF($A258="","",IF(COUNTIFS('Brand Family Areas (Enc)'!$B$6:$B$998,$A258,'Brand Family Areas (Enc)'!$C$6:$C$998,D$1,'Brand Family Areas (Enc)'!$D$6:$D$998,"Inactive")&gt;0,"BLOCKED","CAN SELL"))</f>
        <v/>
      </c>
      <c r="E258" t="str">
        <f>IF($A258="","",IF(COUNTIFS('Brand Family Areas (Enc)'!$B$6:$B$998,$A258,'Brand Family Areas (Enc)'!$C$6:$C$998,E$1,'Brand Family Areas (Enc)'!$D$6:$D$998,"Inactive")&gt;0,"BLOCKED","CAN SELL"))</f>
        <v/>
      </c>
      <c r="F258" t="str">
        <f>IF($A258="","",IF(COUNTIFS('Brand Family Areas (Enc)'!$B$6:$B$998,$A258,'Brand Family Areas (Enc)'!$C$6:$C$998,F$1,'Brand Family Areas (Enc)'!$D$6:$D$998,"Inactive")&gt;0,"BLOCKED","CAN SELL"))</f>
        <v/>
      </c>
      <c r="G258" t="str">
        <f>IF($A258="","",IF(COUNTIFS('Brand Family Areas (Enc)'!$B$6:$B$998,$A258,'Brand Family Areas (Enc)'!$C$6:$C$998,G$1,'Brand Family Areas (Enc)'!$D$6:$D$998,"Inactive")&gt;0,"BLOCKED","CAN SELL"))</f>
        <v/>
      </c>
      <c r="H258" t="str">
        <f>IF($A258="","",IF(COUNTIFS('Brand Family Areas (Enc)'!$B$6:$B$998,$A258,'Brand Family Areas (Enc)'!$C$6:$C$998,H$1,'Brand Family Areas (Enc)'!$D$6:$D$998,"Inactive")&gt;0,"BLOCKED","CAN SELL"))</f>
        <v/>
      </c>
      <c r="I258" t="str">
        <f>IF($A258="","",IF(COUNTIFS('Brand Family Areas (Enc)'!$B$6:$B$998,$A258,'Brand Family Areas (Enc)'!$C$6:$C$998,I$1,'Brand Family Areas (Enc)'!$D$6:$D$998,"Inactive")&gt;0,"BLOCKED","CAN SELL"))</f>
        <v/>
      </c>
      <c r="J258" t="str">
        <f>IF($A258="","",IF(COUNTIFS('Brand Family Areas (Enc)'!$B$6:$B$998,$A258,'Brand Family Areas (Enc)'!$C$6:$C$998,J$1,'Brand Family Areas (Enc)'!$D$6:$D$998,"Inactive")&gt;0,"BLOCKED","CAN SELL"))</f>
        <v/>
      </c>
      <c r="K258" t="str">
        <f>IF($A258="","",IF(COUNTIFS('Brand Family Areas (Enc)'!$B$6:$B$998,$A258,'Brand Family Areas (Enc)'!$C$6:$C$998,K$1,'Brand Family Areas (Enc)'!$D$6:$D$998,"Inactive")&gt;0,"BLOCKED","CAN SELL"))</f>
        <v/>
      </c>
    </row>
    <row r="259" spans="2:11" x14ac:dyDescent="0.2">
      <c r="B259" t="str">
        <f>IF($A259="","",IF(COUNTIFS('Brand Family Areas (Enc)'!$B$6:$B$998,$A259,'Brand Family Areas (Enc)'!$C$6:$C$998,B$1,'Brand Family Areas (Enc)'!$D$6:$D$998,"Inactive")&gt;0,"BLOCKED","CAN SELL"))</f>
        <v/>
      </c>
      <c r="C259" t="str">
        <f>IF($A259="","",IF(COUNTIFS('Brand Family Areas (Enc)'!$B$6:$B$998,$A259,'Brand Family Areas (Enc)'!$C$6:$C$998,C$1,'Brand Family Areas (Enc)'!$D$6:$D$998,"Inactive")&gt;0,"BLOCKED","CAN SELL"))</f>
        <v/>
      </c>
      <c r="D259" t="str">
        <f>IF($A259="","",IF(COUNTIFS('Brand Family Areas (Enc)'!$B$6:$B$998,$A259,'Brand Family Areas (Enc)'!$C$6:$C$998,D$1,'Brand Family Areas (Enc)'!$D$6:$D$998,"Inactive")&gt;0,"BLOCKED","CAN SELL"))</f>
        <v/>
      </c>
      <c r="E259" t="str">
        <f>IF($A259="","",IF(COUNTIFS('Brand Family Areas (Enc)'!$B$6:$B$998,$A259,'Brand Family Areas (Enc)'!$C$6:$C$998,E$1,'Brand Family Areas (Enc)'!$D$6:$D$998,"Inactive")&gt;0,"BLOCKED","CAN SELL"))</f>
        <v/>
      </c>
      <c r="F259" t="str">
        <f>IF($A259="","",IF(COUNTIFS('Brand Family Areas (Enc)'!$B$6:$B$998,$A259,'Brand Family Areas (Enc)'!$C$6:$C$998,F$1,'Brand Family Areas (Enc)'!$D$6:$D$998,"Inactive")&gt;0,"BLOCKED","CAN SELL"))</f>
        <v/>
      </c>
      <c r="G259" t="str">
        <f>IF($A259="","",IF(COUNTIFS('Brand Family Areas (Enc)'!$B$6:$B$998,$A259,'Brand Family Areas (Enc)'!$C$6:$C$998,G$1,'Brand Family Areas (Enc)'!$D$6:$D$998,"Inactive")&gt;0,"BLOCKED","CAN SELL"))</f>
        <v/>
      </c>
      <c r="H259" t="str">
        <f>IF($A259="","",IF(COUNTIFS('Brand Family Areas (Enc)'!$B$6:$B$998,$A259,'Brand Family Areas (Enc)'!$C$6:$C$998,H$1,'Brand Family Areas (Enc)'!$D$6:$D$998,"Inactive")&gt;0,"BLOCKED","CAN SELL"))</f>
        <v/>
      </c>
      <c r="I259" t="str">
        <f>IF($A259="","",IF(COUNTIFS('Brand Family Areas (Enc)'!$B$6:$B$998,$A259,'Brand Family Areas (Enc)'!$C$6:$C$998,I$1,'Brand Family Areas (Enc)'!$D$6:$D$998,"Inactive")&gt;0,"BLOCKED","CAN SELL"))</f>
        <v/>
      </c>
      <c r="J259" t="str">
        <f>IF($A259="","",IF(COUNTIFS('Brand Family Areas (Enc)'!$B$6:$B$998,$A259,'Brand Family Areas (Enc)'!$C$6:$C$998,J$1,'Brand Family Areas (Enc)'!$D$6:$D$998,"Inactive")&gt;0,"BLOCKED","CAN SELL"))</f>
        <v/>
      </c>
      <c r="K259" t="str">
        <f>IF($A259="","",IF(COUNTIFS('Brand Family Areas (Enc)'!$B$6:$B$998,$A259,'Brand Family Areas (Enc)'!$C$6:$C$998,K$1,'Brand Family Areas (Enc)'!$D$6:$D$998,"Inactive")&gt;0,"BLOCKED","CAN SELL"))</f>
        <v/>
      </c>
    </row>
    <row r="260" spans="2:11" x14ac:dyDescent="0.2">
      <c r="B260" t="str">
        <f>IF($A260="","",IF(COUNTIFS('Brand Family Areas (Enc)'!$B$6:$B$998,$A260,'Brand Family Areas (Enc)'!$C$6:$C$998,B$1,'Brand Family Areas (Enc)'!$D$6:$D$998,"Inactive")&gt;0,"BLOCKED","CAN SELL"))</f>
        <v/>
      </c>
      <c r="C260" t="str">
        <f>IF($A260="","",IF(COUNTIFS('Brand Family Areas (Enc)'!$B$6:$B$998,$A260,'Brand Family Areas (Enc)'!$C$6:$C$998,C$1,'Brand Family Areas (Enc)'!$D$6:$D$998,"Inactive")&gt;0,"BLOCKED","CAN SELL"))</f>
        <v/>
      </c>
      <c r="D260" t="str">
        <f>IF($A260="","",IF(COUNTIFS('Brand Family Areas (Enc)'!$B$6:$B$998,$A260,'Brand Family Areas (Enc)'!$C$6:$C$998,D$1,'Brand Family Areas (Enc)'!$D$6:$D$998,"Inactive")&gt;0,"BLOCKED","CAN SELL"))</f>
        <v/>
      </c>
      <c r="E260" t="str">
        <f>IF($A260="","",IF(COUNTIFS('Brand Family Areas (Enc)'!$B$6:$B$998,$A260,'Brand Family Areas (Enc)'!$C$6:$C$998,E$1,'Brand Family Areas (Enc)'!$D$6:$D$998,"Inactive")&gt;0,"BLOCKED","CAN SELL"))</f>
        <v/>
      </c>
      <c r="F260" t="str">
        <f>IF($A260="","",IF(COUNTIFS('Brand Family Areas (Enc)'!$B$6:$B$998,$A260,'Brand Family Areas (Enc)'!$C$6:$C$998,F$1,'Brand Family Areas (Enc)'!$D$6:$D$998,"Inactive")&gt;0,"BLOCKED","CAN SELL"))</f>
        <v/>
      </c>
      <c r="G260" t="str">
        <f>IF($A260="","",IF(COUNTIFS('Brand Family Areas (Enc)'!$B$6:$B$998,$A260,'Brand Family Areas (Enc)'!$C$6:$C$998,G$1,'Brand Family Areas (Enc)'!$D$6:$D$998,"Inactive")&gt;0,"BLOCKED","CAN SELL"))</f>
        <v/>
      </c>
      <c r="H260" t="str">
        <f>IF($A260="","",IF(COUNTIFS('Brand Family Areas (Enc)'!$B$6:$B$998,$A260,'Brand Family Areas (Enc)'!$C$6:$C$998,H$1,'Brand Family Areas (Enc)'!$D$6:$D$998,"Inactive")&gt;0,"BLOCKED","CAN SELL"))</f>
        <v/>
      </c>
      <c r="I260" t="str">
        <f>IF($A260="","",IF(COUNTIFS('Brand Family Areas (Enc)'!$B$6:$B$998,$A260,'Brand Family Areas (Enc)'!$C$6:$C$998,I$1,'Brand Family Areas (Enc)'!$D$6:$D$998,"Inactive")&gt;0,"BLOCKED","CAN SELL"))</f>
        <v/>
      </c>
      <c r="J260" t="str">
        <f>IF($A260="","",IF(COUNTIFS('Brand Family Areas (Enc)'!$B$6:$B$998,$A260,'Brand Family Areas (Enc)'!$C$6:$C$998,J$1,'Brand Family Areas (Enc)'!$D$6:$D$998,"Inactive")&gt;0,"BLOCKED","CAN SELL"))</f>
        <v/>
      </c>
      <c r="K260" t="str">
        <f>IF($A260="","",IF(COUNTIFS('Brand Family Areas (Enc)'!$B$6:$B$998,$A260,'Brand Family Areas (Enc)'!$C$6:$C$998,K$1,'Brand Family Areas (Enc)'!$D$6:$D$998,"Inactive")&gt;0,"BLOCKED","CAN SELL"))</f>
        <v/>
      </c>
    </row>
    <row r="261" spans="2:11" x14ac:dyDescent="0.2">
      <c r="B261" t="str">
        <f>IF($A261="","",IF(COUNTIFS('Brand Family Areas (Enc)'!$B$6:$B$998,$A261,'Brand Family Areas (Enc)'!$C$6:$C$998,B$1,'Brand Family Areas (Enc)'!$D$6:$D$998,"Inactive")&gt;0,"BLOCKED","CAN SELL"))</f>
        <v/>
      </c>
      <c r="C261" t="str">
        <f>IF($A261="","",IF(COUNTIFS('Brand Family Areas (Enc)'!$B$6:$B$998,$A261,'Brand Family Areas (Enc)'!$C$6:$C$998,C$1,'Brand Family Areas (Enc)'!$D$6:$D$998,"Inactive")&gt;0,"BLOCKED","CAN SELL"))</f>
        <v/>
      </c>
      <c r="D261" t="str">
        <f>IF($A261="","",IF(COUNTIFS('Brand Family Areas (Enc)'!$B$6:$B$998,$A261,'Brand Family Areas (Enc)'!$C$6:$C$998,D$1,'Brand Family Areas (Enc)'!$D$6:$D$998,"Inactive")&gt;0,"BLOCKED","CAN SELL"))</f>
        <v/>
      </c>
      <c r="E261" t="str">
        <f>IF($A261="","",IF(COUNTIFS('Brand Family Areas (Enc)'!$B$6:$B$998,$A261,'Brand Family Areas (Enc)'!$C$6:$C$998,E$1,'Brand Family Areas (Enc)'!$D$6:$D$998,"Inactive")&gt;0,"BLOCKED","CAN SELL"))</f>
        <v/>
      </c>
      <c r="F261" t="str">
        <f>IF($A261="","",IF(COUNTIFS('Brand Family Areas (Enc)'!$B$6:$B$998,$A261,'Brand Family Areas (Enc)'!$C$6:$C$998,F$1,'Brand Family Areas (Enc)'!$D$6:$D$998,"Inactive")&gt;0,"BLOCKED","CAN SELL"))</f>
        <v/>
      </c>
      <c r="G261" t="str">
        <f>IF($A261="","",IF(COUNTIFS('Brand Family Areas (Enc)'!$B$6:$B$998,$A261,'Brand Family Areas (Enc)'!$C$6:$C$998,G$1,'Brand Family Areas (Enc)'!$D$6:$D$998,"Inactive")&gt;0,"BLOCKED","CAN SELL"))</f>
        <v/>
      </c>
      <c r="H261" t="str">
        <f>IF($A261="","",IF(COUNTIFS('Brand Family Areas (Enc)'!$B$6:$B$998,$A261,'Brand Family Areas (Enc)'!$C$6:$C$998,H$1,'Brand Family Areas (Enc)'!$D$6:$D$998,"Inactive")&gt;0,"BLOCKED","CAN SELL"))</f>
        <v/>
      </c>
      <c r="I261" t="str">
        <f>IF($A261="","",IF(COUNTIFS('Brand Family Areas (Enc)'!$B$6:$B$998,$A261,'Brand Family Areas (Enc)'!$C$6:$C$998,I$1,'Brand Family Areas (Enc)'!$D$6:$D$998,"Inactive")&gt;0,"BLOCKED","CAN SELL"))</f>
        <v/>
      </c>
      <c r="J261" t="str">
        <f>IF($A261="","",IF(COUNTIFS('Brand Family Areas (Enc)'!$B$6:$B$998,$A261,'Brand Family Areas (Enc)'!$C$6:$C$998,J$1,'Brand Family Areas (Enc)'!$D$6:$D$998,"Inactive")&gt;0,"BLOCKED","CAN SELL"))</f>
        <v/>
      </c>
      <c r="K261" t="str">
        <f>IF($A261="","",IF(COUNTIFS('Brand Family Areas (Enc)'!$B$6:$B$998,$A261,'Brand Family Areas (Enc)'!$C$6:$C$998,K$1,'Brand Family Areas (Enc)'!$D$6:$D$998,"Inactive")&gt;0,"BLOCKED","CAN SELL"))</f>
        <v/>
      </c>
    </row>
    <row r="262" spans="2:11" x14ac:dyDescent="0.2">
      <c r="B262" t="str">
        <f>IF($A262="","",IF(COUNTIFS('Brand Family Areas (Enc)'!$B$6:$B$998,$A262,'Brand Family Areas (Enc)'!$C$6:$C$998,B$1,'Brand Family Areas (Enc)'!$D$6:$D$998,"Inactive")&gt;0,"BLOCKED","CAN SELL"))</f>
        <v/>
      </c>
      <c r="C262" t="str">
        <f>IF($A262="","",IF(COUNTIFS('Brand Family Areas (Enc)'!$B$6:$B$998,$A262,'Brand Family Areas (Enc)'!$C$6:$C$998,C$1,'Brand Family Areas (Enc)'!$D$6:$D$998,"Inactive")&gt;0,"BLOCKED","CAN SELL"))</f>
        <v/>
      </c>
      <c r="D262" t="str">
        <f>IF($A262="","",IF(COUNTIFS('Brand Family Areas (Enc)'!$B$6:$B$998,$A262,'Brand Family Areas (Enc)'!$C$6:$C$998,D$1,'Brand Family Areas (Enc)'!$D$6:$D$998,"Inactive")&gt;0,"BLOCKED","CAN SELL"))</f>
        <v/>
      </c>
      <c r="E262" t="str">
        <f>IF($A262="","",IF(COUNTIFS('Brand Family Areas (Enc)'!$B$6:$B$998,$A262,'Brand Family Areas (Enc)'!$C$6:$C$998,E$1,'Brand Family Areas (Enc)'!$D$6:$D$998,"Inactive")&gt;0,"BLOCKED","CAN SELL"))</f>
        <v/>
      </c>
      <c r="F262" t="str">
        <f>IF($A262="","",IF(COUNTIFS('Brand Family Areas (Enc)'!$B$6:$B$998,$A262,'Brand Family Areas (Enc)'!$C$6:$C$998,F$1,'Brand Family Areas (Enc)'!$D$6:$D$998,"Inactive")&gt;0,"BLOCKED","CAN SELL"))</f>
        <v/>
      </c>
      <c r="G262" t="str">
        <f>IF($A262="","",IF(COUNTIFS('Brand Family Areas (Enc)'!$B$6:$B$998,$A262,'Brand Family Areas (Enc)'!$C$6:$C$998,G$1,'Brand Family Areas (Enc)'!$D$6:$D$998,"Inactive")&gt;0,"BLOCKED","CAN SELL"))</f>
        <v/>
      </c>
      <c r="H262" t="str">
        <f>IF($A262="","",IF(COUNTIFS('Brand Family Areas (Enc)'!$B$6:$B$998,$A262,'Brand Family Areas (Enc)'!$C$6:$C$998,H$1,'Brand Family Areas (Enc)'!$D$6:$D$998,"Inactive")&gt;0,"BLOCKED","CAN SELL"))</f>
        <v/>
      </c>
      <c r="I262" t="str">
        <f>IF($A262="","",IF(COUNTIFS('Brand Family Areas (Enc)'!$B$6:$B$998,$A262,'Brand Family Areas (Enc)'!$C$6:$C$998,I$1,'Brand Family Areas (Enc)'!$D$6:$D$998,"Inactive")&gt;0,"BLOCKED","CAN SELL"))</f>
        <v/>
      </c>
      <c r="J262" t="str">
        <f>IF($A262="","",IF(COUNTIFS('Brand Family Areas (Enc)'!$B$6:$B$998,$A262,'Brand Family Areas (Enc)'!$C$6:$C$998,J$1,'Brand Family Areas (Enc)'!$D$6:$D$998,"Inactive")&gt;0,"BLOCKED","CAN SELL"))</f>
        <v/>
      </c>
      <c r="K262" t="str">
        <f>IF($A262="","",IF(COUNTIFS('Brand Family Areas (Enc)'!$B$6:$B$998,$A262,'Brand Family Areas (Enc)'!$C$6:$C$998,K$1,'Brand Family Areas (Enc)'!$D$6:$D$998,"Inactive")&gt;0,"BLOCKED","CAN SELL"))</f>
        <v/>
      </c>
    </row>
    <row r="263" spans="2:11" x14ac:dyDescent="0.2">
      <c r="B263" t="str">
        <f>IF($A263="","",IF(COUNTIFS('Brand Family Areas (Enc)'!$B$6:$B$998,$A263,'Brand Family Areas (Enc)'!$C$6:$C$998,B$1,'Brand Family Areas (Enc)'!$D$6:$D$998,"Inactive")&gt;0,"BLOCKED","CAN SELL"))</f>
        <v/>
      </c>
      <c r="C263" t="str">
        <f>IF($A263="","",IF(COUNTIFS('Brand Family Areas (Enc)'!$B$6:$B$998,$A263,'Brand Family Areas (Enc)'!$C$6:$C$998,C$1,'Brand Family Areas (Enc)'!$D$6:$D$998,"Inactive")&gt;0,"BLOCKED","CAN SELL"))</f>
        <v/>
      </c>
      <c r="D263" t="str">
        <f>IF($A263="","",IF(COUNTIFS('Brand Family Areas (Enc)'!$B$6:$B$998,$A263,'Brand Family Areas (Enc)'!$C$6:$C$998,D$1,'Brand Family Areas (Enc)'!$D$6:$D$998,"Inactive")&gt;0,"BLOCKED","CAN SELL"))</f>
        <v/>
      </c>
      <c r="E263" t="str">
        <f>IF($A263="","",IF(COUNTIFS('Brand Family Areas (Enc)'!$B$6:$B$998,$A263,'Brand Family Areas (Enc)'!$C$6:$C$998,E$1,'Brand Family Areas (Enc)'!$D$6:$D$998,"Inactive")&gt;0,"BLOCKED","CAN SELL"))</f>
        <v/>
      </c>
      <c r="F263" t="str">
        <f>IF($A263="","",IF(COUNTIFS('Brand Family Areas (Enc)'!$B$6:$B$998,$A263,'Brand Family Areas (Enc)'!$C$6:$C$998,F$1,'Brand Family Areas (Enc)'!$D$6:$D$998,"Inactive")&gt;0,"BLOCKED","CAN SELL"))</f>
        <v/>
      </c>
      <c r="G263" t="str">
        <f>IF($A263="","",IF(COUNTIFS('Brand Family Areas (Enc)'!$B$6:$B$998,$A263,'Brand Family Areas (Enc)'!$C$6:$C$998,G$1,'Brand Family Areas (Enc)'!$D$6:$D$998,"Inactive")&gt;0,"BLOCKED","CAN SELL"))</f>
        <v/>
      </c>
      <c r="H263" t="str">
        <f>IF($A263="","",IF(COUNTIFS('Brand Family Areas (Enc)'!$B$6:$B$998,$A263,'Brand Family Areas (Enc)'!$C$6:$C$998,H$1,'Brand Family Areas (Enc)'!$D$6:$D$998,"Inactive")&gt;0,"BLOCKED","CAN SELL"))</f>
        <v/>
      </c>
      <c r="I263" t="str">
        <f>IF($A263="","",IF(COUNTIFS('Brand Family Areas (Enc)'!$B$6:$B$998,$A263,'Brand Family Areas (Enc)'!$C$6:$C$998,I$1,'Brand Family Areas (Enc)'!$D$6:$D$998,"Inactive")&gt;0,"BLOCKED","CAN SELL"))</f>
        <v/>
      </c>
      <c r="J263" t="str">
        <f>IF($A263="","",IF(COUNTIFS('Brand Family Areas (Enc)'!$B$6:$B$998,$A263,'Brand Family Areas (Enc)'!$C$6:$C$998,J$1,'Brand Family Areas (Enc)'!$D$6:$D$998,"Inactive")&gt;0,"BLOCKED","CAN SELL"))</f>
        <v/>
      </c>
      <c r="K263" t="str">
        <f>IF($A263="","",IF(COUNTIFS('Brand Family Areas (Enc)'!$B$6:$B$998,$A263,'Brand Family Areas (Enc)'!$C$6:$C$998,K$1,'Brand Family Areas (Enc)'!$D$6:$D$998,"Inactive")&gt;0,"BLOCKED","CAN SELL"))</f>
        <v/>
      </c>
    </row>
    <row r="264" spans="2:11" x14ac:dyDescent="0.2">
      <c r="B264" t="str">
        <f>IF($A264="","",IF(COUNTIFS('Brand Family Areas (Enc)'!$B$6:$B$998,$A264,'Brand Family Areas (Enc)'!$C$6:$C$998,B$1,'Brand Family Areas (Enc)'!$D$6:$D$998,"Inactive")&gt;0,"BLOCKED","CAN SELL"))</f>
        <v/>
      </c>
      <c r="C264" t="str">
        <f>IF($A264="","",IF(COUNTIFS('Brand Family Areas (Enc)'!$B$6:$B$998,$A264,'Brand Family Areas (Enc)'!$C$6:$C$998,C$1,'Brand Family Areas (Enc)'!$D$6:$D$998,"Inactive")&gt;0,"BLOCKED","CAN SELL"))</f>
        <v/>
      </c>
      <c r="D264" t="str">
        <f>IF($A264="","",IF(COUNTIFS('Brand Family Areas (Enc)'!$B$6:$B$998,$A264,'Brand Family Areas (Enc)'!$C$6:$C$998,D$1,'Brand Family Areas (Enc)'!$D$6:$D$998,"Inactive")&gt;0,"BLOCKED","CAN SELL"))</f>
        <v/>
      </c>
      <c r="E264" t="str">
        <f>IF($A264="","",IF(COUNTIFS('Brand Family Areas (Enc)'!$B$6:$B$998,$A264,'Brand Family Areas (Enc)'!$C$6:$C$998,E$1,'Brand Family Areas (Enc)'!$D$6:$D$998,"Inactive")&gt;0,"BLOCKED","CAN SELL"))</f>
        <v/>
      </c>
      <c r="F264" t="str">
        <f>IF($A264="","",IF(COUNTIFS('Brand Family Areas (Enc)'!$B$6:$B$998,$A264,'Brand Family Areas (Enc)'!$C$6:$C$998,F$1,'Brand Family Areas (Enc)'!$D$6:$D$998,"Inactive")&gt;0,"BLOCKED","CAN SELL"))</f>
        <v/>
      </c>
      <c r="G264" t="str">
        <f>IF($A264="","",IF(COUNTIFS('Brand Family Areas (Enc)'!$B$6:$B$998,$A264,'Brand Family Areas (Enc)'!$C$6:$C$998,G$1,'Brand Family Areas (Enc)'!$D$6:$D$998,"Inactive")&gt;0,"BLOCKED","CAN SELL"))</f>
        <v/>
      </c>
      <c r="H264" t="str">
        <f>IF($A264="","",IF(COUNTIFS('Brand Family Areas (Enc)'!$B$6:$B$998,$A264,'Brand Family Areas (Enc)'!$C$6:$C$998,H$1,'Brand Family Areas (Enc)'!$D$6:$D$998,"Inactive")&gt;0,"BLOCKED","CAN SELL"))</f>
        <v/>
      </c>
      <c r="I264" t="str">
        <f>IF($A264="","",IF(COUNTIFS('Brand Family Areas (Enc)'!$B$6:$B$998,$A264,'Brand Family Areas (Enc)'!$C$6:$C$998,I$1,'Brand Family Areas (Enc)'!$D$6:$D$998,"Inactive")&gt;0,"BLOCKED","CAN SELL"))</f>
        <v/>
      </c>
      <c r="J264" t="str">
        <f>IF($A264="","",IF(COUNTIFS('Brand Family Areas (Enc)'!$B$6:$B$998,$A264,'Brand Family Areas (Enc)'!$C$6:$C$998,J$1,'Brand Family Areas (Enc)'!$D$6:$D$998,"Inactive")&gt;0,"BLOCKED","CAN SELL"))</f>
        <v/>
      </c>
      <c r="K264" t="str">
        <f>IF($A264="","",IF(COUNTIFS('Brand Family Areas (Enc)'!$B$6:$B$998,$A264,'Brand Family Areas (Enc)'!$C$6:$C$998,K$1,'Brand Family Areas (Enc)'!$D$6:$D$998,"Inactive")&gt;0,"BLOCKED","CAN SELL"))</f>
        <v/>
      </c>
    </row>
    <row r="265" spans="2:11" x14ac:dyDescent="0.2">
      <c r="B265" t="str">
        <f>IF($A265="","",IF(COUNTIFS('Brand Family Areas (Enc)'!$B$6:$B$998,$A265,'Brand Family Areas (Enc)'!$C$6:$C$998,B$1,'Brand Family Areas (Enc)'!$D$6:$D$998,"Inactive")&gt;0,"BLOCKED","CAN SELL"))</f>
        <v/>
      </c>
      <c r="C265" t="str">
        <f>IF($A265="","",IF(COUNTIFS('Brand Family Areas (Enc)'!$B$6:$B$998,$A265,'Brand Family Areas (Enc)'!$C$6:$C$998,C$1,'Brand Family Areas (Enc)'!$D$6:$D$998,"Inactive")&gt;0,"BLOCKED","CAN SELL"))</f>
        <v/>
      </c>
      <c r="D265" t="str">
        <f>IF($A265="","",IF(COUNTIFS('Brand Family Areas (Enc)'!$B$6:$B$998,$A265,'Brand Family Areas (Enc)'!$C$6:$C$998,D$1,'Brand Family Areas (Enc)'!$D$6:$D$998,"Inactive")&gt;0,"BLOCKED","CAN SELL"))</f>
        <v/>
      </c>
      <c r="E265" t="str">
        <f>IF($A265="","",IF(COUNTIFS('Brand Family Areas (Enc)'!$B$6:$B$998,$A265,'Brand Family Areas (Enc)'!$C$6:$C$998,E$1,'Brand Family Areas (Enc)'!$D$6:$D$998,"Inactive")&gt;0,"BLOCKED","CAN SELL"))</f>
        <v/>
      </c>
      <c r="F265" t="str">
        <f>IF($A265="","",IF(COUNTIFS('Brand Family Areas (Enc)'!$B$6:$B$998,$A265,'Brand Family Areas (Enc)'!$C$6:$C$998,F$1,'Brand Family Areas (Enc)'!$D$6:$D$998,"Inactive")&gt;0,"BLOCKED","CAN SELL"))</f>
        <v/>
      </c>
      <c r="G265" t="str">
        <f>IF($A265="","",IF(COUNTIFS('Brand Family Areas (Enc)'!$B$6:$B$998,$A265,'Brand Family Areas (Enc)'!$C$6:$C$998,G$1,'Brand Family Areas (Enc)'!$D$6:$D$998,"Inactive")&gt;0,"BLOCKED","CAN SELL"))</f>
        <v/>
      </c>
      <c r="H265" t="str">
        <f>IF($A265="","",IF(COUNTIFS('Brand Family Areas (Enc)'!$B$6:$B$998,$A265,'Brand Family Areas (Enc)'!$C$6:$C$998,H$1,'Brand Family Areas (Enc)'!$D$6:$D$998,"Inactive")&gt;0,"BLOCKED","CAN SELL"))</f>
        <v/>
      </c>
      <c r="I265" t="str">
        <f>IF($A265="","",IF(COUNTIFS('Brand Family Areas (Enc)'!$B$6:$B$998,$A265,'Brand Family Areas (Enc)'!$C$6:$C$998,I$1,'Brand Family Areas (Enc)'!$D$6:$D$998,"Inactive")&gt;0,"BLOCKED","CAN SELL"))</f>
        <v/>
      </c>
      <c r="J265" t="str">
        <f>IF($A265="","",IF(COUNTIFS('Brand Family Areas (Enc)'!$B$6:$B$998,$A265,'Brand Family Areas (Enc)'!$C$6:$C$998,J$1,'Brand Family Areas (Enc)'!$D$6:$D$998,"Inactive")&gt;0,"BLOCKED","CAN SELL"))</f>
        <v/>
      </c>
      <c r="K265" t="str">
        <f>IF($A265="","",IF(COUNTIFS('Brand Family Areas (Enc)'!$B$6:$B$998,$A265,'Brand Family Areas (Enc)'!$C$6:$C$998,K$1,'Brand Family Areas (Enc)'!$D$6:$D$998,"Inactive")&gt;0,"BLOCKED","CAN SELL"))</f>
        <v/>
      </c>
    </row>
    <row r="266" spans="2:11" x14ac:dyDescent="0.2">
      <c r="B266" t="str">
        <f>IF($A266="","",IF(COUNTIFS('Brand Family Areas (Enc)'!$B$6:$B$998,$A266,'Brand Family Areas (Enc)'!$C$6:$C$998,B$1,'Brand Family Areas (Enc)'!$D$6:$D$998,"Inactive")&gt;0,"BLOCKED","CAN SELL"))</f>
        <v/>
      </c>
      <c r="C266" t="str">
        <f>IF($A266="","",IF(COUNTIFS('Brand Family Areas (Enc)'!$B$6:$B$998,$A266,'Brand Family Areas (Enc)'!$C$6:$C$998,C$1,'Brand Family Areas (Enc)'!$D$6:$D$998,"Inactive")&gt;0,"BLOCKED","CAN SELL"))</f>
        <v/>
      </c>
      <c r="D266" t="str">
        <f>IF($A266="","",IF(COUNTIFS('Brand Family Areas (Enc)'!$B$6:$B$998,$A266,'Brand Family Areas (Enc)'!$C$6:$C$998,D$1,'Brand Family Areas (Enc)'!$D$6:$D$998,"Inactive")&gt;0,"BLOCKED","CAN SELL"))</f>
        <v/>
      </c>
      <c r="E266" t="str">
        <f>IF($A266="","",IF(COUNTIFS('Brand Family Areas (Enc)'!$B$6:$B$998,$A266,'Brand Family Areas (Enc)'!$C$6:$C$998,E$1,'Brand Family Areas (Enc)'!$D$6:$D$998,"Inactive")&gt;0,"BLOCKED","CAN SELL"))</f>
        <v/>
      </c>
      <c r="F266" t="str">
        <f>IF($A266="","",IF(COUNTIFS('Brand Family Areas (Enc)'!$B$6:$B$998,$A266,'Brand Family Areas (Enc)'!$C$6:$C$998,F$1,'Brand Family Areas (Enc)'!$D$6:$D$998,"Inactive")&gt;0,"BLOCKED","CAN SELL"))</f>
        <v/>
      </c>
      <c r="G266" t="str">
        <f>IF($A266="","",IF(COUNTIFS('Brand Family Areas (Enc)'!$B$6:$B$998,$A266,'Brand Family Areas (Enc)'!$C$6:$C$998,G$1,'Brand Family Areas (Enc)'!$D$6:$D$998,"Inactive")&gt;0,"BLOCKED","CAN SELL"))</f>
        <v/>
      </c>
      <c r="H266" t="str">
        <f>IF($A266="","",IF(COUNTIFS('Brand Family Areas (Enc)'!$B$6:$B$998,$A266,'Brand Family Areas (Enc)'!$C$6:$C$998,H$1,'Brand Family Areas (Enc)'!$D$6:$D$998,"Inactive")&gt;0,"BLOCKED","CAN SELL"))</f>
        <v/>
      </c>
      <c r="I266" t="str">
        <f>IF($A266="","",IF(COUNTIFS('Brand Family Areas (Enc)'!$B$6:$B$998,$A266,'Brand Family Areas (Enc)'!$C$6:$C$998,I$1,'Brand Family Areas (Enc)'!$D$6:$D$998,"Inactive")&gt;0,"BLOCKED","CAN SELL"))</f>
        <v/>
      </c>
      <c r="J266" t="str">
        <f>IF($A266="","",IF(COUNTIFS('Brand Family Areas (Enc)'!$B$6:$B$998,$A266,'Brand Family Areas (Enc)'!$C$6:$C$998,J$1,'Brand Family Areas (Enc)'!$D$6:$D$998,"Inactive")&gt;0,"BLOCKED","CAN SELL"))</f>
        <v/>
      </c>
      <c r="K266" t="str">
        <f>IF($A266="","",IF(COUNTIFS('Brand Family Areas (Enc)'!$B$6:$B$998,$A266,'Brand Family Areas (Enc)'!$C$6:$C$998,K$1,'Brand Family Areas (Enc)'!$D$6:$D$998,"Inactive")&gt;0,"BLOCKED","CAN SELL"))</f>
        <v/>
      </c>
    </row>
    <row r="267" spans="2:11" x14ac:dyDescent="0.2">
      <c r="B267" t="str">
        <f>IF($A267="","",IF(COUNTIFS('Brand Family Areas (Enc)'!$B$6:$B$998,$A267,'Brand Family Areas (Enc)'!$C$6:$C$998,B$1,'Brand Family Areas (Enc)'!$D$6:$D$998,"Inactive")&gt;0,"BLOCKED","CAN SELL"))</f>
        <v/>
      </c>
      <c r="C267" t="str">
        <f>IF($A267="","",IF(COUNTIFS('Brand Family Areas (Enc)'!$B$6:$B$998,$A267,'Brand Family Areas (Enc)'!$C$6:$C$998,C$1,'Brand Family Areas (Enc)'!$D$6:$D$998,"Inactive")&gt;0,"BLOCKED","CAN SELL"))</f>
        <v/>
      </c>
      <c r="D267" t="str">
        <f>IF($A267="","",IF(COUNTIFS('Brand Family Areas (Enc)'!$B$6:$B$998,$A267,'Brand Family Areas (Enc)'!$C$6:$C$998,D$1,'Brand Family Areas (Enc)'!$D$6:$D$998,"Inactive")&gt;0,"BLOCKED","CAN SELL"))</f>
        <v/>
      </c>
      <c r="E267" t="str">
        <f>IF($A267="","",IF(COUNTIFS('Brand Family Areas (Enc)'!$B$6:$B$998,$A267,'Brand Family Areas (Enc)'!$C$6:$C$998,E$1,'Brand Family Areas (Enc)'!$D$6:$D$998,"Inactive")&gt;0,"BLOCKED","CAN SELL"))</f>
        <v/>
      </c>
      <c r="F267" t="str">
        <f>IF($A267="","",IF(COUNTIFS('Brand Family Areas (Enc)'!$B$6:$B$998,$A267,'Brand Family Areas (Enc)'!$C$6:$C$998,F$1,'Brand Family Areas (Enc)'!$D$6:$D$998,"Inactive")&gt;0,"BLOCKED","CAN SELL"))</f>
        <v/>
      </c>
      <c r="G267" t="str">
        <f>IF($A267="","",IF(COUNTIFS('Brand Family Areas (Enc)'!$B$6:$B$998,$A267,'Brand Family Areas (Enc)'!$C$6:$C$998,G$1,'Brand Family Areas (Enc)'!$D$6:$D$998,"Inactive")&gt;0,"BLOCKED","CAN SELL"))</f>
        <v/>
      </c>
      <c r="H267" t="str">
        <f>IF($A267="","",IF(COUNTIFS('Brand Family Areas (Enc)'!$B$6:$B$998,$A267,'Brand Family Areas (Enc)'!$C$6:$C$998,H$1,'Brand Family Areas (Enc)'!$D$6:$D$998,"Inactive")&gt;0,"BLOCKED","CAN SELL"))</f>
        <v/>
      </c>
      <c r="I267" t="str">
        <f>IF($A267="","",IF(COUNTIFS('Brand Family Areas (Enc)'!$B$6:$B$998,$A267,'Brand Family Areas (Enc)'!$C$6:$C$998,I$1,'Brand Family Areas (Enc)'!$D$6:$D$998,"Inactive")&gt;0,"BLOCKED","CAN SELL"))</f>
        <v/>
      </c>
      <c r="J267" t="str">
        <f>IF($A267="","",IF(COUNTIFS('Brand Family Areas (Enc)'!$B$6:$B$998,$A267,'Brand Family Areas (Enc)'!$C$6:$C$998,J$1,'Brand Family Areas (Enc)'!$D$6:$D$998,"Inactive")&gt;0,"BLOCKED","CAN SELL"))</f>
        <v/>
      </c>
      <c r="K267" t="str">
        <f>IF($A267="","",IF(COUNTIFS('Brand Family Areas (Enc)'!$B$6:$B$998,$A267,'Brand Family Areas (Enc)'!$C$6:$C$998,K$1,'Brand Family Areas (Enc)'!$D$6:$D$998,"Inactive")&gt;0,"BLOCKED","CAN SELL"))</f>
        <v/>
      </c>
    </row>
    <row r="268" spans="2:11" x14ac:dyDescent="0.2">
      <c r="B268" t="str">
        <f>IF($A268="","",IF(COUNTIFS('Brand Family Areas (Enc)'!$B$6:$B$998,$A268,'Brand Family Areas (Enc)'!$C$6:$C$998,B$1,'Brand Family Areas (Enc)'!$D$6:$D$998,"Inactive")&gt;0,"BLOCKED","CAN SELL"))</f>
        <v/>
      </c>
      <c r="C268" t="str">
        <f>IF($A268="","",IF(COUNTIFS('Brand Family Areas (Enc)'!$B$6:$B$998,$A268,'Brand Family Areas (Enc)'!$C$6:$C$998,C$1,'Brand Family Areas (Enc)'!$D$6:$D$998,"Inactive")&gt;0,"BLOCKED","CAN SELL"))</f>
        <v/>
      </c>
      <c r="D268" t="str">
        <f>IF($A268="","",IF(COUNTIFS('Brand Family Areas (Enc)'!$B$6:$B$998,$A268,'Brand Family Areas (Enc)'!$C$6:$C$998,D$1,'Brand Family Areas (Enc)'!$D$6:$D$998,"Inactive")&gt;0,"BLOCKED","CAN SELL"))</f>
        <v/>
      </c>
      <c r="E268" t="str">
        <f>IF($A268="","",IF(COUNTIFS('Brand Family Areas (Enc)'!$B$6:$B$998,$A268,'Brand Family Areas (Enc)'!$C$6:$C$998,E$1,'Brand Family Areas (Enc)'!$D$6:$D$998,"Inactive")&gt;0,"BLOCKED","CAN SELL"))</f>
        <v/>
      </c>
      <c r="F268" t="str">
        <f>IF($A268="","",IF(COUNTIFS('Brand Family Areas (Enc)'!$B$6:$B$998,$A268,'Brand Family Areas (Enc)'!$C$6:$C$998,F$1,'Brand Family Areas (Enc)'!$D$6:$D$998,"Inactive")&gt;0,"BLOCKED","CAN SELL"))</f>
        <v/>
      </c>
      <c r="G268" t="str">
        <f>IF($A268="","",IF(COUNTIFS('Brand Family Areas (Enc)'!$B$6:$B$998,$A268,'Brand Family Areas (Enc)'!$C$6:$C$998,G$1,'Brand Family Areas (Enc)'!$D$6:$D$998,"Inactive")&gt;0,"BLOCKED","CAN SELL"))</f>
        <v/>
      </c>
      <c r="H268" t="str">
        <f>IF($A268="","",IF(COUNTIFS('Brand Family Areas (Enc)'!$B$6:$B$998,$A268,'Brand Family Areas (Enc)'!$C$6:$C$998,H$1,'Brand Family Areas (Enc)'!$D$6:$D$998,"Inactive")&gt;0,"BLOCKED","CAN SELL"))</f>
        <v/>
      </c>
      <c r="I268" t="str">
        <f>IF($A268="","",IF(COUNTIFS('Brand Family Areas (Enc)'!$B$6:$B$998,$A268,'Brand Family Areas (Enc)'!$C$6:$C$998,I$1,'Brand Family Areas (Enc)'!$D$6:$D$998,"Inactive")&gt;0,"BLOCKED","CAN SELL"))</f>
        <v/>
      </c>
      <c r="J268" t="str">
        <f>IF($A268="","",IF(COUNTIFS('Brand Family Areas (Enc)'!$B$6:$B$998,$A268,'Brand Family Areas (Enc)'!$C$6:$C$998,J$1,'Brand Family Areas (Enc)'!$D$6:$D$998,"Inactive")&gt;0,"BLOCKED","CAN SELL"))</f>
        <v/>
      </c>
      <c r="K268" t="str">
        <f>IF($A268="","",IF(COUNTIFS('Brand Family Areas (Enc)'!$B$6:$B$998,$A268,'Brand Family Areas (Enc)'!$C$6:$C$998,K$1,'Brand Family Areas (Enc)'!$D$6:$D$998,"Inactive")&gt;0,"BLOCKED","CAN SELL"))</f>
        <v/>
      </c>
    </row>
    <row r="269" spans="2:11" x14ac:dyDescent="0.2">
      <c r="B269" t="str">
        <f>IF($A269="","",IF(COUNTIFS('Brand Family Areas (Enc)'!$B$6:$B$998,$A269,'Brand Family Areas (Enc)'!$C$6:$C$998,B$1,'Brand Family Areas (Enc)'!$D$6:$D$998,"Inactive")&gt;0,"BLOCKED","CAN SELL"))</f>
        <v/>
      </c>
      <c r="C269" t="str">
        <f>IF($A269="","",IF(COUNTIFS('Brand Family Areas (Enc)'!$B$6:$B$998,$A269,'Brand Family Areas (Enc)'!$C$6:$C$998,C$1,'Brand Family Areas (Enc)'!$D$6:$D$998,"Inactive")&gt;0,"BLOCKED","CAN SELL"))</f>
        <v/>
      </c>
      <c r="D269" t="str">
        <f>IF($A269="","",IF(COUNTIFS('Brand Family Areas (Enc)'!$B$6:$B$998,$A269,'Brand Family Areas (Enc)'!$C$6:$C$998,D$1,'Brand Family Areas (Enc)'!$D$6:$D$998,"Inactive")&gt;0,"BLOCKED","CAN SELL"))</f>
        <v/>
      </c>
      <c r="E269" t="str">
        <f>IF($A269="","",IF(COUNTIFS('Brand Family Areas (Enc)'!$B$6:$B$998,$A269,'Brand Family Areas (Enc)'!$C$6:$C$998,E$1,'Brand Family Areas (Enc)'!$D$6:$D$998,"Inactive")&gt;0,"BLOCKED","CAN SELL"))</f>
        <v/>
      </c>
      <c r="F269" t="str">
        <f>IF($A269="","",IF(COUNTIFS('Brand Family Areas (Enc)'!$B$6:$B$998,$A269,'Brand Family Areas (Enc)'!$C$6:$C$998,F$1,'Brand Family Areas (Enc)'!$D$6:$D$998,"Inactive")&gt;0,"BLOCKED","CAN SELL"))</f>
        <v/>
      </c>
      <c r="G269" t="str">
        <f>IF($A269="","",IF(COUNTIFS('Brand Family Areas (Enc)'!$B$6:$B$998,$A269,'Brand Family Areas (Enc)'!$C$6:$C$998,G$1,'Brand Family Areas (Enc)'!$D$6:$D$998,"Inactive")&gt;0,"BLOCKED","CAN SELL"))</f>
        <v/>
      </c>
      <c r="H269" t="str">
        <f>IF($A269="","",IF(COUNTIFS('Brand Family Areas (Enc)'!$B$6:$B$998,$A269,'Brand Family Areas (Enc)'!$C$6:$C$998,H$1,'Brand Family Areas (Enc)'!$D$6:$D$998,"Inactive")&gt;0,"BLOCKED","CAN SELL"))</f>
        <v/>
      </c>
      <c r="I269" t="str">
        <f>IF($A269="","",IF(COUNTIFS('Brand Family Areas (Enc)'!$B$6:$B$998,$A269,'Brand Family Areas (Enc)'!$C$6:$C$998,I$1,'Brand Family Areas (Enc)'!$D$6:$D$998,"Inactive")&gt;0,"BLOCKED","CAN SELL"))</f>
        <v/>
      </c>
      <c r="J269" t="str">
        <f>IF($A269="","",IF(COUNTIFS('Brand Family Areas (Enc)'!$B$6:$B$998,$A269,'Brand Family Areas (Enc)'!$C$6:$C$998,J$1,'Brand Family Areas (Enc)'!$D$6:$D$998,"Inactive")&gt;0,"BLOCKED","CAN SELL"))</f>
        <v/>
      </c>
      <c r="K269" t="str">
        <f>IF($A269="","",IF(COUNTIFS('Brand Family Areas (Enc)'!$B$6:$B$998,$A269,'Brand Family Areas (Enc)'!$C$6:$C$998,K$1,'Brand Family Areas (Enc)'!$D$6:$D$998,"Inactive")&gt;0,"BLOCKED","CAN SELL"))</f>
        <v/>
      </c>
    </row>
    <row r="270" spans="2:11" x14ac:dyDescent="0.2">
      <c r="B270" t="str">
        <f>IF($A270="","",IF(COUNTIFS('Brand Family Areas (Enc)'!$B$6:$B$998,$A270,'Brand Family Areas (Enc)'!$C$6:$C$998,B$1,'Brand Family Areas (Enc)'!$D$6:$D$998,"Inactive")&gt;0,"BLOCKED","CAN SELL"))</f>
        <v/>
      </c>
      <c r="C270" t="str">
        <f>IF($A270="","",IF(COUNTIFS('Brand Family Areas (Enc)'!$B$6:$B$998,$A270,'Brand Family Areas (Enc)'!$C$6:$C$998,C$1,'Brand Family Areas (Enc)'!$D$6:$D$998,"Inactive")&gt;0,"BLOCKED","CAN SELL"))</f>
        <v/>
      </c>
      <c r="D270" t="str">
        <f>IF($A270="","",IF(COUNTIFS('Brand Family Areas (Enc)'!$B$6:$B$998,$A270,'Brand Family Areas (Enc)'!$C$6:$C$998,D$1,'Brand Family Areas (Enc)'!$D$6:$D$998,"Inactive")&gt;0,"BLOCKED","CAN SELL"))</f>
        <v/>
      </c>
      <c r="E270" t="str">
        <f>IF($A270="","",IF(COUNTIFS('Brand Family Areas (Enc)'!$B$6:$B$998,$A270,'Brand Family Areas (Enc)'!$C$6:$C$998,E$1,'Brand Family Areas (Enc)'!$D$6:$D$998,"Inactive")&gt;0,"BLOCKED","CAN SELL"))</f>
        <v/>
      </c>
      <c r="F270" t="str">
        <f>IF($A270="","",IF(COUNTIFS('Brand Family Areas (Enc)'!$B$6:$B$998,$A270,'Brand Family Areas (Enc)'!$C$6:$C$998,F$1,'Brand Family Areas (Enc)'!$D$6:$D$998,"Inactive")&gt;0,"BLOCKED","CAN SELL"))</f>
        <v/>
      </c>
      <c r="G270" t="str">
        <f>IF($A270="","",IF(COUNTIFS('Brand Family Areas (Enc)'!$B$6:$B$998,$A270,'Brand Family Areas (Enc)'!$C$6:$C$998,G$1,'Brand Family Areas (Enc)'!$D$6:$D$998,"Inactive")&gt;0,"BLOCKED","CAN SELL"))</f>
        <v/>
      </c>
      <c r="H270" t="str">
        <f>IF($A270="","",IF(COUNTIFS('Brand Family Areas (Enc)'!$B$6:$B$998,$A270,'Brand Family Areas (Enc)'!$C$6:$C$998,H$1,'Brand Family Areas (Enc)'!$D$6:$D$998,"Inactive")&gt;0,"BLOCKED","CAN SELL"))</f>
        <v/>
      </c>
      <c r="I270" t="str">
        <f>IF($A270="","",IF(COUNTIFS('Brand Family Areas (Enc)'!$B$6:$B$998,$A270,'Brand Family Areas (Enc)'!$C$6:$C$998,I$1,'Brand Family Areas (Enc)'!$D$6:$D$998,"Inactive")&gt;0,"BLOCKED","CAN SELL"))</f>
        <v/>
      </c>
      <c r="J270" t="str">
        <f>IF($A270="","",IF(COUNTIFS('Brand Family Areas (Enc)'!$B$6:$B$998,$A270,'Brand Family Areas (Enc)'!$C$6:$C$998,J$1,'Brand Family Areas (Enc)'!$D$6:$D$998,"Inactive")&gt;0,"BLOCKED","CAN SELL"))</f>
        <v/>
      </c>
      <c r="K270" t="str">
        <f>IF($A270="","",IF(COUNTIFS('Brand Family Areas (Enc)'!$B$6:$B$998,$A270,'Brand Family Areas (Enc)'!$C$6:$C$998,K$1,'Brand Family Areas (Enc)'!$D$6:$D$998,"Inactive")&gt;0,"BLOCKED","CAN SELL"))</f>
        <v/>
      </c>
    </row>
    <row r="271" spans="2:11" x14ac:dyDescent="0.2">
      <c r="B271" t="str">
        <f>IF($A271="","",IF(COUNTIFS('Brand Family Areas (Enc)'!$B$6:$B$998,$A271,'Brand Family Areas (Enc)'!$C$6:$C$998,B$1,'Brand Family Areas (Enc)'!$D$6:$D$998,"Inactive")&gt;0,"BLOCKED","CAN SELL"))</f>
        <v/>
      </c>
      <c r="C271" t="str">
        <f>IF($A271="","",IF(COUNTIFS('Brand Family Areas (Enc)'!$B$6:$B$998,$A271,'Brand Family Areas (Enc)'!$C$6:$C$998,C$1,'Brand Family Areas (Enc)'!$D$6:$D$998,"Inactive")&gt;0,"BLOCKED","CAN SELL"))</f>
        <v/>
      </c>
      <c r="D271" t="str">
        <f>IF($A271="","",IF(COUNTIFS('Brand Family Areas (Enc)'!$B$6:$B$998,$A271,'Brand Family Areas (Enc)'!$C$6:$C$998,D$1,'Brand Family Areas (Enc)'!$D$6:$D$998,"Inactive")&gt;0,"BLOCKED","CAN SELL"))</f>
        <v/>
      </c>
      <c r="E271" t="str">
        <f>IF($A271="","",IF(COUNTIFS('Brand Family Areas (Enc)'!$B$6:$B$998,$A271,'Brand Family Areas (Enc)'!$C$6:$C$998,E$1,'Brand Family Areas (Enc)'!$D$6:$D$998,"Inactive")&gt;0,"BLOCKED","CAN SELL"))</f>
        <v/>
      </c>
      <c r="F271" t="str">
        <f>IF($A271="","",IF(COUNTIFS('Brand Family Areas (Enc)'!$B$6:$B$998,$A271,'Brand Family Areas (Enc)'!$C$6:$C$998,F$1,'Brand Family Areas (Enc)'!$D$6:$D$998,"Inactive")&gt;0,"BLOCKED","CAN SELL"))</f>
        <v/>
      </c>
      <c r="G271" t="str">
        <f>IF($A271="","",IF(COUNTIFS('Brand Family Areas (Enc)'!$B$6:$B$998,$A271,'Brand Family Areas (Enc)'!$C$6:$C$998,G$1,'Brand Family Areas (Enc)'!$D$6:$D$998,"Inactive")&gt;0,"BLOCKED","CAN SELL"))</f>
        <v/>
      </c>
      <c r="H271" t="str">
        <f>IF($A271="","",IF(COUNTIFS('Brand Family Areas (Enc)'!$B$6:$B$998,$A271,'Brand Family Areas (Enc)'!$C$6:$C$998,H$1,'Brand Family Areas (Enc)'!$D$6:$D$998,"Inactive")&gt;0,"BLOCKED","CAN SELL"))</f>
        <v/>
      </c>
      <c r="I271" t="str">
        <f>IF($A271="","",IF(COUNTIFS('Brand Family Areas (Enc)'!$B$6:$B$998,$A271,'Brand Family Areas (Enc)'!$C$6:$C$998,I$1,'Brand Family Areas (Enc)'!$D$6:$D$998,"Inactive")&gt;0,"BLOCKED","CAN SELL"))</f>
        <v/>
      </c>
      <c r="J271" t="str">
        <f>IF($A271="","",IF(COUNTIFS('Brand Family Areas (Enc)'!$B$6:$B$998,$A271,'Brand Family Areas (Enc)'!$C$6:$C$998,J$1,'Brand Family Areas (Enc)'!$D$6:$D$998,"Inactive")&gt;0,"BLOCKED","CAN SELL"))</f>
        <v/>
      </c>
      <c r="K271" t="str">
        <f>IF($A271="","",IF(COUNTIFS('Brand Family Areas (Enc)'!$B$6:$B$998,$A271,'Brand Family Areas (Enc)'!$C$6:$C$998,K$1,'Brand Family Areas (Enc)'!$D$6:$D$998,"Inactive")&gt;0,"BLOCKED","CAN SELL"))</f>
        <v/>
      </c>
    </row>
    <row r="272" spans="2:11" x14ac:dyDescent="0.2">
      <c r="B272" t="str">
        <f>IF($A272="","",IF(COUNTIFS('Brand Family Areas (Enc)'!$B$6:$B$998,$A272,'Brand Family Areas (Enc)'!$C$6:$C$998,B$1,'Brand Family Areas (Enc)'!$D$6:$D$998,"Inactive")&gt;0,"BLOCKED","CAN SELL"))</f>
        <v/>
      </c>
      <c r="C272" t="str">
        <f>IF($A272="","",IF(COUNTIFS('Brand Family Areas (Enc)'!$B$6:$B$998,$A272,'Brand Family Areas (Enc)'!$C$6:$C$998,C$1,'Brand Family Areas (Enc)'!$D$6:$D$998,"Inactive")&gt;0,"BLOCKED","CAN SELL"))</f>
        <v/>
      </c>
      <c r="D272" t="str">
        <f>IF($A272="","",IF(COUNTIFS('Brand Family Areas (Enc)'!$B$6:$B$998,$A272,'Brand Family Areas (Enc)'!$C$6:$C$998,D$1,'Brand Family Areas (Enc)'!$D$6:$D$998,"Inactive")&gt;0,"BLOCKED","CAN SELL"))</f>
        <v/>
      </c>
      <c r="E272" t="str">
        <f>IF($A272="","",IF(COUNTIFS('Brand Family Areas (Enc)'!$B$6:$B$998,$A272,'Brand Family Areas (Enc)'!$C$6:$C$998,E$1,'Brand Family Areas (Enc)'!$D$6:$D$998,"Inactive")&gt;0,"BLOCKED","CAN SELL"))</f>
        <v/>
      </c>
      <c r="F272" t="str">
        <f>IF($A272="","",IF(COUNTIFS('Brand Family Areas (Enc)'!$B$6:$B$998,$A272,'Brand Family Areas (Enc)'!$C$6:$C$998,F$1,'Brand Family Areas (Enc)'!$D$6:$D$998,"Inactive")&gt;0,"BLOCKED","CAN SELL"))</f>
        <v/>
      </c>
      <c r="G272" t="str">
        <f>IF($A272="","",IF(COUNTIFS('Brand Family Areas (Enc)'!$B$6:$B$998,$A272,'Brand Family Areas (Enc)'!$C$6:$C$998,G$1,'Brand Family Areas (Enc)'!$D$6:$D$998,"Inactive")&gt;0,"BLOCKED","CAN SELL"))</f>
        <v/>
      </c>
      <c r="H272" t="str">
        <f>IF($A272="","",IF(COUNTIFS('Brand Family Areas (Enc)'!$B$6:$B$998,$A272,'Brand Family Areas (Enc)'!$C$6:$C$998,H$1,'Brand Family Areas (Enc)'!$D$6:$D$998,"Inactive")&gt;0,"BLOCKED","CAN SELL"))</f>
        <v/>
      </c>
      <c r="I272" t="str">
        <f>IF($A272="","",IF(COUNTIFS('Brand Family Areas (Enc)'!$B$6:$B$998,$A272,'Brand Family Areas (Enc)'!$C$6:$C$998,I$1,'Brand Family Areas (Enc)'!$D$6:$D$998,"Inactive")&gt;0,"BLOCKED","CAN SELL"))</f>
        <v/>
      </c>
      <c r="J272" t="str">
        <f>IF($A272="","",IF(COUNTIFS('Brand Family Areas (Enc)'!$B$6:$B$998,$A272,'Brand Family Areas (Enc)'!$C$6:$C$998,J$1,'Brand Family Areas (Enc)'!$D$6:$D$998,"Inactive")&gt;0,"BLOCKED","CAN SELL"))</f>
        <v/>
      </c>
      <c r="K272" t="str">
        <f>IF($A272="","",IF(COUNTIFS('Brand Family Areas (Enc)'!$B$6:$B$998,$A272,'Brand Family Areas (Enc)'!$C$6:$C$998,K$1,'Brand Family Areas (Enc)'!$D$6:$D$998,"Inactive")&gt;0,"BLOCKED","CAN SELL"))</f>
        <v/>
      </c>
    </row>
    <row r="273" spans="2:11" x14ac:dyDescent="0.2">
      <c r="B273" t="str">
        <f>IF($A273="","",IF(COUNTIFS('Brand Family Areas (Enc)'!$B$6:$B$998,$A273,'Brand Family Areas (Enc)'!$C$6:$C$998,B$1,'Brand Family Areas (Enc)'!$D$6:$D$998,"Inactive")&gt;0,"BLOCKED","CAN SELL"))</f>
        <v/>
      </c>
      <c r="C273" t="str">
        <f>IF($A273="","",IF(COUNTIFS('Brand Family Areas (Enc)'!$B$6:$B$998,$A273,'Brand Family Areas (Enc)'!$C$6:$C$998,C$1,'Brand Family Areas (Enc)'!$D$6:$D$998,"Inactive")&gt;0,"BLOCKED","CAN SELL"))</f>
        <v/>
      </c>
      <c r="D273" t="str">
        <f>IF($A273="","",IF(COUNTIFS('Brand Family Areas (Enc)'!$B$6:$B$998,$A273,'Brand Family Areas (Enc)'!$C$6:$C$998,D$1,'Brand Family Areas (Enc)'!$D$6:$D$998,"Inactive")&gt;0,"BLOCKED","CAN SELL"))</f>
        <v/>
      </c>
      <c r="E273" t="str">
        <f>IF($A273="","",IF(COUNTIFS('Brand Family Areas (Enc)'!$B$6:$B$998,$A273,'Brand Family Areas (Enc)'!$C$6:$C$998,E$1,'Brand Family Areas (Enc)'!$D$6:$D$998,"Inactive")&gt;0,"BLOCKED","CAN SELL"))</f>
        <v/>
      </c>
      <c r="F273" t="str">
        <f>IF($A273="","",IF(COUNTIFS('Brand Family Areas (Enc)'!$B$6:$B$998,$A273,'Brand Family Areas (Enc)'!$C$6:$C$998,F$1,'Brand Family Areas (Enc)'!$D$6:$D$998,"Inactive")&gt;0,"BLOCKED","CAN SELL"))</f>
        <v/>
      </c>
      <c r="G273" t="str">
        <f>IF($A273="","",IF(COUNTIFS('Brand Family Areas (Enc)'!$B$6:$B$998,$A273,'Brand Family Areas (Enc)'!$C$6:$C$998,G$1,'Brand Family Areas (Enc)'!$D$6:$D$998,"Inactive")&gt;0,"BLOCKED","CAN SELL"))</f>
        <v/>
      </c>
      <c r="H273" t="str">
        <f>IF($A273="","",IF(COUNTIFS('Brand Family Areas (Enc)'!$B$6:$B$998,$A273,'Brand Family Areas (Enc)'!$C$6:$C$998,H$1,'Brand Family Areas (Enc)'!$D$6:$D$998,"Inactive")&gt;0,"BLOCKED","CAN SELL"))</f>
        <v/>
      </c>
      <c r="I273" t="str">
        <f>IF($A273="","",IF(COUNTIFS('Brand Family Areas (Enc)'!$B$6:$B$998,$A273,'Brand Family Areas (Enc)'!$C$6:$C$998,I$1,'Brand Family Areas (Enc)'!$D$6:$D$998,"Inactive")&gt;0,"BLOCKED","CAN SELL"))</f>
        <v/>
      </c>
      <c r="J273" t="str">
        <f>IF($A273="","",IF(COUNTIFS('Brand Family Areas (Enc)'!$B$6:$B$998,$A273,'Brand Family Areas (Enc)'!$C$6:$C$998,J$1,'Brand Family Areas (Enc)'!$D$6:$D$998,"Inactive")&gt;0,"BLOCKED","CAN SELL"))</f>
        <v/>
      </c>
      <c r="K273" t="str">
        <f>IF($A273="","",IF(COUNTIFS('Brand Family Areas (Enc)'!$B$6:$B$998,$A273,'Brand Family Areas (Enc)'!$C$6:$C$998,K$1,'Brand Family Areas (Enc)'!$D$6:$D$998,"Inactive")&gt;0,"BLOCKED","CAN SELL"))</f>
        <v/>
      </c>
    </row>
    <row r="274" spans="2:11" x14ac:dyDescent="0.2">
      <c r="B274" t="str">
        <f>IF($A274="","",IF(COUNTIFS('Brand Family Areas (Enc)'!$B$6:$B$998,$A274,'Brand Family Areas (Enc)'!$C$6:$C$998,B$1,'Brand Family Areas (Enc)'!$D$6:$D$998,"Inactive")&gt;0,"BLOCKED","CAN SELL"))</f>
        <v/>
      </c>
      <c r="C274" t="str">
        <f>IF($A274="","",IF(COUNTIFS('Brand Family Areas (Enc)'!$B$6:$B$998,$A274,'Brand Family Areas (Enc)'!$C$6:$C$998,C$1,'Brand Family Areas (Enc)'!$D$6:$D$998,"Inactive")&gt;0,"BLOCKED","CAN SELL"))</f>
        <v/>
      </c>
      <c r="D274" t="str">
        <f>IF($A274="","",IF(COUNTIFS('Brand Family Areas (Enc)'!$B$6:$B$998,$A274,'Brand Family Areas (Enc)'!$C$6:$C$998,D$1,'Brand Family Areas (Enc)'!$D$6:$D$998,"Inactive")&gt;0,"BLOCKED","CAN SELL"))</f>
        <v/>
      </c>
      <c r="E274" t="str">
        <f>IF($A274="","",IF(COUNTIFS('Brand Family Areas (Enc)'!$B$6:$B$998,$A274,'Brand Family Areas (Enc)'!$C$6:$C$998,E$1,'Brand Family Areas (Enc)'!$D$6:$D$998,"Inactive")&gt;0,"BLOCKED","CAN SELL"))</f>
        <v/>
      </c>
      <c r="F274" t="str">
        <f>IF($A274="","",IF(COUNTIFS('Brand Family Areas (Enc)'!$B$6:$B$998,$A274,'Brand Family Areas (Enc)'!$C$6:$C$998,F$1,'Brand Family Areas (Enc)'!$D$6:$D$998,"Inactive")&gt;0,"BLOCKED","CAN SELL"))</f>
        <v/>
      </c>
      <c r="G274" t="str">
        <f>IF($A274="","",IF(COUNTIFS('Brand Family Areas (Enc)'!$B$6:$B$998,$A274,'Brand Family Areas (Enc)'!$C$6:$C$998,G$1,'Brand Family Areas (Enc)'!$D$6:$D$998,"Inactive")&gt;0,"BLOCKED","CAN SELL"))</f>
        <v/>
      </c>
      <c r="H274" t="str">
        <f>IF($A274="","",IF(COUNTIFS('Brand Family Areas (Enc)'!$B$6:$B$998,$A274,'Brand Family Areas (Enc)'!$C$6:$C$998,H$1,'Brand Family Areas (Enc)'!$D$6:$D$998,"Inactive")&gt;0,"BLOCKED","CAN SELL"))</f>
        <v/>
      </c>
      <c r="I274" t="str">
        <f>IF($A274="","",IF(COUNTIFS('Brand Family Areas (Enc)'!$B$6:$B$998,$A274,'Brand Family Areas (Enc)'!$C$6:$C$998,I$1,'Brand Family Areas (Enc)'!$D$6:$D$998,"Inactive")&gt;0,"BLOCKED","CAN SELL"))</f>
        <v/>
      </c>
      <c r="J274" t="str">
        <f>IF($A274="","",IF(COUNTIFS('Brand Family Areas (Enc)'!$B$6:$B$998,$A274,'Brand Family Areas (Enc)'!$C$6:$C$998,J$1,'Brand Family Areas (Enc)'!$D$6:$D$998,"Inactive")&gt;0,"BLOCKED","CAN SELL"))</f>
        <v/>
      </c>
      <c r="K274" t="str">
        <f>IF($A274="","",IF(COUNTIFS('Brand Family Areas (Enc)'!$B$6:$B$998,$A274,'Brand Family Areas (Enc)'!$C$6:$C$998,K$1,'Brand Family Areas (Enc)'!$D$6:$D$998,"Inactive")&gt;0,"BLOCKED","CAN SELL"))</f>
        <v/>
      </c>
    </row>
    <row r="275" spans="2:11" x14ac:dyDescent="0.2">
      <c r="B275" t="str">
        <f>IF($A275="","",IF(COUNTIFS('Brand Family Areas (Enc)'!$B$6:$B$998,$A275,'Brand Family Areas (Enc)'!$C$6:$C$998,B$1,'Brand Family Areas (Enc)'!$D$6:$D$998,"Inactive")&gt;0,"BLOCKED","CAN SELL"))</f>
        <v/>
      </c>
      <c r="C275" t="str">
        <f>IF($A275="","",IF(COUNTIFS('Brand Family Areas (Enc)'!$B$6:$B$998,$A275,'Brand Family Areas (Enc)'!$C$6:$C$998,C$1,'Brand Family Areas (Enc)'!$D$6:$D$998,"Inactive")&gt;0,"BLOCKED","CAN SELL"))</f>
        <v/>
      </c>
      <c r="D275" t="str">
        <f>IF($A275="","",IF(COUNTIFS('Brand Family Areas (Enc)'!$B$6:$B$998,$A275,'Brand Family Areas (Enc)'!$C$6:$C$998,D$1,'Brand Family Areas (Enc)'!$D$6:$D$998,"Inactive")&gt;0,"BLOCKED","CAN SELL"))</f>
        <v/>
      </c>
      <c r="E275" t="str">
        <f>IF($A275="","",IF(COUNTIFS('Brand Family Areas (Enc)'!$B$6:$B$998,$A275,'Brand Family Areas (Enc)'!$C$6:$C$998,E$1,'Brand Family Areas (Enc)'!$D$6:$D$998,"Inactive")&gt;0,"BLOCKED","CAN SELL"))</f>
        <v/>
      </c>
      <c r="F275" t="str">
        <f>IF($A275="","",IF(COUNTIFS('Brand Family Areas (Enc)'!$B$6:$B$998,$A275,'Brand Family Areas (Enc)'!$C$6:$C$998,F$1,'Brand Family Areas (Enc)'!$D$6:$D$998,"Inactive")&gt;0,"BLOCKED","CAN SELL"))</f>
        <v/>
      </c>
      <c r="G275" t="str">
        <f>IF($A275="","",IF(COUNTIFS('Brand Family Areas (Enc)'!$B$6:$B$998,$A275,'Brand Family Areas (Enc)'!$C$6:$C$998,G$1,'Brand Family Areas (Enc)'!$D$6:$D$998,"Inactive")&gt;0,"BLOCKED","CAN SELL"))</f>
        <v/>
      </c>
      <c r="H275" t="str">
        <f>IF($A275="","",IF(COUNTIFS('Brand Family Areas (Enc)'!$B$6:$B$998,$A275,'Brand Family Areas (Enc)'!$C$6:$C$998,H$1,'Brand Family Areas (Enc)'!$D$6:$D$998,"Inactive")&gt;0,"BLOCKED","CAN SELL"))</f>
        <v/>
      </c>
      <c r="I275" t="str">
        <f>IF($A275="","",IF(COUNTIFS('Brand Family Areas (Enc)'!$B$6:$B$998,$A275,'Brand Family Areas (Enc)'!$C$6:$C$998,I$1,'Brand Family Areas (Enc)'!$D$6:$D$998,"Inactive")&gt;0,"BLOCKED","CAN SELL"))</f>
        <v/>
      </c>
      <c r="J275" t="str">
        <f>IF($A275="","",IF(COUNTIFS('Brand Family Areas (Enc)'!$B$6:$B$998,$A275,'Brand Family Areas (Enc)'!$C$6:$C$998,J$1,'Brand Family Areas (Enc)'!$D$6:$D$998,"Inactive")&gt;0,"BLOCKED","CAN SELL"))</f>
        <v/>
      </c>
      <c r="K275" t="str">
        <f>IF($A275="","",IF(COUNTIFS('Brand Family Areas (Enc)'!$B$6:$B$998,$A275,'Brand Family Areas (Enc)'!$C$6:$C$998,K$1,'Brand Family Areas (Enc)'!$D$6:$D$998,"Inactive")&gt;0,"BLOCKED","CAN SELL"))</f>
        <v/>
      </c>
    </row>
    <row r="276" spans="2:11" x14ac:dyDescent="0.2">
      <c r="B276" t="str">
        <f>IF($A276="","",IF(COUNTIFS('Brand Family Areas (Enc)'!$B$6:$B$998,$A276,'Brand Family Areas (Enc)'!$C$6:$C$998,B$1,'Brand Family Areas (Enc)'!$D$6:$D$998,"Inactive")&gt;0,"BLOCKED","CAN SELL"))</f>
        <v/>
      </c>
      <c r="C276" t="str">
        <f>IF($A276="","",IF(COUNTIFS('Brand Family Areas (Enc)'!$B$6:$B$998,$A276,'Brand Family Areas (Enc)'!$C$6:$C$998,C$1,'Brand Family Areas (Enc)'!$D$6:$D$998,"Inactive")&gt;0,"BLOCKED","CAN SELL"))</f>
        <v/>
      </c>
      <c r="D276" t="str">
        <f>IF($A276="","",IF(COUNTIFS('Brand Family Areas (Enc)'!$B$6:$B$998,$A276,'Brand Family Areas (Enc)'!$C$6:$C$998,D$1,'Brand Family Areas (Enc)'!$D$6:$D$998,"Inactive")&gt;0,"BLOCKED","CAN SELL"))</f>
        <v/>
      </c>
      <c r="E276" t="str">
        <f>IF($A276="","",IF(COUNTIFS('Brand Family Areas (Enc)'!$B$6:$B$998,$A276,'Brand Family Areas (Enc)'!$C$6:$C$998,E$1,'Brand Family Areas (Enc)'!$D$6:$D$998,"Inactive")&gt;0,"BLOCKED","CAN SELL"))</f>
        <v/>
      </c>
      <c r="F276" t="str">
        <f>IF($A276="","",IF(COUNTIFS('Brand Family Areas (Enc)'!$B$6:$B$998,$A276,'Brand Family Areas (Enc)'!$C$6:$C$998,F$1,'Brand Family Areas (Enc)'!$D$6:$D$998,"Inactive")&gt;0,"BLOCKED","CAN SELL"))</f>
        <v/>
      </c>
      <c r="G276" t="str">
        <f>IF($A276="","",IF(COUNTIFS('Brand Family Areas (Enc)'!$B$6:$B$998,$A276,'Brand Family Areas (Enc)'!$C$6:$C$998,G$1,'Brand Family Areas (Enc)'!$D$6:$D$998,"Inactive")&gt;0,"BLOCKED","CAN SELL"))</f>
        <v/>
      </c>
      <c r="H276" t="str">
        <f>IF($A276="","",IF(COUNTIFS('Brand Family Areas (Enc)'!$B$6:$B$998,$A276,'Brand Family Areas (Enc)'!$C$6:$C$998,H$1,'Brand Family Areas (Enc)'!$D$6:$D$998,"Inactive")&gt;0,"BLOCKED","CAN SELL"))</f>
        <v/>
      </c>
      <c r="I276" t="str">
        <f>IF($A276="","",IF(COUNTIFS('Brand Family Areas (Enc)'!$B$6:$B$998,$A276,'Brand Family Areas (Enc)'!$C$6:$C$998,I$1,'Brand Family Areas (Enc)'!$D$6:$D$998,"Inactive")&gt;0,"BLOCKED","CAN SELL"))</f>
        <v/>
      </c>
      <c r="J276" t="str">
        <f>IF($A276="","",IF(COUNTIFS('Brand Family Areas (Enc)'!$B$6:$B$998,$A276,'Brand Family Areas (Enc)'!$C$6:$C$998,J$1,'Brand Family Areas (Enc)'!$D$6:$D$998,"Inactive")&gt;0,"BLOCKED","CAN SELL"))</f>
        <v/>
      </c>
      <c r="K276" t="str">
        <f>IF($A276="","",IF(COUNTIFS('Brand Family Areas (Enc)'!$B$6:$B$998,$A276,'Brand Family Areas (Enc)'!$C$6:$C$998,K$1,'Brand Family Areas (Enc)'!$D$6:$D$998,"Inactive")&gt;0,"BLOCKED","CAN SELL"))</f>
        <v/>
      </c>
    </row>
    <row r="277" spans="2:11" x14ac:dyDescent="0.2">
      <c r="B277" t="str">
        <f>IF($A277="","",IF(COUNTIFS('Brand Family Areas (Enc)'!$B$6:$B$998,$A277,'Brand Family Areas (Enc)'!$C$6:$C$998,B$1,'Brand Family Areas (Enc)'!$D$6:$D$998,"Inactive")&gt;0,"BLOCKED","CAN SELL"))</f>
        <v/>
      </c>
      <c r="C277" t="str">
        <f>IF($A277="","",IF(COUNTIFS('Brand Family Areas (Enc)'!$B$6:$B$998,$A277,'Brand Family Areas (Enc)'!$C$6:$C$998,C$1,'Brand Family Areas (Enc)'!$D$6:$D$998,"Inactive")&gt;0,"BLOCKED","CAN SELL"))</f>
        <v/>
      </c>
      <c r="D277" t="str">
        <f>IF($A277="","",IF(COUNTIFS('Brand Family Areas (Enc)'!$B$6:$B$998,$A277,'Brand Family Areas (Enc)'!$C$6:$C$998,D$1,'Brand Family Areas (Enc)'!$D$6:$D$998,"Inactive")&gt;0,"BLOCKED","CAN SELL"))</f>
        <v/>
      </c>
      <c r="E277" t="str">
        <f>IF($A277="","",IF(COUNTIFS('Brand Family Areas (Enc)'!$B$6:$B$998,$A277,'Brand Family Areas (Enc)'!$C$6:$C$998,E$1,'Brand Family Areas (Enc)'!$D$6:$D$998,"Inactive")&gt;0,"BLOCKED","CAN SELL"))</f>
        <v/>
      </c>
      <c r="F277" t="str">
        <f>IF($A277="","",IF(COUNTIFS('Brand Family Areas (Enc)'!$B$6:$B$998,$A277,'Brand Family Areas (Enc)'!$C$6:$C$998,F$1,'Brand Family Areas (Enc)'!$D$6:$D$998,"Inactive")&gt;0,"BLOCKED","CAN SELL"))</f>
        <v/>
      </c>
      <c r="G277" t="str">
        <f>IF($A277="","",IF(COUNTIFS('Brand Family Areas (Enc)'!$B$6:$B$998,$A277,'Brand Family Areas (Enc)'!$C$6:$C$998,G$1,'Brand Family Areas (Enc)'!$D$6:$D$998,"Inactive")&gt;0,"BLOCKED","CAN SELL"))</f>
        <v/>
      </c>
      <c r="H277" t="str">
        <f>IF($A277="","",IF(COUNTIFS('Brand Family Areas (Enc)'!$B$6:$B$998,$A277,'Brand Family Areas (Enc)'!$C$6:$C$998,H$1,'Brand Family Areas (Enc)'!$D$6:$D$998,"Inactive")&gt;0,"BLOCKED","CAN SELL"))</f>
        <v/>
      </c>
      <c r="I277" t="str">
        <f>IF($A277="","",IF(COUNTIFS('Brand Family Areas (Enc)'!$B$6:$B$998,$A277,'Brand Family Areas (Enc)'!$C$6:$C$998,I$1,'Brand Family Areas (Enc)'!$D$6:$D$998,"Inactive")&gt;0,"BLOCKED","CAN SELL"))</f>
        <v/>
      </c>
      <c r="J277" t="str">
        <f>IF($A277="","",IF(COUNTIFS('Brand Family Areas (Enc)'!$B$6:$B$998,$A277,'Brand Family Areas (Enc)'!$C$6:$C$998,J$1,'Brand Family Areas (Enc)'!$D$6:$D$998,"Inactive")&gt;0,"BLOCKED","CAN SELL"))</f>
        <v/>
      </c>
      <c r="K277" t="str">
        <f>IF($A277="","",IF(COUNTIFS('Brand Family Areas (Enc)'!$B$6:$B$998,$A277,'Brand Family Areas (Enc)'!$C$6:$C$998,K$1,'Brand Family Areas (Enc)'!$D$6:$D$998,"Inactive")&gt;0,"BLOCKED","CAN SELL"))</f>
        <v/>
      </c>
    </row>
    <row r="278" spans="2:11" x14ac:dyDescent="0.2">
      <c r="B278" t="str">
        <f>IF($A278="","",IF(COUNTIFS('Brand Family Areas (Enc)'!$B$6:$B$998,$A278,'Brand Family Areas (Enc)'!$C$6:$C$998,B$1,'Brand Family Areas (Enc)'!$D$6:$D$998,"Inactive")&gt;0,"BLOCKED","CAN SELL"))</f>
        <v/>
      </c>
      <c r="C278" t="str">
        <f>IF($A278="","",IF(COUNTIFS('Brand Family Areas (Enc)'!$B$6:$B$998,$A278,'Brand Family Areas (Enc)'!$C$6:$C$998,C$1,'Brand Family Areas (Enc)'!$D$6:$D$998,"Inactive")&gt;0,"BLOCKED","CAN SELL"))</f>
        <v/>
      </c>
      <c r="D278" t="str">
        <f>IF($A278="","",IF(COUNTIFS('Brand Family Areas (Enc)'!$B$6:$B$998,$A278,'Brand Family Areas (Enc)'!$C$6:$C$998,D$1,'Brand Family Areas (Enc)'!$D$6:$D$998,"Inactive")&gt;0,"BLOCKED","CAN SELL"))</f>
        <v/>
      </c>
      <c r="E278" t="str">
        <f>IF($A278="","",IF(COUNTIFS('Brand Family Areas (Enc)'!$B$6:$B$998,$A278,'Brand Family Areas (Enc)'!$C$6:$C$998,E$1,'Brand Family Areas (Enc)'!$D$6:$D$998,"Inactive")&gt;0,"BLOCKED","CAN SELL"))</f>
        <v/>
      </c>
      <c r="F278" t="str">
        <f>IF($A278="","",IF(COUNTIFS('Brand Family Areas (Enc)'!$B$6:$B$998,$A278,'Brand Family Areas (Enc)'!$C$6:$C$998,F$1,'Brand Family Areas (Enc)'!$D$6:$D$998,"Inactive")&gt;0,"BLOCKED","CAN SELL"))</f>
        <v/>
      </c>
      <c r="G278" t="str">
        <f>IF($A278="","",IF(COUNTIFS('Brand Family Areas (Enc)'!$B$6:$B$998,$A278,'Brand Family Areas (Enc)'!$C$6:$C$998,G$1,'Brand Family Areas (Enc)'!$D$6:$D$998,"Inactive")&gt;0,"BLOCKED","CAN SELL"))</f>
        <v/>
      </c>
      <c r="H278" t="str">
        <f>IF($A278="","",IF(COUNTIFS('Brand Family Areas (Enc)'!$B$6:$B$998,$A278,'Brand Family Areas (Enc)'!$C$6:$C$998,H$1,'Brand Family Areas (Enc)'!$D$6:$D$998,"Inactive")&gt;0,"BLOCKED","CAN SELL"))</f>
        <v/>
      </c>
      <c r="I278" t="str">
        <f>IF($A278="","",IF(COUNTIFS('Brand Family Areas (Enc)'!$B$6:$B$998,$A278,'Brand Family Areas (Enc)'!$C$6:$C$998,I$1,'Brand Family Areas (Enc)'!$D$6:$D$998,"Inactive")&gt;0,"BLOCKED","CAN SELL"))</f>
        <v/>
      </c>
      <c r="J278" t="str">
        <f>IF($A278="","",IF(COUNTIFS('Brand Family Areas (Enc)'!$B$6:$B$998,$A278,'Brand Family Areas (Enc)'!$C$6:$C$998,J$1,'Brand Family Areas (Enc)'!$D$6:$D$998,"Inactive")&gt;0,"BLOCKED","CAN SELL"))</f>
        <v/>
      </c>
      <c r="K278" t="str">
        <f>IF($A278="","",IF(COUNTIFS('Brand Family Areas (Enc)'!$B$6:$B$998,$A278,'Brand Family Areas (Enc)'!$C$6:$C$998,K$1,'Brand Family Areas (Enc)'!$D$6:$D$998,"Inactive")&gt;0,"BLOCKED","CAN SELL"))</f>
        <v/>
      </c>
    </row>
    <row r="279" spans="2:11" x14ac:dyDescent="0.2">
      <c r="B279" t="str">
        <f>IF($A279="","",IF(COUNTIFS('Brand Family Areas (Enc)'!$B$6:$B$998,$A279,'Brand Family Areas (Enc)'!$C$6:$C$998,B$1,'Brand Family Areas (Enc)'!$D$6:$D$998,"Inactive")&gt;0,"BLOCKED","CAN SELL"))</f>
        <v/>
      </c>
      <c r="C279" t="str">
        <f>IF($A279="","",IF(COUNTIFS('Brand Family Areas (Enc)'!$B$6:$B$998,$A279,'Brand Family Areas (Enc)'!$C$6:$C$998,C$1,'Brand Family Areas (Enc)'!$D$6:$D$998,"Inactive")&gt;0,"BLOCKED","CAN SELL"))</f>
        <v/>
      </c>
      <c r="D279" t="str">
        <f>IF($A279="","",IF(COUNTIFS('Brand Family Areas (Enc)'!$B$6:$B$998,$A279,'Brand Family Areas (Enc)'!$C$6:$C$998,D$1,'Brand Family Areas (Enc)'!$D$6:$D$998,"Inactive")&gt;0,"BLOCKED","CAN SELL"))</f>
        <v/>
      </c>
      <c r="E279" t="str">
        <f>IF($A279="","",IF(COUNTIFS('Brand Family Areas (Enc)'!$B$6:$B$998,$A279,'Brand Family Areas (Enc)'!$C$6:$C$998,E$1,'Brand Family Areas (Enc)'!$D$6:$D$998,"Inactive")&gt;0,"BLOCKED","CAN SELL"))</f>
        <v/>
      </c>
      <c r="F279" t="str">
        <f>IF($A279="","",IF(COUNTIFS('Brand Family Areas (Enc)'!$B$6:$B$998,$A279,'Brand Family Areas (Enc)'!$C$6:$C$998,F$1,'Brand Family Areas (Enc)'!$D$6:$D$998,"Inactive")&gt;0,"BLOCKED","CAN SELL"))</f>
        <v/>
      </c>
      <c r="G279" t="str">
        <f>IF($A279="","",IF(COUNTIFS('Brand Family Areas (Enc)'!$B$6:$B$998,$A279,'Brand Family Areas (Enc)'!$C$6:$C$998,G$1,'Brand Family Areas (Enc)'!$D$6:$D$998,"Inactive")&gt;0,"BLOCKED","CAN SELL"))</f>
        <v/>
      </c>
      <c r="H279" t="str">
        <f>IF($A279="","",IF(COUNTIFS('Brand Family Areas (Enc)'!$B$6:$B$998,$A279,'Brand Family Areas (Enc)'!$C$6:$C$998,H$1,'Brand Family Areas (Enc)'!$D$6:$D$998,"Inactive")&gt;0,"BLOCKED","CAN SELL"))</f>
        <v/>
      </c>
      <c r="I279" t="str">
        <f>IF($A279="","",IF(COUNTIFS('Brand Family Areas (Enc)'!$B$6:$B$998,$A279,'Brand Family Areas (Enc)'!$C$6:$C$998,I$1,'Brand Family Areas (Enc)'!$D$6:$D$998,"Inactive")&gt;0,"BLOCKED","CAN SELL"))</f>
        <v/>
      </c>
      <c r="J279" t="str">
        <f>IF($A279="","",IF(COUNTIFS('Brand Family Areas (Enc)'!$B$6:$B$998,$A279,'Brand Family Areas (Enc)'!$C$6:$C$998,J$1,'Brand Family Areas (Enc)'!$D$6:$D$998,"Inactive")&gt;0,"BLOCKED","CAN SELL"))</f>
        <v/>
      </c>
      <c r="K279" t="str">
        <f>IF($A279="","",IF(COUNTIFS('Brand Family Areas (Enc)'!$B$6:$B$998,$A279,'Brand Family Areas (Enc)'!$C$6:$C$998,K$1,'Brand Family Areas (Enc)'!$D$6:$D$998,"Inactive")&gt;0,"BLOCKED","CAN SELL"))</f>
        <v/>
      </c>
    </row>
    <row r="280" spans="2:11" x14ac:dyDescent="0.2">
      <c r="B280" t="str">
        <f>IF($A280="","",IF(COUNTIFS('Brand Family Areas (Enc)'!$B$6:$B$998,$A280,'Brand Family Areas (Enc)'!$C$6:$C$998,B$1,'Brand Family Areas (Enc)'!$D$6:$D$998,"Inactive")&gt;0,"BLOCKED","CAN SELL"))</f>
        <v/>
      </c>
      <c r="C280" t="str">
        <f>IF($A280="","",IF(COUNTIFS('Brand Family Areas (Enc)'!$B$6:$B$998,$A280,'Brand Family Areas (Enc)'!$C$6:$C$998,C$1,'Brand Family Areas (Enc)'!$D$6:$D$998,"Inactive")&gt;0,"BLOCKED","CAN SELL"))</f>
        <v/>
      </c>
      <c r="D280" t="str">
        <f>IF($A280="","",IF(COUNTIFS('Brand Family Areas (Enc)'!$B$6:$B$998,$A280,'Brand Family Areas (Enc)'!$C$6:$C$998,D$1,'Brand Family Areas (Enc)'!$D$6:$D$998,"Inactive")&gt;0,"BLOCKED","CAN SELL"))</f>
        <v/>
      </c>
      <c r="E280" t="str">
        <f>IF($A280="","",IF(COUNTIFS('Brand Family Areas (Enc)'!$B$6:$B$998,$A280,'Brand Family Areas (Enc)'!$C$6:$C$998,E$1,'Brand Family Areas (Enc)'!$D$6:$D$998,"Inactive")&gt;0,"BLOCKED","CAN SELL"))</f>
        <v/>
      </c>
      <c r="F280" t="str">
        <f>IF($A280="","",IF(COUNTIFS('Brand Family Areas (Enc)'!$B$6:$B$998,$A280,'Brand Family Areas (Enc)'!$C$6:$C$998,F$1,'Brand Family Areas (Enc)'!$D$6:$D$998,"Inactive")&gt;0,"BLOCKED","CAN SELL"))</f>
        <v/>
      </c>
      <c r="G280" t="str">
        <f>IF($A280="","",IF(COUNTIFS('Brand Family Areas (Enc)'!$B$6:$B$998,$A280,'Brand Family Areas (Enc)'!$C$6:$C$998,G$1,'Brand Family Areas (Enc)'!$D$6:$D$998,"Inactive")&gt;0,"BLOCKED","CAN SELL"))</f>
        <v/>
      </c>
      <c r="H280" t="str">
        <f>IF($A280="","",IF(COUNTIFS('Brand Family Areas (Enc)'!$B$6:$B$998,$A280,'Brand Family Areas (Enc)'!$C$6:$C$998,H$1,'Brand Family Areas (Enc)'!$D$6:$D$998,"Inactive")&gt;0,"BLOCKED","CAN SELL"))</f>
        <v/>
      </c>
      <c r="I280" t="str">
        <f>IF($A280="","",IF(COUNTIFS('Brand Family Areas (Enc)'!$B$6:$B$998,$A280,'Brand Family Areas (Enc)'!$C$6:$C$998,I$1,'Brand Family Areas (Enc)'!$D$6:$D$998,"Inactive")&gt;0,"BLOCKED","CAN SELL"))</f>
        <v/>
      </c>
      <c r="J280" t="str">
        <f>IF($A280="","",IF(COUNTIFS('Brand Family Areas (Enc)'!$B$6:$B$998,$A280,'Brand Family Areas (Enc)'!$C$6:$C$998,J$1,'Brand Family Areas (Enc)'!$D$6:$D$998,"Inactive")&gt;0,"BLOCKED","CAN SELL"))</f>
        <v/>
      </c>
      <c r="K280" t="str">
        <f>IF($A280="","",IF(COUNTIFS('Brand Family Areas (Enc)'!$B$6:$B$998,$A280,'Brand Family Areas (Enc)'!$C$6:$C$998,K$1,'Brand Family Areas (Enc)'!$D$6:$D$998,"Inactive")&gt;0,"BLOCKED","CAN SELL"))</f>
        <v/>
      </c>
    </row>
    <row r="281" spans="2:11" x14ac:dyDescent="0.2">
      <c r="B281" t="str">
        <f>IF($A281="","",IF(COUNTIFS('Brand Family Areas (Enc)'!$B$6:$B$998,$A281,'Brand Family Areas (Enc)'!$C$6:$C$998,B$1,'Brand Family Areas (Enc)'!$D$6:$D$998,"Inactive")&gt;0,"BLOCKED","CAN SELL"))</f>
        <v/>
      </c>
      <c r="C281" t="str">
        <f>IF($A281="","",IF(COUNTIFS('Brand Family Areas (Enc)'!$B$6:$B$998,$A281,'Brand Family Areas (Enc)'!$C$6:$C$998,C$1,'Brand Family Areas (Enc)'!$D$6:$D$998,"Inactive")&gt;0,"BLOCKED","CAN SELL"))</f>
        <v/>
      </c>
      <c r="D281" t="str">
        <f>IF($A281="","",IF(COUNTIFS('Brand Family Areas (Enc)'!$B$6:$B$998,$A281,'Brand Family Areas (Enc)'!$C$6:$C$998,D$1,'Brand Family Areas (Enc)'!$D$6:$D$998,"Inactive")&gt;0,"BLOCKED","CAN SELL"))</f>
        <v/>
      </c>
      <c r="E281" t="str">
        <f>IF($A281="","",IF(COUNTIFS('Brand Family Areas (Enc)'!$B$6:$B$998,$A281,'Brand Family Areas (Enc)'!$C$6:$C$998,E$1,'Brand Family Areas (Enc)'!$D$6:$D$998,"Inactive")&gt;0,"BLOCKED","CAN SELL"))</f>
        <v/>
      </c>
      <c r="F281" t="str">
        <f>IF($A281="","",IF(COUNTIFS('Brand Family Areas (Enc)'!$B$6:$B$998,$A281,'Brand Family Areas (Enc)'!$C$6:$C$998,F$1,'Brand Family Areas (Enc)'!$D$6:$D$998,"Inactive")&gt;0,"BLOCKED","CAN SELL"))</f>
        <v/>
      </c>
      <c r="G281" t="str">
        <f>IF($A281="","",IF(COUNTIFS('Brand Family Areas (Enc)'!$B$6:$B$998,$A281,'Brand Family Areas (Enc)'!$C$6:$C$998,G$1,'Brand Family Areas (Enc)'!$D$6:$D$998,"Inactive")&gt;0,"BLOCKED","CAN SELL"))</f>
        <v/>
      </c>
      <c r="H281" t="str">
        <f>IF($A281="","",IF(COUNTIFS('Brand Family Areas (Enc)'!$B$6:$B$998,$A281,'Brand Family Areas (Enc)'!$C$6:$C$998,H$1,'Brand Family Areas (Enc)'!$D$6:$D$998,"Inactive")&gt;0,"BLOCKED","CAN SELL"))</f>
        <v/>
      </c>
      <c r="I281" t="str">
        <f>IF($A281="","",IF(COUNTIFS('Brand Family Areas (Enc)'!$B$6:$B$998,$A281,'Brand Family Areas (Enc)'!$C$6:$C$998,I$1,'Brand Family Areas (Enc)'!$D$6:$D$998,"Inactive")&gt;0,"BLOCKED","CAN SELL"))</f>
        <v/>
      </c>
      <c r="J281" t="str">
        <f>IF($A281="","",IF(COUNTIFS('Brand Family Areas (Enc)'!$B$6:$B$998,$A281,'Brand Family Areas (Enc)'!$C$6:$C$998,J$1,'Brand Family Areas (Enc)'!$D$6:$D$998,"Inactive")&gt;0,"BLOCKED","CAN SELL"))</f>
        <v/>
      </c>
      <c r="K281" t="str">
        <f>IF($A281="","",IF(COUNTIFS('Brand Family Areas (Enc)'!$B$6:$B$998,$A281,'Brand Family Areas (Enc)'!$C$6:$C$998,K$1,'Brand Family Areas (Enc)'!$D$6:$D$998,"Inactive")&gt;0,"BLOCKED","CAN SELL"))</f>
        <v/>
      </c>
    </row>
    <row r="282" spans="2:11" x14ac:dyDescent="0.2">
      <c r="B282" t="str">
        <f>IF($A282="","",IF(COUNTIFS('Brand Family Areas (Enc)'!$B$6:$B$998,$A282,'Brand Family Areas (Enc)'!$C$6:$C$998,B$1,'Brand Family Areas (Enc)'!$D$6:$D$998,"Inactive")&gt;0,"BLOCKED","CAN SELL"))</f>
        <v/>
      </c>
      <c r="C282" t="str">
        <f>IF($A282="","",IF(COUNTIFS('Brand Family Areas (Enc)'!$B$6:$B$998,$A282,'Brand Family Areas (Enc)'!$C$6:$C$998,C$1,'Brand Family Areas (Enc)'!$D$6:$D$998,"Inactive")&gt;0,"BLOCKED","CAN SELL"))</f>
        <v/>
      </c>
      <c r="D282" t="str">
        <f>IF($A282="","",IF(COUNTIFS('Brand Family Areas (Enc)'!$B$6:$B$998,$A282,'Brand Family Areas (Enc)'!$C$6:$C$998,D$1,'Brand Family Areas (Enc)'!$D$6:$D$998,"Inactive")&gt;0,"BLOCKED","CAN SELL"))</f>
        <v/>
      </c>
      <c r="E282" t="str">
        <f>IF($A282="","",IF(COUNTIFS('Brand Family Areas (Enc)'!$B$6:$B$998,$A282,'Brand Family Areas (Enc)'!$C$6:$C$998,E$1,'Brand Family Areas (Enc)'!$D$6:$D$998,"Inactive")&gt;0,"BLOCKED","CAN SELL"))</f>
        <v/>
      </c>
      <c r="F282" t="str">
        <f>IF($A282="","",IF(COUNTIFS('Brand Family Areas (Enc)'!$B$6:$B$998,$A282,'Brand Family Areas (Enc)'!$C$6:$C$998,F$1,'Brand Family Areas (Enc)'!$D$6:$D$998,"Inactive")&gt;0,"BLOCKED","CAN SELL"))</f>
        <v/>
      </c>
      <c r="G282" t="str">
        <f>IF($A282="","",IF(COUNTIFS('Brand Family Areas (Enc)'!$B$6:$B$998,$A282,'Brand Family Areas (Enc)'!$C$6:$C$998,G$1,'Brand Family Areas (Enc)'!$D$6:$D$998,"Inactive")&gt;0,"BLOCKED","CAN SELL"))</f>
        <v/>
      </c>
      <c r="H282" t="str">
        <f>IF($A282="","",IF(COUNTIFS('Brand Family Areas (Enc)'!$B$6:$B$998,$A282,'Brand Family Areas (Enc)'!$C$6:$C$998,H$1,'Brand Family Areas (Enc)'!$D$6:$D$998,"Inactive")&gt;0,"BLOCKED","CAN SELL"))</f>
        <v/>
      </c>
      <c r="I282" t="str">
        <f>IF($A282="","",IF(COUNTIFS('Brand Family Areas (Enc)'!$B$6:$B$998,$A282,'Brand Family Areas (Enc)'!$C$6:$C$998,I$1,'Brand Family Areas (Enc)'!$D$6:$D$998,"Inactive")&gt;0,"BLOCKED","CAN SELL"))</f>
        <v/>
      </c>
      <c r="J282" t="str">
        <f>IF($A282="","",IF(COUNTIFS('Brand Family Areas (Enc)'!$B$6:$B$998,$A282,'Brand Family Areas (Enc)'!$C$6:$C$998,J$1,'Brand Family Areas (Enc)'!$D$6:$D$998,"Inactive")&gt;0,"BLOCKED","CAN SELL"))</f>
        <v/>
      </c>
      <c r="K282" t="str">
        <f>IF($A282="","",IF(COUNTIFS('Brand Family Areas (Enc)'!$B$6:$B$998,$A282,'Brand Family Areas (Enc)'!$C$6:$C$998,K$1,'Brand Family Areas (Enc)'!$D$6:$D$998,"Inactive")&gt;0,"BLOCKED","CAN SELL"))</f>
        <v/>
      </c>
    </row>
    <row r="283" spans="2:11" x14ac:dyDescent="0.2">
      <c r="B283" t="str">
        <f>IF($A283="","",IF(COUNTIFS('Brand Family Areas (Enc)'!$B$6:$B$998,$A283,'Brand Family Areas (Enc)'!$C$6:$C$998,B$1,'Brand Family Areas (Enc)'!$D$6:$D$998,"Inactive")&gt;0,"BLOCKED","CAN SELL"))</f>
        <v/>
      </c>
      <c r="C283" t="str">
        <f>IF($A283="","",IF(COUNTIFS('Brand Family Areas (Enc)'!$B$6:$B$998,$A283,'Brand Family Areas (Enc)'!$C$6:$C$998,C$1,'Brand Family Areas (Enc)'!$D$6:$D$998,"Inactive")&gt;0,"BLOCKED","CAN SELL"))</f>
        <v/>
      </c>
      <c r="D283" t="str">
        <f>IF($A283="","",IF(COUNTIFS('Brand Family Areas (Enc)'!$B$6:$B$998,$A283,'Brand Family Areas (Enc)'!$C$6:$C$998,D$1,'Brand Family Areas (Enc)'!$D$6:$D$998,"Inactive")&gt;0,"BLOCKED","CAN SELL"))</f>
        <v/>
      </c>
      <c r="E283" t="str">
        <f>IF($A283="","",IF(COUNTIFS('Brand Family Areas (Enc)'!$B$6:$B$998,$A283,'Brand Family Areas (Enc)'!$C$6:$C$998,E$1,'Brand Family Areas (Enc)'!$D$6:$D$998,"Inactive")&gt;0,"BLOCKED","CAN SELL"))</f>
        <v/>
      </c>
      <c r="F283" t="str">
        <f>IF($A283="","",IF(COUNTIFS('Brand Family Areas (Enc)'!$B$6:$B$998,$A283,'Brand Family Areas (Enc)'!$C$6:$C$998,F$1,'Brand Family Areas (Enc)'!$D$6:$D$998,"Inactive")&gt;0,"BLOCKED","CAN SELL"))</f>
        <v/>
      </c>
      <c r="G283" t="str">
        <f>IF($A283="","",IF(COUNTIFS('Brand Family Areas (Enc)'!$B$6:$B$998,$A283,'Brand Family Areas (Enc)'!$C$6:$C$998,G$1,'Brand Family Areas (Enc)'!$D$6:$D$998,"Inactive")&gt;0,"BLOCKED","CAN SELL"))</f>
        <v/>
      </c>
      <c r="H283" t="str">
        <f>IF($A283="","",IF(COUNTIFS('Brand Family Areas (Enc)'!$B$6:$B$998,$A283,'Brand Family Areas (Enc)'!$C$6:$C$998,H$1,'Brand Family Areas (Enc)'!$D$6:$D$998,"Inactive")&gt;0,"BLOCKED","CAN SELL"))</f>
        <v/>
      </c>
      <c r="I283" t="str">
        <f>IF($A283="","",IF(COUNTIFS('Brand Family Areas (Enc)'!$B$6:$B$998,$A283,'Brand Family Areas (Enc)'!$C$6:$C$998,I$1,'Brand Family Areas (Enc)'!$D$6:$D$998,"Inactive")&gt;0,"BLOCKED","CAN SELL"))</f>
        <v/>
      </c>
      <c r="J283" t="str">
        <f>IF($A283="","",IF(COUNTIFS('Brand Family Areas (Enc)'!$B$6:$B$998,$A283,'Brand Family Areas (Enc)'!$C$6:$C$998,J$1,'Brand Family Areas (Enc)'!$D$6:$D$998,"Inactive")&gt;0,"BLOCKED","CAN SELL"))</f>
        <v/>
      </c>
      <c r="K283" t="str">
        <f>IF($A283="","",IF(COUNTIFS('Brand Family Areas (Enc)'!$B$6:$B$998,$A283,'Brand Family Areas (Enc)'!$C$6:$C$998,K$1,'Brand Family Areas (Enc)'!$D$6:$D$998,"Inactive")&gt;0,"BLOCKED","CAN SELL"))</f>
        <v/>
      </c>
    </row>
    <row r="284" spans="2:11" x14ac:dyDescent="0.2">
      <c r="B284" t="str">
        <f>IF($A284="","",IF(COUNTIFS('Brand Family Areas (Enc)'!$B$6:$B$998,$A284,'Brand Family Areas (Enc)'!$C$6:$C$998,B$1,'Brand Family Areas (Enc)'!$D$6:$D$998,"Inactive")&gt;0,"BLOCKED","CAN SELL"))</f>
        <v/>
      </c>
      <c r="C284" t="str">
        <f>IF($A284="","",IF(COUNTIFS('Brand Family Areas (Enc)'!$B$6:$B$998,$A284,'Brand Family Areas (Enc)'!$C$6:$C$998,C$1,'Brand Family Areas (Enc)'!$D$6:$D$998,"Inactive")&gt;0,"BLOCKED","CAN SELL"))</f>
        <v/>
      </c>
      <c r="D284" t="str">
        <f>IF($A284="","",IF(COUNTIFS('Brand Family Areas (Enc)'!$B$6:$B$998,$A284,'Brand Family Areas (Enc)'!$C$6:$C$998,D$1,'Brand Family Areas (Enc)'!$D$6:$D$998,"Inactive")&gt;0,"BLOCKED","CAN SELL"))</f>
        <v/>
      </c>
      <c r="E284" t="str">
        <f>IF($A284="","",IF(COUNTIFS('Brand Family Areas (Enc)'!$B$6:$B$998,$A284,'Brand Family Areas (Enc)'!$C$6:$C$998,E$1,'Brand Family Areas (Enc)'!$D$6:$D$998,"Inactive")&gt;0,"BLOCKED","CAN SELL"))</f>
        <v/>
      </c>
      <c r="F284" t="str">
        <f>IF($A284="","",IF(COUNTIFS('Brand Family Areas (Enc)'!$B$6:$B$998,$A284,'Brand Family Areas (Enc)'!$C$6:$C$998,F$1,'Brand Family Areas (Enc)'!$D$6:$D$998,"Inactive")&gt;0,"BLOCKED","CAN SELL"))</f>
        <v/>
      </c>
      <c r="G284" t="str">
        <f>IF($A284="","",IF(COUNTIFS('Brand Family Areas (Enc)'!$B$6:$B$998,$A284,'Brand Family Areas (Enc)'!$C$6:$C$998,G$1,'Brand Family Areas (Enc)'!$D$6:$D$998,"Inactive")&gt;0,"BLOCKED","CAN SELL"))</f>
        <v/>
      </c>
      <c r="H284" t="str">
        <f>IF($A284="","",IF(COUNTIFS('Brand Family Areas (Enc)'!$B$6:$B$998,$A284,'Brand Family Areas (Enc)'!$C$6:$C$998,H$1,'Brand Family Areas (Enc)'!$D$6:$D$998,"Inactive")&gt;0,"BLOCKED","CAN SELL"))</f>
        <v/>
      </c>
      <c r="I284" t="str">
        <f>IF($A284="","",IF(COUNTIFS('Brand Family Areas (Enc)'!$B$6:$B$998,$A284,'Brand Family Areas (Enc)'!$C$6:$C$998,I$1,'Brand Family Areas (Enc)'!$D$6:$D$998,"Inactive")&gt;0,"BLOCKED","CAN SELL"))</f>
        <v/>
      </c>
      <c r="J284" t="str">
        <f>IF($A284="","",IF(COUNTIFS('Brand Family Areas (Enc)'!$B$6:$B$998,$A284,'Brand Family Areas (Enc)'!$C$6:$C$998,J$1,'Brand Family Areas (Enc)'!$D$6:$D$998,"Inactive")&gt;0,"BLOCKED","CAN SELL"))</f>
        <v/>
      </c>
      <c r="K284" t="str">
        <f>IF($A284="","",IF(COUNTIFS('Brand Family Areas (Enc)'!$B$6:$B$998,$A284,'Brand Family Areas (Enc)'!$C$6:$C$998,K$1,'Brand Family Areas (Enc)'!$D$6:$D$998,"Inactive")&gt;0,"BLOCKED","CAN SELL"))</f>
        <v/>
      </c>
    </row>
    <row r="285" spans="2:11" x14ac:dyDescent="0.2">
      <c r="B285" t="str">
        <f>IF($A285="","",IF(COUNTIFS('Brand Family Areas (Enc)'!$B$6:$B$998,$A285,'Brand Family Areas (Enc)'!$C$6:$C$998,B$1,'Brand Family Areas (Enc)'!$D$6:$D$998,"Inactive")&gt;0,"BLOCKED","CAN SELL"))</f>
        <v/>
      </c>
      <c r="C285" t="str">
        <f>IF($A285="","",IF(COUNTIFS('Brand Family Areas (Enc)'!$B$6:$B$998,$A285,'Brand Family Areas (Enc)'!$C$6:$C$998,C$1,'Brand Family Areas (Enc)'!$D$6:$D$998,"Inactive")&gt;0,"BLOCKED","CAN SELL"))</f>
        <v/>
      </c>
      <c r="D285" t="str">
        <f>IF($A285="","",IF(COUNTIFS('Brand Family Areas (Enc)'!$B$6:$B$998,$A285,'Brand Family Areas (Enc)'!$C$6:$C$998,D$1,'Brand Family Areas (Enc)'!$D$6:$D$998,"Inactive")&gt;0,"BLOCKED","CAN SELL"))</f>
        <v/>
      </c>
      <c r="E285" t="str">
        <f>IF($A285="","",IF(COUNTIFS('Brand Family Areas (Enc)'!$B$6:$B$998,$A285,'Brand Family Areas (Enc)'!$C$6:$C$998,E$1,'Brand Family Areas (Enc)'!$D$6:$D$998,"Inactive")&gt;0,"BLOCKED","CAN SELL"))</f>
        <v/>
      </c>
      <c r="F285" t="str">
        <f>IF($A285="","",IF(COUNTIFS('Brand Family Areas (Enc)'!$B$6:$B$998,$A285,'Brand Family Areas (Enc)'!$C$6:$C$998,F$1,'Brand Family Areas (Enc)'!$D$6:$D$998,"Inactive")&gt;0,"BLOCKED","CAN SELL"))</f>
        <v/>
      </c>
      <c r="G285" t="str">
        <f>IF($A285="","",IF(COUNTIFS('Brand Family Areas (Enc)'!$B$6:$B$998,$A285,'Brand Family Areas (Enc)'!$C$6:$C$998,G$1,'Brand Family Areas (Enc)'!$D$6:$D$998,"Inactive")&gt;0,"BLOCKED","CAN SELL"))</f>
        <v/>
      </c>
      <c r="H285" t="str">
        <f>IF($A285="","",IF(COUNTIFS('Brand Family Areas (Enc)'!$B$6:$B$998,$A285,'Brand Family Areas (Enc)'!$C$6:$C$998,H$1,'Brand Family Areas (Enc)'!$D$6:$D$998,"Inactive")&gt;0,"BLOCKED","CAN SELL"))</f>
        <v/>
      </c>
      <c r="I285" t="str">
        <f>IF($A285="","",IF(COUNTIFS('Brand Family Areas (Enc)'!$B$6:$B$998,$A285,'Brand Family Areas (Enc)'!$C$6:$C$998,I$1,'Brand Family Areas (Enc)'!$D$6:$D$998,"Inactive")&gt;0,"BLOCKED","CAN SELL"))</f>
        <v/>
      </c>
      <c r="J285" t="str">
        <f>IF($A285="","",IF(COUNTIFS('Brand Family Areas (Enc)'!$B$6:$B$998,$A285,'Brand Family Areas (Enc)'!$C$6:$C$998,J$1,'Brand Family Areas (Enc)'!$D$6:$D$998,"Inactive")&gt;0,"BLOCKED","CAN SELL"))</f>
        <v/>
      </c>
      <c r="K285" t="str">
        <f>IF($A285="","",IF(COUNTIFS('Brand Family Areas (Enc)'!$B$6:$B$998,$A285,'Brand Family Areas (Enc)'!$C$6:$C$998,K$1,'Brand Family Areas (Enc)'!$D$6:$D$998,"Inactive")&gt;0,"BLOCKED","CAN SELL"))</f>
        <v/>
      </c>
    </row>
    <row r="286" spans="2:11" x14ac:dyDescent="0.2">
      <c r="B286" t="str">
        <f>IF($A286="","",IF(COUNTIFS('Brand Family Areas (Enc)'!$B$6:$B$998,$A286,'Brand Family Areas (Enc)'!$C$6:$C$998,B$1,'Brand Family Areas (Enc)'!$D$6:$D$998,"Inactive")&gt;0,"BLOCKED","CAN SELL"))</f>
        <v/>
      </c>
      <c r="C286" t="str">
        <f>IF($A286="","",IF(COUNTIFS('Brand Family Areas (Enc)'!$B$6:$B$998,$A286,'Brand Family Areas (Enc)'!$C$6:$C$998,C$1,'Brand Family Areas (Enc)'!$D$6:$D$998,"Inactive")&gt;0,"BLOCKED","CAN SELL"))</f>
        <v/>
      </c>
      <c r="D286" t="str">
        <f>IF($A286="","",IF(COUNTIFS('Brand Family Areas (Enc)'!$B$6:$B$998,$A286,'Brand Family Areas (Enc)'!$C$6:$C$998,D$1,'Brand Family Areas (Enc)'!$D$6:$D$998,"Inactive")&gt;0,"BLOCKED","CAN SELL"))</f>
        <v/>
      </c>
      <c r="E286" t="str">
        <f>IF($A286="","",IF(COUNTIFS('Brand Family Areas (Enc)'!$B$6:$B$998,$A286,'Brand Family Areas (Enc)'!$C$6:$C$998,E$1,'Brand Family Areas (Enc)'!$D$6:$D$998,"Inactive")&gt;0,"BLOCKED","CAN SELL"))</f>
        <v/>
      </c>
      <c r="F286" t="str">
        <f>IF($A286="","",IF(COUNTIFS('Brand Family Areas (Enc)'!$B$6:$B$998,$A286,'Brand Family Areas (Enc)'!$C$6:$C$998,F$1,'Brand Family Areas (Enc)'!$D$6:$D$998,"Inactive")&gt;0,"BLOCKED","CAN SELL"))</f>
        <v/>
      </c>
      <c r="G286" t="str">
        <f>IF($A286="","",IF(COUNTIFS('Brand Family Areas (Enc)'!$B$6:$B$998,$A286,'Brand Family Areas (Enc)'!$C$6:$C$998,G$1,'Brand Family Areas (Enc)'!$D$6:$D$998,"Inactive")&gt;0,"BLOCKED","CAN SELL"))</f>
        <v/>
      </c>
      <c r="H286" t="str">
        <f>IF($A286="","",IF(COUNTIFS('Brand Family Areas (Enc)'!$B$6:$B$998,$A286,'Brand Family Areas (Enc)'!$C$6:$C$998,H$1,'Brand Family Areas (Enc)'!$D$6:$D$998,"Inactive")&gt;0,"BLOCKED","CAN SELL"))</f>
        <v/>
      </c>
      <c r="I286" t="str">
        <f>IF($A286="","",IF(COUNTIFS('Brand Family Areas (Enc)'!$B$6:$B$998,$A286,'Brand Family Areas (Enc)'!$C$6:$C$998,I$1,'Brand Family Areas (Enc)'!$D$6:$D$998,"Inactive")&gt;0,"BLOCKED","CAN SELL"))</f>
        <v/>
      </c>
      <c r="J286" t="str">
        <f>IF($A286="","",IF(COUNTIFS('Brand Family Areas (Enc)'!$B$6:$B$998,$A286,'Brand Family Areas (Enc)'!$C$6:$C$998,J$1,'Brand Family Areas (Enc)'!$D$6:$D$998,"Inactive")&gt;0,"BLOCKED","CAN SELL"))</f>
        <v/>
      </c>
      <c r="K286" t="str">
        <f>IF($A286="","",IF(COUNTIFS('Brand Family Areas (Enc)'!$B$6:$B$998,$A286,'Brand Family Areas (Enc)'!$C$6:$C$998,K$1,'Brand Family Areas (Enc)'!$D$6:$D$998,"Inactive")&gt;0,"BLOCKED","CAN SELL"))</f>
        <v/>
      </c>
    </row>
    <row r="287" spans="2:11" x14ac:dyDescent="0.2">
      <c r="B287" t="str">
        <f>IF($A287="","",IF(COUNTIFS('Brand Family Areas (Enc)'!$B$6:$B$998,$A287,'Brand Family Areas (Enc)'!$C$6:$C$998,B$1,'Brand Family Areas (Enc)'!$D$6:$D$998,"Inactive")&gt;0,"BLOCKED","CAN SELL"))</f>
        <v/>
      </c>
      <c r="C287" t="str">
        <f>IF($A287="","",IF(COUNTIFS('Brand Family Areas (Enc)'!$B$6:$B$998,$A287,'Brand Family Areas (Enc)'!$C$6:$C$998,C$1,'Brand Family Areas (Enc)'!$D$6:$D$998,"Inactive")&gt;0,"BLOCKED","CAN SELL"))</f>
        <v/>
      </c>
      <c r="D287" t="str">
        <f>IF($A287="","",IF(COUNTIFS('Brand Family Areas (Enc)'!$B$6:$B$998,$A287,'Brand Family Areas (Enc)'!$C$6:$C$998,D$1,'Brand Family Areas (Enc)'!$D$6:$D$998,"Inactive")&gt;0,"BLOCKED","CAN SELL"))</f>
        <v/>
      </c>
      <c r="E287" t="str">
        <f>IF($A287="","",IF(COUNTIFS('Brand Family Areas (Enc)'!$B$6:$B$998,$A287,'Brand Family Areas (Enc)'!$C$6:$C$998,E$1,'Brand Family Areas (Enc)'!$D$6:$D$998,"Inactive")&gt;0,"BLOCKED","CAN SELL"))</f>
        <v/>
      </c>
      <c r="F287" t="str">
        <f>IF($A287="","",IF(COUNTIFS('Brand Family Areas (Enc)'!$B$6:$B$998,$A287,'Brand Family Areas (Enc)'!$C$6:$C$998,F$1,'Brand Family Areas (Enc)'!$D$6:$D$998,"Inactive")&gt;0,"BLOCKED","CAN SELL"))</f>
        <v/>
      </c>
      <c r="G287" t="str">
        <f>IF($A287="","",IF(COUNTIFS('Brand Family Areas (Enc)'!$B$6:$B$998,$A287,'Brand Family Areas (Enc)'!$C$6:$C$998,G$1,'Brand Family Areas (Enc)'!$D$6:$D$998,"Inactive")&gt;0,"BLOCKED","CAN SELL"))</f>
        <v/>
      </c>
      <c r="H287" t="str">
        <f>IF($A287="","",IF(COUNTIFS('Brand Family Areas (Enc)'!$B$6:$B$998,$A287,'Brand Family Areas (Enc)'!$C$6:$C$998,H$1,'Brand Family Areas (Enc)'!$D$6:$D$998,"Inactive")&gt;0,"BLOCKED","CAN SELL"))</f>
        <v/>
      </c>
      <c r="I287" t="str">
        <f>IF($A287="","",IF(COUNTIFS('Brand Family Areas (Enc)'!$B$6:$B$998,$A287,'Brand Family Areas (Enc)'!$C$6:$C$998,I$1,'Brand Family Areas (Enc)'!$D$6:$D$998,"Inactive")&gt;0,"BLOCKED","CAN SELL"))</f>
        <v/>
      </c>
      <c r="J287" t="str">
        <f>IF($A287="","",IF(COUNTIFS('Brand Family Areas (Enc)'!$B$6:$B$998,$A287,'Brand Family Areas (Enc)'!$C$6:$C$998,J$1,'Brand Family Areas (Enc)'!$D$6:$D$998,"Inactive")&gt;0,"BLOCKED","CAN SELL"))</f>
        <v/>
      </c>
      <c r="K287" t="str">
        <f>IF($A287="","",IF(COUNTIFS('Brand Family Areas (Enc)'!$B$6:$B$998,$A287,'Brand Family Areas (Enc)'!$C$6:$C$998,K$1,'Brand Family Areas (Enc)'!$D$6:$D$998,"Inactive")&gt;0,"BLOCKED","CAN SELL"))</f>
        <v/>
      </c>
    </row>
    <row r="288" spans="2:11" x14ac:dyDescent="0.2">
      <c r="B288" t="str">
        <f>IF($A288="","",IF(COUNTIFS('Brand Family Areas (Enc)'!$B$6:$B$998,$A288,'Brand Family Areas (Enc)'!$C$6:$C$998,B$1,'Brand Family Areas (Enc)'!$D$6:$D$998,"Inactive")&gt;0,"BLOCKED","CAN SELL"))</f>
        <v/>
      </c>
      <c r="C288" t="str">
        <f>IF($A288="","",IF(COUNTIFS('Brand Family Areas (Enc)'!$B$6:$B$998,$A288,'Brand Family Areas (Enc)'!$C$6:$C$998,C$1,'Brand Family Areas (Enc)'!$D$6:$D$998,"Inactive")&gt;0,"BLOCKED","CAN SELL"))</f>
        <v/>
      </c>
      <c r="D288" t="str">
        <f>IF($A288="","",IF(COUNTIFS('Brand Family Areas (Enc)'!$B$6:$B$998,$A288,'Brand Family Areas (Enc)'!$C$6:$C$998,D$1,'Brand Family Areas (Enc)'!$D$6:$D$998,"Inactive")&gt;0,"BLOCKED","CAN SELL"))</f>
        <v/>
      </c>
      <c r="E288" t="str">
        <f>IF($A288="","",IF(COUNTIFS('Brand Family Areas (Enc)'!$B$6:$B$998,$A288,'Brand Family Areas (Enc)'!$C$6:$C$998,E$1,'Brand Family Areas (Enc)'!$D$6:$D$998,"Inactive")&gt;0,"BLOCKED","CAN SELL"))</f>
        <v/>
      </c>
      <c r="F288" t="str">
        <f>IF($A288="","",IF(COUNTIFS('Brand Family Areas (Enc)'!$B$6:$B$998,$A288,'Brand Family Areas (Enc)'!$C$6:$C$998,F$1,'Brand Family Areas (Enc)'!$D$6:$D$998,"Inactive")&gt;0,"BLOCKED","CAN SELL"))</f>
        <v/>
      </c>
      <c r="G288" t="str">
        <f>IF($A288="","",IF(COUNTIFS('Brand Family Areas (Enc)'!$B$6:$B$998,$A288,'Brand Family Areas (Enc)'!$C$6:$C$998,G$1,'Brand Family Areas (Enc)'!$D$6:$D$998,"Inactive")&gt;0,"BLOCKED","CAN SELL"))</f>
        <v/>
      </c>
      <c r="H288" t="str">
        <f>IF($A288="","",IF(COUNTIFS('Brand Family Areas (Enc)'!$B$6:$B$998,$A288,'Brand Family Areas (Enc)'!$C$6:$C$998,H$1,'Brand Family Areas (Enc)'!$D$6:$D$998,"Inactive")&gt;0,"BLOCKED","CAN SELL"))</f>
        <v/>
      </c>
      <c r="I288" t="str">
        <f>IF($A288="","",IF(COUNTIFS('Brand Family Areas (Enc)'!$B$6:$B$998,$A288,'Brand Family Areas (Enc)'!$C$6:$C$998,I$1,'Brand Family Areas (Enc)'!$D$6:$D$998,"Inactive")&gt;0,"BLOCKED","CAN SELL"))</f>
        <v/>
      </c>
      <c r="J288" t="str">
        <f>IF($A288="","",IF(COUNTIFS('Brand Family Areas (Enc)'!$B$6:$B$998,$A288,'Brand Family Areas (Enc)'!$C$6:$C$998,J$1,'Brand Family Areas (Enc)'!$D$6:$D$998,"Inactive")&gt;0,"BLOCKED","CAN SELL"))</f>
        <v/>
      </c>
      <c r="K288" t="str">
        <f>IF($A288="","",IF(COUNTIFS('Brand Family Areas (Enc)'!$B$6:$B$998,$A288,'Brand Family Areas (Enc)'!$C$6:$C$998,K$1,'Brand Family Areas (Enc)'!$D$6:$D$998,"Inactive")&gt;0,"BLOCKED","CAN SELL"))</f>
        <v/>
      </c>
    </row>
    <row r="289" spans="2:11" x14ac:dyDescent="0.2">
      <c r="B289" t="str">
        <f>IF($A289="","",IF(COUNTIFS('Brand Family Areas (Enc)'!$B$6:$B$998,$A289,'Brand Family Areas (Enc)'!$C$6:$C$998,B$1,'Brand Family Areas (Enc)'!$D$6:$D$998,"Inactive")&gt;0,"BLOCKED","CAN SELL"))</f>
        <v/>
      </c>
      <c r="C289" t="str">
        <f>IF($A289="","",IF(COUNTIFS('Brand Family Areas (Enc)'!$B$6:$B$998,$A289,'Brand Family Areas (Enc)'!$C$6:$C$998,C$1,'Brand Family Areas (Enc)'!$D$6:$D$998,"Inactive")&gt;0,"BLOCKED","CAN SELL"))</f>
        <v/>
      </c>
      <c r="D289" t="str">
        <f>IF($A289="","",IF(COUNTIFS('Brand Family Areas (Enc)'!$B$6:$B$998,$A289,'Brand Family Areas (Enc)'!$C$6:$C$998,D$1,'Brand Family Areas (Enc)'!$D$6:$D$998,"Inactive")&gt;0,"BLOCKED","CAN SELL"))</f>
        <v/>
      </c>
      <c r="E289" t="str">
        <f>IF($A289="","",IF(COUNTIFS('Brand Family Areas (Enc)'!$B$6:$B$998,$A289,'Brand Family Areas (Enc)'!$C$6:$C$998,E$1,'Brand Family Areas (Enc)'!$D$6:$D$998,"Inactive")&gt;0,"BLOCKED","CAN SELL"))</f>
        <v/>
      </c>
      <c r="F289" t="str">
        <f>IF($A289="","",IF(COUNTIFS('Brand Family Areas (Enc)'!$B$6:$B$998,$A289,'Brand Family Areas (Enc)'!$C$6:$C$998,F$1,'Brand Family Areas (Enc)'!$D$6:$D$998,"Inactive")&gt;0,"BLOCKED","CAN SELL"))</f>
        <v/>
      </c>
      <c r="G289" t="str">
        <f>IF($A289="","",IF(COUNTIFS('Brand Family Areas (Enc)'!$B$6:$B$998,$A289,'Brand Family Areas (Enc)'!$C$6:$C$998,G$1,'Brand Family Areas (Enc)'!$D$6:$D$998,"Inactive")&gt;0,"BLOCKED","CAN SELL"))</f>
        <v/>
      </c>
      <c r="H289" t="str">
        <f>IF($A289="","",IF(COUNTIFS('Brand Family Areas (Enc)'!$B$6:$B$998,$A289,'Brand Family Areas (Enc)'!$C$6:$C$998,H$1,'Brand Family Areas (Enc)'!$D$6:$D$998,"Inactive")&gt;0,"BLOCKED","CAN SELL"))</f>
        <v/>
      </c>
      <c r="I289" t="str">
        <f>IF($A289="","",IF(COUNTIFS('Brand Family Areas (Enc)'!$B$6:$B$998,$A289,'Brand Family Areas (Enc)'!$C$6:$C$998,I$1,'Brand Family Areas (Enc)'!$D$6:$D$998,"Inactive")&gt;0,"BLOCKED","CAN SELL"))</f>
        <v/>
      </c>
      <c r="J289" t="str">
        <f>IF($A289="","",IF(COUNTIFS('Brand Family Areas (Enc)'!$B$6:$B$998,$A289,'Brand Family Areas (Enc)'!$C$6:$C$998,J$1,'Brand Family Areas (Enc)'!$D$6:$D$998,"Inactive")&gt;0,"BLOCKED","CAN SELL"))</f>
        <v/>
      </c>
      <c r="K289" t="str">
        <f>IF($A289="","",IF(COUNTIFS('Brand Family Areas (Enc)'!$B$6:$B$998,$A289,'Brand Family Areas (Enc)'!$C$6:$C$998,K$1,'Brand Family Areas (Enc)'!$D$6:$D$998,"Inactive")&gt;0,"BLOCKED","CAN SELL"))</f>
        <v/>
      </c>
    </row>
    <row r="290" spans="2:11" x14ac:dyDescent="0.2">
      <c r="B290" t="str">
        <f>IF($A290="","",IF(COUNTIFS('Brand Family Areas (Enc)'!$B$6:$B$998,$A290,'Brand Family Areas (Enc)'!$C$6:$C$998,B$1,'Brand Family Areas (Enc)'!$D$6:$D$998,"Inactive")&gt;0,"BLOCKED","CAN SELL"))</f>
        <v/>
      </c>
      <c r="C290" t="str">
        <f>IF($A290="","",IF(COUNTIFS('Brand Family Areas (Enc)'!$B$6:$B$998,$A290,'Brand Family Areas (Enc)'!$C$6:$C$998,C$1,'Brand Family Areas (Enc)'!$D$6:$D$998,"Inactive")&gt;0,"BLOCKED","CAN SELL"))</f>
        <v/>
      </c>
      <c r="D290" t="str">
        <f>IF($A290="","",IF(COUNTIFS('Brand Family Areas (Enc)'!$B$6:$B$998,$A290,'Brand Family Areas (Enc)'!$C$6:$C$998,D$1,'Brand Family Areas (Enc)'!$D$6:$D$998,"Inactive")&gt;0,"BLOCKED","CAN SELL"))</f>
        <v/>
      </c>
      <c r="E290" t="str">
        <f>IF($A290="","",IF(COUNTIFS('Brand Family Areas (Enc)'!$B$6:$B$998,$A290,'Brand Family Areas (Enc)'!$C$6:$C$998,E$1,'Brand Family Areas (Enc)'!$D$6:$D$998,"Inactive")&gt;0,"BLOCKED","CAN SELL"))</f>
        <v/>
      </c>
      <c r="F290" t="str">
        <f>IF($A290="","",IF(COUNTIFS('Brand Family Areas (Enc)'!$B$6:$B$998,$A290,'Brand Family Areas (Enc)'!$C$6:$C$998,F$1,'Brand Family Areas (Enc)'!$D$6:$D$998,"Inactive")&gt;0,"BLOCKED","CAN SELL"))</f>
        <v/>
      </c>
      <c r="G290" t="str">
        <f>IF($A290="","",IF(COUNTIFS('Brand Family Areas (Enc)'!$B$6:$B$998,$A290,'Brand Family Areas (Enc)'!$C$6:$C$998,G$1,'Brand Family Areas (Enc)'!$D$6:$D$998,"Inactive")&gt;0,"BLOCKED","CAN SELL"))</f>
        <v/>
      </c>
      <c r="H290" t="str">
        <f>IF($A290="","",IF(COUNTIFS('Brand Family Areas (Enc)'!$B$6:$B$998,$A290,'Brand Family Areas (Enc)'!$C$6:$C$998,H$1,'Brand Family Areas (Enc)'!$D$6:$D$998,"Inactive")&gt;0,"BLOCKED","CAN SELL"))</f>
        <v/>
      </c>
      <c r="I290" t="str">
        <f>IF($A290="","",IF(COUNTIFS('Brand Family Areas (Enc)'!$B$6:$B$998,$A290,'Brand Family Areas (Enc)'!$C$6:$C$998,I$1,'Brand Family Areas (Enc)'!$D$6:$D$998,"Inactive")&gt;0,"BLOCKED","CAN SELL"))</f>
        <v/>
      </c>
      <c r="J290" t="str">
        <f>IF($A290="","",IF(COUNTIFS('Brand Family Areas (Enc)'!$B$6:$B$998,$A290,'Brand Family Areas (Enc)'!$C$6:$C$998,J$1,'Brand Family Areas (Enc)'!$D$6:$D$998,"Inactive")&gt;0,"BLOCKED","CAN SELL"))</f>
        <v/>
      </c>
      <c r="K290" t="str">
        <f>IF($A290="","",IF(COUNTIFS('Brand Family Areas (Enc)'!$B$6:$B$998,$A290,'Brand Family Areas (Enc)'!$C$6:$C$998,K$1,'Brand Family Areas (Enc)'!$D$6:$D$998,"Inactive")&gt;0,"BLOCKED","CAN SELL"))</f>
        <v/>
      </c>
    </row>
    <row r="291" spans="2:11" x14ac:dyDescent="0.2">
      <c r="B291" t="str">
        <f>IF($A291="","",IF(COUNTIFS('Brand Family Areas (Enc)'!$B$6:$B$998,$A291,'Brand Family Areas (Enc)'!$C$6:$C$998,B$1,'Brand Family Areas (Enc)'!$D$6:$D$998,"Inactive")&gt;0,"BLOCKED","CAN SELL"))</f>
        <v/>
      </c>
      <c r="C291" t="str">
        <f>IF($A291="","",IF(COUNTIFS('Brand Family Areas (Enc)'!$B$6:$B$998,$A291,'Brand Family Areas (Enc)'!$C$6:$C$998,C$1,'Brand Family Areas (Enc)'!$D$6:$D$998,"Inactive")&gt;0,"BLOCKED","CAN SELL"))</f>
        <v/>
      </c>
      <c r="D291" t="str">
        <f>IF($A291="","",IF(COUNTIFS('Brand Family Areas (Enc)'!$B$6:$B$998,$A291,'Brand Family Areas (Enc)'!$C$6:$C$998,D$1,'Brand Family Areas (Enc)'!$D$6:$D$998,"Inactive")&gt;0,"BLOCKED","CAN SELL"))</f>
        <v/>
      </c>
      <c r="E291" t="str">
        <f>IF($A291="","",IF(COUNTIFS('Brand Family Areas (Enc)'!$B$6:$B$998,$A291,'Brand Family Areas (Enc)'!$C$6:$C$998,E$1,'Brand Family Areas (Enc)'!$D$6:$D$998,"Inactive")&gt;0,"BLOCKED","CAN SELL"))</f>
        <v/>
      </c>
      <c r="F291" t="str">
        <f>IF($A291="","",IF(COUNTIFS('Brand Family Areas (Enc)'!$B$6:$B$998,$A291,'Brand Family Areas (Enc)'!$C$6:$C$998,F$1,'Brand Family Areas (Enc)'!$D$6:$D$998,"Inactive")&gt;0,"BLOCKED","CAN SELL"))</f>
        <v/>
      </c>
      <c r="G291" t="str">
        <f>IF($A291="","",IF(COUNTIFS('Brand Family Areas (Enc)'!$B$6:$B$998,$A291,'Brand Family Areas (Enc)'!$C$6:$C$998,G$1,'Brand Family Areas (Enc)'!$D$6:$D$998,"Inactive")&gt;0,"BLOCKED","CAN SELL"))</f>
        <v/>
      </c>
      <c r="H291" t="str">
        <f>IF($A291="","",IF(COUNTIFS('Brand Family Areas (Enc)'!$B$6:$B$998,$A291,'Brand Family Areas (Enc)'!$C$6:$C$998,H$1,'Brand Family Areas (Enc)'!$D$6:$D$998,"Inactive")&gt;0,"BLOCKED","CAN SELL"))</f>
        <v/>
      </c>
      <c r="I291" t="str">
        <f>IF($A291="","",IF(COUNTIFS('Brand Family Areas (Enc)'!$B$6:$B$998,$A291,'Brand Family Areas (Enc)'!$C$6:$C$998,I$1,'Brand Family Areas (Enc)'!$D$6:$D$998,"Inactive")&gt;0,"BLOCKED","CAN SELL"))</f>
        <v/>
      </c>
      <c r="J291" t="str">
        <f>IF($A291="","",IF(COUNTIFS('Brand Family Areas (Enc)'!$B$6:$B$998,$A291,'Brand Family Areas (Enc)'!$C$6:$C$998,J$1,'Brand Family Areas (Enc)'!$D$6:$D$998,"Inactive")&gt;0,"BLOCKED","CAN SELL"))</f>
        <v/>
      </c>
      <c r="K291" t="str">
        <f>IF($A291="","",IF(COUNTIFS('Brand Family Areas (Enc)'!$B$6:$B$998,$A291,'Brand Family Areas (Enc)'!$C$6:$C$998,K$1,'Brand Family Areas (Enc)'!$D$6:$D$998,"Inactive")&gt;0,"BLOCKED","CAN SELL"))</f>
        <v/>
      </c>
    </row>
    <row r="292" spans="2:11" x14ac:dyDescent="0.2">
      <c r="B292" t="str">
        <f>IF($A292="","",IF(COUNTIFS('Brand Family Areas (Enc)'!$B$6:$B$998,$A292,'Brand Family Areas (Enc)'!$C$6:$C$998,B$1,'Brand Family Areas (Enc)'!$D$6:$D$998,"Inactive")&gt;0,"BLOCKED","CAN SELL"))</f>
        <v/>
      </c>
      <c r="C292" t="str">
        <f>IF($A292="","",IF(COUNTIFS('Brand Family Areas (Enc)'!$B$6:$B$998,$A292,'Brand Family Areas (Enc)'!$C$6:$C$998,C$1,'Brand Family Areas (Enc)'!$D$6:$D$998,"Inactive")&gt;0,"BLOCKED","CAN SELL"))</f>
        <v/>
      </c>
      <c r="D292" t="str">
        <f>IF($A292="","",IF(COUNTIFS('Brand Family Areas (Enc)'!$B$6:$B$998,$A292,'Brand Family Areas (Enc)'!$C$6:$C$998,D$1,'Brand Family Areas (Enc)'!$D$6:$D$998,"Inactive")&gt;0,"BLOCKED","CAN SELL"))</f>
        <v/>
      </c>
      <c r="E292" t="str">
        <f>IF($A292="","",IF(COUNTIFS('Brand Family Areas (Enc)'!$B$6:$B$998,$A292,'Brand Family Areas (Enc)'!$C$6:$C$998,E$1,'Brand Family Areas (Enc)'!$D$6:$D$998,"Inactive")&gt;0,"BLOCKED","CAN SELL"))</f>
        <v/>
      </c>
      <c r="F292" t="str">
        <f>IF($A292="","",IF(COUNTIFS('Brand Family Areas (Enc)'!$B$6:$B$998,$A292,'Brand Family Areas (Enc)'!$C$6:$C$998,F$1,'Brand Family Areas (Enc)'!$D$6:$D$998,"Inactive")&gt;0,"BLOCKED","CAN SELL"))</f>
        <v/>
      </c>
      <c r="G292" t="str">
        <f>IF($A292="","",IF(COUNTIFS('Brand Family Areas (Enc)'!$B$6:$B$998,$A292,'Brand Family Areas (Enc)'!$C$6:$C$998,G$1,'Brand Family Areas (Enc)'!$D$6:$D$998,"Inactive")&gt;0,"BLOCKED","CAN SELL"))</f>
        <v/>
      </c>
      <c r="H292" t="str">
        <f>IF($A292="","",IF(COUNTIFS('Brand Family Areas (Enc)'!$B$6:$B$998,$A292,'Brand Family Areas (Enc)'!$C$6:$C$998,H$1,'Brand Family Areas (Enc)'!$D$6:$D$998,"Inactive")&gt;0,"BLOCKED","CAN SELL"))</f>
        <v/>
      </c>
      <c r="I292" t="str">
        <f>IF($A292="","",IF(COUNTIFS('Brand Family Areas (Enc)'!$B$6:$B$998,$A292,'Brand Family Areas (Enc)'!$C$6:$C$998,I$1,'Brand Family Areas (Enc)'!$D$6:$D$998,"Inactive")&gt;0,"BLOCKED","CAN SELL"))</f>
        <v/>
      </c>
      <c r="J292" t="str">
        <f>IF($A292="","",IF(COUNTIFS('Brand Family Areas (Enc)'!$B$6:$B$998,$A292,'Brand Family Areas (Enc)'!$C$6:$C$998,J$1,'Brand Family Areas (Enc)'!$D$6:$D$998,"Inactive")&gt;0,"BLOCKED","CAN SELL"))</f>
        <v/>
      </c>
      <c r="K292" t="str">
        <f>IF($A292="","",IF(COUNTIFS('Brand Family Areas (Enc)'!$B$6:$B$998,$A292,'Brand Family Areas (Enc)'!$C$6:$C$998,K$1,'Brand Family Areas (Enc)'!$D$6:$D$998,"Inactive")&gt;0,"BLOCKED","CAN SELL"))</f>
        <v/>
      </c>
    </row>
    <row r="293" spans="2:11" x14ac:dyDescent="0.2">
      <c r="B293" t="str">
        <f>IF($A293="","",IF(COUNTIFS('Brand Family Areas (Enc)'!$B$6:$B$998,$A293,'Brand Family Areas (Enc)'!$C$6:$C$998,B$1,'Brand Family Areas (Enc)'!$D$6:$D$998,"Inactive")&gt;0,"BLOCKED","CAN SELL"))</f>
        <v/>
      </c>
      <c r="C293" t="str">
        <f>IF($A293="","",IF(COUNTIFS('Brand Family Areas (Enc)'!$B$6:$B$998,$A293,'Brand Family Areas (Enc)'!$C$6:$C$998,C$1,'Brand Family Areas (Enc)'!$D$6:$D$998,"Inactive")&gt;0,"BLOCKED","CAN SELL"))</f>
        <v/>
      </c>
      <c r="D293" t="str">
        <f>IF($A293="","",IF(COUNTIFS('Brand Family Areas (Enc)'!$B$6:$B$998,$A293,'Brand Family Areas (Enc)'!$C$6:$C$998,D$1,'Brand Family Areas (Enc)'!$D$6:$D$998,"Inactive")&gt;0,"BLOCKED","CAN SELL"))</f>
        <v/>
      </c>
      <c r="E293" t="str">
        <f>IF($A293="","",IF(COUNTIFS('Brand Family Areas (Enc)'!$B$6:$B$998,$A293,'Brand Family Areas (Enc)'!$C$6:$C$998,E$1,'Brand Family Areas (Enc)'!$D$6:$D$998,"Inactive")&gt;0,"BLOCKED","CAN SELL"))</f>
        <v/>
      </c>
      <c r="F293" t="str">
        <f>IF($A293="","",IF(COUNTIFS('Brand Family Areas (Enc)'!$B$6:$B$998,$A293,'Brand Family Areas (Enc)'!$C$6:$C$998,F$1,'Brand Family Areas (Enc)'!$D$6:$D$998,"Inactive")&gt;0,"BLOCKED","CAN SELL"))</f>
        <v/>
      </c>
      <c r="G293" t="str">
        <f>IF($A293="","",IF(COUNTIFS('Brand Family Areas (Enc)'!$B$6:$B$998,$A293,'Brand Family Areas (Enc)'!$C$6:$C$998,G$1,'Brand Family Areas (Enc)'!$D$6:$D$998,"Inactive")&gt;0,"BLOCKED","CAN SELL"))</f>
        <v/>
      </c>
      <c r="H293" t="str">
        <f>IF($A293="","",IF(COUNTIFS('Brand Family Areas (Enc)'!$B$6:$B$998,$A293,'Brand Family Areas (Enc)'!$C$6:$C$998,H$1,'Brand Family Areas (Enc)'!$D$6:$D$998,"Inactive")&gt;0,"BLOCKED","CAN SELL"))</f>
        <v/>
      </c>
      <c r="I293" t="str">
        <f>IF($A293="","",IF(COUNTIFS('Brand Family Areas (Enc)'!$B$6:$B$998,$A293,'Brand Family Areas (Enc)'!$C$6:$C$998,I$1,'Brand Family Areas (Enc)'!$D$6:$D$998,"Inactive")&gt;0,"BLOCKED","CAN SELL"))</f>
        <v/>
      </c>
      <c r="J293" t="str">
        <f>IF($A293="","",IF(COUNTIFS('Brand Family Areas (Enc)'!$B$6:$B$998,$A293,'Brand Family Areas (Enc)'!$C$6:$C$998,J$1,'Brand Family Areas (Enc)'!$D$6:$D$998,"Inactive")&gt;0,"BLOCKED","CAN SELL"))</f>
        <v/>
      </c>
      <c r="K293" t="str">
        <f>IF($A293="","",IF(COUNTIFS('Brand Family Areas (Enc)'!$B$6:$B$998,$A293,'Brand Family Areas (Enc)'!$C$6:$C$998,K$1,'Brand Family Areas (Enc)'!$D$6:$D$998,"Inactive")&gt;0,"BLOCKED","CAN SELL"))</f>
        <v/>
      </c>
    </row>
    <row r="294" spans="2:11" x14ac:dyDescent="0.2">
      <c r="B294" t="str">
        <f>IF($A294="","",IF(COUNTIFS('Brand Family Areas (Enc)'!$B$6:$B$998,$A294,'Brand Family Areas (Enc)'!$C$6:$C$998,B$1,'Brand Family Areas (Enc)'!$D$6:$D$998,"Inactive")&gt;0,"BLOCKED","CAN SELL"))</f>
        <v/>
      </c>
      <c r="C294" t="str">
        <f>IF($A294="","",IF(COUNTIFS('Brand Family Areas (Enc)'!$B$6:$B$998,$A294,'Brand Family Areas (Enc)'!$C$6:$C$998,C$1,'Brand Family Areas (Enc)'!$D$6:$D$998,"Inactive")&gt;0,"BLOCKED","CAN SELL"))</f>
        <v/>
      </c>
      <c r="D294" t="str">
        <f>IF($A294="","",IF(COUNTIFS('Brand Family Areas (Enc)'!$B$6:$B$998,$A294,'Brand Family Areas (Enc)'!$C$6:$C$998,D$1,'Brand Family Areas (Enc)'!$D$6:$D$998,"Inactive")&gt;0,"BLOCKED","CAN SELL"))</f>
        <v/>
      </c>
      <c r="E294" t="str">
        <f>IF($A294="","",IF(COUNTIFS('Brand Family Areas (Enc)'!$B$6:$B$998,$A294,'Brand Family Areas (Enc)'!$C$6:$C$998,E$1,'Brand Family Areas (Enc)'!$D$6:$D$998,"Inactive")&gt;0,"BLOCKED","CAN SELL"))</f>
        <v/>
      </c>
      <c r="F294" t="str">
        <f>IF($A294="","",IF(COUNTIFS('Brand Family Areas (Enc)'!$B$6:$B$998,$A294,'Brand Family Areas (Enc)'!$C$6:$C$998,F$1,'Brand Family Areas (Enc)'!$D$6:$D$998,"Inactive")&gt;0,"BLOCKED","CAN SELL"))</f>
        <v/>
      </c>
      <c r="G294" t="str">
        <f>IF($A294="","",IF(COUNTIFS('Brand Family Areas (Enc)'!$B$6:$B$998,$A294,'Brand Family Areas (Enc)'!$C$6:$C$998,G$1,'Brand Family Areas (Enc)'!$D$6:$D$998,"Inactive")&gt;0,"BLOCKED","CAN SELL"))</f>
        <v/>
      </c>
      <c r="H294" t="str">
        <f>IF($A294="","",IF(COUNTIFS('Brand Family Areas (Enc)'!$B$6:$B$998,$A294,'Brand Family Areas (Enc)'!$C$6:$C$998,H$1,'Brand Family Areas (Enc)'!$D$6:$D$998,"Inactive")&gt;0,"BLOCKED","CAN SELL"))</f>
        <v/>
      </c>
      <c r="I294" t="str">
        <f>IF($A294="","",IF(COUNTIFS('Brand Family Areas (Enc)'!$B$6:$B$998,$A294,'Brand Family Areas (Enc)'!$C$6:$C$998,I$1,'Brand Family Areas (Enc)'!$D$6:$D$998,"Inactive")&gt;0,"BLOCKED","CAN SELL"))</f>
        <v/>
      </c>
      <c r="J294" t="str">
        <f>IF($A294="","",IF(COUNTIFS('Brand Family Areas (Enc)'!$B$6:$B$998,$A294,'Brand Family Areas (Enc)'!$C$6:$C$998,J$1,'Brand Family Areas (Enc)'!$D$6:$D$998,"Inactive")&gt;0,"BLOCKED","CAN SELL"))</f>
        <v/>
      </c>
      <c r="K294" t="str">
        <f>IF($A294="","",IF(COUNTIFS('Brand Family Areas (Enc)'!$B$6:$B$998,$A294,'Brand Family Areas (Enc)'!$C$6:$C$998,K$1,'Brand Family Areas (Enc)'!$D$6:$D$998,"Inactive")&gt;0,"BLOCKED","CAN SELL"))</f>
        <v/>
      </c>
    </row>
    <row r="295" spans="2:11" x14ac:dyDescent="0.2">
      <c r="B295" t="str">
        <f>IF($A295="","",IF(COUNTIFS('Brand Family Areas (Enc)'!$B$6:$B$998,$A295,'Brand Family Areas (Enc)'!$C$6:$C$998,B$1,'Brand Family Areas (Enc)'!$D$6:$D$998,"Inactive")&gt;0,"BLOCKED","CAN SELL"))</f>
        <v/>
      </c>
      <c r="C295" t="str">
        <f>IF($A295="","",IF(COUNTIFS('Brand Family Areas (Enc)'!$B$6:$B$998,$A295,'Brand Family Areas (Enc)'!$C$6:$C$998,C$1,'Brand Family Areas (Enc)'!$D$6:$D$998,"Inactive")&gt;0,"BLOCKED","CAN SELL"))</f>
        <v/>
      </c>
      <c r="D295" t="str">
        <f>IF($A295="","",IF(COUNTIFS('Brand Family Areas (Enc)'!$B$6:$B$998,$A295,'Brand Family Areas (Enc)'!$C$6:$C$998,D$1,'Brand Family Areas (Enc)'!$D$6:$D$998,"Inactive")&gt;0,"BLOCKED","CAN SELL"))</f>
        <v/>
      </c>
      <c r="E295" t="str">
        <f>IF($A295="","",IF(COUNTIFS('Brand Family Areas (Enc)'!$B$6:$B$998,$A295,'Brand Family Areas (Enc)'!$C$6:$C$998,E$1,'Brand Family Areas (Enc)'!$D$6:$D$998,"Inactive")&gt;0,"BLOCKED","CAN SELL"))</f>
        <v/>
      </c>
      <c r="F295" t="str">
        <f>IF($A295="","",IF(COUNTIFS('Brand Family Areas (Enc)'!$B$6:$B$998,$A295,'Brand Family Areas (Enc)'!$C$6:$C$998,F$1,'Brand Family Areas (Enc)'!$D$6:$D$998,"Inactive")&gt;0,"BLOCKED","CAN SELL"))</f>
        <v/>
      </c>
      <c r="G295" t="str">
        <f>IF($A295="","",IF(COUNTIFS('Brand Family Areas (Enc)'!$B$6:$B$998,$A295,'Brand Family Areas (Enc)'!$C$6:$C$998,G$1,'Brand Family Areas (Enc)'!$D$6:$D$998,"Inactive")&gt;0,"BLOCKED","CAN SELL"))</f>
        <v/>
      </c>
      <c r="H295" t="str">
        <f>IF($A295="","",IF(COUNTIFS('Brand Family Areas (Enc)'!$B$6:$B$998,$A295,'Brand Family Areas (Enc)'!$C$6:$C$998,H$1,'Brand Family Areas (Enc)'!$D$6:$D$998,"Inactive")&gt;0,"BLOCKED","CAN SELL"))</f>
        <v/>
      </c>
      <c r="I295" t="str">
        <f>IF($A295="","",IF(COUNTIFS('Brand Family Areas (Enc)'!$B$6:$B$998,$A295,'Brand Family Areas (Enc)'!$C$6:$C$998,I$1,'Brand Family Areas (Enc)'!$D$6:$D$998,"Inactive")&gt;0,"BLOCKED","CAN SELL"))</f>
        <v/>
      </c>
      <c r="J295" t="str">
        <f>IF($A295="","",IF(COUNTIFS('Brand Family Areas (Enc)'!$B$6:$B$998,$A295,'Brand Family Areas (Enc)'!$C$6:$C$998,J$1,'Brand Family Areas (Enc)'!$D$6:$D$998,"Inactive")&gt;0,"BLOCKED","CAN SELL"))</f>
        <v/>
      </c>
      <c r="K295" t="str">
        <f>IF($A295="","",IF(COUNTIFS('Brand Family Areas (Enc)'!$B$6:$B$998,$A295,'Brand Family Areas (Enc)'!$C$6:$C$998,K$1,'Brand Family Areas (Enc)'!$D$6:$D$998,"Inactive")&gt;0,"BLOCKED","CAN SELL"))</f>
        <v/>
      </c>
    </row>
    <row r="296" spans="2:11" x14ac:dyDescent="0.2">
      <c r="B296" t="str">
        <f>IF($A296="","",IF(COUNTIFS('Brand Family Areas (Enc)'!$B$6:$B$998,$A296,'Brand Family Areas (Enc)'!$C$6:$C$998,B$1,'Brand Family Areas (Enc)'!$D$6:$D$998,"Inactive")&gt;0,"BLOCKED","CAN SELL"))</f>
        <v/>
      </c>
      <c r="C296" t="str">
        <f>IF($A296="","",IF(COUNTIFS('Brand Family Areas (Enc)'!$B$6:$B$998,$A296,'Brand Family Areas (Enc)'!$C$6:$C$998,C$1,'Brand Family Areas (Enc)'!$D$6:$D$998,"Inactive")&gt;0,"BLOCKED","CAN SELL"))</f>
        <v/>
      </c>
      <c r="D296" t="str">
        <f>IF($A296="","",IF(COUNTIFS('Brand Family Areas (Enc)'!$B$6:$B$998,$A296,'Brand Family Areas (Enc)'!$C$6:$C$998,D$1,'Brand Family Areas (Enc)'!$D$6:$D$998,"Inactive")&gt;0,"BLOCKED","CAN SELL"))</f>
        <v/>
      </c>
      <c r="E296" t="str">
        <f>IF($A296="","",IF(COUNTIFS('Brand Family Areas (Enc)'!$B$6:$B$998,$A296,'Brand Family Areas (Enc)'!$C$6:$C$998,E$1,'Brand Family Areas (Enc)'!$D$6:$D$998,"Inactive")&gt;0,"BLOCKED","CAN SELL"))</f>
        <v/>
      </c>
      <c r="F296" t="str">
        <f>IF($A296="","",IF(COUNTIFS('Brand Family Areas (Enc)'!$B$6:$B$998,$A296,'Brand Family Areas (Enc)'!$C$6:$C$998,F$1,'Brand Family Areas (Enc)'!$D$6:$D$998,"Inactive")&gt;0,"BLOCKED","CAN SELL"))</f>
        <v/>
      </c>
      <c r="G296" t="str">
        <f>IF($A296="","",IF(COUNTIFS('Brand Family Areas (Enc)'!$B$6:$B$998,$A296,'Brand Family Areas (Enc)'!$C$6:$C$998,G$1,'Brand Family Areas (Enc)'!$D$6:$D$998,"Inactive")&gt;0,"BLOCKED","CAN SELL"))</f>
        <v/>
      </c>
      <c r="H296" t="str">
        <f>IF($A296="","",IF(COUNTIFS('Brand Family Areas (Enc)'!$B$6:$B$998,$A296,'Brand Family Areas (Enc)'!$C$6:$C$998,H$1,'Brand Family Areas (Enc)'!$D$6:$D$998,"Inactive")&gt;0,"BLOCKED","CAN SELL"))</f>
        <v/>
      </c>
      <c r="I296" t="str">
        <f>IF($A296="","",IF(COUNTIFS('Brand Family Areas (Enc)'!$B$6:$B$998,$A296,'Brand Family Areas (Enc)'!$C$6:$C$998,I$1,'Brand Family Areas (Enc)'!$D$6:$D$998,"Inactive")&gt;0,"BLOCKED","CAN SELL"))</f>
        <v/>
      </c>
      <c r="J296" t="str">
        <f>IF($A296="","",IF(COUNTIFS('Brand Family Areas (Enc)'!$B$6:$B$998,$A296,'Brand Family Areas (Enc)'!$C$6:$C$998,J$1,'Brand Family Areas (Enc)'!$D$6:$D$998,"Inactive")&gt;0,"BLOCKED","CAN SELL"))</f>
        <v/>
      </c>
      <c r="K296" t="str">
        <f>IF($A296="","",IF(COUNTIFS('Brand Family Areas (Enc)'!$B$6:$B$998,$A296,'Brand Family Areas (Enc)'!$C$6:$C$998,K$1,'Brand Family Areas (Enc)'!$D$6:$D$998,"Inactive")&gt;0,"BLOCKED","CAN SELL"))</f>
        <v/>
      </c>
    </row>
    <row r="297" spans="2:11" x14ac:dyDescent="0.2">
      <c r="B297" t="str">
        <f>IF($A297="","",IF(COUNTIFS('Brand Family Areas (Enc)'!$B$6:$B$998,$A297,'Brand Family Areas (Enc)'!$C$6:$C$998,B$1,'Brand Family Areas (Enc)'!$D$6:$D$998,"Inactive")&gt;0,"BLOCKED","CAN SELL"))</f>
        <v/>
      </c>
      <c r="C297" t="str">
        <f>IF($A297="","",IF(COUNTIFS('Brand Family Areas (Enc)'!$B$6:$B$998,$A297,'Brand Family Areas (Enc)'!$C$6:$C$998,C$1,'Brand Family Areas (Enc)'!$D$6:$D$998,"Inactive")&gt;0,"BLOCKED","CAN SELL"))</f>
        <v/>
      </c>
      <c r="D297" t="str">
        <f>IF($A297="","",IF(COUNTIFS('Brand Family Areas (Enc)'!$B$6:$B$998,$A297,'Brand Family Areas (Enc)'!$C$6:$C$998,D$1,'Brand Family Areas (Enc)'!$D$6:$D$998,"Inactive")&gt;0,"BLOCKED","CAN SELL"))</f>
        <v/>
      </c>
      <c r="E297" t="str">
        <f>IF($A297="","",IF(COUNTIFS('Brand Family Areas (Enc)'!$B$6:$B$998,$A297,'Brand Family Areas (Enc)'!$C$6:$C$998,E$1,'Brand Family Areas (Enc)'!$D$6:$D$998,"Inactive")&gt;0,"BLOCKED","CAN SELL"))</f>
        <v/>
      </c>
      <c r="F297" t="str">
        <f>IF($A297="","",IF(COUNTIFS('Brand Family Areas (Enc)'!$B$6:$B$998,$A297,'Brand Family Areas (Enc)'!$C$6:$C$998,F$1,'Brand Family Areas (Enc)'!$D$6:$D$998,"Inactive")&gt;0,"BLOCKED","CAN SELL"))</f>
        <v/>
      </c>
      <c r="G297" t="str">
        <f>IF($A297="","",IF(COUNTIFS('Brand Family Areas (Enc)'!$B$6:$B$998,$A297,'Brand Family Areas (Enc)'!$C$6:$C$998,G$1,'Brand Family Areas (Enc)'!$D$6:$D$998,"Inactive")&gt;0,"BLOCKED","CAN SELL"))</f>
        <v/>
      </c>
      <c r="H297" t="str">
        <f>IF($A297="","",IF(COUNTIFS('Brand Family Areas (Enc)'!$B$6:$B$998,$A297,'Brand Family Areas (Enc)'!$C$6:$C$998,H$1,'Brand Family Areas (Enc)'!$D$6:$D$998,"Inactive")&gt;0,"BLOCKED","CAN SELL"))</f>
        <v/>
      </c>
      <c r="I297" t="str">
        <f>IF($A297="","",IF(COUNTIFS('Brand Family Areas (Enc)'!$B$6:$B$998,$A297,'Brand Family Areas (Enc)'!$C$6:$C$998,I$1,'Brand Family Areas (Enc)'!$D$6:$D$998,"Inactive")&gt;0,"BLOCKED","CAN SELL"))</f>
        <v/>
      </c>
      <c r="J297" t="str">
        <f>IF($A297="","",IF(COUNTIFS('Brand Family Areas (Enc)'!$B$6:$B$998,$A297,'Brand Family Areas (Enc)'!$C$6:$C$998,J$1,'Brand Family Areas (Enc)'!$D$6:$D$998,"Inactive")&gt;0,"BLOCKED","CAN SELL"))</f>
        <v/>
      </c>
      <c r="K297" t="str">
        <f>IF($A297="","",IF(COUNTIFS('Brand Family Areas (Enc)'!$B$6:$B$998,$A297,'Brand Family Areas (Enc)'!$C$6:$C$998,K$1,'Brand Family Areas (Enc)'!$D$6:$D$998,"Inactive")&gt;0,"BLOCKED","CAN SELL"))</f>
        <v/>
      </c>
    </row>
    <row r="298" spans="2:11" x14ac:dyDescent="0.2">
      <c r="B298" t="str">
        <f>IF($A298="","",IF(COUNTIFS('Brand Family Areas (Enc)'!$B$6:$B$998,$A298,'Brand Family Areas (Enc)'!$C$6:$C$998,B$1,'Brand Family Areas (Enc)'!$D$6:$D$998,"Inactive")&gt;0,"BLOCKED","CAN SELL"))</f>
        <v/>
      </c>
      <c r="C298" t="str">
        <f>IF($A298="","",IF(COUNTIFS('Brand Family Areas (Enc)'!$B$6:$B$998,$A298,'Brand Family Areas (Enc)'!$C$6:$C$998,C$1,'Brand Family Areas (Enc)'!$D$6:$D$998,"Inactive")&gt;0,"BLOCKED","CAN SELL"))</f>
        <v/>
      </c>
      <c r="D298" t="str">
        <f>IF($A298="","",IF(COUNTIFS('Brand Family Areas (Enc)'!$B$6:$B$998,$A298,'Brand Family Areas (Enc)'!$C$6:$C$998,D$1,'Brand Family Areas (Enc)'!$D$6:$D$998,"Inactive")&gt;0,"BLOCKED","CAN SELL"))</f>
        <v/>
      </c>
      <c r="E298" t="str">
        <f>IF($A298="","",IF(COUNTIFS('Brand Family Areas (Enc)'!$B$6:$B$998,$A298,'Brand Family Areas (Enc)'!$C$6:$C$998,E$1,'Brand Family Areas (Enc)'!$D$6:$D$998,"Inactive")&gt;0,"BLOCKED","CAN SELL"))</f>
        <v/>
      </c>
      <c r="F298" t="str">
        <f>IF($A298="","",IF(COUNTIFS('Brand Family Areas (Enc)'!$B$6:$B$998,$A298,'Brand Family Areas (Enc)'!$C$6:$C$998,F$1,'Brand Family Areas (Enc)'!$D$6:$D$998,"Inactive")&gt;0,"BLOCKED","CAN SELL"))</f>
        <v/>
      </c>
      <c r="G298" t="str">
        <f>IF($A298="","",IF(COUNTIFS('Brand Family Areas (Enc)'!$B$6:$B$998,$A298,'Brand Family Areas (Enc)'!$C$6:$C$998,G$1,'Brand Family Areas (Enc)'!$D$6:$D$998,"Inactive")&gt;0,"BLOCKED","CAN SELL"))</f>
        <v/>
      </c>
      <c r="H298" t="str">
        <f>IF($A298="","",IF(COUNTIFS('Brand Family Areas (Enc)'!$B$6:$B$998,$A298,'Brand Family Areas (Enc)'!$C$6:$C$998,H$1,'Brand Family Areas (Enc)'!$D$6:$D$998,"Inactive")&gt;0,"BLOCKED","CAN SELL"))</f>
        <v/>
      </c>
      <c r="I298" t="str">
        <f>IF($A298="","",IF(COUNTIFS('Brand Family Areas (Enc)'!$B$6:$B$998,$A298,'Brand Family Areas (Enc)'!$C$6:$C$998,I$1,'Brand Family Areas (Enc)'!$D$6:$D$998,"Inactive")&gt;0,"BLOCKED","CAN SELL"))</f>
        <v/>
      </c>
      <c r="J298" t="str">
        <f>IF($A298="","",IF(COUNTIFS('Brand Family Areas (Enc)'!$B$6:$B$998,$A298,'Brand Family Areas (Enc)'!$C$6:$C$998,J$1,'Brand Family Areas (Enc)'!$D$6:$D$998,"Inactive")&gt;0,"BLOCKED","CAN SELL"))</f>
        <v/>
      </c>
      <c r="K298" t="str">
        <f>IF($A298="","",IF(COUNTIFS('Brand Family Areas (Enc)'!$B$6:$B$998,$A298,'Brand Family Areas (Enc)'!$C$6:$C$998,K$1,'Brand Family Areas (Enc)'!$D$6:$D$998,"Inactive")&gt;0,"BLOCKED","CAN SELL"))</f>
        <v/>
      </c>
    </row>
    <row r="299" spans="2:11" x14ac:dyDescent="0.2">
      <c r="B299" t="str">
        <f>IF($A299="","",IF(COUNTIFS('Brand Family Areas (Enc)'!$B$6:$B$998,$A299,'Brand Family Areas (Enc)'!$C$6:$C$998,B$1,'Brand Family Areas (Enc)'!$D$6:$D$998,"Inactive")&gt;0,"BLOCKED","CAN SELL"))</f>
        <v/>
      </c>
      <c r="C299" t="str">
        <f>IF($A299="","",IF(COUNTIFS('Brand Family Areas (Enc)'!$B$6:$B$998,$A299,'Brand Family Areas (Enc)'!$C$6:$C$998,C$1,'Brand Family Areas (Enc)'!$D$6:$D$998,"Inactive")&gt;0,"BLOCKED","CAN SELL"))</f>
        <v/>
      </c>
      <c r="D299" t="str">
        <f>IF($A299="","",IF(COUNTIFS('Brand Family Areas (Enc)'!$B$6:$B$998,$A299,'Brand Family Areas (Enc)'!$C$6:$C$998,D$1,'Brand Family Areas (Enc)'!$D$6:$D$998,"Inactive")&gt;0,"BLOCKED","CAN SELL"))</f>
        <v/>
      </c>
      <c r="E299" t="str">
        <f>IF($A299="","",IF(COUNTIFS('Brand Family Areas (Enc)'!$B$6:$B$998,$A299,'Brand Family Areas (Enc)'!$C$6:$C$998,E$1,'Brand Family Areas (Enc)'!$D$6:$D$998,"Inactive")&gt;0,"BLOCKED","CAN SELL"))</f>
        <v/>
      </c>
      <c r="F299" t="str">
        <f>IF($A299="","",IF(COUNTIFS('Brand Family Areas (Enc)'!$B$6:$B$998,$A299,'Brand Family Areas (Enc)'!$C$6:$C$998,F$1,'Brand Family Areas (Enc)'!$D$6:$D$998,"Inactive")&gt;0,"BLOCKED","CAN SELL"))</f>
        <v/>
      </c>
      <c r="G299" t="str">
        <f>IF($A299="","",IF(COUNTIFS('Brand Family Areas (Enc)'!$B$6:$B$998,$A299,'Brand Family Areas (Enc)'!$C$6:$C$998,G$1,'Brand Family Areas (Enc)'!$D$6:$D$998,"Inactive")&gt;0,"BLOCKED","CAN SELL"))</f>
        <v/>
      </c>
      <c r="H299" t="str">
        <f>IF($A299="","",IF(COUNTIFS('Brand Family Areas (Enc)'!$B$6:$B$998,$A299,'Brand Family Areas (Enc)'!$C$6:$C$998,H$1,'Brand Family Areas (Enc)'!$D$6:$D$998,"Inactive")&gt;0,"BLOCKED","CAN SELL"))</f>
        <v/>
      </c>
      <c r="I299" t="str">
        <f>IF($A299="","",IF(COUNTIFS('Brand Family Areas (Enc)'!$B$6:$B$998,$A299,'Brand Family Areas (Enc)'!$C$6:$C$998,I$1,'Brand Family Areas (Enc)'!$D$6:$D$998,"Inactive")&gt;0,"BLOCKED","CAN SELL"))</f>
        <v/>
      </c>
      <c r="J299" t="str">
        <f>IF($A299="","",IF(COUNTIFS('Brand Family Areas (Enc)'!$B$6:$B$998,$A299,'Brand Family Areas (Enc)'!$C$6:$C$998,J$1,'Brand Family Areas (Enc)'!$D$6:$D$998,"Inactive")&gt;0,"BLOCKED","CAN SELL"))</f>
        <v/>
      </c>
      <c r="K299" t="str">
        <f>IF($A299="","",IF(COUNTIFS('Brand Family Areas (Enc)'!$B$6:$B$998,$A299,'Brand Family Areas (Enc)'!$C$6:$C$998,K$1,'Brand Family Areas (Enc)'!$D$6:$D$998,"Inactive")&gt;0,"BLOCKED","CAN SELL"))</f>
        <v/>
      </c>
    </row>
    <row r="300" spans="2:11" x14ac:dyDescent="0.2">
      <c r="B300" t="str">
        <f>IF($A300="","",IF(COUNTIFS('Brand Family Areas (Enc)'!$B$6:$B$998,$A300,'Brand Family Areas (Enc)'!$C$6:$C$998,B$1,'Brand Family Areas (Enc)'!$D$6:$D$998,"Inactive")&gt;0,"BLOCKED","CAN SELL"))</f>
        <v/>
      </c>
      <c r="C300" t="str">
        <f>IF($A300="","",IF(COUNTIFS('Brand Family Areas (Enc)'!$B$6:$B$998,$A300,'Brand Family Areas (Enc)'!$C$6:$C$998,C$1,'Brand Family Areas (Enc)'!$D$6:$D$998,"Inactive")&gt;0,"BLOCKED","CAN SELL"))</f>
        <v/>
      </c>
      <c r="D300" t="str">
        <f>IF($A300="","",IF(COUNTIFS('Brand Family Areas (Enc)'!$B$6:$B$998,$A300,'Brand Family Areas (Enc)'!$C$6:$C$998,D$1,'Brand Family Areas (Enc)'!$D$6:$D$998,"Inactive")&gt;0,"BLOCKED","CAN SELL"))</f>
        <v/>
      </c>
      <c r="E300" t="str">
        <f>IF($A300="","",IF(COUNTIFS('Brand Family Areas (Enc)'!$B$6:$B$998,$A300,'Brand Family Areas (Enc)'!$C$6:$C$998,E$1,'Brand Family Areas (Enc)'!$D$6:$D$998,"Inactive")&gt;0,"BLOCKED","CAN SELL"))</f>
        <v/>
      </c>
      <c r="F300" t="str">
        <f>IF($A300="","",IF(COUNTIFS('Brand Family Areas (Enc)'!$B$6:$B$998,$A300,'Brand Family Areas (Enc)'!$C$6:$C$998,F$1,'Brand Family Areas (Enc)'!$D$6:$D$998,"Inactive")&gt;0,"BLOCKED","CAN SELL"))</f>
        <v/>
      </c>
      <c r="G300" t="str">
        <f>IF($A300="","",IF(COUNTIFS('Brand Family Areas (Enc)'!$B$6:$B$998,$A300,'Brand Family Areas (Enc)'!$C$6:$C$998,G$1,'Brand Family Areas (Enc)'!$D$6:$D$998,"Inactive")&gt;0,"BLOCKED","CAN SELL"))</f>
        <v/>
      </c>
      <c r="H300" t="str">
        <f>IF($A300="","",IF(COUNTIFS('Brand Family Areas (Enc)'!$B$6:$B$998,$A300,'Brand Family Areas (Enc)'!$C$6:$C$998,H$1,'Brand Family Areas (Enc)'!$D$6:$D$998,"Inactive")&gt;0,"BLOCKED","CAN SELL"))</f>
        <v/>
      </c>
      <c r="I300" t="str">
        <f>IF($A300="","",IF(COUNTIFS('Brand Family Areas (Enc)'!$B$6:$B$998,$A300,'Brand Family Areas (Enc)'!$C$6:$C$998,I$1,'Brand Family Areas (Enc)'!$D$6:$D$998,"Inactive")&gt;0,"BLOCKED","CAN SELL"))</f>
        <v/>
      </c>
      <c r="J300" t="str">
        <f>IF($A300="","",IF(COUNTIFS('Brand Family Areas (Enc)'!$B$6:$B$998,$A300,'Brand Family Areas (Enc)'!$C$6:$C$998,J$1,'Brand Family Areas (Enc)'!$D$6:$D$998,"Inactive")&gt;0,"BLOCKED","CAN SELL"))</f>
        <v/>
      </c>
      <c r="K300" t="str">
        <f>IF($A300="","",IF(COUNTIFS('Brand Family Areas (Enc)'!$B$6:$B$998,$A300,'Brand Family Areas (Enc)'!$C$6:$C$998,K$1,'Brand Family Areas (Enc)'!$D$6:$D$998,"Inactive")&gt;0,"BLOCKED","CAN SELL"))</f>
        <v/>
      </c>
    </row>
  </sheetData>
  <conditionalFormatting sqref="B2:K300">
    <cfRule type="containsText" dxfId="1" priority="1" operator="containsText" text="BLOCKED">
      <formula>NOT(ISERROR(SEARCH("BLOCKED",B2)))</formula>
    </cfRule>
  </conditionalFormatting>
  <conditionalFormatting sqref="B2:K300">
    <cfRule type="containsText" dxfId="0" priority="2" operator="containsText" text="CAN SELL">
      <formula>NOT(ISERROR(SEARCH("CAN SELL",B2)))</formula>
    </cfRule>
  </conditionalFormatting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147D7B-A85C-460F-84D1-1B638B224F3B}">
  <dimension ref="A1:G998"/>
  <sheetViews>
    <sheetView topLeftCell="A64" workbookViewId="0">
      <selection activeCell="C24" sqref="C24"/>
    </sheetView>
  </sheetViews>
  <sheetFormatPr defaultColWidth="6.28515625" defaultRowHeight="12.75" x14ac:dyDescent="0.2"/>
  <cols>
    <col min="1" max="1" width="9.5703125" customWidth="1"/>
    <col min="2" max="2" width="33" bestFit="1" customWidth="1"/>
    <col min="3" max="3" width="17.140625" bestFit="1" customWidth="1"/>
    <col min="4" max="4" width="8.28515625" bestFit="1" customWidth="1"/>
    <col min="5" max="5" width="11.7109375" bestFit="1" customWidth="1"/>
    <col min="7" max="7" width="53.5703125" bestFit="1" customWidth="1"/>
  </cols>
  <sheetData>
    <row r="1" spans="1:7" x14ac:dyDescent="0.2">
      <c r="A1" t="s">
        <v>2702</v>
      </c>
    </row>
    <row r="2" spans="1:7" x14ac:dyDescent="0.2">
      <c r="A2" t="s">
        <v>2703</v>
      </c>
    </row>
    <row r="5" spans="1:7" x14ac:dyDescent="0.2">
      <c r="A5" s="4" t="s">
        <v>2701</v>
      </c>
      <c r="B5" s="4" t="s">
        <v>11</v>
      </c>
      <c r="C5" s="4" t="s">
        <v>4</v>
      </c>
      <c r="D5" s="4" t="s">
        <v>2700</v>
      </c>
      <c r="E5" s="4" t="s">
        <v>14</v>
      </c>
      <c r="G5" s="2" t="s">
        <v>2704</v>
      </c>
    </row>
    <row r="6" spans="1:7" x14ac:dyDescent="0.2">
      <c r="A6" s="4">
        <v>8804</v>
      </c>
      <c r="B6" s="4" t="s">
        <v>2646</v>
      </c>
      <c r="C6" s="4" t="s">
        <v>2614</v>
      </c>
      <c r="D6" s="4" t="s">
        <v>2605</v>
      </c>
      <c r="E6" s="4" t="s">
        <v>2604</v>
      </c>
      <c r="G6" t="str">
        <f>UPPER(B6)&amp;"|"&amp;UPPER(C6)</f>
        <v>ANCHOR|MORRIS 3</v>
      </c>
    </row>
    <row r="7" spans="1:7" x14ac:dyDescent="0.2">
      <c r="A7" s="4">
        <v>8805</v>
      </c>
      <c r="B7" s="4" t="s">
        <v>2355</v>
      </c>
      <c r="C7" s="4" t="s">
        <v>2614</v>
      </c>
      <c r="D7" s="4" t="s">
        <v>2605</v>
      </c>
      <c r="E7" s="4" t="s">
        <v>2604</v>
      </c>
      <c r="G7" t="str">
        <f t="shared" ref="G7:G70" si="0">UPPER(B7)&amp;"|"&amp;UPPER(C7)</f>
        <v>FAMOSA|MORRIS 3</v>
      </c>
    </row>
    <row r="8" spans="1:7" x14ac:dyDescent="0.2">
      <c r="A8" s="4">
        <v>8806</v>
      </c>
      <c r="B8" s="4" t="s">
        <v>2354</v>
      </c>
      <c r="C8" s="4" t="s">
        <v>2614</v>
      </c>
      <c r="D8" s="4" t="s">
        <v>2605</v>
      </c>
      <c r="E8" s="4" t="s">
        <v>2604</v>
      </c>
      <c r="G8" t="str">
        <f t="shared" si="0"/>
        <v>GENESEE|MORRIS 3</v>
      </c>
    </row>
    <row r="9" spans="1:7" x14ac:dyDescent="0.2">
      <c r="A9" s="4">
        <v>8807</v>
      </c>
      <c r="B9" s="4" t="s">
        <v>2699</v>
      </c>
      <c r="C9" s="4" t="s">
        <v>2614</v>
      </c>
      <c r="D9" s="4" t="s">
        <v>2605</v>
      </c>
      <c r="E9" s="4" t="s">
        <v>2604</v>
      </c>
      <c r="G9" t="str">
        <f t="shared" si="0"/>
        <v>HONEY BROWN|MORRIS 3</v>
      </c>
    </row>
    <row r="10" spans="1:7" x14ac:dyDescent="0.2">
      <c r="A10" s="4">
        <v>8808</v>
      </c>
      <c r="B10" s="4" t="s">
        <v>2353</v>
      </c>
      <c r="C10" s="4" t="s">
        <v>2614</v>
      </c>
      <c r="D10" s="4" t="s">
        <v>2605</v>
      </c>
      <c r="E10" s="4" t="s">
        <v>2604</v>
      </c>
      <c r="G10" t="str">
        <f t="shared" si="0"/>
        <v>IMPERIAL|MORRIS 3</v>
      </c>
    </row>
    <row r="11" spans="1:7" x14ac:dyDescent="0.2">
      <c r="A11" s="4">
        <v>8809</v>
      </c>
      <c r="B11" s="4" t="s">
        <v>2698</v>
      </c>
      <c r="C11" s="4" t="s">
        <v>2614</v>
      </c>
      <c r="D11" s="4" t="s">
        <v>2605</v>
      </c>
      <c r="E11" s="4" t="s">
        <v>2604</v>
      </c>
      <c r="G11" t="str">
        <f t="shared" si="0"/>
        <v>MISISSIPPI|MORRIS 3</v>
      </c>
    </row>
    <row r="12" spans="1:7" x14ac:dyDescent="0.2">
      <c r="A12" s="4">
        <v>8810</v>
      </c>
      <c r="B12" s="4" t="s">
        <v>2358</v>
      </c>
      <c r="C12" s="4" t="s">
        <v>2614</v>
      </c>
      <c r="D12" s="4" t="s">
        <v>2605</v>
      </c>
      <c r="E12" s="4" t="s">
        <v>2604</v>
      </c>
      <c r="G12" t="str">
        <f t="shared" si="0"/>
        <v>CZECHVAR|MORRIS 3</v>
      </c>
    </row>
    <row r="13" spans="1:7" x14ac:dyDescent="0.2">
      <c r="A13" s="4">
        <v>8811</v>
      </c>
      <c r="B13" s="4" t="s">
        <v>2357</v>
      </c>
      <c r="C13" s="4" t="s">
        <v>2614</v>
      </c>
      <c r="D13" s="4" t="s">
        <v>2605</v>
      </c>
      <c r="E13" s="4" t="s">
        <v>2604</v>
      </c>
      <c r="G13" t="str">
        <f t="shared" si="0"/>
        <v>DAURA|MORRIS 3</v>
      </c>
    </row>
    <row r="14" spans="1:7" x14ac:dyDescent="0.2">
      <c r="A14" s="4">
        <v>8812</v>
      </c>
      <c r="B14" s="4" t="s">
        <v>2356</v>
      </c>
      <c r="C14" s="4" t="s">
        <v>2614</v>
      </c>
      <c r="D14" s="4" t="s">
        <v>2605</v>
      </c>
      <c r="E14" s="4" t="s">
        <v>2604</v>
      </c>
      <c r="G14" t="str">
        <f t="shared" si="0"/>
        <v>ESTRELLA|MORRIS 3</v>
      </c>
    </row>
    <row r="15" spans="1:7" x14ac:dyDescent="0.2">
      <c r="A15" s="4">
        <v>8813</v>
      </c>
      <c r="B15" s="4" t="s">
        <v>2697</v>
      </c>
      <c r="C15" s="4" t="s">
        <v>2614</v>
      </c>
      <c r="D15" s="4" t="s">
        <v>2605</v>
      </c>
      <c r="E15" s="4" t="s">
        <v>2604</v>
      </c>
      <c r="G15" t="str">
        <f t="shared" si="0"/>
        <v>INEDIT|MORRIS 3</v>
      </c>
    </row>
    <row r="16" spans="1:7" x14ac:dyDescent="0.2">
      <c r="A16" s="4">
        <v>8815</v>
      </c>
      <c r="B16" s="4" t="s">
        <v>2351</v>
      </c>
      <c r="C16" s="4" t="s">
        <v>2614</v>
      </c>
      <c r="D16" s="4" t="s">
        <v>2605</v>
      </c>
      <c r="E16" s="4" t="s">
        <v>2604</v>
      </c>
      <c r="G16" t="str">
        <f t="shared" si="0"/>
        <v>FLYING FISH|MORRIS 3</v>
      </c>
    </row>
    <row r="17" spans="1:7" x14ac:dyDescent="0.2">
      <c r="A17" s="4">
        <v>8816</v>
      </c>
      <c r="B17" s="4" t="s">
        <v>2345</v>
      </c>
      <c r="C17" s="4" t="s">
        <v>2614</v>
      </c>
      <c r="D17" s="4" t="s">
        <v>2605</v>
      </c>
      <c r="E17" s="4" t="s">
        <v>2604</v>
      </c>
      <c r="G17" t="str">
        <f t="shared" si="0"/>
        <v>BOLD ROCK|MORRIS 3</v>
      </c>
    </row>
    <row r="18" spans="1:7" x14ac:dyDescent="0.2">
      <c r="A18" s="4">
        <v>8817</v>
      </c>
      <c r="B18" s="4" t="s">
        <v>2344</v>
      </c>
      <c r="C18" s="4" t="s">
        <v>2614</v>
      </c>
      <c r="D18" s="4" t="s">
        <v>2605</v>
      </c>
      <c r="E18" s="4" t="s">
        <v>2604</v>
      </c>
      <c r="G18" t="str">
        <f t="shared" si="0"/>
        <v>CITIZEN CIDER|MORRIS 3</v>
      </c>
    </row>
    <row r="19" spans="1:7" x14ac:dyDescent="0.2">
      <c r="A19" s="4">
        <v>8818</v>
      </c>
      <c r="B19" s="4" t="s">
        <v>2341</v>
      </c>
      <c r="C19" s="4" t="s">
        <v>2614</v>
      </c>
      <c r="D19" s="4" t="s">
        <v>2605</v>
      </c>
      <c r="E19" s="4" t="s">
        <v>2604</v>
      </c>
      <c r="G19" t="str">
        <f t="shared" si="0"/>
        <v>ITHACA|MORRIS 3</v>
      </c>
    </row>
    <row r="20" spans="1:7" x14ac:dyDescent="0.2">
      <c r="A20" s="4">
        <v>8819</v>
      </c>
      <c r="B20" s="4" t="s">
        <v>2398</v>
      </c>
      <c r="C20" s="4" t="s">
        <v>2614</v>
      </c>
      <c r="D20" s="4" t="s">
        <v>2605</v>
      </c>
      <c r="E20" s="4" t="s">
        <v>2604</v>
      </c>
      <c r="G20" t="str">
        <f t="shared" si="0"/>
        <v>OTTER CREEK|MORRIS 3</v>
      </c>
    </row>
    <row r="21" spans="1:7" x14ac:dyDescent="0.2">
      <c r="A21" s="4">
        <v>8820</v>
      </c>
      <c r="B21" s="4" t="s">
        <v>2695</v>
      </c>
      <c r="C21" s="4" t="s">
        <v>2614</v>
      </c>
      <c r="D21" s="4" t="s">
        <v>2605</v>
      </c>
      <c r="E21" s="4" t="s">
        <v>2604</v>
      </c>
      <c r="G21" t="str">
        <f t="shared" si="0"/>
        <v>SHED|MORRIS 3</v>
      </c>
    </row>
    <row r="22" spans="1:7" x14ac:dyDescent="0.2">
      <c r="A22" s="4">
        <v>8821</v>
      </c>
      <c r="B22" s="4" t="s">
        <v>2340</v>
      </c>
      <c r="C22" s="4" t="s">
        <v>2614</v>
      </c>
      <c r="D22" s="4" t="s">
        <v>2605</v>
      </c>
      <c r="E22" s="4" t="s">
        <v>2604</v>
      </c>
      <c r="G22" t="str">
        <f t="shared" si="0"/>
        <v>MCKENZIE'S|MORRIS 3</v>
      </c>
    </row>
    <row r="23" spans="1:7" x14ac:dyDescent="0.2">
      <c r="A23" s="4">
        <v>8822</v>
      </c>
      <c r="B23" s="4" t="s">
        <v>2694</v>
      </c>
      <c r="C23" s="4" t="s">
        <v>2614</v>
      </c>
      <c r="D23" s="4" t="s">
        <v>2605</v>
      </c>
      <c r="E23" s="4" t="s">
        <v>2604</v>
      </c>
      <c r="G23" t="str">
        <f t="shared" si="0"/>
        <v>OLD SPECKLED HEN|MORRIS 3</v>
      </c>
    </row>
    <row r="24" spans="1:7" x14ac:dyDescent="0.2">
      <c r="A24" s="4">
        <v>8823</v>
      </c>
      <c r="B24" s="4" t="s">
        <v>2342</v>
      </c>
      <c r="C24" s="4" t="s">
        <v>2614</v>
      </c>
      <c r="D24" s="4" t="s">
        <v>2605</v>
      </c>
      <c r="E24" s="4" t="s">
        <v>2604</v>
      </c>
      <c r="G24" t="str">
        <f t="shared" si="0"/>
        <v>HACKER-PSCHORR|MORRIS 3</v>
      </c>
    </row>
    <row r="25" spans="1:7" x14ac:dyDescent="0.2">
      <c r="A25" s="4">
        <v>8824</v>
      </c>
      <c r="B25" s="4" t="s">
        <v>2339</v>
      </c>
      <c r="C25" s="4" t="s">
        <v>2614</v>
      </c>
      <c r="D25" s="4" t="s">
        <v>2605</v>
      </c>
      <c r="E25" s="4" t="s">
        <v>2604</v>
      </c>
      <c r="G25" t="str">
        <f t="shared" si="0"/>
        <v>PAULANER|MORRIS 3</v>
      </c>
    </row>
    <row r="26" spans="1:7" x14ac:dyDescent="0.2">
      <c r="A26" s="4">
        <v>8825</v>
      </c>
      <c r="B26" s="4" t="s">
        <v>2693</v>
      </c>
      <c r="C26" s="4" t="s">
        <v>2614</v>
      </c>
      <c r="D26" s="4" t="s">
        <v>2605</v>
      </c>
      <c r="E26" s="4" t="s">
        <v>2604</v>
      </c>
      <c r="G26" t="str">
        <f t="shared" si="0"/>
        <v>FRULI|MORRIS 3</v>
      </c>
    </row>
    <row r="27" spans="1:7" x14ac:dyDescent="0.2">
      <c r="A27" s="4">
        <v>8826</v>
      </c>
      <c r="B27" s="4" t="s">
        <v>2692</v>
      </c>
      <c r="C27" s="4" t="s">
        <v>2614</v>
      </c>
      <c r="D27" s="4" t="s">
        <v>2605</v>
      </c>
      <c r="E27" s="4" t="s">
        <v>2604</v>
      </c>
      <c r="G27" t="str">
        <f t="shared" si="0"/>
        <v>OHARA'S|MORRIS 3</v>
      </c>
    </row>
    <row r="28" spans="1:7" x14ac:dyDescent="0.2">
      <c r="A28" s="4">
        <v>8827</v>
      </c>
      <c r="B28" s="4" t="s">
        <v>2332</v>
      </c>
      <c r="C28" s="4" t="s">
        <v>2614</v>
      </c>
      <c r="D28" s="4" t="s">
        <v>2605</v>
      </c>
      <c r="E28" s="4" t="s">
        <v>2604</v>
      </c>
      <c r="G28" t="str">
        <f t="shared" si="0"/>
        <v>UNIBROUE|MORRIS 3</v>
      </c>
    </row>
    <row r="29" spans="1:7" x14ac:dyDescent="0.2">
      <c r="A29" s="4">
        <v>8828</v>
      </c>
      <c r="B29" s="4" t="s">
        <v>2691</v>
      </c>
      <c r="C29" s="4" t="s">
        <v>2614</v>
      </c>
      <c r="D29" s="4" t="s">
        <v>2605</v>
      </c>
      <c r="E29" s="4" t="s">
        <v>2604</v>
      </c>
      <c r="G29" t="str">
        <f t="shared" si="0"/>
        <v>SEA DOG|MORRIS 3</v>
      </c>
    </row>
    <row r="30" spans="1:7" x14ac:dyDescent="0.2">
      <c r="A30" s="4">
        <v>8829</v>
      </c>
      <c r="B30" s="4" t="s">
        <v>2337</v>
      </c>
      <c r="C30" s="4" t="s">
        <v>2614</v>
      </c>
      <c r="D30" s="4" t="s">
        <v>2605</v>
      </c>
      <c r="E30" s="4" t="s">
        <v>2604</v>
      </c>
      <c r="G30" t="str">
        <f t="shared" si="0"/>
        <v>SHIPYARD|MORRIS 3</v>
      </c>
    </row>
    <row r="31" spans="1:7" x14ac:dyDescent="0.2">
      <c r="A31" s="4">
        <v>8830</v>
      </c>
      <c r="B31" s="4" t="s">
        <v>2335</v>
      </c>
      <c r="C31" s="4" t="s">
        <v>2614</v>
      </c>
      <c r="D31" s="4" t="s">
        <v>2605</v>
      </c>
      <c r="E31" s="4" t="s">
        <v>2604</v>
      </c>
      <c r="G31" t="str">
        <f t="shared" si="0"/>
        <v>SOUTHERN TIER|MORRIS 3</v>
      </c>
    </row>
    <row r="32" spans="1:7" x14ac:dyDescent="0.2">
      <c r="A32" s="4">
        <v>8831</v>
      </c>
      <c r="B32" s="4" t="s">
        <v>2346</v>
      </c>
      <c r="C32" s="4" t="s">
        <v>2614</v>
      </c>
      <c r="D32" s="4" t="s">
        <v>2605</v>
      </c>
      <c r="E32" s="4" t="s">
        <v>2604</v>
      </c>
      <c r="G32" t="str">
        <f t="shared" si="0"/>
        <v>BANKS|MORRIS 3</v>
      </c>
    </row>
    <row r="33" spans="1:7" x14ac:dyDescent="0.2">
      <c r="A33" s="4">
        <v>8832</v>
      </c>
      <c r="B33" s="4" t="s">
        <v>2329</v>
      </c>
      <c r="C33" s="4" t="s">
        <v>2614</v>
      </c>
      <c r="D33" s="4" t="s">
        <v>2605</v>
      </c>
      <c r="E33" s="4" t="s">
        <v>2604</v>
      </c>
      <c r="G33" t="str">
        <f t="shared" si="0"/>
        <v>WEIHENSTEPHANER|MORRIS 3</v>
      </c>
    </row>
    <row r="34" spans="1:7" x14ac:dyDescent="0.2">
      <c r="A34" s="4">
        <v>8833</v>
      </c>
      <c r="B34" s="4" t="s">
        <v>2330</v>
      </c>
      <c r="C34" s="4" t="s">
        <v>2614</v>
      </c>
      <c r="D34" s="4" t="s">
        <v>2605</v>
      </c>
      <c r="E34" s="4" t="s">
        <v>2604</v>
      </c>
      <c r="G34" t="str">
        <f t="shared" si="0"/>
        <v>VICTORY|MORRIS 3</v>
      </c>
    </row>
    <row r="35" spans="1:7" x14ac:dyDescent="0.2">
      <c r="A35" s="4">
        <v>8834</v>
      </c>
      <c r="B35" s="4" t="s">
        <v>2527</v>
      </c>
      <c r="C35" s="4" t="s">
        <v>2606</v>
      </c>
      <c r="D35" s="4" t="s">
        <v>2605</v>
      </c>
      <c r="E35" s="4" t="s">
        <v>2604</v>
      </c>
      <c r="G35" t="str">
        <f t="shared" si="0"/>
        <v>SAMUEL ADAMS|MORRIS 2</v>
      </c>
    </row>
    <row r="36" spans="1:7" x14ac:dyDescent="0.2">
      <c r="A36" s="4">
        <v>8835</v>
      </c>
      <c r="B36" s="4" t="s">
        <v>2690</v>
      </c>
      <c r="C36" s="4" t="s">
        <v>2606</v>
      </c>
      <c r="D36" s="4" t="s">
        <v>2605</v>
      </c>
      <c r="E36" s="4" t="s">
        <v>2604</v>
      </c>
      <c r="G36" t="str">
        <f t="shared" si="0"/>
        <v>TRAVELER|MORRIS 2</v>
      </c>
    </row>
    <row r="37" spans="1:7" x14ac:dyDescent="0.2">
      <c r="A37" s="4">
        <v>8836</v>
      </c>
      <c r="B37" s="4" t="s">
        <v>2603</v>
      </c>
      <c r="C37" s="4" t="s">
        <v>2606</v>
      </c>
      <c r="D37" s="4" t="s">
        <v>2605</v>
      </c>
      <c r="E37" s="4" t="s">
        <v>2604</v>
      </c>
      <c r="G37" t="str">
        <f t="shared" si="0"/>
        <v>ANGRY ORCHARD|MORRIS 2</v>
      </c>
    </row>
    <row r="38" spans="1:7" x14ac:dyDescent="0.2">
      <c r="A38" s="4">
        <v>8837</v>
      </c>
      <c r="B38" s="4" t="s">
        <v>2513</v>
      </c>
      <c r="C38" s="4" t="s">
        <v>2606</v>
      </c>
      <c r="D38" s="4" t="s">
        <v>2605</v>
      </c>
      <c r="E38" s="4" t="s">
        <v>2604</v>
      </c>
      <c r="G38" t="str">
        <f t="shared" si="0"/>
        <v>TWISTED TEA|MORRIS 2</v>
      </c>
    </row>
    <row r="39" spans="1:7" x14ac:dyDescent="0.2">
      <c r="A39" s="4">
        <v>8838</v>
      </c>
      <c r="B39" s="4" t="s">
        <v>2689</v>
      </c>
      <c r="C39" s="4" t="s">
        <v>2606</v>
      </c>
      <c r="D39" s="4" t="s">
        <v>2605</v>
      </c>
      <c r="E39" s="4" t="s">
        <v>2604</v>
      </c>
      <c r="G39" t="str">
        <f t="shared" si="0"/>
        <v>CONEY ISLAND|MORRIS 2</v>
      </c>
    </row>
    <row r="40" spans="1:7" x14ac:dyDescent="0.2">
      <c r="A40" s="4">
        <v>8839</v>
      </c>
      <c r="B40" s="4" t="s">
        <v>2514</v>
      </c>
      <c r="C40" s="4" t="s">
        <v>2606</v>
      </c>
      <c r="D40" s="4" t="s">
        <v>2605</v>
      </c>
      <c r="E40" s="4" t="s">
        <v>2604</v>
      </c>
      <c r="G40" t="str">
        <f t="shared" si="0"/>
        <v>TRULY|MORRIS 2</v>
      </c>
    </row>
    <row r="41" spans="1:7" x14ac:dyDescent="0.2">
      <c r="A41" s="4">
        <v>8840</v>
      </c>
      <c r="B41" s="4" t="s">
        <v>2688</v>
      </c>
      <c r="C41" s="4" t="s">
        <v>2606</v>
      </c>
      <c r="D41" s="4" t="s">
        <v>2605</v>
      </c>
      <c r="E41" s="4" t="s">
        <v>2604</v>
      </c>
      <c r="G41" t="str">
        <f t="shared" si="0"/>
        <v>MARATHON|MORRIS 2</v>
      </c>
    </row>
    <row r="42" spans="1:7" x14ac:dyDescent="0.2">
      <c r="A42" s="4">
        <v>8841</v>
      </c>
      <c r="B42" s="4" t="s">
        <v>2687</v>
      </c>
      <c r="C42" s="4" t="s">
        <v>2606</v>
      </c>
      <c r="D42" s="4" t="s">
        <v>2605</v>
      </c>
      <c r="E42" s="4" t="s">
        <v>2604</v>
      </c>
      <c r="G42" t="str">
        <f t="shared" si="0"/>
        <v>WILD LEAF|MORRIS 2</v>
      </c>
    </row>
    <row r="43" spans="1:7" x14ac:dyDescent="0.2">
      <c r="A43" s="4">
        <v>8842</v>
      </c>
      <c r="B43" s="4" t="s">
        <v>2579</v>
      </c>
      <c r="C43" s="4" t="s">
        <v>2606</v>
      </c>
      <c r="D43" s="4" t="s">
        <v>2605</v>
      </c>
      <c r="E43" s="4" t="s">
        <v>2604</v>
      </c>
      <c r="G43" t="str">
        <f t="shared" si="0"/>
        <v>DOGFISH HEAD BEER|MORRIS 2</v>
      </c>
    </row>
    <row r="44" spans="1:7" x14ac:dyDescent="0.2">
      <c r="A44" s="4">
        <v>8843</v>
      </c>
      <c r="B44" s="4" t="s">
        <v>2686</v>
      </c>
      <c r="C44" s="4" t="s">
        <v>2606</v>
      </c>
      <c r="D44" s="4" t="s">
        <v>2605</v>
      </c>
      <c r="E44" s="4" t="s">
        <v>2604</v>
      </c>
      <c r="G44" t="str">
        <f t="shared" si="0"/>
        <v>BALLAST POINT|MORRIS 2</v>
      </c>
    </row>
    <row r="45" spans="1:7" x14ac:dyDescent="0.2">
      <c r="A45" s="4">
        <v>8844</v>
      </c>
      <c r="B45" s="4" t="s">
        <v>2685</v>
      </c>
      <c r="C45" s="4" t="s">
        <v>2606</v>
      </c>
      <c r="D45" s="4" t="s">
        <v>2605</v>
      </c>
      <c r="E45" s="4" t="s">
        <v>2604</v>
      </c>
      <c r="G45" t="str">
        <f t="shared" si="0"/>
        <v>JASMINE'S|MORRIS 2</v>
      </c>
    </row>
    <row r="46" spans="1:7" x14ac:dyDescent="0.2">
      <c r="A46" s="4">
        <v>8845</v>
      </c>
      <c r="B46" s="4" t="s">
        <v>2590</v>
      </c>
      <c r="C46" s="4" t="s">
        <v>2606</v>
      </c>
      <c r="D46" s="4" t="s">
        <v>2605</v>
      </c>
      <c r="E46" s="4" t="s">
        <v>2604</v>
      </c>
      <c r="G46" t="str">
        <f t="shared" si="0"/>
        <v>CORONA EXTRA|MORRIS 2</v>
      </c>
    </row>
    <row r="47" spans="1:7" x14ac:dyDescent="0.2">
      <c r="A47" s="4">
        <v>8846</v>
      </c>
      <c r="B47" s="4" t="s">
        <v>2589</v>
      </c>
      <c r="C47" s="4" t="s">
        <v>2606</v>
      </c>
      <c r="D47" s="4" t="s">
        <v>2605</v>
      </c>
      <c r="E47" s="4" t="s">
        <v>2604</v>
      </c>
      <c r="G47" t="str">
        <f t="shared" si="0"/>
        <v>CORONA FAMILIAR|MORRIS 2</v>
      </c>
    </row>
    <row r="48" spans="1:7" x14ac:dyDescent="0.2">
      <c r="A48" s="4">
        <v>8847</v>
      </c>
      <c r="B48" s="4" t="s">
        <v>2588</v>
      </c>
      <c r="C48" s="4" t="s">
        <v>2606</v>
      </c>
      <c r="D48" s="4" t="s">
        <v>2605</v>
      </c>
      <c r="E48" s="4" t="s">
        <v>2604</v>
      </c>
      <c r="G48" t="str">
        <f t="shared" si="0"/>
        <v>CORONA LIGHT|MORRIS 2</v>
      </c>
    </row>
    <row r="49" spans="1:7" x14ac:dyDescent="0.2">
      <c r="A49" s="4">
        <v>8848</v>
      </c>
      <c r="B49" s="4" t="s">
        <v>2535</v>
      </c>
      <c r="C49" s="4" t="s">
        <v>2606</v>
      </c>
      <c r="D49" s="4" t="s">
        <v>2605</v>
      </c>
      <c r="E49" s="4" t="s">
        <v>2604</v>
      </c>
      <c r="G49" t="str">
        <f t="shared" si="0"/>
        <v>PACIFICO|MORRIS 2</v>
      </c>
    </row>
    <row r="50" spans="1:7" x14ac:dyDescent="0.2">
      <c r="A50" s="4">
        <v>8849</v>
      </c>
      <c r="B50" s="4" t="s">
        <v>2548</v>
      </c>
      <c r="C50" s="4" t="s">
        <v>2606</v>
      </c>
      <c r="D50" s="4" t="s">
        <v>2605</v>
      </c>
      <c r="E50" s="4" t="s">
        <v>2604</v>
      </c>
      <c r="G50" t="str">
        <f t="shared" si="0"/>
        <v>MODELO NEGRA|MORRIS 2</v>
      </c>
    </row>
    <row r="51" spans="1:7" x14ac:dyDescent="0.2">
      <c r="A51" s="4">
        <v>8850</v>
      </c>
      <c r="B51" s="4" t="s">
        <v>2549</v>
      </c>
      <c r="C51" s="4" t="s">
        <v>2606</v>
      </c>
      <c r="D51" s="4" t="s">
        <v>2605</v>
      </c>
      <c r="E51" s="4" t="s">
        <v>2604</v>
      </c>
      <c r="G51" t="str">
        <f t="shared" si="0"/>
        <v>MODELO ESPECIAL|MORRIS 2</v>
      </c>
    </row>
    <row r="52" spans="1:7" x14ac:dyDescent="0.2">
      <c r="A52" s="4">
        <v>8851</v>
      </c>
      <c r="B52" s="4" t="s">
        <v>2511</v>
      </c>
      <c r="C52" s="4" t="s">
        <v>2606</v>
      </c>
      <c r="D52" s="4" t="s">
        <v>2605</v>
      </c>
      <c r="E52" s="4" t="s">
        <v>2604</v>
      </c>
      <c r="G52" t="str">
        <f t="shared" si="0"/>
        <v>VICTORIA|MORRIS 2</v>
      </c>
    </row>
    <row r="53" spans="1:7" x14ac:dyDescent="0.2">
      <c r="A53" s="4">
        <v>8852</v>
      </c>
      <c r="B53" s="4" t="s">
        <v>2550</v>
      </c>
      <c r="C53" s="4" t="s">
        <v>2606</v>
      </c>
      <c r="D53" s="4" t="s">
        <v>2605</v>
      </c>
      <c r="E53" s="4" t="s">
        <v>2604</v>
      </c>
      <c r="G53" t="str">
        <f t="shared" si="0"/>
        <v>MODELO CHELADA|MORRIS 2</v>
      </c>
    </row>
    <row r="54" spans="1:7" x14ac:dyDescent="0.2">
      <c r="A54" s="4">
        <v>8853</v>
      </c>
      <c r="B54" s="4" t="s">
        <v>2586</v>
      </c>
      <c r="C54" s="4" t="s">
        <v>2606</v>
      </c>
      <c r="D54" s="4" t="s">
        <v>2605</v>
      </c>
      <c r="E54" s="4" t="s">
        <v>2604</v>
      </c>
      <c r="G54" t="str">
        <f t="shared" si="0"/>
        <v>CORONA PREMIER|MORRIS 2</v>
      </c>
    </row>
    <row r="55" spans="1:7" x14ac:dyDescent="0.2">
      <c r="A55" s="4">
        <v>8854</v>
      </c>
      <c r="B55" s="4" t="s">
        <v>2585</v>
      </c>
      <c r="C55" s="4" t="s">
        <v>2606</v>
      </c>
      <c r="D55" s="4" t="s">
        <v>2605</v>
      </c>
      <c r="E55" s="4" t="s">
        <v>2604</v>
      </c>
      <c r="G55" t="str">
        <f t="shared" si="0"/>
        <v>CORONA REFRESCA|MORRIS 2</v>
      </c>
    </row>
    <row r="56" spans="1:7" x14ac:dyDescent="0.2">
      <c r="A56" s="4">
        <v>8855</v>
      </c>
      <c r="B56" s="4" t="s">
        <v>2684</v>
      </c>
      <c r="C56" s="4" t="s">
        <v>2606</v>
      </c>
      <c r="D56" s="4" t="s">
        <v>2605</v>
      </c>
      <c r="E56" s="4" t="s">
        <v>2604</v>
      </c>
      <c r="G56" t="str">
        <f t="shared" si="0"/>
        <v>CORONA SELTZER|MORRIS 2</v>
      </c>
    </row>
    <row r="57" spans="1:7" x14ac:dyDescent="0.2">
      <c r="A57" s="4">
        <v>8857</v>
      </c>
      <c r="B57" s="4" t="s">
        <v>2683</v>
      </c>
      <c r="C57" s="4" t="s">
        <v>2606</v>
      </c>
      <c r="D57" s="4" t="s">
        <v>2605</v>
      </c>
      <c r="E57" s="4" t="s">
        <v>2604</v>
      </c>
      <c r="G57" t="str">
        <f t="shared" si="0"/>
        <v>FRANKS|MORRIS 2</v>
      </c>
    </row>
    <row r="58" spans="1:7" x14ac:dyDescent="0.2">
      <c r="A58" s="4">
        <v>8858</v>
      </c>
      <c r="B58" s="4" t="s">
        <v>2682</v>
      </c>
      <c r="C58" s="4" t="s">
        <v>2606</v>
      </c>
      <c r="D58" s="4" t="s">
        <v>2605</v>
      </c>
      <c r="E58" s="4" t="s">
        <v>2604</v>
      </c>
      <c r="G58" t="str">
        <f t="shared" si="0"/>
        <v>TGI FRIDAYS|MORRIS 2</v>
      </c>
    </row>
    <row r="59" spans="1:7" x14ac:dyDescent="0.2">
      <c r="A59" s="4">
        <v>8859</v>
      </c>
      <c r="B59" s="4" t="s">
        <v>2681</v>
      </c>
      <c r="C59" s="4" t="s">
        <v>2606</v>
      </c>
      <c r="D59" s="4" t="s">
        <v>2605</v>
      </c>
      <c r="E59" s="4" t="s">
        <v>2604</v>
      </c>
      <c r="G59" t="str">
        <f t="shared" si="0"/>
        <v>TIPSY TOMATO|MORRIS 2</v>
      </c>
    </row>
    <row r="60" spans="1:7" x14ac:dyDescent="0.2">
      <c r="A60" s="4">
        <v>8860</v>
      </c>
      <c r="B60" s="4" t="s">
        <v>2559</v>
      </c>
      <c r="C60" s="4" t="s">
        <v>2606</v>
      </c>
      <c r="D60" s="4" t="s">
        <v>2605</v>
      </c>
      <c r="E60" s="4" t="s">
        <v>2604</v>
      </c>
      <c r="G60" t="str">
        <f t="shared" si="0"/>
        <v>MIKE'S HARD LEMONADE|MORRIS 2</v>
      </c>
    </row>
    <row r="61" spans="1:7" x14ac:dyDescent="0.2">
      <c r="A61" s="4">
        <v>8861</v>
      </c>
      <c r="B61" s="4" t="s">
        <v>2557</v>
      </c>
      <c r="C61" s="4" t="s">
        <v>2606</v>
      </c>
      <c r="D61" s="4" t="s">
        <v>2605</v>
      </c>
      <c r="E61" s="4" t="s">
        <v>2604</v>
      </c>
      <c r="G61" t="str">
        <f t="shared" si="0"/>
        <v>MIKE'S HARDER|MORRIS 2</v>
      </c>
    </row>
    <row r="62" spans="1:7" x14ac:dyDescent="0.2">
      <c r="A62" s="4">
        <v>8862</v>
      </c>
      <c r="B62" s="4" t="s">
        <v>2594</v>
      </c>
      <c r="C62" s="4" t="s">
        <v>2606</v>
      </c>
      <c r="D62" s="4" t="s">
        <v>2605</v>
      </c>
      <c r="E62" s="4" t="s">
        <v>2604</v>
      </c>
      <c r="G62" t="str">
        <f t="shared" si="0"/>
        <v>CAYMAN JACK|MORRIS 2</v>
      </c>
    </row>
    <row r="63" spans="1:7" x14ac:dyDescent="0.2">
      <c r="A63" s="4">
        <v>8863</v>
      </c>
      <c r="B63" s="4" t="s">
        <v>2544</v>
      </c>
      <c r="C63" s="4" t="s">
        <v>2606</v>
      </c>
      <c r="D63" s="4" t="s">
        <v>2605</v>
      </c>
      <c r="E63" s="4" t="s">
        <v>2604</v>
      </c>
      <c r="G63" t="str">
        <f t="shared" si="0"/>
        <v>MXD COCKTAILS|MORRIS 2</v>
      </c>
    </row>
    <row r="64" spans="1:7" x14ac:dyDescent="0.2">
      <c r="A64" s="4">
        <v>8864</v>
      </c>
      <c r="B64" s="4" t="s">
        <v>2680</v>
      </c>
      <c r="C64" s="4" t="s">
        <v>2606</v>
      </c>
      <c r="D64" s="4" t="s">
        <v>2605</v>
      </c>
      <c r="E64" s="4" t="s">
        <v>2604</v>
      </c>
      <c r="G64" t="str">
        <f t="shared" si="0"/>
        <v>PALM BREEZE|MORRIS 2</v>
      </c>
    </row>
    <row r="65" spans="1:7" x14ac:dyDescent="0.2">
      <c r="A65" s="4">
        <v>8865</v>
      </c>
      <c r="B65" s="4" t="s">
        <v>2509</v>
      </c>
      <c r="C65" s="4" t="s">
        <v>2606</v>
      </c>
      <c r="D65" s="4" t="s">
        <v>2605</v>
      </c>
      <c r="E65" s="4" t="s">
        <v>2604</v>
      </c>
      <c r="G65" t="str">
        <f t="shared" si="0"/>
        <v>WHITE CLAW|MORRIS 2</v>
      </c>
    </row>
    <row r="66" spans="1:7" x14ac:dyDescent="0.2">
      <c r="A66" s="4">
        <v>8866</v>
      </c>
      <c r="B66" s="4" t="s">
        <v>2593</v>
      </c>
      <c r="C66" s="4" t="s">
        <v>2606</v>
      </c>
      <c r="D66" s="4" t="s">
        <v>2605</v>
      </c>
      <c r="E66" s="4" t="s">
        <v>2604</v>
      </c>
      <c r="G66" t="str">
        <f t="shared" si="0"/>
        <v>COORS|MORRIS 2</v>
      </c>
    </row>
    <row r="67" spans="1:7" x14ac:dyDescent="0.2">
      <c r="A67" s="4">
        <v>8867</v>
      </c>
      <c r="B67" s="4" t="s">
        <v>2591</v>
      </c>
      <c r="C67" s="4" t="s">
        <v>2606</v>
      </c>
      <c r="D67" s="4" t="s">
        <v>2605</v>
      </c>
      <c r="E67" s="4" t="s">
        <v>2604</v>
      </c>
      <c r="G67" t="str">
        <f t="shared" si="0"/>
        <v>COORS LIGHT|MORRIS 2</v>
      </c>
    </row>
    <row r="68" spans="1:7" x14ac:dyDescent="0.2">
      <c r="A68" s="4">
        <v>8868</v>
      </c>
      <c r="B68" s="4" t="s">
        <v>2679</v>
      </c>
      <c r="C68" s="4" t="s">
        <v>2606</v>
      </c>
      <c r="D68" s="4" t="s">
        <v>2605</v>
      </c>
      <c r="E68" s="4" t="s">
        <v>2604</v>
      </c>
      <c r="G68" t="str">
        <f t="shared" si="0"/>
        <v>COORS EXTRA GOLD|MORRIS 2</v>
      </c>
    </row>
    <row r="69" spans="1:7" x14ac:dyDescent="0.2">
      <c r="A69" s="4">
        <v>8869</v>
      </c>
      <c r="B69" s="4" t="s">
        <v>2565</v>
      </c>
      <c r="C69" s="4" t="s">
        <v>2606</v>
      </c>
      <c r="D69" s="4" t="s">
        <v>2605</v>
      </c>
      <c r="E69" s="4" t="s">
        <v>2604</v>
      </c>
      <c r="G69" t="str">
        <f t="shared" si="0"/>
        <v>KEYSTONE|MORRIS 2</v>
      </c>
    </row>
    <row r="70" spans="1:7" x14ac:dyDescent="0.2">
      <c r="A70" s="4">
        <v>8870</v>
      </c>
      <c r="B70" s="4" t="s">
        <v>2678</v>
      </c>
      <c r="C70" s="4" t="s">
        <v>2606</v>
      </c>
      <c r="D70" s="4" t="s">
        <v>2605</v>
      </c>
      <c r="E70" s="4" t="s">
        <v>2604</v>
      </c>
      <c r="G70" t="str">
        <f t="shared" si="0"/>
        <v>ZIMA|MORRIS 2</v>
      </c>
    </row>
    <row r="71" spans="1:7" x14ac:dyDescent="0.2">
      <c r="A71" s="4">
        <v>8871</v>
      </c>
      <c r="B71" s="4" t="s">
        <v>2677</v>
      </c>
      <c r="C71" s="4" t="s">
        <v>2606</v>
      </c>
      <c r="D71" s="4" t="s">
        <v>2605</v>
      </c>
      <c r="E71" s="4" t="s">
        <v>2604</v>
      </c>
      <c r="G71" t="str">
        <f t="shared" ref="G71:G134" si="1">UPPER(B71)&amp;"|"&amp;UPPER(C71)</f>
        <v>COORS SELTZER|MORRIS 2</v>
      </c>
    </row>
    <row r="72" spans="1:7" x14ac:dyDescent="0.2">
      <c r="A72" s="4">
        <v>8872</v>
      </c>
      <c r="B72" s="4" t="s">
        <v>2596</v>
      </c>
      <c r="C72" s="4" t="s">
        <v>2606</v>
      </c>
      <c r="D72" s="4" t="s">
        <v>2605</v>
      </c>
      <c r="E72" s="4" t="s">
        <v>2604</v>
      </c>
      <c r="G72" t="str">
        <f t="shared" si="1"/>
        <v>BLUE MOON|MORRIS 2</v>
      </c>
    </row>
    <row r="73" spans="1:7" x14ac:dyDescent="0.2">
      <c r="A73" s="4">
        <v>8873</v>
      </c>
      <c r="B73" s="4" t="s">
        <v>2676</v>
      </c>
      <c r="C73" s="4" t="s">
        <v>2606</v>
      </c>
      <c r="D73" s="4" t="s">
        <v>2605</v>
      </c>
      <c r="E73" s="4" t="s">
        <v>2604</v>
      </c>
      <c r="G73" t="str">
        <f t="shared" si="1"/>
        <v>CRISPIN|MORRIS 2</v>
      </c>
    </row>
    <row r="74" spans="1:7" x14ac:dyDescent="0.2">
      <c r="A74" s="4">
        <v>8874</v>
      </c>
      <c r="B74" s="4" t="s">
        <v>2675</v>
      </c>
      <c r="C74" s="4" t="s">
        <v>2606</v>
      </c>
      <c r="D74" s="4" t="s">
        <v>2605</v>
      </c>
      <c r="E74" s="4" t="s">
        <v>2604</v>
      </c>
      <c r="G74" t="str">
        <f t="shared" si="1"/>
        <v>HENRY'S WEINHARDS|MORRIS 2</v>
      </c>
    </row>
    <row r="75" spans="1:7" x14ac:dyDescent="0.2">
      <c r="A75" s="4">
        <v>8875</v>
      </c>
      <c r="B75" s="4" t="s">
        <v>2674</v>
      </c>
      <c r="C75" s="4" t="s">
        <v>2606</v>
      </c>
      <c r="D75" s="4" t="s">
        <v>2605</v>
      </c>
      <c r="E75" s="4" t="s">
        <v>2604</v>
      </c>
      <c r="G75" t="str">
        <f t="shared" si="1"/>
        <v>TWO HATS|MORRIS 2</v>
      </c>
    </row>
    <row r="76" spans="1:7" x14ac:dyDescent="0.2">
      <c r="A76" s="4">
        <v>8876</v>
      </c>
      <c r="B76" s="4" t="s">
        <v>2564</v>
      </c>
      <c r="C76" s="4" t="s">
        <v>2606</v>
      </c>
      <c r="D76" s="4" t="s">
        <v>2605</v>
      </c>
      <c r="E76" s="4" t="s">
        <v>2604</v>
      </c>
      <c r="G76" t="str">
        <f t="shared" si="1"/>
        <v>GEORGE KILLIAN'S|MORRIS 2</v>
      </c>
    </row>
    <row r="77" spans="1:7" x14ac:dyDescent="0.2">
      <c r="A77" s="4">
        <v>8877</v>
      </c>
      <c r="B77" s="4" t="s">
        <v>2529</v>
      </c>
      <c r="C77" s="4" t="s">
        <v>2606</v>
      </c>
      <c r="D77" s="4" t="s">
        <v>2605</v>
      </c>
      <c r="E77" s="4" t="s">
        <v>2604</v>
      </c>
      <c r="G77" t="str">
        <f t="shared" si="1"/>
        <v>REDD'S|MORRIS 2</v>
      </c>
    </row>
    <row r="78" spans="1:7" x14ac:dyDescent="0.2">
      <c r="A78" s="4">
        <v>8878</v>
      </c>
      <c r="B78" s="4" t="s">
        <v>2673</v>
      </c>
      <c r="C78" s="4" t="s">
        <v>2606</v>
      </c>
      <c r="D78" s="4" t="s">
        <v>2605</v>
      </c>
      <c r="E78" s="4" t="s">
        <v>2604</v>
      </c>
      <c r="G78" t="str">
        <f t="shared" si="1"/>
        <v>THIRD SHIFT|MORRIS 2</v>
      </c>
    </row>
    <row r="79" spans="1:7" x14ac:dyDescent="0.2">
      <c r="A79" s="4">
        <v>8879</v>
      </c>
      <c r="B79" s="4" t="s">
        <v>2546</v>
      </c>
      <c r="C79" s="4" t="s">
        <v>2606</v>
      </c>
      <c r="D79" s="4" t="s">
        <v>2605</v>
      </c>
      <c r="E79" s="4" t="s">
        <v>2604</v>
      </c>
      <c r="G79" t="str">
        <f t="shared" si="1"/>
        <v>MOLSON|MORRIS 2</v>
      </c>
    </row>
    <row r="80" spans="1:7" x14ac:dyDescent="0.2">
      <c r="A80" s="4">
        <v>8880</v>
      </c>
      <c r="B80" s="4" t="s">
        <v>2672</v>
      </c>
      <c r="C80" s="4" t="s">
        <v>2606</v>
      </c>
      <c r="D80" s="4" t="s">
        <v>2605</v>
      </c>
      <c r="E80" s="4" t="s">
        <v>2604</v>
      </c>
      <c r="G80" t="str">
        <f t="shared" si="1"/>
        <v>HENRY'S HARD SPARKLING|MORRIS 2</v>
      </c>
    </row>
    <row r="81" spans="1:7" x14ac:dyDescent="0.2">
      <c r="A81" s="4">
        <v>8881</v>
      </c>
      <c r="B81" s="4" t="s">
        <v>2519</v>
      </c>
      <c r="C81" s="4" t="s">
        <v>2606</v>
      </c>
      <c r="D81" s="4" t="s">
        <v>2605</v>
      </c>
      <c r="E81" s="4" t="s">
        <v>2604</v>
      </c>
      <c r="G81" t="str">
        <f t="shared" si="1"/>
        <v>STEEL RESERVE|MORRIS 2</v>
      </c>
    </row>
    <row r="82" spans="1:7" x14ac:dyDescent="0.2">
      <c r="A82" s="4">
        <v>8882</v>
      </c>
      <c r="B82" s="4" t="s">
        <v>2592</v>
      </c>
      <c r="C82" s="4" t="s">
        <v>2606</v>
      </c>
      <c r="D82" s="4" t="s">
        <v>2605</v>
      </c>
      <c r="E82" s="4" t="s">
        <v>2604</v>
      </c>
      <c r="G82" t="str">
        <f t="shared" si="1"/>
        <v>COORS EDGE|MORRIS 2</v>
      </c>
    </row>
    <row r="83" spans="1:7" x14ac:dyDescent="0.2">
      <c r="A83" s="4">
        <v>8883</v>
      </c>
      <c r="B83" s="4" t="s">
        <v>2518</v>
      </c>
      <c r="C83" s="4" t="s">
        <v>2606</v>
      </c>
      <c r="D83" s="4" t="s">
        <v>2605</v>
      </c>
      <c r="E83" s="4" t="s">
        <v>2604</v>
      </c>
      <c r="G83" t="str">
        <f t="shared" si="1"/>
        <v>STEEL RESERVE ALLOY SERIES|MORRIS 2</v>
      </c>
    </row>
    <row r="84" spans="1:7" x14ac:dyDescent="0.2">
      <c r="A84" s="4">
        <v>8884</v>
      </c>
      <c r="B84" s="4" t="s">
        <v>2602</v>
      </c>
      <c r="C84" s="4" t="s">
        <v>2606</v>
      </c>
      <c r="D84" s="4" t="s">
        <v>2605</v>
      </c>
      <c r="E84" s="4" t="s">
        <v>2604</v>
      </c>
      <c r="G84" t="str">
        <f t="shared" si="1"/>
        <v>AGUILA|MORRIS 2</v>
      </c>
    </row>
    <row r="85" spans="1:7" x14ac:dyDescent="0.2">
      <c r="A85" s="4">
        <v>8885</v>
      </c>
      <c r="B85" s="4" t="s">
        <v>2671</v>
      </c>
      <c r="C85" s="4" t="s">
        <v>2606</v>
      </c>
      <c r="D85" s="4" t="s">
        <v>2605</v>
      </c>
      <c r="E85" s="4" t="s">
        <v>2604</v>
      </c>
      <c r="G85" t="str">
        <f t="shared" si="1"/>
        <v>SMITH &amp; FORGE|MORRIS 2</v>
      </c>
    </row>
    <row r="86" spans="1:7" x14ac:dyDescent="0.2">
      <c r="A86" s="4">
        <v>8886</v>
      </c>
      <c r="B86" s="4" t="s">
        <v>2528</v>
      </c>
      <c r="C86" s="4" t="s">
        <v>2606</v>
      </c>
      <c r="D86" s="4" t="s">
        <v>2605</v>
      </c>
      <c r="E86" s="4" t="s">
        <v>2604</v>
      </c>
      <c r="G86" t="str">
        <f t="shared" si="1"/>
        <v>REDD'S WICKED|MORRIS 2</v>
      </c>
    </row>
    <row r="87" spans="1:7" x14ac:dyDescent="0.2">
      <c r="A87" s="4">
        <v>8887</v>
      </c>
      <c r="B87" s="4" t="s">
        <v>2670</v>
      </c>
      <c r="C87" s="4" t="s">
        <v>2606</v>
      </c>
      <c r="D87" s="4" t="s">
        <v>2605</v>
      </c>
      <c r="E87" s="4" t="s">
        <v>2604</v>
      </c>
      <c r="G87" t="str">
        <f t="shared" si="1"/>
        <v>HENRY'S HARD SODAS|MORRIS 2</v>
      </c>
    </row>
    <row r="88" spans="1:7" x14ac:dyDescent="0.2">
      <c r="A88" s="4">
        <v>8888</v>
      </c>
      <c r="B88" s="4" t="s">
        <v>2571</v>
      </c>
      <c r="C88" s="4" t="s">
        <v>2606</v>
      </c>
      <c r="D88" s="4" t="s">
        <v>2605</v>
      </c>
      <c r="E88" s="4" t="s">
        <v>2604</v>
      </c>
      <c r="G88" t="str">
        <f t="shared" si="1"/>
        <v>HAMM'S|MORRIS 2</v>
      </c>
    </row>
    <row r="89" spans="1:7" x14ac:dyDescent="0.2">
      <c r="A89" s="4">
        <v>8889</v>
      </c>
      <c r="B89" s="4" t="s">
        <v>2669</v>
      </c>
      <c r="C89" s="4" t="s">
        <v>2606</v>
      </c>
      <c r="D89" s="4" t="s">
        <v>2605</v>
      </c>
      <c r="E89" s="4" t="s">
        <v>2604</v>
      </c>
      <c r="G89" t="str">
        <f t="shared" si="1"/>
        <v>HAMM'S LIGHT|MORRIS 2</v>
      </c>
    </row>
    <row r="90" spans="1:7" x14ac:dyDescent="0.2">
      <c r="A90" s="4">
        <v>8890</v>
      </c>
      <c r="B90" s="4" t="s">
        <v>2668</v>
      </c>
      <c r="C90" s="4" t="s">
        <v>2606</v>
      </c>
      <c r="D90" s="4" t="s">
        <v>2605</v>
      </c>
      <c r="E90" s="4" t="s">
        <v>2604</v>
      </c>
      <c r="G90" t="str">
        <f t="shared" si="1"/>
        <v>MILLER HIGH LIFE|MORRIS 2</v>
      </c>
    </row>
    <row r="91" spans="1:7" x14ac:dyDescent="0.2">
      <c r="A91" s="4">
        <v>8891</v>
      </c>
      <c r="B91" s="4" t="s">
        <v>2667</v>
      </c>
      <c r="C91" s="4" t="s">
        <v>2606</v>
      </c>
      <c r="D91" s="4" t="s">
        <v>2605</v>
      </c>
      <c r="E91" s="4" t="s">
        <v>2604</v>
      </c>
      <c r="G91" t="str">
        <f t="shared" si="1"/>
        <v>MILLER HIGH LIFE LIGHT|MORRIS 2</v>
      </c>
    </row>
    <row r="92" spans="1:7" x14ac:dyDescent="0.2">
      <c r="A92" s="4">
        <v>8892</v>
      </c>
      <c r="B92" s="4" t="s">
        <v>2666</v>
      </c>
      <c r="C92" s="4" t="s">
        <v>2606</v>
      </c>
      <c r="D92" s="4" t="s">
        <v>2605</v>
      </c>
      <c r="E92" s="4" t="s">
        <v>2604</v>
      </c>
      <c r="G92" t="str">
        <f t="shared" si="1"/>
        <v>ICEHOUSE|MORRIS 2</v>
      </c>
    </row>
    <row r="93" spans="1:7" x14ac:dyDescent="0.2">
      <c r="A93" s="4">
        <v>8893</v>
      </c>
      <c r="B93" s="4" t="s">
        <v>2665</v>
      </c>
      <c r="C93" s="4" t="s">
        <v>2606</v>
      </c>
      <c r="D93" s="4" t="s">
        <v>2605</v>
      </c>
      <c r="E93" s="4" t="s">
        <v>2604</v>
      </c>
      <c r="G93" t="str">
        <f t="shared" si="1"/>
        <v>ICEHOUSE EDGE|MORRIS 2</v>
      </c>
    </row>
    <row r="94" spans="1:7" x14ac:dyDescent="0.2">
      <c r="A94" s="4">
        <v>8894</v>
      </c>
      <c r="B94" s="4" t="s">
        <v>2554</v>
      </c>
      <c r="C94" s="4" t="s">
        <v>2606</v>
      </c>
      <c r="D94" s="4" t="s">
        <v>2605</v>
      </c>
      <c r="E94" s="4" t="s">
        <v>2604</v>
      </c>
      <c r="G94" t="str">
        <f t="shared" si="1"/>
        <v>LITE|MORRIS 2</v>
      </c>
    </row>
    <row r="95" spans="1:7" x14ac:dyDescent="0.2">
      <c r="A95" s="4">
        <v>8895</v>
      </c>
      <c r="B95" s="4" t="s">
        <v>2664</v>
      </c>
      <c r="C95" s="4" t="s">
        <v>2606</v>
      </c>
      <c r="D95" s="4" t="s">
        <v>2605</v>
      </c>
      <c r="E95" s="4" t="s">
        <v>2604</v>
      </c>
      <c r="G95" t="str">
        <f t="shared" si="1"/>
        <v>MOVO|MORRIS 2</v>
      </c>
    </row>
    <row r="96" spans="1:7" x14ac:dyDescent="0.2">
      <c r="A96" s="4">
        <v>8896</v>
      </c>
      <c r="B96" s="4" t="s">
        <v>2555</v>
      </c>
      <c r="C96" s="4" t="s">
        <v>2606</v>
      </c>
      <c r="D96" s="4" t="s">
        <v>2605</v>
      </c>
      <c r="E96" s="4" t="s">
        <v>2604</v>
      </c>
      <c r="G96" t="str">
        <f t="shared" si="1"/>
        <v>MILLER GENUINE DRAFT|MORRIS 2</v>
      </c>
    </row>
    <row r="97" spans="1:7" x14ac:dyDescent="0.2">
      <c r="A97" s="4">
        <v>8897</v>
      </c>
      <c r="B97" s="4" t="s">
        <v>2663</v>
      </c>
      <c r="C97" s="4" t="s">
        <v>2606</v>
      </c>
      <c r="D97" s="4" t="s">
        <v>2605</v>
      </c>
      <c r="E97" s="4" t="s">
        <v>2604</v>
      </c>
      <c r="G97" t="str">
        <f t="shared" si="1"/>
        <v>MICKEY MALT|MORRIS 2</v>
      </c>
    </row>
    <row r="98" spans="1:7" x14ac:dyDescent="0.2">
      <c r="A98" s="4">
        <v>8898</v>
      </c>
      <c r="B98" s="4" t="s">
        <v>2556</v>
      </c>
      <c r="C98" s="4" t="s">
        <v>2606</v>
      </c>
      <c r="D98" s="4" t="s">
        <v>2700</v>
      </c>
      <c r="E98" s="4" t="s">
        <v>2604</v>
      </c>
      <c r="G98" t="str">
        <f t="shared" si="1"/>
        <v>MILLER EXTRA LIGHT|MORRIS 2</v>
      </c>
    </row>
    <row r="99" spans="1:7" x14ac:dyDescent="0.2">
      <c r="A99" s="4">
        <v>8899</v>
      </c>
      <c r="B99" s="4" t="s">
        <v>2662</v>
      </c>
      <c r="C99" s="4" t="s">
        <v>2606</v>
      </c>
      <c r="D99" s="4" t="s">
        <v>2605</v>
      </c>
      <c r="E99" s="4" t="s">
        <v>2604</v>
      </c>
      <c r="G99" t="str">
        <f t="shared" si="1"/>
        <v>MILLER FORTUNE|MORRIS 2</v>
      </c>
    </row>
    <row r="100" spans="1:7" x14ac:dyDescent="0.2">
      <c r="A100" s="4">
        <v>8900</v>
      </c>
      <c r="B100" s="4" t="s">
        <v>2661</v>
      </c>
      <c r="C100" s="4" t="s">
        <v>2606</v>
      </c>
      <c r="D100" s="4" t="s">
        <v>2605</v>
      </c>
      <c r="E100" s="4" t="s">
        <v>2604</v>
      </c>
      <c r="G100" t="str">
        <f t="shared" si="1"/>
        <v>MILWAUKEE'S BEST|MORRIS 2</v>
      </c>
    </row>
    <row r="101" spans="1:7" x14ac:dyDescent="0.2">
      <c r="A101" s="4">
        <v>8901</v>
      </c>
      <c r="B101" s="4" t="s">
        <v>2553</v>
      </c>
      <c r="C101" s="4" t="s">
        <v>2606</v>
      </c>
      <c r="D101" s="4" t="s">
        <v>2605</v>
      </c>
      <c r="E101" s="4" t="s">
        <v>2604</v>
      </c>
      <c r="G101" t="str">
        <f t="shared" si="1"/>
        <v>MILWAUKEE'S BEST ICE|MORRIS 2</v>
      </c>
    </row>
    <row r="102" spans="1:7" x14ac:dyDescent="0.2">
      <c r="A102" s="4">
        <v>8902</v>
      </c>
      <c r="B102" s="4" t="s">
        <v>2552</v>
      </c>
      <c r="C102" s="4" t="s">
        <v>2606</v>
      </c>
      <c r="D102" s="4" t="s">
        <v>2605</v>
      </c>
      <c r="E102" s="4" t="s">
        <v>2604</v>
      </c>
      <c r="G102" t="str">
        <f t="shared" si="1"/>
        <v>MILWAUKEE'S BEST LIGHT|MORRIS 2</v>
      </c>
    </row>
    <row r="103" spans="1:7" x14ac:dyDescent="0.2">
      <c r="A103" s="4">
        <v>8903</v>
      </c>
      <c r="B103" s="4" t="s">
        <v>2561</v>
      </c>
      <c r="C103" s="4" t="s">
        <v>2606</v>
      </c>
      <c r="D103" s="4" t="s">
        <v>2605</v>
      </c>
      <c r="E103" s="4" t="s">
        <v>2604</v>
      </c>
      <c r="G103" t="str">
        <f t="shared" si="1"/>
        <v>LEINENKUGEL|MORRIS 2</v>
      </c>
    </row>
    <row r="104" spans="1:7" x14ac:dyDescent="0.2">
      <c r="A104" s="4">
        <v>8904</v>
      </c>
      <c r="B104" s="4" t="s">
        <v>2660</v>
      </c>
      <c r="C104" s="4" t="s">
        <v>2606</v>
      </c>
      <c r="D104" s="4" t="s">
        <v>2605</v>
      </c>
      <c r="E104" s="4" t="s">
        <v>2604</v>
      </c>
      <c r="G104" t="str">
        <f t="shared" si="1"/>
        <v>LEINENKUGEL SHANDY|MORRIS 2</v>
      </c>
    </row>
    <row r="105" spans="1:7" x14ac:dyDescent="0.2">
      <c r="A105" s="4">
        <v>8905</v>
      </c>
      <c r="B105" s="4" t="s">
        <v>2659</v>
      </c>
      <c r="C105" s="4" t="s">
        <v>2606</v>
      </c>
      <c r="D105" s="4" t="s">
        <v>2605</v>
      </c>
      <c r="E105" s="4" t="s">
        <v>2604</v>
      </c>
      <c r="G105" t="str">
        <f t="shared" si="1"/>
        <v>CRISTAL|MORRIS 2</v>
      </c>
    </row>
    <row r="106" spans="1:7" x14ac:dyDescent="0.2">
      <c r="A106" s="4">
        <v>8906</v>
      </c>
      <c r="B106" s="4" t="s">
        <v>2582</v>
      </c>
      <c r="C106" s="4" t="s">
        <v>2606</v>
      </c>
      <c r="D106" s="4" t="s">
        <v>2605</v>
      </c>
      <c r="E106" s="4" t="s">
        <v>2604</v>
      </c>
      <c r="G106" t="str">
        <f t="shared" si="1"/>
        <v>CUSQUENA|MORRIS 2</v>
      </c>
    </row>
    <row r="107" spans="1:7" x14ac:dyDescent="0.2">
      <c r="A107" s="4">
        <v>8907</v>
      </c>
      <c r="B107" s="4" t="s">
        <v>2575</v>
      </c>
      <c r="C107" s="4" t="s">
        <v>2606</v>
      </c>
      <c r="D107" s="4" t="s">
        <v>2605</v>
      </c>
      <c r="E107" s="4" t="s">
        <v>2604</v>
      </c>
      <c r="G107" t="str">
        <f t="shared" si="1"/>
        <v>FOSTERS|MORRIS 2</v>
      </c>
    </row>
    <row r="108" spans="1:7" x14ac:dyDescent="0.2">
      <c r="A108" s="4">
        <v>8908</v>
      </c>
      <c r="B108" s="4" t="s">
        <v>2572</v>
      </c>
      <c r="C108" s="4" t="s">
        <v>2606</v>
      </c>
      <c r="D108" s="4" t="s">
        <v>2605</v>
      </c>
      <c r="E108" s="4" t="s">
        <v>2604</v>
      </c>
      <c r="G108" t="str">
        <f t="shared" si="1"/>
        <v>GROLSCH|MORRIS 2</v>
      </c>
    </row>
    <row r="109" spans="1:7" x14ac:dyDescent="0.2">
      <c r="A109" s="4">
        <v>8909</v>
      </c>
      <c r="B109" s="4" t="s">
        <v>2658</v>
      </c>
      <c r="C109" s="4" t="s">
        <v>2606</v>
      </c>
      <c r="D109" s="4" t="s">
        <v>2605</v>
      </c>
      <c r="E109" s="4" t="s">
        <v>2604</v>
      </c>
      <c r="G109" t="str">
        <f t="shared" si="1"/>
        <v>LECH|MORRIS 2</v>
      </c>
    </row>
    <row r="110" spans="1:7" x14ac:dyDescent="0.2">
      <c r="A110" s="4">
        <v>8910</v>
      </c>
      <c r="B110" s="4" t="s">
        <v>2534</v>
      </c>
      <c r="C110" s="4" t="s">
        <v>2606</v>
      </c>
      <c r="D110" s="4" t="s">
        <v>2605</v>
      </c>
      <c r="E110" s="4" t="s">
        <v>2604</v>
      </c>
      <c r="G110" t="str">
        <f t="shared" si="1"/>
        <v>PERONI|MORRIS 2</v>
      </c>
    </row>
    <row r="111" spans="1:7" x14ac:dyDescent="0.2">
      <c r="A111" s="4">
        <v>8911</v>
      </c>
      <c r="B111" s="4" t="s">
        <v>2533</v>
      </c>
      <c r="C111" s="4" t="s">
        <v>2606</v>
      </c>
      <c r="D111" s="4" t="s">
        <v>2605</v>
      </c>
      <c r="E111" s="4" t="s">
        <v>2604</v>
      </c>
      <c r="G111" t="str">
        <f t="shared" si="1"/>
        <v>PILSNER URQUELL|MORRIS 2</v>
      </c>
    </row>
    <row r="112" spans="1:7" x14ac:dyDescent="0.2">
      <c r="A112" s="4">
        <v>8912</v>
      </c>
      <c r="B112" s="4" t="s">
        <v>2512</v>
      </c>
      <c r="C112" s="4" t="s">
        <v>2606</v>
      </c>
      <c r="D112" s="4" t="s">
        <v>2605</v>
      </c>
      <c r="E112" s="4" t="s">
        <v>2604</v>
      </c>
      <c r="G112" t="str">
        <f t="shared" si="1"/>
        <v>TYSKIE GRONIE|MORRIS 2</v>
      </c>
    </row>
    <row r="113" spans="1:7" x14ac:dyDescent="0.2">
      <c r="A113" s="4">
        <v>8913</v>
      </c>
      <c r="B113" s="4" t="s">
        <v>2537</v>
      </c>
      <c r="C113" s="4" t="s">
        <v>2606</v>
      </c>
      <c r="D113" s="4" t="s">
        <v>2605</v>
      </c>
      <c r="E113" s="4" t="s">
        <v>2604</v>
      </c>
      <c r="G113" t="str">
        <f t="shared" si="1"/>
        <v>OLD ENGLISH|MORRIS 2</v>
      </c>
    </row>
    <row r="114" spans="1:7" x14ac:dyDescent="0.2">
      <c r="A114" s="4">
        <v>8914</v>
      </c>
      <c r="B114" s="4" t="s">
        <v>2520</v>
      </c>
      <c r="C114" s="4" t="s">
        <v>2606</v>
      </c>
      <c r="D114" s="4" t="s">
        <v>2605</v>
      </c>
      <c r="E114" s="4" t="s">
        <v>2604</v>
      </c>
      <c r="G114" t="str">
        <f t="shared" si="1"/>
        <v>SOL|MORRIS 2</v>
      </c>
    </row>
    <row r="115" spans="1:7" x14ac:dyDescent="0.2">
      <c r="A115" s="4">
        <v>8915</v>
      </c>
      <c r="B115" s="4" t="s">
        <v>2601</v>
      </c>
      <c r="C115" s="4" t="s">
        <v>2606</v>
      </c>
      <c r="D115" s="4" t="s">
        <v>2605</v>
      </c>
      <c r="E115" s="4" t="s">
        <v>2604</v>
      </c>
      <c r="G115" t="str">
        <f t="shared" si="1"/>
        <v>ARNOLD PALMER|MORRIS 2</v>
      </c>
    </row>
    <row r="116" spans="1:7" x14ac:dyDescent="0.2">
      <c r="A116" s="4">
        <v>8916</v>
      </c>
      <c r="B116" s="4" t="s">
        <v>2657</v>
      </c>
      <c r="C116" s="4" t="s">
        <v>2606</v>
      </c>
      <c r="D116" s="4" t="s">
        <v>2605</v>
      </c>
      <c r="E116" s="4" t="s">
        <v>2604</v>
      </c>
      <c r="G116" t="str">
        <f t="shared" si="1"/>
        <v>CAPE LINE|MORRIS 2</v>
      </c>
    </row>
    <row r="117" spans="1:7" x14ac:dyDescent="0.2">
      <c r="A117" s="4">
        <v>8917</v>
      </c>
      <c r="B117" s="4" t="s">
        <v>2656</v>
      </c>
      <c r="C117" s="4" t="s">
        <v>2606</v>
      </c>
      <c r="D117" s="4" t="s">
        <v>2605</v>
      </c>
      <c r="E117" s="4" t="s">
        <v>2604</v>
      </c>
      <c r="G117" t="str">
        <f t="shared" si="1"/>
        <v>ST ARCHER|MORRIS 2</v>
      </c>
    </row>
    <row r="118" spans="1:7" x14ac:dyDescent="0.2">
      <c r="A118" s="4">
        <v>8918</v>
      </c>
      <c r="B118" s="4" t="s">
        <v>2510</v>
      </c>
      <c r="C118" s="4" t="s">
        <v>2606</v>
      </c>
      <c r="D118" s="4" t="s">
        <v>2605</v>
      </c>
      <c r="E118" s="4" t="s">
        <v>2604</v>
      </c>
      <c r="G118" t="str">
        <f t="shared" si="1"/>
        <v>VIZZY|MORRIS 2</v>
      </c>
    </row>
    <row r="119" spans="1:7" x14ac:dyDescent="0.2">
      <c r="A119" s="4">
        <v>8919</v>
      </c>
      <c r="B119" s="4" t="s">
        <v>2542</v>
      </c>
      <c r="C119" s="4" t="s">
        <v>2606</v>
      </c>
      <c r="D119" s="4" t="s">
        <v>2605</v>
      </c>
      <c r="E119" s="4" t="s">
        <v>2604</v>
      </c>
      <c r="G119" t="str">
        <f t="shared" si="1"/>
        <v>NARRAGANSETT|MORRIS 2</v>
      </c>
    </row>
    <row r="120" spans="1:7" x14ac:dyDescent="0.2">
      <c r="A120" s="4">
        <v>8920</v>
      </c>
      <c r="B120" s="4" t="s">
        <v>2541</v>
      </c>
      <c r="C120" s="4" t="s">
        <v>2606</v>
      </c>
      <c r="D120" s="4" t="s">
        <v>2605</v>
      </c>
      <c r="E120" s="4" t="s">
        <v>2604</v>
      </c>
      <c r="G120" t="str">
        <f t="shared" si="1"/>
        <v>NEW BELGIUM BREWING COMPANY|MORRIS 2</v>
      </c>
    </row>
    <row r="121" spans="1:7" x14ac:dyDescent="0.2">
      <c r="A121" s="4">
        <v>8921</v>
      </c>
      <c r="B121" s="4" t="s">
        <v>2525</v>
      </c>
      <c r="C121" s="4" t="s">
        <v>2606</v>
      </c>
      <c r="D121" s="4" t="s">
        <v>2605</v>
      </c>
      <c r="E121" s="4" t="s">
        <v>2604</v>
      </c>
      <c r="G121" t="str">
        <f t="shared" si="1"/>
        <v>SHINER|MORRIS 2</v>
      </c>
    </row>
    <row r="122" spans="1:7" x14ac:dyDescent="0.2">
      <c r="A122" s="4">
        <v>8922</v>
      </c>
      <c r="B122" s="4" t="s">
        <v>2524</v>
      </c>
      <c r="C122" s="4" t="s">
        <v>2606</v>
      </c>
      <c r="D122" s="4" t="s">
        <v>2605</v>
      </c>
      <c r="E122" s="4" t="s">
        <v>2604</v>
      </c>
      <c r="G122" t="str">
        <f t="shared" si="1"/>
        <v>SIERRA NEVADA|MORRIS 2</v>
      </c>
    </row>
    <row r="123" spans="1:7" x14ac:dyDescent="0.2">
      <c r="A123" s="4">
        <v>8923</v>
      </c>
      <c r="B123" s="4" t="s">
        <v>2655</v>
      </c>
      <c r="C123" s="4" t="s">
        <v>2606</v>
      </c>
      <c r="D123" s="4" t="s">
        <v>2605</v>
      </c>
      <c r="E123" s="4" t="s">
        <v>2604</v>
      </c>
      <c r="G123" t="str">
        <f t="shared" si="1"/>
        <v>STRAINGE BEAST|MORRIS 2</v>
      </c>
    </row>
    <row r="124" spans="1:7" x14ac:dyDescent="0.2">
      <c r="A124" s="4">
        <v>8924</v>
      </c>
      <c r="B124" s="4" t="s">
        <v>2654</v>
      </c>
      <c r="C124" s="4" t="s">
        <v>2606</v>
      </c>
      <c r="D124" s="4" t="s">
        <v>2605</v>
      </c>
      <c r="E124" s="4" t="s">
        <v>2604</v>
      </c>
      <c r="G124" t="str">
        <f t="shared" si="1"/>
        <v>TERRAPIN BEER COMPANY|MORRIS 2</v>
      </c>
    </row>
    <row r="125" spans="1:7" x14ac:dyDescent="0.2">
      <c r="A125" s="4">
        <v>8925</v>
      </c>
      <c r="B125" s="4" t="s">
        <v>2545</v>
      </c>
      <c r="C125" s="4" t="s">
        <v>2606</v>
      </c>
      <c r="D125" s="4" t="s">
        <v>2605</v>
      </c>
      <c r="E125" s="4" t="s">
        <v>2604</v>
      </c>
      <c r="G125" t="str">
        <f t="shared" si="1"/>
        <v>MOOSEHEAD|MORRIS 2</v>
      </c>
    </row>
    <row r="126" spans="1:7" x14ac:dyDescent="0.2">
      <c r="A126" s="4">
        <v>8926</v>
      </c>
      <c r="B126" s="4" t="s">
        <v>2531</v>
      </c>
      <c r="C126" s="4" t="s">
        <v>2606</v>
      </c>
      <c r="D126" s="4" t="s">
        <v>2605</v>
      </c>
      <c r="E126" s="4" t="s">
        <v>2604</v>
      </c>
      <c r="G126" t="str">
        <f t="shared" si="1"/>
        <v>PRESS|MORRIS 2</v>
      </c>
    </row>
    <row r="127" spans="1:7" x14ac:dyDescent="0.2">
      <c r="A127" s="4">
        <v>8927</v>
      </c>
      <c r="B127" s="4" t="s">
        <v>2507</v>
      </c>
      <c r="C127" s="4" t="s">
        <v>2606</v>
      </c>
      <c r="D127" s="4" t="s">
        <v>2605</v>
      </c>
      <c r="E127" s="4" t="s">
        <v>2604</v>
      </c>
      <c r="G127" t="str">
        <f t="shared" si="1"/>
        <v>DG YUENGLING INC|MORRIS 2</v>
      </c>
    </row>
    <row r="128" spans="1:7" x14ac:dyDescent="0.2">
      <c r="A128" s="4">
        <v>8938</v>
      </c>
      <c r="B128" s="4" t="s">
        <v>2493</v>
      </c>
      <c r="C128" s="4" t="s">
        <v>2606</v>
      </c>
      <c r="D128" s="4" t="s">
        <v>2605</v>
      </c>
      <c r="E128" s="4" t="s">
        <v>2604</v>
      </c>
      <c r="G128" t="str">
        <f t="shared" si="1"/>
        <v>HEINEKEN USA|MORRIS 2</v>
      </c>
    </row>
    <row r="129" spans="1:7" x14ac:dyDescent="0.2">
      <c r="A129" s="4">
        <v>8939</v>
      </c>
      <c r="B129" s="4" t="s">
        <v>2653</v>
      </c>
      <c r="C129" s="4" t="s">
        <v>2606</v>
      </c>
      <c r="D129" s="4" t="s">
        <v>2605</v>
      </c>
      <c r="E129" s="4" t="s">
        <v>2604</v>
      </c>
      <c r="G129" t="str">
        <f t="shared" si="1"/>
        <v>HEINEKEN DARK|MORRIS 2</v>
      </c>
    </row>
    <row r="130" spans="1:7" x14ac:dyDescent="0.2">
      <c r="A130" s="4">
        <v>8940</v>
      </c>
      <c r="B130" s="4" t="s">
        <v>2492</v>
      </c>
      <c r="C130" s="4" t="s">
        <v>2606</v>
      </c>
      <c r="D130" s="4" t="s">
        <v>2605</v>
      </c>
      <c r="E130" s="4" t="s">
        <v>2604</v>
      </c>
      <c r="G130" t="str">
        <f t="shared" si="1"/>
        <v>HEINEKEN LIGHT|MORRIS 2</v>
      </c>
    </row>
    <row r="131" spans="1:7" x14ac:dyDescent="0.2">
      <c r="A131" s="4">
        <v>8941</v>
      </c>
      <c r="B131" s="4" t="s">
        <v>2496</v>
      </c>
      <c r="C131" s="4" t="s">
        <v>2606</v>
      </c>
      <c r="D131" s="4" t="s">
        <v>2605</v>
      </c>
      <c r="E131" s="4" t="s">
        <v>2604</v>
      </c>
      <c r="G131" t="str">
        <f t="shared" si="1"/>
        <v>AMSTEL|MORRIS 2</v>
      </c>
    </row>
    <row r="132" spans="1:7" x14ac:dyDescent="0.2">
      <c r="A132" s="4">
        <v>8942</v>
      </c>
      <c r="B132" s="4" t="s">
        <v>2652</v>
      </c>
      <c r="C132" s="4" t="s">
        <v>2606</v>
      </c>
      <c r="D132" s="4" t="s">
        <v>2605</v>
      </c>
      <c r="E132" s="4" t="s">
        <v>2604</v>
      </c>
      <c r="G132" t="str">
        <f t="shared" si="1"/>
        <v>NEWCASTLE|MORRIS 2</v>
      </c>
    </row>
    <row r="133" spans="1:7" x14ac:dyDescent="0.2">
      <c r="A133" s="4">
        <v>8943</v>
      </c>
      <c r="B133" s="4" t="s">
        <v>2651</v>
      </c>
      <c r="C133" s="4" t="s">
        <v>2606</v>
      </c>
      <c r="D133" s="4" t="s">
        <v>2605</v>
      </c>
      <c r="E133" s="4" t="s">
        <v>2604</v>
      </c>
      <c r="G133" t="str">
        <f t="shared" si="1"/>
        <v>BUCKLER|MORRIS 2</v>
      </c>
    </row>
    <row r="134" spans="1:7" x14ac:dyDescent="0.2">
      <c r="A134" s="4">
        <v>8944</v>
      </c>
      <c r="B134" s="4" t="s">
        <v>2484</v>
      </c>
      <c r="C134" s="4" t="s">
        <v>2606</v>
      </c>
      <c r="D134" s="4" t="s">
        <v>2605</v>
      </c>
      <c r="E134" s="4" t="s">
        <v>2604</v>
      </c>
      <c r="G134" t="str">
        <f t="shared" si="1"/>
        <v>STRONGBOW|MORRIS 2</v>
      </c>
    </row>
    <row r="135" spans="1:7" x14ac:dyDescent="0.2">
      <c r="A135" s="4">
        <v>8945</v>
      </c>
      <c r="B135" s="4" t="s">
        <v>2487</v>
      </c>
      <c r="C135" s="4" t="s">
        <v>2606</v>
      </c>
      <c r="D135" s="4" t="s">
        <v>2605</v>
      </c>
      <c r="E135" s="4" t="s">
        <v>2604</v>
      </c>
      <c r="G135" t="str">
        <f t="shared" ref="G135:G198" si="2">UPPER(B135)&amp;"|"&amp;UPPER(C135)</f>
        <v>MURPHY'S|MORRIS 2</v>
      </c>
    </row>
    <row r="136" spans="1:7" x14ac:dyDescent="0.2">
      <c r="A136" s="4">
        <v>8946</v>
      </c>
      <c r="B136" s="4" t="s">
        <v>2650</v>
      </c>
      <c r="C136" s="4" t="s">
        <v>2606</v>
      </c>
      <c r="D136" s="4" t="s">
        <v>2605</v>
      </c>
      <c r="E136" s="4" t="s">
        <v>2604</v>
      </c>
      <c r="G136" t="str">
        <f t="shared" si="2"/>
        <v>TIGER|MORRIS 2</v>
      </c>
    </row>
    <row r="137" spans="1:7" x14ac:dyDescent="0.2">
      <c r="A137" s="4">
        <v>8947</v>
      </c>
      <c r="B137" s="4" t="s">
        <v>2486</v>
      </c>
      <c r="C137" s="4" t="s">
        <v>2606</v>
      </c>
      <c r="D137" s="4" t="s">
        <v>2605</v>
      </c>
      <c r="E137" s="4" t="s">
        <v>2604</v>
      </c>
      <c r="G137" t="str">
        <f t="shared" si="2"/>
        <v>RED STRIPE|MORRIS 2</v>
      </c>
    </row>
    <row r="138" spans="1:7" x14ac:dyDescent="0.2">
      <c r="A138" s="4">
        <v>8948</v>
      </c>
      <c r="B138" s="4" t="s">
        <v>2488</v>
      </c>
      <c r="C138" s="4" t="s">
        <v>2606</v>
      </c>
      <c r="D138" s="4" t="s">
        <v>2605</v>
      </c>
      <c r="E138" s="4" t="s">
        <v>2604</v>
      </c>
      <c r="G138" t="str">
        <f t="shared" si="2"/>
        <v>BIRRA MORETTI|MORRIS 2</v>
      </c>
    </row>
    <row r="139" spans="1:7" x14ac:dyDescent="0.2">
      <c r="A139" s="4">
        <v>8949</v>
      </c>
      <c r="B139" s="4" t="s">
        <v>2649</v>
      </c>
      <c r="C139" s="4" t="s">
        <v>2606</v>
      </c>
      <c r="D139" s="4" t="s">
        <v>2605</v>
      </c>
      <c r="E139" s="4" t="s">
        <v>2604</v>
      </c>
      <c r="G139" t="str">
        <f t="shared" si="2"/>
        <v>AFFLIGEM|MORRIS 2</v>
      </c>
    </row>
    <row r="140" spans="1:7" x14ac:dyDescent="0.2">
      <c r="A140" s="4">
        <v>8952</v>
      </c>
      <c r="B140" s="4" t="s">
        <v>2648</v>
      </c>
      <c r="C140" s="4" t="s">
        <v>2606</v>
      </c>
      <c r="D140" s="4" t="s">
        <v>2605</v>
      </c>
      <c r="E140" s="4" t="s">
        <v>2604</v>
      </c>
      <c r="G140" t="str">
        <f t="shared" si="2"/>
        <v>CERVEZAS DE MEXICO|MORRIS 2</v>
      </c>
    </row>
    <row r="141" spans="1:7" x14ac:dyDescent="0.2">
      <c r="A141" s="4">
        <v>8953</v>
      </c>
      <c r="B141" s="4" t="s">
        <v>2498</v>
      </c>
      <c r="C141" s="4" t="s">
        <v>2606</v>
      </c>
      <c r="D141" s="4" t="s">
        <v>2605</v>
      </c>
      <c r="E141" s="4" t="s">
        <v>2604</v>
      </c>
      <c r="G141" t="str">
        <f t="shared" si="2"/>
        <v>TECATE|MORRIS 2</v>
      </c>
    </row>
    <row r="142" spans="1:7" x14ac:dyDescent="0.2">
      <c r="A142" s="4">
        <v>8954</v>
      </c>
      <c r="B142" s="4" t="s">
        <v>2647</v>
      </c>
      <c r="C142" s="4" t="s">
        <v>2606</v>
      </c>
      <c r="D142" s="4" t="s">
        <v>2605</v>
      </c>
      <c r="E142" s="4" t="s">
        <v>2604</v>
      </c>
      <c r="G142" t="str">
        <f t="shared" si="2"/>
        <v>BOHEMIA|MORRIS 2</v>
      </c>
    </row>
    <row r="143" spans="1:7" x14ac:dyDescent="0.2">
      <c r="A143" s="4">
        <v>8955</v>
      </c>
      <c r="B143" s="4" t="s">
        <v>2501</v>
      </c>
      <c r="C143" s="4" t="s">
        <v>2606</v>
      </c>
      <c r="D143" s="4" t="s">
        <v>2605</v>
      </c>
      <c r="E143" s="4" t="s">
        <v>2604</v>
      </c>
      <c r="G143" t="str">
        <f t="shared" si="2"/>
        <v>CARTA BLANCA|MORRIS 2</v>
      </c>
    </row>
    <row r="144" spans="1:7" x14ac:dyDescent="0.2">
      <c r="A144" s="4">
        <v>8956</v>
      </c>
      <c r="B144" s="4" t="s">
        <v>2497</v>
      </c>
      <c r="C144" s="4" t="s">
        <v>2606</v>
      </c>
      <c r="D144" s="4" t="s">
        <v>2605</v>
      </c>
      <c r="E144" s="4" t="s">
        <v>2604</v>
      </c>
      <c r="G144" t="str">
        <f t="shared" si="2"/>
        <v>TECATE LIGHT|MORRIS 2</v>
      </c>
    </row>
    <row r="145" spans="1:7" x14ac:dyDescent="0.2">
      <c r="A145" s="4">
        <v>8957</v>
      </c>
      <c r="B145" s="4" t="s">
        <v>2485</v>
      </c>
      <c r="C145" s="4" t="s">
        <v>2606</v>
      </c>
      <c r="D145" s="4" t="s">
        <v>2605</v>
      </c>
      <c r="E145" s="4" t="s">
        <v>2604</v>
      </c>
      <c r="G145" t="str">
        <f t="shared" si="2"/>
        <v>SAGRES CERVEJA|MORRIS 2</v>
      </c>
    </row>
    <row r="146" spans="1:7" x14ac:dyDescent="0.2">
      <c r="A146" s="4">
        <v>8958</v>
      </c>
      <c r="B146" s="4" t="s">
        <v>2499</v>
      </c>
      <c r="C146" s="4" t="s">
        <v>2606</v>
      </c>
      <c r="D146" s="4" t="s">
        <v>2605</v>
      </c>
      <c r="E146" s="4" t="s">
        <v>2604</v>
      </c>
      <c r="G146" t="str">
        <f t="shared" si="2"/>
        <v>PRESTIGE LAGER|MORRIS 2</v>
      </c>
    </row>
    <row r="147" spans="1:7" x14ac:dyDescent="0.2">
      <c r="A147" s="4">
        <v>8959</v>
      </c>
      <c r="B147" s="4" t="s">
        <v>2495</v>
      </c>
      <c r="C147" s="4" t="s">
        <v>2606</v>
      </c>
      <c r="D147" s="4" t="s">
        <v>2605</v>
      </c>
      <c r="E147" s="4" t="s">
        <v>2604</v>
      </c>
      <c r="G147" t="str">
        <f t="shared" si="2"/>
        <v>HEINEKEN 0.0|MORRIS 2</v>
      </c>
    </row>
    <row r="148" spans="1:7" x14ac:dyDescent="0.2">
      <c r="A148" s="4">
        <v>8961</v>
      </c>
      <c r="B148" s="4" t="s">
        <v>2646</v>
      </c>
      <c r="C148" s="4" t="s">
        <v>2606</v>
      </c>
      <c r="D148" s="4" t="s">
        <v>2605</v>
      </c>
      <c r="E148" s="4" t="s">
        <v>2604</v>
      </c>
      <c r="G148" t="str">
        <f t="shared" si="2"/>
        <v>ANCHOR|MORRIS 2</v>
      </c>
    </row>
    <row r="149" spans="1:7" x14ac:dyDescent="0.2">
      <c r="A149" s="4">
        <v>8962</v>
      </c>
      <c r="B149" s="4" t="s">
        <v>2355</v>
      </c>
      <c r="C149" s="4" t="s">
        <v>2606</v>
      </c>
      <c r="D149" s="4" t="s">
        <v>2605</v>
      </c>
      <c r="E149" s="4" t="s">
        <v>2604</v>
      </c>
      <c r="G149" t="str">
        <f t="shared" si="2"/>
        <v>FAMOSA|MORRIS 2</v>
      </c>
    </row>
    <row r="150" spans="1:7" x14ac:dyDescent="0.2">
      <c r="A150" s="4">
        <v>8963</v>
      </c>
      <c r="B150" s="4" t="s">
        <v>2354</v>
      </c>
      <c r="C150" s="4" t="s">
        <v>2606</v>
      </c>
      <c r="D150" s="4" t="s">
        <v>2605</v>
      </c>
      <c r="E150" s="4" t="s">
        <v>2604</v>
      </c>
      <c r="G150" t="str">
        <f t="shared" si="2"/>
        <v>GENESEE|MORRIS 2</v>
      </c>
    </row>
    <row r="151" spans="1:7" x14ac:dyDescent="0.2">
      <c r="A151" s="4">
        <v>8964</v>
      </c>
      <c r="B151" s="4" t="s">
        <v>2699</v>
      </c>
      <c r="C151" s="4" t="s">
        <v>2606</v>
      </c>
      <c r="D151" s="4" t="s">
        <v>2605</v>
      </c>
      <c r="E151" s="4" t="s">
        <v>2604</v>
      </c>
      <c r="G151" t="str">
        <f t="shared" si="2"/>
        <v>HONEY BROWN|MORRIS 2</v>
      </c>
    </row>
    <row r="152" spans="1:7" x14ac:dyDescent="0.2">
      <c r="A152" s="4">
        <v>8965</v>
      </c>
      <c r="B152" s="4" t="s">
        <v>2353</v>
      </c>
      <c r="C152" s="4" t="s">
        <v>2606</v>
      </c>
      <c r="D152" s="4" t="s">
        <v>2605</v>
      </c>
      <c r="E152" s="4" t="s">
        <v>2604</v>
      </c>
      <c r="G152" t="str">
        <f t="shared" si="2"/>
        <v>IMPERIAL|MORRIS 2</v>
      </c>
    </row>
    <row r="153" spans="1:7" x14ac:dyDescent="0.2">
      <c r="A153" s="4">
        <v>8966</v>
      </c>
      <c r="B153" s="4" t="s">
        <v>2698</v>
      </c>
      <c r="C153" s="4" t="s">
        <v>2606</v>
      </c>
      <c r="D153" s="4" t="s">
        <v>2605</v>
      </c>
      <c r="E153" s="4" t="s">
        <v>2604</v>
      </c>
      <c r="G153" t="str">
        <f t="shared" si="2"/>
        <v>MISISSIPPI|MORRIS 2</v>
      </c>
    </row>
    <row r="154" spans="1:7" x14ac:dyDescent="0.2">
      <c r="A154" s="4">
        <v>8967</v>
      </c>
      <c r="B154" s="4" t="s">
        <v>2358</v>
      </c>
      <c r="C154" s="4" t="s">
        <v>2606</v>
      </c>
      <c r="D154" s="4" t="s">
        <v>2605</v>
      </c>
      <c r="E154" s="4" t="s">
        <v>2604</v>
      </c>
      <c r="G154" t="str">
        <f t="shared" si="2"/>
        <v>CZECHVAR|MORRIS 2</v>
      </c>
    </row>
    <row r="155" spans="1:7" x14ac:dyDescent="0.2">
      <c r="A155" s="4">
        <v>8968</v>
      </c>
      <c r="B155" s="4" t="s">
        <v>2357</v>
      </c>
      <c r="C155" s="4" t="s">
        <v>2606</v>
      </c>
      <c r="D155" s="4" t="s">
        <v>2605</v>
      </c>
      <c r="E155" s="4" t="s">
        <v>2604</v>
      </c>
      <c r="G155" t="str">
        <f t="shared" si="2"/>
        <v>DAURA|MORRIS 2</v>
      </c>
    </row>
    <row r="156" spans="1:7" x14ac:dyDescent="0.2">
      <c r="A156" s="4">
        <v>8969</v>
      </c>
      <c r="B156" s="4" t="s">
        <v>2356</v>
      </c>
      <c r="C156" s="4" t="s">
        <v>2606</v>
      </c>
      <c r="D156" s="4" t="s">
        <v>2605</v>
      </c>
      <c r="E156" s="4" t="s">
        <v>2604</v>
      </c>
      <c r="G156" t="str">
        <f t="shared" si="2"/>
        <v>ESTRELLA|MORRIS 2</v>
      </c>
    </row>
    <row r="157" spans="1:7" x14ac:dyDescent="0.2">
      <c r="A157" s="4">
        <v>8970</v>
      </c>
      <c r="B157" s="4" t="s">
        <v>2697</v>
      </c>
      <c r="C157" s="4" t="s">
        <v>2606</v>
      </c>
      <c r="D157" s="4" t="s">
        <v>2605</v>
      </c>
      <c r="E157" s="4" t="s">
        <v>2604</v>
      </c>
      <c r="G157" t="str">
        <f t="shared" si="2"/>
        <v>INEDIT|MORRIS 2</v>
      </c>
    </row>
    <row r="158" spans="1:7" x14ac:dyDescent="0.2">
      <c r="A158" s="4">
        <v>8972</v>
      </c>
      <c r="B158" s="4" t="s">
        <v>2351</v>
      </c>
      <c r="C158" s="4" t="s">
        <v>2606</v>
      </c>
      <c r="D158" s="4" t="s">
        <v>2605</v>
      </c>
      <c r="E158" s="4" t="s">
        <v>2604</v>
      </c>
      <c r="G158" t="str">
        <f t="shared" si="2"/>
        <v>FLYING FISH|MORRIS 2</v>
      </c>
    </row>
    <row r="159" spans="1:7" x14ac:dyDescent="0.2">
      <c r="A159" s="4">
        <v>8973</v>
      </c>
      <c r="B159" s="4" t="s">
        <v>2645</v>
      </c>
      <c r="C159" s="4" t="s">
        <v>2606</v>
      </c>
      <c r="D159" s="4" t="s">
        <v>2605</v>
      </c>
      <c r="E159" s="4" t="s">
        <v>2604</v>
      </c>
      <c r="G159" t="str">
        <f t="shared" si="2"/>
        <v>BASIC|MORRIS 2</v>
      </c>
    </row>
    <row r="160" spans="1:7" x14ac:dyDescent="0.2">
      <c r="A160" s="4">
        <v>8974</v>
      </c>
      <c r="B160" s="4" t="s">
        <v>2347</v>
      </c>
      <c r="C160" s="4" t="s">
        <v>2606</v>
      </c>
      <c r="D160" s="4" t="s">
        <v>2605</v>
      </c>
      <c r="E160" s="4" t="s">
        <v>2604</v>
      </c>
      <c r="G160" t="str">
        <f t="shared" si="2"/>
        <v>MAMITA'S|MORRIS 2</v>
      </c>
    </row>
    <row r="161" spans="1:7" x14ac:dyDescent="0.2">
      <c r="A161" s="4">
        <v>8975</v>
      </c>
      <c r="B161" s="4" t="s">
        <v>2348</v>
      </c>
      <c r="C161" s="4" t="s">
        <v>2606</v>
      </c>
      <c r="D161" s="4" t="s">
        <v>2605</v>
      </c>
      <c r="E161" s="4" t="s">
        <v>2604</v>
      </c>
      <c r="G161" t="str">
        <f t="shared" si="2"/>
        <v>FOUR LOKO|MORRIS 2</v>
      </c>
    </row>
    <row r="162" spans="1:7" x14ac:dyDescent="0.2">
      <c r="A162" s="4">
        <v>8976</v>
      </c>
      <c r="B162" s="4" t="s">
        <v>2349</v>
      </c>
      <c r="C162" s="4" t="s">
        <v>2606</v>
      </c>
      <c r="D162" s="4" t="s">
        <v>2605</v>
      </c>
      <c r="E162" s="4" t="s">
        <v>2604</v>
      </c>
      <c r="G162" t="str">
        <f t="shared" si="2"/>
        <v>EARTHQUAKE|MORRIS 2</v>
      </c>
    </row>
    <row r="163" spans="1:7" x14ac:dyDescent="0.2">
      <c r="A163" s="4">
        <v>8977</v>
      </c>
      <c r="B163" s="4" t="s">
        <v>2644</v>
      </c>
      <c r="C163" s="4" t="s">
        <v>2606</v>
      </c>
      <c r="D163" s="4" t="s">
        <v>2605</v>
      </c>
      <c r="E163" s="4" t="s">
        <v>2604</v>
      </c>
      <c r="G163" t="str">
        <f t="shared" si="2"/>
        <v>MOSKATO|MORRIS 2</v>
      </c>
    </row>
    <row r="164" spans="1:7" x14ac:dyDescent="0.2">
      <c r="A164" s="4">
        <v>8978</v>
      </c>
      <c r="B164" s="4" t="s">
        <v>2643</v>
      </c>
      <c r="C164" s="4" t="s">
        <v>2606</v>
      </c>
      <c r="D164" s="4" t="s">
        <v>2605</v>
      </c>
      <c r="E164" s="4" t="s">
        <v>2604</v>
      </c>
      <c r="G164" t="str">
        <f t="shared" si="2"/>
        <v>SIGNTURE COCKT|MORRIS 2</v>
      </c>
    </row>
    <row r="165" spans="1:7" x14ac:dyDescent="0.2">
      <c r="A165" s="4">
        <v>8979</v>
      </c>
      <c r="B165" s="4" t="s">
        <v>2642</v>
      </c>
      <c r="C165" s="4" t="s">
        <v>2606</v>
      </c>
      <c r="D165" s="4" t="s">
        <v>2605</v>
      </c>
      <c r="E165" s="4" t="s">
        <v>2604</v>
      </c>
      <c r="G165" t="str">
        <f t="shared" si="2"/>
        <v>BARTENDER SERIES|MORRIS 2</v>
      </c>
    </row>
    <row r="166" spans="1:7" x14ac:dyDescent="0.2">
      <c r="A166" s="4">
        <v>8980</v>
      </c>
      <c r="B166" s="4" t="s">
        <v>2641</v>
      </c>
      <c r="C166" s="4" t="s">
        <v>2606</v>
      </c>
      <c r="D166" s="4" t="s">
        <v>2605</v>
      </c>
      <c r="E166" s="4" t="s">
        <v>2604</v>
      </c>
      <c r="G166" t="str">
        <f t="shared" si="2"/>
        <v>JOHN DALY|MORRIS 2</v>
      </c>
    </row>
    <row r="167" spans="1:7" x14ac:dyDescent="0.2">
      <c r="A167" s="4">
        <v>8981</v>
      </c>
      <c r="B167" s="4" t="s">
        <v>2640</v>
      </c>
      <c r="C167" s="4" t="s">
        <v>2606</v>
      </c>
      <c r="D167" s="4" t="s">
        <v>2605</v>
      </c>
      <c r="E167" s="4" t="s">
        <v>2604</v>
      </c>
      <c r="G167" t="str">
        <f t="shared" si="2"/>
        <v>HARD FRESCO|MORRIS 2</v>
      </c>
    </row>
    <row r="168" spans="1:7" x14ac:dyDescent="0.2">
      <c r="A168" s="4">
        <v>8982</v>
      </c>
      <c r="B168" s="4" t="s">
        <v>2345</v>
      </c>
      <c r="C168" s="4" t="s">
        <v>2606</v>
      </c>
      <c r="D168" s="4" t="s">
        <v>2605</v>
      </c>
      <c r="E168" s="4" t="s">
        <v>2604</v>
      </c>
      <c r="G168" t="str">
        <f t="shared" si="2"/>
        <v>BOLD ROCK|MORRIS 2</v>
      </c>
    </row>
    <row r="169" spans="1:7" x14ac:dyDescent="0.2">
      <c r="A169" s="4">
        <v>8983</v>
      </c>
      <c r="B169" s="4" t="s">
        <v>2344</v>
      </c>
      <c r="C169" s="4" t="s">
        <v>2606</v>
      </c>
      <c r="D169" s="4" t="s">
        <v>2605</v>
      </c>
      <c r="E169" s="4" t="s">
        <v>2604</v>
      </c>
      <c r="G169" t="str">
        <f t="shared" si="2"/>
        <v>CITIZEN CIDER|MORRIS 2</v>
      </c>
    </row>
    <row r="170" spans="1:7" x14ac:dyDescent="0.2">
      <c r="A170" s="4">
        <v>8984</v>
      </c>
      <c r="B170" s="4" t="s">
        <v>2341</v>
      </c>
      <c r="C170" s="4" t="s">
        <v>2606</v>
      </c>
      <c r="D170" s="4" t="s">
        <v>2605</v>
      </c>
      <c r="E170" s="4" t="s">
        <v>2604</v>
      </c>
      <c r="G170" t="str">
        <f t="shared" si="2"/>
        <v>ITHACA|MORRIS 2</v>
      </c>
    </row>
    <row r="171" spans="1:7" x14ac:dyDescent="0.2">
      <c r="A171" s="4">
        <v>8985</v>
      </c>
      <c r="B171" s="4" t="s">
        <v>2398</v>
      </c>
      <c r="C171" s="4" t="s">
        <v>2606</v>
      </c>
      <c r="D171" s="4" t="s">
        <v>2605</v>
      </c>
      <c r="E171" s="4" t="s">
        <v>2604</v>
      </c>
      <c r="G171" t="str">
        <f t="shared" si="2"/>
        <v>OTTER CREEK|MORRIS 2</v>
      </c>
    </row>
    <row r="172" spans="1:7" x14ac:dyDescent="0.2">
      <c r="A172" s="4">
        <v>8986</v>
      </c>
      <c r="B172" s="4" t="s">
        <v>2695</v>
      </c>
      <c r="C172" s="4" t="s">
        <v>2606</v>
      </c>
      <c r="D172" s="4" t="s">
        <v>2605</v>
      </c>
      <c r="E172" s="4" t="s">
        <v>2604</v>
      </c>
      <c r="G172" t="str">
        <f t="shared" si="2"/>
        <v>SHED|MORRIS 2</v>
      </c>
    </row>
    <row r="173" spans="1:7" x14ac:dyDescent="0.2">
      <c r="A173" s="4">
        <v>8987</v>
      </c>
      <c r="B173" s="4" t="s">
        <v>2340</v>
      </c>
      <c r="C173" s="4" t="s">
        <v>2606</v>
      </c>
      <c r="D173" s="4" t="s">
        <v>2605</v>
      </c>
      <c r="E173" s="4" t="s">
        <v>2604</v>
      </c>
      <c r="G173" t="str">
        <f t="shared" si="2"/>
        <v>MCKENZIE'S|MORRIS 2</v>
      </c>
    </row>
    <row r="174" spans="1:7" x14ac:dyDescent="0.2">
      <c r="A174" s="4">
        <v>8988</v>
      </c>
      <c r="B174" s="4" t="s">
        <v>2694</v>
      </c>
      <c r="C174" s="4" t="s">
        <v>2606</v>
      </c>
      <c r="D174" s="4" t="s">
        <v>2605</v>
      </c>
      <c r="E174" s="4" t="s">
        <v>2604</v>
      </c>
      <c r="G174" t="str">
        <f t="shared" si="2"/>
        <v>OLD SPECKLED HEN|MORRIS 2</v>
      </c>
    </row>
    <row r="175" spans="1:7" x14ac:dyDescent="0.2">
      <c r="A175" s="4">
        <v>8989</v>
      </c>
      <c r="B175" s="4" t="s">
        <v>2342</v>
      </c>
      <c r="C175" s="4" t="s">
        <v>2606</v>
      </c>
      <c r="D175" s="4" t="s">
        <v>2605</v>
      </c>
      <c r="E175" s="4" t="s">
        <v>2604</v>
      </c>
      <c r="G175" t="str">
        <f t="shared" si="2"/>
        <v>HACKER-PSCHORR|MORRIS 2</v>
      </c>
    </row>
    <row r="176" spans="1:7" x14ac:dyDescent="0.2">
      <c r="A176" s="4">
        <v>8990</v>
      </c>
      <c r="B176" s="4" t="s">
        <v>2339</v>
      </c>
      <c r="C176" s="4" t="s">
        <v>2606</v>
      </c>
      <c r="D176" s="4" t="s">
        <v>2605</v>
      </c>
      <c r="E176" s="4" t="s">
        <v>2604</v>
      </c>
      <c r="G176" t="str">
        <f t="shared" si="2"/>
        <v>PAULANER|MORRIS 2</v>
      </c>
    </row>
    <row r="177" spans="1:7" x14ac:dyDescent="0.2">
      <c r="A177" s="4">
        <v>8991</v>
      </c>
      <c r="B177" s="4" t="s">
        <v>2693</v>
      </c>
      <c r="C177" s="4" t="s">
        <v>2606</v>
      </c>
      <c r="D177" s="4" t="s">
        <v>2605</v>
      </c>
      <c r="E177" s="4" t="s">
        <v>2604</v>
      </c>
      <c r="G177" t="str">
        <f t="shared" si="2"/>
        <v>FRULI|MORRIS 2</v>
      </c>
    </row>
    <row r="178" spans="1:7" x14ac:dyDescent="0.2">
      <c r="A178" s="4">
        <v>8992</v>
      </c>
      <c r="B178" s="4" t="s">
        <v>2692</v>
      </c>
      <c r="C178" s="4" t="s">
        <v>2606</v>
      </c>
      <c r="D178" s="4" t="s">
        <v>2605</v>
      </c>
      <c r="E178" s="4" t="s">
        <v>2604</v>
      </c>
      <c r="G178" t="str">
        <f t="shared" si="2"/>
        <v>OHARA'S|MORRIS 2</v>
      </c>
    </row>
    <row r="179" spans="1:7" x14ac:dyDescent="0.2">
      <c r="A179" s="4">
        <v>8993</v>
      </c>
      <c r="B179" s="4" t="s">
        <v>2332</v>
      </c>
      <c r="C179" s="4" t="s">
        <v>2606</v>
      </c>
      <c r="D179" s="4" t="s">
        <v>2605</v>
      </c>
      <c r="E179" s="4" t="s">
        <v>2604</v>
      </c>
      <c r="G179" t="str">
        <f t="shared" si="2"/>
        <v>UNIBROUE|MORRIS 2</v>
      </c>
    </row>
    <row r="180" spans="1:7" x14ac:dyDescent="0.2">
      <c r="A180" s="4">
        <v>8994</v>
      </c>
      <c r="B180" s="4" t="s">
        <v>2691</v>
      </c>
      <c r="C180" s="4" t="s">
        <v>2606</v>
      </c>
      <c r="D180" s="4" t="s">
        <v>2605</v>
      </c>
      <c r="E180" s="4" t="s">
        <v>2604</v>
      </c>
      <c r="G180" t="str">
        <f t="shared" si="2"/>
        <v>SEA DOG|MORRIS 2</v>
      </c>
    </row>
    <row r="181" spans="1:7" x14ac:dyDescent="0.2">
      <c r="A181" s="4">
        <v>8995</v>
      </c>
      <c r="B181" s="4" t="s">
        <v>2337</v>
      </c>
      <c r="C181" s="4" t="s">
        <v>2606</v>
      </c>
      <c r="D181" s="4" t="s">
        <v>2605</v>
      </c>
      <c r="E181" s="4" t="s">
        <v>2604</v>
      </c>
      <c r="G181" t="str">
        <f t="shared" si="2"/>
        <v>SHIPYARD|MORRIS 2</v>
      </c>
    </row>
    <row r="182" spans="1:7" x14ac:dyDescent="0.2">
      <c r="A182" s="4">
        <v>8996</v>
      </c>
      <c r="B182" s="4" t="s">
        <v>2335</v>
      </c>
      <c r="C182" s="4" t="s">
        <v>2606</v>
      </c>
      <c r="D182" s="4" t="s">
        <v>2605</v>
      </c>
      <c r="E182" s="4" t="s">
        <v>2604</v>
      </c>
      <c r="G182" t="str">
        <f t="shared" si="2"/>
        <v>SOUTHERN TIER|MORRIS 2</v>
      </c>
    </row>
    <row r="183" spans="1:7" x14ac:dyDescent="0.2">
      <c r="A183" s="4">
        <v>8997</v>
      </c>
      <c r="B183" s="4" t="s">
        <v>2346</v>
      </c>
      <c r="C183" s="4" t="s">
        <v>2606</v>
      </c>
      <c r="D183" s="4" t="s">
        <v>2605</v>
      </c>
      <c r="E183" s="4" t="s">
        <v>2604</v>
      </c>
      <c r="G183" t="str">
        <f t="shared" si="2"/>
        <v>BANKS|MORRIS 2</v>
      </c>
    </row>
    <row r="184" spans="1:7" x14ac:dyDescent="0.2">
      <c r="A184" s="4">
        <v>8998</v>
      </c>
      <c r="B184" s="4" t="s">
        <v>2329</v>
      </c>
      <c r="C184" s="4" t="s">
        <v>2606</v>
      </c>
      <c r="D184" s="4" t="s">
        <v>2605</v>
      </c>
      <c r="E184" s="4" t="s">
        <v>2604</v>
      </c>
      <c r="G184" t="str">
        <f t="shared" si="2"/>
        <v>WEIHENSTEPHANER|MORRIS 2</v>
      </c>
    </row>
    <row r="185" spans="1:7" x14ac:dyDescent="0.2">
      <c r="A185" s="4">
        <v>8999</v>
      </c>
      <c r="B185" s="4" t="s">
        <v>2330</v>
      </c>
      <c r="C185" s="4" t="s">
        <v>2606</v>
      </c>
      <c r="D185" s="4" t="s">
        <v>2605</v>
      </c>
      <c r="E185" s="4" t="s">
        <v>2604</v>
      </c>
      <c r="G185" t="str">
        <f t="shared" si="2"/>
        <v>VICTORY|MORRIS 2</v>
      </c>
    </row>
    <row r="186" spans="1:7" x14ac:dyDescent="0.2">
      <c r="A186" s="4">
        <v>9000</v>
      </c>
      <c r="B186" s="4" t="s">
        <v>2646</v>
      </c>
      <c r="C186" s="4" t="s">
        <v>2617</v>
      </c>
      <c r="D186" s="4" t="s">
        <v>2605</v>
      </c>
      <c r="E186" s="4" t="s">
        <v>2604</v>
      </c>
      <c r="G186" t="str">
        <f t="shared" si="2"/>
        <v>ANCHOR|MORRIS 1</v>
      </c>
    </row>
    <row r="187" spans="1:7" x14ac:dyDescent="0.2">
      <c r="A187" s="4">
        <v>9001</v>
      </c>
      <c r="B187" s="4" t="s">
        <v>2355</v>
      </c>
      <c r="C187" s="4" t="s">
        <v>2617</v>
      </c>
      <c r="D187" s="4" t="s">
        <v>2605</v>
      </c>
      <c r="E187" s="4" t="s">
        <v>2604</v>
      </c>
      <c r="G187" t="str">
        <f t="shared" si="2"/>
        <v>FAMOSA|MORRIS 1</v>
      </c>
    </row>
    <row r="188" spans="1:7" x14ac:dyDescent="0.2">
      <c r="A188" s="4">
        <v>9002</v>
      </c>
      <c r="B188" s="4" t="s">
        <v>2354</v>
      </c>
      <c r="C188" s="4" t="s">
        <v>2617</v>
      </c>
      <c r="D188" s="4" t="s">
        <v>2605</v>
      </c>
      <c r="E188" s="4" t="s">
        <v>2604</v>
      </c>
      <c r="G188" t="str">
        <f t="shared" si="2"/>
        <v>GENESEE|MORRIS 1</v>
      </c>
    </row>
    <row r="189" spans="1:7" x14ac:dyDescent="0.2">
      <c r="A189" s="4">
        <v>9003</v>
      </c>
      <c r="B189" s="4" t="s">
        <v>2699</v>
      </c>
      <c r="C189" s="4" t="s">
        <v>2617</v>
      </c>
      <c r="D189" s="4" t="s">
        <v>2605</v>
      </c>
      <c r="E189" s="4" t="s">
        <v>2604</v>
      </c>
      <c r="G189" t="str">
        <f t="shared" si="2"/>
        <v>HONEY BROWN|MORRIS 1</v>
      </c>
    </row>
    <row r="190" spans="1:7" x14ac:dyDescent="0.2">
      <c r="A190" s="4">
        <v>9004</v>
      </c>
      <c r="B190" s="4" t="s">
        <v>2353</v>
      </c>
      <c r="C190" s="4" t="s">
        <v>2617</v>
      </c>
      <c r="D190" s="4" t="s">
        <v>2605</v>
      </c>
      <c r="E190" s="4" t="s">
        <v>2604</v>
      </c>
      <c r="G190" t="str">
        <f t="shared" si="2"/>
        <v>IMPERIAL|MORRIS 1</v>
      </c>
    </row>
    <row r="191" spans="1:7" x14ac:dyDescent="0.2">
      <c r="A191" s="4">
        <v>9005</v>
      </c>
      <c r="B191" s="4" t="s">
        <v>2493</v>
      </c>
      <c r="C191" s="4" t="s">
        <v>2617</v>
      </c>
      <c r="D191" s="4" t="s">
        <v>2605</v>
      </c>
      <c r="E191" s="4" t="s">
        <v>2604</v>
      </c>
      <c r="G191" t="str">
        <f t="shared" si="2"/>
        <v>HEINEKEN USA|MORRIS 1</v>
      </c>
    </row>
    <row r="192" spans="1:7" x14ac:dyDescent="0.2">
      <c r="A192" s="4">
        <v>9006</v>
      </c>
      <c r="B192" s="4" t="s">
        <v>2653</v>
      </c>
      <c r="C192" s="4" t="s">
        <v>2617</v>
      </c>
      <c r="D192" s="4" t="s">
        <v>2605</v>
      </c>
      <c r="E192" s="4" t="s">
        <v>2604</v>
      </c>
      <c r="G192" t="str">
        <f t="shared" si="2"/>
        <v>HEINEKEN DARK|MORRIS 1</v>
      </c>
    </row>
    <row r="193" spans="1:7" x14ac:dyDescent="0.2">
      <c r="A193" s="4">
        <v>9007</v>
      </c>
      <c r="B193" s="4" t="s">
        <v>2492</v>
      </c>
      <c r="C193" s="4" t="s">
        <v>2617</v>
      </c>
      <c r="D193" s="4" t="s">
        <v>2605</v>
      </c>
      <c r="E193" s="4" t="s">
        <v>2604</v>
      </c>
      <c r="G193" t="str">
        <f t="shared" si="2"/>
        <v>HEINEKEN LIGHT|MORRIS 1</v>
      </c>
    </row>
    <row r="194" spans="1:7" x14ac:dyDescent="0.2">
      <c r="A194" s="4">
        <v>9008</v>
      </c>
      <c r="B194" s="4" t="s">
        <v>2496</v>
      </c>
      <c r="C194" s="4" t="s">
        <v>2617</v>
      </c>
      <c r="D194" s="4" t="s">
        <v>2605</v>
      </c>
      <c r="E194" s="4" t="s">
        <v>2604</v>
      </c>
      <c r="G194" t="str">
        <f t="shared" si="2"/>
        <v>AMSTEL|MORRIS 1</v>
      </c>
    </row>
    <row r="195" spans="1:7" x14ac:dyDescent="0.2">
      <c r="A195" s="4">
        <v>9009</v>
      </c>
      <c r="B195" s="4" t="s">
        <v>2652</v>
      </c>
      <c r="C195" s="4" t="s">
        <v>2617</v>
      </c>
      <c r="D195" s="4" t="s">
        <v>2605</v>
      </c>
      <c r="E195" s="4" t="s">
        <v>2604</v>
      </c>
      <c r="G195" t="str">
        <f t="shared" si="2"/>
        <v>NEWCASTLE|MORRIS 1</v>
      </c>
    </row>
    <row r="196" spans="1:7" x14ac:dyDescent="0.2">
      <c r="A196" s="4">
        <v>9010</v>
      </c>
      <c r="B196" s="4" t="s">
        <v>2651</v>
      </c>
      <c r="C196" s="4" t="s">
        <v>2617</v>
      </c>
      <c r="D196" s="4" t="s">
        <v>2605</v>
      </c>
      <c r="E196" s="4" t="s">
        <v>2604</v>
      </c>
      <c r="G196" t="str">
        <f t="shared" si="2"/>
        <v>BUCKLER|MORRIS 1</v>
      </c>
    </row>
    <row r="197" spans="1:7" x14ac:dyDescent="0.2">
      <c r="A197" s="4">
        <v>9011</v>
      </c>
      <c r="B197" s="4" t="s">
        <v>2484</v>
      </c>
      <c r="C197" s="4" t="s">
        <v>2617</v>
      </c>
      <c r="D197" s="4" t="s">
        <v>2605</v>
      </c>
      <c r="E197" s="4" t="s">
        <v>2604</v>
      </c>
      <c r="G197" t="str">
        <f t="shared" si="2"/>
        <v>STRONGBOW|MORRIS 1</v>
      </c>
    </row>
    <row r="198" spans="1:7" x14ac:dyDescent="0.2">
      <c r="A198" s="4">
        <v>9012</v>
      </c>
      <c r="B198" s="4" t="s">
        <v>2487</v>
      </c>
      <c r="C198" s="4" t="s">
        <v>2617</v>
      </c>
      <c r="D198" s="4" t="s">
        <v>2605</v>
      </c>
      <c r="E198" s="4" t="s">
        <v>2604</v>
      </c>
      <c r="G198" t="str">
        <f t="shared" si="2"/>
        <v>MURPHY'S|MORRIS 1</v>
      </c>
    </row>
    <row r="199" spans="1:7" x14ac:dyDescent="0.2">
      <c r="A199" s="4">
        <v>9013</v>
      </c>
      <c r="B199" s="4" t="s">
        <v>2650</v>
      </c>
      <c r="C199" s="4" t="s">
        <v>2617</v>
      </c>
      <c r="D199" s="4" t="s">
        <v>2605</v>
      </c>
      <c r="E199" s="4" t="s">
        <v>2604</v>
      </c>
      <c r="G199" t="str">
        <f t="shared" ref="G199:G262" si="3">UPPER(B199)&amp;"|"&amp;UPPER(C199)</f>
        <v>TIGER|MORRIS 1</v>
      </c>
    </row>
    <row r="200" spans="1:7" x14ac:dyDescent="0.2">
      <c r="A200" s="4">
        <v>9014</v>
      </c>
      <c r="B200" s="4" t="s">
        <v>2486</v>
      </c>
      <c r="C200" s="4" t="s">
        <v>2617</v>
      </c>
      <c r="D200" s="4" t="s">
        <v>2605</v>
      </c>
      <c r="E200" s="4" t="s">
        <v>2604</v>
      </c>
      <c r="G200" t="str">
        <f t="shared" si="3"/>
        <v>RED STRIPE|MORRIS 1</v>
      </c>
    </row>
    <row r="201" spans="1:7" x14ac:dyDescent="0.2">
      <c r="A201" s="4">
        <v>9015</v>
      </c>
      <c r="B201" s="4" t="s">
        <v>2488</v>
      </c>
      <c r="C201" s="4" t="s">
        <v>2617</v>
      </c>
      <c r="D201" s="4" t="s">
        <v>2605</v>
      </c>
      <c r="E201" s="4" t="s">
        <v>2604</v>
      </c>
      <c r="G201" t="str">
        <f t="shared" si="3"/>
        <v>BIRRA MORETTI|MORRIS 1</v>
      </c>
    </row>
    <row r="202" spans="1:7" x14ac:dyDescent="0.2">
      <c r="A202" s="4">
        <v>9016</v>
      </c>
      <c r="B202" s="4" t="s">
        <v>2649</v>
      </c>
      <c r="C202" s="4" t="s">
        <v>2617</v>
      </c>
      <c r="D202" s="4" t="s">
        <v>2605</v>
      </c>
      <c r="E202" s="4" t="s">
        <v>2604</v>
      </c>
      <c r="G202" t="str">
        <f t="shared" si="3"/>
        <v>AFFLIGEM|MORRIS 1</v>
      </c>
    </row>
    <row r="203" spans="1:7" x14ac:dyDescent="0.2">
      <c r="A203" s="4">
        <v>9019</v>
      </c>
      <c r="B203" s="4" t="s">
        <v>2648</v>
      </c>
      <c r="C203" s="4" t="s">
        <v>2617</v>
      </c>
      <c r="D203" s="4" t="s">
        <v>2605</v>
      </c>
      <c r="E203" s="4" t="s">
        <v>2604</v>
      </c>
      <c r="G203" t="str">
        <f t="shared" si="3"/>
        <v>CERVEZAS DE MEXICO|MORRIS 1</v>
      </c>
    </row>
    <row r="204" spans="1:7" x14ac:dyDescent="0.2">
      <c r="A204" s="4">
        <v>9020</v>
      </c>
      <c r="B204" s="4" t="s">
        <v>2498</v>
      </c>
      <c r="C204" s="4" t="s">
        <v>2617</v>
      </c>
      <c r="D204" s="4" t="s">
        <v>2605</v>
      </c>
      <c r="E204" s="4" t="s">
        <v>2604</v>
      </c>
      <c r="G204" t="str">
        <f t="shared" si="3"/>
        <v>TECATE|MORRIS 1</v>
      </c>
    </row>
    <row r="205" spans="1:7" x14ac:dyDescent="0.2">
      <c r="A205" s="4">
        <v>9021</v>
      </c>
      <c r="B205" s="4" t="s">
        <v>2647</v>
      </c>
      <c r="C205" s="4" t="s">
        <v>2617</v>
      </c>
      <c r="D205" s="4" t="s">
        <v>2605</v>
      </c>
      <c r="E205" s="4" t="s">
        <v>2604</v>
      </c>
      <c r="G205" t="str">
        <f t="shared" si="3"/>
        <v>BOHEMIA|MORRIS 1</v>
      </c>
    </row>
    <row r="206" spans="1:7" x14ac:dyDescent="0.2">
      <c r="A206" s="4">
        <v>9022</v>
      </c>
      <c r="B206" s="4" t="s">
        <v>2501</v>
      </c>
      <c r="C206" s="4" t="s">
        <v>2617</v>
      </c>
      <c r="D206" s="4" t="s">
        <v>2605</v>
      </c>
      <c r="E206" s="4" t="s">
        <v>2604</v>
      </c>
      <c r="G206" t="str">
        <f t="shared" si="3"/>
        <v>CARTA BLANCA|MORRIS 1</v>
      </c>
    </row>
    <row r="207" spans="1:7" x14ac:dyDescent="0.2">
      <c r="A207" s="4">
        <v>9023</v>
      </c>
      <c r="B207" s="4" t="s">
        <v>2497</v>
      </c>
      <c r="C207" s="4" t="s">
        <v>2617</v>
      </c>
      <c r="D207" s="4" t="s">
        <v>2605</v>
      </c>
      <c r="E207" s="4" t="s">
        <v>2604</v>
      </c>
      <c r="G207" t="str">
        <f t="shared" si="3"/>
        <v>TECATE LIGHT|MORRIS 1</v>
      </c>
    </row>
    <row r="208" spans="1:7" x14ac:dyDescent="0.2">
      <c r="A208" s="4">
        <v>9024</v>
      </c>
      <c r="B208" s="4" t="s">
        <v>2485</v>
      </c>
      <c r="C208" s="4" t="s">
        <v>2617</v>
      </c>
      <c r="D208" s="4" t="s">
        <v>2605</v>
      </c>
      <c r="E208" s="4" t="s">
        <v>2604</v>
      </c>
      <c r="G208" t="str">
        <f t="shared" si="3"/>
        <v>SAGRES CERVEJA|MORRIS 1</v>
      </c>
    </row>
    <row r="209" spans="1:7" x14ac:dyDescent="0.2">
      <c r="A209" s="4">
        <v>9025</v>
      </c>
      <c r="B209" s="4" t="s">
        <v>2499</v>
      </c>
      <c r="C209" s="4" t="s">
        <v>2617</v>
      </c>
      <c r="D209" s="4" t="s">
        <v>2605</v>
      </c>
      <c r="E209" s="4" t="s">
        <v>2604</v>
      </c>
      <c r="G209" t="str">
        <f t="shared" si="3"/>
        <v>PRESTIGE LAGER|MORRIS 1</v>
      </c>
    </row>
    <row r="210" spans="1:7" x14ac:dyDescent="0.2">
      <c r="A210" s="4">
        <v>9026</v>
      </c>
      <c r="B210" s="4" t="s">
        <v>2495</v>
      </c>
      <c r="C210" s="4" t="s">
        <v>2617</v>
      </c>
      <c r="D210" s="4" t="s">
        <v>2605</v>
      </c>
      <c r="E210" s="4" t="s">
        <v>2604</v>
      </c>
      <c r="G210" t="str">
        <f t="shared" si="3"/>
        <v>HEINEKEN 0.0|MORRIS 1</v>
      </c>
    </row>
    <row r="211" spans="1:7" x14ac:dyDescent="0.2">
      <c r="A211" s="4">
        <v>9028</v>
      </c>
      <c r="B211" s="4" t="s">
        <v>2698</v>
      </c>
      <c r="C211" s="4" t="s">
        <v>2617</v>
      </c>
      <c r="D211" s="4" t="s">
        <v>2605</v>
      </c>
      <c r="E211" s="4" t="s">
        <v>2604</v>
      </c>
      <c r="G211" t="str">
        <f t="shared" si="3"/>
        <v>MISISSIPPI|MORRIS 1</v>
      </c>
    </row>
    <row r="212" spans="1:7" x14ac:dyDescent="0.2">
      <c r="A212" s="4">
        <v>9029</v>
      </c>
      <c r="B212" s="4" t="s">
        <v>2358</v>
      </c>
      <c r="C212" s="4" t="s">
        <v>2617</v>
      </c>
      <c r="D212" s="4" t="s">
        <v>2605</v>
      </c>
      <c r="E212" s="4" t="s">
        <v>2604</v>
      </c>
      <c r="G212" t="str">
        <f t="shared" si="3"/>
        <v>CZECHVAR|MORRIS 1</v>
      </c>
    </row>
    <row r="213" spans="1:7" x14ac:dyDescent="0.2">
      <c r="A213" s="4">
        <v>9030</v>
      </c>
      <c r="B213" s="4" t="s">
        <v>2357</v>
      </c>
      <c r="C213" s="4" t="s">
        <v>2617</v>
      </c>
      <c r="D213" s="4" t="s">
        <v>2605</v>
      </c>
      <c r="E213" s="4" t="s">
        <v>2604</v>
      </c>
      <c r="G213" t="str">
        <f t="shared" si="3"/>
        <v>DAURA|MORRIS 1</v>
      </c>
    </row>
    <row r="214" spans="1:7" x14ac:dyDescent="0.2">
      <c r="A214" s="4">
        <v>9031</v>
      </c>
      <c r="B214" s="4" t="s">
        <v>2356</v>
      </c>
      <c r="C214" s="4" t="s">
        <v>2617</v>
      </c>
      <c r="D214" s="4" t="s">
        <v>2605</v>
      </c>
      <c r="E214" s="4" t="s">
        <v>2604</v>
      </c>
      <c r="G214" t="str">
        <f t="shared" si="3"/>
        <v>ESTRELLA|MORRIS 1</v>
      </c>
    </row>
    <row r="215" spans="1:7" x14ac:dyDescent="0.2">
      <c r="A215" s="4">
        <v>9032</v>
      </c>
      <c r="B215" s="4" t="s">
        <v>2697</v>
      </c>
      <c r="C215" s="4" t="s">
        <v>2617</v>
      </c>
      <c r="D215" s="4" t="s">
        <v>2605</v>
      </c>
      <c r="E215" s="4" t="s">
        <v>2604</v>
      </c>
      <c r="G215" t="str">
        <f t="shared" si="3"/>
        <v>INEDIT|MORRIS 1</v>
      </c>
    </row>
    <row r="216" spans="1:7" x14ac:dyDescent="0.2">
      <c r="A216" s="4">
        <v>9034</v>
      </c>
      <c r="B216" s="4" t="s">
        <v>2493</v>
      </c>
      <c r="C216" s="4" t="s">
        <v>2616</v>
      </c>
      <c r="D216" s="4" t="s">
        <v>2605</v>
      </c>
      <c r="E216" s="4" t="s">
        <v>2604</v>
      </c>
      <c r="G216" t="str">
        <f t="shared" si="3"/>
        <v>HEINEKEN USA|SUSSEX</v>
      </c>
    </row>
    <row r="217" spans="1:7" x14ac:dyDescent="0.2">
      <c r="A217" s="4">
        <v>9035</v>
      </c>
      <c r="B217" s="4" t="s">
        <v>2653</v>
      </c>
      <c r="C217" s="4" t="s">
        <v>2616</v>
      </c>
      <c r="D217" s="4" t="s">
        <v>2605</v>
      </c>
      <c r="E217" s="4" t="s">
        <v>2604</v>
      </c>
      <c r="G217" t="str">
        <f t="shared" si="3"/>
        <v>HEINEKEN DARK|SUSSEX</v>
      </c>
    </row>
    <row r="218" spans="1:7" x14ac:dyDescent="0.2">
      <c r="A218" s="4">
        <v>9036</v>
      </c>
      <c r="B218" s="4" t="s">
        <v>2492</v>
      </c>
      <c r="C218" s="4" t="s">
        <v>2616</v>
      </c>
      <c r="D218" s="4" t="s">
        <v>2605</v>
      </c>
      <c r="E218" s="4" t="s">
        <v>2604</v>
      </c>
      <c r="G218" t="str">
        <f t="shared" si="3"/>
        <v>HEINEKEN LIGHT|SUSSEX</v>
      </c>
    </row>
    <row r="219" spans="1:7" x14ac:dyDescent="0.2">
      <c r="A219" s="4">
        <v>9037</v>
      </c>
      <c r="B219" s="4" t="s">
        <v>2496</v>
      </c>
      <c r="C219" s="4" t="s">
        <v>2616</v>
      </c>
      <c r="D219" s="4" t="s">
        <v>2605</v>
      </c>
      <c r="E219" s="4" t="s">
        <v>2604</v>
      </c>
      <c r="G219" t="str">
        <f t="shared" si="3"/>
        <v>AMSTEL|SUSSEX</v>
      </c>
    </row>
    <row r="220" spans="1:7" x14ac:dyDescent="0.2">
      <c r="A220" s="4">
        <v>9038</v>
      </c>
      <c r="B220" s="4" t="s">
        <v>2652</v>
      </c>
      <c r="C220" s="4" t="s">
        <v>2616</v>
      </c>
      <c r="D220" s="4" t="s">
        <v>2605</v>
      </c>
      <c r="E220" s="4" t="s">
        <v>2604</v>
      </c>
      <c r="G220" t="str">
        <f t="shared" si="3"/>
        <v>NEWCASTLE|SUSSEX</v>
      </c>
    </row>
    <row r="221" spans="1:7" x14ac:dyDescent="0.2">
      <c r="A221" s="4">
        <v>9039</v>
      </c>
      <c r="B221" s="4" t="s">
        <v>2651</v>
      </c>
      <c r="C221" s="4" t="s">
        <v>2616</v>
      </c>
      <c r="D221" s="4" t="s">
        <v>2605</v>
      </c>
      <c r="E221" s="4" t="s">
        <v>2604</v>
      </c>
      <c r="G221" t="str">
        <f t="shared" si="3"/>
        <v>BUCKLER|SUSSEX</v>
      </c>
    </row>
    <row r="222" spans="1:7" x14ac:dyDescent="0.2">
      <c r="A222" s="4">
        <v>9040</v>
      </c>
      <c r="B222" s="4" t="s">
        <v>2484</v>
      </c>
      <c r="C222" s="4" t="s">
        <v>2616</v>
      </c>
      <c r="D222" s="4" t="s">
        <v>2605</v>
      </c>
      <c r="E222" s="4" t="s">
        <v>2604</v>
      </c>
      <c r="G222" t="str">
        <f t="shared" si="3"/>
        <v>STRONGBOW|SUSSEX</v>
      </c>
    </row>
    <row r="223" spans="1:7" x14ac:dyDescent="0.2">
      <c r="A223" s="4">
        <v>9041</v>
      </c>
      <c r="B223" s="4" t="s">
        <v>2487</v>
      </c>
      <c r="C223" s="4" t="s">
        <v>2616</v>
      </c>
      <c r="D223" s="4" t="s">
        <v>2605</v>
      </c>
      <c r="E223" s="4" t="s">
        <v>2604</v>
      </c>
      <c r="G223" t="str">
        <f t="shared" si="3"/>
        <v>MURPHY'S|SUSSEX</v>
      </c>
    </row>
    <row r="224" spans="1:7" x14ac:dyDescent="0.2">
      <c r="A224" s="4">
        <v>9042</v>
      </c>
      <c r="B224" s="4" t="s">
        <v>2650</v>
      </c>
      <c r="C224" s="4" t="s">
        <v>2616</v>
      </c>
      <c r="D224" s="4" t="s">
        <v>2605</v>
      </c>
      <c r="E224" s="4" t="s">
        <v>2604</v>
      </c>
      <c r="G224" t="str">
        <f t="shared" si="3"/>
        <v>TIGER|SUSSEX</v>
      </c>
    </row>
    <row r="225" spans="1:7" x14ac:dyDescent="0.2">
      <c r="A225" s="4">
        <v>9043</v>
      </c>
      <c r="B225" s="4" t="s">
        <v>2486</v>
      </c>
      <c r="C225" s="4" t="s">
        <v>2616</v>
      </c>
      <c r="D225" s="4" t="s">
        <v>2605</v>
      </c>
      <c r="E225" s="4" t="s">
        <v>2604</v>
      </c>
      <c r="G225" t="str">
        <f t="shared" si="3"/>
        <v>RED STRIPE|SUSSEX</v>
      </c>
    </row>
    <row r="226" spans="1:7" x14ac:dyDescent="0.2">
      <c r="A226" s="4">
        <v>9044</v>
      </c>
      <c r="B226" s="4" t="s">
        <v>2488</v>
      </c>
      <c r="C226" s="4" t="s">
        <v>2616</v>
      </c>
      <c r="D226" s="4" t="s">
        <v>2605</v>
      </c>
      <c r="E226" s="4" t="s">
        <v>2604</v>
      </c>
      <c r="G226" t="str">
        <f t="shared" si="3"/>
        <v>BIRRA MORETTI|SUSSEX</v>
      </c>
    </row>
    <row r="227" spans="1:7" x14ac:dyDescent="0.2">
      <c r="A227" s="4">
        <v>9045</v>
      </c>
      <c r="B227" s="4" t="s">
        <v>2649</v>
      </c>
      <c r="C227" s="4" t="s">
        <v>2616</v>
      </c>
      <c r="D227" s="4" t="s">
        <v>2605</v>
      </c>
      <c r="E227" s="4" t="s">
        <v>2604</v>
      </c>
      <c r="G227" t="str">
        <f t="shared" si="3"/>
        <v>AFFLIGEM|SUSSEX</v>
      </c>
    </row>
    <row r="228" spans="1:7" x14ac:dyDescent="0.2">
      <c r="A228" s="4">
        <v>9048</v>
      </c>
      <c r="B228" s="4" t="s">
        <v>2648</v>
      </c>
      <c r="C228" s="4" t="s">
        <v>2616</v>
      </c>
      <c r="D228" s="4" t="s">
        <v>2605</v>
      </c>
      <c r="E228" s="4" t="s">
        <v>2604</v>
      </c>
      <c r="G228" t="str">
        <f t="shared" si="3"/>
        <v>CERVEZAS DE MEXICO|SUSSEX</v>
      </c>
    </row>
    <row r="229" spans="1:7" x14ac:dyDescent="0.2">
      <c r="A229" s="4">
        <v>9049</v>
      </c>
      <c r="B229" s="4" t="s">
        <v>2498</v>
      </c>
      <c r="C229" s="4" t="s">
        <v>2616</v>
      </c>
      <c r="D229" s="4" t="s">
        <v>2605</v>
      </c>
      <c r="E229" s="4" t="s">
        <v>2604</v>
      </c>
      <c r="G229" t="str">
        <f t="shared" si="3"/>
        <v>TECATE|SUSSEX</v>
      </c>
    </row>
    <row r="230" spans="1:7" x14ac:dyDescent="0.2">
      <c r="A230" s="4">
        <v>9050</v>
      </c>
      <c r="B230" s="4" t="s">
        <v>2647</v>
      </c>
      <c r="C230" s="4" t="s">
        <v>2616</v>
      </c>
      <c r="D230" s="4" t="s">
        <v>2605</v>
      </c>
      <c r="E230" s="4" t="s">
        <v>2604</v>
      </c>
      <c r="G230" t="str">
        <f t="shared" si="3"/>
        <v>BOHEMIA|SUSSEX</v>
      </c>
    </row>
    <row r="231" spans="1:7" x14ac:dyDescent="0.2">
      <c r="A231" s="4">
        <v>9051</v>
      </c>
      <c r="B231" s="4" t="s">
        <v>2501</v>
      </c>
      <c r="C231" s="4" t="s">
        <v>2616</v>
      </c>
      <c r="D231" s="4" t="s">
        <v>2605</v>
      </c>
      <c r="E231" s="4" t="s">
        <v>2604</v>
      </c>
      <c r="G231" t="str">
        <f t="shared" si="3"/>
        <v>CARTA BLANCA|SUSSEX</v>
      </c>
    </row>
    <row r="232" spans="1:7" x14ac:dyDescent="0.2">
      <c r="A232" s="4">
        <v>9052</v>
      </c>
      <c r="B232" s="4" t="s">
        <v>2497</v>
      </c>
      <c r="C232" s="4" t="s">
        <v>2616</v>
      </c>
      <c r="D232" s="4" t="s">
        <v>2605</v>
      </c>
      <c r="E232" s="4" t="s">
        <v>2604</v>
      </c>
      <c r="G232" t="str">
        <f t="shared" si="3"/>
        <v>TECATE LIGHT|SUSSEX</v>
      </c>
    </row>
    <row r="233" spans="1:7" x14ac:dyDescent="0.2">
      <c r="A233" s="4">
        <v>9053</v>
      </c>
      <c r="B233" s="4" t="s">
        <v>2485</v>
      </c>
      <c r="C233" s="4" t="s">
        <v>2616</v>
      </c>
      <c r="D233" s="4" t="s">
        <v>2605</v>
      </c>
      <c r="E233" s="4" t="s">
        <v>2604</v>
      </c>
      <c r="G233" t="str">
        <f t="shared" si="3"/>
        <v>SAGRES CERVEJA|SUSSEX</v>
      </c>
    </row>
    <row r="234" spans="1:7" x14ac:dyDescent="0.2">
      <c r="A234" s="4">
        <v>9054</v>
      </c>
      <c r="B234" s="4" t="s">
        <v>2499</v>
      </c>
      <c r="C234" s="4" t="s">
        <v>2616</v>
      </c>
      <c r="D234" s="4" t="s">
        <v>2605</v>
      </c>
      <c r="E234" s="4" t="s">
        <v>2604</v>
      </c>
      <c r="G234" t="str">
        <f t="shared" si="3"/>
        <v>PRESTIGE LAGER|SUSSEX</v>
      </c>
    </row>
    <row r="235" spans="1:7" x14ac:dyDescent="0.2">
      <c r="A235" s="4">
        <v>9055</v>
      </c>
      <c r="B235" s="4" t="s">
        <v>2495</v>
      </c>
      <c r="C235" s="4" t="s">
        <v>2616</v>
      </c>
      <c r="D235" s="4" t="s">
        <v>2605</v>
      </c>
      <c r="E235" s="4" t="s">
        <v>2604</v>
      </c>
      <c r="G235" t="str">
        <f t="shared" si="3"/>
        <v>HEINEKEN 0.0|SUSSEX</v>
      </c>
    </row>
    <row r="236" spans="1:7" x14ac:dyDescent="0.2">
      <c r="A236" s="4">
        <v>9057</v>
      </c>
      <c r="B236" s="4" t="s">
        <v>2646</v>
      </c>
      <c r="C236" s="4" t="s">
        <v>2616</v>
      </c>
      <c r="D236" s="4" t="s">
        <v>2605</v>
      </c>
      <c r="E236" s="4" t="s">
        <v>2604</v>
      </c>
      <c r="G236" t="str">
        <f t="shared" si="3"/>
        <v>ANCHOR|SUSSEX</v>
      </c>
    </row>
    <row r="237" spans="1:7" x14ac:dyDescent="0.2">
      <c r="A237" s="4">
        <v>9058</v>
      </c>
      <c r="B237" s="4" t="s">
        <v>2355</v>
      </c>
      <c r="C237" s="4" t="s">
        <v>2616</v>
      </c>
      <c r="D237" s="4" t="s">
        <v>2605</v>
      </c>
      <c r="E237" s="4" t="s">
        <v>2604</v>
      </c>
      <c r="G237" t="str">
        <f t="shared" si="3"/>
        <v>FAMOSA|SUSSEX</v>
      </c>
    </row>
    <row r="238" spans="1:7" x14ac:dyDescent="0.2">
      <c r="A238" s="4">
        <v>9059</v>
      </c>
      <c r="B238" s="4" t="s">
        <v>2354</v>
      </c>
      <c r="C238" s="4" t="s">
        <v>2616</v>
      </c>
      <c r="D238" s="4" t="s">
        <v>2605</v>
      </c>
      <c r="E238" s="4" t="s">
        <v>2604</v>
      </c>
      <c r="G238" t="str">
        <f t="shared" si="3"/>
        <v>GENESEE|SUSSEX</v>
      </c>
    </row>
    <row r="239" spans="1:7" x14ac:dyDescent="0.2">
      <c r="A239" s="4">
        <v>9060</v>
      </c>
      <c r="B239" s="4" t="s">
        <v>2699</v>
      </c>
      <c r="C239" s="4" t="s">
        <v>2616</v>
      </c>
      <c r="D239" s="4" t="s">
        <v>2605</v>
      </c>
      <c r="E239" s="4" t="s">
        <v>2604</v>
      </c>
      <c r="G239" t="str">
        <f t="shared" si="3"/>
        <v>HONEY BROWN|SUSSEX</v>
      </c>
    </row>
    <row r="240" spans="1:7" x14ac:dyDescent="0.2">
      <c r="A240" s="4">
        <v>9061</v>
      </c>
      <c r="B240" s="4" t="s">
        <v>2353</v>
      </c>
      <c r="C240" s="4" t="s">
        <v>2616</v>
      </c>
      <c r="D240" s="4" t="s">
        <v>2605</v>
      </c>
      <c r="E240" s="4" t="s">
        <v>2604</v>
      </c>
      <c r="G240" t="str">
        <f t="shared" si="3"/>
        <v>IMPERIAL|SUSSEX</v>
      </c>
    </row>
    <row r="241" spans="1:7" x14ac:dyDescent="0.2">
      <c r="A241" s="4">
        <v>9062</v>
      </c>
      <c r="B241" s="4" t="s">
        <v>2698</v>
      </c>
      <c r="C241" s="4" t="s">
        <v>2616</v>
      </c>
      <c r="D241" s="4" t="s">
        <v>2605</v>
      </c>
      <c r="E241" s="4" t="s">
        <v>2604</v>
      </c>
      <c r="G241" t="str">
        <f t="shared" si="3"/>
        <v>MISISSIPPI|SUSSEX</v>
      </c>
    </row>
    <row r="242" spans="1:7" x14ac:dyDescent="0.2">
      <c r="A242" s="4">
        <v>9063</v>
      </c>
      <c r="B242" s="4" t="s">
        <v>2358</v>
      </c>
      <c r="C242" s="4" t="s">
        <v>2616</v>
      </c>
      <c r="D242" s="4" t="s">
        <v>2605</v>
      </c>
      <c r="E242" s="4" t="s">
        <v>2604</v>
      </c>
      <c r="G242" t="str">
        <f t="shared" si="3"/>
        <v>CZECHVAR|SUSSEX</v>
      </c>
    </row>
    <row r="243" spans="1:7" x14ac:dyDescent="0.2">
      <c r="A243" s="4">
        <v>9064</v>
      </c>
      <c r="B243" s="4" t="s">
        <v>2357</v>
      </c>
      <c r="C243" s="4" t="s">
        <v>2616</v>
      </c>
      <c r="D243" s="4" t="s">
        <v>2605</v>
      </c>
      <c r="E243" s="4" t="s">
        <v>2604</v>
      </c>
      <c r="G243" t="str">
        <f t="shared" si="3"/>
        <v>DAURA|SUSSEX</v>
      </c>
    </row>
    <row r="244" spans="1:7" x14ac:dyDescent="0.2">
      <c r="A244" s="4">
        <v>9065</v>
      </c>
      <c r="B244" s="4" t="s">
        <v>2356</v>
      </c>
      <c r="C244" s="4" t="s">
        <v>2616</v>
      </c>
      <c r="D244" s="4" t="s">
        <v>2605</v>
      </c>
      <c r="E244" s="4" t="s">
        <v>2604</v>
      </c>
      <c r="G244" t="str">
        <f t="shared" si="3"/>
        <v>ESTRELLA|SUSSEX</v>
      </c>
    </row>
    <row r="245" spans="1:7" x14ac:dyDescent="0.2">
      <c r="A245" s="4">
        <v>9066</v>
      </c>
      <c r="B245" s="4" t="s">
        <v>2697</v>
      </c>
      <c r="C245" s="4" t="s">
        <v>2616</v>
      </c>
      <c r="D245" s="4" t="s">
        <v>2605</v>
      </c>
      <c r="E245" s="4" t="s">
        <v>2604</v>
      </c>
      <c r="G245" t="str">
        <f t="shared" si="3"/>
        <v>INEDIT|SUSSEX</v>
      </c>
    </row>
    <row r="246" spans="1:7" x14ac:dyDescent="0.2">
      <c r="A246" s="4">
        <v>9068</v>
      </c>
      <c r="B246" s="4" t="s">
        <v>2351</v>
      </c>
      <c r="C246" s="4" t="s">
        <v>2616</v>
      </c>
      <c r="D246" s="4" t="s">
        <v>2605</v>
      </c>
      <c r="E246" s="4" t="s">
        <v>2604</v>
      </c>
      <c r="G246" t="str">
        <f t="shared" si="3"/>
        <v>FLYING FISH|SUSSEX</v>
      </c>
    </row>
    <row r="247" spans="1:7" x14ac:dyDescent="0.2">
      <c r="A247" s="4">
        <v>9069</v>
      </c>
      <c r="B247" s="4" t="s">
        <v>2696</v>
      </c>
      <c r="C247" s="4" t="s">
        <v>2616</v>
      </c>
      <c r="D247" s="4" t="s">
        <v>2605</v>
      </c>
      <c r="E247" s="4" t="s">
        <v>2604</v>
      </c>
      <c r="G247" t="str">
        <f t="shared" si="3"/>
        <v>SEAFARER|SUSSEX</v>
      </c>
    </row>
    <row r="248" spans="1:7" x14ac:dyDescent="0.2">
      <c r="A248" s="4">
        <v>9070</v>
      </c>
      <c r="B248" s="4" t="s">
        <v>2350</v>
      </c>
      <c r="C248" s="4" t="s">
        <v>2616</v>
      </c>
      <c r="D248" s="4" t="s">
        <v>2605</v>
      </c>
      <c r="E248" s="4" t="s">
        <v>2604</v>
      </c>
      <c r="G248" t="str">
        <f t="shared" si="3"/>
        <v>TRAVELERS CLUB|SUSSEX</v>
      </c>
    </row>
    <row r="249" spans="1:7" x14ac:dyDescent="0.2">
      <c r="A249" s="4">
        <v>9071</v>
      </c>
      <c r="B249" s="4" t="s">
        <v>2345</v>
      </c>
      <c r="C249" s="4" t="s">
        <v>2616</v>
      </c>
      <c r="D249" s="4" t="s">
        <v>2605</v>
      </c>
      <c r="E249" s="4" t="s">
        <v>2604</v>
      </c>
      <c r="G249" t="str">
        <f t="shared" si="3"/>
        <v>BOLD ROCK|SUSSEX</v>
      </c>
    </row>
    <row r="250" spans="1:7" x14ac:dyDescent="0.2">
      <c r="A250" s="4">
        <v>9072</v>
      </c>
      <c r="B250" s="4" t="s">
        <v>2344</v>
      </c>
      <c r="C250" s="4" t="s">
        <v>2616</v>
      </c>
      <c r="D250" s="4" t="s">
        <v>2605</v>
      </c>
      <c r="E250" s="4" t="s">
        <v>2604</v>
      </c>
      <c r="G250" t="str">
        <f t="shared" si="3"/>
        <v>CITIZEN CIDER|SUSSEX</v>
      </c>
    </row>
    <row r="251" spans="1:7" x14ac:dyDescent="0.2">
      <c r="A251" s="4">
        <v>9073</v>
      </c>
      <c r="B251" s="4" t="s">
        <v>2340</v>
      </c>
      <c r="C251" s="4" t="s">
        <v>2616</v>
      </c>
      <c r="D251" s="4" t="s">
        <v>2605</v>
      </c>
      <c r="E251" s="4" t="s">
        <v>2604</v>
      </c>
      <c r="G251" t="str">
        <f t="shared" si="3"/>
        <v>MCKENZIE'S|SUSSEX</v>
      </c>
    </row>
    <row r="252" spans="1:7" x14ac:dyDescent="0.2">
      <c r="A252" s="4">
        <v>9074</v>
      </c>
      <c r="B252" s="4" t="s">
        <v>2694</v>
      </c>
      <c r="C252" s="4" t="s">
        <v>2616</v>
      </c>
      <c r="D252" s="4" t="s">
        <v>2605</v>
      </c>
      <c r="E252" s="4" t="s">
        <v>2604</v>
      </c>
      <c r="G252" t="str">
        <f t="shared" si="3"/>
        <v>OLD SPECKLED HEN|SUSSEX</v>
      </c>
    </row>
    <row r="253" spans="1:7" x14ac:dyDescent="0.2">
      <c r="A253" s="4">
        <v>9075</v>
      </c>
      <c r="B253" s="4" t="s">
        <v>2691</v>
      </c>
      <c r="C253" s="4" t="s">
        <v>2616</v>
      </c>
      <c r="D253" s="4" t="s">
        <v>2605</v>
      </c>
      <c r="E253" s="4" t="s">
        <v>2604</v>
      </c>
      <c r="G253" t="str">
        <f t="shared" si="3"/>
        <v>SEA DOG|SUSSEX</v>
      </c>
    </row>
    <row r="254" spans="1:7" x14ac:dyDescent="0.2">
      <c r="A254" s="4">
        <v>9076</v>
      </c>
      <c r="B254" s="4" t="s">
        <v>2337</v>
      </c>
      <c r="C254" s="4" t="s">
        <v>2616</v>
      </c>
      <c r="D254" s="4" t="s">
        <v>2605</v>
      </c>
      <c r="E254" s="4" t="s">
        <v>2604</v>
      </c>
      <c r="G254" t="str">
        <f t="shared" si="3"/>
        <v>SHIPYARD|SUSSEX</v>
      </c>
    </row>
    <row r="255" spans="1:7" x14ac:dyDescent="0.2">
      <c r="A255" s="4">
        <v>9077</v>
      </c>
      <c r="B255" s="4" t="s">
        <v>2335</v>
      </c>
      <c r="C255" s="4" t="s">
        <v>2616</v>
      </c>
      <c r="D255" s="4" t="s">
        <v>2605</v>
      </c>
      <c r="E255" s="4" t="s">
        <v>2604</v>
      </c>
      <c r="G255" t="str">
        <f t="shared" si="3"/>
        <v>SOUTHERN TIER|SUSSEX</v>
      </c>
    </row>
    <row r="256" spans="1:7" x14ac:dyDescent="0.2">
      <c r="A256" s="4">
        <v>9078</v>
      </c>
      <c r="B256" s="4" t="s">
        <v>2346</v>
      </c>
      <c r="C256" s="4" t="s">
        <v>2616</v>
      </c>
      <c r="D256" s="4" t="s">
        <v>2605</v>
      </c>
      <c r="E256" s="4" t="s">
        <v>2604</v>
      </c>
      <c r="G256" t="str">
        <f t="shared" si="3"/>
        <v>BANKS|SUSSEX</v>
      </c>
    </row>
    <row r="257" spans="1:7" x14ac:dyDescent="0.2">
      <c r="A257" s="4">
        <v>9079</v>
      </c>
      <c r="B257" s="4" t="s">
        <v>2329</v>
      </c>
      <c r="C257" s="4" t="s">
        <v>2616</v>
      </c>
      <c r="D257" s="4" t="s">
        <v>2605</v>
      </c>
      <c r="E257" s="4" t="s">
        <v>2604</v>
      </c>
      <c r="G257" t="str">
        <f t="shared" si="3"/>
        <v>WEIHENSTEPHANER|SUSSEX</v>
      </c>
    </row>
    <row r="258" spans="1:7" x14ac:dyDescent="0.2">
      <c r="A258" s="4">
        <v>9080</v>
      </c>
      <c r="B258" s="4" t="s">
        <v>2330</v>
      </c>
      <c r="C258" s="4" t="s">
        <v>2616</v>
      </c>
      <c r="D258" s="4" t="s">
        <v>2605</v>
      </c>
      <c r="E258" s="4" t="s">
        <v>2604</v>
      </c>
      <c r="G258" t="str">
        <f t="shared" si="3"/>
        <v>VICTORY|SUSSEX</v>
      </c>
    </row>
    <row r="259" spans="1:7" x14ac:dyDescent="0.2">
      <c r="A259" s="4">
        <v>9081</v>
      </c>
      <c r="B259" s="4" t="s">
        <v>2527</v>
      </c>
      <c r="C259" s="4" t="s">
        <v>2608</v>
      </c>
      <c r="D259" s="4" t="s">
        <v>2605</v>
      </c>
      <c r="E259" s="4" t="s">
        <v>2604</v>
      </c>
      <c r="G259" t="str">
        <f t="shared" si="3"/>
        <v>SAMUEL ADAMS|HUDSON</v>
      </c>
    </row>
    <row r="260" spans="1:7" x14ac:dyDescent="0.2">
      <c r="A260" s="4">
        <v>9082</v>
      </c>
      <c r="B260" s="4" t="s">
        <v>2690</v>
      </c>
      <c r="C260" s="4" t="s">
        <v>2608</v>
      </c>
      <c r="D260" s="4" t="s">
        <v>2605</v>
      </c>
      <c r="E260" s="4" t="s">
        <v>2604</v>
      </c>
      <c r="G260" t="str">
        <f t="shared" si="3"/>
        <v>TRAVELER|HUDSON</v>
      </c>
    </row>
    <row r="261" spans="1:7" x14ac:dyDescent="0.2">
      <c r="A261" s="4">
        <v>9083</v>
      </c>
      <c r="B261" s="4" t="s">
        <v>2603</v>
      </c>
      <c r="C261" s="4" t="s">
        <v>2608</v>
      </c>
      <c r="D261" s="4" t="s">
        <v>2605</v>
      </c>
      <c r="E261" s="4" t="s">
        <v>2604</v>
      </c>
      <c r="G261" t="str">
        <f t="shared" si="3"/>
        <v>ANGRY ORCHARD|HUDSON</v>
      </c>
    </row>
    <row r="262" spans="1:7" x14ac:dyDescent="0.2">
      <c r="A262" s="4">
        <v>9084</v>
      </c>
      <c r="B262" s="4" t="s">
        <v>2513</v>
      </c>
      <c r="C262" s="4" t="s">
        <v>2608</v>
      </c>
      <c r="D262" s="4" t="s">
        <v>2605</v>
      </c>
      <c r="E262" s="4" t="s">
        <v>2604</v>
      </c>
      <c r="G262" t="str">
        <f t="shared" si="3"/>
        <v>TWISTED TEA|HUDSON</v>
      </c>
    </row>
    <row r="263" spans="1:7" x14ac:dyDescent="0.2">
      <c r="A263" s="4">
        <v>9085</v>
      </c>
      <c r="B263" s="4" t="s">
        <v>2689</v>
      </c>
      <c r="C263" s="4" t="s">
        <v>2608</v>
      </c>
      <c r="D263" s="4" t="s">
        <v>2605</v>
      </c>
      <c r="E263" s="4" t="s">
        <v>2604</v>
      </c>
      <c r="G263" t="str">
        <f t="shared" ref="G263:G326" si="4">UPPER(B263)&amp;"|"&amp;UPPER(C263)</f>
        <v>CONEY ISLAND|HUDSON</v>
      </c>
    </row>
    <row r="264" spans="1:7" x14ac:dyDescent="0.2">
      <c r="A264" s="4">
        <v>9086</v>
      </c>
      <c r="B264" s="4" t="s">
        <v>2514</v>
      </c>
      <c r="C264" s="4" t="s">
        <v>2608</v>
      </c>
      <c r="D264" s="4" t="s">
        <v>2605</v>
      </c>
      <c r="E264" s="4" t="s">
        <v>2604</v>
      </c>
      <c r="G264" t="str">
        <f t="shared" si="4"/>
        <v>TRULY|HUDSON</v>
      </c>
    </row>
    <row r="265" spans="1:7" x14ac:dyDescent="0.2">
      <c r="A265" s="4">
        <v>9087</v>
      </c>
      <c r="B265" s="4" t="s">
        <v>2688</v>
      </c>
      <c r="C265" s="4" t="s">
        <v>2608</v>
      </c>
      <c r="D265" s="4" t="s">
        <v>2605</v>
      </c>
      <c r="E265" s="4" t="s">
        <v>2604</v>
      </c>
      <c r="G265" t="str">
        <f t="shared" si="4"/>
        <v>MARATHON|HUDSON</v>
      </c>
    </row>
    <row r="266" spans="1:7" x14ac:dyDescent="0.2">
      <c r="A266" s="4">
        <v>9088</v>
      </c>
      <c r="B266" s="4" t="s">
        <v>2687</v>
      </c>
      <c r="C266" s="4" t="s">
        <v>2608</v>
      </c>
      <c r="D266" s="4" t="s">
        <v>2605</v>
      </c>
      <c r="E266" s="4" t="s">
        <v>2604</v>
      </c>
      <c r="G266" t="str">
        <f t="shared" si="4"/>
        <v>WILD LEAF|HUDSON</v>
      </c>
    </row>
    <row r="267" spans="1:7" x14ac:dyDescent="0.2">
      <c r="A267" s="4">
        <v>9089</v>
      </c>
      <c r="B267" s="4" t="s">
        <v>2579</v>
      </c>
      <c r="C267" s="4" t="s">
        <v>2608</v>
      </c>
      <c r="D267" s="4" t="s">
        <v>2605</v>
      </c>
      <c r="E267" s="4" t="s">
        <v>2604</v>
      </c>
      <c r="G267" t="str">
        <f t="shared" si="4"/>
        <v>DOGFISH HEAD BEER|HUDSON</v>
      </c>
    </row>
    <row r="268" spans="1:7" x14ac:dyDescent="0.2">
      <c r="A268" s="4">
        <v>9090</v>
      </c>
      <c r="B268" s="4" t="s">
        <v>2686</v>
      </c>
      <c r="C268" s="4" t="s">
        <v>2608</v>
      </c>
      <c r="D268" s="4" t="s">
        <v>2605</v>
      </c>
      <c r="E268" s="4" t="s">
        <v>2604</v>
      </c>
      <c r="G268" t="str">
        <f t="shared" si="4"/>
        <v>BALLAST POINT|HUDSON</v>
      </c>
    </row>
    <row r="269" spans="1:7" x14ac:dyDescent="0.2">
      <c r="A269" s="4">
        <v>9091</v>
      </c>
      <c r="B269" s="4" t="s">
        <v>2685</v>
      </c>
      <c r="C269" s="4" t="s">
        <v>2608</v>
      </c>
      <c r="D269" s="4" t="s">
        <v>2605</v>
      </c>
      <c r="E269" s="4" t="s">
        <v>2604</v>
      </c>
      <c r="G269" t="str">
        <f t="shared" si="4"/>
        <v>JASMINE'S|HUDSON</v>
      </c>
    </row>
    <row r="270" spans="1:7" x14ac:dyDescent="0.2">
      <c r="A270" s="4">
        <v>9092</v>
      </c>
      <c r="B270" s="4" t="s">
        <v>2590</v>
      </c>
      <c r="C270" s="4" t="s">
        <v>2608</v>
      </c>
      <c r="D270" s="4" t="s">
        <v>2605</v>
      </c>
      <c r="E270" s="4" t="s">
        <v>2604</v>
      </c>
      <c r="G270" t="str">
        <f t="shared" si="4"/>
        <v>CORONA EXTRA|HUDSON</v>
      </c>
    </row>
    <row r="271" spans="1:7" x14ac:dyDescent="0.2">
      <c r="A271" s="4">
        <v>9093</v>
      </c>
      <c r="B271" s="4" t="s">
        <v>2589</v>
      </c>
      <c r="C271" s="4" t="s">
        <v>2608</v>
      </c>
      <c r="D271" s="4" t="s">
        <v>2605</v>
      </c>
      <c r="E271" s="4" t="s">
        <v>2604</v>
      </c>
      <c r="G271" t="str">
        <f t="shared" si="4"/>
        <v>CORONA FAMILIAR|HUDSON</v>
      </c>
    </row>
    <row r="272" spans="1:7" x14ac:dyDescent="0.2">
      <c r="A272" s="4">
        <v>9094</v>
      </c>
      <c r="B272" s="4" t="s">
        <v>2588</v>
      </c>
      <c r="C272" s="4" t="s">
        <v>2608</v>
      </c>
      <c r="D272" s="4" t="s">
        <v>2605</v>
      </c>
      <c r="E272" s="4" t="s">
        <v>2604</v>
      </c>
      <c r="G272" t="str">
        <f t="shared" si="4"/>
        <v>CORONA LIGHT|HUDSON</v>
      </c>
    </row>
    <row r="273" spans="1:7" x14ac:dyDescent="0.2">
      <c r="A273" s="4">
        <v>9095</v>
      </c>
      <c r="B273" s="4" t="s">
        <v>2535</v>
      </c>
      <c r="C273" s="4" t="s">
        <v>2608</v>
      </c>
      <c r="D273" s="4" t="s">
        <v>2605</v>
      </c>
      <c r="E273" s="4" t="s">
        <v>2604</v>
      </c>
      <c r="G273" t="str">
        <f t="shared" si="4"/>
        <v>PACIFICO|HUDSON</v>
      </c>
    </row>
    <row r="274" spans="1:7" x14ac:dyDescent="0.2">
      <c r="A274" s="4">
        <v>9096</v>
      </c>
      <c r="B274" s="4" t="s">
        <v>2548</v>
      </c>
      <c r="C274" s="4" t="s">
        <v>2608</v>
      </c>
      <c r="D274" s="4" t="s">
        <v>2605</v>
      </c>
      <c r="E274" s="4" t="s">
        <v>2604</v>
      </c>
      <c r="G274" t="str">
        <f t="shared" si="4"/>
        <v>MODELO NEGRA|HUDSON</v>
      </c>
    </row>
    <row r="275" spans="1:7" x14ac:dyDescent="0.2">
      <c r="A275" s="4">
        <v>9097</v>
      </c>
      <c r="B275" s="4" t="s">
        <v>2549</v>
      </c>
      <c r="C275" s="4" t="s">
        <v>2608</v>
      </c>
      <c r="D275" s="4" t="s">
        <v>2605</v>
      </c>
      <c r="E275" s="4" t="s">
        <v>2604</v>
      </c>
      <c r="G275" t="str">
        <f t="shared" si="4"/>
        <v>MODELO ESPECIAL|HUDSON</v>
      </c>
    </row>
    <row r="276" spans="1:7" x14ac:dyDescent="0.2">
      <c r="A276" s="4">
        <v>9098</v>
      </c>
      <c r="B276" s="4" t="s">
        <v>2511</v>
      </c>
      <c r="C276" s="4" t="s">
        <v>2608</v>
      </c>
      <c r="D276" s="4" t="s">
        <v>2605</v>
      </c>
      <c r="E276" s="4" t="s">
        <v>2604</v>
      </c>
      <c r="G276" t="str">
        <f t="shared" si="4"/>
        <v>VICTORIA|HUDSON</v>
      </c>
    </row>
    <row r="277" spans="1:7" x14ac:dyDescent="0.2">
      <c r="A277" s="4">
        <v>9099</v>
      </c>
      <c r="B277" s="4" t="s">
        <v>2550</v>
      </c>
      <c r="C277" s="4" t="s">
        <v>2608</v>
      </c>
      <c r="D277" s="4" t="s">
        <v>2605</v>
      </c>
      <c r="E277" s="4" t="s">
        <v>2604</v>
      </c>
      <c r="G277" t="str">
        <f t="shared" si="4"/>
        <v>MODELO CHELADA|HUDSON</v>
      </c>
    </row>
    <row r="278" spans="1:7" x14ac:dyDescent="0.2">
      <c r="A278" s="4">
        <v>9100</v>
      </c>
      <c r="B278" s="4" t="s">
        <v>2586</v>
      </c>
      <c r="C278" s="4" t="s">
        <v>2608</v>
      </c>
      <c r="D278" s="4" t="s">
        <v>2605</v>
      </c>
      <c r="E278" s="4" t="s">
        <v>2604</v>
      </c>
      <c r="G278" t="str">
        <f t="shared" si="4"/>
        <v>CORONA PREMIER|HUDSON</v>
      </c>
    </row>
    <row r="279" spans="1:7" x14ac:dyDescent="0.2">
      <c r="A279" s="4">
        <v>9101</v>
      </c>
      <c r="B279" s="4" t="s">
        <v>2585</v>
      </c>
      <c r="C279" s="4" t="s">
        <v>2608</v>
      </c>
      <c r="D279" s="4" t="s">
        <v>2605</v>
      </c>
      <c r="E279" s="4" t="s">
        <v>2604</v>
      </c>
      <c r="G279" t="str">
        <f t="shared" si="4"/>
        <v>CORONA REFRESCA|HUDSON</v>
      </c>
    </row>
    <row r="280" spans="1:7" x14ac:dyDescent="0.2">
      <c r="A280" s="4">
        <v>9102</v>
      </c>
      <c r="B280" s="4" t="s">
        <v>2684</v>
      </c>
      <c r="C280" s="4" t="s">
        <v>2608</v>
      </c>
      <c r="D280" s="4" t="s">
        <v>2605</v>
      </c>
      <c r="E280" s="4" t="s">
        <v>2604</v>
      </c>
      <c r="G280" t="str">
        <f t="shared" si="4"/>
        <v>CORONA SELTZER|HUDSON</v>
      </c>
    </row>
    <row r="281" spans="1:7" x14ac:dyDescent="0.2">
      <c r="A281" s="4">
        <v>9103</v>
      </c>
      <c r="B281" s="4" t="s">
        <v>2593</v>
      </c>
      <c r="C281" s="4" t="s">
        <v>2608</v>
      </c>
      <c r="D281" s="4" t="s">
        <v>2605</v>
      </c>
      <c r="E281" s="4" t="s">
        <v>2604</v>
      </c>
      <c r="G281" t="str">
        <f t="shared" si="4"/>
        <v>COORS|HUDSON</v>
      </c>
    </row>
    <row r="282" spans="1:7" x14ac:dyDescent="0.2">
      <c r="A282" s="4">
        <v>9104</v>
      </c>
      <c r="B282" s="4" t="s">
        <v>2591</v>
      </c>
      <c r="C282" s="4" t="s">
        <v>2608</v>
      </c>
      <c r="D282" s="4" t="s">
        <v>2605</v>
      </c>
      <c r="E282" s="4" t="s">
        <v>2604</v>
      </c>
      <c r="G282" t="str">
        <f t="shared" si="4"/>
        <v>COORS LIGHT|HUDSON</v>
      </c>
    </row>
    <row r="283" spans="1:7" x14ac:dyDescent="0.2">
      <c r="A283" s="4">
        <v>9105</v>
      </c>
      <c r="B283" s="4" t="s">
        <v>2679</v>
      </c>
      <c r="C283" s="4" t="s">
        <v>2608</v>
      </c>
      <c r="D283" s="4" t="s">
        <v>2605</v>
      </c>
      <c r="E283" s="4" t="s">
        <v>2604</v>
      </c>
      <c r="G283" t="str">
        <f t="shared" si="4"/>
        <v>COORS EXTRA GOLD|HUDSON</v>
      </c>
    </row>
    <row r="284" spans="1:7" x14ac:dyDescent="0.2">
      <c r="A284" s="4">
        <v>9106</v>
      </c>
      <c r="B284" s="4" t="s">
        <v>2565</v>
      </c>
      <c r="C284" s="4" t="s">
        <v>2608</v>
      </c>
      <c r="D284" s="4" t="s">
        <v>2605</v>
      </c>
      <c r="E284" s="4" t="s">
        <v>2604</v>
      </c>
      <c r="G284" t="str">
        <f t="shared" si="4"/>
        <v>KEYSTONE|HUDSON</v>
      </c>
    </row>
    <row r="285" spans="1:7" x14ac:dyDescent="0.2">
      <c r="A285" s="4">
        <v>9107</v>
      </c>
      <c r="B285" s="4" t="s">
        <v>2678</v>
      </c>
      <c r="C285" s="4" t="s">
        <v>2608</v>
      </c>
      <c r="D285" s="4" t="s">
        <v>2605</v>
      </c>
      <c r="E285" s="4" t="s">
        <v>2604</v>
      </c>
      <c r="G285" t="str">
        <f t="shared" si="4"/>
        <v>ZIMA|HUDSON</v>
      </c>
    </row>
    <row r="286" spans="1:7" x14ac:dyDescent="0.2">
      <c r="A286" s="4">
        <v>9108</v>
      </c>
      <c r="B286" s="4" t="s">
        <v>2677</v>
      </c>
      <c r="C286" s="4" t="s">
        <v>2608</v>
      </c>
      <c r="D286" s="4" t="s">
        <v>2605</v>
      </c>
      <c r="E286" s="4" t="s">
        <v>2604</v>
      </c>
      <c r="G286" t="str">
        <f t="shared" si="4"/>
        <v>COORS SELTZER|HUDSON</v>
      </c>
    </row>
    <row r="287" spans="1:7" x14ac:dyDescent="0.2">
      <c r="A287" s="4">
        <v>9109</v>
      </c>
      <c r="B287" s="4" t="s">
        <v>2596</v>
      </c>
      <c r="C287" s="4" t="s">
        <v>2608</v>
      </c>
      <c r="D287" s="4" t="s">
        <v>2605</v>
      </c>
      <c r="E287" s="4" t="s">
        <v>2604</v>
      </c>
      <c r="G287" t="str">
        <f t="shared" si="4"/>
        <v>BLUE MOON|HUDSON</v>
      </c>
    </row>
    <row r="288" spans="1:7" x14ac:dyDescent="0.2">
      <c r="A288" s="4">
        <v>9110</v>
      </c>
      <c r="B288" s="4" t="s">
        <v>2676</v>
      </c>
      <c r="C288" s="4" t="s">
        <v>2608</v>
      </c>
      <c r="D288" s="4" t="s">
        <v>2605</v>
      </c>
      <c r="E288" s="4" t="s">
        <v>2604</v>
      </c>
      <c r="G288" t="str">
        <f t="shared" si="4"/>
        <v>CRISPIN|HUDSON</v>
      </c>
    </row>
    <row r="289" spans="1:7" x14ac:dyDescent="0.2">
      <c r="A289" s="4">
        <v>9111</v>
      </c>
      <c r="B289" s="4" t="s">
        <v>2675</v>
      </c>
      <c r="C289" s="4" t="s">
        <v>2608</v>
      </c>
      <c r="D289" s="4" t="s">
        <v>2605</v>
      </c>
      <c r="E289" s="4" t="s">
        <v>2604</v>
      </c>
      <c r="G289" t="str">
        <f t="shared" si="4"/>
        <v>HENRY'S WEINHARDS|HUDSON</v>
      </c>
    </row>
    <row r="290" spans="1:7" x14ac:dyDescent="0.2">
      <c r="A290" s="4">
        <v>9112</v>
      </c>
      <c r="B290" s="4" t="s">
        <v>2674</v>
      </c>
      <c r="C290" s="4" t="s">
        <v>2608</v>
      </c>
      <c r="D290" s="4" t="s">
        <v>2605</v>
      </c>
      <c r="E290" s="4" t="s">
        <v>2604</v>
      </c>
      <c r="G290" t="str">
        <f t="shared" si="4"/>
        <v>TWO HATS|HUDSON</v>
      </c>
    </row>
    <row r="291" spans="1:7" x14ac:dyDescent="0.2">
      <c r="A291" s="4">
        <v>9113</v>
      </c>
      <c r="B291" s="4" t="s">
        <v>2564</v>
      </c>
      <c r="C291" s="4" t="s">
        <v>2608</v>
      </c>
      <c r="D291" s="4" t="s">
        <v>2605</v>
      </c>
      <c r="E291" s="4" t="s">
        <v>2604</v>
      </c>
      <c r="G291" t="str">
        <f t="shared" si="4"/>
        <v>GEORGE KILLIAN'S|HUDSON</v>
      </c>
    </row>
    <row r="292" spans="1:7" x14ac:dyDescent="0.2">
      <c r="A292" s="4">
        <v>9114</v>
      </c>
      <c r="B292" s="4" t="s">
        <v>2529</v>
      </c>
      <c r="C292" s="4" t="s">
        <v>2608</v>
      </c>
      <c r="D292" s="4" t="s">
        <v>2605</v>
      </c>
      <c r="E292" s="4" t="s">
        <v>2604</v>
      </c>
      <c r="G292" t="str">
        <f t="shared" si="4"/>
        <v>REDD'S|HUDSON</v>
      </c>
    </row>
    <row r="293" spans="1:7" x14ac:dyDescent="0.2">
      <c r="A293" s="4">
        <v>9115</v>
      </c>
      <c r="B293" s="4" t="s">
        <v>2673</v>
      </c>
      <c r="C293" s="4" t="s">
        <v>2608</v>
      </c>
      <c r="D293" s="4" t="s">
        <v>2605</v>
      </c>
      <c r="E293" s="4" t="s">
        <v>2604</v>
      </c>
      <c r="G293" t="str">
        <f t="shared" si="4"/>
        <v>THIRD SHIFT|HUDSON</v>
      </c>
    </row>
    <row r="294" spans="1:7" x14ac:dyDescent="0.2">
      <c r="A294" s="4">
        <v>9116</v>
      </c>
      <c r="B294" s="4" t="s">
        <v>2546</v>
      </c>
      <c r="C294" s="4" t="s">
        <v>2608</v>
      </c>
      <c r="D294" s="4" t="s">
        <v>2605</v>
      </c>
      <c r="E294" s="4" t="s">
        <v>2604</v>
      </c>
      <c r="G294" t="str">
        <f t="shared" si="4"/>
        <v>MOLSON|HUDSON</v>
      </c>
    </row>
    <row r="295" spans="1:7" x14ac:dyDescent="0.2">
      <c r="A295" s="4">
        <v>9117</v>
      </c>
      <c r="B295" s="4" t="s">
        <v>2672</v>
      </c>
      <c r="C295" s="4" t="s">
        <v>2608</v>
      </c>
      <c r="D295" s="4" t="s">
        <v>2605</v>
      </c>
      <c r="E295" s="4" t="s">
        <v>2604</v>
      </c>
      <c r="G295" t="str">
        <f t="shared" si="4"/>
        <v>HENRY'S HARD SPARKLING|HUDSON</v>
      </c>
    </row>
    <row r="296" spans="1:7" x14ac:dyDescent="0.2">
      <c r="A296" s="4">
        <v>9118</v>
      </c>
      <c r="B296" s="4" t="s">
        <v>2519</v>
      </c>
      <c r="C296" s="4" t="s">
        <v>2608</v>
      </c>
      <c r="D296" s="4" t="s">
        <v>2605</v>
      </c>
      <c r="E296" s="4" t="s">
        <v>2604</v>
      </c>
      <c r="G296" t="str">
        <f t="shared" si="4"/>
        <v>STEEL RESERVE|HUDSON</v>
      </c>
    </row>
    <row r="297" spans="1:7" x14ac:dyDescent="0.2">
      <c r="A297" s="4">
        <v>9119</v>
      </c>
      <c r="B297" s="4" t="s">
        <v>2592</v>
      </c>
      <c r="C297" s="4" t="s">
        <v>2608</v>
      </c>
      <c r="D297" s="4" t="s">
        <v>2605</v>
      </c>
      <c r="E297" s="4" t="s">
        <v>2604</v>
      </c>
      <c r="G297" t="str">
        <f t="shared" si="4"/>
        <v>COORS EDGE|HUDSON</v>
      </c>
    </row>
    <row r="298" spans="1:7" x14ac:dyDescent="0.2">
      <c r="A298" s="4">
        <v>9120</v>
      </c>
      <c r="B298" s="4" t="s">
        <v>2518</v>
      </c>
      <c r="C298" s="4" t="s">
        <v>2608</v>
      </c>
      <c r="D298" s="4" t="s">
        <v>2605</v>
      </c>
      <c r="E298" s="4" t="s">
        <v>2604</v>
      </c>
      <c r="G298" t="str">
        <f t="shared" si="4"/>
        <v>STEEL RESERVE ALLOY SERIES|HUDSON</v>
      </c>
    </row>
    <row r="299" spans="1:7" x14ac:dyDescent="0.2">
      <c r="A299" s="4">
        <v>9121</v>
      </c>
      <c r="B299" s="4" t="s">
        <v>2602</v>
      </c>
      <c r="C299" s="4" t="s">
        <v>2608</v>
      </c>
      <c r="D299" s="4" t="s">
        <v>2605</v>
      </c>
      <c r="E299" s="4" t="s">
        <v>2604</v>
      </c>
      <c r="G299" t="str">
        <f t="shared" si="4"/>
        <v>AGUILA|HUDSON</v>
      </c>
    </row>
    <row r="300" spans="1:7" x14ac:dyDescent="0.2">
      <c r="A300" s="4">
        <v>9122</v>
      </c>
      <c r="B300" s="4" t="s">
        <v>2671</v>
      </c>
      <c r="C300" s="4" t="s">
        <v>2608</v>
      </c>
      <c r="D300" s="4" t="s">
        <v>2605</v>
      </c>
      <c r="E300" s="4" t="s">
        <v>2604</v>
      </c>
      <c r="G300" t="str">
        <f t="shared" si="4"/>
        <v>SMITH &amp; FORGE|HUDSON</v>
      </c>
    </row>
    <row r="301" spans="1:7" x14ac:dyDescent="0.2">
      <c r="A301" s="4">
        <v>9123</v>
      </c>
      <c r="B301" s="4" t="s">
        <v>2528</v>
      </c>
      <c r="C301" s="4" t="s">
        <v>2608</v>
      </c>
      <c r="D301" s="4" t="s">
        <v>2605</v>
      </c>
      <c r="E301" s="4" t="s">
        <v>2604</v>
      </c>
      <c r="G301" t="str">
        <f t="shared" si="4"/>
        <v>REDD'S WICKED|HUDSON</v>
      </c>
    </row>
    <row r="302" spans="1:7" x14ac:dyDescent="0.2">
      <c r="A302" s="4">
        <v>9124</v>
      </c>
      <c r="B302" s="4" t="s">
        <v>2670</v>
      </c>
      <c r="C302" s="4" t="s">
        <v>2608</v>
      </c>
      <c r="D302" s="4" t="s">
        <v>2605</v>
      </c>
      <c r="E302" s="4" t="s">
        <v>2604</v>
      </c>
      <c r="G302" t="str">
        <f t="shared" si="4"/>
        <v>HENRY'S HARD SODAS|HUDSON</v>
      </c>
    </row>
    <row r="303" spans="1:7" x14ac:dyDescent="0.2">
      <c r="A303" s="4">
        <v>9125</v>
      </c>
      <c r="B303" s="4" t="s">
        <v>2571</v>
      </c>
      <c r="C303" s="4" t="s">
        <v>2608</v>
      </c>
      <c r="D303" s="4" t="s">
        <v>2605</v>
      </c>
      <c r="E303" s="4" t="s">
        <v>2604</v>
      </c>
      <c r="G303" t="str">
        <f t="shared" si="4"/>
        <v>HAMM'S|HUDSON</v>
      </c>
    </row>
    <row r="304" spans="1:7" x14ac:dyDescent="0.2">
      <c r="A304" s="4">
        <v>9126</v>
      </c>
      <c r="B304" s="4" t="s">
        <v>2669</v>
      </c>
      <c r="C304" s="4" t="s">
        <v>2608</v>
      </c>
      <c r="D304" s="4" t="s">
        <v>2605</v>
      </c>
      <c r="E304" s="4" t="s">
        <v>2604</v>
      </c>
      <c r="G304" t="str">
        <f t="shared" si="4"/>
        <v>HAMM'S LIGHT|HUDSON</v>
      </c>
    </row>
    <row r="305" spans="1:7" x14ac:dyDescent="0.2">
      <c r="A305" s="4">
        <v>9127</v>
      </c>
      <c r="B305" s="4" t="s">
        <v>2668</v>
      </c>
      <c r="C305" s="4" t="s">
        <v>2608</v>
      </c>
      <c r="D305" s="4" t="s">
        <v>2605</v>
      </c>
      <c r="E305" s="4" t="s">
        <v>2604</v>
      </c>
      <c r="G305" t="str">
        <f t="shared" si="4"/>
        <v>MILLER HIGH LIFE|HUDSON</v>
      </c>
    </row>
    <row r="306" spans="1:7" x14ac:dyDescent="0.2">
      <c r="A306" s="4">
        <v>9128</v>
      </c>
      <c r="B306" s="4" t="s">
        <v>2667</v>
      </c>
      <c r="C306" s="4" t="s">
        <v>2608</v>
      </c>
      <c r="D306" s="4" t="s">
        <v>2605</v>
      </c>
      <c r="E306" s="4" t="s">
        <v>2604</v>
      </c>
      <c r="G306" t="str">
        <f t="shared" si="4"/>
        <v>MILLER HIGH LIFE LIGHT|HUDSON</v>
      </c>
    </row>
    <row r="307" spans="1:7" x14ac:dyDescent="0.2">
      <c r="A307" s="4">
        <v>9129</v>
      </c>
      <c r="B307" s="4" t="s">
        <v>2666</v>
      </c>
      <c r="C307" s="4" t="s">
        <v>2608</v>
      </c>
      <c r="D307" s="4" t="s">
        <v>2605</v>
      </c>
      <c r="E307" s="4" t="s">
        <v>2604</v>
      </c>
      <c r="G307" t="str">
        <f t="shared" si="4"/>
        <v>ICEHOUSE|HUDSON</v>
      </c>
    </row>
    <row r="308" spans="1:7" x14ac:dyDescent="0.2">
      <c r="A308" s="4">
        <v>9130</v>
      </c>
      <c r="B308" s="4" t="s">
        <v>2665</v>
      </c>
      <c r="C308" s="4" t="s">
        <v>2608</v>
      </c>
      <c r="D308" s="4" t="s">
        <v>2605</v>
      </c>
      <c r="E308" s="4" t="s">
        <v>2604</v>
      </c>
      <c r="G308" t="str">
        <f t="shared" si="4"/>
        <v>ICEHOUSE EDGE|HUDSON</v>
      </c>
    </row>
    <row r="309" spans="1:7" x14ac:dyDescent="0.2">
      <c r="A309" s="4">
        <v>9131</v>
      </c>
      <c r="B309" s="4" t="s">
        <v>2554</v>
      </c>
      <c r="C309" s="4" t="s">
        <v>2608</v>
      </c>
      <c r="D309" s="4" t="s">
        <v>2605</v>
      </c>
      <c r="E309" s="4" t="s">
        <v>2604</v>
      </c>
      <c r="G309" t="str">
        <f t="shared" si="4"/>
        <v>LITE|HUDSON</v>
      </c>
    </row>
    <row r="310" spans="1:7" x14ac:dyDescent="0.2">
      <c r="A310" s="4">
        <v>9132</v>
      </c>
      <c r="B310" s="4" t="s">
        <v>2664</v>
      </c>
      <c r="C310" s="4" t="s">
        <v>2608</v>
      </c>
      <c r="D310" s="4" t="s">
        <v>2605</v>
      </c>
      <c r="E310" s="4" t="s">
        <v>2604</v>
      </c>
      <c r="G310" t="str">
        <f t="shared" si="4"/>
        <v>MOVO|HUDSON</v>
      </c>
    </row>
    <row r="311" spans="1:7" x14ac:dyDescent="0.2">
      <c r="A311" s="4">
        <v>9133</v>
      </c>
      <c r="B311" s="4" t="s">
        <v>2555</v>
      </c>
      <c r="C311" s="4" t="s">
        <v>2608</v>
      </c>
      <c r="D311" s="4" t="s">
        <v>2605</v>
      </c>
      <c r="E311" s="4" t="s">
        <v>2604</v>
      </c>
      <c r="G311" t="str">
        <f t="shared" si="4"/>
        <v>MILLER GENUINE DRAFT|HUDSON</v>
      </c>
    </row>
    <row r="312" spans="1:7" x14ac:dyDescent="0.2">
      <c r="A312" s="4">
        <v>9134</v>
      </c>
      <c r="B312" s="4" t="s">
        <v>2663</v>
      </c>
      <c r="C312" s="4" t="s">
        <v>2608</v>
      </c>
      <c r="D312" s="4" t="s">
        <v>2605</v>
      </c>
      <c r="E312" s="4" t="s">
        <v>2604</v>
      </c>
      <c r="G312" t="str">
        <f t="shared" si="4"/>
        <v>MICKEY MALT|HUDSON</v>
      </c>
    </row>
    <row r="313" spans="1:7" x14ac:dyDescent="0.2">
      <c r="A313" s="4">
        <v>9135</v>
      </c>
      <c r="B313" s="4" t="s">
        <v>2556</v>
      </c>
      <c r="C313" s="4" t="s">
        <v>2608</v>
      </c>
      <c r="D313" s="4" t="s">
        <v>2605</v>
      </c>
      <c r="E313" s="4" t="s">
        <v>2604</v>
      </c>
      <c r="G313" t="str">
        <f t="shared" si="4"/>
        <v>MILLER EXTRA LIGHT|HUDSON</v>
      </c>
    </row>
    <row r="314" spans="1:7" x14ac:dyDescent="0.2">
      <c r="A314" s="4">
        <v>9136</v>
      </c>
      <c r="B314" s="4" t="s">
        <v>2662</v>
      </c>
      <c r="C314" s="4" t="s">
        <v>2608</v>
      </c>
      <c r="D314" s="4" t="s">
        <v>2605</v>
      </c>
      <c r="E314" s="4" t="s">
        <v>2604</v>
      </c>
      <c r="G314" t="str">
        <f t="shared" si="4"/>
        <v>MILLER FORTUNE|HUDSON</v>
      </c>
    </row>
    <row r="315" spans="1:7" x14ac:dyDescent="0.2">
      <c r="A315" s="4">
        <v>9137</v>
      </c>
      <c r="B315" s="4" t="s">
        <v>2661</v>
      </c>
      <c r="C315" s="4" t="s">
        <v>2608</v>
      </c>
      <c r="D315" s="4" t="s">
        <v>2605</v>
      </c>
      <c r="E315" s="4" t="s">
        <v>2604</v>
      </c>
      <c r="G315" t="str">
        <f t="shared" si="4"/>
        <v>MILWAUKEE'S BEST|HUDSON</v>
      </c>
    </row>
    <row r="316" spans="1:7" x14ac:dyDescent="0.2">
      <c r="A316" s="4">
        <v>9138</v>
      </c>
      <c r="B316" s="4" t="s">
        <v>2553</v>
      </c>
      <c r="C316" s="4" t="s">
        <v>2608</v>
      </c>
      <c r="D316" s="4" t="s">
        <v>2605</v>
      </c>
      <c r="E316" s="4" t="s">
        <v>2604</v>
      </c>
      <c r="G316" t="str">
        <f t="shared" si="4"/>
        <v>MILWAUKEE'S BEST ICE|HUDSON</v>
      </c>
    </row>
    <row r="317" spans="1:7" x14ac:dyDescent="0.2">
      <c r="A317" s="4">
        <v>9139</v>
      </c>
      <c r="B317" s="4" t="s">
        <v>2552</v>
      </c>
      <c r="C317" s="4" t="s">
        <v>2608</v>
      </c>
      <c r="D317" s="4" t="s">
        <v>2605</v>
      </c>
      <c r="E317" s="4" t="s">
        <v>2604</v>
      </c>
      <c r="G317" t="str">
        <f t="shared" si="4"/>
        <v>MILWAUKEE'S BEST LIGHT|HUDSON</v>
      </c>
    </row>
    <row r="318" spans="1:7" x14ac:dyDescent="0.2">
      <c r="A318" s="4">
        <v>9140</v>
      </c>
      <c r="B318" s="4" t="s">
        <v>2561</v>
      </c>
      <c r="C318" s="4" t="s">
        <v>2608</v>
      </c>
      <c r="D318" s="4" t="s">
        <v>2605</v>
      </c>
      <c r="E318" s="4" t="s">
        <v>2604</v>
      </c>
      <c r="G318" t="str">
        <f t="shared" si="4"/>
        <v>LEINENKUGEL|HUDSON</v>
      </c>
    </row>
    <row r="319" spans="1:7" x14ac:dyDescent="0.2">
      <c r="A319" s="4">
        <v>9141</v>
      </c>
      <c r="B319" s="4" t="s">
        <v>2660</v>
      </c>
      <c r="C319" s="4" t="s">
        <v>2608</v>
      </c>
      <c r="D319" s="4" t="s">
        <v>2605</v>
      </c>
      <c r="E319" s="4" t="s">
        <v>2604</v>
      </c>
      <c r="G319" t="str">
        <f t="shared" si="4"/>
        <v>LEINENKUGEL SHANDY|HUDSON</v>
      </c>
    </row>
    <row r="320" spans="1:7" x14ac:dyDescent="0.2">
      <c r="A320" s="4">
        <v>9142</v>
      </c>
      <c r="B320" s="4" t="s">
        <v>2659</v>
      </c>
      <c r="C320" s="4" t="s">
        <v>2608</v>
      </c>
      <c r="D320" s="4" t="s">
        <v>2605</v>
      </c>
      <c r="E320" s="4" t="s">
        <v>2604</v>
      </c>
      <c r="G320" t="str">
        <f t="shared" si="4"/>
        <v>CRISTAL|HUDSON</v>
      </c>
    </row>
    <row r="321" spans="1:7" x14ac:dyDescent="0.2">
      <c r="A321" s="4">
        <v>9143</v>
      </c>
      <c r="B321" s="4" t="s">
        <v>2582</v>
      </c>
      <c r="C321" s="4" t="s">
        <v>2608</v>
      </c>
      <c r="D321" s="4" t="s">
        <v>2605</v>
      </c>
      <c r="E321" s="4" t="s">
        <v>2604</v>
      </c>
      <c r="G321" t="str">
        <f t="shared" si="4"/>
        <v>CUSQUENA|HUDSON</v>
      </c>
    </row>
    <row r="322" spans="1:7" x14ac:dyDescent="0.2">
      <c r="A322" s="4">
        <v>9144</v>
      </c>
      <c r="B322" s="4" t="s">
        <v>2575</v>
      </c>
      <c r="C322" s="4" t="s">
        <v>2608</v>
      </c>
      <c r="D322" s="4" t="s">
        <v>2605</v>
      </c>
      <c r="E322" s="4" t="s">
        <v>2604</v>
      </c>
      <c r="G322" t="str">
        <f t="shared" si="4"/>
        <v>FOSTERS|HUDSON</v>
      </c>
    </row>
    <row r="323" spans="1:7" x14ac:dyDescent="0.2">
      <c r="A323" s="4">
        <v>9145</v>
      </c>
      <c r="B323" s="4" t="s">
        <v>2572</v>
      </c>
      <c r="C323" s="4" t="s">
        <v>2608</v>
      </c>
      <c r="D323" s="4" t="s">
        <v>2605</v>
      </c>
      <c r="E323" s="4" t="s">
        <v>2604</v>
      </c>
      <c r="G323" t="str">
        <f t="shared" si="4"/>
        <v>GROLSCH|HUDSON</v>
      </c>
    </row>
    <row r="324" spans="1:7" x14ac:dyDescent="0.2">
      <c r="A324" s="4">
        <v>9146</v>
      </c>
      <c r="B324" s="4" t="s">
        <v>2658</v>
      </c>
      <c r="C324" s="4" t="s">
        <v>2608</v>
      </c>
      <c r="D324" s="4" t="s">
        <v>2605</v>
      </c>
      <c r="E324" s="4" t="s">
        <v>2604</v>
      </c>
      <c r="G324" t="str">
        <f t="shared" si="4"/>
        <v>LECH|HUDSON</v>
      </c>
    </row>
    <row r="325" spans="1:7" x14ac:dyDescent="0.2">
      <c r="A325" s="4">
        <v>9147</v>
      </c>
      <c r="B325" s="4" t="s">
        <v>2534</v>
      </c>
      <c r="C325" s="4" t="s">
        <v>2608</v>
      </c>
      <c r="D325" s="4" t="s">
        <v>2605</v>
      </c>
      <c r="E325" s="4" t="s">
        <v>2604</v>
      </c>
      <c r="G325" t="str">
        <f t="shared" si="4"/>
        <v>PERONI|HUDSON</v>
      </c>
    </row>
    <row r="326" spans="1:7" x14ac:dyDescent="0.2">
      <c r="A326" s="4">
        <v>9148</v>
      </c>
      <c r="B326" s="4" t="s">
        <v>2533</v>
      </c>
      <c r="C326" s="4" t="s">
        <v>2608</v>
      </c>
      <c r="D326" s="4" t="s">
        <v>2605</v>
      </c>
      <c r="E326" s="4" t="s">
        <v>2604</v>
      </c>
      <c r="G326" t="str">
        <f t="shared" si="4"/>
        <v>PILSNER URQUELL|HUDSON</v>
      </c>
    </row>
    <row r="327" spans="1:7" x14ac:dyDescent="0.2">
      <c r="A327" s="4">
        <v>9149</v>
      </c>
      <c r="B327" s="4" t="s">
        <v>2512</v>
      </c>
      <c r="C327" s="4" t="s">
        <v>2608</v>
      </c>
      <c r="D327" s="4" t="s">
        <v>2605</v>
      </c>
      <c r="E327" s="4" t="s">
        <v>2604</v>
      </c>
      <c r="G327" t="str">
        <f t="shared" ref="G327:G390" si="5">UPPER(B327)&amp;"|"&amp;UPPER(C327)</f>
        <v>TYSKIE GRONIE|HUDSON</v>
      </c>
    </row>
    <row r="328" spans="1:7" x14ac:dyDescent="0.2">
      <c r="A328" s="4">
        <v>9150</v>
      </c>
      <c r="B328" s="4" t="s">
        <v>2537</v>
      </c>
      <c r="C328" s="4" t="s">
        <v>2608</v>
      </c>
      <c r="D328" s="4" t="s">
        <v>2605</v>
      </c>
      <c r="E328" s="4" t="s">
        <v>2604</v>
      </c>
      <c r="G328" t="str">
        <f t="shared" si="5"/>
        <v>OLD ENGLISH|HUDSON</v>
      </c>
    </row>
    <row r="329" spans="1:7" x14ac:dyDescent="0.2">
      <c r="A329" s="4">
        <v>9151</v>
      </c>
      <c r="B329" s="4" t="s">
        <v>2520</v>
      </c>
      <c r="C329" s="4" t="s">
        <v>2608</v>
      </c>
      <c r="D329" s="4" t="s">
        <v>2605</v>
      </c>
      <c r="E329" s="4" t="s">
        <v>2604</v>
      </c>
      <c r="G329" t="str">
        <f t="shared" si="5"/>
        <v>SOL|HUDSON</v>
      </c>
    </row>
    <row r="330" spans="1:7" x14ac:dyDescent="0.2">
      <c r="A330" s="4">
        <v>9152</v>
      </c>
      <c r="B330" s="4" t="s">
        <v>2601</v>
      </c>
      <c r="C330" s="4" t="s">
        <v>2608</v>
      </c>
      <c r="D330" s="4" t="s">
        <v>2605</v>
      </c>
      <c r="E330" s="4" t="s">
        <v>2604</v>
      </c>
      <c r="G330" t="str">
        <f t="shared" si="5"/>
        <v>ARNOLD PALMER|HUDSON</v>
      </c>
    </row>
    <row r="331" spans="1:7" x14ac:dyDescent="0.2">
      <c r="A331" s="4">
        <v>9153</v>
      </c>
      <c r="B331" s="4" t="s">
        <v>2657</v>
      </c>
      <c r="C331" s="4" t="s">
        <v>2608</v>
      </c>
      <c r="D331" s="4" t="s">
        <v>2605</v>
      </c>
      <c r="E331" s="4" t="s">
        <v>2604</v>
      </c>
      <c r="G331" t="str">
        <f t="shared" si="5"/>
        <v>CAPE LINE|HUDSON</v>
      </c>
    </row>
    <row r="332" spans="1:7" x14ac:dyDescent="0.2">
      <c r="A332" s="4">
        <v>9154</v>
      </c>
      <c r="B332" s="4" t="s">
        <v>2656</v>
      </c>
      <c r="C332" s="4" t="s">
        <v>2608</v>
      </c>
      <c r="D332" s="4" t="s">
        <v>2605</v>
      </c>
      <c r="E332" s="4" t="s">
        <v>2604</v>
      </c>
      <c r="G332" t="str">
        <f t="shared" si="5"/>
        <v>ST ARCHER|HUDSON</v>
      </c>
    </row>
    <row r="333" spans="1:7" x14ac:dyDescent="0.2">
      <c r="A333" s="4">
        <v>9155</v>
      </c>
      <c r="B333" s="4" t="s">
        <v>2510</v>
      </c>
      <c r="C333" s="4" t="s">
        <v>2608</v>
      </c>
      <c r="D333" s="4" t="s">
        <v>2605</v>
      </c>
      <c r="E333" s="4" t="s">
        <v>2604</v>
      </c>
      <c r="G333" t="str">
        <f t="shared" si="5"/>
        <v>VIZZY|HUDSON</v>
      </c>
    </row>
    <row r="334" spans="1:7" x14ac:dyDescent="0.2">
      <c r="A334" s="4">
        <v>9156</v>
      </c>
      <c r="B334" s="4" t="s">
        <v>2542</v>
      </c>
      <c r="C334" s="4" t="s">
        <v>2608</v>
      </c>
      <c r="D334" s="4" t="s">
        <v>2605</v>
      </c>
      <c r="E334" s="4" t="s">
        <v>2604</v>
      </c>
      <c r="G334" t="str">
        <f t="shared" si="5"/>
        <v>NARRAGANSETT|HUDSON</v>
      </c>
    </row>
    <row r="335" spans="1:7" x14ac:dyDescent="0.2">
      <c r="A335" s="4">
        <v>9157</v>
      </c>
      <c r="B335" s="4" t="s">
        <v>2541</v>
      </c>
      <c r="C335" s="4" t="s">
        <v>2608</v>
      </c>
      <c r="D335" s="4" t="s">
        <v>2605</v>
      </c>
      <c r="E335" s="4" t="s">
        <v>2604</v>
      </c>
      <c r="G335" t="str">
        <f t="shared" si="5"/>
        <v>NEW BELGIUM BREWING COMPANY|HUDSON</v>
      </c>
    </row>
    <row r="336" spans="1:7" x14ac:dyDescent="0.2">
      <c r="A336" s="4">
        <v>9158</v>
      </c>
      <c r="B336" s="4" t="s">
        <v>2525</v>
      </c>
      <c r="C336" s="4" t="s">
        <v>2608</v>
      </c>
      <c r="D336" s="4" t="s">
        <v>2605</v>
      </c>
      <c r="E336" s="4" t="s">
        <v>2604</v>
      </c>
      <c r="G336" t="str">
        <f t="shared" si="5"/>
        <v>SHINER|HUDSON</v>
      </c>
    </row>
    <row r="337" spans="1:7" x14ac:dyDescent="0.2">
      <c r="A337" s="4">
        <v>9159</v>
      </c>
      <c r="B337" s="4" t="s">
        <v>2524</v>
      </c>
      <c r="C337" s="4" t="s">
        <v>2608</v>
      </c>
      <c r="D337" s="4" t="s">
        <v>2605</v>
      </c>
      <c r="E337" s="4" t="s">
        <v>2604</v>
      </c>
      <c r="G337" t="str">
        <f t="shared" si="5"/>
        <v>SIERRA NEVADA|HUDSON</v>
      </c>
    </row>
    <row r="338" spans="1:7" x14ac:dyDescent="0.2">
      <c r="A338" s="4">
        <v>9160</v>
      </c>
      <c r="B338" s="4" t="s">
        <v>2655</v>
      </c>
      <c r="C338" s="4" t="s">
        <v>2608</v>
      </c>
      <c r="D338" s="4" t="s">
        <v>2605</v>
      </c>
      <c r="E338" s="4" t="s">
        <v>2604</v>
      </c>
      <c r="G338" t="str">
        <f t="shared" si="5"/>
        <v>STRAINGE BEAST|HUDSON</v>
      </c>
    </row>
    <row r="339" spans="1:7" x14ac:dyDescent="0.2">
      <c r="A339" s="4">
        <v>9161</v>
      </c>
      <c r="B339" s="4" t="s">
        <v>2654</v>
      </c>
      <c r="C339" s="4" t="s">
        <v>2608</v>
      </c>
      <c r="D339" s="4" t="s">
        <v>2605</v>
      </c>
      <c r="E339" s="4" t="s">
        <v>2604</v>
      </c>
      <c r="G339" t="str">
        <f t="shared" si="5"/>
        <v>TERRAPIN BEER COMPANY|HUDSON</v>
      </c>
    </row>
    <row r="340" spans="1:7" x14ac:dyDescent="0.2">
      <c r="A340" s="4">
        <v>9162</v>
      </c>
      <c r="B340" s="4" t="s">
        <v>2545</v>
      </c>
      <c r="C340" s="4" t="s">
        <v>2608</v>
      </c>
      <c r="D340" s="4" t="s">
        <v>2605</v>
      </c>
      <c r="E340" s="4" t="s">
        <v>2604</v>
      </c>
      <c r="G340" t="str">
        <f t="shared" si="5"/>
        <v>MOOSEHEAD|HUDSON</v>
      </c>
    </row>
    <row r="341" spans="1:7" x14ac:dyDescent="0.2">
      <c r="A341" s="4">
        <v>9163</v>
      </c>
      <c r="B341" s="4" t="s">
        <v>2531</v>
      </c>
      <c r="C341" s="4" t="s">
        <v>2608</v>
      </c>
      <c r="D341" s="4" t="s">
        <v>2605</v>
      </c>
      <c r="E341" s="4" t="s">
        <v>2604</v>
      </c>
      <c r="G341" t="str">
        <f t="shared" si="5"/>
        <v>PRESS|HUDSON</v>
      </c>
    </row>
    <row r="342" spans="1:7" x14ac:dyDescent="0.2">
      <c r="A342" s="4">
        <v>9164</v>
      </c>
      <c r="B342" s="4" t="s">
        <v>2507</v>
      </c>
      <c r="C342" s="4" t="s">
        <v>2608</v>
      </c>
      <c r="D342" s="4" t="s">
        <v>2605</v>
      </c>
      <c r="E342" s="4" t="s">
        <v>2604</v>
      </c>
      <c r="G342" t="str">
        <f t="shared" si="5"/>
        <v>DG YUENGLING INC|HUDSON</v>
      </c>
    </row>
    <row r="343" spans="1:7" x14ac:dyDescent="0.2">
      <c r="A343" s="4">
        <v>9175</v>
      </c>
      <c r="B343" s="4" t="s">
        <v>2493</v>
      </c>
      <c r="C343" s="4" t="s">
        <v>2608</v>
      </c>
      <c r="D343" s="4" t="s">
        <v>2605</v>
      </c>
      <c r="E343" s="4" t="s">
        <v>2604</v>
      </c>
      <c r="G343" t="str">
        <f t="shared" si="5"/>
        <v>HEINEKEN USA|HUDSON</v>
      </c>
    </row>
    <row r="344" spans="1:7" x14ac:dyDescent="0.2">
      <c r="A344" s="4">
        <v>9176</v>
      </c>
      <c r="B344" s="4" t="s">
        <v>2653</v>
      </c>
      <c r="C344" s="4" t="s">
        <v>2608</v>
      </c>
      <c r="D344" s="4" t="s">
        <v>2605</v>
      </c>
      <c r="E344" s="4" t="s">
        <v>2604</v>
      </c>
      <c r="G344" t="str">
        <f t="shared" si="5"/>
        <v>HEINEKEN DARK|HUDSON</v>
      </c>
    </row>
    <row r="345" spans="1:7" x14ac:dyDescent="0.2">
      <c r="A345" s="4">
        <v>9177</v>
      </c>
      <c r="B345" s="4" t="s">
        <v>2492</v>
      </c>
      <c r="C345" s="4" t="s">
        <v>2608</v>
      </c>
      <c r="D345" s="4" t="s">
        <v>2605</v>
      </c>
      <c r="E345" s="4" t="s">
        <v>2604</v>
      </c>
      <c r="G345" t="str">
        <f t="shared" si="5"/>
        <v>HEINEKEN LIGHT|HUDSON</v>
      </c>
    </row>
    <row r="346" spans="1:7" x14ac:dyDescent="0.2">
      <c r="A346" s="4">
        <v>9178</v>
      </c>
      <c r="B346" s="4" t="s">
        <v>2496</v>
      </c>
      <c r="C346" s="4" t="s">
        <v>2608</v>
      </c>
      <c r="D346" s="4" t="s">
        <v>2605</v>
      </c>
      <c r="E346" s="4" t="s">
        <v>2604</v>
      </c>
      <c r="G346" t="str">
        <f t="shared" si="5"/>
        <v>AMSTEL|HUDSON</v>
      </c>
    </row>
    <row r="347" spans="1:7" x14ac:dyDescent="0.2">
      <c r="A347" s="4">
        <v>9179</v>
      </c>
      <c r="B347" s="4" t="s">
        <v>2652</v>
      </c>
      <c r="C347" s="4" t="s">
        <v>2608</v>
      </c>
      <c r="D347" s="4" t="s">
        <v>2605</v>
      </c>
      <c r="E347" s="4" t="s">
        <v>2604</v>
      </c>
      <c r="G347" t="str">
        <f t="shared" si="5"/>
        <v>NEWCASTLE|HUDSON</v>
      </c>
    </row>
    <row r="348" spans="1:7" x14ac:dyDescent="0.2">
      <c r="A348" s="4">
        <v>9180</v>
      </c>
      <c r="B348" s="4" t="s">
        <v>2651</v>
      </c>
      <c r="C348" s="4" t="s">
        <v>2608</v>
      </c>
      <c r="D348" s="4" t="s">
        <v>2605</v>
      </c>
      <c r="E348" s="4" t="s">
        <v>2604</v>
      </c>
      <c r="G348" t="str">
        <f t="shared" si="5"/>
        <v>BUCKLER|HUDSON</v>
      </c>
    </row>
    <row r="349" spans="1:7" x14ac:dyDescent="0.2">
      <c r="A349" s="4">
        <v>9181</v>
      </c>
      <c r="B349" s="4" t="s">
        <v>2484</v>
      </c>
      <c r="C349" s="4" t="s">
        <v>2608</v>
      </c>
      <c r="D349" s="4" t="s">
        <v>2605</v>
      </c>
      <c r="E349" s="4" t="s">
        <v>2604</v>
      </c>
      <c r="G349" t="str">
        <f t="shared" si="5"/>
        <v>STRONGBOW|HUDSON</v>
      </c>
    </row>
    <row r="350" spans="1:7" x14ac:dyDescent="0.2">
      <c r="A350" s="4">
        <v>9182</v>
      </c>
      <c r="B350" s="4" t="s">
        <v>2487</v>
      </c>
      <c r="C350" s="4" t="s">
        <v>2608</v>
      </c>
      <c r="D350" s="4" t="s">
        <v>2605</v>
      </c>
      <c r="E350" s="4" t="s">
        <v>2604</v>
      </c>
      <c r="G350" t="str">
        <f t="shared" si="5"/>
        <v>MURPHY'S|HUDSON</v>
      </c>
    </row>
    <row r="351" spans="1:7" x14ac:dyDescent="0.2">
      <c r="A351" s="4">
        <v>9183</v>
      </c>
      <c r="B351" s="4" t="s">
        <v>2650</v>
      </c>
      <c r="C351" s="4" t="s">
        <v>2608</v>
      </c>
      <c r="D351" s="4" t="s">
        <v>2605</v>
      </c>
      <c r="E351" s="4" t="s">
        <v>2604</v>
      </c>
      <c r="G351" t="str">
        <f t="shared" si="5"/>
        <v>TIGER|HUDSON</v>
      </c>
    </row>
    <row r="352" spans="1:7" x14ac:dyDescent="0.2">
      <c r="A352" s="4">
        <v>9184</v>
      </c>
      <c r="B352" s="4" t="s">
        <v>2486</v>
      </c>
      <c r="C352" s="4" t="s">
        <v>2608</v>
      </c>
      <c r="D352" s="4" t="s">
        <v>2605</v>
      </c>
      <c r="E352" s="4" t="s">
        <v>2604</v>
      </c>
      <c r="G352" t="str">
        <f t="shared" si="5"/>
        <v>RED STRIPE|HUDSON</v>
      </c>
    </row>
    <row r="353" spans="1:7" x14ac:dyDescent="0.2">
      <c r="A353" s="4">
        <v>9185</v>
      </c>
      <c r="B353" s="4" t="s">
        <v>2488</v>
      </c>
      <c r="C353" s="4" t="s">
        <v>2608</v>
      </c>
      <c r="D353" s="4" t="s">
        <v>2605</v>
      </c>
      <c r="E353" s="4" t="s">
        <v>2604</v>
      </c>
      <c r="G353" t="str">
        <f t="shared" si="5"/>
        <v>BIRRA MORETTI|HUDSON</v>
      </c>
    </row>
    <row r="354" spans="1:7" x14ac:dyDescent="0.2">
      <c r="A354" s="4">
        <v>9186</v>
      </c>
      <c r="B354" s="4" t="s">
        <v>2649</v>
      </c>
      <c r="C354" s="4" t="s">
        <v>2608</v>
      </c>
      <c r="D354" s="4" t="s">
        <v>2605</v>
      </c>
      <c r="E354" s="4" t="s">
        <v>2604</v>
      </c>
      <c r="G354" t="str">
        <f t="shared" si="5"/>
        <v>AFFLIGEM|HUDSON</v>
      </c>
    </row>
    <row r="355" spans="1:7" x14ac:dyDescent="0.2">
      <c r="A355" s="4">
        <v>9189</v>
      </c>
      <c r="B355" s="4" t="s">
        <v>2648</v>
      </c>
      <c r="C355" s="4" t="s">
        <v>2608</v>
      </c>
      <c r="D355" s="4" t="s">
        <v>2605</v>
      </c>
      <c r="E355" s="4" t="s">
        <v>2604</v>
      </c>
      <c r="G355" t="str">
        <f t="shared" si="5"/>
        <v>CERVEZAS DE MEXICO|HUDSON</v>
      </c>
    </row>
    <row r="356" spans="1:7" x14ac:dyDescent="0.2">
      <c r="A356" s="4">
        <v>9190</v>
      </c>
      <c r="B356" s="4" t="s">
        <v>2498</v>
      </c>
      <c r="C356" s="4" t="s">
        <v>2608</v>
      </c>
      <c r="D356" s="4" t="s">
        <v>2605</v>
      </c>
      <c r="E356" s="4" t="s">
        <v>2604</v>
      </c>
      <c r="G356" t="str">
        <f t="shared" si="5"/>
        <v>TECATE|HUDSON</v>
      </c>
    </row>
    <row r="357" spans="1:7" x14ac:dyDescent="0.2">
      <c r="A357" s="4">
        <v>9191</v>
      </c>
      <c r="B357" s="4" t="s">
        <v>2647</v>
      </c>
      <c r="C357" s="4" t="s">
        <v>2608</v>
      </c>
      <c r="D357" s="4" t="s">
        <v>2605</v>
      </c>
      <c r="E357" s="4" t="s">
        <v>2604</v>
      </c>
      <c r="G357" t="str">
        <f t="shared" si="5"/>
        <v>BOHEMIA|HUDSON</v>
      </c>
    </row>
    <row r="358" spans="1:7" x14ac:dyDescent="0.2">
      <c r="A358" s="4">
        <v>9192</v>
      </c>
      <c r="B358" s="4" t="s">
        <v>2501</v>
      </c>
      <c r="C358" s="4" t="s">
        <v>2608</v>
      </c>
      <c r="D358" s="4" t="s">
        <v>2605</v>
      </c>
      <c r="E358" s="4" t="s">
        <v>2604</v>
      </c>
      <c r="G358" t="str">
        <f t="shared" si="5"/>
        <v>CARTA BLANCA|HUDSON</v>
      </c>
    </row>
    <row r="359" spans="1:7" x14ac:dyDescent="0.2">
      <c r="A359" s="4">
        <v>9193</v>
      </c>
      <c r="B359" s="4" t="s">
        <v>2497</v>
      </c>
      <c r="C359" s="4" t="s">
        <v>2608</v>
      </c>
      <c r="D359" s="4" t="s">
        <v>2605</v>
      </c>
      <c r="E359" s="4" t="s">
        <v>2604</v>
      </c>
      <c r="G359" t="str">
        <f t="shared" si="5"/>
        <v>TECATE LIGHT|HUDSON</v>
      </c>
    </row>
    <row r="360" spans="1:7" x14ac:dyDescent="0.2">
      <c r="A360" s="4">
        <v>9194</v>
      </c>
      <c r="B360" s="4" t="s">
        <v>2485</v>
      </c>
      <c r="C360" s="4" t="s">
        <v>2608</v>
      </c>
      <c r="D360" s="4" t="s">
        <v>2605</v>
      </c>
      <c r="E360" s="4" t="s">
        <v>2604</v>
      </c>
      <c r="G360" t="str">
        <f t="shared" si="5"/>
        <v>SAGRES CERVEJA|HUDSON</v>
      </c>
    </row>
    <row r="361" spans="1:7" x14ac:dyDescent="0.2">
      <c r="A361" s="4">
        <v>9195</v>
      </c>
      <c r="B361" s="4" t="s">
        <v>2499</v>
      </c>
      <c r="C361" s="4" t="s">
        <v>2608</v>
      </c>
      <c r="D361" s="4" t="s">
        <v>2605</v>
      </c>
      <c r="E361" s="4" t="s">
        <v>2604</v>
      </c>
      <c r="G361" t="str">
        <f t="shared" si="5"/>
        <v>PRESTIGE LAGER|HUDSON</v>
      </c>
    </row>
    <row r="362" spans="1:7" x14ac:dyDescent="0.2">
      <c r="A362" s="4">
        <v>9196</v>
      </c>
      <c r="B362" s="4" t="s">
        <v>2495</v>
      </c>
      <c r="C362" s="4" t="s">
        <v>2608</v>
      </c>
      <c r="D362" s="4" t="s">
        <v>2605</v>
      </c>
      <c r="E362" s="4" t="s">
        <v>2604</v>
      </c>
      <c r="G362" t="str">
        <f t="shared" si="5"/>
        <v>HEINEKEN 0.0|HUDSON</v>
      </c>
    </row>
    <row r="363" spans="1:7" x14ac:dyDescent="0.2">
      <c r="A363" s="4">
        <v>9198</v>
      </c>
      <c r="B363" s="4" t="s">
        <v>2527</v>
      </c>
      <c r="C363" s="4" t="s">
        <v>2607</v>
      </c>
      <c r="D363" s="4" t="s">
        <v>2605</v>
      </c>
      <c r="E363" s="4" t="s">
        <v>2604</v>
      </c>
      <c r="G363" t="str">
        <f t="shared" si="5"/>
        <v>SAMUEL ADAMS|UNION</v>
      </c>
    </row>
    <row r="364" spans="1:7" x14ac:dyDescent="0.2">
      <c r="A364" s="4">
        <v>9199</v>
      </c>
      <c r="B364" s="4" t="s">
        <v>2690</v>
      </c>
      <c r="C364" s="4" t="s">
        <v>2607</v>
      </c>
      <c r="D364" s="4" t="s">
        <v>2605</v>
      </c>
      <c r="E364" s="4" t="s">
        <v>2604</v>
      </c>
      <c r="G364" t="str">
        <f t="shared" si="5"/>
        <v>TRAVELER|UNION</v>
      </c>
    </row>
    <row r="365" spans="1:7" x14ac:dyDescent="0.2">
      <c r="A365" s="4">
        <v>9200</v>
      </c>
      <c r="B365" s="4" t="s">
        <v>2603</v>
      </c>
      <c r="C365" s="4" t="s">
        <v>2607</v>
      </c>
      <c r="D365" s="4" t="s">
        <v>2605</v>
      </c>
      <c r="E365" s="4" t="s">
        <v>2604</v>
      </c>
      <c r="G365" t="str">
        <f t="shared" si="5"/>
        <v>ANGRY ORCHARD|UNION</v>
      </c>
    </row>
    <row r="366" spans="1:7" x14ac:dyDescent="0.2">
      <c r="A366" s="4">
        <v>9201</v>
      </c>
      <c r="B366" s="4" t="s">
        <v>2513</v>
      </c>
      <c r="C366" s="4" t="s">
        <v>2607</v>
      </c>
      <c r="D366" s="4" t="s">
        <v>2605</v>
      </c>
      <c r="E366" s="4" t="s">
        <v>2604</v>
      </c>
      <c r="G366" t="str">
        <f t="shared" si="5"/>
        <v>TWISTED TEA|UNION</v>
      </c>
    </row>
    <row r="367" spans="1:7" x14ac:dyDescent="0.2">
      <c r="A367" s="4">
        <v>9202</v>
      </c>
      <c r="B367" s="4" t="s">
        <v>2689</v>
      </c>
      <c r="C367" s="4" t="s">
        <v>2607</v>
      </c>
      <c r="D367" s="4" t="s">
        <v>2605</v>
      </c>
      <c r="E367" s="4" t="s">
        <v>2604</v>
      </c>
      <c r="G367" t="str">
        <f t="shared" si="5"/>
        <v>CONEY ISLAND|UNION</v>
      </c>
    </row>
    <row r="368" spans="1:7" x14ac:dyDescent="0.2">
      <c r="A368" s="4">
        <v>9203</v>
      </c>
      <c r="B368" s="4" t="s">
        <v>2514</v>
      </c>
      <c r="C368" s="4" t="s">
        <v>2607</v>
      </c>
      <c r="D368" s="4" t="s">
        <v>2605</v>
      </c>
      <c r="E368" s="4" t="s">
        <v>2604</v>
      </c>
      <c r="G368" t="str">
        <f t="shared" si="5"/>
        <v>TRULY|UNION</v>
      </c>
    </row>
    <row r="369" spans="1:7" x14ac:dyDescent="0.2">
      <c r="A369" s="4">
        <v>9204</v>
      </c>
      <c r="B369" s="4" t="s">
        <v>2688</v>
      </c>
      <c r="C369" s="4" t="s">
        <v>2607</v>
      </c>
      <c r="D369" s="4" t="s">
        <v>2605</v>
      </c>
      <c r="E369" s="4" t="s">
        <v>2604</v>
      </c>
      <c r="G369" t="str">
        <f t="shared" si="5"/>
        <v>MARATHON|UNION</v>
      </c>
    </row>
    <row r="370" spans="1:7" x14ac:dyDescent="0.2">
      <c r="A370" s="4">
        <v>9205</v>
      </c>
      <c r="B370" s="4" t="s">
        <v>2687</v>
      </c>
      <c r="C370" s="4" t="s">
        <v>2607</v>
      </c>
      <c r="D370" s="4" t="s">
        <v>2605</v>
      </c>
      <c r="E370" s="4" t="s">
        <v>2604</v>
      </c>
      <c r="G370" t="str">
        <f t="shared" si="5"/>
        <v>WILD LEAF|UNION</v>
      </c>
    </row>
    <row r="371" spans="1:7" x14ac:dyDescent="0.2">
      <c r="A371" s="4">
        <v>9206</v>
      </c>
      <c r="B371" s="4" t="s">
        <v>2579</v>
      </c>
      <c r="C371" s="4" t="s">
        <v>2607</v>
      </c>
      <c r="D371" s="4" t="s">
        <v>2605</v>
      </c>
      <c r="E371" s="4" t="s">
        <v>2604</v>
      </c>
      <c r="G371" t="str">
        <f t="shared" si="5"/>
        <v>DOGFISH HEAD BEER|UNION</v>
      </c>
    </row>
    <row r="372" spans="1:7" x14ac:dyDescent="0.2">
      <c r="A372" s="4">
        <v>9207</v>
      </c>
      <c r="B372" s="4" t="s">
        <v>2686</v>
      </c>
      <c r="C372" s="4" t="s">
        <v>2607</v>
      </c>
      <c r="D372" s="4" t="s">
        <v>2605</v>
      </c>
      <c r="E372" s="4" t="s">
        <v>2604</v>
      </c>
      <c r="G372" t="str">
        <f t="shared" si="5"/>
        <v>BALLAST POINT|UNION</v>
      </c>
    </row>
    <row r="373" spans="1:7" x14ac:dyDescent="0.2">
      <c r="A373" s="4">
        <v>9208</v>
      </c>
      <c r="B373" s="4" t="s">
        <v>2685</v>
      </c>
      <c r="C373" s="4" t="s">
        <v>2607</v>
      </c>
      <c r="D373" s="4" t="s">
        <v>2605</v>
      </c>
      <c r="E373" s="4" t="s">
        <v>2604</v>
      </c>
      <c r="G373" t="str">
        <f t="shared" si="5"/>
        <v>JASMINE'S|UNION</v>
      </c>
    </row>
    <row r="374" spans="1:7" x14ac:dyDescent="0.2">
      <c r="A374" s="4">
        <v>9209</v>
      </c>
      <c r="B374" s="4" t="s">
        <v>2590</v>
      </c>
      <c r="C374" s="4" t="s">
        <v>2607</v>
      </c>
      <c r="D374" s="4" t="s">
        <v>2605</v>
      </c>
      <c r="E374" s="4" t="s">
        <v>2604</v>
      </c>
      <c r="G374" t="str">
        <f t="shared" si="5"/>
        <v>CORONA EXTRA|UNION</v>
      </c>
    </row>
    <row r="375" spans="1:7" x14ac:dyDescent="0.2">
      <c r="A375" s="4">
        <v>9210</v>
      </c>
      <c r="B375" s="4" t="s">
        <v>2589</v>
      </c>
      <c r="C375" s="4" t="s">
        <v>2607</v>
      </c>
      <c r="D375" s="4" t="s">
        <v>2605</v>
      </c>
      <c r="E375" s="4" t="s">
        <v>2604</v>
      </c>
      <c r="G375" t="str">
        <f t="shared" si="5"/>
        <v>CORONA FAMILIAR|UNION</v>
      </c>
    </row>
    <row r="376" spans="1:7" x14ac:dyDescent="0.2">
      <c r="A376" s="4">
        <v>9211</v>
      </c>
      <c r="B376" s="4" t="s">
        <v>2588</v>
      </c>
      <c r="C376" s="4" t="s">
        <v>2607</v>
      </c>
      <c r="D376" s="4" t="s">
        <v>2605</v>
      </c>
      <c r="E376" s="4" t="s">
        <v>2604</v>
      </c>
      <c r="G376" t="str">
        <f t="shared" si="5"/>
        <v>CORONA LIGHT|UNION</v>
      </c>
    </row>
    <row r="377" spans="1:7" x14ac:dyDescent="0.2">
      <c r="A377" s="4">
        <v>9212</v>
      </c>
      <c r="B377" s="4" t="s">
        <v>2535</v>
      </c>
      <c r="C377" s="4" t="s">
        <v>2607</v>
      </c>
      <c r="D377" s="4" t="s">
        <v>2605</v>
      </c>
      <c r="E377" s="4" t="s">
        <v>2604</v>
      </c>
      <c r="G377" t="str">
        <f t="shared" si="5"/>
        <v>PACIFICO|UNION</v>
      </c>
    </row>
    <row r="378" spans="1:7" x14ac:dyDescent="0.2">
      <c r="A378" s="4">
        <v>9213</v>
      </c>
      <c r="B378" s="4" t="s">
        <v>2548</v>
      </c>
      <c r="C378" s="4" t="s">
        <v>2607</v>
      </c>
      <c r="D378" s="4" t="s">
        <v>2605</v>
      </c>
      <c r="E378" s="4" t="s">
        <v>2604</v>
      </c>
      <c r="G378" t="str">
        <f t="shared" si="5"/>
        <v>MODELO NEGRA|UNION</v>
      </c>
    </row>
    <row r="379" spans="1:7" x14ac:dyDescent="0.2">
      <c r="A379" s="4">
        <v>9214</v>
      </c>
      <c r="B379" s="4" t="s">
        <v>2549</v>
      </c>
      <c r="C379" s="4" t="s">
        <v>2607</v>
      </c>
      <c r="D379" s="4" t="s">
        <v>2605</v>
      </c>
      <c r="E379" s="4" t="s">
        <v>2604</v>
      </c>
      <c r="G379" t="str">
        <f t="shared" si="5"/>
        <v>MODELO ESPECIAL|UNION</v>
      </c>
    </row>
    <row r="380" spans="1:7" x14ac:dyDescent="0.2">
      <c r="A380" s="4">
        <v>9215</v>
      </c>
      <c r="B380" s="4" t="s">
        <v>2511</v>
      </c>
      <c r="C380" s="4" t="s">
        <v>2607</v>
      </c>
      <c r="D380" s="4" t="s">
        <v>2605</v>
      </c>
      <c r="E380" s="4" t="s">
        <v>2604</v>
      </c>
      <c r="G380" t="str">
        <f t="shared" si="5"/>
        <v>VICTORIA|UNION</v>
      </c>
    </row>
    <row r="381" spans="1:7" x14ac:dyDescent="0.2">
      <c r="A381" s="4">
        <v>9216</v>
      </c>
      <c r="B381" s="4" t="s">
        <v>2550</v>
      </c>
      <c r="C381" s="4" t="s">
        <v>2607</v>
      </c>
      <c r="D381" s="4" t="s">
        <v>2605</v>
      </c>
      <c r="E381" s="4" t="s">
        <v>2604</v>
      </c>
      <c r="G381" t="str">
        <f t="shared" si="5"/>
        <v>MODELO CHELADA|UNION</v>
      </c>
    </row>
    <row r="382" spans="1:7" x14ac:dyDescent="0.2">
      <c r="A382" s="4">
        <v>9217</v>
      </c>
      <c r="B382" s="4" t="s">
        <v>2586</v>
      </c>
      <c r="C382" s="4" t="s">
        <v>2607</v>
      </c>
      <c r="D382" s="4" t="s">
        <v>2605</v>
      </c>
      <c r="E382" s="4" t="s">
        <v>2604</v>
      </c>
      <c r="G382" t="str">
        <f t="shared" si="5"/>
        <v>CORONA PREMIER|UNION</v>
      </c>
    </row>
    <row r="383" spans="1:7" x14ac:dyDescent="0.2">
      <c r="A383" s="4">
        <v>9218</v>
      </c>
      <c r="B383" s="4" t="s">
        <v>2585</v>
      </c>
      <c r="C383" s="4" t="s">
        <v>2607</v>
      </c>
      <c r="D383" s="4" t="s">
        <v>2605</v>
      </c>
      <c r="E383" s="4" t="s">
        <v>2604</v>
      </c>
      <c r="G383" t="str">
        <f t="shared" si="5"/>
        <v>CORONA REFRESCA|UNION</v>
      </c>
    </row>
    <row r="384" spans="1:7" x14ac:dyDescent="0.2">
      <c r="A384" s="4">
        <v>9219</v>
      </c>
      <c r="B384" s="4" t="s">
        <v>2684</v>
      </c>
      <c r="C384" s="4" t="s">
        <v>2607</v>
      </c>
      <c r="D384" s="4" t="s">
        <v>2605</v>
      </c>
      <c r="E384" s="4" t="s">
        <v>2604</v>
      </c>
      <c r="G384" t="str">
        <f t="shared" si="5"/>
        <v>CORONA SELTZER|UNION</v>
      </c>
    </row>
    <row r="385" spans="1:7" x14ac:dyDescent="0.2">
      <c r="A385" s="4">
        <v>9221</v>
      </c>
      <c r="B385" s="4" t="s">
        <v>2683</v>
      </c>
      <c r="C385" s="4" t="s">
        <v>2607</v>
      </c>
      <c r="D385" s="4" t="s">
        <v>2605</v>
      </c>
      <c r="E385" s="4" t="s">
        <v>2604</v>
      </c>
      <c r="G385" t="str">
        <f t="shared" si="5"/>
        <v>FRANKS|UNION</v>
      </c>
    </row>
    <row r="386" spans="1:7" x14ac:dyDescent="0.2">
      <c r="A386" s="4">
        <v>9222</v>
      </c>
      <c r="B386" s="4" t="s">
        <v>2682</v>
      </c>
      <c r="C386" s="4" t="s">
        <v>2607</v>
      </c>
      <c r="D386" s="4" t="s">
        <v>2605</v>
      </c>
      <c r="E386" s="4" t="s">
        <v>2604</v>
      </c>
      <c r="G386" t="str">
        <f t="shared" si="5"/>
        <v>TGI FRIDAYS|UNION</v>
      </c>
    </row>
    <row r="387" spans="1:7" x14ac:dyDescent="0.2">
      <c r="A387" s="4">
        <v>9223</v>
      </c>
      <c r="B387" s="4" t="s">
        <v>2681</v>
      </c>
      <c r="C387" s="4" t="s">
        <v>2607</v>
      </c>
      <c r="D387" s="4" t="s">
        <v>2605</v>
      </c>
      <c r="E387" s="4" t="s">
        <v>2604</v>
      </c>
      <c r="G387" t="str">
        <f t="shared" si="5"/>
        <v>TIPSY TOMATO|UNION</v>
      </c>
    </row>
    <row r="388" spans="1:7" x14ac:dyDescent="0.2">
      <c r="A388" s="4">
        <v>9224</v>
      </c>
      <c r="B388" s="4" t="s">
        <v>2559</v>
      </c>
      <c r="C388" s="4" t="s">
        <v>2607</v>
      </c>
      <c r="D388" s="4" t="s">
        <v>2605</v>
      </c>
      <c r="E388" s="4" t="s">
        <v>2604</v>
      </c>
      <c r="G388" t="str">
        <f t="shared" si="5"/>
        <v>MIKE'S HARD LEMONADE|UNION</v>
      </c>
    </row>
    <row r="389" spans="1:7" x14ac:dyDescent="0.2">
      <c r="A389" s="4">
        <v>9225</v>
      </c>
      <c r="B389" s="4" t="s">
        <v>2557</v>
      </c>
      <c r="C389" s="4" t="s">
        <v>2607</v>
      </c>
      <c r="D389" s="4" t="s">
        <v>2605</v>
      </c>
      <c r="E389" s="4" t="s">
        <v>2604</v>
      </c>
      <c r="G389" t="str">
        <f t="shared" si="5"/>
        <v>MIKE'S HARDER|UNION</v>
      </c>
    </row>
    <row r="390" spans="1:7" x14ac:dyDescent="0.2">
      <c r="A390" s="4">
        <v>9226</v>
      </c>
      <c r="B390" s="4" t="s">
        <v>2594</v>
      </c>
      <c r="C390" s="4" t="s">
        <v>2607</v>
      </c>
      <c r="D390" s="4" t="s">
        <v>2605</v>
      </c>
      <c r="E390" s="4" t="s">
        <v>2604</v>
      </c>
      <c r="G390" t="str">
        <f t="shared" si="5"/>
        <v>CAYMAN JACK|UNION</v>
      </c>
    </row>
    <row r="391" spans="1:7" x14ac:dyDescent="0.2">
      <c r="A391" s="4">
        <v>9227</v>
      </c>
      <c r="B391" s="4" t="s">
        <v>2544</v>
      </c>
      <c r="C391" s="4" t="s">
        <v>2607</v>
      </c>
      <c r="D391" s="4" t="s">
        <v>2605</v>
      </c>
      <c r="E391" s="4" t="s">
        <v>2604</v>
      </c>
      <c r="G391" t="str">
        <f t="shared" ref="G391:G454" si="6">UPPER(B391)&amp;"|"&amp;UPPER(C391)</f>
        <v>MXD COCKTAILS|UNION</v>
      </c>
    </row>
    <row r="392" spans="1:7" x14ac:dyDescent="0.2">
      <c r="A392" s="4">
        <v>9228</v>
      </c>
      <c r="B392" s="4" t="s">
        <v>2680</v>
      </c>
      <c r="C392" s="4" t="s">
        <v>2607</v>
      </c>
      <c r="D392" s="4" t="s">
        <v>2605</v>
      </c>
      <c r="E392" s="4" t="s">
        <v>2604</v>
      </c>
      <c r="G392" t="str">
        <f t="shared" si="6"/>
        <v>PALM BREEZE|UNION</v>
      </c>
    </row>
    <row r="393" spans="1:7" x14ac:dyDescent="0.2">
      <c r="A393" s="4">
        <v>9229</v>
      </c>
      <c r="B393" s="4" t="s">
        <v>2509</v>
      </c>
      <c r="C393" s="4" t="s">
        <v>2607</v>
      </c>
      <c r="D393" s="4" t="s">
        <v>2605</v>
      </c>
      <c r="E393" s="4" t="s">
        <v>2604</v>
      </c>
      <c r="G393" t="str">
        <f t="shared" si="6"/>
        <v>WHITE CLAW|UNION</v>
      </c>
    </row>
    <row r="394" spans="1:7" x14ac:dyDescent="0.2">
      <c r="A394" s="4">
        <v>9230</v>
      </c>
      <c r="B394" s="4" t="s">
        <v>2593</v>
      </c>
      <c r="C394" s="4" t="s">
        <v>2607</v>
      </c>
      <c r="D394" s="4" t="s">
        <v>2605</v>
      </c>
      <c r="E394" s="4" t="s">
        <v>2604</v>
      </c>
      <c r="G394" t="str">
        <f t="shared" si="6"/>
        <v>COORS|UNION</v>
      </c>
    </row>
    <row r="395" spans="1:7" x14ac:dyDescent="0.2">
      <c r="A395" s="4">
        <v>9231</v>
      </c>
      <c r="B395" s="4" t="s">
        <v>2591</v>
      </c>
      <c r="C395" s="4" t="s">
        <v>2607</v>
      </c>
      <c r="D395" s="4" t="s">
        <v>2605</v>
      </c>
      <c r="E395" s="4" t="s">
        <v>2604</v>
      </c>
      <c r="G395" t="str">
        <f t="shared" si="6"/>
        <v>COORS LIGHT|UNION</v>
      </c>
    </row>
    <row r="396" spans="1:7" x14ac:dyDescent="0.2">
      <c r="A396" s="4">
        <v>9232</v>
      </c>
      <c r="B396" s="4" t="s">
        <v>2679</v>
      </c>
      <c r="C396" s="4" t="s">
        <v>2607</v>
      </c>
      <c r="D396" s="4" t="s">
        <v>2605</v>
      </c>
      <c r="E396" s="4" t="s">
        <v>2604</v>
      </c>
      <c r="G396" t="str">
        <f t="shared" si="6"/>
        <v>COORS EXTRA GOLD|UNION</v>
      </c>
    </row>
    <row r="397" spans="1:7" x14ac:dyDescent="0.2">
      <c r="A397" s="4">
        <v>9233</v>
      </c>
      <c r="B397" s="4" t="s">
        <v>2565</v>
      </c>
      <c r="C397" s="4" t="s">
        <v>2607</v>
      </c>
      <c r="D397" s="4" t="s">
        <v>2605</v>
      </c>
      <c r="E397" s="4" t="s">
        <v>2604</v>
      </c>
      <c r="G397" t="str">
        <f t="shared" si="6"/>
        <v>KEYSTONE|UNION</v>
      </c>
    </row>
    <row r="398" spans="1:7" x14ac:dyDescent="0.2">
      <c r="A398" s="4">
        <v>9234</v>
      </c>
      <c r="B398" s="4" t="s">
        <v>2678</v>
      </c>
      <c r="C398" s="4" t="s">
        <v>2607</v>
      </c>
      <c r="D398" s="4" t="s">
        <v>2605</v>
      </c>
      <c r="E398" s="4" t="s">
        <v>2604</v>
      </c>
      <c r="G398" t="str">
        <f t="shared" si="6"/>
        <v>ZIMA|UNION</v>
      </c>
    </row>
    <row r="399" spans="1:7" x14ac:dyDescent="0.2">
      <c r="A399" s="4">
        <v>9235</v>
      </c>
      <c r="B399" s="4" t="s">
        <v>2677</v>
      </c>
      <c r="C399" s="4" t="s">
        <v>2607</v>
      </c>
      <c r="D399" s="4" t="s">
        <v>2605</v>
      </c>
      <c r="E399" s="4" t="s">
        <v>2604</v>
      </c>
      <c r="G399" t="str">
        <f t="shared" si="6"/>
        <v>COORS SELTZER|UNION</v>
      </c>
    </row>
    <row r="400" spans="1:7" x14ac:dyDescent="0.2">
      <c r="A400" s="4">
        <v>9236</v>
      </c>
      <c r="B400" s="4" t="s">
        <v>2596</v>
      </c>
      <c r="C400" s="4" t="s">
        <v>2607</v>
      </c>
      <c r="D400" s="4" t="s">
        <v>2605</v>
      </c>
      <c r="E400" s="4" t="s">
        <v>2604</v>
      </c>
      <c r="G400" t="str">
        <f t="shared" si="6"/>
        <v>BLUE MOON|UNION</v>
      </c>
    </row>
    <row r="401" spans="1:7" x14ac:dyDescent="0.2">
      <c r="A401" s="4">
        <v>9237</v>
      </c>
      <c r="B401" s="4" t="s">
        <v>2676</v>
      </c>
      <c r="C401" s="4" t="s">
        <v>2607</v>
      </c>
      <c r="D401" s="4" t="s">
        <v>2605</v>
      </c>
      <c r="E401" s="4" t="s">
        <v>2604</v>
      </c>
      <c r="G401" t="str">
        <f t="shared" si="6"/>
        <v>CRISPIN|UNION</v>
      </c>
    </row>
    <row r="402" spans="1:7" x14ac:dyDescent="0.2">
      <c r="A402" s="4">
        <v>9238</v>
      </c>
      <c r="B402" s="4" t="s">
        <v>2675</v>
      </c>
      <c r="C402" s="4" t="s">
        <v>2607</v>
      </c>
      <c r="D402" s="4" t="s">
        <v>2605</v>
      </c>
      <c r="E402" s="4" t="s">
        <v>2604</v>
      </c>
      <c r="G402" t="str">
        <f t="shared" si="6"/>
        <v>HENRY'S WEINHARDS|UNION</v>
      </c>
    </row>
    <row r="403" spans="1:7" x14ac:dyDescent="0.2">
      <c r="A403" s="4">
        <v>9239</v>
      </c>
      <c r="B403" s="4" t="s">
        <v>2674</v>
      </c>
      <c r="C403" s="4" t="s">
        <v>2607</v>
      </c>
      <c r="D403" s="4" t="s">
        <v>2605</v>
      </c>
      <c r="E403" s="4" t="s">
        <v>2604</v>
      </c>
      <c r="G403" t="str">
        <f t="shared" si="6"/>
        <v>TWO HATS|UNION</v>
      </c>
    </row>
    <row r="404" spans="1:7" x14ac:dyDescent="0.2">
      <c r="A404" s="4">
        <v>9240</v>
      </c>
      <c r="B404" s="4" t="s">
        <v>2564</v>
      </c>
      <c r="C404" s="4" t="s">
        <v>2607</v>
      </c>
      <c r="D404" s="4" t="s">
        <v>2605</v>
      </c>
      <c r="E404" s="4" t="s">
        <v>2604</v>
      </c>
      <c r="G404" t="str">
        <f t="shared" si="6"/>
        <v>GEORGE KILLIAN'S|UNION</v>
      </c>
    </row>
    <row r="405" spans="1:7" x14ac:dyDescent="0.2">
      <c r="A405" s="4">
        <v>9241</v>
      </c>
      <c r="B405" s="4" t="s">
        <v>2529</v>
      </c>
      <c r="C405" s="4" t="s">
        <v>2607</v>
      </c>
      <c r="D405" s="4" t="s">
        <v>2605</v>
      </c>
      <c r="E405" s="4" t="s">
        <v>2604</v>
      </c>
      <c r="G405" t="str">
        <f t="shared" si="6"/>
        <v>REDD'S|UNION</v>
      </c>
    </row>
    <row r="406" spans="1:7" x14ac:dyDescent="0.2">
      <c r="A406" s="4">
        <v>9242</v>
      </c>
      <c r="B406" s="4" t="s">
        <v>2673</v>
      </c>
      <c r="C406" s="4" t="s">
        <v>2607</v>
      </c>
      <c r="D406" s="4" t="s">
        <v>2605</v>
      </c>
      <c r="E406" s="4" t="s">
        <v>2604</v>
      </c>
      <c r="G406" t="str">
        <f t="shared" si="6"/>
        <v>THIRD SHIFT|UNION</v>
      </c>
    </row>
    <row r="407" spans="1:7" x14ac:dyDescent="0.2">
      <c r="A407" s="4">
        <v>9243</v>
      </c>
      <c r="B407" s="4" t="s">
        <v>2546</v>
      </c>
      <c r="C407" s="4" t="s">
        <v>2607</v>
      </c>
      <c r="D407" s="4" t="s">
        <v>2605</v>
      </c>
      <c r="E407" s="4" t="s">
        <v>2604</v>
      </c>
      <c r="G407" t="str">
        <f t="shared" si="6"/>
        <v>MOLSON|UNION</v>
      </c>
    </row>
    <row r="408" spans="1:7" x14ac:dyDescent="0.2">
      <c r="A408" s="4">
        <v>9244</v>
      </c>
      <c r="B408" s="4" t="s">
        <v>2672</v>
      </c>
      <c r="C408" s="4" t="s">
        <v>2607</v>
      </c>
      <c r="D408" s="4" t="s">
        <v>2605</v>
      </c>
      <c r="E408" s="4" t="s">
        <v>2604</v>
      </c>
      <c r="G408" t="str">
        <f t="shared" si="6"/>
        <v>HENRY'S HARD SPARKLING|UNION</v>
      </c>
    </row>
    <row r="409" spans="1:7" x14ac:dyDescent="0.2">
      <c r="A409" s="4">
        <v>9245</v>
      </c>
      <c r="B409" s="4" t="s">
        <v>2519</v>
      </c>
      <c r="C409" s="4" t="s">
        <v>2607</v>
      </c>
      <c r="D409" s="4" t="s">
        <v>2605</v>
      </c>
      <c r="E409" s="4" t="s">
        <v>2604</v>
      </c>
      <c r="G409" t="str">
        <f t="shared" si="6"/>
        <v>STEEL RESERVE|UNION</v>
      </c>
    </row>
    <row r="410" spans="1:7" x14ac:dyDescent="0.2">
      <c r="A410" s="4">
        <v>9246</v>
      </c>
      <c r="B410" s="4" t="s">
        <v>2592</v>
      </c>
      <c r="C410" s="4" t="s">
        <v>2607</v>
      </c>
      <c r="D410" s="4" t="s">
        <v>2605</v>
      </c>
      <c r="E410" s="4" t="s">
        <v>2604</v>
      </c>
      <c r="G410" t="str">
        <f t="shared" si="6"/>
        <v>COORS EDGE|UNION</v>
      </c>
    </row>
    <row r="411" spans="1:7" x14ac:dyDescent="0.2">
      <c r="A411" s="4">
        <v>9247</v>
      </c>
      <c r="B411" s="4" t="s">
        <v>2518</v>
      </c>
      <c r="C411" s="4" t="s">
        <v>2607</v>
      </c>
      <c r="D411" s="4" t="s">
        <v>2605</v>
      </c>
      <c r="E411" s="4" t="s">
        <v>2604</v>
      </c>
      <c r="G411" t="str">
        <f t="shared" si="6"/>
        <v>STEEL RESERVE ALLOY SERIES|UNION</v>
      </c>
    </row>
    <row r="412" spans="1:7" x14ac:dyDescent="0.2">
      <c r="A412" s="4">
        <v>9248</v>
      </c>
      <c r="B412" s="4" t="s">
        <v>2602</v>
      </c>
      <c r="C412" s="4" t="s">
        <v>2607</v>
      </c>
      <c r="D412" s="4" t="s">
        <v>2605</v>
      </c>
      <c r="E412" s="4" t="s">
        <v>2604</v>
      </c>
      <c r="G412" t="str">
        <f t="shared" si="6"/>
        <v>AGUILA|UNION</v>
      </c>
    </row>
    <row r="413" spans="1:7" x14ac:dyDescent="0.2">
      <c r="A413" s="4">
        <v>9249</v>
      </c>
      <c r="B413" s="4" t="s">
        <v>2671</v>
      </c>
      <c r="C413" s="4" t="s">
        <v>2607</v>
      </c>
      <c r="D413" s="4" t="s">
        <v>2605</v>
      </c>
      <c r="E413" s="4" t="s">
        <v>2604</v>
      </c>
      <c r="G413" t="str">
        <f t="shared" si="6"/>
        <v>SMITH &amp; FORGE|UNION</v>
      </c>
    </row>
    <row r="414" spans="1:7" x14ac:dyDescent="0.2">
      <c r="A414" s="4">
        <v>9250</v>
      </c>
      <c r="B414" s="4" t="s">
        <v>2528</v>
      </c>
      <c r="C414" s="4" t="s">
        <v>2607</v>
      </c>
      <c r="D414" s="4" t="s">
        <v>2605</v>
      </c>
      <c r="E414" s="4" t="s">
        <v>2604</v>
      </c>
      <c r="G414" t="str">
        <f t="shared" si="6"/>
        <v>REDD'S WICKED|UNION</v>
      </c>
    </row>
    <row r="415" spans="1:7" x14ac:dyDescent="0.2">
      <c r="A415" s="4">
        <v>9251</v>
      </c>
      <c r="B415" s="4" t="s">
        <v>2670</v>
      </c>
      <c r="C415" s="4" t="s">
        <v>2607</v>
      </c>
      <c r="D415" s="4" t="s">
        <v>2605</v>
      </c>
      <c r="E415" s="4" t="s">
        <v>2604</v>
      </c>
      <c r="G415" t="str">
        <f t="shared" si="6"/>
        <v>HENRY'S HARD SODAS|UNION</v>
      </c>
    </row>
    <row r="416" spans="1:7" x14ac:dyDescent="0.2">
      <c r="A416" s="4">
        <v>9252</v>
      </c>
      <c r="B416" s="4" t="s">
        <v>2571</v>
      </c>
      <c r="C416" s="4" t="s">
        <v>2607</v>
      </c>
      <c r="D416" s="4" t="s">
        <v>2605</v>
      </c>
      <c r="E416" s="4" t="s">
        <v>2604</v>
      </c>
      <c r="G416" t="str">
        <f t="shared" si="6"/>
        <v>HAMM'S|UNION</v>
      </c>
    </row>
    <row r="417" spans="1:7" x14ac:dyDescent="0.2">
      <c r="A417" s="4">
        <v>9253</v>
      </c>
      <c r="B417" s="4" t="s">
        <v>2669</v>
      </c>
      <c r="C417" s="4" t="s">
        <v>2607</v>
      </c>
      <c r="D417" s="4" t="s">
        <v>2605</v>
      </c>
      <c r="E417" s="4" t="s">
        <v>2604</v>
      </c>
      <c r="G417" t="str">
        <f t="shared" si="6"/>
        <v>HAMM'S LIGHT|UNION</v>
      </c>
    </row>
    <row r="418" spans="1:7" x14ac:dyDescent="0.2">
      <c r="A418" s="4">
        <v>9254</v>
      </c>
      <c r="B418" s="4" t="s">
        <v>2668</v>
      </c>
      <c r="C418" s="4" t="s">
        <v>2607</v>
      </c>
      <c r="D418" s="4" t="s">
        <v>2605</v>
      </c>
      <c r="E418" s="4" t="s">
        <v>2604</v>
      </c>
      <c r="G418" t="str">
        <f t="shared" si="6"/>
        <v>MILLER HIGH LIFE|UNION</v>
      </c>
    </row>
    <row r="419" spans="1:7" x14ac:dyDescent="0.2">
      <c r="A419" s="4">
        <v>9255</v>
      </c>
      <c r="B419" s="4" t="s">
        <v>2667</v>
      </c>
      <c r="C419" s="4" t="s">
        <v>2607</v>
      </c>
      <c r="D419" s="4" t="s">
        <v>2605</v>
      </c>
      <c r="E419" s="4" t="s">
        <v>2604</v>
      </c>
      <c r="G419" t="str">
        <f t="shared" si="6"/>
        <v>MILLER HIGH LIFE LIGHT|UNION</v>
      </c>
    </row>
    <row r="420" spans="1:7" x14ac:dyDescent="0.2">
      <c r="A420" s="4">
        <v>9256</v>
      </c>
      <c r="B420" s="4" t="s">
        <v>2666</v>
      </c>
      <c r="C420" s="4" t="s">
        <v>2607</v>
      </c>
      <c r="D420" s="4" t="s">
        <v>2605</v>
      </c>
      <c r="E420" s="4" t="s">
        <v>2604</v>
      </c>
      <c r="G420" t="str">
        <f t="shared" si="6"/>
        <v>ICEHOUSE|UNION</v>
      </c>
    </row>
    <row r="421" spans="1:7" x14ac:dyDescent="0.2">
      <c r="A421" s="4">
        <v>9257</v>
      </c>
      <c r="B421" s="4" t="s">
        <v>2665</v>
      </c>
      <c r="C421" s="4" t="s">
        <v>2607</v>
      </c>
      <c r="D421" s="4" t="s">
        <v>2605</v>
      </c>
      <c r="E421" s="4" t="s">
        <v>2604</v>
      </c>
      <c r="G421" t="str">
        <f t="shared" si="6"/>
        <v>ICEHOUSE EDGE|UNION</v>
      </c>
    </row>
    <row r="422" spans="1:7" x14ac:dyDescent="0.2">
      <c r="A422" s="4">
        <v>9258</v>
      </c>
      <c r="B422" s="4" t="s">
        <v>2554</v>
      </c>
      <c r="C422" s="4" t="s">
        <v>2607</v>
      </c>
      <c r="D422" s="4" t="s">
        <v>2605</v>
      </c>
      <c r="E422" s="4" t="s">
        <v>2604</v>
      </c>
      <c r="G422" t="str">
        <f t="shared" si="6"/>
        <v>LITE|UNION</v>
      </c>
    </row>
    <row r="423" spans="1:7" x14ac:dyDescent="0.2">
      <c r="A423" s="4">
        <v>9259</v>
      </c>
      <c r="B423" s="4" t="s">
        <v>2664</v>
      </c>
      <c r="C423" s="4" t="s">
        <v>2607</v>
      </c>
      <c r="D423" s="4" t="s">
        <v>2605</v>
      </c>
      <c r="E423" s="4" t="s">
        <v>2604</v>
      </c>
      <c r="G423" t="str">
        <f t="shared" si="6"/>
        <v>MOVO|UNION</v>
      </c>
    </row>
    <row r="424" spans="1:7" x14ac:dyDescent="0.2">
      <c r="A424" s="4">
        <v>9260</v>
      </c>
      <c r="B424" s="4" t="s">
        <v>2555</v>
      </c>
      <c r="C424" s="4" t="s">
        <v>2607</v>
      </c>
      <c r="D424" s="4" t="s">
        <v>2605</v>
      </c>
      <c r="E424" s="4" t="s">
        <v>2604</v>
      </c>
      <c r="G424" t="str">
        <f t="shared" si="6"/>
        <v>MILLER GENUINE DRAFT|UNION</v>
      </c>
    </row>
    <row r="425" spans="1:7" x14ac:dyDescent="0.2">
      <c r="A425" s="4">
        <v>9261</v>
      </c>
      <c r="B425" s="4" t="s">
        <v>2663</v>
      </c>
      <c r="C425" s="4" t="s">
        <v>2607</v>
      </c>
      <c r="D425" s="4" t="s">
        <v>2605</v>
      </c>
      <c r="E425" s="4" t="s">
        <v>2604</v>
      </c>
      <c r="G425" t="str">
        <f t="shared" si="6"/>
        <v>MICKEY MALT|UNION</v>
      </c>
    </row>
    <row r="426" spans="1:7" x14ac:dyDescent="0.2">
      <c r="A426" s="4">
        <v>9262</v>
      </c>
      <c r="B426" s="4" t="s">
        <v>2556</v>
      </c>
      <c r="C426" s="4" t="s">
        <v>2607</v>
      </c>
      <c r="D426" s="4" t="s">
        <v>2605</v>
      </c>
      <c r="E426" s="4" t="s">
        <v>2604</v>
      </c>
      <c r="G426" t="str">
        <f t="shared" si="6"/>
        <v>MILLER EXTRA LIGHT|UNION</v>
      </c>
    </row>
    <row r="427" spans="1:7" x14ac:dyDescent="0.2">
      <c r="A427" s="4">
        <v>9263</v>
      </c>
      <c r="B427" s="4" t="s">
        <v>2662</v>
      </c>
      <c r="C427" s="4" t="s">
        <v>2607</v>
      </c>
      <c r="D427" s="4" t="s">
        <v>2605</v>
      </c>
      <c r="E427" s="4" t="s">
        <v>2604</v>
      </c>
      <c r="G427" t="str">
        <f t="shared" si="6"/>
        <v>MILLER FORTUNE|UNION</v>
      </c>
    </row>
    <row r="428" spans="1:7" x14ac:dyDescent="0.2">
      <c r="A428" s="4">
        <v>9264</v>
      </c>
      <c r="B428" s="4" t="s">
        <v>2661</v>
      </c>
      <c r="C428" s="4" t="s">
        <v>2607</v>
      </c>
      <c r="D428" s="4" t="s">
        <v>2605</v>
      </c>
      <c r="E428" s="4" t="s">
        <v>2604</v>
      </c>
      <c r="G428" t="str">
        <f t="shared" si="6"/>
        <v>MILWAUKEE'S BEST|UNION</v>
      </c>
    </row>
    <row r="429" spans="1:7" x14ac:dyDescent="0.2">
      <c r="A429" s="4">
        <v>9265</v>
      </c>
      <c r="B429" s="4" t="s">
        <v>2553</v>
      </c>
      <c r="C429" s="4" t="s">
        <v>2607</v>
      </c>
      <c r="D429" s="4" t="s">
        <v>2605</v>
      </c>
      <c r="E429" s="4" t="s">
        <v>2604</v>
      </c>
      <c r="G429" t="str">
        <f t="shared" si="6"/>
        <v>MILWAUKEE'S BEST ICE|UNION</v>
      </c>
    </row>
    <row r="430" spans="1:7" x14ac:dyDescent="0.2">
      <c r="A430" s="4">
        <v>9266</v>
      </c>
      <c r="B430" s="4" t="s">
        <v>2552</v>
      </c>
      <c r="C430" s="4" t="s">
        <v>2607</v>
      </c>
      <c r="D430" s="4" t="s">
        <v>2605</v>
      </c>
      <c r="E430" s="4" t="s">
        <v>2604</v>
      </c>
      <c r="G430" t="str">
        <f t="shared" si="6"/>
        <v>MILWAUKEE'S BEST LIGHT|UNION</v>
      </c>
    </row>
    <row r="431" spans="1:7" x14ac:dyDescent="0.2">
      <c r="A431" s="4">
        <v>9267</v>
      </c>
      <c r="B431" s="4" t="s">
        <v>2561</v>
      </c>
      <c r="C431" s="4" t="s">
        <v>2607</v>
      </c>
      <c r="D431" s="4" t="s">
        <v>2605</v>
      </c>
      <c r="E431" s="4" t="s">
        <v>2604</v>
      </c>
      <c r="G431" t="str">
        <f t="shared" si="6"/>
        <v>LEINENKUGEL|UNION</v>
      </c>
    </row>
    <row r="432" spans="1:7" x14ac:dyDescent="0.2">
      <c r="A432" s="4">
        <v>9268</v>
      </c>
      <c r="B432" s="4" t="s">
        <v>2660</v>
      </c>
      <c r="C432" s="4" t="s">
        <v>2607</v>
      </c>
      <c r="D432" s="4" t="s">
        <v>2605</v>
      </c>
      <c r="E432" s="4" t="s">
        <v>2604</v>
      </c>
      <c r="G432" t="str">
        <f t="shared" si="6"/>
        <v>LEINENKUGEL SHANDY|UNION</v>
      </c>
    </row>
    <row r="433" spans="1:7" x14ac:dyDescent="0.2">
      <c r="A433" s="4">
        <v>9269</v>
      </c>
      <c r="B433" s="4" t="s">
        <v>2659</v>
      </c>
      <c r="C433" s="4" t="s">
        <v>2607</v>
      </c>
      <c r="D433" s="4" t="s">
        <v>2605</v>
      </c>
      <c r="E433" s="4" t="s">
        <v>2604</v>
      </c>
      <c r="G433" t="str">
        <f t="shared" si="6"/>
        <v>CRISTAL|UNION</v>
      </c>
    </row>
    <row r="434" spans="1:7" x14ac:dyDescent="0.2">
      <c r="A434" s="4">
        <v>9270</v>
      </c>
      <c r="B434" s="4" t="s">
        <v>2582</v>
      </c>
      <c r="C434" s="4" t="s">
        <v>2607</v>
      </c>
      <c r="D434" s="4" t="s">
        <v>2605</v>
      </c>
      <c r="E434" s="4" t="s">
        <v>2604</v>
      </c>
      <c r="G434" t="str">
        <f t="shared" si="6"/>
        <v>CUSQUENA|UNION</v>
      </c>
    </row>
    <row r="435" spans="1:7" x14ac:dyDescent="0.2">
      <c r="A435" s="4">
        <v>9271</v>
      </c>
      <c r="B435" s="4" t="s">
        <v>2575</v>
      </c>
      <c r="C435" s="4" t="s">
        <v>2607</v>
      </c>
      <c r="D435" s="4" t="s">
        <v>2605</v>
      </c>
      <c r="E435" s="4" t="s">
        <v>2604</v>
      </c>
      <c r="G435" t="str">
        <f t="shared" si="6"/>
        <v>FOSTERS|UNION</v>
      </c>
    </row>
    <row r="436" spans="1:7" x14ac:dyDescent="0.2">
      <c r="A436" s="4">
        <v>9272</v>
      </c>
      <c r="B436" s="4" t="s">
        <v>2572</v>
      </c>
      <c r="C436" s="4" t="s">
        <v>2607</v>
      </c>
      <c r="D436" s="4" t="s">
        <v>2605</v>
      </c>
      <c r="E436" s="4" t="s">
        <v>2604</v>
      </c>
      <c r="G436" t="str">
        <f t="shared" si="6"/>
        <v>GROLSCH|UNION</v>
      </c>
    </row>
    <row r="437" spans="1:7" x14ac:dyDescent="0.2">
      <c r="A437" s="4">
        <v>9273</v>
      </c>
      <c r="B437" s="4" t="s">
        <v>2658</v>
      </c>
      <c r="C437" s="4" t="s">
        <v>2607</v>
      </c>
      <c r="D437" s="4" t="s">
        <v>2605</v>
      </c>
      <c r="E437" s="4" t="s">
        <v>2604</v>
      </c>
      <c r="G437" t="str">
        <f t="shared" si="6"/>
        <v>LECH|UNION</v>
      </c>
    </row>
    <row r="438" spans="1:7" x14ac:dyDescent="0.2">
      <c r="A438" s="4">
        <v>9274</v>
      </c>
      <c r="B438" s="4" t="s">
        <v>2534</v>
      </c>
      <c r="C438" s="4" t="s">
        <v>2607</v>
      </c>
      <c r="D438" s="4" t="s">
        <v>2605</v>
      </c>
      <c r="E438" s="4" t="s">
        <v>2604</v>
      </c>
      <c r="G438" t="str">
        <f t="shared" si="6"/>
        <v>PERONI|UNION</v>
      </c>
    </row>
    <row r="439" spans="1:7" x14ac:dyDescent="0.2">
      <c r="A439" s="4">
        <v>9275</v>
      </c>
      <c r="B439" s="4" t="s">
        <v>2533</v>
      </c>
      <c r="C439" s="4" t="s">
        <v>2607</v>
      </c>
      <c r="D439" s="4" t="s">
        <v>2605</v>
      </c>
      <c r="E439" s="4" t="s">
        <v>2604</v>
      </c>
      <c r="G439" t="str">
        <f t="shared" si="6"/>
        <v>PILSNER URQUELL|UNION</v>
      </c>
    </row>
    <row r="440" spans="1:7" x14ac:dyDescent="0.2">
      <c r="A440" s="4">
        <v>9276</v>
      </c>
      <c r="B440" s="4" t="s">
        <v>2512</v>
      </c>
      <c r="C440" s="4" t="s">
        <v>2607</v>
      </c>
      <c r="D440" s="4" t="s">
        <v>2605</v>
      </c>
      <c r="E440" s="4" t="s">
        <v>2604</v>
      </c>
      <c r="G440" t="str">
        <f t="shared" si="6"/>
        <v>TYSKIE GRONIE|UNION</v>
      </c>
    </row>
    <row r="441" spans="1:7" x14ac:dyDescent="0.2">
      <c r="A441" s="4">
        <v>9277</v>
      </c>
      <c r="B441" s="4" t="s">
        <v>2537</v>
      </c>
      <c r="C441" s="4" t="s">
        <v>2607</v>
      </c>
      <c r="D441" s="4" t="s">
        <v>2605</v>
      </c>
      <c r="E441" s="4" t="s">
        <v>2604</v>
      </c>
      <c r="G441" t="str">
        <f t="shared" si="6"/>
        <v>OLD ENGLISH|UNION</v>
      </c>
    </row>
    <row r="442" spans="1:7" x14ac:dyDescent="0.2">
      <c r="A442" s="4">
        <v>9278</v>
      </c>
      <c r="B442" s="4" t="s">
        <v>2520</v>
      </c>
      <c r="C442" s="4" t="s">
        <v>2607</v>
      </c>
      <c r="D442" s="4" t="s">
        <v>2605</v>
      </c>
      <c r="E442" s="4" t="s">
        <v>2604</v>
      </c>
      <c r="G442" t="str">
        <f t="shared" si="6"/>
        <v>SOL|UNION</v>
      </c>
    </row>
    <row r="443" spans="1:7" x14ac:dyDescent="0.2">
      <c r="A443" s="4">
        <v>9279</v>
      </c>
      <c r="B443" s="4" t="s">
        <v>2601</v>
      </c>
      <c r="C443" s="4" t="s">
        <v>2607</v>
      </c>
      <c r="D443" s="4" t="s">
        <v>2605</v>
      </c>
      <c r="E443" s="4" t="s">
        <v>2604</v>
      </c>
      <c r="G443" t="str">
        <f t="shared" si="6"/>
        <v>ARNOLD PALMER|UNION</v>
      </c>
    </row>
    <row r="444" spans="1:7" x14ac:dyDescent="0.2">
      <c r="A444" s="4">
        <v>9280</v>
      </c>
      <c r="B444" s="4" t="s">
        <v>2657</v>
      </c>
      <c r="C444" s="4" t="s">
        <v>2607</v>
      </c>
      <c r="D444" s="4" t="s">
        <v>2605</v>
      </c>
      <c r="E444" s="4" t="s">
        <v>2604</v>
      </c>
      <c r="G444" t="str">
        <f t="shared" si="6"/>
        <v>CAPE LINE|UNION</v>
      </c>
    </row>
    <row r="445" spans="1:7" x14ac:dyDescent="0.2">
      <c r="A445" s="4">
        <v>9281</v>
      </c>
      <c r="B445" s="4" t="s">
        <v>2656</v>
      </c>
      <c r="C445" s="4" t="s">
        <v>2607</v>
      </c>
      <c r="D445" s="4" t="s">
        <v>2605</v>
      </c>
      <c r="E445" s="4" t="s">
        <v>2604</v>
      </c>
      <c r="G445" t="str">
        <f t="shared" si="6"/>
        <v>ST ARCHER|UNION</v>
      </c>
    </row>
    <row r="446" spans="1:7" x14ac:dyDescent="0.2">
      <c r="A446" s="4">
        <v>9282</v>
      </c>
      <c r="B446" s="4" t="s">
        <v>2510</v>
      </c>
      <c r="C446" s="4" t="s">
        <v>2607</v>
      </c>
      <c r="D446" s="4" t="s">
        <v>2605</v>
      </c>
      <c r="E446" s="4" t="s">
        <v>2604</v>
      </c>
      <c r="G446" t="str">
        <f t="shared" si="6"/>
        <v>VIZZY|UNION</v>
      </c>
    </row>
    <row r="447" spans="1:7" x14ac:dyDescent="0.2">
      <c r="A447" s="4">
        <v>9283</v>
      </c>
      <c r="B447" s="4" t="s">
        <v>2542</v>
      </c>
      <c r="C447" s="4" t="s">
        <v>2607</v>
      </c>
      <c r="D447" s="4" t="s">
        <v>2605</v>
      </c>
      <c r="E447" s="4" t="s">
        <v>2604</v>
      </c>
      <c r="G447" t="str">
        <f t="shared" si="6"/>
        <v>NARRAGANSETT|UNION</v>
      </c>
    </row>
    <row r="448" spans="1:7" x14ac:dyDescent="0.2">
      <c r="A448" s="4">
        <v>9284</v>
      </c>
      <c r="B448" s="4" t="s">
        <v>2541</v>
      </c>
      <c r="C448" s="4" t="s">
        <v>2607</v>
      </c>
      <c r="D448" s="4" t="s">
        <v>2605</v>
      </c>
      <c r="E448" s="4" t="s">
        <v>2604</v>
      </c>
      <c r="G448" t="str">
        <f t="shared" si="6"/>
        <v>NEW BELGIUM BREWING COMPANY|UNION</v>
      </c>
    </row>
    <row r="449" spans="1:7" x14ac:dyDescent="0.2">
      <c r="A449" s="4">
        <v>9285</v>
      </c>
      <c r="B449" s="4" t="s">
        <v>2525</v>
      </c>
      <c r="C449" s="4" t="s">
        <v>2607</v>
      </c>
      <c r="D449" s="4" t="s">
        <v>2605</v>
      </c>
      <c r="E449" s="4" t="s">
        <v>2604</v>
      </c>
      <c r="G449" t="str">
        <f t="shared" si="6"/>
        <v>SHINER|UNION</v>
      </c>
    </row>
    <row r="450" spans="1:7" x14ac:dyDescent="0.2">
      <c r="A450" s="4">
        <v>9286</v>
      </c>
      <c r="B450" s="4" t="s">
        <v>2524</v>
      </c>
      <c r="C450" s="4" t="s">
        <v>2607</v>
      </c>
      <c r="D450" s="4" t="s">
        <v>2605</v>
      </c>
      <c r="E450" s="4" t="s">
        <v>2604</v>
      </c>
      <c r="G450" t="str">
        <f t="shared" si="6"/>
        <v>SIERRA NEVADA|UNION</v>
      </c>
    </row>
    <row r="451" spans="1:7" x14ac:dyDescent="0.2">
      <c r="A451" s="4">
        <v>9287</v>
      </c>
      <c r="B451" s="4" t="s">
        <v>2655</v>
      </c>
      <c r="C451" s="4" t="s">
        <v>2607</v>
      </c>
      <c r="D451" s="4" t="s">
        <v>2605</v>
      </c>
      <c r="E451" s="4" t="s">
        <v>2604</v>
      </c>
      <c r="G451" t="str">
        <f t="shared" si="6"/>
        <v>STRAINGE BEAST|UNION</v>
      </c>
    </row>
    <row r="452" spans="1:7" x14ac:dyDescent="0.2">
      <c r="A452" s="4">
        <v>9288</v>
      </c>
      <c r="B452" s="4" t="s">
        <v>2654</v>
      </c>
      <c r="C452" s="4" t="s">
        <v>2607</v>
      </c>
      <c r="D452" s="4" t="s">
        <v>2605</v>
      </c>
      <c r="E452" s="4" t="s">
        <v>2604</v>
      </c>
      <c r="G452" t="str">
        <f t="shared" si="6"/>
        <v>TERRAPIN BEER COMPANY|UNION</v>
      </c>
    </row>
    <row r="453" spans="1:7" x14ac:dyDescent="0.2">
      <c r="A453" s="4">
        <v>9289</v>
      </c>
      <c r="B453" s="4" t="s">
        <v>2545</v>
      </c>
      <c r="C453" s="4" t="s">
        <v>2607</v>
      </c>
      <c r="D453" s="4" t="s">
        <v>2605</v>
      </c>
      <c r="E453" s="4" t="s">
        <v>2604</v>
      </c>
      <c r="G453" t="str">
        <f t="shared" si="6"/>
        <v>MOOSEHEAD|UNION</v>
      </c>
    </row>
    <row r="454" spans="1:7" x14ac:dyDescent="0.2">
      <c r="A454" s="4">
        <v>9290</v>
      </c>
      <c r="B454" s="4" t="s">
        <v>2531</v>
      </c>
      <c r="C454" s="4" t="s">
        <v>2607</v>
      </c>
      <c r="D454" s="4" t="s">
        <v>2605</v>
      </c>
      <c r="E454" s="4" t="s">
        <v>2604</v>
      </c>
      <c r="G454" t="str">
        <f t="shared" si="6"/>
        <v>PRESS|UNION</v>
      </c>
    </row>
    <row r="455" spans="1:7" x14ac:dyDescent="0.2">
      <c r="A455" s="4">
        <v>9291</v>
      </c>
      <c r="B455" s="4" t="s">
        <v>2507</v>
      </c>
      <c r="C455" s="4" t="s">
        <v>2607</v>
      </c>
      <c r="D455" s="4" t="s">
        <v>2605</v>
      </c>
      <c r="E455" s="4" t="s">
        <v>2604</v>
      </c>
      <c r="G455" t="str">
        <f t="shared" ref="G455:G518" si="7">UPPER(B455)&amp;"|"&amp;UPPER(C455)</f>
        <v>DG YUENGLING INC|UNION</v>
      </c>
    </row>
    <row r="456" spans="1:7" x14ac:dyDescent="0.2">
      <c r="A456" s="4">
        <v>9302</v>
      </c>
      <c r="B456" s="4" t="s">
        <v>2493</v>
      </c>
      <c r="C456" s="4" t="s">
        <v>2607</v>
      </c>
      <c r="D456" s="4" t="s">
        <v>2605</v>
      </c>
      <c r="E456" s="4" t="s">
        <v>2604</v>
      </c>
      <c r="G456" t="str">
        <f t="shared" si="7"/>
        <v>HEINEKEN USA|UNION</v>
      </c>
    </row>
    <row r="457" spans="1:7" x14ac:dyDescent="0.2">
      <c r="A457" s="4">
        <v>9303</v>
      </c>
      <c r="B457" s="4" t="s">
        <v>2653</v>
      </c>
      <c r="C457" s="4" t="s">
        <v>2607</v>
      </c>
      <c r="D457" s="4" t="s">
        <v>2605</v>
      </c>
      <c r="E457" s="4" t="s">
        <v>2604</v>
      </c>
      <c r="G457" t="str">
        <f t="shared" si="7"/>
        <v>HEINEKEN DARK|UNION</v>
      </c>
    </row>
    <row r="458" spans="1:7" x14ac:dyDescent="0.2">
      <c r="A458" s="4">
        <v>9304</v>
      </c>
      <c r="B458" s="4" t="s">
        <v>2492</v>
      </c>
      <c r="C458" s="4" t="s">
        <v>2607</v>
      </c>
      <c r="D458" s="4" t="s">
        <v>2605</v>
      </c>
      <c r="E458" s="4" t="s">
        <v>2604</v>
      </c>
      <c r="G458" t="str">
        <f t="shared" si="7"/>
        <v>HEINEKEN LIGHT|UNION</v>
      </c>
    </row>
    <row r="459" spans="1:7" x14ac:dyDescent="0.2">
      <c r="A459" s="4">
        <v>9305</v>
      </c>
      <c r="B459" s="4" t="s">
        <v>2496</v>
      </c>
      <c r="C459" s="4" t="s">
        <v>2607</v>
      </c>
      <c r="D459" s="4" t="s">
        <v>2605</v>
      </c>
      <c r="E459" s="4" t="s">
        <v>2604</v>
      </c>
      <c r="G459" t="str">
        <f t="shared" si="7"/>
        <v>AMSTEL|UNION</v>
      </c>
    </row>
    <row r="460" spans="1:7" x14ac:dyDescent="0.2">
      <c r="A460" s="4">
        <v>9306</v>
      </c>
      <c r="B460" s="4" t="s">
        <v>2652</v>
      </c>
      <c r="C460" s="4" t="s">
        <v>2607</v>
      </c>
      <c r="D460" s="4" t="s">
        <v>2605</v>
      </c>
      <c r="E460" s="4" t="s">
        <v>2604</v>
      </c>
      <c r="G460" t="str">
        <f t="shared" si="7"/>
        <v>NEWCASTLE|UNION</v>
      </c>
    </row>
    <row r="461" spans="1:7" x14ac:dyDescent="0.2">
      <c r="A461" s="4">
        <v>9307</v>
      </c>
      <c r="B461" s="4" t="s">
        <v>2651</v>
      </c>
      <c r="C461" s="4" t="s">
        <v>2607</v>
      </c>
      <c r="D461" s="4" t="s">
        <v>2605</v>
      </c>
      <c r="E461" s="4" t="s">
        <v>2604</v>
      </c>
      <c r="G461" t="str">
        <f t="shared" si="7"/>
        <v>BUCKLER|UNION</v>
      </c>
    </row>
    <row r="462" spans="1:7" x14ac:dyDescent="0.2">
      <c r="A462" s="4">
        <v>9308</v>
      </c>
      <c r="B462" s="4" t="s">
        <v>2484</v>
      </c>
      <c r="C462" s="4" t="s">
        <v>2607</v>
      </c>
      <c r="D462" s="4" t="s">
        <v>2605</v>
      </c>
      <c r="E462" s="4" t="s">
        <v>2604</v>
      </c>
      <c r="G462" t="str">
        <f t="shared" si="7"/>
        <v>STRONGBOW|UNION</v>
      </c>
    </row>
    <row r="463" spans="1:7" x14ac:dyDescent="0.2">
      <c r="A463" s="4">
        <v>9309</v>
      </c>
      <c r="B463" s="4" t="s">
        <v>2487</v>
      </c>
      <c r="C463" s="4" t="s">
        <v>2607</v>
      </c>
      <c r="D463" s="4" t="s">
        <v>2605</v>
      </c>
      <c r="E463" s="4" t="s">
        <v>2604</v>
      </c>
      <c r="G463" t="str">
        <f t="shared" si="7"/>
        <v>MURPHY'S|UNION</v>
      </c>
    </row>
    <row r="464" spans="1:7" x14ac:dyDescent="0.2">
      <c r="A464" s="4">
        <v>9310</v>
      </c>
      <c r="B464" s="4" t="s">
        <v>2650</v>
      </c>
      <c r="C464" s="4" t="s">
        <v>2607</v>
      </c>
      <c r="D464" s="4" t="s">
        <v>2605</v>
      </c>
      <c r="E464" s="4" t="s">
        <v>2604</v>
      </c>
      <c r="G464" t="str">
        <f t="shared" si="7"/>
        <v>TIGER|UNION</v>
      </c>
    </row>
    <row r="465" spans="1:7" x14ac:dyDescent="0.2">
      <c r="A465" s="4">
        <v>9311</v>
      </c>
      <c r="B465" s="4" t="s">
        <v>2486</v>
      </c>
      <c r="C465" s="4" t="s">
        <v>2607</v>
      </c>
      <c r="D465" s="4" t="s">
        <v>2605</v>
      </c>
      <c r="E465" s="4" t="s">
        <v>2604</v>
      </c>
      <c r="G465" t="str">
        <f t="shared" si="7"/>
        <v>RED STRIPE|UNION</v>
      </c>
    </row>
    <row r="466" spans="1:7" x14ac:dyDescent="0.2">
      <c r="A466" s="4">
        <v>9312</v>
      </c>
      <c r="B466" s="4" t="s">
        <v>2488</v>
      </c>
      <c r="C466" s="4" t="s">
        <v>2607</v>
      </c>
      <c r="D466" s="4" t="s">
        <v>2605</v>
      </c>
      <c r="E466" s="4" t="s">
        <v>2604</v>
      </c>
      <c r="G466" t="str">
        <f t="shared" si="7"/>
        <v>BIRRA MORETTI|UNION</v>
      </c>
    </row>
    <row r="467" spans="1:7" x14ac:dyDescent="0.2">
      <c r="A467" s="4">
        <v>9313</v>
      </c>
      <c r="B467" s="4" t="s">
        <v>2649</v>
      </c>
      <c r="C467" s="4" t="s">
        <v>2607</v>
      </c>
      <c r="D467" s="4" t="s">
        <v>2605</v>
      </c>
      <c r="E467" s="4" t="s">
        <v>2604</v>
      </c>
      <c r="G467" t="str">
        <f t="shared" si="7"/>
        <v>AFFLIGEM|UNION</v>
      </c>
    </row>
    <row r="468" spans="1:7" x14ac:dyDescent="0.2">
      <c r="A468" s="4">
        <v>9316</v>
      </c>
      <c r="B468" s="4" t="s">
        <v>2648</v>
      </c>
      <c r="C468" s="4" t="s">
        <v>2607</v>
      </c>
      <c r="D468" s="4" t="s">
        <v>2605</v>
      </c>
      <c r="E468" s="4" t="s">
        <v>2604</v>
      </c>
      <c r="G468" t="str">
        <f t="shared" si="7"/>
        <v>CERVEZAS DE MEXICO|UNION</v>
      </c>
    </row>
    <row r="469" spans="1:7" x14ac:dyDescent="0.2">
      <c r="A469" s="4">
        <v>9317</v>
      </c>
      <c r="B469" s="4" t="s">
        <v>2498</v>
      </c>
      <c r="C469" s="4" t="s">
        <v>2607</v>
      </c>
      <c r="D469" s="4" t="s">
        <v>2605</v>
      </c>
      <c r="E469" s="4" t="s">
        <v>2604</v>
      </c>
      <c r="G469" t="str">
        <f t="shared" si="7"/>
        <v>TECATE|UNION</v>
      </c>
    </row>
    <row r="470" spans="1:7" x14ac:dyDescent="0.2">
      <c r="A470" s="4">
        <v>9318</v>
      </c>
      <c r="B470" s="4" t="s">
        <v>2647</v>
      </c>
      <c r="C470" s="4" t="s">
        <v>2607</v>
      </c>
      <c r="D470" s="4" t="s">
        <v>2605</v>
      </c>
      <c r="E470" s="4" t="s">
        <v>2604</v>
      </c>
      <c r="G470" t="str">
        <f t="shared" si="7"/>
        <v>BOHEMIA|UNION</v>
      </c>
    </row>
    <row r="471" spans="1:7" x14ac:dyDescent="0.2">
      <c r="A471" s="4">
        <v>9319</v>
      </c>
      <c r="B471" s="4" t="s">
        <v>2501</v>
      </c>
      <c r="C471" s="4" t="s">
        <v>2607</v>
      </c>
      <c r="D471" s="4" t="s">
        <v>2605</v>
      </c>
      <c r="E471" s="4" t="s">
        <v>2604</v>
      </c>
      <c r="G471" t="str">
        <f t="shared" si="7"/>
        <v>CARTA BLANCA|UNION</v>
      </c>
    </row>
    <row r="472" spans="1:7" x14ac:dyDescent="0.2">
      <c r="A472" s="4">
        <v>9320</v>
      </c>
      <c r="B472" s="4" t="s">
        <v>2497</v>
      </c>
      <c r="C472" s="4" t="s">
        <v>2607</v>
      </c>
      <c r="D472" s="4" t="s">
        <v>2605</v>
      </c>
      <c r="E472" s="4" t="s">
        <v>2604</v>
      </c>
      <c r="G472" t="str">
        <f t="shared" si="7"/>
        <v>TECATE LIGHT|UNION</v>
      </c>
    </row>
    <row r="473" spans="1:7" x14ac:dyDescent="0.2">
      <c r="A473" s="4">
        <v>9321</v>
      </c>
      <c r="B473" s="4" t="s">
        <v>2485</v>
      </c>
      <c r="C473" s="4" t="s">
        <v>2607</v>
      </c>
      <c r="D473" s="4" t="s">
        <v>2605</v>
      </c>
      <c r="E473" s="4" t="s">
        <v>2604</v>
      </c>
      <c r="G473" t="str">
        <f t="shared" si="7"/>
        <v>SAGRES CERVEJA|UNION</v>
      </c>
    </row>
    <row r="474" spans="1:7" x14ac:dyDescent="0.2">
      <c r="A474" s="4">
        <v>9322</v>
      </c>
      <c r="B474" s="4" t="s">
        <v>2499</v>
      </c>
      <c r="C474" s="4" t="s">
        <v>2607</v>
      </c>
      <c r="D474" s="4" t="s">
        <v>2605</v>
      </c>
      <c r="E474" s="4" t="s">
        <v>2604</v>
      </c>
      <c r="G474" t="str">
        <f t="shared" si="7"/>
        <v>PRESTIGE LAGER|UNION</v>
      </c>
    </row>
    <row r="475" spans="1:7" x14ac:dyDescent="0.2">
      <c r="A475" s="4">
        <v>9323</v>
      </c>
      <c r="B475" s="4" t="s">
        <v>2495</v>
      </c>
      <c r="C475" s="4" t="s">
        <v>2607</v>
      </c>
      <c r="D475" s="4" t="s">
        <v>2605</v>
      </c>
      <c r="E475" s="4" t="s">
        <v>2604</v>
      </c>
      <c r="G475" t="str">
        <f t="shared" si="7"/>
        <v>HEINEKEN 0.0|UNION</v>
      </c>
    </row>
    <row r="476" spans="1:7" x14ac:dyDescent="0.2">
      <c r="A476" s="4">
        <v>9325</v>
      </c>
      <c r="B476" s="4" t="s">
        <v>2646</v>
      </c>
      <c r="C476" s="4" t="s">
        <v>2607</v>
      </c>
      <c r="D476" s="4" t="s">
        <v>2605</v>
      </c>
      <c r="E476" s="4" t="s">
        <v>2604</v>
      </c>
      <c r="G476" t="str">
        <f t="shared" si="7"/>
        <v>ANCHOR|UNION</v>
      </c>
    </row>
    <row r="477" spans="1:7" x14ac:dyDescent="0.2">
      <c r="A477" s="4">
        <v>9326</v>
      </c>
      <c r="B477" s="4" t="s">
        <v>2351</v>
      </c>
      <c r="C477" s="4" t="s">
        <v>2607</v>
      </c>
      <c r="D477" s="4" t="s">
        <v>2605</v>
      </c>
      <c r="E477" s="4" t="s">
        <v>2604</v>
      </c>
      <c r="G477" t="str">
        <f t="shared" si="7"/>
        <v>FLYING FISH|UNION</v>
      </c>
    </row>
    <row r="478" spans="1:7" x14ac:dyDescent="0.2">
      <c r="A478" s="4">
        <v>9327</v>
      </c>
      <c r="B478" s="4" t="s">
        <v>2645</v>
      </c>
      <c r="C478" s="4" t="s">
        <v>2607</v>
      </c>
      <c r="D478" s="4" t="s">
        <v>2605</v>
      </c>
      <c r="E478" s="4" t="s">
        <v>2604</v>
      </c>
      <c r="G478" t="str">
        <f t="shared" si="7"/>
        <v>BASIC|UNION</v>
      </c>
    </row>
    <row r="479" spans="1:7" x14ac:dyDescent="0.2">
      <c r="A479" s="4">
        <v>9328</v>
      </c>
      <c r="B479" s="4" t="s">
        <v>2347</v>
      </c>
      <c r="C479" s="4" t="s">
        <v>2607</v>
      </c>
      <c r="D479" s="4" t="s">
        <v>2605</v>
      </c>
      <c r="E479" s="4" t="s">
        <v>2604</v>
      </c>
      <c r="G479" t="str">
        <f t="shared" si="7"/>
        <v>MAMITA'S|UNION</v>
      </c>
    </row>
    <row r="480" spans="1:7" x14ac:dyDescent="0.2">
      <c r="A480" s="4">
        <v>9329</v>
      </c>
      <c r="B480" s="4" t="s">
        <v>2348</v>
      </c>
      <c r="C480" s="4" t="s">
        <v>2607</v>
      </c>
      <c r="D480" s="4" t="s">
        <v>2605</v>
      </c>
      <c r="E480" s="4" t="s">
        <v>2604</v>
      </c>
      <c r="G480" t="str">
        <f t="shared" si="7"/>
        <v>FOUR LOKO|UNION</v>
      </c>
    </row>
    <row r="481" spans="1:7" x14ac:dyDescent="0.2">
      <c r="A481" s="4">
        <v>9330</v>
      </c>
      <c r="B481" s="4" t="s">
        <v>2349</v>
      </c>
      <c r="C481" s="4" t="s">
        <v>2607</v>
      </c>
      <c r="D481" s="4" t="s">
        <v>2605</v>
      </c>
      <c r="E481" s="4" t="s">
        <v>2604</v>
      </c>
      <c r="G481" t="str">
        <f t="shared" si="7"/>
        <v>EARTHQUAKE|UNION</v>
      </c>
    </row>
    <row r="482" spans="1:7" x14ac:dyDescent="0.2">
      <c r="A482" s="4">
        <v>9331</v>
      </c>
      <c r="B482" s="4" t="s">
        <v>2644</v>
      </c>
      <c r="C482" s="4" t="s">
        <v>2607</v>
      </c>
      <c r="D482" s="4" t="s">
        <v>2605</v>
      </c>
      <c r="E482" s="4" t="s">
        <v>2604</v>
      </c>
      <c r="G482" t="str">
        <f t="shared" si="7"/>
        <v>MOSKATO|UNION</v>
      </c>
    </row>
    <row r="483" spans="1:7" x14ac:dyDescent="0.2">
      <c r="A483" s="4">
        <v>9332</v>
      </c>
      <c r="B483" s="4" t="s">
        <v>2643</v>
      </c>
      <c r="C483" s="4" t="s">
        <v>2607</v>
      </c>
      <c r="D483" s="4" t="s">
        <v>2605</v>
      </c>
      <c r="E483" s="4" t="s">
        <v>2604</v>
      </c>
      <c r="G483" t="str">
        <f t="shared" si="7"/>
        <v>SIGNTURE COCKT|UNION</v>
      </c>
    </row>
    <row r="484" spans="1:7" x14ac:dyDescent="0.2">
      <c r="A484" s="4">
        <v>9333</v>
      </c>
      <c r="B484" s="4" t="s">
        <v>2642</v>
      </c>
      <c r="C484" s="4" t="s">
        <v>2607</v>
      </c>
      <c r="D484" s="4" t="s">
        <v>2605</v>
      </c>
      <c r="E484" s="4" t="s">
        <v>2604</v>
      </c>
      <c r="G484" t="str">
        <f t="shared" si="7"/>
        <v>BARTENDER SERIES|UNION</v>
      </c>
    </row>
    <row r="485" spans="1:7" x14ac:dyDescent="0.2">
      <c r="A485" s="4">
        <v>9334</v>
      </c>
      <c r="B485" s="4" t="s">
        <v>2641</v>
      </c>
      <c r="C485" s="4" t="s">
        <v>2607</v>
      </c>
      <c r="D485" s="4" t="s">
        <v>2605</v>
      </c>
      <c r="E485" s="4" t="s">
        <v>2604</v>
      </c>
      <c r="G485" t="str">
        <f t="shared" si="7"/>
        <v>JOHN DALY|UNION</v>
      </c>
    </row>
    <row r="486" spans="1:7" x14ac:dyDescent="0.2">
      <c r="A486" s="4">
        <v>9335</v>
      </c>
      <c r="B486" s="4" t="s">
        <v>2640</v>
      </c>
      <c r="C486" s="4" t="s">
        <v>2607</v>
      </c>
      <c r="D486" s="4" t="s">
        <v>2605</v>
      </c>
      <c r="E486" s="4" t="s">
        <v>2604</v>
      </c>
      <c r="G486" t="str">
        <f t="shared" si="7"/>
        <v>HARD FRESCO|UNION</v>
      </c>
    </row>
    <row r="487" spans="1:7" x14ac:dyDescent="0.2">
      <c r="A487" s="4">
        <v>9336</v>
      </c>
      <c r="B487" s="4" t="s">
        <v>2345</v>
      </c>
      <c r="C487" s="4" t="s">
        <v>2607</v>
      </c>
      <c r="D487" s="4" t="s">
        <v>2605</v>
      </c>
      <c r="E487" s="4" t="s">
        <v>2604</v>
      </c>
      <c r="G487" t="str">
        <f t="shared" si="7"/>
        <v>BOLD ROCK|UNION</v>
      </c>
    </row>
    <row r="488" spans="1:7" x14ac:dyDescent="0.2">
      <c r="A488" s="4">
        <v>9337</v>
      </c>
      <c r="B488" s="4" t="s">
        <v>2344</v>
      </c>
      <c r="C488" s="4" t="s">
        <v>2607</v>
      </c>
      <c r="D488" s="4" t="s">
        <v>2605</v>
      </c>
      <c r="E488" s="4" t="s">
        <v>2604</v>
      </c>
      <c r="G488" t="str">
        <f t="shared" si="7"/>
        <v>CITIZEN CIDER|UNION</v>
      </c>
    </row>
    <row r="489" spans="1:7" x14ac:dyDescent="0.2">
      <c r="A489" s="4">
        <v>9338</v>
      </c>
      <c r="B489" s="4" t="s">
        <v>2341</v>
      </c>
      <c r="C489" s="4" t="s">
        <v>2607</v>
      </c>
      <c r="D489" s="4" t="s">
        <v>2605</v>
      </c>
      <c r="E489" s="4" t="s">
        <v>2604</v>
      </c>
      <c r="G489" t="str">
        <f t="shared" si="7"/>
        <v>ITHACA|UNION</v>
      </c>
    </row>
    <row r="490" spans="1:7" x14ac:dyDescent="0.2">
      <c r="A490" s="4">
        <v>9339</v>
      </c>
      <c r="B490" s="4" t="s">
        <v>2398</v>
      </c>
      <c r="C490" s="4" t="s">
        <v>2607</v>
      </c>
      <c r="D490" s="4" t="s">
        <v>2605</v>
      </c>
      <c r="E490" s="4" t="s">
        <v>2604</v>
      </c>
      <c r="G490" t="str">
        <f t="shared" si="7"/>
        <v>OTTER CREEK|UNION</v>
      </c>
    </row>
    <row r="491" spans="1:7" x14ac:dyDescent="0.2">
      <c r="A491" s="4">
        <v>9340</v>
      </c>
      <c r="B491" s="4" t="s">
        <v>2695</v>
      </c>
      <c r="C491" s="4" t="s">
        <v>2607</v>
      </c>
      <c r="D491" s="4" t="s">
        <v>2605</v>
      </c>
      <c r="E491" s="4" t="s">
        <v>2604</v>
      </c>
      <c r="G491" t="str">
        <f t="shared" si="7"/>
        <v>SHED|UNION</v>
      </c>
    </row>
    <row r="492" spans="1:7" x14ac:dyDescent="0.2">
      <c r="A492" s="4">
        <v>9341</v>
      </c>
      <c r="B492" s="4" t="s">
        <v>2340</v>
      </c>
      <c r="C492" s="4" t="s">
        <v>2607</v>
      </c>
      <c r="D492" s="4" t="s">
        <v>2605</v>
      </c>
      <c r="E492" s="4" t="s">
        <v>2604</v>
      </c>
      <c r="G492" t="str">
        <f t="shared" si="7"/>
        <v>MCKENZIE'S|UNION</v>
      </c>
    </row>
    <row r="493" spans="1:7" x14ac:dyDescent="0.2">
      <c r="A493" s="4">
        <v>9342</v>
      </c>
      <c r="B493" s="4" t="s">
        <v>2694</v>
      </c>
      <c r="C493" s="4" t="s">
        <v>2607</v>
      </c>
      <c r="D493" s="4" t="s">
        <v>2605</v>
      </c>
      <c r="E493" s="4" t="s">
        <v>2604</v>
      </c>
      <c r="G493" t="str">
        <f t="shared" si="7"/>
        <v>OLD SPECKLED HEN|UNION</v>
      </c>
    </row>
    <row r="494" spans="1:7" x14ac:dyDescent="0.2">
      <c r="A494" s="4">
        <v>9343</v>
      </c>
      <c r="B494" s="4" t="s">
        <v>2342</v>
      </c>
      <c r="C494" s="4" t="s">
        <v>2607</v>
      </c>
      <c r="D494" s="4" t="s">
        <v>2605</v>
      </c>
      <c r="E494" s="4" t="s">
        <v>2604</v>
      </c>
      <c r="G494" t="str">
        <f t="shared" si="7"/>
        <v>HACKER-PSCHORR|UNION</v>
      </c>
    </row>
    <row r="495" spans="1:7" x14ac:dyDescent="0.2">
      <c r="A495" s="4">
        <v>9344</v>
      </c>
      <c r="B495" s="4" t="s">
        <v>2339</v>
      </c>
      <c r="C495" s="4" t="s">
        <v>2607</v>
      </c>
      <c r="D495" s="4" t="s">
        <v>2605</v>
      </c>
      <c r="E495" s="4" t="s">
        <v>2604</v>
      </c>
      <c r="G495" t="str">
        <f t="shared" si="7"/>
        <v>PAULANER|UNION</v>
      </c>
    </row>
    <row r="496" spans="1:7" x14ac:dyDescent="0.2">
      <c r="A496" s="4">
        <v>9345</v>
      </c>
      <c r="B496" s="4" t="s">
        <v>2693</v>
      </c>
      <c r="C496" s="4" t="s">
        <v>2607</v>
      </c>
      <c r="D496" s="4" t="s">
        <v>2605</v>
      </c>
      <c r="E496" s="4" t="s">
        <v>2604</v>
      </c>
      <c r="G496" t="str">
        <f t="shared" si="7"/>
        <v>FRULI|UNION</v>
      </c>
    </row>
    <row r="497" spans="1:7" x14ac:dyDescent="0.2">
      <c r="A497" s="4">
        <v>9346</v>
      </c>
      <c r="B497" s="4" t="s">
        <v>2692</v>
      </c>
      <c r="C497" s="4" t="s">
        <v>2607</v>
      </c>
      <c r="D497" s="4" t="s">
        <v>2605</v>
      </c>
      <c r="E497" s="4" t="s">
        <v>2604</v>
      </c>
      <c r="G497" t="str">
        <f t="shared" si="7"/>
        <v>OHARA'S|UNION</v>
      </c>
    </row>
    <row r="498" spans="1:7" x14ac:dyDescent="0.2">
      <c r="A498" s="4">
        <v>9347</v>
      </c>
      <c r="B498" s="4" t="s">
        <v>2332</v>
      </c>
      <c r="C498" s="4" t="s">
        <v>2607</v>
      </c>
      <c r="D498" s="4" t="s">
        <v>2605</v>
      </c>
      <c r="E498" s="4" t="s">
        <v>2604</v>
      </c>
      <c r="G498" t="str">
        <f t="shared" si="7"/>
        <v>UNIBROUE|UNION</v>
      </c>
    </row>
    <row r="499" spans="1:7" x14ac:dyDescent="0.2">
      <c r="A499" s="4">
        <v>9348</v>
      </c>
      <c r="B499" s="4" t="s">
        <v>2691</v>
      </c>
      <c r="C499" s="4" t="s">
        <v>2607</v>
      </c>
      <c r="D499" s="4" t="s">
        <v>2605</v>
      </c>
      <c r="E499" s="4" t="s">
        <v>2604</v>
      </c>
      <c r="G499" t="str">
        <f t="shared" si="7"/>
        <v>SEA DOG|UNION</v>
      </c>
    </row>
    <row r="500" spans="1:7" x14ac:dyDescent="0.2">
      <c r="A500" s="4">
        <v>9349</v>
      </c>
      <c r="B500" s="4" t="s">
        <v>2337</v>
      </c>
      <c r="C500" s="4" t="s">
        <v>2607</v>
      </c>
      <c r="D500" s="4" t="s">
        <v>2605</v>
      </c>
      <c r="E500" s="4" t="s">
        <v>2604</v>
      </c>
      <c r="G500" t="str">
        <f t="shared" si="7"/>
        <v>SHIPYARD|UNION</v>
      </c>
    </row>
    <row r="501" spans="1:7" x14ac:dyDescent="0.2">
      <c r="A501" s="4">
        <v>9350</v>
      </c>
      <c r="B501" s="4" t="s">
        <v>2335</v>
      </c>
      <c r="C501" s="4" t="s">
        <v>2607</v>
      </c>
      <c r="D501" s="4" t="s">
        <v>2605</v>
      </c>
      <c r="E501" s="4" t="s">
        <v>2604</v>
      </c>
      <c r="G501" t="str">
        <f t="shared" si="7"/>
        <v>SOUTHERN TIER|UNION</v>
      </c>
    </row>
    <row r="502" spans="1:7" x14ac:dyDescent="0.2">
      <c r="A502" s="4">
        <v>9351</v>
      </c>
      <c r="B502" s="4" t="s">
        <v>2346</v>
      </c>
      <c r="C502" s="4" t="s">
        <v>2607</v>
      </c>
      <c r="D502" s="4" t="s">
        <v>2605</v>
      </c>
      <c r="E502" s="4" t="s">
        <v>2604</v>
      </c>
      <c r="G502" t="str">
        <f t="shared" si="7"/>
        <v>BANKS|UNION</v>
      </c>
    </row>
    <row r="503" spans="1:7" x14ac:dyDescent="0.2">
      <c r="A503" s="4">
        <v>9352</v>
      </c>
      <c r="B503" s="4" t="s">
        <v>2329</v>
      </c>
      <c r="C503" s="4" t="s">
        <v>2607</v>
      </c>
      <c r="D503" s="4" t="s">
        <v>2605</v>
      </c>
      <c r="E503" s="4" t="s">
        <v>2604</v>
      </c>
      <c r="G503" t="str">
        <f t="shared" si="7"/>
        <v>WEIHENSTEPHANER|UNION</v>
      </c>
    </row>
    <row r="504" spans="1:7" x14ac:dyDescent="0.2">
      <c r="A504" s="4">
        <v>9353</v>
      </c>
      <c r="B504" s="4" t="s">
        <v>2330</v>
      </c>
      <c r="C504" s="4" t="s">
        <v>2607</v>
      </c>
      <c r="D504" s="4" t="s">
        <v>2605</v>
      </c>
      <c r="E504" s="4" t="s">
        <v>2604</v>
      </c>
      <c r="G504" t="str">
        <f t="shared" si="7"/>
        <v>VICTORY|UNION</v>
      </c>
    </row>
    <row r="505" spans="1:7" x14ac:dyDescent="0.2">
      <c r="A505" s="4">
        <v>9354</v>
      </c>
      <c r="B505" s="4" t="s">
        <v>2527</v>
      </c>
      <c r="C505" s="4" t="s">
        <v>2609</v>
      </c>
      <c r="D505" s="4" t="s">
        <v>2605</v>
      </c>
      <c r="E505" s="4" t="s">
        <v>2604</v>
      </c>
      <c r="G505" t="str">
        <f t="shared" si="7"/>
        <v>SAMUEL ADAMS|ESSEX</v>
      </c>
    </row>
    <row r="506" spans="1:7" x14ac:dyDescent="0.2">
      <c r="A506" s="4">
        <v>9355</v>
      </c>
      <c r="B506" s="4" t="s">
        <v>2690</v>
      </c>
      <c r="C506" s="4" t="s">
        <v>2609</v>
      </c>
      <c r="D506" s="4" t="s">
        <v>2605</v>
      </c>
      <c r="E506" s="4" t="s">
        <v>2604</v>
      </c>
      <c r="G506" t="str">
        <f t="shared" si="7"/>
        <v>TRAVELER|ESSEX</v>
      </c>
    </row>
    <row r="507" spans="1:7" x14ac:dyDescent="0.2">
      <c r="A507" s="4">
        <v>9356</v>
      </c>
      <c r="B507" s="4" t="s">
        <v>2603</v>
      </c>
      <c r="C507" s="4" t="s">
        <v>2609</v>
      </c>
      <c r="D507" s="4" t="s">
        <v>2605</v>
      </c>
      <c r="E507" s="4" t="s">
        <v>2604</v>
      </c>
      <c r="G507" t="str">
        <f t="shared" si="7"/>
        <v>ANGRY ORCHARD|ESSEX</v>
      </c>
    </row>
    <row r="508" spans="1:7" x14ac:dyDescent="0.2">
      <c r="A508" s="4">
        <v>9357</v>
      </c>
      <c r="B508" s="4" t="s">
        <v>2513</v>
      </c>
      <c r="C508" s="4" t="s">
        <v>2609</v>
      </c>
      <c r="D508" s="4" t="s">
        <v>2605</v>
      </c>
      <c r="E508" s="4" t="s">
        <v>2604</v>
      </c>
      <c r="G508" t="str">
        <f t="shared" si="7"/>
        <v>TWISTED TEA|ESSEX</v>
      </c>
    </row>
    <row r="509" spans="1:7" x14ac:dyDescent="0.2">
      <c r="A509" s="4">
        <v>9358</v>
      </c>
      <c r="B509" s="4" t="s">
        <v>2689</v>
      </c>
      <c r="C509" s="4" t="s">
        <v>2609</v>
      </c>
      <c r="D509" s="4" t="s">
        <v>2605</v>
      </c>
      <c r="E509" s="4" t="s">
        <v>2604</v>
      </c>
      <c r="G509" t="str">
        <f t="shared" si="7"/>
        <v>CONEY ISLAND|ESSEX</v>
      </c>
    </row>
    <row r="510" spans="1:7" x14ac:dyDescent="0.2">
      <c r="A510" s="4">
        <v>9359</v>
      </c>
      <c r="B510" s="4" t="s">
        <v>2514</v>
      </c>
      <c r="C510" s="4" t="s">
        <v>2609</v>
      </c>
      <c r="D510" s="4" t="s">
        <v>2605</v>
      </c>
      <c r="E510" s="4" t="s">
        <v>2604</v>
      </c>
      <c r="G510" t="str">
        <f t="shared" si="7"/>
        <v>TRULY|ESSEX</v>
      </c>
    </row>
    <row r="511" spans="1:7" x14ac:dyDescent="0.2">
      <c r="A511" s="4">
        <v>9360</v>
      </c>
      <c r="B511" s="4" t="s">
        <v>2688</v>
      </c>
      <c r="C511" s="4" t="s">
        <v>2609</v>
      </c>
      <c r="D511" s="4" t="s">
        <v>2605</v>
      </c>
      <c r="E511" s="4" t="s">
        <v>2604</v>
      </c>
      <c r="G511" t="str">
        <f t="shared" si="7"/>
        <v>MARATHON|ESSEX</v>
      </c>
    </row>
    <row r="512" spans="1:7" x14ac:dyDescent="0.2">
      <c r="A512" s="4">
        <v>9361</v>
      </c>
      <c r="B512" s="4" t="s">
        <v>2687</v>
      </c>
      <c r="C512" s="4" t="s">
        <v>2609</v>
      </c>
      <c r="D512" s="4" t="s">
        <v>2605</v>
      </c>
      <c r="E512" s="4" t="s">
        <v>2604</v>
      </c>
      <c r="G512" t="str">
        <f t="shared" si="7"/>
        <v>WILD LEAF|ESSEX</v>
      </c>
    </row>
    <row r="513" spans="1:7" x14ac:dyDescent="0.2">
      <c r="A513" s="4">
        <v>9362</v>
      </c>
      <c r="B513" s="4" t="s">
        <v>2579</v>
      </c>
      <c r="C513" s="4" t="s">
        <v>2609</v>
      </c>
      <c r="D513" s="4" t="s">
        <v>2605</v>
      </c>
      <c r="E513" s="4" t="s">
        <v>2604</v>
      </c>
      <c r="G513" t="str">
        <f t="shared" si="7"/>
        <v>DOGFISH HEAD BEER|ESSEX</v>
      </c>
    </row>
    <row r="514" spans="1:7" x14ac:dyDescent="0.2">
      <c r="A514" s="4">
        <v>9363</v>
      </c>
      <c r="B514" s="4" t="s">
        <v>2686</v>
      </c>
      <c r="C514" s="4" t="s">
        <v>2609</v>
      </c>
      <c r="D514" s="4" t="s">
        <v>2605</v>
      </c>
      <c r="E514" s="4" t="s">
        <v>2604</v>
      </c>
      <c r="G514" t="str">
        <f t="shared" si="7"/>
        <v>BALLAST POINT|ESSEX</v>
      </c>
    </row>
    <row r="515" spans="1:7" x14ac:dyDescent="0.2">
      <c r="A515" s="4">
        <v>9364</v>
      </c>
      <c r="B515" s="4" t="s">
        <v>2685</v>
      </c>
      <c r="C515" s="4" t="s">
        <v>2609</v>
      </c>
      <c r="D515" s="4" t="s">
        <v>2605</v>
      </c>
      <c r="E515" s="4" t="s">
        <v>2604</v>
      </c>
      <c r="G515" t="str">
        <f t="shared" si="7"/>
        <v>JASMINE'S|ESSEX</v>
      </c>
    </row>
    <row r="516" spans="1:7" x14ac:dyDescent="0.2">
      <c r="A516" s="4">
        <v>9365</v>
      </c>
      <c r="B516" s="4" t="s">
        <v>2590</v>
      </c>
      <c r="C516" s="4" t="s">
        <v>2609</v>
      </c>
      <c r="D516" s="4" t="s">
        <v>2605</v>
      </c>
      <c r="E516" s="4" t="s">
        <v>2604</v>
      </c>
      <c r="G516" t="str">
        <f t="shared" si="7"/>
        <v>CORONA EXTRA|ESSEX</v>
      </c>
    </row>
    <row r="517" spans="1:7" x14ac:dyDescent="0.2">
      <c r="A517" s="4">
        <v>9366</v>
      </c>
      <c r="B517" s="4" t="s">
        <v>2589</v>
      </c>
      <c r="C517" s="4" t="s">
        <v>2609</v>
      </c>
      <c r="D517" s="4" t="s">
        <v>2605</v>
      </c>
      <c r="E517" s="4" t="s">
        <v>2604</v>
      </c>
      <c r="G517" t="str">
        <f t="shared" si="7"/>
        <v>CORONA FAMILIAR|ESSEX</v>
      </c>
    </row>
    <row r="518" spans="1:7" x14ac:dyDescent="0.2">
      <c r="A518" s="4">
        <v>9367</v>
      </c>
      <c r="B518" s="4" t="s">
        <v>2588</v>
      </c>
      <c r="C518" s="4" t="s">
        <v>2609</v>
      </c>
      <c r="D518" s="4" t="s">
        <v>2605</v>
      </c>
      <c r="E518" s="4" t="s">
        <v>2604</v>
      </c>
      <c r="G518" t="str">
        <f t="shared" si="7"/>
        <v>CORONA LIGHT|ESSEX</v>
      </c>
    </row>
    <row r="519" spans="1:7" x14ac:dyDescent="0.2">
      <c r="A519" s="4">
        <v>9368</v>
      </c>
      <c r="B519" s="4" t="s">
        <v>2535</v>
      </c>
      <c r="C519" s="4" t="s">
        <v>2609</v>
      </c>
      <c r="D519" s="4" t="s">
        <v>2605</v>
      </c>
      <c r="E519" s="4" t="s">
        <v>2604</v>
      </c>
      <c r="G519" t="str">
        <f t="shared" ref="G519:G582" si="8">UPPER(B519)&amp;"|"&amp;UPPER(C519)</f>
        <v>PACIFICO|ESSEX</v>
      </c>
    </row>
    <row r="520" spans="1:7" x14ac:dyDescent="0.2">
      <c r="A520" s="4">
        <v>9369</v>
      </c>
      <c r="B520" s="4" t="s">
        <v>2548</v>
      </c>
      <c r="C520" s="4" t="s">
        <v>2609</v>
      </c>
      <c r="D520" s="4" t="s">
        <v>2605</v>
      </c>
      <c r="E520" s="4" t="s">
        <v>2604</v>
      </c>
      <c r="G520" t="str">
        <f t="shared" si="8"/>
        <v>MODELO NEGRA|ESSEX</v>
      </c>
    </row>
    <row r="521" spans="1:7" x14ac:dyDescent="0.2">
      <c r="A521" s="4">
        <v>9370</v>
      </c>
      <c r="B521" s="4" t="s">
        <v>2549</v>
      </c>
      <c r="C521" s="4" t="s">
        <v>2609</v>
      </c>
      <c r="D521" s="4" t="s">
        <v>2605</v>
      </c>
      <c r="E521" s="4" t="s">
        <v>2604</v>
      </c>
      <c r="G521" t="str">
        <f t="shared" si="8"/>
        <v>MODELO ESPECIAL|ESSEX</v>
      </c>
    </row>
    <row r="522" spans="1:7" x14ac:dyDescent="0.2">
      <c r="A522" s="4">
        <v>9371</v>
      </c>
      <c r="B522" s="4" t="s">
        <v>2511</v>
      </c>
      <c r="C522" s="4" t="s">
        <v>2609</v>
      </c>
      <c r="D522" s="4" t="s">
        <v>2605</v>
      </c>
      <c r="E522" s="4" t="s">
        <v>2604</v>
      </c>
      <c r="G522" t="str">
        <f t="shared" si="8"/>
        <v>VICTORIA|ESSEX</v>
      </c>
    </row>
    <row r="523" spans="1:7" x14ac:dyDescent="0.2">
      <c r="A523" s="4">
        <v>9372</v>
      </c>
      <c r="B523" s="4" t="s">
        <v>2550</v>
      </c>
      <c r="C523" s="4" t="s">
        <v>2609</v>
      </c>
      <c r="D523" s="4" t="s">
        <v>2605</v>
      </c>
      <c r="E523" s="4" t="s">
        <v>2604</v>
      </c>
      <c r="G523" t="str">
        <f t="shared" si="8"/>
        <v>MODELO CHELADA|ESSEX</v>
      </c>
    </row>
    <row r="524" spans="1:7" x14ac:dyDescent="0.2">
      <c r="A524" s="4">
        <v>9373</v>
      </c>
      <c r="B524" s="4" t="s">
        <v>2586</v>
      </c>
      <c r="C524" s="4" t="s">
        <v>2609</v>
      </c>
      <c r="D524" s="4" t="s">
        <v>2605</v>
      </c>
      <c r="E524" s="4" t="s">
        <v>2604</v>
      </c>
      <c r="G524" t="str">
        <f t="shared" si="8"/>
        <v>CORONA PREMIER|ESSEX</v>
      </c>
    </row>
    <row r="525" spans="1:7" x14ac:dyDescent="0.2">
      <c r="A525" s="4">
        <v>9374</v>
      </c>
      <c r="B525" s="4" t="s">
        <v>2585</v>
      </c>
      <c r="C525" s="4" t="s">
        <v>2609</v>
      </c>
      <c r="D525" s="4" t="s">
        <v>2605</v>
      </c>
      <c r="E525" s="4" t="s">
        <v>2604</v>
      </c>
      <c r="G525" t="str">
        <f t="shared" si="8"/>
        <v>CORONA REFRESCA|ESSEX</v>
      </c>
    </row>
    <row r="526" spans="1:7" x14ac:dyDescent="0.2">
      <c r="A526" s="4">
        <v>9375</v>
      </c>
      <c r="B526" s="4" t="s">
        <v>2684</v>
      </c>
      <c r="C526" s="4" t="s">
        <v>2609</v>
      </c>
      <c r="D526" s="4" t="s">
        <v>2605</v>
      </c>
      <c r="E526" s="4" t="s">
        <v>2604</v>
      </c>
      <c r="G526" t="str">
        <f t="shared" si="8"/>
        <v>CORONA SELTZER|ESSEX</v>
      </c>
    </row>
    <row r="527" spans="1:7" x14ac:dyDescent="0.2">
      <c r="A527" s="4">
        <v>9377</v>
      </c>
      <c r="B527" s="4" t="s">
        <v>2683</v>
      </c>
      <c r="C527" s="4" t="s">
        <v>2609</v>
      </c>
      <c r="D527" s="4" t="s">
        <v>2605</v>
      </c>
      <c r="E527" s="4" t="s">
        <v>2604</v>
      </c>
      <c r="G527" t="str">
        <f t="shared" si="8"/>
        <v>FRANKS|ESSEX</v>
      </c>
    </row>
    <row r="528" spans="1:7" x14ac:dyDescent="0.2">
      <c r="A528" s="4">
        <v>9378</v>
      </c>
      <c r="B528" s="4" t="s">
        <v>2682</v>
      </c>
      <c r="C528" s="4" t="s">
        <v>2609</v>
      </c>
      <c r="D528" s="4" t="s">
        <v>2605</v>
      </c>
      <c r="E528" s="4" t="s">
        <v>2604</v>
      </c>
      <c r="G528" t="str">
        <f t="shared" si="8"/>
        <v>TGI FRIDAYS|ESSEX</v>
      </c>
    </row>
    <row r="529" spans="1:7" x14ac:dyDescent="0.2">
      <c r="A529" s="4">
        <v>9379</v>
      </c>
      <c r="B529" s="4" t="s">
        <v>2681</v>
      </c>
      <c r="C529" s="4" t="s">
        <v>2609</v>
      </c>
      <c r="D529" s="4" t="s">
        <v>2605</v>
      </c>
      <c r="E529" s="4" t="s">
        <v>2604</v>
      </c>
      <c r="G529" t="str">
        <f t="shared" si="8"/>
        <v>TIPSY TOMATO|ESSEX</v>
      </c>
    </row>
    <row r="530" spans="1:7" x14ac:dyDescent="0.2">
      <c r="A530" s="4">
        <v>9380</v>
      </c>
      <c r="B530" s="4" t="s">
        <v>2559</v>
      </c>
      <c r="C530" s="4" t="s">
        <v>2609</v>
      </c>
      <c r="D530" s="4" t="s">
        <v>2605</v>
      </c>
      <c r="E530" s="4" t="s">
        <v>2604</v>
      </c>
      <c r="G530" t="str">
        <f t="shared" si="8"/>
        <v>MIKE'S HARD LEMONADE|ESSEX</v>
      </c>
    </row>
    <row r="531" spans="1:7" x14ac:dyDescent="0.2">
      <c r="A531" s="4">
        <v>9381</v>
      </c>
      <c r="B531" s="4" t="s">
        <v>2557</v>
      </c>
      <c r="C531" s="4" t="s">
        <v>2609</v>
      </c>
      <c r="D531" s="4" t="s">
        <v>2605</v>
      </c>
      <c r="E531" s="4" t="s">
        <v>2604</v>
      </c>
      <c r="G531" t="str">
        <f t="shared" si="8"/>
        <v>MIKE'S HARDER|ESSEX</v>
      </c>
    </row>
    <row r="532" spans="1:7" x14ac:dyDescent="0.2">
      <c r="A532" s="4">
        <v>9382</v>
      </c>
      <c r="B532" s="4" t="s">
        <v>2594</v>
      </c>
      <c r="C532" s="4" t="s">
        <v>2609</v>
      </c>
      <c r="D532" s="4" t="s">
        <v>2605</v>
      </c>
      <c r="E532" s="4" t="s">
        <v>2604</v>
      </c>
      <c r="G532" t="str">
        <f t="shared" si="8"/>
        <v>CAYMAN JACK|ESSEX</v>
      </c>
    </row>
    <row r="533" spans="1:7" x14ac:dyDescent="0.2">
      <c r="A533" s="4">
        <v>9383</v>
      </c>
      <c r="B533" s="4" t="s">
        <v>2544</v>
      </c>
      <c r="C533" s="4" t="s">
        <v>2609</v>
      </c>
      <c r="D533" s="4" t="s">
        <v>2605</v>
      </c>
      <c r="E533" s="4" t="s">
        <v>2604</v>
      </c>
      <c r="G533" t="str">
        <f t="shared" si="8"/>
        <v>MXD COCKTAILS|ESSEX</v>
      </c>
    </row>
    <row r="534" spans="1:7" x14ac:dyDescent="0.2">
      <c r="A534" s="4">
        <v>9384</v>
      </c>
      <c r="B534" s="4" t="s">
        <v>2680</v>
      </c>
      <c r="C534" s="4" t="s">
        <v>2609</v>
      </c>
      <c r="D534" s="4" t="s">
        <v>2605</v>
      </c>
      <c r="E534" s="4" t="s">
        <v>2604</v>
      </c>
      <c r="G534" t="str">
        <f t="shared" si="8"/>
        <v>PALM BREEZE|ESSEX</v>
      </c>
    </row>
    <row r="535" spans="1:7" x14ac:dyDescent="0.2">
      <c r="A535" s="4">
        <v>9385</v>
      </c>
      <c r="B535" s="4" t="s">
        <v>2509</v>
      </c>
      <c r="C535" s="4" t="s">
        <v>2609</v>
      </c>
      <c r="D535" s="4" t="s">
        <v>2605</v>
      </c>
      <c r="E535" s="4" t="s">
        <v>2604</v>
      </c>
      <c r="G535" t="str">
        <f t="shared" si="8"/>
        <v>WHITE CLAW|ESSEX</v>
      </c>
    </row>
    <row r="536" spans="1:7" x14ac:dyDescent="0.2">
      <c r="A536" s="4">
        <v>9386</v>
      </c>
      <c r="B536" s="4" t="s">
        <v>2593</v>
      </c>
      <c r="C536" s="4" t="s">
        <v>2609</v>
      </c>
      <c r="D536" s="4" t="s">
        <v>2605</v>
      </c>
      <c r="E536" s="4" t="s">
        <v>2604</v>
      </c>
      <c r="G536" t="str">
        <f t="shared" si="8"/>
        <v>COORS|ESSEX</v>
      </c>
    </row>
    <row r="537" spans="1:7" x14ac:dyDescent="0.2">
      <c r="A537" s="4">
        <v>9387</v>
      </c>
      <c r="B537" s="4" t="s">
        <v>2591</v>
      </c>
      <c r="C537" s="4" t="s">
        <v>2609</v>
      </c>
      <c r="D537" s="4" t="s">
        <v>2605</v>
      </c>
      <c r="E537" s="4" t="s">
        <v>2604</v>
      </c>
      <c r="G537" t="str">
        <f t="shared" si="8"/>
        <v>COORS LIGHT|ESSEX</v>
      </c>
    </row>
    <row r="538" spans="1:7" x14ac:dyDescent="0.2">
      <c r="A538" s="4">
        <v>9388</v>
      </c>
      <c r="B538" s="4" t="s">
        <v>2679</v>
      </c>
      <c r="C538" s="4" t="s">
        <v>2609</v>
      </c>
      <c r="D538" s="4" t="s">
        <v>2605</v>
      </c>
      <c r="E538" s="4" t="s">
        <v>2604</v>
      </c>
      <c r="G538" t="str">
        <f t="shared" si="8"/>
        <v>COORS EXTRA GOLD|ESSEX</v>
      </c>
    </row>
    <row r="539" spans="1:7" x14ac:dyDescent="0.2">
      <c r="A539" s="4">
        <v>9389</v>
      </c>
      <c r="B539" s="4" t="s">
        <v>2565</v>
      </c>
      <c r="C539" s="4" t="s">
        <v>2609</v>
      </c>
      <c r="D539" s="4" t="s">
        <v>2605</v>
      </c>
      <c r="E539" s="4" t="s">
        <v>2604</v>
      </c>
      <c r="G539" t="str">
        <f t="shared" si="8"/>
        <v>KEYSTONE|ESSEX</v>
      </c>
    </row>
    <row r="540" spans="1:7" x14ac:dyDescent="0.2">
      <c r="A540" s="4">
        <v>9390</v>
      </c>
      <c r="B540" s="4" t="s">
        <v>2678</v>
      </c>
      <c r="C540" s="4" t="s">
        <v>2609</v>
      </c>
      <c r="D540" s="4" t="s">
        <v>2605</v>
      </c>
      <c r="E540" s="4" t="s">
        <v>2604</v>
      </c>
      <c r="G540" t="str">
        <f t="shared" si="8"/>
        <v>ZIMA|ESSEX</v>
      </c>
    </row>
    <row r="541" spans="1:7" x14ac:dyDescent="0.2">
      <c r="A541" s="4">
        <v>9391</v>
      </c>
      <c r="B541" s="4" t="s">
        <v>2677</v>
      </c>
      <c r="C541" s="4" t="s">
        <v>2609</v>
      </c>
      <c r="D541" s="4" t="s">
        <v>2605</v>
      </c>
      <c r="E541" s="4" t="s">
        <v>2604</v>
      </c>
      <c r="G541" t="str">
        <f t="shared" si="8"/>
        <v>COORS SELTZER|ESSEX</v>
      </c>
    </row>
    <row r="542" spans="1:7" x14ac:dyDescent="0.2">
      <c r="A542" s="4">
        <v>9392</v>
      </c>
      <c r="B542" s="4" t="s">
        <v>2596</v>
      </c>
      <c r="C542" s="4" t="s">
        <v>2609</v>
      </c>
      <c r="D542" s="4" t="s">
        <v>2605</v>
      </c>
      <c r="E542" s="4" t="s">
        <v>2604</v>
      </c>
      <c r="G542" t="str">
        <f t="shared" si="8"/>
        <v>BLUE MOON|ESSEX</v>
      </c>
    </row>
    <row r="543" spans="1:7" x14ac:dyDescent="0.2">
      <c r="A543" s="4">
        <v>9393</v>
      </c>
      <c r="B543" s="4" t="s">
        <v>2676</v>
      </c>
      <c r="C543" s="4" t="s">
        <v>2609</v>
      </c>
      <c r="D543" s="4" t="s">
        <v>2605</v>
      </c>
      <c r="E543" s="4" t="s">
        <v>2604</v>
      </c>
      <c r="G543" t="str">
        <f t="shared" si="8"/>
        <v>CRISPIN|ESSEX</v>
      </c>
    </row>
    <row r="544" spans="1:7" x14ac:dyDescent="0.2">
      <c r="A544" s="4">
        <v>9394</v>
      </c>
      <c r="B544" s="4" t="s">
        <v>2675</v>
      </c>
      <c r="C544" s="4" t="s">
        <v>2609</v>
      </c>
      <c r="D544" s="4" t="s">
        <v>2605</v>
      </c>
      <c r="E544" s="4" t="s">
        <v>2604</v>
      </c>
      <c r="G544" t="str">
        <f t="shared" si="8"/>
        <v>HENRY'S WEINHARDS|ESSEX</v>
      </c>
    </row>
    <row r="545" spans="1:7" x14ac:dyDescent="0.2">
      <c r="A545" s="4">
        <v>9395</v>
      </c>
      <c r="B545" s="4" t="s">
        <v>2674</v>
      </c>
      <c r="C545" s="4" t="s">
        <v>2609</v>
      </c>
      <c r="D545" s="4" t="s">
        <v>2605</v>
      </c>
      <c r="E545" s="4" t="s">
        <v>2604</v>
      </c>
      <c r="G545" t="str">
        <f t="shared" si="8"/>
        <v>TWO HATS|ESSEX</v>
      </c>
    </row>
    <row r="546" spans="1:7" x14ac:dyDescent="0.2">
      <c r="A546" s="4">
        <v>9396</v>
      </c>
      <c r="B546" s="4" t="s">
        <v>2564</v>
      </c>
      <c r="C546" s="4" t="s">
        <v>2609</v>
      </c>
      <c r="D546" s="4" t="s">
        <v>2605</v>
      </c>
      <c r="E546" s="4" t="s">
        <v>2604</v>
      </c>
      <c r="G546" t="str">
        <f t="shared" si="8"/>
        <v>GEORGE KILLIAN'S|ESSEX</v>
      </c>
    </row>
    <row r="547" spans="1:7" x14ac:dyDescent="0.2">
      <c r="A547" s="4">
        <v>9397</v>
      </c>
      <c r="B547" s="4" t="s">
        <v>2529</v>
      </c>
      <c r="C547" s="4" t="s">
        <v>2609</v>
      </c>
      <c r="D547" s="4" t="s">
        <v>2605</v>
      </c>
      <c r="E547" s="4" t="s">
        <v>2604</v>
      </c>
      <c r="G547" t="str">
        <f t="shared" si="8"/>
        <v>REDD'S|ESSEX</v>
      </c>
    </row>
    <row r="548" spans="1:7" x14ac:dyDescent="0.2">
      <c r="A548" s="4">
        <v>9398</v>
      </c>
      <c r="B548" s="4" t="s">
        <v>2673</v>
      </c>
      <c r="C548" s="4" t="s">
        <v>2609</v>
      </c>
      <c r="D548" s="4" t="s">
        <v>2605</v>
      </c>
      <c r="E548" s="4" t="s">
        <v>2604</v>
      </c>
      <c r="G548" t="str">
        <f t="shared" si="8"/>
        <v>THIRD SHIFT|ESSEX</v>
      </c>
    </row>
    <row r="549" spans="1:7" x14ac:dyDescent="0.2">
      <c r="A549" s="4">
        <v>9399</v>
      </c>
      <c r="B549" s="4" t="s">
        <v>2546</v>
      </c>
      <c r="C549" s="4" t="s">
        <v>2609</v>
      </c>
      <c r="D549" s="4" t="s">
        <v>2605</v>
      </c>
      <c r="E549" s="4" t="s">
        <v>2604</v>
      </c>
      <c r="G549" t="str">
        <f t="shared" si="8"/>
        <v>MOLSON|ESSEX</v>
      </c>
    </row>
    <row r="550" spans="1:7" x14ac:dyDescent="0.2">
      <c r="A550" s="4">
        <v>9400</v>
      </c>
      <c r="B550" s="4" t="s">
        <v>2672</v>
      </c>
      <c r="C550" s="4" t="s">
        <v>2609</v>
      </c>
      <c r="D550" s="4" t="s">
        <v>2605</v>
      </c>
      <c r="E550" s="4" t="s">
        <v>2604</v>
      </c>
      <c r="G550" t="str">
        <f t="shared" si="8"/>
        <v>HENRY'S HARD SPARKLING|ESSEX</v>
      </c>
    </row>
    <row r="551" spans="1:7" x14ac:dyDescent="0.2">
      <c r="A551" s="4">
        <v>9401</v>
      </c>
      <c r="B551" s="4" t="s">
        <v>2519</v>
      </c>
      <c r="C551" s="4" t="s">
        <v>2609</v>
      </c>
      <c r="D551" s="4" t="s">
        <v>2605</v>
      </c>
      <c r="E551" s="4" t="s">
        <v>2604</v>
      </c>
      <c r="G551" t="str">
        <f t="shared" si="8"/>
        <v>STEEL RESERVE|ESSEX</v>
      </c>
    </row>
    <row r="552" spans="1:7" x14ac:dyDescent="0.2">
      <c r="A552" s="4">
        <v>9402</v>
      </c>
      <c r="B552" s="4" t="s">
        <v>2592</v>
      </c>
      <c r="C552" s="4" t="s">
        <v>2609</v>
      </c>
      <c r="D552" s="4" t="s">
        <v>2605</v>
      </c>
      <c r="E552" s="4" t="s">
        <v>2604</v>
      </c>
      <c r="G552" t="str">
        <f t="shared" si="8"/>
        <v>COORS EDGE|ESSEX</v>
      </c>
    </row>
    <row r="553" spans="1:7" x14ac:dyDescent="0.2">
      <c r="A553" s="4">
        <v>9403</v>
      </c>
      <c r="B553" s="4" t="s">
        <v>2518</v>
      </c>
      <c r="C553" s="4" t="s">
        <v>2609</v>
      </c>
      <c r="D553" s="4" t="s">
        <v>2605</v>
      </c>
      <c r="E553" s="4" t="s">
        <v>2604</v>
      </c>
      <c r="G553" t="str">
        <f t="shared" si="8"/>
        <v>STEEL RESERVE ALLOY SERIES|ESSEX</v>
      </c>
    </row>
    <row r="554" spans="1:7" x14ac:dyDescent="0.2">
      <c r="A554" s="4">
        <v>9404</v>
      </c>
      <c r="B554" s="4" t="s">
        <v>2602</v>
      </c>
      <c r="C554" s="4" t="s">
        <v>2609</v>
      </c>
      <c r="D554" s="4" t="s">
        <v>2605</v>
      </c>
      <c r="E554" s="4" t="s">
        <v>2604</v>
      </c>
      <c r="G554" t="str">
        <f t="shared" si="8"/>
        <v>AGUILA|ESSEX</v>
      </c>
    </row>
    <row r="555" spans="1:7" x14ac:dyDescent="0.2">
      <c r="A555" s="4">
        <v>9405</v>
      </c>
      <c r="B555" s="4" t="s">
        <v>2671</v>
      </c>
      <c r="C555" s="4" t="s">
        <v>2609</v>
      </c>
      <c r="D555" s="4" t="s">
        <v>2605</v>
      </c>
      <c r="E555" s="4" t="s">
        <v>2604</v>
      </c>
      <c r="G555" t="str">
        <f t="shared" si="8"/>
        <v>SMITH &amp; FORGE|ESSEX</v>
      </c>
    </row>
    <row r="556" spans="1:7" x14ac:dyDescent="0.2">
      <c r="A556" s="4">
        <v>9406</v>
      </c>
      <c r="B556" s="4" t="s">
        <v>2528</v>
      </c>
      <c r="C556" s="4" t="s">
        <v>2609</v>
      </c>
      <c r="D556" s="4" t="s">
        <v>2605</v>
      </c>
      <c r="E556" s="4" t="s">
        <v>2604</v>
      </c>
      <c r="G556" t="str">
        <f t="shared" si="8"/>
        <v>REDD'S WICKED|ESSEX</v>
      </c>
    </row>
    <row r="557" spans="1:7" x14ac:dyDescent="0.2">
      <c r="A557" s="4">
        <v>9407</v>
      </c>
      <c r="B557" s="4" t="s">
        <v>2670</v>
      </c>
      <c r="C557" s="4" t="s">
        <v>2609</v>
      </c>
      <c r="D557" s="4" t="s">
        <v>2605</v>
      </c>
      <c r="E557" s="4" t="s">
        <v>2604</v>
      </c>
      <c r="G557" t="str">
        <f t="shared" si="8"/>
        <v>HENRY'S HARD SODAS|ESSEX</v>
      </c>
    </row>
    <row r="558" spans="1:7" x14ac:dyDescent="0.2">
      <c r="A558" s="4">
        <v>9408</v>
      </c>
      <c r="B558" s="4" t="s">
        <v>2571</v>
      </c>
      <c r="C558" s="4" t="s">
        <v>2609</v>
      </c>
      <c r="D558" s="4" t="s">
        <v>2605</v>
      </c>
      <c r="E558" s="4" t="s">
        <v>2604</v>
      </c>
      <c r="G558" t="str">
        <f t="shared" si="8"/>
        <v>HAMM'S|ESSEX</v>
      </c>
    </row>
    <row r="559" spans="1:7" x14ac:dyDescent="0.2">
      <c r="A559" s="4">
        <v>9409</v>
      </c>
      <c r="B559" s="4" t="s">
        <v>2669</v>
      </c>
      <c r="C559" s="4" t="s">
        <v>2609</v>
      </c>
      <c r="D559" s="4" t="s">
        <v>2605</v>
      </c>
      <c r="E559" s="4" t="s">
        <v>2604</v>
      </c>
      <c r="G559" t="str">
        <f t="shared" si="8"/>
        <v>HAMM'S LIGHT|ESSEX</v>
      </c>
    </row>
    <row r="560" spans="1:7" x14ac:dyDescent="0.2">
      <c r="A560" s="4">
        <v>9410</v>
      </c>
      <c r="B560" s="4" t="s">
        <v>2668</v>
      </c>
      <c r="C560" s="4" t="s">
        <v>2609</v>
      </c>
      <c r="D560" s="4" t="s">
        <v>2605</v>
      </c>
      <c r="E560" s="4" t="s">
        <v>2604</v>
      </c>
      <c r="G560" t="str">
        <f t="shared" si="8"/>
        <v>MILLER HIGH LIFE|ESSEX</v>
      </c>
    </row>
    <row r="561" spans="1:7" x14ac:dyDescent="0.2">
      <c r="A561" s="4">
        <v>9411</v>
      </c>
      <c r="B561" s="4" t="s">
        <v>2667</v>
      </c>
      <c r="C561" s="4" t="s">
        <v>2609</v>
      </c>
      <c r="D561" s="4" t="s">
        <v>2605</v>
      </c>
      <c r="E561" s="4" t="s">
        <v>2604</v>
      </c>
      <c r="G561" t="str">
        <f t="shared" si="8"/>
        <v>MILLER HIGH LIFE LIGHT|ESSEX</v>
      </c>
    </row>
    <row r="562" spans="1:7" x14ac:dyDescent="0.2">
      <c r="A562" s="4">
        <v>9412</v>
      </c>
      <c r="B562" s="4" t="s">
        <v>2666</v>
      </c>
      <c r="C562" s="4" t="s">
        <v>2609</v>
      </c>
      <c r="D562" s="4" t="s">
        <v>2605</v>
      </c>
      <c r="E562" s="4" t="s">
        <v>2604</v>
      </c>
      <c r="G562" t="str">
        <f t="shared" si="8"/>
        <v>ICEHOUSE|ESSEX</v>
      </c>
    </row>
    <row r="563" spans="1:7" x14ac:dyDescent="0.2">
      <c r="A563" s="4">
        <v>9413</v>
      </c>
      <c r="B563" s="4" t="s">
        <v>2665</v>
      </c>
      <c r="C563" s="4" t="s">
        <v>2609</v>
      </c>
      <c r="D563" s="4" t="s">
        <v>2605</v>
      </c>
      <c r="E563" s="4" t="s">
        <v>2604</v>
      </c>
      <c r="G563" t="str">
        <f t="shared" si="8"/>
        <v>ICEHOUSE EDGE|ESSEX</v>
      </c>
    </row>
    <row r="564" spans="1:7" x14ac:dyDescent="0.2">
      <c r="A564" s="4">
        <v>9414</v>
      </c>
      <c r="B564" s="4" t="s">
        <v>2554</v>
      </c>
      <c r="C564" s="4" t="s">
        <v>2609</v>
      </c>
      <c r="D564" s="4" t="s">
        <v>2605</v>
      </c>
      <c r="E564" s="4" t="s">
        <v>2604</v>
      </c>
      <c r="G564" t="str">
        <f t="shared" si="8"/>
        <v>LITE|ESSEX</v>
      </c>
    </row>
    <row r="565" spans="1:7" x14ac:dyDescent="0.2">
      <c r="A565" s="4">
        <v>9415</v>
      </c>
      <c r="B565" s="4" t="s">
        <v>2664</v>
      </c>
      <c r="C565" s="4" t="s">
        <v>2609</v>
      </c>
      <c r="D565" s="4" t="s">
        <v>2605</v>
      </c>
      <c r="E565" s="4" t="s">
        <v>2604</v>
      </c>
      <c r="G565" t="str">
        <f t="shared" si="8"/>
        <v>MOVO|ESSEX</v>
      </c>
    </row>
    <row r="566" spans="1:7" x14ac:dyDescent="0.2">
      <c r="A566" s="4">
        <v>9416</v>
      </c>
      <c r="B566" s="4" t="s">
        <v>2555</v>
      </c>
      <c r="C566" s="4" t="s">
        <v>2609</v>
      </c>
      <c r="D566" s="4" t="s">
        <v>2605</v>
      </c>
      <c r="E566" s="4" t="s">
        <v>2604</v>
      </c>
      <c r="G566" t="str">
        <f t="shared" si="8"/>
        <v>MILLER GENUINE DRAFT|ESSEX</v>
      </c>
    </row>
    <row r="567" spans="1:7" x14ac:dyDescent="0.2">
      <c r="A567" s="4">
        <v>9417</v>
      </c>
      <c r="B567" s="4" t="s">
        <v>2663</v>
      </c>
      <c r="C567" s="4" t="s">
        <v>2609</v>
      </c>
      <c r="D567" s="4" t="s">
        <v>2605</v>
      </c>
      <c r="E567" s="4" t="s">
        <v>2604</v>
      </c>
      <c r="G567" t="str">
        <f t="shared" si="8"/>
        <v>MICKEY MALT|ESSEX</v>
      </c>
    </row>
    <row r="568" spans="1:7" x14ac:dyDescent="0.2">
      <c r="A568" s="4">
        <v>9418</v>
      </c>
      <c r="B568" s="4" t="s">
        <v>2556</v>
      </c>
      <c r="C568" s="4" t="s">
        <v>2609</v>
      </c>
      <c r="D568" s="4" t="s">
        <v>2605</v>
      </c>
      <c r="E568" s="4" t="s">
        <v>2604</v>
      </c>
      <c r="G568" t="str">
        <f t="shared" si="8"/>
        <v>MILLER EXTRA LIGHT|ESSEX</v>
      </c>
    </row>
    <row r="569" spans="1:7" x14ac:dyDescent="0.2">
      <c r="A569" s="4">
        <v>9419</v>
      </c>
      <c r="B569" s="4" t="s">
        <v>2662</v>
      </c>
      <c r="C569" s="4" t="s">
        <v>2609</v>
      </c>
      <c r="D569" s="4" t="s">
        <v>2605</v>
      </c>
      <c r="E569" s="4" t="s">
        <v>2604</v>
      </c>
      <c r="G569" t="str">
        <f t="shared" si="8"/>
        <v>MILLER FORTUNE|ESSEX</v>
      </c>
    </row>
    <row r="570" spans="1:7" x14ac:dyDescent="0.2">
      <c r="A570" s="4">
        <v>9420</v>
      </c>
      <c r="B570" s="4" t="s">
        <v>2661</v>
      </c>
      <c r="C570" s="4" t="s">
        <v>2609</v>
      </c>
      <c r="D570" s="4" t="s">
        <v>2605</v>
      </c>
      <c r="E570" s="4" t="s">
        <v>2604</v>
      </c>
      <c r="G570" t="str">
        <f t="shared" si="8"/>
        <v>MILWAUKEE'S BEST|ESSEX</v>
      </c>
    </row>
    <row r="571" spans="1:7" x14ac:dyDescent="0.2">
      <c r="A571" s="4">
        <v>9421</v>
      </c>
      <c r="B571" s="4" t="s">
        <v>2553</v>
      </c>
      <c r="C571" s="4" t="s">
        <v>2609</v>
      </c>
      <c r="D571" s="4" t="s">
        <v>2605</v>
      </c>
      <c r="E571" s="4" t="s">
        <v>2604</v>
      </c>
      <c r="G571" t="str">
        <f t="shared" si="8"/>
        <v>MILWAUKEE'S BEST ICE|ESSEX</v>
      </c>
    </row>
    <row r="572" spans="1:7" x14ac:dyDescent="0.2">
      <c r="A572" s="4">
        <v>9422</v>
      </c>
      <c r="B572" s="4" t="s">
        <v>2552</v>
      </c>
      <c r="C572" s="4" t="s">
        <v>2609</v>
      </c>
      <c r="D572" s="4" t="s">
        <v>2605</v>
      </c>
      <c r="E572" s="4" t="s">
        <v>2604</v>
      </c>
      <c r="G572" t="str">
        <f t="shared" si="8"/>
        <v>MILWAUKEE'S BEST LIGHT|ESSEX</v>
      </c>
    </row>
    <row r="573" spans="1:7" x14ac:dyDescent="0.2">
      <c r="A573" s="4">
        <v>9423</v>
      </c>
      <c r="B573" s="4" t="s">
        <v>2561</v>
      </c>
      <c r="C573" s="4" t="s">
        <v>2609</v>
      </c>
      <c r="D573" s="4" t="s">
        <v>2605</v>
      </c>
      <c r="E573" s="4" t="s">
        <v>2604</v>
      </c>
      <c r="G573" t="str">
        <f t="shared" si="8"/>
        <v>LEINENKUGEL|ESSEX</v>
      </c>
    </row>
    <row r="574" spans="1:7" x14ac:dyDescent="0.2">
      <c r="A574" s="4">
        <v>9424</v>
      </c>
      <c r="B574" s="4" t="s">
        <v>2660</v>
      </c>
      <c r="C574" s="4" t="s">
        <v>2609</v>
      </c>
      <c r="D574" s="4" t="s">
        <v>2605</v>
      </c>
      <c r="E574" s="4" t="s">
        <v>2604</v>
      </c>
      <c r="G574" t="str">
        <f t="shared" si="8"/>
        <v>LEINENKUGEL SHANDY|ESSEX</v>
      </c>
    </row>
    <row r="575" spans="1:7" x14ac:dyDescent="0.2">
      <c r="A575" s="4">
        <v>9425</v>
      </c>
      <c r="B575" s="4" t="s">
        <v>2659</v>
      </c>
      <c r="C575" s="4" t="s">
        <v>2609</v>
      </c>
      <c r="D575" s="4" t="s">
        <v>2605</v>
      </c>
      <c r="E575" s="4" t="s">
        <v>2604</v>
      </c>
      <c r="G575" t="str">
        <f t="shared" si="8"/>
        <v>CRISTAL|ESSEX</v>
      </c>
    </row>
    <row r="576" spans="1:7" x14ac:dyDescent="0.2">
      <c r="A576" s="4">
        <v>9426</v>
      </c>
      <c r="B576" s="4" t="s">
        <v>2582</v>
      </c>
      <c r="C576" s="4" t="s">
        <v>2609</v>
      </c>
      <c r="D576" s="4" t="s">
        <v>2605</v>
      </c>
      <c r="E576" s="4" t="s">
        <v>2604</v>
      </c>
      <c r="G576" t="str">
        <f t="shared" si="8"/>
        <v>CUSQUENA|ESSEX</v>
      </c>
    </row>
    <row r="577" spans="1:7" x14ac:dyDescent="0.2">
      <c r="A577" s="4">
        <v>9427</v>
      </c>
      <c r="B577" s="4" t="s">
        <v>2575</v>
      </c>
      <c r="C577" s="4" t="s">
        <v>2609</v>
      </c>
      <c r="D577" s="4" t="s">
        <v>2605</v>
      </c>
      <c r="E577" s="4" t="s">
        <v>2604</v>
      </c>
      <c r="G577" t="str">
        <f t="shared" si="8"/>
        <v>FOSTERS|ESSEX</v>
      </c>
    </row>
    <row r="578" spans="1:7" x14ac:dyDescent="0.2">
      <c r="A578" s="4">
        <v>9428</v>
      </c>
      <c r="B578" s="4" t="s">
        <v>2572</v>
      </c>
      <c r="C578" s="4" t="s">
        <v>2609</v>
      </c>
      <c r="D578" s="4" t="s">
        <v>2605</v>
      </c>
      <c r="E578" s="4" t="s">
        <v>2604</v>
      </c>
      <c r="G578" t="str">
        <f t="shared" si="8"/>
        <v>GROLSCH|ESSEX</v>
      </c>
    </row>
    <row r="579" spans="1:7" x14ac:dyDescent="0.2">
      <c r="A579" s="4">
        <v>9429</v>
      </c>
      <c r="B579" s="4" t="s">
        <v>2658</v>
      </c>
      <c r="C579" s="4" t="s">
        <v>2609</v>
      </c>
      <c r="D579" s="4" t="s">
        <v>2605</v>
      </c>
      <c r="E579" s="4" t="s">
        <v>2604</v>
      </c>
      <c r="G579" t="str">
        <f t="shared" si="8"/>
        <v>LECH|ESSEX</v>
      </c>
    </row>
    <row r="580" spans="1:7" x14ac:dyDescent="0.2">
      <c r="A580" s="4">
        <v>9430</v>
      </c>
      <c r="B580" s="4" t="s">
        <v>2534</v>
      </c>
      <c r="C580" s="4" t="s">
        <v>2609</v>
      </c>
      <c r="D580" s="4" t="s">
        <v>2605</v>
      </c>
      <c r="E580" s="4" t="s">
        <v>2604</v>
      </c>
      <c r="G580" t="str">
        <f t="shared" si="8"/>
        <v>PERONI|ESSEX</v>
      </c>
    </row>
    <row r="581" spans="1:7" x14ac:dyDescent="0.2">
      <c r="A581" s="4">
        <v>9431</v>
      </c>
      <c r="B581" s="4" t="s">
        <v>2533</v>
      </c>
      <c r="C581" s="4" t="s">
        <v>2609</v>
      </c>
      <c r="D581" s="4" t="s">
        <v>2605</v>
      </c>
      <c r="E581" s="4" t="s">
        <v>2604</v>
      </c>
      <c r="G581" t="str">
        <f t="shared" si="8"/>
        <v>PILSNER URQUELL|ESSEX</v>
      </c>
    </row>
    <row r="582" spans="1:7" x14ac:dyDescent="0.2">
      <c r="A582" s="4">
        <v>9432</v>
      </c>
      <c r="B582" s="4" t="s">
        <v>2512</v>
      </c>
      <c r="C582" s="4" t="s">
        <v>2609</v>
      </c>
      <c r="D582" s="4" t="s">
        <v>2605</v>
      </c>
      <c r="E582" s="4" t="s">
        <v>2604</v>
      </c>
      <c r="G582" t="str">
        <f t="shared" si="8"/>
        <v>TYSKIE GRONIE|ESSEX</v>
      </c>
    </row>
    <row r="583" spans="1:7" x14ac:dyDescent="0.2">
      <c r="A583" s="4">
        <v>9433</v>
      </c>
      <c r="B583" s="4" t="s">
        <v>2537</v>
      </c>
      <c r="C583" s="4" t="s">
        <v>2609</v>
      </c>
      <c r="D583" s="4" t="s">
        <v>2605</v>
      </c>
      <c r="E583" s="4" t="s">
        <v>2604</v>
      </c>
      <c r="G583" t="str">
        <f t="shared" ref="G583:G646" si="9">UPPER(B583)&amp;"|"&amp;UPPER(C583)</f>
        <v>OLD ENGLISH|ESSEX</v>
      </c>
    </row>
    <row r="584" spans="1:7" x14ac:dyDescent="0.2">
      <c r="A584" s="4">
        <v>9434</v>
      </c>
      <c r="B584" s="4" t="s">
        <v>2520</v>
      </c>
      <c r="C584" s="4" t="s">
        <v>2609</v>
      </c>
      <c r="D584" s="4" t="s">
        <v>2605</v>
      </c>
      <c r="E584" s="4" t="s">
        <v>2604</v>
      </c>
      <c r="G584" t="str">
        <f t="shared" si="9"/>
        <v>SOL|ESSEX</v>
      </c>
    </row>
    <row r="585" spans="1:7" x14ac:dyDescent="0.2">
      <c r="A585" s="4">
        <v>9435</v>
      </c>
      <c r="B585" s="4" t="s">
        <v>2601</v>
      </c>
      <c r="C585" s="4" t="s">
        <v>2609</v>
      </c>
      <c r="D585" s="4" t="s">
        <v>2605</v>
      </c>
      <c r="E585" s="4" t="s">
        <v>2604</v>
      </c>
      <c r="G585" t="str">
        <f t="shared" si="9"/>
        <v>ARNOLD PALMER|ESSEX</v>
      </c>
    </row>
    <row r="586" spans="1:7" x14ac:dyDescent="0.2">
      <c r="A586" s="4">
        <v>9436</v>
      </c>
      <c r="B586" s="4" t="s">
        <v>2657</v>
      </c>
      <c r="C586" s="4" t="s">
        <v>2609</v>
      </c>
      <c r="D586" s="4" t="s">
        <v>2605</v>
      </c>
      <c r="E586" s="4" t="s">
        <v>2604</v>
      </c>
      <c r="G586" t="str">
        <f t="shared" si="9"/>
        <v>CAPE LINE|ESSEX</v>
      </c>
    </row>
    <row r="587" spans="1:7" x14ac:dyDescent="0.2">
      <c r="A587" s="4">
        <v>9437</v>
      </c>
      <c r="B587" s="4" t="s">
        <v>2656</v>
      </c>
      <c r="C587" s="4" t="s">
        <v>2609</v>
      </c>
      <c r="D587" s="4" t="s">
        <v>2605</v>
      </c>
      <c r="E587" s="4" t="s">
        <v>2604</v>
      </c>
      <c r="G587" t="str">
        <f t="shared" si="9"/>
        <v>ST ARCHER|ESSEX</v>
      </c>
    </row>
    <row r="588" spans="1:7" x14ac:dyDescent="0.2">
      <c r="A588" s="4">
        <v>9438</v>
      </c>
      <c r="B588" s="4" t="s">
        <v>2510</v>
      </c>
      <c r="C588" s="4" t="s">
        <v>2609</v>
      </c>
      <c r="D588" s="4" t="s">
        <v>2605</v>
      </c>
      <c r="E588" s="4" t="s">
        <v>2604</v>
      </c>
      <c r="G588" t="str">
        <f t="shared" si="9"/>
        <v>VIZZY|ESSEX</v>
      </c>
    </row>
    <row r="589" spans="1:7" x14ac:dyDescent="0.2">
      <c r="A589" s="4">
        <v>9439</v>
      </c>
      <c r="B589" s="4" t="s">
        <v>2542</v>
      </c>
      <c r="C589" s="4" t="s">
        <v>2609</v>
      </c>
      <c r="D589" s="4" t="s">
        <v>2605</v>
      </c>
      <c r="E589" s="4" t="s">
        <v>2604</v>
      </c>
      <c r="G589" t="str">
        <f t="shared" si="9"/>
        <v>NARRAGANSETT|ESSEX</v>
      </c>
    </row>
    <row r="590" spans="1:7" x14ac:dyDescent="0.2">
      <c r="A590" s="4">
        <v>9440</v>
      </c>
      <c r="B590" s="4" t="s">
        <v>2541</v>
      </c>
      <c r="C590" s="4" t="s">
        <v>2609</v>
      </c>
      <c r="D590" s="4" t="s">
        <v>2605</v>
      </c>
      <c r="E590" s="4" t="s">
        <v>2604</v>
      </c>
      <c r="G590" t="str">
        <f t="shared" si="9"/>
        <v>NEW BELGIUM BREWING COMPANY|ESSEX</v>
      </c>
    </row>
    <row r="591" spans="1:7" x14ac:dyDescent="0.2">
      <c r="A591" s="4">
        <v>9441</v>
      </c>
      <c r="B591" s="4" t="s">
        <v>2525</v>
      </c>
      <c r="C591" s="4" t="s">
        <v>2609</v>
      </c>
      <c r="D591" s="4" t="s">
        <v>2605</v>
      </c>
      <c r="E591" s="4" t="s">
        <v>2604</v>
      </c>
      <c r="G591" t="str">
        <f t="shared" si="9"/>
        <v>SHINER|ESSEX</v>
      </c>
    </row>
    <row r="592" spans="1:7" x14ac:dyDescent="0.2">
      <c r="A592" s="4">
        <v>9442</v>
      </c>
      <c r="B592" s="4" t="s">
        <v>2524</v>
      </c>
      <c r="C592" s="4" t="s">
        <v>2609</v>
      </c>
      <c r="D592" s="4" t="s">
        <v>2605</v>
      </c>
      <c r="E592" s="4" t="s">
        <v>2604</v>
      </c>
      <c r="G592" t="str">
        <f t="shared" si="9"/>
        <v>SIERRA NEVADA|ESSEX</v>
      </c>
    </row>
    <row r="593" spans="1:7" x14ac:dyDescent="0.2">
      <c r="A593" s="4">
        <v>9443</v>
      </c>
      <c r="B593" s="4" t="s">
        <v>2655</v>
      </c>
      <c r="C593" s="4" t="s">
        <v>2609</v>
      </c>
      <c r="D593" s="4" t="s">
        <v>2605</v>
      </c>
      <c r="E593" s="4" t="s">
        <v>2604</v>
      </c>
      <c r="G593" t="str">
        <f t="shared" si="9"/>
        <v>STRAINGE BEAST|ESSEX</v>
      </c>
    </row>
    <row r="594" spans="1:7" x14ac:dyDescent="0.2">
      <c r="A594" s="4">
        <v>9444</v>
      </c>
      <c r="B594" s="4" t="s">
        <v>2654</v>
      </c>
      <c r="C594" s="4" t="s">
        <v>2609</v>
      </c>
      <c r="D594" s="4" t="s">
        <v>2605</v>
      </c>
      <c r="E594" s="4" t="s">
        <v>2604</v>
      </c>
      <c r="G594" t="str">
        <f t="shared" si="9"/>
        <v>TERRAPIN BEER COMPANY|ESSEX</v>
      </c>
    </row>
    <row r="595" spans="1:7" x14ac:dyDescent="0.2">
      <c r="A595" s="4">
        <v>9445</v>
      </c>
      <c r="B595" s="4" t="s">
        <v>2545</v>
      </c>
      <c r="C595" s="4" t="s">
        <v>2609</v>
      </c>
      <c r="D595" s="4" t="s">
        <v>2605</v>
      </c>
      <c r="E595" s="4" t="s">
        <v>2604</v>
      </c>
      <c r="G595" t="str">
        <f t="shared" si="9"/>
        <v>MOOSEHEAD|ESSEX</v>
      </c>
    </row>
    <row r="596" spans="1:7" x14ac:dyDescent="0.2">
      <c r="A596" s="4">
        <v>9446</v>
      </c>
      <c r="B596" s="4" t="s">
        <v>2531</v>
      </c>
      <c r="C596" s="4" t="s">
        <v>2609</v>
      </c>
      <c r="D596" s="4" t="s">
        <v>2605</v>
      </c>
      <c r="E596" s="4" t="s">
        <v>2604</v>
      </c>
      <c r="G596" t="str">
        <f t="shared" si="9"/>
        <v>PRESS|ESSEX</v>
      </c>
    </row>
    <row r="597" spans="1:7" x14ac:dyDescent="0.2">
      <c r="A597" s="4">
        <v>9447</v>
      </c>
      <c r="B597" s="4" t="s">
        <v>2507</v>
      </c>
      <c r="C597" s="4" t="s">
        <v>2609</v>
      </c>
      <c r="D597" s="4" t="s">
        <v>2605</v>
      </c>
      <c r="E597" s="4" t="s">
        <v>2604</v>
      </c>
      <c r="G597" t="str">
        <f t="shared" si="9"/>
        <v>DG YUENGLING INC|ESSEX</v>
      </c>
    </row>
    <row r="598" spans="1:7" x14ac:dyDescent="0.2">
      <c r="A598" s="4">
        <v>9458</v>
      </c>
      <c r="B598" s="4" t="s">
        <v>2493</v>
      </c>
      <c r="C598" s="4" t="s">
        <v>2609</v>
      </c>
      <c r="D598" s="4" t="s">
        <v>2605</v>
      </c>
      <c r="E598" s="4" t="s">
        <v>2604</v>
      </c>
      <c r="G598" t="str">
        <f t="shared" si="9"/>
        <v>HEINEKEN USA|ESSEX</v>
      </c>
    </row>
    <row r="599" spans="1:7" x14ac:dyDescent="0.2">
      <c r="A599" s="4">
        <v>9459</v>
      </c>
      <c r="B599" s="4" t="s">
        <v>2653</v>
      </c>
      <c r="C599" s="4" t="s">
        <v>2609</v>
      </c>
      <c r="D599" s="4" t="s">
        <v>2605</v>
      </c>
      <c r="E599" s="4" t="s">
        <v>2604</v>
      </c>
      <c r="G599" t="str">
        <f t="shared" si="9"/>
        <v>HEINEKEN DARK|ESSEX</v>
      </c>
    </row>
    <row r="600" spans="1:7" x14ac:dyDescent="0.2">
      <c r="A600" s="4">
        <v>9460</v>
      </c>
      <c r="B600" s="4" t="s">
        <v>2492</v>
      </c>
      <c r="C600" s="4" t="s">
        <v>2609</v>
      </c>
      <c r="D600" s="4" t="s">
        <v>2605</v>
      </c>
      <c r="E600" s="4" t="s">
        <v>2604</v>
      </c>
      <c r="G600" t="str">
        <f t="shared" si="9"/>
        <v>HEINEKEN LIGHT|ESSEX</v>
      </c>
    </row>
    <row r="601" spans="1:7" x14ac:dyDescent="0.2">
      <c r="A601" s="4">
        <v>9461</v>
      </c>
      <c r="B601" s="4" t="s">
        <v>2496</v>
      </c>
      <c r="C601" s="4" t="s">
        <v>2609</v>
      </c>
      <c r="D601" s="4" t="s">
        <v>2605</v>
      </c>
      <c r="E601" s="4" t="s">
        <v>2604</v>
      </c>
      <c r="G601" t="str">
        <f t="shared" si="9"/>
        <v>AMSTEL|ESSEX</v>
      </c>
    </row>
    <row r="602" spans="1:7" x14ac:dyDescent="0.2">
      <c r="A602" s="4">
        <v>9462</v>
      </c>
      <c r="B602" s="4" t="s">
        <v>2652</v>
      </c>
      <c r="C602" s="4" t="s">
        <v>2609</v>
      </c>
      <c r="D602" s="4" t="s">
        <v>2605</v>
      </c>
      <c r="E602" s="4" t="s">
        <v>2604</v>
      </c>
      <c r="G602" t="str">
        <f t="shared" si="9"/>
        <v>NEWCASTLE|ESSEX</v>
      </c>
    </row>
    <row r="603" spans="1:7" x14ac:dyDescent="0.2">
      <c r="A603" s="4">
        <v>9463</v>
      </c>
      <c r="B603" s="4" t="s">
        <v>2651</v>
      </c>
      <c r="C603" s="4" t="s">
        <v>2609</v>
      </c>
      <c r="D603" s="4" t="s">
        <v>2605</v>
      </c>
      <c r="E603" s="4" t="s">
        <v>2604</v>
      </c>
      <c r="G603" t="str">
        <f t="shared" si="9"/>
        <v>BUCKLER|ESSEX</v>
      </c>
    </row>
    <row r="604" spans="1:7" x14ac:dyDescent="0.2">
      <c r="A604" s="4">
        <v>9464</v>
      </c>
      <c r="B604" s="4" t="s">
        <v>2484</v>
      </c>
      <c r="C604" s="4" t="s">
        <v>2609</v>
      </c>
      <c r="D604" s="4" t="s">
        <v>2605</v>
      </c>
      <c r="E604" s="4" t="s">
        <v>2604</v>
      </c>
      <c r="G604" t="str">
        <f t="shared" si="9"/>
        <v>STRONGBOW|ESSEX</v>
      </c>
    </row>
    <row r="605" spans="1:7" x14ac:dyDescent="0.2">
      <c r="A605" s="4">
        <v>9465</v>
      </c>
      <c r="B605" s="4" t="s">
        <v>2487</v>
      </c>
      <c r="C605" s="4" t="s">
        <v>2609</v>
      </c>
      <c r="D605" s="4" t="s">
        <v>2605</v>
      </c>
      <c r="E605" s="4" t="s">
        <v>2604</v>
      </c>
      <c r="G605" t="str">
        <f t="shared" si="9"/>
        <v>MURPHY'S|ESSEX</v>
      </c>
    </row>
    <row r="606" spans="1:7" x14ac:dyDescent="0.2">
      <c r="A606" s="4">
        <v>9466</v>
      </c>
      <c r="B606" s="4" t="s">
        <v>2650</v>
      </c>
      <c r="C606" s="4" t="s">
        <v>2609</v>
      </c>
      <c r="D606" s="4" t="s">
        <v>2605</v>
      </c>
      <c r="E606" s="4" t="s">
        <v>2604</v>
      </c>
      <c r="G606" t="str">
        <f t="shared" si="9"/>
        <v>TIGER|ESSEX</v>
      </c>
    </row>
    <row r="607" spans="1:7" x14ac:dyDescent="0.2">
      <c r="A607" s="4">
        <v>9467</v>
      </c>
      <c r="B607" s="4" t="s">
        <v>2486</v>
      </c>
      <c r="C607" s="4" t="s">
        <v>2609</v>
      </c>
      <c r="D607" s="4" t="s">
        <v>2605</v>
      </c>
      <c r="E607" s="4" t="s">
        <v>2604</v>
      </c>
      <c r="G607" t="str">
        <f t="shared" si="9"/>
        <v>RED STRIPE|ESSEX</v>
      </c>
    </row>
    <row r="608" spans="1:7" x14ac:dyDescent="0.2">
      <c r="A608" s="4">
        <v>9468</v>
      </c>
      <c r="B608" s="4" t="s">
        <v>2488</v>
      </c>
      <c r="C608" s="4" t="s">
        <v>2609</v>
      </c>
      <c r="D608" s="4" t="s">
        <v>2605</v>
      </c>
      <c r="E608" s="4" t="s">
        <v>2604</v>
      </c>
      <c r="G608" t="str">
        <f t="shared" si="9"/>
        <v>BIRRA MORETTI|ESSEX</v>
      </c>
    </row>
    <row r="609" spans="1:7" x14ac:dyDescent="0.2">
      <c r="A609" s="4">
        <v>9469</v>
      </c>
      <c r="B609" s="4" t="s">
        <v>2649</v>
      </c>
      <c r="C609" s="4" t="s">
        <v>2609</v>
      </c>
      <c r="D609" s="4" t="s">
        <v>2605</v>
      </c>
      <c r="E609" s="4" t="s">
        <v>2604</v>
      </c>
      <c r="G609" t="str">
        <f t="shared" si="9"/>
        <v>AFFLIGEM|ESSEX</v>
      </c>
    </row>
    <row r="610" spans="1:7" x14ac:dyDescent="0.2">
      <c r="A610" s="4">
        <v>9472</v>
      </c>
      <c r="B610" s="4" t="s">
        <v>2648</v>
      </c>
      <c r="C610" s="4" t="s">
        <v>2609</v>
      </c>
      <c r="D610" s="4" t="s">
        <v>2605</v>
      </c>
      <c r="E610" s="4" t="s">
        <v>2604</v>
      </c>
      <c r="G610" t="str">
        <f t="shared" si="9"/>
        <v>CERVEZAS DE MEXICO|ESSEX</v>
      </c>
    </row>
    <row r="611" spans="1:7" x14ac:dyDescent="0.2">
      <c r="A611" s="4">
        <v>9473</v>
      </c>
      <c r="B611" s="4" t="s">
        <v>2498</v>
      </c>
      <c r="C611" s="4" t="s">
        <v>2609</v>
      </c>
      <c r="D611" s="4" t="s">
        <v>2605</v>
      </c>
      <c r="E611" s="4" t="s">
        <v>2604</v>
      </c>
      <c r="G611" t="str">
        <f t="shared" si="9"/>
        <v>TECATE|ESSEX</v>
      </c>
    </row>
    <row r="612" spans="1:7" x14ac:dyDescent="0.2">
      <c r="A612" s="4">
        <v>9474</v>
      </c>
      <c r="B612" s="4" t="s">
        <v>2647</v>
      </c>
      <c r="C612" s="4" t="s">
        <v>2609</v>
      </c>
      <c r="D612" s="4" t="s">
        <v>2605</v>
      </c>
      <c r="E612" s="4" t="s">
        <v>2604</v>
      </c>
      <c r="G612" t="str">
        <f t="shared" si="9"/>
        <v>BOHEMIA|ESSEX</v>
      </c>
    </row>
    <row r="613" spans="1:7" x14ac:dyDescent="0.2">
      <c r="A613" s="4">
        <v>9475</v>
      </c>
      <c r="B613" s="4" t="s">
        <v>2501</v>
      </c>
      <c r="C613" s="4" t="s">
        <v>2609</v>
      </c>
      <c r="D613" s="4" t="s">
        <v>2605</v>
      </c>
      <c r="E613" s="4" t="s">
        <v>2604</v>
      </c>
      <c r="G613" t="str">
        <f t="shared" si="9"/>
        <v>CARTA BLANCA|ESSEX</v>
      </c>
    </row>
    <row r="614" spans="1:7" x14ac:dyDescent="0.2">
      <c r="A614" s="4">
        <v>9476</v>
      </c>
      <c r="B614" s="4" t="s">
        <v>2497</v>
      </c>
      <c r="C614" s="4" t="s">
        <v>2609</v>
      </c>
      <c r="D614" s="4" t="s">
        <v>2605</v>
      </c>
      <c r="E614" s="4" t="s">
        <v>2604</v>
      </c>
      <c r="G614" t="str">
        <f t="shared" si="9"/>
        <v>TECATE LIGHT|ESSEX</v>
      </c>
    </row>
    <row r="615" spans="1:7" x14ac:dyDescent="0.2">
      <c r="A615" s="4">
        <v>9477</v>
      </c>
      <c r="B615" s="4" t="s">
        <v>2485</v>
      </c>
      <c r="C615" s="4" t="s">
        <v>2609</v>
      </c>
      <c r="D615" s="4" t="s">
        <v>2605</v>
      </c>
      <c r="E615" s="4" t="s">
        <v>2604</v>
      </c>
      <c r="G615" t="str">
        <f t="shared" si="9"/>
        <v>SAGRES CERVEJA|ESSEX</v>
      </c>
    </row>
    <row r="616" spans="1:7" x14ac:dyDescent="0.2">
      <c r="A616" s="4">
        <v>9478</v>
      </c>
      <c r="B616" s="4" t="s">
        <v>2499</v>
      </c>
      <c r="C616" s="4" t="s">
        <v>2609</v>
      </c>
      <c r="D616" s="4" t="s">
        <v>2605</v>
      </c>
      <c r="E616" s="4" t="s">
        <v>2604</v>
      </c>
      <c r="G616" t="str">
        <f t="shared" si="9"/>
        <v>PRESTIGE LAGER|ESSEX</v>
      </c>
    </row>
    <row r="617" spans="1:7" x14ac:dyDescent="0.2">
      <c r="A617" s="4">
        <v>9479</v>
      </c>
      <c r="B617" s="4" t="s">
        <v>2495</v>
      </c>
      <c r="C617" s="4" t="s">
        <v>2609</v>
      </c>
      <c r="D617" s="4" t="s">
        <v>2605</v>
      </c>
      <c r="E617" s="4" t="s">
        <v>2604</v>
      </c>
      <c r="G617" t="str">
        <f t="shared" si="9"/>
        <v>HEINEKEN 0.0|ESSEX</v>
      </c>
    </row>
    <row r="618" spans="1:7" x14ac:dyDescent="0.2">
      <c r="A618" s="4">
        <v>9481</v>
      </c>
      <c r="B618" s="4" t="s">
        <v>2646</v>
      </c>
      <c r="C618" s="4" t="s">
        <v>2609</v>
      </c>
      <c r="D618" s="4" t="s">
        <v>2605</v>
      </c>
      <c r="E618" s="4" t="s">
        <v>2604</v>
      </c>
      <c r="G618" t="str">
        <f t="shared" si="9"/>
        <v>ANCHOR|ESSEX</v>
      </c>
    </row>
    <row r="619" spans="1:7" x14ac:dyDescent="0.2">
      <c r="A619" s="4">
        <v>9482</v>
      </c>
      <c r="B619" s="4" t="s">
        <v>2645</v>
      </c>
      <c r="C619" s="4" t="s">
        <v>2609</v>
      </c>
      <c r="D619" s="4" t="s">
        <v>2605</v>
      </c>
      <c r="E619" s="4" t="s">
        <v>2604</v>
      </c>
      <c r="G619" t="str">
        <f t="shared" si="9"/>
        <v>BASIC|ESSEX</v>
      </c>
    </row>
    <row r="620" spans="1:7" x14ac:dyDescent="0.2">
      <c r="A620" s="4">
        <v>9483</v>
      </c>
      <c r="B620" s="4" t="s">
        <v>2347</v>
      </c>
      <c r="C620" s="4" t="s">
        <v>2609</v>
      </c>
      <c r="D620" s="4" t="s">
        <v>2605</v>
      </c>
      <c r="E620" s="4" t="s">
        <v>2604</v>
      </c>
      <c r="G620" t="str">
        <f t="shared" si="9"/>
        <v>MAMITA'S|ESSEX</v>
      </c>
    </row>
    <row r="621" spans="1:7" x14ac:dyDescent="0.2">
      <c r="A621" s="4">
        <v>9484</v>
      </c>
      <c r="B621" s="4" t="s">
        <v>2348</v>
      </c>
      <c r="C621" s="4" t="s">
        <v>2609</v>
      </c>
      <c r="D621" s="4" t="s">
        <v>2605</v>
      </c>
      <c r="E621" s="4" t="s">
        <v>2604</v>
      </c>
      <c r="G621" t="str">
        <f t="shared" si="9"/>
        <v>FOUR LOKO|ESSEX</v>
      </c>
    </row>
    <row r="622" spans="1:7" x14ac:dyDescent="0.2">
      <c r="A622" s="4">
        <v>9485</v>
      </c>
      <c r="B622" s="4" t="s">
        <v>2349</v>
      </c>
      <c r="C622" s="4" t="s">
        <v>2609</v>
      </c>
      <c r="D622" s="4" t="s">
        <v>2605</v>
      </c>
      <c r="E622" s="4" t="s">
        <v>2604</v>
      </c>
      <c r="G622" t="str">
        <f t="shared" si="9"/>
        <v>EARTHQUAKE|ESSEX</v>
      </c>
    </row>
    <row r="623" spans="1:7" x14ac:dyDescent="0.2">
      <c r="A623" s="4">
        <v>9486</v>
      </c>
      <c r="B623" s="4" t="s">
        <v>2644</v>
      </c>
      <c r="C623" s="4" t="s">
        <v>2609</v>
      </c>
      <c r="D623" s="4" t="s">
        <v>2605</v>
      </c>
      <c r="E623" s="4" t="s">
        <v>2604</v>
      </c>
      <c r="G623" t="str">
        <f t="shared" si="9"/>
        <v>MOSKATO|ESSEX</v>
      </c>
    </row>
    <row r="624" spans="1:7" x14ac:dyDescent="0.2">
      <c r="A624" s="4">
        <v>9487</v>
      </c>
      <c r="B624" s="4" t="s">
        <v>2643</v>
      </c>
      <c r="C624" s="4" t="s">
        <v>2609</v>
      </c>
      <c r="D624" s="4" t="s">
        <v>2605</v>
      </c>
      <c r="E624" s="4" t="s">
        <v>2604</v>
      </c>
      <c r="G624" t="str">
        <f t="shared" si="9"/>
        <v>SIGNTURE COCKT|ESSEX</v>
      </c>
    </row>
    <row r="625" spans="1:7" x14ac:dyDescent="0.2">
      <c r="A625" s="4">
        <v>9488</v>
      </c>
      <c r="B625" s="4" t="s">
        <v>2642</v>
      </c>
      <c r="C625" s="4" t="s">
        <v>2609</v>
      </c>
      <c r="D625" s="4" t="s">
        <v>2605</v>
      </c>
      <c r="E625" s="4" t="s">
        <v>2604</v>
      </c>
      <c r="G625" t="str">
        <f t="shared" si="9"/>
        <v>BARTENDER SERIES|ESSEX</v>
      </c>
    </row>
    <row r="626" spans="1:7" x14ac:dyDescent="0.2">
      <c r="A626" s="4">
        <v>9489</v>
      </c>
      <c r="B626" s="4" t="s">
        <v>2641</v>
      </c>
      <c r="C626" s="4" t="s">
        <v>2609</v>
      </c>
      <c r="D626" s="4" t="s">
        <v>2605</v>
      </c>
      <c r="E626" s="4" t="s">
        <v>2604</v>
      </c>
      <c r="G626" t="str">
        <f t="shared" si="9"/>
        <v>JOHN DALY|ESSEX</v>
      </c>
    </row>
    <row r="627" spans="1:7" x14ac:dyDescent="0.2">
      <c r="A627" s="4">
        <v>9490</v>
      </c>
      <c r="B627" s="4" t="s">
        <v>2640</v>
      </c>
      <c r="C627" s="4" t="s">
        <v>2609</v>
      </c>
      <c r="D627" s="4" t="s">
        <v>2605</v>
      </c>
      <c r="E627" s="4" t="s">
        <v>2604</v>
      </c>
      <c r="G627" t="str">
        <f t="shared" si="9"/>
        <v>HARD FRESCO|ESSEX</v>
      </c>
    </row>
    <row r="628" spans="1:7" x14ac:dyDescent="0.2">
      <c r="A628" s="4">
        <v>9491</v>
      </c>
      <c r="B628" s="4" t="s">
        <v>2639</v>
      </c>
      <c r="C628" s="4" t="s">
        <v>2606</v>
      </c>
      <c r="D628" s="4" t="s">
        <v>2605</v>
      </c>
      <c r="E628" s="4" t="s">
        <v>2604</v>
      </c>
      <c r="G628" t="str">
        <f t="shared" si="9"/>
        <v>HOP VALLEY|MORRIS 2</v>
      </c>
    </row>
    <row r="629" spans="1:7" x14ac:dyDescent="0.2">
      <c r="A629" s="4">
        <v>9492</v>
      </c>
      <c r="B629" s="4" t="s">
        <v>2639</v>
      </c>
      <c r="C629" s="4" t="s">
        <v>2608</v>
      </c>
      <c r="D629" s="4" t="s">
        <v>2605</v>
      </c>
      <c r="E629" s="4" t="s">
        <v>2604</v>
      </c>
      <c r="G629" t="str">
        <f t="shared" si="9"/>
        <v>HOP VALLEY|HUDSON</v>
      </c>
    </row>
    <row r="630" spans="1:7" x14ac:dyDescent="0.2">
      <c r="A630" s="4">
        <v>9493</v>
      </c>
      <c r="B630" s="4" t="s">
        <v>2639</v>
      </c>
      <c r="C630" s="4" t="s">
        <v>2607</v>
      </c>
      <c r="D630" s="4" t="s">
        <v>2605</v>
      </c>
      <c r="E630" s="4" t="s">
        <v>2604</v>
      </c>
      <c r="G630" t="str">
        <f t="shared" si="9"/>
        <v>HOP VALLEY|UNION</v>
      </c>
    </row>
    <row r="631" spans="1:7" x14ac:dyDescent="0.2">
      <c r="A631" s="4">
        <v>9494</v>
      </c>
      <c r="B631" s="4" t="s">
        <v>2639</v>
      </c>
      <c r="C631" s="4" t="s">
        <v>2609</v>
      </c>
      <c r="D631" s="4" t="s">
        <v>2605</v>
      </c>
      <c r="E631" s="4" t="s">
        <v>2604</v>
      </c>
      <c r="G631" t="str">
        <f t="shared" si="9"/>
        <v>HOP VALLEY|ESSEX</v>
      </c>
    </row>
    <row r="632" spans="1:7" x14ac:dyDescent="0.2">
      <c r="A632" s="4">
        <v>9495</v>
      </c>
      <c r="B632" s="4" t="s">
        <v>2638</v>
      </c>
      <c r="C632" s="4" t="s">
        <v>2606</v>
      </c>
      <c r="D632" s="4" t="s">
        <v>2605</v>
      </c>
      <c r="E632" s="4" t="s">
        <v>2604</v>
      </c>
      <c r="G632" t="str">
        <f t="shared" si="9"/>
        <v>PROOF POINT|MORRIS 2</v>
      </c>
    </row>
    <row r="633" spans="1:7" x14ac:dyDescent="0.2">
      <c r="A633" s="4">
        <v>9496</v>
      </c>
      <c r="B633" s="4" t="s">
        <v>2638</v>
      </c>
      <c r="C633" s="4" t="s">
        <v>2608</v>
      </c>
      <c r="D633" s="4" t="s">
        <v>2605</v>
      </c>
      <c r="E633" s="4" t="s">
        <v>2604</v>
      </c>
      <c r="G633" t="str">
        <f t="shared" si="9"/>
        <v>PROOF POINT|HUDSON</v>
      </c>
    </row>
    <row r="634" spans="1:7" x14ac:dyDescent="0.2">
      <c r="A634" s="4">
        <v>9497</v>
      </c>
      <c r="B634" s="4" t="s">
        <v>2638</v>
      </c>
      <c r="C634" s="4" t="s">
        <v>2607</v>
      </c>
      <c r="D634" s="4" t="s">
        <v>2605</v>
      </c>
      <c r="E634" s="4" t="s">
        <v>2604</v>
      </c>
      <c r="G634" t="str">
        <f t="shared" si="9"/>
        <v>PROOF POINT|UNION</v>
      </c>
    </row>
    <row r="635" spans="1:7" x14ac:dyDescent="0.2">
      <c r="A635" s="4">
        <v>9498</v>
      </c>
      <c r="B635" s="4" t="s">
        <v>2638</v>
      </c>
      <c r="C635" s="4" t="s">
        <v>2609</v>
      </c>
      <c r="D635" s="4" t="s">
        <v>2605</v>
      </c>
      <c r="E635" s="4" t="s">
        <v>2604</v>
      </c>
      <c r="G635" t="str">
        <f t="shared" si="9"/>
        <v>PROOF POINT|ESSEX</v>
      </c>
    </row>
    <row r="636" spans="1:7" x14ac:dyDescent="0.2">
      <c r="A636" s="4">
        <v>9499</v>
      </c>
      <c r="B636" s="4" t="s">
        <v>2637</v>
      </c>
      <c r="C636" s="4" t="s">
        <v>2609</v>
      </c>
      <c r="D636" s="4" t="s">
        <v>2605</v>
      </c>
      <c r="E636" s="4" t="s">
        <v>2604</v>
      </c>
      <c r="G636" t="str">
        <f t="shared" si="9"/>
        <v>SPARKLING ICE|ESSEX</v>
      </c>
    </row>
    <row r="637" spans="1:7" x14ac:dyDescent="0.2">
      <c r="A637" s="4">
        <v>9501</v>
      </c>
      <c r="B637" s="4" t="s">
        <v>2636</v>
      </c>
      <c r="C637" s="4" t="s">
        <v>2606</v>
      </c>
      <c r="D637" s="4" t="s">
        <v>2605</v>
      </c>
      <c r="E637" s="4" t="s">
        <v>2604</v>
      </c>
      <c r="G637" t="str">
        <f t="shared" si="9"/>
        <v>RODIA|MORRIS 2</v>
      </c>
    </row>
    <row r="638" spans="1:7" x14ac:dyDescent="0.2">
      <c r="A638" s="4">
        <v>9502</v>
      </c>
      <c r="B638" s="4" t="s">
        <v>2636</v>
      </c>
      <c r="C638" s="4" t="s">
        <v>2608</v>
      </c>
      <c r="D638" s="4" t="s">
        <v>2605</v>
      </c>
      <c r="E638" s="4" t="s">
        <v>2604</v>
      </c>
      <c r="G638" t="str">
        <f t="shared" si="9"/>
        <v>RODIA|HUDSON</v>
      </c>
    </row>
    <row r="639" spans="1:7" x14ac:dyDescent="0.2">
      <c r="A639" s="4">
        <v>9503</v>
      </c>
      <c r="B639" s="4" t="s">
        <v>2636</v>
      </c>
      <c r="C639" s="4" t="s">
        <v>2607</v>
      </c>
      <c r="D639" s="4" t="s">
        <v>2605</v>
      </c>
      <c r="E639" s="4" t="s">
        <v>2604</v>
      </c>
      <c r="G639" t="str">
        <f t="shared" si="9"/>
        <v>RODIA|UNION</v>
      </c>
    </row>
    <row r="640" spans="1:7" x14ac:dyDescent="0.2">
      <c r="A640" s="4">
        <v>9504</v>
      </c>
      <c r="B640" s="4" t="s">
        <v>2636</v>
      </c>
      <c r="C640" s="4" t="s">
        <v>2609</v>
      </c>
      <c r="D640" s="4" t="s">
        <v>2605</v>
      </c>
      <c r="E640" s="4" t="s">
        <v>2604</v>
      </c>
      <c r="G640" t="str">
        <f t="shared" si="9"/>
        <v>RODIA|ESSEX</v>
      </c>
    </row>
    <row r="641" spans="1:7" x14ac:dyDescent="0.2">
      <c r="A641" s="4">
        <v>9505</v>
      </c>
      <c r="B641" s="4" t="s">
        <v>2335</v>
      </c>
      <c r="C641" s="4" t="s">
        <v>2617</v>
      </c>
      <c r="D641" s="4" t="s">
        <v>2605</v>
      </c>
      <c r="E641" s="4" t="s">
        <v>2604</v>
      </c>
      <c r="G641" t="str">
        <f t="shared" si="9"/>
        <v>SOUTHERN TIER|MORRIS 1</v>
      </c>
    </row>
    <row r="642" spans="1:7" x14ac:dyDescent="0.2">
      <c r="A642" s="4">
        <v>9506</v>
      </c>
      <c r="B642" s="4" t="s">
        <v>2334</v>
      </c>
      <c r="C642" s="4" t="s">
        <v>2617</v>
      </c>
      <c r="D642" s="4" t="s">
        <v>2605</v>
      </c>
      <c r="E642" s="4" t="s">
        <v>2604</v>
      </c>
      <c r="G642" t="str">
        <f t="shared" si="9"/>
        <v>SOUTHERN TIER DISTILLING|MORRIS 1</v>
      </c>
    </row>
    <row r="643" spans="1:7" x14ac:dyDescent="0.2">
      <c r="A643" s="4">
        <v>9507</v>
      </c>
      <c r="B643" s="4" t="s">
        <v>2334</v>
      </c>
      <c r="C643" s="4" t="s">
        <v>2606</v>
      </c>
      <c r="D643" s="4" t="s">
        <v>2605</v>
      </c>
      <c r="E643" s="4" t="s">
        <v>2604</v>
      </c>
      <c r="G643" t="str">
        <f t="shared" si="9"/>
        <v>SOUTHERN TIER DISTILLING|MORRIS 2</v>
      </c>
    </row>
    <row r="644" spans="1:7" x14ac:dyDescent="0.2">
      <c r="A644" s="4">
        <v>9508</v>
      </c>
      <c r="B644" s="4" t="s">
        <v>2334</v>
      </c>
      <c r="C644" s="4" t="s">
        <v>2614</v>
      </c>
      <c r="D644" s="4" t="s">
        <v>2605</v>
      </c>
      <c r="E644" s="4" t="s">
        <v>2604</v>
      </c>
      <c r="G644" t="str">
        <f t="shared" si="9"/>
        <v>SOUTHERN TIER DISTILLING|MORRIS 3</v>
      </c>
    </row>
    <row r="645" spans="1:7" x14ac:dyDescent="0.2">
      <c r="A645" s="4">
        <v>9509</v>
      </c>
      <c r="B645" s="4" t="s">
        <v>2334</v>
      </c>
      <c r="C645" s="4" t="s">
        <v>2607</v>
      </c>
      <c r="D645" s="4" t="s">
        <v>2605</v>
      </c>
      <c r="E645" s="4" t="s">
        <v>2604</v>
      </c>
      <c r="G645" t="str">
        <f t="shared" si="9"/>
        <v>SOUTHERN TIER DISTILLING|UNION</v>
      </c>
    </row>
    <row r="646" spans="1:7" x14ac:dyDescent="0.2">
      <c r="A646" s="4">
        <v>9510</v>
      </c>
      <c r="B646" s="4" t="s">
        <v>2334</v>
      </c>
      <c r="C646" s="4" t="s">
        <v>2616</v>
      </c>
      <c r="D646" s="4" t="s">
        <v>2605</v>
      </c>
      <c r="E646" s="4" t="s">
        <v>2604</v>
      </c>
      <c r="G646" t="str">
        <f t="shared" si="9"/>
        <v>SOUTHERN TIER DISTILLING|SUSSEX</v>
      </c>
    </row>
    <row r="647" spans="1:7" x14ac:dyDescent="0.2">
      <c r="A647" s="4">
        <v>9511</v>
      </c>
      <c r="B647" s="4" t="s">
        <v>2635</v>
      </c>
      <c r="C647" s="4" t="s">
        <v>2606</v>
      </c>
      <c r="D647" s="4" t="s">
        <v>2605</v>
      </c>
      <c r="E647" s="4" t="s">
        <v>2604</v>
      </c>
      <c r="G647" t="str">
        <f t="shared" ref="G647:G710" si="10">UPPER(B647)&amp;"|"&amp;UPPER(C647)</f>
        <v>MIKE'S HARD SELTZER|MORRIS 2</v>
      </c>
    </row>
    <row r="648" spans="1:7" x14ac:dyDescent="0.2">
      <c r="A648" s="4">
        <v>9512</v>
      </c>
      <c r="B648" s="4" t="s">
        <v>2635</v>
      </c>
      <c r="C648" s="4" t="s">
        <v>2607</v>
      </c>
      <c r="D648" s="4" t="s">
        <v>2605</v>
      </c>
      <c r="E648" s="4" t="s">
        <v>2604</v>
      </c>
      <c r="G648" t="str">
        <f t="shared" si="10"/>
        <v>MIKE'S HARD SELTZER|UNION</v>
      </c>
    </row>
    <row r="649" spans="1:7" x14ac:dyDescent="0.2">
      <c r="A649" s="4">
        <v>9513</v>
      </c>
      <c r="B649" s="4" t="s">
        <v>2635</v>
      </c>
      <c r="C649" s="4" t="s">
        <v>2609</v>
      </c>
      <c r="D649" s="4" t="s">
        <v>2605</v>
      </c>
      <c r="E649" s="4" t="s">
        <v>2604</v>
      </c>
      <c r="G649" t="str">
        <f t="shared" si="10"/>
        <v>MIKE'S HARD SELTZER|ESSEX</v>
      </c>
    </row>
    <row r="650" spans="1:7" x14ac:dyDescent="0.2">
      <c r="A650" s="4">
        <v>9518</v>
      </c>
      <c r="B650" s="4" t="s">
        <v>2526</v>
      </c>
      <c r="C650" s="4" t="s">
        <v>2606</v>
      </c>
      <c r="D650" s="4" t="s">
        <v>2605</v>
      </c>
      <c r="E650" s="4" t="s">
        <v>2604</v>
      </c>
      <c r="G650" t="str">
        <f t="shared" si="10"/>
        <v>SAUZA|MORRIS 2</v>
      </c>
    </row>
    <row r="651" spans="1:7" x14ac:dyDescent="0.2">
      <c r="A651" s="4">
        <v>9519</v>
      </c>
      <c r="B651" s="4" t="s">
        <v>2526</v>
      </c>
      <c r="C651" s="4" t="s">
        <v>2608</v>
      </c>
      <c r="D651" s="4" t="s">
        <v>2605</v>
      </c>
      <c r="E651" s="4" t="s">
        <v>2604</v>
      </c>
      <c r="G651" t="str">
        <f t="shared" si="10"/>
        <v>SAUZA|HUDSON</v>
      </c>
    </row>
    <row r="652" spans="1:7" x14ac:dyDescent="0.2">
      <c r="A652" s="4">
        <v>9520</v>
      </c>
      <c r="B652" s="4" t="s">
        <v>2526</v>
      </c>
      <c r="C652" s="4" t="s">
        <v>2607</v>
      </c>
      <c r="D652" s="4" t="s">
        <v>2605</v>
      </c>
      <c r="E652" s="4" t="s">
        <v>2604</v>
      </c>
      <c r="G652" t="str">
        <f t="shared" si="10"/>
        <v>SAUZA|UNION</v>
      </c>
    </row>
    <row r="653" spans="1:7" x14ac:dyDescent="0.2">
      <c r="A653" s="4">
        <v>9521</v>
      </c>
      <c r="B653" s="4" t="s">
        <v>2526</v>
      </c>
      <c r="C653" s="4" t="s">
        <v>2609</v>
      </c>
      <c r="D653" s="4" t="s">
        <v>2605</v>
      </c>
      <c r="E653" s="4" t="s">
        <v>2604</v>
      </c>
      <c r="G653" t="str">
        <f t="shared" si="10"/>
        <v>SAUZA|ESSEX</v>
      </c>
    </row>
    <row r="654" spans="1:7" x14ac:dyDescent="0.2">
      <c r="A654" s="4">
        <v>9526</v>
      </c>
      <c r="B654" s="4" t="s">
        <v>2634</v>
      </c>
      <c r="C654" s="4" t="s">
        <v>2606</v>
      </c>
      <c r="D654" s="4" t="s">
        <v>2605</v>
      </c>
      <c r="E654" s="4" t="s">
        <v>2604</v>
      </c>
      <c r="G654" t="str">
        <f t="shared" si="10"/>
        <v>VERYVELL|MORRIS 2</v>
      </c>
    </row>
    <row r="655" spans="1:7" x14ac:dyDescent="0.2">
      <c r="A655" s="4">
        <v>9527</v>
      </c>
      <c r="B655" s="4" t="s">
        <v>2634</v>
      </c>
      <c r="C655" s="4" t="s">
        <v>2608</v>
      </c>
      <c r="D655" s="4" t="s">
        <v>2605</v>
      </c>
      <c r="E655" s="4" t="s">
        <v>2604</v>
      </c>
      <c r="G655" t="str">
        <f t="shared" si="10"/>
        <v>VERYVELL|HUDSON</v>
      </c>
    </row>
    <row r="656" spans="1:7" x14ac:dyDescent="0.2">
      <c r="A656" s="4">
        <v>9528</v>
      </c>
      <c r="B656" s="4" t="s">
        <v>2634</v>
      </c>
      <c r="C656" s="4" t="s">
        <v>2607</v>
      </c>
      <c r="D656" s="4" t="s">
        <v>2605</v>
      </c>
      <c r="E656" s="4" t="s">
        <v>2604</v>
      </c>
      <c r="G656" t="str">
        <f t="shared" si="10"/>
        <v>VERYVELL|UNION</v>
      </c>
    </row>
    <row r="657" spans="1:7" x14ac:dyDescent="0.2">
      <c r="A657" s="4">
        <v>9529</v>
      </c>
      <c r="B657" s="4" t="s">
        <v>2634</v>
      </c>
      <c r="C657" s="4" t="s">
        <v>2609</v>
      </c>
      <c r="D657" s="4" t="s">
        <v>2605</v>
      </c>
      <c r="E657" s="4" t="s">
        <v>2604</v>
      </c>
      <c r="G657" t="str">
        <f t="shared" si="10"/>
        <v>VERYVELL|ESSEX</v>
      </c>
    </row>
    <row r="658" spans="1:7" x14ac:dyDescent="0.2">
      <c r="A658" s="4">
        <v>9530</v>
      </c>
      <c r="B658" s="4" t="s">
        <v>2633</v>
      </c>
      <c r="C658" s="4" t="s">
        <v>2606</v>
      </c>
      <c r="D658" s="4" t="s">
        <v>2605</v>
      </c>
      <c r="E658" s="4" t="s">
        <v>2604</v>
      </c>
      <c r="G658" t="str">
        <f t="shared" si="10"/>
        <v>PIRATE WATER|MORRIS 2</v>
      </c>
    </row>
    <row r="659" spans="1:7" x14ac:dyDescent="0.2">
      <c r="A659" s="4">
        <v>9531</v>
      </c>
      <c r="B659" s="4" t="s">
        <v>2633</v>
      </c>
      <c r="C659" s="4" t="s">
        <v>2607</v>
      </c>
      <c r="D659" s="4" t="s">
        <v>2605</v>
      </c>
      <c r="E659" s="4" t="s">
        <v>2604</v>
      </c>
      <c r="G659" t="str">
        <f t="shared" si="10"/>
        <v>PIRATE WATER|UNION</v>
      </c>
    </row>
    <row r="660" spans="1:7" x14ac:dyDescent="0.2">
      <c r="A660" s="4">
        <v>9532</v>
      </c>
      <c r="B660" s="4" t="s">
        <v>2633</v>
      </c>
      <c r="C660" s="4" t="s">
        <v>2609</v>
      </c>
      <c r="D660" s="4" t="s">
        <v>2605</v>
      </c>
      <c r="E660" s="4" t="s">
        <v>2604</v>
      </c>
      <c r="G660" t="str">
        <f t="shared" si="10"/>
        <v>PIRATE WATER|ESSEX</v>
      </c>
    </row>
    <row r="661" spans="1:7" x14ac:dyDescent="0.2">
      <c r="A661" s="4">
        <v>9533</v>
      </c>
      <c r="B661" s="4" t="s">
        <v>2338</v>
      </c>
      <c r="C661" s="4" t="s">
        <v>2616</v>
      </c>
      <c r="D661" s="4" t="s">
        <v>2605</v>
      </c>
      <c r="E661" s="4" t="s">
        <v>2604</v>
      </c>
      <c r="G661" t="str">
        <f t="shared" si="10"/>
        <v>REKORDERLIG|SUSSEX</v>
      </c>
    </row>
    <row r="662" spans="1:7" x14ac:dyDescent="0.2">
      <c r="A662" s="4">
        <v>9534</v>
      </c>
      <c r="B662" s="4" t="s">
        <v>2338</v>
      </c>
      <c r="C662" s="4" t="s">
        <v>2607</v>
      </c>
      <c r="D662" s="4" t="s">
        <v>2605</v>
      </c>
      <c r="E662" s="4" t="s">
        <v>2604</v>
      </c>
      <c r="G662" t="str">
        <f t="shared" si="10"/>
        <v>REKORDERLIG|UNION</v>
      </c>
    </row>
    <row r="663" spans="1:7" x14ac:dyDescent="0.2">
      <c r="A663" s="4">
        <v>9535</v>
      </c>
      <c r="B663" s="4" t="s">
        <v>2338</v>
      </c>
      <c r="C663" s="4" t="s">
        <v>2606</v>
      </c>
      <c r="D663" s="4" t="s">
        <v>2605</v>
      </c>
      <c r="E663" s="4" t="s">
        <v>2604</v>
      </c>
      <c r="G663" t="str">
        <f t="shared" si="10"/>
        <v>REKORDERLIG|MORRIS 2</v>
      </c>
    </row>
    <row r="664" spans="1:7" x14ac:dyDescent="0.2">
      <c r="A664" s="4">
        <v>9536</v>
      </c>
      <c r="B664" s="4" t="s">
        <v>2338</v>
      </c>
      <c r="C664" s="4" t="s">
        <v>2614</v>
      </c>
      <c r="D664" s="4" t="s">
        <v>2605</v>
      </c>
      <c r="E664" s="4" t="s">
        <v>2604</v>
      </c>
      <c r="G664" t="str">
        <f t="shared" si="10"/>
        <v>REKORDERLIG|MORRIS 3</v>
      </c>
    </row>
    <row r="665" spans="1:7" x14ac:dyDescent="0.2">
      <c r="A665" s="4">
        <v>9541</v>
      </c>
      <c r="B665" s="4" t="s">
        <v>2595</v>
      </c>
      <c r="C665" s="4" t="s">
        <v>2609</v>
      </c>
      <c r="D665" s="4" t="s">
        <v>2605</v>
      </c>
      <c r="E665" s="4" t="s">
        <v>2604</v>
      </c>
      <c r="G665" t="str">
        <f t="shared" si="10"/>
        <v>CAPE MAY|ESSEX</v>
      </c>
    </row>
    <row r="666" spans="1:7" x14ac:dyDescent="0.2">
      <c r="A666" s="4">
        <v>9542</v>
      </c>
      <c r="B666" s="4" t="s">
        <v>2595</v>
      </c>
      <c r="C666" s="4" t="s">
        <v>2608</v>
      </c>
      <c r="D666" s="4" t="s">
        <v>2605</v>
      </c>
      <c r="E666" s="4" t="s">
        <v>2604</v>
      </c>
      <c r="G666" t="str">
        <f t="shared" si="10"/>
        <v>CAPE MAY|HUDSON</v>
      </c>
    </row>
    <row r="667" spans="1:7" x14ac:dyDescent="0.2">
      <c r="A667" s="4">
        <v>9543</v>
      </c>
      <c r="B667" s="4" t="s">
        <v>2595</v>
      </c>
      <c r="C667" s="4" t="s">
        <v>2607</v>
      </c>
      <c r="D667" s="4" t="s">
        <v>2605</v>
      </c>
      <c r="E667" s="4" t="s">
        <v>2604</v>
      </c>
      <c r="G667" t="str">
        <f t="shared" si="10"/>
        <v>CAPE MAY|UNION</v>
      </c>
    </row>
    <row r="668" spans="1:7" x14ac:dyDescent="0.2">
      <c r="A668" s="4">
        <v>9544</v>
      </c>
      <c r="B668" s="4" t="s">
        <v>2595</v>
      </c>
      <c r="C668" s="4" t="s">
        <v>2606</v>
      </c>
      <c r="D668" s="4" t="s">
        <v>2605</v>
      </c>
      <c r="E668" s="4" t="s">
        <v>2604</v>
      </c>
      <c r="G668" t="str">
        <f t="shared" si="10"/>
        <v>CAPE MAY|MORRIS 2</v>
      </c>
    </row>
    <row r="669" spans="1:7" x14ac:dyDescent="0.2">
      <c r="A669" s="4">
        <v>9545</v>
      </c>
      <c r="B669" s="4" t="s">
        <v>2470</v>
      </c>
      <c r="C669" s="4" t="s">
        <v>2609</v>
      </c>
      <c r="D669" s="4" t="s">
        <v>2605</v>
      </c>
      <c r="E669" s="4" t="s">
        <v>2604</v>
      </c>
      <c r="G669" t="str">
        <f t="shared" si="10"/>
        <v>BJ'S PRIVATE LABEL BREWA|ESSEX</v>
      </c>
    </row>
    <row r="670" spans="1:7" x14ac:dyDescent="0.2">
      <c r="A670" s="4">
        <v>9546</v>
      </c>
      <c r="B670" s="4" t="s">
        <v>2470</v>
      </c>
      <c r="C670" s="4" t="s">
        <v>2608</v>
      </c>
      <c r="D670" s="4" t="s">
        <v>2605</v>
      </c>
      <c r="E670" s="4" t="s">
        <v>2604</v>
      </c>
      <c r="G670" t="str">
        <f t="shared" si="10"/>
        <v>BJ'S PRIVATE LABEL BREWA|HUDSON</v>
      </c>
    </row>
    <row r="671" spans="1:7" x14ac:dyDescent="0.2">
      <c r="A671" s="4">
        <v>9547</v>
      </c>
      <c r="B671" s="4" t="s">
        <v>2470</v>
      </c>
      <c r="C671" s="4" t="s">
        <v>2607</v>
      </c>
      <c r="D671" s="4" t="s">
        <v>2605</v>
      </c>
      <c r="E671" s="4" t="s">
        <v>2604</v>
      </c>
      <c r="G671" t="str">
        <f t="shared" si="10"/>
        <v>BJ'S PRIVATE LABEL BREWA|UNION</v>
      </c>
    </row>
    <row r="672" spans="1:7" x14ac:dyDescent="0.2">
      <c r="A672" s="4">
        <v>9548</v>
      </c>
      <c r="B672" s="4" t="s">
        <v>2470</v>
      </c>
      <c r="C672" s="4" t="s">
        <v>2606</v>
      </c>
      <c r="D672" s="4" t="s">
        <v>2605</v>
      </c>
      <c r="E672" s="4" t="s">
        <v>2604</v>
      </c>
      <c r="G672" t="str">
        <f t="shared" si="10"/>
        <v>BJ'S PRIVATE LABEL BREWA|MORRIS 2</v>
      </c>
    </row>
    <row r="673" spans="1:7" x14ac:dyDescent="0.2">
      <c r="A673" s="4">
        <v>9549</v>
      </c>
      <c r="B673" s="4" t="s">
        <v>2632</v>
      </c>
      <c r="C673" s="4" t="s">
        <v>2609</v>
      </c>
      <c r="D673" s="4" t="s">
        <v>2605</v>
      </c>
      <c r="E673" s="4" t="s">
        <v>2604</v>
      </c>
      <c r="G673" t="str">
        <f t="shared" si="10"/>
        <v>LAGUNITAS BREWING CO|ESSEX</v>
      </c>
    </row>
    <row r="674" spans="1:7" x14ac:dyDescent="0.2">
      <c r="A674" s="4">
        <v>9550</v>
      </c>
      <c r="B674" s="4" t="s">
        <v>2632</v>
      </c>
      <c r="C674" s="4" t="s">
        <v>2608</v>
      </c>
      <c r="D674" s="4" t="s">
        <v>2605</v>
      </c>
      <c r="E674" s="4" t="s">
        <v>2604</v>
      </c>
      <c r="G674" t="str">
        <f t="shared" si="10"/>
        <v>LAGUNITAS BREWING CO|HUDSON</v>
      </c>
    </row>
    <row r="675" spans="1:7" x14ac:dyDescent="0.2">
      <c r="A675" s="4">
        <v>9551</v>
      </c>
      <c r="B675" s="4" t="s">
        <v>2632</v>
      </c>
      <c r="C675" s="4" t="s">
        <v>2616</v>
      </c>
      <c r="D675" s="4" t="s">
        <v>2605</v>
      </c>
      <c r="E675" s="4" t="s">
        <v>2604</v>
      </c>
      <c r="G675" t="str">
        <f t="shared" si="10"/>
        <v>LAGUNITAS BREWING CO|SUSSEX</v>
      </c>
    </row>
    <row r="676" spans="1:7" x14ac:dyDescent="0.2">
      <c r="A676" s="4">
        <v>9552</v>
      </c>
      <c r="B676" s="4" t="s">
        <v>2632</v>
      </c>
      <c r="C676" s="4" t="s">
        <v>2607</v>
      </c>
      <c r="D676" s="4" t="s">
        <v>2605</v>
      </c>
      <c r="E676" s="4" t="s">
        <v>2604</v>
      </c>
      <c r="G676" t="str">
        <f t="shared" si="10"/>
        <v>LAGUNITAS BREWING CO|UNION</v>
      </c>
    </row>
    <row r="677" spans="1:7" x14ac:dyDescent="0.2">
      <c r="A677" s="4">
        <v>9553</v>
      </c>
      <c r="B677" s="4" t="s">
        <v>2632</v>
      </c>
      <c r="C677" s="4" t="s">
        <v>2617</v>
      </c>
      <c r="D677" s="4" t="s">
        <v>2605</v>
      </c>
      <c r="E677" s="4" t="s">
        <v>2604</v>
      </c>
      <c r="G677" t="str">
        <f t="shared" si="10"/>
        <v>LAGUNITAS BREWING CO|MORRIS 1</v>
      </c>
    </row>
    <row r="678" spans="1:7" x14ac:dyDescent="0.2">
      <c r="A678" s="4">
        <v>9554</v>
      </c>
      <c r="B678" s="4" t="s">
        <v>2632</v>
      </c>
      <c r="C678" s="4" t="s">
        <v>2606</v>
      </c>
      <c r="D678" s="4" t="s">
        <v>2605</v>
      </c>
      <c r="E678" s="4" t="s">
        <v>2604</v>
      </c>
      <c r="G678" t="str">
        <f t="shared" si="10"/>
        <v>LAGUNITAS BREWING CO|MORRIS 2</v>
      </c>
    </row>
    <row r="679" spans="1:7" x14ac:dyDescent="0.2">
      <c r="A679" s="4">
        <v>9555</v>
      </c>
      <c r="B679" s="4" t="s">
        <v>2333</v>
      </c>
      <c r="C679" s="4" t="s">
        <v>2616</v>
      </c>
      <c r="D679" s="4" t="s">
        <v>2605</v>
      </c>
      <c r="E679" s="4" t="s">
        <v>2604</v>
      </c>
      <c r="G679" t="str">
        <f t="shared" si="10"/>
        <v>STONE BREWING|SUSSEX</v>
      </c>
    </row>
    <row r="680" spans="1:7" x14ac:dyDescent="0.2">
      <c r="A680" s="4">
        <v>9556</v>
      </c>
      <c r="B680" s="4" t="s">
        <v>2333</v>
      </c>
      <c r="C680" s="4" t="s">
        <v>2607</v>
      </c>
      <c r="D680" s="4" t="s">
        <v>2605</v>
      </c>
      <c r="E680" s="4" t="s">
        <v>2604</v>
      </c>
      <c r="G680" t="str">
        <f t="shared" si="10"/>
        <v>STONE BREWING|UNION</v>
      </c>
    </row>
    <row r="681" spans="1:7" x14ac:dyDescent="0.2">
      <c r="A681" s="4">
        <v>9557</v>
      </c>
      <c r="B681" s="4" t="s">
        <v>2333</v>
      </c>
      <c r="C681" s="4" t="s">
        <v>2617</v>
      </c>
      <c r="D681" s="4" t="s">
        <v>2605</v>
      </c>
      <c r="E681" s="4" t="s">
        <v>2604</v>
      </c>
      <c r="G681" t="str">
        <f t="shared" si="10"/>
        <v>STONE BREWING|MORRIS 1</v>
      </c>
    </row>
    <row r="682" spans="1:7" x14ac:dyDescent="0.2">
      <c r="A682" s="4">
        <v>9558</v>
      </c>
      <c r="B682" s="4" t="s">
        <v>2333</v>
      </c>
      <c r="C682" s="4" t="s">
        <v>2606</v>
      </c>
      <c r="D682" s="4" t="s">
        <v>2605</v>
      </c>
      <c r="E682" s="4" t="s">
        <v>2604</v>
      </c>
      <c r="G682" t="str">
        <f t="shared" si="10"/>
        <v>STONE BREWING|MORRIS 2</v>
      </c>
    </row>
    <row r="683" spans="1:7" x14ac:dyDescent="0.2">
      <c r="A683" s="4">
        <v>9559</v>
      </c>
      <c r="B683" s="4" t="s">
        <v>2333</v>
      </c>
      <c r="C683" s="4" t="s">
        <v>2614</v>
      </c>
      <c r="D683" s="4" t="s">
        <v>2605</v>
      </c>
      <c r="E683" s="4" t="s">
        <v>2604</v>
      </c>
      <c r="G683" t="str">
        <f t="shared" si="10"/>
        <v>STONE BREWING|MORRIS 3</v>
      </c>
    </row>
    <row r="684" spans="1:7" x14ac:dyDescent="0.2">
      <c r="A684" s="4">
        <v>9560</v>
      </c>
      <c r="B684" s="4" t="s">
        <v>2336</v>
      </c>
      <c r="C684" s="4" t="s">
        <v>2617</v>
      </c>
      <c r="D684" s="4" t="s">
        <v>2605</v>
      </c>
      <c r="E684" s="4" t="s">
        <v>2604</v>
      </c>
      <c r="G684" t="str">
        <f t="shared" si="10"/>
        <v>SIXPOINT|MORRIS 1</v>
      </c>
    </row>
    <row r="685" spans="1:7" x14ac:dyDescent="0.2">
      <c r="A685" s="4">
        <v>9561</v>
      </c>
      <c r="B685" s="4" t="s">
        <v>2336</v>
      </c>
      <c r="C685" s="4" t="s">
        <v>2606</v>
      </c>
      <c r="D685" s="4" t="s">
        <v>2605</v>
      </c>
      <c r="E685" s="4" t="s">
        <v>2604</v>
      </c>
      <c r="G685" t="str">
        <f t="shared" si="10"/>
        <v>SIXPOINT|MORRIS 2</v>
      </c>
    </row>
    <row r="686" spans="1:7" x14ac:dyDescent="0.2">
      <c r="A686" s="4">
        <v>9562</v>
      </c>
      <c r="B686" s="4" t="s">
        <v>2336</v>
      </c>
      <c r="C686" s="4" t="s">
        <v>2614</v>
      </c>
      <c r="D686" s="4" t="s">
        <v>2605</v>
      </c>
      <c r="E686" s="4" t="s">
        <v>2604</v>
      </c>
      <c r="G686" t="str">
        <f t="shared" si="10"/>
        <v>SIXPOINT|MORRIS 3</v>
      </c>
    </row>
    <row r="687" spans="1:7" x14ac:dyDescent="0.2">
      <c r="A687" s="4">
        <v>9563</v>
      </c>
      <c r="B687" s="4" t="s">
        <v>2336</v>
      </c>
      <c r="C687" s="4" t="s">
        <v>2607</v>
      </c>
      <c r="D687" s="4" t="s">
        <v>2605</v>
      </c>
      <c r="E687" s="4" t="s">
        <v>2604</v>
      </c>
      <c r="G687" t="str">
        <f t="shared" si="10"/>
        <v>SIXPOINT|UNION</v>
      </c>
    </row>
    <row r="688" spans="1:7" x14ac:dyDescent="0.2">
      <c r="A688" s="4">
        <v>9564</v>
      </c>
      <c r="B688" s="4" t="s">
        <v>2336</v>
      </c>
      <c r="C688" s="4" t="s">
        <v>2616</v>
      </c>
      <c r="D688" s="4" t="s">
        <v>2605</v>
      </c>
      <c r="E688" s="4" t="s">
        <v>2604</v>
      </c>
      <c r="G688" t="str">
        <f t="shared" si="10"/>
        <v>SIXPOINT|SUSSEX</v>
      </c>
    </row>
    <row r="689" spans="1:7" x14ac:dyDescent="0.2">
      <c r="A689" s="4">
        <v>9565</v>
      </c>
      <c r="B689" s="4" t="s">
        <v>2330</v>
      </c>
      <c r="C689" s="4" t="s">
        <v>2617</v>
      </c>
      <c r="D689" s="4" t="s">
        <v>2605</v>
      </c>
      <c r="E689" s="4" t="s">
        <v>2604</v>
      </c>
      <c r="G689" t="str">
        <f t="shared" si="10"/>
        <v>VICTORY|MORRIS 1</v>
      </c>
    </row>
    <row r="690" spans="1:7" x14ac:dyDescent="0.2">
      <c r="A690" s="4">
        <v>9566</v>
      </c>
      <c r="B690" s="4" t="s">
        <v>2551</v>
      </c>
      <c r="C690" s="4" t="s">
        <v>2606</v>
      </c>
      <c r="D690" s="4" t="s">
        <v>2605</v>
      </c>
      <c r="E690" s="4" t="s">
        <v>2604</v>
      </c>
      <c r="G690" t="str">
        <f t="shared" si="10"/>
        <v>MODELO AQUAS FRESCAS|MORRIS 2</v>
      </c>
    </row>
    <row r="691" spans="1:7" x14ac:dyDescent="0.2">
      <c r="A691" s="4">
        <v>9567</v>
      </c>
      <c r="B691" s="4" t="s">
        <v>2551</v>
      </c>
      <c r="C691" s="4" t="s">
        <v>2608</v>
      </c>
      <c r="D691" s="4" t="s">
        <v>2605</v>
      </c>
      <c r="E691" s="4" t="s">
        <v>2604</v>
      </c>
      <c r="G691" t="str">
        <f t="shared" si="10"/>
        <v>MODELO AQUAS FRESCAS|HUDSON</v>
      </c>
    </row>
    <row r="692" spans="1:7" x14ac:dyDescent="0.2">
      <c r="A692" s="4">
        <v>9568</v>
      </c>
      <c r="B692" s="4" t="s">
        <v>2551</v>
      </c>
      <c r="C692" s="4" t="s">
        <v>2607</v>
      </c>
      <c r="D692" s="4" t="s">
        <v>2605</v>
      </c>
      <c r="E692" s="4" t="s">
        <v>2604</v>
      </c>
      <c r="G692" t="str">
        <f t="shared" si="10"/>
        <v>MODELO AQUAS FRESCAS|UNION</v>
      </c>
    </row>
    <row r="693" spans="1:7" x14ac:dyDescent="0.2">
      <c r="A693" s="4">
        <v>9569</v>
      </c>
      <c r="B693" s="4" t="s">
        <v>2551</v>
      </c>
      <c r="C693" s="4" t="s">
        <v>2609</v>
      </c>
      <c r="D693" s="4" t="s">
        <v>2605</v>
      </c>
      <c r="E693" s="4" t="s">
        <v>2604</v>
      </c>
      <c r="G693" t="str">
        <f t="shared" si="10"/>
        <v>MODELO AQUAS FRESCAS|ESSEX</v>
      </c>
    </row>
    <row r="694" spans="1:7" x14ac:dyDescent="0.2">
      <c r="A694" s="4">
        <v>9576</v>
      </c>
      <c r="B694" s="4" t="s">
        <v>2341</v>
      </c>
      <c r="C694" s="4" t="s">
        <v>2616</v>
      </c>
      <c r="D694" s="4" t="s">
        <v>2605</v>
      </c>
      <c r="E694" s="4" t="s">
        <v>2604</v>
      </c>
      <c r="G694" t="str">
        <f t="shared" si="10"/>
        <v>ITHACA|SUSSEX</v>
      </c>
    </row>
    <row r="695" spans="1:7" x14ac:dyDescent="0.2">
      <c r="A695" s="4">
        <v>9578</v>
      </c>
      <c r="B695" s="4" t="s">
        <v>2351</v>
      </c>
      <c r="C695" s="4" t="s">
        <v>2617</v>
      </c>
      <c r="D695" s="4" t="s">
        <v>2605</v>
      </c>
      <c r="E695" s="4" t="s">
        <v>2604</v>
      </c>
      <c r="G695" t="str">
        <f t="shared" si="10"/>
        <v>FLYING FISH|MORRIS 1</v>
      </c>
    </row>
    <row r="696" spans="1:7" x14ac:dyDescent="0.2">
      <c r="A696" s="4">
        <v>9579</v>
      </c>
      <c r="B696" s="4" t="s">
        <v>2351</v>
      </c>
      <c r="C696" s="4" t="s">
        <v>2622</v>
      </c>
      <c r="D696" s="4" t="s">
        <v>2605</v>
      </c>
      <c r="E696" s="4" t="s">
        <v>2604</v>
      </c>
      <c r="G696" t="str">
        <f t="shared" si="10"/>
        <v>FLYING FISH|PASSAIC-FF</v>
      </c>
    </row>
    <row r="697" spans="1:7" x14ac:dyDescent="0.2">
      <c r="A697" s="4">
        <v>9580</v>
      </c>
      <c r="B697" s="4" t="s">
        <v>2509</v>
      </c>
      <c r="C697" s="4" t="s">
        <v>2608</v>
      </c>
      <c r="D697" s="4" t="s">
        <v>2605</v>
      </c>
      <c r="E697" s="4" t="s">
        <v>2604</v>
      </c>
      <c r="G697" t="str">
        <f t="shared" si="10"/>
        <v>WHITE CLAW|HUDSON</v>
      </c>
    </row>
    <row r="698" spans="1:7" x14ac:dyDescent="0.2">
      <c r="A698" s="4">
        <v>9581</v>
      </c>
      <c r="B698" s="4" t="s">
        <v>2569</v>
      </c>
      <c r="C698" s="4" t="s">
        <v>2609</v>
      </c>
      <c r="D698" s="4" t="s">
        <v>2605</v>
      </c>
      <c r="E698" s="4" t="s">
        <v>2604</v>
      </c>
      <c r="G698" t="str">
        <f t="shared" si="10"/>
        <v>HARD MOUNTAIN DEW|ESSEX</v>
      </c>
    </row>
    <row r="699" spans="1:7" x14ac:dyDescent="0.2">
      <c r="A699" s="4">
        <v>9582</v>
      </c>
      <c r="B699" s="4" t="s">
        <v>2569</v>
      </c>
      <c r="C699" s="4" t="s">
        <v>2608</v>
      </c>
      <c r="D699" s="4" t="s">
        <v>2605</v>
      </c>
      <c r="E699" s="4" t="s">
        <v>2604</v>
      </c>
      <c r="G699" t="str">
        <f t="shared" si="10"/>
        <v>HARD MOUNTAIN DEW|HUDSON</v>
      </c>
    </row>
    <row r="700" spans="1:7" x14ac:dyDescent="0.2">
      <c r="A700" s="4">
        <v>9583</v>
      </c>
      <c r="B700" s="4" t="s">
        <v>2569</v>
      </c>
      <c r="C700" s="4" t="s">
        <v>2607</v>
      </c>
      <c r="D700" s="4" t="s">
        <v>2605</v>
      </c>
      <c r="E700" s="4" t="s">
        <v>2604</v>
      </c>
      <c r="G700" t="str">
        <f t="shared" si="10"/>
        <v>HARD MOUNTAIN DEW|UNION</v>
      </c>
    </row>
    <row r="701" spans="1:7" x14ac:dyDescent="0.2">
      <c r="A701" s="4">
        <v>9584</v>
      </c>
      <c r="B701" s="4" t="s">
        <v>2569</v>
      </c>
      <c r="C701" s="4" t="s">
        <v>2606</v>
      </c>
      <c r="D701" s="4" t="s">
        <v>2605</v>
      </c>
      <c r="E701" s="4" t="s">
        <v>2604</v>
      </c>
      <c r="G701" t="str">
        <f t="shared" si="10"/>
        <v>HARD MOUNTAIN DEW|MORRIS 2</v>
      </c>
    </row>
    <row r="702" spans="1:7" x14ac:dyDescent="0.2">
      <c r="A702" s="4">
        <v>9585</v>
      </c>
      <c r="B702" s="4" t="s">
        <v>2599</v>
      </c>
      <c r="C702" s="4" t="s">
        <v>2606</v>
      </c>
      <c r="D702" s="4" t="s">
        <v>2605</v>
      </c>
      <c r="E702" s="4" t="s">
        <v>2604</v>
      </c>
      <c r="G702" t="str">
        <f t="shared" si="10"/>
        <v>BARDSTOWN BOURBON|MORRIS 2</v>
      </c>
    </row>
    <row r="703" spans="1:7" x14ac:dyDescent="0.2">
      <c r="A703" s="4">
        <v>9586</v>
      </c>
      <c r="B703" s="4" t="s">
        <v>2599</v>
      </c>
      <c r="C703" s="4" t="s">
        <v>2608</v>
      </c>
      <c r="D703" s="4" t="s">
        <v>2605</v>
      </c>
      <c r="E703" s="4" t="s">
        <v>2604</v>
      </c>
      <c r="G703" t="str">
        <f t="shared" si="10"/>
        <v>BARDSTOWN BOURBON|HUDSON</v>
      </c>
    </row>
    <row r="704" spans="1:7" x14ac:dyDescent="0.2">
      <c r="A704" s="4">
        <v>9587</v>
      </c>
      <c r="B704" s="4" t="s">
        <v>2599</v>
      </c>
      <c r="C704" s="4" t="s">
        <v>2607</v>
      </c>
      <c r="D704" s="4" t="s">
        <v>2605</v>
      </c>
      <c r="E704" s="4" t="s">
        <v>2604</v>
      </c>
      <c r="G704" t="str">
        <f t="shared" si="10"/>
        <v>BARDSTOWN BOURBON|UNION</v>
      </c>
    </row>
    <row r="705" spans="1:7" x14ac:dyDescent="0.2">
      <c r="A705" s="4">
        <v>9588</v>
      </c>
      <c r="B705" s="4" t="s">
        <v>2599</v>
      </c>
      <c r="C705" s="4" t="s">
        <v>2609</v>
      </c>
      <c r="D705" s="4" t="s">
        <v>2605</v>
      </c>
      <c r="E705" s="4" t="s">
        <v>2604</v>
      </c>
      <c r="G705" t="str">
        <f t="shared" si="10"/>
        <v>BARDSTOWN BOURBON|ESSEX</v>
      </c>
    </row>
    <row r="706" spans="1:7" x14ac:dyDescent="0.2">
      <c r="A706" s="4">
        <v>9589</v>
      </c>
      <c r="B706" s="4" t="s">
        <v>2429</v>
      </c>
      <c r="C706" s="4" t="s">
        <v>2631</v>
      </c>
      <c r="D706" s="4" t="s">
        <v>2605</v>
      </c>
      <c r="E706" s="4" t="s">
        <v>2604</v>
      </c>
      <c r="G706" t="str">
        <f t="shared" si="10"/>
        <v>GARAGE BEER|MIDDLESEX COUNTY</v>
      </c>
    </row>
    <row r="707" spans="1:7" x14ac:dyDescent="0.2">
      <c r="A707" s="4">
        <v>9590</v>
      </c>
      <c r="B707" s="4" t="s">
        <v>2600</v>
      </c>
      <c r="C707" s="4" t="s">
        <v>2606</v>
      </c>
      <c r="D707" s="4" t="s">
        <v>2605</v>
      </c>
      <c r="E707" s="4" t="s">
        <v>2604</v>
      </c>
      <c r="G707" t="str">
        <f t="shared" si="10"/>
        <v>ATHLETIC|MORRIS 2</v>
      </c>
    </row>
    <row r="708" spans="1:7" x14ac:dyDescent="0.2">
      <c r="A708" s="4">
        <v>9591</v>
      </c>
      <c r="B708" s="4" t="s">
        <v>2600</v>
      </c>
      <c r="C708" s="4" t="s">
        <v>2608</v>
      </c>
      <c r="D708" s="4" t="s">
        <v>2605</v>
      </c>
      <c r="E708" s="4" t="s">
        <v>2604</v>
      </c>
      <c r="G708" t="str">
        <f t="shared" si="10"/>
        <v>ATHLETIC|HUDSON</v>
      </c>
    </row>
    <row r="709" spans="1:7" x14ac:dyDescent="0.2">
      <c r="A709" s="4">
        <v>9592</v>
      </c>
      <c r="B709" s="4" t="s">
        <v>2600</v>
      </c>
      <c r="C709" s="4" t="s">
        <v>2607</v>
      </c>
      <c r="D709" s="4" t="s">
        <v>2605</v>
      </c>
      <c r="E709" s="4" t="s">
        <v>2604</v>
      </c>
      <c r="G709" t="str">
        <f t="shared" si="10"/>
        <v>ATHLETIC|UNION</v>
      </c>
    </row>
    <row r="710" spans="1:7" x14ac:dyDescent="0.2">
      <c r="A710" s="4">
        <v>9593</v>
      </c>
      <c r="B710" s="4" t="s">
        <v>2600</v>
      </c>
      <c r="C710" s="4" t="s">
        <v>2609</v>
      </c>
      <c r="D710" s="4" t="s">
        <v>2605</v>
      </c>
      <c r="E710" s="4" t="s">
        <v>2604</v>
      </c>
      <c r="G710" t="str">
        <f t="shared" si="10"/>
        <v>ATHLETIC|ESSEX</v>
      </c>
    </row>
    <row r="711" spans="1:7" x14ac:dyDescent="0.2">
      <c r="A711" s="4">
        <v>9594</v>
      </c>
      <c r="B711" s="4" t="s">
        <v>2567</v>
      </c>
      <c r="C711" s="4" t="s">
        <v>2606</v>
      </c>
      <c r="D711" s="4" t="s">
        <v>2605</v>
      </c>
      <c r="E711" s="4" t="s">
        <v>2604</v>
      </c>
      <c r="G711" t="str">
        <f t="shared" ref="G711:G774" si="11">UPPER(B711)&amp;"|"&amp;UPPER(C711)</f>
        <v>HOP WTR|MORRIS 2</v>
      </c>
    </row>
    <row r="712" spans="1:7" x14ac:dyDescent="0.2">
      <c r="A712" s="4">
        <v>9595</v>
      </c>
      <c r="B712" s="4" t="s">
        <v>2567</v>
      </c>
      <c r="C712" s="4" t="s">
        <v>2608</v>
      </c>
      <c r="D712" s="4" t="s">
        <v>2605</v>
      </c>
      <c r="E712" s="4" t="s">
        <v>2604</v>
      </c>
      <c r="G712" t="str">
        <f t="shared" si="11"/>
        <v>HOP WTR|HUDSON</v>
      </c>
    </row>
    <row r="713" spans="1:7" x14ac:dyDescent="0.2">
      <c r="A713" s="4">
        <v>9596</v>
      </c>
      <c r="B713" s="4" t="s">
        <v>2567</v>
      </c>
      <c r="C713" s="4" t="s">
        <v>2607</v>
      </c>
      <c r="D713" s="4" t="s">
        <v>2605</v>
      </c>
      <c r="E713" s="4" t="s">
        <v>2604</v>
      </c>
      <c r="G713" t="str">
        <f t="shared" si="11"/>
        <v>HOP WTR|UNION</v>
      </c>
    </row>
    <row r="714" spans="1:7" x14ac:dyDescent="0.2">
      <c r="A714" s="4">
        <v>9597</v>
      </c>
      <c r="B714" s="4" t="s">
        <v>2567</v>
      </c>
      <c r="C714" s="4" t="s">
        <v>2609</v>
      </c>
      <c r="D714" s="4" t="s">
        <v>2605</v>
      </c>
      <c r="E714" s="4" t="s">
        <v>2604</v>
      </c>
      <c r="G714" t="str">
        <f t="shared" si="11"/>
        <v>HOP WTR|ESSEX</v>
      </c>
    </row>
    <row r="715" spans="1:7" x14ac:dyDescent="0.2">
      <c r="A715" s="4">
        <v>9598</v>
      </c>
      <c r="B715" s="4" t="s">
        <v>2587</v>
      </c>
      <c r="C715" s="4" t="s">
        <v>2606</v>
      </c>
      <c r="D715" s="4" t="s">
        <v>2605</v>
      </c>
      <c r="E715" s="4" t="s">
        <v>2604</v>
      </c>
      <c r="G715" t="str">
        <f t="shared" si="11"/>
        <v>CORONA NA|MORRIS 2</v>
      </c>
    </row>
    <row r="716" spans="1:7" x14ac:dyDescent="0.2">
      <c r="A716" s="4">
        <v>9599</v>
      </c>
      <c r="B716" s="4" t="s">
        <v>2587</v>
      </c>
      <c r="C716" s="4" t="s">
        <v>2608</v>
      </c>
      <c r="D716" s="4" t="s">
        <v>2605</v>
      </c>
      <c r="E716" s="4" t="s">
        <v>2604</v>
      </c>
      <c r="G716" t="str">
        <f t="shared" si="11"/>
        <v>CORONA NA|HUDSON</v>
      </c>
    </row>
    <row r="717" spans="1:7" x14ac:dyDescent="0.2">
      <c r="A717" s="4">
        <v>9600</v>
      </c>
      <c r="B717" s="4" t="s">
        <v>2587</v>
      </c>
      <c r="C717" s="4" t="s">
        <v>2607</v>
      </c>
      <c r="D717" s="4" t="s">
        <v>2605</v>
      </c>
      <c r="E717" s="4" t="s">
        <v>2604</v>
      </c>
      <c r="G717" t="str">
        <f t="shared" si="11"/>
        <v>CORONA NA|UNION</v>
      </c>
    </row>
    <row r="718" spans="1:7" x14ac:dyDescent="0.2">
      <c r="A718" s="4">
        <v>9601</v>
      </c>
      <c r="B718" s="4" t="s">
        <v>2587</v>
      </c>
      <c r="C718" s="4" t="s">
        <v>2609</v>
      </c>
      <c r="D718" s="4" t="s">
        <v>2605</v>
      </c>
      <c r="E718" s="4" t="s">
        <v>2604</v>
      </c>
      <c r="G718" t="str">
        <f t="shared" si="11"/>
        <v>CORONA NA|ESSEX</v>
      </c>
    </row>
    <row r="719" spans="1:7" x14ac:dyDescent="0.2">
      <c r="A719" s="4">
        <v>9602</v>
      </c>
      <c r="B719" s="4" t="s">
        <v>2490</v>
      </c>
      <c r="C719" s="4" t="s">
        <v>2606</v>
      </c>
      <c r="D719" s="4" t="s">
        <v>2605</v>
      </c>
      <c r="E719" s="4" t="s">
        <v>2604</v>
      </c>
      <c r="G719" t="str">
        <f t="shared" si="11"/>
        <v>LAGUNITAS|MORRIS 2</v>
      </c>
    </row>
    <row r="720" spans="1:7" x14ac:dyDescent="0.2">
      <c r="A720" s="4">
        <v>9603</v>
      </c>
      <c r="B720" s="4" t="s">
        <v>2490</v>
      </c>
      <c r="C720" s="4" t="s">
        <v>2617</v>
      </c>
      <c r="D720" s="4" t="s">
        <v>2605</v>
      </c>
      <c r="E720" s="4" t="s">
        <v>2604</v>
      </c>
      <c r="G720" t="str">
        <f t="shared" si="11"/>
        <v>LAGUNITAS|MORRIS 1</v>
      </c>
    </row>
    <row r="721" spans="1:7" x14ac:dyDescent="0.2">
      <c r="A721" s="4">
        <v>9604</v>
      </c>
      <c r="B721" s="4" t="s">
        <v>2490</v>
      </c>
      <c r="C721" s="4" t="s">
        <v>2616</v>
      </c>
      <c r="D721" s="4" t="s">
        <v>2605</v>
      </c>
      <c r="E721" s="4" t="s">
        <v>2604</v>
      </c>
      <c r="G721" t="str">
        <f t="shared" si="11"/>
        <v>LAGUNITAS|SUSSEX</v>
      </c>
    </row>
    <row r="722" spans="1:7" x14ac:dyDescent="0.2">
      <c r="A722" s="4">
        <v>9605</v>
      </c>
      <c r="B722" s="4" t="s">
        <v>2490</v>
      </c>
      <c r="C722" s="4" t="s">
        <v>2608</v>
      </c>
      <c r="D722" s="4" t="s">
        <v>2605</v>
      </c>
      <c r="E722" s="4" t="s">
        <v>2604</v>
      </c>
      <c r="G722" t="str">
        <f t="shared" si="11"/>
        <v>LAGUNITAS|HUDSON</v>
      </c>
    </row>
    <row r="723" spans="1:7" x14ac:dyDescent="0.2">
      <c r="A723" s="4">
        <v>9606</v>
      </c>
      <c r="B723" s="4" t="s">
        <v>2490</v>
      </c>
      <c r="C723" s="4" t="s">
        <v>2607</v>
      </c>
      <c r="D723" s="4" t="s">
        <v>2605</v>
      </c>
      <c r="E723" s="4" t="s">
        <v>2604</v>
      </c>
      <c r="G723" t="str">
        <f t="shared" si="11"/>
        <v>LAGUNITAS|UNION</v>
      </c>
    </row>
    <row r="724" spans="1:7" x14ac:dyDescent="0.2">
      <c r="A724" s="4">
        <v>9607</v>
      </c>
      <c r="B724" s="4" t="s">
        <v>2490</v>
      </c>
      <c r="C724" s="4" t="s">
        <v>2609</v>
      </c>
      <c r="D724" s="4" t="s">
        <v>2605</v>
      </c>
      <c r="E724" s="4" t="s">
        <v>2604</v>
      </c>
      <c r="G724" t="str">
        <f t="shared" si="11"/>
        <v>LAGUNITAS|ESSEX</v>
      </c>
    </row>
    <row r="725" spans="1:7" x14ac:dyDescent="0.2">
      <c r="A725" s="4">
        <v>9608</v>
      </c>
      <c r="B725" s="4" t="s">
        <v>2489</v>
      </c>
      <c r="C725" s="4" t="s">
        <v>2606</v>
      </c>
      <c r="D725" s="4" t="s">
        <v>2605</v>
      </c>
      <c r="E725" s="4" t="s">
        <v>2604</v>
      </c>
      <c r="G725" t="str">
        <f t="shared" si="11"/>
        <v>LAGUNITAS NA|MORRIS 2</v>
      </c>
    </row>
    <row r="726" spans="1:7" x14ac:dyDescent="0.2">
      <c r="A726" s="4">
        <v>9609</v>
      </c>
      <c r="B726" s="4" t="s">
        <v>2489</v>
      </c>
      <c r="C726" s="4" t="s">
        <v>2617</v>
      </c>
      <c r="D726" s="4" t="s">
        <v>2605</v>
      </c>
      <c r="E726" s="4" t="s">
        <v>2604</v>
      </c>
      <c r="G726" t="str">
        <f t="shared" si="11"/>
        <v>LAGUNITAS NA|MORRIS 1</v>
      </c>
    </row>
    <row r="727" spans="1:7" x14ac:dyDescent="0.2">
      <c r="A727" s="4">
        <v>9610</v>
      </c>
      <c r="B727" s="4" t="s">
        <v>2489</v>
      </c>
      <c r="C727" s="4" t="s">
        <v>2616</v>
      </c>
      <c r="D727" s="4" t="s">
        <v>2605</v>
      </c>
      <c r="E727" s="4" t="s">
        <v>2604</v>
      </c>
      <c r="G727" t="str">
        <f t="shared" si="11"/>
        <v>LAGUNITAS NA|SUSSEX</v>
      </c>
    </row>
    <row r="728" spans="1:7" x14ac:dyDescent="0.2">
      <c r="A728" s="4">
        <v>9611</v>
      </c>
      <c r="B728" s="4" t="s">
        <v>2489</v>
      </c>
      <c r="C728" s="4" t="s">
        <v>2608</v>
      </c>
      <c r="D728" s="4" t="s">
        <v>2605</v>
      </c>
      <c r="E728" s="4" t="s">
        <v>2604</v>
      </c>
      <c r="G728" t="str">
        <f t="shared" si="11"/>
        <v>LAGUNITAS NA|HUDSON</v>
      </c>
    </row>
    <row r="729" spans="1:7" x14ac:dyDescent="0.2">
      <c r="A729" s="4">
        <v>9612</v>
      </c>
      <c r="B729" s="4" t="s">
        <v>2489</v>
      </c>
      <c r="C729" s="4" t="s">
        <v>2607</v>
      </c>
      <c r="D729" s="4" t="s">
        <v>2605</v>
      </c>
      <c r="E729" s="4" t="s">
        <v>2604</v>
      </c>
      <c r="G729" t="str">
        <f t="shared" si="11"/>
        <v>LAGUNITAS NA|UNION</v>
      </c>
    </row>
    <row r="730" spans="1:7" x14ac:dyDescent="0.2">
      <c r="A730" s="4">
        <v>9613</v>
      </c>
      <c r="B730" s="4" t="s">
        <v>2489</v>
      </c>
      <c r="C730" s="4" t="s">
        <v>2609</v>
      </c>
      <c r="D730" s="4" t="s">
        <v>2605</v>
      </c>
      <c r="E730" s="4" t="s">
        <v>2604</v>
      </c>
      <c r="G730" t="str">
        <f t="shared" si="11"/>
        <v>LAGUNITAS NA|ESSEX</v>
      </c>
    </row>
    <row r="731" spans="1:7" x14ac:dyDescent="0.2">
      <c r="A731" s="4">
        <v>9614</v>
      </c>
      <c r="B731" s="4" t="s">
        <v>2581</v>
      </c>
      <c r="C731" s="4" t="s">
        <v>2606</v>
      </c>
      <c r="D731" s="4" t="s">
        <v>2605</v>
      </c>
      <c r="E731" s="4" t="s">
        <v>2604</v>
      </c>
      <c r="G731" t="str">
        <f t="shared" si="11"/>
        <v>DAD GRASS|MORRIS 2</v>
      </c>
    </row>
    <row r="732" spans="1:7" x14ac:dyDescent="0.2">
      <c r="A732" s="4">
        <v>9615</v>
      </c>
      <c r="B732" s="4" t="s">
        <v>2581</v>
      </c>
      <c r="C732" s="4" t="s">
        <v>2608</v>
      </c>
      <c r="D732" s="4" t="s">
        <v>2605</v>
      </c>
      <c r="E732" s="4" t="s">
        <v>2604</v>
      </c>
      <c r="G732" t="str">
        <f t="shared" si="11"/>
        <v>DAD GRASS|HUDSON</v>
      </c>
    </row>
    <row r="733" spans="1:7" x14ac:dyDescent="0.2">
      <c r="A733" s="4">
        <v>9616</v>
      </c>
      <c r="B733" s="4" t="s">
        <v>2581</v>
      </c>
      <c r="C733" s="4" t="s">
        <v>2607</v>
      </c>
      <c r="D733" s="4" t="s">
        <v>2605</v>
      </c>
      <c r="E733" s="4" t="s">
        <v>2604</v>
      </c>
      <c r="G733" t="str">
        <f t="shared" si="11"/>
        <v>DAD GRASS|UNION</v>
      </c>
    </row>
    <row r="734" spans="1:7" x14ac:dyDescent="0.2">
      <c r="A734" s="4">
        <v>9617</v>
      </c>
      <c r="B734" s="4" t="s">
        <v>2581</v>
      </c>
      <c r="C734" s="4" t="s">
        <v>2609</v>
      </c>
      <c r="D734" s="4" t="s">
        <v>2605</v>
      </c>
      <c r="E734" s="4" t="s">
        <v>2604</v>
      </c>
      <c r="G734" t="str">
        <f t="shared" si="11"/>
        <v>DAD GRASS|ESSEX</v>
      </c>
    </row>
    <row r="735" spans="1:7" x14ac:dyDescent="0.2">
      <c r="A735" s="4">
        <v>9618</v>
      </c>
      <c r="B735" s="4" t="s">
        <v>2570</v>
      </c>
      <c r="C735" s="4" t="s">
        <v>2606</v>
      </c>
      <c r="D735" s="4" t="s">
        <v>2605</v>
      </c>
      <c r="E735" s="4" t="s">
        <v>2604</v>
      </c>
      <c r="G735" t="str">
        <f t="shared" si="11"/>
        <v>HAPPY THURSDAY SPIKED REFRESHER|MORRIS 2</v>
      </c>
    </row>
    <row r="736" spans="1:7" x14ac:dyDescent="0.2">
      <c r="A736" s="4">
        <v>9619</v>
      </c>
      <c r="B736" s="4" t="s">
        <v>2570</v>
      </c>
      <c r="C736" s="4" t="s">
        <v>2608</v>
      </c>
      <c r="D736" s="4" t="s">
        <v>2605</v>
      </c>
      <c r="E736" s="4" t="s">
        <v>2604</v>
      </c>
      <c r="G736" t="str">
        <f t="shared" si="11"/>
        <v>HAPPY THURSDAY SPIKED REFRESHER|HUDSON</v>
      </c>
    </row>
    <row r="737" spans="1:7" x14ac:dyDescent="0.2">
      <c r="A737" s="4">
        <v>9620</v>
      </c>
      <c r="B737" s="4" t="s">
        <v>2570</v>
      </c>
      <c r="C737" s="4" t="s">
        <v>2609</v>
      </c>
      <c r="D737" s="4" t="s">
        <v>2605</v>
      </c>
      <c r="E737" s="4" t="s">
        <v>2604</v>
      </c>
      <c r="G737" t="str">
        <f t="shared" si="11"/>
        <v>HAPPY THURSDAY SPIKED REFRESHER|ESSEX</v>
      </c>
    </row>
    <row r="738" spans="1:7" x14ac:dyDescent="0.2">
      <c r="A738" s="4">
        <v>9621</v>
      </c>
      <c r="B738" s="4" t="s">
        <v>2570</v>
      </c>
      <c r="C738" s="4" t="s">
        <v>2607</v>
      </c>
      <c r="D738" s="4" t="s">
        <v>2605</v>
      </c>
      <c r="E738" s="4" t="s">
        <v>2604</v>
      </c>
      <c r="G738" t="str">
        <f t="shared" si="11"/>
        <v>HAPPY THURSDAY SPIKED REFRESHER|UNION</v>
      </c>
    </row>
    <row r="739" spans="1:7" x14ac:dyDescent="0.2">
      <c r="A739" s="4">
        <v>9622</v>
      </c>
      <c r="B739" s="4" t="s">
        <v>2584</v>
      </c>
      <c r="C739" s="4" t="s">
        <v>2608</v>
      </c>
      <c r="D739" s="4" t="s">
        <v>2605</v>
      </c>
      <c r="E739" s="4" t="s">
        <v>2604</v>
      </c>
      <c r="G739" t="str">
        <f t="shared" si="11"/>
        <v>CORONA SUNBREW|HUDSON</v>
      </c>
    </row>
    <row r="740" spans="1:7" x14ac:dyDescent="0.2">
      <c r="A740" s="4">
        <v>9623</v>
      </c>
      <c r="B740" s="4" t="s">
        <v>2584</v>
      </c>
      <c r="C740" s="4" t="s">
        <v>2606</v>
      </c>
      <c r="D740" s="4" t="s">
        <v>2605</v>
      </c>
      <c r="E740" s="4" t="s">
        <v>2604</v>
      </c>
      <c r="G740" t="str">
        <f t="shared" si="11"/>
        <v>CORONA SUNBREW|MORRIS 2</v>
      </c>
    </row>
    <row r="741" spans="1:7" x14ac:dyDescent="0.2">
      <c r="A741" s="4">
        <v>9624</v>
      </c>
      <c r="B741" s="4" t="s">
        <v>2584</v>
      </c>
      <c r="C741" s="4" t="s">
        <v>2609</v>
      </c>
      <c r="D741" s="4" t="s">
        <v>2605</v>
      </c>
      <c r="E741" s="4" t="s">
        <v>2604</v>
      </c>
      <c r="G741" t="str">
        <f t="shared" si="11"/>
        <v>CORONA SUNBREW|ESSEX</v>
      </c>
    </row>
    <row r="742" spans="1:7" x14ac:dyDescent="0.2">
      <c r="A742" s="4">
        <v>9625</v>
      </c>
      <c r="B742" s="4" t="s">
        <v>2584</v>
      </c>
      <c r="C742" s="4" t="s">
        <v>2607</v>
      </c>
      <c r="D742" s="4" t="s">
        <v>2605</v>
      </c>
      <c r="E742" s="4" t="s">
        <v>2604</v>
      </c>
      <c r="G742" t="str">
        <f t="shared" si="11"/>
        <v>CORONA SUNBREW|UNION</v>
      </c>
    </row>
    <row r="743" spans="1:7" x14ac:dyDescent="0.2">
      <c r="A743" s="4">
        <v>9626</v>
      </c>
      <c r="B743" s="4" t="s">
        <v>2578</v>
      </c>
      <c r="C743" s="4" t="s">
        <v>2609</v>
      </c>
      <c r="D743" s="4" t="s">
        <v>2605</v>
      </c>
      <c r="E743" s="4" t="s">
        <v>2604</v>
      </c>
      <c r="G743" t="str">
        <f t="shared" si="11"/>
        <v>DOGFISH HEAD SPIRITS|ESSEX</v>
      </c>
    </row>
    <row r="744" spans="1:7" x14ac:dyDescent="0.2">
      <c r="A744" s="4">
        <v>9627</v>
      </c>
      <c r="B744" s="4" t="s">
        <v>2578</v>
      </c>
      <c r="C744" s="4" t="s">
        <v>2608</v>
      </c>
      <c r="D744" s="4" t="s">
        <v>2605</v>
      </c>
      <c r="E744" s="4" t="s">
        <v>2604</v>
      </c>
      <c r="G744" t="str">
        <f t="shared" si="11"/>
        <v>DOGFISH HEAD SPIRITS|HUDSON</v>
      </c>
    </row>
    <row r="745" spans="1:7" x14ac:dyDescent="0.2">
      <c r="A745" s="4">
        <v>9628</v>
      </c>
      <c r="B745" s="4" t="s">
        <v>2578</v>
      </c>
      <c r="C745" s="4" t="s">
        <v>2607</v>
      </c>
      <c r="D745" s="4" t="s">
        <v>2605</v>
      </c>
      <c r="E745" s="4" t="s">
        <v>2604</v>
      </c>
      <c r="G745" t="str">
        <f t="shared" si="11"/>
        <v>DOGFISH HEAD SPIRITS|UNION</v>
      </c>
    </row>
    <row r="746" spans="1:7" x14ac:dyDescent="0.2">
      <c r="A746" s="4">
        <v>9629</v>
      </c>
      <c r="B746" s="4" t="s">
        <v>2578</v>
      </c>
      <c r="C746" s="4" t="s">
        <v>2606</v>
      </c>
      <c r="D746" s="4" t="s">
        <v>2605</v>
      </c>
      <c r="E746" s="4" t="s">
        <v>2604</v>
      </c>
      <c r="G746" t="str">
        <f t="shared" si="11"/>
        <v>DOGFISH HEAD SPIRITS|MORRIS 2</v>
      </c>
    </row>
    <row r="747" spans="1:7" x14ac:dyDescent="0.2">
      <c r="A747" s="4">
        <v>9630</v>
      </c>
      <c r="B747" s="4" t="s">
        <v>2523</v>
      </c>
      <c r="C747" s="4" t="s">
        <v>2609</v>
      </c>
      <c r="D747" s="4" t="s">
        <v>2605</v>
      </c>
      <c r="E747" s="4" t="s">
        <v>2604</v>
      </c>
      <c r="G747" t="str">
        <f t="shared" si="11"/>
        <v>SIMPLY SPIKED|ESSEX</v>
      </c>
    </row>
    <row r="748" spans="1:7" x14ac:dyDescent="0.2">
      <c r="A748" s="4">
        <v>9631</v>
      </c>
      <c r="B748" s="4" t="s">
        <v>2523</v>
      </c>
      <c r="C748" s="4" t="s">
        <v>2608</v>
      </c>
      <c r="D748" s="4" t="s">
        <v>2605</v>
      </c>
      <c r="E748" s="4" t="s">
        <v>2604</v>
      </c>
      <c r="G748" t="str">
        <f t="shared" si="11"/>
        <v>SIMPLY SPIKED|HUDSON</v>
      </c>
    </row>
    <row r="749" spans="1:7" x14ac:dyDescent="0.2">
      <c r="A749" s="4">
        <v>9632</v>
      </c>
      <c r="B749" s="4" t="s">
        <v>2523</v>
      </c>
      <c r="C749" s="4" t="s">
        <v>2607</v>
      </c>
      <c r="D749" s="4" t="s">
        <v>2605</v>
      </c>
      <c r="E749" s="4" t="s">
        <v>2604</v>
      </c>
      <c r="G749" t="str">
        <f t="shared" si="11"/>
        <v>SIMPLY SPIKED|UNION</v>
      </c>
    </row>
    <row r="750" spans="1:7" x14ac:dyDescent="0.2">
      <c r="A750" s="4">
        <v>9633</v>
      </c>
      <c r="B750" s="4" t="s">
        <v>2523</v>
      </c>
      <c r="C750" s="4" t="s">
        <v>2606</v>
      </c>
      <c r="D750" s="4" t="s">
        <v>2605</v>
      </c>
      <c r="E750" s="4" t="s">
        <v>2604</v>
      </c>
      <c r="G750" t="str">
        <f t="shared" si="11"/>
        <v>SIMPLY SPIKED|MORRIS 2</v>
      </c>
    </row>
    <row r="751" spans="1:7" x14ac:dyDescent="0.2">
      <c r="A751" s="4">
        <v>9634</v>
      </c>
      <c r="B751" s="4" t="s">
        <v>2598</v>
      </c>
      <c r="C751" s="4" t="s">
        <v>2609</v>
      </c>
      <c r="D751" s="4" t="s">
        <v>2605</v>
      </c>
      <c r="E751" s="4" t="s">
        <v>2604</v>
      </c>
      <c r="G751" t="str">
        <f t="shared" si="11"/>
        <v>BELL'S|ESSEX</v>
      </c>
    </row>
    <row r="752" spans="1:7" x14ac:dyDescent="0.2">
      <c r="A752" s="4">
        <v>9635</v>
      </c>
      <c r="B752" s="4" t="s">
        <v>2598</v>
      </c>
      <c r="C752" s="4" t="s">
        <v>2607</v>
      </c>
      <c r="D752" s="4" t="s">
        <v>2605</v>
      </c>
      <c r="E752" s="4" t="s">
        <v>2604</v>
      </c>
      <c r="G752" t="str">
        <f t="shared" si="11"/>
        <v>BELL'S|UNION</v>
      </c>
    </row>
    <row r="753" spans="1:7" x14ac:dyDescent="0.2">
      <c r="A753" s="4">
        <v>9636</v>
      </c>
      <c r="B753" s="4" t="s">
        <v>2598</v>
      </c>
      <c r="C753" s="4" t="s">
        <v>2608</v>
      </c>
      <c r="D753" s="4" t="s">
        <v>2605</v>
      </c>
      <c r="E753" s="4" t="s">
        <v>2604</v>
      </c>
      <c r="G753" t="str">
        <f t="shared" si="11"/>
        <v>BELL'S|HUDSON</v>
      </c>
    </row>
    <row r="754" spans="1:7" x14ac:dyDescent="0.2">
      <c r="A754" s="4">
        <v>9637</v>
      </c>
      <c r="B754" s="4" t="s">
        <v>2598</v>
      </c>
      <c r="C754" s="4" t="s">
        <v>2606</v>
      </c>
      <c r="D754" s="4" t="s">
        <v>2605</v>
      </c>
      <c r="E754" s="4" t="s">
        <v>2604</v>
      </c>
      <c r="G754" t="str">
        <f t="shared" si="11"/>
        <v>BELL'S|MORRIS 2</v>
      </c>
    </row>
    <row r="755" spans="1:7" x14ac:dyDescent="0.2">
      <c r="A755" s="4">
        <v>9638</v>
      </c>
      <c r="B755" s="4" t="s">
        <v>2597</v>
      </c>
      <c r="C755" s="4" t="s">
        <v>2609</v>
      </c>
      <c r="D755" s="4" t="s">
        <v>2605</v>
      </c>
      <c r="E755" s="4" t="s">
        <v>2604</v>
      </c>
      <c r="G755" t="str">
        <f t="shared" si="11"/>
        <v>BELL'S HEARTED FAMILY|ESSEX</v>
      </c>
    </row>
    <row r="756" spans="1:7" x14ac:dyDescent="0.2">
      <c r="A756" s="4">
        <v>9639</v>
      </c>
      <c r="B756" s="4" t="s">
        <v>2597</v>
      </c>
      <c r="C756" s="4" t="s">
        <v>2608</v>
      </c>
      <c r="D756" s="4" t="s">
        <v>2605</v>
      </c>
      <c r="E756" s="4" t="s">
        <v>2604</v>
      </c>
      <c r="G756" t="str">
        <f t="shared" si="11"/>
        <v>BELL'S HEARTED FAMILY|HUDSON</v>
      </c>
    </row>
    <row r="757" spans="1:7" x14ac:dyDescent="0.2">
      <c r="A757" s="4">
        <v>9640</v>
      </c>
      <c r="B757" s="4" t="s">
        <v>2597</v>
      </c>
      <c r="C757" s="4" t="s">
        <v>2607</v>
      </c>
      <c r="D757" s="4" t="s">
        <v>2605</v>
      </c>
      <c r="E757" s="4" t="s">
        <v>2604</v>
      </c>
      <c r="G757" t="str">
        <f t="shared" si="11"/>
        <v>BELL'S HEARTED FAMILY|UNION</v>
      </c>
    </row>
    <row r="758" spans="1:7" x14ac:dyDescent="0.2">
      <c r="A758" s="4">
        <v>9641</v>
      </c>
      <c r="B758" s="4" t="s">
        <v>2597</v>
      </c>
      <c r="C758" s="4" t="s">
        <v>2606</v>
      </c>
      <c r="D758" s="4" t="s">
        <v>2605</v>
      </c>
      <c r="E758" s="4" t="s">
        <v>2604</v>
      </c>
      <c r="G758" t="str">
        <f t="shared" si="11"/>
        <v>BELL'S HEARTED FAMILY|MORRIS 2</v>
      </c>
    </row>
    <row r="759" spans="1:7" x14ac:dyDescent="0.2">
      <c r="A759" s="4">
        <v>9642</v>
      </c>
      <c r="B759" s="4" t="s">
        <v>2630</v>
      </c>
      <c r="C759" s="4" t="s">
        <v>2609</v>
      </c>
      <c r="D759" s="4" t="s">
        <v>2605</v>
      </c>
      <c r="E759" s="4" t="s">
        <v>2604</v>
      </c>
      <c r="G759" t="str">
        <f t="shared" si="11"/>
        <v>BELL'S SEASONAL|ESSEX</v>
      </c>
    </row>
    <row r="760" spans="1:7" x14ac:dyDescent="0.2">
      <c r="A760" s="4">
        <v>9643</v>
      </c>
      <c r="B760" s="4" t="s">
        <v>2630</v>
      </c>
      <c r="C760" s="4" t="s">
        <v>2608</v>
      </c>
      <c r="D760" s="4" t="s">
        <v>2605</v>
      </c>
      <c r="E760" s="4" t="s">
        <v>2604</v>
      </c>
      <c r="G760" t="str">
        <f t="shared" si="11"/>
        <v>BELL'S SEASONAL|HUDSON</v>
      </c>
    </row>
    <row r="761" spans="1:7" x14ac:dyDescent="0.2">
      <c r="A761" s="4">
        <v>9644</v>
      </c>
      <c r="B761" s="4" t="s">
        <v>2630</v>
      </c>
      <c r="C761" s="4" t="s">
        <v>2607</v>
      </c>
      <c r="D761" s="4" t="s">
        <v>2605</v>
      </c>
      <c r="E761" s="4" t="s">
        <v>2604</v>
      </c>
      <c r="G761" t="str">
        <f t="shared" si="11"/>
        <v>BELL'S SEASONAL|UNION</v>
      </c>
    </row>
    <row r="762" spans="1:7" x14ac:dyDescent="0.2">
      <c r="A762" s="4">
        <v>9645</v>
      </c>
      <c r="B762" s="4" t="s">
        <v>2630</v>
      </c>
      <c r="C762" s="4" t="s">
        <v>2606</v>
      </c>
      <c r="D762" s="4" t="s">
        <v>2605</v>
      </c>
      <c r="E762" s="4" t="s">
        <v>2604</v>
      </c>
      <c r="G762" t="str">
        <f t="shared" si="11"/>
        <v>BELL'S SEASONAL|MORRIS 2</v>
      </c>
    </row>
    <row r="763" spans="1:7" x14ac:dyDescent="0.2">
      <c r="A763" s="4">
        <v>9646</v>
      </c>
      <c r="B763" s="4" t="s">
        <v>2539</v>
      </c>
      <c r="C763" s="4" t="s">
        <v>2609</v>
      </c>
      <c r="D763" s="4" t="s">
        <v>2605</v>
      </c>
      <c r="E763" s="4" t="s">
        <v>2604</v>
      </c>
      <c r="G763" t="str">
        <f t="shared" si="11"/>
        <v>FAT TIRE FAMILY|ESSEX</v>
      </c>
    </row>
    <row r="764" spans="1:7" x14ac:dyDescent="0.2">
      <c r="A764" s="4">
        <v>9647</v>
      </c>
      <c r="B764" s="4" t="s">
        <v>2539</v>
      </c>
      <c r="C764" s="4" t="s">
        <v>2608</v>
      </c>
      <c r="D764" s="4" t="s">
        <v>2605</v>
      </c>
      <c r="E764" s="4" t="s">
        <v>2604</v>
      </c>
      <c r="G764" t="str">
        <f t="shared" si="11"/>
        <v>FAT TIRE FAMILY|HUDSON</v>
      </c>
    </row>
    <row r="765" spans="1:7" x14ac:dyDescent="0.2">
      <c r="A765" s="4">
        <v>9648</v>
      </c>
      <c r="B765" s="4" t="s">
        <v>2539</v>
      </c>
      <c r="C765" s="4" t="s">
        <v>2607</v>
      </c>
      <c r="D765" s="4" t="s">
        <v>2605</v>
      </c>
      <c r="E765" s="4" t="s">
        <v>2604</v>
      </c>
      <c r="G765" t="str">
        <f t="shared" si="11"/>
        <v>FAT TIRE FAMILY|UNION</v>
      </c>
    </row>
    <row r="766" spans="1:7" x14ac:dyDescent="0.2">
      <c r="A766" s="4">
        <v>9649</v>
      </c>
      <c r="B766" s="4" t="s">
        <v>2539</v>
      </c>
      <c r="C766" s="4" t="s">
        <v>2606</v>
      </c>
      <c r="D766" s="4" t="s">
        <v>2605</v>
      </c>
      <c r="E766" s="4" t="s">
        <v>2604</v>
      </c>
      <c r="G766" t="str">
        <f t="shared" si="11"/>
        <v>FAT TIRE FAMILY|MORRIS 2</v>
      </c>
    </row>
    <row r="767" spans="1:7" x14ac:dyDescent="0.2">
      <c r="A767" s="4">
        <v>9650</v>
      </c>
      <c r="B767" s="4" t="s">
        <v>2540</v>
      </c>
      <c r="C767" s="4" t="s">
        <v>2609</v>
      </c>
      <c r="D767" s="4" t="s">
        <v>2605</v>
      </c>
      <c r="E767" s="4" t="s">
        <v>2604</v>
      </c>
      <c r="G767" t="str">
        <f t="shared" si="11"/>
        <v>VOODOO FAMILY|ESSEX</v>
      </c>
    </row>
    <row r="768" spans="1:7" x14ac:dyDescent="0.2">
      <c r="A768" s="4">
        <v>9651</v>
      </c>
      <c r="B768" s="4" t="s">
        <v>2540</v>
      </c>
      <c r="C768" s="4" t="s">
        <v>2607</v>
      </c>
      <c r="D768" s="4" t="s">
        <v>2605</v>
      </c>
      <c r="E768" s="4" t="s">
        <v>2604</v>
      </c>
      <c r="G768" t="str">
        <f t="shared" si="11"/>
        <v>VOODOO FAMILY|UNION</v>
      </c>
    </row>
    <row r="769" spans="1:7" x14ac:dyDescent="0.2">
      <c r="A769" s="4">
        <v>9652</v>
      </c>
      <c r="B769" s="4" t="s">
        <v>2540</v>
      </c>
      <c r="C769" s="4" t="s">
        <v>2608</v>
      </c>
      <c r="D769" s="4" t="s">
        <v>2605</v>
      </c>
      <c r="E769" s="4" t="s">
        <v>2604</v>
      </c>
      <c r="G769" t="str">
        <f t="shared" si="11"/>
        <v>VOODOO FAMILY|HUDSON</v>
      </c>
    </row>
    <row r="770" spans="1:7" x14ac:dyDescent="0.2">
      <c r="A770" s="4">
        <v>9653</v>
      </c>
      <c r="B770" s="4" t="s">
        <v>2540</v>
      </c>
      <c r="C770" s="4" t="s">
        <v>2606</v>
      </c>
      <c r="D770" s="4" t="s">
        <v>2605</v>
      </c>
      <c r="E770" s="4" t="s">
        <v>2604</v>
      </c>
      <c r="G770" t="str">
        <f t="shared" si="11"/>
        <v>VOODOO FAMILY|MORRIS 2</v>
      </c>
    </row>
    <row r="771" spans="1:7" x14ac:dyDescent="0.2">
      <c r="A771" s="4">
        <v>9654</v>
      </c>
      <c r="B771" s="4" t="s">
        <v>2543</v>
      </c>
      <c r="C771" s="4" t="s">
        <v>2609</v>
      </c>
      <c r="D771" s="4" t="s">
        <v>2605</v>
      </c>
      <c r="E771" s="4" t="s">
        <v>2604</v>
      </c>
      <c r="G771" t="str">
        <f t="shared" si="11"/>
        <v>DEL'S SHANDY|ESSEX</v>
      </c>
    </row>
    <row r="772" spans="1:7" x14ac:dyDescent="0.2">
      <c r="A772" s="4">
        <v>9655</v>
      </c>
      <c r="B772" s="4" t="s">
        <v>2543</v>
      </c>
      <c r="C772" s="4" t="s">
        <v>2608</v>
      </c>
      <c r="D772" s="4" t="s">
        <v>2605</v>
      </c>
      <c r="E772" s="4" t="s">
        <v>2604</v>
      </c>
      <c r="G772" t="str">
        <f t="shared" si="11"/>
        <v>DEL'S SHANDY|HUDSON</v>
      </c>
    </row>
    <row r="773" spans="1:7" x14ac:dyDescent="0.2">
      <c r="A773" s="4">
        <v>9656</v>
      </c>
      <c r="B773" s="4" t="s">
        <v>2543</v>
      </c>
      <c r="C773" s="4" t="s">
        <v>2607</v>
      </c>
      <c r="D773" s="4" t="s">
        <v>2605</v>
      </c>
      <c r="E773" s="4" t="s">
        <v>2604</v>
      </c>
      <c r="G773" t="str">
        <f t="shared" si="11"/>
        <v>DEL'S SHANDY|UNION</v>
      </c>
    </row>
    <row r="774" spans="1:7" x14ac:dyDescent="0.2">
      <c r="A774" s="4">
        <v>9657</v>
      </c>
      <c r="B774" s="4" t="s">
        <v>2543</v>
      </c>
      <c r="C774" s="4" t="s">
        <v>2606</v>
      </c>
      <c r="D774" s="4" t="s">
        <v>2605</v>
      </c>
      <c r="E774" s="4" t="s">
        <v>2604</v>
      </c>
      <c r="G774" t="str">
        <f t="shared" si="11"/>
        <v>DEL'S SHANDY|MORRIS 2</v>
      </c>
    </row>
    <row r="775" spans="1:7" x14ac:dyDescent="0.2">
      <c r="A775" s="4">
        <v>9658</v>
      </c>
      <c r="B775" s="4" t="s">
        <v>2331</v>
      </c>
      <c r="C775" s="4" t="s">
        <v>2616</v>
      </c>
      <c r="D775" s="4" t="s">
        <v>2605</v>
      </c>
      <c r="E775" s="4" t="s">
        <v>2604</v>
      </c>
      <c r="G775" t="str">
        <f t="shared" ref="G775:G838" si="12">UPPER(B775)&amp;"|"&amp;UPPER(C775)</f>
        <v>MONKEY FAMILY|SUSSEX</v>
      </c>
    </row>
    <row r="776" spans="1:7" x14ac:dyDescent="0.2">
      <c r="A776" s="4">
        <v>9659</v>
      </c>
      <c r="B776" s="4" t="s">
        <v>2331</v>
      </c>
      <c r="C776" s="4" t="s">
        <v>2607</v>
      </c>
      <c r="D776" s="4" t="s">
        <v>2605</v>
      </c>
      <c r="E776" s="4" t="s">
        <v>2604</v>
      </c>
      <c r="G776" t="str">
        <f t="shared" si="12"/>
        <v>MONKEY FAMILY|UNION</v>
      </c>
    </row>
    <row r="777" spans="1:7" x14ac:dyDescent="0.2">
      <c r="A777" s="4">
        <v>9660</v>
      </c>
      <c r="B777" s="4" t="s">
        <v>2331</v>
      </c>
      <c r="C777" s="4" t="s">
        <v>2606</v>
      </c>
      <c r="D777" s="4" t="s">
        <v>2605</v>
      </c>
      <c r="E777" s="4" t="s">
        <v>2604</v>
      </c>
      <c r="G777" t="str">
        <f t="shared" si="12"/>
        <v>MONKEY FAMILY|MORRIS 2</v>
      </c>
    </row>
    <row r="778" spans="1:7" x14ac:dyDescent="0.2">
      <c r="A778" s="4">
        <v>9661</v>
      </c>
      <c r="B778" s="4" t="s">
        <v>2331</v>
      </c>
      <c r="C778" s="4" t="s">
        <v>2614</v>
      </c>
      <c r="D778" s="4" t="s">
        <v>2605</v>
      </c>
      <c r="E778" s="4" t="s">
        <v>2604</v>
      </c>
      <c r="G778" t="str">
        <f t="shared" si="12"/>
        <v>MONKEY FAMILY|MORRIS 3</v>
      </c>
    </row>
    <row r="779" spans="1:7" x14ac:dyDescent="0.2">
      <c r="A779" s="4">
        <v>9662</v>
      </c>
      <c r="B779" s="4" t="s">
        <v>2547</v>
      </c>
      <c r="C779" s="4" t="s">
        <v>2609</v>
      </c>
      <c r="D779" s="4" t="s">
        <v>2605</v>
      </c>
      <c r="E779" s="4" t="s">
        <v>2604</v>
      </c>
      <c r="G779" t="str">
        <f t="shared" si="12"/>
        <v>MODELO ORO|ESSEX</v>
      </c>
    </row>
    <row r="780" spans="1:7" x14ac:dyDescent="0.2">
      <c r="A780" s="4">
        <v>9663</v>
      </c>
      <c r="B780" s="4" t="s">
        <v>2547</v>
      </c>
      <c r="C780" s="4" t="s">
        <v>2608</v>
      </c>
      <c r="D780" s="4" t="s">
        <v>2605</v>
      </c>
      <c r="E780" s="4" t="s">
        <v>2604</v>
      </c>
      <c r="G780" t="str">
        <f t="shared" si="12"/>
        <v>MODELO ORO|HUDSON</v>
      </c>
    </row>
    <row r="781" spans="1:7" x14ac:dyDescent="0.2">
      <c r="A781" s="4">
        <v>9664</v>
      </c>
      <c r="B781" s="4" t="s">
        <v>2547</v>
      </c>
      <c r="C781" s="4" t="s">
        <v>2607</v>
      </c>
      <c r="D781" s="4" t="s">
        <v>2605</v>
      </c>
      <c r="E781" s="4" t="s">
        <v>2604</v>
      </c>
      <c r="G781" t="str">
        <f t="shared" si="12"/>
        <v>MODELO ORO|UNION</v>
      </c>
    </row>
    <row r="782" spans="1:7" x14ac:dyDescent="0.2">
      <c r="A782" s="4">
        <v>9665</v>
      </c>
      <c r="B782" s="4" t="s">
        <v>2547</v>
      </c>
      <c r="C782" s="4" t="s">
        <v>2606</v>
      </c>
      <c r="D782" s="4" t="s">
        <v>2605</v>
      </c>
      <c r="E782" s="4" t="s">
        <v>2604</v>
      </c>
      <c r="G782" t="str">
        <f t="shared" si="12"/>
        <v>MODELO ORO|MORRIS 2</v>
      </c>
    </row>
    <row r="783" spans="1:7" x14ac:dyDescent="0.2">
      <c r="A783" s="4">
        <v>9666</v>
      </c>
      <c r="B783" s="4" t="s">
        <v>2500</v>
      </c>
      <c r="C783" s="4" t="s">
        <v>2609</v>
      </c>
      <c r="D783" s="4" t="s">
        <v>2605</v>
      </c>
      <c r="E783" s="4" t="s">
        <v>2604</v>
      </c>
      <c r="G783" t="str">
        <f t="shared" si="12"/>
        <v>DOS EQUIS|ESSEX</v>
      </c>
    </row>
    <row r="784" spans="1:7" x14ac:dyDescent="0.2">
      <c r="A784" s="4">
        <v>9667</v>
      </c>
      <c r="B784" s="4" t="s">
        <v>2500</v>
      </c>
      <c r="C784" s="4" t="s">
        <v>2608</v>
      </c>
      <c r="D784" s="4" t="s">
        <v>2605</v>
      </c>
      <c r="E784" s="4" t="s">
        <v>2604</v>
      </c>
      <c r="G784" t="str">
        <f t="shared" si="12"/>
        <v>DOS EQUIS|HUDSON</v>
      </c>
    </row>
    <row r="785" spans="1:7" x14ac:dyDescent="0.2">
      <c r="A785" s="4">
        <v>9668</v>
      </c>
      <c r="B785" s="4" t="s">
        <v>2500</v>
      </c>
      <c r="C785" s="4" t="s">
        <v>2616</v>
      </c>
      <c r="D785" s="4" t="s">
        <v>2605</v>
      </c>
      <c r="E785" s="4" t="s">
        <v>2604</v>
      </c>
      <c r="G785" t="str">
        <f t="shared" si="12"/>
        <v>DOS EQUIS|SUSSEX</v>
      </c>
    </row>
    <row r="786" spans="1:7" x14ac:dyDescent="0.2">
      <c r="A786" s="4">
        <v>9669</v>
      </c>
      <c r="B786" s="4" t="s">
        <v>2500</v>
      </c>
      <c r="C786" s="4" t="s">
        <v>2607</v>
      </c>
      <c r="D786" s="4" t="s">
        <v>2605</v>
      </c>
      <c r="E786" s="4" t="s">
        <v>2604</v>
      </c>
      <c r="G786" t="str">
        <f t="shared" si="12"/>
        <v>DOS EQUIS|UNION</v>
      </c>
    </row>
    <row r="787" spans="1:7" x14ac:dyDescent="0.2">
      <c r="A787" s="4">
        <v>9670</v>
      </c>
      <c r="B787" s="4" t="s">
        <v>2500</v>
      </c>
      <c r="C787" s="4" t="s">
        <v>2617</v>
      </c>
      <c r="D787" s="4" t="s">
        <v>2605</v>
      </c>
      <c r="E787" s="4" t="s">
        <v>2604</v>
      </c>
      <c r="G787" t="str">
        <f t="shared" si="12"/>
        <v>DOS EQUIS|MORRIS 1</v>
      </c>
    </row>
    <row r="788" spans="1:7" x14ac:dyDescent="0.2">
      <c r="A788" s="4">
        <v>9671</v>
      </c>
      <c r="B788" s="4" t="s">
        <v>2500</v>
      </c>
      <c r="C788" s="4" t="s">
        <v>2606</v>
      </c>
      <c r="D788" s="4" t="s">
        <v>2605</v>
      </c>
      <c r="E788" s="4" t="s">
        <v>2604</v>
      </c>
      <c r="G788" t="str">
        <f t="shared" si="12"/>
        <v>DOS EQUIS|MORRIS 2</v>
      </c>
    </row>
    <row r="789" spans="1:7" x14ac:dyDescent="0.2">
      <c r="A789" s="4">
        <v>9672</v>
      </c>
      <c r="B789" s="4" t="s">
        <v>2574</v>
      </c>
      <c r="C789" s="4" t="s">
        <v>2609</v>
      </c>
      <c r="D789" s="4" t="s">
        <v>2605</v>
      </c>
      <c r="E789" s="4" t="s">
        <v>2604</v>
      </c>
      <c r="G789" t="str">
        <f t="shared" si="12"/>
        <v>FRESCA MIXED|ESSEX</v>
      </c>
    </row>
    <row r="790" spans="1:7" x14ac:dyDescent="0.2">
      <c r="A790" s="4">
        <v>9673</v>
      </c>
      <c r="B790" s="4" t="s">
        <v>2574</v>
      </c>
      <c r="C790" s="4" t="s">
        <v>2608</v>
      </c>
      <c r="D790" s="4" t="s">
        <v>2605</v>
      </c>
      <c r="E790" s="4" t="s">
        <v>2604</v>
      </c>
      <c r="G790" t="str">
        <f t="shared" si="12"/>
        <v>FRESCA MIXED|HUDSON</v>
      </c>
    </row>
    <row r="791" spans="1:7" x14ac:dyDescent="0.2">
      <c r="A791" s="4">
        <v>9674</v>
      </c>
      <c r="B791" s="4" t="s">
        <v>2574</v>
      </c>
      <c r="C791" s="4" t="s">
        <v>2607</v>
      </c>
      <c r="D791" s="4" t="s">
        <v>2605</v>
      </c>
      <c r="E791" s="4" t="s">
        <v>2604</v>
      </c>
      <c r="G791" t="str">
        <f t="shared" si="12"/>
        <v>FRESCA MIXED|UNION</v>
      </c>
    </row>
    <row r="792" spans="1:7" x14ac:dyDescent="0.2">
      <c r="A792" s="4">
        <v>9675</v>
      </c>
      <c r="B792" s="4" t="s">
        <v>2574</v>
      </c>
      <c r="C792" s="4" t="s">
        <v>2606</v>
      </c>
      <c r="D792" s="4" t="s">
        <v>2605</v>
      </c>
      <c r="E792" s="4" t="s">
        <v>2604</v>
      </c>
      <c r="G792" t="str">
        <f t="shared" si="12"/>
        <v>FRESCA MIXED|MORRIS 2</v>
      </c>
    </row>
    <row r="793" spans="1:7" x14ac:dyDescent="0.2">
      <c r="A793" s="4">
        <v>9676</v>
      </c>
      <c r="B793" s="4" t="s">
        <v>2508</v>
      </c>
      <c r="C793" s="4" t="s">
        <v>2606</v>
      </c>
      <c r="D793" s="4" t="s">
        <v>2605</v>
      </c>
      <c r="E793" s="4" t="s">
        <v>2604</v>
      </c>
      <c r="G793" t="str">
        <f t="shared" si="12"/>
        <v>YUENGLING BLACK &amp; TAN|MORRIS 2</v>
      </c>
    </row>
    <row r="794" spans="1:7" x14ac:dyDescent="0.2">
      <c r="A794" s="4">
        <v>9677</v>
      </c>
      <c r="B794" s="4" t="s">
        <v>2508</v>
      </c>
      <c r="C794" s="4" t="s">
        <v>2608</v>
      </c>
      <c r="D794" s="4" t="s">
        <v>2605</v>
      </c>
      <c r="E794" s="4" t="s">
        <v>2604</v>
      </c>
      <c r="G794" t="str">
        <f t="shared" si="12"/>
        <v>YUENGLING BLACK &amp; TAN|HUDSON</v>
      </c>
    </row>
    <row r="795" spans="1:7" x14ac:dyDescent="0.2">
      <c r="A795" s="4">
        <v>9678</v>
      </c>
      <c r="B795" s="4" t="s">
        <v>2508</v>
      </c>
      <c r="C795" s="4" t="s">
        <v>2607</v>
      </c>
      <c r="D795" s="4" t="s">
        <v>2605</v>
      </c>
      <c r="E795" s="4" t="s">
        <v>2604</v>
      </c>
      <c r="G795" t="str">
        <f t="shared" si="12"/>
        <v>YUENGLING BLACK &amp; TAN|UNION</v>
      </c>
    </row>
    <row r="796" spans="1:7" x14ac:dyDescent="0.2">
      <c r="A796" s="4">
        <v>9679</v>
      </c>
      <c r="B796" s="4" t="s">
        <v>2508</v>
      </c>
      <c r="C796" s="4" t="s">
        <v>2609</v>
      </c>
      <c r="D796" s="4" t="s">
        <v>2605</v>
      </c>
      <c r="E796" s="4" t="s">
        <v>2604</v>
      </c>
      <c r="G796" t="str">
        <f t="shared" si="12"/>
        <v>YUENGLING BLACK &amp; TAN|ESSEX</v>
      </c>
    </row>
    <row r="797" spans="1:7" x14ac:dyDescent="0.2">
      <c r="A797" s="4">
        <v>9680</v>
      </c>
      <c r="B797" s="4" t="s">
        <v>2629</v>
      </c>
      <c r="C797" s="4" t="s">
        <v>2606</v>
      </c>
      <c r="D797" s="4" t="s">
        <v>2605</v>
      </c>
      <c r="E797" s="4" t="s">
        <v>2604</v>
      </c>
      <c r="G797" t="str">
        <f t="shared" si="12"/>
        <v>YUENGLING BONGO FIZZ|MORRIS 2</v>
      </c>
    </row>
    <row r="798" spans="1:7" x14ac:dyDescent="0.2">
      <c r="A798" s="4">
        <v>9681</v>
      </c>
      <c r="B798" s="4" t="s">
        <v>2629</v>
      </c>
      <c r="C798" s="4" t="s">
        <v>2608</v>
      </c>
      <c r="D798" s="4" t="s">
        <v>2605</v>
      </c>
      <c r="E798" s="4" t="s">
        <v>2604</v>
      </c>
      <c r="G798" t="str">
        <f t="shared" si="12"/>
        <v>YUENGLING BONGO FIZZ|HUDSON</v>
      </c>
    </row>
    <row r="799" spans="1:7" x14ac:dyDescent="0.2">
      <c r="A799" s="4">
        <v>9682</v>
      </c>
      <c r="B799" s="4" t="s">
        <v>2629</v>
      </c>
      <c r="C799" s="4" t="s">
        <v>2607</v>
      </c>
      <c r="D799" s="4" t="s">
        <v>2605</v>
      </c>
      <c r="E799" s="4" t="s">
        <v>2604</v>
      </c>
      <c r="G799" t="str">
        <f t="shared" si="12"/>
        <v>YUENGLING BONGO FIZZ|UNION</v>
      </c>
    </row>
    <row r="800" spans="1:7" x14ac:dyDescent="0.2">
      <c r="A800" s="4">
        <v>9683</v>
      </c>
      <c r="B800" s="4" t="s">
        <v>2629</v>
      </c>
      <c r="C800" s="4" t="s">
        <v>2609</v>
      </c>
      <c r="D800" s="4" t="s">
        <v>2605</v>
      </c>
      <c r="E800" s="4" t="s">
        <v>2604</v>
      </c>
      <c r="G800" t="str">
        <f t="shared" si="12"/>
        <v>YUENGLING BONGO FIZZ|ESSEX</v>
      </c>
    </row>
    <row r="801" spans="1:7" x14ac:dyDescent="0.2">
      <c r="A801" s="4">
        <v>9684</v>
      </c>
      <c r="B801" s="4" t="s">
        <v>2506</v>
      </c>
      <c r="C801" s="4" t="s">
        <v>2606</v>
      </c>
      <c r="D801" s="4" t="s">
        <v>2605</v>
      </c>
      <c r="E801" s="4" t="s">
        <v>2604</v>
      </c>
      <c r="G801" t="str">
        <f t="shared" si="12"/>
        <v>YUENGLING FLIGHT|MORRIS 2</v>
      </c>
    </row>
    <row r="802" spans="1:7" x14ac:dyDescent="0.2">
      <c r="A802" s="4">
        <v>9685</v>
      </c>
      <c r="B802" s="4" t="s">
        <v>2506</v>
      </c>
      <c r="C802" s="4" t="s">
        <v>2608</v>
      </c>
      <c r="D802" s="4" t="s">
        <v>2605</v>
      </c>
      <c r="E802" s="4" t="s">
        <v>2604</v>
      </c>
      <c r="G802" t="str">
        <f t="shared" si="12"/>
        <v>YUENGLING FLIGHT|HUDSON</v>
      </c>
    </row>
    <row r="803" spans="1:7" x14ac:dyDescent="0.2">
      <c r="A803" s="4">
        <v>9686</v>
      </c>
      <c r="B803" s="4" t="s">
        <v>2506</v>
      </c>
      <c r="C803" s="4" t="s">
        <v>2607</v>
      </c>
      <c r="D803" s="4" t="s">
        <v>2605</v>
      </c>
      <c r="E803" s="4" t="s">
        <v>2604</v>
      </c>
      <c r="G803" t="str">
        <f t="shared" si="12"/>
        <v>YUENGLING FLIGHT|UNION</v>
      </c>
    </row>
    <row r="804" spans="1:7" x14ac:dyDescent="0.2">
      <c r="A804" s="4">
        <v>9687</v>
      </c>
      <c r="B804" s="4" t="s">
        <v>2506</v>
      </c>
      <c r="C804" s="4" t="s">
        <v>2609</v>
      </c>
      <c r="D804" s="4" t="s">
        <v>2605</v>
      </c>
      <c r="E804" s="4" t="s">
        <v>2604</v>
      </c>
      <c r="G804" t="str">
        <f t="shared" si="12"/>
        <v>YUENGLING FLIGHT|ESSEX</v>
      </c>
    </row>
    <row r="805" spans="1:7" x14ac:dyDescent="0.2">
      <c r="A805" s="4">
        <v>9688</v>
      </c>
      <c r="B805" s="4" t="s">
        <v>2505</v>
      </c>
      <c r="C805" s="4" t="s">
        <v>2606</v>
      </c>
      <c r="D805" s="4" t="s">
        <v>2605</v>
      </c>
      <c r="E805" s="4" t="s">
        <v>2604</v>
      </c>
      <c r="G805" t="str">
        <f t="shared" si="12"/>
        <v>YUENGLING GOLDEN PILSNER|MORRIS 2</v>
      </c>
    </row>
    <row r="806" spans="1:7" x14ac:dyDescent="0.2">
      <c r="A806" s="4">
        <v>9689</v>
      </c>
      <c r="B806" s="4" t="s">
        <v>2505</v>
      </c>
      <c r="C806" s="4" t="s">
        <v>2608</v>
      </c>
      <c r="D806" s="4" t="s">
        <v>2605</v>
      </c>
      <c r="E806" s="4" t="s">
        <v>2604</v>
      </c>
      <c r="G806" t="str">
        <f t="shared" si="12"/>
        <v>YUENGLING GOLDEN PILSNER|HUDSON</v>
      </c>
    </row>
    <row r="807" spans="1:7" x14ac:dyDescent="0.2">
      <c r="A807" s="4">
        <v>9690</v>
      </c>
      <c r="B807" s="4" t="s">
        <v>2505</v>
      </c>
      <c r="C807" s="4" t="s">
        <v>2607</v>
      </c>
      <c r="D807" s="4" t="s">
        <v>2605</v>
      </c>
      <c r="E807" s="4" t="s">
        <v>2604</v>
      </c>
      <c r="G807" t="str">
        <f t="shared" si="12"/>
        <v>YUENGLING GOLDEN PILSNER|UNION</v>
      </c>
    </row>
    <row r="808" spans="1:7" x14ac:dyDescent="0.2">
      <c r="A808" s="4">
        <v>9691</v>
      </c>
      <c r="B808" s="4" t="s">
        <v>2505</v>
      </c>
      <c r="C808" s="4" t="s">
        <v>2609</v>
      </c>
      <c r="D808" s="4" t="s">
        <v>2605</v>
      </c>
      <c r="E808" s="4" t="s">
        <v>2604</v>
      </c>
      <c r="G808" t="str">
        <f t="shared" si="12"/>
        <v>YUENGLING GOLDEN PILSNER|ESSEX</v>
      </c>
    </row>
    <row r="809" spans="1:7" x14ac:dyDescent="0.2">
      <c r="A809" s="4">
        <v>9692</v>
      </c>
      <c r="B809" s="4" t="s">
        <v>2628</v>
      </c>
      <c r="C809" s="4" t="s">
        <v>2606</v>
      </c>
      <c r="D809" s="4" t="s">
        <v>2605</v>
      </c>
      <c r="E809" s="4" t="s">
        <v>2604</v>
      </c>
      <c r="G809" t="str">
        <f t="shared" si="12"/>
        <v>YUENGLING HERSHEY'S CHOCOLATE PORTER|MORRIS 2</v>
      </c>
    </row>
    <row r="810" spans="1:7" x14ac:dyDescent="0.2">
      <c r="A810" s="4">
        <v>9693</v>
      </c>
      <c r="B810" s="4" t="s">
        <v>2628</v>
      </c>
      <c r="C810" s="4" t="s">
        <v>2608</v>
      </c>
      <c r="D810" s="4" t="s">
        <v>2605</v>
      </c>
      <c r="E810" s="4" t="s">
        <v>2604</v>
      </c>
      <c r="G810" t="str">
        <f t="shared" si="12"/>
        <v>YUENGLING HERSHEY'S CHOCOLATE PORTER|HUDSON</v>
      </c>
    </row>
    <row r="811" spans="1:7" x14ac:dyDescent="0.2">
      <c r="A811" s="4">
        <v>9694</v>
      </c>
      <c r="B811" s="4" t="s">
        <v>2628</v>
      </c>
      <c r="C811" s="4" t="s">
        <v>2607</v>
      </c>
      <c r="D811" s="4" t="s">
        <v>2605</v>
      </c>
      <c r="E811" s="4" t="s">
        <v>2604</v>
      </c>
      <c r="G811" t="str">
        <f t="shared" si="12"/>
        <v>YUENGLING HERSHEY'S CHOCOLATE PORTER|UNION</v>
      </c>
    </row>
    <row r="812" spans="1:7" x14ac:dyDescent="0.2">
      <c r="A812" s="4">
        <v>9695</v>
      </c>
      <c r="B812" s="4" t="s">
        <v>2628</v>
      </c>
      <c r="C812" s="4" t="s">
        <v>2609</v>
      </c>
      <c r="D812" s="4" t="s">
        <v>2605</v>
      </c>
      <c r="E812" s="4" t="s">
        <v>2604</v>
      </c>
      <c r="G812" t="str">
        <f t="shared" si="12"/>
        <v>YUENGLING HERSHEY'S CHOCOLATE PORTER|ESSEX</v>
      </c>
    </row>
    <row r="813" spans="1:7" x14ac:dyDescent="0.2">
      <c r="A813" s="4">
        <v>9696</v>
      </c>
      <c r="B813" s="4" t="s">
        <v>2504</v>
      </c>
      <c r="C813" s="4" t="s">
        <v>2606</v>
      </c>
      <c r="D813" s="4" t="s">
        <v>2605</v>
      </c>
      <c r="E813" s="4" t="s">
        <v>2604</v>
      </c>
      <c r="G813" t="str">
        <f t="shared" si="12"/>
        <v>YUENGLING LAGER|MORRIS 2</v>
      </c>
    </row>
    <row r="814" spans="1:7" x14ac:dyDescent="0.2">
      <c r="A814" s="4">
        <v>9697</v>
      </c>
      <c r="B814" s="4" t="s">
        <v>2504</v>
      </c>
      <c r="C814" s="4" t="s">
        <v>2608</v>
      </c>
      <c r="D814" s="4" t="s">
        <v>2605</v>
      </c>
      <c r="E814" s="4" t="s">
        <v>2604</v>
      </c>
      <c r="G814" t="str">
        <f t="shared" si="12"/>
        <v>YUENGLING LAGER|HUDSON</v>
      </c>
    </row>
    <row r="815" spans="1:7" x14ac:dyDescent="0.2">
      <c r="A815" s="4">
        <v>9698</v>
      </c>
      <c r="B815" s="4" t="s">
        <v>2504</v>
      </c>
      <c r="C815" s="4" t="s">
        <v>2607</v>
      </c>
      <c r="D815" s="4" t="s">
        <v>2605</v>
      </c>
      <c r="E815" s="4" t="s">
        <v>2604</v>
      </c>
      <c r="G815" t="str">
        <f t="shared" si="12"/>
        <v>YUENGLING LAGER|UNION</v>
      </c>
    </row>
    <row r="816" spans="1:7" x14ac:dyDescent="0.2">
      <c r="A816" s="4">
        <v>9699</v>
      </c>
      <c r="B816" s="4" t="s">
        <v>2504</v>
      </c>
      <c r="C816" s="4" t="s">
        <v>2609</v>
      </c>
      <c r="D816" s="4" t="s">
        <v>2605</v>
      </c>
      <c r="E816" s="4" t="s">
        <v>2604</v>
      </c>
      <c r="G816" t="str">
        <f t="shared" si="12"/>
        <v>YUENGLING LAGER|ESSEX</v>
      </c>
    </row>
    <row r="817" spans="1:7" x14ac:dyDescent="0.2">
      <c r="A817" s="4">
        <v>9700</v>
      </c>
      <c r="B817" s="4" t="s">
        <v>2503</v>
      </c>
      <c r="C817" s="4" t="s">
        <v>2606</v>
      </c>
      <c r="D817" s="4" t="s">
        <v>2605</v>
      </c>
      <c r="E817" s="4" t="s">
        <v>2604</v>
      </c>
      <c r="G817" t="str">
        <f t="shared" si="12"/>
        <v>YUENGLING LIGHT LAGER|MORRIS 2</v>
      </c>
    </row>
    <row r="818" spans="1:7" x14ac:dyDescent="0.2">
      <c r="A818" s="4">
        <v>9701</v>
      </c>
      <c r="B818" s="4" t="s">
        <v>2503</v>
      </c>
      <c r="C818" s="4" t="s">
        <v>2608</v>
      </c>
      <c r="D818" s="4" t="s">
        <v>2605</v>
      </c>
      <c r="E818" s="4" t="s">
        <v>2604</v>
      </c>
      <c r="G818" t="str">
        <f t="shared" si="12"/>
        <v>YUENGLING LIGHT LAGER|HUDSON</v>
      </c>
    </row>
    <row r="819" spans="1:7" x14ac:dyDescent="0.2">
      <c r="A819" s="4">
        <v>9702</v>
      </c>
      <c r="B819" s="4" t="s">
        <v>2503</v>
      </c>
      <c r="C819" s="4" t="s">
        <v>2607</v>
      </c>
      <c r="D819" s="4" t="s">
        <v>2605</v>
      </c>
      <c r="E819" s="4" t="s">
        <v>2604</v>
      </c>
      <c r="G819" t="str">
        <f t="shared" si="12"/>
        <v>YUENGLING LIGHT LAGER|UNION</v>
      </c>
    </row>
    <row r="820" spans="1:7" x14ac:dyDescent="0.2">
      <c r="A820" s="4">
        <v>9703</v>
      </c>
      <c r="B820" s="4" t="s">
        <v>2503</v>
      </c>
      <c r="C820" s="4" t="s">
        <v>2609</v>
      </c>
      <c r="D820" s="4" t="s">
        <v>2605</v>
      </c>
      <c r="E820" s="4" t="s">
        <v>2604</v>
      </c>
      <c r="G820" t="str">
        <f t="shared" si="12"/>
        <v>YUENGLING LIGHT LAGER|ESSEX</v>
      </c>
    </row>
    <row r="821" spans="1:7" x14ac:dyDescent="0.2">
      <c r="A821" s="4">
        <v>9704</v>
      </c>
      <c r="B821" s="4" t="s">
        <v>2502</v>
      </c>
      <c r="C821" s="4" t="s">
        <v>2606</v>
      </c>
      <c r="D821" s="4" t="s">
        <v>2605</v>
      </c>
      <c r="E821" s="4" t="s">
        <v>2604</v>
      </c>
      <c r="G821" t="str">
        <f t="shared" si="12"/>
        <v>YUENGLING OKTOBERFEST|MORRIS 2</v>
      </c>
    </row>
    <row r="822" spans="1:7" x14ac:dyDescent="0.2">
      <c r="A822" s="4">
        <v>9705</v>
      </c>
      <c r="B822" s="4" t="s">
        <v>2502</v>
      </c>
      <c r="C822" s="4" t="s">
        <v>2608</v>
      </c>
      <c r="D822" s="4" t="s">
        <v>2605</v>
      </c>
      <c r="E822" s="4" t="s">
        <v>2604</v>
      </c>
      <c r="G822" t="str">
        <f t="shared" si="12"/>
        <v>YUENGLING OKTOBERFEST|HUDSON</v>
      </c>
    </row>
    <row r="823" spans="1:7" x14ac:dyDescent="0.2">
      <c r="A823" s="4">
        <v>9706</v>
      </c>
      <c r="B823" s="4" t="s">
        <v>2502</v>
      </c>
      <c r="C823" s="4" t="s">
        <v>2607</v>
      </c>
      <c r="D823" s="4" t="s">
        <v>2605</v>
      </c>
      <c r="E823" s="4" t="s">
        <v>2604</v>
      </c>
      <c r="G823" t="str">
        <f t="shared" si="12"/>
        <v>YUENGLING OKTOBERFEST|UNION</v>
      </c>
    </row>
    <row r="824" spans="1:7" x14ac:dyDescent="0.2">
      <c r="A824" s="4">
        <v>9707</v>
      </c>
      <c r="B824" s="4" t="s">
        <v>2502</v>
      </c>
      <c r="C824" s="4" t="s">
        <v>2609</v>
      </c>
      <c r="D824" s="4" t="s">
        <v>2605</v>
      </c>
      <c r="E824" s="4" t="s">
        <v>2604</v>
      </c>
      <c r="G824" t="str">
        <f t="shared" si="12"/>
        <v>YUENGLING OKTOBERFEST|ESSEX</v>
      </c>
    </row>
    <row r="825" spans="1:7" x14ac:dyDescent="0.2">
      <c r="A825" s="4">
        <v>9708</v>
      </c>
      <c r="B825" s="4" t="s">
        <v>2627</v>
      </c>
      <c r="C825" s="4" t="s">
        <v>2606</v>
      </c>
      <c r="D825" s="4" t="s">
        <v>2605</v>
      </c>
      <c r="E825" s="4" t="s">
        <v>2604</v>
      </c>
      <c r="G825" t="str">
        <f t="shared" si="12"/>
        <v>YUENGLING PREMIUM|MORRIS 2</v>
      </c>
    </row>
    <row r="826" spans="1:7" x14ac:dyDescent="0.2">
      <c r="A826" s="4">
        <v>9709</v>
      </c>
      <c r="B826" s="4" t="s">
        <v>2627</v>
      </c>
      <c r="C826" s="4" t="s">
        <v>2608</v>
      </c>
      <c r="D826" s="4" t="s">
        <v>2605</v>
      </c>
      <c r="E826" s="4" t="s">
        <v>2604</v>
      </c>
      <c r="G826" t="str">
        <f t="shared" si="12"/>
        <v>YUENGLING PREMIUM|HUDSON</v>
      </c>
    </row>
    <row r="827" spans="1:7" x14ac:dyDescent="0.2">
      <c r="A827" s="4">
        <v>9710</v>
      </c>
      <c r="B827" s="4" t="s">
        <v>2627</v>
      </c>
      <c r="C827" s="4" t="s">
        <v>2607</v>
      </c>
      <c r="D827" s="4" t="s">
        <v>2605</v>
      </c>
      <c r="E827" s="4" t="s">
        <v>2604</v>
      </c>
      <c r="G827" t="str">
        <f t="shared" si="12"/>
        <v>YUENGLING PREMIUM|UNION</v>
      </c>
    </row>
    <row r="828" spans="1:7" x14ac:dyDescent="0.2">
      <c r="A828" s="4">
        <v>9711</v>
      </c>
      <c r="B828" s="4" t="s">
        <v>2627</v>
      </c>
      <c r="C828" s="4" t="s">
        <v>2609</v>
      </c>
      <c r="D828" s="4" t="s">
        <v>2605</v>
      </c>
      <c r="E828" s="4" t="s">
        <v>2604</v>
      </c>
      <c r="G828" t="str">
        <f t="shared" si="12"/>
        <v>YUENGLING PREMIUM|ESSEX</v>
      </c>
    </row>
    <row r="829" spans="1:7" x14ac:dyDescent="0.2">
      <c r="A829" s="4">
        <v>9712</v>
      </c>
      <c r="B829" s="4" t="s">
        <v>2626</v>
      </c>
      <c r="C829" s="4" t="s">
        <v>2606</v>
      </c>
      <c r="D829" s="4" t="s">
        <v>2605</v>
      </c>
      <c r="E829" s="4" t="s">
        <v>2604</v>
      </c>
      <c r="G829" t="str">
        <f t="shared" si="12"/>
        <v>YUENGLING PREMIUM LIGHT|MORRIS 2</v>
      </c>
    </row>
    <row r="830" spans="1:7" x14ac:dyDescent="0.2">
      <c r="A830" s="4">
        <v>9713</v>
      </c>
      <c r="B830" s="4" t="s">
        <v>2626</v>
      </c>
      <c r="C830" s="4" t="s">
        <v>2608</v>
      </c>
      <c r="D830" s="4" t="s">
        <v>2605</v>
      </c>
      <c r="E830" s="4" t="s">
        <v>2604</v>
      </c>
      <c r="G830" t="str">
        <f t="shared" si="12"/>
        <v>YUENGLING PREMIUM LIGHT|HUDSON</v>
      </c>
    </row>
    <row r="831" spans="1:7" x14ac:dyDescent="0.2">
      <c r="A831" s="4">
        <v>9714</v>
      </c>
      <c r="B831" s="4" t="s">
        <v>2626</v>
      </c>
      <c r="C831" s="4" t="s">
        <v>2607</v>
      </c>
      <c r="D831" s="4" t="s">
        <v>2605</v>
      </c>
      <c r="E831" s="4" t="s">
        <v>2604</v>
      </c>
      <c r="G831" t="str">
        <f t="shared" si="12"/>
        <v>YUENGLING PREMIUM LIGHT|UNION</v>
      </c>
    </row>
    <row r="832" spans="1:7" x14ac:dyDescent="0.2">
      <c r="A832" s="4">
        <v>9715</v>
      </c>
      <c r="B832" s="4" t="s">
        <v>2626</v>
      </c>
      <c r="C832" s="4" t="s">
        <v>2609</v>
      </c>
      <c r="D832" s="4" t="s">
        <v>2605</v>
      </c>
      <c r="E832" s="4" t="s">
        <v>2604</v>
      </c>
      <c r="G832" t="str">
        <f t="shared" si="12"/>
        <v>YUENGLING PREMIUM LIGHT|ESSEX</v>
      </c>
    </row>
    <row r="833" spans="1:7" x14ac:dyDescent="0.2">
      <c r="A833" s="4">
        <v>9716</v>
      </c>
      <c r="B833" s="4" t="s">
        <v>2625</v>
      </c>
      <c r="C833" s="4" t="s">
        <v>2606</v>
      </c>
      <c r="D833" s="4" t="s">
        <v>2605</v>
      </c>
      <c r="E833" s="4" t="s">
        <v>2604</v>
      </c>
      <c r="G833" t="str">
        <f t="shared" si="12"/>
        <v>YUENGLING RAGING EAGLE|MORRIS 2</v>
      </c>
    </row>
    <row r="834" spans="1:7" x14ac:dyDescent="0.2">
      <c r="A834" s="4">
        <v>9717</v>
      </c>
      <c r="B834" s="4" t="s">
        <v>2625</v>
      </c>
      <c r="C834" s="4" t="s">
        <v>2608</v>
      </c>
      <c r="D834" s="4" t="s">
        <v>2605</v>
      </c>
      <c r="E834" s="4" t="s">
        <v>2604</v>
      </c>
      <c r="G834" t="str">
        <f t="shared" si="12"/>
        <v>YUENGLING RAGING EAGLE|HUDSON</v>
      </c>
    </row>
    <row r="835" spans="1:7" x14ac:dyDescent="0.2">
      <c r="A835" s="4">
        <v>9718</v>
      </c>
      <c r="B835" s="4" t="s">
        <v>2625</v>
      </c>
      <c r="C835" s="4" t="s">
        <v>2607</v>
      </c>
      <c r="D835" s="4" t="s">
        <v>2605</v>
      </c>
      <c r="E835" s="4" t="s">
        <v>2604</v>
      </c>
      <c r="G835" t="str">
        <f t="shared" si="12"/>
        <v>YUENGLING RAGING EAGLE|UNION</v>
      </c>
    </row>
    <row r="836" spans="1:7" x14ac:dyDescent="0.2">
      <c r="A836" s="4">
        <v>9719</v>
      </c>
      <c r="B836" s="4" t="s">
        <v>2625</v>
      </c>
      <c r="C836" s="4" t="s">
        <v>2609</v>
      </c>
      <c r="D836" s="4" t="s">
        <v>2605</v>
      </c>
      <c r="E836" s="4" t="s">
        <v>2604</v>
      </c>
      <c r="G836" t="str">
        <f t="shared" si="12"/>
        <v>YUENGLING RAGING EAGLE|ESSEX</v>
      </c>
    </row>
    <row r="837" spans="1:7" x14ac:dyDescent="0.2">
      <c r="A837" s="4">
        <v>9720</v>
      </c>
      <c r="B837" s="4" t="s">
        <v>2517</v>
      </c>
      <c r="C837" s="4" t="s">
        <v>2609</v>
      </c>
      <c r="D837" s="4" t="s">
        <v>2605</v>
      </c>
      <c r="E837" s="4" t="s">
        <v>2604</v>
      </c>
      <c r="G837" t="str">
        <f t="shared" si="12"/>
        <v>SUN CRUISER|ESSEX</v>
      </c>
    </row>
    <row r="838" spans="1:7" x14ac:dyDescent="0.2">
      <c r="A838" s="4">
        <v>9721</v>
      </c>
      <c r="B838" s="4" t="s">
        <v>2517</v>
      </c>
      <c r="C838" s="4" t="s">
        <v>2608</v>
      </c>
      <c r="D838" s="4" t="s">
        <v>2605</v>
      </c>
      <c r="E838" s="4" t="s">
        <v>2604</v>
      </c>
      <c r="G838" t="str">
        <f t="shared" si="12"/>
        <v>SUN CRUISER|HUDSON</v>
      </c>
    </row>
    <row r="839" spans="1:7" x14ac:dyDescent="0.2">
      <c r="A839" s="4">
        <v>9722</v>
      </c>
      <c r="B839" s="4" t="s">
        <v>2517</v>
      </c>
      <c r="C839" s="4" t="s">
        <v>2607</v>
      </c>
      <c r="D839" s="4" t="s">
        <v>2605</v>
      </c>
      <c r="E839" s="4" t="s">
        <v>2604</v>
      </c>
      <c r="G839" t="str">
        <f t="shared" ref="G839:G902" si="13">UPPER(B839)&amp;"|"&amp;UPPER(C839)</f>
        <v>SUN CRUISER|UNION</v>
      </c>
    </row>
    <row r="840" spans="1:7" x14ac:dyDescent="0.2">
      <c r="A840" s="4">
        <v>9723</v>
      </c>
      <c r="B840" s="4" t="s">
        <v>2517</v>
      </c>
      <c r="C840" s="4" t="s">
        <v>2606</v>
      </c>
      <c r="D840" s="4" t="s">
        <v>2605</v>
      </c>
      <c r="E840" s="4" t="s">
        <v>2604</v>
      </c>
      <c r="G840" t="str">
        <f t="shared" si="13"/>
        <v>SUN CRUISER|MORRIS 2</v>
      </c>
    </row>
    <row r="841" spans="1:7" x14ac:dyDescent="0.2">
      <c r="A841" s="4">
        <v>9724</v>
      </c>
      <c r="B841" s="4" t="s">
        <v>2352</v>
      </c>
      <c r="C841" s="4" t="s">
        <v>2616</v>
      </c>
      <c r="D841" s="4" t="s">
        <v>2605</v>
      </c>
      <c r="E841" s="4" t="s">
        <v>2604</v>
      </c>
      <c r="G841" t="str">
        <f t="shared" si="13"/>
        <v>LA TROPICAL|SUSSEX</v>
      </c>
    </row>
    <row r="842" spans="1:7" x14ac:dyDescent="0.2">
      <c r="A842" s="4">
        <v>9725</v>
      </c>
      <c r="B842" s="4" t="s">
        <v>2352</v>
      </c>
      <c r="C842" s="4" t="s">
        <v>2617</v>
      </c>
      <c r="D842" s="4" t="s">
        <v>2605</v>
      </c>
      <c r="E842" s="4" t="s">
        <v>2604</v>
      </c>
      <c r="G842" t="str">
        <f t="shared" si="13"/>
        <v>LA TROPICAL|MORRIS 1</v>
      </c>
    </row>
    <row r="843" spans="1:7" x14ac:dyDescent="0.2">
      <c r="A843" s="4">
        <v>9726</v>
      </c>
      <c r="B843" s="4" t="s">
        <v>2352</v>
      </c>
      <c r="C843" s="4" t="s">
        <v>2606</v>
      </c>
      <c r="D843" s="4" t="s">
        <v>2605</v>
      </c>
      <c r="E843" s="4" t="s">
        <v>2604</v>
      </c>
      <c r="G843" t="str">
        <f t="shared" si="13"/>
        <v>LA TROPICAL|MORRIS 2</v>
      </c>
    </row>
    <row r="844" spans="1:7" x14ac:dyDescent="0.2">
      <c r="A844" s="4">
        <v>9727</v>
      </c>
      <c r="B844" s="4" t="s">
        <v>2352</v>
      </c>
      <c r="C844" s="4" t="s">
        <v>2614</v>
      </c>
      <c r="D844" s="4" t="s">
        <v>2605</v>
      </c>
      <c r="E844" s="4" t="s">
        <v>2604</v>
      </c>
      <c r="G844" t="str">
        <f t="shared" si="13"/>
        <v>LA TROPICAL|MORRIS 3</v>
      </c>
    </row>
    <row r="845" spans="1:7" x14ac:dyDescent="0.2">
      <c r="A845" s="4">
        <v>9728</v>
      </c>
      <c r="B845" s="4" t="s">
        <v>2521</v>
      </c>
      <c r="C845" s="4" t="s">
        <v>2609</v>
      </c>
      <c r="D845" s="4" t="s">
        <v>2605</v>
      </c>
      <c r="E845" s="4" t="s">
        <v>2604</v>
      </c>
      <c r="G845" t="str">
        <f t="shared" si="13"/>
        <v>SNOW BEER|ESSEX</v>
      </c>
    </row>
    <row r="846" spans="1:7" x14ac:dyDescent="0.2">
      <c r="A846" s="4">
        <v>9729</v>
      </c>
      <c r="B846" s="4" t="s">
        <v>2521</v>
      </c>
      <c r="C846" s="4" t="s">
        <v>2608</v>
      </c>
      <c r="D846" s="4" t="s">
        <v>2605</v>
      </c>
      <c r="E846" s="4" t="s">
        <v>2604</v>
      </c>
      <c r="G846" t="str">
        <f t="shared" si="13"/>
        <v>SNOW BEER|HUDSON</v>
      </c>
    </row>
    <row r="847" spans="1:7" x14ac:dyDescent="0.2">
      <c r="A847" s="4">
        <v>9730</v>
      </c>
      <c r="B847" s="4" t="s">
        <v>2521</v>
      </c>
      <c r="C847" s="4" t="s">
        <v>2607</v>
      </c>
      <c r="D847" s="4" t="s">
        <v>2605</v>
      </c>
      <c r="E847" s="4" t="s">
        <v>2604</v>
      </c>
      <c r="G847" t="str">
        <f t="shared" si="13"/>
        <v>SNOW BEER|UNION</v>
      </c>
    </row>
    <row r="848" spans="1:7" x14ac:dyDescent="0.2">
      <c r="A848" s="4">
        <v>9731</v>
      </c>
      <c r="B848" s="4" t="s">
        <v>2521</v>
      </c>
      <c r="C848" s="4" t="s">
        <v>2606</v>
      </c>
      <c r="D848" s="4" t="s">
        <v>2605</v>
      </c>
      <c r="E848" s="4" t="s">
        <v>2604</v>
      </c>
      <c r="G848" t="str">
        <f t="shared" si="13"/>
        <v>SNOW BEER|MORRIS 2</v>
      </c>
    </row>
    <row r="849" spans="1:7" x14ac:dyDescent="0.2">
      <c r="A849" s="4">
        <v>9732</v>
      </c>
      <c r="B849" s="4" t="s">
        <v>2516</v>
      </c>
      <c r="C849" s="4" t="s">
        <v>2609</v>
      </c>
      <c r="D849" s="4" t="s">
        <v>2605</v>
      </c>
      <c r="E849" s="4" t="s">
        <v>2604</v>
      </c>
      <c r="G849" t="str">
        <f t="shared" si="13"/>
        <v>THE DROP|ESSEX</v>
      </c>
    </row>
    <row r="850" spans="1:7" x14ac:dyDescent="0.2">
      <c r="A850" s="4">
        <v>9733</v>
      </c>
      <c r="B850" s="4" t="s">
        <v>2516</v>
      </c>
      <c r="C850" s="4" t="s">
        <v>2608</v>
      </c>
      <c r="D850" s="4" t="s">
        <v>2605</v>
      </c>
      <c r="E850" s="4" t="s">
        <v>2604</v>
      </c>
      <c r="G850" t="str">
        <f t="shared" si="13"/>
        <v>THE DROP|HUDSON</v>
      </c>
    </row>
    <row r="851" spans="1:7" x14ac:dyDescent="0.2">
      <c r="A851" s="4">
        <v>9734</v>
      </c>
      <c r="B851" s="4" t="s">
        <v>2516</v>
      </c>
      <c r="C851" s="4" t="s">
        <v>2607</v>
      </c>
      <c r="D851" s="4" t="s">
        <v>2605</v>
      </c>
      <c r="E851" s="4" t="s">
        <v>2604</v>
      </c>
      <c r="G851" t="str">
        <f t="shared" si="13"/>
        <v>THE DROP|UNION</v>
      </c>
    </row>
    <row r="852" spans="1:7" x14ac:dyDescent="0.2">
      <c r="A852" s="4">
        <v>9735</v>
      </c>
      <c r="B852" s="4" t="s">
        <v>2516</v>
      </c>
      <c r="C852" s="4" t="s">
        <v>2606</v>
      </c>
      <c r="D852" s="4" t="s">
        <v>2605</v>
      </c>
      <c r="E852" s="4" t="s">
        <v>2604</v>
      </c>
      <c r="G852" t="str">
        <f t="shared" si="13"/>
        <v>THE DROP|MORRIS 2</v>
      </c>
    </row>
    <row r="853" spans="1:7" x14ac:dyDescent="0.2">
      <c r="A853" s="4">
        <v>9736</v>
      </c>
      <c r="B853" s="4" t="s">
        <v>2580</v>
      </c>
      <c r="C853" s="4" t="s">
        <v>2609</v>
      </c>
      <c r="D853" s="4" t="s">
        <v>2605</v>
      </c>
      <c r="E853" s="4" t="s">
        <v>2604</v>
      </c>
      <c r="G853" t="str">
        <f t="shared" si="13"/>
        <v>DILLON'S COCKTAILS|ESSEX</v>
      </c>
    </row>
    <row r="854" spans="1:7" x14ac:dyDescent="0.2">
      <c r="A854" s="4">
        <v>9737</v>
      </c>
      <c r="B854" s="4" t="s">
        <v>2580</v>
      </c>
      <c r="C854" s="4" t="s">
        <v>2608</v>
      </c>
      <c r="D854" s="4" t="s">
        <v>2605</v>
      </c>
      <c r="E854" s="4" t="s">
        <v>2604</v>
      </c>
      <c r="G854" t="str">
        <f t="shared" si="13"/>
        <v>DILLON'S COCKTAILS|HUDSON</v>
      </c>
    </row>
    <row r="855" spans="1:7" x14ac:dyDescent="0.2">
      <c r="A855" s="4">
        <v>9738</v>
      </c>
      <c r="B855" s="4" t="s">
        <v>2580</v>
      </c>
      <c r="C855" s="4" t="s">
        <v>2607</v>
      </c>
      <c r="D855" s="4" t="s">
        <v>2605</v>
      </c>
      <c r="E855" s="4" t="s">
        <v>2604</v>
      </c>
      <c r="G855" t="str">
        <f t="shared" si="13"/>
        <v>DILLON'S COCKTAILS|UNION</v>
      </c>
    </row>
    <row r="856" spans="1:7" x14ac:dyDescent="0.2">
      <c r="A856" s="4">
        <v>9739</v>
      </c>
      <c r="B856" s="4" t="s">
        <v>2580</v>
      </c>
      <c r="C856" s="4" t="s">
        <v>2606</v>
      </c>
      <c r="D856" s="4" t="s">
        <v>2605</v>
      </c>
      <c r="E856" s="4" t="s">
        <v>2604</v>
      </c>
      <c r="G856" t="str">
        <f t="shared" si="13"/>
        <v>DILLON'S COCKTAILS|MORRIS 2</v>
      </c>
    </row>
    <row r="857" spans="1:7" x14ac:dyDescent="0.2">
      <c r="A857" s="4">
        <v>9740</v>
      </c>
      <c r="B857" s="4" t="s">
        <v>2538</v>
      </c>
      <c r="C857" s="4" t="s">
        <v>2609</v>
      </c>
      <c r="D857" s="4" t="s">
        <v>2605</v>
      </c>
      <c r="E857" s="4" t="s">
        <v>2604</v>
      </c>
      <c r="G857" t="str">
        <f t="shared" si="13"/>
        <v>VOODOO HARDCHARGED|ESSEX</v>
      </c>
    </row>
    <row r="858" spans="1:7" x14ac:dyDescent="0.2">
      <c r="A858" s="4">
        <v>9741</v>
      </c>
      <c r="B858" s="4" t="s">
        <v>2538</v>
      </c>
      <c r="C858" s="4" t="s">
        <v>2608</v>
      </c>
      <c r="D858" s="4" t="s">
        <v>2605</v>
      </c>
      <c r="E858" s="4" t="s">
        <v>2604</v>
      </c>
      <c r="G858" t="str">
        <f t="shared" si="13"/>
        <v>VOODOO HARDCHARGED|HUDSON</v>
      </c>
    </row>
    <row r="859" spans="1:7" x14ac:dyDescent="0.2">
      <c r="A859" s="4">
        <v>9742</v>
      </c>
      <c r="B859" s="4" t="s">
        <v>2538</v>
      </c>
      <c r="C859" s="4" t="s">
        <v>2607</v>
      </c>
      <c r="D859" s="4" t="s">
        <v>2605</v>
      </c>
      <c r="E859" s="4" t="s">
        <v>2604</v>
      </c>
      <c r="G859" t="str">
        <f t="shared" si="13"/>
        <v>VOODOO HARDCHARGED|UNION</v>
      </c>
    </row>
    <row r="860" spans="1:7" x14ac:dyDescent="0.2">
      <c r="A860" s="4">
        <v>9743</v>
      </c>
      <c r="B860" s="4" t="s">
        <v>2538</v>
      </c>
      <c r="C860" s="4" t="s">
        <v>2606</v>
      </c>
      <c r="D860" s="4" t="s">
        <v>2605</v>
      </c>
      <c r="E860" s="4" t="s">
        <v>2604</v>
      </c>
      <c r="G860" t="str">
        <f t="shared" si="13"/>
        <v>VOODOO HARDCHARGED|MORRIS 2</v>
      </c>
    </row>
    <row r="861" spans="1:7" x14ac:dyDescent="0.2">
      <c r="A861" s="4">
        <v>9744</v>
      </c>
      <c r="B861" s="4" t="s">
        <v>2573</v>
      </c>
      <c r="C861" s="4" t="s">
        <v>2609</v>
      </c>
      <c r="D861" s="4" t="s">
        <v>2605</v>
      </c>
      <c r="E861" s="4" t="s">
        <v>2604</v>
      </c>
      <c r="G861" t="str">
        <f t="shared" si="13"/>
        <v>BARDSTOWN GREEN RIVER|ESSEX</v>
      </c>
    </row>
    <row r="862" spans="1:7" x14ac:dyDescent="0.2">
      <c r="A862" s="4">
        <v>9745</v>
      </c>
      <c r="B862" s="4" t="s">
        <v>2573</v>
      </c>
      <c r="C862" s="4" t="s">
        <v>2608</v>
      </c>
      <c r="D862" s="4" t="s">
        <v>2605</v>
      </c>
      <c r="E862" s="4" t="s">
        <v>2604</v>
      </c>
      <c r="G862" t="str">
        <f t="shared" si="13"/>
        <v>BARDSTOWN GREEN RIVER|HUDSON</v>
      </c>
    </row>
    <row r="863" spans="1:7" x14ac:dyDescent="0.2">
      <c r="A863" s="4">
        <v>9746</v>
      </c>
      <c r="B863" s="4" t="s">
        <v>2573</v>
      </c>
      <c r="C863" s="4" t="s">
        <v>2607</v>
      </c>
      <c r="D863" s="4" t="s">
        <v>2605</v>
      </c>
      <c r="E863" s="4" t="s">
        <v>2604</v>
      </c>
      <c r="G863" t="str">
        <f t="shared" si="13"/>
        <v>BARDSTOWN GREEN RIVER|UNION</v>
      </c>
    </row>
    <row r="864" spans="1:7" x14ac:dyDescent="0.2">
      <c r="A864" s="4">
        <v>9747</v>
      </c>
      <c r="B864" s="4" t="s">
        <v>2573</v>
      </c>
      <c r="C864" s="4" t="s">
        <v>2606</v>
      </c>
      <c r="D864" s="4" t="s">
        <v>2605</v>
      </c>
      <c r="E864" s="4" t="s">
        <v>2604</v>
      </c>
      <c r="G864" t="str">
        <f t="shared" si="13"/>
        <v>BARDSTOWN GREEN RIVER|MORRIS 2</v>
      </c>
    </row>
    <row r="865" spans="1:7" x14ac:dyDescent="0.2">
      <c r="A865" s="4">
        <v>9748</v>
      </c>
      <c r="B865" s="4" t="s">
        <v>2577</v>
      </c>
      <c r="C865" s="4" t="s">
        <v>2609</v>
      </c>
      <c r="D865" s="4" t="s">
        <v>2605</v>
      </c>
      <c r="E865" s="4" t="s">
        <v>2604</v>
      </c>
      <c r="G865" t="str">
        <f t="shared" si="13"/>
        <v>FEVER TREE|ESSEX</v>
      </c>
    </row>
    <row r="866" spans="1:7" x14ac:dyDescent="0.2">
      <c r="A866" s="4">
        <v>9749</v>
      </c>
      <c r="B866" s="4" t="s">
        <v>2577</v>
      </c>
      <c r="C866" s="4" t="s">
        <v>2608</v>
      </c>
      <c r="D866" s="4" t="s">
        <v>2605</v>
      </c>
      <c r="E866" s="4" t="s">
        <v>2604</v>
      </c>
      <c r="G866" t="str">
        <f t="shared" si="13"/>
        <v>FEVER TREE|HUDSON</v>
      </c>
    </row>
    <row r="867" spans="1:7" x14ac:dyDescent="0.2">
      <c r="A867" s="4">
        <v>9750</v>
      </c>
      <c r="B867" s="4" t="s">
        <v>2577</v>
      </c>
      <c r="C867" s="4" t="s">
        <v>2607</v>
      </c>
      <c r="D867" s="4" t="s">
        <v>2605</v>
      </c>
      <c r="E867" s="4" t="s">
        <v>2604</v>
      </c>
      <c r="G867" t="str">
        <f t="shared" si="13"/>
        <v>FEVER TREE|UNION</v>
      </c>
    </row>
    <row r="868" spans="1:7" x14ac:dyDescent="0.2">
      <c r="A868" s="4">
        <v>9751</v>
      </c>
      <c r="B868" s="4" t="s">
        <v>2577</v>
      </c>
      <c r="C868" s="4" t="s">
        <v>2606</v>
      </c>
      <c r="D868" s="4" t="s">
        <v>2605</v>
      </c>
      <c r="E868" s="4" t="s">
        <v>2604</v>
      </c>
      <c r="G868" t="str">
        <f t="shared" si="13"/>
        <v>FEVER TREE|MORRIS 2</v>
      </c>
    </row>
    <row r="869" spans="1:7" x14ac:dyDescent="0.2">
      <c r="A869" s="4">
        <v>9752</v>
      </c>
      <c r="B869" s="4" t="s">
        <v>2624</v>
      </c>
      <c r="C869" s="4" t="s">
        <v>2609</v>
      </c>
      <c r="D869" s="4" t="s">
        <v>2605</v>
      </c>
      <c r="E869" s="4" t="s">
        <v>2604</v>
      </c>
      <c r="G869" t="str">
        <f t="shared" si="13"/>
        <v>FRESCA HARD SPARKLING|ESSEX</v>
      </c>
    </row>
    <row r="870" spans="1:7" x14ac:dyDescent="0.2">
      <c r="A870" s="4">
        <v>9753</v>
      </c>
      <c r="B870" s="4" t="s">
        <v>2624</v>
      </c>
      <c r="C870" s="4" t="s">
        <v>2608</v>
      </c>
      <c r="D870" s="4" t="s">
        <v>2605</v>
      </c>
      <c r="E870" s="4" t="s">
        <v>2604</v>
      </c>
      <c r="G870" t="str">
        <f t="shared" si="13"/>
        <v>FRESCA HARD SPARKLING|HUDSON</v>
      </c>
    </row>
    <row r="871" spans="1:7" x14ac:dyDescent="0.2">
      <c r="A871" s="4">
        <v>9754</v>
      </c>
      <c r="B871" s="4" t="s">
        <v>2624</v>
      </c>
      <c r="C871" s="4" t="s">
        <v>2607</v>
      </c>
      <c r="D871" s="4" t="s">
        <v>2605</v>
      </c>
      <c r="E871" s="4" t="s">
        <v>2604</v>
      </c>
      <c r="G871" t="str">
        <f t="shared" si="13"/>
        <v>FRESCA HARD SPARKLING|UNION</v>
      </c>
    </row>
    <row r="872" spans="1:7" x14ac:dyDescent="0.2">
      <c r="A872" s="4">
        <v>9755</v>
      </c>
      <c r="B872" s="4" t="s">
        <v>2624</v>
      </c>
      <c r="C872" s="4" t="s">
        <v>2606</v>
      </c>
      <c r="D872" s="4" t="s">
        <v>2605</v>
      </c>
      <c r="E872" s="4" t="s">
        <v>2604</v>
      </c>
      <c r="G872" t="str">
        <f t="shared" si="13"/>
        <v>FRESCA HARD SPARKLING|MORRIS 2</v>
      </c>
    </row>
    <row r="873" spans="1:7" x14ac:dyDescent="0.2">
      <c r="A873" s="4">
        <v>9756</v>
      </c>
      <c r="B873" s="4" t="s">
        <v>2435</v>
      </c>
      <c r="C873" s="4" t="s">
        <v>2623</v>
      </c>
      <c r="D873" s="4" t="s">
        <v>2605</v>
      </c>
      <c r="E873" s="4" t="s">
        <v>2604</v>
      </c>
      <c r="G873" t="str">
        <f t="shared" si="13"/>
        <v>EVIL GENIUS|ROCKLAND</v>
      </c>
    </row>
    <row r="874" spans="1:7" x14ac:dyDescent="0.2">
      <c r="A874" s="4">
        <v>9757</v>
      </c>
      <c r="B874" s="4" t="s">
        <v>2536</v>
      </c>
      <c r="C874" s="4" t="s">
        <v>2609</v>
      </c>
      <c r="D874" s="4" t="s">
        <v>2605</v>
      </c>
      <c r="E874" s="4" t="s">
        <v>2604</v>
      </c>
      <c r="G874" t="str">
        <f t="shared" si="13"/>
        <v>OLE|ESSEX</v>
      </c>
    </row>
    <row r="875" spans="1:7" x14ac:dyDescent="0.2">
      <c r="A875" s="4">
        <v>9770</v>
      </c>
      <c r="B875" s="4" t="s">
        <v>2515</v>
      </c>
      <c r="C875" s="4" t="s">
        <v>2609</v>
      </c>
      <c r="D875" s="4" t="s">
        <v>2605</v>
      </c>
      <c r="E875" s="4" t="s">
        <v>2604</v>
      </c>
      <c r="G875" t="str">
        <f t="shared" si="13"/>
        <v>TOPO CHICO|ESSEX</v>
      </c>
    </row>
    <row r="876" spans="1:7" x14ac:dyDescent="0.2">
      <c r="A876" s="4">
        <v>9771</v>
      </c>
      <c r="B876" s="4" t="s">
        <v>2515</v>
      </c>
      <c r="C876" s="4" t="s">
        <v>2608</v>
      </c>
      <c r="D876" s="4" t="s">
        <v>2605</v>
      </c>
      <c r="E876" s="4" t="s">
        <v>2604</v>
      </c>
      <c r="G876" t="str">
        <f t="shared" si="13"/>
        <v>TOPO CHICO|HUDSON</v>
      </c>
    </row>
    <row r="877" spans="1:7" x14ac:dyDescent="0.2">
      <c r="A877" s="4">
        <v>9772</v>
      </c>
      <c r="B877" s="4" t="s">
        <v>2515</v>
      </c>
      <c r="C877" s="4" t="s">
        <v>2607</v>
      </c>
      <c r="D877" s="4" t="s">
        <v>2605</v>
      </c>
      <c r="E877" s="4" t="s">
        <v>2604</v>
      </c>
      <c r="G877" t="str">
        <f t="shared" si="13"/>
        <v>TOPO CHICO|UNION</v>
      </c>
    </row>
    <row r="878" spans="1:7" x14ac:dyDescent="0.2">
      <c r="A878" s="4">
        <v>9773</v>
      </c>
      <c r="B878" s="4" t="s">
        <v>2515</v>
      </c>
      <c r="C878" s="4" t="s">
        <v>2606</v>
      </c>
      <c r="D878" s="4" t="s">
        <v>2605</v>
      </c>
      <c r="E878" s="4" t="s">
        <v>2604</v>
      </c>
      <c r="G878" t="str">
        <f t="shared" si="13"/>
        <v>TOPO CHICO|MORRIS 2</v>
      </c>
    </row>
    <row r="879" spans="1:7" x14ac:dyDescent="0.2">
      <c r="A879" s="4">
        <v>9774</v>
      </c>
      <c r="B879" s="4" t="s">
        <v>2491</v>
      </c>
      <c r="C879" s="4" t="s">
        <v>2616</v>
      </c>
      <c r="D879" s="4" t="s">
        <v>2605</v>
      </c>
      <c r="E879" s="4" t="s">
        <v>2604</v>
      </c>
      <c r="G879" t="str">
        <f t="shared" si="13"/>
        <v>HEINEKEN SILVER|SUSSEX</v>
      </c>
    </row>
    <row r="880" spans="1:7" x14ac:dyDescent="0.2">
      <c r="A880" s="4">
        <v>9775</v>
      </c>
      <c r="B880" s="4" t="s">
        <v>2491</v>
      </c>
      <c r="C880" s="4" t="s">
        <v>2609</v>
      </c>
      <c r="D880" s="4" t="s">
        <v>2605</v>
      </c>
      <c r="E880" s="4" t="s">
        <v>2604</v>
      </c>
      <c r="G880" t="str">
        <f t="shared" si="13"/>
        <v>HEINEKEN SILVER|ESSEX</v>
      </c>
    </row>
    <row r="881" spans="1:7" x14ac:dyDescent="0.2">
      <c r="A881" s="4">
        <v>9776</v>
      </c>
      <c r="B881" s="4" t="s">
        <v>2491</v>
      </c>
      <c r="C881" s="4" t="s">
        <v>2608</v>
      </c>
      <c r="D881" s="4" t="s">
        <v>2605</v>
      </c>
      <c r="E881" s="4" t="s">
        <v>2604</v>
      </c>
      <c r="G881" t="str">
        <f t="shared" si="13"/>
        <v>HEINEKEN SILVER|HUDSON</v>
      </c>
    </row>
    <row r="882" spans="1:7" x14ac:dyDescent="0.2">
      <c r="A882" s="4">
        <v>9777</v>
      </c>
      <c r="B882" s="4" t="s">
        <v>2491</v>
      </c>
      <c r="C882" s="4" t="s">
        <v>2617</v>
      </c>
      <c r="D882" s="4" t="s">
        <v>2605</v>
      </c>
      <c r="E882" s="4" t="s">
        <v>2604</v>
      </c>
      <c r="G882" t="str">
        <f t="shared" si="13"/>
        <v>HEINEKEN SILVER|MORRIS 1</v>
      </c>
    </row>
    <row r="883" spans="1:7" x14ac:dyDescent="0.2">
      <c r="A883" s="4">
        <v>9778</v>
      </c>
      <c r="B883" s="4" t="s">
        <v>2491</v>
      </c>
      <c r="C883" s="4" t="s">
        <v>2606</v>
      </c>
      <c r="D883" s="4" t="s">
        <v>2605</v>
      </c>
      <c r="E883" s="4" t="s">
        <v>2604</v>
      </c>
      <c r="G883" t="str">
        <f t="shared" si="13"/>
        <v>HEINEKEN SILVER|MORRIS 2</v>
      </c>
    </row>
    <row r="884" spans="1:7" x14ac:dyDescent="0.2">
      <c r="A884" s="4">
        <v>9779</v>
      </c>
      <c r="B884" s="4" t="s">
        <v>2491</v>
      </c>
      <c r="C884" s="4" t="s">
        <v>2607</v>
      </c>
      <c r="D884" s="4" t="s">
        <v>2605</v>
      </c>
      <c r="E884" s="4" t="s">
        <v>2604</v>
      </c>
      <c r="G884" t="str">
        <f t="shared" si="13"/>
        <v>HEINEKEN SILVER|UNION</v>
      </c>
    </row>
    <row r="885" spans="1:7" x14ac:dyDescent="0.2">
      <c r="A885" s="4">
        <v>9780</v>
      </c>
      <c r="B885" s="4" t="s">
        <v>2494</v>
      </c>
      <c r="C885" s="4" t="s">
        <v>2609</v>
      </c>
      <c r="D885" s="4" t="s">
        <v>2605</v>
      </c>
      <c r="E885" s="4" t="s">
        <v>2604</v>
      </c>
      <c r="G885" t="str">
        <f t="shared" si="13"/>
        <v>HEINEKEN 0.0 ULTIMATE|ESSEX</v>
      </c>
    </row>
    <row r="886" spans="1:7" x14ac:dyDescent="0.2">
      <c r="A886" s="4">
        <v>9781</v>
      </c>
      <c r="B886" s="4" t="s">
        <v>2494</v>
      </c>
      <c r="C886" s="4" t="s">
        <v>2608</v>
      </c>
      <c r="D886" s="4" t="s">
        <v>2605</v>
      </c>
      <c r="E886" s="4" t="s">
        <v>2604</v>
      </c>
      <c r="G886" t="str">
        <f t="shared" si="13"/>
        <v>HEINEKEN 0.0 ULTIMATE|HUDSON</v>
      </c>
    </row>
    <row r="887" spans="1:7" x14ac:dyDescent="0.2">
      <c r="A887" s="4">
        <v>9782</v>
      </c>
      <c r="B887" s="4" t="s">
        <v>2494</v>
      </c>
      <c r="C887" s="4" t="s">
        <v>2617</v>
      </c>
      <c r="D887" s="4" t="s">
        <v>2605</v>
      </c>
      <c r="E887" s="4" t="s">
        <v>2604</v>
      </c>
      <c r="G887" t="str">
        <f t="shared" si="13"/>
        <v>HEINEKEN 0.0 ULTIMATE|MORRIS 1</v>
      </c>
    </row>
    <row r="888" spans="1:7" x14ac:dyDescent="0.2">
      <c r="A888" s="4">
        <v>9783</v>
      </c>
      <c r="B888" s="4" t="s">
        <v>2494</v>
      </c>
      <c r="C888" s="4" t="s">
        <v>2606</v>
      </c>
      <c r="D888" s="4" t="s">
        <v>2605</v>
      </c>
      <c r="E888" s="4" t="s">
        <v>2604</v>
      </c>
      <c r="G888" t="str">
        <f t="shared" si="13"/>
        <v>HEINEKEN 0.0 ULTIMATE|MORRIS 2</v>
      </c>
    </row>
    <row r="889" spans="1:7" x14ac:dyDescent="0.2">
      <c r="A889" s="4">
        <v>9784</v>
      </c>
      <c r="B889" s="4" t="s">
        <v>2494</v>
      </c>
      <c r="C889" s="4" t="s">
        <v>2616</v>
      </c>
      <c r="D889" s="4" t="s">
        <v>2605</v>
      </c>
      <c r="E889" s="4" t="s">
        <v>2604</v>
      </c>
      <c r="G889" t="str">
        <f t="shared" si="13"/>
        <v>HEINEKEN 0.0 ULTIMATE|SUSSEX</v>
      </c>
    </row>
    <row r="890" spans="1:7" x14ac:dyDescent="0.2">
      <c r="A890" s="4">
        <v>9785</v>
      </c>
      <c r="B890" s="4" t="s">
        <v>2494</v>
      </c>
      <c r="C890" s="4" t="s">
        <v>2607</v>
      </c>
      <c r="D890" s="4" t="s">
        <v>2605</v>
      </c>
      <c r="E890" s="4" t="s">
        <v>2604</v>
      </c>
      <c r="G890" t="str">
        <f t="shared" si="13"/>
        <v>HEINEKEN 0.0 ULTIMATE|UNION</v>
      </c>
    </row>
    <row r="891" spans="1:7" x14ac:dyDescent="0.2">
      <c r="A891" s="4">
        <v>9786</v>
      </c>
      <c r="B891" s="4" t="s">
        <v>2315</v>
      </c>
      <c r="C891" s="4" t="s">
        <v>2617</v>
      </c>
      <c r="D891" s="4" t="s">
        <v>2605</v>
      </c>
      <c r="E891" s="4" t="s">
        <v>2604</v>
      </c>
      <c r="G891" t="str">
        <f t="shared" si="13"/>
        <v>FLYING FISH BOX OF BONES VARIETY|MORRIS 1</v>
      </c>
    </row>
    <row r="892" spans="1:7" x14ac:dyDescent="0.2">
      <c r="A892" s="4">
        <v>9787</v>
      </c>
      <c r="B892" s="4" t="s">
        <v>2315</v>
      </c>
      <c r="C892" s="4" t="s">
        <v>2606</v>
      </c>
      <c r="D892" s="4" t="s">
        <v>2605</v>
      </c>
      <c r="E892" s="4" t="s">
        <v>2604</v>
      </c>
      <c r="G892" t="str">
        <f t="shared" si="13"/>
        <v>FLYING FISH BOX OF BONES VARIETY|MORRIS 2</v>
      </c>
    </row>
    <row r="893" spans="1:7" x14ac:dyDescent="0.2">
      <c r="A893" s="4">
        <v>9788</v>
      </c>
      <c r="B893" s="4" t="s">
        <v>2315</v>
      </c>
      <c r="C893" s="4" t="s">
        <v>2614</v>
      </c>
      <c r="D893" s="4" t="s">
        <v>2605</v>
      </c>
      <c r="E893" s="4" t="s">
        <v>2604</v>
      </c>
      <c r="G893" t="str">
        <f t="shared" si="13"/>
        <v>FLYING FISH BOX OF BONES VARIETY|MORRIS 3</v>
      </c>
    </row>
    <row r="894" spans="1:7" x14ac:dyDescent="0.2">
      <c r="A894" s="4">
        <v>9789</v>
      </c>
      <c r="B894" s="4" t="s">
        <v>2315</v>
      </c>
      <c r="C894" s="4" t="s">
        <v>2616</v>
      </c>
      <c r="D894" s="4" t="s">
        <v>2605</v>
      </c>
      <c r="E894" s="4" t="s">
        <v>2604</v>
      </c>
      <c r="G894" t="str">
        <f t="shared" si="13"/>
        <v>FLYING FISH BOX OF BONES VARIETY|SUSSEX</v>
      </c>
    </row>
    <row r="895" spans="1:7" x14ac:dyDescent="0.2">
      <c r="A895" s="4">
        <v>9790</v>
      </c>
      <c r="B895" s="4" t="s">
        <v>2315</v>
      </c>
      <c r="C895" s="4" t="s">
        <v>2607</v>
      </c>
      <c r="D895" s="4" t="s">
        <v>2605</v>
      </c>
      <c r="E895" s="4" t="s">
        <v>2604</v>
      </c>
      <c r="G895" t="str">
        <f t="shared" si="13"/>
        <v>FLYING FISH BOX OF BONES VARIETY|UNION</v>
      </c>
    </row>
    <row r="896" spans="1:7" x14ac:dyDescent="0.2">
      <c r="A896" s="4">
        <v>9791</v>
      </c>
      <c r="B896" s="4" t="s">
        <v>2315</v>
      </c>
      <c r="C896" s="4" t="s">
        <v>2622</v>
      </c>
      <c r="D896" s="4" t="s">
        <v>2605</v>
      </c>
      <c r="E896" s="4" t="s">
        <v>2604</v>
      </c>
      <c r="G896" t="str">
        <f t="shared" si="13"/>
        <v>FLYING FISH BOX OF BONES VARIETY|PASSAIC-FF</v>
      </c>
    </row>
    <row r="897" spans="1:7" x14ac:dyDescent="0.2">
      <c r="A897" s="4">
        <v>9792</v>
      </c>
      <c r="B897" s="4" t="s">
        <v>2314</v>
      </c>
      <c r="C897" s="4" t="s">
        <v>2617</v>
      </c>
      <c r="D897" s="4" t="s">
        <v>2605</v>
      </c>
      <c r="E897" s="4" t="s">
        <v>2604</v>
      </c>
      <c r="G897" t="str">
        <f t="shared" si="13"/>
        <v>SIXPOINT SUMMER SESH|MORRIS 1</v>
      </c>
    </row>
    <row r="898" spans="1:7" x14ac:dyDescent="0.2">
      <c r="A898" s="4">
        <v>9793</v>
      </c>
      <c r="B898" s="4" t="s">
        <v>2314</v>
      </c>
      <c r="C898" s="4" t="s">
        <v>2606</v>
      </c>
      <c r="D898" s="4" t="s">
        <v>2605</v>
      </c>
      <c r="E898" s="4" t="s">
        <v>2604</v>
      </c>
      <c r="G898" t="str">
        <f t="shared" si="13"/>
        <v>SIXPOINT SUMMER SESH|MORRIS 2</v>
      </c>
    </row>
    <row r="899" spans="1:7" x14ac:dyDescent="0.2">
      <c r="A899" s="4">
        <v>9794</v>
      </c>
      <c r="B899" s="4" t="s">
        <v>2314</v>
      </c>
      <c r="C899" s="4" t="s">
        <v>2614</v>
      </c>
      <c r="D899" s="4" t="s">
        <v>2605</v>
      </c>
      <c r="E899" s="4" t="s">
        <v>2604</v>
      </c>
      <c r="G899" t="str">
        <f t="shared" si="13"/>
        <v>SIXPOINT SUMMER SESH|MORRIS 3</v>
      </c>
    </row>
    <row r="900" spans="1:7" x14ac:dyDescent="0.2">
      <c r="A900" s="4">
        <v>9795</v>
      </c>
      <c r="B900" s="4" t="s">
        <v>2314</v>
      </c>
      <c r="C900" s="4" t="s">
        <v>2616</v>
      </c>
      <c r="D900" s="4" t="s">
        <v>2605</v>
      </c>
      <c r="E900" s="4" t="s">
        <v>2604</v>
      </c>
      <c r="G900" t="str">
        <f t="shared" si="13"/>
        <v>SIXPOINT SUMMER SESH|SUSSEX</v>
      </c>
    </row>
    <row r="901" spans="1:7" x14ac:dyDescent="0.2">
      <c r="A901" s="4">
        <v>9796</v>
      </c>
      <c r="B901" s="4" t="s">
        <v>2314</v>
      </c>
      <c r="C901" s="4" t="s">
        <v>2607</v>
      </c>
      <c r="D901" s="4" t="s">
        <v>2605</v>
      </c>
      <c r="E901" s="4" t="s">
        <v>2604</v>
      </c>
      <c r="G901" t="str">
        <f t="shared" si="13"/>
        <v>SIXPOINT SUMMER SESH|UNION</v>
      </c>
    </row>
    <row r="902" spans="1:7" x14ac:dyDescent="0.2">
      <c r="A902" s="4">
        <v>9797</v>
      </c>
      <c r="B902" s="4" t="s">
        <v>2621</v>
      </c>
      <c r="C902" s="4" t="s">
        <v>2617</v>
      </c>
      <c r="D902" s="4" t="s">
        <v>2605</v>
      </c>
      <c r="E902" s="4" t="s">
        <v>2604</v>
      </c>
      <c r="G902" t="str">
        <f t="shared" si="13"/>
        <v>STONE PREMIUM &amp; SMOOTH BEER CO|MORRIS 1</v>
      </c>
    </row>
    <row r="903" spans="1:7" x14ac:dyDescent="0.2">
      <c r="A903" s="4">
        <v>9798</v>
      </c>
      <c r="B903" s="4" t="s">
        <v>2621</v>
      </c>
      <c r="C903" s="4" t="s">
        <v>2606</v>
      </c>
      <c r="D903" s="4" t="s">
        <v>2605</v>
      </c>
      <c r="E903" s="4" t="s">
        <v>2604</v>
      </c>
      <c r="G903" t="str">
        <f t="shared" ref="G903:G966" si="14">UPPER(B903)&amp;"|"&amp;UPPER(C903)</f>
        <v>STONE PREMIUM &amp; SMOOTH BEER CO|MORRIS 2</v>
      </c>
    </row>
    <row r="904" spans="1:7" x14ac:dyDescent="0.2">
      <c r="A904" s="4">
        <v>9799</v>
      </c>
      <c r="B904" s="4" t="s">
        <v>2621</v>
      </c>
      <c r="C904" s="4" t="s">
        <v>2614</v>
      </c>
      <c r="D904" s="4" t="s">
        <v>2605</v>
      </c>
      <c r="E904" s="4" t="s">
        <v>2604</v>
      </c>
      <c r="G904" t="str">
        <f t="shared" si="14"/>
        <v>STONE PREMIUM &amp; SMOOTH BEER CO|MORRIS 3</v>
      </c>
    </row>
    <row r="905" spans="1:7" x14ac:dyDescent="0.2">
      <c r="A905" s="4">
        <v>9800</v>
      </c>
      <c r="B905" s="4" t="s">
        <v>2621</v>
      </c>
      <c r="C905" s="4" t="s">
        <v>2616</v>
      </c>
      <c r="D905" s="4" t="s">
        <v>2605</v>
      </c>
      <c r="E905" s="4" t="s">
        <v>2604</v>
      </c>
      <c r="G905" t="str">
        <f t="shared" si="14"/>
        <v>STONE PREMIUM &amp; SMOOTH BEER CO|SUSSEX</v>
      </c>
    </row>
    <row r="906" spans="1:7" x14ac:dyDescent="0.2">
      <c r="A906" s="4">
        <v>9801</v>
      </c>
      <c r="B906" s="4" t="s">
        <v>2621</v>
      </c>
      <c r="C906" s="4" t="s">
        <v>2607</v>
      </c>
      <c r="D906" s="4" t="s">
        <v>2605</v>
      </c>
      <c r="E906" s="4" t="s">
        <v>2604</v>
      </c>
      <c r="G906" t="str">
        <f t="shared" si="14"/>
        <v>STONE PREMIUM &amp; SMOOTH BEER CO|UNION</v>
      </c>
    </row>
    <row r="907" spans="1:7" x14ac:dyDescent="0.2">
      <c r="A907" s="4">
        <v>9802</v>
      </c>
      <c r="B907" s="4" t="s">
        <v>2558</v>
      </c>
      <c r="C907" s="4" t="s">
        <v>2609</v>
      </c>
      <c r="D907" s="4" t="s">
        <v>2605</v>
      </c>
      <c r="E907" s="4" t="s">
        <v>2604</v>
      </c>
      <c r="G907" t="str">
        <f t="shared" si="14"/>
        <v>MIKE'S HARD DIRTY LEMONADE|ESSEX</v>
      </c>
    </row>
    <row r="908" spans="1:7" x14ac:dyDescent="0.2">
      <c r="A908" s="4">
        <v>9803</v>
      </c>
      <c r="B908" s="4" t="s">
        <v>2558</v>
      </c>
      <c r="C908" s="4" t="s">
        <v>2607</v>
      </c>
      <c r="D908" s="4" t="s">
        <v>2605</v>
      </c>
      <c r="E908" s="4" t="s">
        <v>2604</v>
      </c>
      <c r="G908" t="str">
        <f t="shared" si="14"/>
        <v>MIKE'S HARD DIRTY LEMONADE|UNION</v>
      </c>
    </row>
    <row r="909" spans="1:7" x14ac:dyDescent="0.2">
      <c r="A909" s="4">
        <v>9804</v>
      </c>
      <c r="B909" s="4" t="s">
        <v>2558</v>
      </c>
      <c r="C909" s="4" t="s">
        <v>2608</v>
      </c>
      <c r="D909" s="4" t="s">
        <v>2605</v>
      </c>
      <c r="E909" s="4" t="s">
        <v>2604</v>
      </c>
      <c r="G909" t="str">
        <f t="shared" si="14"/>
        <v>MIKE'S HARD DIRTY LEMONADE|HUDSON</v>
      </c>
    </row>
    <row r="910" spans="1:7" x14ac:dyDescent="0.2">
      <c r="A910" s="4">
        <v>9805</v>
      </c>
      <c r="B910" s="4" t="s">
        <v>2558</v>
      </c>
      <c r="C910" s="4" t="s">
        <v>2606</v>
      </c>
      <c r="D910" s="4" t="s">
        <v>2605</v>
      </c>
      <c r="E910" s="4" t="s">
        <v>2604</v>
      </c>
      <c r="G910" t="str">
        <f t="shared" si="14"/>
        <v>MIKE'S HARD DIRTY LEMONADE|MORRIS 2</v>
      </c>
    </row>
    <row r="911" spans="1:7" x14ac:dyDescent="0.2">
      <c r="A911" s="4">
        <v>9806</v>
      </c>
      <c r="B911" s="4" t="s">
        <v>2536</v>
      </c>
      <c r="C911" s="4" t="s">
        <v>2607</v>
      </c>
      <c r="D911" s="4" t="s">
        <v>2605</v>
      </c>
      <c r="E911" s="4" t="s">
        <v>2604</v>
      </c>
      <c r="G911" t="str">
        <f t="shared" si="14"/>
        <v>OLE|UNION</v>
      </c>
    </row>
    <row r="912" spans="1:7" x14ac:dyDescent="0.2">
      <c r="A912" s="4">
        <v>9807</v>
      </c>
      <c r="B912" s="4" t="s">
        <v>2536</v>
      </c>
      <c r="C912" s="4" t="s">
        <v>2608</v>
      </c>
      <c r="D912" s="4" t="s">
        <v>2605</v>
      </c>
      <c r="E912" s="4" t="s">
        <v>2604</v>
      </c>
      <c r="G912" t="str">
        <f t="shared" si="14"/>
        <v>OLE|HUDSON</v>
      </c>
    </row>
    <row r="913" spans="1:7" x14ac:dyDescent="0.2">
      <c r="A913" s="4">
        <v>9808</v>
      </c>
      <c r="B913" s="4" t="s">
        <v>2536</v>
      </c>
      <c r="C913" s="4" t="s">
        <v>2606</v>
      </c>
      <c r="D913" s="4" t="s">
        <v>2605</v>
      </c>
      <c r="E913" s="4" t="s">
        <v>2604</v>
      </c>
      <c r="G913" t="str">
        <f t="shared" si="14"/>
        <v>OLE|MORRIS 2</v>
      </c>
    </row>
    <row r="914" spans="1:7" x14ac:dyDescent="0.2">
      <c r="A914" s="4">
        <v>9809</v>
      </c>
      <c r="B914" s="4" t="s">
        <v>2568</v>
      </c>
      <c r="C914" s="4" t="s">
        <v>2609</v>
      </c>
      <c r="D914" s="4" t="s">
        <v>2605</v>
      </c>
      <c r="E914" s="4" t="s">
        <v>2604</v>
      </c>
      <c r="G914" t="str">
        <f t="shared" si="14"/>
        <v>HI5|ESSEX</v>
      </c>
    </row>
    <row r="915" spans="1:7" x14ac:dyDescent="0.2">
      <c r="A915" s="4">
        <v>9810</v>
      </c>
      <c r="B915" s="4" t="s">
        <v>2568</v>
      </c>
      <c r="C915" s="4" t="s">
        <v>2608</v>
      </c>
      <c r="D915" s="4" t="s">
        <v>2605</v>
      </c>
      <c r="E915" s="4" t="s">
        <v>2604</v>
      </c>
      <c r="G915" t="str">
        <f t="shared" si="14"/>
        <v>HI5|HUDSON</v>
      </c>
    </row>
    <row r="916" spans="1:7" x14ac:dyDescent="0.2">
      <c r="A916" s="4">
        <v>9811</v>
      </c>
      <c r="B916" s="4" t="s">
        <v>2568</v>
      </c>
      <c r="C916" s="4" t="s">
        <v>2607</v>
      </c>
      <c r="D916" s="4" t="s">
        <v>2605</v>
      </c>
      <c r="E916" s="4" t="s">
        <v>2604</v>
      </c>
      <c r="G916" t="str">
        <f t="shared" si="14"/>
        <v>HI5|UNION</v>
      </c>
    </row>
    <row r="917" spans="1:7" x14ac:dyDescent="0.2">
      <c r="A917" s="4">
        <v>9812</v>
      </c>
      <c r="B917" s="4" t="s">
        <v>2568</v>
      </c>
      <c r="C917" s="4" t="s">
        <v>2606</v>
      </c>
      <c r="D917" s="4" t="s">
        <v>2605</v>
      </c>
      <c r="E917" s="4" t="s">
        <v>2604</v>
      </c>
      <c r="G917" t="str">
        <f t="shared" si="14"/>
        <v>HI5|MORRIS 2</v>
      </c>
    </row>
    <row r="918" spans="1:7" x14ac:dyDescent="0.2">
      <c r="A918" s="4">
        <v>9813</v>
      </c>
      <c r="B918" s="4" t="s">
        <v>2532</v>
      </c>
      <c r="C918" s="4" t="s">
        <v>2609</v>
      </c>
      <c r="D918" s="4" t="s">
        <v>2605</v>
      </c>
      <c r="E918" s="4" t="s">
        <v>2604</v>
      </c>
      <c r="G918" t="str">
        <f t="shared" si="14"/>
        <v>POGGIO TORSELLI|ESSEX</v>
      </c>
    </row>
    <row r="919" spans="1:7" x14ac:dyDescent="0.2">
      <c r="A919" s="4">
        <v>9814</v>
      </c>
      <c r="B919" s="4" t="s">
        <v>2532</v>
      </c>
      <c r="C919" s="4" t="s">
        <v>2608</v>
      </c>
      <c r="D919" s="4" t="s">
        <v>2605</v>
      </c>
      <c r="E919" s="4" t="s">
        <v>2604</v>
      </c>
      <c r="G919" t="str">
        <f t="shared" si="14"/>
        <v>POGGIO TORSELLI|HUDSON</v>
      </c>
    </row>
    <row r="920" spans="1:7" x14ac:dyDescent="0.2">
      <c r="A920" s="4">
        <v>9815</v>
      </c>
      <c r="B920" s="4" t="s">
        <v>2532</v>
      </c>
      <c r="C920" s="4" t="s">
        <v>2607</v>
      </c>
      <c r="D920" s="4" t="s">
        <v>2605</v>
      </c>
      <c r="E920" s="4" t="s">
        <v>2604</v>
      </c>
      <c r="G920" t="str">
        <f t="shared" si="14"/>
        <v>POGGIO TORSELLI|UNION</v>
      </c>
    </row>
    <row r="921" spans="1:7" x14ac:dyDescent="0.2">
      <c r="A921" s="4">
        <v>9816</v>
      </c>
      <c r="B921" s="4" t="s">
        <v>2532</v>
      </c>
      <c r="C921" s="4" t="s">
        <v>2606</v>
      </c>
      <c r="D921" s="4" t="s">
        <v>2605</v>
      </c>
      <c r="E921" s="4" t="s">
        <v>2604</v>
      </c>
      <c r="G921" t="str">
        <f t="shared" si="14"/>
        <v>POGGIO TORSELLI|MORRIS 2</v>
      </c>
    </row>
    <row r="922" spans="1:7" x14ac:dyDescent="0.2">
      <c r="A922" s="4">
        <v>9817</v>
      </c>
      <c r="B922" s="4" t="s">
        <v>2620</v>
      </c>
      <c r="C922" s="4" t="s">
        <v>2609</v>
      </c>
      <c r="D922" s="4" t="s">
        <v>2605</v>
      </c>
      <c r="E922" s="4" t="s">
        <v>2604</v>
      </c>
      <c r="G922" t="str">
        <f t="shared" si="14"/>
        <v>LA BODEGA|ESSEX</v>
      </c>
    </row>
    <row r="923" spans="1:7" x14ac:dyDescent="0.2">
      <c r="A923" s="4">
        <v>9818</v>
      </c>
      <c r="B923" s="4" t="s">
        <v>2620</v>
      </c>
      <c r="C923" s="4" t="s">
        <v>2608</v>
      </c>
      <c r="D923" s="4" t="s">
        <v>2605</v>
      </c>
      <c r="E923" s="4" t="s">
        <v>2604</v>
      </c>
      <c r="G923" t="str">
        <f t="shared" si="14"/>
        <v>LA BODEGA|HUDSON</v>
      </c>
    </row>
    <row r="924" spans="1:7" x14ac:dyDescent="0.2">
      <c r="A924" s="4">
        <v>9819</v>
      </c>
      <c r="B924" s="4" t="s">
        <v>2620</v>
      </c>
      <c r="C924" s="4" t="s">
        <v>2607</v>
      </c>
      <c r="D924" s="4" t="s">
        <v>2605</v>
      </c>
      <c r="E924" s="4" t="s">
        <v>2604</v>
      </c>
      <c r="G924" t="str">
        <f t="shared" si="14"/>
        <v>LA BODEGA|UNION</v>
      </c>
    </row>
    <row r="925" spans="1:7" x14ac:dyDescent="0.2">
      <c r="A925" s="4">
        <v>9820</v>
      </c>
      <c r="B925" s="4" t="s">
        <v>2620</v>
      </c>
      <c r="C925" s="4" t="s">
        <v>2606</v>
      </c>
      <c r="D925" s="4" t="s">
        <v>2605</v>
      </c>
      <c r="E925" s="4" t="s">
        <v>2604</v>
      </c>
      <c r="G925" t="str">
        <f t="shared" si="14"/>
        <v>LA BODEGA|MORRIS 2</v>
      </c>
    </row>
    <row r="926" spans="1:7" x14ac:dyDescent="0.2">
      <c r="A926" s="4">
        <v>9821</v>
      </c>
      <c r="B926" s="4" t="s">
        <v>2619</v>
      </c>
      <c r="C926" s="4" t="s">
        <v>2609</v>
      </c>
      <c r="D926" s="4" t="s">
        <v>2605</v>
      </c>
      <c r="E926" s="4" t="s">
        <v>2604</v>
      </c>
      <c r="G926" t="str">
        <f t="shared" si="14"/>
        <v>COORS 0.0|ESSEX</v>
      </c>
    </row>
    <row r="927" spans="1:7" x14ac:dyDescent="0.2">
      <c r="A927" s="4">
        <v>9822</v>
      </c>
      <c r="B927" s="4" t="s">
        <v>2619</v>
      </c>
      <c r="C927" s="4" t="s">
        <v>2608</v>
      </c>
      <c r="D927" s="4" t="s">
        <v>2605</v>
      </c>
      <c r="E927" s="4" t="s">
        <v>2604</v>
      </c>
      <c r="G927" t="str">
        <f t="shared" si="14"/>
        <v>COORS 0.0|HUDSON</v>
      </c>
    </row>
    <row r="928" spans="1:7" x14ac:dyDescent="0.2">
      <c r="A928" s="4">
        <v>9823</v>
      </c>
      <c r="B928" s="4" t="s">
        <v>2619</v>
      </c>
      <c r="C928" s="4" t="s">
        <v>2607</v>
      </c>
      <c r="D928" s="4" t="s">
        <v>2605</v>
      </c>
      <c r="E928" s="4" t="s">
        <v>2604</v>
      </c>
      <c r="G928" t="str">
        <f t="shared" si="14"/>
        <v>COORS 0.0|UNION</v>
      </c>
    </row>
    <row r="929" spans="1:7" x14ac:dyDescent="0.2">
      <c r="A929" s="4">
        <v>9824</v>
      </c>
      <c r="B929" s="4" t="s">
        <v>2619</v>
      </c>
      <c r="C929" s="4" t="s">
        <v>2606</v>
      </c>
      <c r="D929" s="4" t="s">
        <v>2605</v>
      </c>
      <c r="E929" s="4" t="s">
        <v>2604</v>
      </c>
      <c r="G929" t="str">
        <f t="shared" si="14"/>
        <v>COORS 0.0|MORRIS 2</v>
      </c>
    </row>
    <row r="930" spans="1:7" x14ac:dyDescent="0.2">
      <c r="A930" s="4">
        <v>9825</v>
      </c>
      <c r="B930" s="4" t="s">
        <v>2618</v>
      </c>
      <c r="C930" s="4" t="s">
        <v>2606</v>
      </c>
      <c r="D930" s="4" t="s">
        <v>2605</v>
      </c>
      <c r="E930" s="4" t="s">
        <v>2604</v>
      </c>
      <c r="G930" t="str">
        <f t="shared" si="14"/>
        <v>LEYENDA 1925|MORRIS 2</v>
      </c>
    </row>
    <row r="931" spans="1:7" x14ac:dyDescent="0.2">
      <c r="A931" s="4">
        <v>9826</v>
      </c>
      <c r="B931" s="4" t="s">
        <v>2618</v>
      </c>
      <c r="C931" s="4" t="s">
        <v>2608</v>
      </c>
      <c r="D931" s="4" t="s">
        <v>2605</v>
      </c>
      <c r="E931" s="4" t="s">
        <v>2604</v>
      </c>
      <c r="G931" t="str">
        <f t="shared" si="14"/>
        <v>LEYENDA 1925|HUDSON</v>
      </c>
    </row>
    <row r="932" spans="1:7" x14ac:dyDescent="0.2">
      <c r="A932" s="4">
        <v>9827</v>
      </c>
      <c r="B932" s="4" t="s">
        <v>2618</v>
      </c>
      <c r="C932" s="4" t="s">
        <v>2607</v>
      </c>
      <c r="D932" s="4" t="s">
        <v>2605</v>
      </c>
      <c r="E932" s="4" t="s">
        <v>2604</v>
      </c>
      <c r="G932" t="str">
        <f t="shared" si="14"/>
        <v>LEYENDA 1925|UNION</v>
      </c>
    </row>
    <row r="933" spans="1:7" x14ac:dyDescent="0.2">
      <c r="A933" s="4">
        <v>9828</v>
      </c>
      <c r="B933" s="4" t="s">
        <v>2618</v>
      </c>
      <c r="C933" s="4" t="s">
        <v>2609</v>
      </c>
      <c r="D933" s="4" t="s">
        <v>2605</v>
      </c>
      <c r="E933" s="4" t="s">
        <v>2604</v>
      </c>
      <c r="G933" t="str">
        <f t="shared" si="14"/>
        <v>LEYENDA 1925|ESSEX</v>
      </c>
    </row>
    <row r="934" spans="1:7" x14ac:dyDescent="0.2">
      <c r="A934" s="4">
        <v>9829</v>
      </c>
      <c r="B934" s="4" t="s">
        <v>2560</v>
      </c>
      <c r="C934" s="4" t="s">
        <v>2609</v>
      </c>
      <c r="D934" s="4" t="s">
        <v>2605</v>
      </c>
      <c r="E934" s="4" t="s">
        <v>2604</v>
      </c>
      <c r="G934" t="str">
        <f t="shared" si="14"/>
        <v>LIGHTSTRIKE|ESSEX</v>
      </c>
    </row>
    <row r="935" spans="1:7" x14ac:dyDescent="0.2">
      <c r="A935" s="4">
        <v>9830</v>
      </c>
      <c r="B935" s="4" t="s">
        <v>2560</v>
      </c>
      <c r="C935" s="4" t="s">
        <v>2607</v>
      </c>
      <c r="D935" s="4" t="s">
        <v>2605</v>
      </c>
      <c r="E935" s="4" t="s">
        <v>2604</v>
      </c>
      <c r="G935" t="str">
        <f t="shared" si="14"/>
        <v>LIGHTSTRIKE|UNION</v>
      </c>
    </row>
    <row r="936" spans="1:7" x14ac:dyDescent="0.2">
      <c r="A936" s="4">
        <v>9831</v>
      </c>
      <c r="B936" s="4" t="s">
        <v>2560</v>
      </c>
      <c r="C936" s="4" t="s">
        <v>2608</v>
      </c>
      <c r="D936" s="4" t="s">
        <v>2605</v>
      </c>
      <c r="E936" s="4" t="s">
        <v>2604</v>
      </c>
      <c r="G936" t="str">
        <f t="shared" si="14"/>
        <v>LIGHTSTRIKE|HUDSON</v>
      </c>
    </row>
    <row r="937" spans="1:7" x14ac:dyDescent="0.2">
      <c r="A937" s="4">
        <v>9832</v>
      </c>
      <c r="B937" s="4" t="s">
        <v>2560</v>
      </c>
      <c r="C937" s="4" t="s">
        <v>2606</v>
      </c>
      <c r="D937" s="4" t="s">
        <v>2605</v>
      </c>
      <c r="E937" s="4" t="s">
        <v>2604</v>
      </c>
      <c r="G937" t="str">
        <f t="shared" si="14"/>
        <v>LIGHTSTRIKE|MORRIS 2</v>
      </c>
    </row>
    <row r="938" spans="1:7" x14ac:dyDescent="0.2">
      <c r="A938" s="4">
        <v>9833</v>
      </c>
      <c r="B938" s="4" t="s">
        <v>2563</v>
      </c>
      <c r="C938" s="4" t="s">
        <v>2609</v>
      </c>
      <c r="D938" s="4" t="s">
        <v>2605</v>
      </c>
      <c r="E938" s="4" t="s">
        <v>2604</v>
      </c>
      <c r="G938" t="str">
        <f t="shared" si="14"/>
        <v>KIRIN ICHIBAN|ESSEX</v>
      </c>
    </row>
    <row r="939" spans="1:7" x14ac:dyDescent="0.2">
      <c r="A939" s="4">
        <v>9834</v>
      </c>
      <c r="B939" s="4" t="s">
        <v>2563</v>
      </c>
      <c r="C939" s="4" t="s">
        <v>2607</v>
      </c>
      <c r="D939" s="4" t="s">
        <v>2605</v>
      </c>
      <c r="E939" s="4" t="s">
        <v>2604</v>
      </c>
      <c r="G939" t="str">
        <f t="shared" si="14"/>
        <v>KIRIN ICHIBAN|UNION</v>
      </c>
    </row>
    <row r="940" spans="1:7" x14ac:dyDescent="0.2">
      <c r="A940" s="4">
        <v>9835</v>
      </c>
      <c r="B940" s="4" t="s">
        <v>2563</v>
      </c>
      <c r="C940" s="4" t="s">
        <v>2608</v>
      </c>
      <c r="D940" s="4" t="s">
        <v>2605</v>
      </c>
      <c r="E940" s="4" t="s">
        <v>2604</v>
      </c>
      <c r="G940" t="str">
        <f t="shared" si="14"/>
        <v>KIRIN ICHIBAN|HUDSON</v>
      </c>
    </row>
    <row r="941" spans="1:7" x14ac:dyDescent="0.2">
      <c r="A941" s="4">
        <v>9836</v>
      </c>
      <c r="B941" s="4" t="s">
        <v>2563</v>
      </c>
      <c r="C941" s="4" t="s">
        <v>2606</v>
      </c>
      <c r="D941" s="4" t="s">
        <v>2605</v>
      </c>
      <c r="E941" s="4" t="s">
        <v>2604</v>
      </c>
      <c r="G941" t="str">
        <f t="shared" si="14"/>
        <v>KIRIN ICHIBAN|MORRIS 2</v>
      </c>
    </row>
    <row r="942" spans="1:7" x14ac:dyDescent="0.2">
      <c r="A942" s="4">
        <v>9837</v>
      </c>
      <c r="B942" s="4" t="s">
        <v>2562</v>
      </c>
      <c r="C942" s="4" t="s">
        <v>2609</v>
      </c>
      <c r="D942" s="4" t="s">
        <v>2605</v>
      </c>
      <c r="E942" s="4" t="s">
        <v>2604</v>
      </c>
      <c r="G942" t="str">
        <f t="shared" si="14"/>
        <v>KIRIN LIGHT|ESSEX</v>
      </c>
    </row>
    <row r="943" spans="1:7" x14ac:dyDescent="0.2">
      <c r="A943" s="4">
        <v>9838</v>
      </c>
      <c r="B943" s="4" t="s">
        <v>2562</v>
      </c>
      <c r="C943" s="4" t="s">
        <v>2608</v>
      </c>
      <c r="D943" s="4" t="s">
        <v>2605</v>
      </c>
      <c r="E943" s="4" t="s">
        <v>2604</v>
      </c>
      <c r="G943" t="str">
        <f t="shared" si="14"/>
        <v>KIRIN LIGHT|HUDSON</v>
      </c>
    </row>
    <row r="944" spans="1:7" x14ac:dyDescent="0.2">
      <c r="A944" s="4">
        <v>9839</v>
      </c>
      <c r="B944" s="4" t="s">
        <v>2562</v>
      </c>
      <c r="C944" s="4" t="s">
        <v>2606</v>
      </c>
      <c r="D944" s="4" t="s">
        <v>2605</v>
      </c>
      <c r="E944" s="4" t="s">
        <v>2604</v>
      </c>
      <c r="G944" t="str">
        <f t="shared" si="14"/>
        <v>KIRIN LIGHT|MORRIS 2</v>
      </c>
    </row>
    <row r="945" spans="1:7" x14ac:dyDescent="0.2">
      <c r="A945" s="4">
        <v>9840</v>
      </c>
      <c r="B945" s="4" t="s">
        <v>2562</v>
      </c>
      <c r="C945" s="4" t="s">
        <v>2607</v>
      </c>
      <c r="D945" s="4" t="s">
        <v>2605</v>
      </c>
      <c r="E945" s="4" t="s">
        <v>2604</v>
      </c>
      <c r="G945" t="str">
        <f t="shared" si="14"/>
        <v>KIRIN LIGHT|UNION</v>
      </c>
    </row>
    <row r="946" spans="1:7" x14ac:dyDescent="0.2">
      <c r="A946" s="4">
        <v>9841</v>
      </c>
      <c r="B946" s="4" t="s">
        <v>2522</v>
      </c>
      <c r="C946" s="4" t="s">
        <v>2609</v>
      </c>
      <c r="D946" s="4" t="s">
        <v>2605</v>
      </c>
      <c r="E946" s="4" t="s">
        <v>2604</v>
      </c>
      <c r="G946" t="str">
        <f t="shared" si="14"/>
        <v>SINLESS VODKA COCKTAIL|ESSEX</v>
      </c>
    </row>
    <row r="947" spans="1:7" x14ac:dyDescent="0.2">
      <c r="A947" s="4">
        <v>9842</v>
      </c>
      <c r="B947" s="4" t="s">
        <v>2522</v>
      </c>
      <c r="C947" s="4" t="s">
        <v>2608</v>
      </c>
      <c r="D947" s="4" t="s">
        <v>2605</v>
      </c>
      <c r="E947" s="4" t="s">
        <v>2604</v>
      </c>
      <c r="G947" t="str">
        <f t="shared" si="14"/>
        <v>SINLESS VODKA COCKTAIL|HUDSON</v>
      </c>
    </row>
    <row r="948" spans="1:7" x14ac:dyDescent="0.2">
      <c r="A948" s="4">
        <v>9843</v>
      </c>
      <c r="B948" s="4" t="s">
        <v>2522</v>
      </c>
      <c r="C948" s="4" t="s">
        <v>2606</v>
      </c>
      <c r="D948" s="4" t="s">
        <v>2605</v>
      </c>
      <c r="E948" s="4" t="s">
        <v>2604</v>
      </c>
      <c r="G948" t="str">
        <f t="shared" si="14"/>
        <v>SINLESS VODKA COCKTAIL|MORRIS 2</v>
      </c>
    </row>
    <row r="949" spans="1:7" x14ac:dyDescent="0.2">
      <c r="A949" s="4">
        <v>9844</v>
      </c>
      <c r="B949" s="4" t="s">
        <v>2522</v>
      </c>
      <c r="C949" s="4" t="s">
        <v>2607</v>
      </c>
      <c r="D949" s="4" t="s">
        <v>2605</v>
      </c>
      <c r="E949" s="4" t="s">
        <v>2604</v>
      </c>
      <c r="G949" t="str">
        <f t="shared" si="14"/>
        <v>SINLESS VODKA COCKTAIL|UNION</v>
      </c>
    </row>
    <row r="950" spans="1:7" x14ac:dyDescent="0.2">
      <c r="A950" s="4">
        <v>9845</v>
      </c>
      <c r="B950" s="4" t="s">
        <v>2340</v>
      </c>
      <c r="C950" s="4" t="s">
        <v>2617</v>
      </c>
      <c r="D950" s="4" t="s">
        <v>2605</v>
      </c>
      <c r="E950" s="4" t="s">
        <v>2604</v>
      </c>
      <c r="G950" t="str">
        <f t="shared" si="14"/>
        <v>MCKENZIE'S|MORRIS 1</v>
      </c>
    </row>
    <row r="951" spans="1:7" x14ac:dyDescent="0.2">
      <c r="A951" s="4">
        <v>9850</v>
      </c>
      <c r="B951" s="4" t="s">
        <v>2594</v>
      </c>
      <c r="C951" s="4" t="s">
        <v>2608</v>
      </c>
      <c r="D951" s="4" t="s">
        <v>2605</v>
      </c>
      <c r="E951" s="4" t="s">
        <v>2604</v>
      </c>
      <c r="G951" t="str">
        <f t="shared" si="14"/>
        <v>CAYMAN JACK|HUDSON</v>
      </c>
    </row>
    <row r="952" spans="1:7" x14ac:dyDescent="0.2">
      <c r="A952" s="4">
        <v>9851</v>
      </c>
      <c r="B952" s="4" t="s">
        <v>2345</v>
      </c>
      <c r="C952" s="4" t="s">
        <v>2617</v>
      </c>
      <c r="D952" s="4" t="s">
        <v>2605</v>
      </c>
      <c r="E952" s="4" t="s">
        <v>2604</v>
      </c>
      <c r="G952" t="str">
        <f t="shared" si="14"/>
        <v>BOLD ROCK|MORRIS 1</v>
      </c>
    </row>
    <row r="953" spans="1:7" x14ac:dyDescent="0.2">
      <c r="A953" s="4">
        <v>9852</v>
      </c>
      <c r="B953" s="4" t="s">
        <v>2341</v>
      </c>
      <c r="C953" s="4" t="s">
        <v>2617</v>
      </c>
      <c r="D953" s="4" t="s">
        <v>2605</v>
      </c>
      <c r="E953" s="4" t="s">
        <v>2604</v>
      </c>
      <c r="G953" t="str">
        <f t="shared" si="14"/>
        <v>ITHACA|MORRIS 1</v>
      </c>
    </row>
    <row r="954" spans="1:7" x14ac:dyDescent="0.2">
      <c r="A954" s="4">
        <v>9853</v>
      </c>
      <c r="B954" s="4" t="s">
        <v>2559</v>
      </c>
      <c r="C954" s="4" t="s">
        <v>2608</v>
      </c>
      <c r="D954" s="4" t="s">
        <v>2605</v>
      </c>
      <c r="E954" s="4" t="s">
        <v>2604</v>
      </c>
      <c r="G954" t="str">
        <f t="shared" si="14"/>
        <v>MIKE'S HARD LEMONADE|HUDSON</v>
      </c>
    </row>
    <row r="955" spans="1:7" x14ac:dyDescent="0.2">
      <c r="A955" s="4">
        <v>9854</v>
      </c>
      <c r="B955" s="4" t="s">
        <v>2557</v>
      </c>
      <c r="C955" s="4" t="s">
        <v>2608</v>
      </c>
      <c r="D955" s="4" t="s">
        <v>2605</v>
      </c>
      <c r="E955" s="4" t="s">
        <v>2604</v>
      </c>
      <c r="G955" t="str">
        <f t="shared" si="14"/>
        <v>MIKE'S HARDER|HUDSON</v>
      </c>
    </row>
    <row r="956" spans="1:7" x14ac:dyDescent="0.2">
      <c r="A956" s="4">
        <v>9855</v>
      </c>
      <c r="B956" s="4" t="s">
        <v>2544</v>
      </c>
      <c r="C956" s="4" t="s">
        <v>2608</v>
      </c>
      <c r="D956" s="4" t="s">
        <v>2605</v>
      </c>
      <c r="E956" s="4" t="s">
        <v>2604</v>
      </c>
      <c r="G956" t="str">
        <f t="shared" si="14"/>
        <v>MXD COCKTAILS|HUDSON</v>
      </c>
    </row>
    <row r="957" spans="1:7" x14ac:dyDescent="0.2">
      <c r="A957" s="4">
        <v>9856</v>
      </c>
      <c r="B957" s="4" t="s">
        <v>2342</v>
      </c>
      <c r="C957" s="4" t="s">
        <v>2617</v>
      </c>
      <c r="D957" s="4" t="s">
        <v>2605</v>
      </c>
      <c r="E957" s="4" t="s">
        <v>2604</v>
      </c>
      <c r="G957" t="str">
        <f t="shared" si="14"/>
        <v>HACKER-PSCHORR|MORRIS 1</v>
      </c>
    </row>
    <row r="958" spans="1:7" x14ac:dyDescent="0.2">
      <c r="A958" s="4">
        <v>9857</v>
      </c>
      <c r="B958" s="4" t="s">
        <v>2342</v>
      </c>
      <c r="C958" s="4" t="s">
        <v>2616</v>
      </c>
      <c r="D958" s="4" t="s">
        <v>2605</v>
      </c>
      <c r="E958" s="4" t="s">
        <v>2604</v>
      </c>
      <c r="G958" t="str">
        <f t="shared" si="14"/>
        <v>HACKER-PSCHORR|SUSSEX</v>
      </c>
    </row>
    <row r="959" spans="1:7" x14ac:dyDescent="0.2">
      <c r="A959" s="4">
        <v>9858</v>
      </c>
      <c r="B959" s="4" t="s">
        <v>2339</v>
      </c>
      <c r="C959" s="4" t="s">
        <v>2617</v>
      </c>
      <c r="D959" s="4" t="s">
        <v>2605</v>
      </c>
      <c r="E959" s="4" t="s">
        <v>2604</v>
      </c>
      <c r="G959" t="str">
        <f t="shared" si="14"/>
        <v>PAULANER|MORRIS 1</v>
      </c>
    </row>
    <row r="960" spans="1:7" x14ac:dyDescent="0.2">
      <c r="A960" s="4">
        <v>9859</v>
      </c>
      <c r="B960" s="4" t="s">
        <v>2339</v>
      </c>
      <c r="C960" s="4" t="s">
        <v>2616</v>
      </c>
      <c r="D960" s="4" t="s">
        <v>2605</v>
      </c>
      <c r="E960" s="4" t="s">
        <v>2604</v>
      </c>
      <c r="G960" t="str">
        <f t="shared" si="14"/>
        <v>PAULANER|SUSSEX</v>
      </c>
    </row>
    <row r="961" spans="1:7" x14ac:dyDescent="0.2">
      <c r="A961" s="4">
        <v>9860</v>
      </c>
      <c r="B961" s="4" t="s">
        <v>2346</v>
      </c>
      <c r="C961" s="4" t="s">
        <v>2617</v>
      </c>
      <c r="D961" s="4" t="s">
        <v>2605</v>
      </c>
      <c r="E961" s="4" t="s">
        <v>2604</v>
      </c>
      <c r="G961" t="str">
        <f t="shared" si="14"/>
        <v>BANKS|MORRIS 1</v>
      </c>
    </row>
    <row r="962" spans="1:7" x14ac:dyDescent="0.2">
      <c r="A962" s="4">
        <v>9861</v>
      </c>
      <c r="B962" s="4" t="s">
        <v>2338</v>
      </c>
      <c r="C962" s="4" t="s">
        <v>2617</v>
      </c>
      <c r="D962" s="4" t="s">
        <v>2605</v>
      </c>
      <c r="E962" s="4" t="s">
        <v>2604</v>
      </c>
      <c r="G962" t="str">
        <f t="shared" si="14"/>
        <v>REKORDERLIG|MORRIS 1</v>
      </c>
    </row>
    <row r="963" spans="1:7" x14ac:dyDescent="0.2">
      <c r="A963" s="4">
        <v>9862</v>
      </c>
      <c r="B963" s="4" t="s">
        <v>2337</v>
      </c>
      <c r="C963" s="4" t="s">
        <v>2617</v>
      </c>
      <c r="D963" s="4" t="s">
        <v>2605</v>
      </c>
      <c r="E963" s="4" t="s">
        <v>2604</v>
      </c>
      <c r="G963" t="str">
        <f t="shared" si="14"/>
        <v>SHIPYARD|MORRIS 1</v>
      </c>
    </row>
    <row r="964" spans="1:7" x14ac:dyDescent="0.2">
      <c r="A964" s="4">
        <v>9863</v>
      </c>
      <c r="B964" s="4" t="s">
        <v>2329</v>
      </c>
      <c r="C964" s="4" t="s">
        <v>2617</v>
      </c>
      <c r="D964" s="4" t="s">
        <v>2605</v>
      </c>
      <c r="E964" s="4" t="s">
        <v>2604</v>
      </c>
      <c r="G964" t="str">
        <f t="shared" si="14"/>
        <v>WEIHENSTEPHANER|MORRIS 1</v>
      </c>
    </row>
    <row r="965" spans="1:7" x14ac:dyDescent="0.2">
      <c r="A965" s="4">
        <v>9864</v>
      </c>
      <c r="B965" s="4" t="s">
        <v>2332</v>
      </c>
      <c r="C965" s="4" t="s">
        <v>2617</v>
      </c>
      <c r="D965" s="4" t="s">
        <v>2605</v>
      </c>
      <c r="E965" s="4" t="s">
        <v>2604</v>
      </c>
      <c r="G965" t="str">
        <f t="shared" si="14"/>
        <v>UNIBROUE|MORRIS 1</v>
      </c>
    </row>
    <row r="966" spans="1:7" x14ac:dyDescent="0.2">
      <c r="A966" s="4">
        <v>9865</v>
      </c>
      <c r="B966" s="4" t="s">
        <v>2332</v>
      </c>
      <c r="C966" s="4" t="s">
        <v>2616</v>
      </c>
      <c r="D966" s="4" t="s">
        <v>2605</v>
      </c>
      <c r="E966" s="4" t="s">
        <v>2604</v>
      </c>
      <c r="G966" t="str">
        <f t="shared" si="14"/>
        <v>UNIBROUE|SUSSEX</v>
      </c>
    </row>
    <row r="967" spans="1:7" x14ac:dyDescent="0.2">
      <c r="A967" s="4">
        <v>9866</v>
      </c>
      <c r="B967" s="4" t="s">
        <v>2615</v>
      </c>
      <c r="C967" s="4" t="s">
        <v>2606</v>
      </c>
      <c r="D967" s="4" t="s">
        <v>2605</v>
      </c>
      <c r="E967" s="4" t="s">
        <v>2604</v>
      </c>
      <c r="G967" t="str">
        <f t="shared" ref="G967:G998" si="15">UPPER(B967)&amp;"|"&amp;UPPER(C967)</f>
        <v>CARBLISS|MORRIS 2</v>
      </c>
    </row>
    <row r="968" spans="1:7" x14ac:dyDescent="0.2">
      <c r="A968" s="4">
        <v>9867</v>
      </c>
      <c r="B968" s="4" t="s">
        <v>2615</v>
      </c>
      <c r="C968" s="4" t="s">
        <v>2608</v>
      </c>
      <c r="D968" s="4" t="s">
        <v>2605</v>
      </c>
      <c r="E968" s="4" t="s">
        <v>2604</v>
      </c>
      <c r="G968" t="str">
        <f t="shared" si="15"/>
        <v>CARBLISS|HUDSON</v>
      </c>
    </row>
    <row r="969" spans="1:7" x14ac:dyDescent="0.2">
      <c r="A969" s="4">
        <v>9868</v>
      </c>
      <c r="B969" s="4" t="s">
        <v>2615</v>
      </c>
      <c r="C969" s="4" t="s">
        <v>2607</v>
      </c>
      <c r="D969" s="4" t="s">
        <v>2605</v>
      </c>
      <c r="E969" s="4" t="s">
        <v>2604</v>
      </c>
      <c r="G969" t="str">
        <f t="shared" si="15"/>
        <v>CARBLISS|UNION</v>
      </c>
    </row>
    <row r="970" spans="1:7" x14ac:dyDescent="0.2">
      <c r="A970" s="4">
        <v>9869</v>
      </c>
      <c r="B970" s="4" t="s">
        <v>2615</v>
      </c>
      <c r="C970" s="4" t="s">
        <v>2609</v>
      </c>
      <c r="D970" s="4" t="s">
        <v>2605</v>
      </c>
      <c r="E970" s="4" t="s">
        <v>2604</v>
      </c>
      <c r="G970" t="str">
        <f t="shared" si="15"/>
        <v>CARBLISS|ESSEX</v>
      </c>
    </row>
    <row r="971" spans="1:7" x14ac:dyDescent="0.2">
      <c r="A971" s="4">
        <v>9870</v>
      </c>
      <c r="B971" s="4" t="s">
        <v>2501</v>
      </c>
      <c r="C971" s="4" t="s">
        <v>2614</v>
      </c>
      <c r="D971" s="4" t="s">
        <v>2605</v>
      </c>
      <c r="E971" s="4" t="s">
        <v>2604</v>
      </c>
      <c r="G971" t="str">
        <f t="shared" si="15"/>
        <v>CARTA BLANCA|MORRIS 3</v>
      </c>
    </row>
    <row r="972" spans="1:7" x14ac:dyDescent="0.2">
      <c r="A972" s="4">
        <v>9871</v>
      </c>
      <c r="B972" s="4" t="s">
        <v>2498</v>
      </c>
      <c r="C972" s="4" t="s">
        <v>2614</v>
      </c>
      <c r="D972" s="4" t="s">
        <v>2605</v>
      </c>
      <c r="E972" s="4" t="s">
        <v>2604</v>
      </c>
      <c r="G972" t="str">
        <f t="shared" si="15"/>
        <v>TECATE|MORRIS 3</v>
      </c>
    </row>
    <row r="973" spans="1:7" x14ac:dyDescent="0.2">
      <c r="A973" s="4">
        <v>9872</v>
      </c>
      <c r="B973" s="4" t="s">
        <v>2497</v>
      </c>
      <c r="C973" s="4" t="s">
        <v>2614</v>
      </c>
      <c r="D973" s="4" t="s">
        <v>2605</v>
      </c>
      <c r="E973" s="4" t="s">
        <v>2604</v>
      </c>
      <c r="G973" t="str">
        <f t="shared" si="15"/>
        <v>TECATE LIGHT|MORRIS 3</v>
      </c>
    </row>
    <row r="974" spans="1:7" x14ac:dyDescent="0.2">
      <c r="A974" s="4">
        <v>9873</v>
      </c>
      <c r="B974" s="4" t="s">
        <v>2500</v>
      </c>
      <c r="C974" s="4" t="s">
        <v>2614</v>
      </c>
      <c r="D974" s="4" t="s">
        <v>2605</v>
      </c>
      <c r="E974" s="4" t="s">
        <v>2604</v>
      </c>
      <c r="G974" t="str">
        <f t="shared" si="15"/>
        <v>DOS EQUIS|MORRIS 3</v>
      </c>
    </row>
    <row r="975" spans="1:7" x14ac:dyDescent="0.2">
      <c r="A975" s="4">
        <v>9874</v>
      </c>
      <c r="B975" s="4" t="s">
        <v>2613</v>
      </c>
      <c r="C975" s="4" t="s">
        <v>2606</v>
      </c>
      <c r="D975" s="4" t="s">
        <v>2605</v>
      </c>
      <c r="E975" s="4" t="s">
        <v>2604</v>
      </c>
      <c r="G975" t="str">
        <f t="shared" si="15"/>
        <v>YAVE TEQUILA|MORRIS 2</v>
      </c>
    </row>
    <row r="976" spans="1:7" x14ac:dyDescent="0.2">
      <c r="A976" s="4">
        <v>9875</v>
      </c>
      <c r="B976" s="4" t="s">
        <v>2613</v>
      </c>
      <c r="C976" s="4" t="s">
        <v>2608</v>
      </c>
      <c r="D976" s="4" t="s">
        <v>2605</v>
      </c>
      <c r="E976" s="4" t="s">
        <v>2604</v>
      </c>
      <c r="G976" t="str">
        <f t="shared" si="15"/>
        <v>YAVE TEQUILA|HUDSON</v>
      </c>
    </row>
    <row r="977" spans="1:7" x14ac:dyDescent="0.2">
      <c r="A977" s="4">
        <v>9876</v>
      </c>
      <c r="B977" s="4" t="s">
        <v>2613</v>
      </c>
      <c r="C977" s="4" t="s">
        <v>2607</v>
      </c>
      <c r="D977" s="4" t="s">
        <v>2605</v>
      </c>
      <c r="E977" s="4" t="s">
        <v>2604</v>
      </c>
      <c r="G977" t="str">
        <f t="shared" si="15"/>
        <v>YAVE TEQUILA|UNION</v>
      </c>
    </row>
    <row r="978" spans="1:7" x14ac:dyDescent="0.2">
      <c r="A978" s="4">
        <v>9877</v>
      </c>
      <c r="B978" s="4" t="s">
        <v>2613</v>
      </c>
      <c r="C978" s="4" t="s">
        <v>2609</v>
      </c>
      <c r="D978" s="4" t="s">
        <v>2605</v>
      </c>
      <c r="E978" s="4" t="s">
        <v>2604</v>
      </c>
      <c r="G978" t="str">
        <f t="shared" si="15"/>
        <v>YAVE TEQUILA|ESSEX</v>
      </c>
    </row>
    <row r="979" spans="1:7" x14ac:dyDescent="0.2">
      <c r="A979" s="4">
        <v>9878</v>
      </c>
      <c r="B979" s="4" t="s">
        <v>2612</v>
      </c>
      <c r="C979" s="4" t="s">
        <v>2609</v>
      </c>
      <c r="D979" s="4" t="s">
        <v>2605</v>
      </c>
      <c r="E979" s="4" t="s">
        <v>2604</v>
      </c>
      <c r="G979" t="str">
        <f t="shared" si="15"/>
        <v>MONACO|ESSEX</v>
      </c>
    </row>
    <row r="980" spans="1:7" x14ac:dyDescent="0.2">
      <c r="A980" s="4">
        <v>9879</v>
      </c>
      <c r="B980" s="4" t="s">
        <v>2612</v>
      </c>
      <c r="C980" s="4" t="s">
        <v>2608</v>
      </c>
      <c r="D980" s="4" t="s">
        <v>2605</v>
      </c>
      <c r="E980" s="4" t="s">
        <v>2604</v>
      </c>
      <c r="G980" t="str">
        <f t="shared" si="15"/>
        <v>MONACO|HUDSON</v>
      </c>
    </row>
    <row r="981" spans="1:7" x14ac:dyDescent="0.2">
      <c r="A981" s="4">
        <v>9880</v>
      </c>
      <c r="B981" s="4" t="s">
        <v>2612</v>
      </c>
      <c r="C981" s="4" t="s">
        <v>2607</v>
      </c>
      <c r="D981" s="4" t="s">
        <v>2605</v>
      </c>
      <c r="E981" s="4" t="s">
        <v>2604</v>
      </c>
      <c r="G981" t="str">
        <f t="shared" si="15"/>
        <v>MONACO|UNION</v>
      </c>
    </row>
    <row r="982" spans="1:7" x14ac:dyDescent="0.2">
      <c r="A982" s="4">
        <v>9881</v>
      </c>
      <c r="B982" s="4" t="s">
        <v>2612</v>
      </c>
      <c r="C982" s="4" t="s">
        <v>2606</v>
      </c>
      <c r="D982" s="4" t="s">
        <v>2605</v>
      </c>
      <c r="E982" s="4" t="s">
        <v>2604</v>
      </c>
      <c r="G982" t="str">
        <f t="shared" si="15"/>
        <v>MONACO|MORRIS 2</v>
      </c>
    </row>
    <row r="983" spans="1:7" x14ac:dyDescent="0.2">
      <c r="A983" s="4">
        <v>9882</v>
      </c>
      <c r="B983" s="4" t="s">
        <v>2611</v>
      </c>
      <c r="C983" s="4" t="s">
        <v>2609</v>
      </c>
      <c r="D983" s="4" t="s">
        <v>2605</v>
      </c>
      <c r="E983" s="4" t="s">
        <v>2604</v>
      </c>
      <c r="G983" t="str">
        <f t="shared" si="15"/>
        <v>LE GRAND NOIR|ESSEX</v>
      </c>
    </row>
    <row r="984" spans="1:7" x14ac:dyDescent="0.2">
      <c r="A984" s="4">
        <v>9883</v>
      </c>
      <c r="B984" s="4" t="s">
        <v>2611</v>
      </c>
      <c r="C984" s="4" t="s">
        <v>2608</v>
      </c>
      <c r="D984" s="4" t="s">
        <v>2605</v>
      </c>
      <c r="E984" s="4" t="s">
        <v>2604</v>
      </c>
      <c r="G984" t="str">
        <f t="shared" si="15"/>
        <v>LE GRAND NOIR|HUDSON</v>
      </c>
    </row>
    <row r="985" spans="1:7" x14ac:dyDescent="0.2">
      <c r="A985" s="4">
        <v>9884</v>
      </c>
      <c r="B985" s="4" t="s">
        <v>2611</v>
      </c>
      <c r="C985" s="4" t="s">
        <v>2607</v>
      </c>
      <c r="D985" s="4" t="s">
        <v>2605</v>
      </c>
      <c r="E985" s="4" t="s">
        <v>2604</v>
      </c>
      <c r="G985" t="str">
        <f t="shared" si="15"/>
        <v>LE GRAND NOIR|UNION</v>
      </c>
    </row>
    <row r="986" spans="1:7" x14ac:dyDescent="0.2">
      <c r="A986" s="4">
        <v>9885</v>
      </c>
      <c r="B986" s="4" t="s">
        <v>2611</v>
      </c>
      <c r="C986" s="4" t="s">
        <v>2606</v>
      </c>
      <c r="D986" s="4" t="s">
        <v>2605</v>
      </c>
      <c r="E986" s="4" t="s">
        <v>2604</v>
      </c>
      <c r="G986" t="str">
        <f t="shared" si="15"/>
        <v>LE GRAND NOIR|MORRIS 2</v>
      </c>
    </row>
    <row r="987" spans="1:7" x14ac:dyDescent="0.2">
      <c r="A987" s="4">
        <v>9886</v>
      </c>
      <c r="B987" s="4" t="s">
        <v>2610</v>
      </c>
      <c r="C987" s="4" t="s">
        <v>2609</v>
      </c>
      <c r="D987" s="4" t="s">
        <v>2605</v>
      </c>
      <c r="E987" s="4" t="s">
        <v>2604</v>
      </c>
      <c r="G987" t="str">
        <f t="shared" si="15"/>
        <v>OVERSTONE|ESSEX</v>
      </c>
    </row>
    <row r="988" spans="1:7" x14ac:dyDescent="0.2">
      <c r="A988" s="4">
        <v>9887</v>
      </c>
      <c r="B988" s="4" t="s">
        <v>2610</v>
      </c>
      <c r="C988" s="4" t="s">
        <v>2608</v>
      </c>
      <c r="D988" s="4" t="s">
        <v>2605</v>
      </c>
      <c r="E988" s="4" t="s">
        <v>2604</v>
      </c>
      <c r="G988" t="str">
        <f t="shared" si="15"/>
        <v>OVERSTONE|HUDSON</v>
      </c>
    </row>
    <row r="989" spans="1:7" x14ac:dyDescent="0.2">
      <c r="A989" s="4">
        <v>9888</v>
      </c>
      <c r="B989" s="4" t="s">
        <v>2610</v>
      </c>
      <c r="C989" s="4" t="s">
        <v>2607</v>
      </c>
      <c r="D989" s="4" t="s">
        <v>2605</v>
      </c>
      <c r="E989" s="4" t="s">
        <v>2604</v>
      </c>
      <c r="G989" t="str">
        <f t="shared" si="15"/>
        <v>OVERSTONE|UNION</v>
      </c>
    </row>
    <row r="990" spans="1:7" x14ac:dyDescent="0.2">
      <c r="A990" s="4">
        <v>9889</v>
      </c>
      <c r="B990" s="4" t="s">
        <v>2610</v>
      </c>
      <c r="C990" s="4" t="s">
        <v>2606</v>
      </c>
      <c r="D990" s="4" t="s">
        <v>2605</v>
      </c>
      <c r="E990" s="4" t="s">
        <v>2604</v>
      </c>
      <c r="G990" t="str">
        <f t="shared" si="15"/>
        <v>OVERSTONE|MORRIS 2</v>
      </c>
    </row>
    <row r="991" spans="1:7" x14ac:dyDescent="0.2">
      <c r="A991" s="4">
        <v>9890</v>
      </c>
      <c r="B991" s="4" t="s">
        <v>2324</v>
      </c>
      <c r="C991" s="4" t="s">
        <v>2609</v>
      </c>
      <c r="D991" s="4" t="s">
        <v>2605</v>
      </c>
      <c r="E991" s="4" t="s">
        <v>2604</v>
      </c>
      <c r="G991" t="str">
        <f t="shared" si="15"/>
        <v>GIONELLI|ESSEX</v>
      </c>
    </row>
    <row r="992" spans="1:7" x14ac:dyDescent="0.2">
      <c r="A992" s="4">
        <v>9891</v>
      </c>
      <c r="B992" s="4" t="s">
        <v>2324</v>
      </c>
      <c r="C992" s="4" t="s">
        <v>2608</v>
      </c>
      <c r="D992" s="4" t="s">
        <v>2605</v>
      </c>
      <c r="E992" s="4" t="s">
        <v>2604</v>
      </c>
      <c r="G992" t="str">
        <f t="shared" si="15"/>
        <v>GIONELLI|HUDSON</v>
      </c>
    </row>
    <row r="993" spans="1:7" x14ac:dyDescent="0.2">
      <c r="A993" s="4">
        <v>9892</v>
      </c>
      <c r="B993" s="4" t="s">
        <v>2324</v>
      </c>
      <c r="C993" s="4" t="s">
        <v>2607</v>
      </c>
      <c r="D993" s="4" t="s">
        <v>2605</v>
      </c>
      <c r="E993" s="4" t="s">
        <v>2604</v>
      </c>
      <c r="G993" t="str">
        <f t="shared" si="15"/>
        <v>GIONELLI|UNION</v>
      </c>
    </row>
    <row r="994" spans="1:7" x14ac:dyDescent="0.2">
      <c r="A994" s="4">
        <v>9893</v>
      </c>
      <c r="B994" s="4" t="s">
        <v>2324</v>
      </c>
      <c r="C994" s="4" t="s">
        <v>2606</v>
      </c>
      <c r="D994" s="4" t="s">
        <v>2605</v>
      </c>
      <c r="E994" s="4" t="s">
        <v>2604</v>
      </c>
      <c r="G994" t="str">
        <f t="shared" si="15"/>
        <v>GIONELLI|MORRIS 2</v>
      </c>
    </row>
    <row r="995" spans="1:7" x14ac:dyDescent="0.2">
      <c r="A995" s="4">
        <v>9894</v>
      </c>
      <c r="B995" s="4" t="s">
        <v>2325</v>
      </c>
      <c r="C995" s="4" t="s">
        <v>2609</v>
      </c>
      <c r="D995" s="4" t="s">
        <v>2605</v>
      </c>
      <c r="E995" s="4" t="s">
        <v>2604</v>
      </c>
      <c r="G995" t="str">
        <f t="shared" si="15"/>
        <v>BEVIAMO|ESSEX</v>
      </c>
    </row>
    <row r="996" spans="1:7" x14ac:dyDescent="0.2">
      <c r="A996" s="4">
        <v>9895</v>
      </c>
      <c r="B996" s="4" t="s">
        <v>2325</v>
      </c>
      <c r="C996" s="4" t="s">
        <v>2608</v>
      </c>
      <c r="D996" s="4" t="s">
        <v>2605</v>
      </c>
      <c r="E996" s="4" t="s">
        <v>2604</v>
      </c>
      <c r="G996" t="str">
        <f t="shared" si="15"/>
        <v>BEVIAMO|HUDSON</v>
      </c>
    </row>
    <row r="997" spans="1:7" x14ac:dyDescent="0.2">
      <c r="A997" s="4">
        <v>9896</v>
      </c>
      <c r="B997" s="4" t="s">
        <v>2325</v>
      </c>
      <c r="C997" s="4" t="s">
        <v>2607</v>
      </c>
      <c r="D997" s="4" t="s">
        <v>2605</v>
      </c>
      <c r="E997" s="4" t="s">
        <v>2604</v>
      </c>
      <c r="G997" t="str">
        <f t="shared" si="15"/>
        <v>BEVIAMO|UNION</v>
      </c>
    </row>
    <row r="998" spans="1:7" x14ac:dyDescent="0.2">
      <c r="A998" s="4">
        <v>9897</v>
      </c>
      <c r="B998" s="4" t="s">
        <v>2325</v>
      </c>
      <c r="C998" s="4" t="s">
        <v>2606</v>
      </c>
      <c r="D998" s="4" t="s">
        <v>2605</v>
      </c>
      <c r="E998" s="4" t="s">
        <v>2604</v>
      </c>
      <c r="G998" t="str">
        <f t="shared" si="15"/>
        <v>BEVIAMO|MORRIS 2</v>
      </c>
    </row>
  </sheetData>
  <autoFilter ref="A5:E998" xr:uid="{E0147D7B-A85C-460F-84D1-1B638B224F3B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A1510D-5CC9-40B7-BEA9-6CBE5516D74F}">
  <sheetPr>
    <tabColor theme="0" tint="-0.499984740745262"/>
  </sheetPr>
  <dimension ref="A1:I3099"/>
  <sheetViews>
    <sheetView workbookViewId="0">
      <selection activeCell="H35" sqref="H35"/>
    </sheetView>
  </sheetViews>
  <sheetFormatPr defaultRowHeight="12.75" x14ac:dyDescent="0.2"/>
  <cols>
    <col min="8" max="8" width="18.5703125" bestFit="1" customWidth="1"/>
    <col min="9" max="9" width="21.140625" bestFit="1" customWidth="1"/>
  </cols>
  <sheetData>
    <row r="1" spans="1:9" x14ac:dyDescent="0.2">
      <c r="A1" s="4" t="s">
        <v>6123</v>
      </c>
      <c r="B1" s="4" t="s">
        <v>6122</v>
      </c>
      <c r="C1" s="4" t="s">
        <v>6121</v>
      </c>
      <c r="D1" s="4" t="s">
        <v>6120</v>
      </c>
      <c r="E1" s="4" t="s">
        <v>2705</v>
      </c>
      <c r="F1" s="4" t="s">
        <v>6119</v>
      </c>
      <c r="G1" s="4" t="s">
        <v>6118</v>
      </c>
      <c r="H1" s="4" t="s">
        <v>4</v>
      </c>
      <c r="I1" s="4" t="s">
        <v>6117</v>
      </c>
    </row>
    <row r="2" spans="1:9" x14ac:dyDescent="0.2">
      <c r="A2" s="4">
        <v>5</v>
      </c>
      <c r="B2" s="4" t="s">
        <v>4495</v>
      </c>
      <c r="C2" s="4" t="s">
        <v>6104</v>
      </c>
      <c r="D2" s="4" t="s">
        <v>2739</v>
      </c>
      <c r="E2" s="4" t="s">
        <v>2753</v>
      </c>
      <c r="F2" s="4" t="s">
        <v>2700</v>
      </c>
      <c r="G2" s="4" t="s">
        <v>4495</v>
      </c>
      <c r="H2" s="4" t="s">
        <v>4495</v>
      </c>
      <c r="I2" s="4" t="s">
        <v>2753</v>
      </c>
    </row>
    <row r="3" spans="1:9" x14ac:dyDescent="0.2">
      <c r="A3" s="4">
        <v>6</v>
      </c>
      <c r="B3" s="4" t="s">
        <v>6116</v>
      </c>
      <c r="C3" s="4" t="s">
        <v>6116</v>
      </c>
      <c r="D3" s="4" t="s">
        <v>2739</v>
      </c>
      <c r="E3" s="4">
        <v>99</v>
      </c>
      <c r="F3" s="4" t="s">
        <v>2700</v>
      </c>
      <c r="G3" s="4" t="s">
        <v>4495</v>
      </c>
      <c r="H3" s="4" t="s">
        <v>4494</v>
      </c>
      <c r="I3" s="4" t="s">
        <v>2750</v>
      </c>
    </row>
    <row r="4" spans="1:9" x14ac:dyDescent="0.2">
      <c r="A4" s="4">
        <v>7</v>
      </c>
      <c r="B4" s="4" t="s">
        <v>6103</v>
      </c>
      <c r="C4" s="4" t="s">
        <v>6104</v>
      </c>
      <c r="D4" s="4" t="s">
        <v>2739</v>
      </c>
      <c r="E4" s="4" t="s">
        <v>2753</v>
      </c>
      <c r="F4" s="4" t="s">
        <v>2700</v>
      </c>
      <c r="G4" s="4" t="s">
        <v>4495</v>
      </c>
      <c r="H4" s="4" t="s">
        <v>6103</v>
      </c>
      <c r="I4" s="4" t="s">
        <v>2753</v>
      </c>
    </row>
    <row r="5" spans="1:9" x14ac:dyDescent="0.2">
      <c r="A5" s="4">
        <v>8</v>
      </c>
      <c r="B5" s="4" t="s">
        <v>6115</v>
      </c>
      <c r="C5" s="4" t="s">
        <v>6104</v>
      </c>
      <c r="D5" s="4" t="s">
        <v>2739</v>
      </c>
      <c r="E5" s="4" t="s">
        <v>2753</v>
      </c>
      <c r="F5" s="4" t="s">
        <v>2700</v>
      </c>
      <c r="G5" s="4" t="s">
        <v>4495</v>
      </c>
      <c r="H5" s="4" t="s">
        <v>6115</v>
      </c>
      <c r="I5" s="4" t="s">
        <v>2753</v>
      </c>
    </row>
    <row r="6" spans="1:9" x14ac:dyDescent="0.2">
      <c r="A6" s="4">
        <v>9</v>
      </c>
      <c r="B6" s="4" t="s">
        <v>6114</v>
      </c>
      <c r="C6" s="4" t="s">
        <v>6104</v>
      </c>
      <c r="D6" s="4" t="s">
        <v>2739</v>
      </c>
      <c r="E6" s="4" t="s">
        <v>2753</v>
      </c>
      <c r="F6" s="4" t="s">
        <v>2700</v>
      </c>
      <c r="G6" s="4" t="s">
        <v>6113</v>
      </c>
      <c r="H6" s="4" t="s">
        <v>2751</v>
      </c>
      <c r="I6" s="4" t="s">
        <v>2753</v>
      </c>
    </row>
    <row r="7" spans="1:9" x14ac:dyDescent="0.2">
      <c r="A7" s="4">
        <v>10</v>
      </c>
      <c r="B7" s="4" t="s">
        <v>6112</v>
      </c>
      <c r="C7" s="4" t="s">
        <v>6112</v>
      </c>
      <c r="D7" s="4" t="s">
        <v>2739</v>
      </c>
      <c r="E7" s="4">
        <v>99</v>
      </c>
      <c r="F7" s="4" t="s">
        <v>2700</v>
      </c>
      <c r="G7" s="4" t="s">
        <v>0</v>
      </c>
      <c r="H7" s="4" t="s">
        <v>2751</v>
      </c>
      <c r="I7" s="4" t="s">
        <v>2753</v>
      </c>
    </row>
    <row r="8" spans="1:9" x14ac:dyDescent="0.2">
      <c r="A8" s="4">
        <v>14</v>
      </c>
      <c r="B8" s="4" t="s">
        <v>6111</v>
      </c>
      <c r="C8" s="4" t="s">
        <v>6111</v>
      </c>
      <c r="D8" s="4" t="s">
        <v>2739</v>
      </c>
      <c r="E8" s="4">
        <v>99</v>
      </c>
      <c r="F8" s="4" t="s">
        <v>2700</v>
      </c>
      <c r="G8" s="4" t="s">
        <v>0</v>
      </c>
      <c r="H8" s="4" t="s">
        <v>2751</v>
      </c>
      <c r="I8" s="4" t="s">
        <v>2753</v>
      </c>
    </row>
    <row r="9" spans="1:9" x14ac:dyDescent="0.2">
      <c r="A9" s="4">
        <v>15</v>
      </c>
      <c r="B9" s="4" t="s">
        <v>6110</v>
      </c>
      <c r="C9" s="4" t="s">
        <v>6110</v>
      </c>
      <c r="D9" s="4" t="s">
        <v>2739</v>
      </c>
      <c r="E9" s="4">
        <v>12</v>
      </c>
      <c r="F9" s="4" t="s">
        <v>2700</v>
      </c>
      <c r="G9" s="4" t="s">
        <v>0</v>
      </c>
      <c r="H9" s="4" t="s">
        <v>2751</v>
      </c>
      <c r="I9" s="4" t="s">
        <v>2753</v>
      </c>
    </row>
    <row r="10" spans="1:9" x14ac:dyDescent="0.2">
      <c r="A10" s="4">
        <v>16</v>
      </c>
      <c r="B10" s="4" t="s">
        <v>6109</v>
      </c>
      <c r="C10" s="4" t="s">
        <v>6109</v>
      </c>
      <c r="D10" s="4" t="s">
        <v>2739</v>
      </c>
      <c r="E10" s="4">
        <v>0</v>
      </c>
      <c r="F10" s="4" t="s">
        <v>2700</v>
      </c>
      <c r="G10" s="4" t="s">
        <v>3175</v>
      </c>
      <c r="H10" s="4" t="s">
        <v>2751</v>
      </c>
      <c r="I10" s="4" t="s">
        <v>2753</v>
      </c>
    </row>
    <row r="11" spans="1:9" x14ac:dyDescent="0.2">
      <c r="A11" s="4">
        <v>17</v>
      </c>
      <c r="B11" s="4" t="s">
        <v>6108</v>
      </c>
      <c r="C11" s="4" t="s">
        <v>6108</v>
      </c>
      <c r="D11" s="4" t="s">
        <v>2739</v>
      </c>
      <c r="E11" s="4" t="s">
        <v>2753</v>
      </c>
      <c r="F11" s="4" t="s">
        <v>2700</v>
      </c>
      <c r="G11" s="4" t="s">
        <v>3175</v>
      </c>
      <c r="H11" s="4" t="s">
        <v>2751</v>
      </c>
      <c r="I11" s="4" t="s">
        <v>2753</v>
      </c>
    </row>
    <row r="12" spans="1:9" x14ac:dyDescent="0.2">
      <c r="A12" s="4">
        <v>22</v>
      </c>
      <c r="B12" s="4" t="s">
        <v>6107</v>
      </c>
      <c r="C12" s="4" t="s">
        <v>4493</v>
      </c>
      <c r="D12" s="4" t="s">
        <v>2739</v>
      </c>
      <c r="E12" s="4">
        <v>99</v>
      </c>
      <c r="F12" s="4" t="s">
        <v>2700</v>
      </c>
      <c r="G12" s="4" t="s">
        <v>3175</v>
      </c>
      <c r="H12" s="4" t="s">
        <v>2751</v>
      </c>
      <c r="I12" s="4" t="s">
        <v>2750</v>
      </c>
    </row>
    <row r="13" spans="1:9" x14ac:dyDescent="0.2">
      <c r="A13" s="4">
        <v>23</v>
      </c>
      <c r="B13" s="4" t="s">
        <v>6106</v>
      </c>
      <c r="C13" s="4" t="s">
        <v>6106</v>
      </c>
      <c r="D13" s="4" t="s">
        <v>2739</v>
      </c>
      <c r="E13" s="4">
        <v>167</v>
      </c>
      <c r="F13" s="4" t="s">
        <v>2700</v>
      </c>
      <c r="G13" s="4" t="s">
        <v>2758</v>
      </c>
      <c r="H13" s="4" t="s">
        <v>2609</v>
      </c>
      <c r="I13" s="4" t="s">
        <v>2609</v>
      </c>
    </row>
    <row r="14" spans="1:9" x14ac:dyDescent="0.2">
      <c r="A14" s="4">
        <v>25</v>
      </c>
      <c r="B14" s="4" t="s">
        <v>6105</v>
      </c>
      <c r="C14" s="4" t="s">
        <v>6104</v>
      </c>
      <c r="D14" s="4" t="s">
        <v>2739</v>
      </c>
      <c r="E14" s="4" t="s">
        <v>2753</v>
      </c>
      <c r="F14" s="4" t="s">
        <v>2700</v>
      </c>
      <c r="G14" s="4" t="s">
        <v>4495</v>
      </c>
      <c r="H14" s="4" t="s">
        <v>6103</v>
      </c>
      <c r="I14" s="4" t="s">
        <v>2753</v>
      </c>
    </row>
    <row r="15" spans="1:9" x14ac:dyDescent="0.2">
      <c r="A15" s="4">
        <v>27</v>
      </c>
      <c r="B15" s="4" t="s">
        <v>6102</v>
      </c>
      <c r="C15" s="4" t="s">
        <v>6102</v>
      </c>
      <c r="D15" s="4" t="s">
        <v>2739</v>
      </c>
      <c r="E15" s="4">
        <v>197</v>
      </c>
      <c r="F15" s="4" t="s">
        <v>2700</v>
      </c>
      <c r="G15" s="4" t="s">
        <v>2741</v>
      </c>
      <c r="H15" s="4" t="s">
        <v>2607</v>
      </c>
      <c r="I15" s="4" t="s">
        <v>2607</v>
      </c>
    </row>
    <row r="16" spans="1:9" x14ac:dyDescent="0.2">
      <c r="A16" s="4">
        <v>408</v>
      </c>
      <c r="B16" s="4" t="s">
        <v>6101</v>
      </c>
      <c r="C16" s="4" t="s">
        <v>6100</v>
      </c>
      <c r="D16" s="4" t="s">
        <v>2739</v>
      </c>
      <c r="E16" s="4">
        <v>18</v>
      </c>
      <c r="F16" s="4" t="s">
        <v>2700</v>
      </c>
      <c r="G16" s="4" t="s">
        <v>2741</v>
      </c>
      <c r="H16" s="4" t="s">
        <v>2616</v>
      </c>
      <c r="I16" s="4" t="s">
        <v>2616</v>
      </c>
    </row>
    <row r="17" spans="1:9" x14ac:dyDescent="0.2">
      <c r="A17" s="4">
        <v>1001</v>
      </c>
      <c r="B17" s="4" t="s">
        <v>6099</v>
      </c>
      <c r="C17" s="4" t="s">
        <v>6099</v>
      </c>
      <c r="D17" s="4" t="s">
        <v>2739</v>
      </c>
      <c r="E17" s="4">
        <v>53</v>
      </c>
      <c r="F17" s="4" t="s">
        <v>2700</v>
      </c>
      <c r="G17" s="4" t="s">
        <v>5671</v>
      </c>
      <c r="H17" s="4" t="s">
        <v>2750</v>
      </c>
      <c r="I17" s="4" t="s">
        <v>2750</v>
      </c>
    </row>
    <row r="18" spans="1:9" x14ac:dyDescent="0.2">
      <c r="A18" s="4">
        <v>1002</v>
      </c>
      <c r="B18" s="4" t="s">
        <v>6098</v>
      </c>
      <c r="C18" s="4" t="s">
        <v>6098</v>
      </c>
      <c r="D18" s="4" t="s">
        <v>2739</v>
      </c>
      <c r="E18" s="4">
        <v>51</v>
      </c>
      <c r="F18" s="4" t="s">
        <v>2700</v>
      </c>
      <c r="G18" s="4" t="s">
        <v>2758</v>
      </c>
      <c r="H18" s="4" t="s">
        <v>2622</v>
      </c>
      <c r="I18" s="4" t="s">
        <v>2750</v>
      </c>
    </row>
    <row r="19" spans="1:9" x14ac:dyDescent="0.2">
      <c r="A19" s="4">
        <v>1003</v>
      </c>
      <c r="B19" s="4" t="s">
        <v>6097</v>
      </c>
      <c r="C19" s="4" t="s">
        <v>6097</v>
      </c>
      <c r="D19" s="4" t="s">
        <v>2739</v>
      </c>
      <c r="E19" s="4">
        <v>22</v>
      </c>
      <c r="F19" s="4" t="s">
        <v>2700</v>
      </c>
      <c r="G19" s="4" t="s">
        <v>2741</v>
      </c>
      <c r="H19" s="4" t="s">
        <v>2751</v>
      </c>
      <c r="I19" s="4" t="s">
        <v>2750</v>
      </c>
    </row>
    <row r="20" spans="1:9" x14ac:dyDescent="0.2">
      <c r="A20" s="4">
        <v>1004</v>
      </c>
      <c r="B20" s="4" t="s">
        <v>6096</v>
      </c>
      <c r="C20" s="4" t="s">
        <v>6096</v>
      </c>
      <c r="D20" s="4" t="s">
        <v>2739</v>
      </c>
      <c r="E20" s="4">
        <v>51</v>
      </c>
      <c r="F20" s="4" t="s">
        <v>2700</v>
      </c>
      <c r="G20" s="4" t="s">
        <v>2758</v>
      </c>
      <c r="H20" s="4" t="s">
        <v>2622</v>
      </c>
      <c r="I20" s="4" t="s">
        <v>2750</v>
      </c>
    </row>
    <row r="21" spans="1:9" x14ac:dyDescent="0.2">
      <c r="A21" s="4">
        <v>1005</v>
      </c>
      <c r="B21" s="4" t="s">
        <v>6095</v>
      </c>
      <c r="C21" s="4" t="s">
        <v>6095</v>
      </c>
      <c r="D21" s="4" t="s">
        <v>2739</v>
      </c>
      <c r="E21" s="4">
        <v>53</v>
      </c>
      <c r="F21" s="4" t="s">
        <v>2700</v>
      </c>
      <c r="G21" s="4" t="s">
        <v>2758</v>
      </c>
      <c r="H21" s="4" t="s">
        <v>2750</v>
      </c>
      <c r="I21" s="4" t="s">
        <v>2750</v>
      </c>
    </row>
    <row r="22" spans="1:9" x14ac:dyDescent="0.2">
      <c r="A22" s="4">
        <v>1009</v>
      </c>
      <c r="B22" s="4" t="s">
        <v>6094</v>
      </c>
      <c r="C22" s="4" t="s">
        <v>6094</v>
      </c>
      <c r="D22" s="4" t="s">
        <v>2739</v>
      </c>
      <c r="E22" s="4">
        <v>51</v>
      </c>
      <c r="F22" s="4" t="s">
        <v>2700</v>
      </c>
      <c r="G22" s="4" t="s">
        <v>2741</v>
      </c>
      <c r="H22" s="4" t="s">
        <v>2622</v>
      </c>
      <c r="I22" s="4" t="s">
        <v>2750</v>
      </c>
    </row>
    <row r="23" spans="1:9" x14ac:dyDescent="0.2">
      <c r="A23" s="4">
        <v>1010</v>
      </c>
      <c r="B23" s="4" t="s">
        <v>6093</v>
      </c>
      <c r="C23" s="4" t="s">
        <v>6093</v>
      </c>
      <c r="D23" s="4" t="s">
        <v>2739</v>
      </c>
      <c r="E23" s="4">
        <v>52</v>
      </c>
      <c r="F23" s="4" t="s">
        <v>2700</v>
      </c>
      <c r="G23" s="4" t="s">
        <v>2758</v>
      </c>
      <c r="H23" s="4" t="s">
        <v>2750</v>
      </c>
      <c r="I23" s="4" t="s">
        <v>2750</v>
      </c>
    </row>
    <row r="24" spans="1:9" x14ac:dyDescent="0.2">
      <c r="A24" s="4">
        <v>1012</v>
      </c>
      <c r="B24" s="4" t="s">
        <v>6092</v>
      </c>
      <c r="C24" s="4" t="s">
        <v>6092</v>
      </c>
      <c r="D24" s="4" t="s">
        <v>2739</v>
      </c>
      <c r="E24" s="4">
        <v>51</v>
      </c>
      <c r="F24" s="4" t="s">
        <v>2700</v>
      </c>
      <c r="G24" s="4" t="s">
        <v>2741</v>
      </c>
      <c r="H24" s="4" t="s">
        <v>2622</v>
      </c>
      <c r="I24" s="4" t="s">
        <v>2750</v>
      </c>
    </row>
    <row r="25" spans="1:9" x14ac:dyDescent="0.2">
      <c r="A25" s="4">
        <v>1014</v>
      </c>
      <c r="B25" s="4" t="s">
        <v>6091</v>
      </c>
      <c r="C25" s="4" t="s">
        <v>6091</v>
      </c>
      <c r="D25" s="4" t="s">
        <v>2739</v>
      </c>
      <c r="E25" s="4">
        <v>54</v>
      </c>
      <c r="F25" s="4" t="s">
        <v>2700</v>
      </c>
      <c r="G25" s="4" t="s">
        <v>2828</v>
      </c>
      <c r="H25" s="4" t="s">
        <v>2750</v>
      </c>
      <c r="I25" s="4" t="s">
        <v>2750</v>
      </c>
    </row>
    <row r="26" spans="1:9" x14ac:dyDescent="0.2">
      <c r="A26" s="4">
        <v>1015</v>
      </c>
      <c r="B26" s="4" t="s">
        <v>6090</v>
      </c>
      <c r="C26" s="4" t="s">
        <v>6090</v>
      </c>
      <c r="D26" s="4" t="s">
        <v>2739</v>
      </c>
      <c r="E26" s="4">
        <v>54</v>
      </c>
      <c r="F26" s="4" t="s">
        <v>2700</v>
      </c>
      <c r="G26" s="4" t="s">
        <v>2741</v>
      </c>
      <c r="H26" s="4" t="s">
        <v>2622</v>
      </c>
      <c r="I26" s="4" t="s">
        <v>2750</v>
      </c>
    </row>
    <row r="27" spans="1:9" x14ac:dyDescent="0.2">
      <c r="A27" s="4">
        <v>1017</v>
      </c>
      <c r="B27" s="4" t="s">
        <v>6089</v>
      </c>
      <c r="C27" s="4" t="s">
        <v>6089</v>
      </c>
      <c r="D27" s="4" t="s">
        <v>3485</v>
      </c>
      <c r="E27" s="4">
        <v>33</v>
      </c>
      <c r="F27" s="4" t="s">
        <v>2700</v>
      </c>
      <c r="G27" s="4" t="s">
        <v>2758</v>
      </c>
      <c r="H27" s="4" t="s">
        <v>2617</v>
      </c>
      <c r="I27" s="4" t="s">
        <v>2795</v>
      </c>
    </row>
    <row r="28" spans="1:9" x14ac:dyDescent="0.2">
      <c r="A28" s="4">
        <v>1021</v>
      </c>
      <c r="B28" s="4" t="s">
        <v>6088</v>
      </c>
      <c r="C28" s="4" t="s">
        <v>6088</v>
      </c>
      <c r="D28" s="4" t="s">
        <v>2739</v>
      </c>
      <c r="E28" s="4">
        <v>51</v>
      </c>
      <c r="F28" s="4" t="s">
        <v>2700</v>
      </c>
      <c r="G28" s="4" t="s">
        <v>2741</v>
      </c>
      <c r="H28" s="4" t="s">
        <v>2750</v>
      </c>
      <c r="I28" s="4" t="s">
        <v>2750</v>
      </c>
    </row>
    <row r="29" spans="1:9" x14ac:dyDescent="0.2">
      <c r="A29" s="4">
        <v>1022</v>
      </c>
      <c r="B29" s="4" t="s">
        <v>6087</v>
      </c>
      <c r="C29" s="4" t="s">
        <v>6087</v>
      </c>
      <c r="D29" s="4" t="s">
        <v>4659</v>
      </c>
      <c r="E29" s="4">
        <v>33</v>
      </c>
      <c r="F29" s="4" t="s">
        <v>2700</v>
      </c>
      <c r="G29" s="4" t="s">
        <v>3004</v>
      </c>
      <c r="H29" s="4" t="s">
        <v>2617</v>
      </c>
      <c r="I29" s="4" t="s">
        <v>2795</v>
      </c>
    </row>
    <row r="30" spans="1:9" x14ac:dyDescent="0.2">
      <c r="A30" s="4">
        <v>1023</v>
      </c>
      <c r="B30" s="4" t="s">
        <v>6086</v>
      </c>
      <c r="C30" s="4" t="s">
        <v>6086</v>
      </c>
      <c r="D30" s="4" t="s">
        <v>2739</v>
      </c>
      <c r="E30" s="4">
        <v>54</v>
      </c>
      <c r="F30" s="4" t="s">
        <v>2700</v>
      </c>
      <c r="G30" s="4" t="s">
        <v>2828</v>
      </c>
      <c r="H30" s="4" t="s">
        <v>2622</v>
      </c>
      <c r="I30" s="4" t="s">
        <v>2750</v>
      </c>
    </row>
    <row r="31" spans="1:9" x14ac:dyDescent="0.2">
      <c r="A31" s="4">
        <v>1024</v>
      </c>
      <c r="B31" s="4" t="s">
        <v>6085</v>
      </c>
      <c r="C31" s="4" t="s">
        <v>6085</v>
      </c>
      <c r="D31" s="4" t="s">
        <v>2739</v>
      </c>
      <c r="E31" s="4">
        <v>33</v>
      </c>
      <c r="F31" s="4" t="s">
        <v>2700</v>
      </c>
      <c r="G31" s="4" t="s">
        <v>2758</v>
      </c>
      <c r="H31" s="4" t="s">
        <v>2617</v>
      </c>
      <c r="I31" s="4" t="s">
        <v>2795</v>
      </c>
    </row>
    <row r="32" spans="1:9" x14ac:dyDescent="0.2">
      <c r="A32" s="4">
        <v>1026</v>
      </c>
      <c r="B32" s="4" t="s">
        <v>6084</v>
      </c>
      <c r="C32" s="4" t="s">
        <v>6084</v>
      </c>
      <c r="D32" s="4" t="s">
        <v>2739</v>
      </c>
      <c r="E32" s="4">
        <v>51</v>
      </c>
      <c r="F32" s="4" t="s">
        <v>2700</v>
      </c>
      <c r="G32" s="4" t="s">
        <v>2815</v>
      </c>
      <c r="H32" s="4" t="s">
        <v>2622</v>
      </c>
      <c r="I32" s="4" t="s">
        <v>2750</v>
      </c>
    </row>
    <row r="33" spans="1:9" x14ac:dyDescent="0.2">
      <c r="A33" s="4">
        <v>1028</v>
      </c>
      <c r="B33" s="4" t="s">
        <v>6083</v>
      </c>
      <c r="C33" s="4" t="s">
        <v>6083</v>
      </c>
      <c r="D33" s="4" t="s">
        <v>2739</v>
      </c>
      <c r="E33" s="4">
        <v>51</v>
      </c>
      <c r="F33" s="4" t="s">
        <v>2700</v>
      </c>
      <c r="G33" s="4" t="s">
        <v>2758</v>
      </c>
      <c r="H33" s="4" t="s">
        <v>2622</v>
      </c>
      <c r="I33" s="4" t="s">
        <v>2750</v>
      </c>
    </row>
    <row r="34" spans="1:9" x14ac:dyDescent="0.2">
      <c r="A34" s="4">
        <v>1029</v>
      </c>
      <c r="B34" s="4" t="s">
        <v>6082</v>
      </c>
      <c r="C34" s="4" t="s">
        <v>6082</v>
      </c>
      <c r="D34" s="4" t="s">
        <v>2739</v>
      </c>
      <c r="E34" s="4">
        <v>51</v>
      </c>
      <c r="F34" s="4" t="s">
        <v>2700</v>
      </c>
      <c r="G34" s="4" t="s">
        <v>2741</v>
      </c>
      <c r="H34" s="4" t="s">
        <v>2622</v>
      </c>
      <c r="I34" s="4" t="s">
        <v>2750</v>
      </c>
    </row>
    <row r="35" spans="1:9" x14ac:dyDescent="0.2">
      <c r="A35" s="4">
        <v>1030</v>
      </c>
      <c r="B35" s="4" t="s">
        <v>6081</v>
      </c>
      <c r="C35" s="4" t="s">
        <v>6081</v>
      </c>
      <c r="D35" s="4" t="s">
        <v>2739</v>
      </c>
      <c r="E35" s="4">
        <v>51</v>
      </c>
      <c r="F35" s="4" t="s">
        <v>2700</v>
      </c>
      <c r="G35" s="4" t="s">
        <v>3031</v>
      </c>
      <c r="H35" s="4" t="s">
        <v>2622</v>
      </c>
      <c r="I35" s="4" t="s">
        <v>2750</v>
      </c>
    </row>
    <row r="36" spans="1:9" x14ac:dyDescent="0.2">
      <c r="A36" s="4">
        <v>1031</v>
      </c>
      <c r="B36" s="4" t="s">
        <v>6080</v>
      </c>
      <c r="C36" s="4" t="s">
        <v>6080</v>
      </c>
      <c r="D36" s="4" t="s">
        <v>2739</v>
      </c>
      <c r="E36" s="4">
        <v>54</v>
      </c>
      <c r="F36" s="4" t="s">
        <v>2700</v>
      </c>
      <c r="G36" s="4" t="s">
        <v>2741</v>
      </c>
      <c r="H36" s="4" t="s">
        <v>2622</v>
      </c>
      <c r="I36" s="4" t="s">
        <v>2750</v>
      </c>
    </row>
    <row r="37" spans="1:9" x14ac:dyDescent="0.2">
      <c r="A37" s="4">
        <v>1032</v>
      </c>
      <c r="B37" s="4" t="s">
        <v>6079</v>
      </c>
      <c r="C37" s="4" t="s">
        <v>6079</v>
      </c>
      <c r="D37" s="4" t="s">
        <v>2739</v>
      </c>
      <c r="E37" s="4">
        <v>51</v>
      </c>
      <c r="F37" s="4" t="s">
        <v>2700</v>
      </c>
      <c r="G37" s="4" t="s">
        <v>3004</v>
      </c>
      <c r="H37" s="4" t="s">
        <v>2622</v>
      </c>
      <c r="I37" s="4" t="s">
        <v>2750</v>
      </c>
    </row>
    <row r="38" spans="1:9" x14ac:dyDescent="0.2">
      <c r="A38" s="4">
        <v>1033</v>
      </c>
      <c r="B38" s="4" t="s">
        <v>6078</v>
      </c>
      <c r="C38" s="4" t="s">
        <v>6077</v>
      </c>
      <c r="D38" s="4" t="s">
        <v>2739</v>
      </c>
      <c r="E38" s="4">
        <v>22</v>
      </c>
      <c r="F38" s="4" t="s">
        <v>2700</v>
      </c>
      <c r="G38" s="4" t="s">
        <v>2758</v>
      </c>
      <c r="H38" s="4" t="s">
        <v>2622</v>
      </c>
      <c r="I38" s="4" t="s">
        <v>2750</v>
      </c>
    </row>
    <row r="39" spans="1:9" x14ac:dyDescent="0.2">
      <c r="A39" s="4">
        <v>1035</v>
      </c>
      <c r="B39" s="4" t="s">
        <v>6076</v>
      </c>
      <c r="C39" s="4" t="s">
        <v>6076</v>
      </c>
      <c r="D39" s="4" t="s">
        <v>2739</v>
      </c>
      <c r="E39" s="4">
        <v>54</v>
      </c>
      <c r="F39" s="4" t="s">
        <v>2700</v>
      </c>
      <c r="G39" s="4" t="s">
        <v>2758</v>
      </c>
      <c r="H39" s="4" t="s">
        <v>2622</v>
      </c>
      <c r="I39" s="4" t="s">
        <v>2750</v>
      </c>
    </row>
    <row r="40" spans="1:9" x14ac:dyDescent="0.2">
      <c r="A40" s="4">
        <v>1214</v>
      </c>
      <c r="B40" s="4" t="s">
        <v>6075</v>
      </c>
      <c r="C40" s="4" t="s">
        <v>6074</v>
      </c>
      <c r="D40" s="4" t="s">
        <v>2739</v>
      </c>
      <c r="E40" s="4">
        <v>54</v>
      </c>
      <c r="F40" s="4" t="s">
        <v>2700</v>
      </c>
      <c r="G40" s="4" t="s">
        <v>2828</v>
      </c>
      <c r="H40" s="4" t="s">
        <v>2622</v>
      </c>
      <c r="I40" s="4" t="s">
        <v>2750</v>
      </c>
    </row>
    <row r="41" spans="1:9" x14ac:dyDescent="0.2">
      <c r="A41" s="4">
        <v>2002</v>
      </c>
      <c r="B41" s="4" t="s">
        <v>6073</v>
      </c>
      <c r="C41" s="4" t="s">
        <v>6073</v>
      </c>
      <c r="D41" s="4" t="s">
        <v>2739</v>
      </c>
      <c r="E41" s="4">
        <v>59</v>
      </c>
      <c r="F41" s="4" t="s">
        <v>2700</v>
      </c>
      <c r="G41" s="4" t="s">
        <v>2741</v>
      </c>
      <c r="H41" s="4" t="s">
        <v>2622</v>
      </c>
      <c r="I41" s="4" t="s">
        <v>2750</v>
      </c>
    </row>
    <row r="42" spans="1:9" x14ac:dyDescent="0.2">
      <c r="A42" s="4">
        <v>2003</v>
      </c>
      <c r="B42" s="4" t="s">
        <v>6072</v>
      </c>
      <c r="C42" s="4" t="s">
        <v>6072</v>
      </c>
      <c r="D42" s="4" t="s">
        <v>2739</v>
      </c>
      <c r="E42" s="4">
        <v>59</v>
      </c>
      <c r="F42" s="4" t="s">
        <v>2700</v>
      </c>
      <c r="G42" s="4" t="s">
        <v>2741</v>
      </c>
      <c r="H42" s="4" t="s">
        <v>2622</v>
      </c>
      <c r="I42" s="4" t="s">
        <v>2750</v>
      </c>
    </row>
    <row r="43" spans="1:9" x14ac:dyDescent="0.2">
      <c r="A43" s="4">
        <v>2004</v>
      </c>
      <c r="B43" s="4" t="s">
        <v>6071</v>
      </c>
      <c r="C43" s="4" t="s">
        <v>6071</v>
      </c>
      <c r="D43" s="4" t="s">
        <v>2739</v>
      </c>
      <c r="E43" s="4">
        <v>59</v>
      </c>
      <c r="F43" s="4" t="s">
        <v>2700</v>
      </c>
      <c r="G43" s="4" t="s">
        <v>2758</v>
      </c>
      <c r="H43" s="4" t="s">
        <v>2622</v>
      </c>
      <c r="I43" s="4" t="s">
        <v>2750</v>
      </c>
    </row>
    <row r="44" spans="1:9" x14ac:dyDescent="0.2">
      <c r="A44" s="4">
        <v>2005</v>
      </c>
      <c r="B44" s="4" t="s">
        <v>6070</v>
      </c>
      <c r="C44" s="4" t="s">
        <v>6070</v>
      </c>
      <c r="D44" s="4" t="s">
        <v>2739</v>
      </c>
      <c r="E44" s="4">
        <v>59</v>
      </c>
      <c r="F44" s="4" t="s">
        <v>2700</v>
      </c>
      <c r="G44" s="4" t="s">
        <v>3004</v>
      </c>
      <c r="H44" s="4" t="s">
        <v>2622</v>
      </c>
      <c r="I44" s="4" t="s">
        <v>2750</v>
      </c>
    </row>
    <row r="45" spans="1:9" x14ac:dyDescent="0.2">
      <c r="A45" s="4">
        <v>2009</v>
      </c>
      <c r="B45" s="4" t="s">
        <v>6069</v>
      </c>
      <c r="C45" s="4" t="s">
        <v>6069</v>
      </c>
      <c r="D45" s="4" t="s">
        <v>2739</v>
      </c>
      <c r="E45" s="4">
        <v>59</v>
      </c>
      <c r="F45" s="4" t="s">
        <v>2700</v>
      </c>
      <c r="G45" s="4" t="s">
        <v>2916</v>
      </c>
      <c r="H45" s="4" t="s">
        <v>2622</v>
      </c>
      <c r="I45" s="4" t="s">
        <v>2750</v>
      </c>
    </row>
    <row r="46" spans="1:9" x14ac:dyDescent="0.2">
      <c r="A46" s="4">
        <v>2010</v>
      </c>
      <c r="B46" s="4" t="s">
        <v>6068</v>
      </c>
      <c r="C46" s="4" t="s">
        <v>6068</v>
      </c>
      <c r="D46" s="4" t="s">
        <v>2739</v>
      </c>
      <c r="E46" s="4">
        <v>59</v>
      </c>
      <c r="F46" s="4" t="s">
        <v>2700</v>
      </c>
      <c r="G46" s="4" t="s">
        <v>3031</v>
      </c>
      <c r="H46" s="4" t="s">
        <v>2622</v>
      </c>
      <c r="I46" s="4" t="s">
        <v>2750</v>
      </c>
    </row>
    <row r="47" spans="1:9" x14ac:dyDescent="0.2">
      <c r="A47" s="4">
        <v>2500</v>
      </c>
      <c r="B47" s="4" t="s">
        <v>6067</v>
      </c>
      <c r="C47" s="4" t="s">
        <v>6067</v>
      </c>
      <c r="D47" s="4" t="s">
        <v>2739</v>
      </c>
      <c r="E47" s="4">
        <v>217</v>
      </c>
      <c r="F47" s="4" t="s">
        <v>2700</v>
      </c>
      <c r="G47" s="4" t="s">
        <v>2758</v>
      </c>
      <c r="H47" s="4" t="s">
        <v>2607</v>
      </c>
      <c r="I47" s="4" t="s">
        <v>2607</v>
      </c>
    </row>
    <row r="48" spans="1:9" x14ac:dyDescent="0.2">
      <c r="A48" s="4">
        <v>3001</v>
      </c>
      <c r="B48" s="4" t="s">
        <v>6066</v>
      </c>
      <c r="C48" s="4" t="s">
        <v>6066</v>
      </c>
      <c r="D48" s="4" t="s">
        <v>2739</v>
      </c>
      <c r="E48" s="4">
        <v>58</v>
      </c>
      <c r="F48" s="4" t="s">
        <v>2700</v>
      </c>
      <c r="G48" s="4" t="s">
        <v>2741</v>
      </c>
      <c r="H48" s="4" t="s">
        <v>2622</v>
      </c>
      <c r="I48" s="4" t="s">
        <v>2750</v>
      </c>
    </row>
    <row r="49" spans="1:9" x14ac:dyDescent="0.2">
      <c r="A49" s="4">
        <v>3002</v>
      </c>
      <c r="B49" s="4" t="s">
        <v>6065</v>
      </c>
      <c r="C49" s="4" t="s">
        <v>6065</v>
      </c>
      <c r="D49" s="4" t="s">
        <v>2739</v>
      </c>
      <c r="E49" s="4">
        <v>24</v>
      </c>
      <c r="F49" s="4" t="s">
        <v>2700</v>
      </c>
      <c r="G49" s="4" t="s">
        <v>2758</v>
      </c>
      <c r="H49" s="4" t="s">
        <v>2622</v>
      </c>
      <c r="I49" s="4" t="s">
        <v>2750</v>
      </c>
    </row>
    <row r="50" spans="1:9" x14ac:dyDescent="0.2">
      <c r="A50" s="4">
        <v>3005</v>
      </c>
      <c r="B50" s="4" t="s">
        <v>6064</v>
      </c>
      <c r="C50" s="4" t="s">
        <v>6064</v>
      </c>
      <c r="D50" s="4" t="s">
        <v>2739</v>
      </c>
      <c r="E50" s="4">
        <v>58</v>
      </c>
      <c r="F50" s="4" t="s">
        <v>2700</v>
      </c>
      <c r="G50" s="4" t="s">
        <v>2741</v>
      </c>
      <c r="H50" s="4" t="s">
        <v>2622</v>
      </c>
      <c r="I50" s="4" t="s">
        <v>2750</v>
      </c>
    </row>
    <row r="51" spans="1:9" x14ac:dyDescent="0.2">
      <c r="A51" s="4">
        <v>3006</v>
      </c>
      <c r="B51" s="4" t="s">
        <v>6063</v>
      </c>
      <c r="C51" s="4" t="s">
        <v>6063</v>
      </c>
      <c r="D51" s="4" t="s">
        <v>2739</v>
      </c>
      <c r="E51" s="4">
        <v>58</v>
      </c>
      <c r="F51" s="4" t="s">
        <v>2700</v>
      </c>
      <c r="G51" s="4" t="s">
        <v>2741</v>
      </c>
      <c r="H51" s="4" t="s">
        <v>2622</v>
      </c>
      <c r="I51" s="4" t="s">
        <v>2750</v>
      </c>
    </row>
    <row r="52" spans="1:9" x14ac:dyDescent="0.2">
      <c r="A52" s="4">
        <v>3007</v>
      </c>
      <c r="B52" s="4" t="s">
        <v>6062</v>
      </c>
      <c r="C52" s="4" t="s">
        <v>6062</v>
      </c>
      <c r="D52" s="4" t="s">
        <v>2739</v>
      </c>
      <c r="E52" s="4">
        <v>58</v>
      </c>
      <c r="F52" s="4" t="s">
        <v>2700</v>
      </c>
      <c r="G52" s="4" t="s">
        <v>2758</v>
      </c>
      <c r="H52" s="4" t="s">
        <v>2622</v>
      </c>
      <c r="I52" s="4" t="s">
        <v>2750</v>
      </c>
    </row>
    <row r="53" spans="1:9" x14ac:dyDescent="0.2">
      <c r="A53" s="4">
        <v>3011</v>
      </c>
      <c r="B53" s="4" t="s">
        <v>6061</v>
      </c>
      <c r="C53" s="4" t="s">
        <v>6061</v>
      </c>
      <c r="D53" s="4" t="s">
        <v>2739</v>
      </c>
      <c r="E53" s="4">
        <v>58</v>
      </c>
      <c r="F53" s="4" t="s">
        <v>2700</v>
      </c>
      <c r="G53" s="4" t="s">
        <v>2758</v>
      </c>
      <c r="H53" s="4" t="s">
        <v>2622</v>
      </c>
      <c r="I53" s="4" t="s">
        <v>2750</v>
      </c>
    </row>
    <row r="54" spans="1:9" x14ac:dyDescent="0.2">
      <c r="A54" s="4">
        <v>3012</v>
      </c>
      <c r="B54" s="4" t="s">
        <v>6060</v>
      </c>
      <c r="C54" s="4" t="s">
        <v>6060</v>
      </c>
      <c r="D54" s="4" t="s">
        <v>2739</v>
      </c>
      <c r="E54" s="4">
        <v>58</v>
      </c>
      <c r="F54" s="4" t="s">
        <v>2700</v>
      </c>
      <c r="G54" s="4" t="s">
        <v>2758</v>
      </c>
      <c r="H54" s="4" t="s">
        <v>2622</v>
      </c>
      <c r="I54" s="4" t="s">
        <v>2750</v>
      </c>
    </row>
    <row r="55" spans="1:9" x14ac:dyDescent="0.2">
      <c r="A55" s="4">
        <v>3013</v>
      </c>
      <c r="B55" s="4" t="s">
        <v>6059</v>
      </c>
      <c r="C55" s="4" t="s">
        <v>6059</v>
      </c>
      <c r="D55" s="4" t="s">
        <v>2739</v>
      </c>
      <c r="E55" s="4">
        <v>58</v>
      </c>
      <c r="F55" s="4" t="s">
        <v>2700</v>
      </c>
      <c r="G55" s="4" t="s">
        <v>3004</v>
      </c>
      <c r="H55" s="4" t="s">
        <v>2622</v>
      </c>
      <c r="I55" s="4" t="s">
        <v>2750</v>
      </c>
    </row>
    <row r="56" spans="1:9" x14ac:dyDescent="0.2">
      <c r="A56" s="4">
        <v>3014</v>
      </c>
      <c r="B56" s="4" t="s">
        <v>6058</v>
      </c>
      <c r="C56" s="4" t="s">
        <v>6058</v>
      </c>
      <c r="D56" s="4" t="s">
        <v>2739</v>
      </c>
      <c r="E56" s="4">
        <v>58</v>
      </c>
      <c r="F56" s="4" t="s">
        <v>2700</v>
      </c>
      <c r="G56" s="4" t="s">
        <v>3004</v>
      </c>
      <c r="H56" s="4" t="s">
        <v>2622</v>
      </c>
      <c r="I56" s="4" t="s">
        <v>2750</v>
      </c>
    </row>
    <row r="57" spans="1:9" x14ac:dyDescent="0.2">
      <c r="A57" s="4">
        <v>4002</v>
      </c>
      <c r="B57" s="4" t="s">
        <v>6057</v>
      </c>
      <c r="C57" s="4" t="s">
        <v>6057</v>
      </c>
      <c r="D57" s="4" t="s">
        <v>2739</v>
      </c>
      <c r="E57" s="4">
        <v>57</v>
      </c>
      <c r="F57" s="4" t="s">
        <v>2700</v>
      </c>
      <c r="G57" s="4" t="s">
        <v>2741</v>
      </c>
      <c r="H57" s="4" t="s">
        <v>2750</v>
      </c>
      <c r="I57" s="4" t="s">
        <v>2750</v>
      </c>
    </row>
    <row r="58" spans="1:9" x14ac:dyDescent="0.2">
      <c r="A58" s="4">
        <v>4003</v>
      </c>
      <c r="B58" s="4" t="s">
        <v>6056</v>
      </c>
      <c r="C58" s="4" t="s">
        <v>6056</v>
      </c>
      <c r="D58" s="4" t="s">
        <v>2739</v>
      </c>
      <c r="E58" s="4">
        <v>57</v>
      </c>
      <c r="F58" s="4" t="s">
        <v>2700</v>
      </c>
      <c r="G58" s="4" t="s">
        <v>2758</v>
      </c>
      <c r="H58" s="4" t="s">
        <v>2750</v>
      </c>
      <c r="I58" s="4" t="s">
        <v>2750</v>
      </c>
    </row>
    <row r="59" spans="1:9" x14ac:dyDescent="0.2">
      <c r="A59" s="4">
        <v>4004</v>
      </c>
      <c r="B59" s="4" t="s">
        <v>6055</v>
      </c>
      <c r="C59" s="4" t="s">
        <v>6055</v>
      </c>
      <c r="D59" s="4" t="s">
        <v>2739</v>
      </c>
      <c r="E59" s="4">
        <v>57</v>
      </c>
      <c r="F59" s="4" t="s">
        <v>2700</v>
      </c>
      <c r="G59" s="4" t="s">
        <v>2758</v>
      </c>
      <c r="H59" s="4" t="s">
        <v>2750</v>
      </c>
      <c r="I59" s="4" t="s">
        <v>2750</v>
      </c>
    </row>
    <row r="60" spans="1:9" x14ac:dyDescent="0.2">
      <c r="A60" s="4">
        <v>4005</v>
      </c>
      <c r="B60" s="4" t="s">
        <v>6054</v>
      </c>
      <c r="C60" s="4" t="s">
        <v>6054</v>
      </c>
      <c r="D60" s="4" t="s">
        <v>2739</v>
      </c>
      <c r="E60" s="4">
        <v>57</v>
      </c>
      <c r="F60" s="4" t="s">
        <v>2700</v>
      </c>
      <c r="G60" s="4" t="s">
        <v>2741</v>
      </c>
      <c r="H60" s="4" t="s">
        <v>2750</v>
      </c>
      <c r="I60" s="4" t="s">
        <v>2750</v>
      </c>
    </row>
    <row r="61" spans="1:9" x14ac:dyDescent="0.2">
      <c r="A61" s="4">
        <v>4007</v>
      </c>
      <c r="B61" s="4" t="s">
        <v>6053</v>
      </c>
      <c r="C61" s="4" t="s">
        <v>6053</v>
      </c>
      <c r="D61" s="4" t="s">
        <v>2739</v>
      </c>
      <c r="E61" s="4">
        <v>57</v>
      </c>
      <c r="F61" s="4" t="s">
        <v>2700</v>
      </c>
      <c r="G61" s="4" t="s">
        <v>2758</v>
      </c>
      <c r="H61" s="4" t="s">
        <v>2750</v>
      </c>
      <c r="I61" s="4" t="s">
        <v>2750</v>
      </c>
    </row>
    <row r="62" spans="1:9" x14ac:dyDescent="0.2">
      <c r="A62" s="4">
        <v>4009</v>
      </c>
      <c r="B62" s="4" t="s">
        <v>6052</v>
      </c>
      <c r="C62" s="4" t="s">
        <v>6052</v>
      </c>
      <c r="D62" s="4" t="s">
        <v>3364</v>
      </c>
      <c r="E62" s="4">
        <v>57</v>
      </c>
      <c r="F62" s="4" t="s">
        <v>2700</v>
      </c>
      <c r="G62" s="4" t="s">
        <v>2741</v>
      </c>
      <c r="H62" s="4" t="s">
        <v>2750</v>
      </c>
      <c r="I62" s="4" t="s">
        <v>2750</v>
      </c>
    </row>
    <row r="63" spans="1:9" x14ac:dyDescent="0.2">
      <c r="A63" s="4">
        <v>4011</v>
      </c>
      <c r="B63" s="4" t="s">
        <v>6051</v>
      </c>
      <c r="C63" s="4" t="s">
        <v>6051</v>
      </c>
      <c r="D63" s="4" t="s">
        <v>2739</v>
      </c>
      <c r="E63" s="4">
        <v>57</v>
      </c>
      <c r="F63" s="4" t="s">
        <v>2700</v>
      </c>
      <c r="G63" s="4" t="s">
        <v>3031</v>
      </c>
      <c r="H63" s="4" t="s">
        <v>2750</v>
      </c>
      <c r="I63" s="4" t="s">
        <v>2750</v>
      </c>
    </row>
    <row r="64" spans="1:9" x14ac:dyDescent="0.2">
      <c r="A64" s="4">
        <v>5001</v>
      </c>
      <c r="B64" s="4" t="s">
        <v>6050</v>
      </c>
      <c r="C64" s="4" t="s">
        <v>6050</v>
      </c>
      <c r="D64" s="4" t="s">
        <v>2739</v>
      </c>
      <c r="E64" s="4">
        <v>56</v>
      </c>
      <c r="F64" s="4" t="s">
        <v>2700</v>
      </c>
      <c r="G64" s="4" t="s">
        <v>2741</v>
      </c>
      <c r="H64" s="4" t="s">
        <v>2614</v>
      </c>
      <c r="I64" s="4" t="s">
        <v>2795</v>
      </c>
    </row>
    <row r="65" spans="1:9" x14ac:dyDescent="0.2">
      <c r="A65" s="4">
        <v>5002</v>
      </c>
      <c r="B65" s="4" t="s">
        <v>6049</v>
      </c>
      <c r="C65" s="4" t="s">
        <v>6049</v>
      </c>
      <c r="D65" s="4" t="s">
        <v>2739</v>
      </c>
      <c r="E65" s="4">
        <v>56</v>
      </c>
      <c r="F65" s="4" t="s">
        <v>2700</v>
      </c>
      <c r="G65" s="4" t="s">
        <v>2758</v>
      </c>
      <c r="H65" s="4" t="s">
        <v>2614</v>
      </c>
      <c r="I65" s="4" t="s">
        <v>2795</v>
      </c>
    </row>
    <row r="66" spans="1:9" x14ac:dyDescent="0.2">
      <c r="A66" s="4">
        <v>5003</v>
      </c>
      <c r="B66" s="4" t="s">
        <v>6048</v>
      </c>
      <c r="C66" s="4" t="s">
        <v>6048</v>
      </c>
      <c r="D66" s="4" t="s">
        <v>2773</v>
      </c>
      <c r="E66" s="4">
        <v>56</v>
      </c>
      <c r="F66" s="4" t="s">
        <v>2700</v>
      </c>
      <c r="G66" s="4" t="s">
        <v>2758</v>
      </c>
      <c r="H66" s="4" t="s">
        <v>2614</v>
      </c>
      <c r="I66" s="4" t="s">
        <v>2795</v>
      </c>
    </row>
    <row r="67" spans="1:9" x14ac:dyDescent="0.2">
      <c r="A67" s="4">
        <v>5004</v>
      </c>
      <c r="B67" s="4" t="s">
        <v>6047</v>
      </c>
      <c r="C67" s="4" t="s">
        <v>6047</v>
      </c>
      <c r="D67" s="4" t="s">
        <v>4698</v>
      </c>
      <c r="E67" s="4">
        <v>56</v>
      </c>
      <c r="F67" s="4" t="s">
        <v>2700</v>
      </c>
      <c r="G67" s="4" t="s">
        <v>2758</v>
      </c>
      <c r="H67" s="4" t="s">
        <v>2614</v>
      </c>
      <c r="I67" s="4" t="s">
        <v>2795</v>
      </c>
    </row>
    <row r="68" spans="1:9" x14ac:dyDescent="0.2">
      <c r="A68" s="4">
        <v>5006</v>
      </c>
      <c r="B68" s="4" t="s">
        <v>6046</v>
      </c>
      <c r="C68" s="4" t="s">
        <v>6046</v>
      </c>
      <c r="D68" s="4" t="s">
        <v>2739</v>
      </c>
      <c r="E68" s="4">
        <v>56</v>
      </c>
      <c r="F68" s="4" t="s">
        <v>2700</v>
      </c>
      <c r="G68" s="4" t="s">
        <v>2741</v>
      </c>
      <c r="H68" s="4" t="s">
        <v>2614</v>
      </c>
      <c r="I68" s="4" t="s">
        <v>2795</v>
      </c>
    </row>
    <row r="69" spans="1:9" x14ac:dyDescent="0.2">
      <c r="A69" s="4">
        <v>5008</v>
      </c>
      <c r="B69" s="4" t="s">
        <v>6045</v>
      </c>
      <c r="C69" s="4" t="s">
        <v>6045</v>
      </c>
      <c r="D69" s="4" t="s">
        <v>2739</v>
      </c>
      <c r="E69" s="4">
        <v>56</v>
      </c>
      <c r="F69" s="4" t="s">
        <v>2700</v>
      </c>
      <c r="G69" s="4" t="s">
        <v>2758</v>
      </c>
      <c r="H69" s="4" t="s">
        <v>2614</v>
      </c>
      <c r="I69" s="4" t="s">
        <v>2795</v>
      </c>
    </row>
    <row r="70" spans="1:9" x14ac:dyDescent="0.2">
      <c r="A70" s="4">
        <v>5009</v>
      </c>
      <c r="B70" s="4" t="s">
        <v>6044</v>
      </c>
      <c r="C70" s="4" t="s">
        <v>6043</v>
      </c>
      <c r="D70" s="4" t="s">
        <v>2739</v>
      </c>
      <c r="E70" s="4">
        <v>56</v>
      </c>
      <c r="F70" s="4" t="s">
        <v>2700</v>
      </c>
      <c r="G70" s="4" t="s">
        <v>3031</v>
      </c>
      <c r="H70" s="4" t="s">
        <v>2614</v>
      </c>
      <c r="I70" s="4" t="s">
        <v>2795</v>
      </c>
    </row>
    <row r="71" spans="1:9" x14ac:dyDescent="0.2">
      <c r="A71" s="4">
        <v>5012</v>
      </c>
      <c r="B71" s="4" t="s">
        <v>6042</v>
      </c>
      <c r="C71" s="4" t="s">
        <v>6042</v>
      </c>
      <c r="D71" s="4" t="s">
        <v>2739</v>
      </c>
      <c r="E71" s="4">
        <v>56</v>
      </c>
      <c r="F71" s="4" t="s">
        <v>2700</v>
      </c>
      <c r="G71" s="4" t="s">
        <v>2810</v>
      </c>
      <c r="H71" s="4" t="s">
        <v>2614</v>
      </c>
      <c r="I71" s="4" t="s">
        <v>2795</v>
      </c>
    </row>
    <row r="72" spans="1:9" x14ac:dyDescent="0.2">
      <c r="A72" s="4">
        <v>5016</v>
      </c>
      <c r="B72" s="4" t="s">
        <v>6041</v>
      </c>
      <c r="C72" s="4" t="s">
        <v>6041</v>
      </c>
      <c r="D72" s="4" t="s">
        <v>2739</v>
      </c>
      <c r="E72" s="4">
        <v>56</v>
      </c>
      <c r="F72" s="4" t="s">
        <v>2700</v>
      </c>
      <c r="G72" s="4" t="s">
        <v>2815</v>
      </c>
      <c r="H72" s="4" t="s">
        <v>2614</v>
      </c>
      <c r="I72" s="4" t="s">
        <v>2795</v>
      </c>
    </row>
    <row r="73" spans="1:9" x14ac:dyDescent="0.2">
      <c r="A73" s="4">
        <v>6001</v>
      </c>
      <c r="B73" s="4" t="s">
        <v>6040</v>
      </c>
      <c r="C73" s="4" t="s">
        <v>6040</v>
      </c>
      <c r="D73" s="4" t="s">
        <v>2739</v>
      </c>
      <c r="E73" s="4">
        <v>57</v>
      </c>
      <c r="F73" s="4" t="s">
        <v>2700</v>
      </c>
      <c r="G73" s="4" t="s">
        <v>2758</v>
      </c>
      <c r="H73" s="4" t="s">
        <v>2750</v>
      </c>
      <c r="I73" s="4" t="s">
        <v>2750</v>
      </c>
    </row>
    <row r="74" spans="1:9" x14ac:dyDescent="0.2">
      <c r="A74" s="4">
        <v>6002</v>
      </c>
      <c r="B74" s="4" t="s">
        <v>6039</v>
      </c>
      <c r="C74" s="4" t="s">
        <v>6039</v>
      </c>
      <c r="D74" s="4" t="s">
        <v>2739</v>
      </c>
      <c r="E74" s="4">
        <v>56</v>
      </c>
      <c r="F74" s="4" t="s">
        <v>2700</v>
      </c>
      <c r="G74" s="4" t="s">
        <v>2741</v>
      </c>
      <c r="H74" s="4" t="s">
        <v>2614</v>
      </c>
      <c r="I74" s="4" t="s">
        <v>2795</v>
      </c>
    </row>
    <row r="75" spans="1:9" x14ac:dyDescent="0.2">
      <c r="A75" s="4">
        <v>6003</v>
      </c>
      <c r="B75" s="4" t="s">
        <v>6038</v>
      </c>
      <c r="C75" s="4" t="s">
        <v>6038</v>
      </c>
      <c r="D75" s="4" t="s">
        <v>2739</v>
      </c>
      <c r="E75" s="4">
        <v>56</v>
      </c>
      <c r="F75" s="4" t="s">
        <v>2700</v>
      </c>
      <c r="G75" s="4" t="s">
        <v>3004</v>
      </c>
      <c r="H75" s="4" t="s">
        <v>2614</v>
      </c>
      <c r="I75" s="4" t="s">
        <v>2795</v>
      </c>
    </row>
    <row r="76" spans="1:9" x14ac:dyDescent="0.2">
      <c r="A76" s="4">
        <v>6004</v>
      </c>
      <c r="B76" s="4" t="s">
        <v>6037</v>
      </c>
      <c r="C76" s="4" t="s">
        <v>6037</v>
      </c>
      <c r="D76" s="4" t="s">
        <v>2739</v>
      </c>
      <c r="E76" s="4">
        <v>56</v>
      </c>
      <c r="F76" s="4" t="s">
        <v>2700</v>
      </c>
      <c r="G76" s="4" t="s">
        <v>2741</v>
      </c>
      <c r="H76" s="4" t="s">
        <v>2614</v>
      </c>
      <c r="I76" s="4" t="s">
        <v>2795</v>
      </c>
    </row>
    <row r="77" spans="1:9" x14ac:dyDescent="0.2">
      <c r="A77" s="4">
        <v>6005</v>
      </c>
      <c r="B77" s="4" t="s">
        <v>6036</v>
      </c>
      <c r="C77" s="4" t="s">
        <v>6036</v>
      </c>
      <c r="D77" s="4" t="s">
        <v>2739</v>
      </c>
      <c r="E77" s="4">
        <v>56</v>
      </c>
      <c r="F77" s="4" t="s">
        <v>2700</v>
      </c>
      <c r="G77" s="4" t="s">
        <v>3004</v>
      </c>
      <c r="H77" s="4" t="s">
        <v>2614</v>
      </c>
      <c r="I77" s="4" t="s">
        <v>2795</v>
      </c>
    </row>
    <row r="78" spans="1:9" x14ac:dyDescent="0.2">
      <c r="A78" s="4">
        <v>7001</v>
      </c>
      <c r="B78" s="4" t="s">
        <v>6035</v>
      </c>
      <c r="C78" s="4" t="s">
        <v>6035</v>
      </c>
      <c r="D78" s="4" t="s">
        <v>2739</v>
      </c>
      <c r="E78" s="4">
        <v>55</v>
      </c>
      <c r="F78" s="4" t="s">
        <v>2700</v>
      </c>
      <c r="G78" s="4" t="s">
        <v>2741</v>
      </c>
      <c r="H78" s="4" t="s">
        <v>2614</v>
      </c>
      <c r="I78" s="4" t="s">
        <v>2795</v>
      </c>
    </row>
    <row r="79" spans="1:9" x14ac:dyDescent="0.2">
      <c r="A79" s="4">
        <v>7003</v>
      </c>
      <c r="B79" s="4" t="s">
        <v>6034</v>
      </c>
      <c r="C79" s="4" t="s">
        <v>6034</v>
      </c>
      <c r="D79" s="4" t="s">
        <v>2739</v>
      </c>
      <c r="E79" s="4">
        <v>55</v>
      </c>
      <c r="F79" s="4" t="s">
        <v>2700</v>
      </c>
      <c r="G79" s="4" t="s">
        <v>2758</v>
      </c>
      <c r="H79" s="4" t="s">
        <v>2614</v>
      </c>
      <c r="I79" s="4" t="s">
        <v>2795</v>
      </c>
    </row>
    <row r="80" spans="1:9" x14ac:dyDescent="0.2">
      <c r="A80" s="4">
        <v>7005</v>
      </c>
      <c r="B80" s="4" t="s">
        <v>6033</v>
      </c>
      <c r="C80" s="4" t="s">
        <v>6033</v>
      </c>
      <c r="D80" s="4" t="s">
        <v>2739</v>
      </c>
      <c r="E80" s="4">
        <v>55</v>
      </c>
      <c r="F80" s="4" t="s">
        <v>2700</v>
      </c>
      <c r="G80" s="4" t="s">
        <v>2758</v>
      </c>
      <c r="H80" s="4" t="s">
        <v>2614</v>
      </c>
      <c r="I80" s="4" t="s">
        <v>2795</v>
      </c>
    </row>
    <row r="81" spans="1:9" x14ac:dyDescent="0.2">
      <c r="A81" s="4">
        <v>8002</v>
      </c>
      <c r="B81" s="4" t="s">
        <v>6032</v>
      </c>
      <c r="C81" s="4" t="s">
        <v>6032</v>
      </c>
      <c r="D81" s="4" t="s">
        <v>2739</v>
      </c>
      <c r="E81" s="4">
        <v>61</v>
      </c>
      <c r="F81" s="4" t="s">
        <v>2700</v>
      </c>
      <c r="G81" s="4" t="s">
        <v>2741</v>
      </c>
      <c r="H81" s="4" t="s">
        <v>2622</v>
      </c>
      <c r="I81" s="4" t="s">
        <v>2750</v>
      </c>
    </row>
    <row r="82" spans="1:9" x14ac:dyDescent="0.2">
      <c r="A82" s="4">
        <v>8004</v>
      </c>
      <c r="B82" s="4" t="s">
        <v>6031</v>
      </c>
      <c r="C82" s="4" t="s">
        <v>6031</v>
      </c>
      <c r="D82" s="4" t="s">
        <v>2739</v>
      </c>
      <c r="E82" s="4">
        <v>61</v>
      </c>
      <c r="F82" s="4" t="s">
        <v>2700</v>
      </c>
      <c r="G82" s="4" t="s">
        <v>2828</v>
      </c>
      <c r="H82" s="4" t="s">
        <v>2750</v>
      </c>
      <c r="I82" s="4" t="s">
        <v>2750</v>
      </c>
    </row>
    <row r="83" spans="1:9" x14ac:dyDescent="0.2">
      <c r="A83" s="4">
        <v>8005</v>
      </c>
      <c r="B83" s="4" t="s">
        <v>6030</v>
      </c>
      <c r="C83" s="4" t="s">
        <v>6030</v>
      </c>
      <c r="D83" s="4" t="s">
        <v>2739</v>
      </c>
      <c r="E83" s="4">
        <v>61</v>
      </c>
      <c r="F83" s="4" t="s">
        <v>2700</v>
      </c>
      <c r="G83" s="4" t="s">
        <v>2741</v>
      </c>
      <c r="H83" s="4" t="s">
        <v>2622</v>
      </c>
      <c r="I83" s="4" t="s">
        <v>2750</v>
      </c>
    </row>
    <row r="84" spans="1:9" x14ac:dyDescent="0.2">
      <c r="A84" s="4">
        <v>8006</v>
      </c>
      <c r="B84" s="4" t="s">
        <v>6029</v>
      </c>
      <c r="C84" s="4" t="s">
        <v>6028</v>
      </c>
      <c r="D84" s="4" t="s">
        <v>2739</v>
      </c>
      <c r="E84" s="4">
        <v>61</v>
      </c>
      <c r="F84" s="4" t="s">
        <v>2700</v>
      </c>
      <c r="G84" s="4" t="s">
        <v>2758</v>
      </c>
      <c r="H84" s="4" t="s">
        <v>2622</v>
      </c>
      <c r="I84" s="4" t="s">
        <v>2750</v>
      </c>
    </row>
    <row r="85" spans="1:9" x14ac:dyDescent="0.2">
      <c r="A85" s="4">
        <v>8007</v>
      </c>
      <c r="B85" s="4" t="s">
        <v>6027</v>
      </c>
      <c r="C85" s="4" t="s">
        <v>6027</v>
      </c>
      <c r="D85" s="4" t="s">
        <v>2739</v>
      </c>
      <c r="E85" s="4">
        <v>61</v>
      </c>
      <c r="F85" s="4" t="s">
        <v>2700</v>
      </c>
      <c r="G85" s="4" t="s">
        <v>2741</v>
      </c>
      <c r="H85" s="4" t="s">
        <v>2750</v>
      </c>
      <c r="I85" s="4" t="s">
        <v>2750</v>
      </c>
    </row>
    <row r="86" spans="1:9" x14ac:dyDescent="0.2">
      <c r="A86" s="4">
        <v>8008</v>
      </c>
      <c r="B86" s="4" t="s">
        <v>6026</v>
      </c>
      <c r="C86" s="4" t="s">
        <v>6026</v>
      </c>
      <c r="D86" s="4" t="s">
        <v>2739</v>
      </c>
      <c r="E86" s="4">
        <v>61</v>
      </c>
      <c r="F86" s="4" t="s">
        <v>2700</v>
      </c>
      <c r="G86" s="4" t="s">
        <v>2741</v>
      </c>
      <c r="H86" s="4" t="s">
        <v>2750</v>
      </c>
      <c r="I86" s="4" t="s">
        <v>2750</v>
      </c>
    </row>
    <row r="87" spans="1:9" x14ac:dyDescent="0.2">
      <c r="A87" s="4">
        <v>8009</v>
      </c>
      <c r="B87" s="4" t="s">
        <v>6025</v>
      </c>
      <c r="C87" s="4" t="s">
        <v>6025</v>
      </c>
      <c r="D87" s="4" t="s">
        <v>2739</v>
      </c>
      <c r="E87" s="4">
        <v>61</v>
      </c>
      <c r="F87" s="4" t="s">
        <v>2700</v>
      </c>
      <c r="G87" s="4" t="s">
        <v>2741</v>
      </c>
      <c r="H87" s="4" t="s">
        <v>2750</v>
      </c>
      <c r="I87" s="4" t="s">
        <v>2750</v>
      </c>
    </row>
    <row r="88" spans="1:9" x14ac:dyDescent="0.2">
      <c r="A88" s="4">
        <v>8010</v>
      </c>
      <c r="B88" s="4" t="s">
        <v>6024</v>
      </c>
      <c r="C88" s="4" t="s">
        <v>6024</v>
      </c>
      <c r="D88" s="4" t="s">
        <v>2739</v>
      </c>
      <c r="E88" s="4">
        <v>61</v>
      </c>
      <c r="F88" s="4" t="s">
        <v>2700</v>
      </c>
      <c r="G88" s="4" t="s">
        <v>2741</v>
      </c>
      <c r="H88" s="4" t="s">
        <v>2750</v>
      </c>
      <c r="I88" s="4" t="s">
        <v>2750</v>
      </c>
    </row>
    <row r="89" spans="1:9" x14ac:dyDescent="0.2">
      <c r="A89" s="4">
        <v>8012</v>
      </c>
      <c r="B89" s="4" t="s">
        <v>6023</v>
      </c>
      <c r="C89" s="4" t="s">
        <v>6023</v>
      </c>
      <c r="D89" s="4" t="s">
        <v>2739</v>
      </c>
      <c r="E89" s="4">
        <v>61</v>
      </c>
      <c r="F89" s="4" t="s">
        <v>2700</v>
      </c>
      <c r="G89" s="4" t="s">
        <v>2758</v>
      </c>
      <c r="H89" s="4" t="s">
        <v>2750</v>
      </c>
      <c r="I89" s="4" t="s">
        <v>2750</v>
      </c>
    </row>
    <row r="90" spans="1:9" x14ac:dyDescent="0.2">
      <c r="A90" s="4">
        <v>8013</v>
      </c>
      <c r="B90" s="4" t="s">
        <v>6022</v>
      </c>
      <c r="C90" s="4" t="s">
        <v>6022</v>
      </c>
      <c r="D90" s="4" t="s">
        <v>2739</v>
      </c>
      <c r="E90" s="4">
        <v>61</v>
      </c>
      <c r="F90" s="4" t="s">
        <v>2700</v>
      </c>
      <c r="G90" s="4" t="s">
        <v>2815</v>
      </c>
      <c r="H90" s="4" t="s">
        <v>2750</v>
      </c>
      <c r="I90" s="4" t="s">
        <v>2750</v>
      </c>
    </row>
    <row r="91" spans="1:9" x14ac:dyDescent="0.2">
      <c r="A91" s="4">
        <v>8014</v>
      </c>
      <c r="B91" s="4" t="s">
        <v>6021</v>
      </c>
      <c r="C91" s="4" t="s">
        <v>6021</v>
      </c>
      <c r="D91" s="4" t="s">
        <v>2739</v>
      </c>
      <c r="E91" s="4">
        <v>61</v>
      </c>
      <c r="F91" s="4" t="s">
        <v>2700</v>
      </c>
      <c r="G91" s="4" t="s">
        <v>2758</v>
      </c>
      <c r="H91" s="4" t="s">
        <v>2750</v>
      </c>
      <c r="I91" s="4" t="s">
        <v>2750</v>
      </c>
    </row>
    <row r="92" spans="1:9" x14ac:dyDescent="0.2">
      <c r="A92" s="4">
        <v>8015</v>
      </c>
      <c r="B92" s="4" t="s">
        <v>6020</v>
      </c>
      <c r="C92" s="4" t="s">
        <v>6020</v>
      </c>
      <c r="D92" s="4" t="s">
        <v>2739</v>
      </c>
      <c r="E92" s="4">
        <v>61</v>
      </c>
      <c r="F92" s="4" t="s">
        <v>2700</v>
      </c>
      <c r="G92" s="4" t="s">
        <v>2758</v>
      </c>
      <c r="H92" s="4" t="s">
        <v>2622</v>
      </c>
      <c r="I92" s="4" t="s">
        <v>2750</v>
      </c>
    </row>
    <row r="93" spans="1:9" x14ac:dyDescent="0.2">
      <c r="A93" s="4">
        <v>8016</v>
      </c>
      <c r="B93" s="4" t="s">
        <v>6019</v>
      </c>
      <c r="C93" s="4" t="s">
        <v>6019</v>
      </c>
      <c r="D93" s="4" t="s">
        <v>2739</v>
      </c>
      <c r="E93" s="4">
        <v>61</v>
      </c>
      <c r="F93" s="4" t="s">
        <v>2700</v>
      </c>
      <c r="G93" s="4" t="s">
        <v>3031</v>
      </c>
      <c r="H93" s="4" t="s">
        <v>2750</v>
      </c>
      <c r="I93" s="4" t="s">
        <v>2750</v>
      </c>
    </row>
    <row r="94" spans="1:9" x14ac:dyDescent="0.2">
      <c r="A94" s="4">
        <v>9001</v>
      </c>
      <c r="B94" s="4" t="s">
        <v>6018</v>
      </c>
      <c r="C94" s="4" t="s">
        <v>6018</v>
      </c>
      <c r="D94" s="4" t="s">
        <v>2739</v>
      </c>
      <c r="E94" s="4">
        <v>66</v>
      </c>
      <c r="F94" s="4" t="s">
        <v>2700</v>
      </c>
      <c r="G94" s="4" t="s">
        <v>2758</v>
      </c>
      <c r="H94" s="4" t="s">
        <v>2614</v>
      </c>
      <c r="I94" s="4" t="s">
        <v>2795</v>
      </c>
    </row>
    <row r="95" spans="1:9" x14ac:dyDescent="0.2">
      <c r="A95" s="4">
        <v>9002</v>
      </c>
      <c r="B95" s="4" t="s">
        <v>6017</v>
      </c>
      <c r="C95" s="4" t="s">
        <v>6017</v>
      </c>
      <c r="D95" s="4" t="s">
        <v>2739</v>
      </c>
      <c r="E95" s="4">
        <v>66</v>
      </c>
      <c r="F95" s="4" t="s">
        <v>2700</v>
      </c>
      <c r="G95" s="4" t="s">
        <v>2758</v>
      </c>
      <c r="H95" s="4" t="s">
        <v>2614</v>
      </c>
      <c r="I95" s="4" t="s">
        <v>2795</v>
      </c>
    </row>
    <row r="96" spans="1:9" x14ac:dyDescent="0.2">
      <c r="A96" s="4">
        <v>9003</v>
      </c>
      <c r="B96" s="4" t="s">
        <v>6016</v>
      </c>
      <c r="C96" s="4" t="s">
        <v>6016</v>
      </c>
      <c r="D96" s="4" t="s">
        <v>2739</v>
      </c>
      <c r="E96" s="4">
        <v>66</v>
      </c>
      <c r="F96" s="4" t="s">
        <v>2700</v>
      </c>
      <c r="G96" s="4" t="s">
        <v>2741</v>
      </c>
      <c r="H96" s="4" t="s">
        <v>2614</v>
      </c>
      <c r="I96" s="4" t="s">
        <v>2795</v>
      </c>
    </row>
    <row r="97" spans="1:9" x14ac:dyDescent="0.2">
      <c r="A97" s="4">
        <v>9005</v>
      </c>
      <c r="B97" s="4" t="s">
        <v>6015</v>
      </c>
      <c r="C97" s="4" t="s">
        <v>6015</v>
      </c>
      <c r="D97" s="4" t="s">
        <v>2739</v>
      </c>
      <c r="E97" s="4">
        <v>66</v>
      </c>
      <c r="F97" s="4" t="s">
        <v>2700</v>
      </c>
      <c r="G97" s="4" t="s">
        <v>2916</v>
      </c>
      <c r="H97" s="4" t="s">
        <v>2614</v>
      </c>
      <c r="I97" s="4" t="s">
        <v>2795</v>
      </c>
    </row>
    <row r="98" spans="1:9" x14ac:dyDescent="0.2">
      <c r="A98" s="4">
        <v>9006</v>
      </c>
      <c r="B98" s="4" t="s">
        <v>6014</v>
      </c>
      <c r="C98" s="4" t="s">
        <v>6014</v>
      </c>
      <c r="D98" s="4" t="s">
        <v>2739</v>
      </c>
      <c r="E98" s="4">
        <v>66</v>
      </c>
      <c r="F98" s="4" t="s">
        <v>2700</v>
      </c>
      <c r="G98" s="4" t="s">
        <v>2756</v>
      </c>
      <c r="H98" s="4" t="s">
        <v>2614</v>
      </c>
      <c r="I98" s="4" t="s">
        <v>2795</v>
      </c>
    </row>
    <row r="99" spans="1:9" x14ac:dyDescent="0.2">
      <c r="A99" s="4">
        <v>9007</v>
      </c>
      <c r="B99" s="4" t="s">
        <v>6013</v>
      </c>
      <c r="C99" s="4" t="s">
        <v>6013</v>
      </c>
      <c r="D99" s="4" t="s">
        <v>2739</v>
      </c>
      <c r="E99" s="4">
        <v>66</v>
      </c>
      <c r="F99" s="4" t="s">
        <v>2700</v>
      </c>
      <c r="G99" s="4" t="s">
        <v>2815</v>
      </c>
      <c r="H99" s="4" t="s">
        <v>2614</v>
      </c>
      <c r="I99" s="4" t="s">
        <v>2795</v>
      </c>
    </row>
    <row r="100" spans="1:9" x14ac:dyDescent="0.2">
      <c r="A100" s="4">
        <v>9009</v>
      </c>
      <c r="B100" s="4" t="s">
        <v>6012</v>
      </c>
      <c r="C100" s="4" t="s">
        <v>6012</v>
      </c>
      <c r="D100" s="4" t="s">
        <v>2739</v>
      </c>
      <c r="E100" s="4">
        <v>66</v>
      </c>
      <c r="F100" s="4" t="s">
        <v>2700</v>
      </c>
      <c r="G100" s="4" t="s">
        <v>3096</v>
      </c>
      <c r="H100" s="4" t="s">
        <v>2614</v>
      </c>
      <c r="I100" s="4" t="s">
        <v>2795</v>
      </c>
    </row>
    <row r="101" spans="1:9" x14ac:dyDescent="0.2">
      <c r="A101" s="4">
        <v>10000</v>
      </c>
      <c r="B101" s="4" t="s">
        <v>6011</v>
      </c>
      <c r="C101" s="4" t="s">
        <v>4504</v>
      </c>
      <c r="D101" s="4" t="s">
        <v>2739</v>
      </c>
      <c r="E101" s="4">
        <v>99</v>
      </c>
      <c r="F101" s="4" t="s">
        <v>2700</v>
      </c>
      <c r="G101" s="4" t="s">
        <v>3175</v>
      </c>
      <c r="H101" s="4" t="s">
        <v>2751</v>
      </c>
      <c r="I101" s="4" t="s">
        <v>2737</v>
      </c>
    </row>
    <row r="102" spans="1:9" x14ac:dyDescent="0.2">
      <c r="A102" s="4">
        <v>10001</v>
      </c>
      <c r="B102" s="4" t="s">
        <v>6010</v>
      </c>
      <c r="C102" s="4" t="s">
        <v>6009</v>
      </c>
      <c r="D102" s="4" t="s">
        <v>2739</v>
      </c>
      <c r="E102" s="4">
        <v>66</v>
      </c>
      <c r="F102" s="4" t="s">
        <v>2700</v>
      </c>
      <c r="G102" s="4" t="s">
        <v>2758</v>
      </c>
      <c r="H102" s="4" t="s">
        <v>2614</v>
      </c>
      <c r="I102" s="4" t="s">
        <v>2795</v>
      </c>
    </row>
    <row r="103" spans="1:9" x14ac:dyDescent="0.2">
      <c r="A103" s="4">
        <v>10002</v>
      </c>
      <c r="B103" s="4" t="s">
        <v>6008</v>
      </c>
      <c r="C103" s="4" t="s">
        <v>6007</v>
      </c>
      <c r="D103" s="4" t="s">
        <v>2739</v>
      </c>
      <c r="E103" s="4">
        <v>66</v>
      </c>
      <c r="F103" s="4" t="s">
        <v>2700</v>
      </c>
      <c r="G103" s="4" t="s">
        <v>2815</v>
      </c>
      <c r="H103" s="4" t="s">
        <v>2614</v>
      </c>
      <c r="I103" s="4" t="s">
        <v>2795</v>
      </c>
    </row>
    <row r="104" spans="1:9" x14ac:dyDescent="0.2">
      <c r="A104" s="4">
        <v>10003</v>
      </c>
      <c r="B104" s="4" t="s">
        <v>6006</v>
      </c>
      <c r="C104" s="4" t="s">
        <v>6006</v>
      </c>
      <c r="D104" s="4" t="s">
        <v>2739</v>
      </c>
      <c r="E104" s="4">
        <v>66</v>
      </c>
      <c r="F104" s="4" t="s">
        <v>2700</v>
      </c>
      <c r="G104" s="4" t="s">
        <v>2741</v>
      </c>
      <c r="H104" s="4" t="s">
        <v>2614</v>
      </c>
      <c r="I104" s="4" t="s">
        <v>2795</v>
      </c>
    </row>
    <row r="105" spans="1:9" x14ac:dyDescent="0.2">
      <c r="A105" s="4">
        <v>10005</v>
      </c>
      <c r="B105" s="4" t="s">
        <v>6005</v>
      </c>
      <c r="C105" s="4" t="s">
        <v>6005</v>
      </c>
      <c r="D105" s="4" t="s">
        <v>2739</v>
      </c>
      <c r="E105" s="4">
        <v>66</v>
      </c>
      <c r="F105" s="4" t="s">
        <v>2700</v>
      </c>
      <c r="G105" s="4" t="s">
        <v>3031</v>
      </c>
      <c r="H105" s="4" t="s">
        <v>2614</v>
      </c>
      <c r="I105" s="4" t="s">
        <v>2795</v>
      </c>
    </row>
    <row r="106" spans="1:9" x14ac:dyDescent="0.2">
      <c r="A106" s="4">
        <v>10007</v>
      </c>
      <c r="B106" s="4" t="s">
        <v>6004</v>
      </c>
      <c r="C106" s="4" t="s">
        <v>6004</v>
      </c>
      <c r="D106" s="4" t="s">
        <v>2739</v>
      </c>
      <c r="E106" s="4">
        <v>66</v>
      </c>
      <c r="F106" s="4" t="s">
        <v>2700</v>
      </c>
      <c r="G106" s="4" t="s">
        <v>2758</v>
      </c>
      <c r="H106" s="4" t="s">
        <v>2614</v>
      </c>
      <c r="I106" s="4" t="s">
        <v>2795</v>
      </c>
    </row>
    <row r="107" spans="1:9" x14ac:dyDescent="0.2">
      <c r="A107" s="4">
        <v>10010</v>
      </c>
      <c r="B107" s="4" t="s">
        <v>6003</v>
      </c>
      <c r="C107" s="4" t="s">
        <v>6003</v>
      </c>
      <c r="D107" s="4" t="s">
        <v>2739</v>
      </c>
      <c r="E107" s="4">
        <v>66</v>
      </c>
      <c r="F107" s="4" t="s">
        <v>2700</v>
      </c>
      <c r="G107" s="4" t="s">
        <v>2764</v>
      </c>
      <c r="H107" s="4" t="s">
        <v>2614</v>
      </c>
      <c r="I107" s="4" t="s">
        <v>2795</v>
      </c>
    </row>
    <row r="108" spans="1:9" x14ac:dyDescent="0.2">
      <c r="A108" s="4">
        <v>11001</v>
      </c>
      <c r="B108" s="4" t="s">
        <v>6002</v>
      </c>
      <c r="C108" s="4" t="s">
        <v>6002</v>
      </c>
      <c r="D108" s="4" t="s">
        <v>2739</v>
      </c>
      <c r="E108" s="4">
        <v>43</v>
      </c>
      <c r="F108" s="4" t="s">
        <v>2700</v>
      </c>
      <c r="G108" s="4" t="s">
        <v>2741</v>
      </c>
      <c r="H108" s="4" t="s">
        <v>2614</v>
      </c>
      <c r="I108" s="4" t="s">
        <v>2795</v>
      </c>
    </row>
    <row r="109" spans="1:9" x14ac:dyDescent="0.2">
      <c r="A109" s="4">
        <v>11003</v>
      </c>
      <c r="B109" s="4" t="s">
        <v>6001</v>
      </c>
      <c r="C109" s="4" t="s">
        <v>6001</v>
      </c>
      <c r="D109" s="4" t="s">
        <v>3075</v>
      </c>
      <c r="E109" s="4">
        <v>300</v>
      </c>
      <c r="F109" s="4" t="s">
        <v>2700</v>
      </c>
      <c r="G109" s="4" t="s">
        <v>2741</v>
      </c>
      <c r="H109" s="4" t="s">
        <v>2614</v>
      </c>
      <c r="I109" s="4" t="s">
        <v>2795</v>
      </c>
    </row>
    <row r="110" spans="1:9" x14ac:dyDescent="0.2">
      <c r="A110" s="4">
        <v>11004</v>
      </c>
      <c r="B110" s="4" t="s">
        <v>6000</v>
      </c>
      <c r="C110" s="4" t="s">
        <v>5999</v>
      </c>
      <c r="D110" s="4" t="s">
        <v>2739</v>
      </c>
      <c r="E110" s="4">
        <v>43</v>
      </c>
      <c r="F110" s="4" t="s">
        <v>2700</v>
      </c>
      <c r="G110" s="4" t="s">
        <v>2758</v>
      </c>
      <c r="H110" s="4" t="s">
        <v>2614</v>
      </c>
      <c r="I110" s="4" t="s">
        <v>2795</v>
      </c>
    </row>
    <row r="111" spans="1:9" x14ac:dyDescent="0.2">
      <c r="A111" s="4">
        <v>11005</v>
      </c>
      <c r="B111" s="4" t="s">
        <v>5998</v>
      </c>
      <c r="C111" s="4" t="s">
        <v>5998</v>
      </c>
      <c r="D111" s="4" t="s">
        <v>2739</v>
      </c>
      <c r="E111" s="4">
        <v>43</v>
      </c>
      <c r="F111" s="4" t="s">
        <v>2700</v>
      </c>
      <c r="G111" s="4" t="s">
        <v>2741</v>
      </c>
      <c r="H111" s="4" t="s">
        <v>2614</v>
      </c>
      <c r="I111" s="4" t="s">
        <v>2795</v>
      </c>
    </row>
    <row r="112" spans="1:9" x14ac:dyDescent="0.2">
      <c r="A112" s="4">
        <v>11007</v>
      </c>
      <c r="B112" s="4" t="s">
        <v>5997</v>
      </c>
      <c r="C112" s="4" t="s">
        <v>5997</v>
      </c>
      <c r="D112" s="4" t="s">
        <v>2739</v>
      </c>
      <c r="E112" s="4">
        <v>43</v>
      </c>
      <c r="F112" s="4" t="s">
        <v>2700</v>
      </c>
      <c r="G112" s="4" t="s">
        <v>2764</v>
      </c>
      <c r="H112" s="4" t="s">
        <v>2614</v>
      </c>
      <c r="I112" s="4" t="s">
        <v>2795</v>
      </c>
    </row>
    <row r="113" spans="1:9" x14ac:dyDescent="0.2">
      <c r="A113" s="4">
        <v>11011</v>
      </c>
      <c r="B113" s="4" t="s">
        <v>5996</v>
      </c>
      <c r="C113" s="4" t="s">
        <v>5996</v>
      </c>
      <c r="D113" s="4" t="s">
        <v>2739</v>
      </c>
      <c r="E113" s="4">
        <v>43</v>
      </c>
      <c r="F113" s="4" t="s">
        <v>2700</v>
      </c>
      <c r="G113" s="4" t="s">
        <v>2758</v>
      </c>
      <c r="H113" s="4" t="s">
        <v>2614</v>
      </c>
      <c r="I113" s="4" t="s">
        <v>2795</v>
      </c>
    </row>
    <row r="114" spans="1:9" x14ac:dyDescent="0.2">
      <c r="A114" s="4">
        <v>11012</v>
      </c>
      <c r="B114" s="4" t="s">
        <v>5995</v>
      </c>
      <c r="C114" s="4" t="s">
        <v>5995</v>
      </c>
      <c r="D114" s="4" t="s">
        <v>2739</v>
      </c>
      <c r="E114" s="4">
        <v>43</v>
      </c>
      <c r="F114" s="4" t="s">
        <v>2700</v>
      </c>
      <c r="G114" s="4" t="s">
        <v>3031</v>
      </c>
      <c r="H114" s="4" t="s">
        <v>2614</v>
      </c>
      <c r="I114" s="4" t="s">
        <v>2795</v>
      </c>
    </row>
    <row r="115" spans="1:9" x14ac:dyDescent="0.2">
      <c r="A115" s="4">
        <v>11014</v>
      </c>
      <c r="B115" s="4" t="s">
        <v>5994</v>
      </c>
      <c r="C115" s="4" t="s">
        <v>5994</v>
      </c>
      <c r="D115" s="4" t="s">
        <v>2739</v>
      </c>
      <c r="E115" s="4">
        <v>65</v>
      </c>
      <c r="F115" s="4" t="s">
        <v>2700</v>
      </c>
      <c r="G115" s="4" t="s">
        <v>2741</v>
      </c>
      <c r="H115" s="4" t="s">
        <v>2750</v>
      </c>
      <c r="I115" s="4" t="s">
        <v>2750</v>
      </c>
    </row>
    <row r="116" spans="1:9" x14ac:dyDescent="0.2">
      <c r="A116" s="4">
        <v>12001</v>
      </c>
      <c r="B116" s="4" t="s">
        <v>5993</v>
      </c>
      <c r="C116" s="4" t="s">
        <v>5993</v>
      </c>
      <c r="D116" s="4" t="s">
        <v>2739</v>
      </c>
      <c r="E116" s="4">
        <v>62</v>
      </c>
      <c r="F116" s="4" t="s">
        <v>2700</v>
      </c>
      <c r="G116" s="4" t="s">
        <v>3056</v>
      </c>
      <c r="H116" s="4" t="s">
        <v>2750</v>
      </c>
      <c r="I116" s="4" t="s">
        <v>2750</v>
      </c>
    </row>
    <row r="117" spans="1:9" x14ac:dyDescent="0.2">
      <c r="A117" s="4">
        <v>12003</v>
      </c>
      <c r="B117" s="4" t="s">
        <v>5992</v>
      </c>
      <c r="C117" s="4" t="s">
        <v>5992</v>
      </c>
      <c r="D117" s="4" t="s">
        <v>2739</v>
      </c>
      <c r="E117" s="4">
        <v>25</v>
      </c>
      <c r="F117" s="4" t="s">
        <v>2700</v>
      </c>
      <c r="G117" s="4" t="s">
        <v>3096</v>
      </c>
      <c r="H117" s="4" t="s">
        <v>2750</v>
      </c>
      <c r="I117" s="4" t="s">
        <v>2750</v>
      </c>
    </row>
    <row r="118" spans="1:9" x14ac:dyDescent="0.2">
      <c r="A118" s="4">
        <v>12005</v>
      </c>
      <c r="B118" s="4" t="s">
        <v>5991</v>
      </c>
      <c r="C118" s="4" t="s">
        <v>5991</v>
      </c>
      <c r="D118" s="4" t="s">
        <v>2739</v>
      </c>
      <c r="E118" s="4">
        <v>62</v>
      </c>
      <c r="F118" s="4" t="s">
        <v>2700</v>
      </c>
      <c r="G118" s="4" t="s">
        <v>2741</v>
      </c>
      <c r="H118" s="4" t="s">
        <v>2750</v>
      </c>
      <c r="I118" s="4" t="s">
        <v>2750</v>
      </c>
    </row>
    <row r="119" spans="1:9" x14ac:dyDescent="0.2">
      <c r="A119" s="4">
        <v>12006</v>
      </c>
      <c r="B119" s="4" t="s">
        <v>5990</v>
      </c>
      <c r="C119" s="4" t="s">
        <v>5990</v>
      </c>
      <c r="D119" s="4" t="s">
        <v>2739</v>
      </c>
      <c r="E119" s="4">
        <v>62</v>
      </c>
      <c r="F119" s="4" t="s">
        <v>2700</v>
      </c>
      <c r="G119" s="4" t="s">
        <v>3004</v>
      </c>
      <c r="H119" s="4" t="s">
        <v>2750</v>
      </c>
      <c r="I119" s="4" t="s">
        <v>2750</v>
      </c>
    </row>
    <row r="120" spans="1:9" x14ac:dyDescent="0.2">
      <c r="A120" s="4">
        <v>12007</v>
      </c>
      <c r="B120" s="4" t="s">
        <v>5989</v>
      </c>
      <c r="C120" s="4" t="s">
        <v>5989</v>
      </c>
      <c r="D120" s="4" t="s">
        <v>3508</v>
      </c>
      <c r="E120" s="4">
        <v>300</v>
      </c>
      <c r="F120" s="4" t="s">
        <v>2700</v>
      </c>
      <c r="G120" s="4" t="s">
        <v>2741</v>
      </c>
      <c r="H120" s="4" t="s">
        <v>2750</v>
      </c>
      <c r="I120" s="4" t="s">
        <v>2750</v>
      </c>
    </row>
    <row r="121" spans="1:9" x14ac:dyDescent="0.2">
      <c r="A121" s="4">
        <v>12008</v>
      </c>
      <c r="B121" s="4" t="s">
        <v>5988</v>
      </c>
      <c r="C121" s="4" t="s">
        <v>5987</v>
      </c>
      <c r="D121" s="4" t="s">
        <v>2739</v>
      </c>
      <c r="E121" s="4">
        <v>62</v>
      </c>
      <c r="F121" s="4" t="s">
        <v>2700</v>
      </c>
      <c r="G121" s="4" t="s">
        <v>2764</v>
      </c>
      <c r="H121" s="4" t="s">
        <v>2750</v>
      </c>
      <c r="I121" s="4" t="s">
        <v>2750</v>
      </c>
    </row>
    <row r="122" spans="1:9" x14ac:dyDescent="0.2">
      <c r="A122" s="4">
        <v>12010</v>
      </c>
      <c r="B122" s="4" t="s">
        <v>5986</v>
      </c>
      <c r="C122" s="4" t="s">
        <v>5986</v>
      </c>
      <c r="D122" s="4" t="s">
        <v>2739</v>
      </c>
      <c r="E122" s="4">
        <v>25</v>
      </c>
      <c r="F122" s="4" t="s">
        <v>2700</v>
      </c>
      <c r="G122" s="4" t="s">
        <v>2787</v>
      </c>
      <c r="H122" s="4" t="s">
        <v>2751</v>
      </c>
      <c r="I122" s="4" t="s">
        <v>2750</v>
      </c>
    </row>
    <row r="123" spans="1:9" x14ac:dyDescent="0.2">
      <c r="A123" s="4">
        <v>12011</v>
      </c>
      <c r="B123" s="4" t="s">
        <v>5985</v>
      </c>
      <c r="C123" s="4" t="s">
        <v>5985</v>
      </c>
      <c r="D123" s="4" t="s">
        <v>2979</v>
      </c>
      <c r="E123" s="4">
        <v>65</v>
      </c>
      <c r="F123" s="4" t="s">
        <v>2700</v>
      </c>
      <c r="G123" s="4" t="s">
        <v>2741</v>
      </c>
      <c r="H123" s="4" t="s">
        <v>2750</v>
      </c>
      <c r="I123" s="4" t="s">
        <v>2750</v>
      </c>
    </row>
    <row r="124" spans="1:9" x14ac:dyDescent="0.2">
      <c r="A124" s="4">
        <v>12012</v>
      </c>
      <c r="B124" s="4" t="s">
        <v>5984</v>
      </c>
      <c r="C124" s="4" t="s">
        <v>5984</v>
      </c>
      <c r="D124" s="4" t="s">
        <v>2739</v>
      </c>
      <c r="E124" s="4">
        <v>65</v>
      </c>
      <c r="F124" s="4" t="s">
        <v>2700</v>
      </c>
      <c r="G124" s="4" t="s">
        <v>2916</v>
      </c>
      <c r="H124" s="4" t="s">
        <v>2750</v>
      </c>
      <c r="I124" s="4" t="s">
        <v>2750</v>
      </c>
    </row>
    <row r="125" spans="1:9" x14ac:dyDescent="0.2">
      <c r="A125" s="4">
        <v>12013</v>
      </c>
      <c r="B125" s="4" t="s">
        <v>5983</v>
      </c>
      <c r="C125" s="4" t="s">
        <v>5983</v>
      </c>
      <c r="D125" s="4" t="s">
        <v>2739</v>
      </c>
      <c r="E125" s="4">
        <v>65</v>
      </c>
      <c r="F125" s="4" t="s">
        <v>2700</v>
      </c>
      <c r="G125" s="4" t="s">
        <v>2758</v>
      </c>
      <c r="H125" s="4" t="s">
        <v>2750</v>
      </c>
      <c r="I125" s="4" t="s">
        <v>2750</v>
      </c>
    </row>
    <row r="126" spans="1:9" x14ac:dyDescent="0.2">
      <c r="A126" s="4">
        <v>12014</v>
      </c>
      <c r="B126" s="4" t="s">
        <v>5982</v>
      </c>
      <c r="C126" s="4" t="s">
        <v>5982</v>
      </c>
      <c r="D126" s="4" t="s">
        <v>3305</v>
      </c>
      <c r="E126" s="4">
        <v>65</v>
      </c>
      <c r="F126" s="4" t="s">
        <v>2700</v>
      </c>
      <c r="G126" s="4" t="s">
        <v>2758</v>
      </c>
      <c r="H126" s="4" t="s">
        <v>2750</v>
      </c>
      <c r="I126" s="4" t="s">
        <v>2750</v>
      </c>
    </row>
    <row r="127" spans="1:9" x14ac:dyDescent="0.2">
      <c r="A127" s="4">
        <v>12015</v>
      </c>
      <c r="B127" s="4" t="s">
        <v>5981</v>
      </c>
      <c r="C127" s="4" t="s">
        <v>5981</v>
      </c>
      <c r="D127" s="4" t="s">
        <v>2739</v>
      </c>
      <c r="E127" s="4">
        <v>65</v>
      </c>
      <c r="F127" s="4" t="s">
        <v>2700</v>
      </c>
      <c r="G127" s="4" t="s">
        <v>2758</v>
      </c>
      <c r="H127" s="4" t="s">
        <v>2750</v>
      </c>
      <c r="I127" s="4" t="s">
        <v>2750</v>
      </c>
    </row>
    <row r="128" spans="1:9" x14ac:dyDescent="0.2">
      <c r="A128" s="4">
        <v>12017</v>
      </c>
      <c r="B128" s="4" t="s">
        <v>5980</v>
      </c>
      <c r="C128" s="4" t="s">
        <v>5980</v>
      </c>
      <c r="D128" s="4" t="s">
        <v>2739</v>
      </c>
      <c r="E128" s="4">
        <v>65</v>
      </c>
      <c r="F128" s="4" t="s">
        <v>2700</v>
      </c>
      <c r="G128" s="4" t="s">
        <v>2741</v>
      </c>
      <c r="H128" s="4" t="s">
        <v>2750</v>
      </c>
      <c r="I128" s="4" t="s">
        <v>2750</v>
      </c>
    </row>
    <row r="129" spans="1:9" x14ac:dyDescent="0.2">
      <c r="A129" s="4">
        <v>12018</v>
      </c>
      <c r="B129" s="4" t="s">
        <v>5979</v>
      </c>
      <c r="C129" s="4" t="s">
        <v>5979</v>
      </c>
      <c r="D129" s="4" t="s">
        <v>2739</v>
      </c>
      <c r="E129" s="4">
        <v>65</v>
      </c>
      <c r="F129" s="4" t="s">
        <v>2700</v>
      </c>
      <c r="G129" s="4" t="s">
        <v>2758</v>
      </c>
      <c r="H129" s="4" t="s">
        <v>2750</v>
      </c>
      <c r="I129" s="4" t="s">
        <v>2750</v>
      </c>
    </row>
    <row r="130" spans="1:9" x14ac:dyDescent="0.2">
      <c r="A130" s="4">
        <v>12019</v>
      </c>
      <c r="B130" s="4" t="s">
        <v>5978</v>
      </c>
      <c r="C130" s="4" t="s">
        <v>5978</v>
      </c>
      <c r="D130" s="4" t="s">
        <v>2739</v>
      </c>
      <c r="E130" s="4">
        <v>62</v>
      </c>
      <c r="F130" s="4" t="s">
        <v>2700</v>
      </c>
      <c r="G130" s="4" t="s">
        <v>3031</v>
      </c>
      <c r="H130" s="4" t="s">
        <v>2750</v>
      </c>
      <c r="I130" s="4" t="s">
        <v>2750</v>
      </c>
    </row>
    <row r="131" spans="1:9" x14ac:dyDescent="0.2">
      <c r="A131" s="4">
        <v>12020</v>
      </c>
      <c r="B131" s="4" t="s">
        <v>5977</v>
      </c>
      <c r="C131" s="4" t="s">
        <v>5977</v>
      </c>
      <c r="D131" s="4" t="s">
        <v>2739</v>
      </c>
      <c r="E131" s="4">
        <v>65</v>
      </c>
      <c r="F131" s="4" t="s">
        <v>2700</v>
      </c>
      <c r="G131" s="4" t="s">
        <v>3004</v>
      </c>
      <c r="H131" s="4" t="s">
        <v>2750</v>
      </c>
      <c r="I131" s="4" t="s">
        <v>2750</v>
      </c>
    </row>
    <row r="132" spans="1:9" x14ac:dyDescent="0.2">
      <c r="A132" s="4">
        <v>12022</v>
      </c>
      <c r="B132" s="4" t="s">
        <v>5976</v>
      </c>
      <c r="C132" s="4" t="s">
        <v>5976</v>
      </c>
      <c r="D132" s="4" t="s">
        <v>2739</v>
      </c>
      <c r="E132" s="4">
        <v>65</v>
      </c>
      <c r="F132" s="4" t="s">
        <v>2700</v>
      </c>
      <c r="G132" s="4" t="s">
        <v>2758</v>
      </c>
      <c r="H132" s="4" t="s">
        <v>2750</v>
      </c>
      <c r="I132" s="4" t="s">
        <v>2750</v>
      </c>
    </row>
    <row r="133" spans="1:9" x14ac:dyDescent="0.2">
      <c r="A133" s="4">
        <v>12023</v>
      </c>
      <c r="B133" s="4" t="s">
        <v>5975</v>
      </c>
      <c r="C133" s="4" t="s">
        <v>5975</v>
      </c>
      <c r="D133" s="4" t="s">
        <v>2739</v>
      </c>
      <c r="E133" s="4">
        <v>65</v>
      </c>
      <c r="F133" s="4" t="s">
        <v>2700</v>
      </c>
      <c r="G133" s="4" t="s">
        <v>3004</v>
      </c>
      <c r="H133" s="4" t="s">
        <v>2750</v>
      </c>
      <c r="I133" s="4" t="s">
        <v>2750</v>
      </c>
    </row>
    <row r="134" spans="1:9" x14ac:dyDescent="0.2">
      <c r="A134" s="4">
        <v>12024</v>
      </c>
      <c r="B134" s="4" t="s">
        <v>5974</v>
      </c>
      <c r="C134" s="4" t="s">
        <v>5974</v>
      </c>
      <c r="D134" s="4" t="s">
        <v>2739</v>
      </c>
      <c r="E134" s="4">
        <v>62</v>
      </c>
      <c r="F134" s="4" t="s">
        <v>2700</v>
      </c>
      <c r="G134" s="4" t="s">
        <v>2758</v>
      </c>
      <c r="H134" s="4" t="s">
        <v>2750</v>
      </c>
      <c r="I134" s="4" t="s">
        <v>2750</v>
      </c>
    </row>
    <row r="135" spans="1:9" x14ac:dyDescent="0.2">
      <c r="A135" s="4">
        <v>12025</v>
      </c>
      <c r="B135" s="4" t="s">
        <v>5973</v>
      </c>
      <c r="C135" s="4" t="s">
        <v>5973</v>
      </c>
      <c r="D135" s="4" t="s">
        <v>2739</v>
      </c>
      <c r="E135" s="4">
        <v>62</v>
      </c>
      <c r="F135" s="4" t="s">
        <v>2700</v>
      </c>
      <c r="G135" s="4" t="s">
        <v>3004</v>
      </c>
      <c r="H135" s="4" t="s">
        <v>2750</v>
      </c>
      <c r="I135" s="4" t="s">
        <v>2750</v>
      </c>
    </row>
    <row r="136" spans="1:9" x14ac:dyDescent="0.2">
      <c r="A136" s="4">
        <v>12026</v>
      </c>
      <c r="B136" s="4" t="s">
        <v>1504</v>
      </c>
      <c r="C136" s="4" t="s">
        <v>1504</v>
      </c>
      <c r="D136" s="4" t="s">
        <v>2739</v>
      </c>
      <c r="E136" s="4">
        <v>65</v>
      </c>
      <c r="F136" s="4" t="s">
        <v>2700</v>
      </c>
      <c r="G136" s="4" t="s">
        <v>2758</v>
      </c>
      <c r="H136" s="4" t="s">
        <v>2750</v>
      </c>
      <c r="I136" s="4" t="s">
        <v>2750</v>
      </c>
    </row>
    <row r="137" spans="1:9" x14ac:dyDescent="0.2">
      <c r="A137" s="4">
        <v>12027</v>
      </c>
      <c r="B137" s="4" t="s">
        <v>5972</v>
      </c>
      <c r="C137" s="4" t="s">
        <v>5972</v>
      </c>
      <c r="D137" s="4" t="s">
        <v>2739</v>
      </c>
      <c r="E137" s="4">
        <v>65</v>
      </c>
      <c r="F137" s="4" t="s">
        <v>2700</v>
      </c>
      <c r="G137" s="4" t="s">
        <v>2758</v>
      </c>
      <c r="H137" s="4" t="s">
        <v>2750</v>
      </c>
      <c r="I137" s="4" t="s">
        <v>2750</v>
      </c>
    </row>
    <row r="138" spans="1:9" x14ac:dyDescent="0.2">
      <c r="A138" s="4">
        <v>12029</v>
      </c>
      <c r="B138" s="4" t="s">
        <v>5971</v>
      </c>
      <c r="C138" s="4" t="s">
        <v>5971</v>
      </c>
      <c r="D138" s="4" t="s">
        <v>2739</v>
      </c>
      <c r="E138" s="4">
        <v>62</v>
      </c>
      <c r="F138" s="4" t="s">
        <v>2700</v>
      </c>
      <c r="G138" s="4" t="s">
        <v>3031</v>
      </c>
      <c r="H138" s="4" t="s">
        <v>2750</v>
      </c>
      <c r="I138" s="4" t="s">
        <v>2750</v>
      </c>
    </row>
    <row r="139" spans="1:9" x14ac:dyDescent="0.2">
      <c r="A139" s="4">
        <v>12031</v>
      </c>
      <c r="B139" s="4" t="s">
        <v>5970</v>
      </c>
      <c r="C139" s="4" t="s">
        <v>5970</v>
      </c>
      <c r="D139" s="4" t="s">
        <v>2739</v>
      </c>
      <c r="E139" s="4">
        <v>65</v>
      </c>
      <c r="F139" s="4" t="s">
        <v>2700</v>
      </c>
      <c r="G139" s="4" t="s">
        <v>2758</v>
      </c>
      <c r="H139" s="4" t="s">
        <v>2751</v>
      </c>
      <c r="I139" s="4" t="s">
        <v>2750</v>
      </c>
    </row>
    <row r="140" spans="1:9" x14ac:dyDescent="0.2">
      <c r="A140" s="4">
        <v>12032</v>
      </c>
      <c r="B140" s="4" t="s">
        <v>5969</v>
      </c>
      <c r="C140" s="4" t="s">
        <v>5969</v>
      </c>
      <c r="D140" s="4" t="s">
        <v>2739</v>
      </c>
      <c r="E140" s="4">
        <v>65</v>
      </c>
      <c r="F140" s="4" t="s">
        <v>2700</v>
      </c>
      <c r="G140" s="4" t="s">
        <v>2758</v>
      </c>
      <c r="H140" s="4" t="s">
        <v>2750</v>
      </c>
      <c r="I140" s="4" t="s">
        <v>2750</v>
      </c>
    </row>
    <row r="141" spans="1:9" x14ac:dyDescent="0.2">
      <c r="A141" s="4">
        <v>12034</v>
      </c>
      <c r="B141" s="4" t="s">
        <v>5968</v>
      </c>
      <c r="C141" s="4" t="s">
        <v>5968</v>
      </c>
      <c r="D141" s="4" t="s">
        <v>5967</v>
      </c>
      <c r="E141" s="4">
        <v>300</v>
      </c>
      <c r="F141" s="4" t="s">
        <v>2700</v>
      </c>
      <c r="G141" s="4" t="s">
        <v>2758</v>
      </c>
      <c r="H141" s="4" t="s">
        <v>2750</v>
      </c>
      <c r="I141" s="4" t="s">
        <v>2750</v>
      </c>
    </row>
    <row r="142" spans="1:9" x14ac:dyDescent="0.2">
      <c r="A142" s="4">
        <v>12035</v>
      </c>
      <c r="B142" s="4" t="s">
        <v>5966</v>
      </c>
      <c r="C142" s="4" t="s">
        <v>5965</v>
      </c>
      <c r="D142" s="4" t="s">
        <v>2739</v>
      </c>
      <c r="E142" s="4">
        <v>65</v>
      </c>
      <c r="F142" s="4" t="s">
        <v>2700</v>
      </c>
      <c r="G142" s="4" t="s">
        <v>2764</v>
      </c>
      <c r="H142" s="4" t="s">
        <v>2750</v>
      </c>
      <c r="I142" s="4" t="s">
        <v>2750</v>
      </c>
    </row>
    <row r="143" spans="1:9" x14ac:dyDescent="0.2">
      <c r="A143" s="4">
        <v>12036</v>
      </c>
      <c r="B143" s="4" t="s">
        <v>5964</v>
      </c>
      <c r="C143" s="4" t="s">
        <v>5964</v>
      </c>
      <c r="D143" s="4" t="s">
        <v>2739</v>
      </c>
      <c r="E143" s="4">
        <v>65</v>
      </c>
      <c r="F143" s="4" t="s">
        <v>2700</v>
      </c>
      <c r="G143" s="4" t="s">
        <v>2758</v>
      </c>
      <c r="H143" s="4" t="s">
        <v>2750</v>
      </c>
      <c r="I143" s="4" t="s">
        <v>2750</v>
      </c>
    </row>
    <row r="144" spans="1:9" x14ac:dyDescent="0.2">
      <c r="A144" s="4">
        <v>12037</v>
      </c>
      <c r="B144" s="4" t="s">
        <v>5963</v>
      </c>
      <c r="C144" s="4" t="s">
        <v>5963</v>
      </c>
      <c r="D144" s="4" t="s">
        <v>2739</v>
      </c>
      <c r="E144" s="4">
        <v>62</v>
      </c>
      <c r="F144" s="4" t="s">
        <v>2700</v>
      </c>
      <c r="G144" s="4" t="s">
        <v>2758</v>
      </c>
      <c r="H144" s="4" t="s">
        <v>2750</v>
      </c>
      <c r="I144" s="4" t="s">
        <v>2750</v>
      </c>
    </row>
    <row r="145" spans="1:9" x14ac:dyDescent="0.2">
      <c r="A145" s="4">
        <v>12038</v>
      </c>
      <c r="B145" s="4" t="s">
        <v>5962</v>
      </c>
      <c r="C145" s="4" t="s">
        <v>5962</v>
      </c>
      <c r="D145" s="4" t="s">
        <v>2739</v>
      </c>
      <c r="E145" s="4">
        <v>26</v>
      </c>
      <c r="F145" s="4" t="s">
        <v>2700</v>
      </c>
      <c r="G145" s="4" t="s">
        <v>2828</v>
      </c>
      <c r="H145" s="4" t="s">
        <v>2750</v>
      </c>
      <c r="I145" s="4" t="s">
        <v>2750</v>
      </c>
    </row>
    <row r="146" spans="1:9" x14ac:dyDescent="0.2">
      <c r="A146" s="4">
        <v>12040</v>
      </c>
      <c r="B146" s="4" t="s">
        <v>5961</v>
      </c>
      <c r="C146" s="4" t="s">
        <v>5961</v>
      </c>
      <c r="D146" s="4" t="s">
        <v>2739</v>
      </c>
      <c r="E146" s="4">
        <v>65</v>
      </c>
      <c r="F146" s="4" t="s">
        <v>2700</v>
      </c>
      <c r="G146" s="4" t="s">
        <v>3296</v>
      </c>
      <c r="H146" s="4" t="s">
        <v>2750</v>
      </c>
      <c r="I146" s="4" t="s">
        <v>2750</v>
      </c>
    </row>
    <row r="147" spans="1:9" x14ac:dyDescent="0.2">
      <c r="A147" s="4">
        <v>12041</v>
      </c>
      <c r="B147" s="4" t="s">
        <v>5960</v>
      </c>
      <c r="C147" s="4" t="s">
        <v>5960</v>
      </c>
      <c r="D147" s="4" t="s">
        <v>4659</v>
      </c>
      <c r="E147" s="4">
        <v>65</v>
      </c>
      <c r="F147" s="4" t="s">
        <v>2700</v>
      </c>
      <c r="G147" s="4" t="s">
        <v>2758</v>
      </c>
      <c r="H147" s="4" t="s">
        <v>2750</v>
      </c>
      <c r="I147" s="4" t="s">
        <v>2750</v>
      </c>
    </row>
    <row r="148" spans="1:9" x14ac:dyDescent="0.2">
      <c r="A148" s="4">
        <v>12042</v>
      </c>
      <c r="B148" s="4" t="s">
        <v>5959</v>
      </c>
      <c r="C148" s="4" t="s">
        <v>5959</v>
      </c>
      <c r="D148" s="4" t="s">
        <v>2739</v>
      </c>
      <c r="E148" s="4">
        <v>65</v>
      </c>
      <c r="F148" s="4" t="s">
        <v>2700</v>
      </c>
      <c r="G148" s="4" t="s">
        <v>2758</v>
      </c>
      <c r="H148" s="4" t="s">
        <v>2750</v>
      </c>
      <c r="I148" s="4" t="s">
        <v>2750</v>
      </c>
    </row>
    <row r="149" spans="1:9" x14ac:dyDescent="0.2">
      <c r="A149" s="4">
        <v>12043</v>
      </c>
      <c r="B149" s="4" t="s">
        <v>5958</v>
      </c>
      <c r="C149" s="4" t="s">
        <v>5958</v>
      </c>
      <c r="D149" s="4" t="s">
        <v>4698</v>
      </c>
      <c r="E149" s="4">
        <v>62</v>
      </c>
      <c r="F149" s="4" t="s">
        <v>2700</v>
      </c>
      <c r="G149" s="4" t="s">
        <v>2758</v>
      </c>
      <c r="H149" s="4" t="s">
        <v>2750</v>
      </c>
      <c r="I149" s="4" t="s">
        <v>2750</v>
      </c>
    </row>
    <row r="150" spans="1:9" x14ac:dyDescent="0.2">
      <c r="A150" s="4">
        <v>12046</v>
      </c>
      <c r="B150" s="4" t="s">
        <v>5957</v>
      </c>
      <c r="C150" s="4" t="s">
        <v>5957</v>
      </c>
      <c r="D150" s="4" t="s">
        <v>2739</v>
      </c>
      <c r="E150" s="4">
        <v>65</v>
      </c>
      <c r="F150" s="4" t="s">
        <v>2700</v>
      </c>
      <c r="G150" s="4" t="s">
        <v>3096</v>
      </c>
      <c r="H150" s="4" t="s">
        <v>2750</v>
      </c>
      <c r="I150" s="4" t="s">
        <v>2750</v>
      </c>
    </row>
    <row r="151" spans="1:9" x14ac:dyDescent="0.2">
      <c r="A151" s="4">
        <v>12047</v>
      </c>
      <c r="B151" s="4" t="s">
        <v>5956</v>
      </c>
      <c r="C151" s="4" t="s">
        <v>5956</v>
      </c>
      <c r="D151" s="4" t="s">
        <v>2739</v>
      </c>
      <c r="E151" s="4">
        <v>65</v>
      </c>
      <c r="F151" s="4" t="s">
        <v>2700</v>
      </c>
      <c r="G151" s="4" t="s">
        <v>2815</v>
      </c>
      <c r="H151" s="4" t="s">
        <v>2750</v>
      </c>
      <c r="I151" s="4" t="s">
        <v>2750</v>
      </c>
    </row>
    <row r="152" spans="1:9" x14ac:dyDescent="0.2">
      <c r="A152" s="4">
        <v>12048</v>
      </c>
      <c r="B152" s="4" t="s">
        <v>5955</v>
      </c>
      <c r="C152" s="4" t="s">
        <v>5955</v>
      </c>
      <c r="D152" s="4" t="s">
        <v>4280</v>
      </c>
      <c r="E152" s="4">
        <v>65</v>
      </c>
      <c r="F152" s="4" t="s">
        <v>2700</v>
      </c>
      <c r="G152" s="4" t="s">
        <v>2758</v>
      </c>
      <c r="H152" s="4" t="s">
        <v>2750</v>
      </c>
      <c r="I152" s="4" t="s">
        <v>2750</v>
      </c>
    </row>
    <row r="153" spans="1:9" x14ac:dyDescent="0.2">
      <c r="A153" s="4">
        <v>12049</v>
      </c>
      <c r="B153" s="4" t="s">
        <v>5954</v>
      </c>
      <c r="C153" s="4" t="s">
        <v>5954</v>
      </c>
      <c r="D153" s="4" t="s">
        <v>2739</v>
      </c>
      <c r="E153" s="4">
        <v>62</v>
      </c>
      <c r="F153" s="4" t="s">
        <v>2700</v>
      </c>
      <c r="G153" s="4" t="s">
        <v>2758</v>
      </c>
      <c r="H153" s="4" t="s">
        <v>2750</v>
      </c>
      <c r="I153" s="4" t="s">
        <v>2750</v>
      </c>
    </row>
    <row r="154" spans="1:9" x14ac:dyDescent="0.2">
      <c r="A154" s="4">
        <v>12051</v>
      </c>
      <c r="B154" s="4" t="s">
        <v>5953</v>
      </c>
      <c r="C154" s="4" t="s">
        <v>5953</v>
      </c>
      <c r="D154" s="4" t="s">
        <v>2739</v>
      </c>
      <c r="E154" s="4">
        <v>65</v>
      </c>
      <c r="F154" s="4" t="s">
        <v>2700</v>
      </c>
      <c r="G154" s="4" t="s">
        <v>2764</v>
      </c>
      <c r="H154" s="4" t="s">
        <v>2750</v>
      </c>
      <c r="I154" s="4" t="s">
        <v>2750</v>
      </c>
    </row>
    <row r="155" spans="1:9" x14ac:dyDescent="0.2">
      <c r="A155" s="4">
        <v>12054</v>
      </c>
      <c r="B155" s="4" t="s">
        <v>5952</v>
      </c>
      <c r="C155" s="4" t="s">
        <v>4667</v>
      </c>
      <c r="D155" s="4" t="s">
        <v>4667</v>
      </c>
      <c r="E155" s="4">
        <v>65</v>
      </c>
      <c r="F155" s="4" t="s">
        <v>2700</v>
      </c>
      <c r="G155" s="4" t="s">
        <v>2758</v>
      </c>
      <c r="H155" s="4" t="s">
        <v>2750</v>
      </c>
      <c r="I155" s="4" t="s">
        <v>2750</v>
      </c>
    </row>
    <row r="156" spans="1:9" x14ac:dyDescent="0.2">
      <c r="A156" s="4">
        <v>12056</v>
      </c>
      <c r="B156" s="4" t="s">
        <v>5951</v>
      </c>
      <c r="C156" s="4" t="s">
        <v>5951</v>
      </c>
      <c r="D156" s="4" t="s">
        <v>3655</v>
      </c>
      <c r="E156" s="4">
        <v>65</v>
      </c>
      <c r="F156" s="4" t="s">
        <v>2700</v>
      </c>
      <c r="G156" s="4" t="s">
        <v>2758</v>
      </c>
      <c r="H156" s="4" t="s">
        <v>2750</v>
      </c>
      <c r="I156" s="4" t="s">
        <v>2750</v>
      </c>
    </row>
    <row r="157" spans="1:9" x14ac:dyDescent="0.2">
      <c r="A157" s="4">
        <v>12057</v>
      </c>
      <c r="B157" s="4" t="s">
        <v>435</v>
      </c>
      <c r="C157" s="4" t="s">
        <v>5950</v>
      </c>
      <c r="D157" s="4" t="s">
        <v>5355</v>
      </c>
      <c r="E157" s="4">
        <v>26</v>
      </c>
      <c r="F157" s="4" t="s">
        <v>2700</v>
      </c>
      <c r="G157" s="4" t="s">
        <v>2758</v>
      </c>
      <c r="H157" s="4" t="s">
        <v>2751</v>
      </c>
      <c r="I157" s="4" t="s">
        <v>2750</v>
      </c>
    </row>
    <row r="158" spans="1:9" x14ac:dyDescent="0.2">
      <c r="A158" s="4">
        <v>12058</v>
      </c>
      <c r="B158" s="4" t="s">
        <v>5949</v>
      </c>
      <c r="C158" s="4" t="s">
        <v>5949</v>
      </c>
      <c r="D158" s="4" t="s">
        <v>2739</v>
      </c>
      <c r="E158" s="4">
        <v>65</v>
      </c>
      <c r="F158" s="4" t="s">
        <v>2700</v>
      </c>
      <c r="G158" s="4" t="s">
        <v>3031</v>
      </c>
      <c r="H158" s="4" t="s">
        <v>2750</v>
      </c>
      <c r="I158" s="4" t="s">
        <v>2750</v>
      </c>
    </row>
    <row r="159" spans="1:9" x14ac:dyDescent="0.2">
      <c r="A159" s="4">
        <v>12060</v>
      </c>
      <c r="B159" s="4" t="s">
        <v>5948</v>
      </c>
      <c r="C159" s="4" t="s">
        <v>5948</v>
      </c>
      <c r="D159" s="4" t="s">
        <v>3511</v>
      </c>
      <c r="E159" s="4">
        <v>300</v>
      </c>
      <c r="F159" s="4" t="s">
        <v>2700</v>
      </c>
      <c r="G159" s="4" t="s">
        <v>2894</v>
      </c>
      <c r="H159" s="4" t="s">
        <v>2750</v>
      </c>
      <c r="I159" s="4" t="s">
        <v>2750</v>
      </c>
    </row>
    <row r="160" spans="1:9" x14ac:dyDescent="0.2">
      <c r="A160" s="4">
        <v>12061</v>
      </c>
      <c r="B160" s="4" t="s">
        <v>5947</v>
      </c>
      <c r="C160" s="4" t="s">
        <v>5947</v>
      </c>
      <c r="D160" s="4" t="s">
        <v>2739</v>
      </c>
      <c r="E160" s="4">
        <v>65</v>
      </c>
      <c r="F160" s="4" t="s">
        <v>2700</v>
      </c>
      <c r="G160" s="4" t="s">
        <v>2758</v>
      </c>
      <c r="H160" s="4" t="s">
        <v>2750</v>
      </c>
      <c r="I160" s="4" t="s">
        <v>2750</v>
      </c>
    </row>
    <row r="161" spans="1:9" x14ac:dyDescent="0.2">
      <c r="A161" s="4">
        <v>12062</v>
      </c>
      <c r="B161" s="4" t="s">
        <v>5946</v>
      </c>
      <c r="C161" s="4" t="s">
        <v>5946</v>
      </c>
      <c r="D161" s="4" t="s">
        <v>2739</v>
      </c>
      <c r="E161" s="4">
        <v>62</v>
      </c>
      <c r="F161" s="4" t="s">
        <v>2700</v>
      </c>
      <c r="G161" s="4" t="s">
        <v>2810</v>
      </c>
      <c r="H161" s="4" t="s">
        <v>2750</v>
      </c>
      <c r="I161" s="4" t="s">
        <v>2750</v>
      </c>
    </row>
    <row r="162" spans="1:9" x14ac:dyDescent="0.2">
      <c r="A162" s="4">
        <v>12064</v>
      </c>
      <c r="B162" s="4" t="s">
        <v>5945</v>
      </c>
      <c r="C162" s="4" t="s">
        <v>5945</v>
      </c>
      <c r="D162" s="4" t="s">
        <v>2739</v>
      </c>
      <c r="E162" s="4">
        <v>62</v>
      </c>
      <c r="F162" s="4" t="s">
        <v>2700</v>
      </c>
      <c r="G162" s="4" t="s">
        <v>2764</v>
      </c>
      <c r="H162" s="4" t="s">
        <v>2750</v>
      </c>
      <c r="I162" s="4" t="s">
        <v>2750</v>
      </c>
    </row>
    <row r="163" spans="1:9" x14ac:dyDescent="0.2">
      <c r="A163" s="4">
        <v>12065</v>
      </c>
      <c r="B163" s="4" t="s">
        <v>5944</v>
      </c>
      <c r="C163" s="4" t="s">
        <v>5943</v>
      </c>
      <c r="D163" s="4" t="s">
        <v>3483</v>
      </c>
      <c r="E163" s="4">
        <v>65</v>
      </c>
      <c r="F163" s="4" t="s">
        <v>2700</v>
      </c>
      <c r="G163" s="4" t="s">
        <v>2758</v>
      </c>
      <c r="H163" s="4" t="s">
        <v>2750</v>
      </c>
      <c r="I163" s="4" t="s">
        <v>2750</v>
      </c>
    </row>
    <row r="164" spans="1:9" x14ac:dyDescent="0.2">
      <c r="A164" s="4">
        <v>12066</v>
      </c>
      <c r="B164" s="4" t="s">
        <v>5942</v>
      </c>
      <c r="C164" s="4" t="s">
        <v>5942</v>
      </c>
      <c r="D164" s="4" t="s">
        <v>2739</v>
      </c>
      <c r="E164" s="4">
        <v>62</v>
      </c>
      <c r="F164" s="4" t="s">
        <v>2700</v>
      </c>
      <c r="G164" s="4" t="s">
        <v>2756</v>
      </c>
      <c r="H164" s="4" t="s">
        <v>2750</v>
      </c>
      <c r="I164" s="4" t="s">
        <v>2750</v>
      </c>
    </row>
    <row r="165" spans="1:9" x14ac:dyDescent="0.2">
      <c r="A165" s="4">
        <v>12067</v>
      </c>
      <c r="B165" s="4" t="s">
        <v>5941</v>
      </c>
      <c r="C165" s="4" t="s">
        <v>5940</v>
      </c>
      <c r="D165" s="4" t="s">
        <v>2739</v>
      </c>
      <c r="E165" s="4">
        <v>62</v>
      </c>
      <c r="F165" s="4" t="s">
        <v>2700</v>
      </c>
      <c r="G165" s="4" t="s">
        <v>2756</v>
      </c>
      <c r="H165" s="4" t="s">
        <v>2750</v>
      </c>
      <c r="I165" s="4" t="s">
        <v>2750</v>
      </c>
    </row>
    <row r="166" spans="1:9" x14ac:dyDescent="0.2">
      <c r="A166" s="4">
        <v>12068</v>
      </c>
      <c r="B166" s="4" t="s">
        <v>5939</v>
      </c>
      <c r="C166" s="4" t="s">
        <v>5938</v>
      </c>
      <c r="D166" s="4" t="s">
        <v>3267</v>
      </c>
      <c r="E166" s="4">
        <v>65</v>
      </c>
      <c r="F166" s="4" t="s">
        <v>2700</v>
      </c>
      <c r="G166" s="4" t="s">
        <v>2756</v>
      </c>
      <c r="H166" s="4" t="s">
        <v>2750</v>
      </c>
      <c r="I166" s="4" t="s">
        <v>2750</v>
      </c>
    </row>
    <row r="167" spans="1:9" x14ac:dyDescent="0.2">
      <c r="A167" s="4">
        <v>12070</v>
      </c>
      <c r="B167" s="4" t="s">
        <v>5937</v>
      </c>
      <c r="C167" s="4" t="s">
        <v>5937</v>
      </c>
      <c r="D167" s="4" t="s">
        <v>2739</v>
      </c>
      <c r="E167" s="4">
        <v>99</v>
      </c>
      <c r="F167" s="4" t="s">
        <v>2700</v>
      </c>
      <c r="G167" s="4" t="s">
        <v>4378</v>
      </c>
      <c r="H167" s="4" t="s">
        <v>2751</v>
      </c>
      <c r="I167" s="4" t="s">
        <v>2753</v>
      </c>
    </row>
    <row r="168" spans="1:9" x14ac:dyDescent="0.2">
      <c r="A168" s="4">
        <v>12071</v>
      </c>
      <c r="B168" s="4" t="s">
        <v>5936</v>
      </c>
      <c r="C168" s="4" t="s">
        <v>5936</v>
      </c>
      <c r="D168" s="4" t="s">
        <v>2739</v>
      </c>
      <c r="E168" s="4">
        <v>99</v>
      </c>
      <c r="F168" s="4" t="s">
        <v>2700</v>
      </c>
      <c r="G168" s="4" t="s">
        <v>4378</v>
      </c>
      <c r="H168" s="4" t="s">
        <v>2751</v>
      </c>
      <c r="I168" s="4" t="s">
        <v>2753</v>
      </c>
    </row>
    <row r="169" spans="1:9" x14ac:dyDescent="0.2">
      <c r="A169" s="4">
        <v>12072</v>
      </c>
      <c r="B169" s="4" t="s">
        <v>2410</v>
      </c>
      <c r="C169" s="4" t="s">
        <v>2410</v>
      </c>
      <c r="D169" s="4" t="s">
        <v>2739</v>
      </c>
      <c r="E169" s="4">
        <v>99</v>
      </c>
      <c r="F169" s="4" t="s">
        <v>2700</v>
      </c>
      <c r="G169" s="4" t="s">
        <v>0</v>
      </c>
      <c r="H169" s="4" t="s">
        <v>2751</v>
      </c>
      <c r="I169" s="4" t="s">
        <v>2753</v>
      </c>
    </row>
    <row r="170" spans="1:9" x14ac:dyDescent="0.2">
      <c r="A170" s="4">
        <v>12073</v>
      </c>
      <c r="B170" s="4" t="s">
        <v>2436</v>
      </c>
      <c r="C170" s="4" t="s">
        <v>2436</v>
      </c>
      <c r="D170" s="4" t="s">
        <v>2739</v>
      </c>
      <c r="E170" s="4">
        <v>99</v>
      </c>
      <c r="F170" s="4" t="s">
        <v>2700</v>
      </c>
      <c r="G170" s="4" t="s">
        <v>0</v>
      </c>
      <c r="H170" s="4" t="s">
        <v>2751</v>
      </c>
      <c r="I170" s="4" t="s">
        <v>2753</v>
      </c>
    </row>
    <row r="171" spans="1:9" x14ac:dyDescent="0.2">
      <c r="A171" s="4">
        <v>12074</v>
      </c>
      <c r="B171" s="4" t="s">
        <v>5935</v>
      </c>
      <c r="C171" s="4" t="s">
        <v>5935</v>
      </c>
      <c r="D171" s="4" t="s">
        <v>2739</v>
      </c>
      <c r="E171" s="4">
        <v>99</v>
      </c>
      <c r="F171" s="4" t="s">
        <v>2700</v>
      </c>
      <c r="G171" s="4" t="s">
        <v>0</v>
      </c>
      <c r="H171" s="4" t="s">
        <v>2751</v>
      </c>
      <c r="I171" s="4" t="s">
        <v>2753</v>
      </c>
    </row>
    <row r="172" spans="1:9" x14ac:dyDescent="0.2">
      <c r="A172" s="4">
        <v>12075</v>
      </c>
      <c r="B172" s="4" t="s">
        <v>5934</v>
      </c>
      <c r="C172" s="4" t="s">
        <v>5934</v>
      </c>
      <c r="D172" s="4" t="s">
        <v>2739</v>
      </c>
      <c r="E172" s="4">
        <v>99</v>
      </c>
      <c r="F172" s="4" t="s">
        <v>2700</v>
      </c>
      <c r="G172" s="4" t="s">
        <v>0</v>
      </c>
      <c r="H172" s="4" t="s">
        <v>2751</v>
      </c>
      <c r="I172" s="4" t="s">
        <v>2753</v>
      </c>
    </row>
    <row r="173" spans="1:9" x14ac:dyDescent="0.2">
      <c r="A173" s="4">
        <v>12076</v>
      </c>
      <c r="B173" s="4" t="s">
        <v>5933</v>
      </c>
      <c r="C173" s="4" t="s">
        <v>5933</v>
      </c>
      <c r="D173" s="4" t="s">
        <v>2739</v>
      </c>
      <c r="E173" s="4" t="s">
        <v>2753</v>
      </c>
      <c r="F173" s="4" t="s">
        <v>2700</v>
      </c>
      <c r="G173" s="4" t="s">
        <v>0</v>
      </c>
      <c r="H173" s="4" t="s">
        <v>2751</v>
      </c>
      <c r="I173" s="4" t="s">
        <v>2753</v>
      </c>
    </row>
    <row r="174" spans="1:9" x14ac:dyDescent="0.2">
      <c r="A174" s="4">
        <v>12077</v>
      </c>
      <c r="B174" s="4" t="s">
        <v>5932</v>
      </c>
      <c r="C174" s="4" t="s">
        <v>5932</v>
      </c>
      <c r="D174" s="4" t="s">
        <v>2739</v>
      </c>
      <c r="E174" s="4" t="s">
        <v>2753</v>
      </c>
      <c r="F174" s="4" t="s">
        <v>2700</v>
      </c>
      <c r="G174" s="4" t="s">
        <v>0</v>
      </c>
      <c r="H174" s="4" t="s">
        <v>2751</v>
      </c>
      <c r="I174" s="4" t="s">
        <v>2753</v>
      </c>
    </row>
    <row r="175" spans="1:9" x14ac:dyDescent="0.2">
      <c r="A175" s="4">
        <v>12078</v>
      </c>
      <c r="B175" s="4" t="s">
        <v>5931</v>
      </c>
      <c r="C175" s="4" t="s">
        <v>5931</v>
      </c>
      <c r="D175" s="4" t="s">
        <v>2739</v>
      </c>
      <c r="E175" s="4" t="s">
        <v>2753</v>
      </c>
      <c r="F175" s="4" t="s">
        <v>2700</v>
      </c>
      <c r="G175" s="4" t="s">
        <v>0</v>
      </c>
      <c r="H175" s="4" t="s">
        <v>2751</v>
      </c>
      <c r="I175" s="4" t="s">
        <v>2753</v>
      </c>
    </row>
    <row r="176" spans="1:9" x14ac:dyDescent="0.2">
      <c r="A176" s="4">
        <v>12079</v>
      </c>
      <c r="B176" s="4" t="s">
        <v>5930</v>
      </c>
      <c r="C176" s="4" t="s">
        <v>5930</v>
      </c>
      <c r="D176" s="4" t="s">
        <v>2739</v>
      </c>
      <c r="E176" s="4" t="s">
        <v>2753</v>
      </c>
      <c r="F176" s="4" t="s">
        <v>2700</v>
      </c>
      <c r="G176" s="4" t="s">
        <v>0</v>
      </c>
      <c r="H176" s="4" t="s">
        <v>2751</v>
      </c>
      <c r="I176" s="4" t="s">
        <v>2753</v>
      </c>
    </row>
    <row r="177" spans="1:9" x14ac:dyDescent="0.2">
      <c r="A177" s="4">
        <v>12080</v>
      </c>
      <c r="B177" s="4" t="s">
        <v>5929</v>
      </c>
      <c r="C177" s="4" t="s">
        <v>5929</v>
      </c>
      <c r="D177" s="4" t="s">
        <v>2739</v>
      </c>
      <c r="E177" s="4" t="s">
        <v>2753</v>
      </c>
      <c r="F177" s="4" t="s">
        <v>2700</v>
      </c>
      <c r="G177" s="4" t="s">
        <v>0</v>
      </c>
      <c r="H177" s="4" t="s">
        <v>2751</v>
      </c>
      <c r="I177" s="4" t="s">
        <v>5928</v>
      </c>
    </row>
    <row r="178" spans="1:9" x14ac:dyDescent="0.2">
      <c r="A178" s="4">
        <v>12081</v>
      </c>
      <c r="B178" s="4" t="s">
        <v>5927</v>
      </c>
      <c r="C178" s="4" t="s">
        <v>5927</v>
      </c>
      <c r="D178" s="4" t="s">
        <v>2739</v>
      </c>
      <c r="E178" s="4" t="s">
        <v>2753</v>
      </c>
      <c r="F178" s="4" t="s">
        <v>2700</v>
      </c>
      <c r="G178" s="4" t="s">
        <v>0</v>
      </c>
      <c r="H178" s="4" t="s">
        <v>2751</v>
      </c>
      <c r="I178" s="4" t="s">
        <v>5926</v>
      </c>
    </row>
    <row r="179" spans="1:9" x14ac:dyDescent="0.2">
      <c r="A179" s="4">
        <v>12082</v>
      </c>
      <c r="B179" s="4" t="s">
        <v>5925</v>
      </c>
      <c r="C179" s="4" t="s">
        <v>5925</v>
      </c>
      <c r="D179" s="4" t="s">
        <v>2739</v>
      </c>
      <c r="E179" s="4" t="s">
        <v>2753</v>
      </c>
      <c r="F179" s="4" t="s">
        <v>2700</v>
      </c>
      <c r="G179" s="4" t="s">
        <v>0</v>
      </c>
      <c r="H179" s="4" t="s">
        <v>2753</v>
      </c>
      <c r="I179" s="4" t="s">
        <v>4440</v>
      </c>
    </row>
    <row r="180" spans="1:9" x14ac:dyDescent="0.2">
      <c r="A180" s="4">
        <v>12083</v>
      </c>
      <c r="B180" s="4" t="s">
        <v>5924</v>
      </c>
      <c r="C180" s="4" t="s">
        <v>5924</v>
      </c>
      <c r="D180" s="4" t="s">
        <v>2739</v>
      </c>
      <c r="E180" s="4" t="s">
        <v>2753</v>
      </c>
      <c r="F180" s="4" t="s">
        <v>2700</v>
      </c>
      <c r="G180" s="4" t="s">
        <v>0</v>
      </c>
      <c r="H180" s="4" t="s">
        <v>2753</v>
      </c>
      <c r="I180" s="4" t="s">
        <v>4440</v>
      </c>
    </row>
    <row r="181" spans="1:9" x14ac:dyDescent="0.2">
      <c r="A181" s="4">
        <v>12084</v>
      </c>
      <c r="B181" s="4" t="s">
        <v>5923</v>
      </c>
      <c r="C181" s="4" t="s">
        <v>5923</v>
      </c>
      <c r="D181" s="4" t="s">
        <v>2739</v>
      </c>
      <c r="E181" s="4" t="s">
        <v>2753</v>
      </c>
      <c r="F181" s="4" t="s">
        <v>2700</v>
      </c>
      <c r="G181" s="4" t="s">
        <v>0</v>
      </c>
      <c r="H181" s="4" t="s">
        <v>2753</v>
      </c>
      <c r="I181" s="4" t="s">
        <v>5922</v>
      </c>
    </row>
    <row r="182" spans="1:9" x14ac:dyDescent="0.2">
      <c r="A182" s="4">
        <v>12085</v>
      </c>
      <c r="B182" s="4" t="s">
        <v>5921</v>
      </c>
      <c r="C182" s="4" t="s">
        <v>5921</v>
      </c>
      <c r="D182" s="4" t="s">
        <v>2739</v>
      </c>
      <c r="E182" s="4" t="s">
        <v>2753</v>
      </c>
      <c r="F182" s="4" t="s">
        <v>2700</v>
      </c>
      <c r="G182" s="4" t="s">
        <v>0</v>
      </c>
      <c r="H182" s="4" t="s">
        <v>2751</v>
      </c>
      <c r="I182" s="4" t="s">
        <v>5920</v>
      </c>
    </row>
    <row r="183" spans="1:9" x14ac:dyDescent="0.2">
      <c r="A183" s="4">
        <v>12086</v>
      </c>
      <c r="B183" s="4" t="s">
        <v>5919</v>
      </c>
      <c r="C183" s="4" t="s">
        <v>5919</v>
      </c>
      <c r="D183" s="4" t="s">
        <v>2739</v>
      </c>
      <c r="E183" s="4" t="s">
        <v>2753</v>
      </c>
      <c r="F183" s="4" t="s">
        <v>2700</v>
      </c>
      <c r="G183" s="4" t="s">
        <v>3175</v>
      </c>
      <c r="H183" s="4" t="s">
        <v>2751</v>
      </c>
      <c r="I183" s="4" t="s">
        <v>2795</v>
      </c>
    </row>
    <row r="184" spans="1:9" x14ac:dyDescent="0.2">
      <c r="A184" s="4">
        <v>12087</v>
      </c>
      <c r="B184" s="4" t="s">
        <v>5918</v>
      </c>
      <c r="C184" s="4" t="s">
        <v>5918</v>
      </c>
      <c r="D184" s="4" t="s">
        <v>2739</v>
      </c>
      <c r="E184" s="4" t="s">
        <v>2753</v>
      </c>
      <c r="F184" s="4" t="s">
        <v>2700</v>
      </c>
      <c r="G184" s="4" t="s">
        <v>0</v>
      </c>
      <c r="H184" s="4" t="s">
        <v>2751</v>
      </c>
      <c r="I184" s="4" t="s">
        <v>4460</v>
      </c>
    </row>
    <row r="185" spans="1:9" x14ac:dyDescent="0.2">
      <c r="A185" s="4">
        <v>12089</v>
      </c>
      <c r="B185" s="4" t="s">
        <v>5917</v>
      </c>
      <c r="C185" s="4" t="s">
        <v>5916</v>
      </c>
      <c r="D185" s="4" t="s">
        <v>2739</v>
      </c>
      <c r="E185" s="4">
        <v>99</v>
      </c>
      <c r="F185" s="4" t="s">
        <v>2700</v>
      </c>
      <c r="G185" s="4" t="s">
        <v>2741</v>
      </c>
      <c r="H185" s="4" t="s">
        <v>2750</v>
      </c>
      <c r="I185" s="4" t="s">
        <v>2616</v>
      </c>
    </row>
    <row r="186" spans="1:9" x14ac:dyDescent="0.2">
      <c r="A186" s="4">
        <v>12090</v>
      </c>
      <c r="B186" s="4" t="s">
        <v>2429</v>
      </c>
      <c r="C186" s="4" t="s">
        <v>2429</v>
      </c>
      <c r="D186" s="4" t="s">
        <v>2739</v>
      </c>
      <c r="E186" s="4" t="s">
        <v>2753</v>
      </c>
      <c r="F186" s="4" t="s">
        <v>2700</v>
      </c>
      <c r="G186" s="4" t="s">
        <v>0</v>
      </c>
      <c r="H186" s="4" t="s">
        <v>2751</v>
      </c>
      <c r="I186" s="4" t="s">
        <v>5915</v>
      </c>
    </row>
    <row r="187" spans="1:9" x14ac:dyDescent="0.2">
      <c r="A187" s="4">
        <v>12093</v>
      </c>
      <c r="B187" s="4" t="s">
        <v>5914</v>
      </c>
      <c r="C187" s="4" t="s">
        <v>5914</v>
      </c>
      <c r="D187" s="4" t="s">
        <v>2739</v>
      </c>
      <c r="E187" s="4" t="s">
        <v>2753</v>
      </c>
      <c r="F187" s="4" t="s">
        <v>2700</v>
      </c>
      <c r="G187" s="4" t="s">
        <v>0</v>
      </c>
      <c r="H187" s="4" t="s">
        <v>2751</v>
      </c>
      <c r="I187" s="4" t="s">
        <v>5913</v>
      </c>
    </row>
    <row r="188" spans="1:9" x14ac:dyDescent="0.2">
      <c r="A188" s="4">
        <v>12094</v>
      </c>
      <c r="B188" s="4" t="s">
        <v>5912</v>
      </c>
      <c r="C188" s="4" t="s">
        <v>5912</v>
      </c>
      <c r="D188" s="4" t="s">
        <v>2739</v>
      </c>
      <c r="E188" s="4" t="s">
        <v>2753</v>
      </c>
      <c r="F188" s="4" t="s">
        <v>2700</v>
      </c>
      <c r="G188" s="4" t="s">
        <v>0</v>
      </c>
      <c r="H188" s="4" t="s">
        <v>2751</v>
      </c>
      <c r="I188" s="4" t="s">
        <v>5911</v>
      </c>
    </row>
    <row r="189" spans="1:9" x14ac:dyDescent="0.2">
      <c r="A189" s="4">
        <v>12095</v>
      </c>
      <c r="B189" s="4" t="s">
        <v>5910</v>
      </c>
      <c r="C189" s="4" t="s">
        <v>5910</v>
      </c>
      <c r="D189" s="4" t="s">
        <v>2739</v>
      </c>
      <c r="E189" s="4" t="s">
        <v>2753</v>
      </c>
      <c r="F189" s="4" t="s">
        <v>2700</v>
      </c>
      <c r="G189" s="4" t="s">
        <v>0</v>
      </c>
      <c r="H189" s="4" t="s">
        <v>2751</v>
      </c>
      <c r="I189" s="4" t="s">
        <v>4000</v>
      </c>
    </row>
    <row r="190" spans="1:9" x14ac:dyDescent="0.2">
      <c r="A190" s="4">
        <v>12096</v>
      </c>
      <c r="B190" s="4" t="s">
        <v>5909</v>
      </c>
      <c r="C190" s="4" t="s">
        <v>5909</v>
      </c>
      <c r="D190" s="4" t="s">
        <v>2739</v>
      </c>
      <c r="E190" s="4" t="s">
        <v>2753</v>
      </c>
      <c r="F190" s="4" t="s">
        <v>2700</v>
      </c>
      <c r="G190" s="4" t="s">
        <v>0</v>
      </c>
      <c r="H190" s="4" t="s">
        <v>2751</v>
      </c>
      <c r="I190" s="4" t="s">
        <v>5908</v>
      </c>
    </row>
    <row r="191" spans="1:9" x14ac:dyDescent="0.2">
      <c r="A191" s="4">
        <v>12097</v>
      </c>
      <c r="B191" s="4" t="s">
        <v>5907</v>
      </c>
      <c r="C191" s="4" t="s">
        <v>5907</v>
      </c>
      <c r="D191" s="4" t="s">
        <v>2739</v>
      </c>
      <c r="E191" s="4" t="s">
        <v>2753</v>
      </c>
      <c r="F191" s="4" t="s">
        <v>2700</v>
      </c>
      <c r="G191" s="4" t="s">
        <v>0</v>
      </c>
      <c r="H191" s="4" t="s">
        <v>2751</v>
      </c>
      <c r="I191" s="4" t="s">
        <v>5906</v>
      </c>
    </row>
    <row r="192" spans="1:9" x14ac:dyDescent="0.2">
      <c r="A192" s="4">
        <v>12099</v>
      </c>
      <c r="B192" s="4" t="s">
        <v>2370</v>
      </c>
      <c r="C192" s="4" t="s">
        <v>2370</v>
      </c>
      <c r="D192" s="4" t="s">
        <v>2739</v>
      </c>
      <c r="E192" s="4" t="s">
        <v>2753</v>
      </c>
      <c r="F192" s="4" t="s">
        <v>2700</v>
      </c>
      <c r="G192" s="4" t="s">
        <v>0</v>
      </c>
      <c r="H192" s="4" t="s">
        <v>2751</v>
      </c>
      <c r="I192" s="4" t="s">
        <v>5905</v>
      </c>
    </row>
    <row r="193" spans="1:9" x14ac:dyDescent="0.2">
      <c r="A193" s="4">
        <v>12100</v>
      </c>
      <c r="B193" s="4" t="s">
        <v>5904</v>
      </c>
      <c r="C193" s="4" t="s">
        <v>5904</v>
      </c>
      <c r="D193" s="4" t="s">
        <v>2739</v>
      </c>
      <c r="E193" s="4" t="s">
        <v>2753</v>
      </c>
      <c r="F193" s="4" t="s">
        <v>2700</v>
      </c>
      <c r="G193" s="4" t="s">
        <v>0</v>
      </c>
      <c r="H193" s="4" t="s">
        <v>2751</v>
      </c>
      <c r="I193" s="4" t="s">
        <v>5903</v>
      </c>
    </row>
    <row r="194" spans="1:9" x14ac:dyDescent="0.2">
      <c r="A194" s="4">
        <v>12101</v>
      </c>
      <c r="B194" s="4" t="s">
        <v>5902</v>
      </c>
      <c r="C194" s="4" t="s">
        <v>5902</v>
      </c>
      <c r="D194" s="4" t="s">
        <v>2739</v>
      </c>
      <c r="E194" s="4" t="s">
        <v>2753</v>
      </c>
      <c r="F194" s="4" t="s">
        <v>2700</v>
      </c>
      <c r="G194" s="4" t="s">
        <v>0</v>
      </c>
      <c r="H194" s="4" t="s">
        <v>2751</v>
      </c>
      <c r="I194" s="4" t="s">
        <v>5901</v>
      </c>
    </row>
    <row r="195" spans="1:9" x14ac:dyDescent="0.2">
      <c r="A195" s="4">
        <v>12102</v>
      </c>
      <c r="B195" s="4" t="s">
        <v>5900</v>
      </c>
      <c r="C195" s="4" t="s">
        <v>5900</v>
      </c>
      <c r="D195" s="4" t="s">
        <v>2739</v>
      </c>
      <c r="E195" s="4" t="s">
        <v>2753</v>
      </c>
      <c r="F195" s="4" t="s">
        <v>2700</v>
      </c>
      <c r="G195" s="4" t="s">
        <v>0</v>
      </c>
      <c r="H195" s="4" t="s">
        <v>2751</v>
      </c>
      <c r="I195" s="4" t="s">
        <v>5899</v>
      </c>
    </row>
    <row r="196" spans="1:9" x14ac:dyDescent="0.2">
      <c r="A196" s="4">
        <v>12103</v>
      </c>
      <c r="B196" s="4" t="s">
        <v>5898</v>
      </c>
      <c r="C196" s="4" t="s">
        <v>5898</v>
      </c>
      <c r="D196" s="4" t="s">
        <v>2739</v>
      </c>
      <c r="E196" s="4" t="s">
        <v>2753</v>
      </c>
      <c r="F196" s="4" t="s">
        <v>2700</v>
      </c>
      <c r="G196" s="4" t="s">
        <v>0</v>
      </c>
      <c r="H196" s="4" t="s">
        <v>2751</v>
      </c>
      <c r="I196" s="4" t="s">
        <v>3153</v>
      </c>
    </row>
    <row r="197" spans="1:9" x14ac:dyDescent="0.2">
      <c r="A197" s="4">
        <v>12104</v>
      </c>
      <c r="B197" s="4" t="s">
        <v>5897</v>
      </c>
      <c r="C197" s="4" t="s">
        <v>5897</v>
      </c>
      <c r="D197" s="4" t="s">
        <v>2739</v>
      </c>
      <c r="E197" s="4" t="s">
        <v>2753</v>
      </c>
      <c r="F197" s="4" t="s">
        <v>2700</v>
      </c>
      <c r="G197" s="4" t="s">
        <v>0</v>
      </c>
      <c r="H197" s="4" t="s">
        <v>2751</v>
      </c>
      <c r="I197" s="4" t="s">
        <v>5896</v>
      </c>
    </row>
    <row r="198" spans="1:9" x14ac:dyDescent="0.2">
      <c r="A198" s="4">
        <v>12105</v>
      </c>
      <c r="B198" s="4" t="s">
        <v>5895</v>
      </c>
      <c r="C198" s="4" t="s">
        <v>5895</v>
      </c>
      <c r="D198" s="4" t="s">
        <v>2739</v>
      </c>
      <c r="E198" s="4" t="s">
        <v>2753</v>
      </c>
      <c r="F198" s="4" t="s">
        <v>2700</v>
      </c>
      <c r="G198" s="4" t="s">
        <v>0</v>
      </c>
      <c r="H198" s="4" t="s">
        <v>2751</v>
      </c>
      <c r="I198" s="4" t="s">
        <v>5851</v>
      </c>
    </row>
    <row r="199" spans="1:9" x14ac:dyDescent="0.2">
      <c r="A199" s="4">
        <v>12107</v>
      </c>
      <c r="B199" s="4" t="s">
        <v>5894</v>
      </c>
      <c r="C199" s="4" t="s">
        <v>5894</v>
      </c>
      <c r="D199" s="4" t="s">
        <v>2739</v>
      </c>
      <c r="E199" s="4" t="s">
        <v>2753</v>
      </c>
      <c r="F199" s="4" t="s">
        <v>2700</v>
      </c>
      <c r="G199" s="4" t="s">
        <v>0</v>
      </c>
      <c r="H199" s="4" t="s">
        <v>2751</v>
      </c>
      <c r="I199" s="4" t="s">
        <v>5893</v>
      </c>
    </row>
    <row r="200" spans="1:9" x14ac:dyDescent="0.2">
      <c r="A200" s="4">
        <v>12108</v>
      </c>
      <c r="B200" s="4" t="s">
        <v>5892</v>
      </c>
      <c r="C200" s="4" t="s">
        <v>5892</v>
      </c>
      <c r="D200" s="4" t="s">
        <v>2739</v>
      </c>
      <c r="E200" s="4" t="s">
        <v>2753</v>
      </c>
      <c r="F200" s="4" t="s">
        <v>2700</v>
      </c>
      <c r="G200" s="4" t="s">
        <v>0</v>
      </c>
      <c r="H200" s="4" t="s">
        <v>2751</v>
      </c>
      <c r="I200" s="4" t="s">
        <v>5857</v>
      </c>
    </row>
    <row r="201" spans="1:9" x14ac:dyDescent="0.2">
      <c r="A201" s="4">
        <v>12109</v>
      </c>
      <c r="B201" s="4" t="s">
        <v>2581</v>
      </c>
      <c r="C201" s="4" t="s">
        <v>2581</v>
      </c>
      <c r="D201" s="4" t="s">
        <v>2739</v>
      </c>
      <c r="E201" s="4" t="s">
        <v>2753</v>
      </c>
      <c r="F201" s="4" t="s">
        <v>2700</v>
      </c>
      <c r="G201" s="4" t="s">
        <v>0</v>
      </c>
      <c r="H201" s="4" t="s">
        <v>2751</v>
      </c>
      <c r="I201" s="4" t="s">
        <v>5883</v>
      </c>
    </row>
    <row r="202" spans="1:9" x14ac:dyDescent="0.2">
      <c r="A202" s="4">
        <v>12110</v>
      </c>
      <c r="B202" s="4" t="s">
        <v>5891</v>
      </c>
      <c r="C202" s="4" t="s">
        <v>5891</v>
      </c>
      <c r="D202" s="4" t="s">
        <v>2739</v>
      </c>
      <c r="E202" s="4" t="s">
        <v>2753</v>
      </c>
      <c r="F202" s="4" t="s">
        <v>2700</v>
      </c>
      <c r="G202" s="4" t="s">
        <v>0</v>
      </c>
      <c r="H202" s="4" t="s">
        <v>2751</v>
      </c>
      <c r="I202" s="4" t="s">
        <v>5838</v>
      </c>
    </row>
    <row r="203" spans="1:9" x14ac:dyDescent="0.2">
      <c r="A203" s="4">
        <v>12112</v>
      </c>
      <c r="B203" s="4" t="s">
        <v>5890</v>
      </c>
      <c r="C203" s="4" t="s">
        <v>5890</v>
      </c>
      <c r="D203" s="4" t="s">
        <v>2739</v>
      </c>
      <c r="E203" s="4" t="s">
        <v>2753</v>
      </c>
      <c r="F203" s="4" t="s">
        <v>2700</v>
      </c>
      <c r="G203" s="4" t="s">
        <v>0</v>
      </c>
      <c r="H203" s="4" t="s">
        <v>2751</v>
      </c>
      <c r="I203" s="4" t="s">
        <v>5889</v>
      </c>
    </row>
    <row r="204" spans="1:9" x14ac:dyDescent="0.2">
      <c r="A204" s="4">
        <v>12113</v>
      </c>
      <c r="B204" s="4" t="s">
        <v>5888</v>
      </c>
      <c r="C204" s="4" t="s">
        <v>5888</v>
      </c>
      <c r="D204" s="4" t="s">
        <v>2739</v>
      </c>
      <c r="E204" s="4" t="s">
        <v>2753</v>
      </c>
      <c r="F204" s="4" t="s">
        <v>2700</v>
      </c>
      <c r="G204" s="4" t="s">
        <v>0</v>
      </c>
      <c r="H204" s="4" t="s">
        <v>2751</v>
      </c>
      <c r="I204" s="4" t="s">
        <v>5887</v>
      </c>
    </row>
    <row r="205" spans="1:9" x14ac:dyDescent="0.2">
      <c r="A205" s="4">
        <v>12114</v>
      </c>
      <c r="B205" s="4" t="s">
        <v>5886</v>
      </c>
      <c r="C205" s="4" t="s">
        <v>5886</v>
      </c>
      <c r="D205" s="4" t="s">
        <v>2739</v>
      </c>
      <c r="E205" s="4" t="s">
        <v>2753</v>
      </c>
      <c r="F205" s="4" t="s">
        <v>2700</v>
      </c>
      <c r="G205" s="4" t="s">
        <v>0</v>
      </c>
      <c r="H205" s="4" t="s">
        <v>2751</v>
      </c>
      <c r="I205" s="4" t="s">
        <v>5885</v>
      </c>
    </row>
    <row r="206" spans="1:9" x14ac:dyDescent="0.2">
      <c r="A206" s="4">
        <v>12115</v>
      </c>
      <c r="B206" s="4" t="s">
        <v>5884</v>
      </c>
      <c r="C206" s="4" t="s">
        <v>5884</v>
      </c>
      <c r="D206" s="4" t="s">
        <v>2739</v>
      </c>
      <c r="E206" s="4" t="s">
        <v>2753</v>
      </c>
      <c r="F206" s="4" t="s">
        <v>2700</v>
      </c>
      <c r="G206" s="4" t="s">
        <v>0</v>
      </c>
      <c r="H206" s="4" t="s">
        <v>2751</v>
      </c>
      <c r="I206" s="4" t="s">
        <v>5883</v>
      </c>
    </row>
    <row r="207" spans="1:9" x14ac:dyDescent="0.2">
      <c r="A207" s="4">
        <v>12116</v>
      </c>
      <c r="B207" s="4" t="s">
        <v>5882</v>
      </c>
      <c r="C207" s="4" t="s">
        <v>5882</v>
      </c>
      <c r="D207" s="4" t="s">
        <v>2739</v>
      </c>
      <c r="E207" s="4" t="s">
        <v>2753</v>
      </c>
      <c r="F207" s="4" t="s">
        <v>2700</v>
      </c>
      <c r="G207" s="4" t="s">
        <v>0</v>
      </c>
      <c r="H207" s="4" t="s">
        <v>2751</v>
      </c>
      <c r="I207" s="4" t="s">
        <v>3151</v>
      </c>
    </row>
    <row r="208" spans="1:9" x14ac:dyDescent="0.2">
      <c r="A208" s="4">
        <v>12117</v>
      </c>
      <c r="B208" s="4" t="s">
        <v>5881</v>
      </c>
      <c r="C208" s="4" t="s">
        <v>5881</v>
      </c>
      <c r="D208" s="4" t="s">
        <v>2739</v>
      </c>
      <c r="E208" s="4" t="s">
        <v>2753</v>
      </c>
      <c r="F208" s="4" t="s">
        <v>2700</v>
      </c>
      <c r="G208" s="4" t="s">
        <v>0</v>
      </c>
      <c r="H208" s="4" t="s">
        <v>2751</v>
      </c>
      <c r="I208" s="4" t="s">
        <v>5880</v>
      </c>
    </row>
    <row r="209" spans="1:9" x14ac:dyDescent="0.2">
      <c r="A209" s="4">
        <v>12118</v>
      </c>
      <c r="B209" s="4" t="s">
        <v>5879</v>
      </c>
      <c r="C209" s="4" t="s">
        <v>5879</v>
      </c>
      <c r="D209" s="4" t="s">
        <v>2739</v>
      </c>
      <c r="E209" s="4" t="s">
        <v>2753</v>
      </c>
      <c r="F209" s="4" t="s">
        <v>2700</v>
      </c>
      <c r="G209" s="4" t="s">
        <v>0</v>
      </c>
      <c r="H209" s="4" t="s">
        <v>2751</v>
      </c>
      <c r="I209" s="4" t="s">
        <v>5878</v>
      </c>
    </row>
    <row r="210" spans="1:9" x14ac:dyDescent="0.2">
      <c r="A210" s="4">
        <v>12119</v>
      </c>
      <c r="B210" s="4" t="s">
        <v>5877</v>
      </c>
      <c r="C210" s="4" t="s">
        <v>5877</v>
      </c>
      <c r="D210" s="4" t="s">
        <v>3511</v>
      </c>
      <c r="E210" s="4">
        <v>300</v>
      </c>
      <c r="F210" s="4" t="s">
        <v>2700</v>
      </c>
      <c r="G210" s="4" t="s">
        <v>2894</v>
      </c>
      <c r="H210" s="4" t="s">
        <v>2750</v>
      </c>
      <c r="I210" s="4" t="s">
        <v>2750</v>
      </c>
    </row>
    <row r="211" spans="1:9" x14ac:dyDescent="0.2">
      <c r="A211" s="4">
        <v>12120</v>
      </c>
      <c r="B211" s="4" t="s">
        <v>5876</v>
      </c>
      <c r="C211" s="4" t="s">
        <v>5876</v>
      </c>
      <c r="D211" s="4" t="s">
        <v>2739</v>
      </c>
      <c r="E211" s="4" t="s">
        <v>2753</v>
      </c>
      <c r="F211" s="4" t="s">
        <v>2700</v>
      </c>
      <c r="G211" s="4" t="s">
        <v>0</v>
      </c>
      <c r="H211" s="4" t="s">
        <v>2751</v>
      </c>
      <c r="I211" s="4" t="s">
        <v>4382</v>
      </c>
    </row>
    <row r="212" spans="1:9" x14ac:dyDescent="0.2">
      <c r="A212" s="4">
        <v>12121</v>
      </c>
      <c r="B212" s="4" t="s">
        <v>5875</v>
      </c>
      <c r="C212" s="4" t="s">
        <v>5875</v>
      </c>
      <c r="D212" s="4" t="s">
        <v>2739</v>
      </c>
      <c r="E212" s="4" t="s">
        <v>2753</v>
      </c>
      <c r="F212" s="4" t="s">
        <v>2700</v>
      </c>
      <c r="G212" s="4" t="s">
        <v>0</v>
      </c>
      <c r="H212" s="4" t="s">
        <v>2751</v>
      </c>
      <c r="I212" s="4" t="s">
        <v>5874</v>
      </c>
    </row>
    <row r="213" spans="1:9" x14ac:dyDescent="0.2">
      <c r="A213" s="4">
        <v>12122</v>
      </c>
      <c r="B213" s="4" t="s">
        <v>5873</v>
      </c>
      <c r="C213" s="4" t="s">
        <v>5873</v>
      </c>
      <c r="D213" s="4" t="s">
        <v>2739</v>
      </c>
      <c r="E213" s="4" t="s">
        <v>2753</v>
      </c>
      <c r="F213" s="4" t="s">
        <v>2700</v>
      </c>
      <c r="G213" s="4" t="s">
        <v>0</v>
      </c>
      <c r="H213" s="4" t="s">
        <v>2751</v>
      </c>
      <c r="I213" s="4" t="s">
        <v>5872</v>
      </c>
    </row>
    <row r="214" spans="1:9" x14ac:dyDescent="0.2">
      <c r="A214" s="4">
        <v>12123</v>
      </c>
      <c r="B214" s="4" t="s">
        <v>5871</v>
      </c>
      <c r="C214" s="4" t="s">
        <v>5871</v>
      </c>
      <c r="D214" s="4" t="s">
        <v>2739</v>
      </c>
      <c r="E214" s="4" t="s">
        <v>2753</v>
      </c>
      <c r="F214" s="4" t="s">
        <v>2700</v>
      </c>
      <c r="G214" s="4" t="s">
        <v>0</v>
      </c>
      <c r="H214" s="4" t="s">
        <v>2751</v>
      </c>
      <c r="I214" s="4" t="s">
        <v>5870</v>
      </c>
    </row>
    <row r="215" spans="1:9" x14ac:dyDescent="0.2">
      <c r="A215" s="4">
        <v>12124</v>
      </c>
      <c r="B215" s="4" t="s">
        <v>2375</v>
      </c>
      <c r="C215" s="4" t="s">
        <v>2375</v>
      </c>
      <c r="D215" s="4" t="s">
        <v>2739</v>
      </c>
      <c r="E215" s="4" t="s">
        <v>2753</v>
      </c>
      <c r="F215" s="4" t="s">
        <v>2700</v>
      </c>
      <c r="G215" s="4" t="s">
        <v>0</v>
      </c>
      <c r="H215" s="4" t="s">
        <v>2751</v>
      </c>
      <c r="I215" s="4" t="s">
        <v>4382</v>
      </c>
    </row>
    <row r="216" spans="1:9" x14ac:dyDescent="0.2">
      <c r="A216" s="4">
        <v>12125</v>
      </c>
      <c r="B216" s="4" t="s">
        <v>2480</v>
      </c>
      <c r="C216" s="4" t="s">
        <v>2480</v>
      </c>
      <c r="D216" s="4" t="s">
        <v>2739</v>
      </c>
      <c r="E216" s="4" t="s">
        <v>2753</v>
      </c>
      <c r="F216" s="4" t="s">
        <v>2700</v>
      </c>
      <c r="G216" s="4" t="s">
        <v>0</v>
      </c>
      <c r="H216" s="4" t="s">
        <v>2751</v>
      </c>
      <c r="I216" s="4" t="s">
        <v>5869</v>
      </c>
    </row>
    <row r="217" spans="1:9" x14ac:dyDescent="0.2">
      <c r="A217" s="4">
        <v>12126</v>
      </c>
      <c r="B217" s="4" t="s">
        <v>5868</v>
      </c>
      <c r="C217" s="4" t="s">
        <v>5868</v>
      </c>
      <c r="D217" s="4" t="s">
        <v>2739</v>
      </c>
      <c r="E217" s="4" t="s">
        <v>2753</v>
      </c>
      <c r="F217" s="4" t="s">
        <v>2700</v>
      </c>
      <c r="G217" s="4" t="s">
        <v>0</v>
      </c>
      <c r="H217" s="4" t="s">
        <v>2751</v>
      </c>
      <c r="I217" s="4" t="s">
        <v>2795</v>
      </c>
    </row>
    <row r="218" spans="1:9" x14ac:dyDescent="0.2">
      <c r="A218" s="4">
        <v>12127</v>
      </c>
      <c r="B218" s="4" t="s">
        <v>5867</v>
      </c>
      <c r="C218" s="4" t="s">
        <v>5867</v>
      </c>
      <c r="D218" s="4" t="s">
        <v>2739</v>
      </c>
      <c r="E218" s="4" t="s">
        <v>2753</v>
      </c>
      <c r="F218" s="4" t="s">
        <v>2700</v>
      </c>
      <c r="G218" s="4" t="s">
        <v>0</v>
      </c>
      <c r="H218" s="4" t="s">
        <v>2751</v>
      </c>
      <c r="I218" s="4" t="s">
        <v>5836</v>
      </c>
    </row>
    <row r="219" spans="1:9" x14ac:dyDescent="0.2">
      <c r="A219" s="4">
        <v>12128</v>
      </c>
      <c r="B219" s="4" t="s">
        <v>5866</v>
      </c>
      <c r="C219" s="4" t="s">
        <v>5866</v>
      </c>
      <c r="D219" s="4" t="s">
        <v>2739</v>
      </c>
      <c r="E219" s="4" t="s">
        <v>2753</v>
      </c>
      <c r="F219" s="4" t="s">
        <v>2700</v>
      </c>
      <c r="G219" s="4" t="s">
        <v>0</v>
      </c>
      <c r="H219" s="4" t="s">
        <v>2751</v>
      </c>
      <c r="I219" s="4" t="s">
        <v>3514</v>
      </c>
    </row>
    <row r="220" spans="1:9" x14ac:dyDescent="0.2">
      <c r="A220" s="4">
        <v>12129</v>
      </c>
      <c r="B220" s="4" t="s">
        <v>5865</v>
      </c>
      <c r="C220" s="4" t="s">
        <v>5865</v>
      </c>
      <c r="D220" s="4" t="s">
        <v>2739</v>
      </c>
      <c r="E220" s="4" t="s">
        <v>2753</v>
      </c>
      <c r="F220" s="4" t="s">
        <v>2700</v>
      </c>
      <c r="G220" s="4" t="s">
        <v>0</v>
      </c>
      <c r="H220" s="4" t="s">
        <v>2751</v>
      </c>
      <c r="I220" s="4" t="s">
        <v>5864</v>
      </c>
    </row>
    <row r="221" spans="1:9" x14ac:dyDescent="0.2">
      <c r="A221" s="4">
        <v>12130</v>
      </c>
      <c r="B221" s="4" t="s">
        <v>5863</v>
      </c>
      <c r="C221" s="4" t="s">
        <v>5863</v>
      </c>
      <c r="D221" s="4" t="s">
        <v>2739</v>
      </c>
      <c r="E221" s="4" t="s">
        <v>2753</v>
      </c>
      <c r="F221" s="4" t="s">
        <v>2700</v>
      </c>
      <c r="G221" s="4" t="s">
        <v>0</v>
      </c>
      <c r="H221" s="4" t="s">
        <v>2751</v>
      </c>
      <c r="I221" s="4" t="s">
        <v>5836</v>
      </c>
    </row>
    <row r="222" spans="1:9" x14ac:dyDescent="0.2">
      <c r="A222" s="4">
        <v>12131</v>
      </c>
      <c r="B222" s="4" t="s">
        <v>5862</v>
      </c>
      <c r="C222" s="4" t="s">
        <v>5862</v>
      </c>
      <c r="D222" s="4" t="s">
        <v>2739</v>
      </c>
      <c r="E222" s="4" t="s">
        <v>2753</v>
      </c>
      <c r="F222" s="4" t="s">
        <v>2700</v>
      </c>
      <c r="G222" s="4" t="s">
        <v>0</v>
      </c>
      <c r="H222" s="4" t="s">
        <v>2751</v>
      </c>
      <c r="I222" s="4" t="s">
        <v>5861</v>
      </c>
    </row>
    <row r="223" spans="1:9" x14ac:dyDescent="0.2">
      <c r="A223" s="4">
        <v>12132</v>
      </c>
      <c r="B223" s="4" t="s">
        <v>5860</v>
      </c>
      <c r="C223" s="4" t="s">
        <v>5860</v>
      </c>
      <c r="D223" s="4" t="s">
        <v>2739</v>
      </c>
      <c r="E223" s="4" t="s">
        <v>2753</v>
      </c>
      <c r="F223" s="4" t="s">
        <v>2700</v>
      </c>
      <c r="G223" s="4" t="s">
        <v>0</v>
      </c>
      <c r="H223" s="4" t="s">
        <v>2751</v>
      </c>
      <c r="I223" s="4" t="s">
        <v>5859</v>
      </c>
    </row>
    <row r="224" spans="1:9" x14ac:dyDescent="0.2">
      <c r="A224" s="4">
        <v>12133</v>
      </c>
      <c r="B224" s="4" t="s">
        <v>5858</v>
      </c>
      <c r="C224" s="4" t="s">
        <v>5858</v>
      </c>
      <c r="D224" s="4" t="s">
        <v>2739</v>
      </c>
      <c r="E224" s="4" t="s">
        <v>2753</v>
      </c>
      <c r="F224" s="4" t="s">
        <v>2700</v>
      </c>
      <c r="G224" s="4" t="s">
        <v>0</v>
      </c>
      <c r="H224" s="4" t="s">
        <v>2751</v>
      </c>
      <c r="I224" s="4" t="s">
        <v>5857</v>
      </c>
    </row>
    <row r="225" spans="1:9" x14ac:dyDescent="0.2">
      <c r="A225" s="4">
        <v>12134</v>
      </c>
      <c r="B225" s="4" t="s">
        <v>5856</v>
      </c>
      <c r="C225" s="4" t="s">
        <v>5856</v>
      </c>
      <c r="D225" s="4" t="s">
        <v>2739</v>
      </c>
      <c r="E225" s="4" t="s">
        <v>2753</v>
      </c>
      <c r="F225" s="4" t="s">
        <v>2700</v>
      </c>
      <c r="G225" s="4" t="s">
        <v>0</v>
      </c>
      <c r="H225" s="4" t="s">
        <v>2751</v>
      </c>
      <c r="I225" s="4" t="s">
        <v>5855</v>
      </c>
    </row>
    <row r="226" spans="1:9" x14ac:dyDescent="0.2">
      <c r="A226" s="4">
        <v>12135</v>
      </c>
      <c r="B226" s="4" t="s">
        <v>5854</v>
      </c>
      <c r="C226" s="4" t="s">
        <v>5854</v>
      </c>
      <c r="D226" s="4" t="s">
        <v>2739</v>
      </c>
      <c r="E226" s="4" t="s">
        <v>2753</v>
      </c>
      <c r="F226" s="4" t="s">
        <v>2700</v>
      </c>
      <c r="G226" s="4" t="s">
        <v>0</v>
      </c>
      <c r="H226" s="4" t="s">
        <v>2751</v>
      </c>
      <c r="I226" s="4" t="s">
        <v>5853</v>
      </c>
    </row>
    <row r="227" spans="1:9" x14ac:dyDescent="0.2">
      <c r="A227" s="4">
        <v>12136</v>
      </c>
      <c r="B227" s="4" t="s">
        <v>5852</v>
      </c>
      <c r="C227" s="4" t="s">
        <v>5852</v>
      </c>
      <c r="D227" s="4" t="s">
        <v>2739</v>
      </c>
      <c r="E227" s="4" t="s">
        <v>2753</v>
      </c>
      <c r="F227" s="4" t="s">
        <v>2700</v>
      </c>
      <c r="G227" s="4" t="s">
        <v>0</v>
      </c>
      <c r="H227" s="4" t="s">
        <v>2751</v>
      </c>
      <c r="I227" s="4" t="s">
        <v>5851</v>
      </c>
    </row>
    <row r="228" spans="1:9" x14ac:dyDescent="0.2">
      <c r="A228" s="4">
        <v>12137</v>
      </c>
      <c r="B228" s="4" t="s">
        <v>5850</v>
      </c>
      <c r="C228" s="4" t="s">
        <v>5850</v>
      </c>
      <c r="D228" s="4" t="s">
        <v>2739</v>
      </c>
      <c r="E228" s="4" t="s">
        <v>2753</v>
      </c>
      <c r="F228" s="4" t="s">
        <v>2700</v>
      </c>
      <c r="G228" s="4" t="s">
        <v>0</v>
      </c>
      <c r="H228" s="4" t="s">
        <v>2751</v>
      </c>
      <c r="I228" s="4" t="s">
        <v>5849</v>
      </c>
    </row>
    <row r="229" spans="1:9" x14ac:dyDescent="0.2">
      <c r="A229" s="4">
        <v>12138</v>
      </c>
      <c r="B229" s="4" t="s">
        <v>5848</v>
      </c>
      <c r="C229" s="4" t="s">
        <v>5848</v>
      </c>
      <c r="D229" s="4" t="s">
        <v>2739</v>
      </c>
      <c r="E229" s="4" t="s">
        <v>2753</v>
      </c>
      <c r="F229" s="4" t="s">
        <v>2700</v>
      </c>
      <c r="G229" s="4" t="s">
        <v>0</v>
      </c>
      <c r="H229" s="4" t="s">
        <v>2751</v>
      </c>
      <c r="I229" s="4" t="s">
        <v>5847</v>
      </c>
    </row>
    <row r="230" spans="1:9" x14ac:dyDescent="0.2">
      <c r="A230" s="4">
        <v>12139</v>
      </c>
      <c r="B230" s="4" t="s">
        <v>5846</v>
      </c>
      <c r="C230" s="4" t="s">
        <v>5846</v>
      </c>
      <c r="D230" s="4" t="s">
        <v>2739</v>
      </c>
      <c r="E230" s="4" t="s">
        <v>2753</v>
      </c>
      <c r="F230" s="4" t="s">
        <v>2700</v>
      </c>
      <c r="G230" s="4" t="s">
        <v>0</v>
      </c>
      <c r="H230" s="4" t="s">
        <v>2751</v>
      </c>
      <c r="I230" s="4" t="s">
        <v>5845</v>
      </c>
    </row>
    <row r="231" spans="1:9" x14ac:dyDescent="0.2">
      <c r="A231" s="4">
        <v>12140</v>
      </c>
      <c r="B231" s="4" t="s">
        <v>5844</v>
      </c>
      <c r="C231" s="4" t="s">
        <v>5844</v>
      </c>
      <c r="D231" s="4" t="s">
        <v>2739</v>
      </c>
      <c r="E231" s="4" t="s">
        <v>2753</v>
      </c>
      <c r="F231" s="4" t="s">
        <v>2700</v>
      </c>
      <c r="G231" s="4" t="s">
        <v>0</v>
      </c>
      <c r="H231" s="4" t="s">
        <v>2751</v>
      </c>
      <c r="I231" s="4" t="s">
        <v>5843</v>
      </c>
    </row>
    <row r="232" spans="1:9" x14ac:dyDescent="0.2">
      <c r="A232" s="4">
        <v>12141</v>
      </c>
      <c r="B232" s="4" t="s">
        <v>5842</v>
      </c>
      <c r="C232" s="4" t="s">
        <v>5842</v>
      </c>
      <c r="D232" s="4" t="s">
        <v>2739</v>
      </c>
      <c r="E232" s="4" t="s">
        <v>2753</v>
      </c>
      <c r="F232" s="4" t="s">
        <v>2700</v>
      </c>
      <c r="G232" s="4" t="s">
        <v>0</v>
      </c>
      <c r="H232" s="4" t="s">
        <v>2751</v>
      </c>
      <c r="I232" s="4" t="s">
        <v>5836</v>
      </c>
    </row>
    <row r="233" spans="1:9" x14ac:dyDescent="0.2">
      <c r="A233" s="4">
        <v>12142</v>
      </c>
      <c r="B233" s="4" t="s">
        <v>5841</v>
      </c>
      <c r="C233" s="4" t="s">
        <v>5841</v>
      </c>
      <c r="D233" s="4" t="s">
        <v>2739</v>
      </c>
      <c r="E233" s="4" t="s">
        <v>2753</v>
      </c>
      <c r="F233" s="4" t="s">
        <v>2700</v>
      </c>
      <c r="G233" s="4" t="s">
        <v>0</v>
      </c>
      <c r="H233" s="4" t="s">
        <v>2751</v>
      </c>
      <c r="I233" s="4" t="s">
        <v>5840</v>
      </c>
    </row>
    <row r="234" spans="1:9" x14ac:dyDescent="0.2">
      <c r="A234" s="4">
        <v>12143</v>
      </c>
      <c r="B234" s="4" t="s">
        <v>5839</v>
      </c>
      <c r="C234" s="4" t="s">
        <v>5839</v>
      </c>
      <c r="D234" s="4" t="s">
        <v>2739</v>
      </c>
      <c r="E234" s="4" t="s">
        <v>2753</v>
      </c>
      <c r="F234" s="4" t="s">
        <v>2700</v>
      </c>
      <c r="G234" s="4" t="s">
        <v>0</v>
      </c>
      <c r="H234" s="4" t="s">
        <v>2751</v>
      </c>
      <c r="I234" s="4" t="s">
        <v>5838</v>
      </c>
    </row>
    <row r="235" spans="1:9" x14ac:dyDescent="0.2">
      <c r="A235" s="4">
        <v>12144</v>
      </c>
      <c r="B235" s="4" t="s">
        <v>5837</v>
      </c>
      <c r="C235" s="4" t="s">
        <v>5837</v>
      </c>
      <c r="D235" s="4" t="s">
        <v>2739</v>
      </c>
      <c r="E235" s="4" t="s">
        <v>2753</v>
      </c>
      <c r="F235" s="4" t="s">
        <v>2700</v>
      </c>
      <c r="G235" s="4" t="s">
        <v>0</v>
      </c>
      <c r="H235" s="4" t="s">
        <v>2751</v>
      </c>
      <c r="I235" s="4" t="s">
        <v>5836</v>
      </c>
    </row>
    <row r="236" spans="1:9" x14ac:dyDescent="0.2">
      <c r="A236" s="4">
        <v>12145</v>
      </c>
      <c r="B236" s="4" t="s">
        <v>5835</v>
      </c>
      <c r="C236" s="4" t="s">
        <v>5835</v>
      </c>
      <c r="D236" s="4" t="s">
        <v>2739</v>
      </c>
      <c r="E236" s="4" t="s">
        <v>2753</v>
      </c>
      <c r="F236" s="4" t="s">
        <v>2700</v>
      </c>
      <c r="G236" s="4" t="s">
        <v>0</v>
      </c>
      <c r="H236" s="4" t="s">
        <v>2751</v>
      </c>
      <c r="I236" s="4" t="s">
        <v>5834</v>
      </c>
    </row>
    <row r="237" spans="1:9" x14ac:dyDescent="0.2">
      <c r="A237" s="4">
        <v>12146</v>
      </c>
      <c r="B237" s="4" t="s">
        <v>5833</v>
      </c>
      <c r="C237" s="4" t="s">
        <v>5833</v>
      </c>
      <c r="D237" s="4" t="s">
        <v>2739</v>
      </c>
      <c r="E237" s="4" t="s">
        <v>2753</v>
      </c>
      <c r="F237" s="4" t="s">
        <v>2700</v>
      </c>
      <c r="G237" s="4" t="s">
        <v>0</v>
      </c>
      <c r="H237" s="4" t="s">
        <v>2751</v>
      </c>
      <c r="I237" s="4" t="s">
        <v>5832</v>
      </c>
    </row>
    <row r="238" spans="1:9" x14ac:dyDescent="0.2">
      <c r="A238" s="4">
        <v>12147</v>
      </c>
      <c r="B238" s="4" t="s">
        <v>5831</v>
      </c>
      <c r="C238" s="4" t="s">
        <v>5830</v>
      </c>
      <c r="D238" s="4" t="s">
        <v>2739</v>
      </c>
      <c r="E238" s="4" t="s">
        <v>2753</v>
      </c>
      <c r="F238" s="4" t="s">
        <v>2700</v>
      </c>
      <c r="G238" s="4" t="s">
        <v>0</v>
      </c>
      <c r="H238" s="4" t="s">
        <v>2751</v>
      </c>
      <c r="I238" s="4" t="s">
        <v>5829</v>
      </c>
    </row>
    <row r="239" spans="1:9" x14ac:dyDescent="0.2">
      <c r="A239" s="4">
        <v>13001</v>
      </c>
      <c r="B239" s="4" t="s">
        <v>5828</v>
      </c>
      <c r="C239" s="4" t="s">
        <v>5828</v>
      </c>
      <c r="D239" s="4" t="s">
        <v>3075</v>
      </c>
      <c r="E239" s="4">
        <v>69</v>
      </c>
      <c r="F239" s="4" t="s">
        <v>2700</v>
      </c>
      <c r="G239" s="4" t="s">
        <v>2741</v>
      </c>
      <c r="H239" s="4" t="s">
        <v>2750</v>
      </c>
      <c r="I239" s="4" t="s">
        <v>2750</v>
      </c>
    </row>
    <row r="240" spans="1:9" x14ac:dyDescent="0.2">
      <c r="A240" s="4">
        <v>13002</v>
      </c>
      <c r="B240" s="4" t="s">
        <v>5827</v>
      </c>
      <c r="C240" s="4" t="s">
        <v>5827</v>
      </c>
      <c r="D240" s="4" t="s">
        <v>2739</v>
      </c>
      <c r="E240" s="4">
        <v>69</v>
      </c>
      <c r="F240" s="4" t="s">
        <v>2700</v>
      </c>
      <c r="G240" s="4" t="s">
        <v>2758</v>
      </c>
      <c r="H240" s="4" t="s">
        <v>2750</v>
      </c>
      <c r="I240" s="4" t="s">
        <v>2750</v>
      </c>
    </row>
    <row r="241" spans="1:9" x14ac:dyDescent="0.2">
      <c r="A241" s="4">
        <v>13003</v>
      </c>
      <c r="B241" s="4" t="s">
        <v>5826</v>
      </c>
      <c r="C241" s="4" t="s">
        <v>5826</v>
      </c>
      <c r="D241" s="4" t="s">
        <v>2739</v>
      </c>
      <c r="E241" s="4">
        <v>69</v>
      </c>
      <c r="F241" s="4" t="s">
        <v>2700</v>
      </c>
      <c r="G241" s="4" t="s">
        <v>2758</v>
      </c>
      <c r="H241" s="4" t="s">
        <v>2750</v>
      </c>
      <c r="I241" s="4" t="s">
        <v>2750</v>
      </c>
    </row>
    <row r="242" spans="1:9" x14ac:dyDescent="0.2">
      <c r="A242" s="4">
        <v>13005</v>
      </c>
      <c r="B242" s="4" t="s">
        <v>5825</v>
      </c>
      <c r="C242" s="4" t="s">
        <v>5825</v>
      </c>
      <c r="D242" s="4" t="s">
        <v>2739</v>
      </c>
      <c r="E242" s="4">
        <v>69</v>
      </c>
      <c r="F242" s="4" t="s">
        <v>2700</v>
      </c>
      <c r="G242" s="4" t="s">
        <v>3004</v>
      </c>
      <c r="H242" s="4" t="s">
        <v>2750</v>
      </c>
      <c r="I242" s="4" t="s">
        <v>2750</v>
      </c>
    </row>
    <row r="243" spans="1:9" x14ac:dyDescent="0.2">
      <c r="A243" s="4">
        <v>13007</v>
      </c>
      <c r="B243" s="4" t="s">
        <v>5824</v>
      </c>
      <c r="C243" s="4" t="s">
        <v>5824</v>
      </c>
      <c r="D243" s="4" t="s">
        <v>2739</v>
      </c>
      <c r="E243" s="4">
        <v>69</v>
      </c>
      <c r="F243" s="4" t="s">
        <v>2700</v>
      </c>
      <c r="G243" s="4" t="s">
        <v>2815</v>
      </c>
      <c r="H243" s="4" t="s">
        <v>2750</v>
      </c>
      <c r="I243" s="4" t="s">
        <v>2750</v>
      </c>
    </row>
    <row r="244" spans="1:9" x14ac:dyDescent="0.2">
      <c r="A244" s="4">
        <v>13008</v>
      </c>
      <c r="B244" s="4" t="s">
        <v>5823</v>
      </c>
      <c r="C244" s="4" t="s">
        <v>5823</v>
      </c>
      <c r="D244" s="4" t="s">
        <v>2739</v>
      </c>
      <c r="E244" s="4">
        <v>69</v>
      </c>
      <c r="F244" s="4" t="s">
        <v>2700</v>
      </c>
      <c r="G244" s="4" t="s">
        <v>2741</v>
      </c>
      <c r="H244" s="4" t="s">
        <v>2750</v>
      </c>
      <c r="I244" s="4" t="s">
        <v>2750</v>
      </c>
    </row>
    <row r="245" spans="1:9" x14ac:dyDescent="0.2">
      <c r="A245" s="4">
        <v>13013</v>
      </c>
      <c r="B245" s="4" t="s">
        <v>5822</v>
      </c>
      <c r="C245" s="4" t="s">
        <v>5822</v>
      </c>
      <c r="D245" s="4" t="s">
        <v>2739</v>
      </c>
      <c r="E245" s="4">
        <v>69</v>
      </c>
      <c r="F245" s="4" t="s">
        <v>2700</v>
      </c>
      <c r="G245" s="4" t="s">
        <v>2815</v>
      </c>
      <c r="H245" s="4" t="s">
        <v>2750</v>
      </c>
      <c r="I245" s="4" t="s">
        <v>2750</v>
      </c>
    </row>
    <row r="246" spans="1:9" x14ac:dyDescent="0.2">
      <c r="A246" s="4">
        <v>13014</v>
      </c>
      <c r="B246" s="4" t="s">
        <v>5821</v>
      </c>
      <c r="C246" s="4" t="s">
        <v>5821</v>
      </c>
      <c r="D246" s="4" t="s">
        <v>2739</v>
      </c>
      <c r="E246" s="4">
        <v>69</v>
      </c>
      <c r="F246" s="4" t="s">
        <v>2700</v>
      </c>
      <c r="G246" s="4" t="s">
        <v>2758</v>
      </c>
      <c r="H246" s="4" t="s">
        <v>2751</v>
      </c>
      <c r="I246" s="4" t="s">
        <v>2750</v>
      </c>
    </row>
    <row r="247" spans="1:9" x14ac:dyDescent="0.2">
      <c r="A247" s="4">
        <v>13015</v>
      </c>
      <c r="B247" s="4" t="s">
        <v>5820</v>
      </c>
      <c r="C247" s="4" t="s">
        <v>5820</v>
      </c>
      <c r="D247" s="4" t="s">
        <v>2739</v>
      </c>
      <c r="E247" s="4">
        <v>69</v>
      </c>
      <c r="F247" s="4" t="s">
        <v>2700</v>
      </c>
      <c r="G247" s="4" t="s">
        <v>3004</v>
      </c>
      <c r="H247" s="4" t="s">
        <v>2750</v>
      </c>
      <c r="I247" s="4" t="s">
        <v>2750</v>
      </c>
    </row>
    <row r="248" spans="1:9" x14ac:dyDescent="0.2">
      <c r="A248" s="4">
        <v>13016</v>
      </c>
      <c r="B248" s="4" t="s">
        <v>605</v>
      </c>
      <c r="C248" s="4" t="s">
        <v>605</v>
      </c>
      <c r="D248" s="4" t="s">
        <v>2739</v>
      </c>
      <c r="E248" s="4">
        <v>69</v>
      </c>
      <c r="F248" s="4" t="s">
        <v>2700</v>
      </c>
      <c r="G248" s="4" t="s">
        <v>2758</v>
      </c>
      <c r="H248" s="4" t="s">
        <v>2751</v>
      </c>
      <c r="I248" s="4" t="s">
        <v>2750</v>
      </c>
    </row>
    <row r="249" spans="1:9" x14ac:dyDescent="0.2">
      <c r="A249" s="4">
        <v>13017</v>
      </c>
      <c r="B249" s="4" t="s">
        <v>5819</v>
      </c>
      <c r="C249" s="4" t="s">
        <v>5818</v>
      </c>
      <c r="D249" s="4" t="s">
        <v>2739</v>
      </c>
      <c r="E249" s="4">
        <v>69</v>
      </c>
      <c r="F249" s="4" t="s">
        <v>2700</v>
      </c>
      <c r="G249" s="4" t="s">
        <v>2741</v>
      </c>
      <c r="H249" s="4" t="s">
        <v>2750</v>
      </c>
      <c r="I249" s="4" t="s">
        <v>2750</v>
      </c>
    </row>
    <row r="250" spans="1:9" x14ac:dyDescent="0.2">
      <c r="A250" s="4">
        <v>13018</v>
      </c>
      <c r="B250" s="4" t="s">
        <v>5817</v>
      </c>
      <c r="C250" s="4" t="s">
        <v>5817</v>
      </c>
      <c r="D250" s="4" t="s">
        <v>3466</v>
      </c>
      <c r="E250" s="4">
        <v>69</v>
      </c>
      <c r="F250" s="4" t="s">
        <v>2700</v>
      </c>
      <c r="G250" s="4" t="s">
        <v>2758</v>
      </c>
      <c r="H250" s="4" t="s">
        <v>2750</v>
      </c>
      <c r="I250" s="4" t="s">
        <v>2750</v>
      </c>
    </row>
    <row r="251" spans="1:9" x14ac:dyDescent="0.2">
      <c r="A251" s="4">
        <v>14001</v>
      </c>
      <c r="B251" s="4" t="s">
        <v>5816</v>
      </c>
      <c r="C251" s="4" t="s">
        <v>5816</v>
      </c>
      <c r="D251" s="4" t="s">
        <v>2739</v>
      </c>
      <c r="E251" s="4">
        <v>68</v>
      </c>
      <c r="F251" s="4" t="s">
        <v>2700</v>
      </c>
      <c r="G251" s="4" t="s">
        <v>2741</v>
      </c>
      <c r="H251" s="4" t="s">
        <v>2750</v>
      </c>
      <c r="I251" s="4" t="s">
        <v>2750</v>
      </c>
    </row>
    <row r="252" spans="1:9" x14ac:dyDescent="0.2">
      <c r="A252" s="4">
        <v>14002</v>
      </c>
      <c r="B252" s="4" t="s">
        <v>5815</v>
      </c>
      <c r="C252" s="4" t="s">
        <v>5815</v>
      </c>
      <c r="D252" s="4" t="s">
        <v>2773</v>
      </c>
      <c r="E252" s="4">
        <v>68</v>
      </c>
      <c r="F252" s="4" t="s">
        <v>2700</v>
      </c>
      <c r="G252" s="4" t="s">
        <v>2758</v>
      </c>
      <c r="H252" s="4" t="s">
        <v>2750</v>
      </c>
      <c r="I252" s="4" t="s">
        <v>2750</v>
      </c>
    </row>
    <row r="253" spans="1:9" x14ac:dyDescent="0.2">
      <c r="A253" s="4">
        <v>14003</v>
      </c>
      <c r="B253" s="4" t="s">
        <v>5814</v>
      </c>
      <c r="C253" s="4" t="s">
        <v>5814</v>
      </c>
      <c r="D253" s="4" t="s">
        <v>2739</v>
      </c>
      <c r="E253" s="4">
        <v>68</v>
      </c>
      <c r="F253" s="4" t="s">
        <v>2700</v>
      </c>
      <c r="G253" s="4" t="s">
        <v>2758</v>
      </c>
      <c r="H253" s="4" t="s">
        <v>2750</v>
      </c>
      <c r="I253" s="4" t="s">
        <v>2750</v>
      </c>
    </row>
    <row r="254" spans="1:9" x14ac:dyDescent="0.2">
      <c r="A254" s="4">
        <v>14004</v>
      </c>
      <c r="B254" s="4" t="s">
        <v>5813</v>
      </c>
      <c r="C254" s="4" t="s">
        <v>5813</v>
      </c>
      <c r="D254" s="4" t="s">
        <v>2739</v>
      </c>
      <c r="E254" s="4">
        <v>68</v>
      </c>
      <c r="F254" s="4" t="s">
        <v>2700</v>
      </c>
      <c r="G254" s="4" t="s">
        <v>2758</v>
      </c>
      <c r="H254" s="4" t="s">
        <v>2750</v>
      </c>
      <c r="I254" s="4" t="s">
        <v>2750</v>
      </c>
    </row>
    <row r="255" spans="1:9" x14ac:dyDescent="0.2">
      <c r="A255" s="4">
        <v>14005</v>
      </c>
      <c r="B255" s="4" t="s">
        <v>5812</v>
      </c>
      <c r="C255" s="4" t="s">
        <v>5811</v>
      </c>
      <c r="D255" s="4" t="s">
        <v>2739</v>
      </c>
      <c r="E255" s="4">
        <v>68</v>
      </c>
      <c r="F255" s="4" t="s">
        <v>2700</v>
      </c>
      <c r="G255" s="4" t="s">
        <v>2916</v>
      </c>
      <c r="H255" s="4" t="s">
        <v>2750</v>
      </c>
      <c r="I255" s="4" t="s">
        <v>2750</v>
      </c>
    </row>
    <row r="256" spans="1:9" x14ac:dyDescent="0.2">
      <c r="A256" s="4">
        <v>14006</v>
      </c>
      <c r="B256" s="4" t="s">
        <v>5810</v>
      </c>
      <c r="C256" s="4" t="s">
        <v>5810</v>
      </c>
      <c r="D256" s="4" t="s">
        <v>2739</v>
      </c>
      <c r="E256" s="4">
        <v>68</v>
      </c>
      <c r="F256" s="4" t="s">
        <v>2700</v>
      </c>
      <c r="G256" s="4" t="s">
        <v>2758</v>
      </c>
      <c r="H256" s="4" t="s">
        <v>2750</v>
      </c>
      <c r="I256" s="4" t="s">
        <v>2750</v>
      </c>
    </row>
    <row r="257" spans="1:9" x14ac:dyDescent="0.2">
      <c r="A257" s="4">
        <v>14007</v>
      </c>
      <c r="B257" s="4" t="s">
        <v>5809</v>
      </c>
      <c r="C257" s="4" t="s">
        <v>5809</v>
      </c>
      <c r="D257" s="4" t="s">
        <v>2934</v>
      </c>
      <c r="E257" s="4">
        <v>68</v>
      </c>
      <c r="F257" s="4" t="s">
        <v>2700</v>
      </c>
      <c r="G257" s="4" t="s">
        <v>2741</v>
      </c>
      <c r="H257" s="4" t="s">
        <v>2750</v>
      </c>
      <c r="I257" s="4" t="s">
        <v>2750</v>
      </c>
    </row>
    <row r="258" spans="1:9" x14ac:dyDescent="0.2">
      <c r="A258" s="4">
        <v>14008</v>
      </c>
      <c r="B258" s="4" t="s">
        <v>5808</v>
      </c>
      <c r="C258" s="4" t="s">
        <v>5807</v>
      </c>
      <c r="D258" s="4" t="s">
        <v>2739</v>
      </c>
      <c r="E258" s="4">
        <v>68</v>
      </c>
      <c r="F258" s="4" t="s">
        <v>2700</v>
      </c>
      <c r="G258" s="4" t="s">
        <v>2916</v>
      </c>
      <c r="H258" s="4" t="s">
        <v>2750</v>
      </c>
      <c r="I258" s="4" t="s">
        <v>2750</v>
      </c>
    </row>
    <row r="259" spans="1:9" x14ac:dyDescent="0.2">
      <c r="A259" s="4">
        <v>14010</v>
      </c>
      <c r="B259" s="4" t="s">
        <v>5806</v>
      </c>
      <c r="C259" s="4" t="s">
        <v>5806</v>
      </c>
      <c r="D259" s="4" t="s">
        <v>2739</v>
      </c>
      <c r="E259" s="4">
        <v>68</v>
      </c>
      <c r="F259" s="4" t="s">
        <v>2700</v>
      </c>
      <c r="G259" s="4" t="s">
        <v>2758</v>
      </c>
      <c r="H259" s="4" t="s">
        <v>2750</v>
      </c>
      <c r="I259" s="4" t="s">
        <v>2750</v>
      </c>
    </row>
    <row r="260" spans="1:9" x14ac:dyDescent="0.2">
      <c r="A260" s="4">
        <v>14013</v>
      </c>
      <c r="B260" s="4" t="s">
        <v>5805</v>
      </c>
      <c r="C260" s="4" t="s">
        <v>5805</v>
      </c>
      <c r="D260" s="4" t="s">
        <v>2739</v>
      </c>
      <c r="E260" s="4">
        <v>68</v>
      </c>
      <c r="F260" s="4" t="s">
        <v>2700</v>
      </c>
      <c r="G260" s="4" t="s">
        <v>3031</v>
      </c>
      <c r="H260" s="4" t="s">
        <v>2750</v>
      </c>
      <c r="I260" s="4" t="s">
        <v>2750</v>
      </c>
    </row>
    <row r="261" spans="1:9" x14ac:dyDescent="0.2">
      <c r="A261" s="4">
        <v>14016</v>
      </c>
      <c r="B261" s="4" t="s">
        <v>5804</v>
      </c>
      <c r="C261" s="4" t="s">
        <v>5804</v>
      </c>
      <c r="D261" s="4" t="s">
        <v>2773</v>
      </c>
      <c r="E261" s="4">
        <v>68</v>
      </c>
      <c r="F261" s="4" t="s">
        <v>2700</v>
      </c>
      <c r="G261" s="4" t="s">
        <v>2758</v>
      </c>
      <c r="H261" s="4" t="s">
        <v>2750</v>
      </c>
      <c r="I261" s="4" t="s">
        <v>2750</v>
      </c>
    </row>
    <row r="262" spans="1:9" x14ac:dyDescent="0.2">
      <c r="A262" s="4">
        <v>14017</v>
      </c>
      <c r="B262" s="4" t="s">
        <v>5803</v>
      </c>
      <c r="C262" s="4" t="s">
        <v>5803</v>
      </c>
      <c r="D262" s="4" t="s">
        <v>2739</v>
      </c>
      <c r="E262" s="4">
        <v>68</v>
      </c>
      <c r="F262" s="4" t="s">
        <v>2700</v>
      </c>
      <c r="G262" s="4" t="s">
        <v>2758</v>
      </c>
      <c r="H262" s="4" t="s">
        <v>2750</v>
      </c>
      <c r="I262" s="4" t="s">
        <v>2750</v>
      </c>
    </row>
    <row r="263" spans="1:9" x14ac:dyDescent="0.2">
      <c r="A263" s="4">
        <v>15002</v>
      </c>
      <c r="B263" s="4" t="s">
        <v>5802</v>
      </c>
      <c r="C263" s="4" t="s">
        <v>5802</v>
      </c>
      <c r="D263" s="4" t="s">
        <v>2739</v>
      </c>
      <c r="E263" s="4">
        <v>300</v>
      </c>
      <c r="F263" s="4" t="s">
        <v>2700</v>
      </c>
      <c r="G263" s="4" t="s">
        <v>2741</v>
      </c>
      <c r="H263" s="4" t="s">
        <v>2750</v>
      </c>
      <c r="I263" s="4" t="s">
        <v>2750</v>
      </c>
    </row>
    <row r="264" spans="1:9" x14ac:dyDescent="0.2">
      <c r="A264" s="4">
        <v>15004</v>
      </c>
      <c r="B264" s="4" t="s">
        <v>5801</v>
      </c>
      <c r="C264" s="4" t="s">
        <v>5801</v>
      </c>
      <c r="D264" s="4" t="s">
        <v>2739</v>
      </c>
      <c r="E264" s="4">
        <v>69</v>
      </c>
      <c r="F264" s="4" t="s">
        <v>2700</v>
      </c>
      <c r="G264" s="4" t="s">
        <v>2758</v>
      </c>
      <c r="H264" s="4" t="s">
        <v>2750</v>
      </c>
      <c r="I264" s="4" t="s">
        <v>2750</v>
      </c>
    </row>
    <row r="265" spans="1:9" x14ac:dyDescent="0.2">
      <c r="A265" s="4">
        <v>15006</v>
      </c>
      <c r="B265" s="4" t="s">
        <v>5800</v>
      </c>
      <c r="C265" s="4" t="s">
        <v>5800</v>
      </c>
      <c r="D265" s="4" t="s">
        <v>2739</v>
      </c>
      <c r="E265" s="4">
        <v>69</v>
      </c>
      <c r="F265" s="4" t="s">
        <v>2700</v>
      </c>
      <c r="G265" s="4" t="s">
        <v>2828</v>
      </c>
      <c r="H265" s="4" t="s">
        <v>2750</v>
      </c>
      <c r="I265" s="4" t="s">
        <v>2750</v>
      </c>
    </row>
    <row r="266" spans="1:9" x14ac:dyDescent="0.2">
      <c r="A266" s="4">
        <v>15008</v>
      </c>
      <c r="B266" s="4" t="s">
        <v>5799</v>
      </c>
      <c r="C266" s="4" t="s">
        <v>5799</v>
      </c>
      <c r="D266" s="4" t="s">
        <v>2739</v>
      </c>
      <c r="E266" s="4">
        <v>69</v>
      </c>
      <c r="F266" s="4" t="s">
        <v>2700</v>
      </c>
      <c r="G266" s="4" t="s">
        <v>2916</v>
      </c>
      <c r="H266" s="4" t="s">
        <v>2750</v>
      </c>
      <c r="I266" s="4" t="s">
        <v>2750</v>
      </c>
    </row>
    <row r="267" spans="1:9" x14ac:dyDescent="0.2">
      <c r="A267" s="4">
        <v>15012</v>
      </c>
      <c r="B267" s="4" t="s">
        <v>5798</v>
      </c>
      <c r="C267" s="4" t="s">
        <v>5798</v>
      </c>
      <c r="D267" s="4" t="s">
        <v>2739</v>
      </c>
      <c r="E267" s="4">
        <v>70</v>
      </c>
      <c r="F267" s="4" t="s">
        <v>2700</v>
      </c>
      <c r="G267" s="4" t="s">
        <v>2741</v>
      </c>
      <c r="H267" s="4" t="s">
        <v>2750</v>
      </c>
      <c r="I267" s="4" t="s">
        <v>2750</v>
      </c>
    </row>
    <row r="268" spans="1:9" x14ac:dyDescent="0.2">
      <c r="A268" s="4">
        <v>15013</v>
      </c>
      <c r="B268" s="4" t="s">
        <v>5797</v>
      </c>
      <c r="C268" s="4" t="s">
        <v>5797</v>
      </c>
      <c r="D268" s="4" t="s">
        <v>2739</v>
      </c>
      <c r="E268" s="4">
        <v>71</v>
      </c>
      <c r="F268" s="4" t="s">
        <v>2700</v>
      </c>
      <c r="G268" s="4" t="s">
        <v>2741</v>
      </c>
      <c r="H268" s="4" t="s">
        <v>2750</v>
      </c>
      <c r="I268" s="4" t="s">
        <v>2750</v>
      </c>
    </row>
    <row r="269" spans="1:9" x14ac:dyDescent="0.2">
      <c r="A269" s="4">
        <v>15014</v>
      </c>
      <c r="B269" s="4" t="s">
        <v>5796</v>
      </c>
      <c r="C269" s="4" t="s">
        <v>5796</v>
      </c>
      <c r="D269" s="4" t="s">
        <v>2739</v>
      </c>
      <c r="E269" s="4">
        <v>71</v>
      </c>
      <c r="F269" s="4" t="s">
        <v>2700</v>
      </c>
      <c r="G269" s="4" t="s">
        <v>2741</v>
      </c>
      <c r="H269" s="4" t="s">
        <v>2750</v>
      </c>
      <c r="I269" s="4" t="s">
        <v>2750</v>
      </c>
    </row>
    <row r="270" spans="1:9" x14ac:dyDescent="0.2">
      <c r="A270" s="4">
        <v>15016</v>
      </c>
      <c r="B270" s="4" t="s">
        <v>5795</v>
      </c>
      <c r="C270" s="4" t="s">
        <v>5795</v>
      </c>
      <c r="D270" s="4" t="s">
        <v>2739</v>
      </c>
      <c r="E270" s="4">
        <v>71</v>
      </c>
      <c r="F270" s="4" t="s">
        <v>2700</v>
      </c>
      <c r="G270" s="4" t="s">
        <v>2741</v>
      </c>
      <c r="H270" s="4" t="s">
        <v>2750</v>
      </c>
      <c r="I270" s="4" t="s">
        <v>2750</v>
      </c>
    </row>
    <row r="271" spans="1:9" x14ac:dyDescent="0.2">
      <c r="A271" s="4">
        <v>15018</v>
      </c>
      <c r="B271" s="4" t="s">
        <v>5794</v>
      </c>
      <c r="C271" s="4" t="s">
        <v>5794</v>
      </c>
      <c r="D271" s="4" t="s">
        <v>2739</v>
      </c>
      <c r="E271" s="4">
        <v>73</v>
      </c>
      <c r="F271" s="4" t="s">
        <v>2700</v>
      </c>
      <c r="G271" s="4" t="s">
        <v>2828</v>
      </c>
      <c r="H271" s="4" t="s">
        <v>2750</v>
      </c>
      <c r="I271" s="4" t="s">
        <v>2750</v>
      </c>
    </row>
    <row r="272" spans="1:9" x14ac:dyDescent="0.2">
      <c r="A272" s="4">
        <v>15019</v>
      </c>
      <c r="B272" s="4" t="s">
        <v>5793</v>
      </c>
      <c r="C272" s="4" t="s">
        <v>5793</v>
      </c>
      <c r="D272" s="4" t="s">
        <v>2739</v>
      </c>
      <c r="E272" s="4">
        <v>75</v>
      </c>
      <c r="F272" s="4" t="s">
        <v>2700</v>
      </c>
      <c r="G272" s="4" t="s">
        <v>2741</v>
      </c>
      <c r="H272" s="4" t="s">
        <v>2750</v>
      </c>
      <c r="I272" s="4" t="s">
        <v>2750</v>
      </c>
    </row>
    <row r="273" spans="1:9" x14ac:dyDescent="0.2">
      <c r="A273" s="4">
        <v>15020</v>
      </c>
      <c r="B273" s="4" t="s">
        <v>5792</v>
      </c>
      <c r="C273" s="4" t="s">
        <v>5792</v>
      </c>
      <c r="D273" s="4" t="s">
        <v>2739</v>
      </c>
      <c r="E273" s="4">
        <v>71</v>
      </c>
      <c r="F273" s="4" t="s">
        <v>2700</v>
      </c>
      <c r="G273" s="4" t="s">
        <v>2741</v>
      </c>
      <c r="H273" s="4" t="s">
        <v>2750</v>
      </c>
      <c r="I273" s="4" t="s">
        <v>2750</v>
      </c>
    </row>
    <row r="274" spans="1:9" x14ac:dyDescent="0.2">
      <c r="A274" s="4">
        <v>15023</v>
      </c>
      <c r="B274" s="4" t="s">
        <v>5791</v>
      </c>
      <c r="C274" s="4" t="s">
        <v>5791</v>
      </c>
      <c r="D274" s="4" t="s">
        <v>2739</v>
      </c>
      <c r="E274" s="4">
        <v>74</v>
      </c>
      <c r="F274" s="4" t="s">
        <v>2700</v>
      </c>
      <c r="G274" s="4" t="s">
        <v>3443</v>
      </c>
      <c r="H274" s="4" t="s">
        <v>2750</v>
      </c>
      <c r="I274" s="4" t="s">
        <v>2750</v>
      </c>
    </row>
    <row r="275" spans="1:9" x14ac:dyDescent="0.2">
      <c r="A275" s="4">
        <v>15029</v>
      </c>
      <c r="B275" s="4" t="s">
        <v>5790</v>
      </c>
      <c r="C275" s="4" t="s">
        <v>5790</v>
      </c>
      <c r="D275" s="4" t="s">
        <v>2739</v>
      </c>
      <c r="E275" s="4">
        <v>179</v>
      </c>
      <c r="F275" s="4" t="s">
        <v>2700</v>
      </c>
      <c r="G275" s="4" t="s">
        <v>2764</v>
      </c>
      <c r="H275" s="4" t="s">
        <v>2609</v>
      </c>
      <c r="I275" s="4" t="s">
        <v>2609</v>
      </c>
    </row>
    <row r="276" spans="1:9" x14ac:dyDescent="0.2">
      <c r="A276" s="4">
        <v>15030</v>
      </c>
      <c r="B276" s="4" t="s">
        <v>5789</v>
      </c>
      <c r="C276" s="4" t="s">
        <v>5789</v>
      </c>
      <c r="D276" s="4" t="s">
        <v>2739</v>
      </c>
      <c r="E276" s="4">
        <v>71</v>
      </c>
      <c r="F276" s="4" t="s">
        <v>2700</v>
      </c>
      <c r="G276" s="4" t="s">
        <v>2741</v>
      </c>
      <c r="H276" s="4" t="s">
        <v>2750</v>
      </c>
      <c r="I276" s="4" t="s">
        <v>2750</v>
      </c>
    </row>
    <row r="277" spans="1:9" x14ac:dyDescent="0.2">
      <c r="A277" s="4">
        <v>15031</v>
      </c>
      <c r="B277" s="4" t="s">
        <v>5788</v>
      </c>
      <c r="C277" s="4" t="s">
        <v>5787</v>
      </c>
      <c r="D277" s="4" t="s">
        <v>2739</v>
      </c>
      <c r="E277" s="4">
        <v>71</v>
      </c>
      <c r="F277" s="4" t="s">
        <v>2700</v>
      </c>
      <c r="G277" s="4" t="s">
        <v>2741</v>
      </c>
      <c r="H277" s="4" t="s">
        <v>2750</v>
      </c>
      <c r="I277" s="4" t="s">
        <v>2750</v>
      </c>
    </row>
    <row r="278" spans="1:9" x14ac:dyDescent="0.2">
      <c r="A278" s="4">
        <v>15034</v>
      </c>
      <c r="B278" s="4" t="s">
        <v>5786</v>
      </c>
      <c r="C278" s="4" t="s">
        <v>5786</v>
      </c>
      <c r="D278" s="4" t="s">
        <v>2739</v>
      </c>
      <c r="E278" s="4">
        <v>73</v>
      </c>
      <c r="F278" s="4" t="s">
        <v>2700</v>
      </c>
      <c r="G278" s="4" t="s">
        <v>2741</v>
      </c>
      <c r="H278" s="4" t="s">
        <v>2750</v>
      </c>
      <c r="I278" s="4" t="s">
        <v>2750</v>
      </c>
    </row>
    <row r="279" spans="1:9" x14ac:dyDescent="0.2">
      <c r="A279" s="4">
        <v>15036</v>
      </c>
      <c r="B279" s="4" t="s">
        <v>5785</v>
      </c>
      <c r="C279" s="4" t="s">
        <v>5785</v>
      </c>
      <c r="D279" s="4" t="s">
        <v>2739</v>
      </c>
      <c r="E279" s="4">
        <v>70</v>
      </c>
      <c r="F279" s="4" t="s">
        <v>2700</v>
      </c>
      <c r="G279" s="4" t="s">
        <v>2758</v>
      </c>
      <c r="H279" s="4" t="s">
        <v>2750</v>
      </c>
      <c r="I279" s="4" t="s">
        <v>2750</v>
      </c>
    </row>
    <row r="280" spans="1:9" x14ac:dyDescent="0.2">
      <c r="A280" s="4">
        <v>15037</v>
      </c>
      <c r="B280" s="4" t="s">
        <v>5784</v>
      </c>
      <c r="C280" s="4" t="s">
        <v>5784</v>
      </c>
      <c r="D280" s="4" t="s">
        <v>2739</v>
      </c>
      <c r="E280" s="4">
        <v>73</v>
      </c>
      <c r="F280" s="4" t="s">
        <v>2700</v>
      </c>
      <c r="G280" s="4" t="s">
        <v>2741</v>
      </c>
      <c r="H280" s="4" t="s">
        <v>2750</v>
      </c>
      <c r="I280" s="4" t="s">
        <v>2750</v>
      </c>
    </row>
    <row r="281" spans="1:9" x14ac:dyDescent="0.2">
      <c r="A281" s="4">
        <v>15040</v>
      </c>
      <c r="B281" s="4" t="s">
        <v>5783</v>
      </c>
      <c r="C281" s="4" t="s">
        <v>5783</v>
      </c>
      <c r="D281" s="4" t="s">
        <v>2739</v>
      </c>
      <c r="E281" s="4">
        <v>69</v>
      </c>
      <c r="F281" s="4" t="s">
        <v>2700</v>
      </c>
      <c r="G281" s="4" t="s">
        <v>2741</v>
      </c>
      <c r="H281" s="4" t="s">
        <v>2750</v>
      </c>
      <c r="I281" s="4" t="s">
        <v>2750</v>
      </c>
    </row>
    <row r="282" spans="1:9" x14ac:dyDescent="0.2">
      <c r="A282" s="4">
        <v>15045</v>
      </c>
      <c r="B282" s="4" t="s">
        <v>5782</v>
      </c>
      <c r="C282" s="4" t="s">
        <v>5782</v>
      </c>
      <c r="D282" s="4" t="s">
        <v>2739</v>
      </c>
      <c r="E282" s="4">
        <v>70</v>
      </c>
      <c r="F282" s="4" t="s">
        <v>2700</v>
      </c>
      <c r="G282" s="4" t="s">
        <v>2828</v>
      </c>
      <c r="H282" s="4" t="s">
        <v>2750</v>
      </c>
      <c r="I282" s="4" t="s">
        <v>2750</v>
      </c>
    </row>
    <row r="283" spans="1:9" x14ac:dyDescent="0.2">
      <c r="A283" s="4">
        <v>15046</v>
      </c>
      <c r="B283" s="4" t="s">
        <v>5781</v>
      </c>
      <c r="C283" s="4" t="s">
        <v>5781</v>
      </c>
      <c r="D283" s="4" t="s">
        <v>2739</v>
      </c>
      <c r="E283" s="4">
        <v>70</v>
      </c>
      <c r="F283" s="4" t="s">
        <v>2700</v>
      </c>
      <c r="G283" s="4" t="s">
        <v>2828</v>
      </c>
      <c r="H283" s="4" t="s">
        <v>2750</v>
      </c>
      <c r="I283" s="4" t="s">
        <v>2750</v>
      </c>
    </row>
    <row r="284" spans="1:9" x14ac:dyDescent="0.2">
      <c r="A284" s="4">
        <v>15047</v>
      </c>
      <c r="B284" s="4" t="s">
        <v>5780</v>
      </c>
      <c r="C284" s="4" t="s">
        <v>5780</v>
      </c>
      <c r="D284" s="4" t="s">
        <v>2739</v>
      </c>
      <c r="E284" s="4">
        <v>69</v>
      </c>
      <c r="F284" s="4" t="s">
        <v>2700</v>
      </c>
      <c r="G284" s="4" t="s">
        <v>2741</v>
      </c>
      <c r="H284" s="4" t="s">
        <v>2750</v>
      </c>
      <c r="I284" s="4" t="s">
        <v>2750</v>
      </c>
    </row>
    <row r="285" spans="1:9" x14ac:dyDescent="0.2">
      <c r="A285" s="4">
        <v>15048</v>
      </c>
      <c r="B285" s="4" t="s">
        <v>5779</v>
      </c>
      <c r="C285" s="4" t="s">
        <v>5779</v>
      </c>
      <c r="D285" s="4" t="s">
        <v>2739</v>
      </c>
      <c r="E285" s="4">
        <v>69</v>
      </c>
      <c r="F285" s="4" t="s">
        <v>2700</v>
      </c>
      <c r="G285" s="4" t="s">
        <v>2758</v>
      </c>
      <c r="H285" s="4" t="s">
        <v>2750</v>
      </c>
      <c r="I285" s="4" t="s">
        <v>2750</v>
      </c>
    </row>
    <row r="286" spans="1:9" x14ac:dyDescent="0.2">
      <c r="A286" s="4">
        <v>15049</v>
      </c>
      <c r="B286" s="4" t="s">
        <v>5778</v>
      </c>
      <c r="C286" s="4" t="s">
        <v>5777</v>
      </c>
      <c r="D286" s="4" t="s">
        <v>2739</v>
      </c>
      <c r="E286" s="4">
        <v>69</v>
      </c>
      <c r="F286" s="4" t="s">
        <v>2700</v>
      </c>
      <c r="G286" s="4" t="s">
        <v>3004</v>
      </c>
      <c r="H286" s="4" t="s">
        <v>2750</v>
      </c>
      <c r="I286" s="4" t="s">
        <v>2750</v>
      </c>
    </row>
    <row r="287" spans="1:9" x14ac:dyDescent="0.2">
      <c r="A287" s="4">
        <v>15053</v>
      </c>
      <c r="B287" s="4" t="s">
        <v>5776</v>
      </c>
      <c r="C287" s="4" t="s">
        <v>5776</v>
      </c>
      <c r="D287" s="4" t="s">
        <v>2739</v>
      </c>
      <c r="E287" s="4">
        <v>73</v>
      </c>
      <c r="F287" s="4" t="s">
        <v>2700</v>
      </c>
      <c r="G287" s="4" t="s">
        <v>2828</v>
      </c>
      <c r="H287" s="4" t="s">
        <v>2750</v>
      </c>
      <c r="I287" s="4" t="s">
        <v>2750</v>
      </c>
    </row>
    <row r="288" spans="1:9" x14ac:dyDescent="0.2">
      <c r="A288" s="4">
        <v>15054</v>
      </c>
      <c r="B288" s="4" t="s">
        <v>5775</v>
      </c>
      <c r="C288" s="4" t="s">
        <v>5775</v>
      </c>
      <c r="D288" s="4" t="s">
        <v>2739</v>
      </c>
      <c r="E288" s="4">
        <v>71</v>
      </c>
      <c r="F288" s="4" t="s">
        <v>2700</v>
      </c>
      <c r="G288" s="4" t="s">
        <v>2828</v>
      </c>
      <c r="H288" s="4" t="s">
        <v>2750</v>
      </c>
      <c r="I288" s="4" t="s">
        <v>2750</v>
      </c>
    </row>
    <row r="289" spans="1:9" x14ac:dyDescent="0.2">
      <c r="A289" s="4">
        <v>15059</v>
      </c>
      <c r="B289" s="4" t="s">
        <v>5774</v>
      </c>
      <c r="C289" s="4" t="s">
        <v>5774</v>
      </c>
      <c r="D289" s="4" t="s">
        <v>2739</v>
      </c>
      <c r="E289" s="4">
        <v>71</v>
      </c>
      <c r="F289" s="4" t="s">
        <v>2700</v>
      </c>
      <c r="G289" s="4" t="s">
        <v>2741</v>
      </c>
      <c r="H289" s="4" t="s">
        <v>2750</v>
      </c>
      <c r="I289" s="4" t="s">
        <v>2750</v>
      </c>
    </row>
    <row r="290" spans="1:9" x14ac:dyDescent="0.2">
      <c r="A290" s="4">
        <v>15061</v>
      </c>
      <c r="B290" s="4" t="s">
        <v>5773</v>
      </c>
      <c r="C290" s="4" t="s">
        <v>5773</v>
      </c>
      <c r="D290" s="4" t="s">
        <v>2739</v>
      </c>
      <c r="E290" s="4">
        <v>71</v>
      </c>
      <c r="F290" s="4" t="s">
        <v>2700</v>
      </c>
      <c r="G290" s="4" t="s">
        <v>2741</v>
      </c>
      <c r="H290" s="4" t="s">
        <v>2750</v>
      </c>
      <c r="I290" s="4" t="s">
        <v>2750</v>
      </c>
    </row>
    <row r="291" spans="1:9" x14ac:dyDescent="0.2">
      <c r="A291" s="4">
        <v>15062</v>
      </c>
      <c r="B291" s="4" t="s">
        <v>5772</v>
      </c>
      <c r="C291" s="4" t="s">
        <v>5772</v>
      </c>
      <c r="D291" s="4" t="s">
        <v>2739</v>
      </c>
      <c r="E291" s="4">
        <v>69</v>
      </c>
      <c r="F291" s="4" t="s">
        <v>2700</v>
      </c>
      <c r="G291" s="4" t="s">
        <v>3296</v>
      </c>
      <c r="H291" s="4" t="s">
        <v>2750</v>
      </c>
      <c r="I291" s="4" t="s">
        <v>2750</v>
      </c>
    </row>
    <row r="292" spans="1:9" x14ac:dyDescent="0.2">
      <c r="A292" s="4">
        <v>15067</v>
      </c>
      <c r="B292" s="4" t="s">
        <v>5771</v>
      </c>
      <c r="C292" s="4" t="s">
        <v>5771</v>
      </c>
      <c r="D292" s="4" t="s">
        <v>2739</v>
      </c>
      <c r="E292" s="4">
        <v>69</v>
      </c>
      <c r="F292" s="4" t="s">
        <v>2700</v>
      </c>
      <c r="G292" s="4" t="s">
        <v>2787</v>
      </c>
      <c r="H292" s="4" t="s">
        <v>2750</v>
      </c>
      <c r="I292" s="4" t="s">
        <v>2750</v>
      </c>
    </row>
    <row r="293" spans="1:9" x14ac:dyDescent="0.2">
      <c r="A293" s="4">
        <v>15069</v>
      </c>
      <c r="B293" s="4" t="s">
        <v>5770</v>
      </c>
      <c r="C293" s="4" t="s">
        <v>5770</v>
      </c>
      <c r="D293" s="4" t="s">
        <v>2739</v>
      </c>
      <c r="E293" s="4">
        <v>73</v>
      </c>
      <c r="F293" s="4" t="s">
        <v>2700</v>
      </c>
      <c r="G293" s="4" t="s">
        <v>2758</v>
      </c>
      <c r="H293" s="4" t="s">
        <v>2750</v>
      </c>
      <c r="I293" s="4" t="s">
        <v>2750</v>
      </c>
    </row>
    <row r="294" spans="1:9" x14ac:dyDescent="0.2">
      <c r="A294" s="4">
        <v>15070</v>
      </c>
      <c r="B294" s="4" t="s">
        <v>5769</v>
      </c>
      <c r="C294" s="4" t="s">
        <v>5769</v>
      </c>
      <c r="D294" s="4" t="s">
        <v>2739</v>
      </c>
      <c r="E294" s="4">
        <v>71</v>
      </c>
      <c r="F294" s="4" t="s">
        <v>2700</v>
      </c>
      <c r="G294" s="4" t="s">
        <v>2916</v>
      </c>
      <c r="H294" s="4" t="s">
        <v>2750</v>
      </c>
      <c r="I294" s="4" t="s">
        <v>2750</v>
      </c>
    </row>
    <row r="295" spans="1:9" x14ac:dyDescent="0.2">
      <c r="A295" s="4">
        <v>15074</v>
      </c>
      <c r="B295" s="4" t="s">
        <v>5768</v>
      </c>
      <c r="C295" s="4" t="s">
        <v>5768</v>
      </c>
      <c r="D295" s="4" t="s">
        <v>2739</v>
      </c>
      <c r="E295" s="4">
        <v>69</v>
      </c>
      <c r="F295" s="4" t="s">
        <v>2700</v>
      </c>
      <c r="G295" s="4" t="s">
        <v>2758</v>
      </c>
      <c r="H295" s="4" t="s">
        <v>2750</v>
      </c>
      <c r="I295" s="4" t="s">
        <v>2750</v>
      </c>
    </row>
    <row r="296" spans="1:9" x14ac:dyDescent="0.2">
      <c r="A296" s="4">
        <v>15077</v>
      </c>
      <c r="B296" s="4" t="s">
        <v>5767</v>
      </c>
      <c r="C296" s="4" t="s">
        <v>5767</v>
      </c>
      <c r="D296" s="4" t="s">
        <v>2739</v>
      </c>
      <c r="E296" s="4">
        <v>70</v>
      </c>
      <c r="F296" s="4" t="s">
        <v>2700</v>
      </c>
      <c r="G296" s="4" t="s">
        <v>3004</v>
      </c>
      <c r="H296" s="4" t="s">
        <v>2750</v>
      </c>
      <c r="I296" s="4" t="s">
        <v>2750</v>
      </c>
    </row>
    <row r="297" spans="1:9" x14ac:dyDescent="0.2">
      <c r="A297" s="4">
        <v>15079</v>
      </c>
      <c r="B297" s="4" t="s">
        <v>5766</v>
      </c>
      <c r="C297" s="4" t="s">
        <v>5766</v>
      </c>
      <c r="D297" s="4" t="s">
        <v>2739</v>
      </c>
      <c r="E297" s="4">
        <v>68</v>
      </c>
      <c r="F297" s="4" t="s">
        <v>2700</v>
      </c>
      <c r="G297" s="4" t="s">
        <v>2815</v>
      </c>
      <c r="H297" s="4" t="s">
        <v>2750</v>
      </c>
      <c r="I297" s="4" t="s">
        <v>2750</v>
      </c>
    </row>
    <row r="298" spans="1:9" x14ac:dyDescent="0.2">
      <c r="A298" s="4">
        <v>15081</v>
      </c>
      <c r="B298" s="4" t="s">
        <v>5765</v>
      </c>
      <c r="C298" s="4" t="s">
        <v>5765</v>
      </c>
      <c r="D298" s="4" t="s">
        <v>2739</v>
      </c>
      <c r="E298" s="4">
        <v>69</v>
      </c>
      <c r="F298" s="4" t="s">
        <v>2700</v>
      </c>
      <c r="G298" s="4" t="s">
        <v>2758</v>
      </c>
      <c r="H298" s="4" t="s">
        <v>2750</v>
      </c>
      <c r="I298" s="4" t="s">
        <v>2750</v>
      </c>
    </row>
    <row r="299" spans="1:9" x14ac:dyDescent="0.2">
      <c r="A299" s="4">
        <v>15083</v>
      </c>
      <c r="B299" s="4" t="s">
        <v>5764</v>
      </c>
      <c r="C299" s="4" t="s">
        <v>5764</v>
      </c>
      <c r="D299" s="4" t="s">
        <v>2739</v>
      </c>
      <c r="E299" s="4">
        <v>69</v>
      </c>
      <c r="F299" s="4" t="s">
        <v>2700</v>
      </c>
      <c r="G299" s="4" t="s">
        <v>2741</v>
      </c>
      <c r="H299" s="4" t="s">
        <v>2750</v>
      </c>
      <c r="I299" s="4" t="s">
        <v>2750</v>
      </c>
    </row>
    <row r="300" spans="1:9" x14ac:dyDescent="0.2">
      <c r="A300" s="4">
        <v>15085</v>
      </c>
      <c r="B300" s="4" t="s">
        <v>5763</v>
      </c>
      <c r="C300" s="4" t="s">
        <v>5763</v>
      </c>
      <c r="D300" s="4" t="s">
        <v>2739</v>
      </c>
      <c r="E300" s="4">
        <v>71</v>
      </c>
      <c r="F300" s="4" t="s">
        <v>2700</v>
      </c>
      <c r="G300" s="4" t="s">
        <v>2828</v>
      </c>
      <c r="H300" s="4" t="s">
        <v>2750</v>
      </c>
      <c r="I300" s="4" t="s">
        <v>2750</v>
      </c>
    </row>
    <row r="301" spans="1:9" x14ac:dyDescent="0.2">
      <c r="A301" s="4">
        <v>17001</v>
      </c>
      <c r="B301" s="4" t="s">
        <v>5762</v>
      </c>
      <c r="C301" s="4" t="s">
        <v>5762</v>
      </c>
      <c r="D301" s="4" t="s">
        <v>2739</v>
      </c>
      <c r="E301" s="4">
        <v>72</v>
      </c>
      <c r="F301" s="4" t="s">
        <v>2700</v>
      </c>
      <c r="G301" s="4" t="s">
        <v>2758</v>
      </c>
      <c r="H301" s="4" t="s">
        <v>2750</v>
      </c>
      <c r="I301" s="4" t="s">
        <v>2750</v>
      </c>
    </row>
    <row r="302" spans="1:9" x14ac:dyDescent="0.2">
      <c r="A302" s="4">
        <v>17002</v>
      </c>
      <c r="B302" s="4" t="s">
        <v>5761</v>
      </c>
      <c r="C302" s="4" t="s">
        <v>5761</v>
      </c>
      <c r="D302" s="4" t="s">
        <v>2739</v>
      </c>
      <c r="E302" s="4">
        <v>70</v>
      </c>
      <c r="F302" s="4" t="s">
        <v>2700</v>
      </c>
      <c r="G302" s="4" t="s">
        <v>2741</v>
      </c>
      <c r="H302" s="4" t="s">
        <v>2750</v>
      </c>
      <c r="I302" s="4" t="s">
        <v>2750</v>
      </c>
    </row>
    <row r="303" spans="1:9" x14ac:dyDescent="0.2">
      <c r="A303" s="4">
        <v>17003</v>
      </c>
      <c r="B303" s="4" t="s">
        <v>5760</v>
      </c>
      <c r="C303" s="4" t="s">
        <v>5759</v>
      </c>
      <c r="D303" s="4" t="s">
        <v>2739</v>
      </c>
      <c r="E303" s="4">
        <v>72</v>
      </c>
      <c r="F303" s="4" t="s">
        <v>2700</v>
      </c>
      <c r="G303" s="4" t="s">
        <v>2758</v>
      </c>
      <c r="H303" s="4" t="s">
        <v>2750</v>
      </c>
      <c r="I303" s="4" t="s">
        <v>2750</v>
      </c>
    </row>
    <row r="304" spans="1:9" x14ac:dyDescent="0.2">
      <c r="A304" s="4">
        <v>17006</v>
      </c>
      <c r="B304" s="4" t="s">
        <v>5758</v>
      </c>
      <c r="C304" s="4" t="s">
        <v>5758</v>
      </c>
      <c r="D304" s="4" t="s">
        <v>2739</v>
      </c>
      <c r="E304" s="4">
        <v>72</v>
      </c>
      <c r="F304" s="4" t="s">
        <v>2700</v>
      </c>
      <c r="G304" s="4" t="s">
        <v>2758</v>
      </c>
      <c r="H304" s="4" t="s">
        <v>2750</v>
      </c>
      <c r="I304" s="4" t="s">
        <v>2750</v>
      </c>
    </row>
    <row r="305" spans="1:9" x14ac:dyDescent="0.2">
      <c r="A305" s="4">
        <v>17009</v>
      </c>
      <c r="B305" s="4" t="s">
        <v>5757</v>
      </c>
      <c r="C305" s="4" t="s">
        <v>5757</v>
      </c>
      <c r="D305" s="4" t="s">
        <v>2739</v>
      </c>
      <c r="E305" s="4">
        <v>72</v>
      </c>
      <c r="F305" s="4" t="s">
        <v>2700</v>
      </c>
      <c r="G305" s="4" t="s">
        <v>2758</v>
      </c>
      <c r="H305" s="4" t="s">
        <v>2750</v>
      </c>
      <c r="I305" s="4" t="s">
        <v>2750</v>
      </c>
    </row>
    <row r="306" spans="1:9" x14ac:dyDescent="0.2">
      <c r="A306" s="4">
        <v>17010</v>
      </c>
      <c r="B306" s="4" t="s">
        <v>5756</v>
      </c>
      <c r="C306" s="4" t="s">
        <v>5756</v>
      </c>
      <c r="D306" s="4" t="s">
        <v>2739</v>
      </c>
      <c r="E306" s="4">
        <v>72</v>
      </c>
      <c r="F306" s="4" t="s">
        <v>2700</v>
      </c>
      <c r="G306" s="4" t="s">
        <v>2741</v>
      </c>
      <c r="H306" s="4" t="s">
        <v>2750</v>
      </c>
      <c r="I306" s="4" t="s">
        <v>2750</v>
      </c>
    </row>
    <row r="307" spans="1:9" x14ac:dyDescent="0.2">
      <c r="A307" s="4">
        <v>17011</v>
      </c>
      <c r="B307" s="4" t="s">
        <v>5755</v>
      </c>
      <c r="C307" s="4" t="s">
        <v>5755</v>
      </c>
      <c r="D307" s="4" t="s">
        <v>2739</v>
      </c>
      <c r="E307" s="4">
        <v>72</v>
      </c>
      <c r="F307" s="4" t="s">
        <v>2700</v>
      </c>
      <c r="G307" s="4" t="s">
        <v>2741</v>
      </c>
      <c r="H307" s="4" t="s">
        <v>2750</v>
      </c>
      <c r="I307" s="4" t="s">
        <v>2750</v>
      </c>
    </row>
    <row r="308" spans="1:9" x14ac:dyDescent="0.2">
      <c r="A308" s="4">
        <v>17012</v>
      </c>
      <c r="B308" s="4" t="s">
        <v>5754</v>
      </c>
      <c r="C308" s="4" t="s">
        <v>5754</v>
      </c>
      <c r="D308" s="4" t="s">
        <v>2739</v>
      </c>
      <c r="E308" s="4">
        <v>72</v>
      </c>
      <c r="F308" s="4" t="s">
        <v>2700</v>
      </c>
      <c r="G308" s="4" t="s">
        <v>2741</v>
      </c>
      <c r="H308" s="4" t="s">
        <v>2750</v>
      </c>
      <c r="I308" s="4" t="s">
        <v>2750</v>
      </c>
    </row>
    <row r="309" spans="1:9" x14ac:dyDescent="0.2">
      <c r="A309" s="4">
        <v>17015</v>
      </c>
      <c r="B309" s="4" t="s">
        <v>5753</v>
      </c>
      <c r="C309" s="4" t="s">
        <v>5753</v>
      </c>
      <c r="D309" s="4" t="s">
        <v>2739</v>
      </c>
      <c r="E309" s="4">
        <v>72</v>
      </c>
      <c r="F309" s="4" t="s">
        <v>2700</v>
      </c>
      <c r="G309" s="4" t="s">
        <v>3031</v>
      </c>
      <c r="H309" s="4" t="s">
        <v>2750</v>
      </c>
      <c r="I309" s="4" t="s">
        <v>2750</v>
      </c>
    </row>
    <row r="310" spans="1:9" x14ac:dyDescent="0.2">
      <c r="A310" s="4">
        <v>17017</v>
      </c>
      <c r="B310" s="4" t="s">
        <v>5752</v>
      </c>
      <c r="C310" s="4" t="s">
        <v>5752</v>
      </c>
      <c r="D310" s="4" t="s">
        <v>2739</v>
      </c>
      <c r="E310" s="4">
        <v>72</v>
      </c>
      <c r="F310" s="4" t="s">
        <v>2700</v>
      </c>
      <c r="G310" s="4" t="s">
        <v>2815</v>
      </c>
      <c r="H310" s="4" t="s">
        <v>2750</v>
      </c>
      <c r="I310" s="4" t="s">
        <v>2750</v>
      </c>
    </row>
    <row r="311" spans="1:9" x14ac:dyDescent="0.2">
      <c r="A311" s="4">
        <v>17019</v>
      </c>
      <c r="B311" s="4" t="s">
        <v>5751</v>
      </c>
      <c r="C311" s="4" t="s">
        <v>5751</v>
      </c>
      <c r="D311" s="4" t="s">
        <v>2739</v>
      </c>
      <c r="E311" s="4">
        <v>72</v>
      </c>
      <c r="F311" s="4" t="s">
        <v>2700</v>
      </c>
      <c r="G311" s="4" t="s">
        <v>2916</v>
      </c>
      <c r="H311" s="4" t="s">
        <v>2750</v>
      </c>
      <c r="I311" s="4" t="s">
        <v>2750</v>
      </c>
    </row>
    <row r="312" spans="1:9" x14ac:dyDescent="0.2">
      <c r="A312" s="4">
        <v>17026</v>
      </c>
      <c r="B312" s="4" t="s">
        <v>5750</v>
      </c>
      <c r="C312" s="4" t="s">
        <v>5749</v>
      </c>
      <c r="D312" s="4" t="s">
        <v>2739</v>
      </c>
      <c r="E312" s="4">
        <v>143</v>
      </c>
      <c r="F312" s="4" t="s">
        <v>2700</v>
      </c>
      <c r="G312" s="4" t="s">
        <v>2741</v>
      </c>
      <c r="H312" s="4" t="s">
        <v>2608</v>
      </c>
      <c r="I312" s="4" t="s">
        <v>2608</v>
      </c>
    </row>
    <row r="313" spans="1:9" x14ac:dyDescent="0.2">
      <c r="A313" s="4">
        <v>17027</v>
      </c>
      <c r="B313" s="4" t="s">
        <v>5748</v>
      </c>
      <c r="C313" s="4" t="s">
        <v>5748</v>
      </c>
      <c r="D313" s="4" t="s">
        <v>2739</v>
      </c>
      <c r="E313" s="4">
        <v>136</v>
      </c>
      <c r="F313" s="4" t="s">
        <v>2700</v>
      </c>
      <c r="G313" s="4" t="s">
        <v>2840</v>
      </c>
      <c r="H313" s="4" t="s">
        <v>2608</v>
      </c>
      <c r="I313" s="4" t="s">
        <v>2608</v>
      </c>
    </row>
    <row r="314" spans="1:9" x14ac:dyDescent="0.2">
      <c r="A314" s="4">
        <v>17029</v>
      </c>
      <c r="B314" s="4" t="s">
        <v>5747</v>
      </c>
      <c r="C314" s="4" t="s">
        <v>5747</v>
      </c>
      <c r="D314" s="4" t="s">
        <v>2739</v>
      </c>
      <c r="E314" s="4">
        <v>143</v>
      </c>
      <c r="F314" s="4" t="s">
        <v>2700</v>
      </c>
      <c r="G314" s="4" t="s">
        <v>2741</v>
      </c>
      <c r="H314" s="4" t="s">
        <v>2608</v>
      </c>
      <c r="I314" s="4" t="s">
        <v>2608</v>
      </c>
    </row>
    <row r="315" spans="1:9" x14ac:dyDescent="0.2">
      <c r="A315" s="4">
        <v>18001</v>
      </c>
      <c r="B315" s="4" t="s">
        <v>5746</v>
      </c>
      <c r="C315" s="4" t="s">
        <v>5746</v>
      </c>
      <c r="D315" s="4" t="s">
        <v>2739</v>
      </c>
      <c r="E315" s="4">
        <v>93</v>
      </c>
      <c r="F315" s="4" t="s">
        <v>2700</v>
      </c>
      <c r="G315" s="4" t="s">
        <v>2741</v>
      </c>
      <c r="H315" s="4" t="s">
        <v>2750</v>
      </c>
      <c r="I315" s="4" t="s">
        <v>2750</v>
      </c>
    </row>
    <row r="316" spans="1:9" x14ac:dyDescent="0.2">
      <c r="A316" s="4">
        <v>18002</v>
      </c>
      <c r="B316" s="4" t="s">
        <v>5745</v>
      </c>
      <c r="C316" s="4" t="s">
        <v>5745</v>
      </c>
      <c r="D316" s="4" t="s">
        <v>2739</v>
      </c>
      <c r="E316" s="4">
        <v>93</v>
      </c>
      <c r="F316" s="4" t="s">
        <v>2700</v>
      </c>
      <c r="G316" s="4" t="s">
        <v>2758</v>
      </c>
      <c r="H316" s="4" t="s">
        <v>2750</v>
      </c>
      <c r="I316" s="4" t="s">
        <v>2750</v>
      </c>
    </row>
    <row r="317" spans="1:9" x14ac:dyDescent="0.2">
      <c r="A317" s="4">
        <v>18005</v>
      </c>
      <c r="B317" s="4" t="s">
        <v>5744</v>
      </c>
      <c r="C317" s="4" t="s">
        <v>5744</v>
      </c>
      <c r="D317" s="4" t="s">
        <v>2739</v>
      </c>
      <c r="E317" s="4">
        <v>93</v>
      </c>
      <c r="F317" s="4" t="s">
        <v>2700</v>
      </c>
      <c r="G317" s="4" t="s">
        <v>3004</v>
      </c>
      <c r="H317" s="4" t="s">
        <v>2750</v>
      </c>
      <c r="I317" s="4" t="s">
        <v>2750</v>
      </c>
    </row>
    <row r="318" spans="1:9" x14ac:dyDescent="0.2">
      <c r="A318" s="4">
        <v>18007</v>
      </c>
      <c r="B318" s="4" t="s">
        <v>5743</v>
      </c>
      <c r="C318" s="4" t="s">
        <v>5743</v>
      </c>
      <c r="D318" s="4" t="s">
        <v>2739</v>
      </c>
      <c r="E318" s="4">
        <v>93</v>
      </c>
      <c r="F318" s="4" t="s">
        <v>2700</v>
      </c>
      <c r="G318" s="4" t="s">
        <v>2916</v>
      </c>
      <c r="H318" s="4" t="s">
        <v>2750</v>
      </c>
      <c r="I318" s="4" t="s">
        <v>2750</v>
      </c>
    </row>
    <row r="319" spans="1:9" x14ac:dyDescent="0.2">
      <c r="A319" s="4">
        <v>18008</v>
      </c>
      <c r="B319" s="4" t="s">
        <v>5742</v>
      </c>
      <c r="C319" s="4" t="s">
        <v>5742</v>
      </c>
      <c r="D319" s="4" t="s">
        <v>2739</v>
      </c>
      <c r="E319" s="4">
        <v>72</v>
      </c>
      <c r="F319" s="4" t="s">
        <v>2700</v>
      </c>
      <c r="G319" s="4" t="s">
        <v>2758</v>
      </c>
      <c r="H319" s="4" t="s">
        <v>2750</v>
      </c>
      <c r="I319" s="4" t="s">
        <v>2750</v>
      </c>
    </row>
    <row r="320" spans="1:9" x14ac:dyDescent="0.2">
      <c r="A320" s="4">
        <v>19002</v>
      </c>
      <c r="B320" s="4" t="s">
        <v>5741</v>
      </c>
      <c r="C320" s="4" t="s">
        <v>5741</v>
      </c>
      <c r="D320" s="4" t="s">
        <v>2739</v>
      </c>
      <c r="E320" s="4">
        <v>95</v>
      </c>
      <c r="F320" s="4" t="s">
        <v>2700</v>
      </c>
      <c r="G320" s="4" t="s">
        <v>2758</v>
      </c>
      <c r="H320" s="4" t="s">
        <v>2750</v>
      </c>
      <c r="I320" s="4" t="s">
        <v>2750</v>
      </c>
    </row>
    <row r="321" spans="1:9" x14ac:dyDescent="0.2">
      <c r="A321" s="4">
        <v>19004</v>
      </c>
      <c r="B321" s="4" t="s">
        <v>5740</v>
      </c>
      <c r="C321" s="4" t="s">
        <v>5740</v>
      </c>
      <c r="D321" s="4" t="s">
        <v>2739</v>
      </c>
      <c r="E321" s="4">
        <v>95</v>
      </c>
      <c r="F321" s="4" t="s">
        <v>2700</v>
      </c>
      <c r="G321" s="4" t="s">
        <v>2758</v>
      </c>
      <c r="H321" s="4" t="s">
        <v>2750</v>
      </c>
      <c r="I321" s="4" t="s">
        <v>2750</v>
      </c>
    </row>
    <row r="322" spans="1:9" x14ac:dyDescent="0.2">
      <c r="A322" s="4">
        <v>19005</v>
      </c>
      <c r="B322" s="4" t="s">
        <v>5739</v>
      </c>
      <c r="C322" s="4" t="s">
        <v>5739</v>
      </c>
      <c r="D322" s="4" t="s">
        <v>2739</v>
      </c>
      <c r="E322" s="4">
        <v>95</v>
      </c>
      <c r="F322" s="4" t="s">
        <v>2700</v>
      </c>
      <c r="G322" s="4" t="s">
        <v>2758</v>
      </c>
      <c r="H322" s="4" t="s">
        <v>2750</v>
      </c>
      <c r="I322" s="4" t="s">
        <v>2750</v>
      </c>
    </row>
    <row r="323" spans="1:9" x14ac:dyDescent="0.2">
      <c r="A323" s="4">
        <v>19006</v>
      </c>
      <c r="B323" s="4" t="s">
        <v>5738</v>
      </c>
      <c r="C323" s="4" t="s">
        <v>5738</v>
      </c>
      <c r="D323" s="4" t="s">
        <v>2739</v>
      </c>
      <c r="E323" s="4">
        <v>95</v>
      </c>
      <c r="F323" s="4" t="s">
        <v>2700</v>
      </c>
      <c r="G323" s="4" t="s">
        <v>2758</v>
      </c>
      <c r="H323" s="4" t="s">
        <v>2750</v>
      </c>
      <c r="I323" s="4" t="s">
        <v>2750</v>
      </c>
    </row>
    <row r="324" spans="1:9" x14ac:dyDescent="0.2">
      <c r="A324" s="4">
        <v>19008</v>
      </c>
      <c r="B324" s="4" t="s">
        <v>5737</v>
      </c>
      <c r="C324" s="4" t="s">
        <v>5737</v>
      </c>
      <c r="D324" s="4" t="s">
        <v>2739</v>
      </c>
      <c r="E324" s="4">
        <v>95</v>
      </c>
      <c r="F324" s="4" t="s">
        <v>2700</v>
      </c>
      <c r="G324" s="4" t="s">
        <v>2741</v>
      </c>
      <c r="H324" s="4" t="s">
        <v>2750</v>
      </c>
      <c r="I324" s="4" t="s">
        <v>2750</v>
      </c>
    </row>
    <row r="325" spans="1:9" x14ac:dyDescent="0.2">
      <c r="A325" s="4">
        <v>19009</v>
      </c>
      <c r="B325" s="4" t="s">
        <v>5736</v>
      </c>
      <c r="C325" s="4" t="s">
        <v>5735</v>
      </c>
      <c r="D325" s="4" t="s">
        <v>2739</v>
      </c>
      <c r="E325" s="4">
        <v>95</v>
      </c>
      <c r="F325" s="4" t="s">
        <v>2700</v>
      </c>
      <c r="G325" s="4" t="s">
        <v>2741</v>
      </c>
      <c r="H325" s="4" t="s">
        <v>2750</v>
      </c>
      <c r="I325" s="4" t="s">
        <v>2750</v>
      </c>
    </row>
    <row r="326" spans="1:9" x14ac:dyDescent="0.2">
      <c r="A326" s="4">
        <v>19010</v>
      </c>
      <c r="B326" s="4" t="s">
        <v>5734</v>
      </c>
      <c r="C326" s="4" t="s">
        <v>5734</v>
      </c>
      <c r="D326" s="4" t="s">
        <v>2739</v>
      </c>
      <c r="E326" s="4">
        <v>95</v>
      </c>
      <c r="F326" s="4" t="s">
        <v>2700</v>
      </c>
      <c r="G326" s="4" t="s">
        <v>3004</v>
      </c>
      <c r="H326" s="4" t="s">
        <v>2750</v>
      </c>
      <c r="I326" s="4" t="s">
        <v>2750</v>
      </c>
    </row>
    <row r="327" spans="1:9" x14ac:dyDescent="0.2">
      <c r="A327" s="4">
        <v>19011</v>
      </c>
      <c r="B327" s="4" t="s">
        <v>5733</v>
      </c>
      <c r="C327" s="4" t="s">
        <v>5733</v>
      </c>
      <c r="D327" s="4" t="s">
        <v>2739</v>
      </c>
      <c r="E327" s="4">
        <v>95</v>
      </c>
      <c r="F327" s="4" t="s">
        <v>2700</v>
      </c>
      <c r="G327" s="4" t="s">
        <v>2758</v>
      </c>
      <c r="H327" s="4" t="s">
        <v>2750</v>
      </c>
      <c r="I327" s="4" t="s">
        <v>2750</v>
      </c>
    </row>
    <row r="328" spans="1:9" x14ac:dyDescent="0.2">
      <c r="A328" s="4">
        <v>19012</v>
      </c>
      <c r="B328" s="4" t="s">
        <v>5732</v>
      </c>
      <c r="C328" s="4" t="s">
        <v>5732</v>
      </c>
      <c r="D328" s="4" t="s">
        <v>2739</v>
      </c>
      <c r="E328" s="4">
        <v>95</v>
      </c>
      <c r="F328" s="4" t="s">
        <v>2700</v>
      </c>
      <c r="G328" s="4" t="s">
        <v>3004</v>
      </c>
      <c r="H328" s="4" t="s">
        <v>2750</v>
      </c>
      <c r="I328" s="4" t="s">
        <v>2750</v>
      </c>
    </row>
    <row r="329" spans="1:9" x14ac:dyDescent="0.2">
      <c r="A329" s="4">
        <v>19014</v>
      </c>
      <c r="B329" s="4" t="s">
        <v>5731</v>
      </c>
      <c r="C329" s="4" t="s">
        <v>5731</v>
      </c>
      <c r="D329" s="4" t="s">
        <v>2739</v>
      </c>
      <c r="E329" s="4">
        <v>95</v>
      </c>
      <c r="F329" s="4" t="s">
        <v>2700</v>
      </c>
      <c r="G329" s="4" t="s">
        <v>2916</v>
      </c>
      <c r="H329" s="4" t="s">
        <v>2750</v>
      </c>
      <c r="I329" s="4" t="s">
        <v>2750</v>
      </c>
    </row>
    <row r="330" spans="1:9" x14ac:dyDescent="0.2">
      <c r="A330" s="4">
        <v>19016</v>
      </c>
      <c r="B330" s="4" t="s">
        <v>5730</v>
      </c>
      <c r="C330" s="4" t="s">
        <v>5730</v>
      </c>
      <c r="D330" s="4" t="s">
        <v>2739</v>
      </c>
      <c r="E330" s="4">
        <v>95</v>
      </c>
      <c r="F330" s="4" t="s">
        <v>2700</v>
      </c>
      <c r="G330" s="4" t="s">
        <v>3296</v>
      </c>
      <c r="H330" s="4" t="s">
        <v>2750</v>
      </c>
      <c r="I330" s="4" t="s">
        <v>2750</v>
      </c>
    </row>
    <row r="331" spans="1:9" x14ac:dyDescent="0.2">
      <c r="A331" s="4">
        <v>19019</v>
      </c>
      <c r="B331" s="4" t="s">
        <v>5729</v>
      </c>
      <c r="C331" s="4" t="s">
        <v>5729</v>
      </c>
      <c r="D331" s="4" t="s">
        <v>2739</v>
      </c>
      <c r="E331" s="4">
        <v>95</v>
      </c>
      <c r="F331" s="4" t="s">
        <v>2700</v>
      </c>
      <c r="G331" s="4" t="s">
        <v>2815</v>
      </c>
      <c r="H331" s="4" t="s">
        <v>2750</v>
      </c>
      <c r="I331" s="4" t="s">
        <v>2750</v>
      </c>
    </row>
    <row r="332" spans="1:9" x14ac:dyDescent="0.2">
      <c r="A332" s="4">
        <v>19021</v>
      </c>
      <c r="B332" s="4" t="s">
        <v>5728</v>
      </c>
      <c r="C332" s="4" t="s">
        <v>5728</v>
      </c>
      <c r="D332" s="4" t="s">
        <v>2739</v>
      </c>
      <c r="E332" s="4">
        <v>95</v>
      </c>
      <c r="F332" s="4" t="s">
        <v>2700</v>
      </c>
      <c r="G332" s="4" t="s">
        <v>2758</v>
      </c>
      <c r="H332" s="4" t="s">
        <v>2750</v>
      </c>
      <c r="I332" s="4" t="s">
        <v>2750</v>
      </c>
    </row>
    <row r="333" spans="1:9" x14ac:dyDescent="0.2">
      <c r="A333" s="4">
        <v>19025</v>
      </c>
      <c r="B333" s="4" t="s">
        <v>5727</v>
      </c>
      <c r="C333" s="4" t="s">
        <v>5727</v>
      </c>
      <c r="D333" s="4" t="s">
        <v>2739</v>
      </c>
      <c r="E333" s="4">
        <v>95</v>
      </c>
      <c r="F333" s="4" t="s">
        <v>2700</v>
      </c>
      <c r="G333" s="4" t="s">
        <v>2810</v>
      </c>
      <c r="H333" s="4" t="s">
        <v>2750</v>
      </c>
      <c r="I333" s="4" t="s">
        <v>2750</v>
      </c>
    </row>
    <row r="334" spans="1:9" x14ac:dyDescent="0.2">
      <c r="A334" s="4">
        <v>19027</v>
      </c>
      <c r="B334" s="4" t="s">
        <v>5726</v>
      </c>
      <c r="C334" s="4" t="s">
        <v>5726</v>
      </c>
      <c r="D334" s="4" t="s">
        <v>2739</v>
      </c>
      <c r="E334" s="4">
        <v>95</v>
      </c>
      <c r="F334" s="4" t="s">
        <v>2700</v>
      </c>
      <c r="G334" s="4" t="s">
        <v>2741</v>
      </c>
      <c r="H334" s="4" t="s">
        <v>2750</v>
      </c>
      <c r="I334" s="4" t="s">
        <v>2750</v>
      </c>
    </row>
    <row r="335" spans="1:9" x14ac:dyDescent="0.2">
      <c r="A335" s="4">
        <v>19028</v>
      </c>
      <c r="B335" s="4" t="s">
        <v>5725</v>
      </c>
      <c r="C335" s="4" t="s">
        <v>5724</v>
      </c>
      <c r="D335" s="4" t="s">
        <v>2739</v>
      </c>
      <c r="E335" s="4">
        <v>48</v>
      </c>
      <c r="F335" s="4" t="s">
        <v>2700</v>
      </c>
      <c r="G335" s="4" t="s">
        <v>2758</v>
      </c>
      <c r="H335" s="4" t="s">
        <v>2751</v>
      </c>
      <c r="I335" s="4" t="s">
        <v>2750</v>
      </c>
    </row>
    <row r="336" spans="1:9" x14ac:dyDescent="0.2">
      <c r="A336" s="4">
        <v>20004</v>
      </c>
      <c r="B336" s="4" t="s">
        <v>5723</v>
      </c>
      <c r="C336" s="4" t="s">
        <v>5723</v>
      </c>
      <c r="D336" s="4" t="s">
        <v>2739</v>
      </c>
      <c r="E336" s="4">
        <v>73</v>
      </c>
      <c r="F336" s="4" t="s">
        <v>2700</v>
      </c>
      <c r="G336" s="4" t="s">
        <v>2758</v>
      </c>
      <c r="H336" s="4" t="s">
        <v>2750</v>
      </c>
      <c r="I336" s="4" t="s">
        <v>2750</v>
      </c>
    </row>
    <row r="337" spans="1:9" x14ac:dyDescent="0.2">
      <c r="A337" s="4">
        <v>20005</v>
      </c>
      <c r="B337" s="4" t="s">
        <v>5722</v>
      </c>
      <c r="C337" s="4" t="s">
        <v>5722</v>
      </c>
      <c r="D337" s="4" t="s">
        <v>2739</v>
      </c>
      <c r="E337" s="4">
        <v>75</v>
      </c>
      <c r="F337" s="4" t="s">
        <v>2700</v>
      </c>
      <c r="G337" s="4" t="s">
        <v>2741</v>
      </c>
      <c r="H337" s="4" t="s">
        <v>2750</v>
      </c>
      <c r="I337" s="4" t="s">
        <v>2750</v>
      </c>
    </row>
    <row r="338" spans="1:9" x14ac:dyDescent="0.2">
      <c r="A338" s="4">
        <v>20010</v>
      </c>
      <c r="B338" s="4" t="s">
        <v>5721</v>
      </c>
      <c r="C338" s="4" t="s">
        <v>5721</v>
      </c>
      <c r="D338" s="4" t="s">
        <v>2739</v>
      </c>
      <c r="E338" s="4">
        <v>75</v>
      </c>
      <c r="F338" s="4" t="s">
        <v>2700</v>
      </c>
      <c r="G338" s="4" t="s">
        <v>2758</v>
      </c>
      <c r="H338" s="4" t="s">
        <v>2750</v>
      </c>
      <c r="I338" s="4" t="s">
        <v>2750</v>
      </c>
    </row>
    <row r="339" spans="1:9" x14ac:dyDescent="0.2">
      <c r="A339" s="4">
        <v>20014</v>
      </c>
      <c r="B339" s="4" t="s">
        <v>5720</v>
      </c>
      <c r="C339" s="4" t="s">
        <v>5720</v>
      </c>
      <c r="D339" s="4" t="s">
        <v>2739</v>
      </c>
      <c r="E339" s="4">
        <v>75</v>
      </c>
      <c r="F339" s="4" t="s">
        <v>2700</v>
      </c>
      <c r="G339" s="4" t="s">
        <v>2741</v>
      </c>
      <c r="H339" s="4" t="s">
        <v>2750</v>
      </c>
      <c r="I339" s="4" t="s">
        <v>2750</v>
      </c>
    </row>
    <row r="340" spans="1:9" x14ac:dyDescent="0.2">
      <c r="A340" s="4">
        <v>20021</v>
      </c>
      <c r="B340" s="4" t="s">
        <v>5719</v>
      </c>
      <c r="C340" s="4" t="s">
        <v>5719</v>
      </c>
      <c r="D340" s="4" t="s">
        <v>2739</v>
      </c>
      <c r="E340" s="4">
        <v>73</v>
      </c>
      <c r="F340" s="4" t="s">
        <v>2700</v>
      </c>
      <c r="G340" s="4" t="s">
        <v>2741</v>
      </c>
      <c r="H340" s="4" t="s">
        <v>2750</v>
      </c>
      <c r="I340" s="4" t="s">
        <v>2750</v>
      </c>
    </row>
    <row r="341" spans="1:9" x14ac:dyDescent="0.2">
      <c r="A341" s="4">
        <v>20022</v>
      </c>
      <c r="B341" s="4" t="s">
        <v>5718</v>
      </c>
      <c r="C341" s="4" t="s">
        <v>5718</v>
      </c>
      <c r="D341" s="4" t="s">
        <v>2739</v>
      </c>
      <c r="E341" s="4">
        <v>73</v>
      </c>
      <c r="F341" s="4" t="s">
        <v>2700</v>
      </c>
      <c r="G341" s="4" t="s">
        <v>2741</v>
      </c>
      <c r="H341" s="4" t="s">
        <v>2750</v>
      </c>
      <c r="I341" s="4" t="s">
        <v>2750</v>
      </c>
    </row>
    <row r="342" spans="1:9" x14ac:dyDescent="0.2">
      <c r="A342" s="4">
        <v>20025</v>
      </c>
      <c r="B342" s="4" t="s">
        <v>5717</v>
      </c>
      <c r="C342" s="4" t="s">
        <v>5717</v>
      </c>
      <c r="D342" s="4" t="s">
        <v>2739</v>
      </c>
      <c r="E342" s="4">
        <v>75</v>
      </c>
      <c r="F342" s="4" t="s">
        <v>2700</v>
      </c>
      <c r="G342" s="4" t="s">
        <v>2741</v>
      </c>
      <c r="H342" s="4" t="s">
        <v>2750</v>
      </c>
      <c r="I342" s="4" t="s">
        <v>2750</v>
      </c>
    </row>
    <row r="343" spans="1:9" x14ac:dyDescent="0.2">
      <c r="A343" s="4">
        <v>20027</v>
      </c>
      <c r="B343" s="4" t="s">
        <v>5716</v>
      </c>
      <c r="C343" s="4" t="s">
        <v>5716</v>
      </c>
      <c r="D343" s="4" t="s">
        <v>2739</v>
      </c>
      <c r="E343" s="4">
        <v>73</v>
      </c>
      <c r="F343" s="4" t="s">
        <v>2700</v>
      </c>
      <c r="G343" s="4" t="s">
        <v>2741</v>
      </c>
      <c r="H343" s="4" t="s">
        <v>2750</v>
      </c>
      <c r="I343" s="4" t="s">
        <v>2750</v>
      </c>
    </row>
    <row r="344" spans="1:9" x14ac:dyDescent="0.2">
      <c r="A344" s="4">
        <v>20028</v>
      </c>
      <c r="B344" s="4" t="s">
        <v>5715</v>
      </c>
      <c r="C344" s="4" t="s">
        <v>5715</v>
      </c>
      <c r="D344" s="4" t="s">
        <v>2739</v>
      </c>
      <c r="E344" s="4">
        <v>73</v>
      </c>
      <c r="F344" s="4" t="s">
        <v>2700</v>
      </c>
      <c r="G344" s="4" t="s">
        <v>2828</v>
      </c>
      <c r="H344" s="4" t="s">
        <v>2750</v>
      </c>
      <c r="I344" s="4" t="s">
        <v>2750</v>
      </c>
    </row>
    <row r="345" spans="1:9" x14ac:dyDescent="0.2">
      <c r="A345" s="4">
        <v>20029</v>
      </c>
      <c r="B345" s="4" t="s">
        <v>5714</v>
      </c>
      <c r="C345" s="4" t="s">
        <v>5714</v>
      </c>
      <c r="D345" s="4" t="s">
        <v>2739</v>
      </c>
      <c r="E345" s="4">
        <v>73</v>
      </c>
      <c r="F345" s="4" t="s">
        <v>2700</v>
      </c>
      <c r="G345" s="4" t="s">
        <v>2741</v>
      </c>
      <c r="H345" s="4" t="s">
        <v>2750</v>
      </c>
      <c r="I345" s="4" t="s">
        <v>2750</v>
      </c>
    </row>
    <row r="346" spans="1:9" x14ac:dyDescent="0.2">
      <c r="A346" s="4">
        <v>20030</v>
      </c>
      <c r="B346" s="4" t="s">
        <v>5713</v>
      </c>
      <c r="C346" s="4" t="s">
        <v>5713</v>
      </c>
      <c r="D346" s="4" t="s">
        <v>2739</v>
      </c>
      <c r="E346" s="4">
        <v>76</v>
      </c>
      <c r="F346" s="4" t="s">
        <v>2700</v>
      </c>
      <c r="G346" s="4" t="s">
        <v>2741</v>
      </c>
      <c r="H346" s="4" t="s">
        <v>2750</v>
      </c>
      <c r="I346" s="4" t="s">
        <v>2750</v>
      </c>
    </row>
    <row r="347" spans="1:9" x14ac:dyDescent="0.2">
      <c r="A347" s="4">
        <v>20031</v>
      </c>
      <c r="B347" s="4" t="s">
        <v>5712</v>
      </c>
      <c r="C347" s="4" t="s">
        <v>5712</v>
      </c>
      <c r="D347" s="4" t="s">
        <v>2739</v>
      </c>
      <c r="E347" s="4">
        <v>73</v>
      </c>
      <c r="F347" s="4" t="s">
        <v>2700</v>
      </c>
      <c r="G347" s="4" t="s">
        <v>2741</v>
      </c>
      <c r="H347" s="4" t="s">
        <v>2750</v>
      </c>
      <c r="I347" s="4" t="s">
        <v>2750</v>
      </c>
    </row>
    <row r="348" spans="1:9" x14ac:dyDescent="0.2">
      <c r="A348" s="4">
        <v>20032</v>
      </c>
      <c r="B348" s="4" t="s">
        <v>5711</v>
      </c>
      <c r="C348" s="4" t="s">
        <v>5711</v>
      </c>
      <c r="D348" s="4" t="s">
        <v>2739</v>
      </c>
      <c r="E348" s="4">
        <v>30</v>
      </c>
      <c r="F348" s="4" t="s">
        <v>2700</v>
      </c>
      <c r="G348" s="4" t="s">
        <v>2741</v>
      </c>
      <c r="H348" s="4" t="s">
        <v>2751</v>
      </c>
      <c r="I348" s="4" t="s">
        <v>2750</v>
      </c>
    </row>
    <row r="349" spans="1:9" x14ac:dyDescent="0.2">
      <c r="A349" s="4">
        <v>20037</v>
      </c>
      <c r="B349" s="4" t="s">
        <v>5710</v>
      </c>
      <c r="C349" s="4" t="s">
        <v>5709</v>
      </c>
      <c r="D349" s="4" t="s">
        <v>2739</v>
      </c>
      <c r="E349" s="4">
        <v>79</v>
      </c>
      <c r="F349" s="4" t="s">
        <v>2700</v>
      </c>
      <c r="G349" s="4" t="s">
        <v>2741</v>
      </c>
      <c r="H349" s="4" t="s">
        <v>2750</v>
      </c>
      <c r="I349" s="4" t="s">
        <v>2750</v>
      </c>
    </row>
    <row r="350" spans="1:9" x14ac:dyDescent="0.2">
      <c r="A350" s="4">
        <v>20038</v>
      </c>
      <c r="B350" s="4" t="s">
        <v>5708</v>
      </c>
      <c r="C350" s="4" t="s">
        <v>5708</v>
      </c>
      <c r="D350" s="4" t="s">
        <v>2739</v>
      </c>
      <c r="E350" s="4">
        <v>75</v>
      </c>
      <c r="F350" s="4" t="s">
        <v>2700</v>
      </c>
      <c r="G350" s="4" t="s">
        <v>2758</v>
      </c>
      <c r="H350" s="4" t="s">
        <v>2750</v>
      </c>
      <c r="I350" s="4" t="s">
        <v>2750</v>
      </c>
    </row>
    <row r="351" spans="1:9" x14ac:dyDescent="0.2">
      <c r="A351" s="4">
        <v>20040</v>
      </c>
      <c r="B351" s="4" t="s">
        <v>5707</v>
      </c>
      <c r="C351" s="4" t="s">
        <v>5707</v>
      </c>
      <c r="D351" s="4" t="s">
        <v>2739</v>
      </c>
      <c r="E351" s="4">
        <v>73</v>
      </c>
      <c r="F351" s="4" t="s">
        <v>2700</v>
      </c>
      <c r="G351" s="4" t="s">
        <v>2741</v>
      </c>
      <c r="H351" s="4" t="s">
        <v>2750</v>
      </c>
      <c r="I351" s="4" t="s">
        <v>2750</v>
      </c>
    </row>
    <row r="352" spans="1:9" x14ac:dyDescent="0.2">
      <c r="A352" s="4">
        <v>20041</v>
      </c>
      <c r="B352" s="4" t="s">
        <v>5706</v>
      </c>
      <c r="C352" s="4" t="s">
        <v>5706</v>
      </c>
      <c r="D352" s="4" t="s">
        <v>2739</v>
      </c>
      <c r="E352" s="4">
        <v>73</v>
      </c>
      <c r="F352" s="4" t="s">
        <v>2700</v>
      </c>
      <c r="G352" s="4" t="s">
        <v>2741</v>
      </c>
      <c r="H352" s="4" t="s">
        <v>2750</v>
      </c>
      <c r="I352" s="4" t="s">
        <v>2750</v>
      </c>
    </row>
    <row r="353" spans="1:9" x14ac:dyDescent="0.2">
      <c r="A353" s="4">
        <v>20042</v>
      </c>
      <c r="B353" s="4" t="s">
        <v>5705</v>
      </c>
      <c r="C353" s="4" t="s">
        <v>5705</v>
      </c>
      <c r="D353" s="4" t="s">
        <v>2739</v>
      </c>
      <c r="E353" s="4">
        <v>73</v>
      </c>
      <c r="F353" s="4" t="s">
        <v>2700</v>
      </c>
      <c r="G353" s="4" t="s">
        <v>2741</v>
      </c>
      <c r="H353" s="4" t="s">
        <v>2750</v>
      </c>
      <c r="I353" s="4" t="s">
        <v>2750</v>
      </c>
    </row>
    <row r="354" spans="1:9" x14ac:dyDescent="0.2">
      <c r="A354" s="4">
        <v>20046</v>
      </c>
      <c r="B354" s="4" t="s">
        <v>5704</v>
      </c>
      <c r="C354" s="4" t="s">
        <v>5704</v>
      </c>
      <c r="D354" s="4" t="s">
        <v>2739</v>
      </c>
      <c r="E354" s="4">
        <v>74</v>
      </c>
      <c r="F354" s="4" t="s">
        <v>2700</v>
      </c>
      <c r="G354" s="4" t="s">
        <v>2828</v>
      </c>
      <c r="H354" s="4" t="s">
        <v>2750</v>
      </c>
      <c r="I354" s="4" t="s">
        <v>2750</v>
      </c>
    </row>
    <row r="355" spans="1:9" x14ac:dyDescent="0.2">
      <c r="A355" s="4">
        <v>20048</v>
      </c>
      <c r="B355" s="4" t="s">
        <v>5703</v>
      </c>
      <c r="C355" s="4" t="s">
        <v>5703</v>
      </c>
      <c r="D355" s="4" t="s">
        <v>2739</v>
      </c>
      <c r="E355" s="4">
        <v>74</v>
      </c>
      <c r="F355" s="4" t="s">
        <v>2700</v>
      </c>
      <c r="G355" s="4" t="s">
        <v>2828</v>
      </c>
      <c r="H355" s="4" t="s">
        <v>2750</v>
      </c>
      <c r="I355" s="4" t="s">
        <v>2750</v>
      </c>
    </row>
    <row r="356" spans="1:9" x14ac:dyDescent="0.2">
      <c r="A356" s="4">
        <v>20050</v>
      </c>
      <c r="B356" s="4" t="s">
        <v>5702</v>
      </c>
      <c r="C356" s="4" t="s">
        <v>5702</v>
      </c>
      <c r="D356" s="4" t="s">
        <v>2739</v>
      </c>
      <c r="E356" s="4">
        <v>73</v>
      </c>
      <c r="F356" s="4" t="s">
        <v>2700</v>
      </c>
      <c r="G356" s="4" t="s">
        <v>2916</v>
      </c>
      <c r="H356" s="4" t="s">
        <v>2750</v>
      </c>
      <c r="I356" s="4" t="s">
        <v>2750</v>
      </c>
    </row>
    <row r="357" spans="1:9" x14ac:dyDescent="0.2">
      <c r="A357" s="4">
        <v>20051</v>
      </c>
      <c r="B357" s="4" t="s">
        <v>5701</v>
      </c>
      <c r="C357" s="4" t="s">
        <v>5701</v>
      </c>
      <c r="D357" s="4" t="s">
        <v>2739</v>
      </c>
      <c r="E357" s="4">
        <v>73</v>
      </c>
      <c r="F357" s="4" t="s">
        <v>2700</v>
      </c>
      <c r="G357" s="4" t="s">
        <v>2741</v>
      </c>
      <c r="H357" s="4" t="s">
        <v>2750</v>
      </c>
      <c r="I357" s="4" t="s">
        <v>2750</v>
      </c>
    </row>
    <row r="358" spans="1:9" x14ac:dyDescent="0.2">
      <c r="A358" s="4">
        <v>20055</v>
      </c>
      <c r="B358" s="4" t="s">
        <v>5700</v>
      </c>
      <c r="C358" s="4" t="s">
        <v>5700</v>
      </c>
      <c r="D358" s="4" t="s">
        <v>2739</v>
      </c>
      <c r="E358" s="4">
        <v>74</v>
      </c>
      <c r="F358" s="4" t="s">
        <v>2700</v>
      </c>
      <c r="G358" s="4" t="s">
        <v>2738</v>
      </c>
      <c r="H358" s="4" t="s">
        <v>2750</v>
      </c>
      <c r="I358" s="4" t="s">
        <v>2750</v>
      </c>
    </row>
    <row r="359" spans="1:9" x14ac:dyDescent="0.2">
      <c r="A359" s="4">
        <v>20056</v>
      </c>
      <c r="B359" s="4" t="s">
        <v>5699</v>
      </c>
      <c r="C359" s="4" t="s">
        <v>5699</v>
      </c>
      <c r="D359" s="4" t="s">
        <v>2739</v>
      </c>
      <c r="E359" s="4">
        <v>76</v>
      </c>
      <c r="F359" s="4" t="s">
        <v>2700</v>
      </c>
      <c r="G359" s="4" t="s">
        <v>2741</v>
      </c>
      <c r="H359" s="4" t="s">
        <v>2750</v>
      </c>
      <c r="I359" s="4" t="s">
        <v>2750</v>
      </c>
    </row>
    <row r="360" spans="1:9" x14ac:dyDescent="0.2">
      <c r="A360" s="4">
        <v>20058</v>
      </c>
      <c r="B360" s="4" t="s">
        <v>5698</v>
      </c>
      <c r="C360" s="4" t="s">
        <v>5698</v>
      </c>
      <c r="D360" s="4" t="s">
        <v>2739</v>
      </c>
      <c r="E360" s="4">
        <v>75</v>
      </c>
      <c r="F360" s="4" t="s">
        <v>2700</v>
      </c>
      <c r="G360" s="4" t="s">
        <v>2828</v>
      </c>
      <c r="H360" s="4" t="s">
        <v>2750</v>
      </c>
      <c r="I360" s="4" t="s">
        <v>2750</v>
      </c>
    </row>
    <row r="361" spans="1:9" x14ac:dyDescent="0.2">
      <c r="A361" s="4">
        <v>20060</v>
      </c>
      <c r="B361" s="4" t="s">
        <v>5697</v>
      </c>
      <c r="C361" s="4" t="s">
        <v>5697</v>
      </c>
      <c r="D361" s="4" t="s">
        <v>2739</v>
      </c>
      <c r="E361" s="4">
        <v>75</v>
      </c>
      <c r="F361" s="4" t="s">
        <v>2700</v>
      </c>
      <c r="G361" s="4" t="s">
        <v>2741</v>
      </c>
      <c r="H361" s="4" t="s">
        <v>2750</v>
      </c>
      <c r="I361" s="4" t="s">
        <v>2750</v>
      </c>
    </row>
    <row r="362" spans="1:9" x14ac:dyDescent="0.2">
      <c r="A362" s="4">
        <v>20061</v>
      </c>
      <c r="B362" s="4" t="s">
        <v>5696</v>
      </c>
      <c r="C362" s="4" t="s">
        <v>5696</v>
      </c>
      <c r="D362" s="4" t="s">
        <v>2739</v>
      </c>
      <c r="E362" s="4">
        <v>73</v>
      </c>
      <c r="F362" s="4" t="s">
        <v>2700</v>
      </c>
      <c r="G362" s="4" t="s">
        <v>2828</v>
      </c>
      <c r="H362" s="4" t="s">
        <v>2750</v>
      </c>
      <c r="I362" s="4" t="s">
        <v>2750</v>
      </c>
    </row>
    <row r="363" spans="1:9" x14ac:dyDescent="0.2">
      <c r="A363" s="4">
        <v>20062</v>
      </c>
      <c r="B363" s="4" t="s">
        <v>5695</v>
      </c>
      <c r="C363" s="4" t="s">
        <v>5694</v>
      </c>
      <c r="D363" s="4" t="s">
        <v>2739</v>
      </c>
      <c r="E363" s="4">
        <v>74</v>
      </c>
      <c r="F363" s="4" t="s">
        <v>2700</v>
      </c>
      <c r="G363" s="4" t="s">
        <v>2741</v>
      </c>
      <c r="H363" s="4" t="s">
        <v>2750</v>
      </c>
      <c r="I363" s="4" t="s">
        <v>2750</v>
      </c>
    </row>
    <row r="364" spans="1:9" x14ac:dyDescent="0.2">
      <c r="A364" s="4">
        <v>20066</v>
      </c>
      <c r="B364" s="4" t="s">
        <v>5693</v>
      </c>
      <c r="C364" s="4" t="s">
        <v>5693</v>
      </c>
      <c r="D364" s="4" t="s">
        <v>2739</v>
      </c>
      <c r="E364" s="4">
        <v>76</v>
      </c>
      <c r="F364" s="4" t="s">
        <v>2700</v>
      </c>
      <c r="G364" s="4" t="s">
        <v>3443</v>
      </c>
      <c r="H364" s="4" t="s">
        <v>2750</v>
      </c>
      <c r="I364" s="4" t="s">
        <v>2750</v>
      </c>
    </row>
    <row r="365" spans="1:9" x14ac:dyDescent="0.2">
      <c r="A365" s="4">
        <v>20068</v>
      </c>
      <c r="B365" s="4" t="s">
        <v>5692</v>
      </c>
      <c r="C365" s="4" t="s">
        <v>5692</v>
      </c>
      <c r="D365" s="4" t="s">
        <v>2739</v>
      </c>
      <c r="E365" s="4">
        <v>76</v>
      </c>
      <c r="F365" s="4" t="s">
        <v>2700</v>
      </c>
      <c r="G365" s="4" t="s">
        <v>2741</v>
      </c>
      <c r="H365" s="4" t="s">
        <v>2750</v>
      </c>
      <c r="I365" s="4" t="s">
        <v>2750</v>
      </c>
    </row>
    <row r="366" spans="1:9" x14ac:dyDescent="0.2">
      <c r="A366" s="4">
        <v>20069</v>
      </c>
      <c r="B366" s="4" t="s">
        <v>5691</v>
      </c>
      <c r="C366" s="4" t="s">
        <v>5691</v>
      </c>
      <c r="D366" s="4" t="s">
        <v>2739</v>
      </c>
      <c r="E366" s="4">
        <v>75</v>
      </c>
      <c r="F366" s="4" t="s">
        <v>2700</v>
      </c>
      <c r="G366" s="4" t="s">
        <v>2741</v>
      </c>
      <c r="H366" s="4" t="s">
        <v>2750</v>
      </c>
      <c r="I366" s="4" t="s">
        <v>2750</v>
      </c>
    </row>
    <row r="367" spans="1:9" x14ac:dyDescent="0.2">
      <c r="A367" s="4">
        <v>20070</v>
      </c>
      <c r="B367" s="4" t="s">
        <v>5690</v>
      </c>
      <c r="C367" s="4" t="s">
        <v>5690</v>
      </c>
      <c r="D367" s="4" t="s">
        <v>2739</v>
      </c>
      <c r="E367" s="4">
        <v>76</v>
      </c>
      <c r="F367" s="4" t="s">
        <v>2700</v>
      </c>
      <c r="G367" s="4" t="s">
        <v>2741</v>
      </c>
      <c r="H367" s="4" t="s">
        <v>2750</v>
      </c>
      <c r="I367" s="4" t="s">
        <v>2750</v>
      </c>
    </row>
    <row r="368" spans="1:9" x14ac:dyDescent="0.2">
      <c r="A368" s="4">
        <v>20075</v>
      </c>
      <c r="B368" s="4" t="s">
        <v>5689</v>
      </c>
      <c r="C368" s="4" t="s">
        <v>5689</v>
      </c>
      <c r="D368" s="4" t="s">
        <v>2739</v>
      </c>
      <c r="E368" s="4">
        <v>74</v>
      </c>
      <c r="F368" s="4" t="s">
        <v>2700</v>
      </c>
      <c r="G368" s="4" t="s">
        <v>2758</v>
      </c>
      <c r="H368" s="4" t="s">
        <v>2750</v>
      </c>
      <c r="I368" s="4" t="s">
        <v>2750</v>
      </c>
    </row>
    <row r="369" spans="1:9" x14ac:dyDescent="0.2">
      <c r="A369" s="4">
        <v>20076</v>
      </c>
      <c r="B369" s="4" t="s">
        <v>5688</v>
      </c>
      <c r="C369" s="4" t="s">
        <v>5688</v>
      </c>
      <c r="D369" s="4" t="s">
        <v>2739</v>
      </c>
      <c r="E369" s="4">
        <v>76</v>
      </c>
      <c r="F369" s="4" t="s">
        <v>2700</v>
      </c>
      <c r="G369" s="4" t="s">
        <v>2741</v>
      </c>
      <c r="H369" s="4" t="s">
        <v>2751</v>
      </c>
      <c r="I369" s="4" t="s">
        <v>2750</v>
      </c>
    </row>
    <row r="370" spans="1:9" x14ac:dyDescent="0.2">
      <c r="A370" s="4">
        <v>20077</v>
      </c>
      <c r="B370" s="4" t="s">
        <v>5687</v>
      </c>
      <c r="C370" s="4" t="s">
        <v>5687</v>
      </c>
      <c r="D370" s="4" t="s">
        <v>2739</v>
      </c>
      <c r="E370" s="4">
        <v>76</v>
      </c>
      <c r="F370" s="4" t="s">
        <v>2700</v>
      </c>
      <c r="G370" s="4" t="s">
        <v>2758</v>
      </c>
      <c r="H370" s="4" t="s">
        <v>2750</v>
      </c>
      <c r="I370" s="4" t="s">
        <v>2750</v>
      </c>
    </row>
    <row r="371" spans="1:9" x14ac:dyDescent="0.2">
      <c r="A371" s="4">
        <v>20079</v>
      </c>
      <c r="B371" s="4" t="s">
        <v>5686</v>
      </c>
      <c r="C371" s="4" t="s">
        <v>5686</v>
      </c>
      <c r="D371" s="4" t="s">
        <v>2739</v>
      </c>
      <c r="E371" s="4">
        <v>70</v>
      </c>
      <c r="F371" s="4" t="s">
        <v>2700</v>
      </c>
      <c r="G371" s="4" t="s">
        <v>2741</v>
      </c>
      <c r="H371" s="4" t="s">
        <v>2750</v>
      </c>
      <c r="I371" s="4" t="s">
        <v>2750</v>
      </c>
    </row>
    <row r="372" spans="1:9" x14ac:dyDescent="0.2">
      <c r="A372" s="4">
        <v>20080</v>
      </c>
      <c r="B372" s="4" t="s">
        <v>5685</v>
      </c>
      <c r="C372" s="4" t="s">
        <v>5685</v>
      </c>
      <c r="D372" s="4" t="s">
        <v>2739</v>
      </c>
      <c r="E372" s="4">
        <v>73</v>
      </c>
      <c r="F372" s="4" t="s">
        <v>2700</v>
      </c>
      <c r="G372" s="4" t="s">
        <v>2741</v>
      </c>
      <c r="H372" s="4" t="s">
        <v>2750</v>
      </c>
      <c r="I372" s="4" t="s">
        <v>2750</v>
      </c>
    </row>
    <row r="373" spans="1:9" x14ac:dyDescent="0.2">
      <c r="A373" s="4">
        <v>20081</v>
      </c>
      <c r="B373" s="4" t="s">
        <v>5684</v>
      </c>
      <c r="C373" s="4" t="s">
        <v>5684</v>
      </c>
      <c r="D373" s="4" t="s">
        <v>2739</v>
      </c>
      <c r="E373" s="4">
        <v>76</v>
      </c>
      <c r="F373" s="4" t="s">
        <v>2700</v>
      </c>
      <c r="G373" s="4" t="s">
        <v>2758</v>
      </c>
      <c r="H373" s="4" t="s">
        <v>2750</v>
      </c>
      <c r="I373" s="4" t="s">
        <v>2750</v>
      </c>
    </row>
    <row r="374" spans="1:9" x14ac:dyDescent="0.2">
      <c r="A374" s="4">
        <v>20089</v>
      </c>
      <c r="B374" s="4" t="s">
        <v>5683</v>
      </c>
      <c r="C374" s="4" t="s">
        <v>5683</v>
      </c>
      <c r="D374" s="4" t="s">
        <v>2739</v>
      </c>
      <c r="E374" s="4">
        <v>73</v>
      </c>
      <c r="F374" s="4" t="s">
        <v>2700</v>
      </c>
      <c r="G374" s="4" t="s">
        <v>2828</v>
      </c>
      <c r="H374" s="4" t="s">
        <v>2750</v>
      </c>
      <c r="I374" s="4" t="s">
        <v>2750</v>
      </c>
    </row>
    <row r="375" spans="1:9" x14ac:dyDescent="0.2">
      <c r="A375" s="4">
        <v>20090</v>
      </c>
      <c r="B375" s="4" t="s">
        <v>5682</v>
      </c>
      <c r="C375" s="4" t="s">
        <v>5682</v>
      </c>
      <c r="D375" s="4" t="s">
        <v>2739</v>
      </c>
      <c r="E375" s="4">
        <v>74</v>
      </c>
      <c r="F375" s="4" t="s">
        <v>2700</v>
      </c>
      <c r="G375" s="4" t="s">
        <v>2758</v>
      </c>
      <c r="H375" s="4" t="s">
        <v>2750</v>
      </c>
      <c r="I375" s="4" t="s">
        <v>2750</v>
      </c>
    </row>
    <row r="376" spans="1:9" x14ac:dyDescent="0.2">
      <c r="A376" s="4">
        <v>20100</v>
      </c>
      <c r="B376" s="4" t="s">
        <v>5681</v>
      </c>
      <c r="C376" s="4" t="s">
        <v>5681</v>
      </c>
      <c r="D376" s="4" t="s">
        <v>2739</v>
      </c>
      <c r="E376" s="4">
        <v>31</v>
      </c>
      <c r="F376" s="4" t="s">
        <v>2700</v>
      </c>
      <c r="G376" s="4" t="s">
        <v>2828</v>
      </c>
      <c r="H376" s="4" t="s">
        <v>2751</v>
      </c>
      <c r="I376" s="4" t="s">
        <v>2750</v>
      </c>
    </row>
    <row r="377" spans="1:9" x14ac:dyDescent="0.2">
      <c r="A377" s="4">
        <v>20103</v>
      </c>
      <c r="B377" s="4" t="s">
        <v>5680</v>
      </c>
      <c r="C377" s="4" t="s">
        <v>5680</v>
      </c>
      <c r="D377" s="4" t="s">
        <v>2739</v>
      </c>
      <c r="E377" s="4">
        <v>74</v>
      </c>
      <c r="F377" s="4" t="s">
        <v>2700</v>
      </c>
      <c r="G377" s="4" t="s">
        <v>3296</v>
      </c>
      <c r="H377" s="4" t="s">
        <v>2750</v>
      </c>
      <c r="I377" s="4" t="s">
        <v>2750</v>
      </c>
    </row>
    <row r="378" spans="1:9" x14ac:dyDescent="0.2">
      <c r="A378" s="4">
        <v>20104</v>
      </c>
      <c r="B378" s="4" t="s">
        <v>5679</v>
      </c>
      <c r="C378" s="4" t="s">
        <v>5679</v>
      </c>
      <c r="D378" s="4" t="s">
        <v>2739</v>
      </c>
      <c r="E378" s="4">
        <v>74</v>
      </c>
      <c r="F378" s="4" t="s">
        <v>2700</v>
      </c>
      <c r="G378" s="4" t="s">
        <v>3296</v>
      </c>
      <c r="H378" s="4" t="s">
        <v>2750</v>
      </c>
      <c r="I378" s="4" t="s">
        <v>2750</v>
      </c>
    </row>
    <row r="379" spans="1:9" x14ac:dyDescent="0.2">
      <c r="A379" s="4">
        <v>20106</v>
      </c>
      <c r="B379" s="4" t="s">
        <v>5678</v>
      </c>
      <c r="C379" s="4" t="s">
        <v>5678</v>
      </c>
      <c r="D379" s="4" t="s">
        <v>2739</v>
      </c>
      <c r="E379" s="4">
        <v>300</v>
      </c>
      <c r="F379" s="4" t="s">
        <v>2700</v>
      </c>
      <c r="G379" s="4" t="s">
        <v>2741</v>
      </c>
      <c r="H379" s="4" t="s">
        <v>2750</v>
      </c>
      <c r="I379" s="4" t="s">
        <v>2750</v>
      </c>
    </row>
    <row r="380" spans="1:9" x14ac:dyDescent="0.2">
      <c r="A380" s="4">
        <v>20108</v>
      </c>
      <c r="B380" s="4" t="s">
        <v>5677</v>
      </c>
      <c r="C380" s="4" t="s">
        <v>5677</v>
      </c>
      <c r="D380" s="4" t="s">
        <v>2739</v>
      </c>
      <c r="E380" s="4">
        <v>75</v>
      </c>
      <c r="F380" s="4" t="s">
        <v>2700</v>
      </c>
      <c r="G380" s="4" t="s">
        <v>2828</v>
      </c>
      <c r="H380" s="4" t="s">
        <v>2750</v>
      </c>
      <c r="I380" s="4" t="s">
        <v>2750</v>
      </c>
    </row>
    <row r="381" spans="1:9" x14ac:dyDescent="0.2">
      <c r="A381" s="4">
        <v>20110</v>
      </c>
      <c r="B381" s="4" t="s">
        <v>5676</v>
      </c>
      <c r="C381" s="4" t="s">
        <v>5676</v>
      </c>
      <c r="D381" s="4" t="s">
        <v>2739</v>
      </c>
      <c r="E381" s="4">
        <v>74</v>
      </c>
      <c r="F381" s="4" t="s">
        <v>2700</v>
      </c>
      <c r="G381" s="4" t="s">
        <v>2758</v>
      </c>
      <c r="H381" s="4" t="s">
        <v>2750</v>
      </c>
      <c r="I381" s="4" t="s">
        <v>2750</v>
      </c>
    </row>
    <row r="382" spans="1:9" x14ac:dyDescent="0.2">
      <c r="A382" s="4">
        <v>20114</v>
      </c>
      <c r="B382" s="4" t="s">
        <v>5675</v>
      </c>
      <c r="C382" s="4" t="s">
        <v>5675</v>
      </c>
      <c r="D382" s="4" t="s">
        <v>2739</v>
      </c>
      <c r="E382" s="4">
        <v>75</v>
      </c>
      <c r="F382" s="4" t="s">
        <v>2700</v>
      </c>
      <c r="G382" s="4" t="s">
        <v>2741</v>
      </c>
      <c r="H382" s="4" t="s">
        <v>2750</v>
      </c>
      <c r="I382" s="4" t="s">
        <v>2750</v>
      </c>
    </row>
    <row r="383" spans="1:9" x14ac:dyDescent="0.2">
      <c r="A383" s="4">
        <v>20117</v>
      </c>
      <c r="B383" s="4" t="s">
        <v>5674</v>
      </c>
      <c r="C383" s="4" t="s">
        <v>5674</v>
      </c>
      <c r="D383" s="4" t="s">
        <v>2739</v>
      </c>
      <c r="E383" s="4">
        <v>32</v>
      </c>
      <c r="F383" s="4" t="s">
        <v>2700</v>
      </c>
      <c r="G383" s="4" t="s">
        <v>2741</v>
      </c>
      <c r="H383" s="4" t="s">
        <v>2751</v>
      </c>
      <c r="I383" s="4" t="s">
        <v>2750</v>
      </c>
    </row>
    <row r="384" spans="1:9" x14ac:dyDescent="0.2">
      <c r="A384" s="4">
        <v>20119</v>
      </c>
      <c r="B384" s="4" t="s">
        <v>5673</v>
      </c>
      <c r="C384" s="4" t="s">
        <v>5673</v>
      </c>
      <c r="D384" s="4" t="s">
        <v>2739</v>
      </c>
      <c r="E384" s="4">
        <v>75</v>
      </c>
      <c r="F384" s="4" t="s">
        <v>2700</v>
      </c>
      <c r="G384" s="4" t="s">
        <v>2828</v>
      </c>
      <c r="H384" s="4" t="s">
        <v>2750</v>
      </c>
      <c r="I384" s="4" t="s">
        <v>2750</v>
      </c>
    </row>
    <row r="385" spans="1:9" x14ac:dyDescent="0.2">
      <c r="A385" s="4">
        <v>20124</v>
      </c>
      <c r="B385" s="4" t="s">
        <v>5672</v>
      </c>
      <c r="C385" s="4" t="s">
        <v>5672</v>
      </c>
      <c r="D385" s="4" t="s">
        <v>2739</v>
      </c>
      <c r="E385" s="4">
        <v>31</v>
      </c>
      <c r="F385" s="4" t="s">
        <v>2700</v>
      </c>
      <c r="G385" s="4" t="s">
        <v>5671</v>
      </c>
      <c r="H385" s="4" t="s">
        <v>2751</v>
      </c>
      <c r="I385" s="4" t="s">
        <v>2750</v>
      </c>
    </row>
    <row r="386" spans="1:9" x14ac:dyDescent="0.2">
      <c r="A386" s="4">
        <v>20125</v>
      </c>
      <c r="B386" s="4" t="s">
        <v>5670</v>
      </c>
      <c r="C386" s="4" t="s">
        <v>5670</v>
      </c>
      <c r="D386" s="4" t="s">
        <v>2739</v>
      </c>
      <c r="E386" s="4">
        <v>92</v>
      </c>
      <c r="F386" s="4" t="s">
        <v>2700</v>
      </c>
      <c r="G386" s="4" t="s">
        <v>2758</v>
      </c>
      <c r="H386" s="4" t="s">
        <v>2751</v>
      </c>
      <c r="I386" s="4" t="s">
        <v>2750</v>
      </c>
    </row>
    <row r="387" spans="1:9" x14ac:dyDescent="0.2">
      <c r="A387" s="4">
        <v>20127</v>
      </c>
      <c r="B387" s="4" t="s">
        <v>5669</v>
      </c>
      <c r="C387" s="4" t="s">
        <v>5669</v>
      </c>
      <c r="D387" s="4" t="s">
        <v>2739</v>
      </c>
      <c r="E387" s="4">
        <v>73</v>
      </c>
      <c r="F387" s="4" t="s">
        <v>2700</v>
      </c>
      <c r="G387" s="4" t="s">
        <v>2758</v>
      </c>
      <c r="H387" s="4" t="s">
        <v>2750</v>
      </c>
      <c r="I387" s="4" t="s">
        <v>2750</v>
      </c>
    </row>
    <row r="388" spans="1:9" x14ac:dyDescent="0.2">
      <c r="A388" s="4">
        <v>20129</v>
      </c>
      <c r="B388" s="4" t="s">
        <v>5668</v>
      </c>
      <c r="C388" s="4" t="s">
        <v>5668</v>
      </c>
      <c r="D388" s="4" t="s">
        <v>2739</v>
      </c>
      <c r="E388" s="4">
        <v>79</v>
      </c>
      <c r="F388" s="4" t="s">
        <v>2700</v>
      </c>
      <c r="G388" s="4" t="s">
        <v>2741</v>
      </c>
      <c r="H388" s="4" t="s">
        <v>2750</v>
      </c>
      <c r="I388" s="4" t="s">
        <v>2750</v>
      </c>
    </row>
    <row r="389" spans="1:9" x14ac:dyDescent="0.2">
      <c r="A389" s="4">
        <v>20130</v>
      </c>
      <c r="B389" s="4" t="s">
        <v>5667</v>
      </c>
      <c r="C389" s="4" t="s">
        <v>5666</v>
      </c>
      <c r="D389" s="4" t="s">
        <v>2739</v>
      </c>
      <c r="E389" s="4">
        <v>34</v>
      </c>
      <c r="F389" s="4" t="s">
        <v>2700</v>
      </c>
      <c r="G389" s="4" t="s">
        <v>2758</v>
      </c>
      <c r="H389" s="4" t="s">
        <v>2751</v>
      </c>
      <c r="I389" s="4" t="s">
        <v>2750</v>
      </c>
    </row>
    <row r="390" spans="1:9" x14ac:dyDescent="0.2">
      <c r="A390" s="4">
        <v>20131</v>
      </c>
      <c r="B390" s="4" t="s">
        <v>5665</v>
      </c>
      <c r="C390" s="4" t="s">
        <v>5665</v>
      </c>
      <c r="D390" s="4" t="s">
        <v>2739</v>
      </c>
      <c r="E390" s="4">
        <v>71</v>
      </c>
      <c r="F390" s="4" t="s">
        <v>2700</v>
      </c>
      <c r="G390" s="4" t="s">
        <v>2758</v>
      </c>
      <c r="H390" s="4" t="s">
        <v>2750</v>
      </c>
      <c r="I390" s="4" t="s">
        <v>2750</v>
      </c>
    </row>
    <row r="391" spans="1:9" x14ac:dyDescent="0.2">
      <c r="A391" s="4">
        <v>20132</v>
      </c>
      <c r="B391" s="4" t="s">
        <v>5664</v>
      </c>
      <c r="C391" s="4" t="s">
        <v>5664</v>
      </c>
      <c r="D391" s="4" t="s">
        <v>2739</v>
      </c>
      <c r="E391" s="4">
        <v>74</v>
      </c>
      <c r="F391" s="4" t="s">
        <v>2700</v>
      </c>
      <c r="G391" s="4" t="s">
        <v>3296</v>
      </c>
      <c r="H391" s="4" t="s">
        <v>2750</v>
      </c>
      <c r="I391" s="4" t="s">
        <v>2750</v>
      </c>
    </row>
    <row r="392" spans="1:9" x14ac:dyDescent="0.2">
      <c r="A392" s="4">
        <v>21001</v>
      </c>
      <c r="B392" s="4" t="s">
        <v>5663</v>
      </c>
      <c r="C392" s="4" t="s">
        <v>5663</v>
      </c>
      <c r="D392" s="4" t="s">
        <v>2739</v>
      </c>
      <c r="E392" s="4">
        <v>75</v>
      </c>
      <c r="F392" s="4" t="s">
        <v>2700</v>
      </c>
      <c r="G392" s="4" t="s">
        <v>2741</v>
      </c>
      <c r="H392" s="4" t="s">
        <v>2750</v>
      </c>
      <c r="I392" s="4" t="s">
        <v>2750</v>
      </c>
    </row>
    <row r="393" spans="1:9" x14ac:dyDescent="0.2">
      <c r="A393" s="4">
        <v>21005</v>
      </c>
      <c r="B393" s="4" t="s">
        <v>5662</v>
      </c>
      <c r="C393" s="4" t="s">
        <v>5662</v>
      </c>
      <c r="D393" s="4" t="s">
        <v>2739</v>
      </c>
      <c r="E393" s="4">
        <v>73</v>
      </c>
      <c r="F393" s="4" t="s">
        <v>2700</v>
      </c>
      <c r="G393" s="4" t="s">
        <v>2828</v>
      </c>
      <c r="H393" s="4" t="s">
        <v>2750</v>
      </c>
      <c r="I393" s="4" t="s">
        <v>2750</v>
      </c>
    </row>
    <row r="394" spans="1:9" x14ac:dyDescent="0.2">
      <c r="A394" s="4">
        <v>21006</v>
      </c>
      <c r="B394" s="4" t="s">
        <v>5661</v>
      </c>
      <c r="C394" s="4" t="s">
        <v>5661</v>
      </c>
      <c r="D394" s="4" t="s">
        <v>2739</v>
      </c>
      <c r="E394" s="4">
        <v>76</v>
      </c>
      <c r="F394" s="4" t="s">
        <v>2700</v>
      </c>
      <c r="G394" s="4" t="s">
        <v>2741</v>
      </c>
      <c r="H394" s="4" t="s">
        <v>2750</v>
      </c>
      <c r="I394" s="4" t="s">
        <v>2750</v>
      </c>
    </row>
    <row r="395" spans="1:9" x14ac:dyDescent="0.2">
      <c r="A395" s="4">
        <v>21012</v>
      </c>
      <c r="B395" s="4" t="s">
        <v>5660</v>
      </c>
      <c r="C395" s="4" t="s">
        <v>5660</v>
      </c>
      <c r="D395" s="4" t="s">
        <v>2739</v>
      </c>
      <c r="E395" s="4">
        <v>73</v>
      </c>
      <c r="F395" s="4" t="s">
        <v>2700</v>
      </c>
      <c r="G395" s="4" t="s">
        <v>2828</v>
      </c>
      <c r="H395" s="4" t="s">
        <v>2750</v>
      </c>
      <c r="I395" s="4" t="s">
        <v>2750</v>
      </c>
    </row>
    <row r="396" spans="1:9" x14ac:dyDescent="0.2">
      <c r="A396" s="4">
        <v>21014</v>
      </c>
      <c r="B396" s="4" t="s">
        <v>5659</v>
      </c>
      <c r="C396" s="4" t="s">
        <v>5658</v>
      </c>
      <c r="D396" s="4" t="s">
        <v>2739</v>
      </c>
      <c r="E396" s="4">
        <v>78</v>
      </c>
      <c r="F396" s="4" t="s">
        <v>2700</v>
      </c>
      <c r="G396" s="4" t="s">
        <v>2758</v>
      </c>
      <c r="H396" s="4" t="s">
        <v>2750</v>
      </c>
      <c r="I396" s="4" t="s">
        <v>2750</v>
      </c>
    </row>
    <row r="397" spans="1:9" x14ac:dyDescent="0.2">
      <c r="A397" s="4">
        <v>21020</v>
      </c>
      <c r="B397" s="4" t="s">
        <v>5657</v>
      </c>
      <c r="C397" s="4" t="s">
        <v>5657</v>
      </c>
      <c r="D397" s="4" t="s">
        <v>2739</v>
      </c>
      <c r="E397" s="4">
        <v>73</v>
      </c>
      <c r="F397" s="4" t="s">
        <v>2700</v>
      </c>
      <c r="G397" s="4" t="s">
        <v>3004</v>
      </c>
      <c r="H397" s="4" t="s">
        <v>2750</v>
      </c>
      <c r="I397" s="4" t="s">
        <v>2750</v>
      </c>
    </row>
    <row r="398" spans="1:9" x14ac:dyDescent="0.2">
      <c r="A398" s="4">
        <v>21021</v>
      </c>
      <c r="B398" s="4" t="s">
        <v>5656</v>
      </c>
      <c r="C398" s="4" t="s">
        <v>5656</v>
      </c>
      <c r="D398" s="4" t="s">
        <v>2739</v>
      </c>
      <c r="E398" s="4">
        <v>77</v>
      </c>
      <c r="F398" s="4" t="s">
        <v>2700</v>
      </c>
      <c r="G398" s="4" t="s">
        <v>2741</v>
      </c>
      <c r="H398" s="4" t="s">
        <v>2750</v>
      </c>
      <c r="I398" s="4" t="s">
        <v>2750</v>
      </c>
    </row>
    <row r="399" spans="1:9" x14ac:dyDescent="0.2">
      <c r="A399" s="4">
        <v>21022</v>
      </c>
      <c r="B399" s="4" t="s">
        <v>5655</v>
      </c>
      <c r="C399" s="4" t="s">
        <v>5655</v>
      </c>
      <c r="D399" s="4" t="s">
        <v>2739</v>
      </c>
      <c r="E399" s="4">
        <v>74</v>
      </c>
      <c r="F399" s="4" t="s">
        <v>2700</v>
      </c>
      <c r="G399" s="4" t="s">
        <v>2758</v>
      </c>
      <c r="H399" s="4" t="s">
        <v>2750</v>
      </c>
      <c r="I399" s="4" t="s">
        <v>2750</v>
      </c>
    </row>
    <row r="400" spans="1:9" x14ac:dyDescent="0.2">
      <c r="A400" s="4">
        <v>21023</v>
      </c>
      <c r="B400" s="4" t="s">
        <v>5654</v>
      </c>
      <c r="C400" s="4" t="s">
        <v>5654</v>
      </c>
      <c r="D400" s="4" t="s">
        <v>2739</v>
      </c>
      <c r="E400" s="4">
        <v>78</v>
      </c>
      <c r="F400" s="4" t="s">
        <v>2700</v>
      </c>
      <c r="G400" s="4" t="s">
        <v>2741</v>
      </c>
      <c r="H400" s="4" t="s">
        <v>2750</v>
      </c>
      <c r="I400" s="4" t="s">
        <v>2750</v>
      </c>
    </row>
    <row r="401" spans="1:9" x14ac:dyDescent="0.2">
      <c r="A401" s="4">
        <v>21024</v>
      </c>
      <c r="B401" s="4" t="s">
        <v>5653</v>
      </c>
      <c r="C401" s="4" t="s">
        <v>5653</v>
      </c>
      <c r="D401" s="4" t="s">
        <v>2739</v>
      </c>
      <c r="E401" s="4">
        <v>73</v>
      </c>
      <c r="F401" s="4" t="s">
        <v>2700</v>
      </c>
      <c r="G401" s="4" t="s">
        <v>2741</v>
      </c>
      <c r="H401" s="4" t="s">
        <v>2750</v>
      </c>
      <c r="I401" s="4" t="s">
        <v>2750</v>
      </c>
    </row>
    <row r="402" spans="1:9" x14ac:dyDescent="0.2">
      <c r="A402" s="4">
        <v>21026</v>
      </c>
      <c r="B402" s="4" t="s">
        <v>5652</v>
      </c>
      <c r="C402" s="4" t="s">
        <v>5652</v>
      </c>
      <c r="D402" s="4" t="s">
        <v>2739</v>
      </c>
      <c r="E402" s="4">
        <v>78</v>
      </c>
      <c r="F402" s="4" t="s">
        <v>2700</v>
      </c>
      <c r="G402" s="4" t="s">
        <v>2741</v>
      </c>
      <c r="H402" s="4" t="s">
        <v>2750</v>
      </c>
      <c r="I402" s="4" t="s">
        <v>2750</v>
      </c>
    </row>
    <row r="403" spans="1:9" x14ac:dyDescent="0.2">
      <c r="A403" s="4">
        <v>21028</v>
      </c>
      <c r="B403" s="4" t="s">
        <v>5651</v>
      </c>
      <c r="C403" s="4" t="s">
        <v>5651</v>
      </c>
      <c r="D403" s="4" t="s">
        <v>2739</v>
      </c>
      <c r="E403" s="4">
        <v>78</v>
      </c>
      <c r="F403" s="4" t="s">
        <v>2700</v>
      </c>
      <c r="G403" s="4" t="s">
        <v>2741</v>
      </c>
      <c r="H403" s="4" t="s">
        <v>2750</v>
      </c>
      <c r="I403" s="4" t="s">
        <v>2750</v>
      </c>
    </row>
    <row r="404" spans="1:9" x14ac:dyDescent="0.2">
      <c r="A404" s="4">
        <v>21030</v>
      </c>
      <c r="B404" s="4" t="s">
        <v>5650</v>
      </c>
      <c r="C404" s="4" t="s">
        <v>5650</v>
      </c>
      <c r="D404" s="4" t="s">
        <v>2739</v>
      </c>
      <c r="E404" s="4">
        <v>78</v>
      </c>
      <c r="F404" s="4" t="s">
        <v>2700</v>
      </c>
      <c r="G404" s="4" t="s">
        <v>2758</v>
      </c>
      <c r="H404" s="4" t="s">
        <v>2750</v>
      </c>
      <c r="I404" s="4" t="s">
        <v>2750</v>
      </c>
    </row>
    <row r="405" spans="1:9" x14ac:dyDescent="0.2">
      <c r="A405" s="4">
        <v>21031</v>
      </c>
      <c r="B405" s="4" t="s">
        <v>5649</v>
      </c>
      <c r="C405" s="4" t="s">
        <v>5649</v>
      </c>
      <c r="D405" s="4" t="s">
        <v>2739</v>
      </c>
      <c r="E405" s="4">
        <v>76</v>
      </c>
      <c r="F405" s="4" t="s">
        <v>2700</v>
      </c>
      <c r="G405" s="4" t="s">
        <v>2741</v>
      </c>
      <c r="H405" s="4" t="s">
        <v>2750</v>
      </c>
      <c r="I405" s="4" t="s">
        <v>2750</v>
      </c>
    </row>
    <row r="406" spans="1:9" x14ac:dyDescent="0.2">
      <c r="A406" s="4">
        <v>21032</v>
      </c>
      <c r="B406" s="4" t="s">
        <v>5648</v>
      </c>
      <c r="C406" s="4" t="s">
        <v>5648</v>
      </c>
      <c r="D406" s="4" t="s">
        <v>2739</v>
      </c>
      <c r="E406" s="4">
        <v>77</v>
      </c>
      <c r="F406" s="4" t="s">
        <v>2700</v>
      </c>
      <c r="G406" s="4" t="s">
        <v>2741</v>
      </c>
      <c r="H406" s="4" t="s">
        <v>2750</v>
      </c>
      <c r="I406" s="4" t="s">
        <v>2750</v>
      </c>
    </row>
    <row r="407" spans="1:9" x14ac:dyDescent="0.2">
      <c r="A407" s="4">
        <v>21033</v>
      </c>
      <c r="B407" s="4" t="s">
        <v>5647</v>
      </c>
      <c r="C407" s="4" t="s">
        <v>5647</v>
      </c>
      <c r="D407" s="4" t="s">
        <v>2739</v>
      </c>
      <c r="E407" s="4">
        <v>300</v>
      </c>
      <c r="F407" s="4" t="s">
        <v>2700</v>
      </c>
      <c r="G407" s="4" t="s">
        <v>2741</v>
      </c>
      <c r="H407" s="4" t="s">
        <v>2750</v>
      </c>
      <c r="I407" s="4" t="s">
        <v>2750</v>
      </c>
    </row>
    <row r="408" spans="1:9" x14ac:dyDescent="0.2">
      <c r="A408" s="4">
        <v>21034</v>
      </c>
      <c r="B408" s="4" t="s">
        <v>5646</v>
      </c>
      <c r="C408" s="4" t="s">
        <v>5646</v>
      </c>
      <c r="D408" s="4" t="s">
        <v>2739</v>
      </c>
      <c r="E408" s="4">
        <v>77</v>
      </c>
      <c r="F408" s="4" t="s">
        <v>2700</v>
      </c>
      <c r="G408" s="4" t="s">
        <v>2741</v>
      </c>
      <c r="H408" s="4" t="s">
        <v>2750</v>
      </c>
      <c r="I408" s="4" t="s">
        <v>2750</v>
      </c>
    </row>
    <row r="409" spans="1:9" x14ac:dyDescent="0.2">
      <c r="A409" s="4">
        <v>21035</v>
      </c>
      <c r="B409" s="4" t="s">
        <v>5645</v>
      </c>
      <c r="C409" s="4" t="s">
        <v>5645</v>
      </c>
      <c r="D409" s="4" t="s">
        <v>2739</v>
      </c>
      <c r="E409" s="4">
        <v>78</v>
      </c>
      <c r="F409" s="4" t="s">
        <v>2700</v>
      </c>
      <c r="G409" s="4" t="s">
        <v>2741</v>
      </c>
      <c r="H409" s="4" t="s">
        <v>2750</v>
      </c>
      <c r="I409" s="4" t="s">
        <v>2750</v>
      </c>
    </row>
    <row r="410" spans="1:9" x14ac:dyDescent="0.2">
      <c r="A410" s="4">
        <v>21038</v>
      </c>
      <c r="B410" s="4" t="s">
        <v>5644</v>
      </c>
      <c r="C410" s="4" t="s">
        <v>5644</v>
      </c>
      <c r="D410" s="4" t="s">
        <v>2739</v>
      </c>
      <c r="E410" s="4">
        <v>75</v>
      </c>
      <c r="F410" s="4" t="s">
        <v>2700</v>
      </c>
      <c r="G410" s="4" t="s">
        <v>2828</v>
      </c>
      <c r="H410" s="4" t="s">
        <v>2750</v>
      </c>
      <c r="I410" s="4" t="s">
        <v>2750</v>
      </c>
    </row>
    <row r="411" spans="1:9" x14ac:dyDescent="0.2">
      <c r="A411" s="4">
        <v>21042</v>
      </c>
      <c r="B411" s="4" t="s">
        <v>5643</v>
      </c>
      <c r="C411" s="4" t="s">
        <v>5643</v>
      </c>
      <c r="D411" s="4" t="s">
        <v>2739</v>
      </c>
      <c r="E411" s="4">
        <v>78</v>
      </c>
      <c r="F411" s="4" t="s">
        <v>2700</v>
      </c>
      <c r="G411" s="4" t="s">
        <v>3296</v>
      </c>
      <c r="H411" s="4" t="s">
        <v>2750</v>
      </c>
      <c r="I411" s="4" t="s">
        <v>2750</v>
      </c>
    </row>
    <row r="412" spans="1:9" x14ac:dyDescent="0.2">
      <c r="A412" s="4">
        <v>21043</v>
      </c>
      <c r="B412" s="4" t="s">
        <v>5642</v>
      </c>
      <c r="C412" s="4" t="s">
        <v>5642</v>
      </c>
      <c r="D412" s="4" t="s">
        <v>2739</v>
      </c>
      <c r="E412" s="4">
        <v>75</v>
      </c>
      <c r="F412" s="4" t="s">
        <v>2700</v>
      </c>
      <c r="G412" s="4" t="s">
        <v>2758</v>
      </c>
      <c r="H412" s="4" t="s">
        <v>2750</v>
      </c>
      <c r="I412" s="4" t="s">
        <v>2750</v>
      </c>
    </row>
    <row r="413" spans="1:9" x14ac:dyDescent="0.2">
      <c r="A413" s="4">
        <v>21044</v>
      </c>
      <c r="B413" s="4" t="s">
        <v>5641</v>
      </c>
      <c r="C413" s="4" t="s">
        <v>5641</v>
      </c>
      <c r="D413" s="4" t="s">
        <v>2739</v>
      </c>
      <c r="E413" s="4">
        <v>300</v>
      </c>
      <c r="F413" s="4" t="s">
        <v>2700</v>
      </c>
      <c r="G413" s="4" t="s">
        <v>2741</v>
      </c>
      <c r="H413" s="4" t="s">
        <v>2750</v>
      </c>
      <c r="I413" s="4" t="s">
        <v>2750</v>
      </c>
    </row>
    <row r="414" spans="1:9" x14ac:dyDescent="0.2">
      <c r="A414" s="4">
        <v>21045</v>
      </c>
      <c r="B414" s="4" t="s">
        <v>5640</v>
      </c>
      <c r="C414" s="4" t="s">
        <v>5640</v>
      </c>
      <c r="D414" s="4" t="s">
        <v>2739</v>
      </c>
      <c r="E414" s="4">
        <v>73</v>
      </c>
      <c r="F414" s="4" t="s">
        <v>2700</v>
      </c>
      <c r="G414" s="4" t="s">
        <v>2741</v>
      </c>
      <c r="H414" s="4" t="s">
        <v>2750</v>
      </c>
      <c r="I414" s="4" t="s">
        <v>2750</v>
      </c>
    </row>
    <row r="415" spans="1:9" x14ac:dyDescent="0.2">
      <c r="A415" s="4">
        <v>21048</v>
      </c>
      <c r="B415" s="4" t="s">
        <v>5639</v>
      </c>
      <c r="C415" s="4" t="s">
        <v>5639</v>
      </c>
      <c r="D415" s="4" t="s">
        <v>2739</v>
      </c>
      <c r="E415" s="4">
        <v>78</v>
      </c>
      <c r="F415" s="4" t="s">
        <v>2700</v>
      </c>
      <c r="G415" s="4" t="s">
        <v>2741</v>
      </c>
      <c r="H415" s="4" t="s">
        <v>2750</v>
      </c>
      <c r="I415" s="4" t="s">
        <v>2750</v>
      </c>
    </row>
    <row r="416" spans="1:9" x14ac:dyDescent="0.2">
      <c r="A416" s="4">
        <v>21050</v>
      </c>
      <c r="B416" s="4" t="s">
        <v>5638</v>
      </c>
      <c r="C416" s="4" t="s">
        <v>5638</v>
      </c>
      <c r="D416" s="4" t="s">
        <v>2739</v>
      </c>
      <c r="E416" s="4">
        <v>78</v>
      </c>
      <c r="F416" s="4" t="s">
        <v>2700</v>
      </c>
      <c r="G416" s="4" t="s">
        <v>2741</v>
      </c>
      <c r="H416" s="4" t="s">
        <v>2750</v>
      </c>
      <c r="I416" s="4" t="s">
        <v>2750</v>
      </c>
    </row>
    <row r="417" spans="1:9" x14ac:dyDescent="0.2">
      <c r="A417" s="4">
        <v>21054</v>
      </c>
      <c r="B417" s="4" t="s">
        <v>5637</v>
      </c>
      <c r="C417" s="4" t="s">
        <v>5637</v>
      </c>
      <c r="D417" s="4" t="s">
        <v>2739</v>
      </c>
      <c r="E417" s="4">
        <v>73</v>
      </c>
      <c r="F417" s="4" t="s">
        <v>2700</v>
      </c>
      <c r="G417" s="4" t="s">
        <v>2741</v>
      </c>
      <c r="H417" s="4" t="s">
        <v>2750</v>
      </c>
      <c r="I417" s="4" t="s">
        <v>2750</v>
      </c>
    </row>
    <row r="418" spans="1:9" x14ac:dyDescent="0.2">
      <c r="A418" s="4">
        <v>21055</v>
      </c>
      <c r="B418" s="4" t="s">
        <v>5636</v>
      </c>
      <c r="C418" s="4" t="s">
        <v>5636</v>
      </c>
      <c r="D418" s="4" t="s">
        <v>2739</v>
      </c>
      <c r="E418" s="4">
        <v>73</v>
      </c>
      <c r="F418" s="4" t="s">
        <v>2700</v>
      </c>
      <c r="G418" s="4" t="s">
        <v>2741</v>
      </c>
      <c r="H418" s="4" t="s">
        <v>2750</v>
      </c>
      <c r="I418" s="4" t="s">
        <v>2750</v>
      </c>
    </row>
    <row r="419" spans="1:9" x14ac:dyDescent="0.2">
      <c r="A419" s="4">
        <v>22001</v>
      </c>
      <c r="B419" s="4" t="s">
        <v>5635</v>
      </c>
      <c r="C419" s="4" t="s">
        <v>5635</v>
      </c>
      <c r="D419" s="4" t="s">
        <v>2739</v>
      </c>
      <c r="E419" s="4">
        <v>74</v>
      </c>
      <c r="F419" s="4" t="s">
        <v>2700</v>
      </c>
      <c r="G419" s="4" t="s">
        <v>2758</v>
      </c>
      <c r="H419" s="4" t="s">
        <v>2750</v>
      </c>
      <c r="I419" s="4" t="s">
        <v>2750</v>
      </c>
    </row>
    <row r="420" spans="1:9" x14ac:dyDescent="0.2">
      <c r="A420" s="4">
        <v>22004</v>
      </c>
      <c r="B420" s="4" t="s">
        <v>5634</v>
      </c>
      <c r="C420" s="4" t="s">
        <v>5634</v>
      </c>
      <c r="D420" s="4" t="s">
        <v>2739</v>
      </c>
      <c r="E420" s="4">
        <v>79</v>
      </c>
      <c r="F420" s="4" t="s">
        <v>2700</v>
      </c>
      <c r="G420" s="4" t="s">
        <v>2828</v>
      </c>
      <c r="H420" s="4" t="s">
        <v>2750</v>
      </c>
      <c r="I420" s="4" t="s">
        <v>2750</v>
      </c>
    </row>
    <row r="421" spans="1:9" x14ac:dyDescent="0.2">
      <c r="A421" s="4">
        <v>22006</v>
      </c>
      <c r="B421" s="4" t="s">
        <v>5633</v>
      </c>
      <c r="C421" s="4" t="s">
        <v>5633</v>
      </c>
      <c r="D421" s="4" t="s">
        <v>2739</v>
      </c>
      <c r="E421" s="4">
        <v>79</v>
      </c>
      <c r="F421" s="4" t="s">
        <v>2700</v>
      </c>
      <c r="G421" s="4" t="s">
        <v>2741</v>
      </c>
      <c r="H421" s="4" t="s">
        <v>2750</v>
      </c>
      <c r="I421" s="4" t="s">
        <v>2750</v>
      </c>
    </row>
    <row r="422" spans="1:9" x14ac:dyDescent="0.2">
      <c r="A422" s="4">
        <v>22009</v>
      </c>
      <c r="B422" s="4" t="s">
        <v>5632</v>
      </c>
      <c r="C422" s="4" t="s">
        <v>5632</v>
      </c>
      <c r="D422" s="4" t="s">
        <v>2739</v>
      </c>
      <c r="E422" s="4">
        <v>71</v>
      </c>
      <c r="F422" s="4" t="s">
        <v>2700</v>
      </c>
      <c r="G422" s="4" t="s">
        <v>2916</v>
      </c>
      <c r="H422" s="4" t="s">
        <v>2750</v>
      </c>
      <c r="I422" s="4" t="s">
        <v>2750</v>
      </c>
    </row>
    <row r="423" spans="1:9" x14ac:dyDescent="0.2">
      <c r="A423" s="4">
        <v>22013</v>
      </c>
      <c r="B423" s="4" t="s">
        <v>5631</v>
      </c>
      <c r="C423" s="4" t="s">
        <v>5631</v>
      </c>
      <c r="D423" s="4" t="s">
        <v>2739</v>
      </c>
      <c r="E423" s="4">
        <v>79</v>
      </c>
      <c r="F423" s="4" t="s">
        <v>2700</v>
      </c>
      <c r="G423" s="4" t="s">
        <v>3296</v>
      </c>
      <c r="H423" s="4" t="s">
        <v>2750</v>
      </c>
      <c r="I423" s="4" t="s">
        <v>2750</v>
      </c>
    </row>
    <row r="424" spans="1:9" x14ac:dyDescent="0.2">
      <c r="A424" s="4">
        <v>22016</v>
      </c>
      <c r="B424" s="4" t="s">
        <v>5630</v>
      </c>
      <c r="C424" s="4" t="s">
        <v>5630</v>
      </c>
      <c r="D424" s="4" t="s">
        <v>2739</v>
      </c>
      <c r="E424" s="4">
        <v>79</v>
      </c>
      <c r="F424" s="4" t="s">
        <v>2700</v>
      </c>
      <c r="G424" s="4" t="s">
        <v>3296</v>
      </c>
      <c r="H424" s="4" t="s">
        <v>2750</v>
      </c>
      <c r="I424" s="4" t="s">
        <v>2750</v>
      </c>
    </row>
    <row r="425" spans="1:9" x14ac:dyDescent="0.2">
      <c r="A425" s="4">
        <v>22019</v>
      </c>
      <c r="B425" s="4" t="s">
        <v>5629</v>
      </c>
      <c r="C425" s="4" t="s">
        <v>5629</v>
      </c>
      <c r="D425" s="4" t="s">
        <v>2739</v>
      </c>
      <c r="E425" s="4">
        <v>73</v>
      </c>
      <c r="F425" s="4" t="s">
        <v>2700</v>
      </c>
      <c r="G425" s="4" t="s">
        <v>2758</v>
      </c>
      <c r="H425" s="4" t="s">
        <v>2750</v>
      </c>
      <c r="I425" s="4" t="s">
        <v>2750</v>
      </c>
    </row>
    <row r="426" spans="1:9" x14ac:dyDescent="0.2">
      <c r="A426" s="4">
        <v>22021</v>
      </c>
      <c r="B426" s="4" t="s">
        <v>5628</v>
      </c>
      <c r="C426" s="4" t="s">
        <v>5628</v>
      </c>
      <c r="D426" s="4" t="s">
        <v>2739</v>
      </c>
      <c r="E426" s="4">
        <v>73</v>
      </c>
      <c r="F426" s="4" t="s">
        <v>2700</v>
      </c>
      <c r="G426" s="4" t="s">
        <v>2828</v>
      </c>
      <c r="H426" s="4" t="s">
        <v>2750</v>
      </c>
      <c r="I426" s="4" t="s">
        <v>2750</v>
      </c>
    </row>
    <row r="427" spans="1:9" x14ac:dyDescent="0.2">
      <c r="A427" s="4">
        <v>22022</v>
      </c>
      <c r="B427" s="4" t="s">
        <v>5627</v>
      </c>
      <c r="C427" s="4" t="s">
        <v>5627</v>
      </c>
      <c r="D427" s="4" t="s">
        <v>2739</v>
      </c>
      <c r="E427" s="4">
        <v>79</v>
      </c>
      <c r="F427" s="4" t="s">
        <v>2700</v>
      </c>
      <c r="G427" s="4" t="s">
        <v>2741</v>
      </c>
      <c r="H427" s="4" t="s">
        <v>2750</v>
      </c>
      <c r="I427" s="4" t="s">
        <v>2750</v>
      </c>
    </row>
    <row r="428" spans="1:9" x14ac:dyDescent="0.2">
      <c r="A428" s="4">
        <v>22024</v>
      </c>
      <c r="B428" s="4" t="s">
        <v>5626</v>
      </c>
      <c r="C428" s="4" t="s">
        <v>5626</v>
      </c>
      <c r="D428" s="4" t="s">
        <v>2739</v>
      </c>
      <c r="E428" s="4">
        <v>79</v>
      </c>
      <c r="F428" s="4" t="s">
        <v>2700</v>
      </c>
      <c r="G428" s="4" t="s">
        <v>2741</v>
      </c>
      <c r="H428" s="4" t="s">
        <v>2750</v>
      </c>
      <c r="I428" s="4" t="s">
        <v>2750</v>
      </c>
    </row>
    <row r="429" spans="1:9" x14ac:dyDescent="0.2">
      <c r="A429" s="4">
        <v>22025</v>
      </c>
      <c r="B429" s="4" t="s">
        <v>5625</v>
      </c>
      <c r="C429" s="4" t="s">
        <v>5625</v>
      </c>
      <c r="D429" s="4" t="s">
        <v>2739</v>
      </c>
      <c r="E429" s="4">
        <v>79</v>
      </c>
      <c r="F429" s="4" t="s">
        <v>2700</v>
      </c>
      <c r="G429" s="4" t="s">
        <v>2758</v>
      </c>
      <c r="H429" s="4" t="s">
        <v>2750</v>
      </c>
      <c r="I429" s="4" t="s">
        <v>2750</v>
      </c>
    </row>
    <row r="430" spans="1:9" x14ac:dyDescent="0.2">
      <c r="A430" s="4">
        <v>22031</v>
      </c>
      <c r="B430" s="4" t="s">
        <v>5624</v>
      </c>
      <c r="C430" s="4" t="s">
        <v>5624</v>
      </c>
      <c r="D430" s="4" t="s">
        <v>2739</v>
      </c>
      <c r="E430" s="4">
        <v>79</v>
      </c>
      <c r="F430" s="4" t="s">
        <v>2700</v>
      </c>
      <c r="G430" s="4" t="s">
        <v>3296</v>
      </c>
      <c r="H430" s="4" t="s">
        <v>2750</v>
      </c>
      <c r="I430" s="4" t="s">
        <v>2750</v>
      </c>
    </row>
    <row r="431" spans="1:9" x14ac:dyDescent="0.2">
      <c r="A431" s="4">
        <v>22032</v>
      </c>
      <c r="B431" s="4" t="s">
        <v>5623</v>
      </c>
      <c r="C431" s="4" t="s">
        <v>5623</v>
      </c>
      <c r="D431" s="4" t="s">
        <v>2739</v>
      </c>
      <c r="E431" s="4">
        <v>75</v>
      </c>
      <c r="F431" s="4" t="s">
        <v>2700</v>
      </c>
      <c r="G431" s="4" t="s">
        <v>2741</v>
      </c>
      <c r="H431" s="4" t="s">
        <v>2750</v>
      </c>
      <c r="I431" s="4" t="s">
        <v>2750</v>
      </c>
    </row>
    <row r="432" spans="1:9" x14ac:dyDescent="0.2">
      <c r="A432" s="4">
        <v>22036</v>
      </c>
      <c r="B432" s="4" t="s">
        <v>5622</v>
      </c>
      <c r="C432" s="4" t="s">
        <v>5622</v>
      </c>
      <c r="D432" s="4" t="s">
        <v>2739</v>
      </c>
      <c r="E432" s="4">
        <v>79</v>
      </c>
      <c r="F432" s="4" t="s">
        <v>2700</v>
      </c>
      <c r="G432" s="4" t="s">
        <v>3296</v>
      </c>
      <c r="H432" s="4" t="s">
        <v>2750</v>
      </c>
      <c r="I432" s="4" t="s">
        <v>2750</v>
      </c>
    </row>
    <row r="433" spans="1:9" x14ac:dyDescent="0.2">
      <c r="A433" s="4">
        <v>22044</v>
      </c>
      <c r="B433" s="4" t="s">
        <v>5621</v>
      </c>
      <c r="C433" s="4" t="s">
        <v>5621</v>
      </c>
      <c r="D433" s="4" t="s">
        <v>2739</v>
      </c>
      <c r="E433" s="4">
        <v>78</v>
      </c>
      <c r="F433" s="4" t="s">
        <v>2700</v>
      </c>
      <c r="G433" s="4" t="s">
        <v>2758</v>
      </c>
      <c r="H433" s="4" t="s">
        <v>2750</v>
      </c>
      <c r="I433" s="4" t="s">
        <v>2750</v>
      </c>
    </row>
    <row r="434" spans="1:9" x14ac:dyDescent="0.2">
      <c r="A434" s="4">
        <v>22053</v>
      </c>
      <c r="B434" s="4" t="s">
        <v>5620</v>
      </c>
      <c r="C434" s="4" t="s">
        <v>5620</v>
      </c>
      <c r="D434" s="4" t="s">
        <v>2739</v>
      </c>
      <c r="E434" s="4">
        <v>74</v>
      </c>
      <c r="F434" s="4" t="s">
        <v>2700</v>
      </c>
      <c r="G434" s="4" t="s">
        <v>2758</v>
      </c>
      <c r="H434" s="4" t="s">
        <v>2750</v>
      </c>
      <c r="I434" s="4" t="s">
        <v>2750</v>
      </c>
    </row>
    <row r="435" spans="1:9" x14ac:dyDescent="0.2">
      <c r="A435" s="4">
        <v>22065</v>
      </c>
      <c r="B435" s="4" t="s">
        <v>5619</v>
      </c>
      <c r="C435" s="4" t="s">
        <v>5619</v>
      </c>
      <c r="D435" s="4" t="s">
        <v>2739</v>
      </c>
      <c r="E435" s="4">
        <v>73</v>
      </c>
      <c r="F435" s="4" t="s">
        <v>2700</v>
      </c>
      <c r="G435" s="4" t="s">
        <v>2758</v>
      </c>
      <c r="H435" s="4" t="s">
        <v>2750</v>
      </c>
      <c r="I435" s="4" t="s">
        <v>2750</v>
      </c>
    </row>
    <row r="436" spans="1:9" x14ac:dyDescent="0.2">
      <c r="A436" s="4">
        <v>22067</v>
      </c>
      <c r="B436" s="4" t="s">
        <v>5618</v>
      </c>
      <c r="C436" s="4" t="s">
        <v>5618</v>
      </c>
      <c r="D436" s="4" t="s">
        <v>2739</v>
      </c>
      <c r="E436" s="4">
        <v>73</v>
      </c>
      <c r="F436" s="4" t="s">
        <v>2700</v>
      </c>
      <c r="G436" s="4" t="s">
        <v>3443</v>
      </c>
      <c r="H436" s="4" t="s">
        <v>2750</v>
      </c>
      <c r="I436" s="4" t="s">
        <v>2750</v>
      </c>
    </row>
    <row r="437" spans="1:9" x14ac:dyDescent="0.2">
      <c r="A437" s="4">
        <v>23001</v>
      </c>
      <c r="B437" s="4" t="s">
        <v>5617</v>
      </c>
      <c r="C437" s="4" t="s">
        <v>5617</v>
      </c>
      <c r="D437" s="4" t="s">
        <v>2739</v>
      </c>
      <c r="E437" s="4">
        <v>81</v>
      </c>
      <c r="F437" s="4" t="s">
        <v>2700</v>
      </c>
      <c r="G437" s="4" t="s">
        <v>2758</v>
      </c>
      <c r="H437" s="4" t="s">
        <v>2750</v>
      </c>
      <c r="I437" s="4" t="s">
        <v>2750</v>
      </c>
    </row>
    <row r="438" spans="1:9" x14ac:dyDescent="0.2">
      <c r="A438" s="4">
        <v>23002</v>
      </c>
      <c r="B438" s="4" t="s">
        <v>5616</v>
      </c>
      <c r="C438" s="4" t="s">
        <v>5616</v>
      </c>
      <c r="D438" s="4" t="s">
        <v>2739</v>
      </c>
      <c r="E438" s="4">
        <v>80</v>
      </c>
      <c r="F438" s="4" t="s">
        <v>2700</v>
      </c>
      <c r="G438" s="4" t="s">
        <v>2741</v>
      </c>
      <c r="H438" s="4" t="s">
        <v>2750</v>
      </c>
      <c r="I438" s="4" t="s">
        <v>2750</v>
      </c>
    </row>
    <row r="439" spans="1:9" x14ac:dyDescent="0.2">
      <c r="A439" s="4">
        <v>23003</v>
      </c>
      <c r="B439" s="4" t="s">
        <v>5615</v>
      </c>
      <c r="C439" s="4" t="s">
        <v>5615</v>
      </c>
      <c r="D439" s="4" t="s">
        <v>2739</v>
      </c>
      <c r="E439" s="4">
        <v>81</v>
      </c>
      <c r="F439" s="4" t="s">
        <v>2700</v>
      </c>
      <c r="G439" s="4" t="s">
        <v>2741</v>
      </c>
      <c r="H439" s="4" t="s">
        <v>2750</v>
      </c>
      <c r="I439" s="4" t="s">
        <v>2750</v>
      </c>
    </row>
    <row r="440" spans="1:9" x14ac:dyDescent="0.2">
      <c r="A440" s="4">
        <v>23004</v>
      </c>
      <c r="B440" s="4" t="s">
        <v>5614</v>
      </c>
      <c r="C440" s="4" t="s">
        <v>5614</v>
      </c>
      <c r="D440" s="4" t="s">
        <v>3075</v>
      </c>
      <c r="E440" s="4">
        <v>300</v>
      </c>
      <c r="F440" s="4" t="s">
        <v>2700</v>
      </c>
      <c r="G440" s="4" t="s">
        <v>2741</v>
      </c>
      <c r="H440" s="4" t="s">
        <v>2750</v>
      </c>
      <c r="I440" s="4" t="s">
        <v>2750</v>
      </c>
    </row>
    <row r="441" spans="1:9" x14ac:dyDescent="0.2">
      <c r="A441" s="4">
        <v>23006</v>
      </c>
      <c r="B441" s="4" t="s">
        <v>5613</v>
      </c>
      <c r="C441" s="4" t="s">
        <v>5613</v>
      </c>
      <c r="D441" s="4" t="s">
        <v>2739</v>
      </c>
      <c r="E441" s="4">
        <v>82</v>
      </c>
      <c r="F441" s="4" t="s">
        <v>2700</v>
      </c>
      <c r="G441" s="4" t="s">
        <v>2741</v>
      </c>
      <c r="H441" s="4" t="s">
        <v>2750</v>
      </c>
      <c r="I441" s="4" t="s">
        <v>2750</v>
      </c>
    </row>
    <row r="442" spans="1:9" x14ac:dyDescent="0.2">
      <c r="A442" s="4">
        <v>23007</v>
      </c>
      <c r="B442" s="4" t="s">
        <v>5612</v>
      </c>
      <c r="C442" s="4" t="s">
        <v>5612</v>
      </c>
      <c r="D442" s="4" t="s">
        <v>2739</v>
      </c>
      <c r="E442" s="4">
        <v>81</v>
      </c>
      <c r="F442" s="4" t="s">
        <v>2700</v>
      </c>
      <c r="G442" s="4" t="s">
        <v>2741</v>
      </c>
      <c r="H442" s="4" t="s">
        <v>2750</v>
      </c>
      <c r="I442" s="4" t="s">
        <v>2750</v>
      </c>
    </row>
    <row r="443" spans="1:9" x14ac:dyDescent="0.2">
      <c r="A443" s="4">
        <v>23009</v>
      </c>
      <c r="B443" s="4" t="s">
        <v>5611</v>
      </c>
      <c r="C443" s="4" t="s">
        <v>5611</v>
      </c>
      <c r="D443" s="4" t="s">
        <v>2739</v>
      </c>
      <c r="E443" s="4">
        <v>80</v>
      </c>
      <c r="F443" s="4" t="s">
        <v>2700</v>
      </c>
      <c r="G443" s="4" t="s">
        <v>2916</v>
      </c>
      <c r="H443" s="4" t="s">
        <v>2750</v>
      </c>
      <c r="I443" s="4" t="s">
        <v>2750</v>
      </c>
    </row>
    <row r="444" spans="1:9" x14ac:dyDescent="0.2">
      <c r="A444" s="4">
        <v>23010</v>
      </c>
      <c r="B444" s="4" t="s">
        <v>5610</v>
      </c>
      <c r="C444" s="4" t="s">
        <v>5610</v>
      </c>
      <c r="D444" s="4" t="s">
        <v>2739</v>
      </c>
      <c r="E444" s="4">
        <v>80</v>
      </c>
      <c r="F444" s="4" t="s">
        <v>2700</v>
      </c>
      <c r="G444" s="4" t="s">
        <v>2758</v>
      </c>
      <c r="H444" s="4" t="s">
        <v>2750</v>
      </c>
      <c r="I444" s="4" t="s">
        <v>2750</v>
      </c>
    </row>
    <row r="445" spans="1:9" x14ac:dyDescent="0.2">
      <c r="A445" s="4">
        <v>23012</v>
      </c>
      <c r="B445" s="4" t="s">
        <v>5609</v>
      </c>
      <c r="C445" s="4" t="s">
        <v>5609</v>
      </c>
      <c r="D445" s="4" t="s">
        <v>2739</v>
      </c>
      <c r="E445" s="4">
        <v>80</v>
      </c>
      <c r="F445" s="4" t="s">
        <v>2700</v>
      </c>
      <c r="G445" s="4" t="s">
        <v>3031</v>
      </c>
      <c r="H445" s="4" t="s">
        <v>2750</v>
      </c>
      <c r="I445" s="4" t="s">
        <v>2750</v>
      </c>
    </row>
    <row r="446" spans="1:9" x14ac:dyDescent="0.2">
      <c r="A446" s="4">
        <v>23013</v>
      </c>
      <c r="B446" s="4" t="s">
        <v>5608</v>
      </c>
      <c r="C446" s="4" t="s">
        <v>5608</v>
      </c>
      <c r="D446" s="4" t="s">
        <v>2739</v>
      </c>
      <c r="E446" s="4">
        <v>81</v>
      </c>
      <c r="F446" s="4" t="s">
        <v>2700</v>
      </c>
      <c r="G446" s="4" t="s">
        <v>2815</v>
      </c>
      <c r="H446" s="4" t="s">
        <v>2750</v>
      </c>
      <c r="I446" s="4" t="s">
        <v>2750</v>
      </c>
    </row>
    <row r="447" spans="1:9" x14ac:dyDescent="0.2">
      <c r="A447" s="4">
        <v>23015</v>
      </c>
      <c r="B447" s="4" t="s">
        <v>5607</v>
      </c>
      <c r="C447" s="4" t="s">
        <v>5607</v>
      </c>
      <c r="D447" s="4" t="s">
        <v>2739</v>
      </c>
      <c r="E447" s="4">
        <v>80</v>
      </c>
      <c r="F447" s="4" t="s">
        <v>2700</v>
      </c>
      <c r="G447" s="4" t="s">
        <v>3031</v>
      </c>
      <c r="H447" s="4" t="s">
        <v>2750</v>
      </c>
      <c r="I447" s="4" t="s">
        <v>2750</v>
      </c>
    </row>
    <row r="448" spans="1:9" x14ac:dyDescent="0.2">
      <c r="A448" s="4">
        <v>23020</v>
      </c>
      <c r="B448" s="4" t="s">
        <v>5606</v>
      </c>
      <c r="C448" s="4" t="s">
        <v>5606</v>
      </c>
      <c r="D448" s="4" t="s">
        <v>2739</v>
      </c>
      <c r="E448" s="4">
        <v>81</v>
      </c>
      <c r="F448" s="4" t="s">
        <v>2700</v>
      </c>
      <c r="G448" s="4" t="s">
        <v>2758</v>
      </c>
      <c r="H448" s="4" t="s">
        <v>2750</v>
      </c>
      <c r="I448" s="4" t="s">
        <v>2750</v>
      </c>
    </row>
    <row r="449" spans="1:9" x14ac:dyDescent="0.2">
      <c r="A449" s="4">
        <v>24001</v>
      </c>
      <c r="B449" s="4" t="s">
        <v>5605</v>
      </c>
      <c r="C449" s="4" t="s">
        <v>5605</v>
      </c>
      <c r="D449" s="4" t="s">
        <v>2739</v>
      </c>
      <c r="E449" s="4">
        <v>82</v>
      </c>
      <c r="F449" s="4" t="s">
        <v>2700</v>
      </c>
      <c r="G449" s="4" t="s">
        <v>2741</v>
      </c>
      <c r="H449" s="4" t="s">
        <v>2750</v>
      </c>
      <c r="I449" s="4" t="s">
        <v>2750</v>
      </c>
    </row>
    <row r="450" spans="1:9" x14ac:dyDescent="0.2">
      <c r="A450" s="4">
        <v>24002</v>
      </c>
      <c r="B450" s="4" t="s">
        <v>5604</v>
      </c>
      <c r="C450" s="4" t="s">
        <v>5604</v>
      </c>
      <c r="D450" s="4" t="s">
        <v>2739</v>
      </c>
      <c r="E450" s="4">
        <v>80</v>
      </c>
      <c r="F450" s="4" t="s">
        <v>2700</v>
      </c>
      <c r="G450" s="4" t="s">
        <v>2741</v>
      </c>
      <c r="H450" s="4" t="s">
        <v>2750</v>
      </c>
      <c r="I450" s="4" t="s">
        <v>2750</v>
      </c>
    </row>
    <row r="451" spans="1:9" x14ac:dyDescent="0.2">
      <c r="A451" s="4">
        <v>24003</v>
      </c>
      <c r="B451" s="4" t="s">
        <v>5603</v>
      </c>
      <c r="C451" s="4" t="s">
        <v>5603</v>
      </c>
      <c r="D451" s="4" t="s">
        <v>2739</v>
      </c>
      <c r="E451" s="4">
        <v>80</v>
      </c>
      <c r="F451" s="4" t="s">
        <v>2700</v>
      </c>
      <c r="G451" s="4" t="s">
        <v>2741</v>
      </c>
      <c r="H451" s="4" t="s">
        <v>2750</v>
      </c>
      <c r="I451" s="4" t="s">
        <v>2750</v>
      </c>
    </row>
    <row r="452" spans="1:9" x14ac:dyDescent="0.2">
      <c r="A452" s="4">
        <v>24005</v>
      </c>
      <c r="B452" s="4" t="s">
        <v>5602</v>
      </c>
      <c r="C452" s="4" t="s">
        <v>5602</v>
      </c>
      <c r="D452" s="4" t="s">
        <v>2739</v>
      </c>
      <c r="E452" s="4">
        <v>81</v>
      </c>
      <c r="F452" s="4" t="s">
        <v>2700</v>
      </c>
      <c r="G452" s="4" t="s">
        <v>2741</v>
      </c>
      <c r="H452" s="4" t="s">
        <v>2750</v>
      </c>
      <c r="I452" s="4" t="s">
        <v>2750</v>
      </c>
    </row>
    <row r="453" spans="1:9" x14ac:dyDescent="0.2">
      <c r="A453" s="4">
        <v>24006</v>
      </c>
      <c r="B453" s="4" t="s">
        <v>5601</v>
      </c>
      <c r="C453" s="4" t="s">
        <v>5601</v>
      </c>
      <c r="D453" s="4" t="s">
        <v>2739</v>
      </c>
      <c r="E453" s="4">
        <v>81</v>
      </c>
      <c r="F453" s="4" t="s">
        <v>2700</v>
      </c>
      <c r="G453" s="4" t="s">
        <v>2758</v>
      </c>
      <c r="H453" s="4" t="s">
        <v>2750</v>
      </c>
      <c r="I453" s="4" t="s">
        <v>2750</v>
      </c>
    </row>
    <row r="454" spans="1:9" x14ac:dyDescent="0.2">
      <c r="A454" s="4">
        <v>24009</v>
      </c>
      <c r="B454" s="4" t="s">
        <v>5600</v>
      </c>
      <c r="C454" s="4" t="s">
        <v>5600</v>
      </c>
      <c r="D454" s="4" t="s">
        <v>2739</v>
      </c>
      <c r="E454" s="4">
        <v>80</v>
      </c>
      <c r="F454" s="4" t="s">
        <v>2700</v>
      </c>
      <c r="G454" s="4" t="s">
        <v>2741</v>
      </c>
      <c r="H454" s="4" t="s">
        <v>2750</v>
      </c>
      <c r="I454" s="4" t="s">
        <v>2750</v>
      </c>
    </row>
    <row r="455" spans="1:9" x14ac:dyDescent="0.2">
      <c r="A455" s="4">
        <v>24010</v>
      </c>
      <c r="B455" s="4" t="s">
        <v>5599</v>
      </c>
      <c r="C455" s="4" t="s">
        <v>5599</v>
      </c>
      <c r="D455" s="4" t="s">
        <v>5598</v>
      </c>
      <c r="E455" s="4">
        <v>300</v>
      </c>
      <c r="F455" s="4" t="s">
        <v>2700</v>
      </c>
      <c r="G455" s="4" t="s">
        <v>2894</v>
      </c>
      <c r="H455" s="4" t="s">
        <v>2750</v>
      </c>
      <c r="I455" s="4" t="s">
        <v>2750</v>
      </c>
    </row>
    <row r="456" spans="1:9" x14ac:dyDescent="0.2">
      <c r="A456" s="4">
        <v>24011</v>
      </c>
      <c r="B456" s="4" t="s">
        <v>5597</v>
      </c>
      <c r="C456" s="4" t="s">
        <v>5597</v>
      </c>
      <c r="D456" s="4" t="s">
        <v>2739</v>
      </c>
      <c r="E456" s="4">
        <v>82</v>
      </c>
      <c r="F456" s="4" t="s">
        <v>2700</v>
      </c>
      <c r="G456" s="4" t="s">
        <v>2741</v>
      </c>
      <c r="H456" s="4" t="s">
        <v>2750</v>
      </c>
      <c r="I456" s="4" t="s">
        <v>2750</v>
      </c>
    </row>
    <row r="457" spans="1:9" x14ac:dyDescent="0.2">
      <c r="A457" s="4">
        <v>24012</v>
      </c>
      <c r="B457" s="4" t="s">
        <v>5596</v>
      </c>
      <c r="C457" s="4" t="s">
        <v>5596</v>
      </c>
      <c r="D457" s="4" t="s">
        <v>2739</v>
      </c>
      <c r="E457" s="4">
        <v>81</v>
      </c>
      <c r="F457" s="4" t="s">
        <v>2700</v>
      </c>
      <c r="G457" s="4" t="s">
        <v>2741</v>
      </c>
      <c r="H457" s="4" t="s">
        <v>2750</v>
      </c>
      <c r="I457" s="4" t="s">
        <v>2750</v>
      </c>
    </row>
    <row r="458" spans="1:9" x14ac:dyDescent="0.2">
      <c r="A458" s="4">
        <v>24013</v>
      </c>
      <c r="B458" s="4" t="s">
        <v>5595</v>
      </c>
      <c r="C458" s="4" t="s">
        <v>5595</v>
      </c>
      <c r="D458" s="4" t="s">
        <v>2739</v>
      </c>
      <c r="E458" s="4">
        <v>82</v>
      </c>
      <c r="F458" s="4" t="s">
        <v>2700</v>
      </c>
      <c r="G458" s="4" t="s">
        <v>2741</v>
      </c>
      <c r="H458" s="4" t="s">
        <v>2750</v>
      </c>
      <c r="I458" s="4" t="s">
        <v>2750</v>
      </c>
    </row>
    <row r="459" spans="1:9" x14ac:dyDescent="0.2">
      <c r="A459" s="4">
        <v>24014</v>
      </c>
      <c r="B459" s="4" t="s">
        <v>5594</v>
      </c>
      <c r="C459" s="4" t="s">
        <v>5594</v>
      </c>
      <c r="D459" s="4" t="s">
        <v>2739</v>
      </c>
      <c r="E459" s="4">
        <v>82</v>
      </c>
      <c r="F459" s="4" t="s">
        <v>2700</v>
      </c>
      <c r="G459" s="4" t="s">
        <v>2741</v>
      </c>
      <c r="H459" s="4" t="s">
        <v>2750</v>
      </c>
      <c r="I459" s="4" t="s">
        <v>2750</v>
      </c>
    </row>
    <row r="460" spans="1:9" x14ac:dyDescent="0.2">
      <c r="A460" s="4">
        <v>24016</v>
      </c>
      <c r="B460" s="4" t="s">
        <v>5593</v>
      </c>
      <c r="C460" s="4" t="s">
        <v>5593</v>
      </c>
      <c r="D460" s="4" t="s">
        <v>2739</v>
      </c>
      <c r="E460" s="4">
        <v>81</v>
      </c>
      <c r="F460" s="4" t="s">
        <v>2700</v>
      </c>
      <c r="G460" s="4" t="s">
        <v>2741</v>
      </c>
      <c r="H460" s="4" t="s">
        <v>2750</v>
      </c>
      <c r="I460" s="4" t="s">
        <v>2750</v>
      </c>
    </row>
    <row r="461" spans="1:9" x14ac:dyDescent="0.2">
      <c r="A461" s="4">
        <v>24017</v>
      </c>
      <c r="B461" s="4" t="s">
        <v>5592</v>
      </c>
      <c r="C461" s="4" t="s">
        <v>5592</v>
      </c>
      <c r="D461" s="4" t="s">
        <v>2739</v>
      </c>
      <c r="E461" s="4">
        <v>80</v>
      </c>
      <c r="F461" s="4" t="s">
        <v>2700</v>
      </c>
      <c r="G461" s="4" t="s">
        <v>2741</v>
      </c>
      <c r="H461" s="4" t="s">
        <v>2750</v>
      </c>
      <c r="I461" s="4" t="s">
        <v>2750</v>
      </c>
    </row>
    <row r="462" spans="1:9" x14ac:dyDescent="0.2">
      <c r="A462" s="4">
        <v>24018</v>
      </c>
      <c r="B462" s="4" t="s">
        <v>5591</v>
      </c>
      <c r="C462" s="4" t="s">
        <v>5591</v>
      </c>
      <c r="D462" s="4" t="s">
        <v>2739</v>
      </c>
      <c r="E462" s="4">
        <v>80</v>
      </c>
      <c r="F462" s="4" t="s">
        <v>2700</v>
      </c>
      <c r="G462" s="4" t="s">
        <v>3004</v>
      </c>
      <c r="H462" s="4" t="s">
        <v>2750</v>
      </c>
      <c r="I462" s="4" t="s">
        <v>2750</v>
      </c>
    </row>
    <row r="463" spans="1:9" x14ac:dyDescent="0.2">
      <c r="A463" s="4">
        <v>24019</v>
      </c>
      <c r="B463" s="4" t="s">
        <v>5590</v>
      </c>
      <c r="C463" s="4" t="s">
        <v>5590</v>
      </c>
      <c r="D463" s="4" t="s">
        <v>2739</v>
      </c>
      <c r="E463" s="4">
        <v>80</v>
      </c>
      <c r="F463" s="4" t="s">
        <v>2700</v>
      </c>
      <c r="G463" s="4" t="s">
        <v>2758</v>
      </c>
      <c r="H463" s="4" t="s">
        <v>2750</v>
      </c>
      <c r="I463" s="4" t="s">
        <v>2750</v>
      </c>
    </row>
    <row r="464" spans="1:9" x14ac:dyDescent="0.2">
      <c r="A464" s="4">
        <v>24020</v>
      </c>
      <c r="B464" s="4" t="s">
        <v>5589</v>
      </c>
      <c r="C464" s="4" t="s">
        <v>5589</v>
      </c>
      <c r="D464" s="4" t="s">
        <v>2739</v>
      </c>
      <c r="E464" s="4">
        <v>81</v>
      </c>
      <c r="F464" s="4" t="s">
        <v>2700</v>
      </c>
      <c r="G464" s="4" t="s">
        <v>2741</v>
      </c>
      <c r="H464" s="4" t="s">
        <v>2750</v>
      </c>
      <c r="I464" s="4" t="s">
        <v>2750</v>
      </c>
    </row>
    <row r="465" spans="1:9" x14ac:dyDescent="0.2">
      <c r="A465" s="4">
        <v>24021</v>
      </c>
      <c r="B465" s="4" t="s">
        <v>5588</v>
      </c>
      <c r="C465" s="4" t="s">
        <v>5588</v>
      </c>
      <c r="D465" s="4" t="s">
        <v>2739</v>
      </c>
      <c r="E465" s="4">
        <v>80</v>
      </c>
      <c r="F465" s="4" t="s">
        <v>2700</v>
      </c>
      <c r="G465" s="4" t="s">
        <v>2741</v>
      </c>
      <c r="H465" s="4" t="s">
        <v>2750</v>
      </c>
      <c r="I465" s="4" t="s">
        <v>2750</v>
      </c>
    </row>
    <row r="466" spans="1:9" x14ac:dyDescent="0.2">
      <c r="A466" s="4">
        <v>24022</v>
      </c>
      <c r="B466" s="4" t="s">
        <v>5587</v>
      </c>
      <c r="C466" s="4" t="s">
        <v>5587</v>
      </c>
      <c r="D466" s="4" t="s">
        <v>2773</v>
      </c>
      <c r="E466" s="4">
        <v>83</v>
      </c>
      <c r="F466" s="4" t="s">
        <v>2700</v>
      </c>
      <c r="G466" s="4" t="s">
        <v>2758</v>
      </c>
      <c r="H466" s="4" t="s">
        <v>2750</v>
      </c>
      <c r="I466" s="4" t="s">
        <v>2750</v>
      </c>
    </row>
    <row r="467" spans="1:9" x14ac:dyDescent="0.2">
      <c r="A467" s="4">
        <v>24025</v>
      </c>
      <c r="B467" s="4" t="s">
        <v>5586</v>
      </c>
      <c r="C467" s="4" t="s">
        <v>5586</v>
      </c>
      <c r="D467" s="4" t="s">
        <v>2739</v>
      </c>
      <c r="E467" s="4">
        <v>80</v>
      </c>
      <c r="F467" s="4" t="s">
        <v>2700</v>
      </c>
      <c r="G467" s="4" t="s">
        <v>2758</v>
      </c>
      <c r="H467" s="4" t="s">
        <v>2750</v>
      </c>
      <c r="I467" s="4" t="s">
        <v>2750</v>
      </c>
    </row>
    <row r="468" spans="1:9" x14ac:dyDescent="0.2">
      <c r="A468" s="4">
        <v>24026</v>
      </c>
      <c r="B468" s="4" t="s">
        <v>5585</v>
      </c>
      <c r="C468" s="4" t="s">
        <v>5585</v>
      </c>
      <c r="D468" s="4" t="s">
        <v>2739</v>
      </c>
      <c r="E468" s="4">
        <v>83</v>
      </c>
      <c r="F468" s="4" t="s">
        <v>2700</v>
      </c>
      <c r="G468" s="4" t="s">
        <v>2758</v>
      </c>
      <c r="H468" s="4" t="s">
        <v>2750</v>
      </c>
      <c r="I468" s="4" t="s">
        <v>2750</v>
      </c>
    </row>
    <row r="469" spans="1:9" x14ac:dyDescent="0.2">
      <c r="A469" s="4">
        <v>24027</v>
      </c>
      <c r="B469" s="4" t="s">
        <v>5584</v>
      </c>
      <c r="C469" s="4" t="s">
        <v>5584</v>
      </c>
      <c r="D469" s="4" t="s">
        <v>2739</v>
      </c>
      <c r="E469" s="4">
        <v>81</v>
      </c>
      <c r="F469" s="4" t="s">
        <v>2700</v>
      </c>
      <c r="G469" s="4" t="s">
        <v>2758</v>
      </c>
      <c r="H469" s="4" t="s">
        <v>2750</v>
      </c>
      <c r="I469" s="4" t="s">
        <v>2750</v>
      </c>
    </row>
    <row r="470" spans="1:9" x14ac:dyDescent="0.2">
      <c r="A470" s="4">
        <v>24029</v>
      </c>
      <c r="B470" s="4" t="s">
        <v>5583</v>
      </c>
      <c r="C470" s="4" t="s">
        <v>5583</v>
      </c>
      <c r="D470" s="4" t="s">
        <v>2739</v>
      </c>
      <c r="E470" s="4">
        <v>81</v>
      </c>
      <c r="F470" s="4" t="s">
        <v>2700</v>
      </c>
      <c r="G470" s="4" t="s">
        <v>2758</v>
      </c>
      <c r="H470" s="4" t="s">
        <v>2750</v>
      </c>
      <c r="I470" s="4" t="s">
        <v>2750</v>
      </c>
    </row>
    <row r="471" spans="1:9" x14ac:dyDescent="0.2">
      <c r="A471" s="4">
        <v>24030</v>
      </c>
      <c r="B471" s="4" t="s">
        <v>5582</v>
      </c>
      <c r="C471" s="4" t="s">
        <v>5582</v>
      </c>
      <c r="D471" s="4" t="s">
        <v>2739</v>
      </c>
      <c r="E471" s="4">
        <v>80</v>
      </c>
      <c r="F471" s="4" t="s">
        <v>2700</v>
      </c>
      <c r="G471" s="4" t="s">
        <v>2758</v>
      </c>
      <c r="H471" s="4" t="s">
        <v>2750</v>
      </c>
      <c r="I471" s="4" t="s">
        <v>2750</v>
      </c>
    </row>
    <row r="472" spans="1:9" x14ac:dyDescent="0.2">
      <c r="A472" s="4">
        <v>24031</v>
      </c>
      <c r="B472" s="4" t="s">
        <v>3396</v>
      </c>
      <c r="C472" s="4" t="s">
        <v>3396</v>
      </c>
      <c r="D472" s="4" t="s">
        <v>3395</v>
      </c>
      <c r="E472" s="4">
        <v>82</v>
      </c>
      <c r="F472" s="4" t="s">
        <v>2700</v>
      </c>
      <c r="G472" s="4" t="s">
        <v>2758</v>
      </c>
      <c r="H472" s="4" t="s">
        <v>2750</v>
      </c>
      <c r="I472" s="4" t="s">
        <v>2750</v>
      </c>
    </row>
    <row r="473" spans="1:9" x14ac:dyDescent="0.2">
      <c r="A473" s="4">
        <v>24032</v>
      </c>
      <c r="B473" s="4" t="s">
        <v>5581</v>
      </c>
      <c r="C473" s="4" t="s">
        <v>5581</v>
      </c>
      <c r="D473" s="4" t="s">
        <v>2739</v>
      </c>
      <c r="E473" s="4">
        <v>80</v>
      </c>
      <c r="F473" s="4" t="s">
        <v>2700</v>
      </c>
      <c r="G473" s="4" t="s">
        <v>2758</v>
      </c>
      <c r="H473" s="4" t="s">
        <v>2750</v>
      </c>
      <c r="I473" s="4" t="s">
        <v>2750</v>
      </c>
    </row>
    <row r="474" spans="1:9" x14ac:dyDescent="0.2">
      <c r="A474" s="4">
        <v>24034</v>
      </c>
      <c r="B474" s="4" t="s">
        <v>5580</v>
      </c>
      <c r="C474" s="4" t="s">
        <v>5580</v>
      </c>
      <c r="D474" s="4" t="s">
        <v>2739</v>
      </c>
      <c r="E474" s="4">
        <v>80</v>
      </c>
      <c r="F474" s="4" t="s">
        <v>2700</v>
      </c>
      <c r="G474" s="4" t="s">
        <v>2758</v>
      </c>
      <c r="H474" s="4" t="s">
        <v>2750</v>
      </c>
      <c r="I474" s="4" t="s">
        <v>2750</v>
      </c>
    </row>
    <row r="475" spans="1:9" x14ac:dyDescent="0.2">
      <c r="A475" s="4">
        <v>24036</v>
      </c>
      <c r="B475" s="4" t="s">
        <v>5579</v>
      </c>
      <c r="C475" s="4" t="s">
        <v>5579</v>
      </c>
      <c r="D475" s="4" t="s">
        <v>2739</v>
      </c>
      <c r="E475" s="4">
        <v>81</v>
      </c>
      <c r="F475" s="4" t="s">
        <v>2700</v>
      </c>
      <c r="G475" s="4" t="s">
        <v>3031</v>
      </c>
      <c r="H475" s="4" t="s">
        <v>2750</v>
      </c>
      <c r="I475" s="4" t="s">
        <v>2750</v>
      </c>
    </row>
    <row r="476" spans="1:9" x14ac:dyDescent="0.2">
      <c r="A476" s="4">
        <v>24037</v>
      </c>
      <c r="B476" s="4" t="s">
        <v>5578</v>
      </c>
      <c r="C476" s="4" t="s">
        <v>5578</v>
      </c>
      <c r="D476" s="4" t="s">
        <v>2739</v>
      </c>
      <c r="E476" s="4">
        <v>82</v>
      </c>
      <c r="F476" s="4" t="s">
        <v>2700</v>
      </c>
      <c r="G476" s="4" t="s">
        <v>2741</v>
      </c>
      <c r="H476" s="4" t="s">
        <v>2750</v>
      </c>
      <c r="I476" s="4" t="s">
        <v>2750</v>
      </c>
    </row>
    <row r="477" spans="1:9" x14ac:dyDescent="0.2">
      <c r="A477" s="4">
        <v>24038</v>
      </c>
      <c r="B477" s="4" t="s">
        <v>5577</v>
      </c>
      <c r="C477" s="4" t="s">
        <v>5577</v>
      </c>
      <c r="D477" s="4" t="s">
        <v>2739</v>
      </c>
      <c r="E477" s="4">
        <v>82</v>
      </c>
      <c r="F477" s="4" t="s">
        <v>2700</v>
      </c>
      <c r="G477" s="4" t="s">
        <v>2758</v>
      </c>
      <c r="H477" s="4" t="s">
        <v>2750</v>
      </c>
      <c r="I477" s="4" t="s">
        <v>2750</v>
      </c>
    </row>
    <row r="478" spans="1:9" x14ac:dyDescent="0.2">
      <c r="A478" s="4">
        <v>24039</v>
      </c>
      <c r="B478" s="4" t="s">
        <v>5576</v>
      </c>
      <c r="C478" s="4" t="s">
        <v>5576</v>
      </c>
      <c r="D478" s="4" t="s">
        <v>2739</v>
      </c>
      <c r="E478" s="4">
        <v>81</v>
      </c>
      <c r="F478" s="4" t="s">
        <v>2700</v>
      </c>
      <c r="G478" s="4" t="s">
        <v>2815</v>
      </c>
      <c r="H478" s="4" t="s">
        <v>2750</v>
      </c>
      <c r="I478" s="4" t="s">
        <v>2750</v>
      </c>
    </row>
    <row r="479" spans="1:9" x14ac:dyDescent="0.2">
      <c r="A479" s="4">
        <v>24042</v>
      </c>
      <c r="B479" s="4" t="s">
        <v>5575</v>
      </c>
      <c r="C479" s="4" t="s">
        <v>5575</v>
      </c>
      <c r="D479" s="4" t="s">
        <v>2739</v>
      </c>
      <c r="E479" s="4">
        <v>80</v>
      </c>
      <c r="F479" s="4" t="s">
        <v>2700</v>
      </c>
      <c r="G479" s="4" t="s">
        <v>2758</v>
      </c>
      <c r="H479" s="4" t="s">
        <v>2750</v>
      </c>
      <c r="I479" s="4" t="s">
        <v>2750</v>
      </c>
    </row>
    <row r="480" spans="1:9" x14ac:dyDescent="0.2">
      <c r="A480" s="4">
        <v>24043</v>
      </c>
      <c r="B480" s="4" t="s">
        <v>5574</v>
      </c>
      <c r="C480" s="4" t="s">
        <v>5574</v>
      </c>
      <c r="D480" s="4" t="s">
        <v>2739</v>
      </c>
      <c r="E480" s="4">
        <v>81</v>
      </c>
      <c r="F480" s="4" t="s">
        <v>2700</v>
      </c>
      <c r="G480" s="4" t="s">
        <v>2916</v>
      </c>
      <c r="H480" s="4" t="s">
        <v>2750</v>
      </c>
      <c r="I480" s="4" t="s">
        <v>2750</v>
      </c>
    </row>
    <row r="481" spans="1:9" x14ac:dyDescent="0.2">
      <c r="A481" s="4">
        <v>24047</v>
      </c>
      <c r="B481" s="4" t="s">
        <v>5573</v>
      </c>
      <c r="C481" s="4" t="s">
        <v>5573</v>
      </c>
      <c r="D481" s="4" t="s">
        <v>2739</v>
      </c>
      <c r="E481" s="4">
        <v>81</v>
      </c>
      <c r="F481" s="4" t="s">
        <v>2700</v>
      </c>
      <c r="G481" s="4" t="s">
        <v>3004</v>
      </c>
      <c r="H481" s="4" t="s">
        <v>2750</v>
      </c>
      <c r="I481" s="4" t="s">
        <v>2750</v>
      </c>
    </row>
    <row r="482" spans="1:9" x14ac:dyDescent="0.2">
      <c r="A482" s="4">
        <v>24048</v>
      </c>
      <c r="B482" s="4" t="s">
        <v>5572</v>
      </c>
      <c r="C482" s="4" t="s">
        <v>5572</v>
      </c>
      <c r="D482" s="4" t="s">
        <v>2739</v>
      </c>
      <c r="E482" s="4">
        <v>81</v>
      </c>
      <c r="F482" s="4" t="s">
        <v>2700</v>
      </c>
      <c r="G482" s="4" t="s">
        <v>2758</v>
      </c>
      <c r="H482" s="4" t="s">
        <v>2750</v>
      </c>
      <c r="I482" s="4" t="s">
        <v>2750</v>
      </c>
    </row>
    <row r="483" spans="1:9" x14ac:dyDescent="0.2">
      <c r="A483" s="4">
        <v>24049</v>
      </c>
      <c r="B483" s="4" t="s">
        <v>5571</v>
      </c>
      <c r="C483" s="4" t="s">
        <v>5571</v>
      </c>
      <c r="D483" s="4" t="s">
        <v>2739</v>
      </c>
      <c r="E483" s="4">
        <v>36</v>
      </c>
      <c r="F483" s="4" t="s">
        <v>2700</v>
      </c>
      <c r="G483" s="4" t="s">
        <v>3004</v>
      </c>
      <c r="H483" s="4" t="s">
        <v>2751</v>
      </c>
      <c r="I483" s="4" t="s">
        <v>2750</v>
      </c>
    </row>
    <row r="484" spans="1:9" x14ac:dyDescent="0.2">
      <c r="A484" s="4">
        <v>24051</v>
      </c>
      <c r="B484" s="4" t="s">
        <v>5570</v>
      </c>
      <c r="C484" s="4" t="s">
        <v>5570</v>
      </c>
      <c r="D484" s="4" t="s">
        <v>2739</v>
      </c>
      <c r="E484" s="4">
        <v>36</v>
      </c>
      <c r="F484" s="4" t="s">
        <v>2700</v>
      </c>
      <c r="G484" s="4" t="s">
        <v>2787</v>
      </c>
      <c r="H484" s="4" t="s">
        <v>2751</v>
      </c>
      <c r="I484" s="4" t="s">
        <v>2750</v>
      </c>
    </row>
    <row r="485" spans="1:9" x14ac:dyDescent="0.2">
      <c r="A485" s="4">
        <v>24054</v>
      </c>
      <c r="B485" s="4" t="s">
        <v>5569</v>
      </c>
      <c r="C485" s="4" t="s">
        <v>5569</v>
      </c>
      <c r="D485" s="4" t="s">
        <v>2739</v>
      </c>
      <c r="E485" s="4">
        <v>81</v>
      </c>
      <c r="F485" s="4" t="s">
        <v>2700</v>
      </c>
      <c r="G485" s="4" t="s">
        <v>2764</v>
      </c>
      <c r="H485" s="4" t="s">
        <v>2750</v>
      </c>
      <c r="I485" s="4" t="s">
        <v>2750</v>
      </c>
    </row>
    <row r="486" spans="1:9" x14ac:dyDescent="0.2">
      <c r="A486" s="4">
        <v>24056</v>
      </c>
      <c r="B486" s="4" t="s">
        <v>5568</v>
      </c>
      <c r="C486" s="4" t="s">
        <v>5568</v>
      </c>
      <c r="D486" s="4" t="s">
        <v>2739</v>
      </c>
      <c r="E486" s="4">
        <v>82</v>
      </c>
      <c r="F486" s="4" t="s">
        <v>2700</v>
      </c>
      <c r="G486" s="4" t="s">
        <v>3004</v>
      </c>
      <c r="H486" s="4" t="s">
        <v>2750</v>
      </c>
      <c r="I486" s="4" t="s">
        <v>2750</v>
      </c>
    </row>
    <row r="487" spans="1:9" x14ac:dyDescent="0.2">
      <c r="A487" s="4">
        <v>24057</v>
      </c>
      <c r="B487" s="4" t="s">
        <v>2767</v>
      </c>
      <c r="C487" s="4" t="s">
        <v>2767</v>
      </c>
      <c r="D487" s="4" t="s">
        <v>2739</v>
      </c>
      <c r="E487" s="4">
        <v>82</v>
      </c>
      <c r="F487" s="4" t="s">
        <v>2700</v>
      </c>
      <c r="G487" s="4" t="s">
        <v>2758</v>
      </c>
      <c r="H487" s="4" t="s">
        <v>2750</v>
      </c>
      <c r="I487" s="4" t="s">
        <v>2750</v>
      </c>
    </row>
    <row r="488" spans="1:9" x14ac:dyDescent="0.2">
      <c r="A488" s="4">
        <v>24059</v>
      </c>
      <c r="B488" s="4" t="s">
        <v>5567</v>
      </c>
      <c r="C488" s="4" t="s">
        <v>5567</v>
      </c>
      <c r="D488" s="4" t="s">
        <v>2739</v>
      </c>
      <c r="E488" s="4">
        <v>300</v>
      </c>
      <c r="F488" s="4" t="s">
        <v>2700</v>
      </c>
      <c r="G488" s="4" t="s">
        <v>2894</v>
      </c>
      <c r="H488" s="4" t="s">
        <v>2750</v>
      </c>
      <c r="I488" s="4" t="s">
        <v>2750</v>
      </c>
    </row>
    <row r="489" spans="1:9" x14ac:dyDescent="0.2">
      <c r="A489" s="4">
        <v>24060</v>
      </c>
      <c r="B489" s="4" t="s">
        <v>5566</v>
      </c>
      <c r="C489" s="4" t="s">
        <v>5566</v>
      </c>
      <c r="D489" s="4" t="s">
        <v>2739</v>
      </c>
      <c r="E489" s="4">
        <v>80</v>
      </c>
      <c r="F489" s="4" t="s">
        <v>2700</v>
      </c>
      <c r="G489" s="4" t="s">
        <v>3056</v>
      </c>
      <c r="H489" s="4" t="s">
        <v>2750</v>
      </c>
      <c r="I489" s="4" t="s">
        <v>2750</v>
      </c>
    </row>
    <row r="490" spans="1:9" x14ac:dyDescent="0.2">
      <c r="A490" s="4">
        <v>24061</v>
      </c>
      <c r="B490" s="4" t="s">
        <v>5565</v>
      </c>
      <c r="C490" s="4" t="s">
        <v>5565</v>
      </c>
      <c r="D490" s="4" t="s">
        <v>2739</v>
      </c>
      <c r="E490" s="4">
        <v>80</v>
      </c>
      <c r="F490" s="4" t="s">
        <v>2700</v>
      </c>
      <c r="G490" s="4" t="s">
        <v>2828</v>
      </c>
      <c r="H490" s="4" t="s">
        <v>2750</v>
      </c>
      <c r="I490" s="4" t="s">
        <v>2750</v>
      </c>
    </row>
    <row r="491" spans="1:9" x14ac:dyDescent="0.2">
      <c r="A491" s="4">
        <v>24063</v>
      </c>
      <c r="B491" s="4" t="s">
        <v>5564</v>
      </c>
      <c r="C491" s="4" t="s">
        <v>5564</v>
      </c>
      <c r="D491" s="4" t="s">
        <v>2739</v>
      </c>
      <c r="E491" s="4">
        <v>80</v>
      </c>
      <c r="F491" s="4" t="s">
        <v>2700</v>
      </c>
      <c r="G491" s="4" t="s">
        <v>3004</v>
      </c>
      <c r="H491" s="4" t="s">
        <v>2750</v>
      </c>
      <c r="I491" s="4" t="s">
        <v>2750</v>
      </c>
    </row>
    <row r="492" spans="1:9" x14ac:dyDescent="0.2">
      <c r="A492" s="4">
        <v>25004</v>
      </c>
      <c r="B492" s="4" t="s">
        <v>5563</v>
      </c>
      <c r="C492" s="4" t="s">
        <v>5563</v>
      </c>
      <c r="D492" s="4" t="s">
        <v>2739</v>
      </c>
      <c r="E492" s="4">
        <v>82</v>
      </c>
      <c r="F492" s="4" t="s">
        <v>2700</v>
      </c>
      <c r="G492" s="4" t="s">
        <v>3004</v>
      </c>
      <c r="H492" s="4" t="s">
        <v>2750</v>
      </c>
      <c r="I492" s="4" t="s">
        <v>2750</v>
      </c>
    </row>
    <row r="493" spans="1:9" x14ac:dyDescent="0.2">
      <c r="A493" s="4">
        <v>25008</v>
      </c>
      <c r="B493" s="4" t="s">
        <v>5562</v>
      </c>
      <c r="C493" s="4" t="s">
        <v>5562</v>
      </c>
      <c r="D493" s="4" t="s">
        <v>2739</v>
      </c>
      <c r="E493" s="4">
        <v>300</v>
      </c>
      <c r="F493" s="4" t="s">
        <v>2700</v>
      </c>
      <c r="G493" s="4" t="s">
        <v>2741</v>
      </c>
      <c r="H493" s="4" t="s">
        <v>2750</v>
      </c>
      <c r="I493" s="4" t="s">
        <v>2750</v>
      </c>
    </row>
    <row r="494" spans="1:9" x14ac:dyDescent="0.2">
      <c r="A494" s="4">
        <v>25009</v>
      </c>
      <c r="B494" s="4" t="s">
        <v>5561</v>
      </c>
      <c r="C494" s="4" t="s">
        <v>5561</v>
      </c>
      <c r="D494" s="4" t="s">
        <v>2739</v>
      </c>
      <c r="E494" s="4">
        <v>83</v>
      </c>
      <c r="F494" s="4" t="s">
        <v>2700</v>
      </c>
      <c r="G494" s="4" t="s">
        <v>2758</v>
      </c>
      <c r="H494" s="4" t="s">
        <v>2750</v>
      </c>
      <c r="I494" s="4" t="s">
        <v>2750</v>
      </c>
    </row>
    <row r="495" spans="1:9" x14ac:dyDescent="0.2">
      <c r="A495" s="4">
        <v>25010</v>
      </c>
      <c r="B495" s="4" t="s">
        <v>5560</v>
      </c>
      <c r="C495" s="4" t="s">
        <v>5560</v>
      </c>
      <c r="D495" s="4" t="s">
        <v>3154</v>
      </c>
      <c r="E495" s="4">
        <v>300</v>
      </c>
      <c r="F495" s="4" t="s">
        <v>2700</v>
      </c>
      <c r="G495" s="4" t="s">
        <v>2741</v>
      </c>
      <c r="H495" s="4" t="s">
        <v>2750</v>
      </c>
      <c r="I495" s="4" t="s">
        <v>2750</v>
      </c>
    </row>
    <row r="496" spans="1:9" x14ac:dyDescent="0.2">
      <c r="A496" s="4">
        <v>25011</v>
      </c>
      <c r="B496" s="4" t="s">
        <v>5559</v>
      </c>
      <c r="C496" s="4" t="s">
        <v>5559</v>
      </c>
      <c r="D496" s="4" t="s">
        <v>2739</v>
      </c>
      <c r="E496" s="4">
        <v>83</v>
      </c>
      <c r="F496" s="4" t="s">
        <v>2700</v>
      </c>
      <c r="G496" s="4" t="s">
        <v>2758</v>
      </c>
      <c r="H496" s="4" t="s">
        <v>2750</v>
      </c>
      <c r="I496" s="4" t="s">
        <v>2750</v>
      </c>
    </row>
    <row r="497" spans="1:9" x14ac:dyDescent="0.2">
      <c r="A497" s="4">
        <v>25012</v>
      </c>
      <c r="B497" s="4" t="s">
        <v>5558</v>
      </c>
      <c r="C497" s="4" t="s">
        <v>5558</v>
      </c>
      <c r="D497" s="4" t="s">
        <v>2739</v>
      </c>
      <c r="E497" s="4">
        <v>80</v>
      </c>
      <c r="F497" s="4" t="s">
        <v>2700</v>
      </c>
      <c r="G497" s="4" t="s">
        <v>2741</v>
      </c>
      <c r="H497" s="4" t="s">
        <v>2750</v>
      </c>
      <c r="I497" s="4" t="s">
        <v>2750</v>
      </c>
    </row>
    <row r="498" spans="1:9" x14ac:dyDescent="0.2">
      <c r="A498" s="4">
        <v>25015</v>
      </c>
      <c r="B498" s="4" t="s">
        <v>5557</v>
      </c>
      <c r="C498" s="4" t="s">
        <v>5557</v>
      </c>
      <c r="D498" s="4" t="s">
        <v>2739</v>
      </c>
      <c r="E498" s="4">
        <v>80</v>
      </c>
      <c r="F498" s="4" t="s">
        <v>2700</v>
      </c>
      <c r="G498" s="4" t="s">
        <v>2741</v>
      </c>
      <c r="H498" s="4" t="s">
        <v>2750</v>
      </c>
      <c r="I498" s="4" t="s">
        <v>2750</v>
      </c>
    </row>
    <row r="499" spans="1:9" x14ac:dyDescent="0.2">
      <c r="A499" s="4">
        <v>25017</v>
      </c>
      <c r="B499" s="4" t="s">
        <v>5556</v>
      </c>
      <c r="C499" s="4" t="s">
        <v>5556</v>
      </c>
      <c r="D499" s="4" t="s">
        <v>2739</v>
      </c>
      <c r="E499" s="4">
        <v>80</v>
      </c>
      <c r="F499" s="4" t="s">
        <v>2700</v>
      </c>
      <c r="G499" s="4" t="s">
        <v>2741</v>
      </c>
      <c r="H499" s="4" t="s">
        <v>2750</v>
      </c>
      <c r="I499" s="4" t="s">
        <v>2750</v>
      </c>
    </row>
    <row r="500" spans="1:9" x14ac:dyDescent="0.2">
      <c r="A500" s="4">
        <v>25018</v>
      </c>
      <c r="B500" s="4" t="s">
        <v>5555</v>
      </c>
      <c r="C500" s="4" t="s">
        <v>5555</v>
      </c>
      <c r="D500" s="4" t="s">
        <v>2739</v>
      </c>
      <c r="E500" s="4">
        <v>82</v>
      </c>
      <c r="F500" s="4" t="s">
        <v>2700</v>
      </c>
      <c r="G500" s="4" t="s">
        <v>2758</v>
      </c>
      <c r="H500" s="4" t="s">
        <v>2750</v>
      </c>
      <c r="I500" s="4" t="s">
        <v>2750</v>
      </c>
    </row>
    <row r="501" spans="1:9" x14ac:dyDescent="0.2">
      <c r="A501" s="4">
        <v>25019</v>
      </c>
      <c r="B501" s="4" t="s">
        <v>5554</v>
      </c>
      <c r="C501" s="4" t="s">
        <v>5554</v>
      </c>
      <c r="D501" s="4" t="s">
        <v>2739</v>
      </c>
      <c r="E501" s="4">
        <v>81</v>
      </c>
      <c r="F501" s="4" t="s">
        <v>2700</v>
      </c>
      <c r="G501" s="4" t="s">
        <v>2758</v>
      </c>
      <c r="H501" s="4" t="s">
        <v>2750</v>
      </c>
      <c r="I501" s="4" t="s">
        <v>2750</v>
      </c>
    </row>
    <row r="502" spans="1:9" x14ac:dyDescent="0.2">
      <c r="A502" s="4">
        <v>25023</v>
      </c>
      <c r="B502" s="4" t="s">
        <v>5553</v>
      </c>
      <c r="C502" s="4" t="s">
        <v>5553</v>
      </c>
      <c r="D502" s="4" t="s">
        <v>2739</v>
      </c>
      <c r="E502" s="4">
        <v>80</v>
      </c>
      <c r="F502" s="4" t="s">
        <v>2700</v>
      </c>
      <c r="G502" s="4" t="s">
        <v>2741</v>
      </c>
      <c r="H502" s="4" t="s">
        <v>2750</v>
      </c>
      <c r="I502" s="4" t="s">
        <v>2750</v>
      </c>
    </row>
    <row r="503" spans="1:9" x14ac:dyDescent="0.2">
      <c r="A503" s="4">
        <v>25027</v>
      </c>
      <c r="B503" s="4" t="s">
        <v>5552</v>
      </c>
      <c r="C503" s="4" t="s">
        <v>5552</v>
      </c>
      <c r="D503" s="4" t="s">
        <v>2739</v>
      </c>
      <c r="E503" s="4">
        <v>80</v>
      </c>
      <c r="F503" s="4" t="s">
        <v>2700</v>
      </c>
      <c r="G503" s="4" t="s">
        <v>2758</v>
      </c>
      <c r="H503" s="4" t="s">
        <v>2750</v>
      </c>
      <c r="I503" s="4" t="s">
        <v>2750</v>
      </c>
    </row>
    <row r="504" spans="1:9" x14ac:dyDescent="0.2">
      <c r="A504" s="4">
        <v>25031</v>
      </c>
      <c r="B504" s="4" t="s">
        <v>5551</v>
      </c>
      <c r="C504" s="4" t="s">
        <v>5551</v>
      </c>
      <c r="D504" s="4" t="s">
        <v>2739</v>
      </c>
      <c r="E504" s="4">
        <v>80</v>
      </c>
      <c r="F504" s="4" t="s">
        <v>2700</v>
      </c>
      <c r="G504" s="4" t="s">
        <v>2741</v>
      </c>
      <c r="H504" s="4" t="s">
        <v>2750</v>
      </c>
      <c r="I504" s="4" t="s">
        <v>2750</v>
      </c>
    </row>
    <row r="505" spans="1:9" x14ac:dyDescent="0.2">
      <c r="A505" s="4">
        <v>25032</v>
      </c>
      <c r="B505" s="4" t="s">
        <v>5550</v>
      </c>
      <c r="C505" s="4" t="s">
        <v>5550</v>
      </c>
      <c r="D505" s="4" t="s">
        <v>2739</v>
      </c>
      <c r="E505" s="4">
        <v>82</v>
      </c>
      <c r="F505" s="4" t="s">
        <v>2700</v>
      </c>
      <c r="G505" s="4" t="s">
        <v>2741</v>
      </c>
      <c r="H505" s="4" t="s">
        <v>2750</v>
      </c>
      <c r="I505" s="4" t="s">
        <v>2750</v>
      </c>
    </row>
    <row r="506" spans="1:9" x14ac:dyDescent="0.2">
      <c r="A506" s="4">
        <v>25034</v>
      </c>
      <c r="B506" s="4" t="s">
        <v>5549</v>
      </c>
      <c r="C506" s="4" t="s">
        <v>5549</v>
      </c>
      <c r="D506" s="4" t="s">
        <v>2739</v>
      </c>
      <c r="E506" s="4">
        <v>80</v>
      </c>
      <c r="F506" s="4" t="s">
        <v>2700</v>
      </c>
      <c r="G506" s="4" t="s">
        <v>2741</v>
      </c>
      <c r="H506" s="4" t="s">
        <v>2750</v>
      </c>
      <c r="I506" s="4" t="s">
        <v>2750</v>
      </c>
    </row>
    <row r="507" spans="1:9" x14ac:dyDescent="0.2">
      <c r="A507" s="4">
        <v>25036</v>
      </c>
      <c r="B507" s="4" t="s">
        <v>5548</v>
      </c>
      <c r="C507" s="4" t="s">
        <v>5548</v>
      </c>
      <c r="D507" s="4" t="s">
        <v>2739</v>
      </c>
      <c r="E507" s="4">
        <v>81</v>
      </c>
      <c r="F507" s="4" t="s">
        <v>2700</v>
      </c>
      <c r="G507" s="4" t="s">
        <v>2828</v>
      </c>
      <c r="H507" s="4" t="s">
        <v>2750</v>
      </c>
      <c r="I507" s="4" t="s">
        <v>2750</v>
      </c>
    </row>
    <row r="508" spans="1:9" x14ac:dyDescent="0.2">
      <c r="A508" s="4">
        <v>25040</v>
      </c>
      <c r="B508" s="4" t="s">
        <v>5547</v>
      </c>
      <c r="C508" s="4" t="s">
        <v>5547</v>
      </c>
      <c r="D508" s="4" t="s">
        <v>2739</v>
      </c>
      <c r="E508" s="4">
        <v>80</v>
      </c>
      <c r="F508" s="4" t="s">
        <v>2700</v>
      </c>
      <c r="G508" s="4" t="s">
        <v>2758</v>
      </c>
      <c r="H508" s="4" t="s">
        <v>2750</v>
      </c>
      <c r="I508" s="4" t="s">
        <v>2750</v>
      </c>
    </row>
    <row r="509" spans="1:9" x14ac:dyDescent="0.2">
      <c r="A509" s="4">
        <v>25041</v>
      </c>
      <c r="B509" s="4" t="s">
        <v>5546</v>
      </c>
      <c r="C509" s="4" t="s">
        <v>5546</v>
      </c>
      <c r="D509" s="4" t="s">
        <v>2739</v>
      </c>
      <c r="E509" s="4">
        <v>80</v>
      </c>
      <c r="F509" s="4" t="s">
        <v>2700</v>
      </c>
      <c r="G509" s="4" t="s">
        <v>2758</v>
      </c>
      <c r="H509" s="4" t="s">
        <v>2750</v>
      </c>
      <c r="I509" s="4" t="s">
        <v>2750</v>
      </c>
    </row>
    <row r="510" spans="1:9" x14ac:dyDescent="0.2">
      <c r="A510" s="4">
        <v>25042</v>
      </c>
      <c r="B510" s="4" t="s">
        <v>5545</v>
      </c>
      <c r="C510" s="4" t="s">
        <v>5545</v>
      </c>
      <c r="D510" s="4" t="s">
        <v>2739</v>
      </c>
      <c r="E510" s="4">
        <v>81</v>
      </c>
      <c r="F510" s="4" t="s">
        <v>2700</v>
      </c>
      <c r="G510" s="4" t="s">
        <v>2741</v>
      </c>
      <c r="H510" s="4" t="s">
        <v>2750</v>
      </c>
      <c r="I510" s="4" t="s">
        <v>2750</v>
      </c>
    </row>
    <row r="511" spans="1:9" x14ac:dyDescent="0.2">
      <c r="A511" s="4">
        <v>25043</v>
      </c>
      <c r="B511" s="4" t="s">
        <v>5544</v>
      </c>
      <c r="C511" s="4" t="s">
        <v>5544</v>
      </c>
      <c r="D511" s="4" t="s">
        <v>2739</v>
      </c>
      <c r="E511" s="4">
        <v>38</v>
      </c>
      <c r="F511" s="4" t="s">
        <v>2700</v>
      </c>
      <c r="G511" s="4" t="s">
        <v>2758</v>
      </c>
      <c r="H511" s="4" t="s">
        <v>2751</v>
      </c>
      <c r="I511" s="4" t="s">
        <v>2750</v>
      </c>
    </row>
    <row r="512" spans="1:9" x14ac:dyDescent="0.2">
      <c r="A512" s="4">
        <v>25045</v>
      </c>
      <c r="B512" s="4" t="s">
        <v>5543</v>
      </c>
      <c r="C512" s="4" t="s">
        <v>5543</v>
      </c>
      <c r="D512" s="4" t="s">
        <v>2739</v>
      </c>
      <c r="E512" s="4">
        <v>80</v>
      </c>
      <c r="F512" s="4" t="s">
        <v>2700</v>
      </c>
      <c r="G512" s="4" t="s">
        <v>2741</v>
      </c>
      <c r="H512" s="4" t="s">
        <v>2750</v>
      </c>
      <c r="I512" s="4" t="s">
        <v>2750</v>
      </c>
    </row>
    <row r="513" spans="1:9" x14ac:dyDescent="0.2">
      <c r="A513" s="4">
        <v>25046</v>
      </c>
      <c r="B513" s="4" t="s">
        <v>5542</v>
      </c>
      <c r="C513" s="4" t="s">
        <v>5542</v>
      </c>
      <c r="D513" s="4" t="s">
        <v>2739</v>
      </c>
      <c r="E513" s="4">
        <v>80</v>
      </c>
      <c r="F513" s="4" t="s">
        <v>2700</v>
      </c>
      <c r="G513" s="4" t="s">
        <v>2828</v>
      </c>
      <c r="H513" s="4" t="s">
        <v>2750</v>
      </c>
      <c r="I513" s="4" t="s">
        <v>2750</v>
      </c>
    </row>
    <row r="514" spans="1:9" x14ac:dyDescent="0.2">
      <c r="A514" s="4">
        <v>25047</v>
      </c>
      <c r="B514" s="4" t="s">
        <v>5541</v>
      </c>
      <c r="C514" s="4" t="s">
        <v>5541</v>
      </c>
      <c r="D514" s="4" t="s">
        <v>2739</v>
      </c>
      <c r="E514" s="4">
        <v>80</v>
      </c>
      <c r="F514" s="4" t="s">
        <v>2700</v>
      </c>
      <c r="G514" s="4" t="s">
        <v>2741</v>
      </c>
      <c r="H514" s="4" t="s">
        <v>2750</v>
      </c>
      <c r="I514" s="4" t="s">
        <v>2750</v>
      </c>
    </row>
    <row r="515" spans="1:9" x14ac:dyDescent="0.2">
      <c r="A515" s="4">
        <v>25049</v>
      </c>
      <c r="B515" s="4" t="s">
        <v>5540</v>
      </c>
      <c r="C515" s="4" t="s">
        <v>5540</v>
      </c>
      <c r="D515" s="4" t="s">
        <v>2739</v>
      </c>
      <c r="E515" s="4">
        <v>83</v>
      </c>
      <c r="F515" s="4" t="s">
        <v>2700</v>
      </c>
      <c r="G515" s="4" t="s">
        <v>2758</v>
      </c>
      <c r="H515" s="4" t="s">
        <v>2750</v>
      </c>
      <c r="I515" s="4" t="s">
        <v>2750</v>
      </c>
    </row>
    <row r="516" spans="1:9" x14ac:dyDescent="0.2">
      <c r="A516" s="4">
        <v>25051</v>
      </c>
      <c r="B516" s="4" t="s">
        <v>5539</v>
      </c>
      <c r="C516" s="4" t="s">
        <v>5539</v>
      </c>
      <c r="D516" s="4" t="s">
        <v>2739</v>
      </c>
      <c r="E516" s="4">
        <v>80</v>
      </c>
      <c r="F516" s="4" t="s">
        <v>2700</v>
      </c>
      <c r="G516" s="4" t="s">
        <v>2758</v>
      </c>
      <c r="H516" s="4" t="s">
        <v>2750</v>
      </c>
      <c r="I516" s="4" t="s">
        <v>2750</v>
      </c>
    </row>
    <row r="517" spans="1:9" x14ac:dyDescent="0.2">
      <c r="A517" s="4">
        <v>25052</v>
      </c>
      <c r="B517" s="4" t="s">
        <v>5538</v>
      </c>
      <c r="C517" s="4" t="s">
        <v>5538</v>
      </c>
      <c r="D517" s="4" t="s">
        <v>5537</v>
      </c>
      <c r="E517" s="4">
        <v>82</v>
      </c>
      <c r="F517" s="4" t="s">
        <v>2700</v>
      </c>
      <c r="G517" s="4" t="s">
        <v>2758</v>
      </c>
      <c r="H517" s="4" t="s">
        <v>2750</v>
      </c>
      <c r="I517" s="4" t="s">
        <v>2750</v>
      </c>
    </row>
    <row r="518" spans="1:9" x14ac:dyDescent="0.2">
      <c r="A518" s="4">
        <v>25053</v>
      </c>
      <c r="B518" s="4" t="s">
        <v>5536</v>
      </c>
      <c r="C518" s="4" t="s">
        <v>5535</v>
      </c>
      <c r="D518" s="4" t="s">
        <v>2739</v>
      </c>
      <c r="E518" s="4">
        <v>35</v>
      </c>
      <c r="F518" s="4" t="s">
        <v>2700</v>
      </c>
      <c r="G518" s="4" t="s">
        <v>2758</v>
      </c>
      <c r="H518" s="4" t="s">
        <v>2751</v>
      </c>
      <c r="I518" s="4" t="s">
        <v>2750</v>
      </c>
    </row>
    <row r="519" spans="1:9" x14ac:dyDescent="0.2">
      <c r="A519" s="4">
        <v>25056</v>
      </c>
      <c r="B519" s="4" t="s">
        <v>5534</v>
      </c>
      <c r="C519" s="4" t="s">
        <v>5534</v>
      </c>
      <c r="D519" s="4" t="s">
        <v>2739</v>
      </c>
      <c r="E519" s="4">
        <v>83</v>
      </c>
      <c r="F519" s="4" t="s">
        <v>2700</v>
      </c>
      <c r="G519" s="4" t="s">
        <v>2758</v>
      </c>
      <c r="H519" s="4" t="s">
        <v>2750</v>
      </c>
      <c r="I519" s="4" t="s">
        <v>2750</v>
      </c>
    </row>
    <row r="520" spans="1:9" x14ac:dyDescent="0.2">
      <c r="A520" s="4">
        <v>25071</v>
      </c>
      <c r="B520" s="4" t="s">
        <v>5533</v>
      </c>
      <c r="C520" s="4" t="s">
        <v>5533</v>
      </c>
      <c r="D520" s="4" t="s">
        <v>2739</v>
      </c>
      <c r="E520" s="4">
        <v>80</v>
      </c>
      <c r="F520" s="4" t="s">
        <v>2700</v>
      </c>
      <c r="G520" s="4" t="s">
        <v>2828</v>
      </c>
      <c r="H520" s="4" t="s">
        <v>2750</v>
      </c>
      <c r="I520" s="4" t="s">
        <v>2750</v>
      </c>
    </row>
    <row r="521" spans="1:9" x14ac:dyDescent="0.2">
      <c r="A521" s="4">
        <v>25073</v>
      </c>
      <c r="B521" s="4" t="s">
        <v>5532</v>
      </c>
      <c r="C521" s="4" t="s">
        <v>5532</v>
      </c>
      <c r="D521" s="4" t="s">
        <v>2739</v>
      </c>
      <c r="E521" s="4">
        <v>80</v>
      </c>
      <c r="F521" s="4" t="s">
        <v>2700</v>
      </c>
      <c r="G521" s="4" t="s">
        <v>2758</v>
      </c>
      <c r="H521" s="4" t="s">
        <v>2750</v>
      </c>
      <c r="I521" s="4" t="s">
        <v>2750</v>
      </c>
    </row>
    <row r="522" spans="1:9" x14ac:dyDescent="0.2">
      <c r="A522" s="4">
        <v>25075</v>
      </c>
      <c r="B522" s="4" t="s">
        <v>5531</v>
      </c>
      <c r="C522" s="4" t="s">
        <v>5531</v>
      </c>
      <c r="D522" s="4" t="s">
        <v>3154</v>
      </c>
      <c r="E522" s="4">
        <v>300</v>
      </c>
      <c r="F522" s="4" t="s">
        <v>2700</v>
      </c>
      <c r="G522" s="4" t="s">
        <v>2741</v>
      </c>
      <c r="H522" s="4" t="s">
        <v>2750</v>
      </c>
      <c r="I522" s="4" t="s">
        <v>2750</v>
      </c>
    </row>
    <row r="523" spans="1:9" x14ac:dyDescent="0.2">
      <c r="A523" s="4">
        <v>25077</v>
      </c>
      <c r="B523" s="4" t="s">
        <v>5530</v>
      </c>
      <c r="C523" s="4" t="s">
        <v>5530</v>
      </c>
      <c r="D523" s="4" t="s">
        <v>2773</v>
      </c>
      <c r="E523" s="4">
        <v>83</v>
      </c>
      <c r="F523" s="4" t="s">
        <v>2700</v>
      </c>
      <c r="G523" s="4" t="s">
        <v>2758</v>
      </c>
      <c r="H523" s="4" t="s">
        <v>2750</v>
      </c>
      <c r="I523" s="4" t="s">
        <v>2750</v>
      </c>
    </row>
    <row r="524" spans="1:9" x14ac:dyDescent="0.2">
      <c r="A524" s="4">
        <v>25078</v>
      </c>
      <c r="B524" s="4" t="s">
        <v>5529</v>
      </c>
      <c r="C524" s="4" t="s">
        <v>5529</v>
      </c>
      <c r="D524" s="4" t="s">
        <v>4556</v>
      </c>
      <c r="E524" s="4">
        <v>83</v>
      </c>
      <c r="F524" s="4" t="s">
        <v>2700</v>
      </c>
      <c r="G524" s="4" t="s">
        <v>2758</v>
      </c>
      <c r="H524" s="4" t="s">
        <v>2750</v>
      </c>
      <c r="I524" s="4" t="s">
        <v>2750</v>
      </c>
    </row>
    <row r="525" spans="1:9" x14ac:dyDescent="0.2">
      <c r="A525" s="4">
        <v>25082</v>
      </c>
      <c r="B525" s="4" t="s">
        <v>5528</v>
      </c>
      <c r="C525" s="4" t="s">
        <v>5528</v>
      </c>
      <c r="D525" s="4" t="s">
        <v>2739</v>
      </c>
      <c r="E525" s="4">
        <v>80</v>
      </c>
      <c r="F525" s="4" t="s">
        <v>2700</v>
      </c>
      <c r="G525" s="4" t="s">
        <v>2758</v>
      </c>
      <c r="H525" s="4" t="s">
        <v>2750</v>
      </c>
      <c r="I525" s="4" t="s">
        <v>2750</v>
      </c>
    </row>
    <row r="526" spans="1:9" x14ac:dyDescent="0.2">
      <c r="A526" s="4">
        <v>25083</v>
      </c>
      <c r="B526" s="4" t="s">
        <v>5527</v>
      </c>
      <c r="C526" s="4" t="s">
        <v>5527</v>
      </c>
      <c r="D526" s="4" t="s">
        <v>2739</v>
      </c>
      <c r="E526" s="4">
        <v>83</v>
      </c>
      <c r="F526" s="4" t="s">
        <v>2700</v>
      </c>
      <c r="G526" s="4" t="s">
        <v>2758</v>
      </c>
      <c r="H526" s="4" t="s">
        <v>2750</v>
      </c>
      <c r="I526" s="4" t="s">
        <v>2750</v>
      </c>
    </row>
    <row r="527" spans="1:9" x14ac:dyDescent="0.2">
      <c r="A527" s="4">
        <v>25086</v>
      </c>
      <c r="B527" s="4" t="s">
        <v>5526</v>
      </c>
      <c r="C527" s="4" t="s">
        <v>5526</v>
      </c>
      <c r="D527" s="4" t="s">
        <v>2739</v>
      </c>
      <c r="E527" s="4">
        <v>80</v>
      </c>
      <c r="F527" s="4" t="s">
        <v>2700</v>
      </c>
      <c r="G527" s="4" t="s">
        <v>2758</v>
      </c>
      <c r="H527" s="4" t="s">
        <v>2750</v>
      </c>
      <c r="I527" s="4" t="s">
        <v>2750</v>
      </c>
    </row>
    <row r="528" spans="1:9" x14ac:dyDescent="0.2">
      <c r="A528" s="4">
        <v>25087</v>
      </c>
      <c r="B528" s="4" t="s">
        <v>5525</v>
      </c>
      <c r="C528" s="4" t="s">
        <v>5525</v>
      </c>
      <c r="D528" s="4" t="s">
        <v>2739</v>
      </c>
      <c r="E528" s="4">
        <v>80</v>
      </c>
      <c r="F528" s="4" t="s">
        <v>2700</v>
      </c>
      <c r="G528" s="4" t="s">
        <v>2828</v>
      </c>
      <c r="H528" s="4" t="s">
        <v>2750</v>
      </c>
      <c r="I528" s="4" t="s">
        <v>2750</v>
      </c>
    </row>
    <row r="529" spans="1:9" x14ac:dyDescent="0.2">
      <c r="A529" s="4">
        <v>26001</v>
      </c>
      <c r="B529" s="4" t="s">
        <v>5524</v>
      </c>
      <c r="C529" s="4" t="s">
        <v>5524</v>
      </c>
      <c r="D529" s="4" t="s">
        <v>2739</v>
      </c>
      <c r="E529" s="4">
        <v>84</v>
      </c>
      <c r="F529" s="4" t="s">
        <v>2700</v>
      </c>
      <c r="G529" s="4" t="s">
        <v>2741</v>
      </c>
      <c r="H529" s="4" t="s">
        <v>2750</v>
      </c>
      <c r="I529" s="4" t="s">
        <v>2750</v>
      </c>
    </row>
    <row r="530" spans="1:9" x14ac:dyDescent="0.2">
      <c r="A530" s="4">
        <v>26003</v>
      </c>
      <c r="B530" s="4" t="s">
        <v>5523</v>
      </c>
      <c r="C530" s="4" t="s">
        <v>5523</v>
      </c>
      <c r="D530" s="4" t="s">
        <v>2739</v>
      </c>
      <c r="E530" s="4">
        <v>84</v>
      </c>
      <c r="F530" s="4" t="s">
        <v>2700</v>
      </c>
      <c r="G530" s="4" t="s">
        <v>2758</v>
      </c>
      <c r="H530" s="4" t="s">
        <v>2750</v>
      </c>
      <c r="I530" s="4" t="s">
        <v>2750</v>
      </c>
    </row>
    <row r="531" spans="1:9" x14ac:dyDescent="0.2">
      <c r="A531" s="4">
        <v>26011</v>
      </c>
      <c r="B531" s="4" t="s">
        <v>5522</v>
      </c>
      <c r="C531" s="4" t="s">
        <v>5522</v>
      </c>
      <c r="D531" s="4" t="s">
        <v>2739</v>
      </c>
      <c r="E531" s="4">
        <v>84</v>
      </c>
      <c r="F531" s="4" t="s">
        <v>2700</v>
      </c>
      <c r="G531" s="4" t="s">
        <v>2916</v>
      </c>
      <c r="H531" s="4" t="s">
        <v>2750</v>
      </c>
      <c r="I531" s="4" t="s">
        <v>2750</v>
      </c>
    </row>
    <row r="532" spans="1:9" x14ac:dyDescent="0.2">
      <c r="A532" s="4">
        <v>26014</v>
      </c>
      <c r="B532" s="4" t="s">
        <v>5521</v>
      </c>
      <c r="C532" s="4" t="s">
        <v>5521</v>
      </c>
      <c r="D532" s="4" t="s">
        <v>2739</v>
      </c>
      <c r="E532" s="4">
        <v>84</v>
      </c>
      <c r="F532" s="4" t="s">
        <v>2700</v>
      </c>
      <c r="G532" s="4" t="s">
        <v>2741</v>
      </c>
      <c r="H532" s="4" t="s">
        <v>2750</v>
      </c>
      <c r="I532" s="4" t="s">
        <v>2750</v>
      </c>
    </row>
    <row r="533" spans="1:9" x14ac:dyDescent="0.2">
      <c r="A533" s="4">
        <v>26020</v>
      </c>
      <c r="B533" s="4" t="s">
        <v>5520</v>
      </c>
      <c r="C533" s="4" t="s">
        <v>5520</v>
      </c>
      <c r="D533" s="4" t="s">
        <v>2739</v>
      </c>
      <c r="E533" s="4">
        <v>40</v>
      </c>
      <c r="F533" s="4" t="s">
        <v>2700</v>
      </c>
      <c r="G533" s="4" t="s">
        <v>2828</v>
      </c>
      <c r="H533" s="4" t="s">
        <v>2751</v>
      </c>
      <c r="I533" s="4" t="s">
        <v>2750</v>
      </c>
    </row>
    <row r="534" spans="1:9" x14ac:dyDescent="0.2">
      <c r="A534" s="4">
        <v>27001</v>
      </c>
      <c r="B534" s="4" t="s">
        <v>5519</v>
      </c>
      <c r="C534" s="4" t="s">
        <v>5519</v>
      </c>
      <c r="D534" s="4" t="s">
        <v>2739</v>
      </c>
      <c r="E534" s="4">
        <v>84</v>
      </c>
      <c r="F534" s="4" t="s">
        <v>2700</v>
      </c>
      <c r="G534" s="4" t="s">
        <v>2758</v>
      </c>
      <c r="H534" s="4" t="s">
        <v>2750</v>
      </c>
      <c r="I534" s="4" t="s">
        <v>2750</v>
      </c>
    </row>
    <row r="535" spans="1:9" x14ac:dyDescent="0.2">
      <c r="A535" s="4">
        <v>27002</v>
      </c>
      <c r="B535" s="4" t="s">
        <v>5518</v>
      </c>
      <c r="C535" s="4" t="s">
        <v>5518</v>
      </c>
      <c r="D535" s="4" t="s">
        <v>2739</v>
      </c>
      <c r="E535" s="4">
        <v>84</v>
      </c>
      <c r="F535" s="4" t="s">
        <v>2700</v>
      </c>
      <c r="G535" s="4" t="s">
        <v>2741</v>
      </c>
      <c r="H535" s="4" t="s">
        <v>2750</v>
      </c>
      <c r="I535" s="4" t="s">
        <v>2750</v>
      </c>
    </row>
    <row r="536" spans="1:9" x14ac:dyDescent="0.2">
      <c r="A536" s="4">
        <v>27005</v>
      </c>
      <c r="B536" s="4" t="s">
        <v>5517</v>
      </c>
      <c r="C536" s="4" t="s">
        <v>5517</v>
      </c>
      <c r="D536" s="4" t="s">
        <v>2739</v>
      </c>
      <c r="E536" s="4">
        <v>84</v>
      </c>
      <c r="F536" s="4" t="s">
        <v>2700</v>
      </c>
      <c r="G536" s="4" t="s">
        <v>2741</v>
      </c>
      <c r="H536" s="4" t="s">
        <v>2750</v>
      </c>
      <c r="I536" s="4" t="s">
        <v>2750</v>
      </c>
    </row>
    <row r="537" spans="1:9" x14ac:dyDescent="0.2">
      <c r="A537" s="4">
        <v>27008</v>
      </c>
      <c r="B537" s="4" t="s">
        <v>5516</v>
      </c>
      <c r="C537" s="4" t="s">
        <v>5516</v>
      </c>
      <c r="D537" s="4" t="s">
        <v>2739</v>
      </c>
      <c r="E537" s="4">
        <v>84</v>
      </c>
      <c r="F537" s="4" t="s">
        <v>2700</v>
      </c>
      <c r="G537" s="4" t="s">
        <v>2741</v>
      </c>
      <c r="H537" s="4" t="s">
        <v>2750</v>
      </c>
      <c r="I537" s="4" t="s">
        <v>2750</v>
      </c>
    </row>
    <row r="538" spans="1:9" x14ac:dyDescent="0.2">
      <c r="A538" s="4">
        <v>27009</v>
      </c>
      <c r="B538" s="4" t="s">
        <v>5515</v>
      </c>
      <c r="C538" s="4" t="s">
        <v>5515</v>
      </c>
      <c r="D538" s="4" t="s">
        <v>2739</v>
      </c>
      <c r="E538" s="4">
        <v>84</v>
      </c>
      <c r="F538" s="4" t="s">
        <v>2700</v>
      </c>
      <c r="G538" s="4" t="s">
        <v>2828</v>
      </c>
      <c r="H538" s="4" t="s">
        <v>2750</v>
      </c>
      <c r="I538" s="4" t="s">
        <v>2750</v>
      </c>
    </row>
    <row r="539" spans="1:9" x14ac:dyDescent="0.2">
      <c r="A539" s="4">
        <v>27012</v>
      </c>
      <c r="B539" s="4" t="s">
        <v>5514</v>
      </c>
      <c r="C539" s="4" t="s">
        <v>5514</v>
      </c>
      <c r="D539" s="4" t="s">
        <v>2739</v>
      </c>
      <c r="E539" s="4">
        <v>84</v>
      </c>
      <c r="F539" s="4" t="s">
        <v>2700</v>
      </c>
      <c r="G539" s="4" t="s">
        <v>2741</v>
      </c>
      <c r="H539" s="4" t="s">
        <v>2750</v>
      </c>
      <c r="I539" s="4" t="s">
        <v>2750</v>
      </c>
    </row>
    <row r="540" spans="1:9" x14ac:dyDescent="0.2">
      <c r="A540" s="4">
        <v>27015</v>
      </c>
      <c r="B540" s="4" t="s">
        <v>5513</v>
      </c>
      <c r="C540" s="4" t="s">
        <v>5513</v>
      </c>
      <c r="D540" s="4" t="s">
        <v>2739</v>
      </c>
      <c r="E540" s="4">
        <v>84</v>
      </c>
      <c r="F540" s="4" t="s">
        <v>2700</v>
      </c>
      <c r="G540" s="4" t="s">
        <v>2758</v>
      </c>
      <c r="H540" s="4" t="s">
        <v>2750</v>
      </c>
      <c r="I540" s="4" t="s">
        <v>2750</v>
      </c>
    </row>
    <row r="541" spans="1:9" x14ac:dyDescent="0.2">
      <c r="A541" s="4">
        <v>27016</v>
      </c>
      <c r="B541" s="4" t="s">
        <v>5512</v>
      </c>
      <c r="C541" s="4" t="s">
        <v>5512</v>
      </c>
      <c r="D541" s="4" t="s">
        <v>2739</v>
      </c>
      <c r="E541" s="4">
        <v>84</v>
      </c>
      <c r="F541" s="4" t="s">
        <v>2700</v>
      </c>
      <c r="G541" s="4" t="s">
        <v>2741</v>
      </c>
      <c r="H541" s="4" t="s">
        <v>2750</v>
      </c>
      <c r="I541" s="4" t="s">
        <v>2750</v>
      </c>
    </row>
    <row r="542" spans="1:9" x14ac:dyDescent="0.2">
      <c r="A542" s="4">
        <v>27018</v>
      </c>
      <c r="B542" s="4" t="s">
        <v>5511</v>
      </c>
      <c r="C542" s="4" t="s">
        <v>5511</v>
      </c>
      <c r="D542" s="4" t="s">
        <v>2739</v>
      </c>
      <c r="E542" s="4">
        <v>84</v>
      </c>
      <c r="F542" s="4" t="s">
        <v>2700</v>
      </c>
      <c r="G542" s="4" t="s">
        <v>2828</v>
      </c>
      <c r="H542" s="4" t="s">
        <v>2750</v>
      </c>
      <c r="I542" s="4" t="s">
        <v>2750</v>
      </c>
    </row>
    <row r="543" spans="1:9" x14ac:dyDescent="0.2">
      <c r="A543" s="4">
        <v>27021</v>
      </c>
      <c r="B543" s="4" t="s">
        <v>5510</v>
      </c>
      <c r="C543" s="4" t="s">
        <v>5510</v>
      </c>
      <c r="D543" s="4" t="s">
        <v>2739</v>
      </c>
      <c r="E543" s="4">
        <v>84</v>
      </c>
      <c r="F543" s="4" t="s">
        <v>2700</v>
      </c>
      <c r="G543" s="4" t="s">
        <v>2741</v>
      </c>
      <c r="H543" s="4" t="s">
        <v>2750</v>
      </c>
      <c r="I543" s="4" t="s">
        <v>2750</v>
      </c>
    </row>
    <row r="544" spans="1:9" x14ac:dyDescent="0.2">
      <c r="A544" s="4">
        <v>27027</v>
      </c>
      <c r="B544" s="4" t="s">
        <v>5509</v>
      </c>
      <c r="C544" s="4" t="s">
        <v>5509</v>
      </c>
      <c r="D544" s="4" t="s">
        <v>2739</v>
      </c>
      <c r="E544" s="4">
        <v>84</v>
      </c>
      <c r="F544" s="4" t="s">
        <v>2700</v>
      </c>
      <c r="G544" s="4" t="s">
        <v>2828</v>
      </c>
      <c r="H544" s="4" t="s">
        <v>2750</v>
      </c>
      <c r="I544" s="4" t="s">
        <v>2750</v>
      </c>
    </row>
    <row r="545" spans="1:9" x14ac:dyDescent="0.2">
      <c r="A545" s="4">
        <v>27031</v>
      </c>
      <c r="B545" s="4" t="s">
        <v>5508</v>
      </c>
      <c r="C545" s="4" t="s">
        <v>5508</v>
      </c>
      <c r="D545" s="4" t="s">
        <v>5208</v>
      </c>
      <c r="E545" s="4">
        <v>84</v>
      </c>
      <c r="F545" s="4" t="s">
        <v>2700</v>
      </c>
      <c r="G545" s="4" t="s">
        <v>2741</v>
      </c>
      <c r="H545" s="4" t="s">
        <v>2750</v>
      </c>
      <c r="I545" s="4" t="s">
        <v>2750</v>
      </c>
    </row>
    <row r="546" spans="1:9" x14ac:dyDescent="0.2">
      <c r="A546" s="4">
        <v>27032</v>
      </c>
      <c r="B546" s="4" t="s">
        <v>5507</v>
      </c>
      <c r="C546" s="4" t="s">
        <v>5507</v>
      </c>
      <c r="D546" s="4" t="s">
        <v>2739</v>
      </c>
      <c r="E546" s="4">
        <v>39</v>
      </c>
      <c r="F546" s="4" t="s">
        <v>2700</v>
      </c>
      <c r="G546" s="4" t="s">
        <v>2741</v>
      </c>
      <c r="H546" s="4" t="s">
        <v>2751</v>
      </c>
      <c r="I546" s="4" t="s">
        <v>2750</v>
      </c>
    </row>
    <row r="547" spans="1:9" x14ac:dyDescent="0.2">
      <c r="A547" s="4">
        <v>27034</v>
      </c>
      <c r="B547" s="4" t="s">
        <v>5506</v>
      </c>
      <c r="C547" s="4" t="s">
        <v>5506</v>
      </c>
      <c r="D547" s="4" t="s">
        <v>2739</v>
      </c>
      <c r="E547" s="4">
        <v>84</v>
      </c>
      <c r="F547" s="4" t="s">
        <v>2700</v>
      </c>
      <c r="G547" s="4" t="s">
        <v>2741</v>
      </c>
      <c r="H547" s="4" t="s">
        <v>2750</v>
      </c>
      <c r="I547" s="4" t="s">
        <v>2750</v>
      </c>
    </row>
    <row r="548" spans="1:9" x14ac:dyDescent="0.2">
      <c r="A548" s="4">
        <v>27035</v>
      </c>
      <c r="B548" s="4" t="s">
        <v>5505</v>
      </c>
      <c r="C548" s="4" t="s">
        <v>5505</v>
      </c>
      <c r="D548" s="4" t="s">
        <v>2739</v>
      </c>
      <c r="E548" s="4">
        <v>39</v>
      </c>
      <c r="F548" s="4" t="s">
        <v>2700</v>
      </c>
      <c r="G548" s="4" t="s">
        <v>5504</v>
      </c>
      <c r="H548" s="4" t="s">
        <v>2751</v>
      </c>
      <c r="I548" s="4" t="s">
        <v>2750</v>
      </c>
    </row>
    <row r="549" spans="1:9" x14ac:dyDescent="0.2">
      <c r="A549" s="4">
        <v>27037</v>
      </c>
      <c r="B549" s="4" t="s">
        <v>5503</v>
      </c>
      <c r="C549" s="4" t="s">
        <v>5503</v>
      </c>
      <c r="D549" s="4" t="s">
        <v>2739</v>
      </c>
      <c r="E549" s="4">
        <v>84</v>
      </c>
      <c r="F549" s="4" t="s">
        <v>2700</v>
      </c>
      <c r="G549" s="4" t="s">
        <v>2741</v>
      </c>
      <c r="H549" s="4" t="s">
        <v>2750</v>
      </c>
      <c r="I549" s="4" t="s">
        <v>2750</v>
      </c>
    </row>
    <row r="550" spans="1:9" x14ac:dyDescent="0.2">
      <c r="A550" s="4">
        <v>27039</v>
      </c>
      <c r="B550" s="4" t="s">
        <v>5502</v>
      </c>
      <c r="C550" s="4" t="s">
        <v>5502</v>
      </c>
      <c r="D550" s="4" t="s">
        <v>2739</v>
      </c>
      <c r="E550" s="4">
        <v>84</v>
      </c>
      <c r="F550" s="4" t="s">
        <v>2700</v>
      </c>
      <c r="G550" s="4" t="s">
        <v>2758</v>
      </c>
      <c r="H550" s="4" t="s">
        <v>2750</v>
      </c>
      <c r="I550" s="4" t="s">
        <v>2750</v>
      </c>
    </row>
    <row r="551" spans="1:9" x14ac:dyDescent="0.2">
      <c r="A551" s="4">
        <v>27040</v>
      </c>
      <c r="B551" s="4" t="s">
        <v>5501</v>
      </c>
      <c r="C551" s="4" t="s">
        <v>5501</v>
      </c>
      <c r="D551" s="4" t="s">
        <v>2739</v>
      </c>
      <c r="E551" s="4">
        <v>84</v>
      </c>
      <c r="F551" s="4" t="s">
        <v>2700</v>
      </c>
      <c r="G551" s="4" t="s">
        <v>2741</v>
      </c>
      <c r="H551" s="4" t="s">
        <v>2750</v>
      </c>
      <c r="I551" s="4" t="s">
        <v>2750</v>
      </c>
    </row>
    <row r="552" spans="1:9" x14ac:dyDescent="0.2">
      <c r="A552" s="4">
        <v>27043</v>
      </c>
      <c r="B552" s="4" t="s">
        <v>5500</v>
      </c>
      <c r="C552" s="4" t="s">
        <v>5500</v>
      </c>
      <c r="D552" s="4" t="s">
        <v>2739</v>
      </c>
      <c r="E552" s="4">
        <v>84</v>
      </c>
      <c r="F552" s="4" t="s">
        <v>2700</v>
      </c>
      <c r="G552" s="4" t="s">
        <v>2741</v>
      </c>
      <c r="H552" s="4" t="s">
        <v>2750</v>
      </c>
      <c r="I552" s="4" t="s">
        <v>2750</v>
      </c>
    </row>
    <row r="553" spans="1:9" x14ac:dyDescent="0.2">
      <c r="A553" s="4">
        <v>27044</v>
      </c>
      <c r="B553" s="4" t="s">
        <v>5499</v>
      </c>
      <c r="C553" s="4" t="s">
        <v>5499</v>
      </c>
      <c r="D553" s="4" t="s">
        <v>2739</v>
      </c>
      <c r="E553" s="4">
        <v>84</v>
      </c>
      <c r="F553" s="4" t="s">
        <v>2700</v>
      </c>
      <c r="G553" s="4" t="s">
        <v>2758</v>
      </c>
      <c r="H553" s="4" t="s">
        <v>2750</v>
      </c>
      <c r="I553" s="4" t="s">
        <v>2750</v>
      </c>
    </row>
    <row r="554" spans="1:9" x14ac:dyDescent="0.2">
      <c r="A554" s="4">
        <v>27046</v>
      </c>
      <c r="B554" s="4" t="s">
        <v>5498</v>
      </c>
      <c r="C554" s="4" t="s">
        <v>5497</v>
      </c>
      <c r="D554" s="4" t="s">
        <v>2739</v>
      </c>
      <c r="E554" s="4">
        <v>84</v>
      </c>
      <c r="F554" s="4" t="s">
        <v>2700</v>
      </c>
      <c r="G554" s="4" t="s">
        <v>2741</v>
      </c>
      <c r="H554" s="4" t="s">
        <v>2750</v>
      </c>
      <c r="I554" s="4" t="s">
        <v>2750</v>
      </c>
    </row>
    <row r="555" spans="1:9" x14ac:dyDescent="0.2">
      <c r="A555" s="4">
        <v>27050</v>
      </c>
      <c r="B555" s="4" t="s">
        <v>5496</v>
      </c>
      <c r="C555" s="4" t="s">
        <v>5496</v>
      </c>
      <c r="D555" s="4" t="s">
        <v>2739</v>
      </c>
      <c r="E555" s="4">
        <v>84</v>
      </c>
      <c r="F555" s="4" t="s">
        <v>2700</v>
      </c>
      <c r="G555" s="4" t="s">
        <v>2758</v>
      </c>
      <c r="H555" s="4" t="s">
        <v>2750</v>
      </c>
      <c r="I555" s="4" t="s">
        <v>2750</v>
      </c>
    </row>
    <row r="556" spans="1:9" x14ac:dyDescent="0.2">
      <c r="A556" s="4">
        <v>27051</v>
      </c>
      <c r="B556" s="4" t="s">
        <v>5495</v>
      </c>
      <c r="C556" s="4" t="s">
        <v>5495</v>
      </c>
      <c r="D556" s="4" t="s">
        <v>2739</v>
      </c>
      <c r="E556" s="4">
        <v>84</v>
      </c>
      <c r="F556" s="4" t="s">
        <v>2700</v>
      </c>
      <c r="G556" s="4" t="s">
        <v>2916</v>
      </c>
      <c r="H556" s="4" t="s">
        <v>2750</v>
      </c>
      <c r="I556" s="4" t="s">
        <v>2750</v>
      </c>
    </row>
    <row r="557" spans="1:9" x14ac:dyDescent="0.2">
      <c r="A557" s="4">
        <v>27052</v>
      </c>
      <c r="B557" s="4" t="s">
        <v>5494</v>
      </c>
      <c r="C557" s="4" t="s">
        <v>5494</v>
      </c>
      <c r="D557" s="4" t="s">
        <v>2739</v>
      </c>
      <c r="E557" s="4">
        <v>84</v>
      </c>
      <c r="F557" s="4" t="s">
        <v>2700</v>
      </c>
      <c r="G557" s="4" t="s">
        <v>2758</v>
      </c>
      <c r="H557" s="4" t="s">
        <v>2750</v>
      </c>
      <c r="I557" s="4" t="s">
        <v>2750</v>
      </c>
    </row>
    <row r="558" spans="1:9" x14ac:dyDescent="0.2">
      <c r="A558" s="4">
        <v>27053</v>
      </c>
      <c r="B558" s="4" t="s">
        <v>5493</v>
      </c>
      <c r="C558" s="4" t="s">
        <v>5493</v>
      </c>
      <c r="D558" s="4" t="s">
        <v>2739</v>
      </c>
      <c r="E558" s="4">
        <v>84</v>
      </c>
      <c r="F558" s="4" t="s">
        <v>2700</v>
      </c>
      <c r="G558" s="4" t="s">
        <v>2828</v>
      </c>
      <c r="H558" s="4" t="s">
        <v>2750</v>
      </c>
      <c r="I558" s="4" t="s">
        <v>2750</v>
      </c>
    </row>
    <row r="559" spans="1:9" x14ac:dyDescent="0.2">
      <c r="A559" s="4">
        <v>27055</v>
      </c>
      <c r="B559" s="4" t="s">
        <v>5492</v>
      </c>
      <c r="C559" s="4" t="s">
        <v>5491</v>
      </c>
      <c r="D559" s="4" t="s">
        <v>2739</v>
      </c>
      <c r="E559" s="4">
        <v>84</v>
      </c>
      <c r="F559" s="4" t="s">
        <v>2700</v>
      </c>
      <c r="G559" s="4" t="s">
        <v>2828</v>
      </c>
      <c r="H559" s="4" t="s">
        <v>2750</v>
      </c>
      <c r="I559" s="4" t="s">
        <v>2750</v>
      </c>
    </row>
    <row r="560" spans="1:9" x14ac:dyDescent="0.2">
      <c r="A560" s="4">
        <v>27059</v>
      </c>
      <c r="B560" s="4" t="s">
        <v>5490</v>
      </c>
      <c r="C560" s="4" t="s">
        <v>5490</v>
      </c>
      <c r="D560" s="4" t="s">
        <v>2739</v>
      </c>
      <c r="E560" s="4">
        <v>84</v>
      </c>
      <c r="F560" s="4" t="s">
        <v>2700</v>
      </c>
      <c r="G560" s="4" t="s">
        <v>2741</v>
      </c>
      <c r="H560" s="4" t="s">
        <v>2750</v>
      </c>
      <c r="I560" s="4" t="s">
        <v>2750</v>
      </c>
    </row>
    <row r="561" spans="1:9" x14ac:dyDescent="0.2">
      <c r="A561" s="4">
        <v>27063</v>
      </c>
      <c r="B561" s="4" t="s">
        <v>5489</v>
      </c>
      <c r="C561" s="4" t="s">
        <v>5489</v>
      </c>
      <c r="D561" s="4" t="s">
        <v>2739</v>
      </c>
      <c r="E561" s="4">
        <v>84</v>
      </c>
      <c r="F561" s="4" t="s">
        <v>2700</v>
      </c>
      <c r="G561" s="4" t="s">
        <v>2741</v>
      </c>
      <c r="H561" s="4" t="s">
        <v>2750</v>
      </c>
      <c r="I561" s="4" t="s">
        <v>2750</v>
      </c>
    </row>
    <row r="562" spans="1:9" x14ac:dyDescent="0.2">
      <c r="A562" s="4">
        <v>27066</v>
      </c>
      <c r="B562" s="4" t="s">
        <v>5488</v>
      </c>
      <c r="C562" s="4" t="s">
        <v>5488</v>
      </c>
      <c r="D562" s="4" t="s">
        <v>2739</v>
      </c>
      <c r="E562" s="4">
        <v>84</v>
      </c>
      <c r="F562" s="4" t="s">
        <v>2700</v>
      </c>
      <c r="G562" s="4" t="s">
        <v>2741</v>
      </c>
      <c r="H562" s="4" t="s">
        <v>2750</v>
      </c>
      <c r="I562" s="4" t="s">
        <v>2750</v>
      </c>
    </row>
    <row r="563" spans="1:9" x14ac:dyDescent="0.2">
      <c r="A563" s="4">
        <v>27067</v>
      </c>
      <c r="B563" s="4" t="s">
        <v>5487</v>
      </c>
      <c r="C563" s="4" t="s">
        <v>5487</v>
      </c>
      <c r="D563" s="4" t="s">
        <v>2739</v>
      </c>
      <c r="E563" s="4">
        <v>84</v>
      </c>
      <c r="F563" s="4" t="s">
        <v>2700</v>
      </c>
      <c r="G563" s="4" t="s">
        <v>3031</v>
      </c>
      <c r="H563" s="4" t="s">
        <v>2750</v>
      </c>
      <c r="I563" s="4" t="s">
        <v>2750</v>
      </c>
    </row>
    <row r="564" spans="1:9" x14ac:dyDescent="0.2">
      <c r="A564" s="4">
        <v>27069</v>
      </c>
      <c r="B564" s="4" t="s">
        <v>5486</v>
      </c>
      <c r="C564" s="4" t="s">
        <v>5486</v>
      </c>
      <c r="D564" s="4" t="s">
        <v>2739</v>
      </c>
      <c r="E564" s="4">
        <v>84</v>
      </c>
      <c r="F564" s="4" t="s">
        <v>2700</v>
      </c>
      <c r="G564" s="4" t="s">
        <v>2741</v>
      </c>
      <c r="H564" s="4" t="s">
        <v>2750</v>
      </c>
      <c r="I564" s="4" t="s">
        <v>2750</v>
      </c>
    </row>
    <row r="565" spans="1:9" x14ac:dyDescent="0.2">
      <c r="A565" s="4">
        <v>27070</v>
      </c>
      <c r="B565" s="4" t="s">
        <v>5485</v>
      </c>
      <c r="C565" s="4" t="s">
        <v>5485</v>
      </c>
      <c r="D565" s="4" t="s">
        <v>2739</v>
      </c>
      <c r="E565" s="4">
        <v>84</v>
      </c>
      <c r="F565" s="4" t="s">
        <v>2700</v>
      </c>
      <c r="G565" s="4" t="s">
        <v>2758</v>
      </c>
      <c r="H565" s="4" t="s">
        <v>2750</v>
      </c>
      <c r="I565" s="4" t="s">
        <v>2750</v>
      </c>
    </row>
    <row r="566" spans="1:9" x14ac:dyDescent="0.2">
      <c r="A566" s="4">
        <v>27071</v>
      </c>
      <c r="B566" s="4" t="s">
        <v>5484</v>
      </c>
      <c r="C566" s="4" t="s">
        <v>5484</v>
      </c>
      <c r="D566" s="4" t="s">
        <v>2739</v>
      </c>
      <c r="E566" s="4">
        <v>84</v>
      </c>
      <c r="F566" s="4" t="s">
        <v>2700</v>
      </c>
      <c r="G566" s="4" t="s">
        <v>2741</v>
      </c>
      <c r="H566" s="4" t="s">
        <v>2750</v>
      </c>
      <c r="I566" s="4" t="s">
        <v>2750</v>
      </c>
    </row>
    <row r="567" spans="1:9" x14ac:dyDescent="0.2">
      <c r="A567" s="4">
        <v>27072</v>
      </c>
      <c r="B567" s="4" t="s">
        <v>5483</v>
      </c>
      <c r="C567" s="4" t="s">
        <v>5483</v>
      </c>
      <c r="D567" s="4" t="s">
        <v>2739</v>
      </c>
      <c r="E567" s="4">
        <v>84</v>
      </c>
      <c r="F567" s="4" t="s">
        <v>2700</v>
      </c>
      <c r="G567" s="4" t="s">
        <v>2741</v>
      </c>
      <c r="H567" s="4" t="s">
        <v>2750</v>
      </c>
      <c r="I567" s="4" t="s">
        <v>2750</v>
      </c>
    </row>
    <row r="568" spans="1:9" x14ac:dyDescent="0.2">
      <c r="A568" s="4">
        <v>27073</v>
      </c>
      <c r="B568" s="4" t="s">
        <v>5482</v>
      </c>
      <c r="C568" s="4" t="s">
        <v>5482</v>
      </c>
      <c r="D568" s="4" t="s">
        <v>2739</v>
      </c>
      <c r="E568" s="4">
        <v>84</v>
      </c>
      <c r="F568" s="4" t="s">
        <v>2700</v>
      </c>
      <c r="G568" s="4" t="s">
        <v>3004</v>
      </c>
      <c r="H568" s="4" t="s">
        <v>2750</v>
      </c>
      <c r="I568" s="4" t="s">
        <v>2750</v>
      </c>
    </row>
    <row r="569" spans="1:9" x14ac:dyDescent="0.2">
      <c r="A569" s="4">
        <v>27077</v>
      </c>
      <c r="B569" s="4" t="s">
        <v>5481</v>
      </c>
      <c r="C569" s="4" t="s">
        <v>5481</v>
      </c>
      <c r="D569" s="4" t="s">
        <v>2739</v>
      </c>
      <c r="E569" s="4">
        <v>84</v>
      </c>
      <c r="F569" s="4" t="s">
        <v>2700</v>
      </c>
      <c r="G569" s="4" t="s">
        <v>2828</v>
      </c>
      <c r="H569" s="4" t="s">
        <v>2750</v>
      </c>
      <c r="I569" s="4" t="s">
        <v>2750</v>
      </c>
    </row>
    <row r="570" spans="1:9" x14ac:dyDescent="0.2">
      <c r="A570" s="4">
        <v>27085</v>
      </c>
      <c r="B570" s="4" t="s">
        <v>5480</v>
      </c>
      <c r="C570" s="4" t="s">
        <v>5480</v>
      </c>
      <c r="D570" s="4" t="s">
        <v>2739</v>
      </c>
      <c r="E570" s="4">
        <v>84</v>
      </c>
      <c r="F570" s="4" t="s">
        <v>2700</v>
      </c>
      <c r="G570" s="4" t="s">
        <v>2828</v>
      </c>
      <c r="H570" s="4" t="s">
        <v>2750</v>
      </c>
      <c r="I570" s="4" t="s">
        <v>2750</v>
      </c>
    </row>
    <row r="571" spans="1:9" x14ac:dyDescent="0.2">
      <c r="A571" s="4">
        <v>27091</v>
      </c>
      <c r="B571" s="4" t="s">
        <v>5479</v>
      </c>
      <c r="C571" s="4" t="s">
        <v>5479</v>
      </c>
      <c r="D571" s="4" t="s">
        <v>2739</v>
      </c>
      <c r="E571" s="4">
        <v>84</v>
      </c>
      <c r="F571" s="4" t="s">
        <v>2700</v>
      </c>
      <c r="G571" s="4" t="s">
        <v>2758</v>
      </c>
      <c r="H571" s="4" t="s">
        <v>2750</v>
      </c>
      <c r="I571" s="4" t="s">
        <v>2750</v>
      </c>
    </row>
    <row r="572" spans="1:9" x14ac:dyDescent="0.2">
      <c r="A572" s="4">
        <v>27093</v>
      </c>
      <c r="B572" s="4" t="s">
        <v>5478</v>
      </c>
      <c r="C572" s="4" t="s">
        <v>5478</v>
      </c>
      <c r="D572" s="4" t="s">
        <v>2739</v>
      </c>
      <c r="E572" s="4">
        <v>84</v>
      </c>
      <c r="F572" s="4" t="s">
        <v>2700</v>
      </c>
      <c r="G572" s="4" t="s">
        <v>2828</v>
      </c>
      <c r="H572" s="4" t="s">
        <v>2751</v>
      </c>
      <c r="I572" s="4" t="s">
        <v>2750</v>
      </c>
    </row>
    <row r="573" spans="1:9" x14ac:dyDescent="0.2">
      <c r="A573" s="4">
        <v>27094</v>
      </c>
      <c r="B573" s="4" t="s">
        <v>5477</v>
      </c>
      <c r="C573" s="4" t="s">
        <v>5477</v>
      </c>
      <c r="D573" s="4" t="s">
        <v>2739</v>
      </c>
      <c r="E573" s="4">
        <v>84</v>
      </c>
      <c r="F573" s="4" t="s">
        <v>2700</v>
      </c>
      <c r="G573" s="4" t="s">
        <v>2828</v>
      </c>
      <c r="H573" s="4" t="s">
        <v>2750</v>
      </c>
      <c r="I573" s="4" t="s">
        <v>2750</v>
      </c>
    </row>
    <row r="574" spans="1:9" x14ac:dyDescent="0.2">
      <c r="A574" s="4">
        <v>27095</v>
      </c>
      <c r="B574" s="4" t="s">
        <v>5476</v>
      </c>
      <c r="C574" s="4" t="s">
        <v>5476</v>
      </c>
      <c r="D574" s="4" t="s">
        <v>2739</v>
      </c>
      <c r="E574" s="4">
        <v>84</v>
      </c>
      <c r="F574" s="4" t="s">
        <v>2700</v>
      </c>
      <c r="G574" s="4" t="s">
        <v>2828</v>
      </c>
      <c r="H574" s="4" t="s">
        <v>2750</v>
      </c>
      <c r="I574" s="4" t="s">
        <v>2750</v>
      </c>
    </row>
    <row r="575" spans="1:9" x14ac:dyDescent="0.2">
      <c r="A575" s="4">
        <v>27097</v>
      </c>
      <c r="B575" s="4" t="s">
        <v>5475</v>
      </c>
      <c r="C575" s="4" t="s">
        <v>5475</v>
      </c>
      <c r="D575" s="4" t="s">
        <v>2739</v>
      </c>
      <c r="E575" s="4">
        <v>84</v>
      </c>
      <c r="F575" s="4" t="s">
        <v>2700</v>
      </c>
      <c r="G575" s="4" t="s">
        <v>2758</v>
      </c>
      <c r="H575" s="4" t="s">
        <v>2750</v>
      </c>
      <c r="I575" s="4" t="s">
        <v>2750</v>
      </c>
    </row>
    <row r="576" spans="1:9" x14ac:dyDescent="0.2">
      <c r="A576" s="4">
        <v>27099</v>
      </c>
      <c r="B576" s="4" t="s">
        <v>5474</v>
      </c>
      <c r="C576" s="4" t="s">
        <v>5474</v>
      </c>
      <c r="D576" s="4" t="s">
        <v>2739</v>
      </c>
      <c r="E576" s="4">
        <v>84</v>
      </c>
      <c r="F576" s="4" t="s">
        <v>2700</v>
      </c>
      <c r="G576" s="4" t="s">
        <v>2758</v>
      </c>
      <c r="H576" s="4" t="s">
        <v>2750</v>
      </c>
      <c r="I576" s="4" t="s">
        <v>2750</v>
      </c>
    </row>
    <row r="577" spans="1:9" x14ac:dyDescent="0.2">
      <c r="A577" s="4">
        <v>27100</v>
      </c>
      <c r="B577" s="4" t="s">
        <v>5473</v>
      </c>
      <c r="C577" s="4" t="s">
        <v>5473</v>
      </c>
      <c r="D577" s="4" t="s">
        <v>2739</v>
      </c>
      <c r="E577" s="4">
        <v>40</v>
      </c>
      <c r="F577" s="4" t="s">
        <v>2700</v>
      </c>
      <c r="G577" s="4" t="s">
        <v>2758</v>
      </c>
      <c r="H577" s="4" t="s">
        <v>2751</v>
      </c>
      <c r="I577" s="4" t="s">
        <v>2750</v>
      </c>
    </row>
    <row r="578" spans="1:9" x14ac:dyDescent="0.2">
      <c r="A578" s="4">
        <v>27106</v>
      </c>
      <c r="B578" s="4" t="s">
        <v>5472</v>
      </c>
      <c r="C578" s="4" t="s">
        <v>5472</v>
      </c>
      <c r="D578" s="4" t="s">
        <v>2739</v>
      </c>
      <c r="E578" s="4">
        <v>39</v>
      </c>
      <c r="F578" s="4" t="s">
        <v>2700</v>
      </c>
      <c r="G578" s="4" t="s">
        <v>2758</v>
      </c>
      <c r="H578" s="4" t="s">
        <v>2751</v>
      </c>
      <c r="I578" s="4" t="s">
        <v>2750</v>
      </c>
    </row>
    <row r="579" spans="1:9" x14ac:dyDescent="0.2">
      <c r="A579" s="4">
        <v>27108</v>
      </c>
      <c r="B579" s="4" t="s">
        <v>5471</v>
      </c>
      <c r="C579" s="4" t="s">
        <v>5471</v>
      </c>
      <c r="D579" s="4" t="s">
        <v>2739</v>
      </c>
      <c r="E579" s="4">
        <v>84</v>
      </c>
      <c r="F579" s="4" t="s">
        <v>2700</v>
      </c>
      <c r="G579" s="4" t="s">
        <v>2758</v>
      </c>
      <c r="H579" s="4" t="s">
        <v>2750</v>
      </c>
      <c r="I579" s="4" t="s">
        <v>2750</v>
      </c>
    </row>
    <row r="580" spans="1:9" x14ac:dyDescent="0.2">
      <c r="A580" s="4">
        <v>27110</v>
      </c>
      <c r="B580" s="4" t="s">
        <v>5470</v>
      </c>
      <c r="C580" s="4" t="s">
        <v>5470</v>
      </c>
      <c r="D580" s="4" t="s">
        <v>2739</v>
      </c>
      <c r="E580" s="4">
        <v>84</v>
      </c>
      <c r="F580" s="4" t="s">
        <v>2700</v>
      </c>
      <c r="G580" s="4" t="s">
        <v>2828</v>
      </c>
      <c r="H580" s="4" t="s">
        <v>2751</v>
      </c>
      <c r="I580" s="4" t="s">
        <v>2750</v>
      </c>
    </row>
    <row r="581" spans="1:9" x14ac:dyDescent="0.2">
      <c r="A581" s="4">
        <v>27111</v>
      </c>
      <c r="B581" s="4" t="s">
        <v>5469</v>
      </c>
      <c r="C581" s="4" t="s">
        <v>5469</v>
      </c>
      <c r="D581" s="4" t="s">
        <v>2739</v>
      </c>
      <c r="E581" s="4">
        <v>84</v>
      </c>
      <c r="F581" s="4" t="s">
        <v>2700</v>
      </c>
      <c r="G581" s="4" t="s">
        <v>2828</v>
      </c>
      <c r="H581" s="4" t="s">
        <v>2750</v>
      </c>
      <c r="I581" s="4" t="s">
        <v>2750</v>
      </c>
    </row>
    <row r="582" spans="1:9" x14ac:dyDescent="0.2">
      <c r="A582" s="4">
        <v>27118</v>
      </c>
      <c r="B582" s="4" t="s">
        <v>5468</v>
      </c>
      <c r="C582" s="4" t="s">
        <v>5468</v>
      </c>
      <c r="D582" s="4" t="s">
        <v>2739</v>
      </c>
      <c r="E582" s="4">
        <v>37</v>
      </c>
      <c r="F582" s="4" t="s">
        <v>2700</v>
      </c>
      <c r="G582" s="4" t="s">
        <v>5467</v>
      </c>
      <c r="H582" s="4" t="s">
        <v>2751</v>
      </c>
      <c r="I582" s="4" t="s">
        <v>2750</v>
      </c>
    </row>
    <row r="583" spans="1:9" x14ac:dyDescent="0.2">
      <c r="A583" s="4">
        <v>27119</v>
      </c>
      <c r="B583" s="4" t="s">
        <v>5466</v>
      </c>
      <c r="C583" s="4" t="s">
        <v>5466</v>
      </c>
      <c r="D583" s="4" t="s">
        <v>2739</v>
      </c>
      <c r="E583" s="4">
        <v>84</v>
      </c>
      <c r="F583" s="4" t="s">
        <v>2700</v>
      </c>
      <c r="G583" s="4" t="s">
        <v>3004</v>
      </c>
      <c r="H583" s="4" t="s">
        <v>2750</v>
      </c>
      <c r="I583" s="4" t="s">
        <v>2750</v>
      </c>
    </row>
    <row r="584" spans="1:9" x14ac:dyDescent="0.2">
      <c r="A584" s="4">
        <v>27142</v>
      </c>
      <c r="B584" s="4" t="s">
        <v>5465</v>
      </c>
      <c r="C584" s="4" t="s">
        <v>5465</v>
      </c>
      <c r="D584" s="4" t="s">
        <v>2739</v>
      </c>
      <c r="E584" s="4">
        <v>93</v>
      </c>
      <c r="F584" s="4" t="s">
        <v>2700</v>
      </c>
      <c r="G584" s="4" t="s">
        <v>2828</v>
      </c>
      <c r="H584" s="4" t="s">
        <v>2751</v>
      </c>
      <c r="I584" s="4" t="s">
        <v>2750</v>
      </c>
    </row>
    <row r="585" spans="1:9" x14ac:dyDescent="0.2">
      <c r="A585" s="4">
        <v>27144</v>
      </c>
      <c r="B585" s="4" t="s">
        <v>5464</v>
      </c>
      <c r="C585" s="4" t="s">
        <v>5464</v>
      </c>
      <c r="D585" s="4" t="s">
        <v>2739</v>
      </c>
      <c r="E585" s="4">
        <v>84</v>
      </c>
      <c r="F585" s="4" t="s">
        <v>2700</v>
      </c>
      <c r="G585" s="4" t="s">
        <v>2758</v>
      </c>
      <c r="H585" s="4" t="s">
        <v>2750</v>
      </c>
      <c r="I585" s="4" t="s">
        <v>2750</v>
      </c>
    </row>
    <row r="586" spans="1:9" x14ac:dyDescent="0.2">
      <c r="A586" s="4">
        <v>27145</v>
      </c>
      <c r="B586" s="4" t="s">
        <v>5463</v>
      </c>
      <c r="C586" s="4" t="s">
        <v>5462</v>
      </c>
      <c r="D586" s="4" t="s">
        <v>2739</v>
      </c>
      <c r="E586" s="4">
        <v>84</v>
      </c>
      <c r="F586" s="4" t="s">
        <v>2700</v>
      </c>
      <c r="G586" s="4" t="s">
        <v>2758</v>
      </c>
      <c r="H586" s="4" t="s">
        <v>2750</v>
      </c>
      <c r="I586" s="4" t="s">
        <v>2750</v>
      </c>
    </row>
    <row r="587" spans="1:9" x14ac:dyDescent="0.2">
      <c r="A587" s="4">
        <v>27146</v>
      </c>
      <c r="B587" s="4" t="s">
        <v>5461</v>
      </c>
      <c r="C587" s="4" t="s">
        <v>5461</v>
      </c>
      <c r="D587" s="4" t="s">
        <v>2739</v>
      </c>
      <c r="E587" s="4">
        <v>84</v>
      </c>
      <c r="F587" s="4" t="s">
        <v>2700</v>
      </c>
      <c r="G587" s="4" t="s">
        <v>2752</v>
      </c>
      <c r="H587" s="4" t="s">
        <v>2750</v>
      </c>
      <c r="I587" s="4" t="s">
        <v>2750</v>
      </c>
    </row>
    <row r="588" spans="1:9" x14ac:dyDescent="0.2">
      <c r="A588" s="4">
        <v>28001</v>
      </c>
      <c r="B588" s="4" t="s">
        <v>5460</v>
      </c>
      <c r="C588" s="4" t="s">
        <v>5460</v>
      </c>
      <c r="D588" s="4" t="s">
        <v>2739</v>
      </c>
      <c r="E588" s="4">
        <v>150</v>
      </c>
      <c r="F588" s="4" t="s">
        <v>2700</v>
      </c>
      <c r="G588" s="4" t="s">
        <v>2741</v>
      </c>
      <c r="H588" s="4" t="s">
        <v>3153</v>
      </c>
      <c r="I588" s="4" t="s">
        <v>3153</v>
      </c>
    </row>
    <row r="589" spans="1:9" x14ac:dyDescent="0.2">
      <c r="A589" s="4">
        <v>28003</v>
      </c>
      <c r="B589" s="4" t="s">
        <v>5459</v>
      </c>
      <c r="C589" s="4" t="s">
        <v>5459</v>
      </c>
      <c r="D589" s="4" t="s">
        <v>2739</v>
      </c>
      <c r="E589" s="4">
        <v>150</v>
      </c>
      <c r="F589" s="4" t="s">
        <v>2700</v>
      </c>
      <c r="G589" s="4" t="s">
        <v>2758</v>
      </c>
      <c r="H589" s="4" t="s">
        <v>3153</v>
      </c>
      <c r="I589" s="4" t="s">
        <v>3153</v>
      </c>
    </row>
    <row r="590" spans="1:9" x14ac:dyDescent="0.2">
      <c r="A590" s="4">
        <v>28004</v>
      </c>
      <c r="B590" s="4" t="s">
        <v>5458</v>
      </c>
      <c r="C590" s="4" t="s">
        <v>5458</v>
      </c>
      <c r="D590" s="4" t="s">
        <v>2739</v>
      </c>
      <c r="E590" s="4">
        <v>150</v>
      </c>
      <c r="F590" s="4" t="s">
        <v>2700</v>
      </c>
      <c r="G590" s="4" t="s">
        <v>2741</v>
      </c>
      <c r="H590" s="4" t="s">
        <v>3153</v>
      </c>
      <c r="I590" s="4" t="s">
        <v>3153</v>
      </c>
    </row>
    <row r="591" spans="1:9" x14ac:dyDescent="0.2">
      <c r="A591" s="4">
        <v>28006</v>
      </c>
      <c r="B591" s="4" t="s">
        <v>5457</v>
      </c>
      <c r="C591" s="4" t="s">
        <v>5457</v>
      </c>
      <c r="D591" s="4" t="s">
        <v>2739</v>
      </c>
      <c r="E591" s="4">
        <v>150</v>
      </c>
      <c r="F591" s="4" t="s">
        <v>2700</v>
      </c>
      <c r="G591" s="4" t="s">
        <v>2741</v>
      </c>
      <c r="H591" s="4" t="s">
        <v>3153</v>
      </c>
      <c r="I591" s="4" t="s">
        <v>3153</v>
      </c>
    </row>
    <row r="592" spans="1:9" x14ac:dyDescent="0.2">
      <c r="A592" s="4">
        <v>28007</v>
      </c>
      <c r="B592" s="4" t="s">
        <v>5456</v>
      </c>
      <c r="C592" s="4" t="s">
        <v>5456</v>
      </c>
      <c r="D592" s="4" t="s">
        <v>2739</v>
      </c>
      <c r="E592" s="4">
        <v>150</v>
      </c>
      <c r="F592" s="4" t="s">
        <v>2700</v>
      </c>
      <c r="G592" s="4" t="s">
        <v>2741</v>
      </c>
      <c r="H592" s="4" t="s">
        <v>3153</v>
      </c>
      <c r="I592" s="4" t="s">
        <v>3153</v>
      </c>
    </row>
    <row r="593" spans="1:9" x14ac:dyDescent="0.2">
      <c r="A593" s="4">
        <v>28008</v>
      </c>
      <c r="B593" s="4" t="s">
        <v>5455</v>
      </c>
      <c r="C593" s="4" t="s">
        <v>5454</v>
      </c>
      <c r="D593" s="4" t="s">
        <v>2739</v>
      </c>
      <c r="E593" s="4">
        <v>81</v>
      </c>
      <c r="F593" s="4" t="s">
        <v>2700</v>
      </c>
      <c r="G593" s="4" t="s">
        <v>2758</v>
      </c>
      <c r="H593" s="4" t="s">
        <v>2751</v>
      </c>
      <c r="I593" s="4" t="s">
        <v>3153</v>
      </c>
    </row>
    <row r="594" spans="1:9" x14ac:dyDescent="0.2">
      <c r="A594" s="4">
        <v>28009</v>
      </c>
      <c r="B594" s="4" t="s">
        <v>5453</v>
      </c>
      <c r="C594" s="4" t="s">
        <v>5453</v>
      </c>
      <c r="D594" s="4" t="s">
        <v>2739</v>
      </c>
      <c r="E594" s="4">
        <v>150</v>
      </c>
      <c r="F594" s="4" t="s">
        <v>2700</v>
      </c>
      <c r="G594" s="4" t="s">
        <v>2758</v>
      </c>
      <c r="H594" s="4" t="s">
        <v>3153</v>
      </c>
      <c r="I594" s="4" t="s">
        <v>3153</v>
      </c>
    </row>
    <row r="595" spans="1:9" x14ac:dyDescent="0.2">
      <c r="A595" s="4">
        <v>28011</v>
      </c>
      <c r="B595" s="4" t="s">
        <v>5452</v>
      </c>
      <c r="C595" s="4" t="s">
        <v>5452</v>
      </c>
      <c r="D595" s="4" t="s">
        <v>2739</v>
      </c>
      <c r="E595" s="4">
        <v>150</v>
      </c>
      <c r="F595" s="4" t="s">
        <v>2700</v>
      </c>
      <c r="G595" s="4" t="s">
        <v>2741</v>
      </c>
      <c r="H595" s="4" t="s">
        <v>3153</v>
      </c>
      <c r="I595" s="4" t="s">
        <v>3153</v>
      </c>
    </row>
    <row r="596" spans="1:9" x14ac:dyDescent="0.2">
      <c r="A596" s="4">
        <v>28012</v>
      </c>
      <c r="B596" s="4" t="s">
        <v>5451</v>
      </c>
      <c r="C596" s="4" t="s">
        <v>5451</v>
      </c>
      <c r="D596" s="4" t="s">
        <v>2739</v>
      </c>
      <c r="E596" s="4">
        <v>150</v>
      </c>
      <c r="F596" s="4" t="s">
        <v>2700</v>
      </c>
      <c r="G596" s="4" t="s">
        <v>2741</v>
      </c>
      <c r="H596" s="4" t="s">
        <v>3153</v>
      </c>
      <c r="I596" s="4" t="s">
        <v>3153</v>
      </c>
    </row>
    <row r="597" spans="1:9" x14ac:dyDescent="0.2">
      <c r="A597" s="4">
        <v>28013</v>
      </c>
      <c r="B597" s="4" t="s">
        <v>5450</v>
      </c>
      <c r="C597" s="4" t="s">
        <v>5450</v>
      </c>
      <c r="D597" s="4" t="s">
        <v>2739</v>
      </c>
      <c r="E597" s="4">
        <v>150</v>
      </c>
      <c r="F597" s="4" t="s">
        <v>2700</v>
      </c>
      <c r="G597" s="4" t="s">
        <v>2758</v>
      </c>
      <c r="H597" s="4" t="s">
        <v>3153</v>
      </c>
      <c r="I597" s="4" t="s">
        <v>3153</v>
      </c>
    </row>
    <row r="598" spans="1:9" x14ac:dyDescent="0.2">
      <c r="A598" s="4">
        <v>28015</v>
      </c>
      <c r="B598" s="4" t="s">
        <v>5449</v>
      </c>
      <c r="C598" s="4" t="s">
        <v>5449</v>
      </c>
      <c r="D598" s="4" t="s">
        <v>2739</v>
      </c>
      <c r="E598" s="4">
        <v>150</v>
      </c>
      <c r="F598" s="4" t="s">
        <v>2700</v>
      </c>
      <c r="G598" s="4" t="s">
        <v>3031</v>
      </c>
      <c r="H598" s="4" t="s">
        <v>3153</v>
      </c>
      <c r="I598" s="4" t="s">
        <v>3153</v>
      </c>
    </row>
    <row r="599" spans="1:9" x14ac:dyDescent="0.2">
      <c r="A599" s="4">
        <v>28016</v>
      </c>
      <c r="B599" s="4" t="s">
        <v>5448</v>
      </c>
      <c r="C599" s="4" t="s">
        <v>5448</v>
      </c>
      <c r="D599" s="4" t="s">
        <v>2739</v>
      </c>
      <c r="E599" s="4">
        <v>150</v>
      </c>
      <c r="F599" s="4" t="s">
        <v>2700</v>
      </c>
      <c r="G599" s="4" t="s">
        <v>2758</v>
      </c>
      <c r="H599" s="4" t="s">
        <v>3153</v>
      </c>
      <c r="I599" s="4" t="s">
        <v>3153</v>
      </c>
    </row>
    <row r="600" spans="1:9" x14ac:dyDescent="0.2">
      <c r="A600" s="4">
        <v>28017</v>
      </c>
      <c r="B600" s="4" t="s">
        <v>5447</v>
      </c>
      <c r="C600" s="4" t="s">
        <v>5447</v>
      </c>
      <c r="D600" s="4" t="s">
        <v>2739</v>
      </c>
      <c r="E600" s="4">
        <v>150</v>
      </c>
      <c r="F600" s="4" t="s">
        <v>2700</v>
      </c>
      <c r="G600" s="4" t="s">
        <v>3004</v>
      </c>
      <c r="H600" s="4" t="s">
        <v>3153</v>
      </c>
      <c r="I600" s="4" t="s">
        <v>3153</v>
      </c>
    </row>
    <row r="601" spans="1:9" x14ac:dyDescent="0.2">
      <c r="A601" s="4">
        <v>28020</v>
      </c>
      <c r="B601" s="4" t="s">
        <v>5446</v>
      </c>
      <c r="C601" s="4" t="s">
        <v>5446</v>
      </c>
      <c r="D601" s="4" t="s">
        <v>2739</v>
      </c>
      <c r="E601" s="4">
        <v>150</v>
      </c>
      <c r="F601" s="4" t="s">
        <v>2700</v>
      </c>
      <c r="G601" s="4" t="s">
        <v>2758</v>
      </c>
      <c r="H601" s="4" t="s">
        <v>3153</v>
      </c>
      <c r="I601" s="4" t="s">
        <v>3153</v>
      </c>
    </row>
    <row r="602" spans="1:9" x14ac:dyDescent="0.2">
      <c r="A602" s="4">
        <v>28021</v>
      </c>
      <c r="B602" s="4" t="s">
        <v>5445</v>
      </c>
      <c r="C602" s="4" t="s">
        <v>5445</v>
      </c>
      <c r="D602" s="4" t="s">
        <v>2739</v>
      </c>
      <c r="E602" s="4">
        <v>81</v>
      </c>
      <c r="F602" s="4" t="s">
        <v>2700</v>
      </c>
      <c r="G602" s="4" t="s">
        <v>2828</v>
      </c>
      <c r="H602" s="4" t="s">
        <v>2751</v>
      </c>
      <c r="I602" s="4" t="s">
        <v>3153</v>
      </c>
    </row>
    <row r="603" spans="1:9" x14ac:dyDescent="0.2">
      <c r="A603" s="4">
        <v>28024</v>
      </c>
      <c r="B603" s="4" t="s">
        <v>5444</v>
      </c>
      <c r="C603" s="4" t="s">
        <v>5444</v>
      </c>
      <c r="D603" s="4" t="s">
        <v>2739</v>
      </c>
      <c r="E603" s="4">
        <v>150</v>
      </c>
      <c r="F603" s="4" t="s">
        <v>2700</v>
      </c>
      <c r="G603" s="4" t="s">
        <v>3056</v>
      </c>
      <c r="H603" s="4" t="s">
        <v>3153</v>
      </c>
      <c r="I603" s="4" t="s">
        <v>3153</v>
      </c>
    </row>
    <row r="604" spans="1:9" x14ac:dyDescent="0.2">
      <c r="A604" s="4">
        <v>28025</v>
      </c>
      <c r="B604" s="4" t="s">
        <v>5443</v>
      </c>
      <c r="C604" s="4" t="s">
        <v>5443</v>
      </c>
      <c r="D604" s="4" t="s">
        <v>2739</v>
      </c>
      <c r="E604" s="4">
        <v>150</v>
      </c>
      <c r="F604" s="4" t="s">
        <v>2700</v>
      </c>
      <c r="G604" s="4" t="s">
        <v>2758</v>
      </c>
      <c r="H604" s="4" t="s">
        <v>3153</v>
      </c>
      <c r="I604" s="4" t="s">
        <v>3153</v>
      </c>
    </row>
    <row r="605" spans="1:9" x14ac:dyDescent="0.2">
      <c r="A605" s="4">
        <v>28026</v>
      </c>
      <c r="B605" s="4" t="s">
        <v>5442</v>
      </c>
      <c r="C605" s="4" t="s">
        <v>5442</v>
      </c>
      <c r="D605" s="4" t="s">
        <v>2739</v>
      </c>
      <c r="E605" s="4">
        <v>150</v>
      </c>
      <c r="F605" s="4" t="s">
        <v>2700</v>
      </c>
      <c r="G605" s="4" t="s">
        <v>3031</v>
      </c>
      <c r="H605" s="4" t="s">
        <v>3153</v>
      </c>
      <c r="I605" s="4" t="s">
        <v>3153</v>
      </c>
    </row>
    <row r="606" spans="1:9" x14ac:dyDescent="0.2">
      <c r="A606" s="4">
        <v>28027</v>
      </c>
      <c r="B606" s="4" t="s">
        <v>5441</v>
      </c>
      <c r="C606" s="4" t="s">
        <v>5441</v>
      </c>
      <c r="D606" s="4" t="s">
        <v>2739</v>
      </c>
      <c r="E606" s="4">
        <v>150</v>
      </c>
      <c r="F606" s="4" t="s">
        <v>2700</v>
      </c>
      <c r="G606" s="4" t="s">
        <v>2758</v>
      </c>
      <c r="H606" s="4" t="s">
        <v>3153</v>
      </c>
      <c r="I606" s="4" t="s">
        <v>3153</v>
      </c>
    </row>
    <row r="607" spans="1:9" x14ac:dyDescent="0.2">
      <c r="A607" s="4">
        <v>28029</v>
      </c>
      <c r="B607" s="4" t="s">
        <v>5440</v>
      </c>
      <c r="C607" s="4" t="s">
        <v>5440</v>
      </c>
      <c r="D607" s="4" t="s">
        <v>2739</v>
      </c>
      <c r="E607" s="4">
        <v>150</v>
      </c>
      <c r="F607" s="4" t="s">
        <v>2700</v>
      </c>
      <c r="G607" s="4" t="s">
        <v>2815</v>
      </c>
      <c r="H607" s="4" t="s">
        <v>3153</v>
      </c>
      <c r="I607" s="4" t="s">
        <v>3153</v>
      </c>
    </row>
    <row r="608" spans="1:9" x14ac:dyDescent="0.2">
      <c r="A608" s="4">
        <v>28030</v>
      </c>
      <c r="B608" s="4" t="s">
        <v>5439</v>
      </c>
      <c r="C608" s="4" t="s">
        <v>5439</v>
      </c>
      <c r="D608" s="4" t="s">
        <v>2739</v>
      </c>
      <c r="E608" s="4">
        <v>150</v>
      </c>
      <c r="F608" s="4" t="s">
        <v>2700</v>
      </c>
      <c r="G608" s="4" t="s">
        <v>2758</v>
      </c>
      <c r="H608" s="4" t="s">
        <v>2751</v>
      </c>
      <c r="I608" s="4" t="s">
        <v>3153</v>
      </c>
    </row>
    <row r="609" spans="1:9" x14ac:dyDescent="0.2">
      <c r="A609" s="4">
        <v>28031</v>
      </c>
      <c r="B609" s="4" t="s">
        <v>5438</v>
      </c>
      <c r="C609" s="4" t="s">
        <v>5438</v>
      </c>
      <c r="D609" s="4" t="s">
        <v>2739</v>
      </c>
      <c r="E609" s="4">
        <v>150</v>
      </c>
      <c r="F609" s="4" t="s">
        <v>2700</v>
      </c>
      <c r="G609" s="4" t="s">
        <v>2758</v>
      </c>
      <c r="H609" s="4" t="s">
        <v>3153</v>
      </c>
      <c r="I609" s="4" t="s">
        <v>2608</v>
      </c>
    </row>
    <row r="610" spans="1:9" x14ac:dyDescent="0.2">
      <c r="A610" s="4">
        <v>28033</v>
      </c>
      <c r="B610" s="4" t="s">
        <v>5437</v>
      </c>
      <c r="C610" s="4" t="s">
        <v>5437</v>
      </c>
      <c r="D610" s="4" t="s">
        <v>2739</v>
      </c>
      <c r="E610" s="4">
        <v>153</v>
      </c>
      <c r="F610" s="4" t="s">
        <v>2700</v>
      </c>
      <c r="G610" s="4" t="s">
        <v>2756</v>
      </c>
      <c r="H610" s="4" t="s">
        <v>3153</v>
      </c>
      <c r="I610" s="4" t="s">
        <v>3153</v>
      </c>
    </row>
    <row r="611" spans="1:9" x14ac:dyDescent="0.2">
      <c r="A611" s="4">
        <v>29003</v>
      </c>
      <c r="B611" s="4" t="s">
        <v>5436</v>
      </c>
      <c r="C611" s="4" t="s">
        <v>5436</v>
      </c>
      <c r="D611" s="4" t="s">
        <v>2739</v>
      </c>
      <c r="E611" s="4">
        <v>151</v>
      </c>
      <c r="F611" s="4" t="s">
        <v>2700</v>
      </c>
      <c r="G611" s="4" t="s">
        <v>2741</v>
      </c>
      <c r="H611" s="4" t="s">
        <v>3153</v>
      </c>
      <c r="I611" s="4" t="s">
        <v>3153</v>
      </c>
    </row>
    <row r="612" spans="1:9" x14ac:dyDescent="0.2">
      <c r="A612" s="4">
        <v>29004</v>
      </c>
      <c r="B612" s="4" t="s">
        <v>5435</v>
      </c>
      <c r="C612" s="4" t="s">
        <v>5435</v>
      </c>
      <c r="D612" s="4" t="s">
        <v>3075</v>
      </c>
      <c r="E612" s="4">
        <v>151</v>
      </c>
      <c r="F612" s="4" t="s">
        <v>2700</v>
      </c>
      <c r="G612" s="4" t="s">
        <v>2741</v>
      </c>
      <c r="H612" s="4" t="s">
        <v>3153</v>
      </c>
      <c r="I612" s="4" t="s">
        <v>3153</v>
      </c>
    </row>
    <row r="613" spans="1:9" x14ac:dyDescent="0.2">
      <c r="A613" s="4">
        <v>29008</v>
      </c>
      <c r="B613" s="4" t="s">
        <v>5434</v>
      </c>
      <c r="C613" s="4" t="s">
        <v>5434</v>
      </c>
      <c r="D613" s="4" t="s">
        <v>2739</v>
      </c>
      <c r="E613" s="4">
        <v>151</v>
      </c>
      <c r="F613" s="4" t="s">
        <v>2700</v>
      </c>
      <c r="G613" s="4" t="s">
        <v>2741</v>
      </c>
      <c r="H613" s="4" t="s">
        <v>3153</v>
      </c>
      <c r="I613" s="4" t="s">
        <v>3153</v>
      </c>
    </row>
    <row r="614" spans="1:9" x14ac:dyDescent="0.2">
      <c r="A614" s="4">
        <v>29009</v>
      </c>
      <c r="B614" s="4" t="s">
        <v>5433</v>
      </c>
      <c r="C614" s="4" t="s">
        <v>5433</v>
      </c>
      <c r="D614" s="4" t="s">
        <v>2739</v>
      </c>
      <c r="E614" s="4">
        <v>151</v>
      </c>
      <c r="F614" s="4" t="s">
        <v>2700</v>
      </c>
      <c r="G614" s="4" t="s">
        <v>2741</v>
      </c>
      <c r="H614" s="4" t="s">
        <v>3153</v>
      </c>
      <c r="I614" s="4" t="s">
        <v>3153</v>
      </c>
    </row>
    <row r="615" spans="1:9" x14ac:dyDescent="0.2">
      <c r="A615" s="4">
        <v>29010</v>
      </c>
      <c r="B615" s="4" t="s">
        <v>5432</v>
      </c>
      <c r="C615" s="4" t="s">
        <v>5431</v>
      </c>
      <c r="D615" s="4" t="s">
        <v>2739</v>
      </c>
      <c r="E615" s="4">
        <v>151</v>
      </c>
      <c r="F615" s="4" t="s">
        <v>2700</v>
      </c>
      <c r="G615" s="4" t="s">
        <v>2741</v>
      </c>
      <c r="H615" s="4" t="s">
        <v>3153</v>
      </c>
      <c r="I615" s="4" t="s">
        <v>3153</v>
      </c>
    </row>
    <row r="616" spans="1:9" x14ac:dyDescent="0.2">
      <c r="A616" s="4">
        <v>29011</v>
      </c>
      <c r="B616" s="4" t="s">
        <v>5430</v>
      </c>
      <c r="C616" s="4" t="s">
        <v>5430</v>
      </c>
      <c r="D616" s="4" t="s">
        <v>5429</v>
      </c>
      <c r="E616" s="4">
        <v>151</v>
      </c>
      <c r="F616" s="4" t="s">
        <v>2700</v>
      </c>
      <c r="G616" s="4" t="s">
        <v>2741</v>
      </c>
      <c r="H616" s="4" t="s">
        <v>3153</v>
      </c>
      <c r="I616" s="4" t="s">
        <v>3153</v>
      </c>
    </row>
    <row r="617" spans="1:9" x14ac:dyDescent="0.2">
      <c r="A617" s="4">
        <v>29012</v>
      </c>
      <c r="B617" s="4" t="s">
        <v>5428</v>
      </c>
      <c r="C617" s="4" t="s">
        <v>5428</v>
      </c>
      <c r="D617" s="4" t="s">
        <v>2739</v>
      </c>
      <c r="E617" s="4">
        <v>151</v>
      </c>
      <c r="F617" s="4" t="s">
        <v>2700</v>
      </c>
      <c r="G617" s="4" t="s">
        <v>2741</v>
      </c>
      <c r="H617" s="4" t="s">
        <v>3153</v>
      </c>
      <c r="I617" s="4" t="s">
        <v>3153</v>
      </c>
    </row>
    <row r="618" spans="1:9" x14ac:dyDescent="0.2">
      <c r="A618" s="4">
        <v>29013</v>
      </c>
      <c r="B618" s="4" t="s">
        <v>5427</v>
      </c>
      <c r="C618" s="4" t="s">
        <v>5427</v>
      </c>
      <c r="D618" s="4" t="s">
        <v>2739</v>
      </c>
      <c r="E618" s="4">
        <v>151</v>
      </c>
      <c r="F618" s="4" t="s">
        <v>2700</v>
      </c>
      <c r="G618" s="4" t="s">
        <v>2741</v>
      </c>
      <c r="H618" s="4" t="s">
        <v>3153</v>
      </c>
      <c r="I618" s="4" t="s">
        <v>3153</v>
      </c>
    </row>
    <row r="619" spans="1:9" x14ac:dyDescent="0.2">
      <c r="A619" s="4">
        <v>29014</v>
      </c>
      <c r="B619" s="4" t="s">
        <v>5426</v>
      </c>
      <c r="C619" s="4" t="s">
        <v>5426</v>
      </c>
      <c r="D619" s="4" t="s">
        <v>2739</v>
      </c>
      <c r="E619" s="4">
        <v>82</v>
      </c>
      <c r="F619" s="4" t="s">
        <v>2700</v>
      </c>
      <c r="G619" s="4" t="s">
        <v>2828</v>
      </c>
      <c r="H619" s="4" t="s">
        <v>2751</v>
      </c>
      <c r="I619" s="4" t="s">
        <v>3153</v>
      </c>
    </row>
    <row r="620" spans="1:9" x14ac:dyDescent="0.2">
      <c r="A620" s="4">
        <v>29015</v>
      </c>
      <c r="B620" s="4" t="s">
        <v>5425</v>
      </c>
      <c r="C620" s="4" t="s">
        <v>5425</v>
      </c>
      <c r="D620" s="4" t="s">
        <v>2739</v>
      </c>
      <c r="E620" s="4">
        <v>82</v>
      </c>
      <c r="F620" s="4" t="s">
        <v>2700</v>
      </c>
      <c r="G620" s="4" t="s">
        <v>2741</v>
      </c>
      <c r="H620" s="4" t="s">
        <v>2751</v>
      </c>
      <c r="I620" s="4" t="s">
        <v>3153</v>
      </c>
    </row>
    <row r="621" spans="1:9" x14ac:dyDescent="0.2">
      <c r="A621" s="4">
        <v>29017</v>
      </c>
      <c r="B621" s="4" t="s">
        <v>5424</v>
      </c>
      <c r="C621" s="4" t="s">
        <v>5424</v>
      </c>
      <c r="D621" s="4" t="s">
        <v>2739</v>
      </c>
      <c r="E621" s="4">
        <v>151</v>
      </c>
      <c r="F621" s="4" t="s">
        <v>2700</v>
      </c>
      <c r="G621" s="4" t="s">
        <v>2741</v>
      </c>
      <c r="H621" s="4" t="s">
        <v>3153</v>
      </c>
      <c r="I621" s="4" t="s">
        <v>3153</v>
      </c>
    </row>
    <row r="622" spans="1:9" x14ac:dyDescent="0.2">
      <c r="A622" s="4">
        <v>29018</v>
      </c>
      <c r="B622" s="4" t="s">
        <v>5423</v>
      </c>
      <c r="C622" s="4" t="s">
        <v>5423</v>
      </c>
      <c r="D622" s="4" t="s">
        <v>2739</v>
      </c>
      <c r="E622" s="4">
        <v>151</v>
      </c>
      <c r="F622" s="4" t="s">
        <v>2700</v>
      </c>
      <c r="G622" s="4" t="s">
        <v>2758</v>
      </c>
      <c r="H622" s="4" t="s">
        <v>3153</v>
      </c>
      <c r="I622" s="4" t="s">
        <v>3153</v>
      </c>
    </row>
    <row r="623" spans="1:9" x14ac:dyDescent="0.2">
      <c r="A623" s="4">
        <v>29019</v>
      </c>
      <c r="B623" s="4" t="s">
        <v>5422</v>
      </c>
      <c r="C623" s="4" t="s">
        <v>5422</v>
      </c>
      <c r="D623" s="4" t="s">
        <v>2739</v>
      </c>
      <c r="E623" s="4">
        <v>151</v>
      </c>
      <c r="F623" s="4" t="s">
        <v>2700</v>
      </c>
      <c r="G623" s="4" t="s">
        <v>2758</v>
      </c>
      <c r="H623" s="4" t="s">
        <v>3153</v>
      </c>
      <c r="I623" s="4" t="s">
        <v>3153</v>
      </c>
    </row>
    <row r="624" spans="1:9" x14ac:dyDescent="0.2">
      <c r="A624" s="4">
        <v>29021</v>
      </c>
      <c r="B624" s="4" t="s">
        <v>5421</v>
      </c>
      <c r="C624" s="4" t="s">
        <v>5421</v>
      </c>
      <c r="D624" s="4" t="s">
        <v>2739</v>
      </c>
      <c r="E624" s="4">
        <v>151</v>
      </c>
      <c r="F624" s="4" t="s">
        <v>2700</v>
      </c>
      <c r="G624" s="4" t="s">
        <v>2758</v>
      </c>
      <c r="H624" s="4" t="s">
        <v>3153</v>
      </c>
      <c r="I624" s="4" t="s">
        <v>3153</v>
      </c>
    </row>
    <row r="625" spans="1:9" x14ac:dyDescent="0.2">
      <c r="A625" s="4">
        <v>29028</v>
      </c>
      <c r="B625" s="4" t="s">
        <v>5420</v>
      </c>
      <c r="C625" s="4" t="s">
        <v>5420</v>
      </c>
      <c r="D625" s="4" t="s">
        <v>2739</v>
      </c>
      <c r="E625" s="4">
        <v>151</v>
      </c>
      <c r="F625" s="4" t="s">
        <v>2700</v>
      </c>
      <c r="G625" s="4" t="s">
        <v>2758</v>
      </c>
      <c r="H625" s="4" t="s">
        <v>3153</v>
      </c>
      <c r="I625" s="4" t="s">
        <v>3153</v>
      </c>
    </row>
    <row r="626" spans="1:9" x14ac:dyDescent="0.2">
      <c r="A626" s="4">
        <v>29030</v>
      </c>
      <c r="B626" s="4" t="s">
        <v>5419</v>
      </c>
      <c r="C626" s="4" t="s">
        <v>5419</v>
      </c>
      <c r="D626" s="4" t="s">
        <v>2739</v>
      </c>
      <c r="E626" s="4">
        <v>151</v>
      </c>
      <c r="F626" s="4" t="s">
        <v>2700</v>
      </c>
      <c r="G626" s="4" t="s">
        <v>2758</v>
      </c>
      <c r="H626" s="4" t="s">
        <v>3153</v>
      </c>
      <c r="I626" s="4" t="s">
        <v>3153</v>
      </c>
    </row>
    <row r="627" spans="1:9" x14ac:dyDescent="0.2">
      <c r="A627" s="4">
        <v>29033</v>
      </c>
      <c r="B627" s="4" t="s">
        <v>5418</v>
      </c>
      <c r="C627" s="4" t="s">
        <v>5417</v>
      </c>
      <c r="D627" s="4" t="s">
        <v>3267</v>
      </c>
      <c r="E627" s="4">
        <v>151</v>
      </c>
      <c r="F627" s="4" t="s">
        <v>2700</v>
      </c>
      <c r="G627" s="4" t="s">
        <v>2756</v>
      </c>
      <c r="H627" s="4" t="s">
        <v>3153</v>
      </c>
      <c r="I627" s="4" t="s">
        <v>3153</v>
      </c>
    </row>
    <row r="628" spans="1:9" x14ac:dyDescent="0.2">
      <c r="A628" s="4">
        <v>29035</v>
      </c>
      <c r="B628" s="4" t="s">
        <v>5416</v>
      </c>
      <c r="C628" s="4" t="s">
        <v>5416</v>
      </c>
      <c r="D628" s="4" t="s">
        <v>2739</v>
      </c>
      <c r="E628" s="4">
        <v>151</v>
      </c>
      <c r="F628" s="4" t="s">
        <v>2700</v>
      </c>
      <c r="G628" s="4" t="s">
        <v>2758</v>
      </c>
      <c r="H628" s="4" t="s">
        <v>3153</v>
      </c>
      <c r="I628" s="4" t="s">
        <v>3153</v>
      </c>
    </row>
    <row r="629" spans="1:9" x14ac:dyDescent="0.2">
      <c r="A629" s="4">
        <v>29036</v>
      </c>
      <c r="B629" s="4" t="s">
        <v>5415</v>
      </c>
      <c r="C629" s="4" t="s">
        <v>5415</v>
      </c>
      <c r="D629" s="4" t="s">
        <v>2739</v>
      </c>
      <c r="E629" s="4">
        <v>151</v>
      </c>
      <c r="F629" s="4" t="s">
        <v>2700</v>
      </c>
      <c r="G629" s="4" t="s">
        <v>2758</v>
      </c>
      <c r="H629" s="4" t="s">
        <v>3153</v>
      </c>
      <c r="I629" s="4" t="s">
        <v>3153</v>
      </c>
    </row>
    <row r="630" spans="1:9" x14ac:dyDescent="0.2">
      <c r="A630" s="4">
        <v>29039</v>
      </c>
      <c r="B630" s="4" t="s">
        <v>5414</v>
      </c>
      <c r="C630" s="4" t="s">
        <v>5414</v>
      </c>
      <c r="D630" s="4" t="s">
        <v>2739</v>
      </c>
      <c r="E630" s="4">
        <v>151</v>
      </c>
      <c r="F630" s="4" t="s">
        <v>2700</v>
      </c>
      <c r="G630" s="4" t="s">
        <v>2758</v>
      </c>
      <c r="H630" s="4" t="s">
        <v>3153</v>
      </c>
      <c r="I630" s="4" t="s">
        <v>3153</v>
      </c>
    </row>
    <row r="631" spans="1:9" x14ac:dyDescent="0.2">
      <c r="A631" s="4">
        <v>29041</v>
      </c>
      <c r="B631" s="4" t="s">
        <v>5413</v>
      </c>
      <c r="C631" s="4" t="s">
        <v>5413</v>
      </c>
      <c r="D631" s="4" t="s">
        <v>2739</v>
      </c>
      <c r="E631" s="4">
        <v>151</v>
      </c>
      <c r="F631" s="4" t="s">
        <v>2700</v>
      </c>
      <c r="G631" s="4" t="s">
        <v>3031</v>
      </c>
      <c r="H631" s="4" t="s">
        <v>3153</v>
      </c>
      <c r="I631" s="4" t="s">
        <v>3153</v>
      </c>
    </row>
    <row r="632" spans="1:9" x14ac:dyDescent="0.2">
      <c r="A632" s="4">
        <v>29043</v>
      </c>
      <c r="B632" s="4" t="s">
        <v>5412</v>
      </c>
      <c r="C632" s="4" t="s">
        <v>5412</v>
      </c>
      <c r="D632" s="4" t="s">
        <v>2739</v>
      </c>
      <c r="E632" s="4">
        <v>151</v>
      </c>
      <c r="F632" s="4" t="s">
        <v>2700</v>
      </c>
      <c r="G632" s="4" t="s">
        <v>2815</v>
      </c>
      <c r="H632" s="4" t="s">
        <v>3153</v>
      </c>
      <c r="I632" s="4" t="s">
        <v>3153</v>
      </c>
    </row>
    <row r="633" spans="1:9" x14ac:dyDescent="0.2">
      <c r="A633" s="4">
        <v>29044</v>
      </c>
      <c r="B633" s="4" t="s">
        <v>5411</v>
      </c>
      <c r="C633" s="4" t="s">
        <v>5411</v>
      </c>
      <c r="D633" s="4" t="s">
        <v>2739</v>
      </c>
      <c r="E633" s="4">
        <v>151</v>
      </c>
      <c r="F633" s="4" t="s">
        <v>2700</v>
      </c>
      <c r="G633" s="4" t="s">
        <v>3031</v>
      </c>
      <c r="H633" s="4" t="s">
        <v>3153</v>
      </c>
      <c r="I633" s="4" t="s">
        <v>3153</v>
      </c>
    </row>
    <row r="634" spans="1:9" x14ac:dyDescent="0.2">
      <c r="A634" s="4">
        <v>29045</v>
      </c>
      <c r="B634" s="4" t="s">
        <v>5410</v>
      </c>
      <c r="C634" s="4" t="s">
        <v>5410</v>
      </c>
      <c r="D634" s="4" t="s">
        <v>2739</v>
      </c>
      <c r="E634" s="4">
        <v>151</v>
      </c>
      <c r="F634" s="4" t="s">
        <v>2700</v>
      </c>
      <c r="G634" s="4" t="s">
        <v>2758</v>
      </c>
      <c r="H634" s="4" t="s">
        <v>3153</v>
      </c>
      <c r="I634" s="4" t="s">
        <v>3153</v>
      </c>
    </row>
    <row r="635" spans="1:9" x14ac:dyDescent="0.2">
      <c r="A635" s="4">
        <v>29047</v>
      </c>
      <c r="B635" s="4" t="s">
        <v>5409</v>
      </c>
      <c r="C635" s="4" t="s">
        <v>5409</v>
      </c>
      <c r="D635" s="4" t="s">
        <v>2739</v>
      </c>
      <c r="E635" s="4">
        <v>151</v>
      </c>
      <c r="F635" s="4" t="s">
        <v>2700</v>
      </c>
      <c r="G635" s="4" t="s">
        <v>2810</v>
      </c>
      <c r="H635" s="4" t="s">
        <v>3153</v>
      </c>
      <c r="I635" s="4" t="s">
        <v>3153</v>
      </c>
    </row>
    <row r="636" spans="1:9" x14ac:dyDescent="0.2">
      <c r="A636" s="4">
        <v>29051</v>
      </c>
      <c r="B636" s="4" t="s">
        <v>5408</v>
      </c>
      <c r="C636" s="4" t="s">
        <v>5408</v>
      </c>
      <c r="D636" s="4" t="s">
        <v>2739</v>
      </c>
      <c r="E636" s="4">
        <v>151</v>
      </c>
      <c r="F636" s="4" t="s">
        <v>2700</v>
      </c>
      <c r="G636" s="4" t="s">
        <v>3096</v>
      </c>
      <c r="H636" s="4" t="s">
        <v>3153</v>
      </c>
      <c r="I636" s="4" t="s">
        <v>3153</v>
      </c>
    </row>
    <row r="637" spans="1:9" x14ac:dyDescent="0.2">
      <c r="A637" s="4">
        <v>29052</v>
      </c>
      <c r="B637" s="4" t="s">
        <v>5407</v>
      </c>
      <c r="C637" s="4" t="s">
        <v>5407</v>
      </c>
      <c r="D637" s="4" t="s">
        <v>2739</v>
      </c>
      <c r="E637" s="4">
        <v>151</v>
      </c>
      <c r="F637" s="4" t="s">
        <v>2700</v>
      </c>
      <c r="G637" s="4" t="s">
        <v>3031</v>
      </c>
      <c r="H637" s="4" t="s">
        <v>3153</v>
      </c>
      <c r="I637" s="4" t="s">
        <v>3153</v>
      </c>
    </row>
    <row r="638" spans="1:9" x14ac:dyDescent="0.2">
      <c r="A638" s="4">
        <v>29054</v>
      </c>
      <c r="B638" s="4" t="s">
        <v>5406</v>
      </c>
      <c r="C638" s="4" t="s">
        <v>5406</v>
      </c>
      <c r="D638" s="4" t="s">
        <v>2739</v>
      </c>
      <c r="E638" s="4">
        <v>151</v>
      </c>
      <c r="F638" s="4" t="s">
        <v>2700</v>
      </c>
      <c r="G638" s="4" t="s">
        <v>2916</v>
      </c>
      <c r="H638" s="4" t="s">
        <v>3153</v>
      </c>
      <c r="I638" s="4" t="s">
        <v>3153</v>
      </c>
    </row>
    <row r="639" spans="1:9" x14ac:dyDescent="0.2">
      <c r="A639" s="4">
        <v>29055</v>
      </c>
      <c r="B639" s="4" t="s">
        <v>5405</v>
      </c>
      <c r="C639" s="4" t="s">
        <v>5405</v>
      </c>
      <c r="D639" s="4" t="s">
        <v>2739</v>
      </c>
      <c r="E639" s="4">
        <v>151</v>
      </c>
      <c r="F639" s="4" t="s">
        <v>2700</v>
      </c>
      <c r="G639" s="4" t="s">
        <v>2815</v>
      </c>
      <c r="H639" s="4" t="s">
        <v>3153</v>
      </c>
      <c r="I639" s="4" t="s">
        <v>3153</v>
      </c>
    </row>
    <row r="640" spans="1:9" x14ac:dyDescent="0.2">
      <c r="A640" s="4">
        <v>29059</v>
      </c>
      <c r="B640" s="4" t="s">
        <v>5404</v>
      </c>
      <c r="C640" s="4" t="s">
        <v>5404</v>
      </c>
      <c r="D640" s="4" t="s">
        <v>2739</v>
      </c>
      <c r="E640" s="4">
        <v>82</v>
      </c>
      <c r="F640" s="4" t="s">
        <v>2700</v>
      </c>
      <c r="G640" s="4" t="s">
        <v>2828</v>
      </c>
      <c r="H640" s="4" t="s">
        <v>2751</v>
      </c>
      <c r="I640" s="4" t="s">
        <v>2750</v>
      </c>
    </row>
    <row r="641" spans="1:9" x14ac:dyDescent="0.2">
      <c r="A641" s="4">
        <v>30001</v>
      </c>
      <c r="B641" s="4" t="s">
        <v>5403</v>
      </c>
      <c r="C641" s="4" t="s">
        <v>5403</v>
      </c>
      <c r="D641" s="4" t="s">
        <v>2739</v>
      </c>
      <c r="E641" s="4">
        <v>152</v>
      </c>
      <c r="F641" s="4" t="s">
        <v>2700</v>
      </c>
      <c r="G641" s="4" t="s">
        <v>2741</v>
      </c>
      <c r="H641" s="4" t="s">
        <v>3153</v>
      </c>
      <c r="I641" s="4" t="s">
        <v>3153</v>
      </c>
    </row>
    <row r="642" spans="1:9" x14ac:dyDescent="0.2">
      <c r="A642" s="4">
        <v>30002</v>
      </c>
      <c r="B642" s="4" t="s">
        <v>5402</v>
      </c>
      <c r="C642" s="4" t="s">
        <v>5402</v>
      </c>
      <c r="D642" s="4" t="s">
        <v>2739</v>
      </c>
      <c r="E642" s="4">
        <v>152</v>
      </c>
      <c r="F642" s="4" t="s">
        <v>2700</v>
      </c>
      <c r="G642" s="4" t="s">
        <v>2815</v>
      </c>
      <c r="H642" s="4" t="s">
        <v>3153</v>
      </c>
      <c r="I642" s="4" t="s">
        <v>3153</v>
      </c>
    </row>
    <row r="643" spans="1:9" x14ac:dyDescent="0.2">
      <c r="A643" s="4">
        <v>30003</v>
      </c>
      <c r="B643" s="4" t="s">
        <v>5401</v>
      </c>
      <c r="C643" s="4" t="s">
        <v>5401</v>
      </c>
      <c r="D643" s="4" t="s">
        <v>2739</v>
      </c>
      <c r="E643" s="4">
        <v>152</v>
      </c>
      <c r="F643" s="4" t="s">
        <v>2700</v>
      </c>
      <c r="G643" s="4" t="s">
        <v>2741</v>
      </c>
      <c r="H643" s="4" t="s">
        <v>3153</v>
      </c>
      <c r="I643" s="4" t="s">
        <v>3153</v>
      </c>
    </row>
    <row r="644" spans="1:9" x14ac:dyDescent="0.2">
      <c r="A644" s="4">
        <v>30004</v>
      </c>
      <c r="B644" s="4" t="s">
        <v>5400</v>
      </c>
      <c r="C644" s="4" t="s">
        <v>5400</v>
      </c>
      <c r="D644" s="4" t="s">
        <v>2739</v>
      </c>
      <c r="E644" s="4">
        <v>152</v>
      </c>
      <c r="F644" s="4" t="s">
        <v>2700</v>
      </c>
      <c r="G644" s="4" t="s">
        <v>2741</v>
      </c>
      <c r="H644" s="4" t="s">
        <v>3153</v>
      </c>
      <c r="I644" s="4" t="s">
        <v>3153</v>
      </c>
    </row>
    <row r="645" spans="1:9" x14ac:dyDescent="0.2">
      <c r="A645" s="4">
        <v>30005</v>
      </c>
      <c r="B645" s="4" t="s">
        <v>5399</v>
      </c>
      <c r="C645" s="4" t="s">
        <v>5399</v>
      </c>
      <c r="D645" s="4" t="s">
        <v>2739</v>
      </c>
      <c r="E645" s="4">
        <v>152</v>
      </c>
      <c r="F645" s="4" t="s">
        <v>2700</v>
      </c>
      <c r="G645" s="4" t="s">
        <v>2741</v>
      </c>
      <c r="H645" s="4" t="s">
        <v>3153</v>
      </c>
      <c r="I645" s="4" t="s">
        <v>3153</v>
      </c>
    </row>
    <row r="646" spans="1:9" x14ac:dyDescent="0.2">
      <c r="A646" s="4">
        <v>30006</v>
      </c>
      <c r="B646" s="4" t="s">
        <v>5398</v>
      </c>
      <c r="C646" s="4" t="s">
        <v>5398</v>
      </c>
      <c r="D646" s="4" t="s">
        <v>2739</v>
      </c>
      <c r="E646" s="4">
        <v>152</v>
      </c>
      <c r="F646" s="4" t="s">
        <v>2700</v>
      </c>
      <c r="G646" s="4" t="s">
        <v>2741</v>
      </c>
      <c r="H646" s="4" t="s">
        <v>3153</v>
      </c>
      <c r="I646" s="4" t="s">
        <v>3153</v>
      </c>
    </row>
    <row r="647" spans="1:9" x14ac:dyDescent="0.2">
      <c r="A647" s="4">
        <v>30007</v>
      </c>
      <c r="B647" s="4" t="s">
        <v>5397</v>
      </c>
      <c r="C647" s="4" t="s">
        <v>5397</v>
      </c>
      <c r="D647" s="4" t="s">
        <v>2739</v>
      </c>
      <c r="E647" s="4">
        <v>152</v>
      </c>
      <c r="F647" s="4" t="s">
        <v>2700</v>
      </c>
      <c r="G647" s="4" t="s">
        <v>2741</v>
      </c>
      <c r="H647" s="4" t="s">
        <v>3153</v>
      </c>
      <c r="I647" s="4" t="s">
        <v>3153</v>
      </c>
    </row>
    <row r="648" spans="1:9" x14ac:dyDescent="0.2">
      <c r="A648" s="4">
        <v>30010</v>
      </c>
      <c r="B648" s="4" t="s">
        <v>5396</v>
      </c>
      <c r="C648" s="4" t="s">
        <v>5396</v>
      </c>
      <c r="D648" s="4" t="s">
        <v>2739</v>
      </c>
      <c r="E648" s="4">
        <v>152</v>
      </c>
      <c r="F648" s="4" t="s">
        <v>2700</v>
      </c>
      <c r="G648" s="4" t="s">
        <v>2741</v>
      </c>
      <c r="H648" s="4" t="s">
        <v>3153</v>
      </c>
      <c r="I648" s="4" t="s">
        <v>3153</v>
      </c>
    </row>
    <row r="649" spans="1:9" x14ac:dyDescent="0.2">
      <c r="A649" s="4">
        <v>30012</v>
      </c>
      <c r="B649" s="4" t="s">
        <v>5395</v>
      </c>
      <c r="C649" s="4" t="s">
        <v>5395</v>
      </c>
      <c r="D649" s="4" t="s">
        <v>2739</v>
      </c>
      <c r="E649" s="4">
        <v>152</v>
      </c>
      <c r="F649" s="4" t="s">
        <v>2700</v>
      </c>
      <c r="G649" s="4" t="s">
        <v>2758</v>
      </c>
      <c r="H649" s="4" t="s">
        <v>3153</v>
      </c>
      <c r="I649" s="4" t="s">
        <v>3153</v>
      </c>
    </row>
    <row r="650" spans="1:9" x14ac:dyDescent="0.2">
      <c r="A650" s="4">
        <v>30017</v>
      </c>
      <c r="B650" s="4" t="s">
        <v>5394</v>
      </c>
      <c r="C650" s="4" t="s">
        <v>5394</v>
      </c>
      <c r="D650" s="4" t="s">
        <v>5393</v>
      </c>
      <c r="E650" s="4">
        <v>152</v>
      </c>
      <c r="F650" s="4" t="s">
        <v>2700</v>
      </c>
      <c r="G650" s="4" t="s">
        <v>2756</v>
      </c>
      <c r="H650" s="4" t="s">
        <v>3153</v>
      </c>
      <c r="I650" s="4" t="s">
        <v>3153</v>
      </c>
    </row>
    <row r="651" spans="1:9" x14ac:dyDescent="0.2">
      <c r="A651" s="4">
        <v>30018</v>
      </c>
      <c r="B651" s="4" t="s">
        <v>5392</v>
      </c>
      <c r="C651" s="4" t="s">
        <v>5392</v>
      </c>
      <c r="D651" s="4" t="s">
        <v>5387</v>
      </c>
      <c r="E651" s="4">
        <v>200</v>
      </c>
      <c r="F651" s="4" t="s">
        <v>2700</v>
      </c>
      <c r="G651" s="4" t="s">
        <v>3357</v>
      </c>
      <c r="H651" s="4" t="s">
        <v>2751</v>
      </c>
      <c r="I651" s="4" t="s">
        <v>3153</v>
      </c>
    </row>
    <row r="652" spans="1:9" x14ac:dyDescent="0.2">
      <c r="A652" s="4">
        <v>30019</v>
      </c>
      <c r="B652" s="4" t="s">
        <v>5391</v>
      </c>
      <c r="C652" s="4" t="s">
        <v>5391</v>
      </c>
      <c r="D652" s="4" t="s">
        <v>5387</v>
      </c>
      <c r="E652" s="4">
        <v>200</v>
      </c>
      <c r="F652" s="4" t="s">
        <v>2700</v>
      </c>
      <c r="G652" s="4" t="s">
        <v>3357</v>
      </c>
      <c r="H652" s="4" t="s">
        <v>2751</v>
      </c>
      <c r="I652" s="4" t="s">
        <v>3153</v>
      </c>
    </row>
    <row r="653" spans="1:9" x14ac:dyDescent="0.2">
      <c r="A653" s="4">
        <v>30020</v>
      </c>
      <c r="B653" s="4" t="s">
        <v>5390</v>
      </c>
      <c r="C653" s="4" t="s">
        <v>5390</v>
      </c>
      <c r="D653" s="4" t="s">
        <v>5387</v>
      </c>
      <c r="E653" s="4">
        <v>200</v>
      </c>
      <c r="F653" s="4" t="s">
        <v>2700</v>
      </c>
      <c r="G653" s="4" t="s">
        <v>3357</v>
      </c>
      <c r="H653" s="4" t="s">
        <v>2751</v>
      </c>
      <c r="I653" s="4" t="s">
        <v>3153</v>
      </c>
    </row>
    <row r="654" spans="1:9" x14ac:dyDescent="0.2">
      <c r="A654" s="4">
        <v>30026</v>
      </c>
      <c r="B654" s="4" t="s">
        <v>5389</v>
      </c>
      <c r="C654" s="4" t="s">
        <v>5389</v>
      </c>
      <c r="D654" s="4" t="s">
        <v>2739</v>
      </c>
      <c r="E654" s="4">
        <v>153</v>
      </c>
      <c r="F654" s="4" t="s">
        <v>2700</v>
      </c>
      <c r="G654" s="4" t="s">
        <v>3096</v>
      </c>
      <c r="H654" s="4" t="s">
        <v>3153</v>
      </c>
      <c r="I654" s="4" t="s">
        <v>3153</v>
      </c>
    </row>
    <row r="655" spans="1:9" x14ac:dyDescent="0.2">
      <c r="A655" s="4">
        <v>30027</v>
      </c>
      <c r="B655" s="4" t="s">
        <v>5388</v>
      </c>
      <c r="C655" s="4" t="s">
        <v>5388</v>
      </c>
      <c r="D655" s="4" t="s">
        <v>5387</v>
      </c>
      <c r="E655" s="4">
        <v>200</v>
      </c>
      <c r="F655" s="4" t="s">
        <v>2700</v>
      </c>
      <c r="G655" s="4" t="s">
        <v>3357</v>
      </c>
      <c r="H655" s="4" t="s">
        <v>2751</v>
      </c>
      <c r="I655" s="4" t="s">
        <v>3153</v>
      </c>
    </row>
    <row r="656" spans="1:9" x14ac:dyDescent="0.2">
      <c r="A656" s="4">
        <v>30029</v>
      </c>
      <c r="B656" s="4" t="s">
        <v>5386</v>
      </c>
      <c r="C656" s="4" t="s">
        <v>5386</v>
      </c>
      <c r="D656" s="4" t="s">
        <v>2739</v>
      </c>
      <c r="E656" s="4">
        <v>152</v>
      </c>
      <c r="F656" s="4" t="s">
        <v>2700</v>
      </c>
      <c r="G656" s="4" t="s">
        <v>3031</v>
      </c>
      <c r="H656" s="4" t="s">
        <v>3153</v>
      </c>
      <c r="I656" s="4" t="s">
        <v>3153</v>
      </c>
    </row>
    <row r="657" spans="1:9" x14ac:dyDescent="0.2">
      <c r="A657" s="4">
        <v>30030</v>
      </c>
      <c r="B657" s="4" t="s">
        <v>5385</v>
      </c>
      <c r="C657" s="4" t="s">
        <v>5385</v>
      </c>
      <c r="D657" s="4" t="s">
        <v>2739</v>
      </c>
      <c r="E657" s="4">
        <v>39</v>
      </c>
      <c r="F657" s="4" t="s">
        <v>2700</v>
      </c>
      <c r="G657" s="4" t="s">
        <v>2758</v>
      </c>
      <c r="H657" s="4" t="s">
        <v>3153</v>
      </c>
      <c r="I657" s="4" t="s">
        <v>3153</v>
      </c>
    </row>
    <row r="658" spans="1:9" x14ac:dyDescent="0.2">
      <c r="A658" s="4">
        <v>30031</v>
      </c>
      <c r="B658" s="4" t="s">
        <v>5384</v>
      </c>
      <c r="C658" s="4" t="s">
        <v>5384</v>
      </c>
      <c r="D658" s="4" t="s">
        <v>2739</v>
      </c>
      <c r="E658" s="4">
        <v>152</v>
      </c>
      <c r="F658" s="4" t="s">
        <v>2700</v>
      </c>
      <c r="G658" s="4" t="s">
        <v>2758</v>
      </c>
      <c r="H658" s="4" t="s">
        <v>3153</v>
      </c>
      <c r="I658" s="4" t="s">
        <v>3153</v>
      </c>
    </row>
    <row r="659" spans="1:9" x14ac:dyDescent="0.2">
      <c r="A659" s="4">
        <v>30032</v>
      </c>
      <c r="B659" s="4" t="s">
        <v>5383</v>
      </c>
      <c r="C659" s="4" t="s">
        <v>5383</v>
      </c>
      <c r="D659" s="4" t="s">
        <v>2739</v>
      </c>
      <c r="E659" s="4">
        <v>152</v>
      </c>
      <c r="F659" s="4" t="s">
        <v>2700</v>
      </c>
      <c r="G659" s="4" t="s">
        <v>2758</v>
      </c>
      <c r="H659" s="4" t="s">
        <v>3153</v>
      </c>
      <c r="I659" s="4" t="s">
        <v>3153</v>
      </c>
    </row>
    <row r="660" spans="1:9" x14ac:dyDescent="0.2">
      <c r="A660" s="4">
        <v>31004</v>
      </c>
      <c r="B660" s="4" t="s">
        <v>5382</v>
      </c>
      <c r="C660" s="4" t="s">
        <v>5382</v>
      </c>
      <c r="D660" s="4" t="s">
        <v>2739</v>
      </c>
      <c r="E660" s="4">
        <v>153</v>
      </c>
      <c r="F660" s="4" t="s">
        <v>2700</v>
      </c>
      <c r="G660" s="4" t="s">
        <v>2741</v>
      </c>
      <c r="H660" s="4" t="s">
        <v>3153</v>
      </c>
      <c r="I660" s="4" t="s">
        <v>3153</v>
      </c>
    </row>
    <row r="661" spans="1:9" x14ac:dyDescent="0.2">
      <c r="A661" s="4">
        <v>31006</v>
      </c>
      <c r="B661" s="4" t="s">
        <v>5381</v>
      </c>
      <c r="C661" s="4" t="s">
        <v>5381</v>
      </c>
      <c r="D661" s="4" t="s">
        <v>2739</v>
      </c>
      <c r="E661" s="4">
        <v>153</v>
      </c>
      <c r="F661" s="4" t="s">
        <v>2700</v>
      </c>
      <c r="G661" s="4" t="s">
        <v>3004</v>
      </c>
      <c r="H661" s="4" t="s">
        <v>3153</v>
      </c>
      <c r="I661" s="4" t="s">
        <v>3153</v>
      </c>
    </row>
    <row r="662" spans="1:9" x14ac:dyDescent="0.2">
      <c r="A662" s="4">
        <v>31007</v>
      </c>
      <c r="B662" s="4" t="s">
        <v>5380</v>
      </c>
      <c r="C662" s="4" t="s">
        <v>5380</v>
      </c>
      <c r="D662" s="4" t="s">
        <v>2739</v>
      </c>
      <c r="E662" s="4">
        <v>153</v>
      </c>
      <c r="F662" s="4" t="s">
        <v>2700</v>
      </c>
      <c r="G662" s="4" t="s">
        <v>2758</v>
      </c>
      <c r="H662" s="4" t="s">
        <v>3153</v>
      </c>
      <c r="I662" s="4" t="s">
        <v>3153</v>
      </c>
    </row>
    <row r="663" spans="1:9" x14ac:dyDescent="0.2">
      <c r="A663" s="4">
        <v>31008</v>
      </c>
      <c r="B663" s="4" t="s">
        <v>5379</v>
      </c>
      <c r="C663" s="4" t="s">
        <v>5379</v>
      </c>
      <c r="D663" s="4" t="s">
        <v>2739</v>
      </c>
      <c r="E663" s="4">
        <v>153</v>
      </c>
      <c r="F663" s="4" t="s">
        <v>2700</v>
      </c>
      <c r="G663" s="4" t="s">
        <v>2741</v>
      </c>
      <c r="H663" s="4" t="s">
        <v>3153</v>
      </c>
      <c r="I663" s="4" t="s">
        <v>3153</v>
      </c>
    </row>
    <row r="664" spans="1:9" x14ac:dyDescent="0.2">
      <c r="A664" s="4">
        <v>31009</v>
      </c>
      <c r="B664" s="4" t="s">
        <v>5378</v>
      </c>
      <c r="C664" s="4" t="s">
        <v>5378</v>
      </c>
      <c r="D664" s="4" t="s">
        <v>2739</v>
      </c>
      <c r="E664" s="4">
        <v>153</v>
      </c>
      <c r="F664" s="4" t="s">
        <v>2700</v>
      </c>
      <c r="G664" s="4" t="s">
        <v>2758</v>
      </c>
      <c r="H664" s="4" t="s">
        <v>3153</v>
      </c>
      <c r="I664" s="4" t="s">
        <v>3153</v>
      </c>
    </row>
    <row r="665" spans="1:9" x14ac:dyDescent="0.2">
      <c r="A665" s="4">
        <v>31011</v>
      </c>
      <c r="B665" s="4" t="s">
        <v>5377</v>
      </c>
      <c r="C665" s="4" t="s">
        <v>5377</v>
      </c>
      <c r="D665" s="4" t="s">
        <v>2739</v>
      </c>
      <c r="E665" s="4">
        <v>153</v>
      </c>
      <c r="F665" s="4" t="s">
        <v>2700</v>
      </c>
      <c r="G665" s="4" t="s">
        <v>2758</v>
      </c>
      <c r="H665" s="4" t="s">
        <v>3153</v>
      </c>
      <c r="I665" s="4" t="s">
        <v>3153</v>
      </c>
    </row>
    <row r="666" spans="1:9" x14ac:dyDescent="0.2">
      <c r="A666" s="4">
        <v>31012</v>
      </c>
      <c r="B666" s="4" t="s">
        <v>5376</v>
      </c>
      <c r="C666" s="4" t="s">
        <v>5376</v>
      </c>
      <c r="D666" s="4" t="s">
        <v>5375</v>
      </c>
      <c r="E666" s="4">
        <v>10</v>
      </c>
      <c r="F666" s="4" t="s">
        <v>2700</v>
      </c>
      <c r="G666" s="4" t="s">
        <v>3357</v>
      </c>
      <c r="H666" s="4" t="s">
        <v>2751</v>
      </c>
      <c r="I666" s="4" t="s">
        <v>2750</v>
      </c>
    </row>
    <row r="667" spans="1:9" x14ac:dyDescent="0.2">
      <c r="A667" s="4">
        <v>31013</v>
      </c>
      <c r="B667" s="4" t="s">
        <v>5374</v>
      </c>
      <c r="C667" s="4" t="s">
        <v>5374</v>
      </c>
      <c r="D667" s="4" t="s">
        <v>2739</v>
      </c>
      <c r="E667" s="4">
        <v>153</v>
      </c>
      <c r="F667" s="4" t="s">
        <v>2700</v>
      </c>
      <c r="G667" s="4" t="s">
        <v>3004</v>
      </c>
      <c r="H667" s="4" t="s">
        <v>3153</v>
      </c>
      <c r="I667" s="4" t="s">
        <v>3153</v>
      </c>
    </row>
    <row r="668" spans="1:9" x14ac:dyDescent="0.2">
      <c r="A668" s="4">
        <v>31017</v>
      </c>
      <c r="B668" s="4" t="s">
        <v>5373</v>
      </c>
      <c r="C668" s="4" t="s">
        <v>5373</v>
      </c>
      <c r="D668" s="4" t="s">
        <v>2739</v>
      </c>
      <c r="E668" s="4">
        <v>153</v>
      </c>
      <c r="F668" s="4" t="s">
        <v>2700</v>
      </c>
      <c r="G668" s="4" t="s">
        <v>3096</v>
      </c>
      <c r="H668" s="4" t="s">
        <v>3153</v>
      </c>
      <c r="I668" s="4" t="s">
        <v>3153</v>
      </c>
    </row>
    <row r="669" spans="1:9" x14ac:dyDescent="0.2">
      <c r="A669" s="4">
        <v>31019</v>
      </c>
      <c r="B669" s="4" t="s">
        <v>5372</v>
      </c>
      <c r="C669" s="4" t="s">
        <v>5372</v>
      </c>
      <c r="D669" s="4" t="s">
        <v>5371</v>
      </c>
      <c r="E669" s="4">
        <v>300</v>
      </c>
      <c r="F669" s="4" t="s">
        <v>2700</v>
      </c>
      <c r="G669" s="4" t="s">
        <v>2894</v>
      </c>
      <c r="H669" s="4" t="s">
        <v>3153</v>
      </c>
      <c r="I669" s="4" t="s">
        <v>3153</v>
      </c>
    </row>
    <row r="670" spans="1:9" x14ac:dyDescent="0.2">
      <c r="A670" s="4">
        <v>31020</v>
      </c>
      <c r="B670" s="4" t="s">
        <v>5370</v>
      </c>
      <c r="C670" s="4" t="s">
        <v>5370</v>
      </c>
      <c r="D670" s="4" t="s">
        <v>3466</v>
      </c>
      <c r="E670" s="4">
        <v>153</v>
      </c>
      <c r="F670" s="4" t="s">
        <v>2700</v>
      </c>
      <c r="G670" s="4" t="s">
        <v>2758</v>
      </c>
      <c r="H670" s="4" t="s">
        <v>3153</v>
      </c>
      <c r="I670" s="4" t="s">
        <v>3153</v>
      </c>
    </row>
    <row r="671" spans="1:9" x14ac:dyDescent="0.2">
      <c r="A671" s="4">
        <v>31022</v>
      </c>
      <c r="B671" s="4" t="s">
        <v>5369</v>
      </c>
      <c r="C671" s="4" t="s">
        <v>5369</v>
      </c>
      <c r="D671" s="4" t="s">
        <v>2739</v>
      </c>
      <c r="E671" s="4">
        <v>153</v>
      </c>
      <c r="F671" s="4" t="s">
        <v>2700</v>
      </c>
      <c r="G671" s="4" t="s">
        <v>2758</v>
      </c>
      <c r="H671" s="4" t="s">
        <v>3153</v>
      </c>
      <c r="I671" s="4" t="s">
        <v>3153</v>
      </c>
    </row>
    <row r="672" spans="1:9" x14ac:dyDescent="0.2">
      <c r="A672" s="4">
        <v>31023</v>
      </c>
      <c r="B672" s="4" t="s">
        <v>5368</v>
      </c>
      <c r="C672" s="4" t="s">
        <v>5368</v>
      </c>
      <c r="D672" s="4" t="s">
        <v>2773</v>
      </c>
      <c r="E672" s="4">
        <v>162</v>
      </c>
      <c r="F672" s="4" t="s">
        <v>2700</v>
      </c>
      <c r="G672" s="4" t="s">
        <v>2758</v>
      </c>
      <c r="H672" s="4" t="s">
        <v>3153</v>
      </c>
      <c r="I672" s="4" t="s">
        <v>3153</v>
      </c>
    </row>
    <row r="673" spans="1:9" x14ac:dyDescent="0.2">
      <c r="A673" s="4">
        <v>31024</v>
      </c>
      <c r="B673" s="4" t="s">
        <v>5367</v>
      </c>
      <c r="C673" s="4" t="s">
        <v>5367</v>
      </c>
      <c r="D673" s="4" t="s">
        <v>2739</v>
      </c>
      <c r="E673" s="4">
        <v>153</v>
      </c>
      <c r="F673" s="4" t="s">
        <v>2700</v>
      </c>
      <c r="G673" s="4" t="s">
        <v>3056</v>
      </c>
      <c r="H673" s="4" t="s">
        <v>3153</v>
      </c>
      <c r="I673" s="4" t="s">
        <v>3153</v>
      </c>
    </row>
    <row r="674" spans="1:9" x14ac:dyDescent="0.2">
      <c r="A674" s="4">
        <v>31026</v>
      </c>
      <c r="B674" s="4" t="s">
        <v>5366</v>
      </c>
      <c r="C674" s="4" t="s">
        <v>5366</v>
      </c>
      <c r="D674" s="4" t="s">
        <v>2739</v>
      </c>
      <c r="E674" s="4">
        <v>153</v>
      </c>
      <c r="F674" s="4" t="s">
        <v>2700</v>
      </c>
      <c r="G674" s="4" t="s">
        <v>2758</v>
      </c>
      <c r="H674" s="4" t="s">
        <v>3153</v>
      </c>
      <c r="I674" s="4" t="s">
        <v>3153</v>
      </c>
    </row>
    <row r="675" spans="1:9" x14ac:dyDescent="0.2">
      <c r="A675" s="4">
        <v>31027</v>
      </c>
      <c r="B675" s="4" t="s">
        <v>5365</v>
      </c>
      <c r="C675" s="4" t="s">
        <v>5365</v>
      </c>
      <c r="D675" s="4" t="s">
        <v>2739</v>
      </c>
      <c r="E675" s="4">
        <v>153</v>
      </c>
      <c r="F675" s="4" t="s">
        <v>2700</v>
      </c>
      <c r="G675" s="4" t="s">
        <v>2758</v>
      </c>
      <c r="H675" s="4" t="s">
        <v>3153</v>
      </c>
      <c r="I675" s="4" t="s">
        <v>3153</v>
      </c>
    </row>
    <row r="676" spans="1:9" x14ac:dyDescent="0.2">
      <c r="A676" s="4">
        <v>31028</v>
      </c>
      <c r="B676" s="4" t="s">
        <v>5364</v>
      </c>
      <c r="C676" s="4" t="s">
        <v>5364</v>
      </c>
      <c r="D676" s="4" t="s">
        <v>2739</v>
      </c>
      <c r="E676" s="4">
        <v>153</v>
      </c>
      <c r="F676" s="4" t="s">
        <v>2700</v>
      </c>
      <c r="G676" s="4" t="s">
        <v>2758</v>
      </c>
      <c r="H676" s="4" t="s">
        <v>3153</v>
      </c>
      <c r="I676" s="4" t="s">
        <v>3153</v>
      </c>
    </row>
    <row r="677" spans="1:9" x14ac:dyDescent="0.2">
      <c r="A677" s="4">
        <v>31029</v>
      </c>
      <c r="B677" s="4" t="s">
        <v>5363</v>
      </c>
      <c r="C677" s="4" t="s">
        <v>5363</v>
      </c>
      <c r="D677" s="4" t="s">
        <v>2739</v>
      </c>
      <c r="E677" s="4">
        <v>153</v>
      </c>
      <c r="F677" s="4" t="s">
        <v>2700</v>
      </c>
      <c r="G677" s="4" t="s">
        <v>2758</v>
      </c>
      <c r="H677" s="4" t="s">
        <v>3153</v>
      </c>
      <c r="I677" s="4" t="s">
        <v>3153</v>
      </c>
    </row>
    <row r="678" spans="1:9" x14ac:dyDescent="0.2">
      <c r="A678" s="4">
        <v>31030</v>
      </c>
      <c r="B678" s="4" t="s">
        <v>5362</v>
      </c>
      <c r="C678" s="4" t="s">
        <v>5362</v>
      </c>
      <c r="D678" s="4" t="s">
        <v>2739</v>
      </c>
      <c r="E678" s="4">
        <v>153</v>
      </c>
      <c r="F678" s="4" t="s">
        <v>2700</v>
      </c>
      <c r="G678" s="4" t="s">
        <v>2758</v>
      </c>
      <c r="H678" s="4" t="s">
        <v>3153</v>
      </c>
      <c r="I678" s="4" t="s">
        <v>3153</v>
      </c>
    </row>
    <row r="679" spans="1:9" x14ac:dyDescent="0.2">
      <c r="A679" s="4">
        <v>31031</v>
      </c>
      <c r="B679" s="4" t="s">
        <v>5361</v>
      </c>
      <c r="C679" s="4" t="s">
        <v>5361</v>
      </c>
      <c r="D679" s="4" t="s">
        <v>2739</v>
      </c>
      <c r="E679" s="4">
        <v>153</v>
      </c>
      <c r="F679" s="4" t="s">
        <v>2700</v>
      </c>
      <c r="G679" s="4" t="s">
        <v>2815</v>
      </c>
      <c r="H679" s="4" t="s">
        <v>3153</v>
      </c>
      <c r="I679" s="4" t="s">
        <v>3153</v>
      </c>
    </row>
    <row r="680" spans="1:9" x14ac:dyDescent="0.2">
      <c r="A680" s="4">
        <v>31033</v>
      </c>
      <c r="B680" s="4" t="s">
        <v>5360</v>
      </c>
      <c r="C680" s="4" t="s">
        <v>5360</v>
      </c>
      <c r="D680" s="4" t="s">
        <v>2739</v>
      </c>
      <c r="E680" s="4">
        <v>153</v>
      </c>
      <c r="F680" s="4" t="s">
        <v>2700</v>
      </c>
      <c r="G680" s="4" t="s">
        <v>2741</v>
      </c>
      <c r="H680" s="4" t="s">
        <v>3153</v>
      </c>
      <c r="I680" s="4" t="s">
        <v>3153</v>
      </c>
    </row>
    <row r="681" spans="1:9" x14ac:dyDescent="0.2">
      <c r="A681" s="4">
        <v>31036</v>
      </c>
      <c r="B681" s="4" t="s">
        <v>5359</v>
      </c>
      <c r="C681" s="4" t="s">
        <v>5359</v>
      </c>
      <c r="D681" s="4" t="s">
        <v>2739</v>
      </c>
      <c r="E681" s="4">
        <v>153</v>
      </c>
      <c r="F681" s="4" t="s">
        <v>2700</v>
      </c>
      <c r="G681" s="4" t="s">
        <v>2758</v>
      </c>
      <c r="H681" s="4" t="s">
        <v>3153</v>
      </c>
      <c r="I681" s="4" t="s">
        <v>3153</v>
      </c>
    </row>
    <row r="682" spans="1:9" x14ac:dyDescent="0.2">
      <c r="A682" s="4">
        <v>31037</v>
      </c>
      <c r="B682" s="4" t="s">
        <v>5358</v>
      </c>
      <c r="C682" s="4" t="s">
        <v>5357</v>
      </c>
      <c r="D682" s="4" t="s">
        <v>2739</v>
      </c>
      <c r="E682" s="4">
        <v>300</v>
      </c>
      <c r="F682" s="4" t="s">
        <v>2700</v>
      </c>
      <c r="G682" s="4" t="s">
        <v>3096</v>
      </c>
      <c r="H682" s="4" t="s">
        <v>3153</v>
      </c>
      <c r="I682" s="4" t="s">
        <v>3153</v>
      </c>
    </row>
    <row r="683" spans="1:9" x14ac:dyDescent="0.2">
      <c r="A683" s="4">
        <v>31039</v>
      </c>
      <c r="B683" s="4" t="s">
        <v>5356</v>
      </c>
      <c r="C683" s="4" t="s">
        <v>5356</v>
      </c>
      <c r="D683" s="4" t="s">
        <v>5355</v>
      </c>
      <c r="E683" s="4">
        <v>153</v>
      </c>
      <c r="F683" s="4" t="s">
        <v>2700</v>
      </c>
      <c r="G683" s="4" t="s">
        <v>2758</v>
      </c>
      <c r="H683" s="4" t="s">
        <v>3153</v>
      </c>
      <c r="I683" s="4" t="s">
        <v>3153</v>
      </c>
    </row>
    <row r="684" spans="1:9" x14ac:dyDescent="0.2">
      <c r="A684" s="4">
        <v>31040</v>
      </c>
      <c r="B684" s="4" t="s">
        <v>5354</v>
      </c>
      <c r="C684" s="4" t="s">
        <v>5354</v>
      </c>
      <c r="D684" s="4" t="s">
        <v>2739</v>
      </c>
      <c r="E684" s="4">
        <v>153</v>
      </c>
      <c r="F684" s="4" t="s">
        <v>2700</v>
      </c>
      <c r="G684" s="4" t="s">
        <v>2756</v>
      </c>
      <c r="H684" s="4" t="s">
        <v>3153</v>
      </c>
      <c r="I684" s="4" t="s">
        <v>3153</v>
      </c>
    </row>
    <row r="685" spans="1:9" x14ac:dyDescent="0.2">
      <c r="A685" s="4">
        <v>31042</v>
      </c>
      <c r="B685" s="4" t="s">
        <v>5353</v>
      </c>
      <c r="C685" s="4" t="s">
        <v>5353</v>
      </c>
      <c r="D685" s="4" t="s">
        <v>5352</v>
      </c>
      <c r="E685" s="4">
        <v>153</v>
      </c>
      <c r="F685" s="4" t="s">
        <v>2700</v>
      </c>
      <c r="G685" s="4" t="s">
        <v>2756</v>
      </c>
      <c r="H685" s="4" t="s">
        <v>3153</v>
      </c>
      <c r="I685" s="4" t="s">
        <v>3153</v>
      </c>
    </row>
    <row r="686" spans="1:9" x14ac:dyDescent="0.2">
      <c r="A686" s="4">
        <v>31043</v>
      </c>
      <c r="B686" s="4" t="s">
        <v>5351</v>
      </c>
      <c r="C686" s="4" t="s">
        <v>5351</v>
      </c>
      <c r="D686" s="4" t="s">
        <v>2739</v>
      </c>
      <c r="E686" s="4">
        <v>153</v>
      </c>
      <c r="F686" s="4" t="s">
        <v>2700</v>
      </c>
      <c r="G686" s="4" t="s">
        <v>2758</v>
      </c>
      <c r="H686" s="4" t="s">
        <v>3153</v>
      </c>
      <c r="I686" s="4" t="s">
        <v>3153</v>
      </c>
    </row>
    <row r="687" spans="1:9" x14ac:dyDescent="0.2">
      <c r="A687" s="4">
        <v>31044</v>
      </c>
      <c r="B687" s="4" t="s">
        <v>5350</v>
      </c>
      <c r="C687" s="4" t="s">
        <v>5350</v>
      </c>
      <c r="D687" s="4" t="s">
        <v>2739</v>
      </c>
      <c r="E687" s="4">
        <v>153</v>
      </c>
      <c r="F687" s="4" t="s">
        <v>2700</v>
      </c>
      <c r="G687" s="4" t="s">
        <v>2758</v>
      </c>
      <c r="H687" s="4" t="s">
        <v>3153</v>
      </c>
      <c r="I687" s="4" t="s">
        <v>3153</v>
      </c>
    </row>
    <row r="688" spans="1:9" x14ac:dyDescent="0.2">
      <c r="A688" s="4">
        <v>31045</v>
      </c>
      <c r="B688" s="4" t="s">
        <v>5349</v>
      </c>
      <c r="C688" s="4" t="s">
        <v>5349</v>
      </c>
      <c r="D688" s="4" t="s">
        <v>2739</v>
      </c>
      <c r="E688" s="4">
        <v>153</v>
      </c>
      <c r="F688" s="4" t="s">
        <v>2700</v>
      </c>
      <c r="G688" s="4" t="s">
        <v>2758</v>
      </c>
      <c r="H688" s="4" t="s">
        <v>3153</v>
      </c>
      <c r="I688" s="4" t="s">
        <v>3153</v>
      </c>
    </row>
    <row r="689" spans="1:9" x14ac:dyDescent="0.2">
      <c r="A689" s="4">
        <v>31046</v>
      </c>
      <c r="B689" s="4" t="s">
        <v>5348</v>
      </c>
      <c r="C689" s="4" t="s">
        <v>5348</v>
      </c>
      <c r="D689" s="4" t="s">
        <v>2739</v>
      </c>
      <c r="E689" s="4">
        <v>153</v>
      </c>
      <c r="F689" s="4" t="s">
        <v>2700</v>
      </c>
      <c r="G689" s="4" t="s">
        <v>2741</v>
      </c>
      <c r="H689" s="4" t="s">
        <v>3153</v>
      </c>
      <c r="I689" s="4" t="s">
        <v>3153</v>
      </c>
    </row>
    <row r="690" spans="1:9" x14ac:dyDescent="0.2">
      <c r="A690" s="4">
        <v>31047</v>
      </c>
      <c r="B690" s="4" t="s">
        <v>5347</v>
      </c>
      <c r="C690" s="4" t="s">
        <v>5347</v>
      </c>
      <c r="D690" s="4" t="s">
        <v>2739</v>
      </c>
      <c r="E690" s="4">
        <v>153</v>
      </c>
      <c r="F690" s="4" t="s">
        <v>2700</v>
      </c>
      <c r="G690" s="4" t="s">
        <v>2758</v>
      </c>
      <c r="H690" s="4" t="s">
        <v>3153</v>
      </c>
      <c r="I690" s="4" t="s">
        <v>3153</v>
      </c>
    </row>
    <row r="691" spans="1:9" x14ac:dyDescent="0.2">
      <c r="A691" s="4">
        <v>31048</v>
      </c>
      <c r="B691" s="4" t="s">
        <v>5346</v>
      </c>
      <c r="C691" s="4" t="s">
        <v>5346</v>
      </c>
      <c r="D691" s="4" t="s">
        <v>2739</v>
      </c>
      <c r="E691" s="4">
        <v>153</v>
      </c>
      <c r="F691" s="4" t="s">
        <v>2700</v>
      </c>
      <c r="G691" s="4" t="s">
        <v>2758</v>
      </c>
      <c r="H691" s="4" t="s">
        <v>3153</v>
      </c>
      <c r="I691" s="4" t="s">
        <v>3153</v>
      </c>
    </row>
    <row r="692" spans="1:9" x14ac:dyDescent="0.2">
      <c r="A692" s="4">
        <v>31049</v>
      </c>
      <c r="B692" s="4" t="s">
        <v>5345</v>
      </c>
      <c r="C692" s="4" t="s">
        <v>5345</v>
      </c>
      <c r="D692" s="4" t="s">
        <v>2739</v>
      </c>
      <c r="E692" s="4">
        <v>153</v>
      </c>
      <c r="F692" s="4" t="s">
        <v>2700</v>
      </c>
      <c r="G692" s="4" t="s">
        <v>2758</v>
      </c>
      <c r="H692" s="4" t="s">
        <v>3153</v>
      </c>
      <c r="I692" s="4" t="s">
        <v>3153</v>
      </c>
    </row>
    <row r="693" spans="1:9" x14ac:dyDescent="0.2">
      <c r="A693" s="4">
        <v>31051</v>
      </c>
      <c r="B693" s="4" t="s">
        <v>5344</v>
      </c>
      <c r="C693" s="4" t="s">
        <v>5344</v>
      </c>
      <c r="D693" s="4" t="s">
        <v>2739</v>
      </c>
      <c r="E693" s="4">
        <v>153</v>
      </c>
      <c r="F693" s="4" t="s">
        <v>2700</v>
      </c>
      <c r="G693" s="4" t="s">
        <v>2758</v>
      </c>
      <c r="H693" s="4" t="s">
        <v>3153</v>
      </c>
      <c r="I693" s="4" t="s">
        <v>3153</v>
      </c>
    </row>
    <row r="694" spans="1:9" x14ac:dyDescent="0.2">
      <c r="A694" s="4">
        <v>31052</v>
      </c>
      <c r="B694" s="4" t="s">
        <v>5343</v>
      </c>
      <c r="C694" s="4" t="s">
        <v>5343</v>
      </c>
      <c r="D694" s="4" t="s">
        <v>2739</v>
      </c>
      <c r="E694" s="4">
        <v>153</v>
      </c>
      <c r="F694" s="4" t="s">
        <v>2700</v>
      </c>
      <c r="G694" s="4" t="s">
        <v>2758</v>
      </c>
      <c r="H694" s="4" t="s">
        <v>3153</v>
      </c>
      <c r="I694" s="4" t="s">
        <v>3153</v>
      </c>
    </row>
    <row r="695" spans="1:9" x14ac:dyDescent="0.2">
      <c r="A695" s="4">
        <v>31053</v>
      </c>
      <c r="B695" s="4" t="s">
        <v>5342</v>
      </c>
      <c r="C695" s="4" t="s">
        <v>5342</v>
      </c>
      <c r="D695" s="4" t="s">
        <v>2739</v>
      </c>
      <c r="E695" s="4">
        <v>153</v>
      </c>
      <c r="F695" s="4" t="s">
        <v>2700</v>
      </c>
      <c r="G695" s="4" t="s">
        <v>2758</v>
      </c>
      <c r="H695" s="4" t="s">
        <v>3153</v>
      </c>
      <c r="I695" s="4" t="s">
        <v>3153</v>
      </c>
    </row>
    <row r="696" spans="1:9" x14ac:dyDescent="0.2">
      <c r="A696" s="4">
        <v>31054</v>
      </c>
      <c r="B696" s="4" t="s">
        <v>5341</v>
      </c>
      <c r="C696" s="4" t="s">
        <v>5341</v>
      </c>
      <c r="D696" s="4" t="s">
        <v>2739</v>
      </c>
      <c r="E696" s="4">
        <v>153</v>
      </c>
      <c r="F696" s="4" t="s">
        <v>2700</v>
      </c>
      <c r="G696" s="4" t="s">
        <v>2758</v>
      </c>
      <c r="H696" s="4" t="s">
        <v>3153</v>
      </c>
      <c r="I696" s="4" t="s">
        <v>3153</v>
      </c>
    </row>
    <row r="697" spans="1:9" x14ac:dyDescent="0.2">
      <c r="A697" s="4">
        <v>31055</v>
      </c>
      <c r="B697" s="4" t="s">
        <v>5340</v>
      </c>
      <c r="C697" s="4" t="s">
        <v>5340</v>
      </c>
      <c r="D697" s="4" t="s">
        <v>2739</v>
      </c>
      <c r="E697" s="4">
        <v>153</v>
      </c>
      <c r="F697" s="4" t="s">
        <v>2700</v>
      </c>
      <c r="G697" s="4" t="s">
        <v>3711</v>
      </c>
      <c r="H697" s="4" t="s">
        <v>3153</v>
      </c>
      <c r="I697" s="4" t="s">
        <v>3153</v>
      </c>
    </row>
    <row r="698" spans="1:9" x14ac:dyDescent="0.2">
      <c r="A698" s="4">
        <v>31056</v>
      </c>
      <c r="B698" s="4" t="s">
        <v>5339</v>
      </c>
      <c r="C698" s="4" t="s">
        <v>5339</v>
      </c>
      <c r="D698" s="4" t="s">
        <v>2739</v>
      </c>
      <c r="E698" s="4">
        <v>153</v>
      </c>
      <c r="F698" s="4" t="s">
        <v>2700</v>
      </c>
      <c r="G698" s="4" t="s">
        <v>2758</v>
      </c>
      <c r="H698" s="4" t="s">
        <v>3153</v>
      </c>
      <c r="I698" s="4" t="s">
        <v>3153</v>
      </c>
    </row>
    <row r="699" spans="1:9" x14ac:dyDescent="0.2">
      <c r="A699" s="4">
        <v>31057</v>
      </c>
      <c r="B699" s="4" t="s">
        <v>5338</v>
      </c>
      <c r="C699" s="4" t="s">
        <v>5338</v>
      </c>
      <c r="D699" s="4" t="s">
        <v>2739</v>
      </c>
      <c r="E699" s="4">
        <v>153</v>
      </c>
      <c r="F699" s="4" t="s">
        <v>2700</v>
      </c>
      <c r="G699" s="4" t="s">
        <v>2758</v>
      </c>
      <c r="H699" s="4" t="s">
        <v>3153</v>
      </c>
      <c r="I699" s="4" t="s">
        <v>3153</v>
      </c>
    </row>
    <row r="700" spans="1:9" x14ac:dyDescent="0.2">
      <c r="A700" s="4">
        <v>31058</v>
      </c>
      <c r="B700" s="4" t="s">
        <v>5337</v>
      </c>
      <c r="C700" s="4" t="s">
        <v>5337</v>
      </c>
      <c r="D700" s="4" t="s">
        <v>2739</v>
      </c>
      <c r="E700" s="4">
        <v>153</v>
      </c>
      <c r="F700" s="4" t="s">
        <v>2700</v>
      </c>
      <c r="G700" s="4" t="s">
        <v>2758</v>
      </c>
      <c r="H700" s="4" t="s">
        <v>3153</v>
      </c>
      <c r="I700" s="4" t="s">
        <v>3153</v>
      </c>
    </row>
    <row r="701" spans="1:9" x14ac:dyDescent="0.2">
      <c r="A701" s="4">
        <v>31059</v>
      </c>
      <c r="B701" s="4" t="s">
        <v>5336</v>
      </c>
      <c r="C701" s="4" t="s">
        <v>5336</v>
      </c>
      <c r="D701" s="4" t="s">
        <v>2739</v>
      </c>
      <c r="E701" s="4">
        <v>153</v>
      </c>
      <c r="F701" s="4" t="s">
        <v>2700</v>
      </c>
      <c r="G701" s="4" t="s">
        <v>2758</v>
      </c>
      <c r="H701" s="4" t="s">
        <v>3153</v>
      </c>
      <c r="I701" s="4" t="s">
        <v>3153</v>
      </c>
    </row>
    <row r="702" spans="1:9" x14ac:dyDescent="0.2">
      <c r="A702" s="4">
        <v>31060</v>
      </c>
      <c r="B702" s="4" t="s">
        <v>5335</v>
      </c>
      <c r="C702" s="4" t="s">
        <v>5335</v>
      </c>
      <c r="D702" s="4" t="s">
        <v>2739</v>
      </c>
      <c r="E702" s="4">
        <v>153</v>
      </c>
      <c r="F702" s="4" t="s">
        <v>2700</v>
      </c>
      <c r="G702" s="4" t="s">
        <v>2741</v>
      </c>
      <c r="H702" s="4" t="s">
        <v>3153</v>
      </c>
      <c r="I702" s="4" t="s">
        <v>3153</v>
      </c>
    </row>
    <row r="703" spans="1:9" x14ac:dyDescent="0.2">
      <c r="A703" s="4">
        <v>31061</v>
      </c>
      <c r="B703" s="4" t="s">
        <v>5334</v>
      </c>
      <c r="C703" s="4" t="s">
        <v>5334</v>
      </c>
      <c r="D703" s="4" t="s">
        <v>2739</v>
      </c>
      <c r="E703" s="4">
        <v>153</v>
      </c>
      <c r="F703" s="4" t="s">
        <v>2700</v>
      </c>
      <c r="G703" s="4" t="s">
        <v>2758</v>
      </c>
      <c r="H703" s="4" t="s">
        <v>3153</v>
      </c>
      <c r="I703" s="4" t="s">
        <v>3153</v>
      </c>
    </row>
    <row r="704" spans="1:9" x14ac:dyDescent="0.2">
      <c r="A704" s="4">
        <v>31062</v>
      </c>
      <c r="B704" s="4" t="s">
        <v>5333</v>
      </c>
      <c r="C704" s="4" t="s">
        <v>5333</v>
      </c>
      <c r="D704" s="4" t="s">
        <v>2739</v>
      </c>
      <c r="E704" s="4">
        <v>153</v>
      </c>
      <c r="F704" s="4" t="s">
        <v>2700</v>
      </c>
      <c r="G704" s="4" t="s">
        <v>2758</v>
      </c>
      <c r="H704" s="4" t="s">
        <v>3153</v>
      </c>
      <c r="I704" s="4" t="s">
        <v>3153</v>
      </c>
    </row>
    <row r="705" spans="1:9" x14ac:dyDescent="0.2">
      <c r="A705" s="4">
        <v>32002</v>
      </c>
      <c r="B705" s="4" t="s">
        <v>5332</v>
      </c>
      <c r="C705" s="4" t="s">
        <v>5332</v>
      </c>
      <c r="D705" s="4" t="s">
        <v>2739</v>
      </c>
      <c r="E705" s="4">
        <v>154</v>
      </c>
      <c r="F705" s="4" t="s">
        <v>2700</v>
      </c>
      <c r="G705" s="4" t="s">
        <v>2758</v>
      </c>
      <c r="H705" s="4" t="s">
        <v>3153</v>
      </c>
      <c r="I705" s="4" t="s">
        <v>3153</v>
      </c>
    </row>
    <row r="706" spans="1:9" x14ac:dyDescent="0.2">
      <c r="A706" s="4">
        <v>32005</v>
      </c>
      <c r="B706" s="4" t="s">
        <v>5331</v>
      </c>
      <c r="C706" s="4" t="s">
        <v>5331</v>
      </c>
      <c r="D706" s="4" t="s">
        <v>2739</v>
      </c>
      <c r="E706" s="4">
        <v>154</v>
      </c>
      <c r="F706" s="4" t="s">
        <v>2700</v>
      </c>
      <c r="G706" s="4" t="s">
        <v>2758</v>
      </c>
      <c r="H706" s="4" t="s">
        <v>3153</v>
      </c>
      <c r="I706" s="4" t="s">
        <v>3153</v>
      </c>
    </row>
    <row r="707" spans="1:9" x14ac:dyDescent="0.2">
      <c r="A707" s="4">
        <v>32008</v>
      </c>
      <c r="B707" s="4" t="s">
        <v>5330</v>
      </c>
      <c r="C707" s="4" t="s">
        <v>5330</v>
      </c>
      <c r="D707" s="4" t="s">
        <v>2739</v>
      </c>
      <c r="E707" s="4">
        <v>154</v>
      </c>
      <c r="F707" s="4" t="s">
        <v>2700</v>
      </c>
      <c r="G707" s="4" t="s">
        <v>2758</v>
      </c>
      <c r="H707" s="4" t="s">
        <v>3153</v>
      </c>
      <c r="I707" s="4" t="s">
        <v>3153</v>
      </c>
    </row>
    <row r="708" spans="1:9" x14ac:dyDescent="0.2">
      <c r="A708" s="4">
        <v>32009</v>
      </c>
      <c r="B708" s="4" t="s">
        <v>5329</v>
      </c>
      <c r="C708" s="4" t="s">
        <v>5329</v>
      </c>
      <c r="D708" s="4" t="s">
        <v>2739</v>
      </c>
      <c r="E708" s="4">
        <v>154</v>
      </c>
      <c r="F708" s="4" t="s">
        <v>2700</v>
      </c>
      <c r="G708" s="4" t="s">
        <v>2815</v>
      </c>
      <c r="H708" s="4" t="s">
        <v>3153</v>
      </c>
      <c r="I708" s="4" t="s">
        <v>3153</v>
      </c>
    </row>
    <row r="709" spans="1:9" x14ac:dyDescent="0.2">
      <c r="A709" s="4">
        <v>32010</v>
      </c>
      <c r="B709" s="4" t="s">
        <v>5328</v>
      </c>
      <c r="C709" s="4" t="s">
        <v>5328</v>
      </c>
      <c r="D709" s="4" t="s">
        <v>2739</v>
      </c>
      <c r="E709" s="4">
        <v>154</v>
      </c>
      <c r="F709" s="4" t="s">
        <v>2700</v>
      </c>
      <c r="G709" s="4" t="s">
        <v>2758</v>
      </c>
      <c r="H709" s="4" t="s">
        <v>3153</v>
      </c>
      <c r="I709" s="4" t="s">
        <v>3153</v>
      </c>
    </row>
    <row r="710" spans="1:9" x14ac:dyDescent="0.2">
      <c r="A710" s="4">
        <v>32011</v>
      </c>
      <c r="B710" s="4" t="s">
        <v>5327</v>
      </c>
      <c r="C710" s="4" t="s">
        <v>5327</v>
      </c>
      <c r="D710" s="4" t="s">
        <v>2739</v>
      </c>
      <c r="E710" s="4">
        <v>85</v>
      </c>
      <c r="F710" s="4" t="s">
        <v>2700</v>
      </c>
      <c r="G710" s="4" t="s">
        <v>2758</v>
      </c>
      <c r="H710" s="4" t="s">
        <v>2751</v>
      </c>
      <c r="I710" s="4" t="s">
        <v>3153</v>
      </c>
    </row>
    <row r="711" spans="1:9" x14ac:dyDescent="0.2">
      <c r="A711" s="4">
        <v>32012</v>
      </c>
      <c r="B711" s="4" t="s">
        <v>5326</v>
      </c>
      <c r="C711" s="4" t="s">
        <v>5325</v>
      </c>
      <c r="D711" s="4" t="s">
        <v>2739</v>
      </c>
      <c r="E711" s="4">
        <v>154</v>
      </c>
      <c r="F711" s="4" t="s">
        <v>2700</v>
      </c>
      <c r="G711" s="4" t="s">
        <v>2758</v>
      </c>
      <c r="H711" s="4" t="s">
        <v>3153</v>
      </c>
      <c r="I711" s="4" t="s">
        <v>3153</v>
      </c>
    </row>
    <row r="712" spans="1:9" x14ac:dyDescent="0.2">
      <c r="A712" s="4">
        <v>32014</v>
      </c>
      <c r="B712" s="4" t="s">
        <v>5324</v>
      </c>
      <c r="C712" s="4" t="s">
        <v>5324</v>
      </c>
      <c r="D712" s="4" t="s">
        <v>2739</v>
      </c>
      <c r="E712" s="4">
        <v>154</v>
      </c>
      <c r="F712" s="4" t="s">
        <v>2700</v>
      </c>
      <c r="G712" s="4" t="s">
        <v>2741</v>
      </c>
      <c r="H712" s="4" t="s">
        <v>3153</v>
      </c>
      <c r="I712" s="4" t="s">
        <v>3153</v>
      </c>
    </row>
    <row r="713" spans="1:9" x14ac:dyDescent="0.2">
      <c r="A713" s="4">
        <v>32015</v>
      </c>
      <c r="B713" s="4" t="s">
        <v>5323</v>
      </c>
      <c r="C713" s="4" t="s">
        <v>5323</v>
      </c>
      <c r="D713" s="4" t="s">
        <v>2739</v>
      </c>
      <c r="E713" s="4">
        <v>154</v>
      </c>
      <c r="F713" s="4" t="s">
        <v>2700</v>
      </c>
      <c r="G713" s="4" t="s">
        <v>3056</v>
      </c>
      <c r="H713" s="4" t="s">
        <v>3153</v>
      </c>
      <c r="I713" s="4" t="s">
        <v>3153</v>
      </c>
    </row>
    <row r="714" spans="1:9" x14ac:dyDescent="0.2">
      <c r="A714" s="4">
        <v>32016</v>
      </c>
      <c r="B714" s="4" t="s">
        <v>5322</v>
      </c>
      <c r="C714" s="4" t="s">
        <v>5322</v>
      </c>
      <c r="D714" s="4" t="s">
        <v>2739</v>
      </c>
      <c r="E714" s="4">
        <v>154</v>
      </c>
      <c r="F714" s="4" t="s">
        <v>2700</v>
      </c>
      <c r="G714" s="4" t="s">
        <v>2741</v>
      </c>
      <c r="H714" s="4" t="s">
        <v>3153</v>
      </c>
      <c r="I714" s="4" t="s">
        <v>3153</v>
      </c>
    </row>
    <row r="715" spans="1:9" x14ac:dyDescent="0.2">
      <c r="A715" s="4">
        <v>32017</v>
      </c>
      <c r="B715" s="4" t="s">
        <v>5321</v>
      </c>
      <c r="C715" s="4" t="s">
        <v>5321</v>
      </c>
      <c r="D715" s="4" t="s">
        <v>2739</v>
      </c>
      <c r="E715" s="4">
        <v>300</v>
      </c>
      <c r="F715" s="4" t="s">
        <v>2700</v>
      </c>
      <c r="G715" s="4" t="s">
        <v>2741</v>
      </c>
      <c r="H715" s="4" t="s">
        <v>3153</v>
      </c>
      <c r="I715" s="4" t="s">
        <v>3153</v>
      </c>
    </row>
    <row r="716" spans="1:9" x14ac:dyDescent="0.2">
      <c r="A716" s="4">
        <v>32020</v>
      </c>
      <c r="B716" s="4" t="s">
        <v>5320</v>
      </c>
      <c r="C716" s="4" t="s">
        <v>5320</v>
      </c>
      <c r="D716" s="4" t="s">
        <v>2739</v>
      </c>
      <c r="E716" s="4">
        <v>154</v>
      </c>
      <c r="F716" s="4" t="s">
        <v>2700</v>
      </c>
      <c r="G716" s="4" t="s">
        <v>3004</v>
      </c>
      <c r="H716" s="4" t="s">
        <v>3153</v>
      </c>
      <c r="I716" s="4" t="s">
        <v>3153</v>
      </c>
    </row>
    <row r="717" spans="1:9" x14ac:dyDescent="0.2">
      <c r="A717" s="4">
        <v>32023</v>
      </c>
      <c r="B717" s="4" t="s">
        <v>5319</v>
      </c>
      <c r="C717" s="4" t="s">
        <v>5319</v>
      </c>
      <c r="D717" s="4" t="s">
        <v>2739</v>
      </c>
      <c r="E717" s="4">
        <v>154</v>
      </c>
      <c r="F717" s="4" t="s">
        <v>2700</v>
      </c>
      <c r="G717" s="4" t="s">
        <v>2758</v>
      </c>
      <c r="H717" s="4" t="s">
        <v>3153</v>
      </c>
      <c r="I717" s="4" t="s">
        <v>3153</v>
      </c>
    </row>
    <row r="718" spans="1:9" x14ac:dyDescent="0.2">
      <c r="A718" s="4">
        <v>32026</v>
      </c>
      <c r="B718" s="4" t="s">
        <v>5318</v>
      </c>
      <c r="C718" s="4" t="s">
        <v>5318</v>
      </c>
      <c r="D718" s="4" t="s">
        <v>2739</v>
      </c>
      <c r="E718" s="4">
        <v>154</v>
      </c>
      <c r="F718" s="4" t="s">
        <v>2700</v>
      </c>
      <c r="G718" s="4" t="s">
        <v>2758</v>
      </c>
      <c r="H718" s="4" t="s">
        <v>3153</v>
      </c>
      <c r="I718" s="4" t="s">
        <v>3153</v>
      </c>
    </row>
    <row r="719" spans="1:9" x14ac:dyDescent="0.2">
      <c r="A719" s="4">
        <v>32030</v>
      </c>
      <c r="B719" s="4" t="s">
        <v>5317</v>
      </c>
      <c r="C719" s="4" t="s">
        <v>5317</v>
      </c>
      <c r="D719" s="4" t="s">
        <v>2739</v>
      </c>
      <c r="E719" s="4">
        <v>154</v>
      </c>
      <c r="F719" s="4" t="s">
        <v>2700</v>
      </c>
      <c r="G719" s="4" t="s">
        <v>3357</v>
      </c>
      <c r="H719" s="4" t="s">
        <v>3153</v>
      </c>
      <c r="I719" s="4" t="s">
        <v>3153</v>
      </c>
    </row>
    <row r="720" spans="1:9" x14ac:dyDescent="0.2">
      <c r="A720" s="4">
        <v>32031</v>
      </c>
      <c r="B720" s="4" t="s">
        <v>5316</v>
      </c>
      <c r="C720" s="4" t="s">
        <v>5316</v>
      </c>
      <c r="D720" s="4" t="s">
        <v>2739</v>
      </c>
      <c r="E720" s="4">
        <v>86</v>
      </c>
      <c r="F720" s="4" t="s">
        <v>2700</v>
      </c>
      <c r="G720" s="4" t="s">
        <v>2756</v>
      </c>
      <c r="H720" s="4" t="s">
        <v>3153</v>
      </c>
      <c r="I720" s="4" t="s">
        <v>3153</v>
      </c>
    </row>
    <row r="721" spans="1:9" x14ac:dyDescent="0.2">
      <c r="A721" s="4">
        <v>32032</v>
      </c>
      <c r="B721" s="4" t="s">
        <v>5315</v>
      </c>
      <c r="C721" s="4" t="s">
        <v>5315</v>
      </c>
      <c r="D721" s="4" t="s">
        <v>2739</v>
      </c>
      <c r="E721" s="4">
        <v>154</v>
      </c>
      <c r="F721" s="4" t="s">
        <v>2700</v>
      </c>
      <c r="G721" s="4" t="s">
        <v>2758</v>
      </c>
      <c r="H721" s="4" t="s">
        <v>3153</v>
      </c>
      <c r="I721" s="4" t="s">
        <v>3153</v>
      </c>
    </row>
    <row r="722" spans="1:9" x14ac:dyDescent="0.2">
      <c r="A722" s="4">
        <v>32033</v>
      </c>
      <c r="B722" s="4" t="s">
        <v>5314</v>
      </c>
      <c r="C722" s="4" t="s">
        <v>5314</v>
      </c>
      <c r="D722" s="4" t="s">
        <v>2739</v>
      </c>
      <c r="E722" s="4">
        <v>90</v>
      </c>
      <c r="F722" s="4" t="s">
        <v>2700</v>
      </c>
      <c r="G722" s="4" t="s">
        <v>3296</v>
      </c>
      <c r="H722" s="4" t="s">
        <v>2751</v>
      </c>
      <c r="I722" s="4" t="s">
        <v>3153</v>
      </c>
    </row>
    <row r="723" spans="1:9" x14ac:dyDescent="0.2">
      <c r="A723" s="4">
        <v>33001</v>
      </c>
      <c r="B723" s="4" t="s">
        <v>5313</v>
      </c>
      <c r="C723" s="4" t="s">
        <v>5313</v>
      </c>
      <c r="D723" s="4" t="s">
        <v>2739</v>
      </c>
      <c r="E723" s="4">
        <v>158</v>
      </c>
      <c r="F723" s="4" t="s">
        <v>2700</v>
      </c>
      <c r="G723" s="4" t="s">
        <v>2758</v>
      </c>
      <c r="H723" s="4" t="s">
        <v>3153</v>
      </c>
      <c r="I723" s="4" t="s">
        <v>3153</v>
      </c>
    </row>
    <row r="724" spans="1:9" x14ac:dyDescent="0.2">
      <c r="A724" s="4">
        <v>33002</v>
      </c>
      <c r="B724" s="4" t="s">
        <v>5312</v>
      </c>
      <c r="C724" s="4" t="s">
        <v>5312</v>
      </c>
      <c r="D724" s="4" t="s">
        <v>2739</v>
      </c>
      <c r="E724" s="4">
        <v>158</v>
      </c>
      <c r="F724" s="4" t="s">
        <v>2700</v>
      </c>
      <c r="G724" s="4" t="s">
        <v>2741</v>
      </c>
      <c r="H724" s="4" t="s">
        <v>3153</v>
      </c>
      <c r="I724" s="4" t="s">
        <v>3153</v>
      </c>
    </row>
    <row r="725" spans="1:9" x14ac:dyDescent="0.2">
      <c r="A725" s="4">
        <v>33003</v>
      </c>
      <c r="B725" s="4" t="s">
        <v>5311</v>
      </c>
      <c r="C725" s="4" t="s">
        <v>5311</v>
      </c>
      <c r="D725" s="4" t="s">
        <v>2739</v>
      </c>
      <c r="E725" s="4">
        <v>158</v>
      </c>
      <c r="F725" s="4" t="s">
        <v>2700</v>
      </c>
      <c r="G725" s="4" t="s">
        <v>3004</v>
      </c>
      <c r="H725" s="4" t="s">
        <v>3153</v>
      </c>
      <c r="I725" s="4" t="s">
        <v>3153</v>
      </c>
    </row>
    <row r="726" spans="1:9" x14ac:dyDescent="0.2">
      <c r="A726" s="4">
        <v>33004</v>
      </c>
      <c r="B726" s="4" t="s">
        <v>5310</v>
      </c>
      <c r="C726" s="4" t="s">
        <v>5310</v>
      </c>
      <c r="D726" s="4" t="s">
        <v>2739</v>
      </c>
      <c r="E726" s="4">
        <v>158</v>
      </c>
      <c r="F726" s="4" t="s">
        <v>2700</v>
      </c>
      <c r="G726" s="4" t="s">
        <v>2916</v>
      </c>
      <c r="H726" s="4" t="s">
        <v>3153</v>
      </c>
      <c r="I726" s="4" t="s">
        <v>3153</v>
      </c>
    </row>
    <row r="727" spans="1:9" x14ac:dyDescent="0.2">
      <c r="A727" s="4">
        <v>33005</v>
      </c>
      <c r="B727" s="4" t="s">
        <v>5309</v>
      </c>
      <c r="C727" s="4" t="s">
        <v>5309</v>
      </c>
      <c r="D727" s="4" t="s">
        <v>2739</v>
      </c>
      <c r="E727" s="4">
        <v>158</v>
      </c>
      <c r="F727" s="4" t="s">
        <v>2700</v>
      </c>
      <c r="G727" s="4" t="s">
        <v>2758</v>
      </c>
      <c r="H727" s="4" t="s">
        <v>3153</v>
      </c>
      <c r="I727" s="4" t="s">
        <v>3153</v>
      </c>
    </row>
    <row r="728" spans="1:9" x14ac:dyDescent="0.2">
      <c r="A728" s="4">
        <v>33006</v>
      </c>
      <c r="B728" s="4" t="s">
        <v>5308</v>
      </c>
      <c r="C728" s="4" t="s">
        <v>5308</v>
      </c>
      <c r="D728" s="4" t="s">
        <v>2739</v>
      </c>
      <c r="E728" s="4">
        <v>158</v>
      </c>
      <c r="F728" s="4" t="s">
        <v>2700</v>
      </c>
      <c r="G728" s="4" t="s">
        <v>2758</v>
      </c>
      <c r="H728" s="4" t="s">
        <v>3153</v>
      </c>
      <c r="I728" s="4" t="s">
        <v>3153</v>
      </c>
    </row>
    <row r="729" spans="1:9" x14ac:dyDescent="0.2">
      <c r="A729" s="4">
        <v>33009</v>
      </c>
      <c r="B729" s="4" t="s">
        <v>5307</v>
      </c>
      <c r="C729" s="4" t="s">
        <v>5307</v>
      </c>
      <c r="D729" s="4" t="s">
        <v>2739</v>
      </c>
      <c r="E729" s="4">
        <v>158</v>
      </c>
      <c r="F729" s="4" t="s">
        <v>2700</v>
      </c>
      <c r="G729" s="4" t="s">
        <v>2758</v>
      </c>
      <c r="H729" s="4" t="s">
        <v>3153</v>
      </c>
      <c r="I729" s="4" t="s">
        <v>3153</v>
      </c>
    </row>
    <row r="730" spans="1:9" x14ac:dyDescent="0.2">
      <c r="A730" s="4">
        <v>34000</v>
      </c>
      <c r="B730" s="4" t="s">
        <v>5306</v>
      </c>
      <c r="C730" s="4" t="s">
        <v>5306</v>
      </c>
      <c r="D730" s="4" t="s">
        <v>2739</v>
      </c>
      <c r="E730" s="4">
        <v>159</v>
      </c>
      <c r="F730" s="4" t="s">
        <v>2700</v>
      </c>
      <c r="G730" s="4" t="s">
        <v>2756</v>
      </c>
      <c r="H730" s="4" t="s">
        <v>3153</v>
      </c>
      <c r="I730" s="4" t="s">
        <v>3153</v>
      </c>
    </row>
    <row r="731" spans="1:9" x14ac:dyDescent="0.2">
      <c r="A731" s="4">
        <v>34001</v>
      </c>
      <c r="B731" s="4" t="s">
        <v>5305</v>
      </c>
      <c r="C731" s="4" t="s">
        <v>5305</v>
      </c>
      <c r="D731" s="4" t="s">
        <v>2739</v>
      </c>
      <c r="E731" s="4">
        <v>160</v>
      </c>
      <c r="F731" s="4" t="s">
        <v>2700</v>
      </c>
      <c r="G731" s="4" t="s">
        <v>2741</v>
      </c>
      <c r="H731" s="4" t="s">
        <v>3153</v>
      </c>
      <c r="I731" s="4" t="s">
        <v>3153</v>
      </c>
    </row>
    <row r="732" spans="1:9" x14ac:dyDescent="0.2">
      <c r="A732" s="4">
        <v>34002</v>
      </c>
      <c r="B732" s="4" t="s">
        <v>5304</v>
      </c>
      <c r="C732" s="4" t="s">
        <v>5304</v>
      </c>
      <c r="D732" s="4" t="s">
        <v>2739</v>
      </c>
      <c r="E732" s="4">
        <v>159</v>
      </c>
      <c r="F732" s="4" t="s">
        <v>2700</v>
      </c>
      <c r="G732" s="4" t="s">
        <v>2758</v>
      </c>
      <c r="H732" s="4" t="s">
        <v>3153</v>
      </c>
      <c r="I732" s="4" t="s">
        <v>3153</v>
      </c>
    </row>
    <row r="733" spans="1:9" x14ac:dyDescent="0.2">
      <c r="A733" s="4">
        <v>34003</v>
      </c>
      <c r="B733" s="4" t="s">
        <v>5303</v>
      </c>
      <c r="C733" s="4" t="s">
        <v>5303</v>
      </c>
      <c r="D733" s="4" t="s">
        <v>2739</v>
      </c>
      <c r="E733" s="4">
        <v>159</v>
      </c>
      <c r="F733" s="4" t="s">
        <v>2700</v>
      </c>
      <c r="G733" s="4" t="s">
        <v>2741</v>
      </c>
      <c r="H733" s="4" t="s">
        <v>3153</v>
      </c>
      <c r="I733" s="4" t="s">
        <v>3153</v>
      </c>
    </row>
    <row r="734" spans="1:9" x14ac:dyDescent="0.2">
      <c r="A734" s="4">
        <v>34004</v>
      </c>
      <c r="B734" s="4" t="s">
        <v>5302</v>
      </c>
      <c r="C734" s="4" t="s">
        <v>5302</v>
      </c>
      <c r="D734" s="4" t="s">
        <v>2739</v>
      </c>
      <c r="E734" s="4">
        <v>159</v>
      </c>
      <c r="F734" s="4" t="s">
        <v>2700</v>
      </c>
      <c r="G734" s="4" t="s">
        <v>2741</v>
      </c>
      <c r="H734" s="4" t="s">
        <v>3153</v>
      </c>
      <c r="I734" s="4" t="s">
        <v>3153</v>
      </c>
    </row>
    <row r="735" spans="1:9" x14ac:dyDescent="0.2">
      <c r="A735" s="4">
        <v>34006</v>
      </c>
      <c r="B735" s="4" t="s">
        <v>5301</v>
      </c>
      <c r="C735" s="4" t="s">
        <v>5301</v>
      </c>
      <c r="D735" s="4" t="s">
        <v>2739</v>
      </c>
      <c r="E735" s="4">
        <v>159</v>
      </c>
      <c r="F735" s="4" t="s">
        <v>2700</v>
      </c>
      <c r="G735" s="4" t="s">
        <v>2758</v>
      </c>
      <c r="H735" s="4" t="s">
        <v>3153</v>
      </c>
      <c r="I735" s="4" t="s">
        <v>3153</v>
      </c>
    </row>
    <row r="736" spans="1:9" x14ac:dyDescent="0.2">
      <c r="A736" s="4">
        <v>34007</v>
      </c>
      <c r="B736" s="4" t="s">
        <v>5300</v>
      </c>
      <c r="C736" s="4" t="s">
        <v>5300</v>
      </c>
      <c r="D736" s="4" t="s">
        <v>2739</v>
      </c>
      <c r="E736" s="4">
        <v>159</v>
      </c>
      <c r="F736" s="4" t="s">
        <v>2700</v>
      </c>
      <c r="G736" s="4" t="s">
        <v>2741</v>
      </c>
      <c r="H736" s="4" t="s">
        <v>3153</v>
      </c>
      <c r="I736" s="4" t="s">
        <v>3153</v>
      </c>
    </row>
    <row r="737" spans="1:9" x14ac:dyDescent="0.2">
      <c r="A737" s="4">
        <v>34008</v>
      </c>
      <c r="B737" s="4" t="s">
        <v>5299</v>
      </c>
      <c r="C737" s="4" t="s">
        <v>5299</v>
      </c>
      <c r="D737" s="4" t="s">
        <v>2739</v>
      </c>
      <c r="E737" s="4">
        <v>159</v>
      </c>
      <c r="F737" s="4" t="s">
        <v>2700</v>
      </c>
      <c r="G737" s="4" t="s">
        <v>3004</v>
      </c>
      <c r="H737" s="4" t="s">
        <v>3153</v>
      </c>
      <c r="I737" s="4" t="s">
        <v>3153</v>
      </c>
    </row>
    <row r="738" spans="1:9" x14ac:dyDescent="0.2">
      <c r="A738" s="4">
        <v>34009</v>
      </c>
      <c r="B738" s="4" t="s">
        <v>5298</v>
      </c>
      <c r="C738" s="4" t="s">
        <v>5298</v>
      </c>
      <c r="D738" s="4" t="s">
        <v>2739</v>
      </c>
      <c r="E738" s="4">
        <v>159</v>
      </c>
      <c r="F738" s="4" t="s">
        <v>2700</v>
      </c>
      <c r="G738" s="4" t="s">
        <v>2741</v>
      </c>
      <c r="H738" s="4" t="s">
        <v>3153</v>
      </c>
      <c r="I738" s="4" t="s">
        <v>3153</v>
      </c>
    </row>
    <row r="739" spans="1:9" x14ac:dyDescent="0.2">
      <c r="A739" s="4">
        <v>34010</v>
      </c>
      <c r="B739" s="4" t="s">
        <v>5297</v>
      </c>
      <c r="C739" s="4" t="s">
        <v>5297</v>
      </c>
      <c r="D739" s="4" t="s">
        <v>2739</v>
      </c>
      <c r="E739" s="4">
        <v>88</v>
      </c>
      <c r="F739" s="4" t="s">
        <v>2700</v>
      </c>
      <c r="G739" s="4" t="s">
        <v>2758</v>
      </c>
      <c r="H739" s="4" t="s">
        <v>2751</v>
      </c>
      <c r="I739" s="4" t="s">
        <v>3153</v>
      </c>
    </row>
    <row r="740" spans="1:9" x14ac:dyDescent="0.2">
      <c r="A740" s="4">
        <v>34014</v>
      </c>
      <c r="B740" s="4" t="s">
        <v>5296</v>
      </c>
      <c r="C740" s="4" t="s">
        <v>5296</v>
      </c>
      <c r="D740" s="4" t="s">
        <v>2739</v>
      </c>
      <c r="E740" s="4">
        <v>159</v>
      </c>
      <c r="F740" s="4" t="s">
        <v>2700</v>
      </c>
      <c r="G740" s="4" t="s">
        <v>3031</v>
      </c>
      <c r="H740" s="4" t="s">
        <v>3153</v>
      </c>
      <c r="I740" s="4" t="s">
        <v>3153</v>
      </c>
    </row>
    <row r="741" spans="1:9" x14ac:dyDescent="0.2">
      <c r="A741" s="4">
        <v>34016</v>
      </c>
      <c r="B741" s="4" t="s">
        <v>5295</v>
      </c>
      <c r="C741" s="4" t="s">
        <v>5295</v>
      </c>
      <c r="D741" s="4" t="s">
        <v>2739</v>
      </c>
      <c r="E741" s="4">
        <v>159</v>
      </c>
      <c r="F741" s="4" t="s">
        <v>2700</v>
      </c>
      <c r="G741" s="4" t="s">
        <v>2815</v>
      </c>
      <c r="H741" s="4" t="s">
        <v>3153</v>
      </c>
      <c r="I741" s="4" t="s">
        <v>3153</v>
      </c>
    </row>
    <row r="742" spans="1:9" x14ac:dyDescent="0.2">
      <c r="A742" s="4">
        <v>34017</v>
      </c>
      <c r="B742" s="4" t="s">
        <v>5294</v>
      </c>
      <c r="C742" s="4" t="s">
        <v>5294</v>
      </c>
      <c r="D742" s="4" t="s">
        <v>2739</v>
      </c>
      <c r="E742" s="4">
        <v>159</v>
      </c>
      <c r="F742" s="4" t="s">
        <v>2700</v>
      </c>
      <c r="G742" s="4" t="s">
        <v>2758</v>
      </c>
      <c r="H742" s="4" t="s">
        <v>3153</v>
      </c>
      <c r="I742" s="4" t="s">
        <v>3153</v>
      </c>
    </row>
    <row r="743" spans="1:9" x14ac:dyDescent="0.2">
      <c r="A743" s="4">
        <v>34018</v>
      </c>
      <c r="B743" s="4" t="s">
        <v>5293</v>
      </c>
      <c r="C743" s="4" t="s">
        <v>5293</v>
      </c>
      <c r="D743" s="4" t="s">
        <v>2739</v>
      </c>
      <c r="E743" s="4">
        <v>159</v>
      </c>
      <c r="F743" s="4" t="s">
        <v>2700</v>
      </c>
      <c r="G743" s="4" t="s">
        <v>2756</v>
      </c>
      <c r="H743" s="4" t="s">
        <v>3153</v>
      </c>
      <c r="I743" s="4" t="s">
        <v>3153</v>
      </c>
    </row>
    <row r="744" spans="1:9" x14ac:dyDescent="0.2">
      <c r="A744" s="4">
        <v>34019</v>
      </c>
      <c r="B744" s="4" t="s">
        <v>5292</v>
      </c>
      <c r="C744" s="4" t="s">
        <v>5292</v>
      </c>
      <c r="D744" s="4" t="s">
        <v>2739</v>
      </c>
      <c r="E744" s="4">
        <v>159</v>
      </c>
      <c r="F744" s="4" t="s">
        <v>2700</v>
      </c>
      <c r="G744" s="4" t="s">
        <v>2756</v>
      </c>
      <c r="H744" s="4" t="s">
        <v>3153</v>
      </c>
      <c r="I744" s="4" t="s">
        <v>3153</v>
      </c>
    </row>
    <row r="745" spans="1:9" x14ac:dyDescent="0.2">
      <c r="A745" s="4">
        <v>35001</v>
      </c>
      <c r="B745" s="4" t="s">
        <v>5291</v>
      </c>
      <c r="C745" s="4" t="s">
        <v>5291</v>
      </c>
      <c r="D745" s="4" t="s">
        <v>2739</v>
      </c>
      <c r="E745" s="4">
        <v>160</v>
      </c>
      <c r="F745" s="4" t="s">
        <v>2700</v>
      </c>
      <c r="G745" s="4" t="s">
        <v>2741</v>
      </c>
      <c r="H745" s="4" t="s">
        <v>3153</v>
      </c>
      <c r="I745" s="4" t="s">
        <v>3153</v>
      </c>
    </row>
    <row r="746" spans="1:9" x14ac:dyDescent="0.2">
      <c r="A746" s="4">
        <v>35002</v>
      </c>
      <c r="B746" s="4" t="s">
        <v>5290</v>
      </c>
      <c r="C746" s="4" t="s">
        <v>5290</v>
      </c>
      <c r="D746" s="4" t="s">
        <v>2739</v>
      </c>
      <c r="E746" s="4">
        <v>160</v>
      </c>
      <c r="F746" s="4" t="s">
        <v>2700</v>
      </c>
      <c r="G746" s="4" t="s">
        <v>2741</v>
      </c>
      <c r="H746" s="4" t="s">
        <v>3153</v>
      </c>
      <c r="I746" s="4" t="s">
        <v>3153</v>
      </c>
    </row>
    <row r="747" spans="1:9" x14ac:dyDescent="0.2">
      <c r="A747" s="4">
        <v>35005</v>
      </c>
      <c r="B747" s="4" t="s">
        <v>5289</v>
      </c>
      <c r="C747" s="4" t="s">
        <v>5289</v>
      </c>
      <c r="D747" s="4" t="s">
        <v>2739</v>
      </c>
      <c r="E747" s="4">
        <v>160</v>
      </c>
      <c r="F747" s="4" t="s">
        <v>2700</v>
      </c>
      <c r="G747" s="4" t="s">
        <v>2758</v>
      </c>
      <c r="H747" s="4" t="s">
        <v>3153</v>
      </c>
      <c r="I747" s="4" t="s">
        <v>3153</v>
      </c>
    </row>
    <row r="748" spans="1:9" x14ac:dyDescent="0.2">
      <c r="A748" s="4">
        <v>35006</v>
      </c>
      <c r="B748" s="4" t="s">
        <v>5288</v>
      </c>
      <c r="C748" s="4" t="s">
        <v>5288</v>
      </c>
      <c r="D748" s="4" t="s">
        <v>2739</v>
      </c>
      <c r="E748" s="4">
        <v>88</v>
      </c>
      <c r="F748" s="4" t="s">
        <v>2700</v>
      </c>
      <c r="G748" s="4" t="s">
        <v>2756</v>
      </c>
      <c r="H748" s="4" t="s">
        <v>2751</v>
      </c>
      <c r="I748" s="4" t="s">
        <v>3153</v>
      </c>
    </row>
    <row r="749" spans="1:9" x14ac:dyDescent="0.2">
      <c r="A749" s="4">
        <v>35009</v>
      </c>
      <c r="B749" s="4" t="s">
        <v>5287</v>
      </c>
      <c r="C749" s="4" t="s">
        <v>5287</v>
      </c>
      <c r="D749" s="4" t="s">
        <v>2739</v>
      </c>
      <c r="E749" s="4">
        <v>160</v>
      </c>
      <c r="F749" s="4" t="s">
        <v>2700</v>
      </c>
      <c r="G749" s="4" t="s">
        <v>2916</v>
      </c>
      <c r="H749" s="4" t="s">
        <v>3153</v>
      </c>
      <c r="I749" s="4" t="s">
        <v>3153</v>
      </c>
    </row>
    <row r="750" spans="1:9" x14ac:dyDescent="0.2">
      <c r="A750" s="4">
        <v>35010</v>
      </c>
      <c r="B750" s="4" t="s">
        <v>5286</v>
      </c>
      <c r="C750" s="4" t="s">
        <v>5286</v>
      </c>
      <c r="D750" s="4" t="s">
        <v>2739</v>
      </c>
      <c r="E750" s="4">
        <v>160</v>
      </c>
      <c r="F750" s="4" t="s">
        <v>2700</v>
      </c>
      <c r="G750" s="4" t="s">
        <v>2758</v>
      </c>
      <c r="H750" s="4" t="s">
        <v>2751</v>
      </c>
      <c r="I750" s="4" t="s">
        <v>3153</v>
      </c>
    </row>
    <row r="751" spans="1:9" x14ac:dyDescent="0.2">
      <c r="A751" s="4">
        <v>36002</v>
      </c>
      <c r="B751" s="4" t="s">
        <v>5285</v>
      </c>
      <c r="C751" s="4" t="s">
        <v>5285</v>
      </c>
      <c r="D751" s="4" t="s">
        <v>2739</v>
      </c>
      <c r="E751" s="4">
        <v>163</v>
      </c>
      <c r="F751" s="4" t="s">
        <v>2700</v>
      </c>
      <c r="G751" s="4" t="s">
        <v>2758</v>
      </c>
      <c r="H751" s="4" t="s">
        <v>3153</v>
      </c>
      <c r="I751" s="4" t="s">
        <v>3153</v>
      </c>
    </row>
    <row r="752" spans="1:9" x14ac:dyDescent="0.2">
      <c r="A752" s="4">
        <v>36006</v>
      </c>
      <c r="B752" s="4" t="s">
        <v>5284</v>
      </c>
      <c r="C752" s="4" t="s">
        <v>5284</v>
      </c>
      <c r="D752" s="4" t="s">
        <v>2739</v>
      </c>
      <c r="E752" s="4">
        <v>91</v>
      </c>
      <c r="F752" s="4" t="s">
        <v>2700</v>
      </c>
      <c r="G752" s="4" t="s">
        <v>2741</v>
      </c>
      <c r="H752" s="4" t="s">
        <v>2751</v>
      </c>
      <c r="I752" s="4" t="s">
        <v>3153</v>
      </c>
    </row>
    <row r="753" spans="1:9" x14ac:dyDescent="0.2">
      <c r="A753" s="4">
        <v>36007</v>
      </c>
      <c r="B753" s="4" t="s">
        <v>5283</v>
      </c>
      <c r="C753" s="4" t="s">
        <v>5283</v>
      </c>
      <c r="D753" s="4" t="s">
        <v>3075</v>
      </c>
      <c r="E753" s="4">
        <v>163</v>
      </c>
      <c r="F753" s="4" t="s">
        <v>2700</v>
      </c>
      <c r="G753" s="4" t="s">
        <v>2741</v>
      </c>
      <c r="H753" s="4" t="s">
        <v>3153</v>
      </c>
      <c r="I753" s="4" t="s">
        <v>3153</v>
      </c>
    </row>
    <row r="754" spans="1:9" x14ac:dyDescent="0.2">
      <c r="A754" s="4">
        <v>36008</v>
      </c>
      <c r="B754" s="4" t="s">
        <v>5282</v>
      </c>
      <c r="C754" s="4" t="s">
        <v>5282</v>
      </c>
      <c r="D754" s="4" t="s">
        <v>2739</v>
      </c>
      <c r="E754" s="4">
        <v>163</v>
      </c>
      <c r="F754" s="4" t="s">
        <v>2700</v>
      </c>
      <c r="G754" s="4" t="s">
        <v>2741</v>
      </c>
      <c r="H754" s="4" t="s">
        <v>3153</v>
      </c>
      <c r="I754" s="4" t="s">
        <v>3153</v>
      </c>
    </row>
    <row r="755" spans="1:9" x14ac:dyDescent="0.2">
      <c r="A755" s="4">
        <v>36014</v>
      </c>
      <c r="B755" s="4" t="s">
        <v>5281</v>
      </c>
      <c r="C755" s="4" t="s">
        <v>5280</v>
      </c>
      <c r="D755" s="4" t="s">
        <v>2739</v>
      </c>
      <c r="E755" s="4">
        <v>163</v>
      </c>
      <c r="F755" s="4" t="s">
        <v>2700</v>
      </c>
      <c r="G755" s="4" t="s">
        <v>2758</v>
      </c>
      <c r="H755" s="4" t="s">
        <v>3153</v>
      </c>
      <c r="I755" s="4" t="s">
        <v>3153</v>
      </c>
    </row>
    <row r="756" spans="1:9" x14ac:dyDescent="0.2">
      <c r="A756" s="4">
        <v>36015</v>
      </c>
      <c r="B756" s="4" t="s">
        <v>5279</v>
      </c>
      <c r="C756" s="4" t="s">
        <v>5279</v>
      </c>
      <c r="D756" s="4" t="s">
        <v>2739</v>
      </c>
      <c r="E756" s="4">
        <v>163</v>
      </c>
      <c r="F756" s="4" t="s">
        <v>2700</v>
      </c>
      <c r="G756" s="4" t="s">
        <v>3056</v>
      </c>
      <c r="H756" s="4" t="s">
        <v>3153</v>
      </c>
      <c r="I756" s="4" t="s">
        <v>3153</v>
      </c>
    </row>
    <row r="757" spans="1:9" x14ac:dyDescent="0.2">
      <c r="A757" s="4">
        <v>36016</v>
      </c>
      <c r="B757" s="4" t="s">
        <v>5278</v>
      </c>
      <c r="C757" s="4" t="s">
        <v>5278</v>
      </c>
      <c r="D757" s="4" t="s">
        <v>2739</v>
      </c>
      <c r="E757" s="4">
        <v>163</v>
      </c>
      <c r="F757" s="4" t="s">
        <v>2700</v>
      </c>
      <c r="G757" s="4" t="s">
        <v>2741</v>
      </c>
      <c r="H757" s="4" t="s">
        <v>3153</v>
      </c>
      <c r="I757" s="4" t="s">
        <v>3153</v>
      </c>
    </row>
    <row r="758" spans="1:9" x14ac:dyDescent="0.2">
      <c r="A758" s="4">
        <v>36020</v>
      </c>
      <c r="B758" s="4" t="s">
        <v>5277</v>
      </c>
      <c r="C758" s="4" t="s">
        <v>5277</v>
      </c>
      <c r="D758" s="4" t="s">
        <v>2739</v>
      </c>
      <c r="E758" s="4">
        <v>163</v>
      </c>
      <c r="F758" s="4" t="s">
        <v>2700</v>
      </c>
      <c r="G758" s="4" t="s">
        <v>2810</v>
      </c>
      <c r="H758" s="4" t="s">
        <v>3153</v>
      </c>
      <c r="I758" s="4" t="s">
        <v>3153</v>
      </c>
    </row>
    <row r="759" spans="1:9" x14ac:dyDescent="0.2">
      <c r="A759" s="4">
        <v>36025</v>
      </c>
      <c r="B759" s="4" t="s">
        <v>5276</v>
      </c>
      <c r="C759" s="4" t="s">
        <v>5276</v>
      </c>
      <c r="D759" s="4" t="s">
        <v>2739</v>
      </c>
      <c r="E759" s="4">
        <v>163</v>
      </c>
      <c r="F759" s="4" t="s">
        <v>2700</v>
      </c>
      <c r="G759" s="4" t="s">
        <v>2828</v>
      </c>
      <c r="H759" s="4" t="s">
        <v>3153</v>
      </c>
      <c r="I759" s="4" t="s">
        <v>3153</v>
      </c>
    </row>
    <row r="760" spans="1:9" x14ac:dyDescent="0.2">
      <c r="A760" s="4">
        <v>36026</v>
      </c>
      <c r="B760" s="4" t="s">
        <v>5275</v>
      </c>
      <c r="C760" s="4" t="s">
        <v>5275</v>
      </c>
      <c r="D760" s="4" t="s">
        <v>2739</v>
      </c>
      <c r="E760" s="4">
        <v>163</v>
      </c>
      <c r="F760" s="4" t="s">
        <v>2700</v>
      </c>
      <c r="G760" s="4" t="s">
        <v>2758</v>
      </c>
      <c r="H760" s="4" t="s">
        <v>3153</v>
      </c>
      <c r="I760" s="4" t="s">
        <v>3153</v>
      </c>
    </row>
    <row r="761" spans="1:9" x14ac:dyDescent="0.2">
      <c r="A761" s="4">
        <v>36031</v>
      </c>
      <c r="B761" s="4" t="s">
        <v>5274</v>
      </c>
      <c r="C761" s="4" t="s">
        <v>5274</v>
      </c>
      <c r="D761" s="4" t="s">
        <v>2739</v>
      </c>
      <c r="E761" s="4">
        <v>163</v>
      </c>
      <c r="F761" s="4" t="s">
        <v>2700</v>
      </c>
      <c r="G761" s="4" t="s">
        <v>2758</v>
      </c>
      <c r="H761" s="4" t="s">
        <v>3153</v>
      </c>
      <c r="I761" s="4" t="s">
        <v>3153</v>
      </c>
    </row>
    <row r="762" spans="1:9" x14ac:dyDescent="0.2">
      <c r="A762" s="4">
        <v>36033</v>
      </c>
      <c r="B762" s="4" t="s">
        <v>5273</v>
      </c>
      <c r="C762" s="4" t="s">
        <v>5273</v>
      </c>
      <c r="D762" s="4" t="s">
        <v>2739</v>
      </c>
      <c r="E762" s="4">
        <v>163</v>
      </c>
      <c r="F762" s="4" t="s">
        <v>2700</v>
      </c>
      <c r="G762" s="4" t="s">
        <v>2828</v>
      </c>
      <c r="H762" s="4" t="s">
        <v>3153</v>
      </c>
      <c r="I762" s="4" t="s">
        <v>3153</v>
      </c>
    </row>
    <row r="763" spans="1:9" x14ac:dyDescent="0.2">
      <c r="A763" s="4">
        <v>36035</v>
      </c>
      <c r="B763" s="4" t="s">
        <v>5272</v>
      </c>
      <c r="C763" s="4" t="s">
        <v>5272</v>
      </c>
      <c r="D763" s="4" t="s">
        <v>2739</v>
      </c>
      <c r="E763" s="4">
        <v>163</v>
      </c>
      <c r="F763" s="4" t="s">
        <v>2700</v>
      </c>
      <c r="G763" s="4" t="s">
        <v>3031</v>
      </c>
      <c r="H763" s="4" t="s">
        <v>3153</v>
      </c>
      <c r="I763" s="4" t="s">
        <v>3153</v>
      </c>
    </row>
    <row r="764" spans="1:9" x14ac:dyDescent="0.2">
      <c r="A764" s="4">
        <v>36038</v>
      </c>
      <c r="B764" s="4" t="s">
        <v>5271</v>
      </c>
      <c r="C764" s="4" t="s">
        <v>5271</v>
      </c>
      <c r="D764" s="4" t="s">
        <v>2739</v>
      </c>
      <c r="E764" s="4">
        <v>163</v>
      </c>
      <c r="F764" s="4" t="s">
        <v>2700</v>
      </c>
      <c r="G764" s="4" t="s">
        <v>3443</v>
      </c>
      <c r="H764" s="4" t="s">
        <v>3153</v>
      </c>
      <c r="I764" s="4" t="s">
        <v>3153</v>
      </c>
    </row>
    <row r="765" spans="1:9" x14ac:dyDescent="0.2">
      <c r="A765" s="4">
        <v>36043</v>
      </c>
      <c r="B765" s="4" t="s">
        <v>5270</v>
      </c>
      <c r="C765" s="4" t="s">
        <v>5270</v>
      </c>
      <c r="D765" s="4" t="s">
        <v>2739</v>
      </c>
      <c r="E765" s="4">
        <v>163</v>
      </c>
      <c r="F765" s="4" t="s">
        <v>2700</v>
      </c>
      <c r="G765" s="4" t="s">
        <v>2828</v>
      </c>
      <c r="H765" s="4" t="s">
        <v>3153</v>
      </c>
      <c r="I765" s="4" t="s">
        <v>3153</v>
      </c>
    </row>
    <row r="766" spans="1:9" x14ac:dyDescent="0.2">
      <c r="A766" s="4">
        <v>37001</v>
      </c>
      <c r="B766" s="4" t="s">
        <v>5269</v>
      </c>
      <c r="C766" s="4" t="s">
        <v>5269</v>
      </c>
      <c r="D766" s="4" t="s">
        <v>2739</v>
      </c>
      <c r="E766" s="4">
        <v>162</v>
      </c>
      <c r="F766" s="4" t="s">
        <v>2700</v>
      </c>
      <c r="G766" s="4" t="s">
        <v>3004</v>
      </c>
      <c r="H766" s="4" t="s">
        <v>3153</v>
      </c>
      <c r="I766" s="4" t="s">
        <v>3153</v>
      </c>
    </row>
    <row r="767" spans="1:9" x14ac:dyDescent="0.2">
      <c r="A767" s="4">
        <v>37002</v>
      </c>
      <c r="B767" s="4" t="s">
        <v>5268</v>
      </c>
      <c r="C767" s="4" t="s">
        <v>5268</v>
      </c>
      <c r="D767" s="4" t="s">
        <v>2739</v>
      </c>
      <c r="E767" s="4">
        <v>162</v>
      </c>
      <c r="F767" s="4" t="s">
        <v>2700</v>
      </c>
      <c r="G767" s="4" t="s">
        <v>2741</v>
      </c>
      <c r="H767" s="4" t="s">
        <v>3153</v>
      </c>
      <c r="I767" s="4" t="s">
        <v>3153</v>
      </c>
    </row>
    <row r="768" spans="1:9" x14ac:dyDescent="0.2">
      <c r="A768" s="4">
        <v>37004</v>
      </c>
      <c r="B768" s="4" t="s">
        <v>5267</v>
      </c>
      <c r="C768" s="4" t="s">
        <v>5267</v>
      </c>
      <c r="D768" s="4" t="s">
        <v>2739</v>
      </c>
      <c r="E768" s="4">
        <v>162</v>
      </c>
      <c r="F768" s="4" t="s">
        <v>2700</v>
      </c>
      <c r="G768" s="4" t="s">
        <v>3004</v>
      </c>
      <c r="H768" s="4" t="s">
        <v>3153</v>
      </c>
      <c r="I768" s="4" t="s">
        <v>3153</v>
      </c>
    </row>
    <row r="769" spans="1:9" x14ac:dyDescent="0.2">
      <c r="A769" s="4">
        <v>37005</v>
      </c>
      <c r="B769" s="4" t="s">
        <v>5266</v>
      </c>
      <c r="C769" s="4" t="s">
        <v>5266</v>
      </c>
      <c r="D769" s="4" t="s">
        <v>2739</v>
      </c>
      <c r="E769" s="4">
        <v>162</v>
      </c>
      <c r="F769" s="4" t="s">
        <v>2700</v>
      </c>
      <c r="G769" s="4" t="s">
        <v>2758</v>
      </c>
      <c r="H769" s="4" t="s">
        <v>3153</v>
      </c>
      <c r="I769" s="4" t="s">
        <v>3153</v>
      </c>
    </row>
    <row r="770" spans="1:9" x14ac:dyDescent="0.2">
      <c r="A770" s="4">
        <v>37006</v>
      </c>
      <c r="B770" s="4" t="s">
        <v>5265</v>
      </c>
      <c r="C770" s="4" t="s">
        <v>5265</v>
      </c>
      <c r="D770" s="4" t="s">
        <v>2739</v>
      </c>
      <c r="E770" s="4">
        <v>162</v>
      </c>
      <c r="F770" s="4" t="s">
        <v>2700</v>
      </c>
      <c r="G770" s="4" t="s">
        <v>2741</v>
      </c>
      <c r="H770" s="4" t="s">
        <v>3153</v>
      </c>
      <c r="I770" s="4" t="s">
        <v>3153</v>
      </c>
    </row>
    <row r="771" spans="1:9" x14ac:dyDescent="0.2">
      <c r="A771" s="4">
        <v>37007</v>
      </c>
      <c r="B771" s="4" t="s">
        <v>5264</v>
      </c>
      <c r="C771" s="4" t="s">
        <v>5264</v>
      </c>
      <c r="D771" s="4" t="s">
        <v>2739</v>
      </c>
      <c r="E771" s="4">
        <v>162</v>
      </c>
      <c r="F771" s="4" t="s">
        <v>2700</v>
      </c>
      <c r="G771" s="4" t="s">
        <v>3443</v>
      </c>
      <c r="H771" s="4" t="s">
        <v>3153</v>
      </c>
      <c r="I771" s="4" t="s">
        <v>3153</v>
      </c>
    </row>
    <row r="772" spans="1:9" x14ac:dyDescent="0.2">
      <c r="A772" s="4">
        <v>37010</v>
      </c>
      <c r="B772" s="4" t="s">
        <v>5263</v>
      </c>
      <c r="C772" s="4" t="s">
        <v>5263</v>
      </c>
      <c r="D772" s="4" t="s">
        <v>2739</v>
      </c>
      <c r="E772" s="4">
        <v>162</v>
      </c>
      <c r="F772" s="4" t="s">
        <v>2700</v>
      </c>
      <c r="G772" s="4" t="s">
        <v>2815</v>
      </c>
      <c r="H772" s="4" t="s">
        <v>3153</v>
      </c>
      <c r="I772" s="4" t="s">
        <v>3153</v>
      </c>
    </row>
    <row r="773" spans="1:9" x14ac:dyDescent="0.2">
      <c r="A773" s="4">
        <v>37011</v>
      </c>
      <c r="B773" s="4" t="s">
        <v>5262</v>
      </c>
      <c r="C773" s="4" t="s">
        <v>5262</v>
      </c>
      <c r="D773" s="4" t="s">
        <v>2739</v>
      </c>
      <c r="E773" s="4">
        <v>162</v>
      </c>
      <c r="F773" s="4" t="s">
        <v>2700</v>
      </c>
      <c r="G773" s="4" t="s">
        <v>2758</v>
      </c>
      <c r="H773" s="4" t="s">
        <v>3153</v>
      </c>
      <c r="I773" s="4" t="s">
        <v>3153</v>
      </c>
    </row>
    <row r="774" spans="1:9" x14ac:dyDescent="0.2">
      <c r="A774" s="4">
        <v>37012</v>
      </c>
      <c r="B774" s="4" t="s">
        <v>5261</v>
      </c>
      <c r="C774" s="4" t="s">
        <v>5261</v>
      </c>
      <c r="D774" s="4" t="s">
        <v>2739</v>
      </c>
      <c r="E774" s="4">
        <v>162</v>
      </c>
      <c r="F774" s="4" t="s">
        <v>2700</v>
      </c>
      <c r="G774" s="4" t="s">
        <v>2758</v>
      </c>
      <c r="H774" s="4" t="s">
        <v>3153</v>
      </c>
      <c r="I774" s="4" t="s">
        <v>3153</v>
      </c>
    </row>
    <row r="775" spans="1:9" x14ac:dyDescent="0.2">
      <c r="A775" s="4">
        <v>37013</v>
      </c>
      <c r="B775" s="4" t="s">
        <v>5260</v>
      </c>
      <c r="C775" s="4" t="s">
        <v>5260</v>
      </c>
      <c r="D775" s="4" t="s">
        <v>2739</v>
      </c>
      <c r="E775" s="4">
        <v>162</v>
      </c>
      <c r="F775" s="4" t="s">
        <v>2700</v>
      </c>
      <c r="G775" s="4" t="s">
        <v>2741</v>
      </c>
      <c r="H775" s="4" t="s">
        <v>3153</v>
      </c>
      <c r="I775" s="4" t="s">
        <v>3153</v>
      </c>
    </row>
    <row r="776" spans="1:9" x14ac:dyDescent="0.2">
      <c r="A776" s="4">
        <v>37019</v>
      </c>
      <c r="B776" s="4" t="s">
        <v>5259</v>
      </c>
      <c r="C776" s="4" t="s">
        <v>5259</v>
      </c>
      <c r="D776" s="4" t="s">
        <v>2739</v>
      </c>
      <c r="E776" s="4">
        <v>162</v>
      </c>
      <c r="F776" s="4" t="s">
        <v>2700</v>
      </c>
      <c r="G776" s="4" t="s">
        <v>2828</v>
      </c>
      <c r="H776" s="4" t="s">
        <v>3153</v>
      </c>
      <c r="I776" s="4" t="s">
        <v>3153</v>
      </c>
    </row>
    <row r="777" spans="1:9" x14ac:dyDescent="0.2">
      <c r="A777" s="4">
        <v>37022</v>
      </c>
      <c r="B777" s="4" t="s">
        <v>5258</v>
      </c>
      <c r="C777" s="4" t="s">
        <v>5258</v>
      </c>
      <c r="D777" s="4" t="s">
        <v>2739</v>
      </c>
      <c r="E777" s="4">
        <v>90</v>
      </c>
      <c r="F777" s="4" t="s">
        <v>2700</v>
      </c>
      <c r="G777" s="4" t="s">
        <v>2758</v>
      </c>
      <c r="H777" s="4" t="s">
        <v>2751</v>
      </c>
      <c r="I777" s="4" t="s">
        <v>3153</v>
      </c>
    </row>
    <row r="778" spans="1:9" x14ac:dyDescent="0.2">
      <c r="A778" s="4">
        <v>37023</v>
      </c>
      <c r="B778" s="4" t="s">
        <v>5257</v>
      </c>
      <c r="C778" s="4" t="s">
        <v>5257</v>
      </c>
      <c r="D778" s="4" t="s">
        <v>2739</v>
      </c>
      <c r="E778" s="4">
        <v>162</v>
      </c>
      <c r="F778" s="4" t="s">
        <v>2700</v>
      </c>
      <c r="G778" s="4" t="s">
        <v>2741</v>
      </c>
      <c r="H778" s="4" t="s">
        <v>3153</v>
      </c>
      <c r="I778" s="4" t="s">
        <v>3153</v>
      </c>
    </row>
    <row r="779" spans="1:9" x14ac:dyDescent="0.2">
      <c r="A779" s="4">
        <v>37025</v>
      </c>
      <c r="B779" s="4" t="s">
        <v>5256</v>
      </c>
      <c r="C779" s="4" t="s">
        <v>5256</v>
      </c>
      <c r="D779" s="4" t="s">
        <v>2739</v>
      </c>
      <c r="E779" s="4">
        <v>162</v>
      </c>
      <c r="F779" s="4" t="s">
        <v>2700</v>
      </c>
      <c r="G779" s="4" t="s">
        <v>2741</v>
      </c>
      <c r="H779" s="4" t="s">
        <v>3153</v>
      </c>
      <c r="I779" s="4" t="s">
        <v>3153</v>
      </c>
    </row>
    <row r="780" spans="1:9" x14ac:dyDescent="0.2">
      <c r="A780" s="4">
        <v>37026</v>
      </c>
      <c r="B780" s="4" t="s">
        <v>5255</v>
      </c>
      <c r="C780" s="4" t="s">
        <v>5255</v>
      </c>
      <c r="D780" s="4" t="s">
        <v>2739</v>
      </c>
      <c r="E780" s="4">
        <v>162</v>
      </c>
      <c r="F780" s="4" t="s">
        <v>2700</v>
      </c>
      <c r="G780" s="4" t="s">
        <v>2916</v>
      </c>
      <c r="H780" s="4" t="s">
        <v>3153</v>
      </c>
      <c r="I780" s="4" t="s">
        <v>3153</v>
      </c>
    </row>
    <row r="781" spans="1:9" x14ac:dyDescent="0.2">
      <c r="A781" s="4">
        <v>37027</v>
      </c>
      <c r="B781" s="4" t="s">
        <v>5254</v>
      </c>
      <c r="C781" s="4" t="s">
        <v>5254</v>
      </c>
      <c r="D781" s="4" t="s">
        <v>2739</v>
      </c>
      <c r="E781" s="4">
        <v>162</v>
      </c>
      <c r="F781" s="4" t="s">
        <v>2700</v>
      </c>
      <c r="G781" s="4" t="s">
        <v>2741</v>
      </c>
      <c r="H781" s="4" t="s">
        <v>3153</v>
      </c>
      <c r="I781" s="4" t="s">
        <v>3153</v>
      </c>
    </row>
    <row r="782" spans="1:9" x14ac:dyDescent="0.2">
      <c r="A782" s="4">
        <v>37029</v>
      </c>
      <c r="B782" s="4" t="s">
        <v>5253</v>
      </c>
      <c r="C782" s="4" t="s">
        <v>5253</v>
      </c>
      <c r="D782" s="4" t="s">
        <v>2739</v>
      </c>
      <c r="E782" s="4">
        <v>162</v>
      </c>
      <c r="F782" s="4" t="s">
        <v>2700</v>
      </c>
      <c r="G782" s="4" t="s">
        <v>2741</v>
      </c>
      <c r="H782" s="4" t="s">
        <v>3153</v>
      </c>
      <c r="I782" s="4" t="s">
        <v>3153</v>
      </c>
    </row>
    <row r="783" spans="1:9" x14ac:dyDescent="0.2">
      <c r="A783" s="4">
        <v>37034</v>
      </c>
      <c r="B783" s="4" t="s">
        <v>5252</v>
      </c>
      <c r="C783" s="4" t="s">
        <v>5252</v>
      </c>
      <c r="D783" s="4" t="s">
        <v>2739</v>
      </c>
      <c r="E783" s="4">
        <v>162</v>
      </c>
      <c r="F783" s="4" t="s">
        <v>2700</v>
      </c>
      <c r="G783" s="4" t="s">
        <v>2758</v>
      </c>
      <c r="H783" s="4" t="s">
        <v>3153</v>
      </c>
      <c r="I783" s="4" t="s">
        <v>3153</v>
      </c>
    </row>
    <row r="784" spans="1:9" x14ac:dyDescent="0.2">
      <c r="A784" s="4">
        <v>37038</v>
      </c>
      <c r="B784" s="4" t="s">
        <v>5251</v>
      </c>
      <c r="C784" s="4" t="s">
        <v>5251</v>
      </c>
      <c r="D784" s="4" t="s">
        <v>2739</v>
      </c>
      <c r="E784" s="4">
        <v>162</v>
      </c>
      <c r="F784" s="4" t="s">
        <v>2700</v>
      </c>
      <c r="G784" s="4" t="s">
        <v>2828</v>
      </c>
      <c r="H784" s="4" t="s">
        <v>3153</v>
      </c>
      <c r="I784" s="4" t="s">
        <v>3153</v>
      </c>
    </row>
    <row r="785" spans="1:9" x14ac:dyDescent="0.2">
      <c r="A785" s="4">
        <v>37040</v>
      </c>
      <c r="B785" s="4" t="s">
        <v>5250</v>
      </c>
      <c r="C785" s="4" t="s">
        <v>5250</v>
      </c>
      <c r="D785" s="4" t="s">
        <v>2739</v>
      </c>
      <c r="E785" s="4">
        <v>162</v>
      </c>
      <c r="F785" s="4" t="s">
        <v>2700</v>
      </c>
      <c r="G785" s="4" t="s">
        <v>2916</v>
      </c>
      <c r="H785" s="4" t="s">
        <v>3153</v>
      </c>
      <c r="I785" s="4" t="s">
        <v>3153</v>
      </c>
    </row>
    <row r="786" spans="1:9" x14ac:dyDescent="0.2">
      <c r="A786" s="4">
        <v>37044</v>
      </c>
      <c r="B786" s="4" t="s">
        <v>5249</v>
      </c>
      <c r="C786" s="4" t="s">
        <v>5249</v>
      </c>
      <c r="D786" s="4" t="s">
        <v>2739</v>
      </c>
      <c r="E786" s="4">
        <v>89</v>
      </c>
      <c r="F786" s="4" t="s">
        <v>2700</v>
      </c>
      <c r="G786" s="4" t="s">
        <v>2741</v>
      </c>
      <c r="H786" s="4" t="s">
        <v>2751</v>
      </c>
      <c r="I786" s="4" t="s">
        <v>3153</v>
      </c>
    </row>
    <row r="787" spans="1:9" x14ac:dyDescent="0.2">
      <c r="A787" s="4">
        <v>37045</v>
      </c>
      <c r="B787" s="4" t="s">
        <v>5248</v>
      </c>
      <c r="C787" s="4" t="s">
        <v>5248</v>
      </c>
      <c r="D787" s="4" t="s">
        <v>2739</v>
      </c>
      <c r="E787" s="4">
        <v>162</v>
      </c>
      <c r="F787" s="4" t="s">
        <v>2700</v>
      </c>
      <c r="G787" s="4" t="s">
        <v>2758</v>
      </c>
      <c r="H787" s="4" t="s">
        <v>3153</v>
      </c>
      <c r="I787" s="4" t="s">
        <v>3153</v>
      </c>
    </row>
    <row r="788" spans="1:9" x14ac:dyDescent="0.2">
      <c r="A788" s="4">
        <v>37047</v>
      </c>
      <c r="B788" s="4" t="s">
        <v>5247</v>
      </c>
      <c r="C788" s="4" t="s">
        <v>5247</v>
      </c>
      <c r="D788" s="4" t="s">
        <v>2739</v>
      </c>
      <c r="E788" s="4">
        <v>162</v>
      </c>
      <c r="F788" s="4" t="s">
        <v>2700</v>
      </c>
      <c r="G788" s="4" t="s">
        <v>2758</v>
      </c>
      <c r="H788" s="4" t="s">
        <v>3153</v>
      </c>
      <c r="I788" s="4" t="s">
        <v>3153</v>
      </c>
    </row>
    <row r="789" spans="1:9" x14ac:dyDescent="0.2">
      <c r="A789" s="4">
        <v>37048</v>
      </c>
      <c r="B789" s="4" t="s">
        <v>5246</v>
      </c>
      <c r="C789" s="4" t="s">
        <v>5245</v>
      </c>
      <c r="D789" s="4" t="s">
        <v>2739</v>
      </c>
      <c r="E789" s="4">
        <v>162</v>
      </c>
      <c r="F789" s="4" t="s">
        <v>2700</v>
      </c>
      <c r="G789" s="4" t="s">
        <v>2758</v>
      </c>
      <c r="H789" s="4" t="s">
        <v>3153</v>
      </c>
      <c r="I789" s="4" t="s">
        <v>3153</v>
      </c>
    </row>
    <row r="790" spans="1:9" x14ac:dyDescent="0.2">
      <c r="A790" s="4">
        <v>37050</v>
      </c>
      <c r="B790" s="4" t="s">
        <v>5244</v>
      </c>
      <c r="C790" s="4" t="s">
        <v>5244</v>
      </c>
      <c r="D790" s="4" t="s">
        <v>2739</v>
      </c>
      <c r="E790" s="4">
        <v>162</v>
      </c>
      <c r="F790" s="4" t="s">
        <v>2700</v>
      </c>
      <c r="G790" s="4" t="s">
        <v>2916</v>
      </c>
      <c r="H790" s="4" t="s">
        <v>3153</v>
      </c>
      <c r="I790" s="4" t="s">
        <v>3153</v>
      </c>
    </row>
    <row r="791" spans="1:9" x14ac:dyDescent="0.2">
      <c r="A791" s="4">
        <v>37055</v>
      </c>
      <c r="B791" s="4" t="s">
        <v>5243</v>
      </c>
      <c r="C791" s="4" t="s">
        <v>5243</v>
      </c>
      <c r="D791" s="4" t="s">
        <v>2739</v>
      </c>
      <c r="E791" s="4">
        <v>89</v>
      </c>
      <c r="F791" s="4" t="s">
        <v>2700</v>
      </c>
      <c r="G791" s="4" t="s">
        <v>2758</v>
      </c>
      <c r="H791" s="4" t="s">
        <v>2751</v>
      </c>
      <c r="I791" s="4" t="s">
        <v>3153</v>
      </c>
    </row>
    <row r="792" spans="1:9" x14ac:dyDescent="0.2">
      <c r="A792" s="4">
        <v>37059</v>
      </c>
      <c r="B792" s="4" t="s">
        <v>5242</v>
      </c>
      <c r="C792" s="4" t="s">
        <v>5242</v>
      </c>
      <c r="D792" s="4" t="s">
        <v>2739</v>
      </c>
      <c r="E792" s="4">
        <v>162</v>
      </c>
      <c r="F792" s="4" t="s">
        <v>2700</v>
      </c>
      <c r="G792" s="4" t="s">
        <v>2758</v>
      </c>
      <c r="H792" s="4" t="s">
        <v>3153</v>
      </c>
      <c r="I792" s="4" t="s">
        <v>3153</v>
      </c>
    </row>
    <row r="793" spans="1:9" x14ac:dyDescent="0.2">
      <c r="A793" s="4">
        <v>37060</v>
      </c>
      <c r="B793" s="4" t="s">
        <v>5241</v>
      </c>
      <c r="C793" s="4" t="s">
        <v>5241</v>
      </c>
      <c r="D793" s="4" t="s">
        <v>2739</v>
      </c>
      <c r="E793" s="4">
        <v>162</v>
      </c>
      <c r="F793" s="4" t="s">
        <v>2700</v>
      </c>
      <c r="G793" s="4" t="s">
        <v>2758</v>
      </c>
      <c r="H793" s="4" t="s">
        <v>3153</v>
      </c>
      <c r="I793" s="4" t="s">
        <v>3153</v>
      </c>
    </row>
    <row r="794" spans="1:9" x14ac:dyDescent="0.2">
      <c r="A794" s="4">
        <v>37063</v>
      </c>
      <c r="B794" s="4" t="s">
        <v>5240</v>
      </c>
      <c r="C794" s="4" t="s">
        <v>5240</v>
      </c>
      <c r="D794" s="4" t="s">
        <v>2739</v>
      </c>
      <c r="E794" s="4">
        <v>162</v>
      </c>
      <c r="F794" s="4" t="s">
        <v>2700</v>
      </c>
      <c r="G794" s="4" t="s">
        <v>2758</v>
      </c>
      <c r="H794" s="4" t="s">
        <v>3153</v>
      </c>
      <c r="I794" s="4" t="s">
        <v>3153</v>
      </c>
    </row>
    <row r="795" spans="1:9" x14ac:dyDescent="0.2">
      <c r="A795" s="4">
        <v>37065</v>
      </c>
      <c r="B795" s="4" t="s">
        <v>5239</v>
      </c>
      <c r="C795" s="4" t="s">
        <v>5239</v>
      </c>
      <c r="D795" s="4" t="s">
        <v>2739</v>
      </c>
      <c r="E795" s="4">
        <v>162</v>
      </c>
      <c r="F795" s="4" t="s">
        <v>2700</v>
      </c>
      <c r="G795" s="4" t="s">
        <v>2810</v>
      </c>
      <c r="H795" s="4" t="s">
        <v>2751</v>
      </c>
      <c r="I795" s="4" t="s">
        <v>3153</v>
      </c>
    </row>
    <row r="796" spans="1:9" x14ac:dyDescent="0.2">
      <c r="A796" s="4">
        <v>37066</v>
      </c>
      <c r="B796" s="4" t="s">
        <v>5238</v>
      </c>
      <c r="C796" s="4" t="s">
        <v>5238</v>
      </c>
      <c r="D796" s="4" t="s">
        <v>2739</v>
      </c>
      <c r="E796" s="4">
        <v>162</v>
      </c>
      <c r="F796" s="4" t="s">
        <v>2700</v>
      </c>
      <c r="G796" s="4" t="s">
        <v>2758</v>
      </c>
      <c r="H796" s="4" t="s">
        <v>3153</v>
      </c>
      <c r="I796" s="4" t="s">
        <v>3153</v>
      </c>
    </row>
    <row r="797" spans="1:9" x14ac:dyDescent="0.2">
      <c r="A797" s="4">
        <v>37068</v>
      </c>
      <c r="B797" s="4" t="s">
        <v>5237</v>
      </c>
      <c r="C797" s="4" t="s">
        <v>5237</v>
      </c>
      <c r="D797" s="4" t="s">
        <v>2739</v>
      </c>
      <c r="E797" s="4">
        <v>162</v>
      </c>
      <c r="F797" s="4" t="s">
        <v>2700</v>
      </c>
      <c r="G797" s="4" t="s">
        <v>2741</v>
      </c>
      <c r="H797" s="4" t="s">
        <v>3153</v>
      </c>
      <c r="I797" s="4" t="s">
        <v>3153</v>
      </c>
    </row>
    <row r="798" spans="1:9" x14ac:dyDescent="0.2">
      <c r="A798" s="4">
        <v>37070</v>
      </c>
      <c r="B798" s="4" t="s">
        <v>5236</v>
      </c>
      <c r="C798" s="4" t="s">
        <v>5236</v>
      </c>
      <c r="D798" s="4" t="s">
        <v>2739</v>
      </c>
      <c r="E798" s="4">
        <v>162</v>
      </c>
      <c r="F798" s="4" t="s">
        <v>2700</v>
      </c>
      <c r="G798" s="4" t="s">
        <v>2758</v>
      </c>
      <c r="H798" s="4" t="s">
        <v>3153</v>
      </c>
      <c r="I798" s="4" t="s">
        <v>3153</v>
      </c>
    </row>
    <row r="799" spans="1:9" x14ac:dyDescent="0.2">
      <c r="A799" s="4">
        <v>37072</v>
      </c>
      <c r="B799" s="4" t="s">
        <v>5235</v>
      </c>
      <c r="C799" s="4" t="s">
        <v>5235</v>
      </c>
      <c r="D799" s="4" t="s">
        <v>2739</v>
      </c>
      <c r="E799" s="4">
        <v>162</v>
      </c>
      <c r="F799" s="4" t="s">
        <v>2700</v>
      </c>
      <c r="G799" s="4" t="s">
        <v>2916</v>
      </c>
      <c r="H799" s="4" t="s">
        <v>3153</v>
      </c>
      <c r="I799" s="4" t="s">
        <v>3153</v>
      </c>
    </row>
    <row r="800" spans="1:9" x14ac:dyDescent="0.2">
      <c r="A800" s="4">
        <v>37075</v>
      </c>
      <c r="B800" s="4" t="s">
        <v>5234</v>
      </c>
      <c r="C800" s="4" t="s">
        <v>5234</v>
      </c>
      <c r="D800" s="4" t="s">
        <v>2739</v>
      </c>
      <c r="E800" s="4">
        <v>162</v>
      </c>
      <c r="F800" s="4" t="s">
        <v>2700</v>
      </c>
      <c r="G800" s="4" t="s">
        <v>2758</v>
      </c>
      <c r="H800" s="4" t="s">
        <v>3153</v>
      </c>
      <c r="I800" s="4" t="s">
        <v>3153</v>
      </c>
    </row>
    <row r="801" spans="1:9" x14ac:dyDescent="0.2">
      <c r="A801" s="4">
        <v>37078</v>
      </c>
      <c r="B801" s="4" t="s">
        <v>5233</v>
      </c>
      <c r="C801" s="4" t="s">
        <v>5233</v>
      </c>
      <c r="D801" s="4" t="s">
        <v>2739</v>
      </c>
      <c r="E801" s="4">
        <v>162</v>
      </c>
      <c r="F801" s="4" t="s">
        <v>2700</v>
      </c>
      <c r="G801" s="4" t="s">
        <v>2815</v>
      </c>
      <c r="H801" s="4" t="s">
        <v>3153</v>
      </c>
      <c r="I801" s="4" t="s">
        <v>3153</v>
      </c>
    </row>
    <row r="802" spans="1:9" x14ac:dyDescent="0.2">
      <c r="A802" s="4">
        <v>38001</v>
      </c>
      <c r="B802" s="4" t="s">
        <v>5232</v>
      </c>
      <c r="C802" s="4" t="s">
        <v>5231</v>
      </c>
      <c r="D802" s="4" t="s">
        <v>2739</v>
      </c>
      <c r="E802" s="4">
        <v>161</v>
      </c>
      <c r="F802" s="4" t="s">
        <v>2700</v>
      </c>
      <c r="G802" s="4" t="s">
        <v>2741</v>
      </c>
      <c r="H802" s="4" t="s">
        <v>3153</v>
      </c>
      <c r="I802" s="4" t="s">
        <v>3153</v>
      </c>
    </row>
    <row r="803" spans="1:9" x14ac:dyDescent="0.2">
      <c r="A803" s="4">
        <v>38002</v>
      </c>
      <c r="B803" s="4" t="s">
        <v>5230</v>
      </c>
      <c r="C803" s="4" t="s">
        <v>5230</v>
      </c>
      <c r="D803" s="4" t="s">
        <v>2739</v>
      </c>
      <c r="E803" s="4">
        <v>161</v>
      </c>
      <c r="F803" s="4" t="s">
        <v>2700</v>
      </c>
      <c r="G803" s="4" t="s">
        <v>3296</v>
      </c>
      <c r="H803" s="4" t="s">
        <v>3153</v>
      </c>
      <c r="I803" s="4" t="s">
        <v>3153</v>
      </c>
    </row>
    <row r="804" spans="1:9" x14ac:dyDescent="0.2">
      <c r="A804" s="4">
        <v>38004</v>
      </c>
      <c r="B804" s="4" t="s">
        <v>5229</v>
      </c>
      <c r="C804" s="4" t="s">
        <v>5229</v>
      </c>
      <c r="D804" s="4" t="s">
        <v>2739</v>
      </c>
      <c r="E804" s="4">
        <v>161</v>
      </c>
      <c r="F804" s="4" t="s">
        <v>2700</v>
      </c>
      <c r="G804" s="4" t="s">
        <v>2916</v>
      </c>
      <c r="H804" s="4" t="s">
        <v>3153</v>
      </c>
      <c r="I804" s="4" t="s">
        <v>3153</v>
      </c>
    </row>
    <row r="805" spans="1:9" x14ac:dyDescent="0.2">
      <c r="A805" s="4">
        <v>38007</v>
      </c>
      <c r="B805" s="4" t="s">
        <v>5228</v>
      </c>
      <c r="C805" s="4" t="s">
        <v>5228</v>
      </c>
      <c r="D805" s="4" t="s">
        <v>2739</v>
      </c>
      <c r="E805" s="4">
        <v>161</v>
      </c>
      <c r="F805" s="4" t="s">
        <v>2700</v>
      </c>
      <c r="G805" s="4" t="s">
        <v>2741</v>
      </c>
      <c r="H805" s="4" t="s">
        <v>3153</v>
      </c>
      <c r="I805" s="4" t="s">
        <v>3153</v>
      </c>
    </row>
    <row r="806" spans="1:9" x14ac:dyDescent="0.2">
      <c r="A806" s="4">
        <v>38008</v>
      </c>
      <c r="B806" s="4" t="s">
        <v>5227</v>
      </c>
      <c r="C806" s="4" t="s">
        <v>5227</v>
      </c>
      <c r="D806" s="4" t="s">
        <v>3075</v>
      </c>
      <c r="E806" s="4">
        <v>161</v>
      </c>
      <c r="F806" s="4" t="s">
        <v>2700</v>
      </c>
      <c r="G806" s="4" t="s">
        <v>2741</v>
      </c>
      <c r="H806" s="4" t="s">
        <v>3153</v>
      </c>
      <c r="I806" s="4" t="s">
        <v>3153</v>
      </c>
    </row>
    <row r="807" spans="1:9" x14ac:dyDescent="0.2">
      <c r="A807" s="4">
        <v>38011</v>
      </c>
      <c r="B807" s="4" t="s">
        <v>5226</v>
      </c>
      <c r="C807" s="4" t="s">
        <v>5226</v>
      </c>
      <c r="D807" s="4" t="s">
        <v>2739</v>
      </c>
      <c r="E807" s="4">
        <v>161</v>
      </c>
      <c r="F807" s="4" t="s">
        <v>2700</v>
      </c>
      <c r="G807" s="4" t="s">
        <v>2758</v>
      </c>
      <c r="H807" s="4" t="s">
        <v>3153</v>
      </c>
      <c r="I807" s="4" t="s">
        <v>3153</v>
      </c>
    </row>
    <row r="808" spans="1:9" x14ac:dyDescent="0.2">
      <c r="A808" s="4">
        <v>38013</v>
      </c>
      <c r="B808" s="4" t="s">
        <v>5225</v>
      </c>
      <c r="C808" s="4" t="s">
        <v>5225</v>
      </c>
      <c r="D808" s="4" t="s">
        <v>2739</v>
      </c>
      <c r="E808" s="4">
        <v>161</v>
      </c>
      <c r="F808" s="4" t="s">
        <v>2700</v>
      </c>
      <c r="G808" s="4" t="s">
        <v>2741</v>
      </c>
      <c r="H808" s="4" t="s">
        <v>3153</v>
      </c>
      <c r="I808" s="4" t="s">
        <v>3153</v>
      </c>
    </row>
    <row r="809" spans="1:9" x14ac:dyDescent="0.2">
      <c r="A809" s="4">
        <v>38016</v>
      </c>
      <c r="B809" s="4" t="s">
        <v>5224</v>
      </c>
      <c r="C809" s="4" t="s">
        <v>5224</v>
      </c>
      <c r="D809" s="4" t="s">
        <v>2739</v>
      </c>
      <c r="E809" s="4">
        <v>161</v>
      </c>
      <c r="F809" s="4" t="s">
        <v>2700</v>
      </c>
      <c r="G809" s="4" t="s">
        <v>2741</v>
      </c>
      <c r="H809" s="4" t="s">
        <v>3153</v>
      </c>
      <c r="I809" s="4" t="s">
        <v>3153</v>
      </c>
    </row>
    <row r="810" spans="1:9" x14ac:dyDescent="0.2">
      <c r="A810" s="4">
        <v>38017</v>
      </c>
      <c r="B810" s="4" t="s">
        <v>5223</v>
      </c>
      <c r="C810" s="4" t="s">
        <v>5223</v>
      </c>
      <c r="D810" s="4" t="s">
        <v>2739</v>
      </c>
      <c r="E810" s="4">
        <v>161</v>
      </c>
      <c r="F810" s="4" t="s">
        <v>2700</v>
      </c>
      <c r="G810" s="4" t="s">
        <v>3357</v>
      </c>
      <c r="H810" s="4" t="s">
        <v>3153</v>
      </c>
      <c r="I810" s="4" t="s">
        <v>3153</v>
      </c>
    </row>
    <row r="811" spans="1:9" x14ac:dyDescent="0.2">
      <c r="A811" s="4">
        <v>38018</v>
      </c>
      <c r="B811" s="4" t="s">
        <v>5222</v>
      </c>
      <c r="C811" s="4" t="s">
        <v>5222</v>
      </c>
      <c r="D811" s="4" t="s">
        <v>2739</v>
      </c>
      <c r="E811" s="4">
        <v>200</v>
      </c>
      <c r="F811" s="4" t="s">
        <v>2700</v>
      </c>
      <c r="G811" s="4" t="s">
        <v>2741</v>
      </c>
      <c r="H811" s="4" t="s">
        <v>2751</v>
      </c>
      <c r="I811" s="4" t="s">
        <v>3153</v>
      </c>
    </row>
    <row r="812" spans="1:9" x14ac:dyDescent="0.2">
      <c r="A812" s="4">
        <v>38019</v>
      </c>
      <c r="B812" s="4" t="s">
        <v>5221</v>
      </c>
      <c r="C812" s="4" t="s">
        <v>5221</v>
      </c>
      <c r="D812" s="4" t="s">
        <v>2739</v>
      </c>
      <c r="E812" s="4">
        <v>161</v>
      </c>
      <c r="F812" s="4" t="s">
        <v>2700</v>
      </c>
      <c r="G812" s="4" t="s">
        <v>2741</v>
      </c>
      <c r="H812" s="4" t="s">
        <v>3153</v>
      </c>
      <c r="I812" s="4" t="s">
        <v>3153</v>
      </c>
    </row>
    <row r="813" spans="1:9" x14ac:dyDescent="0.2">
      <c r="A813" s="4">
        <v>38020</v>
      </c>
      <c r="B813" s="4" t="s">
        <v>5220</v>
      </c>
      <c r="C813" s="4" t="s">
        <v>5220</v>
      </c>
      <c r="D813" s="4" t="s">
        <v>2739</v>
      </c>
      <c r="E813" s="4">
        <v>161</v>
      </c>
      <c r="F813" s="4" t="s">
        <v>2700</v>
      </c>
      <c r="G813" s="4" t="s">
        <v>3056</v>
      </c>
      <c r="H813" s="4" t="s">
        <v>3153</v>
      </c>
      <c r="I813" s="4" t="s">
        <v>3153</v>
      </c>
    </row>
    <row r="814" spans="1:9" x14ac:dyDescent="0.2">
      <c r="A814" s="4">
        <v>38021</v>
      </c>
      <c r="B814" s="4" t="s">
        <v>5219</v>
      </c>
      <c r="C814" s="4" t="s">
        <v>5219</v>
      </c>
      <c r="D814" s="4" t="s">
        <v>2739</v>
      </c>
      <c r="E814" s="4">
        <v>108</v>
      </c>
      <c r="F814" s="4" t="s">
        <v>2700</v>
      </c>
      <c r="G814" s="4" t="s">
        <v>2741</v>
      </c>
      <c r="H814" s="4" t="s">
        <v>3153</v>
      </c>
      <c r="I814" s="4" t="s">
        <v>3153</v>
      </c>
    </row>
    <row r="815" spans="1:9" x14ac:dyDescent="0.2">
      <c r="A815" s="4">
        <v>38025</v>
      </c>
      <c r="B815" s="4" t="s">
        <v>5218</v>
      </c>
      <c r="C815" s="4" t="s">
        <v>5218</v>
      </c>
      <c r="D815" s="4" t="s">
        <v>2739</v>
      </c>
      <c r="E815" s="4">
        <v>108</v>
      </c>
      <c r="F815" s="4" t="s">
        <v>2700</v>
      </c>
      <c r="G815" s="4" t="s">
        <v>2758</v>
      </c>
      <c r="H815" s="4" t="s">
        <v>3153</v>
      </c>
      <c r="I815" s="4" t="s">
        <v>3153</v>
      </c>
    </row>
    <row r="816" spans="1:9" x14ac:dyDescent="0.2">
      <c r="A816" s="4">
        <v>38028</v>
      </c>
      <c r="B816" s="4" t="s">
        <v>5217</v>
      </c>
      <c r="C816" s="4" t="s">
        <v>5217</v>
      </c>
      <c r="D816" s="4" t="s">
        <v>2739</v>
      </c>
      <c r="E816" s="4">
        <v>89</v>
      </c>
      <c r="F816" s="4" t="s">
        <v>2700</v>
      </c>
      <c r="G816" s="4" t="s">
        <v>2758</v>
      </c>
      <c r="H816" s="4" t="s">
        <v>2751</v>
      </c>
      <c r="I816" s="4" t="s">
        <v>3153</v>
      </c>
    </row>
    <row r="817" spans="1:9" x14ac:dyDescent="0.2">
      <c r="A817" s="4">
        <v>38034</v>
      </c>
      <c r="B817" s="4" t="s">
        <v>5216</v>
      </c>
      <c r="C817" s="4" t="s">
        <v>5216</v>
      </c>
      <c r="D817" s="4" t="s">
        <v>2739</v>
      </c>
      <c r="E817" s="4">
        <v>89</v>
      </c>
      <c r="F817" s="4" t="s">
        <v>2700</v>
      </c>
      <c r="G817" s="4" t="s">
        <v>2758</v>
      </c>
      <c r="H817" s="4" t="s">
        <v>2751</v>
      </c>
      <c r="I817" s="4" t="s">
        <v>3153</v>
      </c>
    </row>
    <row r="818" spans="1:9" x14ac:dyDescent="0.2">
      <c r="A818" s="4">
        <v>38035</v>
      </c>
      <c r="B818" s="4" t="s">
        <v>5215</v>
      </c>
      <c r="C818" s="4" t="s">
        <v>5215</v>
      </c>
      <c r="D818" s="4" t="s">
        <v>2739</v>
      </c>
      <c r="E818" s="4">
        <v>161</v>
      </c>
      <c r="F818" s="4" t="s">
        <v>2700</v>
      </c>
      <c r="G818" s="4" t="s">
        <v>2916</v>
      </c>
      <c r="H818" s="4" t="s">
        <v>3153</v>
      </c>
      <c r="I818" s="4" t="s">
        <v>3153</v>
      </c>
    </row>
    <row r="819" spans="1:9" x14ac:dyDescent="0.2">
      <c r="A819" s="4">
        <v>38039</v>
      </c>
      <c r="B819" s="4" t="s">
        <v>5214</v>
      </c>
      <c r="C819" s="4" t="s">
        <v>5214</v>
      </c>
      <c r="D819" s="4" t="s">
        <v>2739</v>
      </c>
      <c r="E819" s="4">
        <v>108</v>
      </c>
      <c r="F819" s="4" t="s">
        <v>2700</v>
      </c>
      <c r="G819" s="4" t="s">
        <v>2758</v>
      </c>
      <c r="H819" s="4" t="s">
        <v>3153</v>
      </c>
      <c r="I819" s="4" t="s">
        <v>3153</v>
      </c>
    </row>
    <row r="820" spans="1:9" x14ac:dyDescent="0.2">
      <c r="A820" s="4">
        <v>38040</v>
      </c>
      <c r="B820" s="4" t="s">
        <v>5213</v>
      </c>
      <c r="C820" s="4" t="s">
        <v>5213</v>
      </c>
      <c r="D820" s="4" t="s">
        <v>3364</v>
      </c>
      <c r="E820" s="4">
        <v>161</v>
      </c>
      <c r="F820" s="4" t="s">
        <v>2700</v>
      </c>
      <c r="G820" s="4" t="s">
        <v>2741</v>
      </c>
      <c r="H820" s="4" t="s">
        <v>3153</v>
      </c>
      <c r="I820" s="4" t="s">
        <v>3153</v>
      </c>
    </row>
    <row r="821" spans="1:9" x14ac:dyDescent="0.2">
      <c r="A821" s="4">
        <v>38043</v>
      </c>
      <c r="B821" s="4" t="s">
        <v>5212</v>
      </c>
      <c r="C821" s="4" t="s">
        <v>5212</v>
      </c>
      <c r="D821" s="4" t="s">
        <v>2739</v>
      </c>
      <c r="E821" s="4">
        <v>161</v>
      </c>
      <c r="F821" s="4" t="s">
        <v>2700</v>
      </c>
      <c r="G821" s="4" t="s">
        <v>3031</v>
      </c>
      <c r="H821" s="4" t="s">
        <v>3153</v>
      </c>
      <c r="I821" s="4" t="s">
        <v>3153</v>
      </c>
    </row>
    <row r="822" spans="1:9" x14ac:dyDescent="0.2">
      <c r="A822" s="4">
        <v>38046</v>
      </c>
      <c r="B822" s="4" t="s">
        <v>5211</v>
      </c>
      <c r="C822" s="4" t="s">
        <v>5211</v>
      </c>
      <c r="D822" s="4" t="s">
        <v>2739</v>
      </c>
      <c r="E822" s="4">
        <v>161</v>
      </c>
      <c r="F822" s="4" t="s">
        <v>2700</v>
      </c>
      <c r="G822" s="4" t="s">
        <v>2758</v>
      </c>
      <c r="H822" s="4" t="s">
        <v>3153</v>
      </c>
      <c r="I822" s="4" t="s">
        <v>3153</v>
      </c>
    </row>
    <row r="823" spans="1:9" x14ac:dyDescent="0.2">
      <c r="A823" s="4">
        <v>38047</v>
      </c>
      <c r="B823" s="4" t="s">
        <v>5210</v>
      </c>
      <c r="C823" s="4" t="s">
        <v>5210</v>
      </c>
      <c r="D823" s="4" t="s">
        <v>2739</v>
      </c>
      <c r="E823" s="4">
        <v>108</v>
      </c>
      <c r="F823" s="4" t="s">
        <v>2700</v>
      </c>
      <c r="G823" s="4" t="s">
        <v>2815</v>
      </c>
      <c r="H823" s="4" t="s">
        <v>3153</v>
      </c>
      <c r="I823" s="4" t="s">
        <v>3153</v>
      </c>
    </row>
    <row r="824" spans="1:9" x14ac:dyDescent="0.2">
      <c r="A824" s="4">
        <v>39001</v>
      </c>
      <c r="B824" s="4" t="s">
        <v>5209</v>
      </c>
      <c r="C824" s="4" t="s">
        <v>5209</v>
      </c>
      <c r="D824" s="4" t="s">
        <v>5208</v>
      </c>
      <c r="E824" s="4">
        <v>157</v>
      </c>
      <c r="F824" s="4" t="s">
        <v>2700</v>
      </c>
      <c r="G824" s="4" t="s">
        <v>2741</v>
      </c>
      <c r="H824" s="4" t="s">
        <v>3153</v>
      </c>
      <c r="I824" s="4" t="s">
        <v>3153</v>
      </c>
    </row>
    <row r="825" spans="1:9" x14ac:dyDescent="0.2">
      <c r="A825" s="4">
        <v>39003</v>
      </c>
      <c r="B825" s="4" t="s">
        <v>5207</v>
      </c>
      <c r="C825" s="4" t="s">
        <v>5207</v>
      </c>
      <c r="D825" s="4" t="s">
        <v>2739</v>
      </c>
      <c r="E825" s="4">
        <v>157</v>
      </c>
      <c r="F825" s="4" t="s">
        <v>2700</v>
      </c>
      <c r="G825" s="4" t="s">
        <v>3357</v>
      </c>
      <c r="H825" s="4" t="s">
        <v>3153</v>
      </c>
      <c r="I825" s="4" t="s">
        <v>3153</v>
      </c>
    </row>
    <row r="826" spans="1:9" x14ac:dyDescent="0.2">
      <c r="A826" s="4">
        <v>39004</v>
      </c>
      <c r="B826" s="4" t="s">
        <v>5206</v>
      </c>
      <c r="C826" s="4" t="s">
        <v>5205</v>
      </c>
      <c r="D826" s="4" t="s">
        <v>2739</v>
      </c>
      <c r="E826" s="4">
        <v>157</v>
      </c>
      <c r="F826" s="4" t="s">
        <v>2700</v>
      </c>
      <c r="G826" s="4" t="s">
        <v>2758</v>
      </c>
      <c r="H826" s="4" t="s">
        <v>3153</v>
      </c>
      <c r="I826" s="4" t="s">
        <v>3153</v>
      </c>
    </row>
    <row r="827" spans="1:9" x14ac:dyDescent="0.2">
      <c r="A827" s="4">
        <v>39006</v>
      </c>
      <c r="B827" s="4" t="s">
        <v>5204</v>
      </c>
      <c r="C827" s="4" t="s">
        <v>5204</v>
      </c>
      <c r="D827" s="4" t="s">
        <v>2739</v>
      </c>
      <c r="E827" s="4">
        <v>73</v>
      </c>
      <c r="F827" s="4" t="s">
        <v>2700</v>
      </c>
      <c r="G827" s="4" t="s">
        <v>2828</v>
      </c>
      <c r="H827" s="4" t="s">
        <v>2751</v>
      </c>
      <c r="I827" s="4" t="s">
        <v>3153</v>
      </c>
    </row>
    <row r="828" spans="1:9" x14ac:dyDescent="0.2">
      <c r="A828" s="4">
        <v>39007</v>
      </c>
      <c r="B828" s="4" t="s">
        <v>5203</v>
      </c>
      <c r="C828" s="4" t="s">
        <v>5203</v>
      </c>
      <c r="D828" s="4" t="s">
        <v>2739</v>
      </c>
      <c r="E828" s="4">
        <v>157</v>
      </c>
      <c r="F828" s="4" t="s">
        <v>2700</v>
      </c>
      <c r="G828" s="4" t="s">
        <v>2752</v>
      </c>
      <c r="H828" s="4" t="s">
        <v>3153</v>
      </c>
      <c r="I828" s="4" t="s">
        <v>3153</v>
      </c>
    </row>
    <row r="829" spans="1:9" x14ac:dyDescent="0.2">
      <c r="A829" s="4">
        <v>39010</v>
      </c>
      <c r="B829" s="4" t="s">
        <v>5202</v>
      </c>
      <c r="C829" s="4" t="s">
        <v>5202</v>
      </c>
      <c r="D829" s="4" t="s">
        <v>2739</v>
      </c>
      <c r="E829" s="4">
        <v>107</v>
      </c>
      <c r="F829" s="4" t="s">
        <v>2700</v>
      </c>
      <c r="G829" s="4" t="s">
        <v>3296</v>
      </c>
      <c r="H829" s="4" t="s">
        <v>3153</v>
      </c>
      <c r="I829" s="4" t="s">
        <v>3153</v>
      </c>
    </row>
    <row r="830" spans="1:9" x14ac:dyDescent="0.2">
      <c r="A830" s="4">
        <v>39012</v>
      </c>
      <c r="B830" s="4" t="s">
        <v>5201</v>
      </c>
      <c r="C830" s="4" t="s">
        <v>5201</v>
      </c>
      <c r="D830" s="4" t="s">
        <v>2739</v>
      </c>
      <c r="E830" s="4">
        <v>157</v>
      </c>
      <c r="F830" s="4" t="s">
        <v>2700</v>
      </c>
      <c r="G830" s="4" t="s">
        <v>2741</v>
      </c>
      <c r="H830" s="4" t="s">
        <v>3153</v>
      </c>
      <c r="I830" s="4" t="s">
        <v>3153</v>
      </c>
    </row>
    <row r="831" spans="1:9" x14ac:dyDescent="0.2">
      <c r="A831" s="4">
        <v>39015</v>
      </c>
      <c r="B831" s="4" t="s">
        <v>5200</v>
      </c>
      <c r="C831" s="4" t="s">
        <v>5200</v>
      </c>
      <c r="D831" s="4" t="s">
        <v>2739</v>
      </c>
      <c r="E831" s="4">
        <v>156</v>
      </c>
      <c r="F831" s="4" t="s">
        <v>2700</v>
      </c>
      <c r="G831" s="4" t="s">
        <v>3262</v>
      </c>
      <c r="H831" s="4" t="s">
        <v>3153</v>
      </c>
      <c r="I831" s="4" t="s">
        <v>3153</v>
      </c>
    </row>
    <row r="832" spans="1:9" x14ac:dyDescent="0.2">
      <c r="A832" s="4">
        <v>39016</v>
      </c>
      <c r="B832" s="4" t="s">
        <v>5199</v>
      </c>
      <c r="C832" s="4" t="s">
        <v>5199</v>
      </c>
      <c r="D832" s="4" t="s">
        <v>2739</v>
      </c>
      <c r="E832" s="4">
        <v>300</v>
      </c>
      <c r="F832" s="4" t="s">
        <v>2700</v>
      </c>
      <c r="G832" s="4" t="s">
        <v>2894</v>
      </c>
      <c r="H832" s="4" t="s">
        <v>3153</v>
      </c>
      <c r="I832" s="4" t="s">
        <v>3153</v>
      </c>
    </row>
    <row r="833" spans="1:9" x14ac:dyDescent="0.2">
      <c r="A833" s="4">
        <v>39017</v>
      </c>
      <c r="B833" s="4" t="s">
        <v>5198</v>
      </c>
      <c r="C833" s="4" t="s">
        <v>5198</v>
      </c>
      <c r="D833" s="4" t="s">
        <v>2739</v>
      </c>
      <c r="E833" s="4">
        <v>156</v>
      </c>
      <c r="F833" s="4" t="s">
        <v>2700</v>
      </c>
      <c r="G833" s="4" t="s">
        <v>2758</v>
      </c>
      <c r="H833" s="4" t="s">
        <v>3153</v>
      </c>
      <c r="I833" s="4" t="s">
        <v>3153</v>
      </c>
    </row>
    <row r="834" spans="1:9" x14ac:dyDescent="0.2">
      <c r="A834" s="4">
        <v>39018</v>
      </c>
      <c r="B834" s="4" t="s">
        <v>5197</v>
      </c>
      <c r="C834" s="4" t="s">
        <v>5197</v>
      </c>
      <c r="D834" s="4" t="s">
        <v>5197</v>
      </c>
      <c r="E834" s="4">
        <v>156</v>
      </c>
      <c r="F834" s="4" t="s">
        <v>2700</v>
      </c>
      <c r="G834" s="4" t="s">
        <v>2758</v>
      </c>
      <c r="H834" s="4" t="s">
        <v>3153</v>
      </c>
      <c r="I834" s="4" t="s">
        <v>3153</v>
      </c>
    </row>
    <row r="835" spans="1:9" x14ac:dyDescent="0.2">
      <c r="A835" s="4">
        <v>39019</v>
      </c>
      <c r="B835" s="4" t="s">
        <v>5196</v>
      </c>
      <c r="C835" s="4" t="s">
        <v>5196</v>
      </c>
      <c r="D835" s="4" t="s">
        <v>2739</v>
      </c>
      <c r="E835" s="4">
        <v>300</v>
      </c>
      <c r="F835" s="4" t="s">
        <v>2700</v>
      </c>
      <c r="G835" s="4" t="s">
        <v>2894</v>
      </c>
      <c r="H835" s="4" t="s">
        <v>3153</v>
      </c>
      <c r="I835" s="4" t="s">
        <v>3153</v>
      </c>
    </row>
    <row r="836" spans="1:9" x14ac:dyDescent="0.2">
      <c r="A836" s="4">
        <v>40001</v>
      </c>
      <c r="B836" s="4" t="s">
        <v>5195</v>
      </c>
      <c r="C836" s="4" t="s">
        <v>5195</v>
      </c>
      <c r="D836" s="4" t="s">
        <v>2739</v>
      </c>
      <c r="E836" s="4">
        <v>159</v>
      </c>
      <c r="F836" s="4" t="s">
        <v>2700</v>
      </c>
      <c r="G836" s="4" t="s">
        <v>2741</v>
      </c>
      <c r="H836" s="4" t="s">
        <v>3153</v>
      </c>
      <c r="I836" s="4" t="s">
        <v>3153</v>
      </c>
    </row>
    <row r="837" spans="1:9" x14ac:dyDescent="0.2">
      <c r="A837" s="4">
        <v>40002</v>
      </c>
      <c r="B837" s="4" t="s">
        <v>5194</v>
      </c>
      <c r="C837" s="4" t="s">
        <v>5194</v>
      </c>
      <c r="D837" s="4" t="s">
        <v>2739</v>
      </c>
      <c r="E837" s="4">
        <v>107</v>
      </c>
      <c r="F837" s="4" t="s">
        <v>2700</v>
      </c>
      <c r="G837" s="4" t="s">
        <v>2758</v>
      </c>
      <c r="H837" s="4" t="s">
        <v>3153</v>
      </c>
      <c r="I837" s="4" t="s">
        <v>3153</v>
      </c>
    </row>
    <row r="838" spans="1:9" x14ac:dyDescent="0.2">
      <c r="A838" s="4">
        <v>40004</v>
      </c>
      <c r="B838" s="4" t="s">
        <v>5193</v>
      </c>
      <c r="C838" s="4" t="s">
        <v>5193</v>
      </c>
      <c r="D838" s="4" t="s">
        <v>2739</v>
      </c>
      <c r="E838" s="4">
        <v>110</v>
      </c>
      <c r="F838" s="4" t="s">
        <v>2700</v>
      </c>
      <c r="G838" s="4" t="s">
        <v>2741</v>
      </c>
      <c r="H838" s="4" t="s">
        <v>3153</v>
      </c>
      <c r="I838" s="4" t="s">
        <v>3153</v>
      </c>
    </row>
    <row r="839" spans="1:9" x14ac:dyDescent="0.2">
      <c r="A839" s="4">
        <v>40005</v>
      </c>
      <c r="B839" s="4" t="s">
        <v>5192</v>
      </c>
      <c r="C839" s="4" t="s">
        <v>5192</v>
      </c>
      <c r="D839" s="4" t="s">
        <v>2739</v>
      </c>
      <c r="E839" s="4">
        <v>110</v>
      </c>
      <c r="F839" s="4" t="s">
        <v>2700</v>
      </c>
      <c r="G839" s="4" t="s">
        <v>2758</v>
      </c>
      <c r="H839" s="4" t="s">
        <v>3153</v>
      </c>
      <c r="I839" s="4" t="s">
        <v>3153</v>
      </c>
    </row>
    <row r="840" spans="1:9" x14ac:dyDescent="0.2">
      <c r="A840" s="4">
        <v>40008</v>
      </c>
      <c r="B840" s="4" t="s">
        <v>5191</v>
      </c>
      <c r="C840" s="4" t="s">
        <v>5190</v>
      </c>
      <c r="D840" s="4" t="s">
        <v>2739</v>
      </c>
      <c r="E840" s="4">
        <v>107</v>
      </c>
      <c r="F840" s="4" t="s">
        <v>2700</v>
      </c>
      <c r="G840" s="4" t="s">
        <v>2758</v>
      </c>
      <c r="H840" s="4" t="s">
        <v>3153</v>
      </c>
      <c r="I840" s="4" t="s">
        <v>3153</v>
      </c>
    </row>
    <row r="841" spans="1:9" x14ac:dyDescent="0.2">
      <c r="A841" s="4">
        <v>40010</v>
      </c>
      <c r="B841" s="4" t="s">
        <v>5189</v>
      </c>
      <c r="C841" s="4" t="s">
        <v>5189</v>
      </c>
      <c r="D841" s="4" t="s">
        <v>2739</v>
      </c>
      <c r="E841" s="4">
        <v>107</v>
      </c>
      <c r="F841" s="4" t="s">
        <v>2700</v>
      </c>
      <c r="G841" s="4" t="s">
        <v>2741</v>
      </c>
      <c r="H841" s="4" t="s">
        <v>3153</v>
      </c>
      <c r="I841" s="4" t="s">
        <v>3153</v>
      </c>
    </row>
    <row r="842" spans="1:9" x14ac:dyDescent="0.2">
      <c r="A842" s="4">
        <v>40015</v>
      </c>
      <c r="B842" s="4" t="s">
        <v>5188</v>
      </c>
      <c r="C842" s="4" t="s">
        <v>5188</v>
      </c>
      <c r="D842" s="4" t="s">
        <v>2739</v>
      </c>
      <c r="E842" s="4">
        <v>54</v>
      </c>
      <c r="F842" s="4" t="s">
        <v>2700</v>
      </c>
      <c r="G842" s="4" t="s">
        <v>2758</v>
      </c>
      <c r="H842" s="4" t="s">
        <v>2751</v>
      </c>
      <c r="I842" s="4" t="s">
        <v>3153</v>
      </c>
    </row>
    <row r="843" spans="1:9" x14ac:dyDescent="0.2">
      <c r="A843" s="4">
        <v>40017</v>
      </c>
      <c r="B843" s="4" t="s">
        <v>5187</v>
      </c>
      <c r="C843" s="4" t="s">
        <v>5186</v>
      </c>
      <c r="D843" s="4" t="s">
        <v>2739</v>
      </c>
      <c r="E843" s="4">
        <v>110</v>
      </c>
      <c r="F843" s="4" t="s">
        <v>2700</v>
      </c>
      <c r="G843" s="4" t="s">
        <v>2741</v>
      </c>
      <c r="H843" s="4" t="s">
        <v>3153</v>
      </c>
      <c r="I843" s="4" t="s">
        <v>3153</v>
      </c>
    </row>
    <row r="844" spans="1:9" x14ac:dyDescent="0.2">
      <c r="A844" s="4">
        <v>40019</v>
      </c>
      <c r="B844" s="4" t="s">
        <v>5185</v>
      </c>
      <c r="C844" s="4" t="s">
        <v>5185</v>
      </c>
      <c r="D844" s="4" t="s">
        <v>2739</v>
      </c>
      <c r="E844" s="4">
        <v>107</v>
      </c>
      <c r="F844" s="4" t="s">
        <v>2700</v>
      </c>
      <c r="G844" s="4" t="s">
        <v>2741</v>
      </c>
      <c r="H844" s="4" t="s">
        <v>3153</v>
      </c>
      <c r="I844" s="4" t="s">
        <v>3153</v>
      </c>
    </row>
    <row r="845" spans="1:9" x14ac:dyDescent="0.2">
      <c r="A845" s="4">
        <v>40021</v>
      </c>
      <c r="B845" s="4" t="s">
        <v>5184</v>
      </c>
      <c r="C845" s="4" t="s">
        <v>5184</v>
      </c>
      <c r="D845" s="4" t="s">
        <v>2739</v>
      </c>
      <c r="E845" s="4">
        <v>107</v>
      </c>
      <c r="F845" s="4" t="s">
        <v>2700</v>
      </c>
      <c r="G845" s="4" t="s">
        <v>3056</v>
      </c>
      <c r="H845" s="4" t="s">
        <v>3153</v>
      </c>
      <c r="I845" s="4" t="s">
        <v>3153</v>
      </c>
    </row>
    <row r="846" spans="1:9" x14ac:dyDescent="0.2">
      <c r="A846" s="4">
        <v>40022</v>
      </c>
      <c r="B846" s="4" t="s">
        <v>5183</v>
      </c>
      <c r="C846" s="4" t="s">
        <v>5183</v>
      </c>
      <c r="D846" s="4" t="s">
        <v>3364</v>
      </c>
      <c r="E846" s="4">
        <v>107</v>
      </c>
      <c r="F846" s="4" t="s">
        <v>2700</v>
      </c>
      <c r="G846" s="4" t="s">
        <v>2741</v>
      </c>
      <c r="H846" s="4" t="s">
        <v>3153</v>
      </c>
      <c r="I846" s="4" t="s">
        <v>3153</v>
      </c>
    </row>
    <row r="847" spans="1:9" x14ac:dyDescent="0.2">
      <c r="A847" s="4">
        <v>40023</v>
      </c>
      <c r="B847" s="4" t="s">
        <v>5182</v>
      </c>
      <c r="C847" s="4" t="s">
        <v>5182</v>
      </c>
      <c r="D847" s="4" t="s">
        <v>2739</v>
      </c>
      <c r="E847" s="4">
        <v>159</v>
      </c>
      <c r="F847" s="4" t="s">
        <v>2700</v>
      </c>
      <c r="G847" s="4" t="s">
        <v>2758</v>
      </c>
      <c r="H847" s="4" t="s">
        <v>3153</v>
      </c>
      <c r="I847" s="4" t="s">
        <v>3153</v>
      </c>
    </row>
    <row r="848" spans="1:9" x14ac:dyDescent="0.2">
      <c r="A848" s="4">
        <v>40024</v>
      </c>
      <c r="B848" s="4" t="s">
        <v>5181</v>
      </c>
      <c r="C848" s="4" t="s">
        <v>5181</v>
      </c>
      <c r="D848" s="4" t="s">
        <v>5180</v>
      </c>
      <c r="E848" s="4">
        <v>107</v>
      </c>
      <c r="F848" s="4" t="s">
        <v>2700</v>
      </c>
      <c r="G848" s="4" t="s">
        <v>2758</v>
      </c>
      <c r="H848" s="4" t="s">
        <v>3153</v>
      </c>
      <c r="I848" s="4" t="s">
        <v>3153</v>
      </c>
    </row>
    <row r="849" spans="1:9" x14ac:dyDescent="0.2">
      <c r="A849" s="4">
        <v>40025</v>
      </c>
      <c r="B849" s="4" t="s">
        <v>5179</v>
      </c>
      <c r="C849" s="4" t="s">
        <v>5179</v>
      </c>
      <c r="D849" s="4" t="s">
        <v>3655</v>
      </c>
      <c r="E849" s="4">
        <v>107</v>
      </c>
      <c r="F849" s="4" t="s">
        <v>2700</v>
      </c>
      <c r="G849" s="4" t="s">
        <v>2758</v>
      </c>
      <c r="H849" s="4" t="s">
        <v>3153</v>
      </c>
      <c r="I849" s="4" t="s">
        <v>3153</v>
      </c>
    </row>
    <row r="850" spans="1:9" x14ac:dyDescent="0.2">
      <c r="A850" s="4">
        <v>40026</v>
      </c>
      <c r="B850" s="4" t="s">
        <v>5178</v>
      </c>
      <c r="C850" s="4" t="s">
        <v>5178</v>
      </c>
      <c r="D850" s="4" t="s">
        <v>2739</v>
      </c>
      <c r="E850" s="4">
        <v>107</v>
      </c>
      <c r="F850" s="4" t="s">
        <v>2700</v>
      </c>
      <c r="G850" s="4" t="s">
        <v>2758</v>
      </c>
      <c r="H850" s="4" t="s">
        <v>3153</v>
      </c>
      <c r="I850" s="4" t="s">
        <v>3153</v>
      </c>
    </row>
    <row r="851" spans="1:9" x14ac:dyDescent="0.2">
      <c r="A851" s="4">
        <v>40027</v>
      </c>
      <c r="B851" s="4" t="s">
        <v>5177</v>
      </c>
      <c r="C851" s="4" t="s">
        <v>5177</v>
      </c>
      <c r="D851" s="4" t="s">
        <v>2739</v>
      </c>
      <c r="E851" s="4">
        <v>99</v>
      </c>
      <c r="F851" s="4" t="s">
        <v>2700</v>
      </c>
      <c r="G851" s="4" t="s">
        <v>2758</v>
      </c>
      <c r="H851" s="4" t="s">
        <v>2751</v>
      </c>
      <c r="I851" s="4" t="s">
        <v>3153</v>
      </c>
    </row>
    <row r="852" spans="1:9" x14ac:dyDescent="0.2">
      <c r="A852" s="4">
        <v>40028</v>
      </c>
      <c r="B852" s="4" t="s">
        <v>5176</v>
      </c>
      <c r="C852" s="4" t="s">
        <v>5176</v>
      </c>
      <c r="D852" s="4" t="s">
        <v>2739</v>
      </c>
      <c r="E852" s="4">
        <v>107</v>
      </c>
      <c r="F852" s="4" t="s">
        <v>2700</v>
      </c>
      <c r="G852" s="4" t="s">
        <v>3031</v>
      </c>
      <c r="H852" s="4" t="s">
        <v>3153</v>
      </c>
      <c r="I852" s="4" t="s">
        <v>3153</v>
      </c>
    </row>
    <row r="853" spans="1:9" x14ac:dyDescent="0.2">
      <c r="A853" s="4">
        <v>40030</v>
      </c>
      <c r="B853" s="4" t="s">
        <v>5175</v>
      </c>
      <c r="C853" s="4" t="s">
        <v>5174</v>
      </c>
      <c r="D853" s="4" t="s">
        <v>2739</v>
      </c>
      <c r="E853" s="4">
        <v>56</v>
      </c>
      <c r="F853" s="4" t="s">
        <v>2700</v>
      </c>
      <c r="G853" s="4" t="s">
        <v>2828</v>
      </c>
      <c r="H853" s="4" t="s">
        <v>2751</v>
      </c>
      <c r="I853" s="4" t="s">
        <v>3153</v>
      </c>
    </row>
    <row r="854" spans="1:9" x14ac:dyDescent="0.2">
      <c r="A854" s="4">
        <v>40032</v>
      </c>
      <c r="B854" s="4" t="s">
        <v>5173</v>
      </c>
      <c r="C854" s="4" t="s">
        <v>5173</v>
      </c>
      <c r="D854" s="4" t="s">
        <v>2739</v>
      </c>
      <c r="E854" s="4">
        <v>107</v>
      </c>
      <c r="F854" s="4" t="s">
        <v>2700</v>
      </c>
      <c r="G854" s="4" t="s">
        <v>2758</v>
      </c>
      <c r="H854" s="4" t="s">
        <v>2751</v>
      </c>
      <c r="I854" s="4" t="s">
        <v>3153</v>
      </c>
    </row>
    <row r="855" spans="1:9" x14ac:dyDescent="0.2">
      <c r="A855" s="4">
        <v>40035</v>
      </c>
      <c r="B855" s="4" t="s">
        <v>5172</v>
      </c>
      <c r="C855" s="4" t="s">
        <v>5172</v>
      </c>
      <c r="D855" s="4" t="s">
        <v>2739</v>
      </c>
      <c r="E855" s="4">
        <v>110</v>
      </c>
      <c r="F855" s="4" t="s">
        <v>2700</v>
      </c>
      <c r="G855" s="4" t="s">
        <v>2758</v>
      </c>
      <c r="H855" s="4" t="s">
        <v>3153</v>
      </c>
      <c r="I855" s="4" t="s">
        <v>3153</v>
      </c>
    </row>
    <row r="856" spans="1:9" x14ac:dyDescent="0.2">
      <c r="A856" s="4">
        <v>40037</v>
      </c>
      <c r="B856" s="4" t="s">
        <v>5171</v>
      </c>
      <c r="C856" s="4" t="s">
        <v>5171</v>
      </c>
      <c r="D856" s="4" t="s">
        <v>2739</v>
      </c>
      <c r="E856" s="4">
        <v>107</v>
      </c>
      <c r="F856" s="4" t="s">
        <v>2700</v>
      </c>
      <c r="G856" s="4" t="s">
        <v>2741</v>
      </c>
      <c r="H856" s="4" t="s">
        <v>3153</v>
      </c>
      <c r="I856" s="4" t="s">
        <v>3153</v>
      </c>
    </row>
    <row r="857" spans="1:9" x14ac:dyDescent="0.2">
      <c r="A857" s="4">
        <v>40038</v>
      </c>
      <c r="B857" s="4" t="s">
        <v>5170</v>
      </c>
      <c r="C857" s="4" t="s">
        <v>5170</v>
      </c>
      <c r="D857" s="4" t="s">
        <v>2739</v>
      </c>
      <c r="E857" s="4">
        <v>110</v>
      </c>
      <c r="F857" s="4" t="s">
        <v>2700</v>
      </c>
      <c r="G857" s="4" t="s">
        <v>2758</v>
      </c>
      <c r="H857" s="4" t="s">
        <v>3153</v>
      </c>
      <c r="I857" s="4" t="s">
        <v>3153</v>
      </c>
    </row>
    <row r="858" spans="1:9" x14ac:dyDescent="0.2">
      <c r="A858" s="4">
        <v>40040</v>
      </c>
      <c r="B858" s="4" t="s">
        <v>5169</v>
      </c>
      <c r="C858" s="4" t="s">
        <v>5169</v>
      </c>
      <c r="D858" s="4" t="s">
        <v>2739</v>
      </c>
      <c r="E858" s="4">
        <v>107</v>
      </c>
      <c r="F858" s="4" t="s">
        <v>2700</v>
      </c>
      <c r="G858" s="4" t="s">
        <v>2828</v>
      </c>
      <c r="H858" s="4" t="s">
        <v>3153</v>
      </c>
      <c r="I858" s="4" t="s">
        <v>3153</v>
      </c>
    </row>
    <row r="859" spans="1:9" x14ac:dyDescent="0.2">
      <c r="A859" s="4">
        <v>41001</v>
      </c>
      <c r="B859" s="4" t="s">
        <v>5168</v>
      </c>
      <c r="C859" s="4" t="s">
        <v>5168</v>
      </c>
      <c r="D859" s="4" t="s">
        <v>2739</v>
      </c>
      <c r="E859" s="4">
        <v>107</v>
      </c>
      <c r="F859" s="4" t="s">
        <v>2700</v>
      </c>
      <c r="G859" s="4" t="s">
        <v>3004</v>
      </c>
      <c r="H859" s="4" t="s">
        <v>3153</v>
      </c>
      <c r="I859" s="4" t="s">
        <v>3153</v>
      </c>
    </row>
    <row r="860" spans="1:9" x14ac:dyDescent="0.2">
      <c r="A860" s="4">
        <v>41002</v>
      </c>
      <c r="B860" s="4" t="s">
        <v>5167</v>
      </c>
      <c r="C860" s="4" t="s">
        <v>5167</v>
      </c>
      <c r="D860" s="4" t="s">
        <v>2739</v>
      </c>
      <c r="E860" s="4">
        <v>107</v>
      </c>
      <c r="F860" s="4" t="s">
        <v>2700</v>
      </c>
      <c r="G860" s="4" t="s">
        <v>2758</v>
      </c>
      <c r="H860" s="4" t="s">
        <v>3153</v>
      </c>
      <c r="I860" s="4" t="s">
        <v>3153</v>
      </c>
    </row>
    <row r="861" spans="1:9" x14ac:dyDescent="0.2">
      <c r="A861" s="4">
        <v>41005</v>
      </c>
      <c r="B861" s="4" t="s">
        <v>5166</v>
      </c>
      <c r="C861" s="4" t="s">
        <v>5166</v>
      </c>
      <c r="D861" s="4" t="s">
        <v>2739</v>
      </c>
      <c r="E861" s="4">
        <v>107</v>
      </c>
      <c r="F861" s="4" t="s">
        <v>2700</v>
      </c>
      <c r="G861" s="4" t="s">
        <v>2741</v>
      </c>
      <c r="H861" s="4" t="s">
        <v>3153</v>
      </c>
      <c r="I861" s="4" t="s">
        <v>3153</v>
      </c>
    </row>
    <row r="862" spans="1:9" x14ac:dyDescent="0.2">
      <c r="A862" s="4">
        <v>41006</v>
      </c>
      <c r="B862" s="4" t="s">
        <v>5165</v>
      </c>
      <c r="C862" s="4" t="s">
        <v>5165</v>
      </c>
      <c r="D862" s="4" t="s">
        <v>2739</v>
      </c>
      <c r="E862" s="4">
        <v>107</v>
      </c>
      <c r="F862" s="4" t="s">
        <v>2700</v>
      </c>
      <c r="G862" s="4" t="s">
        <v>2758</v>
      </c>
      <c r="H862" s="4" t="s">
        <v>3153</v>
      </c>
      <c r="I862" s="4" t="s">
        <v>3153</v>
      </c>
    </row>
    <row r="863" spans="1:9" x14ac:dyDescent="0.2">
      <c r="A863" s="4">
        <v>41008</v>
      </c>
      <c r="B863" s="4" t="s">
        <v>5164</v>
      </c>
      <c r="C863" s="4" t="s">
        <v>5164</v>
      </c>
      <c r="D863" s="4" t="s">
        <v>2739</v>
      </c>
      <c r="E863" s="4">
        <v>107</v>
      </c>
      <c r="F863" s="4" t="s">
        <v>2700</v>
      </c>
      <c r="G863" s="4" t="s">
        <v>2758</v>
      </c>
      <c r="H863" s="4" t="s">
        <v>3153</v>
      </c>
      <c r="I863" s="4" t="s">
        <v>3153</v>
      </c>
    </row>
    <row r="864" spans="1:9" x14ac:dyDescent="0.2">
      <c r="A864" s="4">
        <v>41009</v>
      </c>
      <c r="B864" s="4" t="s">
        <v>5163</v>
      </c>
      <c r="C864" s="4" t="s">
        <v>5163</v>
      </c>
      <c r="D864" s="4" t="s">
        <v>2739</v>
      </c>
      <c r="E864" s="4">
        <v>55</v>
      </c>
      <c r="F864" s="4" t="s">
        <v>2700</v>
      </c>
      <c r="G864" s="4" t="s">
        <v>2758</v>
      </c>
      <c r="H864" s="4" t="s">
        <v>2751</v>
      </c>
      <c r="I864" s="4" t="s">
        <v>3153</v>
      </c>
    </row>
    <row r="865" spans="1:9" x14ac:dyDescent="0.2">
      <c r="A865" s="4">
        <v>41010</v>
      </c>
      <c r="B865" s="4" t="s">
        <v>5162</v>
      </c>
      <c r="C865" s="4" t="s">
        <v>5162</v>
      </c>
      <c r="D865" s="4" t="s">
        <v>2739</v>
      </c>
      <c r="E865" s="4">
        <v>107</v>
      </c>
      <c r="F865" s="4" t="s">
        <v>2700</v>
      </c>
      <c r="G865" s="4" t="s">
        <v>2828</v>
      </c>
      <c r="H865" s="4" t="s">
        <v>3153</v>
      </c>
      <c r="I865" s="4" t="s">
        <v>3153</v>
      </c>
    </row>
    <row r="866" spans="1:9" x14ac:dyDescent="0.2">
      <c r="A866" s="4">
        <v>41011</v>
      </c>
      <c r="B866" s="4" t="s">
        <v>5161</v>
      </c>
      <c r="C866" s="4" t="s">
        <v>5161</v>
      </c>
      <c r="D866" s="4" t="s">
        <v>2739</v>
      </c>
      <c r="E866" s="4">
        <v>107</v>
      </c>
      <c r="F866" s="4" t="s">
        <v>2700</v>
      </c>
      <c r="G866" s="4" t="s">
        <v>2758</v>
      </c>
      <c r="H866" s="4" t="s">
        <v>3153</v>
      </c>
      <c r="I866" s="4" t="s">
        <v>3153</v>
      </c>
    </row>
    <row r="867" spans="1:9" x14ac:dyDescent="0.2">
      <c r="A867" s="4">
        <v>41012</v>
      </c>
      <c r="B867" s="4" t="s">
        <v>5160</v>
      </c>
      <c r="C867" s="4" t="s">
        <v>5160</v>
      </c>
      <c r="D867" s="4" t="s">
        <v>2739</v>
      </c>
      <c r="E867" s="4">
        <v>107</v>
      </c>
      <c r="F867" s="4" t="s">
        <v>2700</v>
      </c>
      <c r="G867" s="4" t="s">
        <v>2741</v>
      </c>
      <c r="H867" s="4" t="s">
        <v>3153</v>
      </c>
      <c r="I867" s="4" t="s">
        <v>3153</v>
      </c>
    </row>
    <row r="868" spans="1:9" x14ac:dyDescent="0.2">
      <c r="A868" s="4">
        <v>41013</v>
      </c>
      <c r="B868" s="4" t="s">
        <v>5159</v>
      </c>
      <c r="C868" s="4" t="s">
        <v>5159</v>
      </c>
      <c r="D868" s="4" t="s">
        <v>2739</v>
      </c>
      <c r="E868" s="4">
        <v>107</v>
      </c>
      <c r="F868" s="4" t="s">
        <v>2700</v>
      </c>
      <c r="G868" s="4" t="s">
        <v>2758</v>
      </c>
      <c r="H868" s="4" t="s">
        <v>3153</v>
      </c>
      <c r="I868" s="4" t="s">
        <v>3153</v>
      </c>
    </row>
    <row r="869" spans="1:9" x14ac:dyDescent="0.2">
      <c r="A869" s="4">
        <v>41015</v>
      </c>
      <c r="B869" s="4" t="s">
        <v>5158</v>
      </c>
      <c r="C869" s="4" t="s">
        <v>5158</v>
      </c>
      <c r="D869" s="4" t="s">
        <v>2739</v>
      </c>
      <c r="E869" s="4">
        <v>300</v>
      </c>
      <c r="F869" s="4" t="s">
        <v>2700</v>
      </c>
      <c r="G869" s="4" t="s">
        <v>2741</v>
      </c>
      <c r="H869" s="4" t="s">
        <v>3153</v>
      </c>
      <c r="I869" s="4" t="s">
        <v>3153</v>
      </c>
    </row>
    <row r="870" spans="1:9" x14ac:dyDescent="0.2">
      <c r="A870" s="4">
        <v>41016</v>
      </c>
      <c r="B870" s="4" t="s">
        <v>5157</v>
      </c>
      <c r="C870" s="4" t="s">
        <v>5157</v>
      </c>
      <c r="D870" s="4" t="s">
        <v>4659</v>
      </c>
      <c r="E870" s="4">
        <v>107</v>
      </c>
      <c r="F870" s="4" t="s">
        <v>2700</v>
      </c>
      <c r="G870" s="4" t="s">
        <v>2758</v>
      </c>
      <c r="H870" s="4" t="s">
        <v>3153</v>
      </c>
      <c r="I870" s="4" t="s">
        <v>3153</v>
      </c>
    </row>
    <row r="871" spans="1:9" x14ac:dyDescent="0.2">
      <c r="A871" s="4">
        <v>41017</v>
      </c>
      <c r="B871" s="4" t="s">
        <v>5156</v>
      </c>
      <c r="C871" s="4" t="s">
        <v>5156</v>
      </c>
      <c r="D871" s="4" t="s">
        <v>5155</v>
      </c>
      <c r="E871" s="4">
        <v>107</v>
      </c>
      <c r="F871" s="4" t="s">
        <v>2700</v>
      </c>
      <c r="G871" s="4" t="s">
        <v>2758</v>
      </c>
      <c r="H871" s="4" t="s">
        <v>3153</v>
      </c>
      <c r="I871" s="4" t="s">
        <v>3153</v>
      </c>
    </row>
    <row r="872" spans="1:9" x14ac:dyDescent="0.2">
      <c r="A872" s="4">
        <v>41020</v>
      </c>
      <c r="B872" s="4" t="s">
        <v>5154</v>
      </c>
      <c r="C872" s="4" t="s">
        <v>5154</v>
      </c>
      <c r="D872" s="4" t="s">
        <v>2739</v>
      </c>
      <c r="E872" s="4">
        <v>107</v>
      </c>
      <c r="F872" s="4" t="s">
        <v>2700</v>
      </c>
      <c r="G872" s="4" t="s">
        <v>2758</v>
      </c>
      <c r="H872" s="4" t="s">
        <v>3153</v>
      </c>
      <c r="I872" s="4" t="s">
        <v>3153</v>
      </c>
    </row>
    <row r="873" spans="1:9" x14ac:dyDescent="0.2">
      <c r="A873" s="4">
        <v>41022</v>
      </c>
      <c r="B873" s="4" t="s">
        <v>5153</v>
      </c>
      <c r="C873" s="4" t="s">
        <v>5153</v>
      </c>
      <c r="D873" s="4" t="s">
        <v>2739</v>
      </c>
      <c r="E873" s="4">
        <v>107</v>
      </c>
      <c r="F873" s="4" t="s">
        <v>2700</v>
      </c>
      <c r="G873" s="4" t="s">
        <v>2758</v>
      </c>
      <c r="H873" s="4" t="s">
        <v>3153</v>
      </c>
      <c r="I873" s="4" t="s">
        <v>3153</v>
      </c>
    </row>
    <row r="874" spans="1:9" x14ac:dyDescent="0.2">
      <c r="A874" s="4">
        <v>41023</v>
      </c>
      <c r="B874" s="4" t="s">
        <v>5152</v>
      </c>
      <c r="C874" s="4" t="s">
        <v>5152</v>
      </c>
      <c r="D874" s="4" t="s">
        <v>2739</v>
      </c>
      <c r="E874" s="4">
        <v>107</v>
      </c>
      <c r="F874" s="4" t="s">
        <v>2700</v>
      </c>
      <c r="G874" s="4" t="s">
        <v>2758</v>
      </c>
      <c r="H874" s="4" t="s">
        <v>3153</v>
      </c>
      <c r="I874" s="4" t="s">
        <v>3153</v>
      </c>
    </row>
    <row r="875" spans="1:9" x14ac:dyDescent="0.2">
      <c r="A875" s="4">
        <v>41025</v>
      </c>
      <c r="B875" s="4" t="s">
        <v>5151</v>
      </c>
      <c r="C875" s="4" t="s">
        <v>5151</v>
      </c>
      <c r="D875" s="4" t="s">
        <v>5150</v>
      </c>
      <c r="E875" s="4">
        <v>107</v>
      </c>
      <c r="F875" s="4" t="s">
        <v>2700</v>
      </c>
      <c r="G875" s="4" t="s">
        <v>3004</v>
      </c>
      <c r="H875" s="4" t="s">
        <v>3153</v>
      </c>
      <c r="I875" s="4" t="s">
        <v>3153</v>
      </c>
    </row>
    <row r="876" spans="1:9" x14ac:dyDescent="0.2">
      <c r="A876" s="4">
        <v>41026</v>
      </c>
      <c r="B876" s="4" t="s">
        <v>5149</v>
      </c>
      <c r="C876" s="4" t="s">
        <v>5149</v>
      </c>
      <c r="D876" s="4" t="s">
        <v>5148</v>
      </c>
      <c r="E876" s="4">
        <v>107</v>
      </c>
      <c r="F876" s="4" t="s">
        <v>2700</v>
      </c>
      <c r="G876" s="4" t="s">
        <v>3711</v>
      </c>
      <c r="H876" s="4" t="s">
        <v>3153</v>
      </c>
      <c r="I876" s="4" t="s">
        <v>3153</v>
      </c>
    </row>
    <row r="877" spans="1:9" x14ac:dyDescent="0.2">
      <c r="A877" s="4">
        <v>41027</v>
      </c>
      <c r="B877" s="4" t="s">
        <v>5147</v>
      </c>
      <c r="C877" s="4" t="s">
        <v>5147</v>
      </c>
      <c r="D877" s="4" t="s">
        <v>2739</v>
      </c>
      <c r="E877" s="4">
        <v>107</v>
      </c>
      <c r="F877" s="4" t="s">
        <v>2700</v>
      </c>
      <c r="G877" s="4" t="s">
        <v>2758</v>
      </c>
      <c r="H877" s="4" t="s">
        <v>3153</v>
      </c>
      <c r="I877" s="4" t="s">
        <v>3153</v>
      </c>
    </row>
    <row r="878" spans="1:9" x14ac:dyDescent="0.2">
      <c r="A878" s="4">
        <v>41029</v>
      </c>
      <c r="B878" s="4" t="s">
        <v>5146</v>
      </c>
      <c r="C878" s="4" t="s">
        <v>5146</v>
      </c>
      <c r="D878" s="4" t="s">
        <v>2739</v>
      </c>
      <c r="E878" s="4">
        <v>107</v>
      </c>
      <c r="F878" s="4" t="s">
        <v>2700</v>
      </c>
      <c r="G878" s="4" t="s">
        <v>3296</v>
      </c>
      <c r="H878" s="4" t="s">
        <v>3153</v>
      </c>
      <c r="I878" s="4" t="s">
        <v>3153</v>
      </c>
    </row>
    <row r="879" spans="1:9" x14ac:dyDescent="0.2">
      <c r="A879" s="4">
        <v>41031</v>
      </c>
      <c r="B879" s="4" t="s">
        <v>5145</v>
      </c>
      <c r="C879" s="4" t="s">
        <v>5145</v>
      </c>
      <c r="D879" s="4" t="s">
        <v>5144</v>
      </c>
      <c r="E879" s="4">
        <v>107</v>
      </c>
      <c r="F879" s="4" t="s">
        <v>2700</v>
      </c>
      <c r="G879" s="4" t="s">
        <v>2758</v>
      </c>
      <c r="H879" s="4" t="s">
        <v>3153</v>
      </c>
      <c r="I879" s="4" t="s">
        <v>3153</v>
      </c>
    </row>
    <row r="880" spans="1:9" x14ac:dyDescent="0.2">
      <c r="A880" s="4">
        <v>41033</v>
      </c>
      <c r="B880" s="4" t="s">
        <v>5143</v>
      </c>
      <c r="C880" s="4" t="s">
        <v>5143</v>
      </c>
      <c r="D880" s="4" t="s">
        <v>2773</v>
      </c>
      <c r="E880" s="4">
        <v>107</v>
      </c>
      <c r="F880" s="4" t="s">
        <v>2700</v>
      </c>
      <c r="G880" s="4" t="s">
        <v>2758</v>
      </c>
      <c r="H880" s="4" t="s">
        <v>3153</v>
      </c>
      <c r="I880" s="4" t="s">
        <v>3153</v>
      </c>
    </row>
    <row r="881" spans="1:9" x14ac:dyDescent="0.2">
      <c r="A881" s="4">
        <v>41034</v>
      </c>
      <c r="B881" s="4" t="s">
        <v>5142</v>
      </c>
      <c r="C881" s="4" t="s">
        <v>5142</v>
      </c>
      <c r="D881" s="4" t="s">
        <v>2739</v>
      </c>
      <c r="E881" s="4">
        <v>110</v>
      </c>
      <c r="F881" s="4" t="s">
        <v>2700</v>
      </c>
      <c r="G881" s="4" t="s">
        <v>3031</v>
      </c>
      <c r="H881" s="4" t="s">
        <v>3153</v>
      </c>
      <c r="I881" s="4" t="s">
        <v>3153</v>
      </c>
    </row>
    <row r="882" spans="1:9" x14ac:dyDescent="0.2">
      <c r="A882" s="4">
        <v>42001</v>
      </c>
      <c r="B882" s="4" t="s">
        <v>5141</v>
      </c>
      <c r="C882" s="4" t="s">
        <v>5141</v>
      </c>
      <c r="D882" s="4" t="s">
        <v>2739</v>
      </c>
      <c r="E882" s="4">
        <v>155</v>
      </c>
      <c r="F882" s="4" t="s">
        <v>2700</v>
      </c>
      <c r="G882" s="4" t="s">
        <v>3004</v>
      </c>
      <c r="H882" s="4" t="s">
        <v>3153</v>
      </c>
      <c r="I882" s="4" t="s">
        <v>3153</v>
      </c>
    </row>
    <row r="883" spans="1:9" x14ac:dyDescent="0.2">
      <c r="A883" s="4">
        <v>42002</v>
      </c>
      <c r="B883" s="4" t="s">
        <v>5140</v>
      </c>
      <c r="C883" s="4" t="s">
        <v>5140</v>
      </c>
      <c r="D883" s="4" t="s">
        <v>2739</v>
      </c>
      <c r="E883" s="4">
        <v>155</v>
      </c>
      <c r="F883" s="4" t="s">
        <v>2700</v>
      </c>
      <c r="G883" s="4" t="s">
        <v>2741</v>
      </c>
      <c r="H883" s="4" t="s">
        <v>3153</v>
      </c>
      <c r="I883" s="4" t="s">
        <v>3153</v>
      </c>
    </row>
    <row r="884" spans="1:9" x14ac:dyDescent="0.2">
      <c r="A884" s="4">
        <v>42003</v>
      </c>
      <c r="B884" s="4" t="s">
        <v>5139</v>
      </c>
      <c r="C884" s="4" t="s">
        <v>5139</v>
      </c>
      <c r="D884" s="4" t="s">
        <v>2739</v>
      </c>
      <c r="E884" s="4">
        <v>155</v>
      </c>
      <c r="F884" s="4" t="s">
        <v>2700</v>
      </c>
      <c r="G884" s="4" t="s">
        <v>2758</v>
      </c>
      <c r="H884" s="4" t="s">
        <v>3153</v>
      </c>
      <c r="I884" s="4" t="s">
        <v>3153</v>
      </c>
    </row>
    <row r="885" spans="1:9" x14ac:dyDescent="0.2">
      <c r="A885" s="4">
        <v>42004</v>
      </c>
      <c r="B885" s="4" t="s">
        <v>5138</v>
      </c>
      <c r="C885" s="4" t="s">
        <v>5138</v>
      </c>
      <c r="D885" s="4" t="s">
        <v>2739</v>
      </c>
      <c r="E885" s="4">
        <v>155</v>
      </c>
      <c r="F885" s="4" t="s">
        <v>2700</v>
      </c>
      <c r="G885" s="4" t="s">
        <v>2741</v>
      </c>
      <c r="H885" s="4" t="s">
        <v>3153</v>
      </c>
      <c r="I885" s="4" t="s">
        <v>3153</v>
      </c>
    </row>
    <row r="886" spans="1:9" x14ac:dyDescent="0.2">
      <c r="A886" s="4">
        <v>42007</v>
      </c>
      <c r="B886" s="4" t="s">
        <v>5137</v>
      </c>
      <c r="C886" s="4" t="s">
        <v>5137</v>
      </c>
      <c r="D886" s="4" t="s">
        <v>2739</v>
      </c>
      <c r="E886" s="4">
        <v>155</v>
      </c>
      <c r="F886" s="4" t="s">
        <v>2700</v>
      </c>
      <c r="G886" s="4" t="s">
        <v>2815</v>
      </c>
      <c r="H886" s="4" t="s">
        <v>3153</v>
      </c>
      <c r="I886" s="4" t="s">
        <v>3153</v>
      </c>
    </row>
    <row r="887" spans="1:9" x14ac:dyDescent="0.2">
      <c r="A887" s="4">
        <v>42009</v>
      </c>
      <c r="B887" s="4" t="s">
        <v>5136</v>
      </c>
      <c r="C887" s="4" t="s">
        <v>5136</v>
      </c>
      <c r="D887" s="4" t="s">
        <v>2739</v>
      </c>
      <c r="E887" s="4">
        <v>155</v>
      </c>
      <c r="F887" s="4" t="s">
        <v>2700</v>
      </c>
      <c r="G887" s="4" t="s">
        <v>2758</v>
      </c>
      <c r="H887" s="4" t="s">
        <v>3153</v>
      </c>
      <c r="I887" s="4" t="s">
        <v>3153</v>
      </c>
    </row>
    <row r="888" spans="1:9" x14ac:dyDescent="0.2">
      <c r="A888" s="4">
        <v>42010</v>
      </c>
      <c r="B888" s="4" t="s">
        <v>5135</v>
      </c>
      <c r="C888" s="4" t="s">
        <v>5135</v>
      </c>
      <c r="D888" s="4" t="s">
        <v>2739</v>
      </c>
      <c r="E888" s="4">
        <v>155</v>
      </c>
      <c r="F888" s="4" t="s">
        <v>2700</v>
      </c>
      <c r="G888" s="4" t="s">
        <v>2741</v>
      </c>
      <c r="H888" s="4" t="s">
        <v>3153</v>
      </c>
      <c r="I888" s="4" t="s">
        <v>3153</v>
      </c>
    </row>
    <row r="889" spans="1:9" x14ac:dyDescent="0.2">
      <c r="A889" s="4">
        <v>42011</v>
      </c>
      <c r="B889" s="4" t="s">
        <v>5134</v>
      </c>
      <c r="C889" s="4" t="s">
        <v>5134</v>
      </c>
      <c r="D889" s="4" t="s">
        <v>2739</v>
      </c>
      <c r="E889" s="4">
        <v>87</v>
      </c>
      <c r="F889" s="4" t="s">
        <v>2700</v>
      </c>
      <c r="G889" s="4" t="s">
        <v>2741</v>
      </c>
      <c r="H889" s="4" t="s">
        <v>2751</v>
      </c>
      <c r="I889" s="4" t="s">
        <v>3153</v>
      </c>
    </row>
    <row r="890" spans="1:9" x14ac:dyDescent="0.2">
      <c r="A890" s="4">
        <v>42012</v>
      </c>
      <c r="B890" s="4" t="s">
        <v>5133</v>
      </c>
      <c r="C890" s="4" t="s">
        <v>5133</v>
      </c>
      <c r="D890" s="4" t="s">
        <v>2739</v>
      </c>
      <c r="E890" s="4">
        <v>155</v>
      </c>
      <c r="F890" s="4" t="s">
        <v>2700</v>
      </c>
      <c r="G890" s="4" t="s">
        <v>2741</v>
      </c>
      <c r="H890" s="4" t="s">
        <v>3153</v>
      </c>
      <c r="I890" s="4" t="s">
        <v>3153</v>
      </c>
    </row>
    <row r="891" spans="1:9" x14ac:dyDescent="0.2">
      <c r="A891" s="4">
        <v>42014</v>
      </c>
      <c r="B891" s="4" t="s">
        <v>5132</v>
      </c>
      <c r="C891" s="4" t="s">
        <v>5132</v>
      </c>
      <c r="D891" s="4" t="s">
        <v>2739</v>
      </c>
      <c r="E891" s="4">
        <v>155</v>
      </c>
      <c r="F891" s="4" t="s">
        <v>2700</v>
      </c>
      <c r="G891" s="4" t="s">
        <v>3004</v>
      </c>
      <c r="H891" s="4" t="s">
        <v>3153</v>
      </c>
      <c r="I891" s="4" t="s">
        <v>3153</v>
      </c>
    </row>
    <row r="892" spans="1:9" x14ac:dyDescent="0.2">
      <c r="A892" s="4">
        <v>42015</v>
      </c>
      <c r="B892" s="4" t="s">
        <v>5131</v>
      </c>
      <c r="C892" s="4" t="s">
        <v>5131</v>
      </c>
      <c r="D892" s="4" t="s">
        <v>2739</v>
      </c>
      <c r="E892" s="4">
        <v>155</v>
      </c>
      <c r="F892" s="4" t="s">
        <v>2700</v>
      </c>
      <c r="G892" s="4" t="s">
        <v>2815</v>
      </c>
      <c r="H892" s="4" t="s">
        <v>3153</v>
      </c>
      <c r="I892" s="4" t="s">
        <v>3153</v>
      </c>
    </row>
    <row r="893" spans="1:9" x14ac:dyDescent="0.2">
      <c r="A893" s="4">
        <v>42016</v>
      </c>
      <c r="B893" s="4" t="s">
        <v>5130</v>
      </c>
      <c r="C893" s="4" t="s">
        <v>5130</v>
      </c>
      <c r="D893" s="4" t="s">
        <v>2739</v>
      </c>
      <c r="E893" s="4">
        <v>155</v>
      </c>
      <c r="F893" s="4" t="s">
        <v>2700</v>
      </c>
      <c r="G893" s="4" t="s">
        <v>2758</v>
      </c>
      <c r="H893" s="4" t="s">
        <v>3153</v>
      </c>
      <c r="I893" s="4" t="s">
        <v>3153</v>
      </c>
    </row>
    <row r="894" spans="1:9" x14ac:dyDescent="0.2">
      <c r="A894" s="4">
        <v>42017</v>
      </c>
      <c r="B894" s="4" t="s">
        <v>5129</v>
      </c>
      <c r="C894" s="4" t="s">
        <v>5129</v>
      </c>
      <c r="D894" s="4" t="s">
        <v>2739</v>
      </c>
      <c r="E894" s="4">
        <v>155</v>
      </c>
      <c r="F894" s="4" t="s">
        <v>2700</v>
      </c>
      <c r="G894" s="4" t="s">
        <v>2828</v>
      </c>
      <c r="H894" s="4" t="s">
        <v>3153</v>
      </c>
      <c r="I894" s="4" t="s">
        <v>3153</v>
      </c>
    </row>
    <row r="895" spans="1:9" x14ac:dyDescent="0.2">
      <c r="A895" s="4">
        <v>43001</v>
      </c>
      <c r="B895" s="4" t="s">
        <v>5128</v>
      </c>
      <c r="C895" s="4" t="s">
        <v>5128</v>
      </c>
      <c r="D895" s="4" t="s">
        <v>2739</v>
      </c>
      <c r="E895" s="4">
        <v>300</v>
      </c>
      <c r="F895" s="4" t="s">
        <v>2700</v>
      </c>
      <c r="G895" s="4" t="s">
        <v>2741</v>
      </c>
      <c r="H895" s="4" t="s">
        <v>3153</v>
      </c>
      <c r="I895" s="4" t="s">
        <v>3153</v>
      </c>
    </row>
    <row r="896" spans="1:9" x14ac:dyDescent="0.2">
      <c r="A896" s="4">
        <v>43002</v>
      </c>
      <c r="B896" s="4" t="s">
        <v>5127</v>
      </c>
      <c r="C896" s="4" t="s">
        <v>5127</v>
      </c>
      <c r="D896" s="4" t="s">
        <v>2739</v>
      </c>
      <c r="E896" s="4">
        <v>133</v>
      </c>
      <c r="F896" s="4" t="s">
        <v>2700</v>
      </c>
      <c r="G896" s="4" t="s">
        <v>2741</v>
      </c>
      <c r="H896" s="4" t="s">
        <v>3153</v>
      </c>
      <c r="I896" s="4" t="s">
        <v>3153</v>
      </c>
    </row>
    <row r="897" spans="1:9" x14ac:dyDescent="0.2">
      <c r="A897" s="4">
        <v>43004</v>
      </c>
      <c r="B897" s="4" t="s">
        <v>5126</v>
      </c>
      <c r="C897" s="4" t="s">
        <v>5126</v>
      </c>
      <c r="D897" s="4" t="s">
        <v>2739</v>
      </c>
      <c r="E897" s="4">
        <v>133</v>
      </c>
      <c r="F897" s="4" t="s">
        <v>2700</v>
      </c>
      <c r="G897" s="4" t="s">
        <v>2741</v>
      </c>
      <c r="H897" s="4" t="s">
        <v>3153</v>
      </c>
      <c r="I897" s="4" t="s">
        <v>3153</v>
      </c>
    </row>
    <row r="898" spans="1:9" x14ac:dyDescent="0.2">
      <c r="A898" s="4">
        <v>43005</v>
      </c>
      <c r="B898" s="4" t="s">
        <v>5125</v>
      </c>
      <c r="C898" s="4" t="s">
        <v>5125</v>
      </c>
      <c r="D898" s="4" t="s">
        <v>2739</v>
      </c>
      <c r="E898" s="4">
        <v>133</v>
      </c>
      <c r="F898" s="4" t="s">
        <v>2700</v>
      </c>
      <c r="G898" s="4" t="s">
        <v>2741</v>
      </c>
      <c r="H898" s="4" t="s">
        <v>3153</v>
      </c>
      <c r="I898" s="4" t="s">
        <v>3153</v>
      </c>
    </row>
    <row r="899" spans="1:9" x14ac:dyDescent="0.2">
      <c r="A899" s="4">
        <v>43006</v>
      </c>
      <c r="B899" s="4" t="s">
        <v>5124</v>
      </c>
      <c r="C899" s="4" t="s">
        <v>5124</v>
      </c>
      <c r="D899" s="4" t="s">
        <v>2739</v>
      </c>
      <c r="E899" s="4">
        <v>133</v>
      </c>
      <c r="F899" s="4" t="s">
        <v>2700</v>
      </c>
      <c r="G899" s="4" t="s">
        <v>2741</v>
      </c>
      <c r="H899" s="4" t="s">
        <v>3153</v>
      </c>
      <c r="I899" s="4" t="s">
        <v>3153</v>
      </c>
    </row>
    <row r="900" spans="1:9" x14ac:dyDescent="0.2">
      <c r="A900" s="4">
        <v>43007</v>
      </c>
      <c r="B900" s="4" t="s">
        <v>5123</v>
      </c>
      <c r="C900" s="4" t="s">
        <v>5123</v>
      </c>
      <c r="D900" s="4" t="s">
        <v>2739</v>
      </c>
      <c r="E900" s="4">
        <v>133</v>
      </c>
      <c r="F900" s="4" t="s">
        <v>2700</v>
      </c>
      <c r="G900" s="4" t="s">
        <v>2741</v>
      </c>
      <c r="H900" s="4" t="s">
        <v>3153</v>
      </c>
      <c r="I900" s="4" t="s">
        <v>3153</v>
      </c>
    </row>
    <row r="901" spans="1:9" x14ac:dyDescent="0.2">
      <c r="A901" s="4">
        <v>43013</v>
      </c>
      <c r="B901" s="4" t="s">
        <v>5122</v>
      </c>
      <c r="C901" s="4" t="s">
        <v>5122</v>
      </c>
      <c r="D901" s="4" t="s">
        <v>2739</v>
      </c>
      <c r="E901" s="4">
        <v>133</v>
      </c>
      <c r="F901" s="4" t="s">
        <v>2700</v>
      </c>
      <c r="G901" s="4" t="s">
        <v>2741</v>
      </c>
      <c r="H901" s="4" t="s">
        <v>3153</v>
      </c>
      <c r="I901" s="4" t="s">
        <v>3153</v>
      </c>
    </row>
    <row r="902" spans="1:9" x14ac:dyDescent="0.2">
      <c r="A902" s="4">
        <v>43014</v>
      </c>
      <c r="B902" s="4" t="s">
        <v>5121</v>
      </c>
      <c r="C902" s="4" t="s">
        <v>5121</v>
      </c>
      <c r="D902" s="4" t="s">
        <v>2739</v>
      </c>
      <c r="E902" s="4">
        <v>133</v>
      </c>
      <c r="F902" s="4" t="s">
        <v>2700</v>
      </c>
      <c r="G902" s="4" t="s">
        <v>2758</v>
      </c>
      <c r="H902" s="4" t="s">
        <v>3153</v>
      </c>
      <c r="I902" s="4" t="s">
        <v>3153</v>
      </c>
    </row>
    <row r="903" spans="1:9" x14ac:dyDescent="0.2">
      <c r="A903" s="4">
        <v>43015</v>
      </c>
      <c r="B903" s="4" t="s">
        <v>5120</v>
      </c>
      <c r="C903" s="4" t="s">
        <v>5120</v>
      </c>
      <c r="D903" s="4" t="s">
        <v>2739</v>
      </c>
      <c r="E903" s="4">
        <v>133</v>
      </c>
      <c r="F903" s="4" t="s">
        <v>2700</v>
      </c>
      <c r="G903" s="4" t="s">
        <v>2741</v>
      </c>
      <c r="H903" s="4" t="s">
        <v>3153</v>
      </c>
      <c r="I903" s="4" t="s">
        <v>3153</v>
      </c>
    </row>
    <row r="904" spans="1:9" x14ac:dyDescent="0.2">
      <c r="A904" s="4">
        <v>43019</v>
      </c>
      <c r="B904" s="4" t="s">
        <v>5119</v>
      </c>
      <c r="C904" s="4" t="s">
        <v>5119</v>
      </c>
      <c r="D904" s="4" t="s">
        <v>2739</v>
      </c>
      <c r="E904" s="4">
        <v>133</v>
      </c>
      <c r="F904" s="4" t="s">
        <v>2700</v>
      </c>
      <c r="G904" s="4" t="s">
        <v>2758</v>
      </c>
      <c r="H904" s="4" t="s">
        <v>3153</v>
      </c>
      <c r="I904" s="4" t="s">
        <v>3153</v>
      </c>
    </row>
    <row r="905" spans="1:9" x14ac:dyDescent="0.2">
      <c r="A905" s="4">
        <v>43024</v>
      </c>
      <c r="B905" s="4" t="s">
        <v>5118</v>
      </c>
      <c r="C905" s="4" t="s">
        <v>5118</v>
      </c>
      <c r="D905" s="4" t="s">
        <v>2739</v>
      </c>
      <c r="E905" s="4">
        <v>133</v>
      </c>
      <c r="F905" s="4" t="s">
        <v>2700</v>
      </c>
      <c r="G905" s="4" t="s">
        <v>2758</v>
      </c>
      <c r="H905" s="4" t="s">
        <v>3153</v>
      </c>
      <c r="I905" s="4" t="s">
        <v>3153</v>
      </c>
    </row>
    <row r="906" spans="1:9" x14ac:dyDescent="0.2">
      <c r="A906" s="4">
        <v>43029</v>
      </c>
      <c r="B906" s="4" t="s">
        <v>5117</v>
      </c>
      <c r="C906" s="4" t="s">
        <v>5117</v>
      </c>
      <c r="D906" s="4" t="s">
        <v>2739</v>
      </c>
      <c r="E906" s="4">
        <v>133</v>
      </c>
      <c r="F906" s="4" t="s">
        <v>2700</v>
      </c>
      <c r="G906" s="4" t="s">
        <v>2758</v>
      </c>
      <c r="H906" s="4" t="s">
        <v>3153</v>
      </c>
      <c r="I906" s="4" t="s">
        <v>3153</v>
      </c>
    </row>
    <row r="907" spans="1:9" x14ac:dyDescent="0.2">
      <c r="A907" s="4">
        <v>43031</v>
      </c>
      <c r="B907" s="4" t="s">
        <v>5116</v>
      </c>
      <c r="C907" s="4" t="s">
        <v>5116</v>
      </c>
      <c r="D907" s="4" t="s">
        <v>2739</v>
      </c>
      <c r="E907" s="4">
        <v>133</v>
      </c>
      <c r="F907" s="4" t="s">
        <v>2700</v>
      </c>
      <c r="G907" s="4" t="s">
        <v>2916</v>
      </c>
      <c r="H907" s="4" t="s">
        <v>3153</v>
      </c>
      <c r="I907" s="4" t="s">
        <v>3153</v>
      </c>
    </row>
    <row r="908" spans="1:9" x14ac:dyDescent="0.2">
      <c r="A908" s="4">
        <v>43032</v>
      </c>
      <c r="B908" s="4" t="s">
        <v>5115</v>
      </c>
      <c r="C908" s="4" t="s">
        <v>5115</v>
      </c>
      <c r="D908" s="4" t="s">
        <v>2739</v>
      </c>
      <c r="E908" s="4">
        <v>133</v>
      </c>
      <c r="F908" s="4" t="s">
        <v>2700</v>
      </c>
      <c r="G908" s="4" t="s">
        <v>2758</v>
      </c>
      <c r="H908" s="4" t="s">
        <v>3153</v>
      </c>
      <c r="I908" s="4" t="s">
        <v>3153</v>
      </c>
    </row>
    <row r="909" spans="1:9" x14ac:dyDescent="0.2">
      <c r="A909" s="4">
        <v>43033</v>
      </c>
      <c r="B909" s="4" t="s">
        <v>5114</v>
      </c>
      <c r="C909" s="4" t="s">
        <v>5114</v>
      </c>
      <c r="D909" s="4" t="s">
        <v>2739</v>
      </c>
      <c r="E909" s="4">
        <v>133</v>
      </c>
      <c r="F909" s="4" t="s">
        <v>2700</v>
      </c>
      <c r="G909" s="4" t="s">
        <v>2815</v>
      </c>
      <c r="H909" s="4" t="s">
        <v>3153</v>
      </c>
      <c r="I909" s="4" t="s">
        <v>3153</v>
      </c>
    </row>
    <row r="910" spans="1:9" x14ac:dyDescent="0.2">
      <c r="A910" s="4">
        <v>43035</v>
      </c>
      <c r="B910" s="4" t="s">
        <v>5113</v>
      </c>
      <c r="C910" s="4" t="s">
        <v>5113</v>
      </c>
      <c r="D910" s="4" t="s">
        <v>2739</v>
      </c>
      <c r="E910" s="4">
        <v>133</v>
      </c>
      <c r="F910" s="4" t="s">
        <v>2700</v>
      </c>
      <c r="G910" s="4" t="s">
        <v>3031</v>
      </c>
      <c r="H910" s="4" t="s">
        <v>3153</v>
      </c>
      <c r="I910" s="4" t="s">
        <v>3153</v>
      </c>
    </row>
    <row r="911" spans="1:9" x14ac:dyDescent="0.2">
      <c r="A911" s="4">
        <v>44001</v>
      </c>
      <c r="B911" s="4" t="s">
        <v>5112</v>
      </c>
      <c r="C911" s="4" t="s">
        <v>5112</v>
      </c>
      <c r="D911" s="4" t="s">
        <v>2739</v>
      </c>
      <c r="E911" s="4">
        <v>131</v>
      </c>
      <c r="F911" s="4" t="s">
        <v>2700</v>
      </c>
      <c r="G911" s="4" t="s">
        <v>2828</v>
      </c>
      <c r="H911" s="4" t="s">
        <v>2751</v>
      </c>
      <c r="I911" s="4" t="s">
        <v>3153</v>
      </c>
    </row>
    <row r="912" spans="1:9" x14ac:dyDescent="0.2">
      <c r="A912" s="4">
        <v>44002</v>
      </c>
      <c r="B912" s="4" t="s">
        <v>5111</v>
      </c>
      <c r="C912" s="4" t="s">
        <v>5111</v>
      </c>
      <c r="D912" s="4" t="s">
        <v>2739</v>
      </c>
      <c r="E912" s="4">
        <v>131</v>
      </c>
      <c r="F912" s="4" t="s">
        <v>2700</v>
      </c>
      <c r="G912" s="4" t="s">
        <v>2741</v>
      </c>
      <c r="H912" s="4" t="s">
        <v>3153</v>
      </c>
      <c r="I912" s="4" t="s">
        <v>3153</v>
      </c>
    </row>
    <row r="913" spans="1:9" x14ac:dyDescent="0.2">
      <c r="A913" s="4">
        <v>44005</v>
      </c>
      <c r="B913" s="4" t="s">
        <v>5110</v>
      </c>
      <c r="C913" s="4" t="s">
        <v>5110</v>
      </c>
      <c r="D913" s="4" t="s">
        <v>2739</v>
      </c>
      <c r="E913" s="4">
        <v>131</v>
      </c>
      <c r="F913" s="4" t="s">
        <v>2700</v>
      </c>
      <c r="G913" s="4" t="s">
        <v>2741</v>
      </c>
      <c r="H913" s="4" t="s">
        <v>3153</v>
      </c>
      <c r="I913" s="4" t="s">
        <v>3153</v>
      </c>
    </row>
    <row r="914" spans="1:9" x14ac:dyDescent="0.2">
      <c r="A914" s="4">
        <v>44008</v>
      </c>
      <c r="B914" s="4" t="s">
        <v>2212</v>
      </c>
      <c r="C914" s="4" t="s">
        <v>2212</v>
      </c>
      <c r="D914" s="4" t="s">
        <v>2739</v>
      </c>
      <c r="E914" s="4">
        <v>131</v>
      </c>
      <c r="F914" s="4" t="s">
        <v>2700</v>
      </c>
      <c r="G914" s="4" t="s">
        <v>2758</v>
      </c>
      <c r="H914" s="4" t="s">
        <v>3153</v>
      </c>
      <c r="I914" s="4" t="s">
        <v>3153</v>
      </c>
    </row>
    <row r="915" spans="1:9" x14ac:dyDescent="0.2">
      <c r="A915" s="4">
        <v>44009</v>
      </c>
      <c r="B915" s="4" t="s">
        <v>5109</v>
      </c>
      <c r="C915" s="4" t="s">
        <v>5109</v>
      </c>
      <c r="D915" s="4" t="s">
        <v>2739</v>
      </c>
      <c r="E915" s="4">
        <v>71</v>
      </c>
      <c r="F915" s="4" t="s">
        <v>2700</v>
      </c>
      <c r="G915" s="4" t="s">
        <v>2741</v>
      </c>
      <c r="H915" s="4" t="s">
        <v>2751</v>
      </c>
      <c r="I915" s="4" t="s">
        <v>3153</v>
      </c>
    </row>
    <row r="916" spans="1:9" x14ac:dyDescent="0.2">
      <c r="A916" s="4">
        <v>44010</v>
      </c>
      <c r="B916" s="4" t="s">
        <v>5108</v>
      </c>
      <c r="C916" s="4" t="s">
        <v>5108</v>
      </c>
      <c r="D916" s="4" t="s">
        <v>2739</v>
      </c>
      <c r="E916" s="4">
        <v>131</v>
      </c>
      <c r="F916" s="4" t="s">
        <v>2700</v>
      </c>
      <c r="G916" s="4" t="s">
        <v>2741</v>
      </c>
      <c r="H916" s="4" t="s">
        <v>3153</v>
      </c>
      <c r="I916" s="4" t="s">
        <v>3153</v>
      </c>
    </row>
    <row r="917" spans="1:9" x14ac:dyDescent="0.2">
      <c r="A917" s="4">
        <v>44012</v>
      </c>
      <c r="B917" s="4" t="s">
        <v>5107</v>
      </c>
      <c r="C917" s="4" t="s">
        <v>5107</v>
      </c>
      <c r="D917" s="4" t="s">
        <v>2739</v>
      </c>
      <c r="E917" s="4">
        <v>131</v>
      </c>
      <c r="F917" s="4" t="s">
        <v>2700</v>
      </c>
      <c r="G917" s="4" t="s">
        <v>2758</v>
      </c>
      <c r="H917" s="4" t="s">
        <v>3153</v>
      </c>
      <c r="I917" s="4" t="s">
        <v>3153</v>
      </c>
    </row>
    <row r="918" spans="1:9" x14ac:dyDescent="0.2">
      <c r="A918" s="4">
        <v>44014</v>
      </c>
      <c r="B918" s="4" t="s">
        <v>5106</v>
      </c>
      <c r="C918" s="4" t="s">
        <v>5106</v>
      </c>
      <c r="D918" s="4" t="s">
        <v>2739</v>
      </c>
      <c r="E918" s="4">
        <v>131</v>
      </c>
      <c r="F918" s="4" t="s">
        <v>2700</v>
      </c>
      <c r="G918" s="4" t="s">
        <v>2741</v>
      </c>
      <c r="H918" s="4" t="s">
        <v>3153</v>
      </c>
      <c r="I918" s="4" t="s">
        <v>3153</v>
      </c>
    </row>
    <row r="919" spans="1:9" x14ac:dyDescent="0.2">
      <c r="A919" s="4">
        <v>44016</v>
      </c>
      <c r="B919" s="4" t="s">
        <v>5105</v>
      </c>
      <c r="C919" s="4" t="s">
        <v>5105</v>
      </c>
      <c r="D919" s="4" t="s">
        <v>2739</v>
      </c>
      <c r="E919" s="4">
        <v>131</v>
      </c>
      <c r="F919" s="4" t="s">
        <v>2700</v>
      </c>
      <c r="G919" s="4" t="s">
        <v>2741</v>
      </c>
      <c r="H919" s="4" t="s">
        <v>3153</v>
      </c>
      <c r="I919" s="4" t="s">
        <v>3153</v>
      </c>
    </row>
    <row r="920" spans="1:9" x14ac:dyDescent="0.2">
      <c r="A920" s="4">
        <v>44017</v>
      </c>
      <c r="B920" s="4" t="s">
        <v>5104</v>
      </c>
      <c r="C920" s="4" t="s">
        <v>5104</v>
      </c>
      <c r="D920" s="4" t="s">
        <v>2739</v>
      </c>
      <c r="E920" s="4">
        <v>131</v>
      </c>
      <c r="F920" s="4" t="s">
        <v>2700</v>
      </c>
      <c r="G920" s="4" t="s">
        <v>2758</v>
      </c>
      <c r="H920" s="4" t="s">
        <v>3153</v>
      </c>
      <c r="I920" s="4" t="s">
        <v>3153</v>
      </c>
    </row>
    <row r="921" spans="1:9" x14ac:dyDescent="0.2">
      <c r="A921" s="4">
        <v>44025</v>
      </c>
      <c r="B921" s="4" t="s">
        <v>5103</v>
      </c>
      <c r="C921" s="4" t="s">
        <v>5103</v>
      </c>
      <c r="D921" s="4" t="s">
        <v>2739</v>
      </c>
      <c r="E921" s="4">
        <v>131</v>
      </c>
      <c r="F921" s="4" t="s">
        <v>2700</v>
      </c>
      <c r="G921" s="4" t="s">
        <v>2758</v>
      </c>
      <c r="H921" s="4" t="s">
        <v>3153</v>
      </c>
      <c r="I921" s="4" t="s">
        <v>3153</v>
      </c>
    </row>
    <row r="922" spans="1:9" x14ac:dyDescent="0.2">
      <c r="A922" s="4">
        <v>44027</v>
      </c>
      <c r="B922" s="4" t="s">
        <v>5102</v>
      </c>
      <c r="C922" s="4" t="s">
        <v>5102</v>
      </c>
      <c r="D922" s="4" t="s">
        <v>2739</v>
      </c>
      <c r="E922" s="4">
        <v>131</v>
      </c>
      <c r="F922" s="4" t="s">
        <v>2700</v>
      </c>
      <c r="G922" s="4" t="s">
        <v>2758</v>
      </c>
      <c r="H922" s="4" t="s">
        <v>3153</v>
      </c>
      <c r="I922" s="4" t="s">
        <v>3153</v>
      </c>
    </row>
    <row r="923" spans="1:9" x14ac:dyDescent="0.2">
      <c r="A923" s="4">
        <v>44028</v>
      </c>
      <c r="B923" s="4" t="s">
        <v>5101</v>
      </c>
      <c r="C923" s="4" t="s">
        <v>5101</v>
      </c>
      <c r="D923" s="4" t="s">
        <v>2739</v>
      </c>
      <c r="E923" s="4">
        <v>131</v>
      </c>
      <c r="F923" s="4" t="s">
        <v>2700</v>
      </c>
      <c r="G923" s="4" t="s">
        <v>2758</v>
      </c>
      <c r="H923" s="4" t="s">
        <v>3153</v>
      </c>
      <c r="I923" s="4" t="s">
        <v>3153</v>
      </c>
    </row>
    <row r="924" spans="1:9" x14ac:dyDescent="0.2">
      <c r="A924" s="4">
        <v>44031</v>
      </c>
      <c r="B924" s="4" t="s">
        <v>5100</v>
      </c>
      <c r="C924" s="4" t="s">
        <v>5100</v>
      </c>
      <c r="D924" s="4" t="s">
        <v>2739</v>
      </c>
      <c r="E924" s="4">
        <v>131</v>
      </c>
      <c r="F924" s="4" t="s">
        <v>2700</v>
      </c>
      <c r="G924" s="4" t="s">
        <v>2758</v>
      </c>
      <c r="H924" s="4" t="s">
        <v>3153</v>
      </c>
      <c r="I924" s="4" t="s">
        <v>3153</v>
      </c>
    </row>
    <row r="925" spans="1:9" x14ac:dyDescent="0.2">
      <c r="A925" s="4">
        <v>44032</v>
      </c>
      <c r="B925" s="4" t="s">
        <v>5099</v>
      </c>
      <c r="C925" s="4" t="s">
        <v>5099</v>
      </c>
      <c r="D925" s="4" t="s">
        <v>2739</v>
      </c>
      <c r="E925" s="4">
        <v>131</v>
      </c>
      <c r="F925" s="4" t="s">
        <v>2700</v>
      </c>
      <c r="G925" s="4" t="s">
        <v>2758</v>
      </c>
      <c r="H925" s="4" t="s">
        <v>3153</v>
      </c>
      <c r="I925" s="4" t="s">
        <v>3153</v>
      </c>
    </row>
    <row r="926" spans="1:9" x14ac:dyDescent="0.2">
      <c r="A926" s="4">
        <v>44033</v>
      </c>
      <c r="B926" s="4" t="s">
        <v>5098</v>
      </c>
      <c r="C926" s="4" t="s">
        <v>5098</v>
      </c>
      <c r="D926" s="4" t="s">
        <v>2739</v>
      </c>
      <c r="E926" s="4">
        <v>131</v>
      </c>
      <c r="F926" s="4" t="s">
        <v>2700</v>
      </c>
      <c r="G926" s="4" t="s">
        <v>2828</v>
      </c>
      <c r="H926" s="4" t="s">
        <v>3153</v>
      </c>
      <c r="I926" s="4" t="s">
        <v>3153</v>
      </c>
    </row>
    <row r="927" spans="1:9" x14ac:dyDescent="0.2">
      <c r="A927" s="4">
        <v>44035</v>
      </c>
      <c r="B927" s="4" t="s">
        <v>5097</v>
      </c>
      <c r="C927" s="4" t="s">
        <v>5097</v>
      </c>
      <c r="D927" s="4" t="s">
        <v>2739</v>
      </c>
      <c r="E927" s="4">
        <v>131</v>
      </c>
      <c r="F927" s="4" t="s">
        <v>2700</v>
      </c>
      <c r="G927" s="4" t="s">
        <v>2828</v>
      </c>
      <c r="H927" s="4" t="s">
        <v>3153</v>
      </c>
      <c r="I927" s="4" t="s">
        <v>3153</v>
      </c>
    </row>
    <row r="928" spans="1:9" x14ac:dyDescent="0.2">
      <c r="A928" s="4">
        <v>44038</v>
      </c>
      <c r="B928" s="4" t="s">
        <v>5096</v>
      </c>
      <c r="C928" s="4" t="s">
        <v>5096</v>
      </c>
      <c r="D928" s="4" t="s">
        <v>2739</v>
      </c>
      <c r="E928" s="4">
        <v>131</v>
      </c>
      <c r="F928" s="4" t="s">
        <v>2700</v>
      </c>
      <c r="G928" s="4" t="s">
        <v>2916</v>
      </c>
      <c r="H928" s="4" t="s">
        <v>3153</v>
      </c>
      <c r="I928" s="4" t="s">
        <v>3153</v>
      </c>
    </row>
    <row r="929" spans="1:9" x14ac:dyDescent="0.2">
      <c r="A929" s="4">
        <v>44039</v>
      </c>
      <c r="B929" s="4" t="s">
        <v>5095</v>
      </c>
      <c r="C929" s="4" t="s">
        <v>5095</v>
      </c>
      <c r="D929" s="4" t="s">
        <v>2739</v>
      </c>
      <c r="E929" s="4">
        <v>131</v>
      </c>
      <c r="F929" s="4" t="s">
        <v>2700</v>
      </c>
      <c r="G929" s="4" t="s">
        <v>3004</v>
      </c>
      <c r="H929" s="4" t="s">
        <v>3153</v>
      </c>
      <c r="I929" s="4" t="s">
        <v>3153</v>
      </c>
    </row>
    <row r="930" spans="1:9" x14ac:dyDescent="0.2">
      <c r="A930" s="4">
        <v>44040</v>
      </c>
      <c r="B930" s="4" t="s">
        <v>5094</v>
      </c>
      <c r="C930" s="4" t="s">
        <v>5094</v>
      </c>
      <c r="D930" s="4" t="s">
        <v>2739</v>
      </c>
      <c r="E930" s="4">
        <v>131</v>
      </c>
      <c r="F930" s="4" t="s">
        <v>2700</v>
      </c>
      <c r="G930" s="4" t="s">
        <v>2741</v>
      </c>
      <c r="H930" s="4" t="s">
        <v>3153</v>
      </c>
      <c r="I930" s="4" t="s">
        <v>3153</v>
      </c>
    </row>
    <row r="931" spans="1:9" x14ac:dyDescent="0.2">
      <c r="A931" s="4">
        <v>44042</v>
      </c>
      <c r="B931" s="4" t="s">
        <v>5093</v>
      </c>
      <c r="C931" s="4" t="s">
        <v>5093</v>
      </c>
      <c r="D931" s="4" t="s">
        <v>2739</v>
      </c>
      <c r="E931" s="4">
        <v>131</v>
      </c>
      <c r="F931" s="4" t="s">
        <v>2700</v>
      </c>
      <c r="G931" s="4" t="s">
        <v>2828</v>
      </c>
      <c r="H931" s="4" t="s">
        <v>3153</v>
      </c>
      <c r="I931" s="4" t="s">
        <v>3153</v>
      </c>
    </row>
    <row r="932" spans="1:9" x14ac:dyDescent="0.2">
      <c r="A932" s="4">
        <v>44043</v>
      </c>
      <c r="B932" s="4" t="s">
        <v>5092</v>
      </c>
      <c r="C932" s="4" t="s">
        <v>5092</v>
      </c>
      <c r="D932" s="4" t="s">
        <v>2739</v>
      </c>
      <c r="E932" s="4">
        <v>71</v>
      </c>
      <c r="F932" s="4" t="s">
        <v>2700</v>
      </c>
      <c r="G932" s="4" t="s">
        <v>2758</v>
      </c>
      <c r="H932" s="4" t="s">
        <v>2751</v>
      </c>
      <c r="I932" s="4" t="s">
        <v>3153</v>
      </c>
    </row>
    <row r="933" spans="1:9" x14ac:dyDescent="0.2">
      <c r="A933" s="4">
        <v>44044</v>
      </c>
      <c r="B933" s="4" t="s">
        <v>5091</v>
      </c>
      <c r="C933" s="4" t="s">
        <v>5091</v>
      </c>
      <c r="D933" s="4" t="s">
        <v>2739</v>
      </c>
      <c r="E933" s="4">
        <v>131</v>
      </c>
      <c r="F933" s="4" t="s">
        <v>2700</v>
      </c>
      <c r="G933" s="4" t="s">
        <v>2758</v>
      </c>
      <c r="H933" s="4" t="s">
        <v>3153</v>
      </c>
      <c r="I933" s="4" t="s">
        <v>3153</v>
      </c>
    </row>
    <row r="934" spans="1:9" x14ac:dyDescent="0.2">
      <c r="A934" s="4">
        <v>44047</v>
      </c>
      <c r="B934" s="4" t="s">
        <v>5090</v>
      </c>
      <c r="C934" s="4" t="s">
        <v>5090</v>
      </c>
      <c r="D934" s="4" t="s">
        <v>2739</v>
      </c>
      <c r="E934" s="4">
        <v>131</v>
      </c>
      <c r="F934" s="4" t="s">
        <v>2700</v>
      </c>
      <c r="G934" s="4" t="s">
        <v>2758</v>
      </c>
      <c r="H934" s="4" t="s">
        <v>3153</v>
      </c>
      <c r="I934" s="4" t="s">
        <v>3153</v>
      </c>
    </row>
    <row r="935" spans="1:9" x14ac:dyDescent="0.2">
      <c r="A935" s="4">
        <v>44048</v>
      </c>
      <c r="B935" s="4" t="s">
        <v>5089</v>
      </c>
      <c r="C935" s="4" t="s">
        <v>5089</v>
      </c>
      <c r="D935" s="4" t="s">
        <v>2739</v>
      </c>
      <c r="E935" s="4">
        <v>131</v>
      </c>
      <c r="F935" s="4" t="s">
        <v>2700</v>
      </c>
      <c r="G935" s="4" t="s">
        <v>2758</v>
      </c>
      <c r="H935" s="4" t="s">
        <v>3153</v>
      </c>
      <c r="I935" s="4" t="s">
        <v>3153</v>
      </c>
    </row>
    <row r="936" spans="1:9" x14ac:dyDescent="0.2">
      <c r="A936" s="4">
        <v>44049</v>
      </c>
      <c r="B936" s="4" t="s">
        <v>5088</v>
      </c>
      <c r="C936" s="4" t="s">
        <v>5088</v>
      </c>
      <c r="D936" s="4" t="s">
        <v>2739</v>
      </c>
      <c r="E936" s="4">
        <v>131</v>
      </c>
      <c r="F936" s="4" t="s">
        <v>2700</v>
      </c>
      <c r="G936" s="4" t="s">
        <v>2741</v>
      </c>
      <c r="H936" s="4" t="s">
        <v>3153</v>
      </c>
      <c r="I936" s="4" t="s">
        <v>3153</v>
      </c>
    </row>
    <row r="937" spans="1:9" x14ac:dyDescent="0.2">
      <c r="A937" s="4">
        <v>44052</v>
      </c>
      <c r="B937" s="4" t="s">
        <v>5087</v>
      </c>
      <c r="C937" s="4" t="s">
        <v>5087</v>
      </c>
      <c r="D937" s="4" t="s">
        <v>2739</v>
      </c>
      <c r="E937" s="4">
        <v>131</v>
      </c>
      <c r="F937" s="4" t="s">
        <v>2700</v>
      </c>
      <c r="G937" s="4" t="s">
        <v>2741</v>
      </c>
      <c r="H937" s="4" t="s">
        <v>3153</v>
      </c>
      <c r="I937" s="4" t="s">
        <v>3153</v>
      </c>
    </row>
    <row r="938" spans="1:9" x14ac:dyDescent="0.2">
      <c r="A938" s="4">
        <v>45002</v>
      </c>
      <c r="B938" s="4" t="s">
        <v>5086</v>
      </c>
      <c r="C938" s="4" t="s">
        <v>5085</v>
      </c>
      <c r="D938" s="4" t="s">
        <v>2739</v>
      </c>
      <c r="E938" s="4">
        <v>132</v>
      </c>
      <c r="F938" s="4" t="s">
        <v>2700</v>
      </c>
      <c r="G938" s="4" t="s">
        <v>2741</v>
      </c>
      <c r="H938" s="4" t="s">
        <v>3153</v>
      </c>
      <c r="I938" s="4" t="s">
        <v>3153</v>
      </c>
    </row>
    <row r="939" spans="1:9" x14ac:dyDescent="0.2">
      <c r="A939" s="4">
        <v>45004</v>
      </c>
      <c r="B939" s="4" t="s">
        <v>5084</v>
      </c>
      <c r="C939" s="4" t="s">
        <v>5084</v>
      </c>
      <c r="D939" s="4" t="s">
        <v>2739</v>
      </c>
      <c r="E939" s="4">
        <v>132</v>
      </c>
      <c r="F939" s="4" t="s">
        <v>2700</v>
      </c>
      <c r="G939" s="4" t="s">
        <v>2741</v>
      </c>
      <c r="H939" s="4" t="s">
        <v>3153</v>
      </c>
      <c r="I939" s="4" t="s">
        <v>3153</v>
      </c>
    </row>
    <row r="940" spans="1:9" x14ac:dyDescent="0.2">
      <c r="A940" s="4">
        <v>45005</v>
      </c>
      <c r="B940" s="4" t="s">
        <v>5083</v>
      </c>
      <c r="C940" s="4" t="s">
        <v>5083</v>
      </c>
      <c r="D940" s="4" t="s">
        <v>2739</v>
      </c>
      <c r="E940" s="4">
        <v>132</v>
      </c>
      <c r="F940" s="4" t="s">
        <v>2700</v>
      </c>
      <c r="G940" s="4" t="s">
        <v>2828</v>
      </c>
      <c r="H940" s="4" t="s">
        <v>3153</v>
      </c>
      <c r="I940" s="4" t="s">
        <v>3153</v>
      </c>
    </row>
    <row r="941" spans="1:9" x14ac:dyDescent="0.2">
      <c r="A941" s="4">
        <v>45007</v>
      </c>
      <c r="B941" s="4" t="s">
        <v>5082</v>
      </c>
      <c r="C941" s="4" t="s">
        <v>5082</v>
      </c>
      <c r="D941" s="4" t="s">
        <v>2739</v>
      </c>
      <c r="E941" s="4">
        <v>72</v>
      </c>
      <c r="F941" s="4" t="s">
        <v>2700</v>
      </c>
      <c r="G941" s="4" t="s">
        <v>2758</v>
      </c>
      <c r="H941" s="4" t="s">
        <v>2751</v>
      </c>
      <c r="I941" s="4" t="s">
        <v>3153</v>
      </c>
    </row>
    <row r="942" spans="1:9" x14ac:dyDescent="0.2">
      <c r="A942" s="4">
        <v>45015</v>
      </c>
      <c r="B942" s="4" t="s">
        <v>5081</v>
      </c>
      <c r="C942" s="4" t="s">
        <v>5081</v>
      </c>
      <c r="D942" s="4" t="s">
        <v>2739</v>
      </c>
      <c r="E942" s="4">
        <v>132</v>
      </c>
      <c r="F942" s="4" t="s">
        <v>2700</v>
      </c>
      <c r="G942" s="4" t="s">
        <v>2758</v>
      </c>
      <c r="H942" s="4" t="s">
        <v>3153</v>
      </c>
      <c r="I942" s="4" t="s">
        <v>3153</v>
      </c>
    </row>
    <row r="943" spans="1:9" x14ac:dyDescent="0.2">
      <c r="A943" s="4">
        <v>45018</v>
      </c>
      <c r="B943" s="4" t="s">
        <v>5080</v>
      </c>
      <c r="C943" s="4" t="s">
        <v>5080</v>
      </c>
      <c r="D943" s="4" t="s">
        <v>2739</v>
      </c>
      <c r="E943" s="4">
        <v>132</v>
      </c>
      <c r="F943" s="4" t="s">
        <v>2700</v>
      </c>
      <c r="G943" s="4" t="s">
        <v>2758</v>
      </c>
      <c r="H943" s="4" t="s">
        <v>3153</v>
      </c>
      <c r="I943" s="4" t="s">
        <v>3153</v>
      </c>
    </row>
    <row r="944" spans="1:9" x14ac:dyDescent="0.2">
      <c r="A944" s="4">
        <v>45020</v>
      </c>
      <c r="B944" s="4" t="s">
        <v>5079</v>
      </c>
      <c r="C944" s="4" t="s">
        <v>5079</v>
      </c>
      <c r="D944" s="4" t="s">
        <v>2739</v>
      </c>
      <c r="E944" s="4">
        <v>72</v>
      </c>
      <c r="F944" s="4" t="s">
        <v>2700</v>
      </c>
      <c r="G944" s="4" t="s">
        <v>2758</v>
      </c>
      <c r="H944" s="4" t="s">
        <v>2751</v>
      </c>
      <c r="I944" s="4" t="s">
        <v>3153</v>
      </c>
    </row>
    <row r="945" spans="1:9" x14ac:dyDescent="0.2">
      <c r="A945" s="4">
        <v>46002</v>
      </c>
      <c r="B945" s="4" t="s">
        <v>5078</v>
      </c>
      <c r="C945" s="4" t="s">
        <v>5078</v>
      </c>
      <c r="D945" s="4" t="s">
        <v>2739</v>
      </c>
      <c r="E945" s="4">
        <v>127</v>
      </c>
      <c r="F945" s="4" t="s">
        <v>2700</v>
      </c>
      <c r="G945" s="4" t="s">
        <v>2741</v>
      </c>
      <c r="H945" s="4" t="s">
        <v>3153</v>
      </c>
      <c r="I945" s="4" t="s">
        <v>3153</v>
      </c>
    </row>
    <row r="946" spans="1:9" x14ac:dyDescent="0.2">
      <c r="A946" s="4">
        <v>46003</v>
      </c>
      <c r="B946" s="4" t="s">
        <v>5077</v>
      </c>
      <c r="C946" s="4" t="s">
        <v>5077</v>
      </c>
      <c r="D946" s="4" t="s">
        <v>2739</v>
      </c>
      <c r="E946" s="4">
        <v>127</v>
      </c>
      <c r="F946" s="4" t="s">
        <v>2700</v>
      </c>
      <c r="G946" s="4" t="s">
        <v>2741</v>
      </c>
      <c r="H946" s="4" t="s">
        <v>3153</v>
      </c>
      <c r="I946" s="4" t="s">
        <v>3153</v>
      </c>
    </row>
    <row r="947" spans="1:9" x14ac:dyDescent="0.2">
      <c r="A947" s="4">
        <v>46004</v>
      </c>
      <c r="B947" s="4" t="s">
        <v>5076</v>
      </c>
      <c r="C947" s="4" t="s">
        <v>5076</v>
      </c>
      <c r="D947" s="4" t="s">
        <v>2739</v>
      </c>
      <c r="E947" s="4">
        <v>127</v>
      </c>
      <c r="F947" s="4" t="s">
        <v>2700</v>
      </c>
      <c r="G947" s="4" t="s">
        <v>2758</v>
      </c>
      <c r="H947" s="4" t="s">
        <v>3153</v>
      </c>
      <c r="I947" s="4" t="s">
        <v>3153</v>
      </c>
    </row>
    <row r="948" spans="1:9" x14ac:dyDescent="0.2">
      <c r="A948" s="4">
        <v>46006</v>
      </c>
      <c r="B948" s="4" t="s">
        <v>5075</v>
      </c>
      <c r="C948" s="4" t="s">
        <v>5075</v>
      </c>
      <c r="D948" s="4" t="s">
        <v>2739</v>
      </c>
      <c r="E948" s="4">
        <v>127</v>
      </c>
      <c r="F948" s="4" t="s">
        <v>2700</v>
      </c>
      <c r="G948" s="4" t="s">
        <v>2758</v>
      </c>
      <c r="H948" s="4" t="s">
        <v>3153</v>
      </c>
      <c r="I948" s="4" t="s">
        <v>3153</v>
      </c>
    </row>
    <row r="949" spans="1:9" x14ac:dyDescent="0.2">
      <c r="A949" s="4">
        <v>46007</v>
      </c>
      <c r="B949" s="4" t="s">
        <v>5074</v>
      </c>
      <c r="C949" s="4" t="s">
        <v>5074</v>
      </c>
      <c r="D949" s="4" t="s">
        <v>2739</v>
      </c>
      <c r="E949" s="4">
        <v>127</v>
      </c>
      <c r="F949" s="4" t="s">
        <v>2700</v>
      </c>
      <c r="G949" s="4" t="s">
        <v>2758</v>
      </c>
      <c r="H949" s="4" t="s">
        <v>3153</v>
      </c>
      <c r="I949" s="4" t="s">
        <v>3153</v>
      </c>
    </row>
    <row r="950" spans="1:9" x14ac:dyDescent="0.2">
      <c r="A950" s="4">
        <v>46009</v>
      </c>
      <c r="B950" s="4" t="s">
        <v>5073</v>
      </c>
      <c r="C950" s="4" t="s">
        <v>5073</v>
      </c>
      <c r="D950" s="4" t="s">
        <v>2739</v>
      </c>
      <c r="E950" s="4">
        <v>127</v>
      </c>
      <c r="F950" s="4" t="s">
        <v>2700</v>
      </c>
      <c r="G950" s="4" t="s">
        <v>2741</v>
      </c>
      <c r="H950" s="4" t="s">
        <v>3153</v>
      </c>
      <c r="I950" s="4" t="s">
        <v>3153</v>
      </c>
    </row>
    <row r="951" spans="1:9" x14ac:dyDescent="0.2">
      <c r="A951" s="4">
        <v>46010</v>
      </c>
      <c r="B951" s="4" t="s">
        <v>5072</v>
      </c>
      <c r="C951" s="4" t="s">
        <v>5072</v>
      </c>
      <c r="D951" s="4" t="s">
        <v>2739</v>
      </c>
      <c r="E951" s="4">
        <v>127</v>
      </c>
      <c r="F951" s="4" t="s">
        <v>2700</v>
      </c>
      <c r="G951" s="4" t="s">
        <v>2758</v>
      </c>
      <c r="H951" s="4" t="s">
        <v>3153</v>
      </c>
      <c r="I951" s="4" t="s">
        <v>3153</v>
      </c>
    </row>
    <row r="952" spans="1:9" x14ac:dyDescent="0.2">
      <c r="A952" s="4">
        <v>46011</v>
      </c>
      <c r="B952" s="4" t="s">
        <v>5071</v>
      </c>
      <c r="C952" s="4" t="s">
        <v>5071</v>
      </c>
      <c r="D952" s="4" t="s">
        <v>2739</v>
      </c>
      <c r="E952" s="4">
        <v>127</v>
      </c>
      <c r="F952" s="4" t="s">
        <v>2700</v>
      </c>
      <c r="G952" s="4" t="s">
        <v>2741</v>
      </c>
      <c r="H952" s="4" t="s">
        <v>3153</v>
      </c>
      <c r="I952" s="4" t="s">
        <v>3153</v>
      </c>
    </row>
    <row r="953" spans="1:9" x14ac:dyDescent="0.2">
      <c r="A953" s="4">
        <v>46012</v>
      </c>
      <c r="B953" s="4" t="s">
        <v>5070</v>
      </c>
      <c r="C953" s="4" t="s">
        <v>5070</v>
      </c>
      <c r="D953" s="4" t="s">
        <v>2739</v>
      </c>
      <c r="E953" s="4">
        <v>127</v>
      </c>
      <c r="F953" s="4" t="s">
        <v>2700</v>
      </c>
      <c r="G953" s="4" t="s">
        <v>2741</v>
      </c>
      <c r="H953" s="4" t="s">
        <v>3153</v>
      </c>
      <c r="I953" s="4" t="s">
        <v>3153</v>
      </c>
    </row>
    <row r="954" spans="1:9" x14ac:dyDescent="0.2">
      <c r="A954" s="4">
        <v>46013</v>
      </c>
      <c r="B954" s="4" t="s">
        <v>5069</v>
      </c>
      <c r="C954" s="4" t="s">
        <v>5069</v>
      </c>
      <c r="D954" s="4" t="s">
        <v>2739</v>
      </c>
      <c r="E954" s="4">
        <v>127</v>
      </c>
      <c r="F954" s="4" t="s">
        <v>2700</v>
      </c>
      <c r="G954" s="4" t="s">
        <v>2741</v>
      </c>
      <c r="H954" s="4" t="s">
        <v>3153</v>
      </c>
      <c r="I954" s="4" t="s">
        <v>3153</v>
      </c>
    </row>
    <row r="955" spans="1:9" x14ac:dyDescent="0.2">
      <c r="A955" s="4">
        <v>46014</v>
      </c>
      <c r="B955" s="4" t="s">
        <v>5068</v>
      </c>
      <c r="C955" s="4" t="s">
        <v>5068</v>
      </c>
      <c r="D955" s="4" t="s">
        <v>2739</v>
      </c>
      <c r="E955" s="4">
        <v>127</v>
      </c>
      <c r="F955" s="4" t="s">
        <v>2700</v>
      </c>
      <c r="G955" s="4" t="s">
        <v>2758</v>
      </c>
      <c r="H955" s="4" t="s">
        <v>3153</v>
      </c>
      <c r="I955" s="4" t="s">
        <v>3153</v>
      </c>
    </row>
    <row r="956" spans="1:9" x14ac:dyDescent="0.2">
      <c r="A956" s="4">
        <v>46015</v>
      </c>
      <c r="B956" s="4" t="s">
        <v>5067</v>
      </c>
      <c r="C956" s="4" t="s">
        <v>5067</v>
      </c>
      <c r="D956" s="4" t="s">
        <v>2739</v>
      </c>
      <c r="E956" s="4">
        <v>127</v>
      </c>
      <c r="F956" s="4" t="s">
        <v>2700</v>
      </c>
      <c r="G956" s="4" t="s">
        <v>3443</v>
      </c>
      <c r="H956" s="4" t="s">
        <v>3153</v>
      </c>
      <c r="I956" s="4" t="s">
        <v>3153</v>
      </c>
    </row>
    <row r="957" spans="1:9" x14ac:dyDescent="0.2">
      <c r="A957" s="4">
        <v>46016</v>
      </c>
      <c r="B957" s="4" t="s">
        <v>5066</v>
      </c>
      <c r="C957" s="4" t="s">
        <v>5066</v>
      </c>
      <c r="D957" s="4" t="s">
        <v>2739</v>
      </c>
      <c r="E957" s="4">
        <v>127</v>
      </c>
      <c r="F957" s="4" t="s">
        <v>2700</v>
      </c>
      <c r="G957" s="4" t="s">
        <v>2758</v>
      </c>
      <c r="H957" s="4" t="s">
        <v>3153</v>
      </c>
      <c r="I957" s="4" t="s">
        <v>3153</v>
      </c>
    </row>
    <row r="958" spans="1:9" x14ac:dyDescent="0.2">
      <c r="A958" s="4">
        <v>46017</v>
      </c>
      <c r="B958" s="4" t="s">
        <v>5065</v>
      </c>
      <c r="C958" s="4" t="s">
        <v>5065</v>
      </c>
      <c r="D958" s="4" t="s">
        <v>2739</v>
      </c>
      <c r="E958" s="4">
        <v>127</v>
      </c>
      <c r="F958" s="4" t="s">
        <v>2700</v>
      </c>
      <c r="G958" s="4" t="s">
        <v>2758</v>
      </c>
      <c r="H958" s="4" t="s">
        <v>3153</v>
      </c>
      <c r="I958" s="4" t="s">
        <v>3153</v>
      </c>
    </row>
    <row r="959" spans="1:9" x14ac:dyDescent="0.2">
      <c r="A959" s="4">
        <v>46018</v>
      </c>
      <c r="B959" s="4" t="s">
        <v>5064</v>
      </c>
      <c r="C959" s="4" t="s">
        <v>5064</v>
      </c>
      <c r="D959" s="4" t="s">
        <v>2739</v>
      </c>
      <c r="E959" s="4">
        <v>127</v>
      </c>
      <c r="F959" s="4" t="s">
        <v>2700</v>
      </c>
      <c r="G959" s="4" t="s">
        <v>2758</v>
      </c>
      <c r="H959" s="4" t="s">
        <v>3153</v>
      </c>
      <c r="I959" s="4" t="s">
        <v>3153</v>
      </c>
    </row>
    <row r="960" spans="1:9" x14ac:dyDescent="0.2">
      <c r="A960" s="4">
        <v>46019</v>
      </c>
      <c r="B960" s="4" t="s">
        <v>5063</v>
      </c>
      <c r="C960" s="4" t="s">
        <v>5063</v>
      </c>
      <c r="D960" s="4" t="s">
        <v>2739</v>
      </c>
      <c r="E960" s="4">
        <v>127</v>
      </c>
      <c r="F960" s="4" t="s">
        <v>2700</v>
      </c>
      <c r="G960" s="4" t="s">
        <v>2741</v>
      </c>
      <c r="H960" s="4" t="s">
        <v>3153</v>
      </c>
      <c r="I960" s="4" t="s">
        <v>3153</v>
      </c>
    </row>
    <row r="961" spans="1:9" x14ac:dyDescent="0.2">
      <c r="A961" s="4">
        <v>46020</v>
      </c>
      <c r="B961" s="4" t="s">
        <v>5062</v>
      </c>
      <c r="C961" s="4" t="s">
        <v>5062</v>
      </c>
      <c r="D961" s="4" t="s">
        <v>2739</v>
      </c>
      <c r="E961" s="4">
        <v>97</v>
      </c>
      <c r="F961" s="4" t="s">
        <v>2700</v>
      </c>
      <c r="G961" s="4" t="s">
        <v>2758</v>
      </c>
      <c r="H961" s="4" t="s">
        <v>2751</v>
      </c>
      <c r="I961" s="4" t="s">
        <v>3153</v>
      </c>
    </row>
    <row r="962" spans="1:9" x14ac:dyDescent="0.2">
      <c r="A962" s="4">
        <v>46022</v>
      </c>
      <c r="B962" s="4" t="s">
        <v>5061</v>
      </c>
      <c r="C962" s="4" t="s">
        <v>5061</v>
      </c>
      <c r="D962" s="4" t="s">
        <v>2739</v>
      </c>
      <c r="E962" s="4">
        <v>127</v>
      </c>
      <c r="F962" s="4" t="s">
        <v>2700</v>
      </c>
      <c r="G962" s="4" t="s">
        <v>2758</v>
      </c>
      <c r="H962" s="4" t="s">
        <v>3153</v>
      </c>
      <c r="I962" s="4" t="s">
        <v>3153</v>
      </c>
    </row>
    <row r="963" spans="1:9" x14ac:dyDescent="0.2">
      <c r="A963" s="4">
        <v>46024</v>
      </c>
      <c r="B963" s="4" t="s">
        <v>5060</v>
      </c>
      <c r="C963" s="4" t="s">
        <v>5060</v>
      </c>
      <c r="D963" s="4" t="s">
        <v>2739</v>
      </c>
      <c r="E963" s="4">
        <v>127</v>
      </c>
      <c r="F963" s="4" t="s">
        <v>2700</v>
      </c>
      <c r="G963" s="4" t="s">
        <v>2741</v>
      </c>
      <c r="H963" s="4" t="s">
        <v>3153</v>
      </c>
      <c r="I963" s="4" t="s">
        <v>3153</v>
      </c>
    </row>
    <row r="964" spans="1:9" x14ac:dyDescent="0.2">
      <c r="A964" s="4">
        <v>46027</v>
      </c>
      <c r="B964" s="4" t="s">
        <v>5059</v>
      </c>
      <c r="C964" s="4" t="s">
        <v>5059</v>
      </c>
      <c r="D964" s="4" t="s">
        <v>2739</v>
      </c>
      <c r="E964" s="4">
        <v>127</v>
      </c>
      <c r="F964" s="4" t="s">
        <v>2700</v>
      </c>
      <c r="G964" s="4" t="s">
        <v>2758</v>
      </c>
      <c r="H964" s="4" t="s">
        <v>3153</v>
      </c>
      <c r="I964" s="4" t="s">
        <v>3153</v>
      </c>
    </row>
    <row r="965" spans="1:9" x14ac:dyDescent="0.2">
      <c r="A965" s="4">
        <v>46028</v>
      </c>
      <c r="B965" s="4" t="s">
        <v>5058</v>
      </c>
      <c r="C965" s="4" t="s">
        <v>5058</v>
      </c>
      <c r="D965" s="4" t="s">
        <v>2739</v>
      </c>
      <c r="E965" s="4">
        <v>127</v>
      </c>
      <c r="F965" s="4" t="s">
        <v>2700</v>
      </c>
      <c r="G965" s="4" t="s">
        <v>2758</v>
      </c>
      <c r="H965" s="4" t="s">
        <v>3153</v>
      </c>
      <c r="I965" s="4" t="s">
        <v>3153</v>
      </c>
    </row>
    <row r="966" spans="1:9" x14ac:dyDescent="0.2">
      <c r="A966" s="4">
        <v>46029</v>
      </c>
      <c r="B966" s="4" t="s">
        <v>5057</v>
      </c>
      <c r="C966" s="4" t="s">
        <v>5057</v>
      </c>
      <c r="D966" s="4" t="s">
        <v>2739</v>
      </c>
      <c r="E966" s="4">
        <v>127</v>
      </c>
      <c r="F966" s="4" t="s">
        <v>2700</v>
      </c>
      <c r="G966" s="4" t="s">
        <v>2758</v>
      </c>
      <c r="H966" s="4" t="s">
        <v>3153</v>
      </c>
      <c r="I966" s="4" t="s">
        <v>3153</v>
      </c>
    </row>
    <row r="967" spans="1:9" x14ac:dyDescent="0.2">
      <c r="A967" s="4">
        <v>46030</v>
      </c>
      <c r="B967" s="4" t="s">
        <v>5056</v>
      </c>
      <c r="C967" s="4" t="s">
        <v>5056</v>
      </c>
      <c r="D967" s="4" t="s">
        <v>2739</v>
      </c>
      <c r="E967" s="4">
        <v>127</v>
      </c>
      <c r="F967" s="4" t="s">
        <v>2700</v>
      </c>
      <c r="G967" s="4" t="s">
        <v>3031</v>
      </c>
      <c r="H967" s="4" t="s">
        <v>3153</v>
      </c>
      <c r="I967" s="4" t="s">
        <v>3153</v>
      </c>
    </row>
    <row r="968" spans="1:9" x14ac:dyDescent="0.2">
      <c r="A968" s="4">
        <v>46031</v>
      </c>
      <c r="B968" s="4" t="s">
        <v>5055</v>
      </c>
      <c r="C968" s="4" t="s">
        <v>5055</v>
      </c>
      <c r="D968" s="4" t="s">
        <v>2739</v>
      </c>
      <c r="E968" s="4">
        <v>127</v>
      </c>
      <c r="F968" s="4" t="s">
        <v>2700</v>
      </c>
      <c r="G968" s="4" t="s">
        <v>2758</v>
      </c>
      <c r="H968" s="4" t="s">
        <v>3153</v>
      </c>
      <c r="I968" s="4" t="s">
        <v>3153</v>
      </c>
    </row>
    <row r="969" spans="1:9" x14ac:dyDescent="0.2">
      <c r="A969" s="4">
        <v>46032</v>
      </c>
      <c r="B969" s="4" t="s">
        <v>5054</v>
      </c>
      <c r="C969" s="4" t="s">
        <v>5054</v>
      </c>
      <c r="D969" s="4" t="s">
        <v>2739</v>
      </c>
      <c r="E969" s="4">
        <v>127</v>
      </c>
      <c r="F969" s="4" t="s">
        <v>2700</v>
      </c>
      <c r="G969" s="4" t="s">
        <v>2758</v>
      </c>
      <c r="H969" s="4" t="s">
        <v>3153</v>
      </c>
      <c r="I969" s="4" t="s">
        <v>3153</v>
      </c>
    </row>
    <row r="970" spans="1:9" x14ac:dyDescent="0.2">
      <c r="A970" s="4">
        <v>46033</v>
      </c>
      <c r="B970" s="4" t="s">
        <v>5053</v>
      </c>
      <c r="C970" s="4" t="s">
        <v>5053</v>
      </c>
      <c r="D970" s="4" t="s">
        <v>2739</v>
      </c>
      <c r="E970" s="4">
        <v>127</v>
      </c>
      <c r="F970" s="4" t="s">
        <v>2700</v>
      </c>
      <c r="G970" s="4" t="s">
        <v>2741</v>
      </c>
      <c r="H970" s="4" t="s">
        <v>3153</v>
      </c>
      <c r="I970" s="4" t="s">
        <v>3153</v>
      </c>
    </row>
    <row r="971" spans="1:9" x14ac:dyDescent="0.2">
      <c r="A971" s="4">
        <v>47003</v>
      </c>
      <c r="B971" s="4" t="s">
        <v>5052</v>
      </c>
      <c r="C971" s="4" t="s">
        <v>5052</v>
      </c>
      <c r="D971" s="4" t="s">
        <v>2739</v>
      </c>
      <c r="E971" s="4">
        <v>125</v>
      </c>
      <c r="F971" s="4" t="s">
        <v>2700</v>
      </c>
      <c r="G971" s="4" t="s">
        <v>2758</v>
      </c>
      <c r="H971" s="4" t="s">
        <v>3153</v>
      </c>
      <c r="I971" s="4" t="s">
        <v>3153</v>
      </c>
    </row>
    <row r="972" spans="1:9" x14ac:dyDescent="0.2">
      <c r="A972" s="4">
        <v>47004</v>
      </c>
      <c r="B972" s="4" t="s">
        <v>5051</v>
      </c>
      <c r="C972" s="4" t="s">
        <v>5051</v>
      </c>
      <c r="D972" s="4" t="s">
        <v>2739</v>
      </c>
      <c r="E972" s="4">
        <v>125</v>
      </c>
      <c r="F972" s="4" t="s">
        <v>2700</v>
      </c>
      <c r="G972" s="4" t="s">
        <v>2741</v>
      </c>
      <c r="H972" s="4" t="s">
        <v>3153</v>
      </c>
      <c r="I972" s="4" t="s">
        <v>3153</v>
      </c>
    </row>
    <row r="973" spans="1:9" x14ac:dyDescent="0.2">
      <c r="A973" s="4">
        <v>47005</v>
      </c>
      <c r="B973" s="4" t="s">
        <v>5050</v>
      </c>
      <c r="C973" s="4" t="s">
        <v>5050</v>
      </c>
      <c r="D973" s="4" t="s">
        <v>2739</v>
      </c>
      <c r="E973" s="4">
        <v>125</v>
      </c>
      <c r="F973" s="4" t="s">
        <v>2700</v>
      </c>
      <c r="G973" s="4" t="s">
        <v>2741</v>
      </c>
      <c r="H973" s="4" t="s">
        <v>3153</v>
      </c>
      <c r="I973" s="4" t="s">
        <v>3153</v>
      </c>
    </row>
    <row r="974" spans="1:9" x14ac:dyDescent="0.2">
      <c r="A974" s="4">
        <v>47006</v>
      </c>
      <c r="B974" s="4" t="s">
        <v>5049</v>
      </c>
      <c r="C974" s="4" t="s">
        <v>5049</v>
      </c>
      <c r="D974" s="4" t="s">
        <v>2739</v>
      </c>
      <c r="E974" s="4">
        <v>125</v>
      </c>
      <c r="F974" s="4" t="s">
        <v>2700</v>
      </c>
      <c r="G974" s="4" t="s">
        <v>3031</v>
      </c>
      <c r="H974" s="4" t="s">
        <v>3153</v>
      </c>
      <c r="I974" s="4" t="s">
        <v>3153</v>
      </c>
    </row>
    <row r="975" spans="1:9" x14ac:dyDescent="0.2">
      <c r="A975" s="4">
        <v>47007</v>
      </c>
      <c r="B975" s="4" t="s">
        <v>5048</v>
      </c>
      <c r="C975" s="4" t="s">
        <v>5048</v>
      </c>
      <c r="D975" s="4" t="s">
        <v>2739</v>
      </c>
      <c r="E975" s="4">
        <v>125</v>
      </c>
      <c r="F975" s="4" t="s">
        <v>2700</v>
      </c>
      <c r="G975" s="4" t="s">
        <v>2758</v>
      </c>
      <c r="H975" s="4" t="s">
        <v>3153</v>
      </c>
      <c r="I975" s="4" t="s">
        <v>3153</v>
      </c>
    </row>
    <row r="976" spans="1:9" x14ac:dyDescent="0.2">
      <c r="A976" s="4">
        <v>47009</v>
      </c>
      <c r="B976" s="4" t="s">
        <v>5047</v>
      </c>
      <c r="C976" s="4" t="s">
        <v>5047</v>
      </c>
      <c r="D976" s="4" t="s">
        <v>2739</v>
      </c>
      <c r="E976" s="4">
        <v>125</v>
      </c>
      <c r="F976" s="4" t="s">
        <v>2700</v>
      </c>
      <c r="G976" s="4" t="s">
        <v>3357</v>
      </c>
      <c r="H976" s="4" t="s">
        <v>3153</v>
      </c>
      <c r="I976" s="4" t="s">
        <v>3153</v>
      </c>
    </row>
    <row r="977" spans="1:9" x14ac:dyDescent="0.2">
      <c r="A977" s="4">
        <v>47011</v>
      </c>
      <c r="B977" s="4" t="s">
        <v>5046</v>
      </c>
      <c r="C977" s="4" t="s">
        <v>5046</v>
      </c>
      <c r="D977" s="4" t="s">
        <v>2739</v>
      </c>
      <c r="E977" s="4">
        <v>125</v>
      </c>
      <c r="F977" s="4" t="s">
        <v>2700</v>
      </c>
      <c r="G977" s="4" t="s">
        <v>3357</v>
      </c>
      <c r="H977" s="4" t="s">
        <v>3153</v>
      </c>
      <c r="I977" s="4" t="s">
        <v>3153</v>
      </c>
    </row>
    <row r="978" spans="1:9" x14ac:dyDescent="0.2">
      <c r="A978" s="4">
        <v>47014</v>
      </c>
      <c r="B978" s="4" t="s">
        <v>5045</v>
      </c>
      <c r="C978" s="4" t="s">
        <v>5045</v>
      </c>
      <c r="D978" s="4" t="s">
        <v>2739</v>
      </c>
      <c r="E978" s="4">
        <v>125</v>
      </c>
      <c r="F978" s="4" t="s">
        <v>2700</v>
      </c>
      <c r="G978" s="4" t="s">
        <v>3031</v>
      </c>
      <c r="H978" s="4" t="s">
        <v>3153</v>
      </c>
      <c r="I978" s="4" t="s">
        <v>3153</v>
      </c>
    </row>
    <row r="979" spans="1:9" x14ac:dyDescent="0.2">
      <c r="A979" s="4">
        <v>47017</v>
      </c>
      <c r="B979" s="4" t="s">
        <v>5044</v>
      </c>
      <c r="C979" s="4" t="s">
        <v>5044</v>
      </c>
      <c r="D979" s="4" t="s">
        <v>2739</v>
      </c>
      <c r="E979" s="4">
        <v>125</v>
      </c>
      <c r="F979" s="4" t="s">
        <v>2700</v>
      </c>
      <c r="G979" s="4" t="s">
        <v>2828</v>
      </c>
      <c r="H979" s="4" t="s">
        <v>3153</v>
      </c>
      <c r="I979" s="4" t="s">
        <v>3153</v>
      </c>
    </row>
    <row r="980" spans="1:9" x14ac:dyDescent="0.2">
      <c r="A980" s="4">
        <v>47019</v>
      </c>
      <c r="B980" s="4" t="s">
        <v>5043</v>
      </c>
      <c r="C980" s="4" t="s">
        <v>5043</v>
      </c>
      <c r="D980" s="4" t="s">
        <v>4537</v>
      </c>
      <c r="E980" s="4">
        <v>125</v>
      </c>
      <c r="F980" s="4" t="s">
        <v>2700</v>
      </c>
      <c r="G980" s="4" t="s">
        <v>2756</v>
      </c>
      <c r="H980" s="4" t="s">
        <v>3153</v>
      </c>
      <c r="I980" s="4" t="s">
        <v>3153</v>
      </c>
    </row>
    <row r="981" spans="1:9" x14ac:dyDescent="0.2">
      <c r="A981" s="4">
        <v>48002</v>
      </c>
      <c r="B981" s="4" t="s">
        <v>5042</v>
      </c>
      <c r="C981" s="4" t="s">
        <v>5042</v>
      </c>
      <c r="D981" s="4" t="s">
        <v>2739</v>
      </c>
      <c r="E981" s="4">
        <v>128</v>
      </c>
      <c r="F981" s="4" t="s">
        <v>2700</v>
      </c>
      <c r="G981" s="4" t="s">
        <v>2741</v>
      </c>
      <c r="H981" s="4" t="s">
        <v>3153</v>
      </c>
      <c r="I981" s="4" t="s">
        <v>3153</v>
      </c>
    </row>
    <row r="982" spans="1:9" x14ac:dyDescent="0.2">
      <c r="A982" s="4">
        <v>48005</v>
      </c>
      <c r="B982" s="4" t="s">
        <v>5041</v>
      </c>
      <c r="C982" s="4" t="s">
        <v>5041</v>
      </c>
      <c r="D982" s="4" t="s">
        <v>2739</v>
      </c>
      <c r="E982" s="4">
        <v>128</v>
      </c>
      <c r="F982" s="4" t="s">
        <v>2700</v>
      </c>
      <c r="G982" s="4" t="s">
        <v>2741</v>
      </c>
      <c r="H982" s="4" t="s">
        <v>3153</v>
      </c>
      <c r="I982" s="4" t="s">
        <v>3153</v>
      </c>
    </row>
    <row r="983" spans="1:9" x14ac:dyDescent="0.2">
      <c r="A983" s="4">
        <v>48006</v>
      </c>
      <c r="B983" s="4" t="s">
        <v>5040</v>
      </c>
      <c r="C983" s="4" t="s">
        <v>5040</v>
      </c>
      <c r="D983" s="4" t="s">
        <v>2739</v>
      </c>
      <c r="E983" s="4">
        <v>128</v>
      </c>
      <c r="F983" s="4" t="s">
        <v>2700</v>
      </c>
      <c r="G983" s="4" t="s">
        <v>2741</v>
      </c>
      <c r="H983" s="4" t="s">
        <v>3153</v>
      </c>
      <c r="I983" s="4" t="s">
        <v>3153</v>
      </c>
    </row>
    <row r="984" spans="1:9" x14ac:dyDescent="0.2">
      <c r="A984" s="4">
        <v>49001</v>
      </c>
      <c r="B984" s="4" t="s">
        <v>5039</v>
      </c>
      <c r="C984" s="4" t="s">
        <v>5039</v>
      </c>
      <c r="D984" s="4" t="s">
        <v>2739</v>
      </c>
      <c r="E984" s="4">
        <v>130</v>
      </c>
      <c r="F984" s="4" t="s">
        <v>2700</v>
      </c>
      <c r="G984" s="4" t="s">
        <v>2758</v>
      </c>
      <c r="H984" s="4" t="s">
        <v>3153</v>
      </c>
      <c r="I984" s="4" t="s">
        <v>3153</v>
      </c>
    </row>
    <row r="985" spans="1:9" x14ac:dyDescent="0.2">
      <c r="A985" s="4">
        <v>49003</v>
      </c>
      <c r="B985" s="4" t="s">
        <v>5038</v>
      </c>
      <c r="C985" s="4" t="s">
        <v>5038</v>
      </c>
      <c r="D985" s="4" t="s">
        <v>2739</v>
      </c>
      <c r="E985" s="4">
        <v>130</v>
      </c>
      <c r="F985" s="4" t="s">
        <v>2700</v>
      </c>
      <c r="G985" s="4" t="s">
        <v>2758</v>
      </c>
      <c r="H985" s="4" t="s">
        <v>3153</v>
      </c>
      <c r="I985" s="4" t="s">
        <v>3153</v>
      </c>
    </row>
    <row r="986" spans="1:9" x14ac:dyDescent="0.2">
      <c r="A986" s="4">
        <v>49004</v>
      </c>
      <c r="B986" s="4" t="s">
        <v>5037</v>
      </c>
      <c r="C986" s="4" t="s">
        <v>5037</v>
      </c>
      <c r="D986" s="4" t="s">
        <v>2739</v>
      </c>
      <c r="E986" s="4">
        <v>130</v>
      </c>
      <c r="F986" s="4" t="s">
        <v>2700</v>
      </c>
      <c r="G986" s="4" t="s">
        <v>2758</v>
      </c>
      <c r="H986" s="4" t="s">
        <v>3153</v>
      </c>
      <c r="I986" s="4" t="s">
        <v>3153</v>
      </c>
    </row>
    <row r="987" spans="1:9" x14ac:dyDescent="0.2">
      <c r="A987" s="4">
        <v>49006</v>
      </c>
      <c r="B987" s="4" t="s">
        <v>5036</v>
      </c>
      <c r="C987" s="4" t="s">
        <v>5036</v>
      </c>
      <c r="D987" s="4" t="s">
        <v>2739</v>
      </c>
      <c r="E987" s="4">
        <v>129</v>
      </c>
      <c r="F987" s="4" t="s">
        <v>2700</v>
      </c>
      <c r="G987" s="4" t="s">
        <v>2758</v>
      </c>
      <c r="H987" s="4" t="s">
        <v>3153</v>
      </c>
      <c r="I987" s="4" t="s">
        <v>3153</v>
      </c>
    </row>
    <row r="988" spans="1:9" x14ac:dyDescent="0.2">
      <c r="A988" s="4">
        <v>49009</v>
      </c>
      <c r="B988" s="4" t="s">
        <v>5035</v>
      </c>
      <c r="C988" s="4" t="s">
        <v>5035</v>
      </c>
      <c r="D988" s="4" t="s">
        <v>2739</v>
      </c>
      <c r="E988" s="4">
        <v>129</v>
      </c>
      <c r="F988" s="4" t="s">
        <v>2700</v>
      </c>
      <c r="G988" s="4" t="s">
        <v>3031</v>
      </c>
      <c r="H988" s="4" t="s">
        <v>3153</v>
      </c>
      <c r="I988" s="4" t="s">
        <v>3153</v>
      </c>
    </row>
    <row r="989" spans="1:9" x14ac:dyDescent="0.2">
      <c r="A989" s="4">
        <v>49012</v>
      </c>
      <c r="B989" s="4" t="s">
        <v>5034</v>
      </c>
      <c r="C989" s="4" t="s">
        <v>5034</v>
      </c>
      <c r="D989" s="4" t="s">
        <v>2739</v>
      </c>
      <c r="E989" s="4">
        <v>129</v>
      </c>
      <c r="F989" s="4" t="s">
        <v>2700</v>
      </c>
      <c r="G989" s="4" t="s">
        <v>2758</v>
      </c>
      <c r="H989" s="4" t="s">
        <v>3153</v>
      </c>
      <c r="I989" s="4" t="s">
        <v>3153</v>
      </c>
    </row>
    <row r="990" spans="1:9" x14ac:dyDescent="0.2">
      <c r="A990" s="4">
        <v>49013</v>
      </c>
      <c r="B990" s="4" t="s">
        <v>5033</v>
      </c>
      <c r="C990" s="4" t="s">
        <v>5033</v>
      </c>
      <c r="D990" s="4" t="s">
        <v>2739</v>
      </c>
      <c r="E990" s="4">
        <v>129</v>
      </c>
      <c r="F990" s="4" t="s">
        <v>2700</v>
      </c>
      <c r="G990" s="4" t="s">
        <v>2758</v>
      </c>
      <c r="H990" s="4" t="s">
        <v>3153</v>
      </c>
      <c r="I990" s="4" t="s">
        <v>3153</v>
      </c>
    </row>
    <row r="991" spans="1:9" x14ac:dyDescent="0.2">
      <c r="A991" s="4">
        <v>49015</v>
      </c>
      <c r="B991" s="4" t="s">
        <v>5032</v>
      </c>
      <c r="C991" s="4" t="s">
        <v>5032</v>
      </c>
      <c r="D991" s="4" t="s">
        <v>2739</v>
      </c>
      <c r="E991" s="4">
        <v>129</v>
      </c>
      <c r="F991" s="4" t="s">
        <v>2700</v>
      </c>
      <c r="G991" s="4" t="s">
        <v>2758</v>
      </c>
      <c r="H991" s="4" t="s">
        <v>3153</v>
      </c>
      <c r="I991" s="4" t="s">
        <v>3153</v>
      </c>
    </row>
    <row r="992" spans="1:9" x14ac:dyDescent="0.2">
      <c r="A992" s="4">
        <v>49016</v>
      </c>
      <c r="B992" s="4" t="s">
        <v>5031</v>
      </c>
      <c r="C992" s="4" t="s">
        <v>5031</v>
      </c>
      <c r="D992" s="4" t="s">
        <v>2739</v>
      </c>
      <c r="E992" s="4">
        <v>129</v>
      </c>
      <c r="F992" s="4" t="s">
        <v>2700</v>
      </c>
      <c r="G992" s="4" t="s">
        <v>2758</v>
      </c>
      <c r="H992" s="4" t="s">
        <v>3153</v>
      </c>
      <c r="I992" s="4" t="s">
        <v>3153</v>
      </c>
    </row>
    <row r="993" spans="1:9" x14ac:dyDescent="0.2">
      <c r="A993" s="4">
        <v>49018</v>
      </c>
      <c r="B993" s="4" t="s">
        <v>5030</v>
      </c>
      <c r="C993" s="4" t="s">
        <v>5030</v>
      </c>
      <c r="D993" s="4" t="s">
        <v>2739</v>
      </c>
      <c r="E993" s="4">
        <v>129</v>
      </c>
      <c r="F993" s="4" t="s">
        <v>2700</v>
      </c>
      <c r="G993" s="4" t="s">
        <v>2758</v>
      </c>
      <c r="H993" s="4" t="s">
        <v>3153</v>
      </c>
      <c r="I993" s="4" t="s">
        <v>3153</v>
      </c>
    </row>
    <row r="994" spans="1:9" x14ac:dyDescent="0.2">
      <c r="A994" s="4">
        <v>49019</v>
      </c>
      <c r="B994" s="4" t="s">
        <v>5029</v>
      </c>
      <c r="C994" s="4" t="s">
        <v>5029</v>
      </c>
      <c r="D994" s="4" t="s">
        <v>2739</v>
      </c>
      <c r="E994" s="4">
        <v>129</v>
      </c>
      <c r="F994" s="4" t="s">
        <v>2700</v>
      </c>
      <c r="G994" s="4" t="s">
        <v>2741</v>
      </c>
      <c r="H994" s="4" t="s">
        <v>3153</v>
      </c>
      <c r="I994" s="4" t="s">
        <v>3153</v>
      </c>
    </row>
    <row r="995" spans="1:9" x14ac:dyDescent="0.2">
      <c r="A995" s="4">
        <v>49021</v>
      </c>
      <c r="B995" s="4" t="s">
        <v>5028</v>
      </c>
      <c r="C995" s="4" t="s">
        <v>5028</v>
      </c>
      <c r="D995" s="4" t="s">
        <v>5027</v>
      </c>
      <c r="E995" s="4">
        <v>129</v>
      </c>
      <c r="F995" s="4" t="s">
        <v>2700</v>
      </c>
      <c r="G995" s="4" t="s">
        <v>2756</v>
      </c>
      <c r="H995" s="4" t="s">
        <v>3153</v>
      </c>
      <c r="I995" s="4" t="s">
        <v>3153</v>
      </c>
    </row>
    <row r="996" spans="1:9" x14ac:dyDescent="0.2">
      <c r="A996" s="4">
        <v>49022</v>
      </c>
      <c r="B996" s="4" t="s">
        <v>5026</v>
      </c>
      <c r="C996" s="4" t="s">
        <v>5025</v>
      </c>
      <c r="D996" s="4" t="s">
        <v>2739</v>
      </c>
      <c r="E996" s="4">
        <v>129</v>
      </c>
      <c r="F996" s="4" t="s">
        <v>2700</v>
      </c>
      <c r="G996" s="4" t="s">
        <v>2758</v>
      </c>
      <c r="H996" s="4" t="s">
        <v>3153</v>
      </c>
      <c r="I996" s="4" t="s">
        <v>3153</v>
      </c>
    </row>
    <row r="997" spans="1:9" x14ac:dyDescent="0.2">
      <c r="A997" s="4">
        <v>49024</v>
      </c>
      <c r="B997" s="4" t="s">
        <v>5024</v>
      </c>
      <c r="C997" s="4" t="s">
        <v>5024</v>
      </c>
      <c r="D997" s="4" t="s">
        <v>2739</v>
      </c>
      <c r="E997" s="4">
        <v>129</v>
      </c>
      <c r="F997" s="4" t="s">
        <v>2700</v>
      </c>
      <c r="G997" s="4" t="s">
        <v>2758</v>
      </c>
      <c r="H997" s="4" t="s">
        <v>3153</v>
      </c>
      <c r="I997" s="4" t="s">
        <v>3153</v>
      </c>
    </row>
    <row r="998" spans="1:9" x14ac:dyDescent="0.2">
      <c r="A998" s="4">
        <v>49025</v>
      </c>
      <c r="B998" s="4" t="s">
        <v>5023</v>
      </c>
      <c r="C998" s="4" t="s">
        <v>5023</v>
      </c>
      <c r="D998" s="4" t="s">
        <v>2739</v>
      </c>
      <c r="E998" s="4">
        <v>130</v>
      </c>
      <c r="F998" s="4" t="s">
        <v>2700</v>
      </c>
      <c r="G998" s="4" t="s">
        <v>3004</v>
      </c>
      <c r="H998" s="4" t="s">
        <v>3153</v>
      </c>
      <c r="I998" s="4" t="s">
        <v>3153</v>
      </c>
    </row>
    <row r="999" spans="1:9" x14ac:dyDescent="0.2">
      <c r="A999" s="4">
        <v>49027</v>
      </c>
      <c r="B999" s="4" t="s">
        <v>5022</v>
      </c>
      <c r="C999" s="4" t="s">
        <v>5022</v>
      </c>
      <c r="D999" s="4" t="s">
        <v>2739</v>
      </c>
      <c r="E999" s="4">
        <v>129</v>
      </c>
      <c r="F999" s="4" t="s">
        <v>2700</v>
      </c>
      <c r="G999" s="4" t="s">
        <v>2741</v>
      </c>
      <c r="H999" s="4" t="s">
        <v>3153</v>
      </c>
      <c r="I999" s="4" t="s">
        <v>3153</v>
      </c>
    </row>
    <row r="1000" spans="1:9" x14ac:dyDescent="0.2">
      <c r="A1000" s="4">
        <v>49029</v>
      </c>
      <c r="B1000" s="4" t="s">
        <v>5021</v>
      </c>
      <c r="C1000" s="4" t="s">
        <v>5021</v>
      </c>
      <c r="D1000" s="4" t="s">
        <v>2739</v>
      </c>
      <c r="E1000" s="4">
        <v>129</v>
      </c>
      <c r="F1000" s="4" t="s">
        <v>2700</v>
      </c>
      <c r="G1000" s="4" t="s">
        <v>2758</v>
      </c>
      <c r="H1000" s="4" t="s">
        <v>3153</v>
      </c>
      <c r="I1000" s="4" t="s">
        <v>3153</v>
      </c>
    </row>
    <row r="1001" spans="1:9" x14ac:dyDescent="0.2">
      <c r="A1001" s="4">
        <v>49031</v>
      </c>
      <c r="B1001" s="4" t="s">
        <v>5020</v>
      </c>
      <c r="C1001" s="4" t="s">
        <v>5020</v>
      </c>
      <c r="D1001" s="4" t="s">
        <v>2739</v>
      </c>
      <c r="E1001" s="4">
        <v>129</v>
      </c>
      <c r="F1001" s="4" t="s">
        <v>2700</v>
      </c>
      <c r="G1001" s="4" t="s">
        <v>2741</v>
      </c>
      <c r="H1001" s="4" t="s">
        <v>3153</v>
      </c>
      <c r="I1001" s="4" t="s">
        <v>3153</v>
      </c>
    </row>
    <row r="1002" spans="1:9" x14ac:dyDescent="0.2">
      <c r="A1002" s="4">
        <v>49032</v>
      </c>
      <c r="B1002" s="4" t="s">
        <v>5019</v>
      </c>
      <c r="C1002" s="4" t="s">
        <v>5019</v>
      </c>
      <c r="D1002" s="4" t="s">
        <v>2739</v>
      </c>
      <c r="E1002" s="4">
        <v>129</v>
      </c>
      <c r="F1002" s="4" t="s">
        <v>2700</v>
      </c>
      <c r="G1002" s="4" t="s">
        <v>2741</v>
      </c>
      <c r="H1002" s="4" t="s">
        <v>3153</v>
      </c>
      <c r="I1002" s="4" t="s">
        <v>3153</v>
      </c>
    </row>
    <row r="1003" spans="1:9" x14ac:dyDescent="0.2">
      <c r="A1003" s="4">
        <v>49033</v>
      </c>
      <c r="B1003" s="4" t="s">
        <v>5018</v>
      </c>
      <c r="C1003" s="4" t="s">
        <v>5018</v>
      </c>
      <c r="D1003" s="4" t="s">
        <v>2739</v>
      </c>
      <c r="E1003" s="4">
        <v>129</v>
      </c>
      <c r="F1003" s="4" t="s">
        <v>2700</v>
      </c>
      <c r="G1003" s="4" t="s">
        <v>2741</v>
      </c>
      <c r="H1003" s="4" t="s">
        <v>3153</v>
      </c>
      <c r="I1003" s="4" t="s">
        <v>3153</v>
      </c>
    </row>
    <row r="1004" spans="1:9" x14ac:dyDescent="0.2">
      <c r="A1004" s="4">
        <v>49034</v>
      </c>
      <c r="B1004" s="4" t="s">
        <v>5017</v>
      </c>
      <c r="C1004" s="4" t="s">
        <v>5017</v>
      </c>
      <c r="D1004" s="4" t="s">
        <v>2739</v>
      </c>
      <c r="E1004" s="4">
        <v>129</v>
      </c>
      <c r="F1004" s="4" t="s">
        <v>2700</v>
      </c>
      <c r="G1004" s="4" t="s">
        <v>2758</v>
      </c>
      <c r="H1004" s="4" t="s">
        <v>3153</v>
      </c>
      <c r="I1004" s="4" t="s">
        <v>3153</v>
      </c>
    </row>
    <row r="1005" spans="1:9" x14ac:dyDescent="0.2">
      <c r="A1005" s="4">
        <v>49035</v>
      </c>
      <c r="B1005" s="4" t="s">
        <v>5016</v>
      </c>
      <c r="C1005" s="4" t="s">
        <v>5016</v>
      </c>
      <c r="D1005" s="4" t="s">
        <v>2739</v>
      </c>
      <c r="E1005" s="4">
        <v>129</v>
      </c>
      <c r="F1005" s="4" t="s">
        <v>2700</v>
      </c>
      <c r="G1005" s="4" t="s">
        <v>2741</v>
      </c>
      <c r="H1005" s="4" t="s">
        <v>3153</v>
      </c>
      <c r="I1005" s="4" t="s">
        <v>3153</v>
      </c>
    </row>
    <row r="1006" spans="1:9" x14ac:dyDescent="0.2">
      <c r="A1006" s="4">
        <v>49036</v>
      </c>
      <c r="B1006" s="4" t="s">
        <v>5015</v>
      </c>
      <c r="C1006" s="4" t="s">
        <v>5015</v>
      </c>
      <c r="D1006" s="4" t="s">
        <v>2739</v>
      </c>
      <c r="E1006" s="4">
        <v>129</v>
      </c>
      <c r="F1006" s="4" t="s">
        <v>2700</v>
      </c>
      <c r="G1006" s="4" t="s">
        <v>2741</v>
      </c>
      <c r="H1006" s="4" t="s">
        <v>3153</v>
      </c>
      <c r="I1006" s="4" t="s">
        <v>3153</v>
      </c>
    </row>
    <row r="1007" spans="1:9" x14ac:dyDescent="0.2">
      <c r="A1007" s="4">
        <v>49039</v>
      </c>
      <c r="B1007" s="4" t="s">
        <v>5014</v>
      </c>
      <c r="C1007" s="4" t="s">
        <v>5014</v>
      </c>
      <c r="D1007" s="4" t="s">
        <v>3423</v>
      </c>
      <c r="E1007" s="4">
        <v>200</v>
      </c>
      <c r="F1007" s="4" t="s">
        <v>2700</v>
      </c>
      <c r="G1007" s="4" t="s">
        <v>2741</v>
      </c>
      <c r="H1007" s="4" t="s">
        <v>2751</v>
      </c>
      <c r="I1007" s="4" t="s">
        <v>3153</v>
      </c>
    </row>
    <row r="1008" spans="1:9" x14ac:dyDescent="0.2">
      <c r="A1008" s="4">
        <v>49040</v>
      </c>
      <c r="B1008" s="4" t="s">
        <v>5013</v>
      </c>
      <c r="C1008" s="4" t="s">
        <v>5013</v>
      </c>
      <c r="D1008" s="4" t="s">
        <v>2739</v>
      </c>
      <c r="E1008" s="4">
        <v>129</v>
      </c>
      <c r="F1008" s="4" t="s">
        <v>2700</v>
      </c>
      <c r="G1008" s="4" t="s">
        <v>2828</v>
      </c>
      <c r="H1008" s="4" t="s">
        <v>3153</v>
      </c>
      <c r="I1008" s="4" t="s">
        <v>3153</v>
      </c>
    </row>
    <row r="1009" spans="1:9" x14ac:dyDescent="0.2">
      <c r="A1009" s="4">
        <v>49041</v>
      </c>
      <c r="B1009" s="4" t="s">
        <v>5012</v>
      </c>
      <c r="C1009" s="4" t="s">
        <v>5011</v>
      </c>
      <c r="D1009" s="4" t="s">
        <v>2739</v>
      </c>
      <c r="E1009" s="4">
        <v>129</v>
      </c>
      <c r="F1009" s="4" t="s">
        <v>2700</v>
      </c>
      <c r="G1009" s="4" t="s">
        <v>2758</v>
      </c>
      <c r="H1009" s="4" t="s">
        <v>3153</v>
      </c>
      <c r="I1009" s="4" t="s">
        <v>3153</v>
      </c>
    </row>
    <row r="1010" spans="1:9" x14ac:dyDescent="0.2">
      <c r="A1010" s="4">
        <v>49042</v>
      </c>
      <c r="B1010" s="4" t="s">
        <v>5010</v>
      </c>
      <c r="C1010" s="4" t="s">
        <v>5010</v>
      </c>
      <c r="D1010" s="4" t="s">
        <v>2739</v>
      </c>
      <c r="E1010" s="4">
        <v>129</v>
      </c>
      <c r="F1010" s="4" t="s">
        <v>2700</v>
      </c>
      <c r="G1010" s="4" t="s">
        <v>3031</v>
      </c>
      <c r="H1010" s="4" t="s">
        <v>3153</v>
      </c>
      <c r="I1010" s="4" t="s">
        <v>3153</v>
      </c>
    </row>
    <row r="1011" spans="1:9" x14ac:dyDescent="0.2">
      <c r="A1011" s="4">
        <v>49043</v>
      </c>
      <c r="B1011" s="4" t="s">
        <v>5009</v>
      </c>
      <c r="C1011" s="4" t="s">
        <v>5009</v>
      </c>
      <c r="D1011" s="4" t="s">
        <v>2739</v>
      </c>
      <c r="E1011" s="4">
        <v>130</v>
      </c>
      <c r="F1011" s="4" t="s">
        <v>2700</v>
      </c>
      <c r="G1011" s="4" t="s">
        <v>2758</v>
      </c>
      <c r="H1011" s="4" t="s">
        <v>3153</v>
      </c>
      <c r="I1011" s="4" t="s">
        <v>3153</v>
      </c>
    </row>
    <row r="1012" spans="1:9" x14ac:dyDescent="0.2">
      <c r="A1012" s="4">
        <v>49044</v>
      </c>
      <c r="B1012" s="4" t="s">
        <v>5008</v>
      </c>
      <c r="C1012" s="4" t="s">
        <v>5008</v>
      </c>
      <c r="D1012" s="4" t="s">
        <v>2739</v>
      </c>
      <c r="E1012" s="4">
        <v>129</v>
      </c>
      <c r="F1012" s="4" t="s">
        <v>2700</v>
      </c>
      <c r="G1012" s="4" t="s">
        <v>2741</v>
      </c>
      <c r="H1012" s="4" t="s">
        <v>3153</v>
      </c>
      <c r="I1012" s="4" t="s">
        <v>3153</v>
      </c>
    </row>
    <row r="1013" spans="1:9" x14ac:dyDescent="0.2">
      <c r="A1013" s="4">
        <v>49045</v>
      </c>
      <c r="B1013" s="4" t="s">
        <v>5007</v>
      </c>
      <c r="C1013" s="4" t="s">
        <v>5007</v>
      </c>
      <c r="D1013" s="4" t="s">
        <v>2739</v>
      </c>
      <c r="E1013" s="4">
        <v>129</v>
      </c>
      <c r="F1013" s="4" t="s">
        <v>2700</v>
      </c>
      <c r="G1013" s="4" t="s">
        <v>2741</v>
      </c>
      <c r="H1013" s="4" t="s">
        <v>3153</v>
      </c>
      <c r="I1013" s="4" t="s">
        <v>3153</v>
      </c>
    </row>
    <row r="1014" spans="1:9" x14ac:dyDescent="0.2">
      <c r="A1014" s="4">
        <v>49047</v>
      </c>
      <c r="B1014" s="4" t="s">
        <v>5006</v>
      </c>
      <c r="C1014" s="4" t="s">
        <v>5006</v>
      </c>
      <c r="D1014" s="4" t="s">
        <v>2739</v>
      </c>
      <c r="E1014" s="4">
        <v>69</v>
      </c>
      <c r="F1014" s="4" t="s">
        <v>2700</v>
      </c>
      <c r="G1014" s="4" t="s">
        <v>2758</v>
      </c>
      <c r="H1014" s="4" t="s">
        <v>2751</v>
      </c>
      <c r="I1014" s="4" t="s">
        <v>3153</v>
      </c>
    </row>
    <row r="1015" spans="1:9" x14ac:dyDescent="0.2">
      <c r="A1015" s="4">
        <v>49048</v>
      </c>
      <c r="B1015" s="4" t="s">
        <v>5005</v>
      </c>
      <c r="C1015" s="4" t="s">
        <v>5005</v>
      </c>
      <c r="D1015" s="4" t="s">
        <v>2739</v>
      </c>
      <c r="E1015" s="4">
        <v>130</v>
      </c>
      <c r="F1015" s="4" t="s">
        <v>2700</v>
      </c>
      <c r="G1015" s="4" t="s">
        <v>3004</v>
      </c>
      <c r="H1015" s="4" t="s">
        <v>3153</v>
      </c>
      <c r="I1015" s="4" t="s">
        <v>3153</v>
      </c>
    </row>
    <row r="1016" spans="1:9" x14ac:dyDescent="0.2">
      <c r="A1016" s="4">
        <v>49049</v>
      </c>
      <c r="B1016" s="4" t="s">
        <v>5004</v>
      </c>
      <c r="C1016" s="4" t="s">
        <v>5004</v>
      </c>
      <c r="D1016" s="4" t="s">
        <v>2739</v>
      </c>
      <c r="E1016" s="4">
        <v>130</v>
      </c>
      <c r="F1016" s="4" t="s">
        <v>2700</v>
      </c>
      <c r="G1016" s="4" t="s">
        <v>2758</v>
      </c>
      <c r="H1016" s="4" t="s">
        <v>3153</v>
      </c>
      <c r="I1016" s="4" t="s">
        <v>3153</v>
      </c>
    </row>
    <row r="1017" spans="1:9" x14ac:dyDescent="0.2">
      <c r="A1017" s="4">
        <v>49050</v>
      </c>
      <c r="B1017" s="4" t="s">
        <v>5003</v>
      </c>
      <c r="C1017" s="4" t="s">
        <v>5003</v>
      </c>
      <c r="D1017" s="4" t="s">
        <v>2739</v>
      </c>
      <c r="E1017" s="4">
        <v>129</v>
      </c>
      <c r="F1017" s="4" t="s">
        <v>2700</v>
      </c>
      <c r="G1017" s="4" t="s">
        <v>2758</v>
      </c>
      <c r="H1017" s="4" t="s">
        <v>3153</v>
      </c>
      <c r="I1017" s="4" t="s">
        <v>3153</v>
      </c>
    </row>
    <row r="1018" spans="1:9" x14ac:dyDescent="0.2">
      <c r="A1018" s="4">
        <v>49054</v>
      </c>
      <c r="B1018" s="4" t="s">
        <v>5002</v>
      </c>
      <c r="C1018" s="4" t="s">
        <v>5002</v>
      </c>
      <c r="D1018" s="4" t="s">
        <v>2739</v>
      </c>
      <c r="E1018" s="4">
        <v>129</v>
      </c>
      <c r="F1018" s="4" t="s">
        <v>2700</v>
      </c>
      <c r="G1018" s="4" t="s">
        <v>2758</v>
      </c>
      <c r="H1018" s="4" t="s">
        <v>3153</v>
      </c>
      <c r="I1018" s="4" t="s">
        <v>3153</v>
      </c>
    </row>
    <row r="1019" spans="1:9" x14ac:dyDescent="0.2">
      <c r="A1019" s="4">
        <v>49055</v>
      </c>
      <c r="B1019" s="4" t="s">
        <v>5001</v>
      </c>
      <c r="C1019" s="4" t="s">
        <v>5001</v>
      </c>
      <c r="D1019" s="4" t="s">
        <v>2739</v>
      </c>
      <c r="E1019" s="4">
        <v>130</v>
      </c>
      <c r="F1019" s="4" t="s">
        <v>2700</v>
      </c>
      <c r="G1019" s="4" t="s">
        <v>2741</v>
      </c>
      <c r="H1019" s="4" t="s">
        <v>3153</v>
      </c>
      <c r="I1019" s="4" t="s">
        <v>3153</v>
      </c>
    </row>
    <row r="1020" spans="1:9" x14ac:dyDescent="0.2">
      <c r="A1020" s="4">
        <v>49056</v>
      </c>
      <c r="B1020" s="4" t="s">
        <v>5000</v>
      </c>
      <c r="C1020" s="4" t="s">
        <v>5000</v>
      </c>
      <c r="D1020" s="4" t="s">
        <v>2739</v>
      </c>
      <c r="E1020" s="4">
        <v>129</v>
      </c>
      <c r="F1020" s="4" t="s">
        <v>2700</v>
      </c>
      <c r="G1020" s="4" t="s">
        <v>2741</v>
      </c>
      <c r="H1020" s="4" t="s">
        <v>3153</v>
      </c>
      <c r="I1020" s="4" t="s">
        <v>3153</v>
      </c>
    </row>
    <row r="1021" spans="1:9" x14ac:dyDescent="0.2">
      <c r="A1021" s="4">
        <v>49057</v>
      </c>
      <c r="B1021" s="4" t="s">
        <v>4999</v>
      </c>
      <c r="C1021" s="4" t="s">
        <v>4999</v>
      </c>
      <c r="D1021" s="4" t="s">
        <v>2739</v>
      </c>
      <c r="E1021" s="4">
        <v>129</v>
      </c>
      <c r="F1021" s="4" t="s">
        <v>2700</v>
      </c>
      <c r="G1021" s="4" t="s">
        <v>2758</v>
      </c>
      <c r="H1021" s="4" t="s">
        <v>3153</v>
      </c>
      <c r="I1021" s="4" t="s">
        <v>3153</v>
      </c>
    </row>
    <row r="1022" spans="1:9" x14ac:dyDescent="0.2">
      <c r="A1022" s="4">
        <v>49059</v>
      </c>
      <c r="B1022" s="4" t="s">
        <v>4998</v>
      </c>
      <c r="C1022" s="4" t="s">
        <v>4998</v>
      </c>
      <c r="D1022" s="4" t="s">
        <v>4698</v>
      </c>
      <c r="E1022" s="4">
        <v>130</v>
      </c>
      <c r="F1022" s="4" t="s">
        <v>2700</v>
      </c>
      <c r="G1022" s="4" t="s">
        <v>2758</v>
      </c>
      <c r="H1022" s="4" t="s">
        <v>3153</v>
      </c>
      <c r="I1022" s="4" t="s">
        <v>3153</v>
      </c>
    </row>
    <row r="1023" spans="1:9" x14ac:dyDescent="0.2">
      <c r="A1023" s="4">
        <v>49060</v>
      </c>
      <c r="B1023" s="4" t="s">
        <v>4997</v>
      </c>
      <c r="C1023" s="4" t="s">
        <v>4997</v>
      </c>
      <c r="D1023" s="4" t="s">
        <v>2739</v>
      </c>
      <c r="E1023" s="4">
        <v>129</v>
      </c>
      <c r="F1023" s="4" t="s">
        <v>2700</v>
      </c>
      <c r="G1023" s="4" t="s">
        <v>2758</v>
      </c>
      <c r="H1023" s="4" t="s">
        <v>3153</v>
      </c>
      <c r="I1023" s="4" t="s">
        <v>3153</v>
      </c>
    </row>
    <row r="1024" spans="1:9" x14ac:dyDescent="0.2">
      <c r="A1024" s="4">
        <v>49061</v>
      </c>
      <c r="B1024" s="4" t="s">
        <v>4996</v>
      </c>
      <c r="C1024" s="4" t="s">
        <v>4996</v>
      </c>
      <c r="D1024" s="4" t="s">
        <v>2739</v>
      </c>
      <c r="E1024" s="4">
        <v>129</v>
      </c>
      <c r="F1024" s="4" t="s">
        <v>2700</v>
      </c>
      <c r="G1024" s="4" t="s">
        <v>2756</v>
      </c>
      <c r="H1024" s="4" t="s">
        <v>3153</v>
      </c>
      <c r="I1024" s="4" t="s">
        <v>3153</v>
      </c>
    </row>
    <row r="1025" spans="1:9" x14ac:dyDescent="0.2">
      <c r="A1025" s="4">
        <v>49063</v>
      </c>
      <c r="B1025" s="4" t="s">
        <v>4995</v>
      </c>
      <c r="C1025" s="4" t="s">
        <v>4995</v>
      </c>
      <c r="D1025" s="4" t="s">
        <v>2739</v>
      </c>
      <c r="E1025" s="4">
        <v>130</v>
      </c>
      <c r="F1025" s="4" t="s">
        <v>2700</v>
      </c>
      <c r="G1025" s="4" t="s">
        <v>2758</v>
      </c>
      <c r="H1025" s="4" t="s">
        <v>3153</v>
      </c>
      <c r="I1025" s="4" t="s">
        <v>3153</v>
      </c>
    </row>
    <row r="1026" spans="1:9" x14ac:dyDescent="0.2">
      <c r="A1026" s="4">
        <v>49064</v>
      </c>
      <c r="B1026" s="4" t="s">
        <v>4994</v>
      </c>
      <c r="C1026" s="4" t="s">
        <v>4994</v>
      </c>
      <c r="D1026" s="4" t="s">
        <v>2739</v>
      </c>
      <c r="E1026" s="4">
        <v>130</v>
      </c>
      <c r="F1026" s="4" t="s">
        <v>2700</v>
      </c>
      <c r="G1026" s="4" t="s">
        <v>2758</v>
      </c>
      <c r="H1026" s="4" t="s">
        <v>3153</v>
      </c>
      <c r="I1026" s="4" t="s">
        <v>3153</v>
      </c>
    </row>
    <row r="1027" spans="1:9" x14ac:dyDescent="0.2">
      <c r="A1027" s="4">
        <v>49065</v>
      </c>
      <c r="B1027" s="4" t="s">
        <v>4993</v>
      </c>
      <c r="C1027" s="4" t="s">
        <v>4993</v>
      </c>
      <c r="D1027" s="4" t="s">
        <v>2739</v>
      </c>
      <c r="E1027" s="4">
        <v>130</v>
      </c>
      <c r="F1027" s="4" t="s">
        <v>2700</v>
      </c>
      <c r="G1027" s="4" t="s">
        <v>2758</v>
      </c>
      <c r="H1027" s="4" t="s">
        <v>3153</v>
      </c>
      <c r="I1027" s="4" t="s">
        <v>3153</v>
      </c>
    </row>
    <row r="1028" spans="1:9" x14ac:dyDescent="0.2">
      <c r="A1028" s="4">
        <v>49066</v>
      </c>
      <c r="B1028" s="4" t="s">
        <v>4992</v>
      </c>
      <c r="C1028" s="4" t="s">
        <v>4992</v>
      </c>
      <c r="D1028" s="4" t="s">
        <v>2739</v>
      </c>
      <c r="E1028" s="4">
        <v>130</v>
      </c>
      <c r="F1028" s="4" t="s">
        <v>2700</v>
      </c>
      <c r="G1028" s="4" t="s">
        <v>2741</v>
      </c>
      <c r="H1028" s="4" t="s">
        <v>3153</v>
      </c>
      <c r="I1028" s="4" t="s">
        <v>3153</v>
      </c>
    </row>
    <row r="1029" spans="1:9" x14ac:dyDescent="0.2">
      <c r="A1029" s="4">
        <v>49067</v>
      </c>
      <c r="B1029" s="4" t="s">
        <v>4991</v>
      </c>
      <c r="C1029" s="4" t="s">
        <v>4991</v>
      </c>
      <c r="D1029" s="4" t="s">
        <v>2739</v>
      </c>
      <c r="E1029" s="4">
        <v>70</v>
      </c>
      <c r="F1029" s="4" t="s">
        <v>2700</v>
      </c>
      <c r="G1029" s="4" t="s">
        <v>2758</v>
      </c>
      <c r="H1029" s="4" t="s">
        <v>2751</v>
      </c>
      <c r="I1029" s="4" t="s">
        <v>3153</v>
      </c>
    </row>
    <row r="1030" spans="1:9" x14ac:dyDescent="0.2">
      <c r="A1030" s="4">
        <v>49069</v>
      </c>
      <c r="B1030" s="4" t="s">
        <v>4990</v>
      </c>
      <c r="C1030" s="4" t="s">
        <v>4990</v>
      </c>
      <c r="D1030" s="4" t="s">
        <v>2739</v>
      </c>
      <c r="E1030" s="4">
        <v>129</v>
      </c>
      <c r="F1030" s="4" t="s">
        <v>2700</v>
      </c>
      <c r="G1030" s="4" t="s">
        <v>2758</v>
      </c>
      <c r="H1030" s="4" t="s">
        <v>3153</v>
      </c>
      <c r="I1030" s="4" t="s">
        <v>3153</v>
      </c>
    </row>
    <row r="1031" spans="1:9" x14ac:dyDescent="0.2">
      <c r="A1031" s="4">
        <v>49071</v>
      </c>
      <c r="B1031" s="4" t="s">
        <v>4989</v>
      </c>
      <c r="C1031" s="4" t="s">
        <v>4989</v>
      </c>
      <c r="D1031" s="4" t="s">
        <v>2739</v>
      </c>
      <c r="E1031" s="4">
        <v>129</v>
      </c>
      <c r="F1031" s="4" t="s">
        <v>2700</v>
      </c>
      <c r="G1031" s="4" t="s">
        <v>2758</v>
      </c>
      <c r="H1031" s="4" t="s">
        <v>3153</v>
      </c>
      <c r="I1031" s="4" t="s">
        <v>3153</v>
      </c>
    </row>
    <row r="1032" spans="1:9" x14ac:dyDescent="0.2">
      <c r="A1032" s="4">
        <v>49072</v>
      </c>
      <c r="B1032" s="4" t="s">
        <v>4988</v>
      </c>
      <c r="C1032" s="4" t="s">
        <v>4988</v>
      </c>
      <c r="D1032" s="4" t="s">
        <v>2739</v>
      </c>
      <c r="E1032" s="4">
        <v>129</v>
      </c>
      <c r="F1032" s="4" t="s">
        <v>2700</v>
      </c>
      <c r="G1032" s="4" t="s">
        <v>2758</v>
      </c>
      <c r="H1032" s="4" t="s">
        <v>3153</v>
      </c>
      <c r="I1032" s="4" t="s">
        <v>3153</v>
      </c>
    </row>
    <row r="1033" spans="1:9" x14ac:dyDescent="0.2">
      <c r="A1033" s="4">
        <v>49074</v>
      </c>
      <c r="B1033" s="4" t="s">
        <v>4987</v>
      </c>
      <c r="C1033" s="4" t="s">
        <v>4987</v>
      </c>
      <c r="D1033" s="4" t="s">
        <v>2739</v>
      </c>
      <c r="E1033" s="4">
        <v>129</v>
      </c>
      <c r="F1033" s="4" t="s">
        <v>2700</v>
      </c>
      <c r="G1033" s="4" t="s">
        <v>2758</v>
      </c>
      <c r="H1033" s="4" t="s">
        <v>3153</v>
      </c>
      <c r="I1033" s="4" t="s">
        <v>3153</v>
      </c>
    </row>
    <row r="1034" spans="1:9" x14ac:dyDescent="0.2">
      <c r="A1034" s="4">
        <v>49076</v>
      </c>
      <c r="B1034" s="4" t="s">
        <v>4986</v>
      </c>
      <c r="C1034" s="4" t="s">
        <v>4986</v>
      </c>
      <c r="D1034" s="4" t="s">
        <v>2739</v>
      </c>
      <c r="E1034" s="4">
        <v>129</v>
      </c>
      <c r="F1034" s="4" t="s">
        <v>2700</v>
      </c>
      <c r="G1034" s="4" t="s">
        <v>2758</v>
      </c>
      <c r="H1034" s="4" t="s">
        <v>3153</v>
      </c>
      <c r="I1034" s="4" t="s">
        <v>3153</v>
      </c>
    </row>
    <row r="1035" spans="1:9" x14ac:dyDescent="0.2">
      <c r="A1035" s="4">
        <v>49077</v>
      </c>
      <c r="B1035" s="4" t="s">
        <v>4985</v>
      </c>
      <c r="C1035" s="4" t="s">
        <v>4985</v>
      </c>
      <c r="D1035" s="4" t="s">
        <v>2739</v>
      </c>
      <c r="E1035" s="4">
        <v>129</v>
      </c>
      <c r="F1035" s="4" t="s">
        <v>2700</v>
      </c>
      <c r="G1035" s="4" t="s">
        <v>2758</v>
      </c>
      <c r="H1035" s="4" t="s">
        <v>3153</v>
      </c>
      <c r="I1035" s="4" t="s">
        <v>3153</v>
      </c>
    </row>
    <row r="1036" spans="1:9" x14ac:dyDescent="0.2">
      <c r="A1036" s="4">
        <v>49083</v>
      </c>
      <c r="B1036" s="4" t="s">
        <v>4984</v>
      </c>
      <c r="C1036" s="4" t="s">
        <v>4984</v>
      </c>
      <c r="D1036" s="4" t="s">
        <v>3267</v>
      </c>
      <c r="E1036" s="4">
        <v>130</v>
      </c>
      <c r="F1036" s="4" t="s">
        <v>2700</v>
      </c>
      <c r="G1036" s="4" t="s">
        <v>2756</v>
      </c>
      <c r="H1036" s="4" t="s">
        <v>3153</v>
      </c>
      <c r="I1036" s="4" t="s">
        <v>3153</v>
      </c>
    </row>
    <row r="1037" spans="1:9" x14ac:dyDescent="0.2">
      <c r="A1037" s="4">
        <v>49085</v>
      </c>
      <c r="B1037" s="4" t="s">
        <v>4983</v>
      </c>
      <c r="C1037" s="4" t="s">
        <v>4983</v>
      </c>
      <c r="D1037" s="4" t="s">
        <v>2739</v>
      </c>
      <c r="E1037" s="4">
        <v>130</v>
      </c>
      <c r="F1037" s="4" t="s">
        <v>2700</v>
      </c>
      <c r="G1037" s="4" t="s">
        <v>2828</v>
      </c>
      <c r="H1037" s="4" t="s">
        <v>3153</v>
      </c>
      <c r="I1037" s="4" t="s">
        <v>3153</v>
      </c>
    </row>
    <row r="1038" spans="1:9" x14ac:dyDescent="0.2">
      <c r="A1038" s="4">
        <v>49087</v>
      </c>
      <c r="B1038" s="4" t="s">
        <v>4982</v>
      </c>
      <c r="C1038" s="4" t="s">
        <v>4982</v>
      </c>
      <c r="D1038" s="4" t="s">
        <v>2739</v>
      </c>
      <c r="E1038" s="4">
        <v>129</v>
      </c>
      <c r="F1038" s="4" t="s">
        <v>2700</v>
      </c>
      <c r="G1038" s="4" t="s">
        <v>3175</v>
      </c>
      <c r="H1038" s="4" t="s">
        <v>3153</v>
      </c>
      <c r="I1038" s="4" t="s">
        <v>3153</v>
      </c>
    </row>
    <row r="1039" spans="1:9" x14ac:dyDescent="0.2">
      <c r="A1039" s="4">
        <v>49090</v>
      </c>
      <c r="B1039" s="4" t="s">
        <v>4981</v>
      </c>
      <c r="C1039" s="4" t="s">
        <v>4981</v>
      </c>
      <c r="D1039" s="4" t="s">
        <v>2739</v>
      </c>
      <c r="E1039" s="4">
        <v>130</v>
      </c>
      <c r="F1039" s="4" t="s">
        <v>2700</v>
      </c>
      <c r="G1039" s="4" t="s">
        <v>2756</v>
      </c>
      <c r="H1039" s="4" t="s">
        <v>3153</v>
      </c>
      <c r="I1039" s="4" t="s">
        <v>3153</v>
      </c>
    </row>
    <row r="1040" spans="1:9" x14ac:dyDescent="0.2">
      <c r="A1040" s="4">
        <v>50001</v>
      </c>
      <c r="B1040" s="4" t="s">
        <v>4980</v>
      </c>
      <c r="C1040" s="4" t="s">
        <v>4980</v>
      </c>
      <c r="D1040" s="4" t="s">
        <v>2739</v>
      </c>
      <c r="E1040" s="4">
        <v>126</v>
      </c>
      <c r="F1040" s="4" t="s">
        <v>2700</v>
      </c>
      <c r="G1040" s="4" t="s">
        <v>2828</v>
      </c>
      <c r="H1040" s="4" t="s">
        <v>3153</v>
      </c>
      <c r="I1040" s="4" t="s">
        <v>3153</v>
      </c>
    </row>
    <row r="1041" spans="1:9" x14ac:dyDescent="0.2">
      <c r="A1041" s="4">
        <v>50002</v>
      </c>
      <c r="B1041" s="4" t="s">
        <v>4979</v>
      </c>
      <c r="C1041" s="4" t="s">
        <v>4979</v>
      </c>
      <c r="D1041" s="4" t="s">
        <v>2739</v>
      </c>
      <c r="E1041" s="4">
        <v>126</v>
      </c>
      <c r="F1041" s="4" t="s">
        <v>2700</v>
      </c>
      <c r="G1041" s="4" t="s">
        <v>2741</v>
      </c>
      <c r="H1041" s="4" t="s">
        <v>3153</v>
      </c>
      <c r="I1041" s="4" t="s">
        <v>3153</v>
      </c>
    </row>
    <row r="1042" spans="1:9" x14ac:dyDescent="0.2">
      <c r="A1042" s="4">
        <v>50003</v>
      </c>
      <c r="B1042" s="4" t="s">
        <v>4978</v>
      </c>
      <c r="C1042" s="4" t="s">
        <v>4978</v>
      </c>
      <c r="D1042" s="4" t="s">
        <v>2739</v>
      </c>
      <c r="E1042" s="4">
        <v>126</v>
      </c>
      <c r="F1042" s="4" t="s">
        <v>2700</v>
      </c>
      <c r="G1042" s="4" t="s">
        <v>2741</v>
      </c>
      <c r="H1042" s="4" t="s">
        <v>3153</v>
      </c>
      <c r="I1042" s="4" t="s">
        <v>3153</v>
      </c>
    </row>
    <row r="1043" spans="1:9" x14ac:dyDescent="0.2">
      <c r="A1043" s="4">
        <v>50004</v>
      </c>
      <c r="B1043" s="4" t="s">
        <v>4977</v>
      </c>
      <c r="C1043" s="4" t="s">
        <v>4977</v>
      </c>
      <c r="D1043" s="4" t="s">
        <v>2739</v>
      </c>
      <c r="E1043" s="4">
        <v>67</v>
      </c>
      <c r="F1043" s="4" t="s">
        <v>2700</v>
      </c>
      <c r="G1043" s="4" t="s">
        <v>2758</v>
      </c>
      <c r="H1043" s="4" t="s">
        <v>2751</v>
      </c>
      <c r="I1043" s="4" t="s">
        <v>3153</v>
      </c>
    </row>
    <row r="1044" spans="1:9" x14ac:dyDescent="0.2">
      <c r="A1044" s="4">
        <v>50005</v>
      </c>
      <c r="B1044" s="4" t="s">
        <v>4976</v>
      </c>
      <c r="C1044" s="4" t="s">
        <v>4976</v>
      </c>
      <c r="D1044" s="4" t="s">
        <v>2739</v>
      </c>
      <c r="E1044" s="4">
        <v>126</v>
      </c>
      <c r="F1044" s="4" t="s">
        <v>2700</v>
      </c>
      <c r="G1044" s="4" t="s">
        <v>2741</v>
      </c>
      <c r="H1044" s="4" t="s">
        <v>3153</v>
      </c>
      <c r="I1044" s="4" t="s">
        <v>3153</v>
      </c>
    </row>
    <row r="1045" spans="1:9" x14ac:dyDescent="0.2">
      <c r="A1045" s="4">
        <v>50006</v>
      </c>
      <c r="B1045" s="4" t="s">
        <v>4975</v>
      </c>
      <c r="C1045" s="4" t="s">
        <v>4975</v>
      </c>
      <c r="D1045" s="4" t="s">
        <v>2739</v>
      </c>
      <c r="E1045" s="4">
        <v>126</v>
      </c>
      <c r="F1045" s="4" t="s">
        <v>2700</v>
      </c>
      <c r="G1045" s="4" t="s">
        <v>2758</v>
      </c>
      <c r="H1045" s="4" t="s">
        <v>3153</v>
      </c>
      <c r="I1045" s="4" t="s">
        <v>3153</v>
      </c>
    </row>
    <row r="1046" spans="1:9" x14ac:dyDescent="0.2">
      <c r="A1046" s="4">
        <v>50007</v>
      </c>
      <c r="B1046" s="4" t="s">
        <v>4974</v>
      </c>
      <c r="C1046" s="4" t="s">
        <v>4974</v>
      </c>
      <c r="D1046" s="4" t="s">
        <v>2739</v>
      </c>
      <c r="E1046" s="4">
        <v>126</v>
      </c>
      <c r="F1046" s="4" t="s">
        <v>2700</v>
      </c>
      <c r="G1046" s="4" t="s">
        <v>2741</v>
      </c>
      <c r="H1046" s="4" t="s">
        <v>3153</v>
      </c>
      <c r="I1046" s="4" t="s">
        <v>3153</v>
      </c>
    </row>
    <row r="1047" spans="1:9" x14ac:dyDescent="0.2">
      <c r="A1047" s="4">
        <v>50008</v>
      </c>
      <c r="B1047" s="4" t="s">
        <v>4973</v>
      </c>
      <c r="C1047" s="4" t="s">
        <v>4973</v>
      </c>
      <c r="D1047" s="4" t="s">
        <v>2739</v>
      </c>
      <c r="E1047" s="4">
        <v>126</v>
      </c>
      <c r="F1047" s="4" t="s">
        <v>2700</v>
      </c>
      <c r="G1047" s="4" t="s">
        <v>2758</v>
      </c>
      <c r="H1047" s="4" t="s">
        <v>3153</v>
      </c>
      <c r="I1047" s="4" t="s">
        <v>3153</v>
      </c>
    </row>
    <row r="1048" spans="1:9" x14ac:dyDescent="0.2">
      <c r="A1048" s="4">
        <v>50009</v>
      </c>
      <c r="B1048" s="4" t="s">
        <v>4972</v>
      </c>
      <c r="C1048" s="4" t="s">
        <v>4972</v>
      </c>
      <c r="D1048" s="4" t="s">
        <v>2739</v>
      </c>
      <c r="E1048" s="4">
        <v>126</v>
      </c>
      <c r="F1048" s="4" t="s">
        <v>2700</v>
      </c>
      <c r="G1048" s="4" t="s">
        <v>2741</v>
      </c>
      <c r="H1048" s="4" t="s">
        <v>3153</v>
      </c>
      <c r="I1048" s="4" t="s">
        <v>3153</v>
      </c>
    </row>
    <row r="1049" spans="1:9" x14ac:dyDescent="0.2">
      <c r="A1049" s="4">
        <v>50012</v>
      </c>
      <c r="B1049" s="4" t="s">
        <v>4971</v>
      </c>
      <c r="C1049" s="4" t="s">
        <v>4971</v>
      </c>
      <c r="D1049" s="4" t="s">
        <v>2739</v>
      </c>
      <c r="E1049" s="4">
        <v>124</v>
      </c>
      <c r="F1049" s="4" t="s">
        <v>2700</v>
      </c>
      <c r="G1049" s="4" t="s">
        <v>2741</v>
      </c>
      <c r="H1049" s="4" t="s">
        <v>3153</v>
      </c>
      <c r="I1049" s="4" t="s">
        <v>3153</v>
      </c>
    </row>
    <row r="1050" spans="1:9" x14ac:dyDescent="0.2">
      <c r="A1050" s="4">
        <v>50013</v>
      </c>
      <c r="B1050" s="4" t="s">
        <v>4970</v>
      </c>
      <c r="C1050" s="4" t="s">
        <v>4970</v>
      </c>
      <c r="D1050" s="4" t="s">
        <v>2739</v>
      </c>
      <c r="E1050" s="4">
        <v>124</v>
      </c>
      <c r="F1050" s="4" t="s">
        <v>2700</v>
      </c>
      <c r="G1050" s="4" t="s">
        <v>2741</v>
      </c>
      <c r="H1050" s="4" t="s">
        <v>3153</v>
      </c>
      <c r="I1050" s="4" t="s">
        <v>3153</v>
      </c>
    </row>
    <row r="1051" spans="1:9" x14ac:dyDescent="0.2">
      <c r="A1051" s="4">
        <v>50015</v>
      </c>
      <c r="B1051" s="4" t="s">
        <v>1256</v>
      </c>
      <c r="C1051" s="4" t="s">
        <v>1256</v>
      </c>
      <c r="D1051" s="4" t="s">
        <v>2739</v>
      </c>
      <c r="E1051" s="4">
        <v>124</v>
      </c>
      <c r="F1051" s="4" t="s">
        <v>2700</v>
      </c>
      <c r="G1051" s="4" t="s">
        <v>2758</v>
      </c>
      <c r="H1051" s="4" t="s">
        <v>3153</v>
      </c>
      <c r="I1051" s="4" t="s">
        <v>3153</v>
      </c>
    </row>
    <row r="1052" spans="1:9" x14ac:dyDescent="0.2">
      <c r="A1052" s="4">
        <v>50016</v>
      </c>
      <c r="B1052" s="4" t="s">
        <v>4969</v>
      </c>
      <c r="C1052" s="4" t="s">
        <v>4969</v>
      </c>
      <c r="D1052" s="4" t="s">
        <v>2739</v>
      </c>
      <c r="E1052" s="4">
        <v>124</v>
      </c>
      <c r="F1052" s="4" t="s">
        <v>2700</v>
      </c>
      <c r="G1052" s="4" t="s">
        <v>2741</v>
      </c>
      <c r="H1052" s="4" t="s">
        <v>3153</v>
      </c>
      <c r="I1052" s="4" t="s">
        <v>3153</v>
      </c>
    </row>
    <row r="1053" spans="1:9" x14ac:dyDescent="0.2">
      <c r="A1053" s="4">
        <v>50018</v>
      </c>
      <c r="B1053" s="4" t="s">
        <v>4968</v>
      </c>
      <c r="C1053" s="4" t="s">
        <v>4968</v>
      </c>
      <c r="D1053" s="4" t="s">
        <v>2739</v>
      </c>
      <c r="E1053" s="4">
        <v>124</v>
      </c>
      <c r="F1053" s="4" t="s">
        <v>2700</v>
      </c>
      <c r="G1053" s="4" t="s">
        <v>3096</v>
      </c>
      <c r="H1053" s="4" t="s">
        <v>3153</v>
      </c>
      <c r="I1053" s="4" t="s">
        <v>3153</v>
      </c>
    </row>
    <row r="1054" spans="1:9" x14ac:dyDescent="0.2">
      <c r="A1054" s="4">
        <v>50020</v>
      </c>
      <c r="B1054" s="4" t="s">
        <v>4967</v>
      </c>
      <c r="C1054" s="4" t="s">
        <v>4967</v>
      </c>
      <c r="D1054" s="4" t="s">
        <v>2739</v>
      </c>
      <c r="E1054" s="4">
        <v>124</v>
      </c>
      <c r="F1054" s="4" t="s">
        <v>2700</v>
      </c>
      <c r="G1054" s="4" t="s">
        <v>2741</v>
      </c>
      <c r="H1054" s="4" t="s">
        <v>3153</v>
      </c>
      <c r="I1054" s="4" t="s">
        <v>3153</v>
      </c>
    </row>
    <row r="1055" spans="1:9" x14ac:dyDescent="0.2">
      <c r="A1055" s="4">
        <v>50028</v>
      </c>
      <c r="B1055" s="4" t="s">
        <v>4966</v>
      </c>
      <c r="C1055" s="4" t="s">
        <v>4966</v>
      </c>
      <c r="D1055" s="4" t="s">
        <v>2739</v>
      </c>
      <c r="E1055" s="4">
        <v>124</v>
      </c>
      <c r="F1055" s="4" t="s">
        <v>2700</v>
      </c>
      <c r="G1055" s="4" t="s">
        <v>3004</v>
      </c>
      <c r="H1055" s="4" t="s">
        <v>3153</v>
      </c>
      <c r="I1055" s="4" t="s">
        <v>3153</v>
      </c>
    </row>
    <row r="1056" spans="1:9" x14ac:dyDescent="0.2">
      <c r="A1056" s="4">
        <v>50029</v>
      </c>
      <c r="B1056" s="4" t="s">
        <v>4965</v>
      </c>
      <c r="C1056" s="4" t="s">
        <v>4965</v>
      </c>
      <c r="D1056" s="4" t="s">
        <v>2739</v>
      </c>
      <c r="E1056" s="4">
        <v>124</v>
      </c>
      <c r="F1056" s="4" t="s">
        <v>2700</v>
      </c>
      <c r="G1056" s="4" t="s">
        <v>3004</v>
      </c>
      <c r="H1056" s="4" t="s">
        <v>3153</v>
      </c>
      <c r="I1056" s="4" t="s">
        <v>3153</v>
      </c>
    </row>
    <row r="1057" spans="1:9" x14ac:dyDescent="0.2">
      <c r="A1057" s="4">
        <v>50032</v>
      </c>
      <c r="B1057" s="4" t="s">
        <v>4964</v>
      </c>
      <c r="C1057" s="4" t="s">
        <v>4964</v>
      </c>
      <c r="D1057" s="4" t="s">
        <v>2739</v>
      </c>
      <c r="E1057" s="4">
        <v>126</v>
      </c>
      <c r="F1057" s="4" t="s">
        <v>2700</v>
      </c>
      <c r="G1057" s="4" t="s">
        <v>2815</v>
      </c>
      <c r="H1057" s="4" t="s">
        <v>3153</v>
      </c>
      <c r="I1057" s="4" t="s">
        <v>3153</v>
      </c>
    </row>
    <row r="1058" spans="1:9" x14ac:dyDescent="0.2">
      <c r="A1058" s="4">
        <v>50035</v>
      </c>
      <c r="B1058" s="4" t="s">
        <v>4963</v>
      </c>
      <c r="C1058" s="4" t="s">
        <v>4963</v>
      </c>
      <c r="D1058" s="4" t="s">
        <v>2739</v>
      </c>
      <c r="E1058" s="4">
        <v>124</v>
      </c>
      <c r="F1058" s="4" t="s">
        <v>2700</v>
      </c>
      <c r="G1058" s="4" t="s">
        <v>2758</v>
      </c>
      <c r="H1058" s="4" t="s">
        <v>3153</v>
      </c>
      <c r="I1058" s="4" t="s">
        <v>3153</v>
      </c>
    </row>
    <row r="1059" spans="1:9" x14ac:dyDescent="0.2">
      <c r="A1059" s="4">
        <v>50036</v>
      </c>
      <c r="B1059" s="4" t="s">
        <v>4962</v>
      </c>
      <c r="C1059" s="4" t="s">
        <v>4962</v>
      </c>
      <c r="D1059" s="4" t="s">
        <v>2739</v>
      </c>
      <c r="E1059" s="4">
        <v>124</v>
      </c>
      <c r="F1059" s="4" t="s">
        <v>2700</v>
      </c>
      <c r="G1059" s="4" t="s">
        <v>3004</v>
      </c>
      <c r="H1059" s="4" t="s">
        <v>3153</v>
      </c>
      <c r="I1059" s="4" t="s">
        <v>3153</v>
      </c>
    </row>
    <row r="1060" spans="1:9" x14ac:dyDescent="0.2">
      <c r="A1060" s="4">
        <v>50038</v>
      </c>
      <c r="B1060" s="4" t="s">
        <v>4961</v>
      </c>
      <c r="C1060" s="4" t="s">
        <v>4961</v>
      </c>
      <c r="D1060" s="4" t="s">
        <v>2739</v>
      </c>
      <c r="E1060" s="4">
        <v>124</v>
      </c>
      <c r="F1060" s="4" t="s">
        <v>2700</v>
      </c>
      <c r="G1060" s="4" t="s">
        <v>2756</v>
      </c>
      <c r="H1060" s="4" t="s">
        <v>3153</v>
      </c>
      <c r="I1060" s="4" t="s">
        <v>3153</v>
      </c>
    </row>
    <row r="1061" spans="1:9" x14ac:dyDescent="0.2">
      <c r="A1061" s="4">
        <v>51003</v>
      </c>
      <c r="B1061" s="4" t="s">
        <v>4960</v>
      </c>
      <c r="C1061" s="4" t="s">
        <v>4960</v>
      </c>
      <c r="D1061" s="4" t="s">
        <v>2739</v>
      </c>
      <c r="E1061" s="4">
        <v>124</v>
      </c>
      <c r="F1061" s="4" t="s">
        <v>2700</v>
      </c>
      <c r="G1061" s="4" t="s">
        <v>2916</v>
      </c>
      <c r="H1061" s="4" t="s">
        <v>3153</v>
      </c>
      <c r="I1061" s="4" t="s">
        <v>3153</v>
      </c>
    </row>
    <row r="1062" spans="1:9" x14ac:dyDescent="0.2">
      <c r="A1062" s="4">
        <v>51004</v>
      </c>
      <c r="B1062" s="4" t="s">
        <v>4959</v>
      </c>
      <c r="C1062" s="4" t="s">
        <v>4959</v>
      </c>
      <c r="D1062" s="4" t="s">
        <v>2739</v>
      </c>
      <c r="E1062" s="4">
        <v>124</v>
      </c>
      <c r="F1062" s="4" t="s">
        <v>2700</v>
      </c>
      <c r="G1062" s="4" t="s">
        <v>2741</v>
      </c>
      <c r="H1062" s="4" t="s">
        <v>3153</v>
      </c>
      <c r="I1062" s="4" t="s">
        <v>3153</v>
      </c>
    </row>
    <row r="1063" spans="1:9" x14ac:dyDescent="0.2">
      <c r="A1063" s="4">
        <v>51005</v>
      </c>
      <c r="B1063" s="4" t="s">
        <v>4958</v>
      </c>
      <c r="C1063" s="4" t="s">
        <v>4958</v>
      </c>
      <c r="D1063" s="4" t="s">
        <v>2739</v>
      </c>
      <c r="E1063" s="4">
        <v>124</v>
      </c>
      <c r="F1063" s="4" t="s">
        <v>2700</v>
      </c>
      <c r="G1063" s="4" t="s">
        <v>2758</v>
      </c>
      <c r="H1063" s="4" t="s">
        <v>3153</v>
      </c>
      <c r="I1063" s="4" t="s">
        <v>3153</v>
      </c>
    </row>
    <row r="1064" spans="1:9" x14ac:dyDescent="0.2">
      <c r="A1064" s="4">
        <v>51008</v>
      </c>
      <c r="B1064" s="4" t="s">
        <v>4957</v>
      </c>
      <c r="C1064" s="4" t="s">
        <v>4957</v>
      </c>
      <c r="D1064" s="4" t="s">
        <v>2739</v>
      </c>
      <c r="E1064" s="4">
        <v>124</v>
      </c>
      <c r="F1064" s="4" t="s">
        <v>2700</v>
      </c>
      <c r="G1064" s="4" t="s">
        <v>2741</v>
      </c>
      <c r="H1064" s="4" t="s">
        <v>3153</v>
      </c>
      <c r="I1064" s="4" t="s">
        <v>3153</v>
      </c>
    </row>
    <row r="1065" spans="1:9" x14ac:dyDescent="0.2">
      <c r="A1065" s="4">
        <v>51010</v>
      </c>
      <c r="B1065" s="4" t="s">
        <v>4956</v>
      </c>
      <c r="C1065" s="4" t="s">
        <v>4956</v>
      </c>
      <c r="D1065" s="4" t="s">
        <v>2739</v>
      </c>
      <c r="E1065" s="4">
        <v>124</v>
      </c>
      <c r="F1065" s="4" t="s">
        <v>2700</v>
      </c>
      <c r="G1065" s="4" t="s">
        <v>2758</v>
      </c>
      <c r="H1065" s="4" t="s">
        <v>3153</v>
      </c>
      <c r="I1065" s="4" t="s">
        <v>3153</v>
      </c>
    </row>
    <row r="1066" spans="1:9" x14ac:dyDescent="0.2">
      <c r="A1066" s="4">
        <v>51011</v>
      </c>
      <c r="B1066" s="4" t="s">
        <v>4955</v>
      </c>
      <c r="C1066" s="4" t="s">
        <v>4955</v>
      </c>
      <c r="D1066" s="4" t="s">
        <v>2739</v>
      </c>
      <c r="E1066" s="4">
        <v>124</v>
      </c>
      <c r="F1066" s="4" t="s">
        <v>2700</v>
      </c>
      <c r="G1066" s="4" t="s">
        <v>2815</v>
      </c>
      <c r="H1066" s="4" t="s">
        <v>3153</v>
      </c>
      <c r="I1066" s="4" t="s">
        <v>3153</v>
      </c>
    </row>
    <row r="1067" spans="1:9" x14ac:dyDescent="0.2">
      <c r="A1067" s="4">
        <v>51012</v>
      </c>
      <c r="B1067" s="4" t="s">
        <v>4954</v>
      </c>
      <c r="C1067" s="4" t="s">
        <v>4954</v>
      </c>
      <c r="D1067" s="4" t="s">
        <v>2739</v>
      </c>
      <c r="E1067" s="4">
        <v>124</v>
      </c>
      <c r="F1067" s="4" t="s">
        <v>2700</v>
      </c>
      <c r="G1067" s="4" t="s">
        <v>2741</v>
      </c>
      <c r="H1067" s="4" t="s">
        <v>3153</v>
      </c>
      <c r="I1067" s="4" t="s">
        <v>3153</v>
      </c>
    </row>
    <row r="1068" spans="1:9" x14ac:dyDescent="0.2">
      <c r="A1068" s="4">
        <v>51013</v>
      </c>
      <c r="B1068" s="4" t="s">
        <v>4953</v>
      </c>
      <c r="C1068" s="4" t="s">
        <v>4953</v>
      </c>
      <c r="D1068" s="4" t="s">
        <v>2739</v>
      </c>
      <c r="E1068" s="4">
        <v>124</v>
      </c>
      <c r="F1068" s="4" t="s">
        <v>2700</v>
      </c>
      <c r="G1068" s="4" t="s">
        <v>2741</v>
      </c>
      <c r="H1068" s="4" t="s">
        <v>3153</v>
      </c>
      <c r="I1068" s="4" t="s">
        <v>3153</v>
      </c>
    </row>
    <row r="1069" spans="1:9" x14ac:dyDescent="0.2">
      <c r="A1069" s="4">
        <v>51014</v>
      </c>
      <c r="B1069" s="4" t="s">
        <v>4952</v>
      </c>
      <c r="C1069" s="4" t="s">
        <v>4952</v>
      </c>
      <c r="D1069" s="4" t="s">
        <v>2739</v>
      </c>
      <c r="E1069" s="4">
        <v>124</v>
      </c>
      <c r="F1069" s="4" t="s">
        <v>2700</v>
      </c>
      <c r="G1069" s="4" t="s">
        <v>2756</v>
      </c>
      <c r="H1069" s="4" t="s">
        <v>3153</v>
      </c>
      <c r="I1069" s="4" t="s">
        <v>3153</v>
      </c>
    </row>
    <row r="1070" spans="1:9" x14ac:dyDescent="0.2">
      <c r="A1070" s="4">
        <v>51015</v>
      </c>
      <c r="B1070" s="4" t="s">
        <v>4951</v>
      </c>
      <c r="C1070" s="4" t="s">
        <v>4951</v>
      </c>
      <c r="D1070" s="4" t="s">
        <v>2739</v>
      </c>
      <c r="E1070" s="4">
        <v>124</v>
      </c>
      <c r="F1070" s="4" t="s">
        <v>2700</v>
      </c>
      <c r="G1070" s="4" t="s">
        <v>3031</v>
      </c>
      <c r="H1070" s="4" t="s">
        <v>3153</v>
      </c>
      <c r="I1070" s="4" t="s">
        <v>3153</v>
      </c>
    </row>
    <row r="1071" spans="1:9" x14ac:dyDescent="0.2">
      <c r="A1071" s="4">
        <v>51018</v>
      </c>
      <c r="B1071" s="4" t="s">
        <v>4950</v>
      </c>
      <c r="C1071" s="4" t="s">
        <v>4949</v>
      </c>
      <c r="D1071" s="4" t="s">
        <v>2739</v>
      </c>
      <c r="E1071" s="4">
        <v>124</v>
      </c>
      <c r="F1071" s="4" t="s">
        <v>2700</v>
      </c>
      <c r="G1071" s="4" t="s">
        <v>2741</v>
      </c>
      <c r="H1071" s="4" t="s">
        <v>3153</v>
      </c>
      <c r="I1071" s="4" t="s">
        <v>3153</v>
      </c>
    </row>
    <row r="1072" spans="1:9" x14ac:dyDescent="0.2">
      <c r="A1072" s="4">
        <v>52003</v>
      </c>
      <c r="B1072" s="4" t="s">
        <v>4948</v>
      </c>
      <c r="C1072" s="4" t="s">
        <v>4948</v>
      </c>
      <c r="D1072" s="4" t="s">
        <v>2739</v>
      </c>
      <c r="E1072" s="4">
        <v>121</v>
      </c>
      <c r="F1072" s="4" t="s">
        <v>2700</v>
      </c>
      <c r="G1072" s="4" t="s">
        <v>2758</v>
      </c>
      <c r="H1072" s="4" t="s">
        <v>3153</v>
      </c>
      <c r="I1072" s="4" t="s">
        <v>3153</v>
      </c>
    </row>
    <row r="1073" spans="1:9" x14ac:dyDescent="0.2">
      <c r="A1073" s="4">
        <v>52004</v>
      </c>
      <c r="B1073" s="4" t="s">
        <v>4947</v>
      </c>
      <c r="C1073" s="4" t="s">
        <v>4947</v>
      </c>
      <c r="D1073" s="4" t="s">
        <v>2739</v>
      </c>
      <c r="E1073" s="4">
        <v>121</v>
      </c>
      <c r="F1073" s="4" t="s">
        <v>2700</v>
      </c>
      <c r="G1073" s="4" t="s">
        <v>2741</v>
      </c>
      <c r="H1073" s="4" t="s">
        <v>3153</v>
      </c>
      <c r="I1073" s="4" t="s">
        <v>3153</v>
      </c>
    </row>
    <row r="1074" spans="1:9" x14ac:dyDescent="0.2">
      <c r="A1074" s="4">
        <v>52005</v>
      </c>
      <c r="B1074" s="4" t="s">
        <v>4946</v>
      </c>
      <c r="C1074" s="4" t="s">
        <v>4945</v>
      </c>
      <c r="D1074" s="4" t="s">
        <v>2739</v>
      </c>
      <c r="E1074" s="4">
        <v>121</v>
      </c>
      <c r="F1074" s="4" t="s">
        <v>2700</v>
      </c>
      <c r="G1074" s="4" t="s">
        <v>2758</v>
      </c>
      <c r="H1074" s="4" t="s">
        <v>3153</v>
      </c>
      <c r="I1074" s="4" t="s">
        <v>3153</v>
      </c>
    </row>
    <row r="1075" spans="1:9" x14ac:dyDescent="0.2">
      <c r="A1075" s="4">
        <v>52008</v>
      </c>
      <c r="B1075" s="4" t="s">
        <v>4944</v>
      </c>
      <c r="C1075" s="4" t="s">
        <v>4944</v>
      </c>
      <c r="D1075" s="4" t="s">
        <v>2739</v>
      </c>
      <c r="E1075" s="4">
        <v>121</v>
      </c>
      <c r="F1075" s="4" t="s">
        <v>2700</v>
      </c>
      <c r="G1075" s="4" t="s">
        <v>2741</v>
      </c>
      <c r="H1075" s="4" t="s">
        <v>3153</v>
      </c>
      <c r="I1075" s="4" t="s">
        <v>3153</v>
      </c>
    </row>
    <row r="1076" spans="1:9" x14ac:dyDescent="0.2">
      <c r="A1076" s="4">
        <v>52009</v>
      </c>
      <c r="B1076" s="4" t="s">
        <v>576</v>
      </c>
      <c r="C1076" s="4" t="s">
        <v>576</v>
      </c>
      <c r="D1076" s="4" t="s">
        <v>2739</v>
      </c>
      <c r="E1076" s="4">
        <v>65</v>
      </c>
      <c r="F1076" s="4" t="s">
        <v>2700</v>
      </c>
      <c r="G1076" s="4" t="s">
        <v>2758</v>
      </c>
      <c r="H1076" s="4" t="s">
        <v>2751</v>
      </c>
      <c r="I1076" s="4" t="s">
        <v>3153</v>
      </c>
    </row>
    <row r="1077" spans="1:9" x14ac:dyDescent="0.2">
      <c r="A1077" s="4">
        <v>52011</v>
      </c>
      <c r="B1077" s="4" t="s">
        <v>4943</v>
      </c>
      <c r="C1077" s="4" t="s">
        <v>4943</v>
      </c>
      <c r="D1077" s="4" t="s">
        <v>2739</v>
      </c>
      <c r="E1077" s="4">
        <v>121</v>
      </c>
      <c r="F1077" s="4" t="s">
        <v>2700</v>
      </c>
      <c r="G1077" s="4" t="s">
        <v>2741</v>
      </c>
      <c r="H1077" s="4" t="s">
        <v>3153</v>
      </c>
      <c r="I1077" s="4" t="s">
        <v>3153</v>
      </c>
    </row>
    <row r="1078" spans="1:9" x14ac:dyDescent="0.2">
      <c r="A1078" s="4">
        <v>52012</v>
      </c>
      <c r="B1078" s="4" t="s">
        <v>4942</v>
      </c>
      <c r="C1078" s="4" t="s">
        <v>4942</v>
      </c>
      <c r="D1078" s="4" t="s">
        <v>2739</v>
      </c>
      <c r="E1078" s="4">
        <v>121</v>
      </c>
      <c r="F1078" s="4" t="s">
        <v>2700</v>
      </c>
      <c r="G1078" s="4" t="s">
        <v>2758</v>
      </c>
      <c r="H1078" s="4" t="s">
        <v>3153</v>
      </c>
      <c r="I1078" s="4" t="s">
        <v>3153</v>
      </c>
    </row>
    <row r="1079" spans="1:9" x14ac:dyDescent="0.2">
      <c r="A1079" s="4">
        <v>52013</v>
      </c>
      <c r="B1079" s="4" t="s">
        <v>4941</v>
      </c>
      <c r="C1079" s="4" t="s">
        <v>4941</v>
      </c>
      <c r="D1079" s="4" t="s">
        <v>2739</v>
      </c>
      <c r="E1079" s="4">
        <v>121</v>
      </c>
      <c r="F1079" s="4" t="s">
        <v>2700</v>
      </c>
      <c r="G1079" s="4" t="s">
        <v>2758</v>
      </c>
      <c r="H1079" s="4" t="s">
        <v>3153</v>
      </c>
      <c r="I1079" s="4" t="s">
        <v>3153</v>
      </c>
    </row>
    <row r="1080" spans="1:9" x14ac:dyDescent="0.2">
      <c r="A1080" s="4">
        <v>52014</v>
      </c>
      <c r="B1080" s="4" t="s">
        <v>4940</v>
      </c>
      <c r="C1080" s="4" t="s">
        <v>4940</v>
      </c>
      <c r="D1080" s="4" t="s">
        <v>2739</v>
      </c>
      <c r="E1080" s="4">
        <v>121</v>
      </c>
      <c r="F1080" s="4" t="s">
        <v>2700</v>
      </c>
      <c r="G1080" s="4" t="s">
        <v>2758</v>
      </c>
      <c r="H1080" s="4" t="s">
        <v>3153</v>
      </c>
      <c r="I1080" s="4" t="s">
        <v>3153</v>
      </c>
    </row>
    <row r="1081" spans="1:9" x14ac:dyDescent="0.2">
      <c r="A1081" s="4">
        <v>52015</v>
      </c>
      <c r="B1081" s="4" t="s">
        <v>4939</v>
      </c>
      <c r="C1081" s="4" t="s">
        <v>4939</v>
      </c>
      <c r="D1081" s="4" t="s">
        <v>3075</v>
      </c>
      <c r="E1081" s="4">
        <v>121</v>
      </c>
      <c r="F1081" s="4" t="s">
        <v>2700</v>
      </c>
      <c r="G1081" s="4" t="s">
        <v>2741</v>
      </c>
      <c r="H1081" s="4" t="s">
        <v>3153</v>
      </c>
      <c r="I1081" s="4" t="s">
        <v>3153</v>
      </c>
    </row>
    <row r="1082" spans="1:9" x14ac:dyDescent="0.2">
      <c r="A1082" s="4">
        <v>52017</v>
      </c>
      <c r="B1082" s="4" t="s">
        <v>4938</v>
      </c>
      <c r="C1082" s="4" t="s">
        <v>4938</v>
      </c>
      <c r="D1082" s="4" t="s">
        <v>2739</v>
      </c>
      <c r="E1082" s="4">
        <v>121</v>
      </c>
      <c r="F1082" s="4" t="s">
        <v>2700</v>
      </c>
      <c r="G1082" s="4" t="s">
        <v>2758</v>
      </c>
      <c r="H1082" s="4" t="s">
        <v>3153</v>
      </c>
      <c r="I1082" s="4" t="s">
        <v>3153</v>
      </c>
    </row>
    <row r="1083" spans="1:9" x14ac:dyDescent="0.2">
      <c r="A1083" s="4">
        <v>52018</v>
      </c>
      <c r="B1083" s="4" t="s">
        <v>4937</v>
      </c>
      <c r="C1083" s="4" t="s">
        <v>4937</v>
      </c>
      <c r="D1083" s="4" t="s">
        <v>2739</v>
      </c>
      <c r="E1083" s="4">
        <v>121</v>
      </c>
      <c r="F1083" s="4" t="s">
        <v>2700</v>
      </c>
      <c r="G1083" s="4" t="s">
        <v>2758</v>
      </c>
      <c r="H1083" s="4" t="s">
        <v>3153</v>
      </c>
      <c r="I1083" s="4" t="s">
        <v>3153</v>
      </c>
    </row>
    <row r="1084" spans="1:9" x14ac:dyDescent="0.2">
      <c r="A1084" s="4">
        <v>52019</v>
      </c>
      <c r="B1084" s="4" t="s">
        <v>4936</v>
      </c>
      <c r="C1084" s="4" t="s">
        <v>4936</v>
      </c>
      <c r="D1084" s="4" t="s">
        <v>2739</v>
      </c>
      <c r="E1084" s="4">
        <v>121</v>
      </c>
      <c r="F1084" s="4" t="s">
        <v>2700</v>
      </c>
      <c r="G1084" s="4" t="s">
        <v>2741</v>
      </c>
      <c r="H1084" s="4" t="s">
        <v>3153</v>
      </c>
      <c r="I1084" s="4" t="s">
        <v>3153</v>
      </c>
    </row>
    <row r="1085" spans="1:9" x14ac:dyDescent="0.2">
      <c r="A1085" s="4">
        <v>52023</v>
      </c>
      <c r="B1085" s="4" t="s">
        <v>4935</v>
      </c>
      <c r="C1085" s="4" t="s">
        <v>4935</v>
      </c>
      <c r="D1085" s="4" t="s">
        <v>2739</v>
      </c>
      <c r="E1085" s="4">
        <v>121</v>
      </c>
      <c r="F1085" s="4" t="s">
        <v>2700</v>
      </c>
      <c r="G1085" s="4" t="s">
        <v>2741</v>
      </c>
      <c r="H1085" s="4" t="s">
        <v>3153</v>
      </c>
      <c r="I1085" s="4" t="s">
        <v>3153</v>
      </c>
    </row>
    <row r="1086" spans="1:9" x14ac:dyDescent="0.2">
      <c r="A1086" s="4">
        <v>52025</v>
      </c>
      <c r="B1086" s="4" t="s">
        <v>4934</v>
      </c>
      <c r="C1086" s="4" t="s">
        <v>4934</v>
      </c>
      <c r="D1086" s="4" t="s">
        <v>2739</v>
      </c>
      <c r="E1086" s="4">
        <v>121</v>
      </c>
      <c r="F1086" s="4" t="s">
        <v>2700</v>
      </c>
      <c r="G1086" s="4" t="s">
        <v>2741</v>
      </c>
      <c r="H1086" s="4" t="s">
        <v>3153</v>
      </c>
      <c r="I1086" s="4" t="s">
        <v>3153</v>
      </c>
    </row>
    <row r="1087" spans="1:9" x14ac:dyDescent="0.2">
      <c r="A1087" s="4">
        <v>52026</v>
      </c>
      <c r="B1087" s="4" t="s">
        <v>4933</v>
      </c>
      <c r="C1087" s="4" t="s">
        <v>4933</v>
      </c>
      <c r="D1087" s="4" t="s">
        <v>2739</v>
      </c>
      <c r="E1087" s="4">
        <v>121</v>
      </c>
      <c r="F1087" s="4" t="s">
        <v>2700</v>
      </c>
      <c r="G1087" s="4" t="s">
        <v>2916</v>
      </c>
      <c r="H1087" s="4" t="s">
        <v>3153</v>
      </c>
      <c r="I1087" s="4" t="s">
        <v>3153</v>
      </c>
    </row>
    <row r="1088" spans="1:9" x14ac:dyDescent="0.2">
      <c r="A1088" s="4">
        <v>52027</v>
      </c>
      <c r="B1088" s="4" t="s">
        <v>4932</v>
      </c>
      <c r="C1088" s="4" t="s">
        <v>4932</v>
      </c>
      <c r="D1088" s="4" t="s">
        <v>2739</v>
      </c>
      <c r="E1088" s="4">
        <v>121</v>
      </c>
      <c r="F1088" s="4" t="s">
        <v>2700</v>
      </c>
      <c r="G1088" s="4" t="s">
        <v>3031</v>
      </c>
      <c r="H1088" s="4" t="s">
        <v>3153</v>
      </c>
      <c r="I1088" s="4" t="s">
        <v>3153</v>
      </c>
    </row>
    <row r="1089" spans="1:9" x14ac:dyDescent="0.2">
      <c r="A1089" s="4">
        <v>52028</v>
      </c>
      <c r="B1089" s="4" t="s">
        <v>4931</v>
      </c>
      <c r="C1089" s="4" t="s">
        <v>4931</v>
      </c>
      <c r="D1089" s="4" t="s">
        <v>2739</v>
      </c>
      <c r="E1089" s="4">
        <v>121</v>
      </c>
      <c r="F1089" s="4" t="s">
        <v>2700</v>
      </c>
      <c r="G1089" s="4" t="s">
        <v>2810</v>
      </c>
      <c r="H1089" s="4" t="s">
        <v>3153</v>
      </c>
      <c r="I1089" s="4" t="s">
        <v>3153</v>
      </c>
    </row>
    <row r="1090" spans="1:9" x14ac:dyDescent="0.2">
      <c r="A1090" s="4">
        <v>52029</v>
      </c>
      <c r="B1090" s="4" t="s">
        <v>4930</v>
      </c>
      <c r="C1090" s="4" t="s">
        <v>4930</v>
      </c>
      <c r="D1090" s="4" t="s">
        <v>2739</v>
      </c>
      <c r="E1090" s="4">
        <v>121</v>
      </c>
      <c r="F1090" s="4" t="s">
        <v>2700</v>
      </c>
      <c r="G1090" s="4" t="s">
        <v>2741</v>
      </c>
      <c r="H1090" s="4" t="s">
        <v>3153</v>
      </c>
      <c r="I1090" s="4" t="s">
        <v>3153</v>
      </c>
    </row>
    <row r="1091" spans="1:9" x14ac:dyDescent="0.2">
      <c r="A1091" s="4">
        <v>52030</v>
      </c>
      <c r="B1091" s="4" t="s">
        <v>4929</v>
      </c>
      <c r="C1091" s="4" t="s">
        <v>4929</v>
      </c>
      <c r="D1091" s="4" t="s">
        <v>2739</v>
      </c>
      <c r="E1091" s="4">
        <v>121</v>
      </c>
      <c r="F1091" s="4" t="s">
        <v>2700</v>
      </c>
      <c r="G1091" s="4" t="s">
        <v>3004</v>
      </c>
      <c r="H1091" s="4" t="s">
        <v>3153</v>
      </c>
      <c r="I1091" s="4" t="s">
        <v>3153</v>
      </c>
    </row>
    <row r="1092" spans="1:9" x14ac:dyDescent="0.2">
      <c r="A1092" s="4">
        <v>52031</v>
      </c>
      <c r="B1092" s="4" t="s">
        <v>4928</v>
      </c>
      <c r="C1092" s="4" t="s">
        <v>4928</v>
      </c>
      <c r="D1092" s="4" t="s">
        <v>2739</v>
      </c>
      <c r="E1092" s="4">
        <v>121</v>
      </c>
      <c r="F1092" s="4" t="s">
        <v>2700</v>
      </c>
      <c r="G1092" s="4" t="s">
        <v>2741</v>
      </c>
      <c r="H1092" s="4" t="s">
        <v>3153</v>
      </c>
      <c r="I1092" s="4" t="s">
        <v>3153</v>
      </c>
    </row>
    <row r="1093" spans="1:9" x14ac:dyDescent="0.2">
      <c r="A1093" s="4">
        <v>52032</v>
      </c>
      <c r="B1093" s="4" t="s">
        <v>4927</v>
      </c>
      <c r="C1093" s="4" t="s">
        <v>4926</v>
      </c>
      <c r="D1093" s="4" t="s">
        <v>2739</v>
      </c>
      <c r="E1093" s="4">
        <v>121</v>
      </c>
      <c r="F1093" s="4" t="s">
        <v>2700</v>
      </c>
      <c r="G1093" s="4" t="s">
        <v>3031</v>
      </c>
      <c r="H1093" s="4" t="s">
        <v>3153</v>
      </c>
      <c r="I1093" s="4" t="s">
        <v>3153</v>
      </c>
    </row>
    <row r="1094" spans="1:9" x14ac:dyDescent="0.2">
      <c r="A1094" s="4">
        <v>52033</v>
      </c>
      <c r="B1094" s="4" t="s">
        <v>4925</v>
      </c>
      <c r="C1094" s="4" t="s">
        <v>4925</v>
      </c>
      <c r="D1094" s="4" t="s">
        <v>4924</v>
      </c>
      <c r="E1094" s="4">
        <v>121</v>
      </c>
      <c r="F1094" s="4" t="s">
        <v>2700</v>
      </c>
      <c r="G1094" s="4" t="s">
        <v>2758</v>
      </c>
      <c r="H1094" s="4" t="s">
        <v>3153</v>
      </c>
      <c r="I1094" s="4" t="s">
        <v>3153</v>
      </c>
    </row>
    <row r="1095" spans="1:9" x14ac:dyDescent="0.2">
      <c r="A1095" s="4">
        <v>52036</v>
      </c>
      <c r="B1095" s="4" t="s">
        <v>4923</v>
      </c>
      <c r="C1095" s="4" t="s">
        <v>4923</v>
      </c>
      <c r="D1095" s="4" t="s">
        <v>2739</v>
      </c>
      <c r="E1095" s="4">
        <v>121</v>
      </c>
      <c r="F1095" s="4" t="s">
        <v>2700</v>
      </c>
      <c r="G1095" s="4" t="s">
        <v>2828</v>
      </c>
      <c r="H1095" s="4" t="s">
        <v>3153</v>
      </c>
      <c r="I1095" s="4" t="s">
        <v>3153</v>
      </c>
    </row>
    <row r="1096" spans="1:9" x14ac:dyDescent="0.2">
      <c r="A1096" s="4">
        <v>52037</v>
      </c>
      <c r="B1096" s="4" t="s">
        <v>4922</v>
      </c>
      <c r="C1096" s="4" t="s">
        <v>4922</v>
      </c>
      <c r="D1096" s="4" t="s">
        <v>2739</v>
      </c>
      <c r="E1096" s="4">
        <v>65</v>
      </c>
      <c r="F1096" s="4" t="s">
        <v>2700</v>
      </c>
      <c r="G1096" s="4" t="s">
        <v>2758</v>
      </c>
      <c r="H1096" s="4" t="s">
        <v>2751</v>
      </c>
      <c r="I1096" s="4" t="s">
        <v>3153</v>
      </c>
    </row>
    <row r="1097" spans="1:9" x14ac:dyDescent="0.2">
      <c r="A1097" s="4">
        <v>52038</v>
      </c>
      <c r="B1097" s="4" t="s">
        <v>4921</v>
      </c>
      <c r="C1097" s="4" t="s">
        <v>4921</v>
      </c>
      <c r="D1097" s="4" t="s">
        <v>2739</v>
      </c>
      <c r="E1097" s="4">
        <v>120</v>
      </c>
      <c r="F1097" s="4" t="s">
        <v>2700</v>
      </c>
      <c r="G1097" s="4" t="s">
        <v>3004</v>
      </c>
      <c r="H1097" s="4" t="s">
        <v>3153</v>
      </c>
      <c r="I1097" s="4" t="s">
        <v>3153</v>
      </c>
    </row>
    <row r="1098" spans="1:9" x14ac:dyDescent="0.2">
      <c r="A1098" s="4">
        <v>52040</v>
      </c>
      <c r="B1098" s="4" t="s">
        <v>4920</v>
      </c>
      <c r="C1098" s="4" t="s">
        <v>4919</v>
      </c>
      <c r="D1098" s="4" t="s">
        <v>2739</v>
      </c>
      <c r="E1098" s="4">
        <v>70</v>
      </c>
      <c r="F1098" s="4" t="s">
        <v>2700</v>
      </c>
      <c r="G1098" s="4" t="s">
        <v>2741</v>
      </c>
      <c r="H1098" s="4" t="s">
        <v>2751</v>
      </c>
      <c r="I1098" s="4" t="s">
        <v>3153</v>
      </c>
    </row>
    <row r="1099" spans="1:9" x14ac:dyDescent="0.2">
      <c r="A1099" s="4">
        <v>52043</v>
      </c>
      <c r="B1099" s="4" t="s">
        <v>4918</v>
      </c>
      <c r="C1099" s="4" t="s">
        <v>4918</v>
      </c>
      <c r="D1099" s="4" t="s">
        <v>2739</v>
      </c>
      <c r="E1099" s="4">
        <v>121</v>
      </c>
      <c r="F1099" s="4" t="s">
        <v>2700</v>
      </c>
      <c r="G1099" s="4" t="s">
        <v>4917</v>
      </c>
      <c r="H1099" s="4" t="s">
        <v>3153</v>
      </c>
      <c r="I1099" s="4" t="s">
        <v>3153</v>
      </c>
    </row>
    <row r="1100" spans="1:9" x14ac:dyDescent="0.2">
      <c r="A1100" s="4">
        <v>52046</v>
      </c>
      <c r="B1100" s="4" t="s">
        <v>4916</v>
      </c>
      <c r="C1100" s="4" t="s">
        <v>4916</v>
      </c>
      <c r="D1100" s="4" t="s">
        <v>2739</v>
      </c>
      <c r="E1100" s="4">
        <v>121</v>
      </c>
      <c r="F1100" s="4" t="s">
        <v>2700</v>
      </c>
      <c r="G1100" s="4" t="s">
        <v>3711</v>
      </c>
      <c r="H1100" s="4" t="s">
        <v>3153</v>
      </c>
      <c r="I1100" s="4" t="s">
        <v>3153</v>
      </c>
    </row>
    <row r="1101" spans="1:9" x14ac:dyDescent="0.2">
      <c r="A1101" s="4">
        <v>52049</v>
      </c>
      <c r="B1101" s="4" t="s">
        <v>4915</v>
      </c>
      <c r="C1101" s="4" t="s">
        <v>4915</v>
      </c>
      <c r="D1101" s="4" t="s">
        <v>2739</v>
      </c>
      <c r="E1101" s="4">
        <v>121</v>
      </c>
      <c r="F1101" s="4" t="s">
        <v>2700</v>
      </c>
      <c r="G1101" s="4" t="s">
        <v>2756</v>
      </c>
      <c r="H1101" s="4" t="s">
        <v>3153</v>
      </c>
      <c r="I1101" s="4" t="s">
        <v>3153</v>
      </c>
    </row>
    <row r="1102" spans="1:9" x14ac:dyDescent="0.2">
      <c r="A1102" s="4">
        <v>53001</v>
      </c>
      <c r="B1102" s="4" t="s">
        <v>4914</v>
      </c>
      <c r="C1102" s="4" t="s">
        <v>4914</v>
      </c>
      <c r="D1102" s="4" t="s">
        <v>2739</v>
      </c>
      <c r="E1102" s="4">
        <v>120</v>
      </c>
      <c r="F1102" s="4" t="s">
        <v>2700</v>
      </c>
      <c r="G1102" s="4" t="s">
        <v>2758</v>
      </c>
      <c r="H1102" s="4" t="s">
        <v>3153</v>
      </c>
      <c r="I1102" s="4" t="s">
        <v>3153</v>
      </c>
    </row>
    <row r="1103" spans="1:9" x14ac:dyDescent="0.2">
      <c r="A1103" s="4">
        <v>53002</v>
      </c>
      <c r="B1103" s="4" t="s">
        <v>4913</v>
      </c>
      <c r="C1103" s="4" t="s">
        <v>4913</v>
      </c>
      <c r="D1103" s="4" t="s">
        <v>2739</v>
      </c>
      <c r="E1103" s="4">
        <v>120</v>
      </c>
      <c r="F1103" s="4" t="s">
        <v>2700</v>
      </c>
      <c r="G1103" s="4" t="s">
        <v>2758</v>
      </c>
      <c r="H1103" s="4" t="s">
        <v>3153</v>
      </c>
      <c r="I1103" s="4" t="s">
        <v>3153</v>
      </c>
    </row>
    <row r="1104" spans="1:9" x14ac:dyDescent="0.2">
      <c r="A1104" s="4">
        <v>53005</v>
      </c>
      <c r="B1104" s="4" t="s">
        <v>4912</v>
      </c>
      <c r="C1104" s="4" t="s">
        <v>4912</v>
      </c>
      <c r="D1104" s="4" t="s">
        <v>2739</v>
      </c>
      <c r="E1104" s="4">
        <v>120</v>
      </c>
      <c r="F1104" s="4" t="s">
        <v>2700</v>
      </c>
      <c r="G1104" s="4" t="s">
        <v>2758</v>
      </c>
      <c r="H1104" s="4" t="s">
        <v>3153</v>
      </c>
      <c r="I1104" s="4" t="s">
        <v>3153</v>
      </c>
    </row>
    <row r="1105" spans="1:9" x14ac:dyDescent="0.2">
      <c r="A1105" s="4">
        <v>53006</v>
      </c>
      <c r="B1105" s="4" t="s">
        <v>4911</v>
      </c>
      <c r="C1105" s="4" t="s">
        <v>4911</v>
      </c>
      <c r="D1105" s="4" t="s">
        <v>2739</v>
      </c>
      <c r="E1105" s="4">
        <v>120</v>
      </c>
      <c r="F1105" s="4" t="s">
        <v>2700</v>
      </c>
      <c r="G1105" s="4" t="s">
        <v>2758</v>
      </c>
      <c r="H1105" s="4" t="s">
        <v>3153</v>
      </c>
      <c r="I1105" s="4" t="s">
        <v>3153</v>
      </c>
    </row>
    <row r="1106" spans="1:9" x14ac:dyDescent="0.2">
      <c r="A1106" s="4">
        <v>53007</v>
      </c>
      <c r="B1106" s="4" t="s">
        <v>4910</v>
      </c>
      <c r="C1106" s="4" t="s">
        <v>4910</v>
      </c>
      <c r="D1106" s="4" t="s">
        <v>2739</v>
      </c>
      <c r="E1106" s="4">
        <v>120</v>
      </c>
      <c r="F1106" s="4" t="s">
        <v>2700</v>
      </c>
      <c r="G1106" s="4" t="s">
        <v>2758</v>
      </c>
      <c r="H1106" s="4" t="s">
        <v>3153</v>
      </c>
      <c r="I1106" s="4" t="s">
        <v>3153</v>
      </c>
    </row>
    <row r="1107" spans="1:9" x14ac:dyDescent="0.2">
      <c r="A1107" s="4">
        <v>54001</v>
      </c>
      <c r="B1107" s="4" t="s">
        <v>4909</v>
      </c>
      <c r="C1107" s="4" t="s">
        <v>4909</v>
      </c>
      <c r="D1107" s="4" t="s">
        <v>2739</v>
      </c>
      <c r="E1107" s="4">
        <v>117</v>
      </c>
      <c r="F1107" s="4" t="s">
        <v>2700</v>
      </c>
      <c r="G1107" s="4" t="s">
        <v>2758</v>
      </c>
      <c r="H1107" s="4" t="s">
        <v>3153</v>
      </c>
      <c r="I1107" s="4" t="s">
        <v>3153</v>
      </c>
    </row>
    <row r="1108" spans="1:9" x14ac:dyDescent="0.2">
      <c r="A1108" s="4">
        <v>54004</v>
      </c>
      <c r="B1108" s="4" t="s">
        <v>4908</v>
      </c>
      <c r="C1108" s="4" t="s">
        <v>4908</v>
      </c>
      <c r="D1108" s="4" t="s">
        <v>2739</v>
      </c>
      <c r="E1108" s="4">
        <v>64</v>
      </c>
      <c r="F1108" s="4" t="s">
        <v>2700</v>
      </c>
      <c r="G1108" s="4" t="s">
        <v>2758</v>
      </c>
      <c r="H1108" s="4" t="s">
        <v>2751</v>
      </c>
      <c r="I1108" s="4" t="s">
        <v>3153</v>
      </c>
    </row>
    <row r="1109" spans="1:9" x14ac:dyDescent="0.2">
      <c r="A1109" s="4">
        <v>54005</v>
      </c>
      <c r="B1109" s="4" t="s">
        <v>4907</v>
      </c>
      <c r="C1109" s="4" t="s">
        <v>4907</v>
      </c>
      <c r="D1109" s="4" t="s">
        <v>2739</v>
      </c>
      <c r="E1109" s="4">
        <v>117</v>
      </c>
      <c r="F1109" s="4" t="s">
        <v>2700</v>
      </c>
      <c r="G1109" s="4" t="s">
        <v>3004</v>
      </c>
      <c r="H1109" s="4" t="s">
        <v>3153</v>
      </c>
      <c r="I1109" s="4" t="s">
        <v>3153</v>
      </c>
    </row>
    <row r="1110" spans="1:9" x14ac:dyDescent="0.2">
      <c r="A1110" s="4">
        <v>54006</v>
      </c>
      <c r="B1110" s="4" t="s">
        <v>4906</v>
      </c>
      <c r="C1110" s="4" t="s">
        <v>4906</v>
      </c>
      <c r="D1110" s="4" t="s">
        <v>2739</v>
      </c>
      <c r="E1110" s="4">
        <v>117</v>
      </c>
      <c r="F1110" s="4" t="s">
        <v>2700</v>
      </c>
      <c r="G1110" s="4" t="s">
        <v>2741</v>
      </c>
      <c r="H1110" s="4" t="s">
        <v>3153</v>
      </c>
      <c r="I1110" s="4" t="s">
        <v>3153</v>
      </c>
    </row>
    <row r="1111" spans="1:9" x14ac:dyDescent="0.2">
      <c r="A1111" s="4">
        <v>54007</v>
      </c>
      <c r="B1111" s="4" t="s">
        <v>4905</v>
      </c>
      <c r="C1111" s="4" t="s">
        <v>4905</v>
      </c>
      <c r="D1111" s="4" t="s">
        <v>2739</v>
      </c>
      <c r="E1111" s="4">
        <v>117</v>
      </c>
      <c r="F1111" s="4" t="s">
        <v>2700</v>
      </c>
      <c r="G1111" s="4" t="s">
        <v>2741</v>
      </c>
      <c r="H1111" s="4" t="s">
        <v>3153</v>
      </c>
      <c r="I1111" s="4" t="s">
        <v>3153</v>
      </c>
    </row>
    <row r="1112" spans="1:9" x14ac:dyDescent="0.2">
      <c r="A1112" s="4">
        <v>54010</v>
      </c>
      <c r="B1112" s="4" t="s">
        <v>4904</v>
      </c>
      <c r="C1112" s="4" t="s">
        <v>4904</v>
      </c>
      <c r="D1112" s="4" t="s">
        <v>2739</v>
      </c>
      <c r="E1112" s="4">
        <v>117</v>
      </c>
      <c r="F1112" s="4" t="s">
        <v>2700</v>
      </c>
      <c r="G1112" s="4" t="s">
        <v>2758</v>
      </c>
      <c r="H1112" s="4" t="s">
        <v>3153</v>
      </c>
      <c r="I1112" s="4" t="s">
        <v>3153</v>
      </c>
    </row>
    <row r="1113" spans="1:9" x14ac:dyDescent="0.2">
      <c r="A1113" s="4">
        <v>54011</v>
      </c>
      <c r="B1113" s="4" t="s">
        <v>4903</v>
      </c>
      <c r="C1113" s="4" t="s">
        <v>4903</v>
      </c>
      <c r="D1113" s="4" t="s">
        <v>2739</v>
      </c>
      <c r="E1113" s="4">
        <v>117</v>
      </c>
      <c r="F1113" s="4" t="s">
        <v>2700</v>
      </c>
      <c r="G1113" s="4" t="s">
        <v>2764</v>
      </c>
      <c r="H1113" s="4" t="s">
        <v>3153</v>
      </c>
      <c r="I1113" s="4" t="s">
        <v>3153</v>
      </c>
    </row>
    <row r="1114" spans="1:9" x14ac:dyDescent="0.2">
      <c r="A1114" s="4">
        <v>54012</v>
      </c>
      <c r="B1114" s="4" t="s">
        <v>4902</v>
      </c>
      <c r="C1114" s="4" t="s">
        <v>4902</v>
      </c>
      <c r="D1114" s="4" t="s">
        <v>2739</v>
      </c>
      <c r="E1114" s="4">
        <v>117</v>
      </c>
      <c r="F1114" s="4" t="s">
        <v>2700</v>
      </c>
      <c r="G1114" s="4" t="s">
        <v>3004</v>
      </c>
      <c r="H1114" s="4" t="s">
        <v>3153</v>
      </c>
      <c r="I1114" s="4" t="s">
        <v>3153</v>
      </c>
    </row>
    <row r="1115" spans="1:9" x14ac:dyDescent="0.2">
      <c r="A1115" s="4">
        <v>54014</v>
      </c>
      <c r="B1115" s="4" t="s">
        <v>4901</v>
      </c>
      <c r="C1115" s="4" t="s">
        <v>4901</v>
      </c>
      <c r="D1115" s="4" t="s">
        <v>2739</v>
      </c>
      <c r="E1115" s="4">
        <v>117</v>
      </c>
      <c r="F1115" s="4" t="s">
        <v>2700</v>
      </c>
      <c r="G1115" s="4" t="s">
        <v>3031</v>
      </c>
      <c r="H1115" s="4" t="s">
        <v>3153</v>
      </c>
      <c r="I1115" s="4" t="s">
        <v>3153</v>
      </c>
    </row>
    <row r="1116" spans="1:9" x14ac:dyDescent="0.2">
      <c r="A1116" s="4">
        <v>54016</v>
      </c>
      <c r="B1116" s="4" t="s">
        <v>4900</v>
      </c>
      <c r="C1116" s="4" t="s">
        <v>4900</v>
      </c>
      <c r="D1116" s="4" t="s">
        <v>2739</v>
      </c>
      <c r="E1116" s="4">
        <v>117</v>
      </c>
      <c r="F1116" s="4" t="s">
        <v>2700</v>
      </c>
      <c r="G1116" s="4" t="s">
        <v>2756</v>
      </c>
      <c r="H1116" s="4" t="s">
        <v>3153</v>
      </c>
      <c r="I1116" s="4" t="s">
        <v>3153</v>
      </c>
    </row>
    <row r="1117" spans="1:9" x14ac:dyDescent="0.2">
      <c r="A1117" s="4">
        <v>54017</v>
      </c>
      <c r="B1117" s="4" t="s">
        <v>4899</v>
      </c>
      <c r="C1117" s="4" t="s">
        <v>4899</v>
      </c>
      <c r="D1117" s="4" t="s">
        <v>2739</v>
      </c>
      <c r="E1117" s="4">
        <v>117</v>
      </c>
      <c r="F1117" s="4" t="s">
        <v>2700</v>
      </c>
      <c r="G1117" s="4" t="s">
        <v>3096</v>
      </c>
      <c r="H1117" s="4" t="s">
        <v>3153</v>
      </c>
      <c r="I1117" s="4" t="s">
        <v>3153</v>
      </c>
    </row>
    <row r="1118" spans="1:9" x14ac:dyDescent="0.2">
      <c r="A1118" s="4">
        <v>55001</v>
      </c>
      <c r="B1118" s="4" t="s">
        <v>4898</v>
      </c>
      <c r="C1118" s="4" t="s">
        <v>4898</v>
      </c>
      <c r="D1118" s="4" t="s">
        <v>2739</v>
      </c>
      <c r="E1118" s="4">
        <v>119</v>
      </c>
      <c r="F1118" s="4" t="s">
        <v>2700</v>
      </c>
      <c r="G1118" s="4" t="s">
        <v>2741</v>
      </c>
      <c r="H1118" s="4" t="s">
        <v>3153</v>
      </c>
      <c r="I1118" s="4" t="s">
        <v>3153</v>
      </c>
    </row>
    <row r="1119" spans="1:9" x14ac:dyDescent="0.2">
      <c r="A1119" s="4">
        <v>55003</v>
      </c>
      <c r="B1119" s="4" t="s">
        <v>4897</v>
      </c>
      <c r="C1119" s="4" t="s">
        <v>4896</v>
      </c>
      <c r="D1119" s="4" t="s">
        <v>2739</v>
      </c>
      <c r="E1119" s="4">
        <v>119</v>
      </c>
      <c r="F1119" s="4" t="s">
        <v>2700</v>
      </c>
      <c r="G1119" s="4" t="s">
        <v>3004</v>
      </c>
      <c r="H1119" s="4" t="s">
        <v>3153</v>
      </c>
      <c r="I1119" s="4" t="s">
        <v>3153</v>
      </c>
    </row>
    <row r="1120" spans="1:9" x14ac:dyDescent="0.2">
      <c r="A1120" s="4">
        <v>55005</v>
      </c>
      <c r="B1120" s="4" t="s">
        <v>4895</v>
      </c>
      <c r="C1120" s="4" t="s">
        <v>4895</v>
      </c>
      <c r="D1120" s="4" t="s">
        <v>2739</v>
      </c>
      <c r="E1120" s="4">
        <v>119</v>
      </c>
      <c r="F1120" s="4" t="s">
        <v>2700</v>
      </c>
      <c r="G1120" s="4" t="s">
        <v>2828</v>
      </c>
      <c r="H1120" s="4" t="s">
        <v>3153</v>
      </c>
      <c r="I1120" s="4" t="s">
        <v>3153</v>
      </c>
    </row>
    <row r="1121" spans="1:9" x14ac:dyDescent="0.2">
      <c r="A1121" s="4">
        <v>55008</v>
      </c>
      <c r="B1121" s="4" t="s">
        <v>4894</v>
      </c>
      <c r="C1121" s="4" t="s">
        <v>4894</v>
      </c>
      <c r="D1121" s="4" t="s">
        <v>2739</v>
      </c>
      <c r="E1121" s="4">
        <v>119</v>
      </c>
      <c r="F1121" s="4" t="s">
        <v>2700</v>
      </c>
      <c r="G1121" s="4" t="s">
        <v>2815</v>
      </c>
      <c r="H1121" s="4" t="s">
        <v>3153</v>
      </c>
      <c r="I1121" s="4" t="s">
        <v>3153</v>
      </c>
    </row>
    <row r="1122" spans="1:9" x14ac:dyDescent="0.2">
      <c r="A1122" s="4">
        <v>55009</v>
      </c>
      <c r="B1122" s="4" t="s">
        <v>4893</v>
      </c>
      <c r="C1122" s="4" t="s">
        <v>4893</v>
      </c>
      <c r="D1122" s="4" t="s">
        <v>2739</v>
      </c>
      <c r="E1122" s="4">
        <v>64</v>
      </c>
      <c r="F1122" s="4" t="s">
        <v>2700</v>
      </c>
      <c r="G1122" s="4" t="s">
        <v>2758</v>
      </c>
      <c r="H1122" s="4" t="s">
        <v>2751</v>
      </c>
      <c r="I1122" s="4" t="s">
        <v>3153</v>
      </c>
    </row>
    <row r="1123" spans="1:9" x14ac:dyDescent="0.2">
      <c r="A1123" s="4">
        <v>56001</v>
      </c>
      <c r="B1123" s="4" t="s">
        <v>4892</v>
      </c>
      <c r="C1123" s="4" t="s">
        <v>4892</v>
      </c>
      <c r="D1123" s="4" t="s">
        <v>2739</v>
      </c>
      <c r="E1123" s="4">
        <v>66</v>
      </c>
      <c r="F1123" s="4" t="s">
        <v>2700</v>
      </c>
      <c r="G1123" s="4" t="s">
        <v>2758</v>
      </c>
      <c r="H1123" s="4" t="s">
        <v>2751</v>
      </c>
      <c r="I1123" s="4" t="s">
        <v>3153</v>
      </c>
    </row>
    <row r="1124" spans="1:9" x14ac:dyDescent="0.2">
      <c r="A1124" s="4">
        <v>56004</v>
      </c>
      <c r="B1124" s="4" t="s">
        <v>4891</v>
      </c>
      <c r="C1124" s="4" t="s">
        <v>4891</v>
      </c>
      <c r="D1124" s="4" t="s">
        <v>2739</v>
      </c>
      <c r="E1124" s="4">
        <v>123</v>
      </c>
      <c r="F1124" s="4" t="s">
        <v>2700</v>
      </c>
      <c r="G1124" s="4" t="s">
        <v>2758</v>
      </c>
      <c r="H1124" s="4" t="s">
        <v>3153</v>
      </c>
      <c r="I1124" s="4" t="s">
        <v>3153</v>
      </c>
    </row>
    <row r="1125" spans="1:9" x14ac:dyDescent="0.2">
      <c r="A1125" s="4">
        <v>56006</v>
      </c>
      <c r="B1125" s="4" t="s">
        <v>4890</v>
      </c>
      <c r="C1125" s="4" t="s">
        <v>4890</v>
      </c>
      <c r="D1125" s="4" t="s">
        <v>2739</v>
      </c>
      <c r="E1125" s="4">
        <v>123</v>
      </c>
      <c r="F1125" s="4" t="s">
        <v>2700</v>
      </c>
      <c r="G1125" s="4" t="s">
        <v>2758</v>
      </c>
      <c r="H1125" s="4" t="s">
        <v>3153</v>
      </c>
      <c r="I1125" s="4" t="s">
        <v>3153</v>
      </c>
    </row>
    <row r="1126" spans="1:9" x14ac:dyDescent="0.2">
      <c r="A1126" s="4">
        <v>56007</v>
      </c>
      <c r="B1126" s="4" t="s">
        <v>4889</v>
      </c>
      <c r="C1126" s="4" t="s">
        <v>4889</v>
      </c>
      <c r="D1126" s="4" t="s">
        <v>2739</v>
      </c>
      <c r="E1126" s="4">
        <v>123</v>
      </c>
      <c r="F1126" s="4" t="s">
        <v>2700</v>
      </c>
      <c r="G1126" s="4" t="s">
        <v>2741</v>
      </c>
      <c r="H1126" s="4" t="s">
        <v>3153</v>
      </c>
      <c r="I1126" s="4" t="s">
        <v>3153</v>
      </c>
    </row>
    <row r="1127" spans="1:9" x14ac:dyDescent="0.2">
      <c r="A1127" s="4">
        <v>56008</v>
      </c>
      <c r="B1127" s="4" t="s">
        <v>4888</v>
      </c>
      <c r="C1127" s="4" t="s">
        <v>4888</v>
      </c>
      <c r="D1127" s="4" t="s">
        <v>2739</v>
      </c>
      <c r="E1127" s="4">
        <v>123</v>
      </c>
      <c r="F1127" s="4" t="s">
        <v>2700</v>
      </c>
      <c r="G1127" s="4" t="s">
        <v>2741</v>
      </c>
      <c r="H1127" s="4" t="s">
        <v>3153</v>
      </c>
      <c r="I1127" s="4" t="s">
        <v>3153</v>
      </c>
    </row>
    <row r="1128" spans="1:9" x14ac:dyDescent="0.2">
      <c r="A1128" s="4">
        <v>56009</v>
      </c>
      <c r="B1128" s="4" t="s">
        <v>4887</v>
      </c>
      <c r="C1128" s="4" t="s">
        <v>4887</v>
      </c>
      <c r="D1128" s="4" t="s">
        <v>2739</v>
      </c>
      <c r="E1128" s="4">
        <v>123</v>
      </c>
      <c r="F1128" s="4" t="s">
        <v>2700</v>
      </c>
      <c r="G1128" s="4" t="s">
        <v>2758</v>
      </c>
      <c r="H1128" s="4" t="s">
        <v>3153</v>
      </c>
      <c r="I1128" s="4" t="s">
        <v>3153</v>
      </c>
    </row>
    <row r="1129" spans="1:9" x14ac:dyDescent="0.2">
      <c r="A1129" s="4">
        <v>56010</v>
      </c>
      <c r="B1129" s="4" t="s">
        <v>4886</v>
      </c>
      <c r="C1129" s="4" t="s">
        <v>4886</v>
      </c>
      <c r="D1129" s="4" t="s">
        <v>2739</v>
      </c>
      <c r="E1129" s="4">
        <v>123</v>
      </c>
      <c r="F1129" s="4" t="s">
        <v>2700</v>
      </c>
      <c r="G1129" s="4" t="s">
        <v>2758</v>
      </c>
      <c r="H1129" s="4" t="s">
        <v>3153</v>
      </c>
      <c r="I1129" s="4" t="s">
        <v>3153</v>
      </c>
    </row>
    <row r="1130" spans="1:9" x14ac:dyDescent="0.2">
      <c r="A1130" s="4">
        <v>56011</v>
      </c>
      <c r="B1130" s="4" t="s">
        <v>4885</v>
      </c>
      <c r="C1130" s="4" t="s">
        <v>4885</v>
      </c>
      <c r="D1130" s="4" t="s">
        <v>2739</v>
      </c>
      <c r="E1130" s="4">
        <v>123</v>
      </c>
      <c r="F1130" s="4" t="s">
        <v>2700</v>
      </c>
      <c r="G1130" s="4" t="s">
        <v>2758</v>
      </c>
      <c r="H1130" s="4" t="s">
        <v>3153</v>
      </c>
      <c r="I1130" s="4" t="s">
        <v>3153</v>
      </c>
    </row>
    <row r="1131" spans="1:9" x14ac:dyDescent="0.2">
      <c r="A1131" s="4">
        <v>56013</v>
      </c>
      <c r="B1131" s="4" t="s">
        <v>4884</v>
      </c>
      <c r="C1131" s="4" t="s">
        <v>4884</v>
      </c>
      <c r="D1131" s="4" t="s">
        <v>2739</v>
      </c>
      <c r="E1131" s="4">
        <v>123</v>
      </c>
      <c r="F1131" s="4" t="s">
        <v>2700</v>
      </c>
      <c r="G1131" s="4" t="s">
        <v>2741</v>
      </c>
      <c r="H1131" s="4" t="s">
        <v>3153</v>
      </c>
      <c r="I1131" s="4" t="s">
        <v>3153</v>
      </c>
    </row>
    <row r="1132" spans="1:9" x14ac:dyDescent="0.2">
      <c r="A1132" s="4">
        <v>56015</v>
      </c>
      <c r="B1132" s="4" t="s">
        <v>4883</v>
      </c>
      <c r="C1132" s="4" t="s">
        <v>4883</v>
      </c>
      <c r="D1132" s="4" t="s">
        <v>2739</v>
      </c>
      <c r="E1132" s="4">
        <v>123</v>
      </c>
      <c r="F1132" s="4" t="s">
        <v>2700</v>
      </c>
      <c r="G1132" s="4" t="s">
        <v>2741</v>
      </c>
      <c r="H1132" s="4" t="s">
        <v>2751</v>
      </c>
      <c r="I1132" s="4" t="s">
        <v>3153</v>
      </c>
    </row>
    <row r="1133" spans="1:9" x14ac:dyDescent="0.2">
      <c r="A1133" s="4">
        <v>56016</v>
      </c>
      <c r="B1133" s="4" t="s">
        <v>4882</v>
      </c>
      <c r="C1133" s="4" t="s">
        <v>4882</v>
      </c>
      <c r="D1133" s="4" t="s">
        <v>2739</v>
      </c>
      <c r="E1133" s="4">
        <v>123</v>
      </c>
      <c r="F1133" s="4" t="s">
        <v>2700</v>
      </c>
      <c r="G1133" s="4" t="s">
        <v>2758</v>
      </c>
      <c r="H1133" s="4" t="s">
        <v>3153</v>
      </c>
      <c r="I1133" s="4" t="s">
        <v>3153</v>
      </c>
    </row>
    <row r="1134" spans="1:9" x14ac:dyDescent="0.2">
      <c r="A1134" s="4">
        <v>56018</v>
      </c>
      <c r="B1134" s="4" t="s">
        <v>4881</v>
      </c>
      <c r="C1134" s="4" t="s">
        <v>4881</v>
      </c>
      <c r="D1134" s="4" t="s">
        <v>2739</v>
      </c>
      <c r="E1134" s="4">
        <v>123</v>
      </c>
      <c r="F1134" s="4" t="s">
        <v>2700</v>
      </c>
      <c r="G1134" s="4" t="s">
        <v>2815</v>
      </c>
      <c r="H1134" s="4" t="s">
        <v>3153</v>
      </c>
      <c r="I1134" s="4" t="s">
        <v>3153</v>
      </c>
    </row>
    <row r="1135" spans="1:9" x14ac:dyDescent="0.2">
      <c r="A1135" s="4">
        <v>56022</v>
      </c>
      <c r="B1135" s="4" t="s">
        <v>4880</v>
      </c>
      <c r="C1135" s="4" t="s">
        <v>4880</v>
      </c>
      <c r="D1135" s="4" t="s">
        <v>2739</v>
      </c>
      <c r="E1135" s="4">
        <v>123</v>
      </c>
      <c r="F1135" s="4" t="s">
        <v>2700</v>
      </c>
      <c r="G1135" s="4" t="s">
        <v>3031</v>
      </c>
      <c r="H1135" s="4" t="s">
        <v>3153</v>
      </c>
      <c r="I1135" s="4" t="s">
        <v>3153</v>
      </c>
    </row>
    <row r="1136" spans="1:9" x14ac:dyDescent="0.2">
      <c r="A1136" s="4">
        <v>57001</v>
      </c>
      <c r="B1136" s="4" t="s">
        <v>4879</v>
      </c>
      <c r="C1136" s="4" t="s">
        <v>4879</v>
      </c>
      <c r="D1136" s="4" t="s">
        <v>2739</v>
      </c>
      <c r="E1136" s="4">
        <v>106</v>
      </c>
      <c r="F1136" s="4" t="s">
        <v>2700</v>
      </c>
      <c r="G1136" s="4" t="s">
        <v>2741</v>
      </c>
      <c r="H1136" s="4" t="s">
        <v>3153</v>
      </c>
      <c r="I1136" s="4" t="s">
        <v>3153</v>
      </c>
    </row>
    <row r="1137" spans="1:9" x14ac:dyDescent="0.2">
      <c r="A1137" s="4">
        <v>57003</v>
      </c>
      <c r="B1137" s="4" t="s">
        <v>4878</v>
      </c>
      <c r="C1137" s="4" t="s">
        <v>4878</v>
      </c>
      <c r="D1137" s="4" t="s">
        <v>2739</v>
      </c>
      <c r="E1137" s="4">
        <v>106</v>
      </c>
      <c r="F1137" s="4" t="s">
        <v>2700</v>
      </c>
      <c r="G1137" s="4" t="s">
        <v>2741</v>
      </c>
      <c r="H1137" s="4" t="s">
        <v>3153</v>
      </c>
      <c r="I1137" s="4" t="s">
        <v>3153</v>
      </c>
    </row>
    <row r="1138" spans="1:9" x14ac:dyDescent="0.2">
      <c r="A1138" s="4">
        <v>57004</v>
      </c>
      <c r="B1138" s="4" t="s">
        <v>4877</v>
      </c>
      <c r="C1138" s="4" t="s">
        <v>4877</v>
      </c>
      <c r="D1138" s="4" t="s">
        <v>2739</v>
      </c>
      <c r="E1138" s="4">
        <v>106</v>
      </c>
      <c r="F1138" s="4" t="s">
        <v>2700</v>
      </c>
      <c r="G1138" s="4" t="s">
        <v>2758</v>
      </c>
      <c r="H1138" s="4" t="s">
        <v>3153</v>
      </c>
      <c r="I1138" s="4" t="s">
        <v>3153</v>
      </c>
    </row>
    <row r="1139" spans="1:9" x14ac:dyDescent="0.2">
      <c r="A1139" s="4">
        <v>57006</v>
      </c>
      <c r="B1139" s="4" t="s">
        <v>4876</v>
      </c>
      <c r="C1139" s="4" t="s">
        <v>4876</v>
      </c>
      <c r="D1139" s="4" t="s">
        <v>2739</v>
      </c>
      <c r="E1139" s="4">
        <v>106</v>
      </c>
      <c r="F1139" s="4" t="s">
        <v>2700</v>
      </c>
      <c r="G1139" s="4" t="s">
        <v>2741</v>
      </c>
      <c r="H1139" s="4" t="s">
        <v>3153</v>
      </c>
      <c r="I1139" s="4" t="s">
        <v>3153</v>
      </c>
    </row>
    <row r="1140" spans="1:9" x14ac:dyDescent="0.2">
      <c r="A1140" s="4">
        <v>57007</v>
      </c>
      <c r="B1140" s="4" t="s">
        <v>4875</v>
      </c>
      <c r="C1140" s="4" t="s">
        <v>4875</v>
      </c>
      <c r="D1140" s="4" t="s">
        <v>2739</v>
      </c>
      <c r="E1140" s="4">
        <v>106</v>
      </c>
      <c r="F1140" s="4" t="s">
        <v>2700</v>
      </c>
      <c r="G1140" s="4" t="s">
        <v>3004</v>
      </c>
      <c r="H1140" s="4" t="s">
        <v>3153</v>
      </c>
      <c r="I1140" s="4" t="s">
        <v>3153</v>
      </c>
    </row>
    <row r="1141" spans="1:9" x14ac:dyDescent="0.2">
      <c r="A1141" s="4">
        <v>57009</v>
      </c>
      <c r="B1141" s="4" t="s">
        <v>4874</v>
      </c>
      <c r="C1141" s="4" t="s">
        <v>4874</v>
      </c>
      <c r="D1141" s="4" t="s">
        <v>2739</v>
      </c>
      <c r="E1141" s="4">
        <v>106</v>
      </c>
      <c r="F1141" s="4" t="s">
        <v>2700</v>
      </c>
      <c r="G1141" s="4" t="s">
        <v>2758</v>
      </c>
      <c r="H1141" s="4" t="s">
        <v>3153</v>
      </c>
      <c r="I1141" s="4" t="s">
        <v>3153</v>
      </c>
    </row>
    <row r="1142" spans="1:9" x14ac:dyDescent="0.2">
      <c r="A1142" s="4">
        <v>57011</v>
      </c>
      <c r="B1142" s="4" t="s">
        <v>4873</v>
      </c>
      <c r="C1142" s="4" t="s">
        <v>4873</v>
      </c>
      <c r="D1142" s="4" t="s">
        <v>2739</v>
      </c>
      <c r="E1142" s="4">
        <v>106</v>
      </c>
      <c r="F1142" s="4" t="s">
        <v>2700</v>
      </c>
      <c r="G1142" s="4" t="s">
        <v>2758</v>
      </c>
      <c r="H1142" s="4" t="s">
        <v>3153</v>
      </c>
      <c r="I1142" s="4" t="s">
        <v>3153</v>
      </c>
    </row>
    <row r="1143" spans="1:9" x14ac:dyDescent="0.2">
      <c r="A1143" s="4">
        <v>57012</v>
      </c>
      <c r="B1143" s="4" t="s">
        <v>4872</v>
      </c>
      <c r="C1143" s="4" t="s">
        <v>4872</v>
      </c>
      <c r="D1143" s="4" t="s">
        <v>2739</v>
      </c>
      <c r="E1143" s="4">
        <v>106</v>
      </c>
      <c r="F1143" s="4" t="s">
        <v>2700</v>
      </c>
      <c r="G1143" s="4" t="s">
        <v>3056</v>
      </c>
      <c r="H1143" s="4" t="s">
        <v>3153</v>
      </c>
      <c r="I1143" s="4" t="s">
        <v>3153</v>
      </c>
    </row>
    <row r="1144" spans="1:9" x14ac:dyDescent="0.2">
      <c r="A1144" s="4">
        <v>57013</v>
      </c>
      <c r="B1144" s="4" t="s">
        <v>4871</v>
      </c>
      <c r="C1144" s="4" t="s">
        <v>4871</v>
      </c>
      <c r="D1144" s="4" t="s">
        <v>2739</v>
      </c>
      <c r="E1144" s="4">
        <v>106</v>
      </c>
      <c r="F1144" s="4" t="s">
        <v>2700</v>
      </c>
      <c r="G1144" s="4" t="s">
        <v>2815</v>
      </c>
      <c r="H1144" s="4" t="s">
        <v>3153</v>
      </c>
      <c r="I1144" s="4" t="s">
        <v>3153</v>
      </c>
    </row>
    <row r="1145" spans="1:9" x14ac:dyDescent="0.2">
      <c r="A1145" s="4">
        <v>57015</v>
      </c>
      <c r="B1145" s="4" t="s">
        <v>4870</v>
      </c>
      <c r="C1145" s="4" t="s">
        <v>4870</v>
      </c>
      <c r="D1145" s="4" t="s">
        <v>2739</v>
      </c>
      <c r="E1145" s="4">
        <v>106</v>
      </c>
      <c r="F1145" s="4" t="s">
        <v>2700</v>
      </c>
      <c r="G1145" s="4" t="s">
        <v>3031</v>
      </c>
      <c r="H1145" s="4" t="s">
        <v>3153</v>
      </c>
      <c r="I1145" s="4" t="s">
        <v>3153</v>
      </c>
    </row>
    <row r="1146" spans="1:9" x14ac:dyDescent="0.2">
      <c r="A1146" s="4">
        <v>58001</v>
      </c>
      <c r="B1146" s="4" t="s">
        <v>4869</v>
      </c>
      <c r="C1146" s="4" t="s">
        <v>4869</v>
      </c>
      <c r="D1146" s="4" t="s">
        <v>2934</v>
      </c>
      <c r="E1146" s="4">
        <v>300</v>
      </c>
      <c r="F1146" s="4" t="s">
        <v>2700</v>
      </c>
      <c r="G1146" s="4" t="s">
        <v>2741</v>
      </c>
      <c r="H1146" s="4" t="s">
        <v>3153</v>
      </c>
      <c r="I1146" s="4" t="s">
        <v>3153</v>
      </c>
    </row>
    <row r="1147" spans="1:9" x14ac:dyDescent="0.2">
      <c r="A1147" s="4">
        <v>58002</v>
      </c>
      <c r="B1147" s="4" t="s">
        <v>4868</v>
      </c>
      <c r="C1147" s="4" t="s">
        <v>4868</v>
      </c>
      <c r="D1147" s="4" t="s">
        <v>2739</v>
      </c>
      <c r="E1147" s="4">
        <v>104</v>
      </c>
      <c r="F1147" s="4" t="s">
        <v>2700</v>
      </c>
      <c r="G1147" s="4" t="s">
        <v>2741</v>
      </c>
      <c r="H1147" s="4" t="s">
        <v>3153</v>
      </c>
      <c r="I1147" s="4" t="s">
        <v>3153</v>
      </c>
    </row>
    <row r="1148" spans="1:9" x14ac:dyDescent="0.2">
      <c r="A1148" s="4">
        <v>58003</v>
      </c>
      <c r="B1148" s="4" t="s">
        <v>4867</v>
      </c>
      <c r="C1148" s="4" t="s">
        <v>4867</v>
      </c>
      <c r="D1148" s="4" t="s">
        <v>2739</v>
      </c>
      <c r="E1148" s="4">
        <v>104</v>
      </c>
      <c r="F1148" s="4" t="s">
        <v>2700</v>
      </c>
      <c r="G1148" s="4" t="s">
        <v>2758</v>
      </c>
      <c r="H1148" s="4" t="s">
        <v>3153</v>
      </c>
      <c r="I1148" s="4" t="s">
        <v>3153</v>
      </c>
    </row>
    <row r="1149" spans="1:9" x14ac:dyDescent="0.2">
      <c r="A1149" s="4">
        <v>58004</v>
      </c>
      <c r="B1149" s="4" t="s">
        <v>4866</v>
      </c>
      <c r="C1149" s="4" t="s">
        <v>4866</v>
      </c>
      <c r="D1149" s="4" t="s">
        <v>2739</v>
      </c>
      <c r="E1149" s="4">
        <v>104</v>
      </c>
      <c r="F1149" s="4" t="s">
        <v>2700</v>
      </c>
      <c r="G1149" s="4" t="s">
        <v>2741</v>
      </c>
      <c r="H1149" s="4" t="s">
        <v>3153</v>
      </c>
      <c r="I1149" s="4" t="s">
        <v>3153</v>
      </c>
    </row>
    <row r="1150" spans="1:9" x14ac:dyDescent="0.2">
      <c r="A1150" s="4">
        <v>58005</v>
      </c>
      <c r="B1150" s="4" t="s">
        <v>4865</v>
      </c>
      <c r="C1150" s="4" t="s">
        <v>4865</v>
      </c>
      <c r="D1150" s="4" t="s">
        <v>2739</v>
      </c>
      <c r="E1150" s="4">
        <v>104</v>
      </c>
      <c r="F1150" s="4" t="s">
        <v>2700</v>
      </c>
      <c r="G1150" s="4" t="s">
        <v>2758</v>
      </c>
      <c r="H1150" s="4" t="s">
        <v>3153</v>
      </c>
      <c r="I1150" s="4" t="s">
        <v>3153</v>
      </c>
    </row>
    <row r="1151" spans="1:9" x14ac:dyDescent="0.2">
      <c r="A1151" s="4">
        <v>58007</v>
      </c>
      <c r="B1151" s="4" t="s">
        <v>4864</v>
      </c>
      <c r="C1151" s="4" t="s">
        <v>4864</v>
      </c>
      <c r="D1151" s="4" t="s">
        <v>2739</v>
      </c>
      <c r="E1151" s="4">
        <v>104</v>
      </c>
      <c r="F1151" s="4" t="s">
        <v>2700</v>
      </c>
      <c r="G1151" s="4" t="s">
        <v>3004</v>
      </c>
      <c r="H1151" s="4" t="s">
        <v>3153</v>
      </c>
      <c r="I1151" s="4" t="s">
        <v>3153</v>
      </c>
    </row>
    <row r="1152" spans="1:9" x14ac:dyDescent="0.2">
      <c r="A1152" s="4">
        <v>58008</v>
      </c>
      <c r="B1152" s="4" t="s">
        <v>4863</v>
      </c>
      <c r="C1152" s="4" t="s">
        <v>4863</v>
      </c>
      <c r="D1152" s="4" t="s">
        <v>2739</v>
      </c>
      <c r="E1152" s="4">
        <v>104</v>
      </c>
      <c r="F1152" s="4" t="s">
        <v>2700</v>
      </c>
      <c r="G1152" s="4" t="s">
        <v>3031</v>
      </c>
      <c r="H1152" s="4" t="s">
        <v>3153</v>
      </c>
      <c r="I1152" s="4" t="s">
        <v>3153</v>
      </c>
    </row>
    <row r="1153" spans="1:9" x14ac:dyDescent="0.2">
      <c r="A1153" s="4">
        <v>59001</v>
      </c>
      <c r="B1153" s="4" t="s">
        <v>1732</v>
      </c>
      <c r="C1153" s="4" t="s">
        <v>1732</v>
      </c>
      <c r="D1153" s="4" t="s">
        <v>2739</v>
      </c>
      <c r="E1153" s="4">
        <v>55</v>
      </c>
      <c r="F1153" s="4" t="s">
        <v>2700</v>
      </c>
      <c r="G1153" s="4" t="s">
        <v>2758</v>
      </c>
      <c r="H1153" s="4" t="s">
        <v>2751</v>
      </c>
      <c r="I1153" s="4" t="s">
        <v>3153</v>
      </c>
    </row>
    <row r="1154" spans="1:9" x14ac:dyDescent="0.2">
      <c r="A1154" s="4">
        <v>59003</v>
      </c>
      <c r="B1154" s="4" t="s">
        <v>4862</v>
      </c>
      <c r="C1154" s="4" t="s">
        <v>4862</v>
      </c>
      <c r="D1154" s="4" t="s">
        <v>2739</v>
      </c>
      <c r="E1154" s="4">
        <v>105</v>
      </c>
      <c r="F1154" s="4" t="s">
        <v>2700</v>
      </c>
      <c r="G1154" s="4" t="s">
        <v>2741</v>
      </c>
      <c r="H1154" s="4" t="s">
        <v>3153</v>
      </c>
      <c r="I1154" s="4" t="s">
        <v>3153</v>
      </c>
    </row>
    <row r="1155" spans="1:9" x14ac:dyDescent="0.2">
      <c r="A1155" s="4">
        <v>59004</v>
      </c>
      <c r="B1155" s="4" t="s">
        <v>4861</v>
      </c>
      <c r="C1155" s="4" t="s">
        <v>4860</v>
      </c>
      <c r="D1155" s="4" t="s">
        <v>2739</v>
      </c>
      <c r="E1155" s="4">
        <v>105</v>
      </c>
      <c r="F1155" s="4" t="s">
        <v>2700</v>
      </c>
      <c r="G1155" s="4" t="s">
        <v>2741</v>
      </c>
      <c r="H1155" s="4" t="s">
        <v>3153</v>
      </c>
      <c r="I1155" s="4" t="s">
        <v>3153</v>
      </c>
    </row>
    <row r="1156" spans="1:9" x14ac:dyDescent="0.2">
      <c r="A1156" s="4">
        <v>59005</v>
      </c>
      <c r="B1156" s="4" t="s">
        <v>4859</v>
      </c>
      <c r="C1156" s="4" t="s">
        <v>4859</v>
      </c>
      <c r="D1156" s="4" t="s">
        <v>2739</v>
      </c>
      <c r="E1156" s="4">
        <v>105</v>
      </c>
      <c r="F1156" s="4" t="s">
        <v>2700</v>
      </c>
      <c r="G1156" s="4" t="s">
        <v>2764</v>
      </c>
      <c r="H1156" s="4" t="s">
        <v>3153</v>
      </c>
      <c r="I1156" s="4" t="s">
        <v>3153</v>
      </c>
    </row>
    <row r="1157" spans="1:9" x14ac:dyDescent="0.2">
      <c r="A1157" s="4">
        <v>59006</v>
      </c>
      <c r="B1157" s="4" t="s">
        <v>4858</v>
      </c>
      <c r="C1157" s="4" t="s">
        <v>4858</v>
      </c>
      <c r="D1157" s="4" t="s">
        <v>2739</v>
      </c>
      <c r="E1157" s="4">
        <v>105</v>
      </c>
      <c r="F1157" s="4" t="s">
        <v>2700</v>
      </c>
      <c r="G1157" s="4" t="s">
        <v>2758</v>
      </c>
      <c r="H1157" s="4" t="s">
        <v>3153</v>
      </c>
      <c r="I1157" s="4" t="s">
        <v>3153</v>
      </c>
    </row>
    <row r="1158" spans="1:9" x14ac:dyDescent="0.2">
      <c r="A1158" s="4">
        <v>60001</v>
      </c>
      <c r="B1158" s="4" t="s">
        <v>4857</v>
      </c>
      <c r="C1158" s="4" t="s">
        <v>4857</v>
      </c>
      <c r="D1158" s="4" t="s">
        <v>2979</v>
      </c>
      <c r="E1158" s="4">
        <v>122</v>
      </c>
      <c r="F1158" s="4" t="s">
        <v>2700</v>
      </c>
      <c r="G1158" s="4" t="s">
        <v>2741</v>
      </c>
      <c r="H1158" s="4" t="s">
        <v>3153</v>
      </c>
      <c r="I1158" s="4" t="s">
        <v>3153</v>
      </c>
    </row>
    <row r="1159" spans="1:9" x14ac:dyDescent="0.2">
      <c r="A1159" s="4">
        <v>60002</v>
      </c>
      <c r="B1159" s="4" t="s">
        <v>4856</v>
      </c>
      <c r="C1159" s="4" t="s">
        <v>4856</v>
      </c>
      <c r="D1159" s="4" t="s">
        <v>2739</v>
      </c>
      <c r="E1159" s="4">
        <v>122</v>
      </c>
      <c r="F1159" s="4" t="s">
        <v>2700</v>
      </c>
      <c r="G1159" s="4" t="s">
        <v>2758</v>
      </c>
      <c r="H1159" s="4" t="s">
        <v>2751</v>
      </c>
      <c r="I1159" s="4" t="s">
        <v>3153</v>
      </c>
    </row>
    <row r="1160" spans="1:9" x14ac:dyDescent="0.2">
      <c r="A1160" s="4">
        <v>60003</v>
      </c>
      <c r="B1160" s="4" t="s">
        <v>4855</v>
      </c>
      <c r="C1160" s="4" t="s">
        <v>4855</v>
      </c>
      <c r="D1160" s="4" t="s">
        <v>2739</v>
      </c>
      <c r="E1160" s="4">
        <v>122</v>
      </c>
      <c r="F1160" s="4" t="s">
        <v>2700</v>
      </c>
      <c r="G1160" s="4" t="s">
        <v>2741</v>
      </c>
      <c r="H1160" s="4" t="s">
        <v>3153</v>
      </c>
      <c r="I1160" s="4" t="s">
        <v>3153</v>
      </c>
    </row>
    <row r="1161" spans="1:9" x14ac:dyDescent="0.2">
      <c r="A1161" s="4">
        <v>60004</v>
      </c>
      <c r="B1161" s="4" t="s">
        <v>4854</v>
      </c>
      <c r="C1161" s="4" t="s">
        <v>4854</v>
      </c>
      <c r="D1161" s="4" t="s">
        <v>2739</v>
      </c>
      <c r="E1161" s="4">
        <v>122</v>
      </c>
      <c r="F1161" s="4" t="s">
        <v>2700</v>
      </c>
      <c r="G1161" s="4" t="s">
        <v>2758</v>
      </c>
      <c r="H1161" s="4" t="s">
        <v>3153</v>
      </c>
      <c r="I1161" s="4" t="s">
        <v>3153</v>
      </c>
    </row>
    <row r="1162" spans="1:9" x14ac:dyDescent="0.2">
      <c r="A1162" s="4">
        <v>60005</v>
      </c>
      <c r="B1162" s="4" t="s">
        <v>4853</v>
      </c>
      <c r="C1162" s="4" t="s">
        <v>4853</v>
      </c>
      <c r="D1162" s="4" t="s">
        <v>2739</v>
      </c>
      <c r="E1162" s="4">
        <v>122</v>
      </c>
      <c r="F1162" s="4" t="s">
        <v>2700</v>
      </c>
      <c r="G1162" s="4" t="s">
        <v>2758</v>
      </c>
      <c r="H1162" s="4" t="s">
        <v>3153</v>
      </c>
      <c r="I1162" s="4" t="s">
        <v>3153</v>
      </c>
    </row>
    <row r="1163" spans="1:9" x14ac:dyDescent="0.2">
      <c r="A1163" s="4">
        <v>60010</v>
      </c>
      <c r="B1163" s="4" t="s">
        <v>4852</v>
      </c>
      <c r="C1163" s="4" t="s">
        <v>4852</v>
      </c>
      <c r="D1163" s="4" t="s">
        <v>2739</v>
      </c>
      <c r="E1163" s="4">
        <v>122</v>
      </c>
      <c r="F1163" s="4" t="s">
        <v>2700</v>
      </c>
      <c r="G1163" s="4" t="s">
        <v>2741</v>
      </c>
      <c r="H1163" s="4" t="s">
        <v>3153</v>
      </c>
      <c r="I1163" s="4" t="s">
        <v>3153</v>
      </c>
    </row>
    <row r="1164" spans="1:9" x14ac:dyDescent="0.2">
      <c r="A1164" s="4">
        <v>60012</v>
      </c>
      <c r="B1164" s="4" t="s">
        <v>4851</v>
      </c>
      <c r="C1164" s="4" t="s">
        <v>4851</v>
      </c>
      <c r="D1164" s="4" t="s">
        <v>2739</v>
      </c>
      <c r="E1164" s="4">
        <v>122</v>
      </c>
      <c r="F1164" s="4" t="s">
        <v>2700</v>
      </c>
      <c r="G1164" s="4" t="s">
        <v>2758</v>
      </c>
      <c r="H1164" s="4" t="s">
        <v>3153</v>
      </c>
      <c r="I1164" s="4" t="s">
        <v>3153</v>
      </c>
    </row>
    <row r="1165" spans="1:9" x14ac:dyDescent="0.2">
      <c r="A1165" s="4">
        <v>60014</v>
      </c>
      <c r="B1165" s="4" t="s">
        <v>4850</v>
      </c>
      <c r="C1165" s="4" t="s">
        <v>4849</v>
      </c>
      <c r="D1165" s="4" t="s">
        <v>2739</v>
      </c>
      <c r="E1165" s="4">
        <v>122</v>
      </c>
      <c r="F1165" s="4" t="s">
        <v>2700</v>
      </c>
      <c r="G1165" s="4" t="s">
        <v>2758</v>
      </c>
      <c r="H1165" s="4" t="s">
        <v>3153</v>
      </c>
      <c r="I1165" s="4" t="s">
        <v>3153</v>
      </c>
    </row>
    <row r="1166" spans="1:9" x14ac:dyDescent="0.2">
      <c r="A1166" s="4">
        <v>60016</v>
      </c>
      <c r="B1166" s="4" t="s">
        <v>4848</v>
      </c>
      <c r="C1166" s="4" t="s">
        <v>4847</v>
      </c>
      <c r="D1166" s="4" t="s">
        <v>2739</v>
      </c>
      <c r="E1166" s="4">
        <v>122</v>
      </c>
      <c r="F1166" s="4" t="s">
        <v>2700</v>
      </c>
      <c r="G1166" s="4" t="s">
        <v>3031</v>
      </c>
      <c r="H1166" s="4" t="s">
        <v>3153</v>
      </c>
      <c r="I1166" s="4" t="s">
        <v>3153</v>
      </c>
    </row>
    <row r="1167" spans="1:9" x14ac:dyDescent="0.2">
      <c r="A1167" s="4">
        <v>60017</v>
      </c>
      <c r="B1167" s="4" t="s">
        <v>4846</v>
      </c>
      <c r="C1167" s="4" t="s">
        <v>4846</v>
      </c>
      <c r="D1167" s="4" t="s">
        <v>2739</v>
      </c>
      <c r="E1167" s="4">
        <v>122</v>
      </c>
      <c r="F1167" s="4" t="s">
        <v>2700</v>
      </c>
      <c r="G1167" s="4" t="s">
        <v>3031</v>
      </c>
      <c r="H1167" s="4" t="s">
        <v>3153</v>
      </c>
      <c r="I1167" s="4" t="s">
        <v>3153</v>
      </c>
    </row>
    <row r="1168" spans="1:9" x14ac:dyDescent="0.2">
      <c r="A1168" s="4">
        <v>61001</v>
      </c>
      <c r="B1168" s="4" t="s">
        <v>4845</v>
      </c>
      <c r="C1168" s="4" t="s">
        <v>4845</v>
      </c>
      <c r="D1168" s="4" t="s">
        <v>2739</v>
      </c>
      <c r="E1168" s="4">
        <v>115</v>
      </c>
      <c r="F1168" s="4" t="s">
        <v>2700</v>
      </c>
      <c r="G1168" s="4" t="s">
        <v>2741</v>
      </c>
      <c r="H1168" s="4" t="s">
        <v>3153</v>
      </c>
      <c r="I1168" s="4" t="s">
        <v>3153</v>
      </c>
    </row>
    <row r="1169" spans="1:9" x14ac:dyDescent="0.2">
      <c r="A1169" s="4">
        <v>61002</v>
      </c>
      <c r="B1169" s="4" t="s">
        <v>4844</v>
      </c>
      <c r="C1169" s="4" t="s">
        <v>4844</v>
      </c>
      <c r="D1169" s="4" t="s">
        <v>2739</v>
      </c>
      <c r="E1169" s="4">
        <v>115</v>
      </c>
      <c r="F1169" s="4" t="s">
        <v>2700</v>
      </c>
      <c r="G1169" s="4" t="s">
        <v>2764</v>
      </c>
      <c r="H1169" s="4" t="s">
        <v>3153</v>
      </c>
      <c r="I1169" s="4" t="s">
        <v>3153</v>
      </c>
    </row>
    <row r="1170" spans="1:9" x14ac:dyDescent="0.2">
      <c r="A1170" s="4">
        <v>61003</v>
      </c>
      <c r="B1170" s="4" t="s">
        <v>4843</v>
      </c>
      <c r="C1170" s="4" t="s">
        <v>4843</v>
      </c>
      <c r="D1170" s="4" t="s">
        <v>2739</v>
      </c>
      <c r="E1170" s="4">
        <v>115</v>
      </c>
      <c r="F1170" s="4" t="s">
        <v>2700</v>
      </c>
      <c r="G1170" s="4" t="s">
        <v>2764</v>
      </c>
      <c r="H1170" s="4" t="s">
        <v>3153</v>
      </c>
      <c r="I1170" s="4" t="s">
        <v>3153</v>
      </c>
    </row>
    <row r="1171" spans="1:9" x14ac:dyDescent="0.2">
      <c r="A1171" s="4">
        <v>61004</v>
      </c>
      <c r="B1171" s="4" t="s">
        <v>4842</v>
      </c>
      <c r="C1171" s="4" t="s">
        <v>4842</v>
      </c>
      <c r="D1171" s="4" t="s">
        <v>2739</v>
      </c>
      <c r="E1171" s="4">
        <v>115</v>
      </c>
      <c r="F1171" s="4" t="s">
        <v>2700</v>
      </c>
      <c r="G1171" s="4" t="s">
        <v>3004</v>
      </c>
      <c r="H1171" s="4" t="s">
        <v>3153</v>
      </c>
      <c r="I1171" s="4" t="s">
        <v>3153</v>
      </c>
    </row>
    <row r="1172" spans="1:9" x14ac:dyDescent="0.2">
      <c r="A1172" s="4">
        <v>62001</v>
      </c>
      <c r="B1172" s="4" t="s">
        <v>4841</v>
      </c>
      <c r="C1172" s="4" t="s">
        <v>4841</v>
      </c>
      <c r="D1172" s="4" t="s">
        <v>2739</v>
      </c>
      <c r="E1172" s="4">
        <v>116</v>
      </c>
      <c r="F1172" s="4" t="s">
        <v>2700</v>
      </c>
      <c r="G1172" s="4" t="s">
        <v>2741</v>
      </c>
      <c r="H1172" s="4" t="s">
        <v>3153</v>
      </c>
      <c r="I1172" s="4" t="s">
        <v>3153</v>
      </c>
    </row>
    <row r="1173" spans="1:9" x14ac:dyDescent="0.2">
      <c r="A1173" s="4">
        <v>62002</v>
      </c>
      <c r="B1173" s="4" t="s">
        <v>4840</v>
      </c>
      <c r="C1173" s="4" t="s">
        <v>4840</v>
      </c>
      <c r="D1173" s="4" t="s">
        <v>2739</v>
      </c>
      <c r="E1173" s="4">
        <v>116</v>
      </c>
      <c r="F1173" s="4" t="s">
        <v>2700</v>
      </c>
      <c r="G1173" s="4" t="s">
        <v>2758</v>
      </c>
      <c r="H1173" s="4" t="s">
        <v>3153</v>
      </c>
      <c r="I1173" s="4" t="s">
        <v>3153</v>
      </c>
    </row>
    <row r="1174" spans="1:9" x14ac:dyDescent="0.2">
      <c r="A1174" s="4">
        <v>62003</v>
      </c>
      <c r="B1174" s="4" t="s">
        <v>4839</v>
      </c>
      <c r="C1174" s="4" t="s">
        <v>4839</v>
      </c>
      <c r="D1174" s="4" t="s">
        <v>2739</v>
      </c>
      <c r="E1174" s="4">
        <v>116</v>
      </c>
      <c r="F1174" s="4" t="s">
        <v>2700</v>
      </c>
      <c r="G1174" s="4" t="s">
        <v>3004</v>
      </c>
      <c r="H1174" s="4" t="s">
        <v>3153</v>
      </c>
      <c r="I1174" s="4" t="s">
        <v>3153</v>
      </c>
    </row>
    <row r="1175" spans="1:9" x14ac:dyDescent="0.2">
      <c r="A1175" s="4">
        <v>62004</v>
      </c>
      <c r="B1175" s="4" t="s">
        <v>4838</v>
      </c>
      <c r="C1175" s="4" t="s">
        <v>4838</v>
      </c>
      <c r="D1175" s="4" t="s">
        <v>2739</v>
      </c>
      <c r="E1175" s="4">
        <v>116</v>
      </c>
      <c r="F1175" s="4" t="s">
        <v>2700</v>
      </c>
      <c r="G1175" s="4" t="s">
        <v>3004</v>
      </c>
      <c r="H1175" s="4" t="s">
        <v>3153</v>
      </c>
      <c r="I1175" s="4" t="s">
        <v>3153</v>
      </c>
    </row>
    <row r="1176" spans="1:9" x14ac:dyDescent="0.2">
      <c r="A1176" s="4">
        <v>62006</v>
      </c>
      <c r="B1176" s="4" t="s">
        <v>4837</v>
      </c>
      <c r="C1176" s="4" t="s">
        <v>4837</v>
      </c>
      <c r="D1176" s="4" t="s">
        <v>2739</v>
      </c>
      <c r="E1176" s="4">
        <v>116</v>
      </c>
      <c r="F1176" s="4" t="s">
        <v>2700</v>
      </c>
      <c r="G1176" s="4" t="s">
        <v>2741</v>
      </c>
      <c r="H1176" s="4" t="s">
        <v>3153</v>
      </c>
      <c r="I1176" s="4" t="s">
        <v>3153</v>
      </c>
    </row>
    <row r="1177" spans="1:9" x14ac:dyDescent="0.2">
      <c r="A1177" s="4">
        <v>62008</v>
      </c>
      <c r="B1177" s="4" t="s">
        <v>4836</v>
      </c>
      <c r="C1177" s="4" t="s">
        <v>4836</v>
      </c>
      <c r="D1177" s="4" t="s">
        <v>2739</v>
      </c>
      <c r="E1177" s="4">
        <v>116</v>
      </c>
      <c r="F1177" s="4" t="s">
        <v>2700</v>
      </c>
      <c r="G1177" s="4" t="s">
        <v>2758</v>
      </c>
      <c r="H1177" s="4" t="s">
        <v>3153</v>
      </c>
      <c r="I1177" s="4" t="s">
        <v>3153</v>
      </c>
    </row>
    <row r="1178" spans="1:9" x14ac:dyDescent="0.2">
      <c r="A1178" s="4">
        <v>62009</v>
      </c>
      <c r="B1178" s="4" t="s">
        <v>4835</v>
      </c>
      <c r="C1178" s="4" t="s">
        <v>4835</v>
      </c>
      <c r="D1178" s="4" t="s">
        <v>3508</v>
      </c>
      <c r="E1178" s="4">
        <v>116</v>
      </c>
      <c r="F1178" s="4" t="s">
        <v>2700</v>
      </c>
      <c r="G1178" s="4" t="s">
        <v>2741</v>
      </c>
      <c r="H1178" s="4" t="s">
        <v>3153</v>
      </c>
      <c r="I1178" s="4" t="s">
        <v>3153</v>
      </c>
    </row>
    <row r="1179" spans="1:9" x14ac:dyDescent="0.2">
      <c r="A1179" s="4">
        <v>62010</v>
      </c>
      <c r="B1179" s="4" t="s">
        <v>4834</v>
      </c>
      <c r="C1179" s="4" t="s">
        <v>4834</v>
      </c>
      <c r="D1179" s="4" t="s">
        <v>2739</v>
      </c>
      <c r="E1179" s="4">
        <v>116</v>
      </c>
      <c r="F1179" s="4" t="s">
        <v>2700</v>
      </c>
      <c r="G1179" s="4" t="s">
        <v>3004</v>
      </c>
      <c r="H1179" s="4" t="s">
        <v>3153</v>
      </c>
      <c r="I1179" s="4" t="s">
        <v>3153</v>
      </c>
    </row>
    <row r="1180" spans="1:9" x14ac:dyDescent="0.2">
      <c r="A1180" s="4">
        <v>62011</v>
      </c>
      <c r="B1180" s="4" t="s">
        <v>4833</v>
      </c>
      <c r="C1180" s="4" t="s">
        <v>4833</v>
      </c>
      <c r="D1180" s="4" t="s">
        <v>2739</v>
      </c>
      <c r="E1180" s="4">
        <v>116</v>
      </c>
      <c r="F1180" s="4" t="s">
        <v>2700</v>
      </c>
      <c r="G1180" s="4" t="s">
        <v>3004</v>
      </c>
      <c r="H1180" s="4" t="s">
        <v>3153</v>
      </c>
      <c r="I1180" s="4" t="s">
        <v>3153</v>
      </c>
    </row>
    <row r="1181" spans="1:9" x14ac:dyDescent="0.2">
      <c r="A1181" s="4">
        <v>62012</v>
      </c>
      <c r="B1181" s="4" t="s">
        <v>4832</v>
      </c>
      <c r="C1181" s="4" t="s">
        <v>4832</v>
      </c>
      <c r="D1181" s="4" t="s">
        <v>2739</v>
      </c>
      <c r="E1181" s="4">
        <v>116</v>
      </c>
      <c r="F1181" s="4" t="s">
        <v>2700</v>
      </c>
      <c r="G1181" s="4" t="s">
        <v>3056</v>
      </c>
      <c r="H1181" s="4" t="s">
        <v>3153</v>
      </c>
      <c r="I1181" s="4" t="s">
        <v>3153</v>
      </c>
    </row>
    <row r="1182" spans="1:9" x14ac:dyDescent="0.2">
      <c r="A1182" s="4">
        <v>62015</v>
      </c>
      <c r="B1182" s="4" t="s">
        <v>4831</v>
      </c>
      <c r="C1182" s="4" t="s">
        <v>4831</v>
      </c>
      <c r="D1182" s="4" t="s">
        <v>2739</v>
      </c>
      <c r="E1182" s="4">
        <v>116</v>
      </c>
      <c r="F1182" s="4" t="s">
        <v>2700</v>
      </c>
      <c r="G1182" s="4" t="s">
        <v>3031</v>
      </c>
      <c r="H1182" s="4" t="s">
        <v>3153</v>
      </c>
      <c r="I1182" s="4" t="s">
        <v>3153</v>
      </c>
    </row>
    <row r="1183" spans="1:9" x14ac:dyDescent="0.2">
      <c r="A1183" s="4">
        <v>63001</v>
      </c>
      <c r="B1183" s="4" t="s">
        <v>4830</v>
      </c>
      <c r="C1183" s="4" t="s">
        <v>4830</v>
      </c>
      <c r="D1183" s="4" t="s">
        <v>2739</v>
      </c>
      <c r="E1183" s="4">
        <v>118</v>
      </c>
      <c r="F1183" s="4" t="s">
        <v>2700</v>
      </c>
      <c r="G1183" s="4" t="s">
        <v>2741</v>
      </c>
      <c r="H1183" s="4" t="s">
        <v>3153</v>
      </c>
      <c r="I1183" s="4" t="s">
        <v>3153</v>
      </c>
    </row>
    <row r="1184" spans="1:9" x14ac:dyDescent="0.2">
      <c r="A1184" s="4">
        <v>63002</v>
      </c>
      <c r="B1184" s="4" t="s">
        <v>4829</v>
      </c>
      <c r="C1184" s="4" t="s">
        <v>4829</v>
      </c>
      <c r="D1184" s="4" t="s">
        <v>2739</v>
      </c>
      <c r="E1184" s="4">
        <v>118</v>
      </c>
      <c r="F1184" s="4" t="s">
        <v>2700</v>
      </c>
      <c r="G1184" s="4" t="s">
        <v>2764</v>
      </c>
      <c r="H1184" s="4" t="s">
        <v>3153</v>
      </c>
      <c r="I1184" s="4" t="s">
        <v>3153</v>
      </c>
    </row>
    <row r="1185" spans="1:9" x14ac:dyDescent="0.2">
      <c r="A1185" s="4">
        <v>64002</v>
      </c>
      <c r="B1185" s="4" t="s">
        <v>4828</v>
      </c>
      <c r="C1185" s="4" t="s">
        <v>4828</v>
      </c>
      <c r="D1185" s="4" t="s">
        <v>2739</v>
      </c>
      <c r="E1185" s="4">
        <v>115</v>
      </c>
      <c r="F1185" s="4" t="s">
        <v>2700</v>
      </c>
      <c r="G1185" s="4" t="s">
        <v>2741</v>
      </c>
      <c r="H1185" s="4" t="s">
        <v>3153</v>
      </c>
      <c r="I1185" s="4" t="s">
        <v>3153</v>
      </c>
    </row>
    <row r="1186" spans="1:9" x14ac:dyDescent="0.2">
      <c r="A1186" s="4">
        <v>65001</v>
      </c>
      <c r="B1186" s="4" t="s">
        <v>4827</v>
      </c>
      <c r="C1186" s="4" t="s">
        <v>4827</v>
      </c>
      <c r="D1186" s="4" t="s">
        <v>2739</v>
      </c>
      <c r="E1186" s="4">
        <v>113</v>
      </c>
      <c r="F1186" s="4" t="s">
        <v>2700</v>
      </c>
      <c r="G1186" s="4" t="s">
        <v>2741</v>
      </c>
      <c r="H1186" s="4" t="s">
        <v>3153</v>
      </c>
      <c r="I1186" s="4" t="s">
        <v>3153</v>
      </c>
    </row>
    <row r="1187" spans="1:9" x14ac:dyDescent="0.2">
      <c r="A1187" s="4">
        <v>65003</v>
      </c>
      <c r="B1187" s="4" t="s">
        <v>4826</v>
      </c>
      <c r="C1187" s="4" t="s">
        <v>4826</v>
      </c>
      <c r="D1187" s="4" t="s">
        <v>2739</v>
      </c>
      <c r="E1187" s="4">
        <v>113</v>
      </c>
      <c r="F1187" s="4" t="s">
        <v>2700</v>
      </c>
      <c r="G1187" s="4" t="s">
        <v>3004</v>
      </c>
      <c r="H1187" s="4" t="s">
        <v>3153</v>
      </c>
      <c r="I1187" s="4" t="s">
        <v>3153</v>
      </c>
    </row>
    <row r="1188" spans="1:9" x14ac:dyDescent="0.2">
      <c r="A1188" s="4">
        <v>65005</v>
      </c>
      <c r="B1188" s="4" t="s">
        <v>4825</v>
      </c>
      <c r="C1188" s="4" t="s">
        <v>4825</v>
      </c>
      <c r="D1188" s="4" t="s">
        <v>2739</v>
      </c>
      <c r="E1188" s="4">
        <v>113</v>
      </c>
      <c r="F1188" s="4" t="s">
        <v>2700</v>
      </c>
      <c r="G1188" s="4" t="s">
        <v>3004</v>
      </c>
      <c r="H1188" s="4" t="s">
        <v>3153</v>
      </c>
      <c r="I1188" s="4" t="s">
        <v>3153</v>
      </c>
    </row>
    <row r="1189" spans="1:9" x14ac:dyDescent="0.2">
      <c r="A1189" s="4">
        <v>65006</v>
      </c>
      <c r="B1189" s="4" t="s">
        <v>4824</v>
      </c>
      <c r="C1189" s="4" t="s">
        <v>4824</v>
      </c>
      <c r="D1189" s="4" t="s">
        <v>2739</v>
      </c>
      <c r="E1189" s="4">
        <v>113</v>
      </c>
      <c r="F1189" s="4" t="s">
        <v>2700</v>
      </c>
      <c r="G1189" s="4" t="s">
        <v>2758</v>
      </c>
      <c r="H1189" s="4" t="s">
        <v>3153</v>
      </c>
      <c r="I1189" s="4" t="s">
        <v>3153</v>
      </c>
    </row>
    <row r="1190" spans="1:9" x14ac:dyDescent="0.2">
      <c r="A1190" s="4">
        <v>65007</v>
      </c>
      <c r="B1190" s="4" t="s">
        <v>4823</v>
      </c>
      <c r="C1190" s="4" t="s">
        <v>4823</v>
      </c>
      <c r="D1190" s="4" t="s">
        <v>2739</v>
      </c>
      <c r="E1190" s="4">
        <v>61</v>
      </c>
      <c r="F1190" s="4" t="s">
        <v>2700</v>
      </c>
      <c r="G1190" s="4" t="s">
        <v>2738</v>
      </c>
      <c r="H1190" s="4" t="s">
        <v>2751</v>
      </c>
      <c r="I1190" s="4" t="s">
        <v>3153</v>
      </c>
    </row>
    <row r="1191" spans="1:9" x14ac:dyDescent="0.2">
      <c r="A1191" s="4">
        <v>65008</v>
      </c>
      <c r="B1191" s="4" t="s">
        <v>4822</v>
      </c>
      <c r="C1191" s="4" t="s">
        <v>4822</v>
      </c>
      <c r="D1191" s="4" t="s">
        <v>2739</v>
      </c>
      <c r="E1191" s="4">
        <v>113</v>
      </c>
      <c r="F1191" s="4" t="s">
        <v>2700</v>
      </c>
      <c r="G1191" s="4" t="s">
        <v>2815</v>
      </c>
      <c r="H1191" s="4" t="s">
        <v>3153</v>
      </c>
      <c r="I1191" s="4" t="s">
        <v>3153</v>
      </c>
    </row>
    <row r="1192" spans="1:9" x14ac:dyDescent="0.2">
      <c r="A1192" s="4">
        <v>66001</v>
      </c>
      <c r="B1192" s="4" t="s">
        <v>4821</v>
      </c>
      <c r="C1192" s="4" t="s">
        <v>4821</v>
      </c>
      <c r="D1192" s="4" t="s">
        <v>2739</v>
      </c>
      <c r="E1192" s="4">
        <v>116</v>
      </c>
      <c r="F1192" s="4" t="s">
        <v>2700</v>
      </c>
      <c r="G1192" s="4" t="s">
        <v>2764</v>
      </c>
      <c r="H1192" s="4" t="s">
        <v>3153</v>
      </c>
      <c r="I1192" s="4" t="s">
        <v>3153</v>
      </c>
    </row>
    <row r="1193" spans="1:9" x14ac:dyDescent="0.2">
      <c r="A1193" s="4">
        <v>66002</v>
      </c>
      <c r="B1193" s="4" t="s">
        <v>4820</v>
      </c>
      <c r="C1193" s="4" t="s">
        <v>4820</v>
      </c>
      <c r="D1193" s="4" t="s">
        <v>2739</v>
      </c>
      <c r="E1193" s="4">
        <v>116</v>
      </c>
      <c r="F1193" s="4" t="s">
        <v>2700</v>
      </c>
      <c r="G1193" s="4" t="s">
        <v>3004</v>
      </c>
      <c r="H1193" s="4" t="s">
        <v>3153</v>
      </c>
      <c r="I1193" s="4" t="s">
        <v>3153</v>
      </c>
    </row>
    <row r="1194" spans="1:9" x14ac:dyDescent="0.2">
      <c r="A1194" s="4">
        <v>67001</v>
      </c>
      <c r="B1194" s="4" t="s">
        <v>4819</v>
      </c>
      <c r="C1194" s="4" t="s">
        <v>4819</v>
      </c>
      <c r="D1194" s="4" t="s">
        <v>2739</v>
      </c>
      <c r="E1194" s="4">
        <v>114</v>
      </c>
      <c r="F1194" s="4" t="s">
        <v>2700</v>
      </c>
      <c r="G1194" s="4" t="s">
        <v>2758</v>
      </c>
      <c r="H1194" s="4" t="s">
        <v>3153</v>
      </c>
      <c r="I1194" s="4" t="s">
        <v>3153</v>
      </c>
    </row>
    <row r="1195" spans="1:9" x14ac:dyDescent="0.2">
      <c r="A1195" s="4">
        <v>67002</v>
      </c>
      <c r="B1195" s="4" t="s">
        <v>4818</v>
      </c>
      <c r="C1195" s="4" t="s">
        <v>4818</v>
      </c>
      <c r="D1195" s="4" t="s">
        <v>2739</v>
      </c>
      <c r="E1195" s="4">
        <v>114</v>
      </c>
      <c r="F1195" s="4" t="s">
        <v>2700</v>
      </c>
      <c r="G1195" s="4" t="s">
        <v>2758</v>
      </c>
      <c r="H1195" s="4" t="s">
        <v>3153</v>
      </c>
      <c r="I1195" s="4" t="s">
        <v>3153</v>
      </c>
    </row>
    <row r="1196" spans="1:9" x14ac:dyDescent="0.2">
      <c r="A1196" s="4">
        <v>67004</v>
      </c>
      <c r="B1196" s="4" t="s">
        <v>4817</v>
      </c>
      <c r="C1196" s="4" t="s">
        <v>4817</v>
      </c>
      <c r="D1196" s="4" t="s">
        <v>2739</v>
      </c>
      <c r="E1196" s="4">
        <v>114</v>
      </c>
      <c r="F1196" s="4" t="s">
        <v>2700</v>
      </c>
      <c r="G1196" s="4" t="s">
        <v>2741</v>
      </c>
      <c r="H1196" s="4" t="s">
        <v>3153</v>
      </c>
      <c r="I1196" s="4" t="s">
        <v>3153</v>
      </c>
    </row>
    <row r="1197" spans="1:9" x14ac:dyDescent="0.2">
      <c r="A1197" s="4">
        <v>67005</v>
      </c>
      <c r="B1197" s="4" t="s">
        <v>4816</v>
      </c>
      <c r="C1197" s="4" t="s">
        <v>4816</v>
      </c>
      <c r="D1197" s="4" t="s">
        <v>3075</v>
      </c>
      <c r="E1197" s="4">
        <v>114</v>
      </c>
      <c r="F1197" s="4" t="s">
        <v>2700</v>
      </c>
      <c r="G1197" s="4" t="s">
        <v>2741</v>
      </c>
      <c r="H1197" s="4" t="s">
        <v>3153</v>
      </c>
      <c r="I1197" s="4" t="s">
        <v>3153</v>
      </c>
    </row>
    <row r="1198" spans="1:9" x14ac:dyDescent="0.2">
      <c r="A1198" s="4">
        <v>67006</v>
      </c>
      <c r="B1198" s="4" t="s">
        <v>4815</v>
      </c>
      <c r="C1198" s="4" t="s">
        <v>4815</v>
      </c>
      <c r="D1198" s="4" t="s">
        <v>2739</v>
      </c>
      <c r="E1198" s="4">
        <v>114</v>
      </c>
      <c r="F1198" s="4" t="s">
        <v>2700</v>
      </c>
      <c r="G1198" s="4" t="s">
        <v>2758</v>
      </c>
      <c r="H1198" s="4" t="s">
        <v>3153</v>
      </c>
      <c r="I1198" s="4" t="s">
        <v>3153</v>
      </c>
    </row>
    <row r="1199" spans="1:9" x14ac:dyDescent="0.2">
      <c r="A1199" s="4">
        <v>67008</v>
      </c>
      <c r="B1199" s="4" t="s">
        <v>4814</v>
      </c>
      <c r="C1199" s="4" t="s">
        <v>4814</v>
      </c>
      <c r="D1199" s="4" t="s">
        <v>2739</v>
      </c>
      <c r="E1199" s="4">
        <v>61</v>
      </c>
      <c r="F1199" s="4" t="s">
        <v>2700</v>
      </c>
      <c r="G1199" s="4" t="s">
        <v>3023</v>
      </c>
      <c r="H1199" s="4" t="s">
        <v>2751</v>
      </c>
      <c r="I1199" s="4" t="s">
        <v>3153</v>
      </c>
    </row>
    <row r="1200" spans="1:9" x14ac:dyDescent="0.2">
      <c r="A1200" s="4">
        <v>67009</v>
      </c>
      <c r="B1200" s="4" t="s">
        <v>4813</v>
      </c>
      <c r="C1200" s="4" t="s">
        <v>4813</v>
      </c>
      <c r="D1200" s="4" t="s">
        <v>2739</v>
      </c>
      <c r="E1200" s="4">
        <v>114</v>
      </c>
      <c r="F1200" s="4" t="s">
        <v>2700</v>
      </c>
      <c r="G1200" s="4" t="s">
        <v>2815</v>
      </c>
      <c r="H1200" s="4" t="s">
        <v>3153</v>
      </c>
      <c r="I1200" s="4" t="s">
        <v>3153</v>
      </c>
    </row>
    <row r="1201" spans="1:9" x14ac:dyDescent="0.2">
      <c r="A1201" s="4">
        <v>67010</v>
      </c>
      <c r="B1201" s="4" t="s">
        <v>4812</v>
      </c>
      <c r="C1201" s="4" t="s">
        <v>4812</v>
      </c>
      <c r="D1201" s="4" t="s">
        <v>2739</v>
      </c>
      <c r="E1201" s="4">
        <v>114</v>
      </c>
      <c r="F1201" s="4" t="s">
        <v>2700</v>
      </c>
      <c r="G1201" s="4" t="s">
        <v>3004</v>
      </c>
      <c r="H1201" s="4" t="s">
        <v>3153</v>
      </c>
      <c r="I1201" s="4" t="s">
        <v>3153</v>
      </c>
    </row>
    <row r="1202" spans="1:9" x14ac:dyDescent="0.2">
      <c r="A1202" s="4">
        <v>67011</v>
      </c>
      <c r="B1202" s="4" t="s">
        <v>4811</v>
      </c>
      <c r="C1202" s="4" t="s">
        <v>4811</v>
      </c>
      <c r="D1202" s="4" t="s">
        <v>2739</v>
      </c>
      <c r="E1202" s="4">
        <v>114</v>
      </c>
      <c r="F1202" s="4" t="s">
        <v>2700</v>
      </c>
      <c r="G1202" s="4" t="s">
        <v>4066</v>
      </c>
      <c r="H1202" s="4" t="s">
        <v>3153</v>
      </c>
      <c r="I1202" s="4" t="s">
        <v>3153</v>
      </c>
    </row>
    <row r="1203" spans="1:9" x14ac:dyDescent="0.2">
      <c r="A1203" s="4">
        <v>67012</v>
      </c>
      <c r="B1203" s="4" t="s">
        <v>4810</v>
      </c>
      <c r="C1203" s="4" t="s">
        <v>4810</v>
      </c>
      <c r="D1203" s="4" t="s">
        <v>2739</v>
      </c>
      <c r="E1203" s="4">
        <v>114</v>
      </c>
      <c r="F1203" s="4" t="s">
        <v>2700</v>
      </c>
      <c r="G1203" s="4" t="s">
        <v>2810</v>
      </c>
      <c r="H1203" s="4" t="s">
        <v>3153</v>
      </c>
      <c r="I1203" s="4" t="s">
        <v>3153</v>
      </c>
    </row>
    <row r="1204" spans="1:9" x14ac:dyDescent="0.2">
      <c r="A1204" s="4">
        <v>67014</v>
      </c>
      <c r="B1204" s="4" t="s">
        <v>4809</v>
      </c>
      <c r="C1204" s="4" t="s">
        <v>4809</v>
      </c>
      <c r="D1204" s="4" t="s">
        <v>2739</v>
      </c>
      <c r="E1204" s="4">
        <v>114</v>
      </c>
      <c r="F1204" s="4" t="s">
        <v>2700</v>
      </c>
      <c r="G1204" s="4" t="s">
        <v>2916</v>
      </c>
      <c r="H1204" s="4" t="s">
        <v>3153</v>
      </c>
      <c r="I1204" s="4" t="s">
        <v>3153</v>
      </c>
    </row>
    <row r="1205" spans="1:9" x14ac:dyDescent="0.2">
      <c r="A1205" s="4">
        <v>67016</v>
      </c>
      <c r="B1205" s="4" t="s">
        <v>4808</v>
      </c>
      <c r="C1205" s="4" t="s">
        <v>4808</v>
      </c>
      <c r="D1205" s="4" t="s">
        <v>2739</v>
      </c>
      <c r="E1205" s="4">
        <v>114</v>
      </c>
      <c r="F1205" s="4" t="s">
        <v>2700</v>
      </c>
      <c r="G1205" s="4" t="s">
        <v>2764</v>
      </c>
      <c r="H1205" s="4" t="s">
        <v>3153</v>
      </c>
      <c r="I1205" s="4" t="s">
        <v>3153</v>
      </c>
    </row>
    <row r="1206" spans="1:9" x14ac:dyDescent="0.2">
      <c r="A1206" s="4">
        <v>68002</v>
      </c>
      <c r="B1206" s="4" t="s">
        <v>4807</v>
      </c>
      <c r="C1206" s="4" t="s">
        <v>4807</v>
      </c>
      <c r="D1206" s="4" t="s">
        <v>2739</v>
      </c>
      <c r="E1206" s="4">
        <v>113</v>
      </c>
      <c r="F1206" s="4" t="s">
        <v>2700</v>
      </c>
      <c r="G1206" s="4" t="s">
        <v>2741</v>
      </c>
      <c r="H1206" s="4" t="s">
        <v>3153</v>
      </c>
      <c r="I1206" s="4" t="s">
        <v>3153</v>
      </c>
    </row>
    <row r="1207" spans="1:9" x14ac:dyDescent="0.2">
      <c r="A1207" s="4">
        <v>68003</v>
      </c>
      <c r="B1207" s="4" t="s">
        <v>4806</v>
      </c>
      <c r="C1207" s="4" t="s">
        <v>4806</v>
      </c>
      <c r="D1207" s="4" t="s">
        <v>2739</v>
      </c>
      <c r="E1207" s="4">
        <v>113</v>
      </c>
      <c r="F1207" s="4" t="s">
        <v>2700</v>
      </c>
      <c r="G1207" s="4" t="s">
        <v>3004</v>
      </c>
      <c r="H1207" s="4" t="s">
        <v>2751</v>
      </c>
      <c r="I1207" s="4" t="s">
        <v>3153</v>
      </c>
    </row>
    <row r="1208" spans="1:9" x14ac:dyDescent="0.2">
      <c r="A1208" s="4">
        <v>68004</v>
      </c>
      <c r="B1208" s="4" t="s">
        <v>4805</v>
      </c>
      <c r="C1208" s="4" t="s">
        <v>4805</v>
      </c>
      <c r="D1208" s="4" t="s">
        <v>2739</v>
      </c>
      <c r="E1208" s="4">
        <v>113</v>
      </c>
      <c r="F1208" s="4" t="s">
        <v>2700</v>
      </c>
      <c r="G1208" s="4" t="s">
        <v>2758</v>
      </c>
      <c r="H1208" s="4" t="s">
        <v>3153</v>
      </c>
      <c r="I1208" s="4" t="s">
        <v>3153</v>
      </c>
    </row>
    <row r="1209" spans="1:9" x14ac:dyDescent="0.2">
      <c r="A1209" s="4">
        <v>68006</v>
      </c>
      <c r="B1209" s="4" t="s">
        <v>4804</v>
      </c>
      <c r="C1209" s="4" t="s">
        <v>4804</v>
      </c>
      <c r="D1209" s="4" t="s">
        <v>2739</v>
      </c>
      <c r="E1209" s="4">
        <v>113</v>
      </c>
      <c r="F1209" s="4" t="s">
        <v>2700</v>
      </c>
      <c r="G1209" s="4" t="s">
        <v>2916</v>
      </c>
      <c r="H1209" s="4" t="s">
        <v>3153</v>
      </c>
      <c r="I1209" s="4" t="s">
        <v>3153</v>
      </c>
    </row>
    <row r="1210" spans="1:9" x14ac:dyDescent="0.2">
      <c r="A1210" s="4">
        <v>68011</v>
      </c>
      <c r="B1210" s="4" t="s">
        <v>4803</v>
      </c>
      <c r="C1210" s="4" t="s">
        <v>4803</v>
      </c>
      <c r="D1210" s="4" t="s">
        <v>2739</v>
      </c>
      <c r="E1210" s="4">
        <v>61</v>
      </c>
      <c r="F1210" s="4" t="s">
        <v>2700</v>
      </c>
      <c r="G1210" s="4" t="s">
        <v>2758</v>
      </c>
      <c r="H1210" s="4" t="s">
        <v>2751</v>
      </c>
      <c r="I1210" s="4" t="s">
        <v>3153</v>
      </c>
    </row>
    <row r="1211" spans="1:9" x14ac:dyDescent="0.2">
      <c r="A1211" s="4">
        <v>69001</v>
      </c>
      <c r="B1211" s="4" t="s">
        <v>4802</v>
      </c>
      <c r="C1211" s="4" t="s">
        <v>4802</v>
      </c>
      <c r="D1211" s="4" t="s">
        <v>2739</v>
      </c>
      <c r="E1211" s="4">
        <v>61</v>
      </c>
      <c r="F1211" s="4" t="s">
        <v>2700</v>
      </c>
      <c r="G1211" s="4" t="s">
        <v>2764</v>
      </c>
      <c r="H1211" s="4" t="s">
        <v>2751</v>
      </c>
      <c r="I1211" s="4" t="s">
        <v>3153</v>
      </c>
    </row>
    <row r="1212" spans="1:9" x14ac:dyDescent="0.2">
      <c r="A1212" s="4">
        <v>69003</v>
      </c>
      <c r="B1212" s="4" t="s">
        <v>4801</v>
      </c>
      <c r="C1212" s="4" t="s">
        <v>4801</v>
      </c>
      <c r="D1212" s="4" t="s">
        <v>2739</v>
      </c>
      <c r="E1212" s="4">
        <v>113</v>
      </c>
      <c r="F1212" s="4" t="s">
        <v>2700</v>
      </c>
      <c r="G1212" s="4" t="s">
        <v>2764</v>
      </c>
      <c r="H1212" s="4" t="s">
        <v>3153</v>
      </c>
      <c r="I1212" s="4" t="s">
        <v>3153</v>
      </c>
    </row>
    <row r="1213" spans="1:9" x14ac:dyDescent="0.2">
      <c r="A1213" s="4">
        <v>69004</v>
      </c>
      <c r="B1213" s="4" t="s">
        <v>4800</v>
      </c>
      <c r="C1213" s="4" t="s">
        <v>4800</v>
      </c>
      <c r="D1213" s="4" t="s">
        <v>2739</v>
      </c>
      <c r="E1213" s="4">
        <v>113</v>
      </c>
      <c r="F1213" s="4" t="s">
        <v>2700</v>
      </c>
      <c r="G1213" s="4" t="s">
        <v>2758</v>
      </c>
      <c r="H1213" s="4" t="s">
        <v>3153</v>
      </c>
      <c r="I1213" s="4" t="s">
        <v>3153</v>
      </c>
    </row>
    <row r="1214" spans="1:9" x14ac:dyDescent="0.2">
      <c r="A1214" s="4">
        <v>69005</v>
      </c>
      <c r="B1214" s="4" t="s">
        <v>4799</v>
      </c>
      <c r="C1214" s="4" t="s">
        <v>4799</v>
      </c>
      <c r="D1214" s="4" t="s">
        <v>2739</v>
      </c>
      <c r="E1214" s="4">
        <v>113</v>
      </c>
      <c r="F1214" s="4" t="s">
        <v>2700</v>
      </c>
      <c r="G1214" s="4" t="s">
        <v>3004</v>
      </c>
      <c r="H1214" s="4" t="s">
        <v>3153</v>
      </c>
      <c r="I1214" s="4" t="s">
        <v>3153</v>
      </c>
    </row>
    <row r="1215" spans="1:9" x14ac:dyDescent="0.2">
      <c r="A1215" s="4">
        <v>69007</v>
      </c>
      <c r="B1215" s="4" t="s">
        <v>4798</v>
      </c>
      <c r="C1215" s="4" t="s">
        <v>4798</v>
      </c>
      <c r="D1215" s="4" t="s">
        <v>2739</v>
      </c>
      <c r="E1215" s="4">
        <v>113</v>
      </c>
      <c r="F1215" s="4" t="s">
        <v>2700</v>
      </c>
      <c r="G1215" s="4" t="s">
        <v>2916</v>
      </c>
      <c r="H1215" s="4" t="s">
        <v>3153</v>
      </c>
      <c r="I1215" s="4" t="s">
        <v>3153</v>
      </c>
    </row>
    <row r="1216" spans="1:9" x14ac:dyDescent="0.2">
      <c r="A1216" s="4">
        <v>69009</v>
      </c>
      <c r="B1216" s="4" t="s">
        <v>4797</v>
      </c>
      <c r="C1216" s="4" t="s">
        <v>4797</v>
      </c>
      <c r="D1216" s="4" t="s">
        <v>2739</v>
      </c>
      <c r="E1216" s="4">
        <v>113</v>
      </c>
      <c r="F1216" s="4" t="s">
        <v>2700</v>
      </c>
      <c r="G1216" s="4" t="s">
        <v>2764</v>
      </c>
      <c r="H1216" s="4" t="s">
        <v>3153</v>
      </c>
      <c r="I1216" s="4" t="s">
        <v>3153</v>
      </c>
    </row>
    <row r="1217" spans="1:9" x14ac:dyDescent="0.2">
      <c r="A1217" s="4">
        <v>69011</v>
      </c>
      <c r="B1217" s="4" t="s">
        <v>4796</v>
      </c>
      <c r="C1217" s="4" t="s">
        <v>4796</v>
      </c>
      <c r="D1217" s="4" t="s">
        <v>2739</v>
      </c>
      <c r="E1217" s="4">
        <v>113</v>
      </c>
      <c r="F1217" s="4" t="s">
        <v>2700</v>
      </c>
      <c r="G1217" s="4" t="s">
        <v>2764</v>
      </c>
      <c r="H1217" s="4" t="s">
        <v>3153</v>
      </c>
      <c r="I1217" s="4" t="s">
        <v>3153</v>
      </c>
    </row>
    <row r="1218" spans="1:9" x14ac:dyDescent="0.2">
      <c r="A1218" s="4">
        <v>69012</v>
      </c>
      <c r="B1218" s="4" t="s">
        <v>4795</v>
      </c>
      <c r="C1218" s="4" t="s">
        <v>4795</v>
      </c>
      <c r="D1218" s="4" t="s">
        <v>2739</v>
      </c>
      <c r="E1218" s="4">
        <v>113</v>
      </c>
      <c r="F1218" s="4" t="s">
        <v>2700</v>
      </c>
      <c r="G1218" s="4" t="s">
        <v>2758</v>
      </c>
      <c r="H1218" s="4" t="s">
        <v>3153</v>
      </c>
      <c r="I1218" s="4" t="s">
        <v>3153</v>
      </c>
    </row>
    <row r="1219" spans="1:9" x14ac:dyDescent="0.2">
      <c r="A1219" s="4">
        <v>70001</v>
      </c>
      <c r="B1219" s="4" t="s">
        <v>4794</v>
      </c>
      <c r="C1219" s="4" t="s">
        <v>4794</v>
      </c>
      <c r="D1219" s="4" t="s">
        <v>2739</v>
      </c>
      <c r="E1219" s="4">
        <v>300</v>
      </c>
      <c r="F1219" s="4" t="s">
        <v>2700</v>
      </c>
      <c r="G1219" s="4" t="s">
        <v>2741</v>
      </c>
      <c r="H1219" s="4" t="s">
        <v>3153</v>
      </c>
      <c r="I1219" s="4" t="s">
        <v>3153</v>
      </c>
    </row>
    <row r="1220" spans="1:9" x14ac:dyDescent="0.2">
      <c r="A1220" s="4">
        <v>70003</v>
      </c>
      <c r="B1220" s="4" t="s">
        <v>4793</v>
      </c>
      <c r="C1220" s="4" t="s">
        <v>4792</v>
      </c>
      <c r="D1220" s="4" t="s">
        <v>2739</v>
      </c>
      <c r="E1220" s="4">
        <v>100</v>
      </c>
      <c r="F1220" s="4" t="s">
        <v>2700</v>
      </c>
      <c r="G1220" s="4" t="s">
        <v>2741</v>
      </c>
      <c r="H1220" s="4" t="s">
        <v>3153</v>
      </c>
      <c r="I1220" s="4" t="s">
        <v>3153</v>
      </c>
    </row>
    <row r="1221" spans="1:9" x14ac:dyDescent="0.2">
      <c r="A1221" s="4">
        <v>70004</v>
      </c>
      <c r="B1221" s="4" t="s">
        <v>4791</v>
      </c>
      <c r="C1221" s="4" t="s">
        <v>4791</v>
      </c>
      <c r="D1221" s="4" t="s">
        <v>2739</v>
      </c>
      <c r="E1221" s="4">
        <v>100</v>
      </c>
      <c r="F1221" s="4" t="s">
        <v>2700</v>
      </c>
      <c r="G1221" s="4" t="s">
        <v>2758</v>
      </c>
      <c r="H1221" s="4" t="s">
        <v>3153</v>
      </c>
      <c r="I1221" s="4" t="s">
        <v>3153</v>
      </c>
    </row>
    <row r="1222" spans="1:9" x14ac:dyDescent="0.2">
      <c r="A1222" s="4">
        <v>70005</v>
      </c>
      <c r="B1222" s="4" t="s">
        <v>4790</v>
      </c>
      <c r="C1222" s="4" t="s">
        <v>4790</v>
      </c>
      <c r="D1222" s="4" t="s">
        <v>2739</v>
      </c>
      <c r="E1222" s="4">
        <v>100</v>
      </c>
      <c r="F1222" s="4" t="s">
        <v>2700</v>
      </c>
      <c r="G1222" s="4" t="s">
        <v>3056</v>
      </c>
      <c r="H1222" s="4" t="s">
        <v>3153</v>
      </c>
      <c r="I1222" s="4" t="s">
        <v>3153</v>
      </c>
    </row>
    <row r="1223" spans="1:9" x14ac:dyDescent="0.2">
      <c r="A1223" s="4">
        <v>70008</v>
      </c>
      <c r="B1223" s="4" t="s">
        <v>4789</v>
      </c>
      <c r="C1223" s="4" t="s">
        <v>4789</v>
      </c>
      <c r="D1223" s="4" t="s">
        <v>2739</v>
      </c>
      <c r="E1223" s="4">
        <v>100</v>
      </c>
      <c r="F1223" s="4" t="s">
        <v>2700</v>
      </c>
      <c r="G1223" s="4" t="s">
        <v>2758</v>
      </c>
      <c r="H1223" s="4" t="s">
        <v>3153</v>
      </c>
      <c r="I1223" s="4" t="s">
        <v>3153</v>
      </c>
    </row>
    <row r="1224" spans="1:9" x14ac:dyDescent="0.2">
      <c r="A1224" s="4">
        <v>70009</v>
      </c>
      <c r="B1224" s="4" t="s">
        <v>4788</v>
      </c>
      <c r="C1224" s="4" t="s">
        <v>4788</v>
      </c>
      <c r="D1224" s="4" t="s">
        <v>2739</v>
      </c>
      <c r="E1224" s="4">
        <v>100</v>
      </c>
      <c r="F1224" s="4" t="s">
        <v>2700</v>
      </c>
      <c r="G1224" s="4" t="s">
        <v>2810</v>
      </c>
      <c r="H1224" s="4" t="s">
        <v>3153</v>
      </c>
      <c r="I1224" s="4" t="s">
        <v>3153</v>
      </c>
    </row>
    <row r="1225" spans="1:9" x14ac:dyDescent="0.2">
      <c r="A1225" s="4">
        <v>70012</v>
      </c>
      <c r="B1225" s="4" t="s">
        <v>4787</v>
      </c>
      <c r="C1225" s="4" t="s">
        <v>4787</v>
      </c>
      <c r="D1225" s="4" t="s">
        <v>2739</v>
      </c>
      <c r="E1225" s="4">
        <v>100</v>
      </c>
      <c r="F1225" s="4" t="s">
        <v>2700</v>
      </c>
      <c r="G1225" s="4" t="s">
        <v>3004</v>
      </c>
      <c r="H1225" s="4" t="s">
        <v>3153</v>
      </c>
      <c r="I1225" s="4" t="s">
        <v>3153</v>
      </c>
    </row>
    <row r="1226" spans="1:9" x14ac:dyDescent="0.2">
      <c r="A1226" s="4">
        <v>70013</v>
      </c>
      <c r="B1226" s="4" t="s">
        <v>4786</v>
      </c>
      <c r="C1226" s="4" t="s">
        <v>4786</v>
      </c>
      <c r="D1226" s="4" t="s">
        <v>2739</v>
      </c>
      <c r="E1226" s="4">
        <v>100</v>
      </c>
      <c r="F1226" s="4" t="s">
        <v>2700</v>
      </c>
      <c r="G1226" s="4" t="s">
        <v>2758</v>
      </c>
      <c r="H1226" s="4" t="s">
        <v>3153</v>
      </c>
      <c r="I1226" s="4" t="s">
        <v>3153</v>
      </c>
    </row>
    <row r="1227" spans="1:9" x14ac:dyDescent="0.2">
      <c r="A1227" s="4">
        <v>71001</v>
      </c>
      <c r="B1227" s="4" t="s">
        <v>4785</v>
      </c>
      <c r="C1227" s="4" t="s">
        <v>4785</v>
      </c>
      <c r="D1227" s="4" t="s">
        <v>2739</v>
      </c>
      <c r="E1227" s="4">
        <v>99</v>
      </c>
      <c r="F1227" s="4" t="s">
        <v>2700</v>
      </c>
      <c r="G1227" s="4" t="s">
        <v>2758</v>
      </c>
      <c r="H1227" s="4" t="s">
        <v>3153</v>
      </c>
      <c r="I1227" s="4" t="s">
        <v>3153</v>
      </c>
    </row>
    <row r="1228" spans="1:9" x14ac:dyDescent="0.2">
      <c r="A1228" s="4">
        <v>71002</v>
      </c>
      <c r="B1228" s="4" t="s">
        <v>4784</v>
      </c>
      <c r="C1228" s="4" t="s">
        <v>4784</v>
      </c>
      <c r="D1228" s="4" t="s">
        <v>2739</v>
      </c>
      <c r="E1228" s="4">
        <v>99</v>
      </c>
      <c r="F1228" s="4" t="s">
        <v>2700</v>
      </c>
      <c r="G1228" s="4" t="s">
        <v>3004</v>
      </c>
      <c r="H1228" s="4" t="s">
        <v>3153</v>
      </c>
      <c r="I1228" s="4" t="s">
        <v>3153</v>
      </c>
    </row>
    <row r="1229" spans="1:9" x14ac:dyDescent="0.2">
      <c r="A1229" s="4">
        <v>71003</v>
      </c>
      <c r="B1229" s="4" t="s">
        <v>4783</v>
      </c>
      <c r="C1229" s="4" t="s">
        <v>4783</v>
      </c>
      <c r="D1229" s="4" t="s">
        <v>2739</v>
      </c>
      <c r="E1229" s="4">
        <v>99</v>
      </c>
      <c r="F1229" s="4" t="s">
        <v>2700</v>
      </c>
      <c r="G1229" s="4" t="s">
        <v>2741</v>
      </c>
      <c r="H1229" s="4" t="s">
        <v>3153</v>
      </c>
      <c r="I1229" s="4" t="s">
        <v>3153</v>
      </c>
    </row>
    <row r="1230" spans="1:9" x14ac:dyDescent="0.2">
      <c r="A1230" s="4">
        <v>71004</v>
      </c>
      <c r="B1230" s="4" t="s">
        <v>4782</v>
      </c>
      <c r="C1230" s="4" t="s">
        <v>4782</v>
      </c>
      <c r="D1230" s="4" t="s">
        <v>2739</v>
      </c>
      <c r="E1230" s="4">
        <v>60</v>
      </c>
      <c r="F1230" s="4" t="s">
        <v>2700</v>
      </c>
      <c r="G1230" s="4" t="s">
        <v>2828</v>
      </c>
      <c r="H1230" s="4" t="s">
        <v>2751</v>
      </c>
      <c r="I1230" s="4" t="s">
        <v>3153</v>
      </c>
    </row>
    <row r="1231" spans="1:9" x14ac:dyDescent="0.2">
      <c r="A1231" s="4">
        <v>71005</v>
      </c>
      <c r="B1231" s="4" t="s">
        <v>4781</v>
      </c>
      <c r="C1231" s="4" t="s">
        <v>4781</v>
      </c>
      <c r="D1231" s="4" t="s">
        <v>2739</v>
      </c>
      <c r="E1231" s="4">
        <v>99</v>
      </c>
      <c r="F1231" s="4" t="s">
        <v>2700</v>
      </c>
      <c r="G1231" s="4" t="s">
        <v>3004</v>
      </c>
      <c r="H1231" s="4" t="s">
        <v>3153</v>
      </c>
      <c r="I1231" s="4" t="s">
        <v>3153</v>
      </c>
    </row>
    <row r="1232" spans="1:9" x14ac:dyDescent="0.2">
      <c r="A1232" s="4">
        <v>71006</v>
      </c>
      <c r="B1232" s="4" t="s">
        <v>4780</v>
      </c>
      <c r="C1232" s="4" t="s">
        <v>4780</v>
      </c>
      <c r="D1232" s="4" t="s">
        <v>2739</v>
      </c>
      <c r="E1232" s="4">
        <v>99</v>
      </c>
      <c r="F1232" s="4" t="s">
        <v>2700</v>
      </c>
      <c r="G1232" s="4" t="s">
        <v>2741</v>
      </c>
      <c r="H1232" s="4" t="s">
        <v>3153</v>
      </c>
      <c r="I1232" s="4" t="s">
        <v>3153</v>
      </c>
    </row>
    <row r="1233" spans="1:9" x14ac:dyDescent="0.2">
      <c r="A1233" s="4">
        <v>71007</v>
      </c>
      <c r="B1233" s="4" t="s">
        <v>4779</v>
      </c>
      <c r="C1233" s="4" t="s">
        <v>4779</v>
      </c>
      <c r="D1233" s="4" t="s">
        <v>2739</v>
      </c>
      <c r="E1233" s="4">
        <v>99</v>
      </c>
      <c r="F1233" s="4" t="s">
        <v>2700</v>
      </c>
      <c r="G1233" s="4" t="s">
        <v>3004</v>
      </c>
      <c r="H1233" s="4" t="s">
        <v>3153</v>
      </c>
      <c r="I1233" s="4" t="s">
        <v>3153</v>
      </c>
    </row>
    <row r="1234" spans="1:9" x14ac:dyDescent="0.2">
      <c r="A1234" s="4">
        <v>71009</v>
      </c>
      <c r="B1234" s="4" t="s">
        <v>4778</v>
      </c>
      <c r="C1234" s="4" t="s">
        <v>4778</v>
      </c>
      <c r="D1234" s="4" t="s">
        <v>2739</v>
      </c>
      <c r="E1234" s="4">
        <v>99</v>
      </c>
      <c r="F1234" s="4" t="s">
        <v>2700</v>
      </c>
      <c r="G1234" s="4" t="s">
        <v>2815</v>
      </c>
      <c r="H1234" s="4" t="s">
        <v>3153</v>
      </c>
      <c r="I1234" s="4" t="s">
        <v>3153</v>
      </c>
    </row>
    <row r="1235" spans="1:9" x14ac:dyDescent="0.2">
      <c r="A1235" s="4">
        <v>71010</v>
      </c>
      <c r="B1235" s="4" t="s">
        <v>4777</v>
      </c>
      <c r="C1235" s="4" t="s">
        <v>4777</v>
      </c>
      <c r="D1235" s="4" t="s">
        <v>2739</v>
      </c>
      <c r="E1235" s="4">
        <v>99</v>
      </c>
      <c r="F1235" s="4" t="s">
        <v>2700</v>
      </c>
      <c r="G1235" s="4" t="s">
        <v>3031</v>
      </c>
      <c r="H1235" s="4" t="s">
        <v>3153</v>
      </c>
      <c r="I1235" s="4" t="s">
        <v>3153</v>
      </c>
    </row>
    <row r="1236" spans="1:9" x14ac:dyDescent="0.2">
      <c r="A1236" s="4">
        <v>71011</v>
      </c>
      <c r="B1236" s="4" t="s">
        <v>4776</v>
      </c>
      <c r="C1236" s="4" t="s">
        <v>4776</v>
      </c>
      <c r="D1236" s="4" t="s">
        <v>2739</v>
      </c>
      <c r="E1236" s="4">
        <v>99</v>
      </c>
      <c r="F1236" s="4" t="s">
        <v>2700</v>
      </c>
      <c r="G1236" s="4" t="s">
        <v>2756</v>
      </c>
      <c r="H1236" s="4" t="s">
        <v>3153</v>
      </c>
      <c r="I1236" s="4" t="s">
        <v>3153</v>
      </c>
    </row>
    <row r="1237" spans="1:9" x14ac:dyDescent="0.2">
      <c r="A1237" s="4">
        <v>71012</v>
      </c>
      <c r="B1237" s="4" t="s">
        <v>4775</v>
      </c>
      <c r="C1237" s="4" t="s">
        <v>4775</v>
      </c>
      <c r="D1237" s="4" t="s">
        <v>2739</v>
      </c>
      <c r="E1237" s="4">
        <v>99</v>
      </c>
      <c r="F1237" s="4" t="s">
        <v>2700</v>
      </c>
      <c r="G1237" s="4" t="s">
        <v>2810</v>
      </c>
      <c r="H1237" s="4" t="s">
        <v>3153</v>
      </c>
      <c r="I1237" s="4" t="s">
        <v>3153</v>
      </c>
    </row>
    <row r="1238" spans="1:9" x14ac:dyDescent="0.2">
      <c r="A1238" s="4">
        <v>71015</v>
      </c>
      <c r="B1238" s="4" t="s">
        <v>4774</v>
      </c>
      <c r="C1238" s="4" t="s">
        <v>4774</v>
      </c>
      <c r="D1238" s="4" t="s">
        <v>2739</v>
      </c>
      <c r="E1238" s="4">
        <v>99</v>
      </c>
      <c r="F1238" s="4" t="s">
        <v>2700</v>
      </c>
      <c r="G1238" s="4" t="s">
        <v>3711</v>
      </c>
      <c r="H1238" s="4" t="s">
        <v>3153</v>
      </c>
      <c r="I1238" s="4" t="s">
        <v>3153</v>
      </c>
    </row>
    <row r="1239" spans="1:9" x14ac:dyDescent="0.2">
      <c r="A1239" s="4">
        <v>72001</v>
      </c>
      <c r="B1239" s="4" t="s">
        <v>4773</v>
      </c>
      <c r="C1239" s="4" t="s">
        <v>4773</v>
      </c>
      <c r="D1239" s="4" t="s">
        <v>2739</v>
      </c>
      <c r="E1239" s="4">
        <v>98</v>
      </c>
      <c r="F1239" s="4" t="s">
        <v>2700</v>
      </c>
      <c r="G1239" s="4" t="s">
        <v>2741</v>
      </c>
      <c r="H1239" s="4" t="s">
        <v>2751</v>
      </c>
      <c r="I1239" s="4" t="s">
        <v>3153</v>
      </c>
    </row>
    <row r="1240" spans="1:9" x14ac:dyDescent="0.2">
      <c r="A1240" s="4">
        <v>72002</v>
      </c>
      <c r="B1240" s="4" t="s">
        <v>4772</v>
      </c>
      <c r="C1240" s="4" t="s">
        <v>4772</v>
      </c>
      <c r="D1240" s="4" t="s">
        <v>2739</v>
      </c>
      <c r="E1240" s="4">
        <v>98</v>
      </c>
      <c r="F1240" s="4" t="s">
        <v>2700</v>
      </c>
      <c r="G1240" s="4" t="s">
        <v>3004</v>
      </c>
      <c r="H1240" s="4" t="s">
        <v>3153</v>
      </c>
      <c r="I1240" s="4" t="s">
        <v>3153</v>
      </c>
    </row>
    <row r="1241" spans="1:9" x14ac:dyDescent="0.2">
      <c r="A1241" s="4">
        <v>72005</v>
      </c>
      <c r="B1241" s="4" t="s">
        <v>4771</v>
      </c>
      <c r="C1241" s="4" t="s">
        <v>4771</v>
      </c>
      <c r="D1241" s="4" t="s">
        <v>2739</v>
      </c>
      <c r="E1241" s="4">
        <v>98</v>
      </c>
      <c r="F1241" s="4" t="s">
        <v>2700</v>
      </c>
      <c r="G1241" s="4" t="s">
        <v>3004</v>
      </c>
      <c r="H1241" s="4" t="s">
        <v>3153</v>
      </c>
      <c r="I1241" s="4" t="s">
        <v>3153</v>
      </c>
    </row>
    <row r="1242" spans="1:9" x14ac:dyDescent="0.2">
      <c r="A1242" s="4">
        <v>73001</v>
      </c>
      <c r="B1242" s="4" t="s">
        <v>4770</v>
      </c>
      <c r="C1242" s="4" t="s">
        <v>4770</v>
      </c>
      <c r="D1242" s="4" t="s">
        <v>2739</v>
      </c>
      <c r="E1242" s="4">
        <v>100</v>
      </c>
      <c r="F1242" s="4" t="s">
        <v>2700</v>
      </c>
      <c r="G1242" s="4" t="s">
        <v>2828</v>
      </c>
      <c r="H1242" s="4" t="s">
        <v>3153</v>
      </c>
      <c r="I1242" s="4" t="s">
        <v>3153</v>
      </c>
    </row>
    <row r="1243" spans="1:9" x14ac:dyDescent="0.2">
      <c r="A1243" s="4">
        <v>73002</v>
      </c>
      <c r="B1243" s="4" t="s">
        <v>4769</v>
      </c>
      <c r="C1243" s="4" t="s">
        <v>4769</v>
      </c>
      <c r="D1243" s="4" t="s">
        <v>2739</v>
      </c>
      <c r="E1243" s="4">
        <v>100</v>
      </c>
      <c r="F1243" s="4" t="s">
        <v>2700</v>
      </c>
      <c r="G1243" s="4" t="s">
        <v>2758</v>
      </c>
      <c r="H1243" s="4" t="s">
        <v>3153</v>
      </c>
      <c r="I1243" s="4" t="s">
        <v>3153</v>
      </c>
    </row>
    <row r="1244" spans="1:9" x14ac:dyDescent="0.2">
      <c r="A1244" s="4">
        <v>73003</v>
      </c>
      <c r="B1244" s="4" t="s">
        <v>4768</v>
      </c>
      <c r="C1244" s="4" t="s">
        <v>4768</v>
      </c>
      <c r="D1244" s="4" t="s">
        <v>2979</v>
      </c>
      <c r="E1244" s="4">
        <v>100</v>
      </c>
      <c r="F1244" s="4" t="s">
        <v>2700</v>
      </c>
      <c r="G1244" s="4" t="s">
        <v>2741</v>
      </c>
      <c r="H1244" s="4" t="s">
        <v>3153</v>
      </c>
      <c r="I1244" s="4" t="s">
        <v>3153</v>
      </c>
    </row>
    <row r="1245" spans="1:9" x14ac:dyDescent="0.2">
      <c r="A1245" s="4">
        <v>73004</v>
      </c>
      <c r="B1245" s="4" t="s">
        <v>4767</v>
      </c>
      <c r="C1245" s="4" t="s">
        <v>4767</v>
      </c>
      <c r="D1245" s="4" t="s">
        <v>2739</v>
      </c>
      <c r="E1245" s="4">
        <v>100</v>
      </c>
      <c r="F1245" s="4" t="s">
        <v>2700</v>
      </c>
      <c r="G1245" s="4" t="s">
        <v>3004</v>
      </c>
      <c r="H1245" s="4" t="s">
        <v>3153</v>
      </c>
      <c r="I1245" s="4" t="s">
        <v>3153</v>
      </c>
    </row>
    <row r="1246" spans="1:9" x14ac:dyDescent="0.2">
      <c r="A1246" s="4">
        <v>73007</v>
      </c>
      <c r="B1246" s="4" t="s">
        <v>4766</v>
      </c>
      <c r="C1246" s="4" t="s">
        <v>4766</v>
      </c>
      <c r="D1246" s="4" t="s">
        <v>2739</v>
      </c>
      <c r="E1246" s="4">
        <v>100</v>
      </c>
      <c r="F1246" s="4" t="s">
        <v>2700</v>
      </c>
      <c r="G1246" s="4" t="s">
        <v>2758</v>
      </c>
      <c r="H1246" s="4" t="s">
        <v>3153</v>
      </c>
      <c r="I1246" s="4" t="s">
        <v>3153</v>
      </c>
    </row>
    <row r="1247" spans="1:9" x14ac:dyDescent="0.2">
      <c r="A1247" s="4">
        <v>73008</v>
      </c>
      <c r="B1247" s="4" t="s">
        <v>4765</v>
      </c>
      <c r="C1247" s="4" t="s">
        <v>4765</v>
      </c>
      <c r="D1247" s="4" t="s">
        <v>3075</v>
      </c>
      <c r="E1247" s="4">
        <v>100</v>
      </c>
      <c r="F1247" s="4" t="s">
        <v>2700</v>
      </c>
      <c r="G1247" s="4" t="s">
        <v>2741</v>
      </c>
      <c r="H1247" s="4" t="s">
        <v>3153</v>
      </c>
      <c r="I1247" s="4" t="s">
        <v>3153</v>
      </c>
    </row>
    <row r="1248" spans="1:9" x14ac:dyDescent="0.2">
      <c r="A1248" s="4">
        <v>73011</v>
      </c>
      <c r="B1248" s="4" t="s">
        <v>4764</v>
      </c>
      <c r="C1248" s="4" t="s">
        <v>4763</v>
      </c>
      <c r="D1248" s="4" t="s">
        <v>2739</v>
      </c>
      <c r="E1248" s="4">
        <v>100</v>
      </c>
      <c r="F1248" s="4" t="s">
        <v>2700</v>
      </c>
      <c r="G1248" s="4" t="s">
        <v>3004</v>
      </c>
      <c r="H1248" s="4" t="s">
        <v>2751</v>
      </c>
      <c r="I1248" s="4" t="s">
        <v>3153</v>
      </c>
    </row>
    <row r="1249" spans="1:9" x14ac:dyDescent="0.2">
      <c r="A1249" s="4">
        <v>73012</v>
      </c>
      <c r="B1249" s="4" t="s">
        <v>4762</v>
      </c>
      <c r="C1249" s="4" t="s">
        <v>4762</v>
      </c>
      <c r="D1249" s="4" t="s">
        <v>2739</v>
      </c>
      <c r="E1249" s="4">
        <v>100</v>
      </c>
      <c r="F1249" s="4" t="s">
        <v>2700</v>
      </c>
      <c r="G1249" s="4" t="s">
        <v>3711</v>
      </c>
      <c r="H1249" s="4" t="s">
        <v>3153</v>
      </c>
      <c r="I1249" s="4" t="s">
        <v>3153</v>
      </c>
    </row>
    <row r="1250" spans="1:9" x14ac:dyDescent="0.2">
      <c r="A1250" s="4">
        <v>74001</v>
      </c>
      <c r="B1250" s="4" t="s">
        <v>4761</v>
      </c>
      <c r="C1250" s="4" t="s">
        <v>4761</v>
      </c>
      <c r="D1250" s="4" t="s">
        <v>2739</v>
      </c>
      <c r="E1250" s="4">
        <v>102</v>
      </c>
      <c r="F1250" s="4" t="s">
        <v>2700</v>
      </c>
      <c r="G1250" s="4" t="s">
        <v>3004</v>
      </c>
      <c r="H1250" s="4" t="s">
        <v>3153</v>
      </c>
      <c r="I1250" s="4" t="s">
        <v>3153</v>
      </c>
    </row>
    <row r="1251" spans="1:9" x14ac:dyDescent="0.2">
      <c r="A1251" s="4">
        <v>74002</v>
      </c>
      <c r="B1251" s="4" t="s">
        <v>4760</v>
      </c>
      <c r="C1251" s="4" t="s">
        <v>4760</v>
      </c>
      <c r="D1251" s="4" t="s">
        <v>2739</v>
      </c>
      <c r="E1251" s="4">
        <v>102</v>
      </c>
      <c r="F1251" s="4" t="s">
        <v>2700</v>
      </c>
      <c r="G1251" s="4" t="s">
        <v>3031</v>
      </c>
      <c r="H1251" s="4" t="s">
        <v>3153</v>
      </c>
      <c r="I1251" s="4" t="s">
        <v>3153</v>
      </c>
    </row>
    <row r="1252" spans="1:9" x14ac:dyDescent="0.2">
      <c r="A1252" s="4">
        <v>74004</v>
      </c>
      <c r="B1252" s="4" t="s">
        <v>4759</v>
      </c>
      <c r="C1252" s="4" t="s">
        <v>4759</v>
      </c>
      <c r="D1252" s="4" t="s">
        <v>2739</v>
      </c>
      <c r="E1252" s="4">
        <v>102</v>
      </c>
      <c r="F1252" s="4" t="s">
        <v>2700</v>
      </c>
      <c r="G1252" s="4" t="s">
        <v>2758</v>
      </c>
      <c r="H1252" s="4" t="s">
        <v>3153</v>
      </c>
      <c r="I1252" s="4" t="s">
        <v>3153</v>
      </c>
    </row>
    <row r="1253" spans="1:9" x14ac:dyDescent="0.2">
      <c r="A1253" s="4">
        <v>74005</v>
      </c>
      <c r="B1253" s="4" t="s">
        <v>4758</v>
      </c>
      <c r="C1253" s="4" t="s">
        <v>4758</v>
      </c>
      <c r="D1253" s="4" t="s">
        <v>2739</v>
      </c>
      <c r="E1253" s="4">
        <v>300</v>
      </c>
      <c r="F1253" s="4" t="s">
        <v>2700</v>
      </c>
      <c r="G1253" s="4" t="s">
        <v>2741</v>
      </c>
      <c r="H1253" s="4" t="s">
        <v>3153</v>
      </c>
      <c r="I1253" s="4" t="s">
        <v>3153</v>
      </c>
    </row>
    <row r="1254" spans="1:9" x14ac:dyDescent="0.2">
      <c r="A1254" s="4">
        <v>74007</v>
      </c>
      <c r="B1254" s="4" t="s">
        <v>4757</v>
      </c>
      <c r="C1254" s="4" t="s">
        <v>4757</v>
      </c>
      <c r="D1254" s="4" t="s">
        <v>2739</v>
      </c>
      <c r="E1254" s="4">
        <v>102</v>
      </c>
      <c r="F1254" s="4" t="s">
        <v>2700</v>
      </c>
      <c r="G1254" s="4" t="s">
        <v>2741</v>
      </c>
      <c r="H1254" s="4" t="s">
        <v>3153</v>
      </c>
      <c r="I1254" s="4" t="s">
        <v>3153</v>
      </c>
    </row>
    <row r="1255" spans="1:9" x14ac:dyDescent="0.2">
      <c r="A1255" s="4">
        <v>74008</v>
      </c>
      <c r="B1255" s="4" t="s">
        <v>4756</v>
      </c>
      <c r="C1255" s="4" t="s">
        <v>4756</v>
      </c>
      <c r="D1255" s="4" t="s">
        <v>2739</v>
      </c>
      <c r="E1255" s="4">
        <v>102</v>
      </c>
      <c r="F1255" s="4" t="s">
        <v>2700</v>
      </c>
      <c r="G1255" s="4" t="s">
        <v>2758</v>
      </c>
      <c r="H1255" s="4" t="s">
        <v>3153</v>
      </c>
      <c r="I1255" s="4" t="s">
        <v>3153</v>
      </c>
    </row>
    <row r="1256" spans="1:9" x14ac:dyDescent="0.2">
      <c r="A1256" s="4">
        <v>74009</v>
      </c>
      <c r="B1256" s="4" t="s">
        <v>4755</v>
      </c>
      <c r="C1256" s="4" t="s">
        <v>4755</v>
      </c>
      <c r="D1256" s="4" t="s">
        <v>2739</v>
      </c>
      <c r="E1256" s="4">
        <v>102</v>
      </c>
      <c r="F1256" s="4" t="s">
        <v>2700</v>
      </c>
      <c r="G1256" s="4" t="s">
        <v>2741</v>
      </c>
      <c r="H1256" s="4" t="s">
        <v>3153</v>
      </c>
      <c r="I1256" s="4" t="s">
        <v>3153</v>
      </c>
    </row>
    <row r="1257" spans="1:9" x14ac:dyDescent="0.2">
      <c r="A1257" s="4">
        <v>74010</v>
      </c>
      <c r="B1257" s="4" t="s">
        <v>4754</v>
      </c>
      <c r="C1257" s="4" t="s">
        <v>4754</v>
      </c>
      <c r="D1257" s="4" t="s">
        <v>2739</v>
      </c>
      <c r="E1257" s="4">
        <v>102</v>
      </c>
      <c r="F1257" s="4" t="s">
        <v>2700</v>
      </c>
      <c r="G1257" s="4" t="s">
        <v>3004</v>
      </c>
      <c r="H1257" s="4" t="s">
        <v>3153</v>
      </c>
      <c r="I1257" s="4" t="s">
        <v>3153</v>
      </c>
    </row>
    <row r="1258" spans="1:9" x14ac:dyDescent="0.2">
      <c r="A1258" s="4">
        <v>74012</v>
      </c>
      <c r="B1258" s="4" t="s">
        <v>4753</v>
      </c>
      <c r="C1258" s="4" t="s">
        <v>4753</v>
      </c>
      <c r="D1258" s="4" t="s">
        <v>2739</v>
      </c>
      <c r="E1258" s="4">
        <v>102</v>
      </c>
      <c r="F1258" s="4" t="s">
        <v>2700</v>
      </c>
      <c r="G1258" s="4" t="s">
        <v>2758</v>
      </c>
      <c r="H1258" s="4" t="s">
        <v>3153</v>
      </c>
      <c r="I1258" s="4" t="s">
        <v>3153</v>
      </c>
    </row>
    <row r="1259" spans="1:9" x14ac:dyDescent="0.2">
      <c r="A1259" s="4">
        <v>74014</v>
      </c>
      <c r="B1259" s="4" t="s">
        <v>4752</v>
      </c>
      <c r="C1259" s="4" t="s">
        <v>4752</v>
      </c>
      <c r="D1259" s="4" t="s">
        <v>2739</v>
      </c>
      <c r="E1259" s="4">
        <v>102</v>
      </c>
      <c r="F1259" s="4" t="s">
        <v>2700</v>
      </c>
      <c r="G1259" s="4" t="s">
        <v>2815</v>
      </c>
      <c r="H1259" s="4" t="s">
        <v>3153</v>
      </c>
      <c r="I1259" s="4" t="s">
        <v>3153</v>
      </c>
    </row>
    <row r="1260" spans="1:9" x14ac:dyDescent="0.2">
      <c r="A1260" s="4">
        <v>74019</v>
      </c>
      <c r="B1260" s="4" t="s">
        <v>4751</v>
      </c>
      <c r="C1260" s="4" t="s">
        <v>4751</v>
      </c>
      <c r="D1260" s="4" t="s">
        <v>2739</v>
      </c>
      <c r="E1260" s="4">
        <v>102</v>
      </c>
      <c r="F1260" s="4" t="s">
        <v>2700</v>
      </c>
      <c r="G1260" s="4" t="s">
        <v>3031</v>
      </c>
      <c r="H1260" s="4" t="s">
        <v>3153</v>
      </c>
      <c r="I1260" s="4" t="s">
        <v>3153</v>
      </c>
    </row>
    <row r="1261" spans="1:9" x14ac:dyDescent="0.2">
      <c r="A1261" s="4">
        <v>74021</v>
      </c>
      <c r="B1261" s="4" t="s">
        <v>4750</v>
      </c>
      <c r="C1261" s="4" t="s">
        <v>4750</v>
      </c>
      <c r="D1261" s="4" t="s">
        <v>2739</v>
      </c>
      <c r="E1261" s="4">
        <v>102</v>
      </c>
      <c r="F1261" s="4" t="s">
        <v>2700</v>
      </c>
      <c r="G1261" s="4" t="s">
        <v>3004</v>
      </c>
      <c r="H1261" s="4" t="s">
        <v>3153</v>
      </c>
      <c r="I1261" s="4" t="s">
        <v>3153</v>
      </c>
    </row>
    <row r="1262" spans="1:9" x14ac:dyDescent="0.2">
      <c r="A1262" s="4">
        <v>75001</v>
      </c>
      <c r="B1262" s="4" t="s">
        <v>4749</v>
      </c>
      <c r="C1262" s="4" t="s">
        <v>4749</v>
      </c>
      <c r="D1262" s="4" t="s">
        <v>2739</v>
      </c>
      <c r="E1262" s="4">
        <v>103</v>
      </c>
      <c r="F1262" s="4" t="s">
        <v>2700</v>
      </c>
      <c r="G1262" s="4" t="s">
        <v>2758</v>
      </c>
      <c r="H1262" s="4" t="s">
        <v>3153</v>
      </c>
      <c r="I1262" s="4" t="s">
        <v>3153</v>
      </c>
    </row>
    <row r="1263" spans="1:9" x14ac:dyDescent="0.2">
      <c r="A1263" s="4">
        <v>75002</v>
      </c>
      <c r="B1263" s="4" t="s">
        <v>4748</v>
      </c>
      <c r="C1263" s="4" t="s">
        <v>4748</v>
      </c>
      <c r="D1263" s="4" t="s">
        <v>3075</v>
      </c>
      <c r="E1263" s="4">
        <v>103</v>
      </c>
      <c r="F1263" s="4" t="s">
        <v>2700</v>
      </c>
      <c r="G1263" s="4" t="s">
        <v>2741</v>
      </c>
      <c r="H1263" s="4" t="s">
        <v>3153</v>
      </c>
      <c r="I1263" s="4" t="s">
        <v>3153</v>
      </c>
    </row>
    <row r="1264" spans="1:9" x14ac:dyDescent="0.2">
      <c r="A1264" s="4">
        <v>75004</v>
      </c>
      <c r="B1264" s="4" t="s">
        <v>4747</v>
      </c>
      <c r="C1264" s="4" t="s">
        <v>4747</v>
      </c>
      <c r="D1264" s="4" t="s">
        <v>2739</v>
      </c>
      <c r="E1264" s="4">
        <v>300</v>
      </c>
      <c r="F1264" s="4" t="s">
        <v>2700</v>
      </c>
      <c r="G1264" s="4" t="s">
        <v>2741</v>
      </c>
      <c r="H1264" s="4" t="s">
        <v>3153</v>
      </c>
      <c r="I1264" s="4" t="s">
        <v>3153</v>
      </c>
    </row>
    <row r="1265" spans="1:9" x14ac:dyDescent="0.2">
      <c r="A1265" s="4">
        <v>75007</v>
      </c>
      <c r="B1265" s="4" t="s">
        <v>4746</v>
      </c>
      <c r="C1265" s="4" t="s">
        <v>4746</v>
      </c>
      <c r="D1265" s="4" t="s">
        <v>2739</v>
      </c>
      <c r="E1265" s="4">
        <v>103</v>
      </c>
      <c r="F1265" s="4" t="s">
        <v>2700</v>
      </c>
      <c r="G1265" s="4" t="s">
        <v>2764</v>
      </c>
      <c r="H1265" s="4" t="s">
        <v>3153</v>
      </c>
      <c r="I1265" s="4" t="s">
        <v>3153</v>
      </c>
    </row>
    <row r="1266" spans="1:9" x14ac:dyDescent="0.2">
      <c r="A1266" s="4">
        <v>76001</v>
      </c>
      <c r="B1266" s="4" t="s">
        <v>4745</v>
      </c>
      <c r="C1266" s="4" t="s">
        <v>4745</v>
      </c>
      <c r="D1266" s="4" t="s">
        <v>2739</v>
      </c>
      <c r="E1266" s="4">
        <v>111</v>
      </c>
      <c r="F1266" s="4" t="s">
        <v>2700</v>
      </c>
      <c r="G1266" s="4" t="s">
        <v>2758</v>
      </c>
      <c r="H1266" s="4" t="s">
        <v>3153</v>
      </c>
      <c r="I1266" s="4" t="s">
        <v>3153</v>
      </c>
    </row>
    <row r="1267" spans="1:9" x14ac:dyDescent="0.2">
      <c r="A1267" s="4">
        <v>76004</v>
      </c>
      <c r="B1267" s="4" t="s">
        <v>4744</v>
      </c>
      <c r="C1267" s="4" t="s">
        <v>4744</v>
      </c>
      <c r="D1267" s="4" t="s">
        <v>2739</v>
      </c>
      <c r="E1267" s="4">
        <v>111</v>
      </c>
      <c r="F1267" s="4" t="s">
        <v>2700</v>
      </c>
      <c r="G1267" s="4" t="s">
        <v>2756</v>
      </c>
      <c r="H1267" s="4" t="s">
        <v>3153</v>
      </c>
      <c r="I1267" s="4" t="s">
        <v>3153</v>
      </c>
    </row>
    <row r="1268" spans="1:9" x14ac:dyDescent="0.2">
      <c r="A1268" s="4">
        <v>76005</v>
      </c>
      <c r="B1268" s="4" t="s">
        <v>4743</v>
      </c>
      <c r="C1268" s="4" t="s">
        <v>4743</v>
      </c>
      <c r="D1268" s="4" t="s">
        <v>2739</v>
      </c>
      <c r="E1268" s="4">
        <v>111</v>
      </c>
      <c r="F1268" s="4" t="s">
        <v>2700</v>
      </c>
      <c r="G1268" s="4" t="s">
        <v>2758</v>
      </c>
      <c r="H1268" s="4" t="s">
        <v>3153</v>
      </c>
      <c r="I1268" s="4" t="s">
        <v>3153</v>
      </c>
    </row>
    <row r="1269" spans="1:9" x14ac:dyDescent="0.2">
      <c r="A1269" s="4">
        <v>76006</v>
      </c>
      <c r="B1269" s="4" t="s">
        <v>4742</v>
      </c>
      <c r="C1269" s="4" t="s">
        <v>4741</v>
      </c>
      <c r="D1269" s="4" t="s">
        <v>2739</v>
      </c>
      <c r="E1269" s="4">
        <v>111</v>
      </c>
      <c r="F1269" s="4" t="s">
        <v>2700</v>
      </c>
      <c r="G1269" s="4" t="s">
        <v>2741</v>
      </c>
      <c r="H1269" s="4" t="s">
        <v>3153</v>
      </c>
      <c r="I1269" s="4" t="s">
        <v>3153</v>
      </c>
    </row>
    <row r="1270" spans="1:9" x14ac:dyDescent="0.2">
      <c r="A1270" s="4">
        <v>76007</v>
      </c>
      <c r="B1270" s="4" t="s">
        <v>4740</v>
      </c>
      <c r="C1270" s="4" t="s">
        <v>4740</v>
      </c>
      <c r="D1270" s="4" t="s">
        <v>2739</v>
      </c>
      <c r="E1270" s="4">
        <v>111</v>
      </c>
      <c r="F1270" s="4" t="s">
        <v>2700</v>
      </c>
      <c r="G1270" s="4" t="s">
        <v>2758</v>
      </c>
      <c r="H1270" s="4" t="s">
        <v>3153</v>
      </c>
      <c r="I1270" s="4" t="s">
        <v>3153</v>
      </c>
    </row>
    <row r="1271" spans="1:9" x14ac:dyDescent="0.2">
      <c r="A1271" s="4">
        <v>76008</v>
      </c>
      <c r="B1271" s="4" t="s">
        <v>4739</v>
      </c>
      <c r="C1271" s="4" t="s">
        <v>4739</v>
      </c>
      <c r="D1271" s="4" t="s">
        <v>2739</v>
      </c>
      <c r="E1271" s="4">
        <v>111</v>
      </c>
      <c r="F1271" s="4" t="s">
        <v>2700</v>
      </c>
      <c r="G1271" s="4" t="s">
        <v>2758</v>
      </c>
      <c r="H1271" s="4" t="s">
        <v>3153</v>
      </c>
      <c r="I1271" s="4" t="s">
        <v>3153</v>
      </c>
    </row>
    <row r="1272" spans="1:9" x14ac:dyDescent="0.2">
      <c r="A1272" s="4">
        <v>76009</v>
      </c>
      <c r="B1272" s="4" t="s">
        <v>4738</v>
      </c>
      <c r="C1272" s="4" t="s">
        <v>4738</v>
      </c>
      <c r="D1272" s="4" t="s">
        <v>2739</v>
      </c>
      <c r="E1272" s="4">
        <v>111</v>
      </c>
      <c r="F1272" s="4" t="s">
        <v>2700</v>
      </c>
      <c r="G1272" s="4" t="s">
        <v>2758</v>
      </c>
      <c r="H1272" s="4" t="s">
        <v>3153</v>
      </c>
      <c r="I1272" s="4" t="s">
        <v>3153</v>
      </c>
    </row>
    <row r="1273" spans="1:9" x14ac:dyDescent="0.2">
      <c r="A1273" s="4">
        <v>76010</v>
      </c>
      <c r="B1273" s="4" t="s">
        <v>4737</v>
      </c>
      <c r="C1273" s="4" t="s">
        <v>4737</v>
      </c>
      <c r="D1273" s="4" t="s">
        <v>2739</v>
      </c>
      <c r="E1273" s="4">
        <v>111</v>
      </c>
      <c r="F1273" s="4" t="s">
        <v>2700</v>
      </c>
      <c r="G1273" s="4" t="s">
        <v>2741</v>
      </c>
      <c r="H1273" s="4" t="s">
        <v>3153</v>
      </c>
      <c r="I1273" s="4" t="s">
        <v>3153</v>
      </c>
    </row>
    <row r="1274" spans="1:9" x14ac:dyDescent="0.2">
      <c r="A1274" s="4">
        <v>76012</v>
      </c>
      <c r="B1274" s="4" t="s">
        <v>4736</v>
      </c>
      <c r="C1274" s="4" t="s">
        <v>4736</v>
      </c>
      <c r="D1274" s="4" t="s">
        <v>2739</v>
      </c>
      <c r="E1274" s="4">
        <v>111</v>
      </c>
      <c r="F1274" s="4" t="s">
        <v>2700</v>
      </c>
      <c r="G1274" s="4" t="s">
        <v>2916</v>
      </c>
      <c r="H1274" s="4" t="s">
        <v>3153</v>
      </c>
      <c r="I1274" s="4" t="s">
        <v>3153</v>
      </c>
    </row>
    <row r="1275" spans="1:9" x14ac:dyDescent="0.2">
      <c r="A1275" s="4">
        <v>76013</v>
      </c>
      <c r="B1275" s="4" t="s">
        <v>4735</v>
      </c>
      <c r="C1275" s="4" t="s">
        <v>4735</v>
      </c>
      <c r="D1275" s="4" t="s">
        <v>2739</v>
      </c>
      <c r="E1275" s="4">
        <v>111</v>
      </c>
      <c r="F1275" s="4" t="s">
        <v>2700</v>
      </c>
      <c r="G1275" s="4" t="s">
        <v>2815</v>
      </c>
      <c r="H1275" s="4" t="s">
        <v>3153</v>
      </c>
      <c r="I1275" s="4" t="s">
        <v>3153</v>
      </c>
    </row>
    <row r="1276" spans="1:9" x14ac:dyDescent="0.2">
      <c r="A1276" s="4">
        <v>76014</v>
      </c>
      <c r="B1276" s="4" t="s">
        <v>4734</v>
      </c>
      <c r="C1276" s="4" t="s">
        <v>4734</v>
      </c>
      <c r="D1276" s="4" t="s">
        <v>2739</v>
      </c>
      <c r="E1276" s="4">
        <v>111</v>
      </c>
      <c r="F1276" s="4" t="s">
        <v>2700</v>
      </c>
      <c r="G1276" s="4" t="s">
        <v>2758</v>
      </c>
      <c r="H1276" s="4" t="s">
        <v>3153</v>
      </c>
      <c r="I1276" s="4" t="s">
        <v>3153</v>
      </c>
    </row>
    <row r="1277" spans="1:9" x14ac:dyDescent="0.2">
      <c r="A1277" s="4">
        <v>76015</v>
      </c>
      <c r="B1277" s="4" t="s">
        <v>4733</v>
      </c>
      <c r="C1277" s="4" t="s">
        <v>4733</v>
      </c>
      <c r="D1277" s="4" t="s">
        <v>2739</v>
      </c>
      <c r="E1277" s="4">
        <v>111</v>
      </c>
      <c r="F1277" s="4" t="s">
        <v>2700</v>
      </c>
      <c r="G1277" s="4" t="s">
        <v>2741</v>
      </c>
      <c r="H1277" s="4" t="s">
        <v>3153</v>
      </c>
      <c r="I1277" s="4" t="s">
        <v>3153</v>
      </c>
    </row>
    <row r="1278" spans="1:9" x14ac:dyDescent="0.2">
      <c r="A1278" s="4">
        <v>76018</v>
      </c>
      <c r="B1278" s="4" t="s">
        <v>4732</v>
      </c>
      <c r="C1278" s="4" t="s">
        <v>4732</v>
      </c>
      <c r="D1278" s="4" t="s">
        <v>2739</v>
      </c>
      <c r="E1278" s="4">
        <v>111</v>
      </c>
      <c r="F1278" s="4" t="s">
        <v>2700</v>
      </c>
      <c r="G1278" s="4" t="s">
        <v>2741</v>
      </c>
      <c r="H1278" s="4" t="s">
        <v>3153</v>
      </c>
      <c r="I1278" s="4" t="s">
        <v>3153</v>
      </c>
    </row>
    <row r="1279" spans="1:9" x14ac:dyDescent="0.2">
      <c r="A1279" s="4">
        <v>76021</v>
      </c>
      <c r="B1279" s="4" t="s">
        <v>4731</v>
      </c>
      <c r="C1279" s="4" t="s">
        <v>4731</v>
      </c>
      <c r="D1279" s="4" t="s">
        <v>2739</v>
      </c>
      <c r="E1279" s="4">
        <v>111</v>
      </c>
      <c r="F1279" s="4" t="s">
        <v>2700</v>
      </c>
      <c r="G1279" s="4" t="s">
        <v>2738</v>
      </c>
      <c r="H1279" s="4" t="s">
        <v>3153</v>
      </c>
      <c r="I1279" s="4" t="s">
        <v>3153</v>
      </c>
    </row>
    <row r="1280" spans="1:9" x14ac:dyDescent="0.2">
      <c r="A1280" s="4">
        <v>76022</v>
      </c>
      <c r="B1280" s="4" t="s">
        <v>4730</v>
      </c>
      <c r="C1280" s="4" t="s">
        <v>4730</v>
      </c>
      <c r="D1280" s="4" t="s">
        <v>2739</v>
      </c>
      <c r="E1280" s="4">
        <v>111</v>
      </c>
      <c r="F1280" s="4" t="s">
        <v>2700</v>
      </c>
      <c r="G1280" s="4" t="s">
        <v>2815</v>
      </c>
      <c r="H1280" s="4" t="s">
        <v>3153</v>
      </c>
      <c r="I1280" s="4" t="s">
        <v>3153</v>
      </c>
    </row>
    <row r="1281" spans="1:9" x14ac:dyDescent="0.2">
      <c r="A1281" s="4">
        <v>76024</v>
      </c>
      <c r="B1281" s="4" t="s">
        <v>4729</v>
      </c>
      <c r="C1281" s="4" t="s">
        <v>4729</v>
      </c>
      <c r="D1281" s="4" t="s">
        <v>2739</v>
      </c>
      <c r="E1281" s="4">
        <v>111</v>
      </c>
      <c r="F1281" s="4" t="s">
        <v>2700</v>
      </c>
      <c r="G1281" s="4" t="s">
        <v>2738</v>
      </c>
      <c r="H1281" s="4" t="s">
        <v>3153</v>
      </c>
      <c r="I1281" s="4" t="s">
        <v>3153</v>
      </c>
    </row>
    <row r="1282" spans="1:9" x14ac:dyDescent="0.2">
      <c r="A1282" s="4">
        <v>77001</v>
      </c>
      <c r="B1282" s="4" t="s">
        <v>4728</v>
      </c>
      <c r="C1282" s="4" t="s">
        <v>4728</v>
      </c>
      <c r="D1282" s="4" t="s">
        <v>2739</v>
      </c>
      <c r="E1282" s="4">
        <v>112</v>
      </c>
      <c r="F1282" s="4" t="s">
        <v>2700</v>
      </c>
      <c r="G1282" s="4" t="s">
        <v>2741</v>
      </c>
      <c r="H1282" s="4" t="s">
        <v>3153</v>
      </c>
      <c r="I1282" s="4" t="s">
        <v>3153</v>
      </c>
    </row>
    <row r="1283" spans="1:9" x14ac:dyDescent="0.2">
      <c r="A1283" s="4">
        <v>77002</v>
      </c>
      <c r="B1283" s="4" t="s">
        <v>4727</v>
      </c>
      <c r="C1283" s="4" t="s">
        <v>4727</v>
      </c>
      <c r="D1283" s="4" t="s">
        <v>2739</v>
      </c>
      <c r="E1283" s="4">
        <v>112</v>
      </c>
      <c r="F1283" s="4" t="s">
        <v>2700</v>
      </c>
      <c r="G1283" s="4" t="s">
        <v>2741</v>
      </c>
      <c r="H1283" s="4" t="s">
        <v>3153</v>
      </c>
      <c r="I1283" s="4" t="s">
        <v>3153</v>
      </c>
    </row>
    <row r="1284" spans="1:9" x14ac:dyDescent="0.2">
      <c r="A1284" s="4">
        <v>77003</v>
      </c>
      <c r="B1284" s="4" t="s">
        <v>4726</v>
      </c>
      <c r="C1284" s="4" t="s">
        <v>4726</v>
      </c>
      <c r="D1284" s="4" t="s">
        <v>2739</v>
      </c>
      <c r="E1284" s="4">
        <v>112</v>
      </c>
      <c r="F1284" s="4" t="s">
        <v>2700</v>
      </c>
      <c r="G1284" s="4" t="s">
        <v>2758</v>
      </c>
      <c r="H1284" s="4" t="s">
        <v>3153</v>
      </c>
      <c r="I1284" s="4" t="s">
        <v>3153</v>
      </c>
    </row>
    <row r="1285" spans="1:9" x14ac:dyDescent="0.2">
      <c r="A1285" s="4">
        <v>77004</v>
      </c>
      <c r="B1285" s="4" t="s">
        <v>4725</v>
      </c>
      <c r="C1285" s="4" t="s">
        <v>4724</v>
      </c>
      <c r="D1285" s="4" t="s">
        <v>2739</v>
      </c>
      <c r="E1285" s="4">
        <v>52</v>
      </c>
      <c r="F1285" s="4" t="s">
        <v>2700</v>
      </c>
      <c r="G1285" s="4" t="s">
        <v>2899</v>
      </c>
      <c r="H1285" s="4" t="s">
        <v>2751</v>
      </c>
      <c r="I1285" s="4" t="s">
        <v>3153</v>
      </c>
    </row>
    <row r="1286" spans="1:9" x14ac:dyDescent="0.2">
      <c r="A1286" s="4">
        <v>77006</v>
      </c>
      <c r="B1286" s="4" t="s">
        <v>4723</v>
      </c>
      <c r="C1286" s="4" t="s">
        <v>4723</v>
      </c>
      <c r="D1286" s="4" t="s">
        <v>2739</v>
      </c>
      <c r="E1286" s="4">
        <v>112</v>
      </c>
      <c r="F1286" s="4" t="s">
        <v>2700</v>
      </c>
      <c r="G1286" s="4" t="s">
        <v>2758</v>
      </c>
      <c r="H1286" s="4" t="s">
        <v>3153</v>
      </c>
      <c r="I1286" s="4" t="s">
        <v>3153</v>
      </c>
    </row>
    <row r="1287" spans="1:9" x14ac:dyDescent="0.2">
      <c r="A1287" s="4">
        <v>77007</v>
      </c>
      <c r="B1287" s="4" t="s">
        <v>4722</v>
      </c>
      <c r="C1287" s="4" t="s">
        <v>4722</v>
      </c>
      <c r="D1287" s="4" t="s">
        <v>2739</v>
      </c>
      <c r="E1287" s="4">
        <v>112</v>
      </c>
      <c r="F1287" s="4" t="s">
        <v>2700</v>
      </c>
      <c r="G1287" s="4" t="s">
        <v>2741</v>
      </c>
      <c r="H1287" s="4" t="s">
        <v>3153</v>
      </c>
      <c r="I1287" s="4" t="s">
        <v>3153</v>
      </c>
    </row>
    <row r="1288" spans="1:9" x14ac:dyDescent="0.2">
      <c r="A1288" s="4">
        <v>77008</v>
      </c>
      <c r="B1288" s="4" t="s">
        <v>4721</v>
      </c>
      <c r="C1288" s="4" t="s">
        <v>4721</v>
      </c>
      <c r="D1288" s="4" t="s">
        <v>2739</v>
      </c>
      <c r="E1288" s="4">
        <v>52</v>
      </c>
      <c r="F1288" s="4" t="s">
        <v>2700</v>
      </c>
      <c r="G1288" s="4" t="s">
        <v>3443</v>
      </c>
      <c r="H1288" s="4" t="s">
        <v>2751</v>
      </c>
      <c r="I1288" s="4" t="s">
        <v>3153</v>
      </c>
    </row>
    <row r="1289" spans="1:9" x14ac:dyDescent="0.2">
      <c r="A1289" s="4">
        <v>77009</v>
      </c>
      <c r="B1289" s="4" t="s">
        <v>4720</v>
      </c>
      <c r="C1289" s="4" t="s">
        <v>4720</v>
      </c>
      <c r="D1289" s="4" t="s">
        <v>2739</v>
      </c>
      <c r="E1289" s="4">
        <v>112</v>
      </c>
      <c r="F1289" s="4" t="s">
        <v>2700</v>
      </c>
      <c r="G1289" s="4" t="s">
        <v>2741</v>
      </c>
      <c r="H1289" s="4" t="s">
        <v>3153</v>
      </c>
      <c r="I1289" s="4" t="s">
        <v>3153</v>
      </c>
    </row>
    <row r="1290" spans="1:9" x14ac:dyDescent="0.2">
      <c r="A1290" s="4">
        <v>77011</v>
      </c>
      <c r="B1290" s="4" t="s">
        <v>4719</v>
      </c>
      <c r="C1290" s="4" t="s">
        <v>4719</v>
      </c>
      <c r="D1290" s="4" t="s">
        <v>2739</v>
      </c>
      <c r="E1290" s="4">
        <v>112</v>
      </c>
      <c r="F1290" s="4" t="s">
        <v>2700</v>
      </c>
      <c r="G1290" s="4" t="s">
        <v>2758</v>
      </c>
      <c r="H1290" s="4" t="s">
        <v>3153</v>
      </c>
      <c r="I1290" s="4" t="s">
        <v>3153</v>
      </c>
    </row>
    <row r="1291" spans="1:9" x14ac:dyDescent="0.2">
      <c r="A1291" s="4">
        <v>77012</v>
      </c>
      <c r="B1291" s="4" t="s">
        <v>4718</v>
      </c>
      <c r="C1291" s="4" t="s">
        <v>4718</v>
      </c>
      <c r="D1291" s="4" t="s">
        <v>2739</v>
      </c>
      <c r="E1291" s="4">
        <v>112</v>
      </c>
      <c r="F1291" s="4" t="s">
        <v>2700</v>
      </c>
      <c r="G1291" s="4" t="s">
        <v>2741</v>
      </c>
      <c r="H1291" s="4" t="s">
        <v>3153</v>
      </c>
      <c r="I1291" s="4" t="s">
        <v>3153</v>
      </c>
    </row>
    <row r="1292" spans="1:9" x14ac:dyDescent="0.2">
      <c r="A1292" s="4">
        <v>77013</v>
      </c>
      <c r="B1292" s="4" t="s">
        <v>4717</v>
      </c>
      <c r="C1292" s="4" t="s">
        <v>4717</v>
      </c>
      <c r="D1292" s="4" t="s">
        <v>2739</v>
      </c>
      <c r="E1292" s="4">
        <v>112</v>
      </c>
      <c r="F1292" s="4" t="s">
        <v>2700</v>
      </c>
      <c r="G1292" s="4" t="s">
        <v>2815</v>
      </c>
      <c r="H1292" s="4" t="s">
        <v>3153</v>
      </c>
      <c r="I1292" s="4" t="s">
        <v>3153</v>
      </c>
    </row>
    <row r="1293" spans="1:9" x14ac:dyDescent="0.2">
      <c r="A1293" s="4">
        <v>77014</v>
      </c>
      <c r="B1293" s="4" t="s">
        <v>4716</v>
      </c>
      <c r="C1293" s="4" t="s">
        <v>4716</v>
      </c>
      <c r="D1293" s="4" t="s">
        <v>2739</v>
      </c>
      <c r="E1293" s="4">
        <v>112</v>
      </c>
      <c r="F1293" s="4" t="s">
        <v>2700</v>
      </c>
      <c r="G1293" s="4" t="s">
        <v>2758</v>
      </c>
      <c r="H1293" s="4" t="s">
        <v>3153</v>
      </c>
      <c r="I1293" s="4" t="s">
        <v>3153</v>
      </c>
    </row>
    <row r="1294" spans="1:9" x14ac:dyDescent="0.2">
      <c r="A1294" s="4">
        <v>77016</v>
      </c>
      <c r="B1294" s="4" t="s">
        <v>4715</v>
      </c>
      <c r="C1294" s="4" t="s">
        <v>4715</v>
      </c>
      <c r="D1294" s="4" t="s">
        <v>2739</v>
      </c>
      <c r="E1294" s="4">
        <v>112</v>
      </c>
      <c r="F1294" s="4" t="s">
        <v>2700</v>
      </c>
      <c r="G1294" s="4" t="s">
        <v>2741</v>
      </c>
      <c r="H1294" s="4" t="s">
        <v>3153</v>
      </c>
      <c r="I1294" s="4" t="s">
        <v>3153</v>
      </c>
    </row>
    <row r="1295" spans="1:9" x14ac:dyDescent="0.2">
      <c r="A1295" s="4">
        <v>77017</v>
      </c>
      <c r="B1295" s="4" t="s">
        <v>4714</v>
      </c>
      <c r="C1295" s="4" t="s">
        <v>4714</v>
      </c>
      <c r="D1295" s="4" t="s">
        <v>2739</v>
      </c>
      <c r="E1295" s="4">
        <v>112</v>
      </c>
      <c r="F1295" s="4" t="s">
        <v>2700</v>
      </c>
      <c r="G1295" s="4" t="s">
        <v>2758</v>
      </c>
      <c r="H1295" s="4" t="s">
        <v>3153</v>
      </c>
      <c r="I1295" s="4" t="s">
        <v>3153</v>
      </c>
    </row>
    <row r="1296" spans="1:9" x14ac:dyDescent="0.2">
      <c r="A1296" s="4">
        <v>77022</v>
      </c>
      <c r="B1296" s="4" t="s">
        <v>4713</v>
      </c>
      <c r="C1296" s="4" t="s">
        <v>4713</v>
      </c>
      <c r="D1296" s="4" t="s">
        <v>2739</v>
      </c>
      <c r="E1296" s="4">
        <v>112</v>
      </c>
      <c r="F1296" s="4" t="s">
        <v>2700</v>
      </c>
      <c r="G1296" s="4" t="s">
        <v>2741</v>
      </c>
      <c r="H1296" s="4" t="s">
        <v>3153</v>
      </c>
      <c r="I1296" s="4" t="s">
        <v>3153</v>
      </c>
    </row>
    <row r="1297" spans="1:9" x14ac:dyDescent="0.2">
      <c r="A1297" s="4">
        <v>77025</v>
      </c>
      <c r="B1297" s="4" t="s">
        <v>4712</v>
      </c>
      <c r="C1297" s="4" t="s">
        <v>4712</v>
      </c>
      <c r="D1297" s="4" t="s">
        <v>2739</v>
      </c>
      <c r="E1297" s="4">
        <v>112</v>
      </c>
      <c r="F1297" s="4" t="s">
        <v>2700</v>
      </c>
      <c r="G1297" s="4" t="s">
        <v>2758</v>
      </c>
      <c r="H1297" s="4" t="s">
        <v>3153</v>
      </c>
      <c r="I1297" s="4" t="s">
        <v>3153</v>
      </c>
    </row>
    <row r="1298" spans="1:9" x14ac:dyDescent="0.2">
      <c r="A1298" s="4">
        <v>77029</v>
      </c>
      <c r="B1298" s="4" t="s">
        <v>4711</v>
      </c>
      <c r="C1298" s="4" t="s">
        <v>4711</v>
      </c>
      <c r="D1298" s="4" t="s">
        <v>2739</v>
      </c>
      <c r="E1298" s="4">
        <v>112</v>
      </c>
      <c r="F1298" s="4" t="s">
        <v>2700</v>
      </c>
      <c r="G1298" s="4" t="s">
        <v>3031</v>
      </c>
      <c r="H1298" s="4" t="s">
        <v>3153</v>
      </c>
      <c r="I1298" s="4" t="s">
        <v>3153</v>
      </c>
    </row>
    <row r="1299" spans="1:9" x14ac:dyDescent="0.2">
      <c r="A1299" s="4">
        <v>77031</v>
      </c>
      <c r="B1299" s="4" t="s">
        <v>4710</v>
      </c>
      <c r="C1299" s="4" t="s">
        <v>4710</v>
      </c>
      <c r="D1299" s="4" t="s">
        <v>2739</v>
      </c>
      <c r="E1299" s="4">
        <v>112</v>
      </c>
      <c r="F1299" s="4" t="s">
        <v>2700</v>
      </c>
      <c r="G1299" s="4" t="s">
        <v>3056</v>
      </c>
      <c r="H1299" s="4" t="s">
        <v>3153</v>
      </c>
      <c r="I1299" s="4" t="s">
        <v>3153</v>
      </c>
    </row>
    <row r="1300" spans="1:9" x14ac:dyDescent="0.2">
      <c r="A1300" s="4">
        <v>77033</v>
      </c>
      <c r="B1300" s="4" t="s">
        <v>4709</v>
      </c>
      <c r="C1300" s="4" t="s">
        <v>4709</v>
      </c>
      <c r="D1300" s="4" t="s">
        <v>2739</v>
      </c>
      <c r="E1300" s="4">
        <v>112</v>
      </c>
      <c r="F1300" s="4" t="s">
        <v>2700</v>
      </c>
      <c r="G1300" s="4" t="s">
        <v>3031</v>
      </c>
      <c r="H1300" s="4" t="s">
        <v>3153</v>
      </c>
      <c r="I1300" s="4" t="s">
        <v>3153</v>
      </c>
    </row>
    <row r="1301" spans="1:9" x14ac:dyDescent="0.2">
      <c r="A1301" s="4">
        <v>77034</v>
      </c>
      <c r="B1301" s="4" t="s">
        <v>4708</v>
      </c>
      <c r="C1301" s="4" t="s">
        <v>4708</v>
      </c>
      <c r="D1301" s="4" t="s">
        <v>2739</v>
      </c>
      <c r="E1301" s="4">
        <v>112</v>
      </c>
      <c r="F1301" s="4" t="s">
        <v>2700</v>
      </c>
      <c r="G1301" s="4" t="s">
        <v>2815</v>
      </c>
      <c r="H1301" s="4" t="s">
        <v>3153</v>
      </c>
      <c r="I1301" s="4" t="s">
        <v>3153</v>
      </c>
    </row>
    <row r="1302" spans="1:9" x14ac:dyDescent="0.2">
      <c r="A1302" s="4">
        <v>78002</v>
      </c>
      <c r="B1302" s="4" t="s">
        <v>4707</v>
      </c>
      <c r="C1302" s="4" t="s">
        <v>4707</v>
      </c>
      <c r="D1302" s="4" t="s">
        <v>2739</v>
      </c>
      <c r="E1302" s="4">
        <v>97</v>
      </c>
      <c r="F1302" s="4" t="s">
        <v>2700</v>
      </c>
      <c r="G1302" s="4" t="s">
        <v>3357</v>
      </c>
      <c r="H1302" s="4" t="s">
        <v>3153</v>
      </c>
      <c r="I1302" s="4" t="s">
        <v>3153</v>
      </c>
    </row>
    <row r="1303" spans="1:9" x14ac:dyDescent="0.2">
      <c r="A1303" s="4">
        <v>78003</v>
      </c>
      <c r="B1303" s="4" t="s">
        <v>4706</v>
      </c>
      <c r="C1303" s="4" t="s">
        <v>4706</v>
      </c>
      <c r="D1303" s="4" t="s">
        <v>2739</v>
      </c>
      <c r="E1303" s="4">
        <v>50</v>
      </c>
      <c r="F1303" s="4" t="s">
        <v>2700</v>
      </c>
      <c r="G1303" s="4" t="s">
        <v>2741</v>
      </c>
      <c r="H1303" s="4" t="s">
        <v>2751</v>
      </c>
      <c r="I1303" s="4" t="s">
        <v>3153</v>
      </c>
    </row>
    <row r="1304" spans="1:9" x14ac:dyDescent="0.2">
      <c r="A1304" s="4">
        <v>78007</v>
      </c>
      <c r="B1304" s="4" t="s">
        <v>4705</v>
      </c>
      <c r="C1304" s="4" t="s">
        <v>4705</v>
      </c>
      <c r="D1304" s="4" t="s">
        <v>2739</v>
      </c>
      <c r="E1304" s="4">
        <v>97</v>
      </c>
      <c r="F1304" s="4" t="s">
        <v>2700</v>
      </c>
      <c r="G1304" s="4" t="s">
        <v>2758</v>
      </c>
      <c r="H1304" s="4" t="s">
        <v>3153</v>
      </c>
      <c r="I1304" s="4" t="s">
        <v>3153</v>
      </c>
    </row>
    <row r="1305" spans="1:9" x14ac:dyDescent="0.2">
      <c r="A1305" s="4">
        <v>78008</v>
      </c>
      <c r="B1305" s="4" t="s">
        <v>4704</v>
      </c>
      <c r="C1305" s="4" t="s">
        <v>4704</v>
      </c>
      <c r="D1305" s="4" t="s">
        <v>3075</v>
      </c>
      <c r="E1305" s="4">
        <v>97</v>
      </c>
      <c r="F1305" s="4" t="s">
        <v>2700</v>
      </c>
      <c r="G1305" s="4" t="s">
        <v>2741</v>
      </c>
      <c r="H1305" s="4" t="s">
        <v>3153</v>
      </c>
      <c r="I1305" s="4" t="s">
        <v>3153</v>
      </c>
    </row>
    <row r="1306" spans="1:9" x14ac:dyDescent="0.2">
      <c r="A1306" s="4">
        <v>78010</v>
      </c>
      <c r="B1306" s="4" t="s">
        <v>4703</v>
      </c>
      <c r="C1306" s="4" t="s">
        <v>4703</v>
      </c>
      <c r="D1306" s="4" t="s">
        <v>2739</v>
      </c>
      <c r="E1306" s="4">
        <v>97</v>
      </c>
      <c r="F1306" s="4" t="s">
        <v>2700</v>
      </c>
      <c r="G1306" s="4" t="s">
        <v>2815</v>
      </c>
      <c r="H1306" s="4" t="s">
        <v>3153</v>
      </c>
      <c r="I1306" s="4" t="s">
        <v>3153</v>
      </c>
    </row>
    <row r="1307" spans="1:9" x14ac:dyDescent="0.2">
      <c r="A1307" s="4">
        <v>78011</v>
      </c>
      <c r="B1307" s="4" t="s">
        <v>4702</v>
      </c>
      <c r="C1307" s="4" t="s">
        <v>4702</v>
      </c>
      <c r="D1307" s="4" t="s">
        <v>2739</v>
      </c>
      <c r="E1307" s="4">
        <v>97</v>
      </c>
      <c r="F1307" s="4" t="s">
        <v>2700</v>
      </c>
      <c r="G1307" s="4" t="s">
        <v>3004</v>
      </c>
      <c r="H1307" s="4" t="s">
        <v>3153</v>
      </c>
      <c r="I1307" s="4" t="s">
        <v>3153</v>
      </c>
    </row>
    <row r="1308" spans="1:9" x14ac:dyDescent="0.2">
      <c r="A1308" s="4">
        <v>78013</v>
      </c>
      <c r="B1308" s="4" t="s">
        <v>4701</v>
      </c>
      <c r="C1308" s="4" t="s">
        <v>4701</v>
      </c>
      <c r="D1308" s="4" t="s">
        <v>2739</v>
      </c>
      <c r="E1308" s="4">
        <v>97</v>
      </c>
      <c r="F1308" s="4" t="s">
        <v>2700</v>
      </c>
      <c r="G1308" s="4" t="s">
        <v>2741</v>
      </c>
      <c r="H1308" s="4" t="s">
        <v>3153</v>
      </c>
      <c r="I1308" s="4" t="s">
        <v>3153</v>
      </c>
    </row>
    <row r="1309" spans="1:9" x14ac:dyDescent="0.2">
      <c r="A1309" s="4">
        <v>78014</v>
      </c>
      <c r="B1309" s="4" t="s">
        <v>4700</v>
      </c>
      <c r="C1309" s="4" t="s">
        <v>4700</v>
      </c>
      <c r="D1309" s="4" t="s">
        <v>3361</v>
      </c>
      <c r="E1309" s="4">
        <v>97</v>
      </c>
      <c r="F1309" s="4" t="s">
        <v>2700</v>
      </c>
      <c r="G1309" s="4" t="s">
        <v>2758</v>
      </c>
      <c r="H1309" s="4" t="s">
        <v>3153</v>
      </c>
      <c r="I1309" s="4" t="s">
        <v>3153</v>
      </c>
    </row>
    <row r="1310" spans="1:9" x14ac:dyDescent="0.2">
      <c r="A1310" s="4">
        <v>78016</v>
      </c>
      <c r="B1310" s="4" t="s">
        <v>4699</v>
      </c>
      <c r="C1310" s="4" t="s">
        <v>4699</v>
      </c>
      <c r="D1310" s="4" t="s">
        <v>4698</v>
      </c>
      <c r="E1310" s="4">
        <v>97</v>
      </c>
      <c r="F1310" s="4" t="s">
        <v>2700</v>
      </c>
      <c r="G1310" s="4" t="s">
        <v>2758</v>
      </c>
      <c r="H1310" s="4" t="s">
        <v>3153</v>
      </c>
      <c r="I1310" s="4" t="s">
        <v>3153</v>
      </c>
    </row>
    <row r="1311" spans="1:9" x14ac:dyDescent="0.2">
      <c r="A1311" s="4">
        <v>78017</v>
      </c>
      <c r="B1311" s="4" t="s">
        <v>4697</v>
      </c>
      <c r="C1311" s="4" t="s">
        <v>4697</v>
      </c>
      <c r="D1311" s="4" t="s">
        <v>2739</v>
      </c>
      <c r="E1311" s="4">
        <v>97</v>
      </c>
      <c r="F1311" s="4" t="s">
        <v>2700</v>
      </c>
      <c r="G1311" s="4" t="s">
        <v>2758</v>
      </c>
      <c r="H1311" s="4" t="s">
        <v>3153</v>
      </c>
      <c r="I1311" s="4" t="s">
        <v>3153</v>
      </c>
    </row>
    <row r="1312" spans="1:9" x14ac:dyDescent="0.2">
      <c r="A1312" s="4">
        <v>78018</v>
      </c>
      <c r="B1312" s="4" t="s">
        <v>4696</v>
      </c>
      <c r="C1312" s="4" t="s">
        <v>4696</v>
      </c>
      <c r="D1312" s="4" t="s">
        <v>2739</v>
      </c>
      <c r="E1312" s="4">
        <v>97</v>
      </c>
      <c r="F1312" s="4" t="s">
        <v>2700</v>
      </c>
      <c r="G1312" s="4" t="s">
        <v>3031</v>
      </c>
      <c r="H1312" s="4" t="s">
        <v>3153</v>
      </c>
      <c r="I1312" s="4" t="s">
        <v>3153</v>
      </c>
    </row>
    <row r="1313" spans="1:9" x14ac:dyDescent="0.2">
      <c r="A1313" s="4">
        <v>79001</v>
      </c>
      <c r="B1313" s="4" t="s">
        <v>4695</v>
      </c>
      <c r="C1313" s="4" t="s">
        <v>4695</v>
      </c>
      <c r="D1313" s="4" t="s">
        <v>2739</v>
      </c>
      <c r="E1313" s="4">
        <v>109</v>
      </c>
      <c r="F1313" s="4" t="s">
        <v>2700</v>
      </c>
      <c r="G1313" s="4" t="s">
        <v>2758</v>
      </c>
      <c r="H1313" s="4" t="s">
        <v>3153</v>
      </c>
      <c r="I1313" s="4" t="s">
        <v>3153</v>
      </c>
    </row>
    <row r="1314" spans="1:9" x14ac:dyDescent="0.2">
      <c r="A1314" s="4">
        <v>79002</v>
      </c>
      <c r="B1314" s="4" t="s">
        <v>4694</v>
      </c>
      <c r="C1314" s="4" t="s">
        <v>4694</v>
      </c>
      <c r="D1314" s="4" t="s">
        <v>2739</v>
      </c>
      <c r="E1314" s="4">
        <v>109</v>
      </c>
      <c r="F1314" s="4" t="s">
        <v>2700</v>
      </c>
      <c r="G1314" s="4" t="s">
        <v>2741</v>
      </c>
      <c r="H1314" s="4" t="s">
        <v>3153</v>
      </c>
      <c r="I1314" s="4" t="s">
        <v>3153</v>
      </c>
    </row>
    <row r="1315" spans="1:9" x14ac:dyDescent="0.2">
      <c r="A1315" s="4">
        <v>79004</v>
      </c>
      <c r="B1315" s="4" t="s">
        <v>4693</v>
      </c>
      <c r="C1315" s="4" t="s">
        <v>4693</v>
      </c>
      <c r="D1315" s="4" t="s">
        <v>2739</v>
      </c>
      <c r="E1315" s="4">
        <v>109</v>
      </c>
      <c r="F1315" s="4" t="s">
        <v>2700</v>
      </c>
      <c r="G1315" s="4" t="s">
        <v>3357</v>
      </c>
      <c r="H1315" s="4" t="s">
        <v>3153</v>
      </c>
      <c r="I1315" s="4" t="s">
        <v>3153</v>
      </c>
    </row>
    <row r="1316" spans="1:9" x14ac:dyDescent="0.2">
      <c r="A1316" s="4">
        <v>79005</v>
      </c>
      <c r="B1316" s="4" t="s">
        <v>4692</v>
      </c>
      <c r="C1316" s="4" t="s">
        <v>4692</v>
      </c>
      <c r="D1316" s="4" t="s">
        <v>2739</v>
      </c>
      <c r="E1316" s="4">
        <v>109</v>
      </c>
      <c r="F1316" s="4" t="s">
        <v>2700</v>
      </c>
      <c r="G1316" s="4" t="s">
        <v>2741</v>
      </c>
      <c r="H1316" s="4" t="s">
        <v>3153</v>
      </c>
      <c r="I1316" s="4" t="s">
        <v>3153</v>
      </c>
    </row>
    <row r="1317" spans="1:9" x14ac:dyDescent="0.2">
      <c r="A1317" s="4">
        <v>79007</v>
      </c>
      <c r="B1317" s="4" t="s">
        <v>4691</v>
      </c>
      <c r="C1317" s="4" t="s">
        <v>4691</v>
      </c>
      <c r="D1317" s="4" t="s">
        <v>2739</v>
      </c>
      <c r="E1317" s="4">
        <v>300</v>
      </c>
      <c r="F1317" s="4" t="s">
        <v>2700</v>
      </c>
      <c r="G1317" s="4" t="s">
        <v>3357</v>
      </c>
      <c r="H1317" s="4" t="s">
        <v>3153</v>
      </c>
      <c r="I1317" s="4" t="s">
        <v>3153</v>
      </c>
    </row>
    <row r="1318" spans="1:9" x14ac:dyDescent="0.2">
      <c r="A1318" s="4">
        <v>79009</v>
      </c>
      <c r="B1318" s="4" t="s">
        <v>4690</v>
      </c>
      <c r="C1318" s="4" t="s">
        <v>4690</v>
      </c>
      <c r="D1318" s="4" t="s">
        <v>2739</v>
      </c>
      <c r="E1318" s="4">
        <v>109</v>
      </c>
      <c r="F1318" s="4" t="s">
        <v>2700</v>
      </c>
      <c r="G1318" s="4" t="s">
        <v>2815</v>
      </c>
      <c r="H1318" s="4" t="s">
        <v>3153</v>
      </c>
      <c r="I1318" s="4" t="s">
        <v>3153</v>
      </c>
    </row>
    <row r="1319" spans="1:9" x14ac:dyDescent="0.2">
      <c r="A1319" s="4">
        <v>79010</v>
      </c>
      <c r="B1319" s="4" t="s">
        <v>4689</v>
      </c>
      <c r="C1319" s="4" t="s">
        <v>4689</v>
      </c>
      <c r="D1319" s="4" t="s">
        <v>2739</v>
      </c>
      <c r="E1319" s="4">
        <v>109</v>
      </c>
      <c r="F1319" s="4" t="s">
        <v>2700</v>
      </c>
      <c r="G1319" s="4" t="s">
        <v>3004</v>
      </c>
      <c r="H1319" s="4" t="s">
        <v>3153</v>
      </c>
      <c r="I1319" s="4" t="s">
        <v>3153</v>
      </c>
    </row>
    <row r="1320" spans="1:9" x14ac:dyDescent="0.2">
      <c r="A1320" s="4">
        <v>79011</v>
      </c>
      <c r="B1320" s="4" t="s">
        <v>4688</v>
      </c>
      <c r="C1320" s="4" t="s">
        <v>4688</v>
      </c>
      <c r="D1320" s="4" t="s">
        <v>2739</v>
      </c>
      <c r="E1320" s="4">
        <v>109</v>
      </c>
      <c r="F1320" s="4" t="s">
        <v>2700</v>
      </c>
      <c r="G1320" s="4" t="s">
        <v>3031</v>
      </c>
      <c r="H1320" s="4" t="s">
        <v>3153</v>
      </c>
      <c r="I1320" s="4" t="s">
        <v>3153</v>
      </c>
    </row>
    <row r="1321" spans="1:9" x14ac:dyDescent="0.2">
      <c r="A1321" s="4">
        <v>80002</v>
      </c>
      <c r="B1321" s="4" t="s">
        <v>4687</v>
      </c>
      <c r="C1321" s="4" t="s">
        <v>4687</v>
      </c>
      <c r="D1321" s="4" t="s">
        <v>2876</v>
      </c>
      <c r="E1321" s="4">
        <v>300</v>
      </c>
      <c r="F1321" s="4" t="s">
        <v>2700</v>
      </c>
      <c r="G1321" s="4" t="s">
        <v>2741</v>
      </c>
      <c r="H1321" s="4" t="s">
        <v>3153</v>
      </c>
      <c r="I1321" s="4" t="s">
        <v>3153</v>
      </c>
    </row>
    <row r="1322" spans="1:9" x14ac:dyDescent="0.2">
      <c r="A1322" s="4">
        <v>80003</v>
      </c>
      <c r="B1322" s="4" t="s">
        <v>4686</v>
      </c>
      <c r="C1322" s="4" t="s">
        <v>4686</v>
      </c>
      <c r="D1322" s="4" t="s">
        <v>4685</v>
      </c>
      <c r="E1322" s="4">
        <v>97</v>
      </c>
      <c r="F1322" s="4" t="s">
        <v>2700</v>
      </c>
      <c r="G1322" s="4" t="s">
        <v>3004</v>
      </c>
      <c r="H1322" s="4" t="s">
        <v>3153</v>
      </c>
      <c r="I1322" s="4" t="s">
        <v>3153</v>
      </c>
    </row>
    <row r="1323" spans="1:9" x14ac:dyDescent="0.2">
      <c r="A1323" s="4">
        <v>80005</v>
      </c>
      <c r="B1323" s="4" t="s">
        <v>4684</v>
      </c>
      <c r="C1323" s="4" t="s">
        <v>4684</v>
      </c>
      <c r="D1323" s="4" t="s">
        <v>3075</v>
      </c>
      <c r="E1323" s="4">
        <v>97</v>
      </c>
      <c r="F1323" s="4" t="s">
        <v>2700</v>
      </c>
      <c r="G1323" s="4" t="s">
        <v>2741</v>
      </c>
      <c r="H1323" s="4" t="s">
        <v>3153</v>
      </c>
      <c r="I1323" s="4" t="s">
        <v>3153</v>
      </c>
    </row>
    <row r="1324" spans="1:9" x14ac:dyDescent="0.2">
      <c r="A1324" s="4">
        <v>80007</v>
      </c>
      <c r="B1324" s="4" t="s">
        <v>4683</v>
      </c>
      <c r="C1324" s="4" t="s">
        <v>4683</v>
      </c>
      <c r="D1324" s="4" t="s">
        <v>2739</v>
      </c>
      <c r="E1324" s="4">
        <v>97</v>
      </c>
      <c r="F1324" s="4" t="s">
        <v>2700</v>
      </c>
      <c r="G1324" s="4" t="s">
        <v>2758</v>
      </c>
      <c r="H1324" s="4" t="s">
        <v>3153</v>
      </c>
      <c r="I1324" s="4" t="s">
        <v>3153</v>
      </c>
    </row>
    <row r="1325" spans="1:9" x14ac:dyDescent="0.2">
      <c r="A1325" s="4">
        <v>80008</v>
      </c>
      <c r="B1325" s="4" t="s">
        <v>4682</v>
      </c>
      <c r="C1325" s="4" t="s">
        <v>4682</v>
      </c>
      <c r="D1325" s="4" t="s">
        <v>2739</v>
      </c>
      <c r="E1325" s="4">
        <v>97</v>
      </c>
      <c r="F1325" s="4" t="s">
        <v>2700</v>
      </c>
      <c r="G1325" s="4" t="s">
        <v>2787</v>
      </c>
      <c r="H1325" s="4" t="s">
        <v>2751</v>
      </c>
      <c r="I1325" s="4" t="s">
        <v>3153</v>
      </c>
    </row>
    <row r="1326" spans="1:9" x14ac:dyDescent="0.2">
      <c r="A1326" s="4">
        <v>80009</v>
      </c>
      <c r="B1326" s="4" t="s">
        <v>4681</v>
      </c>
      <c r="C1326" s="4" t="s">
        <v>4681</v>
      </c>
      <c r="D1326" s="4" t="s">
        <v>3568</v>
      </c>
      <c r="E1326" s="4">
        <v>97</v>
      </c>
      <c r="F1326" s="4" t="s">
        <v>2700</v>
      </c>
      <c r="G1326" s="4" t="s">
        <v>2758</v>
      </c>
      <c r="H1326" s="4" t="s">
        <v>3153</v>
      </c>
      <c r="I1326" s="4" t="s">
        <v>3153</v>
      </c>
    </row>
    <row r="1327" spans="1:9" x14ac:dyDescent="0.2">
      <c r="A1327" s="4">
        <v>80010</v>
      </c>
      <c r="B1327" s="4" t="s">
        <v>4680</v>
      </c>
      <c r="C1327" s="4" t="s">
        <v>4680</v>
      </c>
      <c r="D1327" s="4" t="s">
        <v>2739</v>
      </c>
      <c r="E1327" s="4">
        <v>97</v>
      </c>
      <c r="F1327" s="4" t="s">
        <v>2700</v>
      </c>
      <c r="G1327" s="4" t="s">
        <v>2758</v>
      </c>
      <c r="H1327" s="4" t="s">
        <v>3153</v>
      </c>
      <c r="I1327" s="4" t="s">
        <v>3153</v>
      </c>
    </row>
    <row r="1328" spans="1:9" x14ac:dyDescent="0.2">
      <c r="A1328" s="4">
        <v>80011</v>
      </c>
      <c r="B1328" s="4" t="s">
        <v>4679</v>
      </c>
      <c r="C1328" s="4" t="s">
        <v>4679</v>
      </c>
      <c r="D1328" s="4" t="s">
        <v>2739</v>
      </c>
      <c r="E1328" s="4">
        <v>97</v>
      </c>
      <c r="F1328" s="4" t="s">
        <v>2700</v>
      </c>
      <c r="G1328" s="4" t="s">
        <v>2828</v>
      </c>
      <c r="H1328" s="4" t="s">
        <v>3153</v>
      </c>
      <c r="I1328" s="4" t="s">
        <v>3153</v>
      </c>
    </row>
    <row r="1329" spans="1:9" x14ac:dyDescent="0.2">
      <c r="A1329" s="4">
        <v>80012</v>
      </c>
      <c r="B1329" s="4" t="s">
        <v>4678</v>
      </c>
      <c r="C1329" s="4" t="s">
        <v>4678</v>
      </c>
      <c r="D1329" s="4" t="s">
        <v>4677</v>
      </c>
      <c r="E1329" s="4">
        <v>97</v>
      </c>
      <c r="F1329" s="4" t="s">
        <v>2700</v>
      </c>
      <c r="G1329" s="4" t="s">
        <v>2758</v>
      </c>
      <c r="H1329" s="4" t="s">
        <v>3153</v>
      </c>
      <c r="I1329" s="4" t="s">
        <v>3153</v>
      </c>
    </row>
    <row r="1330" spans="1:9" x14ac:dyDescent="0.2">
      <c r="A1330" s="4">
        <v>80013</v>
      </c>
      <c r="B1330" s="4" t="s">
        <v>4676</v>
      </c>
      <c r="C1330" s="4" t="s">
        <v>4676</v>
      </c>
      <c r="D1330" s="4" t="s">
        <v>4675</v>
      </c>
      <c r="E1330" s="4">
        <v>97</v>
      </c>
      <c r="F1330" s="4" t="s">
        <v>2700</v>
      </c>
      <c r="G1330" s="4" t="s">
        <v>2758</v>
      </c>
      <c r="H1330" s="4" t="s">
        <v>3153</v>
      </c>
      <c r="I1330" s="4" t="s">
        <v>3153</v>
      </c>
    </row>
    <row r="1331" spans="1:9" x14ac:dyDescent="0.2">
      <c r="A1331" s="4">
        <v>80014</v>
      </c>
      <c r="B1331" s="4" t="s">
        <v>4674</v>
      </c>
      <c r="C1331" s="4" t="s">
        <v>4674</v>
      </c>
      <c r="D1331" s="4" t="s">
        <v>4673</v>
      </c>
      <c r="E1331" s="4">
        <v>97</v>
      </c>
      <c r="F1331" s="4" t="s">
        <v>2700</v>
      </c>
      <c r="G1331" s="4" t="s">
        <v>2758</v>
      </c>
      <c r="H1331" s="4" t="s">
        <v>3153</v>
      </c>
      <c r="I1331" s="4" t="s">
        <v>3153</v>
      </c>
    </row>
    <row r="1332" spans="1:9" x14ac:dyDescent="0.2">
      <c r="A1332" s="4">
        <v>80015</v>
      </c>
      <c r="B1332" s="4" t="s">
        <v>4672</v>
      </c>
      <c r="C1332" s="4" t="s">
        <v>4672</v>
      </c>
      <c r="D1332" s="4" t="s">
        <v>2739</v>
      </c>
      <c r="E1332" s="4">
        <v>50</v>
      </c>
      <c r="F1332" s="4" t="s">
        <v>2700</v>
      </c>
      <c r="G1332" s="4" t="s">
        <v>2758</v>
      </c>
      <c r="H1332" s="4" t="s">
        <v>2751</v>
      </c>
      <c r="I1332" s="4" t="s">
        <v>3153</v>
      </c>
    </row>
    <row r="1333" spans="1:9" x14ac:dyDescent="0.2">
      <c r="A1333" s="4">
        <v>80017</v>
      </c>
      <c r="B1333" s="4" t="s">
        <v>4671</v>
      </c>
      <c r="C1333" s="4" t="s">
        <v>4671</v>
      </c>
      <c r="D1333" s="4" t="s">
        <v>2739</v>
      </c>
      <c r="E1333" s="4">
        <v>51</v>
      </c>
      <c r="F1333" s="4" t="s">
        <v>2700</v>
      </c>
      <c r="G1333" s="4" t="s">
        <v>2758</v>
      </c>
      <c r="H1333" s="4" t="s">
        <v>2751</v>
      </c>
      <c r="I1333" s="4" t="s">
        <v>3153</v>
      </c>
    </row>
    <row r="1334" spans="1:9" x14ac:dyDescent="0.2">
      <c r="A1334" s="4">
        <v>80018</v>
      </c>
      <c r="B1334" s="4" t="s">
        <v>4670</v>
      </c>
      <c r="C1334" s="4" t="s">
        <v>4670</v>
      </c>
      <c r="D1334" s="4" t="s">
        <v>3485</v>
      </c>
      <c r="E1334" s="4">
        <v>97</v>
      </c>
      <c r="F1334" s="4" t="s">
        <v>2700</v>
      </c>
      <c r="G1334" s="4" t="s">
        <v>2758</v>
      </c>
      <c r="H1334" s="4" t="s">
        <v>3153</v>
      </c>
      <c r="I1334" s="4" t="s">
        <v>3153</v>
      </c>
    </row>
    <row r="1335" spans="1:9" x14ac:dyDescent="0.2">
      <c r="A1335" s="4">
        <v>80019</v>
      </c>
      <c r="B1335" s="4" t="s">
        <v>4669</v>
      </c>
      <c r="C1335" s="4" t="s">
        <v>4669</v>
      </c>
      <c r="D1335" s="4" t="s">
        <v>2739</v>
      </c>
      <c r="E1335" s="4">
        <v>97</v>
      </c>
      <c r="F1335" s="4" t="s">
        <v>2700</v>
      </c>
      <c r="G1335" s="4" t="s">
        <v>2758</v>
      </c>
      <c r="H1335" s="4" t="s">
        <v>3153</v>
      </c>
      <c r="I1335" s="4" t="s">
        <v>3153</v>
      </c>
    </row>
    <row r="1336" spans="1:9" x14ac:dyDescent="0.2">
      <c r="A1336" s="4">
        <v>80023</v>
      </c>
      <c r="B1336" s="4" t="s">
        <v>4668</v>
      </c>
      <c r="C1336" s="4" t="s">
        <v>4667</v>
      </c>
      <c r="D1336" s="4" t="s">
        <v>4667</v>
      </c>
      <c r="E1336" s="4">
        <v>97</v>
      </c>
      <c r="F1336" s="4" t="s">
        <v>2700</v>
      </c>
      <c r="G1336" s="4" t="s">
        <v>2758</v>
      </c>
      <c r="H1336" s="4" t="s">
        <v>3153</v>
      </c>
      <c r="I1336" s="4" t="s">
        <v>3153</v>
      </c>
    </row>
    <row r="1337" spans="1:9" x14ac:dyDescent="0.2">
      <c r="A1337" s="4">
        <v>80024</v>
      </c>
      <c r="B1337" s="4" t="s">
        <v>4666</v>
      </c>
      <c r="C1337" s="4" t="s">
        <v>4666</v>
      </c>
      <c r="D1337" s="4" t="s">
        <v>2773</v>
      </c>
      <c r="E1337" s="4">
        <v>97</v>
      </c>
      <c r="F1337" s="4" t="s">
        <v>2700</v>
      </c>
      <c r="G1337" s="4" t="s">
        <v>2758</v>
      </c>
      <c r="H1337" s="4" t="s">
        <v>3153</v>
      </c>
      <c r="I1337" s="4" t="s">
        <v>3153</v>
      </c>
    </row>
    <row r="1338" spans="1:9" x14ac:dyDescent="0.2">
      <c r="A1338" s="4">
        <v>80025</v>
      </c>
      <c r="B1338" s="4" t="s">
        <v>4665</v>
      </c>
      <c r="C1338" s="4" t="s">
        <v>4665</v>
      </c>
      <c r="D1338" s="4" t="s">
        <v>2739</v>
      </c>
      <c r="E1338" s="4">
        <v>97</v>
      </c>
      <c r="F1338" s="4" t="s">
        <v>2700</v>
      </c>
      <c r="G1338" s="4" t="s">
        <v>3357</v>
      </c>
      <c r="H1338" s="4" t="s">
        <v>3153</v>
      </c>
      <c r="I1338" s="4" t="s">
        <v>3153</v>
      </c>
    </row>
    <row r="1339" spans="1:9" x14ac:dyDescent="0.2">
      <c r="A1339" s="4">
        <v>80026</v>
      </c>
      <c r="B1339" s="4" t="s">
        <v>4664</v>
      </c>
      <c r="C1339" s="4" t="s">
        <v>4664</v>
      </c>
      <c r="D1339" s="4" t="s">
        <v>3154</v>
      </c>
      <c r="E1339" s="4">
        <v>300</v>
      </c>
      <c r="F1339" s="4" t="s">
        <v>2700</v>
      </c>
      <c r="G1339" s="4" t="s">
        <v>2741</v>
      </c>
      <c r="H1339" s="4" t="s">
        <v>3153</v>
      </c>
      <c r="I1339" s="4" t="s">
        <v>3153</v>
      </c>
    </row>
    <row r="1340" spans="1:9" x14ac:dyDescent="0.2">
      <c r="A1340" s="4">
        <v>80027</v>
      </c>
      <c r="B1340" s="4" t="s">
        <v>4663</v>
      </c>
      <c r="C1340" s="4" t="s">
        <v>4663</v>
      </c>
      <c r="D1340" s="4" t="s">
        <v>2739</v>
      </c>
      <c r="E1340" s="4">
        <v>97</v>
      </c>
      <c r="F1340" s="4" t="s">
        <v>2700</v>
      </c>
      <c r="G1340" s="4" t="s">
        <v>2764</v>
      </c>
      <c r="H1340" s="4" t="s">
        <v>3153</v>
      </c>
      <c r="I1340" s="4" t="s">
        <v>3153</v>
      </c>
    </row>
    <row r="1341" spans="1:9" x14ac:dyDescent="0.2">
      <c r="A1341" s="4">
        <v>80028</v>
      </c>
      <c r="B1341" s="4" t="s">
        <v>4662</v>
      </c>
      <c r="C1341" s="4" t="s">
        <v>4662</v>
      </c>
      <c r="D1341" s="4" t="s">
        <v>2739</v>
      </c>
      <c r="E1341" s="4">
        <v>97</v>
      </c>
      <c r="F1341" s="4" t="s">
        <v>2700</v>
      </c>
      <c r="G1341" s="4" t="s">
        <v>3004</v>
      </c>
      <c r="H1341" s="4" t="s">
        <v>3153</v>
      </c>
      <c r="I1341" s="4" t="s">
        <v>3153</v>
      </c>
    </row>
    <row r="1342" spans="1:9" x14ac:dyDescent="0.2">
      <c r="A1342" s="4">
        <v>80029</v>
      </c>
      <c r="B1342" s="4" t="s">
        <v>4661</v>
      </c>
      <c r="C1342" s="4" t="s">
        <v>4661</v>
      </c>
      <c r="D1342" s="4" t="s">
        <v>2739</v>
      </c>
      <c r="E1342" s="4">
        <v>97</v>
      </c>
      <c r="F1342" s="4" t="s">
        <v>2700</v>
      </c>
      <c r="G1342" s="4" t="s">
        <v>2758</v>
      </c>
      <c r="H1342" s="4" t="s">
        <v>3153</v>
      </c>
      <c r="I1342" s="4" t="s">
        <v>3153</v>
      </c>
    </row>
    <row r="1343" spans="1:9" x14ac:dyDescent="0.2">
      <c r="A1343" s="4">
        <v>80031</v>
      </c>
      <c r="B1343" s="4" t="s">
        <v>4660</v>
      </c>
      <c r="C1343" s="4" t="s">
        <v>4660</v>
      </c>
      <c r="D1343" s="4" t="s">
        <v>4659</v>
      </c>
      <c r="E1343" s="4">
        <v>97</v>
      </c>
      <c r="F1343" s="4" t="s">
        <v>2700</v>
      </c>
      <c r="G1343" s="4" t="s">
        <v>2758</v>
      </c>
      <c r="H1343" s="4" t="s">
        <v>3153</v>
      </c>
      <c r="I1343" s="4" t="s">
        <v>3153</v>
      </c>
    </row>
    <row r="1344" spans="1:9" x14ac:dyDescent="0.2">
      <c r="A1344" s="4">
        <v>80033</v>
      </c>
      <c r="B1344" s="4" t="s">
        <v>4658</v>
      </c>
      <c r="C1344" s="4" t="s">
        <v>4658</v>
      </c>
      <c r="D1344" s="4" t="s">
        <v>2739</v>
      </c>
      <c r="E1344" s="4">
        <v>97</v>
      </c>
      <c r="F1344" s="4" t="s">
        <v>2700</v>
      </c>
      <c r="G1344" s="4" t="s">
        <v>3031</v>
      </c>
      <c r="H1344" s="4" t="s">
        <v>3153</v>
      </c>
      <c r="I1344" s="4" t="s">
        <v>3153</v>
      </c>
    </row>
    <row r="1345" spans="1:9" x14ac:dyDescent="0.2">
      <c r="A1345" s="4">
        <v>80035</v>
      </c>
      <c r="B1345" s="4" t="s">
        <v>4657</v>
      </c>
      <c r="C1345" s="4" t="s">
        <v>4657</v>
      </c>
      <c r="D1345" s="4" t="s">
        <v>2739</v>
      </c>
      <c r="E1345" s="4">
        <v>97</v>
      </c>
      <c r="F1345" s="4" t="s">
        <v>2700</v>
      </c>
      <c r="G1345" s="4" t="s">
        <v>2764</v>
      </c>
      <c r="H1345" s="4" t="s">
        <v>3153</v>
      </c>
      <c r="I1345" s="4" t="s">
        <v>3153</v>
      </c>
    </row>
    <row r="1346" spans="1:9" x14ac:dyDescent="0.2">
      <c r="A1346" s="4">
        <v>80040</v>
      </c>
      <c r="B1346" s="4" t="s">
        <v>4656</v>
      </c>
      <c r="C1346" s="4" t="s">
        <v>4656</v>
      </c>
      <c r="D1346" s="4" t="s">
        <v>2739</v>
      </c>
      <c r="E1346" s="4">
        <v>97</v>
      </c>
      <c r="F1346" s="4" t="s">
        <v>2700</v>
      </c>
      <c r="G1346" s="4" t="s">
        <v>2758</v>
      </c>
      <c r="H1346" s="4" t="s">
        <v>3153</v>
      </c>
      <c r="I1346" s="4" t="s">
        <v>3153</v>
      </c>
    </row>
    <row r="1347" spans="1:9" x14ac:dyDescent="0.2">
      <c r="A1347" s="4">
        <v>80041</v>
      </c>
      <c r="B1347" s="4" t="s">
        <v>4655</v>
      </c>
      <c r="C1347" s="4" t="s">
        <v>4655</v>
      </c>
      <c r="D1347" s="4" t="s">
        <v>2739</v>
      </c>
      <c r="E1347" s="4">
        <v>97</v>
      </c>
      <c r="F1347" s="4" t="s">
        <v>2700</v>
      </c>
      <c r="G1347" s="4" t="s">
        <v>2741</v>
      </c>
      <c r="H1347" s="4" t="s">
        <v>2751</v>
      </c>
      <c r="I1347" s="4" t="s">
        <v>3153</v>
      </c>
    </row>
    <row r="1348" spans="1:9" x14ac:dyDescent="0.2">
      <c r="A1348" s="4">
        <v>80042</v>
      </c>
      <c r="B1348" s="4" t="s">
        <v>4654</v>
      </c>
      <c r="C1348" s="4" t="s">
        <v>4654</v>
      </c>
      <c r="D1348" s="4" t="s">
        <v>3305</v>
      </c>
      <c r="E1348" s="4">
        <v>97</v>
      </c>
      <c r="F1348" s="4" t="s">
        <v>2700</v>
      </c>
      <c r="G1348" s="4" t="s">
        <v>2758</v>
      </c>
      <c r="H1348" s="4" t="s">
        <v>3153</v>
      </c>
      <c r="I1348" s="4" t="s">
        <v>3153</v>
      </c>
    </row>
    <row r="1349" spans="1:9" x14ac:dyDescent="0.2">
      <c r="A1349" s="4">
        <v>80044</v>
      </c>
      <c r="B1349" s="4" t="s">
        <v>4653</v>
      </c>
      <c r="C1349" s="4" t="s">
        <v>4653</v>
      </c>
      <c r="D1349" s="4" t="s">
        <v>2739</v>
      </c>
      <c r="E1349" s="4">
        <v>97</v>
      </c>
      <c r="F1349" s="4" t="s">
        <v>2700</v>
      </c>
      <c r="G1349" s="4" t="s">
        <v>2810</v>
      </c>
      <c r="H1349" s="4" t="s">
        <v>3153</v>
      </c>
      <c r="I1349" s="4" t="s">
        <v>3153</v>
      </c>
    </row>
    <row r="1350" spans="1:9" x14ac:dyDescent="0.2">
      <c r="A1350" s="4">
        <v>80048</v>
      </c>
      <c r="B1350" s="4" t="s">
        <v>4652</v>
      </c>
      <c r="C1350" s="4" t="s">
        <v>4652</v>
      </c>
      <c r="D1350" s="4" t="s">
        <v>2739</v>
      </c>
      <c r="E1350" s="4">
        <v>97</v>
      </c>
      <c r="F1350" s="4" t="s">
        <v>2700</v>
      </c>
      <c r="G1350" s="4" t="s">
        <v>2758</v>
      </c>
      <c r="H1350" s="4" t="s">
        <v>3153</v>
      </c>
      <c r="I1350" s="4" t="s">
        <v>3153</v>
      </c>
    </row>
    <row r="1351" spans="1:9" x14ac:dyDescent="0.2">
      <c r="A1351" s="4">
        <v>80053</v>
      </c>
      <c r="B1351" s="4" t="s">
        <v>4651</v>
      </c>
      <c r="C1351" s="4" t="s">
        <v>4651</v>
      </c>
      <c r="D1351" s="4" t="s">
        <v>4537</v>
      </c>
      <c r="E1351" s="4">
        <v>97</v>
      </c>
      <c r="F1351" s="4" t="s">
        <v>2700</v>
      </c>
      <c r="G1351" s="4" t="s">
        <v>2756</v>
      </c>
      <c r="H1351" s="4" t="s">
        <v>3153</v>
      </c>
      <c r="I1351" s="4" t="s">
        <v>3153</v>
      </c>
    </row>
    <row r="1352" spans="1:9" x14ac:dyDescent="0.2">
      <c r="A1352" s="4">
        <v>80054</v>
      </c>
      <c r="B1352" s="4" t="s">
        <v>4650</v>
      </c>
      <c r="C1352" s="4" t="s">
        <v>4650</v>
      </c>
      <c r="D1352" s="4" t="s">
        <v>3466</v>
      </c>
      <c r="E1352" s="4">
        <v>97</v>
      </c>
      <c r="F1352" s="4" t="s">
        <v>2700</v>
      </c>
      <c r="G1352" s="4" t="s">
        <v>2758</v>
      </c>
      <c r="H1352" s="4" t="s">
        <v>3153</v>
      </c>
      <c r="I1352" s="4" t="s">
        <v>3153</v>
      </c>
    </row>
    <row r="1353" spans="1:9" x14ac:dyDescent="0.2">
      <c r="A1353" s="4">
        <v>80057</v>
      </c>
      <c r="B1353" s="4" t="s">
        <v>4649</v>
      </c>
      <c r="C1353" s="4" t="s">
        <v>4649</v>
      </c>
      <c r="D1353" s="4" t="s">
        <v>4648</v>
      </c>
      <c r="E1353" s="4">
        <v>97</v>
      </c>
      <c r="F1353" s="4" t="s">
        <v>2700</v>
      </c>
      <c r="G1353" s="4" t="s">
        <v>2758</v>
      </c>
      <c r="H1353" s="4" t="s">
        <v>3153</v>
      </c>
      <c r="I1353" s="4" t="s">
        <v>3153</v>
      </c>
    </row>
    <row r="1354" spans="1:9" x14ac:dyDescent="0.2">
      <c r="A1354" s="4">
        <v>80061</v>
      </c>
      <c r="B1354" s="4" t="s">
        <v>4647</v>
      </c>
      <c r="C1354" s="4" t="s">
        <v>4647</v>
      </c>
      <c r="D1354" s="4" t="s">
        <v>2739</v>
      </c>
      <c r="E1354" s="4">
        <v>97</v>
      </c>
      <c r="F1354" s="4" t="s">
        <v>2700</v>
      </c>
      <c r="G1354" s="4" t="s">
        <v>2758</v>
      </c>
      <c r="H1354" s="4" t="s">
        <v>3153</v>
      </c>
      <c r="I1354" s="4" t="s">
        <v>3153</v>
      </c>
    </row>
    <row r="1355" spans="1:9" x14ac:dyDescent="0.2">
      <c r="A1355" s="4">
        <v>80062</v>
      </c>
      <c r="B1355" s="4" t="s">
        <v>4646</v>
      </c>
      <c r="C1355" s="4" t="s">
        <v>4646</v>
      </c>
      <c r="D1355" s="4" t="s">
        <v>2739</v>
      </c>
      <c r="E1355" s="4">
        <v>97</v>
      </c>
      <c r="F1355" s="4" t="s">
        <v>2700</v>
      </c>
      <c r="G1355" s="4" t="s">
        <v>2756</v>
      </c>
      <c r="H1355" s="4" t="s">
        <v>3153</v>
      </c>
      <c r="I1355" s="4" t="s">
        <v>3153</v>
      </c>
    </row>
    <row r="1356" spans="1:9" x14ac:dyDescent="0.2">
      <c r="A1356" s="4">
        <v>80063</v>
      </c>
      <c r="B1356" s="4" t="s">
        <v>4645</v>
      </c>
      <c r="C1356" s="4" t="s">
        <v>4645</v>
      </c>
      <c r="D1356" s="4" t="s">
        <v>4644</v>
      </c>
      <c r="E1356" s="4">
        <v>51</v>
      </c>
      <c r="F1356" s="4" t="s">
        <v>2700</v>
      </c>
      <c r="G1356" s="4" t="s">
        <v>2758</v>
      </c>
      <c r="H1356" s="4" t="s">
        <v>2751</v>
      </c>
      <c r="I1356" s="4" t="s">
        <v>3153</v>
      </c>
    </row>
    <row r="1357" spans="1:9" x14ac:dyDescent="0.2">
      <c r="A1357" s="4">
        <v>80064</v>
      </c>
      <c r="B1357" s="4" t="s">
        <v>4643</v>
      </c>
      <c r="C1357" s="4" t="s">
        <v>4643</v>
      </c>
      <c r="D1357" s="4" t="s">
        <v>2739</v>
      </c>
      <c r="E1357" s="4">
        <v>161</v>
      </c>
      <c r="F1357" s="4" t="s">
        <v>2700</v>
      </c>
      <c r="G1357" s="4" t="s">
        <v>2741</v>
      </c>
      <c r="H1357" s="4" t="s">
        <v>3153</v>
      </c>
      <c r="I1357" s="4" t="s">
        <v>3153</v>
      </c>
    </row>
    <row r="1358" spans="1:9" x14ac:dyDescent="0.2">
      <c r="A1358" s="4">
        <v>81001</v>
      </c>
      <c r="B1358" s="4" t="s">
        <v>4642</v>
      </c>
      <c r="C1358" s="4" t="s">
        <v>4642</v>
      </c>
      <c r="D1358" s="4" t="s">
        <v>2739</v>
      </c>
      <c r="E1358" s="4">
        <v>96</v>
      </c>
      <c r="F1358" s="4" t="s">
        <v>2700</v>
      </c>
      <c r="G1358" s="4" t="s">
        <v>2741</v>
      </c>
      <c r="H1358" s="4" t="s">
        <v>3153</v>
      </c>
      <c r="I1358" s="4" t="s">
        <v>3153</v>
      </c>
    </row>
    <row r="1359" spans="1:9" x14ac:dyDescent="0.2">
      <c r="A1359" s="4">
        <v>81002</v>
      </c>
      <c r="B1359" s="4" t="s">
        <v>4641</v>
      </c>
      <c r="C1359" s="4" t="s">
        <v>4641</v>
      </c>
      <c r="D1359" s="4" t="s">
        <v>2739</v>
      </c>
      <c r="E1359" s="4">
        <v>48</v>
      </c>
      <c r="F1359" s="4" t="s">
        <v>2700</v>
      </c>
      <c r="G1359" s="4" t="s">
        <v>2758</v>
      </c>
      <c r="H1359" s="4" t="s">
        <v>2751</v>
      </c>
      <c r="I1359" s="4" t="s">
        <v>3153</v>
      </c>
    </row>
    <row r="1360" spans="1:9" x14ac:dyDescent="0.2">
      <c r="A1360" s="4">
        <v>81003</v>
      </c>
      <c r="B1360" s="4" t="s">
        <v>4640</v>
      </c>
      <c r="C1360" s="4" t="s">
        <v>4640</v>
      </c>
      <c r="D1360" s="4" t="s">
        <v>2739</v>
      </c>
      <c r="E1360" s="4">
        <v>96</v>
      </c>
      <c r="F1360" s="4" t="s">
        <v>2700</v>
      </c>
      <c r="G1360" s="4" t="s">
        <v>3056</v>
      </c>
      <c r="H1360" s="4" t="s">
        <v>3153</v>
      </c>
      <c r="I1360" s="4" t="s">
        <v>3153</v>
      </c>
    </row>
    <row r="1361" spans="1:9" x14ac:dyDescent="0.2">
      <c r="A1361" s="4">
        <v>81004</v>
      </c>
      <c r="B1361" s="4" t="s">
        <v>4639</v>
      </c>
      <c r="C1361" s="4" t="s">
        <v>4639</v>
      </c>
      <c r="D1361" s="4" t="s">
        <v>2739</v>
      </c>
      <c r="E1361" s="4">
        <v>96</v>
      </c>
      <c r="F1361" s="4" t="s">
        <v>2700</v>
      </c>
      <c r="G1361" s="4" t="s">
        <v>2828</v>
      </c>
      <c r="H1361" s="4" t="s">
        <v>3153</v>
      </c>
      <c r="I1361" s="4" t="s">
        <v>3153</v>
      </c>
    </row>
    <row r="1362" spans="1:9" x14ac:dyDescent="0.2">
      <c r="A1362" s="4">
        <v>81005</v>
      </c>
      <c r="B1362" s="4" t="s">
        <v>4638</v>
      </c>
      <c r="C1362" s="4" t="s">
        <v>4637</v>
      </c>
      <c r="D1362" s="4" t="s">
        <v>2739</v>
      </c>
      <c r="E1362" s="4">
        <v>48</v>
      </c>
      <c r="F1362" s="4" t="s">
        <v>2700</v>
      </c>
      <c r="G1362" s="4" t="s">
        <v>2758</v>
      </c>
      <c r="H1362" s="4" t="s">
        <v>2751</v>
      </c>
      <c r="I1362" s="4" t="s">
        <v>3153</v>
      </c>
    </row>
    <row r="1363" spans="1:9" x14ac:dyDescent="0.2">
      <c r="A1363" s="4">
        <v>81006</v>
      </c>
      <c r="B1363" s="4" t="s">
        <v>4636</v>
      </c>
      <c r="C1363" s="4" t="s">
        <v>4635</v>
      </c>
      <c r="D1363" s="4" t="s">
        <v>2739</v>
      </c>
      <c r="E1363" s="4">
        <v>96</v>
      </c>
      <c r="F1363" s="4" t="s">
        <v>2700</v>
      </c>
      <c r="G1363" s="4" t="s">
        <v>2741</v>
      </c>
      <c r="H1363" s="4" t="s">
        <v>3153</v>
      </c>
      <c r="I1363" s="4" t="s">
        <v>3153</v>
      </c>
    </row>
    <row r="1364" spans="1:9" x14ac:dyDescent="0.2">
      <c r="A1364" s="4">
        <v>81007</v>
      </c>
      <c r="B1364" s="4" t="s">
        <v>4634</v>
      </c>
      <c r="C1364" s="4" t="s">
        <v>4634</v>
      </c>
      <c r="D1364" s="4" t="s">
        <v>2739</v>
      </c>
      <c r="E1364" s="4">
        <v>49</v>
      </c>
      <c r="F1364" s="4" t="s">
        <v>2700</v>
      </c>
      <c r="G1364" s="4" t="s">
        <v>3004</v>
      </c>
      <c r="H1364" s="4" t="s">
        <v>2751</v>
      </c>
      <c r="I1364" s="4" t="s">
        <v>3153</v>
      </c>
    </row>
    <row r="1365" spans="1:9" x14ac:dyDescent="0.2">
      <c r="A1365" s="4">
        <v>81010</v>
      </c>
      <c r="B1365" s="4" t="s">
        <v>4633</v>
      </c>
      <c r="C1365" s="4" t="s">
        <v>4633</v>
      </c>
      <c r="D1365" s="4" t="s">
        <v>2739</v>
      </c>
      <c r="E1365" s="4">
        <v>96</v>
      </c>
      <c r="F1365" s="4" t="s">
        <v>2700</v>
      </c>
      <c r="G1365" s="4" t="s">
        <v>2741</v>
      </c>
      <c r="H1365" s="4" t="s">
        <v>3153</v>
      </c>
      <c r="I1365" s="4" t="s">
        <v>3153</v>
      </c>
    </row>
    <row r="1366" spans="1:9" x14ac:dyDescent="0.2">
      <c r="A1366" s="4">
        <v>81011</v>
      </c>
      <c r="B1366" s="4" t="s">
        <v>4632</v>
      </c>
      <c r="C1366" s="4" t="s">
        <v>4632</v>
      </c>
      <c r="D1366" s="4" t="s">
        <v>2739</v>
      </c>
      <c r="E1366" s="4">
        <v>96</v>
      </c>
      <c r="F1366" s="4" t="s">
        <v>2700</v>
      </c>
      <c r="G1366" s="4" t="s">
        <v>2741</v>
      </c>
      <c r="H1366" s="4" t="s">
        <v>3153</v>
      </c>
      <c r="I1366" s="4" t="s">
        <v>3153</v>
      </c>
    </row>
    <row r="1367" spans="1:9" x14ac:dyDescent="0.2">
      <c r="A1367" s="4">
        <v>81012</v>
      </c>
      <c r="B1367" s="4" t="s">
        <v>4631</v>
      </c>
      <c r="C1367" s="4" t="s">
        <v>4631</v>
      </c>
      <c r="D1367" s="4" t="s">
        <v>2739</v>
      </c>
      <c r="E1367" s="4">
        <v>96</v>
      </c>
      <c r="F1367" s="4" t="s">
        <v>2700</v>
      </c>
      <c r="G1367" s="4" t="s">
        <v>2758</v>
      </c>
      <c r="H1367" s="4" t="s">
        <v>3153</v>
      </c>
      <c r="I1367" s="4" t="s">
        <v>3153</v>
      </c>
    </row>
    <row r="1368" spans="1:9" x14ac:dyDescent="0.2">
      <c r="A1368" s="4">
        <v>81014</v>
      </c>
      <c r="B1368" s="4" t="s">
        <v>4630</v>
      </c>
      <c r="C1368" s="4" t="s">
        <v>4630</v>
      </c>
      <c r="D1368" s="4" t="s">
        <v>3075</v>
      </c>
      <c r="E1368" s="4">
        <v>300</v>
      </c>
      <c r="F1368" s="4" t="s">
        <v>2700</v>
      </c>
      <c r="G1368" s="4" t="s">
        <v>2741</v>
      </c>
      <c r="H1368" s="4" t="s">
        <v>3153</v>
      </c>
      <c r="I1368" s="4" t="s">
        <v>3153</v>
      </c>
    </row>
    <row r="1369" spans="1:9" x14ac:dyDescent="0.2">
      <c r="A1369" s="4">
        <v>81015</v>
      </c>
      <c r="B1369" s="4" t="s">
        <v>4629</v>
      </c>
      <c r="C1369" s="4" t="s">
        <v>4629</v>
      </c>
      <c r="D1369" s="4" t="s">
        <v>2739</v>
      </c>
      <c r="E1369" s="4">
        <v>96</v>
      </c>
      <c r="F1369" s="4" t="s">
        <v>2700</v>
      </c>
      <c r="G1369" s="4" t="s">
        <v>3031</v>
      </c>
      <c r="H1369" s="4" t="s">
        <v>3153</v>
      </c>
      <c r="I1369" s="4" t="s">
        <v>3153</v>
      </c>
    </row>
    <row r="1370" spans="1:9" x14ac:dyDescent="0.2">
      <c r="A1370" s="4">
        <v>81017</v>
      </c>
      <c r="B1370" s="4" t="s">
        <v>4628</v>
      </c>
      <c r="C1370" s="4" t="s">
        <v>4627</v>
      </c>
      <c r="D1370" s="4" t="s">
        <v>2739</v>
      </c>
      <c r="E1370" s="4">
        <v>96</v>
      </c>
      <c r="F1370" s="4" t="s">
        <v>2700</v>
      </c>
      <c r="G1370" s="4" t="s">
        <v>2758</v>
      </c>
      <c r="H1370" s="4" t="s">
        <v>3153</v>
      </c>
      <c r="I1370" s="4" t="s">
        <v>3153</v>
      </c>
    </row>
    <row r="1371" spans="1:9" x14ac:dyDescent="0.2">
      <c r="A1371" s="4">
        <v>81018</v>
      </c>
      <c r="B1371" s="4" t="s">
        <v>4626</v>
      </c>
      <c r="C1371" s="4" t="s">
        <v>4626</v>
      </c>
      <c r="D1371" s="4" t="s">
        <v>2739</v>
      </c>
      <c r="E1371" s="4">
        <v>96</v>
      </c>
      <c r="F1371" s="4" t="s">
        <v>2700</v>
      </c>
      <c r="G1371" s="4" t="s">
        <v>2916</v>
      </c>
      <c r="H1371" s="4" t="s">
        <v>3153</v>
      </c>
      <c r="I1371" s="4" t="s">
        <v>3153</v>
      </c>
    </row>
    <row r="1372" spans="1:9" x14ac:dyDescent="0.2">
      <c r="A1372" s="4">
        <v>81019</v>
      </c>
      <c r="B1372" s="4" t="s">
        <v>4625</v>
      </c>
      <c r="C1372" s="4" t="s">
        <v>4625</v>
      </c>
      <c r="D1372" s="4" t="s">
        <v>2739</v>
      </c>
      <c r="E1372" s="4">
        <v>96</v>
      </c>
      <c r="F1372" s="4" t="s">
        <v>2700</v>
      </c>
      <c r="G1372" s="4" t="s">
        <v>3004</v>
      </c>
      <c r="H1372" s="4" t="s">
        <v>3153</v>
      </c>
      <c r="I1372" s="4" t="s">
        <v>3153</v>
      </c>
    </row>
    <row r="1373" spans="1:9" x14ac:dyDescent="0.2">
      <c r="A1373" s="4">
        <v>81020</v>
      </c>
      <c r="B1373" s="4" t="s">
        <v>4624</v>
      </c>
      <c r="C1373" s="4" t="s">
        <v>4624</v>
      </c>
      <c r="D1373" s="4" t="s">
        <v>2739</v>
      </c>
      <c r="E1373" s="4">
        <v>96</v>
      </c>
      <c r="F1373" s="4" t="s">
        <v>2700</v>
      </c>
      <c r="G1373" s="4" t="s">
        <v>2758</v>
      </c>
      <c r="H1373" s="4" t="s">
        <v>3153</v>
      </c>
      <c r="I1373" s="4" t="s">
        <v>3153</v>
      </c>
    </row>
    <row r="1374" spans="1:9" x14ac:dyDescent="0.2">
      <c r="A1374" s="4">
        <v>81021</v>
      </c>
      <c r="B1374" s="4" t="s">
        <v>4623</v>
      </c>
      <c r="C1374" s="4" t="s">
        <v>4623</v>
      </c>
      <c r="D1374" s="4" t="s">
        <v>2739</v>
      </c>
      <c r="E1374" s="4">
        <v>96</v>
      </c>
      <c r="F1374" s="4" t="s">
        <v>2700</v>
      </c>
      <c r="G1374" s="4" t="s">
        <v>2758</v>
      </c>
      <c r="H1374" s="4" t="s">
        <v>3153</v>
      </c>
      <c r="I1374" s="4" t="s">
        <v>3153</v>
      </c>
    </row>
    <row r="1375" spans="1:9" x14ac:dyDescent="0.2">
      <c r="A1375" s="4">
        <v>81023</v>
      </c>
      <c r="B1375" s="4" t="s">
        <v>4622</v>
      </c>
      <c r="C1375" s="4" t="s">
        <v>4622</v>
      </c>
      <c r="D1375" s="4" t="s">
        <v>2739</v>
      </c>
      <c r="E1375" s="4">
        <v>96</v>
      </c>
      <c r="F1375" s="4" t="s">
        <v>2700</v>
      </c>
      <c r="G1375" s="4" t="s">
        <v>3031</v>
      </c>
      <c r="H1375" s="4" t="s">
        <v>3153</v>
      </c>
      <c r="I1375" s="4" t="s">
        <v>3153</v>
      </c>
    </row>
    <row r="1376" spans="1:9" x14ac:dyDescent="0.2">
      <c r="A1376" s="4">
        <v>81024</v>
      </c>
      <c r="B1376" s="4" t="s">
        <v>4621</v>
      </c>
      <c r="C1376" s="4" t="s">
        <v>4621</v>
      </c>
      <c r="D1376" s="4" t="s">
        <v>4280</v>
      </c>
      <c r="E1376" s="4">
        <v>96</v>
      </c>
      <c r="F1376" s="4" t="s">
        <v>2700</v>
      </c>
      <c r="G1376" s="4" t="s">
        <v>2758</v>
      </c>
      <c r="H1376" s="4" t="s">
        <v>3153</v>
      </c>
      <c r="I1376" s="4" t="s">
        <v>3153</v>
      </c>
    </row>
    <row r="1377" spans="1:9" x14ac:dyDescent="0.2">
      <c r="A1377" s="4">
        <v>81026</v>
      </c>
      <c r="B1377" s="4" t="s">
        <v>4620</v>
      </c>
      <c r="C1377" s="4" t="s">
        <v>4620</v>
      </c>
      <c r="D1377" s="4" t="s">
        <v>2739</v>
      </c>
      <c r="E1377" s="4">
        <v>96</v>
      </c>
      <c r="F1377" s="4" t="s">
        <v>2700</v>
      </c>
      <c r="G1377" s="4" t="s">
        <v>2758</v>
      </c>
      <c r="H1377" s="4" t="s">
        <v>3153</v>
      </c>
      <c r="I1377" s="4" t="s">
        <v>3153</v>
      </c>
    </row>
    <row r="1378" spans="1:9" x14ac:dyDescent="0.2">
      <c r="A1378" s="4">
        <v>81027</v>
      </c>
      <c r="B1378" s="4" t="s">
        <v>4619</v>
      </c>
      <c r="C1378" s="4" t="s">
        <v>4619</v>
      </c>
      <c r="D1378" s="4" t="s">
        <v>2739</v>
      </c>
      <c r="E1378" s="4">
        <v>96</v>
      </c>
      <c r="F1378" s="4" t="s">
        <v>2700</v>
      </c>
      <c r="G1378" s="4" t="s">
        <v>3004</v>
      </c>
      <c r="H1378" s="4" t="s">
        <v>3153</v>
      </c>
      <c r="I1378" s="4" t="s">
        <v>3153</v>
      </c>
    </row>
    <row r="1379" spans="1:9" x14ac:dyDescent="0.2">
      <c r="A1379" s="4">
        <v>81028</v>
      </c>
      <c r="B1379" s="4" t="s">
        <v>4618</v>
      </c>
      <c r="C1379" s="4" t="s">
        <v>4618</v>
      </c>
      <c r="D1379" s="4" t="s">
        <v>2739</v>
      </c>
      <c r="E1379" s="4">
        <v>49</v>
      </c>
      <c r="F1379" s="4" t="s">
        <v>2700</v>
      </c>
      <c r="G1379" s="4" t="s">
        <v>2810</v>
      </c>
      <c r="H1379" s="4" t="s">
        <v>2751</v>
      </c>
      <c r="I1379" s="4" t="s">
        <v>3153</v>
      </c>
    </row>
    <row r="1380" spans="1:9" x14ac:dyDescent="0.2">
      <c r="A1380" s="4">
        <v>81029</v>
      </c>
      <c r="B1380" s="4" t="s">
        <v>4617</v>
      </c>
      <c r="C1380" s="4" t="s">
        <v>4617</v>
      </c>
      <c r="D1380" s="4" t="s">
        <v>2739</v>
      </c>
      <c r="E1380" s="4">
        <v>96</v>
      </c>
      <c r="F1380" s="4" t="s">
        <v>2700</v>
      </c>
      <c r="G1380" s="4" t="s">
        <v>3031</v>
      </c>
      <c r="H1380" s="4" t="s">
        <v>3153</v>
      </c>
      <c r="I1380" s="4" t="s">
        <v>3153</v>
      </c>
    </row>
    <row r="1381" spans="1:9" x14ac:dyDescent="0.2">
      <c r="A1381" s="4">
        <v>81032</v>
      </c>
      <c r="B1381" s="4" t="s">
        <v>4616</v>
      </c>
      <c r="C1381" s="4" t="s">
        <v>4616</v>
      </c>
      <c r="D1381" s="4" t="s">
        <v>2739</v>
      </c>
      <c r="E1381" s="4">
        <v>96</v>
      </c>
      <c r="F1381" s="4" t="s">
        <v>2700</v>
      </c>
      <c r="G1381" s="4" t="s">
        <v>2756</v>
      </c>
      <c r="H1381" s="4" t="s">
        <v>3153</v>
      </c>
      <c r="I1381" s="4" t="s">
        <v>3153</v>
      </c>
    </row>
    <row r="1382" spans="1:9" x14ac:dyDescent="0.2">
      <c r="A1382" s="4">
        <v>83001</v>
      </c>
      <c r="B1382" s="4" t="s">
        <v>4615</v>
      </c>
      <c r="C1382" s="4" t="s">
        <v>4615</v>
      </c>
      <c r="D1382" s="4" t="s">
        <v>2739</v>
      </c>
      <c r="E1382" s="4">
        <v>300</v>
      </c>
      <c r="F1382" s="4" t="s">
        <v>2700</v>
      </c>
      <c r="G1382" s="4" t="s">
        <v>2840</v>
      </c>
      <c r="H1382" s="4" t="s">
        <v>3153</v>
      </c>
      <c r="I1382" s="4" t="s">
        <v>3153</v>
      </c>
    </row>
    <row r="1383" spans="1:9" x14ac:dyDescent="0.2">
      <c r="A1383" s="4">
        <v>83003</v>
      </c>
      <c r="B1383" s="4" t="s">
        <v>4614</v>
      </c>
      <c r="C1383" s="4" t="s">
        <v>4613</v>
      </c>
      <c r="D1383" s="4" t="s">
        <v>2739</v>
      </c>
      <c r="E1383" s="4">
        <v>91</v>
      </c>
      <c r="F1383" s="4" t="s">
        <v>2700</v>
      </c>
      <c r="G1383" s="4" t="s">
        <v>2741</v>
      </c>
      <c r="H1383" s="4" t="s">
        <v>3153</v>
      </c>
      <c r="I1383" s="4" t="s">
        <v>3153</v>
      </c>
    </row>
    <row r="1384" spans="1:9" x14ac:dyDescent="0.2">
      <c r="A1384" s="4">
        <v>83005</v>
      </c>
      <c r="B1384" s="4" t="s">
        <v>4612</v>
      </c>
      <c r="C1384" s="4" t="s">
        <v>4612</v>
      </c>
      <c r="D1384" s="4" t="s">
        <v>2739</v>
      </c>
      <c r="E1384" s="4">
        <v>91</v>
      </c>
      <c r="F1384" s="4" t="s">
        <v>2700</v>
      </c>
      <c r="G1384" s="4" t="s">
        <v>2758</v>
      </c>
      <c r="H1384" s="4" t="s">
        <v>3153</v>
      </c>
      <c r="I1384" s="4" t="s">
        <v>3153</v>
      </c>
    </row>
    <row r="1385" spans="1:9" x14ac:dyDescent="0.2">
      <c r="A1385" s="4">
        <v>83008</v>
      </c>
      <c r="B1385" s="4" t="s">
        <v>4611</v>
      </c>
      <c r="C1385" s="4" t="s">
        <v>4611</v>
      </c>
      <c r="D1385" s="4" t="s">
        <v>2739</v>
      </c>
      <c r="E1385" s="4">
        <v>91</v>
      </c>
      <c r="F1385" s="4" t="s">
        <v>2700</v>
      </c>
      <c r="G1385" s="4" t="s">
        <v>3031</v>
      </c>
      <c r="H1385" s="4" t="s">
        <v>3153</v>
      </c>
      <c r="I1385" s="4" t="s">
        <v>3153</v>
      </c>
    </row>
    <row r="1386" spans="1:9" x14ac:dyDescent="0.2">
      <c r="A1386" s="4">
        <v>83009</v>
      </c>
      <c r="B1386" s="4" t="s">
        <v>4610</v>
      </c>
      <c r="C1386" s="4" t="s">
        <v>4610</v>
      </c>
      <c r="D1386" s="4" t="s">
        <v>2739</v>
      </c>
      <c r="E1386" s="4">
        <v>91</v>
      </c>
      <c r="F1386" s="4" t="s">
        <v>2700</v>
      </c>
      <c r="G1386" s="4" t="s">
        <v>2758</v>
      </c>
      <c r="H1386" s="4" t="s">
        <v>3153</v>
      </c>
      <c r="I1386" s="4" t="s">
        <v>3153</v>
      </c>
    </row>
    <row r="1387" spans="1:9" x14ac:dyDescent="0.2">
      <c r="A1387" s="4">
        <v>83010</v>
      </c>
      <c r="B1387" s="4" t="s">
        <v>4609</v>
      </c>
      <c r="C1387" s="4" t="s">
        <v>4609</v>
      </c>
      <c r="D1387" s="4" t="s">
        <v>2979</v>
      </c>
      <c r="E1387" s="4">
        <v>91</v>
      </c>
      <c r="F1387" s="4" t="s">
        <v>2700</v>
      </c>
      <c r="G1387" s="4" t="s">
        <v>2741</v>
      </c>
      <c r="H1387" s="4" t="s">
        <v>3153</v>
      </c>
      <c r="I1387" s="4" t="s">
        <v>3153</v>
      </c>
    </row>
    <row r="1388" spans="1:9" x14ac:dyDescent="0.2">
      <c r="A1388" s="4">
        <v>83011</v>
      </c>
      <c r="B1388" s="4" t="s">
        <v>4608</v>
      </c>
      <c r="C1388" s="4" t="s">
        <v>4608</v>
      </c>
      <c r="D1388" s="4" t="s">
        <v>2739</v>
      </c>
      <c r="E1388" s="4">
        <v>91</v>
      </c>
      <c r="F1388" s="4" t="s">
        <v>2700</v>
      </c>
      <c r="G1388" s="4" t="s">
        <v>2758</v>
      </c>
      <c r="H1388" s="4" t="s">
        <v>3153</v>
      </c>
      <c r="I1388" s="4" t="s">
        <v>3153</v>
      </c>
    </row>
    <row r="1389" spans="1:9" x14ac:dyDescent="0.2">
      <c r="A1389" s="4">
        <v>84001</v>
      </c>
      <c r="B1389" s="4" t="s">
        <v>4607</v>
      </c>
      <c r="C1389" s="4" t="s">
        <v>4607</v>
      </c>
      <c r="D1389" s="4" t="s">
        <v>2739</v>
      </c>
      <c r="E1389" s="4">
        <v>90</v>
      </c>
      <c r="F1389" s="4" t="s">
        <v>2700</v>
      </c>
      <c r="G1389" s="4" t="s">
        <v>2741</v>
      </c>
      <c r="H1389" s="4" t="s">
        <v>3153</v>
      </c>
      <c r="I1389" s="4" t="s">
        <v>3153</v>
      </c>
    </row>
    <row r="1390" spans="1:9" x14ac:dyDescent="0.2">
      <c r="A1390" s="4">
        <v>84002</v>
      </c>
      <c r="B1390" s="4" t="s">
        <v>4606</v>
      </c>
      <c r="C1390" s="4" t="s">
        <v>4606</v>
      </c>
      <c r="D1390" s="4" t="s">
        <v>2739</v>
      </c>
      <c r="E1390" s="4">
        <v>90</v>
      </c>
      <c r="F1390" s="4" t="s">
        <v>2700</v>
      </c>
      <c r="G1390" s="4" t="s">
        <v>2741</v>
      </c>
      <c r="H1390" s="4" t="s">
        <v>3153</v>
      </c>
      <c r="I1390" s="4" t="s">
        <v>3153</v>
      </c>
    </row>
    <row r="1391" spans="1:9" x14ac:dyDescent="0.2">
      <c r="A1391" s="4">
        <v>84003</v>
      </c>
      <c r="B1391" s="4" t="s">
        <v>4605</v>
      </c>
      <c r="C1391" s="4" t="s">
        <v>4605</v>
      </c>
      <c r="D1391" s="4" t="s">
        <v>2739</v>
      </c>
      <c r="E1391" s="4">
        <v>300</v>
      </c>
      <c r="F1391" s="4" t="s">
        <v>2700</v>
      </c>
      <c r="G1391" s="4" t="s">
        <v>2741</v>
      </c>
      <c r="H1391" s="4" t="s">
        <v>3153</v>
      </c>
      <c r="I1391" s="4" t="s">
        <v>3153</v>
      </c>
    </row>
    <row r="1392" spans="1:9" x14ac:dyDescent="0.2">
      <c r="A1392" s="4">
        <v>84004</v>
      </c>
      <c r="B1392" s="4" t="s">
        <v>4604</v>
      </c>
      <c r="C1392" s="4" t="s">
        <v>4604</v>
      </c>
      <c r="D1392" s="4" t="s">
        <v>2739</v>
      </c>
      <c r="E1392" s="4">
        <v>90</v>
      </c>
      <c r="F1392" s="4" t="s">
        <v>2700</v>
      </c>
      <c r="G1392" s="4" t="s">
        <v>2741</v>
      </c>
      <c r="H1392" s="4" t="s">
        <v>3153</v>
      </c>
      <c r="I1392" s="4" t="s">
        <v>3153</v>
      </c>
    </row>
    <row r="1393" spans="1:9" x14ac:dyDescent="0.2">
      <c r="A1393" s="4">
        <v>84006</v>
      </c>
      <c r="B1393" s="4" t="s">
        <v>4603</v>
      </c>
      <c r="C1393" s="4" t="s">
        <v>4603</v>
      </c>
      <c r="D1393" s="4" t="s">
        <v>2739</v>
      </c>
      <c r="E1393" s="4">
        <v>90</v>
      </c>
      <c r="F1393" s="4" t="s">
        <v>2700</v>
      </c>
      <c r="G1393" s="4" t="s">
        <v>3004</v>
      </c>
      <c r="H1393" s="4" t="s">
        <v>3153</v>
      </c>
      <c r="I1393" s="4" t="s">
        <v>3153</v>
      </c>
    </row>
    <row r="1394" spans="1:9" x14ac:dyDescent="0.2">
      <c r="A1394" s="4">
        <v>84007</v>
      </c>
      <c r="B1394" s="4" t="s">
        <v>4602</v>
      </c>
      <c r="C1394" s="4" t="s">
        <v>4602</v>
      </c>
      <c r="D1394" s="4" t="s">
        <v>2739</v>
      </c>
      <c r="E1394" s="4">
        <v>90</v>
      </c>
      <c r="F1394" s="4" t="s">
        <v>2700</v>
      </c>
      <c r="G1394" s="4" t="s">
        <v>2758</v>
      </c>
      <c r="H1394" s="4" t="s">
        <v>3153</v>
      </c>
      <c r="I1394" s="4" t="s">
        <v>3153</v>
      </c>
    </row>
    <row r="1395" spans="1:9" x14ac:dyDescent="0.2">
      <c r="A1395" s="4">
        <v>84008</v>
      </c>
      <c r="B1395" s="4" t="s">
        <v>4601</v>
      </c>
      <c r="C1395" s="4" t="s">
        <v>4601</v>
      </c>
      <c r="D1395" s="4" t="s">
        <v>2739</v>
      </c>
      <c r="E1395" s="4">
        <v>90</v>
      </c>
      <c r="F1395" s="4" t="s">
        <v>2700</v>
      </c>
      <c r="G1395" s="4" t="s">
        <v>2741</v>
      </c>
      <c r="H1395" s="4" t="s">
        <v>3153</v>
      </c>
      <c r="I1395" s="4" t="s">
        <v>3153</v>
      </c>
    </row>
    <row r="1396" spans="1:9" x14ac:dyDescent="0.2">
      <c r="A1396" s="4">
        <v>84009</v>
      </c>
      <c r="B1396" s="4" t="s">
        <v>4600</v>
      </c>
      <c r="C1396" s="4" t="s">
        <v>4600</v>
      </c>
      <c r="D1396" s="4" t="s">
        <v>2739</v>
      </c>
      <c r="E1396" s="4">
        <v>90</v>
      </c>
      <c r="F1396" s="4" t="s">
        <v>2700</v>
      </c>
      <c r="G1396" s="4" t="s">
        <v>2758</v>
      </c>
      <c r="H1396" s="4" t="s">
        <v>3153</v>
      </c>
      <c r="I1396" s="4" t="s">
        <v>3153</v>
      </c>
    </row>
    <row r="1397" spans="1:9" x14ac:dyDescent="0.2">
      <c r="A1397" s="4">
        <v>84010</v>
      </c>
      <c r="B1397" s="4" t="s">
        <v>4599</v>
      </c>
      <c r="C1397" s="4" t="s">
        <v>4599</v>
      </c>
      <c r="D1397" s="4" t="s">
        <v>2739</v>
      </c>
      <c r="E1397" s="4">
        <v>90</v>
      </c>
      <c r="F1397" s="4" t="s">
        <v>2700</v>
      </c>
      <c r="G1397" s="4" t="s">
        <v>2741</v>
      </c>
      <c r="H1397" s="4" t="s">
        <v>3153</v>
      </c>
      <c r="I1397" s="4" t="s">
        <v>3153</v>
      </c>
    </row>
    <row r="1398" spans="1:9" x14ac:dyDescent="0.2">
      <c r="A1398" s="4">
        <v>84011</v>
      </c>
      <c r="B1398" s="4" t="s">
        <v>4598</v>
      </c>
      <c r="C1398" s="4" t="s">
        <v>4598</v>
      </c>
      <c r="D1398" s="4" t="s">
        <v>2739</v>
      </c>
      <c r="E1398" s="4">
        <v>44</v>
      </c>
      <c r="F1398" s="4" t="s">
        <v>2700</v>
      </c>
      <c r="G1398" s="4" t="s">
        <v>2810</v>
      </c>
      <c r="H1398" s="4" t="s">
        <v>2751</v>
      </c>
      <c r="I1398" s="4" t="s">
        <v>3153</v>
      </c>
    </row>
    <row r="1399" spans="1:9" x14ac:dyDescent="0.2">
      <c r="A1399" s="4">
        <v>84012</v>
      </c>
      <c r="B1399" s="4" t="s">
        <v>4597</v>
      </c>
      <c r="C1399" s="4" t="s">
        <v>4597</v>
      </c>
      <c r="D1399" s="4" t="s">
        <v>2739</v>
      </c>
      <c r="E1399" s="4">
        <v>90</v>
      </c>
      <c r="F1399" s="4" t="s">
        <v>2700</v>
      </c>
      <c r="G1399" s="4" t="s">
        <v>2758</v>
      </c>
      <c r="H1399" s="4" t="s">
        <v>3153</v>
      </c>
      <c r="I1399" s="4" t="s">
        <v>3153</v>
      </c>
    </row>
    <row r="1400" spans="1:9" x14ac:dyDescent="0.2">
      <c r="A1400" s="4">
        <v>84015</v>
      </c>
      <c r="B1400" s="4" t="s">
        <v>4596</v>
      </c>
      <c r="C1400" s="4" t="s">
        <v>4596</v>
      </c>
      <c r="D1400" s="4" t="s">
        <v>2887</v>
      </c>
      <c r="E1400" s="4">
        <v>90</v>
      </c>
      <c r="F1400" s="4" t="s">
        <v>2700</v>
      </c>
      <c r="G1400" s="4" t="s">
        <v>2758</v>
      </c>
      <c r="H1400" s="4" t="s">
        <v>3153</v>
      </c>
      <c r="I1400" s="4" t="s">
        <v>3153</v>
      </c>
    </row>
    <row r="1401" spans="1:9" x14ac:dyDescent="0.2">
      <c r="A1401" s="4">
        <v>84021</v>
      </c>
      <c r="B1401" s="4" t="s">
        <v>4595</v>
      </c>
      <c r="C1401" s="4" t="s">
        <v>4595</v>
      </c>
      <c r="D1401" s="4" t="s">
        <v>2739</v>
      </c>
      <c r="E1401" s="4">
        <v>90</v>
      </c>
      <c r="F1401" s="4" t="s">
        <v>2700</v>
      </c>
      <c r="G1401" s="4" t="s">
        <v>3031</v>
      </c>
      <c r="H1401" s="4" t="s">
        <v>3153</v>
      </c>
      <c r="I1401" s="4" t="s">
        <v>3153</v>
      </c>
    </row>
    <row r="1402" spans="1:9" x14ac:dyDescent="0.2">
      <c r="A1402" s="4">
        <v>84022</v>
      </c>
      <c r="B1402" s="4" t="s">
        <v>4594</v>
      </c>
      <c r="C1402" s="4" t="s">
        <v>4594</v>
      </c>
      <c r="D1402" s="4" t="s">
        <v>2739</v>
      </c>
      <c r="E1402" s="4">
        <v>90</v>
      </c>
      <c r="F1402" s="4" t="s">
        <v>2700</v>
      </c>
      <c r="G1402" s="4" t="s">
        <v>3004</v>
      </c>
      <c r="H1402" s="4" t="s">
        <v>3153</v>
      </c>
      <c r="I1402" s="4" t="s">
        <v>3153</v>
      </c>
    </row>
    <row r="1403" spans="1:9" x14ac:dyDescent="0.2">
      <c r="A1403" s="4">
        <v>85001</v>
      </c>
      <c r="B1403" s="4" t="s">
        <v>4593</v>
      </c>
      <c r="C1403" s="4" t="s">
        <v>4593</v>
      </c>
      <c r="D1403" s="4" t="s">
        <v>2739</v>
      </c>
      <c r="E1403" s="4">
        <v>92</v>
      </c>
      <c r="F1403" s="4" t="s">
        <v>2700</v>
      </c>
      <c r="G1403" s="4" t="s">
        <v>2758</v>
      </c>
      <c r="H1403" s="4" t="s">
        <v>3153</v>
      </c>
      <c r="I1403" s="4" t="s">
        <v>3153</v>
      </c>
    </row>
    <row r="1404" spans="1:9" x14ac:dyDescent="0.2">
      <c r="A1404" s="4">
        <v>85002</v>
      </c>
      <c r="B1404" s="4" t="s">
        <v>4592</v>
      </c>
      <c r="C1404" s="4" t="s">
        <v>4592</v>
      </c>
      <c r="D1404" s="4" t="s">
        <v>3423</v>
      </c>
      <c r="E1404" s="4">
        <v>200</v>
      </c>
      <c r="F1404" s="4" t="s">
        <v>2700</v>
      </c>
      <c r="G1404" s="4" t="s">
        <v>2741</v>
      </c>
      <c r="H1404" s="4" t="s">
        <v>2751</v>
      </c>
      <c r="I1404" s="4" t="s">
        <v>3153</v>
      </c>
    </row>
    <row r="1405" spans="1:9" x14ac:dyDescent="0.2">
      <c r="A1405" s="4">
        <v>85003</v>
      </c>
      <c r="B1405" s="4" t="s">
        <v>4591</v>
      </c>
      <c r="C1405" s="4" t="s">
        <v>4591</v>
      </c>
      <c r="D1405" s="4" t="s">
        <v>2739</v>
      </c>
      <c r="E1405" s="4">
        <v>92</v>
      </c>
      <c r="F1405" s="4" t="s">
        <v>2700</v>
      </c>
      <c r="G1405" s="4" t="s">
        <v>3004</v>
      </c>
      <c r="H1405" s="4" t="s">
        <v>3153</v>
      </c>
      <c r="I1405" s="4" t="s">
        <v>3153</v>
      </c>
    </row>
    <row r="1406" spans="1:9" x14ac:dyDescent="0.2">
      <c r="A1406" s="4">
        <v>85005</v>
      </c>
      <c r="B1406" s="4" t="s">
        <v>4590</v>
      </c>
      <c r="C1406" s="4" t="s">
        <v>4590</v>
      </c>
      <c r="D1406" s="4" t="s">
        <v>2739</v>
      </c>
      <c r="E1406" s="4">
        <v>92</v>
      </c>
      <c r="F1406" s="4" t="s">
        <v>2700</v>
      </c>
      <c r="G1406" s="4" t="s">
        <v>3031</v>
      </c>
      <c r="H1406" s="4" t="s">
        <v>3153</v>
      </c>
      <c r="I1406" s="4" t="s">
        <v>3153</v>
      </c>
    </row>
    <row r="1407" spans="1:9" x14ac:dyDescent="0.2">
      <c r="A1407" s="4">
        <v>85006</v>
      </c>
      <c r="B1407" s="4" t="s">
        <v>4589</v>
      </c>
      <c r="C1407" s="4" t="s">
        <v>4589</v>
      </c>
      <c r="D1407" s="4" t="s">
        <v>3423</v>
      </c>
      <c r="E1407" s="4">
        <v>200</v>
      </c>
      <c r="F1407" s="4" t="s">
        <v>2700</v>
      </c>
      <c r="G1407" s="4" t="s">
        <v>2840</v>
      </c>
      <c r="H1407" s="4" t="s">
        <v>3153</v>
      </c>
      <c r="I1407" s="4" t="s">
        <v>3153</v>
      </c>
    </row>
    <row r="1408" spans="1:9" x14ac:dyDescent="0.2">
      <c r="A1408" s="4">
        <v>86002</v>
      </c>
      <c r="B1408" s="4" t="s">
        <v>4588</v>
      </c>
      <c r="C1408" s="4" t="s">
        <v>4588</v>
      </c>
      <c r="D1408" s="4" t="s">
        <v>2739</v>
      </c>
      <c r="E1408" s="4">
        <v>101</v>
      </c>
      <c r="F1408" s="4" t="s">
        <v>2700</v>
      </c>
      <c r="G1408" s="4" t="s">
        <v>2758</v>
      </c>
      <c r="H1408" s="4" t="s">
        <v>3153</v>
      </c>
      <c r="I1408" s="4" t="s">
        <v>3153</v>
      </c>
    </row>
    <row r="1409" spans="1:9" x14ac:dyDescent="0.2">
      <c r="A1409" s="4">
        <v>86003</v>
      </c>
      <c r="B1409" s="4" t="s">
        <v>4587</v>
      </c>
      <c r="C1409" s="4" t="s">
        <v>4587</v>
      </c>
      <c r="D1409" s="4" t="s">
        <v>2739</v>
      </c>
      <c r="E1409" s="4">
        <v>101</v>
      </c>
      <c r="F1409" s="4" t="s">
        <v>2700</v>
      </c>
      <c r="G1409" s="4" t="s">
        <v>2741</v>
      </c>
      <c r="H1409" s="4" t="s">
        <v>3153</v>
      </c>
      <c r="I1409" s="4" t="s">
        <v>3153</v>
      </c>
    </row>
    <row r="1410" spans="1:9" x14ac:dyDescent="0.2">
      <c r="A1410" s="4">
        <v>86005</v>
      </c>
      <c r="B1410" s="4" t="s">
        <v>4586</v>
      </c>
      <c r="C1410" s="4" t="s">
        <v>4586</v>
      </c>
      <c r="D1410" s="4" t="s">
        <v>2739</v>
      </c>
      <c r="E1410" s="4">
        <v>101</v>
      </c>
      <c r="F1410" s="4" t="s">
        <v>2700</v>
      </c>
      <c r="G1410" s="4" t="s">
        <v>3031</v>
      </c>
      <c r="H1410" s="4" t="s">
        <v>3153</v>
      </c>
      <c r="I1410" s="4" t="s">
        <v>3153</v>
      </c>
    </row>
    <row r="1411" spans="1:9" x14ac:dyDescent="0.2">
      <c r="A1411" s="4">
        <v>86006</v>
      </c>
      <c r="B1411" s="4" t="s">
        <v>4585</v>
      </c>
      <c r="C1411" s="4" t="s">
        <v>4585</v>
      </c>
      <c r="D1411" s="4" t="s">
        <v>2739</v>
      </c>
      <c r="E1411" s="4">
        <v>101</v>
      </c>
      <c r="F1411" s="4" t="s">
        <v>2700</v>
      </c>
      <c r="G1411" s="4" t="s">
        <v>2916</v>
      </c>
      <c r="H1411" s="4" t="s">
        <v>3153</v>
      </c>
      <c r="I1411" s="4" t="s">
        <v>3153</v>
      </c>
    </row>
    <row r="1412" spans="1:9" x14ac:dyDescent="0.2">
      <c r="A1412" s="4">
        <v>86007</v>
      </c>
      <c r="B1412" s="4" t="s">
        <v>4584</v>
      </c>
      <c r="C1412" s="4" t="s">
        <v>4584</v>
      </c>
      <c r="D1412" s="4" t="s">
        <v>2739</v>
      </c>
      <c r="E1412" s="4">
        <v>101</v>
      </c>
      <c r="F1412" s="4" t="s">
        <v>2700</v>
      </c>
      <c r="G1412" s="4" t="s">
        <v>3004</v>
      </c>
      <c r="H1412" s="4" t="s">
        <v>3153</v>
      </c>
      <c r="I1412" s="4" t="s">
        <v>3153</v>
      </c>
    </row>
    <row r="1413" spans="1:9" x14ac:dyDescent="0.2">
      <c r="A1413" s="4">
        <v>87001</v>
      </c>
      <c r="B1413" s="4" t="s">
        <v>4583</v>
      </c>
      <c r="C1413" s="4" t="s">
        <v>4583</v>
      </c>
      <c r="D1413" s="4" t="s">
        <v>2739</v>
      </c>
      <c r="E1413" s="4">
        <v>88</v>
      </c>
      <c r="F1413" s="4" t="s">
        <v>2700</v>
      </c>
      <c r="G1413" s="4" t="s">
        <v>2741</v>
      </c>
      <c r="H1413" s="4" t="s">
        <v>3153</v>
      </c>
      <c r="I1413" s="4" t="s">
        <v>3153</v>
      </c>
    </row>
    <row r="1414" spans="1:9" x14ac:dyDescent="0.2">
      <c r="A1414" s="4">
        <v>87002</v>
      </c>
      <c r="B1414" s="4" t="s">
        <v>4582</v>
      </c>
      <c r="C1414" s="4" t="s">
        <v>4582</v>
      </c>
      <c r="D1414" s="4" t="s">
        <v>2739</v>
      </c>
      <c r="E1414" s="4">
        <v>88</v>
      </c>
      <c r="F1414" s="4" t="s">
        <v>2700</v>
      </c>
      <c r="G1414" s="4" t="s">
        <v>2741</v>
      </c>
      <c r="H1414" s="4" t="s">
        <v>3153</v>
      </c>
      <c r="I1414" s="4" t="s">
        <v>3153</v>
      </c>
    </row>
    <row r="1415" spans="1:9" x14ac:dyDescent="0.2">
      <c r="A1415" s="4">
        <v>87004</v>
      </c>
      <c r="B1415" s="4" t="s">
        <v>4581</v>
      </c>
      <c r="C1415" s="4" t="s">
        <v>4581</v>
      </c>
      <c r="D1415" s="4" t="s">
        <v>2739</v>
      </c>
      <c r="E1415" s="4">
        <v>88</v>
      </c>
      <c r="F1415" s="4" t="s">
        <v>2700</v>
      </c>
      <c r="G1415" s="4" t="s">
        <v>3443</v>
      </c>
      <c r="H1415" s="4" t="s">
        <v>3153</v>
      </c>
      <c r="I1415" s="4" t="s">
        <v>3153</v>
      </c>
    </row>
    <row r="1416" spans="1:9" x14ac:dyDescent="0.2">
      <c r="A1416" s="4">
        <v>87006</v>
      </c>
      <c r="B1416" s="4" t="s">
        <v>4580</v>
      </c>
      <c r="C1416" s="4" t="s">
        <v>4580</v>
      </c>
      <c r="D1416" s="4" t="s">
        <v>2739</v>
      </c>
      <c r="E1416" s="4">
        <v>88</v>
      </c>
      <c r="F1416" s="4" t="s">
        <v>2700</v>
      </c>
      <c r="G1416" s="4" t="s">
        <v>3004</v>
      </c>
      <c r="H1416" s="4" t="s">
        <v>3153</v>
      </c>
      <c r="I1416" s="4" t="s">
        <v>3153</v>
      </c>
    </row>
    <row r="1417" spans="1:9" x14ac:dyDescent="0.2">
      <c r="A1417" s="4">
        <v>88002</v>
      </c>
      <c r="B1417" s="4" t="s">
        <v>4579</v>
      </c>
      <c r="C1417" s="4" t="s">
        <v>4579</v>
      </c>
      <c r="D1417" s="4" t="s">
        <v>2739</v>
      </c>
      <c r="E1417" s="4">
        <v>87</v>
      </c>
      <c r="F1417" s="4" t="s">
        <v>2700</v>
      </c>
      <c r="G1417" s="4" t="s">
        <v>2758</v>
      </c>
      <c r="H1417" s="4" t="s">
        <v>3153</v>
      </c>
      <c r="I1417" s="4" t="s">
        <v>3153</v>
      </c>
    </row>
    <row r="1418" spans="1:9" x14ac:dyDescent="0.2">
      <c r="A1418" s="4">
        <v>88003</v>
      </c>
      <c r="B1418" s="4" t="s">
        <v>4578</v>
      </c>
      <c r="C1418" s="4" t="s">
        <v>4578</v>
      </c>
      <c r="D1418" s="4" t="s">
        <v>2739</v>
      </c>
      <c r="E1418" s="4">
        <v>87</v>
      </c>
      <c r="F1418" s="4" t="s">
        <v>2700</v>
      </c>
      <c r="G1418" s="4" t="s">
        <v>2758</v>
      </c>
      <c r="H1418" s="4" t="s">
        <v>3153</v>
      </c>
      <c r="I1418" s="4" t="s">
        <v>3153</v>
      </c>
    </row>
    <row r="1419" spans="1:9" x14ac:dyDescent="0.2">
      <c r="A1419" s="4">
        <v>88004</v>
      </c>
      <c r="B1419" s="4" t="s">
        <v>4577</v>
      </c>
      <c r="C1419" s="4" t="s">
        <v>4577</v>
      </c>
      <c r="D1419" s="4" t="s">
        <v>2739</v>
      </c>
      <c r="E1419" s="4">
        <v>87</v>
      </c>
      <c r="F1419" s="4" t="s">
        <v>2700</v>
      </c>
      <c r="G1419" s="4" t="s">
        <v>2741</v>
      </c>
      <c r="H1419" s="4" t="s">
        <v>3153</v>
      </c>
      <c r="I1419" s="4" t="s">
        <v>3153</v>
      </c>
    </row>
    <row r="1420" spans="1:9" x14ac:dyDescent="0.2">
      <c r="A1420" s="4">
        <v>88005</v>
      </c>
      <c r="B1420" s="4" t="s">
        <v>4576</v>
      </c>
      <c r="C1420" s="4" t="s">
        <v>4576</v>
      </c>
      <c r="D1420" s="4" t="s">
        <v>2739</v>
      </c>
      <c r="E1420" s="4">
        <v>87</v>
      </c>
      <c r="F1420" s="4" t="s">
        <v>2700</v>
      </c>
      <c r="G1420" s="4" t="s">
        <v>2741</v>
      </c>
      <c r="H1420" s="4" t="s">
        <v>3153</v>
      </c>
      <c r="I1420" s="4" t="s">
        <v>3153</v>
      </c>
    </row>
    <row r="1421" spans="1:9" x14ac:dyDescent="0.2">
      <c r="A1421" s="4">
        <v>88006</v>
      </c>
      <c r="B1421" s="4" t="s">
        <v>4575</v>
      </c>
      <c r="C1421" s="4" t="s">
        <v>4575</v>
      </c>
      <c r="D1421" s="4" t="s">
        <v>2739</v>
      </c>
      <c r="E1421" s="4">
        <v>87</v>
      </c>
      <c r="F1421" s="4" t="s">
        <v>2700</v>
      </c>
      <c r="G1421" s="4" t="s">
        <v>3004</v>
      </c>
      <c r="H1421" s="4" t="s">
        <v>3153</v>
      </c>
      <c r="I1421" s="4" t="s">
        <v>3153</v>
      </c>
    </row>
    <row r="1422" spans="1:9" x14ac:dyDescent="0.2">
      <c r="A1422" s="4">
        <v>88007</v>
      </c>
      <c r="B1422" s="4" t="s">
        <v>4574</v>
      </c>
      <c r="C1422" s="4" t="s">
        <v>4574</v>
      </c>
      <c r="D1422" s="4" t="s">
        <v>2739</v>
      </c>
      <c r="E1422" s="4">
        <v>87</v>
      </c>
      <c r="F1422" s="4" t="s">
        <v>2700</v>
      </c>
      <c r="G1422" s="4" t="s">
        <v>2758</v>
      </c>
      <c r="H1422" s="4" t="s">
        <v>3153</v>
      </c>
      <c r="I1422" s="4" t="s">
        <v>3153</v>
      </c>
    </row>
    <row r="1423" spans="1:9" x14ac:dyDescent="0.2">
      <c r="A1423" s="4">
        <v>88008</v>
      </c>
      <c r="B1423" s="4" t="s">
        <v>4573</v>
      </c>
      <c r="C1423" s="4" t="s">
        <v>4573</v>
      </c>
      <c r="D1423" s="4" t="s">
        <v>2739</v>
      </c>
      <c r="E1423" s="4">
        <v>87</v>
      </c>
      <c r="F1423" s="4" t="s">
        <v>2700</v>
      </c>
      <c r="G1423" s="4" t="s">
        <v>2815</v>
      </c>
      <c r="H1423" s="4" t="s">
        <v>3153</v>
      </c>
      <c r="I1423" s="4" t="s">
        <v>3153</v>
      </c>
    </row>
    <row r="1424" spans="1:9" x14ac:dyDescent="0.2">
      <c r="A1424" s="4">
        <v>88009</v>
      </c>
      <c r="B1424" s="4" t="s">
        <v>4572</v>
      </c>
      <c r="C1424" s="4" t="s">
        <v>4572</v>
      </c>
      <c r="D1424" s="4" t="s">
        <v>2739</v>
      </c>
      <c r="E1424" s="4">
        <v>87</v>
      </c>
      <c r="F1424" s="4" t="s">
        <v>2700</v>
      </c>
      <c r="G1424" s="4" t="s">
        <v>2758</v>
      </c>
      <c r="H1424" s="4" t="s">
        <v>3153</v>
      </c>
      <c r="I1424" s="4" t="s">
        <v>3153</v>
      </c>
    </row>
    <row r="1425" spans="1:9" x14ac:dyDescent="0.2">
      <c r="A1425" s="4">
        <v>89001</v>
      </c>
      <c r="B1425" s="4" t="s">
        <v>4571</v>
      </c>
      <c r="C1425" s="4" t="s">
        <v>4571</v>
      </c>
      <c r="D1425" s="4" t="s">
        <v>2739</v>
      </c>
      <c r="E1425" s="4">
        <v>89</v>
      </c>
      <c r="F1425" s="4" t="s">
        <v>2700</v>
      </c>
      <c r="G1425" s="4" t="s">
        <v>2758</v>
      </c>
      <c r="H1425" s="4" t="s">
        <v>3153</v>
      </c>
      <c r="I1425" s="4" t="s">
        <v>3153</v>
      </c>
    </row>
    <row r="1426" spans="1:9" x14ac:dyDescent="0.2">
      <c r="A1426" s="4">
        <v>89002</v>
      </c>
      <c r="B1426" s="4" t="s">
        <v>4570</v>
      </c>
      <c r="C1426" s="4" t="s">
        <v>4570</v>
      </c>
      <c r="D1426" s="4" t="s">
        <v>2739</v>
      </c>
      <c r="E1426" s="4">
        <v>89</v>
      </c>
      <c r="F1426" s="4" t="s">
        <v>2700</v>
      </c>
      <c r="G1426" s="4" t="s">
        <v>2758</v>
      </c>
      <c r="H1426" s="4" t="s">
        <v>3153</v>
      </c>
      <c r="I1426" s="4" t="s">
        <v>3153</v>
      </c>
    </row>
    <row r="1427" spans="1:9" x14ac:dyDescent="0.2">
      <c r="A1427" s="4">
        <v>89003</v>
      </c>
      <c r="B1427" s="4" t="s">
        <v>4569</v>
      </c>
      <c r="C1427" s="4" t="s">
        <v>4569</v>
      </c>
      <c r="D1427" s="4" t="s">
        <v>2739</v>
      </c>
      <c r="E1427" s="4">
        <v>89</v>
      </c>
      <c r="F1427" s="4" t="s">
        <v>2700</v>
      </c>
      <c r="G1427" s="4" t="s">
        <v>3004</v>
      </c>
      <c r="H1427" s="4" t="s">
        <v>3153</v>
      </c>
      <c r="I1427" s="4" t="s">
        <v>3153</v>
      </c>
    </row>
    <row r="1428" spans="1:9" x14ac:dyDescent="0.2">
      <c r="A1428" s="4">
        <v>89005</v>
      </c>
      <c r="B1428" s="4" t="s">
        <v>4568</v>
      </c>
      <c r="C1428" s="4" t="s">
        <v>4568</v>
      </c>
      <c r="D1428" s="4" t="s">
        <v>2739</v>
      </c>
      <c r="E1428" s="4">
        <v>89</v>
      </c>
      <c r="F1428" s="4" t="s">
        <v>2700</v>
      </c>
      <c r="G1428" s="4" t="s">
        <v>2741</v>
      </c>
      <c r="H1428" s="4" t="s">
        <v>3153</v>
      </c>
      <c r="I1428" s="4" t="s">
        <v>3153</v>
      </c>
    </row>
    <row r="1429" spans="1:9" x14ac:dyDescent="0.2">
      <c r="A1429" s="4">
        <v>89007</v>
      </c>
      <c r="B1429" s="4" t="s">
        <v>4567</v>
      </c>
      <c r="C1429" s="4" t="s">
        <v>4567</v>
      </c>
      <c r="D1429" s="4" t="s">
        <v>3423</v>
      </c>
      <c r="E1429" s="4">
        <v>200</v>
      </c>
      <c r="F1429" s="4" t="s">
        <v>2700</v>
      </c>
      <c r="G1429" s="4" t="s">
        <v>2741</v>
      </c>
      <c r="H1429" s="4" t="s">
        <v>3153</v>
      </c>
      <c r="I1429" s="4" t="s">
        <v>3153</v>
      </c>
    </row>
    <row r="1430" spans="1:9" x14ac:dyDescent="0.2">
      <c r="A1430" s="4">
        <v>92002</v>
      </c>
      <c r="B1430" s="4" t="s">
        <v>4566</v>
      </c>
      <c r="C1430" s="4" t="s">
        <v>4566</v>
      </c>
      <c r="D1430" s="4" t="s">
        <v>4280</v>
      </c>
      <c r="E1430" s="4">
        <v>85</v>
      </c>
      <c r="F1430" s="4" t="s">
        <v>2700</v>
      </c>
      <c r="G1430" s="4" t="s">
        <v>2758</v>
      </c>
      <c r="H1430" s="4" t="s">
        <v>3153</v>
      </c>
      <c r="I1430" s="4" t="s">
        <v>3153</v>
      </c>
    </row>
    <row r="1431" spans="1:9" x14ac:dyDescent="0.2">
      <c r="A1431" s="4">
        <v>92003</v>
      </c>
      <c r="B1431" s="4" t="s">
        <v>4565</v>
      </c>
      <c r="C1431" s="4" t="s">
        <v>4565</v>
      </c>
      <c r="D1431" s="4" t="s">
        <v>2739</v>
      </c>
      <c r="E1431" s="4">
        <v>85</v>
      </c>
      <c r="F1431" s="4" t="s">
        <v>2700</v>
      </c>
      <c r="G1431" s="4" t="s">
        <v>2758</v>
      </c>
      <c r="H1431" s="4" t="s">
        <v>3153</v>
      </c>
      <c r="I1431" s="4" t="s">
        <v>3153</v>
      </c>
    </row>
    <row r="1432" spans="1:9" x14ac:dyDescent="0.2">
      <c r="A1432" s="4">
        <v>92004</v>
      </c>
      <c r="B1432" s="4" t="s">
        <v>4564</v>
      </c>
      <c r="C1432" s="4" t="s">
        <v>4564</v>
      </c>
      <c r="D1432" s="4" t="s">
        <v>2739</v>
      </c>
      <c r="E1432" s="4">
        <v>85</v>
      </c>
      <c r="F1432" s="4" t="s">
        <v>2700</v>
      </c>
      <c r="G1432" s="4" t="s">
        <v>2758</v>
      </c>
      <c r="H1432" s="4" t="s">
        <v>3153</v>
      </c>
      <c r="I1432" s="4" t="s">
        <v>3153</v>
      </c>
    </row>
    <row r="1433" spans="1:9" x14ac:dyDescent="0.2">
      <c r="A1433" s="4">
        <v>92005</v>
      </c>
      <c r="B1433" s="4" t="s">
        <v>4563</v>
      </c>
      <c r="C1433" s="4" t="s">
        <v>4563</v>
      </c>
      <c r="D1433" s="4" t="s">
        <v>2739</v>
      </c>
      <c r="E1433" s="4">
        <v>85</v>
      </c>
      <c r="F1433" s="4" t="s">
        <v>2700</v>
      </c>
      <c r="G1433" s="4" t="s">
        <v>2787</v>
      </c>
      <c r="H1433" s="4" t="s">
        <v>3153</v>
      </c>
      <c r="I1433" s="4" t="s">
        <v>3153</v>
      </c>
    </row>
    <row r="1434" spans="1:9" x14ac:dyDescent="0.2">
      <c r="A1434" s="4">
        <v>92006</v>
      </c>
      <c r="B1434" s="4" t="s">
        <v>4562</v>
      </c>
      <c r="C1434" s="4" t="s">
        <v>4562</v>
      </c>
      <c r="D1434" s="4" t="s">
        <v>3466</v>
      </c>
      <c r="E1434" s="4">
        <v>85</v>
      </c>
      <c r="F1434" s="4" t="s">
        <v>2700</v>
      </c>
      <c r="G1434" s="4" t="s">
        <v>2758</v>
      </c>
      <c r="H1434" s="4" t="s">
        <v>3153</v>
      </c>
      <c r="I1434" s="4" t="s">
        <v>3153</v>
      </c>
    </row>
    <row r="1435" spans="1:9" x14ac:dyDescent="0.2">
      <c r="A1435" s="4">
        <v>92007</v>
      </c>
      <c r="B1435" s="4" t="s">
        <v>4561</v>
      </c>
      <c r="C1435" s="4" t="s">
        <v>4561</v>
      </c>
      <c r="D1435" s="4" t="s">
        <v>2739</v>
      </c>
      <c r="E1435" s="4">
        <v>85</v>
      </c>
      <c r="F1435" s="4" t="s">
        <v>2700</v>
      </c>
      <c r="G1435" s="4" t="s">
        <v>2758</v>
      </c>
      <c r="H1435" s="4" t="s">
        <v>3153</v>
      </c>
      <c r="I1435" s="4" t="s">
        <v>3153</v>
      </c>
    </row>
    <row r="1436" spans="1:9" x14ac:dyDescent="0.2">
      <c r="A1436" s="4">
        <v>92008</v>
      </c>
      <c r="B1436" s="4" t="s">
        <v>4560</v>
      </c>
      <c r="C1436" s="4" t="s">
        <v>4560</v>
      </c>
      <c r="D1436" s="4" t="s">
        <v>2739</v>
      </c>
      <c r="E1436" s="4">
        <v>85</v>
      </c>
      <c r="F1436" s="4" t="s">
        <v>2700</v>
      </c>
      <c r="G1436" s="4" t="s">
        <v>2741</v>
      </c>
      <c r="H1436" s="4" t="s">
        <v>3153</v>
      </c>
      <c r="I1436" s="4" t="s">
        <v>3153</v>
      </c>
    </row>
    <row r="1437" spans="1:9" x14ac:dyDescent="0.2">
      <c r="A1437" s="4">
        <v>92010</v>
      </c>
      <c r="B1437" s="4" t="s">
        <v>4559</v>
      </c>
      <c r="C1437" s="4" t="s">
        <v>4559</v>
      </c>
      <c r="D1437" s="4" t="s">
        <v>3568</v>
      </c>
      <c r="E1437" s="4">
        <v>85</v>
      </c>
      <c r="F1437" s="4" t="s">
        <v>2700</v>
      </c>
      <c r="G1437" s="4" t="s">
        <v>2758</v>
      </c>
      <c r="H1437" s="4" t="s">
        <v>3153</v>
      </c>
      <c r="I1437" s="4" t="s">
        <v>3153</v>
      </c>
    </row>
    <row r="1438" spans="1:9" x14ac:dyDescent="0.2">
      <c r="A1438" s="4">
        <v>92011</v>
      </c>
      <c r="B1438" s="4" t="s">
        <v>4558</v>
      </c>
      <c r="C1438" s="4" t="s">
        <v>4558</v>
      </c>
      <c r="D1438" s="4" t="s">
        <v>2979</v>
      </c>
      <c r="E1438" s="4">
        <v>85</v>
      </c>
      <c r="F1438" s="4" t="s">
        <v>2700</v>
      </c>
      <c r="G1438" s="4" t="s">
        <v>2741</v>
      </c>
      <c r="H1438" s="4" t="s">
        <v>3153</v>
      </c>
      <c r="I1438" s="4" t="s">
        <v>3153</v>
      </c>
    </row>
    <row r="1439" spans="1:9" x14ac:dyDescent="0.2">
      <c r="A1439" s="4">
        <v>92012</v>
      </c>
      <c r="B1439" s="4" t="s">
        <v>4557</v>
      </c>
      <c r="C1439" s="4" t="s">
        <v>4557</v>
      </c>
      <c r="D1439" s="4" t="s">
        <v>4556</v>
      </c>
      <c r="E1439" s="4">
        <v>85</v>
      </c>
      <c r="F1439" s="4" t="s">
        <v>2700</v>
      </c>
      <c r="G1439" s="4" t="s">
        <v>2758</v>
      </c>
      <c r="H1439" s="4" t="s">
        <v>3153</v>
      </c>
      <c r="I1439" s="4" t="s">
        <v>3153</v>
      </c>
    </row>
    <row r="1440" spans="1:9" x14ac:dyDescent="0.2">
      <c r="A1440" s="4">
        <v>92013</v>
      </c>
      <c r="B1440" s="4" t="s">
        <v>4555</v>
      </c>
      <c r="C1440" s="4" t="s">
        <v>4555</v>
      </c>
      <c r="D1440" s="4" t="s">
        <v>2739</v>
      </c>
      <c r="E1440" s="4">
        <v>85</v>
      </c>
      <c r="F1440" s="4" t="s">
        <v>2700</v>
      </c>
      <c r="G1440" s="4" t="s">
        <v>3004</v>
      </c>
      <c r="H1440" s="4" t="s">
        <v>3153</v>
      </c>
      <c r="I1440" s="4" t="s">
        <v>3153</v>
      </c>
    </row>
    <row r="1441" spans="1:9" x14ac:dyDescent="0.2">
      <c r="A1441" s="4">
        <v>92014</v>
      </c>
      <c r="B1441" s="4" t="s">
        <v>4554</v>
      </c>
      <c r="C1441" s="4" t="s">
        <v>4554</v>
      </c>
      <c r="D1441" s="4" t="s">
        <v>2739</v>
      </c>
      <c r="E1441" s="4">
        <v>85</v>
      </c>
      <c r="F1441" s="4" t="s">
        <v>2700</v>
      </c>
      <c r="G1441" s="4" t="s">
        <v>2764</v>
      </c>
      <c r="H1441" s="4" t="s">
        <v>3153</v>
      </c>
      <c r="I1441" s="4" t="s">
        <v>3153</v>
      </c>
    </row>
    <row r="1442" spans="1:9" x14ac:dyDescent="0.2">
      <c r="A1442" s="4">
        <v>92016</v>
      </c>
      <c r="B1442" s="4" t="s">
        <v>4553</v>
      </c>
      <c r="C1442" s="4" t="s">
        <v>4553</v>
      </c>
      <c r="D1442" s="4" t="s">
        <v>2739</v>
      </c>
      <c r="E1442" s="4">
        <v>85</v>
      </c>
      <c r="F1442" s="4" t="s">
        <v>2700</v>
      </c>
      <c r="G1442" s="4" t="s">
        <v>3031</v>
      </c>
      <c r="H1442" s="4" t="s">
        <v>3153</v>
      </c>
      <c r="I1442" s="4" t="s">
        <v>3153</v>
      </c>
    </row>
    <row r="1443" spans="1:9" x14ac:dyDescent="0.2">
      <c r="A1443" s="4">
        <v>93001</v>
      </c>
      <c r="B1443" s="4" t="s">
        <v>4552</v>
      </c>
      <c r="C1443" s="4" t="s">
        <v>4552</v>
      </c>
      <c r="D1443" s="4" t="s">
        <v>2739</v>
      </c>
      <c r="E1443" s="4">
        <v>86</v>
      </c>
      <c r="F1443" s="4" t="s">
        <v>2700</v>
      </c>
      <c r="G1443" s="4" t="s">
        <v>2758</v>
      </c>
      <c r="H1443" s="4" t="s">
        <v>3153</v>
      </c>
      <c r="I1443" s="4" t="s">
        <v>3153</v>
      </c>
    </row>
    <row r="1444" spans="1:9" x14ac:dyDescent="0.2">
      <c r="A1444" s="4">
        <v>93002</v>
      </c>
      <c r="B1444" s="4" t="s">
        <v>4551</v>
      </c>
      <c r="C1444" s="4" t="s">
        <v>4551</v>
      </c>
      <c r="D1444" s="4" t="s">
        <v>2739</v>
      </c>
      <c r="E1444" s="4">
        <v>86</v>
      </c>
      <c r="F1444" s="4" t="s">
        <v>2700</v>
      </c>
      <c r="G1444" s="4" t="s">
        <v>3004</v>
      </c>
      <c r="H1444" s="4" t="s">
        <v>3153</v>
      </c>
      <c r="I1444" s="4" t="s">
        <v>3153</v>
      </c>
    </row>
    <row r="1445" spans="1:9" x14ac:dyDescent="0.2">
      <c r="A1445" s="4">
        <v>93003</v>
      </c>
      <c r="B1445" s="4" t="s">
        <v>4550</v>
      </c>
      <c r="C1445" s="4" t="s">
        <v>4550</v>
      </c>
      <c r="D1445" s="4" t="s">
        <v>2739</v>
      </c>
      <c r="E1445" s="4">
        <v>86</v>
      </c>
      <c r="F1445" s="4" t="s">
        <v>2700</v>
      </c>
      <c r="G1445" s="4" t="s">
        <v>2741</v>
      </c>
      <c r="H1445" s="4" t="s">
        <v>3153</v>
      </c>
      <c r="I1445" s="4" t="s">
        <v>3153</v>
      </c>
    </row>
    <row r="1446" spans="1:9" x14ac:dyDescent="0.2">
      <c r="A1446" s="4">
        <v>93004</v>
      </c>
      <c r="B1446" s="4" t="s">
        <v>4549</v>
      </c>
      <c r="C1446" s="4" t="s">
        <v>4549</v>
      </c>
      <c r="D1446" s="4" t="s">
        <v>2739</v>
      </c>
      <c r="E1446" s="4">
        <v>86</v>
      </c>
      <c r="F1446" s="4" t="s">
        <v>2700</v>
      </c>
      <c r="G1446" s="4" t="s">
        <v>2758</v>
      </c>
      <c r="H1446" s="4" t="s">
        <v>3153</v>
      </c>
      <c r="I1446" s="4" t="s">
        <v>3153</v>
      </c>
    </row>
    <row r="1447" spans="1:9" x14ac:dyDescent="0.2">
      <c r="A1447" s="4">
        <v>93005</v>
      </c>
      <c r="B1447" s="4" t="s">
        <v>4548</v>
      </c>
      <c r="C1447" s="4" t="s">
        <v>4547</v>
      </c>
      <c r="D1447" s="4" t="s">
        <v>2739</v>
      </c>
      <c r="E1447" s="4">
        <v>86</v>
      </c>
      <c r="F1447" s="4" t="s">
        <v>2700</v>
      </c>
      <c r="G1447" s="4" t="s">
        <v>2758</v>
      </c>
      <c r="H1447" s="4" t="s">
        <v>3153</v>
      </c>
      <c r="I1447" s="4" t="s">
        <v>3153</v>
      </c>
    </row>
    <row r="1448" spans="1:9" x14ac:dyDescent="0.2">
      <c r="A1448" s="4">
        <v>93006</v>
      </c>
      <c r="B1448" s="4" t="s">
        <v>4546</v>
      </c>
      <c r="C1448" s="4" t="s">
        <v>4546</v>
      </c>
      <c r="D1448" s="4" t="s">
        <v>2739</v>
      </c>
      <c r="E1448" s="4">
        <v>86</v>
      </c>
      <c r="F1448" s="4" t="s">
        <v>2700</v>
      </c>
      <c r="G1448" s="4" t="s">
        <v>2741</v>
      </c>
      <c r="H1448" s="4" t="s">
        <v>3153</v>
      </c>
      <c r="I1448" s="4" t="s">
        <v>3153</v>
      </c>
    </row>
    <row r="1449" spans="1:9" x14ac:dyDescent="0.2">
      <c r="A1449" s="4">
        <v>93007</v>
      </c>
      <c r="B1449" s="4" t="s">
        <v>4545</v>
      </c>
      <c r="C1449" s="4" t="s">
        <v>4545</v>
      </c>
      <c r="D1449" s="4" t="s">
        <v>2739</v>
      </c>
      <c r="E1449" s="4">
        <v>86</v>
      </c>
      <c r="F1449" s="4" t="s">
        <v>2700</v>
      </c>
      <c r="G1449" s="4" t="s">
        <v>3004</v>
      </c>
      <c r="H1449" s="4" t="s">
        <v>3153</v>
      </c>
      <c r="I1449" s="4" t="s">
        <v>3153</v>
      </c>
    </row>
    <row r="1450" spans="1:9" x14ac:dyDescent="0.2">
      <c r="A1450" s="4">
        <v>93008</v>
      </c>
      <c r="B1450" s="4" t="s">
        <v>4544</v>
      </c>
      <c r="C1450" s="4" t="s">
        <v>4544</v>
      </c>
      <c r="D1450" s="4" t="s">
        <v>2739</v>
      </c>
      <c r="E1450" s="4">
        <v>86</v>
      </c>
      <c r="F1450" s="4" t="s">
        <v>2700</v>
      </c>
      <c r="G1450" s="4" t="s">
        <v>2758</v>
      </c>
      <c r="H1450" s="4" t="s">
        <v>3153</v>
      </c>
      <c r="I1450" s="4" t="s">
        <v>3153</v>
      </c>
    </row>
    <row r="1451" spans="1:9" x14ac:dyDescent="0.2">
      <c r="A1451" s="4">
        <v>93009</v>
      </c>
      <c r="B1451" s="4" t="s">
        <v>4543</v>
      </c>
      <c r="C1451" s="4" t="s">
        <v>4543</v>
      </c>
      <c r="D1451" s="4" t="s">
        <v>2739</v>
      </c>
      <c r="E1451" s="4">
        <v>86</v>
      </c>
      <c r="F1451" s="4" t="s">
        <v>2700</v>
      </c>
      <c r="G1451" s="4" t="s">
        <v>2741</v>
      </c>
      <c r="H1451" s="4" t="s">
        <v>3153</v>
      </c>
      <c r="I1451" s="4" t="s">
        <v>3153</v>
      </c>
    </row>
    <row r="1452" spans="1:9" x14ac:dyDescent="0.2">
      <c r="A1452" s="4">
        <v>93013</v>
      </c>
      <c r="B1452" s="4" t="s">
        <v>4542</v>
      </c>
      <c r="C1452" s="4" t="s">
        <v>4542</v>
      </c>
      <c r="D1452" s="4" t="s">
        <v>2739</v>
      </c>
      <c r="E1452" s="4">
        <v>86</v>
      </c>
      <c r="F1452" s="4" t="s">
        <v>2700</v>
      </c>
      <c r="G1452" s="4" t="s">
        <v>3031</v>
      </c>
      <c r="H1452" s="4" t="s">
        <v>3153</v>
      </c>
      <c r="I1452" s="4" t="s">
        <v>3153</v>
      </c>
    </row>
    <row r="1453" spans="1:9" x14ac:dyDescent="0.2">
      <c r="A1453" s="4">
        <v>93014</v>
      </c>
      <c r="B1453" s="4" t="s">
        <v>4541</v>
      </c>
      <c r="C1453" s="4" t="s">
        <v>4541</v>
      </c>
      <c r="D1453" s="4" t="s">
        <v>2739</v>
      </c>
      <c r="E1453" s="4">
        <v>86</v>
      </c>
      <c r="F1453" s="4" t="s">
        <v>2700</v>
      </c>
      <c r="G1453" s="4" t="s">
        <v>2756</v>
      </c>
      <c r="H1453" s="4" t="s">
        <v>3153</v>
      </c>
      <c r="I1453" s="4" t="s">
        <v>3153</v>
      </c>
    </row>
    <row r="1454" spans="1:9" x14ac:dyDescent="0.2">
      <c r="A1454" s="4">
        <v>93016</v>
      </c>
      <c r="B1454" s="4" t="s">
        <v>4540</v>
      </c>
      <c r="C1454" s="4" t="s">
        <v>4540</v>
      </c>
      <c r="D1454" s="4" t="s">
        <v>2739</v>
      </c>
      <c r="E1454" s="4">
        <v>86</v>
      </c>
      <c r="F1454" s="4" t="s">
        <v>2700</v>
      </c>
      <c r="G1454" s="4" t="s">
        <v>2758</v>
      </c>
      <c r="H1454" s="4" t="s">
        <v>3153</v>
      </c>
      <c r="I1454" s="4" t="s">
        <v>3153</v>
      </c>
    </row>
    <row r="1455" spans="1:9" x14ac:dyDescent="0.2">
      <c r="A1455" s="4">
        <v>93018</v>
      </c>
      <c r="B1455" s="4" t="s">
        <v>4539</v>
      </c>
      <c r="C1455" s="4" t="s">
        <v>4539</v>
      </c>
      <c r="D1455" s="4" t="s">
        <v>2739</v>
      </c>
      <c r="E1455" s="4">
        <v>86</v>
      </c>
      <c r="F1455" s="4" t="s">
        <v>2700</v>
      </c>
      <c r="G1455" s="4" t="s">
        <v>2756</v>
      </c>
      <c r="H1455" s="4" t="s">
        <v>3153</v>
      </c>
      <c r="I1455" s="4" t="s">
        <v>3153</v>
      </c>
    </row>
    <row r="1456" spans="1:9" x14ac:dyDescent="0.2">
      <c r="A1456" s="4">
        <v>93020</v>
      </c>
      <c r="B1456" s="4" t="s">
        <v>4538</v>
      </c>
      <c r="C1456" s="4" t="s">
        <v>4538</v>
      </c>
      <c r="D1456" s="4" t="s">
        <v>4537</v>
      </c>
      <c r="E1456" s="4">
        <v>86</v>
      </c>
      <c r="F1456" s="4" t="s">
        <v>2700</v>
      </c>
      <c r="G1456" s="4" t="s">
        <v>2756</v>
      </c>
      <c r="H1456" s="4" t="s">
        <v>3153</v>
      </c>
      <c r="I1456" s="4" t="s">
        <v>3153</v>
      </c>
    </row>
    <row r="1457" spans="1:9" x14ac:dyDescent="0.2">
      <c r="A1457" s="4">
        <v>94001</v>
      </c>
      <c r="B1457" s="4" t="s">
        <v>4536</v>
      </c>
      <c r="C1457" s="4" t="s">
        <v>4536</v>
      </c>
      <c r="D1457" s="4" t="s">
        <v>2739</v>
      </c>
      <c r="E1457" s="4">
        <v>63</v>
      </c>
      <c r="F1457" s="4" t="s">
        <v>2700</v>
      </c>
      <c r="G1457" s="4" t="s">
        <v>2741</v>
      </c>
      <c r="H1457" s="4" t="s">
        <v>3153</v>
      </c>
      <c r="I1457" s="4" t="s">
        <v>3153</v>
      </c>
    </row>
    <row r="1458" spans="1:9" x14ac:dyDescent="0.2">
      <c r="A1458" s="4">
        <v>94002</v>
      </c>
      <c r="B1458" s="4" t="s">
        <v>4535</v>
      </c>
      <c r="C1458" s="4" t="s">
        <v>4535</v>
      </c>
      <c r="D1458" s="4" t="s">
        <v>2739</v>
      </c>
      <c r="E1458" s="4">
        <v>63</v>
      </c>
      <c r="F1458" s="4" t="s">
        <v>2700</v>
      </c>
      <c r="G1458" s="4" t="s">
        <v>2758</v>
      </c>
      <c r="H1458" s="4" t="s">
        <v>3153</v>
      </c>
      <c r="I1458" s="4" t="s">
        <v>3153</v>
      </c>
    </row>
    <row r="1459" spans="1:9" x14ac:dyDescent="0.2">
      <c r="A1459" s="4">
        <v>94003</v>
      </c>
      <c r="B1459" s="4" t="s">
        <v>4534</v>
      </c>
      <c r="C1459" s="4" t="s">
        <v>4534</v>
      </c>
      <c r="D1459" s="4" t="s">
        <v>2739</v>
      </c>
      <c r="E1459" s="4">
        <v>63</v>
      </c>
      <c r="F1459" s="4" t="s">
        <v>2700</v>
      </c>
      <c r="G1459" s="4" t="s">
        <v>2758</v>
      </c>
      <c r="H1459" s="4" t="s">
        <v>3153</v>
      </c>
      <c r="I1459" s="4" t="s">
        <v>3153</v>
      </c>
    </row>
    <row r="1460" spans="1:9" x14ac:dyDescent="0.2">
      <c r="A1460" s="4">
        <v>94004</v>
      </c>
      <c r="B1460" s="4" t="s">
        <v>4533</v>
      </c>
      <c r="C1460" s="4" t="s">
        <v>4533</v>
      </c>
      <c r="D1460" s="4" t="s">
        <v>2739</v>
      </c>
      <c r="E1460" s="4">
        <v>63</v>
      </c>
      <c r="F1460" s="4" t="s">
        <v>2700</v>
      </c>
      <c r="G1460" s="4" t="s">
        <v>2758</v>
      </c>
      <c r="H1460" s="4" t="s">
        <v>3153</v>
      </c>
      <c r="I1460" s="4" t="s">
        <v>3153</v>
      </c>
    </row>
    <row r="1461" spans="1:9" x14ac:dyDescent="0.2">
      <c r="A1461" s="4">
        <v>94005</v>
      </c>
      <c r="B1461" s="4" t="s">
        <v>4532</v>
      </c>
      <c r="C1461" s="4" t="s">
        <v>4532</v>
      </c>
      <c r="D1461" s="4" t="s">
        <v>2739</v>
      </c>
      <c r="E1461" s="4">
        <v>63</v>
      </c>
      <c r="F1461" s="4" t="s">
        <v>2700</v>
      </c>
      <c r="G1461" s="4" t="s">
        <v>3004</v>
      </c>
      <c r="H1461" s="4" t="s">
        <v>3153</v>
      </c>
      <c r="I1461" s="4" t="s">
        <v>3153</v>
      </c>
    </row>
    <row r="1462" spans="1:9" x14ac:dyDescent="0.2">
      <c r="A1462" s="4">
        <v>94006</v>
      </c>
      <c r="B1462" s="4" t="s">
        <v>4531</v>
      </c>
      <c r="C1462" s="4" t="s">
        <v>4530</v>
      </c>
      <c r="D1462" s="4" t="s">
        <v>2739</v>
      </c>
      <c r="E1462" s="4">
        <v>63</v>
      </c>
      <c r="F1462" s="4" t="s">
        <v>2700</v>
      </c>
      <c r="G1462" s="4" t="s">
        <v>2758</v>
      </c>
      <c r="H1462" s="4" t="s">
        <v>2751</v>
      </c>
      <c r="I1462" s="4" t="s">
        <v>3153</v>
      </c>
    </row>
    <row r="1463" spans="1:9" x14ac:dyDescent="0.2">
      <c r="A1463" s="4">
        <v>94007</v>
      </c>
      <c r="B1463" s="4" t="s">
        <v>4529</v>
      </c>
      <c r="C1463" s="4" t="s">
        <v>4528</v>
      </c>
      <c r="D1463" s="4" t="s">
        <v>2739</v>
      </c>
      <c r="E1463" s="4">
        <v>63</v>
      </c>
      <c r="F1463" s="4" t="s">
        <v>2700</v>
      </c>
      <c r="G1463" s="4" t="s">
        <v>2756</v>
      </c>
      <c r="H1463" s="4" t="s">
        <v>3153</v>
      </c>
      <c r="I1463" s="4" t="s">
        <v>3153</v>
      </c>
    </row>
    <row r="1464" spans="1:9" x14ac:dyDescent="0.2">
      <c r="A1464" s="4">
        <v>94008</v>
      </c>
      <c r="B1464" s="4" t="s">
        <v>4527</v>
      </c>
      <c r="C1464" s="4" t="s">
        <v>4527</v>
      </c>
      <c r="D1464" s="4" t="s">
        <v>2739</v>
      </c>
      <c r="E1464" s="4">
        <v>63</v>
      </c>
      <c r="F1464" s="4" t="s">
        <v>2700</v>
      </c>
      <c r="G1464" s="4" t="s">
        <v>2741</v>
      </c>
      <c r="H1464" s="4" t="s">
        <v>3153</v>
      </c>
      <c r="I1464" s="4" t="s">
        <v>3153</v>
      </c>
    </row>
    <row r="1465" spans="1:9" x14ac:dyDescent="0.2">
      <c r="A1465" s="4">
        <v>94009</v>
      </c>
      <c r="B1465" s="4" t="s">
        <v>4526</v>
      </c>
      <c r="C1465" s="4" t="s">
        <v>4526</v>
      </c>
      <c r="D1465" s="4" t="s">
        <v>2739</v>
      </c>
      <c r="E1465" s="4">
        <v>63</v>
      </c>
      <c r="F1465" s="4" t="s">
        <v>2700</v>
      </c>
      <c r="G1465" s="4" t="s">
        <v>2758</v>
      </c>
      <c r="H1465" s="4" t="s">
        <v>3153</v>
      </c>
      <c r="I1465" s="4" t="s">
        <v>3153</v>
      </c>
    </row>
    <row r="1466" spans="1:9" x14ac:dyDescent="0.2">
      <c r="A1466" s="4">
        <v>94010</v>
      </c>
      <c r="B1466" s="4" t="s">
        <v>4525</v>
      </c>
      <c r="C1466" s="4" t="s">
        <v>4525</v>
      </c>
      <c r="D1466" s="4" t="s">
        <v>2739</v>
      </c>
      <c r="E1466" s="4">
        <v>63</v>
      </c>
      <c r="F1466" s="4" t="s">
        <v>2700</v>
      </c>
      <c r="G1466" s="4" t="s">
        <v>2916</v>
      </c>
      <c r="H1466" s="4" t="s">
        <v>3153</v>
      </c>
      <c r="I1466" s="4" t="s">
        <v>3153</v>
      </c>
    </row>
    <row r="1467" spans="1:9" x14ac:dyDescent="0.2">
      <c r="A1467" s="4">
        <v>94011</v>
      </c>
      <c r="B1467" s="4" t="s">
        <v>4524</v>
      </c>
      <c r="C1467" s="4" t="s">
        <v>4524</v>
      </c>
      <c r="D1467" s="4" t="s">
        <v>2739</v>
      </c>
      <c r="E1467" s="4">
        <v>63</v>
      </c>
      <c r="F1467" s="4" t="s">
        <v>2700</v>
      </c>
      <c r="G1467" s="4" t="s">
        <v>3031</v>
      </c>
      <c r="H1467" s="4" t="s">
        <v>3153</v>
      </c>
      <c r="I1467" s="4" t="s">
        <v>3153</v>
      </c>
    </row>
    <row r="1468" spans="1:9" x14ac:dyDescent="0.2">
      <c r="A1468" s="4">
        <v>94012</v>
      </c>
      <c r="B1468" s="4" t="s">
        <v>4523</v>
      </c>
      <c r="C1468" s="4" t="s">
        <v>4523</v>
      </c>
      <c r="D1468" s="4" t="s">
        <v>2739</v>
      </c>
      <c r="E1468" s="4">
        <v>63</v>
      </c>
      <c r="F1468" s="4" t="s">
        <v>2700</v>
      </c>
      <c r="G1468" s="4" t="s">
        <v>3056</v>
      </c>
      <c r="H1468" s="4" t="s">
        <v>3153</v>
      </c>
      <c r="I1468" s="4" t="s">
        <v>3153</v>
      </c>
    </row>
    <row r="1469" spans="1:9" x14ac:dyDescent="0.2">
      <c r="A1469" s="4">
        <v>94013</v>
      </c>
      <c r="B1469" s="4" t="s">
        <v>4522</v>
      </c>
      <c r="C1469" s="4" t="s">
        <v>4522</v>
      </c>
      <c r="D1469" s="4" t="s">
        <v>2739</v>
      </c>
      <c r="E1469" s="4">
        <v>63</v>
      </c>
      <c r="F1469" s="4" t="s">
        <v>2700</v>
      </c>
      <c r="G1469" s="4" t="s">
        <v>2916</v>
      </c>
      <c r="H1469" s="4" t="s">
        <v>3153</v>
      </c>
      <c r="I1469" s="4" t="s">
        <v>3153</v>
      </c>
    </row>
    <row r="1470" spans="1:9" x14ac:dyDescent="0.2">
      <c r="A1470" s="4">
        <v>94015</v>
      </c>
      <c r="B1470" s="4" t="s">
        <v>4521</v>
      </c>
      <c r="C1470" s="4" t="s">
        <v>4521</v>
      </c>
      <c r="D1470" s="4" t="s">
        <v>2739</v>
      </c>
      <c r="E1470" s="4">
        <v>63</v>
      </c>
      <c r="F1470" s="4" t="s">
        <v>2700</v>
      </c>
      <c r="G1470" s="4" t="s">
        <v>2810</v>
      </c>
      <c r="H1470" s="4" t="s">
        <v>3153</v>
      </c>
      <c r="I1470" s="4" t="s">
        <v>3153</v>
      </c>
    </row>
    <row r="1471" spans="1:9" x14ac:dyDescent="0.2">
      <c r="A1471" s="4">
        <v>94016</v>
      </c>
      <c r="B1471" s="4" t="s">
        <v>4520</v>
      </c>
      <c r="C1471" s="4" t="s">
        <v>4520</v>
      </c>
      <c r="D1471" s="4" t="s">
        <v>2739</v>
      </c>
      <c r="E1471" s="4">
        <v>63</v>
      </c>
      <c r="F1471" s="4" t="s">
        <v>2700</v>
      </c>
      <c r="G1471" s="4" t="s">
        <v>2758</v>
      </c>
      <c r="H1471" s="4" t="s">
        <v>3153</v>
      </c>
      <c r="I1471" s="4" t="s">
        <v>3153</v>
      </c>
    </row>
    <row r="1472" spans="1:9" x14ac:dyDescent="0.2">
      <c r="A1472" s="4">
        <v>95001</v>
      </c>
      <c r="B1472" s="4" t="s">
        <v>4519</v>
      </c>
      <c r="C1472" s="4" t="s">
        <v>4518</v>
      </c>
      <c r="D1472" s="4" t="s">
        <v>2739</v>
      </c>
      <c r="E1472" s="4">
        <v>64</v>
      </c>
      <c r="F1472" s="4" t="s">
        <v>2700</v>
      </c>
      <c r="G1472" s="4" t="s">
        <v>2758</v>
      </c>
      <c r="H1472" s="4" t="s">
        <v>3153</v>
      </c>
      <c r="I1472" s="4" t="s">
        <v>3153</v>
      </c>
    </row>
    <row r="1473" spans="1:9" x14ac:dyDescent="0.2">
      <c r="A1473" s="4">
        <v>95002</v>
      </c>
      <c r="B1473" s="4" t="s">
        <v>4517</v>
      </c>
      <c r="C1473" s="4" t="s">
        <v>4517</v>
      </c>
      <c r="D1473" s="4" t="s">
        <v>2739</v>
      </c>
      <c r="E1473" s="4">
        <v>64</v>
      </c>
      <c r="F1473" s="4" t="s">
        <v>2700</v>
      </c>
      <c r="G1473" s="4" t="s">
        <v>2916</v>
      </c>
      <c r="H1473" s="4" t="s">
        <v>3153</v>
      </c>
      <c r="I1473" s="4" t="s">
        <v>3153</v>
      </c>
    </row>
    <row r="1474" spans="1:9" x14ac:dyDescent="0.2">
      <c r="A1474" s="4">
        <v>95004</v>
      </c>
      <c r="B1474" s="4" t="s">
        <v>4516</v>
      </c>
      <c r="C1474" s="4" t="s">
        <v>4516</v>
      </c>
      <c r="D1474" s="4" t="s">
        <v>2739</v>
      </c>
      <c r="E1474" s="4">
        <v>64</v>
      </c>
      <c r="F1474" s="4" t="s">
        <v>2700</v>
      </c>
      <c r="G1474" s="4" t="s">
        <v>2741</v>
      </c>
      <c r="H1474" s="4" t="s">
        <v>3153</v>
      </c>
      <c r="I1474" s="4" t="s">
        <v>3153</v>
      </c>
    </row>
    <row r="1475" spans="1:9" x14ac:dyDescent="0.2">
      <c r="A1475" s="4">
        <v>96001</v>
      </c>
      <c r="B1475" s="4" t="s">
        <v>4515</v>
      </c>
      <c r="C1475" s="4" t="s">
        <v>4515</v>
      </c>
      <c r="D1475" s="4" t="s">
        <v>2739</v>
      </c>
      <c r="E1475" s="4">
        <v>47</v>
      </c>
      <c r="F1475" s="4" t="s">
        <v>2700</v>
      </c>
      <c r="G1475" s="4" t="s">
        <v>2828</v>
      </c>
      <c r="H1475" s="4" t="s">
        <v>2751</v>
      </c>
      <c r="I1475" s="4" t="s">
        <v>3153</v>
      </c>
    </row>
    <row r="1476" spans="1:9" x14ac:dyDescent="0.2">
      <c r="A1476" s="4">
        <v>96002</v>
      </c>
      <c r="B1476" s="4" t="s">
        <v>4514</v>
      </c>
      <c r="C1476" s="4" t="s">
        <v>4513</v>
      </c>
      <c r="D1476" s="4" t="s">
        <v>2739</v>
      </c>
      <c r="E1476" s="4">
        <v>94</v>
      </c>
      <c r="F1476" s="4" t="s">
        <v>2700</v>
      </c>
      <c r="G1476" s="4" t="s">
        <v>2741</v>
      </c>
      <c r="H1476" s="4" t="s">
        <v>3153</v>
      </c>
      <c r="I1476" s="4" t="s">
        <v>3153</v>
      </c>
    </row>
    <row r="1477" spans="1:9" x14ac:dyDescent="0.2">
      <c r="A1477" s="4">
        <v>96005</v>
      </c>
      <c r="B1477" s="4" t="s">
        <v>4512</v>
      </c>
      <c r="C1477" s="4" t="s">
        <v>4512</v>
      </c>
      <c r="D1477" s="4" t="s">
        <v>2739</v>
      </c>
      <c r="E1477" s="4">
        <v>94</v>
      </c>
      <c r="F1477" s="4" t="s">
        <v>2700</v>
      </c>
      <c r="G1477" s="4" t="s">
        <v>2916</v>
      </c>
      <c r="H1477" s="4" t="s">
        <v>3153</v>
      </c>
      <c r="I1477" s="4" t="s">
        <v>3153</v>
      </c>
    </row>
    <row r="1478" spans="1:9" x14ac:dyDescent="0.2">
      <c r="A1478" s="4">
        <v>96006</v>
      </c>
      <c r="B1478" s="4" t="s">
        <v>4511</v>
      </c>
      <c r="C1478" s="4" t="s">
        <v>4511</v>
      </c>
      <c r="D1478" s="4" t="s">
        <v>2739</v>
      </c>
      <c r="E1478" s="4">
        <v>94</v>
      </c>
      <c r="F1478" s="4" t="s">
        <v>2700</v>
      </c>
      <c r="G1478" s="4" t="s">
        <v>2758</v>
      </c>
      <c r="H1478" s="4" t="s">
        <v>3153</v>
      </c>
      <c r="I1478" s="4" t="s">
        <v>3153</v>
      </c>
    </row>
    <row r="1479" spans="1:9" x14ac:dyDescent="0.2">
      <c r="A1479" s="4">
        <v>96007</v>
      </c>
      <c r="B1479" s="4" t="s">
        <v>4510</v>
      </c>
      <c r="C1479" s="4" t="s">
        <v>4510</v>
      </c>
      <c r="D1479" s="4" t="s">
        <v>2739</v>
      </c>
      <c r="E1479" s="4">
        <v>94</v>
      </c>
      <c r="F1479" s="4" t="s">
        <v>2700</v>
      </c>
      <c r="G1479" s="4" t="s">
        <v>2758</v>
      </c>
      <c r="H1479" s="4" t="s">
        <v>3153</v>
      </c>
      <c r="I1479" s="4" t="s">
        <v>3153</v>
      </c>
    </row>
    <row r="1480" spans="1:9" x14ac:dyDescent="0.2">
      <c r="A1480" s="4">
        <v>96010</v>
      </c>
      <c r="B1480" s="4" t="s">
        <v>4509</v>
      </c>
      <c r="C1480" s="4" t="s">
        <v>4509</v>
      </c>
      <c r="D1480" s="4" t="s">
        <v>2739</v>
      </c>
      <c r="E1480" s="4">
        <v>94</v>
      </c>
      <c r="F1480" s="4" t="s">
        <v>2700</v>
      </c>
      <c r="G1480" s="4" t="s">
        <v>3004</v>
      </c>
      <c r="H1480" s="4" t="s">
        <v>3153</v>
      </c>
      <c r="I1480" s="4" t="s">
        <v>3153</v>
      </c>
    </row>
    <row r="1481" spans="1:9" x14ac:dyDescent="0.2">
      <c r="A1481" s="4">
        <v>110016</v>
      </c>
      <c r="B1481" s="4" t="s">
        <v>4508</v>
      </c>
      <c r="C1481" s="4" t="s">
        <v>4508</v>
      </c>
      <c r="D1481" s="4" t="s">
        <v>2739</v>
      </c>
      <c r="E1481" s="4">
        <v>171</v>
      </c>
      <c r="F1481" s="4" t="s">
        <v>2700</v>
      </c>
      <c r="G1481" s="4" t="s">
        <v>2758</v>
      </c>
      <c r="H1481" s="4" t="s">
        <v>4382</v>
      </c>
      <c r="I1481" s="4" t="s">
        <v>4382</v>
      </c>
    </row>
    <row r="1482" spans="1:9" x14ac:dyDescent="0.2">
      <c r="A1482" s="4">
        <v>120001</v>
      </c>
      <c r="B1482" s="4" t="s">
        <v>4507</v>
      </c>
      <c r="C1482" s="4" t="s">
        <v>4507</v>
      </c>
      <c r="D1482" s="4" t="s">
        <v>2739</v>
      </c>
      <c r="E1482" s="4">
        <v>99</v>
      </c>
      <c r="F1482" s="4" t="s">
        <v>2700</v>
      </c>
      <c r="G1482" s="4" t="s">
        <v>3175</v>
      </c>
      <c r="H1482" s="4" t="s">
        <v>2751</v>
      </c>
      <c r="I1482" s="4" t="s">
        <v>2750</v>
      </c>
    </row>
    <row r="1483" spans="1:9" x14ac:dyDescent="0.2">
      <c r="A1483" s="4">
        <v>120002</v>
      </c>
      <c r="B1483" s="4" t="s">
        <v>4506</v>
      </c>
      <c r="C1483" s="4" t="s">
        <v>4506</v>
      </c>
      <c r="D1483" s="4" t="s">
        <v>2739</v>
      </c>
      <c r="E1483" s="4">
        <v>99</v>
      </c>
      <c r="F1483" s="4" t="s">
        <v>2700</v>
      </c>
      <c r="G1483" s="4" t="s">
        <v>2741</v>
      </c>
      <c r="H1483" s="4" t="s">
        <v>2750</v>
      </c>
      <c r="I1483" s="4" t="s">
        <v>2750</v>
      </c>
    </row>
    <row r="1484" spans="1:9" x14ac:dyDescent="0.2">
      <c r="A1484" s="4">
        <v>120004</v>
      </c>
      <c r="B1484" s="4" t="s">
        <v>4505</v>
      </c>
      <c r="C1484" s="4" t="s">
        <v>4505</v>
      </c>
      <c r="D1484" s="4" t="s">
        <v>2739</v>
      </c>
      <c r="E1484" s="4">
        <v>99</v>
      </c>
      <c r="F1484" s="4" t="s">
        <v>2700</v>
      </c>
      <c r="G1484" s="4" t="s">
        <v>0</v>
      </c>
      <c r="H1484" s="4" t="s">
        <v>2751</v>
      </c>
      <c r="I1484" s="4" t="s">
        <v>2753</v>
      </c>
    </row>
    <row r="1485" spans="1:9" x14ac:dyDescent="0.2">
      <c r="A1485" s="4">
        <v>120005</v>
      </c>
      <c r="B1485" s="4" t="s">
        <v>4504</v>
      </c>
      <c r="C1485" s="4" t="s">
        <v>4504</v>
      </c>
      <c r="D1485" s="4" t="s">
        <v>2739</v>
      </c>
      <c r="E1485" s="4">
        <v>99</v>
      </c>
      <c r="F1485" s="4" t="s">
        <v>2700</v>
      </c>
      <c r="G1485" s="4" t="s">
        <v>3175</v>
      </c>
      <c r="H1485" s="4" t="s">
        <v>2751</v>
      </c>
      <c r="I1485" s="4" t="s">
        <v>2737</v>
      </c>
    </row>
    <row r="1486" spans="1:9" x14ac:dyDescent="0.2">
      <c r="A1486" s="4">
        <v>120010</v>
      </c>
      <c r="B1486" s="4" t="s">
        <v>4503</v>
      </c>
      <c r="C1486" s="4" t="s">
        <v>4503</v>
      </c>
      <c r="D1486" s="4" t="s">
        <v>2739</v>
      </c>
      <c r="E1486" s="4">
        <v>99</v>
      </c>
      <c r="F1486" s="4" t="s">
        <v>2700</v>
      </c>
      <c r="G1486" s="4" t="s">
        <v>3175</v>
      </c>
      <c r="H1486" s="4" t="s">
        <v>2751</v>
      </c>
      <c r="I1486" s="4" t="s">
        <v>2753</v>
      </c>
    </row>
    <row r="1487" spans="1:9" x14ac:dyDescent="0.2">
      <c r="A1487" s="4">
        <v>120011</v>
      </c>
      <c r="B1487" s="4" t="s">
        <v>4502</v>
      </c>
      <c r="C1487" s="4" t="s">
        <v>4502</v>
      </c>
      <c r="D1487" s="4" t="s">
        <v>2739</v>
      </c>
      <c r="E1487" s="4">
        <v>99</v>
      </c>
      <c r="F1487" s="4" t="s">
        <v>2700</v>
      </c>
      <c r="G1487" s="4" t="s">
        <v>3175</v>
      </c>
      <c r="H1487" s="4" t="s">
        <v>2751</v>
      </c>
      <c r="I1487" s="4" t="s">
        <v>2753</v>
      </c>
    </row>
    <row r="1488" spans="1:9" x14ac:dyDescent="0.2">
      <c r="A1488" s="4">
        <v>120016</v>
      </c>
      <c r="B1488" s="4" t="s">
        <v>4501</v>
      </c>
      <c r="C1488" s="4" t="s">
        <v>4501</v>
      </c>
      <c r="D1488" s="4" t="s">
        <v>2739</v>
      </c>
      <c r="E1488" s="4">
        <v>99</v>
      </c>
      <c r="F1488" s="4" t="s">
        <v>2700</v>
      </c>
      <c r="G1488" s="4" t="s">
        <v>3175</v>
      </c>
      <c r="H1488" s="4" t="s">
        <v>2751</v>
      </c>
      <c r="I1488" s="4" t="s">
        <v>2753</v>
      </c>
    </row>
    <row r="1489" spans="1:9" x14ac:dyDescent="0.2">
      <c r="A1489" s="4">
        <v>120017</v>
      </c>
      <c r="B1489" s="4" t="s">
        <v>4500</v>
      </c>
      <c r="C1489" s="4" t="s">
        <v>4500</v>
      </c>
      <c r="D1489" s="4" t="s">
        <v>2739</v>
      </c>
      <c r="E1489" s="4">
        <v>99</v>
      </c>
      <c r="F1489" s="4" t="s">
        <v>2700</v>
      </c>
      <c r="G1489" s="4" t="s">
        <v>4378</v>
      </c>
      <c r="H1489" s="4" t="s">
        <v>2751</v>
      </c>
      <c r="I1489" s="4" t="s">
        <v>2753</v>
      </c>
    </row>
    <row r="1490" spans="1:9" x14ac:dyDescent="0.2">
      <c r="A1490" s="4">
        <v>120018</v>
      </c>
      <c r="B1490" s="4" t="s">
        <v>4499</v>
      </c>
      <c r="C1490" s="4" t="s">
        <v>4499</v>
      </c>
      <c r="D1490" s="4" t="s">
        <v>2739</v>
      </c>
      <c r="E1490" s="4">
        <v>99</v>
      </c>
      <c r="F1490" s="4" t="s">
        <v>2700</v>
      </c>
      <c r="G1490" s="4" t="s">
        <v>4378</v>
      </c>
      <c r="H1490" s="4" t="s">
        <v>3153</v>
      </c>
      <c r="I1490" s="4" t="s">
        <v>3153</v>
      </c>
    </row>
    <row r="1491" spans="1:9" x14ac:dyDescent="0.2">
      <c r="A1491" s="4">
        <v>120019</v>
      </c>
      <c r="B1491" s="4" t="s">
        <v>4498</v>
      </c>
      <c r="C1491" s="4" t="s">
        <v>4497</v>
      </c>
      <c r="D1491" s="4" t="s">
        <v>2739</v>
      </c>
      <c r="E1491" s="4">
        <v>99</v>
      </c>
      <c r="F1491" s="4" t="s">
        <v>2700</v>
      </c>
      <c r="G1491" s="4" t="s">
        <v>4378</v>
      </c>
      <c r="H1491" s="4" t="s">
        <v>2751</v>
      </c>
      <c r="I1491" s="4" t="s">
        <v>2753</v>
      </c>
    </row>
    <row r="1492" spans="1:9" x14ac:dyDescent="0.2">
      <c r="A1492" s="4">
        <v>120022</v>
      </c>
      <c r="B1492" s="4" t="s">
        <v>4496</v>
      </c>
      <c r="C1492" s="4" t="s">
        <v>4496</v>
      </c>
      <c r="D1492" s="4" t="s">
        <v>2739</v>
      </c>
      <c r="E1492" s="4">
        <v>99</v>
      </c>
      <c r="F1492" s="4" t="s">
        <v>2700</v>
      </c>
      <c r="G1492" s="4" t="s">
        <v>4495</v>
      </c>
      <c r="H1492" s="4" t="s">
        <v>4494</v>
      </c>
      <c r="I1492" s="4" t="s">
        <v>2750</v>
      </c>
    </row>
    <row r="1493" spans="1:9" x14ac:dyDescent="0.2">
      <c r="A1493" s="4">
        <v>120023</v>
      </c>
      <c r="B1493" s="4" t="s">
        <v>4493</v>
      </c>
      <c r="C1493" s="4" t="s">
        <v>4493</v>
      </c>
      <c r="D1493" s="4" t="s">
        <v>2739</v>
      </c>
      <c r="E1493" s="4">
        <v>99</v>
      </c>
      <c r="F1493" s="4" t="s">
        <v>2700</v>
      </c>
      <c r="G1493" s="4" t="s">
        <v>3175</v>
      </c>
      <c r="H1493" s="4" t="s">
        <v>2751</v>
      </c>
      <c r="I1493" s="4" t="s">
        <v>2750</v>
      </c>
    </row>
    <row r="1494" spans="1:9" x14ac:dyDescent="0.2">
      <c r="A1494" s="4">
        <v>120024</v>
      </c>
      <c r="B1494" s="4" t="s">
        <v>4492</v>
      </c>
      <c r="C1494" s="4" t="s">
        <v>4492</v>
      </c>
      <c r="D1494" s="4" t="s">
        <v>2739</v>
      </c>
      <c r="E1494" s="4">
        <v>99</v>
      </c>
      <c r="F1494" s="4" t="s">
        <v>2700</v>
      </c>
      <c r="G1494" s="4" t="s">
        <v>4378</v>
      </c>
      <c r="H1494" s="4" t="s">
        <v>2751</v>
      </c>
      <c r="I1494" s="4" t="s">
        <v>2753</v>
      </c>
    </row>
    <row r="1495" spans="1:9" x14ac:dyDescent="0.2">
      <c r="A1495" s="4">
        <v>120031</v>
      </c>
      <c r="B1495" s="4" t="s">
        <v>4491</v>
      </c>
      <c r="C1495" s="4" t="s">
        <v>4491</v>
      </c>
      <c r="D1495" s="4" t="s">
        <v>2739</v>
      </c>
      <c r="E1495" s="4">
        <v>99</v>
      </c>
      <c r="F1495" s="4" t="s">
        <v>2700</v>
      </c>
      <c r="G1495" s="4" t="s">
        <v>3175</v>
      </c>
      <c r="H1495" s="4" t="s">
        <v>2751</v>
      </c>
      <c r="I1495" s="4" t="s">
        <v>2753</v>
      </c>
    </row>
    <row r="1496" spans="1:9" x14ac:dyDescent="0.2">
      <c r="A1496" s="4">
        <v>120036</v>
      </c>
      <c r="B1496" s="4" t="s">
        <v>4490</v>
      </c>
      <c r="C1496" s="4" t="s">
        <v>4490</v>
      </c>
      <c r="D1496" s="4" t="s">
        <v>2739</v>
      </c>
      <c r="E1496" s="4">
        <v>99</v>
      </c>
      <c r="F1496" s="4" t="s">
        <v>2700</v>
      </c>
      <c r="G1496" s="4" t="s">
        <v>3175</v>
      </c>
      <c r="H1496" s="4" t="s">
        <v>2751</v>
      </c>
      <c r="I1496" s="4" t="s">
        <v>3153</v>
      </c>
    </row>
    <row r="1497" spans="1:9" x14ac:dyDescent="0.2">
      <c r="A1497" s="4">
        <v>120042</v>
      </c>
      <c r="B1497" s="4" t="s">
        <v>4489</v>
      </c>
      <c r="C1497" s="4" t="s">
        <v>4489</v>
      </c>
      <c r="D1497" s="4" t="s">
        <v>2739</v>
      </c>
      <c r="E1497" s="4">
        <v>99</v>
      </c>
      <c r="F1497" s="4" t="s">
        <v>2700</v>
      </c>
      <c r="G1497" s="4" t="s">
        <v>4378</v>
      </c>
      <c r="H1497" s="4" t="s">
        <v>2751</v>
      </c>
      <c r="I1497" s="4" t="s">
        <v>2753</v>
      </c>
    </row>
    <row r="1498" spans="1:9" x14ac:dyDescent="0.2">
      <c r="A1498" s="4">
        <v>120043</v>
      </c>
      <c r="B1498" s="4" t="s">
        <v>4488</v>
      </c>
      <c r="C1498" s="4" t="s">
        <v>4488</v>
      </c>
      <c r="D1498" s="4" t="s">
        <v>2739</v>
      </c>
      <c r="E1498" s="4">
        <v>99</v>
      </c>
      <c r="F1498" s="4" t="s">
        <v>2700</v>
      </c>
      <c r="G1498" s="4" t="s">
        <v>3175</v>
      </c>
      <c r="H1498" s="4" t="s">
        <v>2751</v>
      </c>
      <c r="I1498" s="4" t="s">
        <v>2753</v>
      </c>
    </row>
    <row r="1499" spans="1:9" x14ac:dyDescent="0.2">
      <c r="A1499" s="4">
        <v>120049</v>
      </c>
      <c r="B1499" s="4" t="s">
        <v>4487</v>
      </c>
      <c r="C1499" s="4" t="s">
        <v>4487</v>
      </c>
      <c r="D1499" s="4" t="s">
        <v>2739</v>
      </c>
      <c r="E1499" s="4">
        <v>99</v>
      </c>
      <c r="F1499" s="4" t="s">
        <v>2700</v>
      </c>
      <c r="G1499" s="4" t="s">
        <v>4378</v>
      </c>
      <c r="H1499" s="4" t="s">
        <v>2751</v>
      </c>
      <c r="I1499" s="4" t="s">
        <v>2753</v>
      </c>
    </row>
    <row r="1500" spans="1:9" x14ac:dyDescent="0.2">
      <c r="A1500" s="4">
        <v>120050</v>
      </c>
      <c r="B1500" s="4" t="s">
        <v>4486</v>
      </c>
      <c r="C1500" s="4" t="s">
        <v>4486</v>
      </c>
      <c r="D1500" s="4" t="s">
        <v>2739</v>
      </c>
      <c r="E1500" s="4">
        <v>99</v>
      </c>
      <c r="F1500" s="4" t="s">
        <v>2700</v>
      </c>
      <c r="G1500" s="4" t="s">
        <v>3175</v>
      </c>
      <c r="H1500" s="4" t="s">
        <v>2751</v>
      </c>
      <c r="I1500" s="4" t="s">
        <v>2609</v>
      </c>
    </row>
    <row r="1501" spans="1:9" x14ac:dyDescent="0.2">
      <c r="A1501" s="4">
        <v>120053</v>
      </c>
      <c r="B1501" s="4" t="s">
        <v>4485</v>
      </c>
      <c r="C1501" s="4" t="s">
        <v>4485</v>
      </c>
      <c r="D1501" s="4" t="s">
        <v>2739</v>
      </c>
      <c r="E1501" s="4">
        <v>99</v>
      </c>
      <c r="F1501" s="4" t="s">
        <v>2700</v>
      </c>
      <c r="G1501" s="4" t="s">
        <v>4378</v>
      </c>
      <c r="H1501" s="4" t="s">
        <v>2751</v>
      </c>
      <c r="I1501" s="4" t="s">
        <v>2753</v>
      </c>
    </row>
    <row r="1502" spans="1:9" x14ac:dyDescent="0.2">
      <c r="A1502" s="4">
        <v>120055</v>
      </c>
      <c r="B1502" s="4" t="s">
        <v>4484</v>
      </c>
      <c r="C1502" s="4" t="s">
        <v>4484</v>
      </c>
      <c r="D1502" s="4" t="s">
        <v>2739</v>
      </c>
      <c r="E1502" s="4">
        <v>99</v>
      </c>
      <c r="F1502" s="4" t="s">
        <v>2700</v>
      </c>
      <c r="G1502" s="4" t="s">
        <v>3175</v>
      </c>
      <c r="H1502" s="4" t="s">
        <v>2751</v>
      </c>
      <c r="I1502" s="4" t="s">
        <v>2753</v>
      </c>
    </row>
    <row r="1503" spans="1:9" x14ac:dyDescent="0.2">
      <c r="A1503" s="4">
        <v>120056</v>
      </c>
      <c r="B1503" s="4" t="s">
        <v>4483</v>
      </c>
      <c r="C1503" s="4" t="s">
        <v>4483</v>
      </c>
      <c r="D1503" s="4" t="s">
        <v>2739</v>
      </c>
      <c r="E1503" s="4">
        <v>99</v>
      </c>
      <c r="F1503" s="4" t="s">
        <v>2700</v>
      </c>
      <c r="G1503" s="4" t="s">
        <v>4378</v>
      </c>
      <c r="H1503" s="4" t="s">
        <v>2751</v>
      </c>
      <c r="I1503" s="4" t="s">
        <v>2753</v>
      </c>
    </row>
    <row r="1504" spans="1:9" x14ac:dyDescent="0.2">
      <c r="A1504" s="4">
        <v>120058</v>
      </c>
      <c r="B1504" s="4" t="s">
        <v>4482</v>
      </c>
      <c r="C1504" s="4" t="s">
        <v>4482</v>
      </c>
      <c r="D1504" s="4" t="s">
        <v>2739</v>
      </c>
      <c r="E1504" s="4">
        <v>1</v>
      </c>
      <c r="F1504" s="4" t="s">
        <v>2700</v>
      </c>
      <c r="G1504" s="4" t="s">
        <v>4378</v>
      </c>
      <c r="H1504" s="4" t="s">
        <v>2751</v>
      </c>
      <c r="I1504" s="4" t="s">
        <v>2753</v>
      </c>
    </row>
    <row r="1505" spans="1:9" x14ac:dyDescent="0.2">
      <c r="A1505" s="4">
        <v>120060</v>
      </c>
      <c r="B1505" s="4" t="s">
        <v>4481</v>
      </c>
      <c r="C1505" s="4" t="s">
        <v>4481</v>
      </c>
      <c r="D1505" s="4" t="s">
        <v>2739</v>
      </c>
      <c r="E1505" s="4">
        <v>99</v>
      </c>
      <c r="F1505" s="4" t="s">
        <v>2700</v>
      </c>
      <c r="G1505" s="4" t="s">
        <v>4378</v>
      </c>
      <c r="H1505" s="4" t="s">
        <v>3151</v>
      </c>
      <c r="I1505" s="4" t="s">
        <v>3151</v>
      </c>
    </row>
    <row r="1506" spans="1:9" x14ac:dyDescent="0.2">
      <c r="A1506" s="4">
        <v>120061</v>
      </c>
      <c r="B1506" s="4" t="s">
        <v>4480</v>
      </c>
      <c r="C1506" s="4" t="s">
        <v>4480</v>
      </c>
      <c r="D1506" s="4" t="s">
        <v>2739</v>
      </c>
      <c r="E1506" s="4">
        <v>99</v>
      </c>
      <c r="F1506" s="4" t="s">
        <v>2700</v>
      </c>
      <c r="G1506" s="4" t="s">
        <v>2741</v>
      </c>
      <c r="H1506" s="4" t="s">
        <v>2751</v>
      </c>
      <c r="I1506" s="4" t="s">
        <v>2753</v>
      </c>
    </row>
    <row r="1507" spans="1:9" x14ac:dyDescent="0.2">
      <c r="A1507" s="4">
        <v>120062</v>
      </c>
      <c r="B1507" s="4" t="s">
        <v>4479</v>
      </c>
      <c r="C1507" s="4" t="s">
        <v>4479</v>
      </c>
      <c r="D1507" s="4" t="s">
        <v>2739</v>
      </c>
      <c r="E1507" s="4">
        <v>199</v>
      </c>
      <c r="F1507" s="4" t="s">
        <v>2700</v>
      </c>
      <c r="G1507" s="4" t="s">
        <v>4378</v>
      </c>
      <c r="H1507" s="4" t="s">
        <v>2751</v>
      </c>
      <c r="I1507" s="4" t="s">
        <v>2753</v>
      </c>
    </row>
    <row r="1508" spans="1:9" x14ac:dyDescent="0.2">
      <c r="A1508" s="4">
        <v>120063</v>
      </c>
      <c r="B1508" s="4" t="s">
        <v>4478</v>
      </c>
      <c r="C1508" s="4" t="s">
        <v>4478</v>
      </c>
      <c r="D1508" s="4" t="s">
        <v>2739</v>
      </c>
      <c r="E1508" s="4">
        <v>199</v>
      </c>
      <c r="F1508" s="4" t="s">
        <v>2700</v>
      </c>
      <c r="G1508" s="4" t="s">
        <v>3175</v>
      </c>
      <c r="H1508" s="4" t="s">
        <v>2751</v>
      </c>
      <c r="I1508" s="4" t="s">
        <v>2753</v>
      </c>
    </row>
    <row r="1509" spans="1:9" x14ac:dyDescent="0.2">
      <c r="A1509" s="4">
        <v>120064</v>
      </c>
      <c r="B1509" s="4" t="s">
        <v>4477</v>
      </c>
      <c r="C1509" s="4" t="s">
        <v>4477</v>
      </c>
      <c r="D1509" s="4" t="s">
        <v>2739</v>
      </c>
      <c r="E1509" s="4">
        <v>199</v>
      </c>
      <c r="F1509" s="4" t="s">
        <v>2700</v>
      </c>
      <c r="G1509" s="4" t="s">
        <v>3175</v>
      </c>
      <c r="H1509" s="4" t="s">
        <v>2751</v>
      </c>
      <c r="I1509" s="4" t="s">
        <v>4405</v>
      </c>
    </row>
    <row r="1510" spans="1:9" x14ac:dyDescent="0.2">
      <c r="A1510" s="4">
        <v>120065</v>
      </c>
      <c r="B1510" s="4" t="s">
        <v>4476</v>
      </c>
      <c r="C1510" s="4" t="s">
        <v>4476</v>
      </c>
      <c r="D1510" s="4" t="s">
        <v>2739</v>
      </c>
      <c r="E1510" s="4">
        <v>199</v>
      </c>
      <c r="F1510" s="4" t="s">
        <v>2700</v>
      </c>
      <c r="G1510" s="4" t="s">
        <v>4378</v>
      </c>
      <c r="H1510" s="4" t="s">
        <v>3510</v>
      </c>
      <c r="I1510" s="4" t="s">
        <v>2737</v>
      </c>
    </row>
    <row r="1511" spans="1:9" x14ac:dyDescent="0.2">
      <c r="A1511" s="4">
        <v>120066</v>
      </c>
      <c r="B1511" s="4" t="s">
        <v>4475</v>
      </c>
      <c r="C1511" s="4" t="s">
        <v>4475</v>
      </c>
      <c r="D1511" s="4" t="s">
        <v>2739</v>
      </c>
      <c r="E1511" s="4">
        <v>199</v>
      </c>
      <c r="F1511" s="4" t="s">
        <v>2700</v>
      </c>
      <c r="G1511" s="4" t="s">
        <v>3175</v>
      </c>
      <c r="H1511" s="4" t="s">
        <v>2751</v>
      </c>
      <c r="I1511" s="4" t="s">
        <v>2753</v>
      </c>
    </row>
    <row r="1512" spans="1:9" x14ac:dyDescent="0.2">
      <c r="A1512" s="4">
        <v>120067</v>
      </c>
      <c r="B1512" s="4" t="s">
        <v>2334</v>
      </c>
      <c r="C1512" s="4" t="s">
        <v>2334</v>
      </c>
      <c r="D1512" s="4" t="s">
        <v>2739</v>
      </c>
      <c r="E1512" s="4">
        <v>199</v>
      </c>
      <c r="F1512" s="4" t="s">
        <v>2700</v>
      </c>
      <c r="G1512" s="4" t="s">
        <v>4378</v>
      </c>
      <c r="H1512" s="4" t="s">
        <v>3510</v>
      </c>
      <c r="I1512" s="4" t="s">
        <v>2737</v>
      </c>
    </row>
    <row r="1513" spans="1:9" x14ac:dyDescent="0.2">
      <c r="A1513" s="4">
        <v>120068</v>
      </c>
      <c r="B1513" s="4" t="s">
        <v>4474</v>
      </c>
      <c r="C1513" s="4" t="s">
        <v>4474</v>
      </c>
      <c r="D1513" s="4" t="s">
        <v>2739</v>
      </c>
      <c r="E1513" s="4">
        <v>199</v>
      </c>
      <c r="F1513" s="4" t="s">
        <v>2700</v>
      </c>
      <c r="G1513" s="4" t="s">
        <v>4378</v>
      </c>
      <c r="H1513" s="4" t="s">
        <v>2751</v>
      </c>
      <c r="I1513" s="4" t="s">
        <v>2753</v>
      </c>
    </row>
    <row r="1514" spans="1:9" x14ac:dyDescent="0.2">
      <c r="A1514" s="4">
        <v>120069</v>
      </c>
      <c r="B1514" s="4" t="s">
        <v>4473</v>
      </c>
      <c r="C1514" s="4" t="s">
        <v>4473</v>
      </c>
      <c r="D1514" s="4" t="s">
        <v>2739</v>
      </c>
      <c r="E1514" s="4">
        <v>199</v>
      </c>
      <c r="F1514" s="4" t="s">
        <v>2700</v>
      </c>
      <c r="G1514" s="4" t="s">
        <v>4378</v>
      </c>
      <c r="H1514" s="4" t="s">
        <v>2751</v>
      </c>
      <c r="I1514" s="4" t="s">
        <v>2753</v>
      </c>
    </row>
    <row r="1515" spans="1:9" x14ac:dyDescent="0.2">
      <c r="A1515" s="4">
        <v>120070</v>
      </c>
      <c r="B1515" s="4" t="s">
        <v>4472</v>
      </c>
      <c r="C1515" s="4" t="s">
        <v>4472</v>
      </c>
      <c r="D1515" s="4" t="s">
        <v>2739</v>
      </c>
      <c r="E1515" s="4">
        <v>99</v>
      </c>
      <c r="F1515" s="4" t="s">
        <v>2700</v>
      </c>
      <c r="G1515" s="4" t="s">
        <v>3175</v>
      </c>
      <c r="H1515" s="4" t="s">
        <v>2751</v>
      </c>
      <c r="I1515" s="4" t="s">
        <v>2753</v>
      </c>
    </row>
    <row r="1516" spans="1:9" x14ac:dyDescent="0.2">
      <c r="A1516" s="4">
        <v>120071</v>
      </c>
      <c r="B1516" s="4" t="s">
        <v>2344</v>
      </c>
      <c r="C1516" s="4" t="s">
        <v>2344</v>
      </c>
      <c r="D1516" s="4" t="s">
        <v>2739</v>
      </c>
      <c r="E1516" s="4">
        <v>199</v>
      </c>
      <c r="F1516" s="4" t="s">
        <v>2700</v>
      </c>
      <c r="G1516" s="4" t="s">
        <v>4378</v>
      </c>
      <c r="H1516" s="4" t="s">
        <v>2751</v>
      </c>
      <c r="I1516" s="4" t="s">
        <v>2753</v>
      </c>
    </row>
    <row r="1517" spans="1:9" x14ac:dyDescent="0.2">
      <c r="A1517" s="4">
        <v>120072</v>
      </c>
      <c r="B1517" s="4" t="s">
        <v>4471</v>
      </c>
      <c r="C1517" s="4" t="s">
        <v>4471</v>
      </c>
      <c r="D1517" s="4" t="s">
        <v>2739</v>
      </c>
      <c r="E1517" s="4">
        <v>199</v>
      </c>
      <c r="F1517" s="4" t="s">
        <v>2700</v>
      </c>
      <c r="G1517" s="4" t="s">
        <v>4378</v>
      </c>
      <c r="H1517" s="4" t="s">
        <v>2751</v>
      </c>
      <c r="I1517" s="4" t="s">
        <v>2753</v>
      </c>
    </row>
    <row r="1518" spans="1:9" x14ac:dyDescent="0.2">
      <c r="A1518" s="4">
        <v>120073</v>
      </c>
      <c r="B1518" s="4" t="s">
        <v>4470</v>
      </c>
      <c r="C1518" s="4" t="s">
        <v>4470</v>
      </c>
      <c r="D1518" s="4" t="s">
        <v>2739</v>
      </c>
      <c r="E1518" s="4">
        <v>199</v>
      </c>
      <c r="F1518" s="4" t="s">
        <v>2700</v>
      </c>
      <c r="G1518" s="4" t="s">
        <v>4378</v>
      </c>
      <c r="H1518" s="4" t="s">
        <v>2751</v>
      </c>
      <c r="I1518" s="4" t="s">
        <v>2753</v>
      </c>
    </row>
    <row r="1519" spans="1:9" x14ac:dyDescent="0.2">
      <c r="A1519" s="4">
        <v>120074</v>
      </c>
      <c r="B1519" s="4" t="s">
        <v>4469</v>
      </c>
      <c r="C1519" s="4" t="s">
        <v>4469</v>
      </c>
      <c r="D1519" s="4" t="s">
        <v>2739</v>
      </c>
      <c r="E1519" s="4">
        <v>199</v>
      </c>
      <c r="F1519" s="4" t="s">
        <v>2700</v>
      </c>
      <c r="G1519" s="4" t="s">
        <v>4378</v>
      </c>
      <c r="H1519" s="4" t="s">
        <v>2751</v>
      </c>
      <c r="I1519" s="4" t="s">
        <v>2753</v>
      </c>
    </row>
    <row r="1520" spans="1:9" x14ac:dyDescent="0.2">
      <c r="A1520" s="4">
        <v>120075</v>
      </c>
      <c r="B1520" s="4" t="s">
        <v>4468</v>
      </c>
      <c r="C1520" s="4" t="s">
        <v>4468</v>
      </c>
      <c r="D1520" s="4" t="s">
        <v>2739</v>
      </c>
      <c r="E1520" s="4">
        <v>99</v>
      </c>
      <c r="F1520" s="4" t="s">
        <v>2700</v>
      </c>
      <c r="G1520" s="4" t="s">
        <v>3175</v>
      </c>
      <c r="H1520" s="4" t="s">
        <v>2751</v>
      </c>
      <c r="I1520" s="4" t="s">
        <v>2753</v>
      </c>
    </row>
    <row r="1521" spans="1:9" x14ac:dyDescent="0.2">
      <c r="A1521" s="4">
        <v>120076</v>
      </c>
      <c r="B1521" s="4" t="s">
        <v>4467</v>
      </c>
      <c r="C1521" s="4" t="s">
        <v>4467</v>
      </c>
      <c r="D1521" s="4" t="s">
        <v>2739</v>
      </c>
      <c r="E1521" s="4">
        <v>199</v>
      </c>
      <c r="F1521" s="4" t="s">
        <v>2700</v>
      </c>
      <c r="G1521" s="4" t="s">
        <v>4378</v>
      </c>
      <c r="H1521" s="4" t="s">
        <v>2751</v>
      </c>
      <c r="I1521" s="4" t="s">
        <v>2753</v>
      </c>
    </row>
    <row r="1522" spans="1:9" x14ac:dyDescent="0.2">
      <c r="A1522" s="4">
        <v>120077</v>
      </c>
      <c r="B1522" s="4" t="s">
        <v>4466</v>
      </c>
      <c r="C1522" s="4" t="s">
        <v>4466</v>
      </c>
      <c r="D1522" s="4" t="s">
        <v>2739</v>
      </c>
      <c r="E1522" s="4">
        <v>199</v>
      </c>
      <c r="F1522" s="4" t="s">
        <v>2700</v>
      </c>
      <c r="G1522" s="4" t="s">
        <v>4378</v>
      </c>
      <c r="H1522" s="4" t="s">
        <v>2751</v>
      </c>
      <c r="I1522" s="4" t="s">
        <v>2753</v>
      </c>
    </row>
    <row r="1523" spans="1:9" x14ac:dyDescent="0.2">
      <c r="A1523" s="4">
        <v>120079</v>
      </c>
      <c r="B1523" s="4" t="s">
        <v>4465</v>
      </c>
      <c r="C1523" s="4" t="s">
        <v>4465</v>
      </c>
      <c r="D1523" s="4" t="s">
        <v>2739</v>
      </c>
      <c r="E1523" s="4">
        <v>198</v>
      </c>
      <c r="F1523" s="4" t="s">
        <v>2700</v>
      </c>
      <c r="G1523" s="4" t="s">
        <v>2741</v>
      </c>
      <c r="H1523" s="4" t="s">
        <v>2607</v>
      </c>
      <c r="I1523" s="4" t="s">
        <v>2607</v>
      </c>
    </row>
    <row r="1524" spans="1:9" x14ac:dyDescent="0.2">
      <c r="A1524" s="4">
        <v>120080</v>
      </c>
      <c r="B1524" s="4" t="s">
        <v>4464</v>
      </c>
      <c r="C1524" s="4" t="s">
        <v>4464</v>
      </c>
      <c r="D1524" s="4" t="s">
        <v>2739</v>
      </c>
      <c r="E1524" s="4">
        <v>99</v>
      </c>
      <c r="F1524" s="4" t="s">
        <v>2700</v>
      </c>
      <c r="G1524" s="4" t="s">
        <v>3175</v>
      </c>
      <c r="H1524" s="4" t="s">
        <v>2751</v>
      </c>
      <c r="I1524" s="4" t="s">
        <v>2753</v>
      </c>
    </row>
    <row r="1525" spans="1:9" x14ac:dyDescent="0.2">
      <c r="A1525" s="4">
        <v>120085</v>
      </c>
      <c r="B1525" s="4" t="s">
        <v>4463</v>
      </c>
      <c r="C1525" s="4" t="s">
        <v>4463</v>
      </c>
      <c r="D1525" s="4" t="s">
        <v>2739</v>
      </c>
      <c r="E1525" s="4">
        <v>199</v>
      </c>
      <c r="F1525" s="4" t="s">
        <v>2700</v>
      </c>
      <c r="G1525" s="4" t="s">
        <v>0</v>
      </c>
      <c r="H1525" s="4" t="s">
        <v>2751</v>
      </c>
      <c r="I1525" s="4" t="s">
        <v>2753</v>
      </c>
    </row>
    <row r="1526" spans="1:9" x14ac:dyDescent="0.2">
      <c r="A1526" s="4">
        <v>120086</v>
      </c>
      <c r="B1526" s="4" t="s">
        <v>2355</v>
      </c>
      <c r="C1526" s="4" t="s">
        <v>2355</v>
      </c>
      <c r="D1526" s="4" t="s">
        <v>2739</v>
      </c>
      <c r="E1526" s="4">
        <v>199</v>
      </c>
      <c r="F1526" s="4" t="s">
        <v>2700</v>
      </c>
      <c r="G1526" s="4" t="s">
        <v>0</v>
      </c>
      <c r="H1526" s="4" t="s">
        <v>2751</v>
      </c>
      <c r="I1526" s="4" t="s">
        <v>2753</v>
      </c>
    </row>
    <row r="1527" spans="1:9" x14ac:dyDescent="0.2">
      <c r="A1527" s="4">
        <v>120087</v>
      </c>
      <c r="B1527" s="4" t="s">
        <v>4462</v>
      </c>
      <c r="C1527" s="4" t="s">
        <v>4462</v>
      </c>
      <c r="D1527" s="4" t="s">
        <v>2739</v>
      </c>
      <c r="E1527" s="4">
        <v>99</v>
      </c>
      <c r="F1527" s="4" t="s">
        <v>2700</v>
      </c>
      <c r="G1527" s="4" t="s">
        <v>4378</v>
      </c>
      <c r="H1527" s="4" t="s">
        <v>2751</v>
      </c>
      <c r="I1527" s="4" t="s">
        <v>2753</v>
      </c>
    </row>
    <row r="1528" spans="1:9" x14ac:dyDescent="0.2">
      <c r="A1528" s="4">
        <v>120088</v>
      </c>
      <c r="B1528" s="4" t="s">
        <v>4461</v>
      </c>
      <c r="C1528" s="4" t="s">
        <v>4461</v>
      </c>
      <c r="D1528" s="4" t="s">
        <v>2739</v>
      </c>
      <c r="E1528" s="4">
        <v>99</v>
      </c>
      <c r="F1528" s="4" t="s">
        <v>2700</v>
      </c>
      <c r="G1528" s="4" t="s">
        <v>2840</v>
      </c>
      <c r="H1528" s="4" t="s">
        <v>2623</v>
      </c>
      <c r="I1528" s="4" t="s">
        <v>4460</v>
      </c>
    </row>
    <row r="1529" spans="1:9" x14ac:dyDescent="0.2">
      <c r="A1529" s="4">
        <v>120089</v>
      </c>
      <c r="B1529" s="4" t="s">
        <v>4459</v>
      </c>
      <c r="C1529" s="4" t="s">
        <v>4459</v>
      </c>
      <c r="D1529" s="4" t="s">
        <v>2739</v>
      </c>
      <c r="E1529" s="4">
        <v>99</v>
      </c>
      <c r="F1529" s="4" t="s">
        <v>2700</v>
      </c>
      <c r="G1529" s="4" t="s">
        <v>0</v>
      </c>
      <c r="H1529" s="4" t="s">
        <v>2751</v>
      </c>
      <c r="I1529" s="4" t="s">
        <v>2753</v>
      </c>
    </row>
    <row r="1530" spans="1:9" x14ac:dyDescent="0.2">
      <c r="A1530" s="4">
        <v>120090</v>
      </c>
      <c r="B1530" s="4" t="s">
        <v>4458</v>
      </c>
      <c r="C1530" s="4" t="s">
        <v>4458</v>
      </c>
      <c r="D1530" s="4" t="s">
        <v>2739</v>
      </c>
      <c r="E1530" s="4">
        <v>99</v>
      </c>
      <c r="F1530" s="4" t="s">
        <v>2700</v>
      </c>
      <c r="G1530" s="4" t="s">
        <v>2894</v>
      </c>
      <c r="H1530" s="4" t="s">
        <v>3153</v>
      </c>
      <c r="I1530" s="4" t="s">
        <v>3153</v>
      </c>
    </row>
    <row r="1531" spans="1:9" x14ac:dyDescent="0.2">
      <c r="A1531" s="4">
        <v>120091</v>
      </c>
      <c r="B1531" s="4" t="s">
        <v>4457</v>
      </c>
      <c r="C1531" s="4" t="s">
        <v>4457</v>
      </c>
      <c r="D1531" s="4" t="s">
        <v>2739</v>
      </c>
      <c r="E1531" s="4">
        <v>199</v>
      </c>
      <c r="F1531" s="4" t="s">
        <v>2700</v>
      </c>
      <c r="G1531" s="4" t="s">
        <v>0</v>
      </c>
      <c r="H1531" s="4" t="s">
        <v>2751</v>
      </c>
      <c r="I1531" s="4" t="s">
        <v>2753</v>
      </c>
    </row>
    <row r="1532" spans="1:9" x14ac:dyDescent="0.2">
      <c r="A1532" s="4">
        <v>120094</v>
      </c>
      <c r="B1532" s="4" t="s">
        <v>4456</v>
      </c>
      <c r="C1532" s="4" t="s">
        <v>4456</v>
      </c>
      <c r="D1532" s="4" t="s">
        <v>2739</v>
      </c>
      <c r="E1532" s="4">
        <v>199</v>
      </c>
      <c r="F1532" s="4" t="s">
        <v>2700</v>
      </c>
      <c r="G1532" s="4" t="s">
        <v>4378</v>
      </c>
      <c r="H1532" s="4" t="s">
        <v>2751</v>
      </c>
      <c r="I1532" s="4" t="s">
        <v>2753</v>
      </c>
    </row>
    <row r="1533" spans="1:9" x14ac:dyDescent="0.2">
      <c r="A1533" s="4">
        <v>120096</v>
      </c>
      <c r="B1533" s="4" t="s">
        <v>4455</v>
      </c>
      <c r="C1533" s="4" t="s">
        <v>4455</v>
      </c>
      <c r="D1533" s="4" t="s">
        <v>2739</v>
      </c>
      <c r="E1533" s="4">
        <v>199</v>
      </c>
      <c r="F1533" s="4" t="s">
        <v>2700</v>
      </c>
      <c r="G1533" s="4" t="s">
        <v>4378</v>
      </c>
      <c r="H1533" s="4" t="s">
        <v>2751</v>
      </c>
      <c r="I1533" s="4" t="s">
        <v>2753</v>
      </c>
    </row>
    <row r="1534" spans="1:9" x14ac:dyDescent="0.2">
      <c r="A1534" s="4">
        <v>120097</v>
      </c>
      <c r="B1534" s="4" t="s">
        <v>4454</v>
      </c>
      <c r="C1534" s="4" t="s">
        <v>4454</v>
      </c>
      <c r="D1534" s="4" t="s">
        <v>2739</v>
      </c>
      <c r="E1534" s="4">
        <v>199</v>
      </c>
      <c r="F1534" s="4" t="s">
        <v>2700</v>
      </c>
      <c r="G1534" s="4" t="s">
        <v>4378</v>
      </c>
      <c r="H1534" s="4" t="s">
        <v>2751</v>
      </c>
      <c r="I1534" s="4" t="s">
        <v>2753</v>
      </c>
    </row>
    <row r="1535" spans="1:9" x14ac:dyDescent="0.2">
      <c r="A1535" s="4">
        <v>120098</v>
      </c>
      <c r="B1535" s="4" t="s">
        <v>4453</v>
      </c>
      <c r="C1535" s="4" t="s">
        <v>4453</v>
      </c>
      <c r="D1535" s="4" t="s">
        <v>2739</v>
      </c>
      <c r="E1535" s="4">
        <v>199</v>
      </c>
      <c r="F1535" s="4" t="s">
        <v>2700</v>
      </c>
      <c r="G1535" s="4" t="s">
        <v>4378</v>
      </c>
      <c r="H1535" s="4" t="s">
        <v>2751</v>
      </c>
      <c r="I1535" s="4" t="s">
        <v>2753</v>
      </c>
    </row>
    <row r="1536" spans="1:9" x14ac:dyDescent="0.2">
      <c r="A1536" s="4">
        <v>120100</v>
      </c>
      <c r="B1536" s="4" t="s">
        <v>4452</v>
      </c>
      <c r="C1536" s="4" t="s">
        <v>4452</v>
      </c>
      <c r="D1536" s="4" t="s">
        <v>2739</v>
      </c>
      <c r="E1536" s="4">
        <v>199</v>
      </c>
      <c r="F1536" s="4" t="s">
        <v>2700</v>
      </c>
      <c r="G1536" s="4" t="s">
        <v>4378</v>
      </c>
      <c r="H1536" s="4" t="s">
        <v>2751</v>
      </c>
      <c r="I1536" s="4" t="s">
        <v>2753</v>
      </c>
    </row>
    <row r="1537" spans="1:9" x14ac:dyDescent="0.2">
      <c r="A1537" s="4">
        <v>120101</v>
      </c>
      <c r="B1537" s="4" t="s">
        <v>4451</v>
      </c>
      <c r="C1537" s="4" t="s">
        <v>4451</v>
      </c>
      <c r="D1537" s="4" t="s">
        <v>2739</v>
      </c>
      <c r="E1537" s="4">
        <v>199</v>
      </c>
      <c r="F1537" s="4" t="s">
        <v>2700</v>
      </c>
      <c r="G1537" s="4" t="s">
        <v>0</v>
      </c>
      <c r="H1537" s="4" t="s">
        <v>2751</v>
      </c>
      <c r="I1537" s="4" t="s">
        <v>2753</v>
      </c>
    </row>
    <row r="1538" spans="1:9" x14ac:dyDescent="0.2">
      <c r="A1538" s="4">
        <v>120103</v>
      </c>
      <c r="B1538" s="4" t="s">
        <v>4450</v>
      </c>
      <c r="C1538" s="4" t="s">
        <v>4450</v>
      </c>
      <c r="D1538" s="4" t="s">
        <v>2739</v>
      </c>
      <c r="E1538" s="4">
        <v>199</v>
      </c>
      <c r="F1538" s="4" t="s">
        <v>2700</v>
      </c>
      <c r="G1538" s="4" t="s">
        <v>0</v>
      </c>
      <c r="H1538" s="4" t="s">
        <v>2751</v>
      </c>
      <c r="I1538" s="4" t="s">
        <v>2753</v>
      </c>
    </row>
    <row r="1539" spans="1:9" x14ac:dyDescent="0.2">
      <c r="A1539" s="4">
        <v>120104</v>
      </c>
      <c r="B1539" s="4" t="s">
        <v>4449</v>
      </c>
      <c r="C1539" s="4" t="s">
        <v>4449</v>
      </c>
      <c r="D1539" s="4" t="s">
        <v>2739</v>
      </c>
      <c r="E1539" s="4">
        <v>99</v>
      </c>
      <c r="F1539" s="4" t="s">
        <v>2700</v>
      </c>
      <c r="G1539" s="4" t="s">
        <v>4378</v>
      </c>
      <c r="H1539" s="4" t="s">
        <v>2751</v>
      </c>
      <c r="I1539" s="4" t="s">
        <v>2753</v>
      </c>
    </row>
    <row r="1540" spans="1:9" x14ac:dyDescent="0.2">
      <c r="A1540" s="4">
        <v>120105</v>
      </c>
      <c r="B1540" s="4" t="s">
        <v>4448</v>
      </c>
      <c r="C1540" s="4" t="s">
        <v>4448</v>
      </c>
      <c r="D1540" s="4" t="s">
        <v>2739</v>
      </c>
      <c r="E1540" s="4">
        <v>99</v>
      </c>
      <c r="F1540" s="4" t="s">
        <v>2700</v>
      </c>
      <c r="G1540" s="4" t="s">
        <v>4378</v>
      </c>
      <c r="H1540" s="4" t="s">
        <v>2751</v>
      </c>
      <c r="I1540" s="4" t="s">
        <v>2753</v>
      </c>
    </row>
    <row r="1541" spans="1:9" x14ac:dyDescent="0.2">
      <c r="A1541" s="4">
        <v>120106</v>
      </c>
      <c r="B1541" s="4" t="s">
        <v>4447</v>
      </c>
      <c r="C1541" s="4" t="s">
        <v>4447</v>
      </c>
      <c r="D1541" s="4" t="s">
        <v>2739</v>
      </c>
      <c r="E1541" s="4">
        <v>199</v>
      </c>
      <c r="F1541" s="4" t="s">
        <v>2700</v>
      </c>
      <c r="G1541" s="4" t="s">
        <v>0</v>
      </c>
      <c r="H1541" s="4" t="s">
        <v>2751</v>
      </c>
      <c r="I1541" s="4" t="s">
        <v>2753</v>
      </c>
    </row>
    <row r="1542" spans="1:9" x14ac:dyDescent="0.2">
      <c r="A1542" s="4">
        <v>120107</v>
      </c>
      <c r="B1542" s="4" t="s">
        <v>4446</v>
      </c>
      <c r="C1542" s="4" t="s">
        <v>4446</v>
      </c>
      <c r="D1542" s="4" t="s">
        <v>2739</v>
      </c>
      <c r="E1542" s="4">
        <v>199</v>
      </c>
      <c r="F1542" s="4" t="s">
        <v>2700</v>
      </c>
      <c r="G1542" s="4" t="s">
        <v>0</v>
      </c>
      <c r="H1542" s="4" t="s">
        <v>2751</v>
      </c>
      <c r="I1542" s="4" t="s">
        <v>2753</v>
      </c>
    </row>
    <row r="1543" spans="1:9" x14ac:dyDescent="0.2">
      <c r="A1543" s="4">
        <v>120108</v>
      </c>
      <c r="B1543" s="4" t="s">
        <v>4445</v>
      </c>
      <c r="C1543" s="4" t="s">
        <v>4445</v>
      </c>
      <c r="D1543" s="4" t="s">
        <v>2739</v>
      </c>
      <c r="E1543" s="4">
        <v>199</v>
      </c>
      <c r="F1543" s="4" t="s">
        <v>2700</v>
      </c>
      <c r="G1543" s="4" t="s">
        <v>0</v>
      </c>
      <c r="H1543" s="4" t="s">
        <v>2751</v>
      </c>
      <c r="I1543" s="4" t="s">
        <v>2753</v>
      </c>
    </row>
    <row r="1544" spans="1:9" x14ac:dyDescent="0.2">
      <c r="A1544" s="4">
        <v>120109</v>
      </c>
      <c r="B1544" s="4" t="s">
        <v>4444</v>
      </c>
      <c r="C1544" s="4" t="s">
        <v>4444</v>
      </c>
      <c r="D1544" s="4" t="s">
        <v>2739</v>
      </c>
      <c r="E1544" s="4">
        <v>199</v>
      </c>
      <c r="F1544" s="4" t="s">
        <v>2700</v>
      </c>
      <c r="G1544" s="4" t="s">
        <v>0</v>
      </c>
      <c r="H1544" s="4" t="s">
        <v>2751</v>
      </c>
      <c r="I1544" s="4" t="s">
        <v>2753</v>
      </c>
    </row>
    <row r="1545" spans="1:9" x14ac:dyDescent="0.2">
      <c r="A1545" s="4">
        <v>120111</v>
      </c>
      <c r="B1545" s="4" t="s">
        <v>4443</v>
      </c>
      <c r="C1545" s="4" t="s">
        <v>4443</v>
      </c>
      <c r="D1545" s="4" t="s">
        <v>2739</v>
      </c>
      <c r="E1545" s="4">
        <v>199</v>
      </c>
      <c r="F1545" s="4" t="s">
        <v>2700</v>
      </c>
      <c r="G1545" s="4" t="s">
        <v>0</v>
      </c>
      <c r="H1545" s="4" t="s">
        <v>2751</v>
      </c>
      <c r="I1545" s="4" t="s">
        <v>2753</v>
      </c>
    </row>
    <row r="1546" spans="1:9" x14ac:dyDescent="0.2">
      <c r="A1546" s="4">
        <v>120112</v>
      </c>
      <c r="B1546" s="4" t="s">
        <v>4442</v>
      </c>
      <c r="C1546" s="4" t="s">
        <v>4442</v>
      </c>
      <c r="D1546" s="4" t="s">
        <v>2739</v>
      </c>
      <c r="E1546" s="4">
        <v>199</v>
      </c>
      <c r="F1546" s="4" t="s">
        <v>2700</v>
      </c>
      <c r="G1546" s="4" t="s">
        <v>0</v>
      </c>
      <c r="H1546" s="4" t="s">
        <v>2751</v>
      </c>
      <c r="I1546" s="4" t="s">
        <v>2753</v>
      </c>
    </row>
    <row r="1547" spans="1:9" x14ac:dyDescent="0.2">
      <c r="A1547" s="4">
        <v>120114</v>
      </c>
      <c r="B1547" s="4" t="s">
        <v>4441</v>
      </c>
      <c r="C1547" s="4" t="s">
        <v>4441</v>
      </c>
      <c r="D1547" s="4" t="s">
        <v>2739</v>
      </c>
      <c r="E1547" s="4">
        <v>99</v>
      </c>
      <c r="F1547" s="4" t="s">
        <v>2700</v>
      </c>
      <c r="G1547" s="4" t="s">
        <v>4378</v>
      </c>
      <c r="H1547" s="4" t="s">
        <v>2751</v>
      </c>
      <c r="I1547" s="4" t="s">
        <v>4440</v>
      </c>
    </row>
    <row r="1548" spans="1:9" x14ac:dyDescent="0.2">
      <c r="A1548" s="4">
        <v>120115</v>
      </c>
      <c r="B1548" s="4" t="s">
        <v>2345</v>
      </c>
      <c r="C1548" s="4" t="s">
        <v>2345</v>
      </c>
      <c r="D1548" s="4" t="s">
        <v>2739</v>
      </c>
      <c r="E1548" s="4">
        <v>99</v>
      </c>
      <c r="F1548" s="4" t="s">
        <v>2700</v>
      </c>
      <c r="G1548" s="4" t="s">
        <v>4378</v>
      </c>
      <c r="H1548" s="4" t="s">
        <v>2751</v>
      </c>
      <c r="I1548" s="4" t="s">
        <v>2753</v>
      </c>
    </row>
    <row r="1549" spans="1:9" x14ac:dyDescent="0.2">
      <c r="A1549" s="4">
        <v>120116</v>
      </c>
      <c r="B1549" s="4" t="s">
        <v>4439</v>
      </c>
      <c r="C1549" s="4" t="s">
        <v>4439</v>
      </c>
      <c r="D1549" s="4" t="s">
        <v>2739</v>
      </c>
      <c r="E1549" s="4">
        <v>99</v>
      </c>
      <c r="F1549" s="4" t="s">
        <v>2700</v>
      </c>
      <c r="G1549" s="4" t="s">
        <v>4378</v>
      </c>
      <c r="H1549" s="4" t="s">
        <v>2751</v>
      </c>
      <c r="I1549" s="4" t="s">
        <v>2753</v>
      </c>
    </row>
    <row r="1550" spans="1:9" x14ac:dyDescent="0.2">
      <c r="A1550" s="4">
        <v>120118</v>
      </c>
      <c r="B1550" s="4" t="s">
        <v>4438</v>
      </c>
      <c r="C1550" s="4" t="s">
        <v>4438</v>
      </c>
      <c r="D1550" s="4" t="s">
        <v>2739</v>
      </c>
      <c r="E1550" s="4">
        <v>99</v>
      </c>
      <c r="F1550" s="4" t="s">
        <v>2700</v>
      </c>
      <c r="G1550" s="4" t="s">
        <v>4378</v>
      </c>
      <c r="H1550" s="4" t="s">
        <v>2751</v>
      </c>
      <c r="I1550" s="4" t="s">
        <v>2753</v>
      </c>
    </row>
    <row r="1551" spans="1:9" x14ac:dyDescent="0.2">
      <c r="A1551" s="4">
        <v>120119</v>
      </c>
      <c r="B1551" s="4" t="s">
        <v>4437</v>
      </c>
      <c r="C1551" s="4" t="s">
        <v>4437</v>
      </c>
      <c r="D1551" s="4" t="s">
        <v>2739</v>
      </c>
      <c r="E1551" s="4">
        <v>99</v>
      </c>
      <c r="F1551" s="4" t="s">
        <v>2700</v>
      </c>
      <c r="G1551" s="4" t="s">
        <v>4378</v>
      </c>
      <c r="H1551" s="4" t="s">
        <v>2751</v>
      </c>
      <c r="I1551" s="4" t="s">
        <v>2753</v>
      </c>
    </row>
    <row r="1552" spans="1:9" x14ac:dyDescent="0.2">
      <c r="A1552" s="4">
        <v>120120</v>
      </c>
      <c r="B1552" s="4" t="s">
        <v>4436</v>
      </c>
      <c r="C1552" s="4" t="s">
        <v>4436</v>
      </c>
      <c r="D1552" s="4" t="s">
        <v>2739</v>
      </c>
      <c r="E1552" s="4">
        <v>99</v>
      </c>
      <c r="F1552" s="4" t="s">
        <v>2700</v>
      </c>
      <c r="G1552" s="4" t="s">
        <v>4378</v>
      </c>
      <c r="H1552" s="4" t="s">
        <v>2751</v>
      </c>
      <c r="I1552" s="4" t="s">
        <v>2753</v>
      </c>
    </row>
    <row r="1553" spans="1:9" x14ac:dyDescent="0.2">
      <c r="A1553" s="4">
        <v>120122</v>
      </c>
      <c r="B1553" s="4" t="s">
        <v>4435</v>
      </c>
      <c r="C1553" s="4" t="s">
        <v>4435</v>
      </c>
      <c r="D1553" s="4" t="s">
        <v>2739</v>
      </c>
      <c r="E1553" s="4">
        <v>99</v>
      </c>
      <c r="F1553" s="4" t="s">
        <v>2700</v>
      </c>
      <c r="G1553" s="4" t="s">
        <v>4378</v>
      </c>
      <c r="H1553" s="4" t="s">
        <v>2751</v>
      </c>
      <c r="I1553" s="4" t="s">
        <v>2753</v>
      </c>
    </row>
    <row r="1554" spans="1:9" x14ac:dyDescent="0.2">
      <c r="A1554" s="4">
        <v>120124</v>
      </c>
      <c r="B1554" s="4" t="s">
        <v>4434</v>
      </c>
      <c r="C1554" s="4" t="s">
        <v>4434</v>
      </c>
      <c r="D1554" s="4" t="s">
        <v>2739</v>
      </c>
      <c r="E1554" s="4">
        <v>99</v>
      </c>
      <c r="F1554" s="4" t="s">
        <v>2700</v>
      </c>
      <c r="G1554" s="4" t="s">
        <v>0</v>
      </c>
      <c r="H1554" s="4" t="s">
        <v>2751</v>
      </c>
      <c r="I1554" s="4" t="s">
        <v>2753</v>
      </c>
    </row>
    <row r="1555" spans="1:9" x14ac:dyDescent="0.2">
      <c r="A1555" s="4">
        <v>120125</v>
      </c>
      <c r="B1555" s="4" t="s">
        <v>4433</v>
      </c>
      <c r="C1555" s="4" t="s">
        <v>4433</v>
      </c>
      <c r="D1555" s="4" t="s">
        <v>2739</v>
      </c>
      <c r="E1555" s="4">
        <v>99</v>
      </c>
      <c r="F1555" s="4" t="s">
        <v>2700</v>
      </c>
      <c r="G1555" s="4" t="s">
        <v>4378</v>
      </c>
      <c r="H1555" s="4" t="s">
        <v>2751</v>
      </c>
      <c r="I1555" s="4" t="s">
        <v>2753</v>
      </c>
    </row>
    <row r="1556" spans="1:9" x14ac:dyDescent="0.2">
      <c r="A1556" s="4">
        <v>120126</v>
      </c>
      <c r="B1556" s="4" t="s">
        <v>4432</v>
      </c>
      <c r="C1556" s="4" t="s">
        <v>4432</v>
      </c>
      <c r="D1556" s="4" t="s">
        <v>2739</v>
      </c>
      <c r="E1556" s="4">
        <v>99</v>
      </c>
      <c r="F1556" s="4" t="s">
        <v>2700</v>
      </c>
      <c r="G1556" s="4" t="s">
        <v>3175</v>
      </c>
      <c r="H1556" s="4" t="s">
        <v>2751</v>
      </c>
      <c r="I1556" s="4" t="s">
        <v>2753</v>
      </c>
    </row>
    <row r="1557" spans="1:9" x14ac:dyDescent="0.2">
      <c r="A1557" s="4">
        <v>120130</v>
      </c>
      <c r="B1557" s="4" t="s">
        <v>4431</v>
      </c>
      <c r="C1557" s="4" t="s">
        <v>4431</v>
      </c>
      <c r="D1557" s="4" t="s">
        <v>2739</v>
      </c>
      <c r="E1557" s="4">
        <v>99</v>
      </c>
      <c r="F1557" s="4" t="s">
        <v>2700</v>
      </c>
      <c r="G1557" s="4" t="s">
        <v>4378</v>
      </c>
      <c r="H1557" s="4" t="s">
        <v>2751</v>
      </c>
      <c r="I1557" s="4" t="s">
        <v>2750</v>
      </c>
    </row>
    <row r="1558" spans="1:9" x14ac:dyDescent="0.2">
      <c r="A1558" s="4">
        <v>120131</v>
      </c>
      <c r="B1558" s="4" t="s">
        <v>4430</v>
      </c>
      <c r="C1558" s="4" t="s">
        <v>4430</v>
      </c>
      <c r="D1558" s="4" t="s">
        <v>2739</v>
      </c>
      <c r="E1558" s="4">
        <v>99</v>
      </c>
      <c r="F1558" s="4" t="s">
        <v>2700</v>
      </c>
      <c r="G1558" s="4" t="s">
        <v>4378</v>
      </c>
      <c r="H1558" s="4" t="s">
        <v>2750</v>
      </c>
      <c r="I1558" s="4" t="s">
        <v>2750</v>
      </c>
    </row>
    <row r="1559" spans="1:9" x14ac:dyDescent="0.2">
      <c r="A1559" s="4">
        <v>120132</v>
      </c>
      <c r="B1559" s="4" t="s">
        <v>4429</v>
      </c>
      <c r="C1559" s="4" t="s">
        <v>4429</v>
      </c>
      <c r="D1559" s="4" t="s">
        <v>2739</v>
      </c>
      <c r="E1559" s="4">
        <v>99</v>
      </c>
      <c r="F1559" s="4" t="s">
        <v>2700</v>
      </c>
      <c r="G1559" s="4" t="s">
        <v>4378</v>
      </c>
      <c r="H1559" s="4" t="s">
        <v>2750</v>
      </c>
      <c r="I1559" s="4" t="s">
        <v>2750</v>
      </c>
    </row>
    <row r="1560" spans="1:9" x14ac:dyDescent="0.2">
      <c r="A1560" s="4">
        <v>120133</v>
      </c>
      <c r="B1560" s="4" t="s">
        <v>4428</v>
      </c>
      <c r="C1560" s="4" t="s">
        <v>4428</v>
      </c>
      <c r="D1560" s="4" t="s">
        <v>2739</v>
      </c>
      <c r="E1560" s="4">
        <v>99</v>
      </c>
      <c r="F1560" s="4" t="s">
        <v>2700</v>
      </c>
      <c r="G1560" s="4" t="s">
        <v>4378</v>
      </c>
      <c r="H1560" s="4" t="s">
        <v>2750</v>
      </c>
      <c r="I1560" s="4" t="s">
        <v>2750</v>
      </c>
    </row>
    <row r="1561" spans="1:9" x14ac:dyDescent="0.2">
      <c r="A1561" s="4">
        <v>120134</v>
      </c>
      <c r="B1561" s="4" t="s">
        <v>4427</v>
      </c>
      <c r="C1561" s="4" t="s">
        <v>4427</v>
      </c>
      <c r="D1561" s="4" t="s">
        <v>2739</v>
      </c>
      <c r="E1561" s="4">
        <v>199</v>
      </c>
      <c r="F1561" s="4" t="s">
        <v>2700</v>
      </c>
      <c r="G1561" s="4" t="s">
        <v>4378</v>
      </c>
      <c r="H1561" s="4" t="s">
        <v>2751</v>
      </c>
      <c r="I1561" s="4" t="s">
        <v>2753</v>
      </c>
    </row>
    <row r="1562" spans="1:9" x14ac:dyDescent="0.2">
      <c r="A1562" s="4">
        <v>120135</v>
      </c>
      <c r="B1562" s="4" t="s">
        <v>4426</v>
      </c>
      <c r="C1562" s="4" t="s">
        <v>4426</v>
      </c>
      <c r="D1562" s="4" t="s">
        <v>2739</v>
      </c>
      <c r="E1562" s="4">
        <v>99</v>
      </c>
      <c r="F1562" s="4" t="s">
        <v>2700</v>
      </c>
      <c r="G1562" s="4" t="s">
        <v>4378</v>
      </c>
      <c r="H1562" s="4" t="s">
        <v>2750</v>
      </c>
      <c r="I1562" s="4" t="s">
        <v>2750</v>
      </c>
    </row>
    <row r="1563" spans="1:9" x14ac:dyDescent="0.2">
      <c r="A1563" s="4">
        <v>120136</v>
      </c>
      <c r="B1563" s="4" t="s">
        <v>4425</v>
      </c>
      <c r="C1563" s="4" t="s">
        <v>4425</v>
      </c>
      <c r="D1563" s="4" t="s">
        <v>2739</v>
      </c>
      <c r="E1563" s="4">
        <v>99</v>
      </c>
      <c r="F1563" s="4" t="s">
        <v>2700</v>
      </c>
      <c r="G1563" s="4" t="s">
        <v>4378</v>
      </c>
      <c r="H1563" s="4" t="s">
        <v>2750</v>
      </c>
      <c r="I1563" s="4" t="s">
        <v>2750</v>
      </c>
    </row>
    <row r="1564" spans="1:9" x14ac:dyDescent="0.2">
      <c r="A1564" s="4">
        <v>120138</v>
      </c>
      <c r="B1564" s="4" t="s">
        <v>4424</v>
      </c>
      <c r="C1564" s="4" t="s">
        <v>4424</v>
      </c>
      <c r="D1564" s="4" t="s">
        <v>2739</v>
      </c>
      <c r="E1564" s="4">
        <v>99</v>
      </c>
      <c r="F1564" s="4" t="s">
        <v>2700</v>
      </c>
      <c r="G1564" s="4" t="s">
        <v>4378</v>
      </c>
      <c r="H1564" s="4" t="s">
        <v>2750</v>
      </c>
      <c r="I1564" s="4" t="s">
        <v>2750</v>
      </c>
    </row>
    <row r="1565" spans="1:9" x14ac:dyDescent="0.2">
      <c r="A1565" s="4">
        <v>120139</v>
      </c>
      <c r="B1565" s="4" t="s">
        <v>4423</v>
      </c>
      <c r="C1565" s="4" t="s">
        <v>4423</v>
      </c>
      <c r="D1565" s="4" t="s">
        <v>2739</v>
      </c>
      <c r="E1565" s="4">
        <v>199</v>
      </c>
      <c r="F1565" s="4" t="s">
        <v>2700</v>
      </c>
      <c r="G1565" s="4" t="s">
        <v>4378</v>
      </c>
      <c r="H1565" s="4" t="s">
        <v>2751</v>
      </c>
      <c r="I1565" s="4" t="s">
        <v>2753</v>
      </c>
    </row>
    <row r="1566" spans="1:9" x14ac:dyDescent="0.2">
      <c r="A1566" s="4">
        <v>120140</v>
      </c>
      <c r="B1566" s="4" t="s">
        <v>4422</v>
      </c>
      <c r="C1566" s="4" t="s">
        <v>4422</v>
      </c>
      <c r="D1566" s="4" t="s">
        <v>2739</v>
      </c>
      <c r="E1566" s="4">
        <v>199</v>
      </c>
      <c r="F1566" s="4" t="s">
        <v>2700</v>
      </c>
      <c r="G1566" s="4" t="s">
        <v>4378</v>
      </c>
      <c r="H1566" s="4" t="s">
        <v>2751</v>
      </c>
      <c r="I1566" s="4" t="s">
        <v>2753</v>
      </c>
    </row>
    <row r="1567" spans="1:9" x14ac:dyDescent="0.2">
      <c r="A1567" s="4">
        <v>120141</v>
      </c>
      <c r="B1567" s="4" t="s">
        <v>4421</v>
      </c>
      <c r="C1567" s="4" t="s">
        <v>4421</v>
      </c>
      <c r="D1567" s="4" t="s">
        <v>2739</v>
      </c>
      <c r="E1567" s="4">
        <v>199</v>
      </c>
      <c r="F1567" s="4" t="s">
        <v>2700</v>
      </c>
      <c r="G1567" s="4" t="s">
        <v>0</v>
      </c>
      <c r="H1567" s="4" t="s">
        <v>2751</v>
      </c>
      <c r="I1567" s="4" t="s">
        <v>2753</v>
      </c>
    </row>
    <row r="1568" spans="1:9" x14ac:dyDescent="0.2">
      <c r="A1568" s="4">
        <v>120142</v>
      </c>
      <c r="B1568" s="4" t="s">
        <v>4420</v>
      </c>
      <c r="C1568" s="4" t="s">
        <v>4420</v>
      </c>
      <c r="D1568" s="4" t="s">
        <v>2739</v>
      </c>
      <c r="E1568" s="4">
        <v>199</v>
      </c>
      <c r="F1568" s="4" t="s">
        <v>2700</v>
      </c>
      <c r="G1568" s="4" t="s">
        <v>4378</v>
      </c>
      <c r="H1568" s="4" t="s">
        <v>2751</v>
      </c>
      <c r="I1568" s="4" t="s">
        <v>2753</v>
      </c>
    </row>
    <row r="1569" spans="1:9" x14ac:dyDescent="0.2">
      <c r="A1569" s="4">
        <v>120143</v>
      </c>
      <c r="B1569" s="4" t="s">
        <v>4419</v>
      </c>
      <c r="C1569" s="4" t="s">
        <v>4419</v>
      </c>
      <c r="D1569" s="4" t="s">
        <v>2739</v>
      </c>
      <c r="E1569" s="4">
        <v>199</v>
      </c>
      <c r="F1569" s="4" t="s">
        <v>2700</v>
      </c>
      <c r="G1569" s="4" t="s">
        <v>0</v>
      </c>
      <c r="H1569" s="4" t="s">
        <v>2751</v>
      </c>
      <c r="I1569" s="4" t="s">
        <v>2753</v>
      </c>
    </row>
    <row r="1570" spans="1:9" x14ac:dyDescent="0.2">
      <c r="A1570" s="4">
        <v>120144</v>
      </c>
      <c r="B1570" s="4" t="s">
        <v>4418</v>
      </c>
      <c r="C1570" s="4" t="s">
        <v>4418</v>
      </c>
      <c r="D1570" s="4" t="s">
        <v>2739</v>
      </c>
      <c r="E1570" s="4">
        <v>99</v>
      </c>
      <c r="F1570" s="4" t="s">
        <v>2700</v>
      </c>
      <c r="G1570" s="4" t="s">
        <v>3175</v>
      </c>
      <c r="H1570" s="4" t="s">
        <v>2751</v>
      </c>
      <c r="I1570" s="4" t="s">
        <v>2753</v>
      </c>
    </row>
    <row r="1571" spans="1:9" x14ac:dyDescent="0.2">
      <c r="A1571" s="4">
        <v>120145</v>
      </c>
      <c r="B1571" s="4" t="s">
        <v>4417</v>
      </c>
      <c r="C1571" s="4" t="s">
        <v>4417</v>
      </c>
      <c r="D1571" s="4" t="s">
        <v>2739</v>
      </c>
      <c r="E1571" s="4">
        <v>99</v>
      </c>
      <c r="F1571" s="4" t="s">
        <v>2700</v>
      </c>
      <c r="G1571" s="4" t="s">
        <v>4378</v>
      </c>
      <c r="H1571" s="4" t="s">
        <v>2751</v>
      </c>
      <c r="I1571" s="4" t="s">
        <v>2753</v>
      </c>
    </row>
    <row r="1572" spans="1:9" x14ac:dyDescent="0.2">
      <c r="A1572" s="4">
        <v>120146</v>
      </c>
      <c r="B1572" s="4" t="s">
        <v>4416</v>
      </c>
      <c r="C1572" s="4" t="s">
        <v>4416</v>
      </c>
      <c r="D1572" s="4" t="s">
        <v>2739</v>
      </c>
      <c r="E1572" s="4">
        <v>99</v>
      </c>
      <c r="F1572" s="4" t="s">
        <v>2700</v>
      </c>
      <c r="G1572" s="4" t="s">
        <v>2741</v>
      </c>
      <c r="H1572" s="4" t="s">
        <v>2750</v>
      </c>
      <c r="I1572" s="4" t="s">
        <v>2616</v>
      </c>
    </row>
    <row r="1573" spans="1:9" x14ac:dyDescent="0.2">
      <c r="A1573" s="4">
        <v>120147</v>
      </c>
      <c r="B1573" s="4" t="s">
        <v>4415</v>
      </c>
      <c r="C1573" s="4" t="s">
        <v>4414</v>
      </c>
      <c r="D1573" s="4" t="s">
        <v>2739</v>
      </c>
      <c r="E1573" s="4">
        <v>99</v>
      </c>
      <c r="F1573" s="4" t="s">
        <v>2700</v>
      </c>
      <c r="G1573" s="4" t="s">
        <v>2741</v>
      </c>
      <c r="H1573" s="4" t="s">
        <v>2750</v>
      </c>
      <c r="I1573" s="4" t="s">
        <v>3153</v>
      </c>
    </row>
    <row r="1574" spans="1:9" x14ac:dyDescent="0.2">
      <c r="A1574" s="4">
        <v>121004</v>
      </c>
      <c r="B1574" s="4" t="s">
        <v>4413</v>
      </c>
      <c r="C1574" s="4" t="s">
        <v>4413</v>
      </c>
      <c r="D1574" s="4" t="s">
        <v>2739</v>
      </c>
      <c r="E1574" s="4">
        <v>140</v>
      </c>
      <c r="F1574" s="4" t="s">
        <v>2700</v>
      </c>
      <c r="G1574" s="4" t="s">
        <v>2741</v>
      </c>
      <c r="H1574" s="4" t="s">
        <v>2608</v>
      </c>
      <c r="I1574" s="4" t="s">
        <v>2608</v>
      </c>
    </row>
    <row r="1575" spans="1:9" x14ac:dyDescent="0.2">
      <c r="A1575" s="4">
        <v>124300</v>
      </c>
      <c r="B1575" s="4" t="s">
        <v>4412</v>
      </c>
      <c r="C1575" s="4" t="s">
        <v>4412</v>
      </c>
      <c r="D1575" s="4" t="s">
        <v>2739</v>
      </c>
      <c r="E1575" s="4" t="s">
        <v>2753</v>
      </c>
      <c r="F1575" s="4" t="s">
        <v>2700</v>
      </c>
      <c r="G1575" s="4" t="s">
        <v>3175</v>
      </c>
      <c r="H1575" s="4" t="s">
        <v>2751</v>
      </c>
      <c r="I1575" s="4" t="s">
        <v>3153</v>
      </c>
    </row>
    <row r="1576" spans="1:9" x14ac:dyDescent="0.2">
      <c r="A1576" s="4">
        <v>124301</v>
      </c>
      <c r="B1576" s="4" t="s">
        <v>4411</v>
      </c>
      <c r="C1576" s="4" t="s">
        <v>4411</v>
      </c>
      <c r="D1576" s="4" t="s">
        <v>2739</v>
      </c>
      <c r="E1576" s="4">
        <v>99</v>
      </c>
      <c r="F1576" s="4" t="s">
        <v>2700</v>
      </c>
      <c r="G1576" s="4" t="s">
        <v>4378</v>
      </c>
      <c r="H1576" s="4" t="s">
        <v>2751</v>
      </c>
      <c r="I1576" s="4" t="s">
        <v>4410</v>
      </c>
    </row>
    <row r="1577" spans="1:9" x14ac:dyDescent="0.2">
      <c r="A1577" s="4">
        <v>140001</v>
      </c>
      <c r="B1577" s="4" t="s">
        <v>4409</v>
      </c>
      <c r="C1577" s="4" t="s">
        <v>4409</v>
      </c>
      <c r="D1577" s="4" t="s">
        <v>2739</v>
      </c>
      <c r="E1577" s="4">
        <v>99</v>
      </c>
      <c r="F1577" s="4" t="s">
        <v>2700</v>
      </c>
      <c r="G1577" s="4" t="s">
        <v>3175</v>
      </c>
      <c r="H1577" s="4" t="s">
        <v>2751</v>
      </c>
      <c r="I1577" s="4" t="s">
        <v>2607</v>
      </c>
    </row>
    <row r="1578" spans="1:9" x14ac:dyDescent="0.2">
      <c r="A1578" s="4">
        <v>140002</v>
      </c>
      <c r="B1578" s="4" t="s">
        <v>4408</v>
      </c>
      <c r="C1578" s="4" t="s">
        <v>4408</v>
      </c>
      <c r="D1578" s="4" t="s">
        <v>2739</v>
      </c>
      <c r="E1578" s="4">
        <v>99</v>
      </c>
      <c r="F1578" s="4" t="s">
        <v>2700</v>
      </c>
      <c r="G1578" s="4" t="s">
        <v>3175</v>
      </c>
      <c r="H1578" s="4" t="s">
        <v>2751</v>
      </c>
      <c r="I1578" s="4" t="s">
        <v>4382</v>
      </c>
    </row>
    <row r="1579" spans="1:9" x14ac:dyDescent="0.2">
      <c r="A1579" s="4">
        <v>140003</v>
      </c>
      <c r="B1579" s="4" t="s">
        <v>4407</v>
      </c>
      <c r="C1579" s="4" t="s">
        <v>4407</v>
      </c>
      <c r="D1579" s="4" t="s">
        <v>2739</v>
      </c>
      <c r="E1579" s="4">
        <v>99</v>
      </c>
      <c r="F1579" s="4" t="s">
        <v>2700</v>
      </c>
      <c r="G1579" s="4" t="s">
        <v>3175</v>
      </c>
      <c r="H1579" s="4" t="s">
        <v>2751</v>
      </c>
      <c r="I1579" s="4" t="s">
        <v>2608</v>
      </c>
    </row>
    <row r="1580" spans="1:9" x14ac:dyDescent="0.2">
      <c r="A1580" s="4">
        <v>140004</v>
      </c>
      <c r="B1580" s="4" t="s">
        <v>4406</v>
      </c>
      <c r="C1580" s="4" t="s">
        <v>4406</v>
      </c>
      <c r="D1580" s="4" t="s">
        <v>2739</v>
      </c>
      <c r="E1580" s="4">
        <v>99</v>
      </c>
      <c r="F1580" s="4" t="s">
        <v>2700</v>
      </c>
      <c r="G1580" s="4" t="s">
        <v>3175</v>
      </c>
      <c r="H1580" s="4" t="s">
        <v>2751</v>
      </c>
      <c r="I1580" s="4" t="s">
        <v>4405</v>
      </c>
    </row>
    <row r="1581" spans="1:9" x14ac:dyDescent="0.2">
      <c r="A1581" s="4">
        <v>140005</v>
      </c>
      <c r="B1581" s="4" t="s">
        <v>4404</v>
      </c>
      <c r="C1581" s="4" t="s">
        <v>4404</v>
      </c>
      <c r="D1581" s="4" t="s">
        <v>2739</v>
      </c>
      <c r="E1581" s="4">
        <v>99</v>
      </c>
      <c r="F1581" s="4" t="s">
        <v>2700</v>
      </c>
      <c r="G1581" s="4" t="s">
        <v>3175</v>
      </c>
      <c r="H1581" s="4" t="s">
        <v>2751</v>
      </c>
      <c r="I1581" s="4" t="s">
        <v>2795</v>
      </c>
    </row>
    <row r="1582" spans="1:9" x14ac:dyDescent="0.2">
      <c r="A1582" s="4">
        <v>140007</v>
      </c>
      <c r="B1582" s="4" t="s">
        <v>4403</v>
      </c>
      <c r="C1582" s="4" t="s">
        <v>4403</v>
      </c>
      <c r="D1582" s="4" t="s">
        <v>2739</v>
      </c>
      <c r="E1582" s="4">
        <v>99</v>
      </c>
      <c r="F1582" s="4" t="s">
        <v>2700</v>
      </c>
      <c r="G1582" s="4" t="s">
        <v>3175</v>
      </c>
      <c r="H1582" s="4" t="s">
        <v>2751</v>
      </c>
      <c r="I1582" s="4" t="s">
        <v>4382</v>
      </c>
    </row>
    <row r="1583" spans="1:9" x14ac:dyDescent="0.2">
      <c r="A1583" s="4">
        <v>140010</v>
      </c>
      <c r="B1583" s="4" t="s">
        <v>4402</v>
      </c>
      <c r="C1583" s="4" t="s">
        <v>4402</v>
      </c>
      <c r="D1583" s="4" t="s">
        <v>2739</v>
      </c>
      <c r="E1583" s="4">
        <v>99</v>
      </c>
      <c r="F1583" s="4" t="s">
        <v>2700</v>
      </c>
      <c r="G1583" s="4" t="s">
        <v>3175</v>
      </c>
      <c r="H1583" s="4" t="s">
        <v>2751</v>
      </c>
      <c r="I1583" s="4" t="s">
        <v>2753</v>
      </c>
    </row>
    <row r="1584" spans="1:9" x14ac:dyDescent="0.2">
      <c r="A1584" s="4">
        <v>140012</v>
      </c>
      <c r="B1584" s="4" t="s">
        <v>4401</v>
      </c>
      <c r="C1584" s="4" t="s">
        <v>4401</v>
      </c>
      <c r="D1584" s="4" t="s">
        <v>2739</v>
      </c>
      <c r="E1584" s="4">
        <v>99</v>
      </c>
      <c r="F1584" s="4" t="s">
        <v>2700</v>
      </c>
      <c r="G1584" s="4" t="s">
        <v>3175</v>
      </c>
      <c r="H1584" s="4" t="s">
        <v>2751</v>
      </c>
      <c r="I1584" s="4" t="s">
        <v>4000</v>
      </c>
    </row>
    <row r="1585" spans="1:9" x14ac:dyDescent="0.2">
      <c r="A1585" s="4">
        <v>140015</v>
      </c>
      <c r="B1585" s="4" t="s">
        <v>4400</v>
      </c>
      <c r="C1585" s="4" t="s">
        <v>4400</v>
      </c>
      <c r="D1585" s="4" t="s">
        <v>2739</v>
      </c>
      <c r="E1585" s="4">
        <v>99</v>
      </c>
      <c r="F1585" s="4" t="s">
        <v>2700</v>
      </c>
      <c r="G1585" s="4" t="s">
        <v>3175</v>
      </c>
      <c r="H1585" s="4" t="s">
        <v>2751</v>
      </c>
      <c r="I1585" s="4" t="s">
        <v>2737</v>
      </c>
    </row>
    <row r="1586" spans="1:9" x14ac:dyDescent="0.2">
      <c r="A1586" s="4">
        <v>140018</v>
      </c>
      <c r="B1586" s="4" t="s">
        <v>4399</v>
      </c>
      <c r="C1586" s="4" t="s">
        <v>4399</v>
      </c>
      <c r="D1586" s="4" t="s">
        <v>2739</v>
      </c>
      <c r="E1586" s="4">
        <v>104</v>
      </c>
      <c r="F1586" s="4" t="s">
        <v>2700</v>
      </c>
      <c r="G1586" s="4" t="s">
        <v>3175</v>
      </c>
      <c r="H1586" s="4" t="s">
        <v>2751</v>
      </c>
      <c r="I1586" s="4" t="s">
        <v>2795</v>
      </c>
    </row>
    <row r="1587" spans="1:9" x14ac:dyDescent="0.2">
      <c r="A1587" s="4">
        <v>140020</v>
      </c>
      <c r="B1587" s="4" t="s">
        <v>4398</v>
      </c>
      <c r="C1587" s="4" t="s">
        <v>4398</v>
      </c>
      <c r="D1587" s="4" t="s">
        <v>2739</v>
      </c>
      <c r="E1587" s="4">
        <v>99</v>
      </c>
      <c r="F1587" s="4" t="s">
        <v>2700</v>
      </c>
      <c r="G1587" s="4" t="s">
        <v>3175</v>
      </c>
      <c r="H1587" s="4" t="s">
        <v>2751</v>
      </c>
      <c r="I1587" s="4" t="s">
        <v>2753</v>
      </c>
    </row>
    <row r="1588" spans="1:9" x14ac:dyDescent="0.2">
      <c r="A1588" s="4">
        <v>140025</v>
      </c>
      <c r="B1588" s="4" t="s">
        <v>4397</v>
      </c>
      <c r="C1588" s="4" t="s">
        <v>4397</v>
      </c>
      <c r="D1588" s="4" t="s">
        <v>2739</v>
      </c>
      <c r="E1588" s="4">
        <v>99</v>
      </c>
      <c r="F1588" s="4" t="s">
        <v>2700</v>
      </c>
      <c r="G1588" s="4" t="s">
        <v>3175</v>
      </c>
      <c r="H1588" s="4" t="s">
        <v>2751</v>
      </c>
      <c r="I1588" s="4" t="s">
        <v>3151</v>
      </c>
    </row>
    <row r="1589" spans="1:9" x14ac:dyDescent="0.2">
      <c r="A1589" s="4">
        <v>140026</v>
      </c>
      <c r="B1589" s="4" t="s">
        <v>4396</v>
      </c>
      <c r="C1589" s="4" t="s">
        <v>4396</v>
      </c>
      <c r="D1589" s="4" t="s">
        <v>2739</v>
      </c>
      <c r="E1589" s="4">
        <v>144</v>
      </c>
      <c r="F1589" s="4" t="s">
        <v>2700</v>
      </c>
      <c r="G1589" s="4" t="s">
        <v>3175</v>
      </c>
      <c r="H1589" s="4" t="s">
        <v>2751</v>
      </c>
      <c r="I1589" s="4" t="s">
        <v>2608</v>
      </c>
    </row>
    <row r="1590" spans="1:9" x14ac:dyDescent="0.2">
      <c r="A1590" s="4">
        <v>140040</v>
      </c>
      <c r="B1590" s="4" t="s">
        <v>4395</v>
      </c>
      <c r="C1590" s="4" t="s">
        <v>4395</v>
      </c>
      <c r="D1590" s="4" t="s">
        <v>2739</v>
      </c>
      <c r="E1590" s="4">
        <v>99</v>
      </c>
      <c r="F1590" s="4" t="s">
        <v>2700</v>
      </c>
      <c r="G1590" s="4" t="s">
        <v>3175</v>
      </c>
      <c r="H1590" s="4" t="s">
        <v>2751</v>
      </c>
      <c r="I1590" s="4" t="s">
        <v>2753</v>
      </c>
    </row>
    <row r="1591" spans="1:9" x14ac:dyDescent="0.2">
      <c r="A1591" s="4">
        <v>140041</v>
      </c>
      <c r="B1591" s="4" t="s">
        <v>4394</v>
      </c>
      <c r="C1591" s="4" t="s">
        <v>4394</v>
      </c>
      <c r="D1591" s="4" t="s">
        <v>2739</v>
      </c>
      <c r="E1591" s="4">
        <v>99</v>
      </c>
      <c r="F1591" s="4" t="s">
        <v>2700</v>
      </c>
      <c r="G1591" s="4" t="s">
        <v>3175</v>
      </c>
      <c r="H1591" s="4" t="s">
        <v>2751</v>
      </c>
      <c r="I1591" s="4" t="s">
        <v>2753</v>
      </c>
    </row>
    <row r="1592" spans="1:9" x14ac:dyDescent="0.2">
      <c r="A1592" s="4">
        <v>140042</v>
      </c>
      <c r="B1592" s="4" t="s">
        <v>4393</v>
      </c>
      <c r="C1592" s="4" t="s">
        <v>4393</v>
      </c>
      <c r="D1592" s="4" t="s">
        <v>2739</v>
      </c>
      <c r="E1592" s="4">
        <v>99</v>
      </c>
      <c r="F1592" s="4" t="s">
        <v>2700</v>
      </c>
      <c r="G1592" s="4" t="s">
        <v>3175</v>
      </c>
      <c r="H1592" s="4" t="s">
        <v>2751</v>
      </c>
      <c r="I1592" s="4" t="s">
        <v>2753</v>
      </c>
    </row>
    <row r="1593" spans="1:9" x14ac:dyDescent="0.2">
      <c r="A1593" s="4">
        <v>140043</v>
      </c>
      <c r="B1593" s="4" t="s">
        <v>4392</v>
      </c>
      <c r="C1593" s="4" t="s">
        <v>4392</v>
      </c>
      <c r="D1593" s="4" t="s">
        <v>2739</v>
      </c>
      <c r="E1593" s="4">
        <v>99</v>
      </c>
      <c r="F1593" s="4" t="s">
        <v>2700</v>
      </c>
      <c r="G1593" s="4" t="s">
        <v>3175</v>
      </c>
      <c r="H1593" s="4" t="s">
        <v>2751</v>
      </c>
      <c r="I1593" s="4" t="s">
        <v>2753</v>
      </c>
    </row>
    <row r="1594" spans="1:9" x14ac:dyDescent="0.2">
      <c r="A1594" s="4">
        <v>140044</v>
      </c>
      <c r="B1594" s="4" t="s">
        <v>4391</v>
      </c>
      <c r="C1594" s="4" t="s">
        <v>4391</v>
      </c>
      <c r="D1594" s="4" t="s">
        <v>2739</v>
      </c>
      <c r="E1594" s="4">
        <v>99</v>
      </c>
      <c r="F1594" s="4" t="s">
        <v>2700</v>
      </c>
      <c r="G1594" s="4" t="s">
        <v>3175</v>
      </c>
      <c r="H1594" s="4" t="s">
        <v>2751</v>
      </c>
      <c r="I1594" s="4" t="s">
        <v>4390</v>
      </c>
    </row>
    <row r="1595" spans="1:9" x14ac:dyDescent="0.2">
      <c r="A1595" s="4">
        <v>140052</v>
      </c>
      <c r="B1595" s="4" t="s">
        <v>4389</v>
      </c>
      <c r="C1595" s="4" t="s">
        <v>4389</v>
      </c>
      <c r="D1595" s="4" t="s">
        <v>2739</v>
      </c>
      <c r="E1595" s="4">
        <v>99</v>
      </c>
      <c r="F1595" s="4" t="s">
        <v>2700</v>
      </c>
      <c r="G1595" s="4" t="s">
        <v>4378</v>
      </c>
      <c r="H1595" s="4" t="s">
        <v>2751</v>
      </c>
      <c r="I1595" s="4" t="s">
        <v>2753</v>
      </c>
    </row>
    <row r="1596" spans="1:9" x14ac:dyDescent="0.2">
      <c r="A1596" s="4">
        <v>140053</v>
      </c>
      <c r="B1596" s="4" t="s">
        <v>4388</v>
      </c>
      <c r="C1596" s="4" t="s">
        <v>4388</v>
      </c>
      <c r="D1596" s="4" t="s">
        <v>2739</v>
      </c>
      <c r="E1596" s="4">
        <v>99</v>
      </c>
      <c r="F1596" s="4" t="s">
        <v>2700</v>
      </c>
      <c r="G1596" s="4" t="s">
        <v>4378</v>
      </c>
      <c r="H1596" s="4" t="s">
        <v>2751</v>
      </c>
      <c r="I1596" s="4" t="s">
        <v>2753</v>
      </c>
    </row>
    <row r="1597" spans="1:9" x14ac:dyDescent="0.2">
      <c r="A1597" s="4">
        <v>140054</v>
      </c>
      <c r="B1597" s="4" t="s">
        <v>4387</v>
      </c>
      <c r="C1597" s="4" t="s">
        <v>4387</v>
      </c>
      <c r="D1597" s="4" t="s">
        <v>2739</v>
      </c>
      <c r="E1597" s="4">
        <v>99</v>
      </c>
      <c r="F1597" s="4" t="s">
        <v>2700</v>
      </c>
      <c r="G1597" s="4" t="s">
        <v>3175</v>
      </c>
      <c r="H1597" s="4" t="s">
        <v>2751</v>
      </c>
      <c r="I1597" s="4" t="s">
        <v>4382</v>
      </c>
    </row>
    <row r="1598" spans="1:9" x14ac:dyDescent="0.2">
      <c r="A1598" s="4">
        <v>140057</v>
      </c>
      <c r="B1598" s="4" t="s">
        <v>4386</v>
      </c>
      <c r="C1598" s="4" t="s">
        <v>4386</v>
      </c>
      <c r="D1598" s="4" t="s">
        <v>2739</v>
      </c>
      <c r="E1598" s="4">
        <v>99</v>
      </c>
      <c r="F1598" s="4" t="s">
        <v>2700</v>
      </c>
      <c r="G1598" s="4" t="s">
        <v>3175</v>
      </c>
      <c r="H1598" s="4" t="s">
        <v>2751</v>
      </c>
      <c r="I1598" s="4" t="s">
        <v>4000</v>
      </c>
    </row>
    <row r="1599" spans="1:9" x14ac:dyDescent="0.2">
      <c r="A1599" s="4">
        <v>140061</v>
      </c>
      <c r="B1599" s="4" t="s">
        <v>4385</v>
      </c>
      <c r="C1599" s="4" t="s">
        <v>4385</v>
      </c>
      <c r="D1599" s="4" t="s">
        <v>2739</v>
      </c>
      <c r="E1599" s="4">
        <v>99</v>
      </c>
      <c r="F1599" s="4" t="s">
        <v>2700</v>
      </c>
      <c r="G1599" s="4" t="s">
        <v>3175</v>
      </c>
      <c r="H1599" s="4" t="s">
        <v>2751</v>
      </c>
      <c r="I1599" s="4" t="s">
        <v>2753</v>
      </c>
    </row>
    <row r="1600" spans="1:9" x14ac:dyDescent="0.2">
      <c r="A1600" s="4">
        <v>140063</v>
      </c>
      <c r="B1600" s="4" t="s">
        <v>4384</v>
      </c>
      <c r="C1600" s="4" t="s">
        <v>4384</v>
      </c>
      <c r="D1600" s="4" t="s">
        <v>2739</v>
      </c>
      <c r="E1600" s="4">
        <v>99</v>
      </c>
      <c r="F1600" s="4" t="s">
        <v>2700</v>
      </c>
      <c r="G1600" s="4" t="s">
        <v>3175</v>
      </c>
      <c r="H1600" s="4" t="s">
        <v>2751</v>
      </c>
      <c r="I1600" s="4" t="s">
        <v>2753</v>
      </c>
    </row>
    <row r="1601" spans="1:9" x14ac:dyDescent="0.2">
      <c r="A1601" s="4">
        <v>140066</v>
      </c>
      <c r="B1601" s="4" t="s">
        <v>4383</v>
      </c>
      <c r="C1601" s="4" t="s">
        <v>4383</v>
      </c>
      <c r="D1601" s="4" t="s">
        <v>2739</v>
      </c>
      <c r="E1601" s="4">
        <v>99</v>
      </c>
      <c r="F1601" s="4" t="s">
        <v>2700</v>
      </c>
      <c r="G1601" s="4" t="s">
        <v>4378</v>
      </c>
      <c r="H1601" s="4" t="s">
        <v>4382</v>
      </c>
      <c r="I1601" s="4" t="s">
        <v>4382</v>
      </c>
    </row>
    <row r="1602" spans="1:9" x14ac:dyDescent="0.2">
      <c r="A1602" s="4">
        <v>140076</v>
      </c>
      <c r="B1602" s="4" t="s">
        <v>4381</v>
      </c>
      <c r="C1602" s="4" t="s">
        <v>4381</v>
      </c>
      <c r="D1602" s="4" t="s">
        <v>2739</v>
      </c>
      <c r="E1602" s="4">
        <v>99</v>
      </c>
      <c r="F1602" s="4" t="s">
        <v>2700</v>
      </c>
      <c r="G1602" s="4" t="s">
        <v>4378</v>
      </c>
      <c r="H1602" s="4" t="s">
        <v>2751</v>
      </c>
      <c r="I1602" s="4" t="s">
        <v>2753</v>
      </c>
    </row>
    <row r="1603" spans="1:9" x14ac:dyDescent="0.2">
      <c r="A1603" s="4">
        <v>140080</v>
      </c>
      <c r="B1603" s="4" t="s">
        <v>4380</v>
      </c>
      <c r="C1603" s="4" t="s">
        <v>4380</v>
      </c>
      <c r="D1603" s="4" t="s">
        <v>2739</v>
      </c>
      <c r="E1603" s="4">
        <v>99</v>
      </c>
      <c r="F1603" s="4" t="s">
        <v>2700</v>
      </c>
      <c r="G1603" s="4" t="s">
        <v>3175</v>
      </c>
      <c r="H1603" s="4" t="s">
        <v>2751</v>
      </c>
      <c r="I1603" s="4" t="s">
        <v>2753</v>
      </c>
    </row>
    <row r="1604" spans="1:9" x14ac:dyDescent="0.2">
      <c r="A1604" s="4">
        <v>140081</v>
      </c>
      <c r="B1604" s="4" t="s">
        <v>4379</v>
      </c>
      <c r="C1604" s="4" t="s">
        <v>4379</v>
      </c>
      <c r="D1604" s="4" t="s">
        <v>2739</v>
      </c>
      <c r="E1604" s="4">
        <v>99</v>
      </c>
      <c r="F1604" s="4" t="s">
        <v>2700</v>
      </c>
      <c r="G1604" s="4" t="s">
        <v>4378</v>
      </c>
      <c r="H1604" s="4" t="s">
        <v>3510</v>
      </c>
      <c r="I1604" s="4" t="s">
        <v>2737</v>
      </c>
    </row>
    <row r="1605" spans="1:9" x14ac:dyDescent="0.2">
      <c r="A1605" s="4">
        <v>150001</v>
      </c>
      <c r="B1605" s="4" t="s">
        <v>4377</v>
      </c>
      <c r="C1605" s="4" t="s">
        <v>4377</v>
      </c>
      <c r="D1605" s="4" t="s">
        <v>2739</v>
      </c>
      <c r="E1605" s="4">
        <v>166</v>
      </c>
      <c r="F1605" s="4" t="s">
        <v>2700</v>
      </c>
      <c r="G1605" s="4" t="s">
        <v>2741</v>
      </c>
      <c r="H1605" s="4" t="s">
        <v>2609</v>
      </c>
      <c r="I1605" s="4" t="s">
        <v>2609</v>
      </c>
    </row>
    <row r="1606" spans="1:9" x14ac:dyDescent="0.2">
      <c r="A1606" s="4">
        <v>150002</v>
      </c>
      <c r="B1606" s="4" t="s">
        <v>4376</v>
      </c>
      <c r="C1606" s="4" t="s">
        <v>4376</v>
      </c>
      <c r="D1606" s="4" t="s">
        <v>3075</v>
      </c>
      <c r="E1606" s="4">
        <v>164</v>
      </c>
      <c r="F1606" s="4" t="s">
        <v>2700</v>
      </c>
      <c r="G1606" s="4" t="s">
        <v>2741</v>
      </c>
      <c r="H1606" s="4" t="s">
        <v>2609</v>
      </c>
      <c r="I1606" s="4" t="s">
        <v>2609</v>
      </c>
    </row>
    <row r="1607" spans="1:9" x14ac:dyDescent="0.2">
      <c r="A1607" s="4">
        <v>150004</v>
      </c>
      <c r="B1607" s="4" t="s">
        <v>4375</v>
      </c>
      <c r="C1607" s="4" t="s">
        <v>4375</v>
      </c>
      <c r="D1607" s="4" t="s">
        <v>2739</v>
      </c>
      <c r="E1607" s="4">
        <v>178</v>
      </c>
      <c r="F1607" s="4" t="s">
        <v>2700</v>
      </c>
      <c r="G1607" s="4" t="s">
        <v>2741</v>
      </c>
      <c r="H1607" s="4" t="s">
        <v>2609</v>
      </c>
      <c r="I1607" s="4" t="s">
        <v>2609</v>
      </c>
    </row>
    <row r="1608" spans="1:9" x14ac:dyDescent="0.2">
      <c r="A1608" s="4">
        <v>150005</v>
      </c>
      <c r="B1608" s="4" t="s">
        <v>4374</v>
      </c>
      <c r="C1608" s="4" t="s">
        <v>4374</v>
      </c>
      <c r="D1608" s="4" t="s">
        <v>2739</v>
      </c>
      <c r="E1608" s="4">
        <v>164</v>
      </c>
      <c r="F1608" s="4" t="s">
        <v>2700</v>
      </c>
      <c r="G1608" s="4" t="s">
        <v>2741</v>
      </c>
      <c r="H1608" s="4" t="s">
        <v>2609</v>
      </c>
      <c r="I1608" s="4" t="s">
        <v>2609</v>
      </c>
    </row>
    <row r="1609" spans="1:9" x14ac:dyDescent="0.2">
      <c r="A1609" s="4">
        <v>150007</v>
      </c>
      <c r="B1609" s="4" t="s">
        <v>4373</v>
      </c>
      <c r="C1609" s="4" t="s">
        <v>4373</v>
      </c>
      <c r="D1609" s="4" t="s">
        <v>2739</v>
      </c>
      <c r="E1609" s="4">
        <v>187</v>
      </c>
      <c r="F1609" s="4" t="s">
        <v>2700</v>
      </c>
      <c r="G1609" s="4" t="s">
        <v>2758</v>
      </c>
      <c r="H1609" s="4" t="s">
        <v>2609</v>
      </c>
      <c r="I1609" s="4" t="s">
        <v>2609</v>
      </c>
    </row>
    <row r="1610" spans="1:9" x14ac:dyDescent="0.2">
      <c r="A1610" s="4">
        <v>150008</v>
      </c>
      <c r="B1610" s="4" t="s">
        <v>4372</v>
      </c>
      <c r="C1610" s="4" t="s">
        <v>4372</v>
      </c>
      <c r="D1610" s="4" t="s">
        <v>2934</v>
      </c>
      <c r="E1610" s="4">
        <v>177</v>
      </c>
      <c r="F1610" s="4" t="s">
        <v>2700</v>
      </c>
      <c r="G1610" s="4" t="s">
        <v>2741</v>
      </c>
      <c r="H1610" s="4" t="s">
        <v>2609</v>
      </c>
      <c r="I1610" s="4" t="s">
        <v>2609</v>
      </c>
    </row>
    <row r="1611" spans="1:9" x14ac:dyDescent="0.2">
      <c r="A1611" s="4">
        <v>150009</v>
      </c>
      <c r="B1611" s="4" t="s">
        <v>4371</v>
      </c>
      <c r="C1611" s="4" t="s">
        <v>4371</v>
      </c>
      <c r="D1611" s="4" t="s">
        <v>2739</v>
      </c>
      <c r="E1611" s="4">
        <v>174</v>
      </c>
      <c r="F1611" s="4" t="s">
        <v>2700</v>
      </c>
      <c r="G1611" s="4" t="s">
        <v>2758</v>
      </c>
      <c r="H1611" s="4" t="s">
        <v>2609</v>
      </c>
      <c r="I1611" s="4" t="s">
        <v>2609</v>
      </c>
    </row>
    <row r="1612" spans="1:9" x14ac:dyDescent="0.2">
      <c r="A1612" s="4">
        <v>150010</v>
      </c>
      <c r="B1612" s="4" t="s">
        <v>4370</v>
      </c>
      <c r="C1612" s="4" t="s">
        <v>4370</v>
      </c>
      <c r="D1612" s="4" t="s">
        <v>2739</v>
      </c>
      <c r="E1612" s="4">
        <v>164</v>
      </c>
      <c r="F1612" s="4" t="s">
        <v>2700</v>
      </c>
      <c r="G1612" s="4" t="s">
        <v>2758</v>
      </c>
      <c r="H1612" s="4" t="s">
        <v>2609</v>
      </c>
      <c r="I1612" s="4" t="s">
        <v>2609</v>
      </c>
    </row>
    <row r="1613" spans="1:9" x14ac:dyDescent="0.2">
      <c r="A1613" s="4">
        <v>150011</v>
      </c>
      <c r="B1613" s="4" t="s">
        <v>4369</v>
      </c>
      <c r="C1613" s="4" t="s">
        <v>4369</v>
      </c>
      <c r="D1613" s="4" t="s">
        <v>2739</v>
      </c>
      <c r="E1613" s="4">
        <v>183</v>
      </c>
      <c r="F1613" s="4" t="s">
        <v>2700</v>
      </c>
      <c r="G1613" s="4" t="s">
        <v>2741</v>
      </c>
      <c r="H1613" s="4" t="s">
        <v>2609</v>
      </c>
      <c r="I1613" s="4" t="s">
        <v>2609</v>
      </c>
    </row>
    <row r="1614" spans="1:9" x14ac:dyDescent="0.2">
      <c r="A1614" s="4">
        <v>150012</v>
      </c>
      <c r="B1614" s="4" t="s">
        <v>4368</v>
      </c>
      <c r="C1614" s="4" t="s">
        <v>4368</v>
      </c>
      <c r="D1614" s="4" t="s">
        <v>3423</v>
      </c>
      <c r="E1614" s="4">
        <v>171</v>
      </c>
      <c r="F1614" s="4" t="s">
        <v>2700</v>
      </c>
      <c r="G1614" s="4" t="s">
        <v>2741</v>
      </c>
      <c r="H1614" s="4" t="s">
        <v>2609</v>
      </c>
      <c r="I1614" s="4" t="s">
        <v>2609</v>
      </c>
    </row>
    <row r="1615" spans="1:9" x14ac:dyDescent="0.2">
      <c r="A1615" s="4">
        <v>150013</v>
      </c>
      <c r="B1615" s="4" t="s">
        <v>4367</v>
      </c>
      <c r="C1615" s="4" t="s">
        <v>4367</v>
      </c>
      <c r="D1615" s="4" t="s">
        <v>2739</v>
      </c>
      <c r="E1615" s="4">
        <v>172</v>
      </c>
      <c r="F1615" s="4" t="s">
        <v>2700</v>
      </c>
      <c r="G1615" s="4" t="s">
        <v>3004</v>
      </c>
      <c r="H1615" s="4" t="s">
        <v>2609</v>
      </c>
      <c r="I1615" s="4" t="s">
        <v>2609</v>
      </c>
    </row>
    <row r="1616" spans="1:9" x14ac:dyDescent="0.2">
      <c r="A1616" s="4">
        <v>150014</v>
      </c>
      <c r="B1616" s="4" t="s">
        <v>4366</v>
      </c>
      <c r="C1616" s="4" t="s">
        <v>4366</v>
      </c>
      <c r="D1616" s="4" t="s">
        <v>2739</v>
      </c>
      <c r="E1616" s="4">
        <v>178</v>
      </c>
      <c r="F1616" s="4" t="s">
        <v>2700</v>
      </c>
      <c r="G1616" s="4" t="s">
        <v>2758</v>
      </c>
      <c r="H1616" s="4" t="s">
        <v>2609</v>
      </c>
      <c r="I1616" s="4" t="s">
        <v>2609</v>
      </c>
    </row>
    <row r="1617" spans="1:9" x14ac:dyDescent="0.2">
      <c r="A1617" s="4">
        <v>150015</v>
      </c>
      <c r="B1617" s="4" t="s">
        <v>4365</v>
      </c>
      <c r="C1617" s="4" t="s">
        <v>4365</v>
      </c>
      <c r="D1617" s="4" t="s">
        <v>2739</v>
      </c>
      <c r="E1617" s="4">
        <v>182</v>
      </c>
      <c r="F1617" s="4" t="s">
        <v>2700</v>
      </c>
      <c r="G1617" s="4" t="s">
        <v>2758</v>
      </c>
      <c r="H1617" s="4" t="s">
        <v>2609</v>
      </c>
      <c r="I1617" s="4" t="s">
        <v>2609</v>
      </c>
    </row>
    <row r="1618" spans="1:9" x14ac:dyDescent="0.2">
      <c r="A1618" s="4">
        <v>150016</v>
      </c>
      <c r="B1618" s="4" t="s">
        <v>4364</v>
      </c>
      <c r="C1618" s="4" t="s">
        <v>4364</v>
      </c>
      <c r="D1618" s="4" t="s">
        <v>2739</v>
      </c>
      <c r="E1618" s="4">
        <v>181</v>
      </c>
      <c r="F1618" s="4" t="s">
        <v>2700</v>
      </c>
      <c r="G1618" s="4" t="s">
        <v>2741</v>
      </c>
      <c r="H1618" s="4" t="s">
        <v>2609</v>
      </c>
      <c r="I1618" s="4" t="s">
        <v>2609</v>
      </c>
    </row>
    <row r="1619" spans="1:9" x14ac:dyDescent="0.2">
      <c r="A1619" s="4">
        <v>150018</v>
      </c>
      <c r="B1619" s="4" t="s">
        <v>4363</v>
      </c>
      <c r="C1619" s="4" t="s">
        <v>4363</v>
      </c>
      <c r="D1619" s="4" t="s">
        <v>2739</v>
      </c>
      <c r="E1619" s="4">
        <v>165</v>
      </c>
      <c r="F1619" s="4" t="s">
        <v>2700</v>
      </c>
      <c r="G1619" s="4" t="s">
        <v>2741</v>
      </c>
      <c r="H1619" s="4" t="s">
        <v>2609</v>
      </c>
      <c r="I1619" s="4" t="s">
        <v>2609</v>
      </c>
    </row>
    <row r="1620" spans="1:9" x14ac:dyDescent="0.2">
      <c r="A1620" s="4">
        <v>150019</v>
      </c>
      <c r="B1620" s="4" t="s">
        <v>4362</v>
      </c>
      <c r="C1620" s="4" t="s">
        <v>4362</v>
      </c>
      <c r="D1620" s="4" t="s">
        <v>2739</v>
      </c>
      <c r="E1620" s="4">
        <v>180</v>
      </c>
      <c r="F1620" s="4" t="s">
        <v>2700</v>
      </c>
      <c r="G1620" s="4" t="s">
        <v>3004</v>
      </c>
      <c r="H1620" s="4" t="s">
        <v>2609</v>
      </c>
      <c r="I1620" s="4" t="s">
        <v>2609</v>
      </c>
    </row>
    <row r="1621" spans="1:9" x14ac:dyDescent="0.2">
      <c r="A1621" s="4">
        <v>150020</v>
      </c>
      <c r="B1621" s="4" t="s">
        <v>4361</v>
      </c>
      <c r="C1621" s="4" t="s">
        <v>4361</v>
      </c>
      <c r="D1621" s="4" t="s">
        <v>2739</v>
      </c>
      <c r="E1621" s="4">
        <v>180</v>
      </c>
      <c r="F1621" s="4" t="s">
        <v>2700</v>
      </c>
      <c r="G1621" s="4" t="s">
        <v>2741</v>
      </c>
      <c r="H1621" s="4" t="s">
        <v>2609</v>
      </c>
      <c r="I1621" s="4" t="s">
        <v>2609</v>
      </c>
    </row>
    <row r="1622" spans="1:9" x14ac:dyDescent="0.2">
      <c r="A1622" s="4">
        <v>150021</v>
      </c>
      <c r="B1622" s="4" t="s">
        <v>4360</v>
      </c>
      <c r="C1622" s="4" t="s">
        <v>4360</v>
      </c>
      <c r="D1622" s="4" t="s">
        <v>2739</v>
      </c>
      <c r="E1622" s="4">
        <v>178</v>
      </c>
      <c r="F1622" s="4" t="s">
        <v>2700</v>
      </c>
      <c r="G1622" s="4" t="s">
        <v>2741</v>
      </c>
      <c r="H1622" s="4" t="s">
        <v>2609</v>
      </c>
      <c r="I1622" s="4" t="s">
        <v>2609</v>
      </c>
    </row>
    <row r="1623" spans="1:9" x14ac:dyDescent="0.2">
      <c r="A1623" s="4">
        <v>150022</v>
      </c>
      <c r="B1623" s="4" t="s">
        <v>4359</v>
      </c>
      <c r="C1623" s="4" t="s">
        <v>4359</v>
      </c>
      <c r="D1623" s="4" t="s">
        <v>2739</v>
      </c>
      <c r="E1623" s="4">
        <v>178</v>
      </c>
      <c r="F1623" s="4" t="s">
        <v>2700</v>
      </c>
      <c r="G1623" s="4" t="s">
        <v>2741</v>
      </c>
      <c r="H1623" s="4" t="s">
        <v>2609</v>
      </c>
      <c r="I1623" s="4" t="s">
        <v>2609</v>
      </c>
    </row>
    <row r="1624" spans="1:9" x14ac:dyDescent="0.2">
      <c r="A1624" s="4">
        <v>150023</v>
      </c>
      <c r="B1624" s="4" t="s">
        <v>4358</v>
      </c>
      <c r="C1624" s="4" t="s">
        <v>4358</v>
      </c>
      <c r="D1624" s="4" t="s">
        <v>2739</v>
      </c>
      <c r="E1624" s="4">
        <v>180</v>
      </c>
      <c r="F1624" s="4" t="s">
        <v>2700</v>
      </c>
      <c r="G1624" s="4" t="s">
        <v>2741</v>
      </c>
      <c r="H1624" s="4" t="s">
        <v>2609</v>
      </c>
      <c r="I1624" s="4" t="s">
        <v>2609</v>
      </c>
    </row>
    <row r="1625" spans="1:9" x14ac:dyDescent="0.2">
      <c r="A1625" s="4">
        <v>150024</v>
      </c>
      <c r="B1625" s="4" t="s">
        <v>4357</v>
      </c>
      <c r="C1625" s="4" t="s">
        <v>4357</v>
      </c>
      <c r="D1625" s="4" t="s">
        <v>2739</v>
      </c>
      <c r="E1625" s="4">
        <v>187</v>
      </c>
      <c r="F1625" s="4" t="s">
        <v>2700</v>
      </c>
      <c r="G1625" s="4" t="s">
        <v>2758</v>
      </c>
      <c r="H1625" s="4" t="s">
        <v>2609</v>
      </c>
      <c r="I1625" s="4" t="s">
        <v>2609</v>
      </c>
    </row>
    <row r="1626" spans="1:9" x14ac:dyDescent="0.2">
      <c r="A1626" s="4">
        <v>150025</v>
      </c>
      <c r="B1626" s="4" t="s">
        <v>4356</v>
      </c>
      <c r="C1626" s="4" t="s">
        <v>4356</v>
      </c>
      <c r="D1626" s="4" t="s">
        <v>2739</v>
      </c>
      <c r="E1626" s="4">
        <v>130</v>
      </c>
      <c r="F1626" s="4" t="s">
        <v>2700</v>
      </c>
      <c r="G1626" s="4" t="s">
        <v>2758</v>
      </c>
      <c r="H1626" s="4" t="s">
        <v>2751</v>
      </c>
      <c r="I1626" s="4" t="s">
        <v>2609</v>
      </c>
    </row>
    <row r="1627" spans="1:9" x14ac:dyDescent="0.2">
      <c r="A1627" s="4">
        <v>150026</v>
      </c>
      <c r="B1627" s="4" t="s">
        <v>4355</v>
      </c>
      <c r="C1627" s="4" t="s">
        <v>4355</v>
      </c>
      <c r="D1627" s="4" t="s">
        <v>2739</v>
      </c>
      <c r="E1627" s="4">
        <v>188</v>
      </c>
      <c r="F1627" s="4" t="s">
        <v>2700</v>
      </c>
      <c r="G1627" s="4" t="s">
        <v>2741</v>
      </c>
      <c r="H1627" s="4" t="s">
        <v>2609</v>
      </c>
      <c r="I1627" s="4" t="s">
        <v>2609</v>
      </c>
    </row>
    <row r="1628" spans="1:9" x14ac:dyDescent="0.2">
      <c r="A1628" s="4">
        <v>150027</v>
      </c>
      <c r="B1628" s="4" t="s">
        <v>4354</v>
      </c>
      <c r="C1628" s="4" t="s">
        <v>4354</v>
      </c>
      <c r="D1628" s="4" t="s">
        <v>2739</v>
      </c>
      <c r="E1628" s="4">
        <v>165</v>
      </c>
      <c r="F1628" s="4" t="s">
        <v>2700</v>
      </c>
      <c r="G1628" s="4" t="s">
        <v>3004</v>
      </c>
      <c r="H1628" s="4" t="s">
        <v>2609</v>
      </c>
      <c r="I1628" s="4" t="s">
        <v>2609</v>
      </c>
    </row>
    <row r="1629" spans="1:9" x14ac:dyDescent="0.2">
      <c r="A1629" s="4">
        <v>150028</v>
      </c>
      <c r="B1629" s="4" t="s">
        <v>4353</v>
      </c>
      <c r="C1629" s="4" t="s">
        <v>4353</v>
      </c>
      <c r="D1629" s="4" t="s">
        <v>2739</v>
      </c>
      <c r="E1629" s="4">
        <v>178</v>
      </c>
      <c r="F1629" s="4" t="s">
        <v>2700</v>
      </c>
      <c r="G1629" s="4" t="s">
        <v>2741</v>
      </c>
      <c r="H1629" s="4" t="s">
        <v>2609</v>
      </c>
      <c r="I1629" s="4" t="s">
        <v>2609</v>
      </c>
    </row>
    <row r="1630" spans="1:9" x14ac:dyDescent="0.2">
      <c r="A1630" s="4">
        <v>150031</v>
      </c>
      <c r="B1630" s="4" t="s">
        <v>4352</v>
      </c>
      <c r="C1630" s="4" t="s">
        <v>4352</v>
      </c>
      <c r="D1630" s="4" t="s">
        <v>2739</v>
      </c>
      <c r="E1630" s="4">
        <v>67</v>
      </c>
      <c r="F1630" s="4" t="s">
        <v>2700</v>
      </c>
      <c r="G1630" s="4" t="s">
        <v>2741</v>
      </c>
      <c r="H1630" s="4" t="s">
        <v>2609</v>
      </c>
      <c r="I1630" s="4" t="s">
        <v>2609</v>
      </c>
    </row>
    <row r="1631" spans="1:9" x14ac:dyDescent="0.2">
      <c r="A1631" s="4">
        <v>150033</v>
      </c>
      <c r="B1631" s="4" t="s">
        <v>4351</v>
      </c>
      <c r="C1631" s="4" t="s">
        <v>4351</v>
      </c>
      <c r="D1631" s="4" t="s">
        <v>2739</v>
      </c>
      <c r="E1631" s="4">
        <v>180</v>
      </c>
      <c r="F1631" s="4" t="s">
        <v>2700</v>
      </c>
      <c r="G1631" s="4" t="s">
        <v>2741</v>
      </c>
      <c r="H1631" s="4" t="s">
        <v>2609</v>
      </c>
      <c r="I1631" s="4" t="s">
        <v>2609</v>
      </c>
    </row>
    <row r="1632" spans="1:9" x14ac:dyDescent="0.2">
      <c r="A1632" s="4">
        <v>150035</v>
      </c>
      <c r="B1632" s="4" t="s">
        <v>4350</v>
      </c>
      <c r="C1632" s="4" t="s">
        <v>4350</v>
      </c>
      <c r="D1632" s="4" t="s">
        <v>2739</v>
      </c>
      <c r="E1632" s="4">
        <v>181</v>
      </c>
      <c r="F1632" s="4" t="s">
        <v>2700</v>
      </c>
      <c r="G1632" s="4" t="s">
        <v>2828</v>
      </c>
      <c r="H1632" s="4" t="s">
        <v>2609</v>
      </c>
      <c r="I1632" s="4" t="s">
        <v>2609</v>
      </c>
    </row>
    <row r="1633" spans="1:9" x14ac:dyDescent="0.2">
      <c r="A1633" s="4">
        <v>150036</v>
      </c>
      <c r="B1633" s="4" t="s">
        <v>4349</v>
      </c>
      <c r="C1633" s="4" t="s">
        <v>4349</v>
      </c>
      <c r="D1633" s="4" t="s">
        <v>2739</v>
      </c>
      <c r="E1633" s="4">
        <v>178</v>
      </c>
      <c r="F1633" s="4" t="s">
        <v>2700</v>
      </c>
      <c r="G1633" s="4" t="s">
        <v>2741</v>
      </c>
      <c r="H1633" s="4" t="s">
        <v>2609</v>
      </c>
      <c r="I1633" s="4" t="s">
        <v>2609</v>
      </c>
    </row>
    <row r="1634" spans="1:9" x14ac:dyDescent="0.2">
      <c r="A1634" s="4">
        <v>150037</v>
      </c>
      <c r="B1634" s="4" t="s">
        <v>4348</v>
      </c>
      <c r="C1634" s="4" t="s">
        <v>4348</v>
      </c>
      <c r="D1634" s="4" t="s">
        <v>2739</v>
      </c>
      <c r="E1634" s="4">
        <v>181</v>
      </c>
      <c r="F1634" s="4" t="s">
        <v>2700</v>
      </c>
      <c r="G1634" s="4" t="s">
        <v>2741</v>
      </c>
      <c r="H1634" s="4" t="s">
        <v>2609</v>
      </c>
      <c r="I1634" s="4" t="s">
        <v>2609</v>
      </c>
    </row>
    <row r="1635" spans="1:9" x14ac:dyDescent="0.2">
      <c r="A1635" s="4">
        <v>150038</v>
      </c>
      <c r="B1635" s="4" t="s">
        <v>4347</v>
      </c>
      <c r="C1635" s="4" t="s">
        <v>4347</v>
      </c>
      <c r="D1635" s="4" t="s">
        <v>2739</v>
      </c>
      <c r="E1635" s="4">
        <v>182</v>
      </c>
      <c r="F1635" s="4" t="s">
        <v>2700</v>
      </c>
      <c r="G1635" s="4" t="s">
        <v>2741</v>
      </c>
      <c r="H1635" s="4" t="s">
        <v>2609</v>
      </c>
      <c r="I1635" s="4" t="s">
        <v>2609</v>
      </c>
    </row>
    <row r="1636" spans="1:9" x14ac:dyDescent="0.2">
      <c r="A1636" s="4">
        <v>150039</v>
      </c>
      <c r="B1636" s="4" t="s">
        <v>4346</v>
      </c>
      <c r="C1636" s="4" t="s">
        <v>4346</v>
      </c>
      <c r="D1636" s="4" t="s">
        <v>2739</v>
      </c>
      <c r="E1636" s="4">
        <v>177</v>
      </c>
      <c r="F1636" s="4" t="s">
        <v>2700</v>
      </c>
      <c r="G1636" s="4" t="s">
        <v>2758</v>
      </c>
      <c r="H1636" s="4" t="s">
        <v>2609</v>
      </c>
      <c r="I1636" s="4" t="s">
        <v>2609</v>
      </c>
    </row>
    <row r="1637" spans="1:9" x14ac:dyDescent="0.2">
      <c r="A1637" s="4">
        <v>150040</v>
      </c>
      <c r="B1637" s="4" t="s">
        <v>4345</v>
      </c>
      <c r="C1637" s="4" t="s">
        <v>4345</v>
      </c>
      <c r="D1637" s="4" t="s">
        <v>2739</v>
      </c>
      <c r="E1637" s="4">
        <v>166</v>
      </c>
      <c r="F1637" s="4" t="s">
        <v>2700</v>
      </c>
      <c r="G1637" s="4" t="s">
        <v>2741</v>
      </c>
      <c r="H1637" s="4" t="s">
        <v>2609</v>
      </c>
      <c r="I1637" s="4" t="s">
        <v>2609</v>
      </c>
    </row>
    <row r="1638" spans="1:9" x14ac:dyDescent="0.2">
      <c r="A1638" s="4">
        <v>150041</v>
      </c>
      <c r="B1638" s="4" t="s">
        <v>4344</v>
      </c>
      <c r="C1638" s="4" t="s">
        <v>4344</v>
      </c>
      <c r="D1638" s="4" t="s">
        <v>2739</v>
      </c>
      <c r="E1638" s="4">
        <v>178</v>
      </c>
      <c r="F1638" s="4" t="s">
        <v>2700</v>
      </c>
      <c r="G1638" s="4" t="s">
        <v>2741</v>
      </c>
      <c r="H1638" s="4" t="s">
        <v>2609</v>
      </c>
      <c r="I1638" s="4" t="s">
        <v>2609</v>
      </c>
    </row>
    <row r="1639" spans="1:9" x14ac:dyDescent="0.2">
      <c r="A1639" s="4">
        <v>150042</v>
      </c>
      <c r="B1639" s="4" t="s">
        <v>4343</v>
      </c>
      <c r="C1639" s="4" t="s">
        <v>4343</v>
      </c>
      <c r="D1639" s="4" t="s">
        <v>2739</v>
      </c>
      <c r="E1639" s="4">
        <v>177</v>
      </c>
      <c r="F1639" s="4" t="s">
        <v>2700</v>
      </c>
      <c r="G1639" s="4" t="s">
        <v>2741</v>
      </c>
      <c r="H1639" s="4" t="s">
        <v>2609</v>
      </c>
      <c r="I1639" s="4" t="s">
        <v>2609</v>
      </c>
    </row>
    <row r="1640" spans="1:9" x14ac:dyDescent="0.2">
      <c r="A1640" s="4">
        <v>150043</v>
      </c>
      <c r="B1640" s="4" t="s">
        <v>4342</v>
      </c>
      <c r="C1640" s="4" t="s">
        <v>4342</v>
      </c>
      <c r="D1640" s="4" t="s">
        <v>2739</v>
      </c>
      <c r="E1640" s="4">
        <v>67</v>
      </c>
      <c r="F1640" s="4" t="s">
        <v>2700</v>
      </c>
      <c r="G1640" s="4" t="s">
        <v>2828</v>
      </c>
      <c r="H1640" s="4" t="s">
        <v>2609</v>
      </c>
      <c r="I1640" s="4" t="s">
        <v>2609</v>
      </c>
    </row>
    <row r="1641" spans="1:9" x14ac:dyDescent="0.2">
      <c r="A1641" s="4">
        <v>150044</v>
      </c>
      <c r="B1641" s="4" t="s">
        <v>4341</v>
      </c>
      <c r="C1641" s="4" t="s">
        <v>4340</v>
      </c>
      <c r="D1641" s="4" t="s">
        <v>2739</v>
      </c>
      <c r="E1641" s="4">
        <v>186</v>
      </c>
      <c r="F1641" s="4" t="s">
        <v>2700</v>
      </c>
      <c r="G1641" s="4" t="s">
        <v>2741</v>
      </c>
      <c r="H1641" s="4" t="s">
        <v>2609</v>
      </c>
      <c r="I1641" s="4" t="s">
        <v>2609</v>
      </c>
    </row>
    <row r="1642" spans="1:9" x14ac:dyDescent="0.2">
      <c r="A1642" s="4">
        <v>150045</v>
      </c>
      <c r="B1642" s="4" t="s">
        <v>4339</v>
      </c>
      <c r="C1642" s="4" t="s">
        <v>4339</v>
      </c>
      <c r="D1642" s="4" t="s">
        <v>2739</v>
      </c>
      <c r="E1642" s="4">
        <v>167</v>
      </c>
      <c r="F1642" s="4" t="s">
        <v>2700</v>
      </c>
      <c r="G1642" s="4" t="s">
        <v>3004</v>
      </c>
      <c r="H1642" s="4" t="s">
        <v>2609</v>
      </c>
      <c r="I1642" s="4" t="s">
        <v>2609</v>
      </c>
    </row>
    <row r="1643" spans="1:9" x14ac:dyDescent="0.2">
      <c r="A1643" s="4">
        <v>150047</v>
      </c>
      <c r="B1643" s="4" t="s">
        <v>4338</v>
      </c>
      <c r="C1643" s="4" t="s">
        <v>4338</v>
      </c>
      <c r="D1643" s="4" t="s">
        <v>2739</v>
      </c>
      <c r="E1643" s="4">
        <v>171</v>
      </c>
      <c r="F1643" s="4" t="s">
        <v>2700</v>
      </c>
      <c r="G1643" s="4" t="s">
        <v>2828</v>
      </c>
      <c r="H1643" s="4" t="s">
        <v>2609</v>
      </c>
      <c r="I1643" s="4" t="s">
        <v>2609</v>
      </c>
    </row>
    <row r="1644" spans="1:9" x14ac:dyDescent="0.2">
      <c r="A1644" s="4">
        <v>150048</v>
      </c>
      <c r="B1644" s="4" t="s">
        <v>4337</v>
      </c>
      <c r="C1644" s="4" t="s">
        <v>4337</v>
      </c>
      <c r="D1644" s="4" t="s">
        <v>2739</v>
      </c>
      <c r="E1644" s="4">
        <v>165</v>
      </c>
      <c r="F1644" s="4" t="s">
        <v>2700</v>
      </c>
      <c r="G1644" s="4" t="s">
        <v>2741</v>
      </c>
      <c r="H1644" s="4" t="s">
        <v>2609</v>
      </c>
      <c r="I1644" s="4" t="s">
        <v>2609</v>
      </c>
    </row>
    <row r="1645" spans="1:9" x14ac:dyDescent="0.2">
      <c r="A1645" s="4">
        <v>150049</v>
      </c>
      <c r="B1645" s="4" t="s">
        <v>4336</v>
      </c>
      <c r="C1645" s="4" t="s">
        <v>4336</v>
      </c>
      <c r="D1645" s="4" t="s">
        <v>2739</v>
      </c>
      <c r="E1645" s="4">
        <v>166</v>
      </c>
      <c r="F1645" s="4" t="s">
        <v>2700</v>
      </c>
      <c r="G1645" s="4" t="s">
        <v>2758</v>
      </c>
      <c r="H1645" s="4" t="s">
        <v>2609</v>
      </c>
      <c r="I1645" s="4" t="s">
        <v>2609</v>
      </c>
    </row>
    <row r="1646" spans="1:9" x14ac:dyDescent="0.2">
      <c r="A1646" s="4">
        <v>150050</v>
      </c>
      <c r="B1646" s="4" t="s">
        <v>4335</v>
      </c>
      <c r="C1646" s="4" t="s">
        <v>4335</v>
      </c>
      <c r="D1646" s="4" t="s">
        <v>2739</v>
      </c>
      <c r="E1646" s="4">
        <v>179</v>
      </c>
      <c r="F1646" s="4" t="s">
        <v>2700</v>
      </c>
      <c r="G1646" s="4" t="s">
        <v>2758</v>
      </c>
      <c r="H1646" s="4" t="s">
        <v>2609</v>
      </c>
      <c r="I1646" s="4" t="s">
        <v>2609</v>
      </c>
    </row>
    <row r="1647" spans="1:9" x14ac:dyDescent="0.2">
      <c r="A1647" s="4">
        <v>150051</v>
      </c>
      <c r="B1647" s="4" t="s">
        <v>4334</v>
      </c>
      <c r="C1647" s="4" t="s">
        <v>4334</v>
      </c>
      <c r="D1647" s="4" t="s">
        <v>2739</v>
      </c>
      <c r="E1647" s="4">
        <v>179</v>
      </c>
      <c r="F1647" s="4" t="s">
        <v>2700</v>
      </c>
      <c r="G1647" s="4" t="s">
        <v>4333</v>
      </c>
      <c r="H1647" s="4" t="s">
        <v>2609</v>
      </c>
      <c r="I1647" s="4" t="s">
        <v>2609</v>
      </c>
    </row>
    <row r="1648" spans="1:9" x14ac:dyDescent="0.2">
      <c r="A1648" s="4">
        <v>150052</v>
      </c>
      <c r="B1648" s="4" t="s">
        <v>4332</v>
      </c>
      <c r="C1648" s="4" t="s">
        <v>4332</v>
      </c>
      <c r="D1648" s="4" t="s">
        <v>2979</v>
      </c>
      <c r="E1648" s="4">
        <v>179</v>
      </c>
      <c r="F1648" s="4" t="s">
        <v>2700</v>
      </c>
      <c r="G1648" s="4" t="s">
        <v>2741</v>
      </c>
      <c r="H1648" s="4" t="s">
        <v>2609</v>
      </c>
      <c r="I1648" s="4" t="s">
        <v>2609</v>
      </c>
    </row>
    <row r="1649" spans="1:9" x14ac:dyDescent="0.2">
      <c r="A1649" s="4">
        <v>150053</v>
      </c>
      <c r="B1649" s="4" t="s">
        <v>4331</v>
      </c>
      <c r="C1649" s="4" t="s">
        <v>4331</v>
      </c>
      <c r="D1649" s="4" t="s">
        <v>2739</v>
      </c>
      <c r="E1649" s="4">
        <v>166</v>
      </c>
      <c r="F1649" s="4" t="s">
        <v>2700</v>
      </c>
      <c r="G1649" s="4" t="s">
        <v>2741</v>
      </c>
      <c r="H1649" s="4" t="s">
        <v>2609</v>
      </c>
      <c r="I1649" s="4" t="s">
        <v>2609</v>
      </c>
    </row>
    <row r="1650" spans="1:9" x14ac:dyDescent="0.2">
      <c r="A1650" s="4">
        <v>150055</v>
      </c>
      <c r="B1650" s="4" t="s">
        <v>4330</v>
      </c>
      <c r="C1650" s="4" t="s">
        <v>4330</v>
      </c>
      <c r="D1650" s="4" t="s">
        <v>2979</v>
      </c>
      <c r="E1650" s="4">
        <v>167</v>
      </c>
      <c r="F1650" s="4" t="s">
        <v>2700</v>
      </c>
      <c r="G1650" s="4" t="s">
        <v>2741</v>
      </c>
      <c r="H1650" s="4" t="s">
        <v>2609</v>
      </c>
      <c r="I1650" s="4" t="s">
        <v>2609</v>
      </c>
    </row>
    <row r="1651" spans="1:9" x14ac:dyDescent="0.2">
      <c r="A1651" s="4">
        <v>150056</v>
      </c>
      <c r="B1651" s="4" t="s">
        <v>4329</v>
      </c>
      <c r="C1651" s="4" t="s">
        <v>4329</v>
      </c>
      <c r="D1651" s="4" t="s">
        <v>2739</v>
      </c>
      <c r="E1651" s="4">
        <v>180</v>
      </c>
      <c r="F1651" s="4" t="s">
        <v>2700</v>
      </c>
      <c r="G1651" s="4" t="s">
        <v>2741</v>
      </c>
      <c r="H1651" s="4" t="s">
        <v>2609</v>
      </c>
      <c r="I1651" s="4" t="s">
        <v>2609</v>
      </c>
    </row>
    <row r="1652" spans="1:9" x14ac:dyDescent="0.2">
      <c r="A1652" s="4">
        <v>150058</v>
      </c>
      <c r="B1652" s="4" t="s">
        <v>4328</v>
      </c>
      <c r="C1652" s="4" t="s">
        <v>4328</v>
      </c>
      <c r="D1652" s="4" t="s">
        <v>2739</v>
      </c>
      <c r="E1652" s="4">
        <v>167</v>
      </c>
      <c r="F1652" s="4" t="s">
        <v>2700</v>
      </c>
      <c r="G1652" s="4" t="s">
        <v>2741</v>
      </c>
      <c r="H1652" s="4" t="s">
        <v>2609</v>
      </c>
      <c r="I1652" s="4" t="s">
        <v>2609</v>
      </c>
    </row>
    <row r="1653" spans="1:9" x14ac:dyDescent="0.2">
      <c r="A1653" s="4">
        <v>150059</v>
      </c>
      <c r="B1653" s="4" t="s">
        <v>4327</v>
      </c>
      <c r="C1653" s="4" t="s">
        <v>4327</v>
      </c>
      <c r="D1653" s="4" t="s">
        <v>2739</v>
      </c>
      <c r="E1653" s="4">
        <v>182</v>
      </c>
      <c r="F1653" s="4" t="s">
        <v>2700</v>
      </c>
      <c r="G1653" s="4" t="s">
        <v>2828</v>
      </c>
      <c r="H1653" s="4" t="s">
        <v>2609</v>
      </c>
      <c r="I1653" s="4" t="s">
        <v>2609</v>
      </c>
    </row>
    <row r="1654" spans="1:9" x14ac:dyDescent="0.2">
      <c r="A1654" s="4">
        <v>150060</v>
      </c>
      <c r="B1654" s="4" t="s">
        <v>4326</v>
      </c>
      <c r="C1654" s="4" t="s">
        <v>4326</v>
      </c>
      <c r="D1654" s="4" t="s">
        <v>2739</v>
      </c>
      <c r="E1654" s="4">
        <v>182</v>
      </c>
      <c r="F1654" s="4" t="s">
        <v>2700</v>
      </c>
      <c r="G1654" s="4" t="s">
        <v>2741</v>
      </c>
      <c r="H1654" s="4" t="s">
        <v>2609</v>
      </c>
      <c r="I1654" s="4" t="s">
        <v>2609</v>
      </c>
    </row>
    <row r="1655" spans="1:9" x14ac:dyDescent="0.2">
      <c r="A1655" s="4">
        <v>150061</v>
      </c>
      <c r="B1655" s="4" t="s">
        <v>4325</v>
      </c>
      <c r="C1655" s="4" t="s">
        <v>4325</v>
      </c>
      <c r="D1655" s="4" t="s">
        <v>2739</v>
      </c>
      <c r="E1655" s="4">
        <v>176</v>
      </c>
      <c r="F1655" s="4" t="s">
        <v>2700</v>
      </c>
      <c r="G1655" s="4" t="s">
        <v>2741</v>
      </c>
      <c r="H1655" s="4" t="s">
        <v>2609</v>
      </c>
      <c r="I1655" s="4" t="s">
        <v>2609</v>
      </c>
    </row>
    <row r="1656" spans="1:9" x14ac:dyDescent="0.2">
      <c r="A1656" s="4">
        <v>150062</v>
      </c>
      <c r="B1656" s="4" t="s">
        <v>4324</v>
      </c>
      <c r="C1656" s="4" t="s">
        <v>4324</v>
      </c>
      <c r="D1656" s="4" t="s">
        <v>2739</v>
      </c>
      <c r="E1656" s="4">
        <v>187</v>
      </c>
      <c r="F1656" s="4" t="s">
        <v>2700</v>
      </c>
      <c r="G1656" s="4" t="s">
        <v>2741</v>
      </c>
      <c r="H1656" s="4" t="s">
        <v>2609</v>
      </c>
      <c r="I1656" s="4" t="s">
        <v>2609</v>
      </c>
    </row>
    <row r="1657" spans="1:9" x14ac:dyDescent="0.2">
      <c r="A1657" s="4">
        <v>150063</v>
      </c>
      <c r="B1657" s="4" t="s">
        <v>4323</v>
      </c>
      <c r="C1657" s="4" t="s">
        <v>4323</v>
      </c>
      <c r="D1657" s="4" t="s">
        <v>2739</v>
      </c>
      <c r="E1657" s="4">
        <v>176</v>
      </c>
      <c r="F1657" s="4" t="s">
        <v>2700</v>
      </c>
      <c r="G1657" s="4" t="s">
        <v>2741</v>
      </c>
      <c r="H1657" s="4" t="s">
        <v>2609</v>
      </c>
      <c r="I1657" s="4" t="s">
        <v>2609</v>
      </c>
    </row>
    <row r="1658" spans="1:9" x14ac:dyDescent="0.2">
      <c r="A1658" s="4">
        <v>150064</v>
      </c>
      <c r="B1658" s="4" t="s">
        <v>4322</v>
      </c>
      <c r="C1658" s="4" t="s">
        <v>4322</v>
      </c>
      <c r="D1658" s="4" t="s">
        <v>2739</v>
      </c>
      <c r="E1658" s="4">
        <v>184</v>
      </c>
      <c r="F1658" s="4" t="s">
        <v>2700</v>
      </c>
      <c r="G1658" s="4" t="s">
        <v>2741</v>
      </c>
      <c r="H1658" s="4" t="s">
        <v>2609</v>
      </c>
      <c r="I1658" s="4" t="s">
        <v>2609</v>
      </c>
    </row>
    <row r="1659" spans="1:9" x14ac:dyDescent="0.2">
      <c r="A1659" s="4">
        <v>150065</v>
      </c>
      <c r="B1659" s="4" t="s">
        <v>4321</v>
      </c>
      <c r="C1659" s="4" t="s">
        <v>4321</v>
      </c>
      <c r="D1659" s="4" t="s">
        <v>2739</v>
      </c>
      <c r="E1659" s="4">
        <v>186</v>
      </c>
      <c r="F1659" s="4" t="s">
        <v>2700</v>
      </c>
      <c r="G1659" s="4" t="s">
        <v>2741</v>
      </c>
      <c r="H1659" s="4" t="s">
        <v>2609</v>
      </c>
      <c r="I1659" s="4" t="s">
        <v>2609</v>
      </c>
    </row>
    <row r="1660" spans="1:9" x14ac:dyDescent="0.2">
      <c r="A1660" s="4">
        <v>150066</v>
      </c>
      <c r="B1660" s="4" t="s">
        <v>4320</v>
      </c>
      <c r="C1660" s="4" t="s">
        <v>4320</v>
      </c>
      <c r="D1660" s="4" t="s">
        <v>2739</v>
      </c>
      <c r="E1660" s="4">
        <v>184</v>
      </c>
      <c r="F1660" s="4" t="s">
        <v>2700</v>
      </c>
      <c r="G1660" s="4" t="s">
        <v>2741</v>
      </c>
      <c r="H1660" s="4" t="s">
        <v>2609</v>
      </c>
      <c r="I1660" s="4" t="s">
        <v>2609</v>
      </c>
    </row>
    <row r="1661" spans="1:9" x14ac:dyDescent="0.2">
      <c r="A1661" s="4">
        <v>150067</v>
      </c>
      <c r="B1661" s="4" t="s">
        <v>4319</v>
      </c>
      <c r="C1661" s="4" t="s">
        <v>4319</v>
      </c>
      <c r="D1661" s="4" t="s">
        <v>2739</v>
      </c>
      <c r="E1661" s="4">
        <v>184</v>
      </c>
      <c r="F1661" s="4" t="s">
        <v>2700</v>
      </c>
      <c r="G1661" s="4" t="s">
        <v>2741</v>
      </c>
      <c r="H1661" s="4" t="s">
        <v>2609</v>
      </c>
      <c r="I1661" s="4" t="s">
        <v>2609</v>
      </c>
    </row>
    <row r="1662" spans="1:9" x14ac:dyDescent="0.2">
      <c r="A1662" s="4">
        <v>150068</v>
      </c>
      <c r="B1662" s="4" t="s">
        <v>4318</v>
      </c>
      <c r="C1662" s="4" t="s">
        <v>4318</v>
      </c>
      <c r="D1662" s="4" t="s">
        <v>2739</v>
      </c>
      <c r="E1662" s="4">
        <v>195</v>
      </c>
      <c r="F1662" s="4" t="s">
        <v>2700</v>
      </c>
      <c r="G1662" s="4" t="s">
        <v>2741</v>
      </c>
      <c r="H1662" s="4" t="s">
        <v>2609</v>
      </c>
      <c r="I1662" s="4" t="s">
        <v>2609</v>
      </c>
    </row>
    <row r="1663" spans="1:9" x14ac:dyDescent="0.2">
      <c r="A1663" s="4">
        <v>150069</v>
      </c>
      <c r="B1663" s="4" t="s">
        <v>4317</v>
      </c>
      <c r="C1663" s="4" t="s">
        <v>4317</v>
      </c>
      <c r="D1663" s="4" t="s">
        <v>2739</v>
      </c>
      <c r="E1663" s="4">
        <v>99</v>
      </c>
      <c r="F1663" s="4" t="s">
        <v>2700</v>
      </c>
      <c r="G1663" s="4" t="s">
        <v>2741</v>
      </c>
      <c r="H1663" s="4" t="s">
        <v>2609</v>
      </c>
      <c r="I1663" s="4" t="s">
        <v>2609</v>
      </c>
    </row>
    <row r="1664" spans="1:9" x14ac:dyDescent="0.2">
      <c r="A1664" s="4">
        <v>150071</v>
      </c>
      <c r="B1664" s="4" t="s">
        <v>4316</v>
      </c>
      <c r="C1664" s="4" t="s">
        <v>4316</v>
      </c>
      <c r="D1664" s="4" t="s">
        <v>2739</v>
      </c>
      <c r="E1664" s="4">
        <v>167</v>
      </c>
      <c r="F1664" s="4" t="s">
        <v>2700</v>
      </c>
      <c r="G1664" s="4" t="s">
        <v>2758</v>
      </c>
      <c r="H1664" s="4" t="s">
        <v>2609</v>
      </c>
      <c r="I1664" s="4" t="s">
        <v>2609</v>
      </c>
    </row>
    <row r="1665" spans="1:9" x14ac:dyDescent="0.2">
      <c r="A1665" s="4">
        <v>150073</v>
      </c>
      <c r="B1665" s="4" t="s">
        <v>4315</v>
      </c>
      <c r="C1665" s="4" t="s">
        <v>4315</v>
      </c>
      <c r="D1665" s="4" t="s">
        <v>2739</v>
      </c>
      <c r="E1665" s="4">
        <v>188</v>
      </c>
      <c r="F1665" s="4" t="s">
        <v>2700</v>
      </c>
      <c r="G1665" s="4" t="s">
        <v>2741</v>
      </c>
      <c r="H1665" s="4" t="s">
        <v>2609</v>
      </c>
      <c r="I1665" s="4" t="s">
        <v>2609</v>
      </c>
    </row>
    <row r="1666" spans="1:9" x14ac:dyDescent="0.2">
      <c r="A1666" s="4">
        <v>150076</v>
      </c>
      <c r="B1666" s="4" t="s">
        <v>4314</v>
      </c>
      <c r="C1666" s="4" t="s">
        <v>4314</v>
      </c>
      <c r="D1666" s="4" t="s">
        <v>2739</v>
      </c>
      <c r="E1666" s="4">
        <v>195</v>
      </c>
      <c r="F1666" s="4" t="s">
        <v>2700</v>
      </c>
      <c r="G1666" s="4" t="s">
        <v>4313</v>
      </c>
      <c r="H1666" s="4" t="s">
        <v>2609</v>
      </c>
      <c r="I1666" s="4" t="s">
        <v>2609</v>
      </c>
    </row>
    <row r="1667" spans="1:9" x14ac:dyDescent="0.2">
      <c r="A1667" s="4">
        <v>150077</v>
      </c>
      <c r="B1667" s="4" t="s">
        <v>4312</v>
      </c>
      <c r="C1667" s="4" t="s">
        <v>4312</v>
      </c>
      <c r="D1667" s="4" t="s">
        <v>2739</v>
      </c>
      <c r="E1667" s="4">
        <v>195</v>
      </c>
      <c r="F1667" s="4" t="s">
        <v>2700</v>
      </c>
      <c r="G1667" s="4" t="s">
        <v>2741</v>
      </c>
      <c r="H1667" s="4" t="s">
        <v>2609</v>
      </c>
      <c r="I1667" s="4" t="s">
        <v>2609</v>
      </c>
    </row>
    <row r="1668" spans="1:9" x14ac:dyDescent="0.2">
      <c r="A1668" s="4">
        <v>150078</v>
      </c>
      <c r="B1668" s="4" t="s">
        <v>4311</v>
      </c>
      <c r="C1668" s="4" t="s">
        <v>4311</v>
      </c>
      <c r="D1668" s="4" t="s">
        <v>2739</v>
      </c>
      <c r="E1668" s="4">
        <v>177</v>
      </c>
      <c r="F1668" s="4" t="s">
        <v>2700</v>
      </c>
      <c r="G1668" s="4" t="s">
        <v>2741</v>
      </c>
      <c r="H1668" s="4" t="s">
        <v>2609</v>
      </c>
      <c r="I1668" s="4" t="s">
        <v>2609</v>
      </c>
    </row>
    <row r="1669" spans="1:9" x14ac:dyDescent="0.2">
      <c r="A1669" s="4">
        <v>150080</v>
      </c>
      <c r="B1669" s="4" t="s">
        <v>4310</v>
      </c>
      <c r="C1669" s="4" t="s">
        <v>4310</v>
      </c>
      <c r="D1669" s="4" t="s">
        <v>2739</v>
      </c>
      <c r="E1669" s="4">
        <v>180</v>
      </c>
      <c r="F1669" s="4" t="s">
        <v>2700</v>
      </c>
      <c r="G1669" s="4" t="s">
        <v>2741</v>
      </c>
      <c r="H1669" s="4" t="s">
        <v>2609</v>
      </c>
      <c r="I1669" s="4" t="s">
        <v>2609</v>
      </c>
    </row>
    <row r="1670" spans="1:9" x14ac:dyDescent="0.2">
      <c r="A1670" s="4">
        <v>150081</v>
      </c>
      <c r="B1670" s="4" t="s">
        <v>4309</v>
      </c>
      <c r="C1670" s="4" t="s">
        <v>4309</v>
      </c>
      <c r="D1670" s="4" t="s">
        <v>2739</v>
      </c>
      <c r="E1670" s="4">
        <v>177</v>
      </c>
      <c r="F1670" s="4" t="s">
        <v>2700</v>
      </c>
      <c r="G1670" s="4" t="s">
        <v>2741</v>
      </c>
      <c r="H1670" s="4" t="s">
        <v>2609</v>
      </c>
      <c r="I1670" s="4" t="s">
        <v>2609</v>
      </c>
    </row>
    <row r="1671" spans="1:9" x14ac:dyDescent="0.2">
      <c r="A1671" s="4">
        <v>150085</v>
      </c>
      <c r="B1671" s="4" t="s">
        <v>4308</v>
      </c>
      <c r="C1671" s="4" t="s">
        <v>4308</v>
      </c>
      <c r="D1671" s="4" t="s">
        <v>2739</v>
      </c>
      <c r="E1671" s="4">
        <v>181</v>
      </c>
      <c r="F1671" s="4" t="s">
        <v>2700</v>
      </c>
      <c r="G1671" s="4" t="s">
        <v>2758</v>
      </c>
      <c r="H1671" s="4" t="s">
        <v>2609</v>
      </c>
      <c r="I1671" s="4" t="s">
        <v>2609</v>
      </c>
    </row>
    <row r="1672" spans="1:9" x14ac:dyDescent="0.2">
      <c r="A1672" s="4">
        <v>150086</v>
      </c>
      <c r="B1672" s="4" t="s">
        <v>4307</v>
      </c>
      <c r="C1672" s="4" t="s">
        <v>4307</v>
      </c>
      <c r="D1672" s="4" t="s">
        <v>2739</v>
      </c>
      <c r="E1672" s="4">
        <v>180</v>
      </c>
      <c r="F1672" s="4" t="s">
        <v>2700</v>
      </c>
      <c r="G1672" s="4" t="s">
        <v>2741</v>
      </c>
      <c r="H1672" s="4" t="s">
        <v>2609</v>
      </c>
      <c r="I1672" s="4" t="s">
        <v>2609</v>
      </c>
    </row>
    <row r="1673" spans="1:9" x14ac:dyDescent="0.2">
      <c r="A1673" s="4">
        <v>150087</v>
      </c>
      <c r="B1673" s="4" t="s">
        <v>4306</v>
      </c>
      <c r="C1673" s="4" t="s">
        <v>4306</v>
      </c>
      <c r="D1673" s="4" t="s">
        <v>2739</v>
      </c>
      <c r="E1673" s="4">
        <v>180</v>
      </c>
      <c r="F1673" s="4" t="s">
        <v>2700</v>
      </c>
      <c r="G1673" s="4" t="s">
        <v>2758</v>
      </c>
      <c r="H1673" s="4" t="s">
        <v>2609</v>
      </c>
      <c r="I1673" s="4" t="s">
        <v>2609</v>
      </c>
    </row>
    <row r="1674" spans="1:9" x14ac:dyDescent="0.2">
      <c r="A1674" s="4">
        <v>150089</v>
      </c>
      <c r="B1674" s="4" t="s">
        <v>4305</v>
      </c>
      <c r="C1674" s="4" t="s">
        <v>4305</v>
      </c>
      <c r="D1674" s="4" t="s">
        <v>2739</v>
      </c>
      <c r="E1674" s="4">
        <v>174</v>
      </c>
      <c r="F1674" s="4" t="s">
        <v>2700</v>
      </c>
      <c r="G1674" s="4" t="s">
        <v>2741</v>
      </c>
      <c r="H1674" s="4" t="s">
        <v>2609</v>
      </c>
      <c r="I1674" s="4" t="s">
        <v>2609</v>
      </c>
    </row>
    <row r="1675" spans="1:9" x14ac:dyDescent="0.2">
      <c r="A1675" s="4">
        <v>150090</v>
      </c>
      <c r="B1675" s="4" t="s">
        <v>4304</v>
      </c>
      <c r="C1675" s="4" t="s">
        <v>4304</v>
      </c>
      <c r="D1675" s="4" t="s">
        <v>2739</v>
      </c>
      <c r="E1675" s="4">
        <v>188</v>
      </c>
      <c r="F1675" s="4" t="s">
        <v>2700</v>
      </c>
      <c r="G1675" s="4" t="s">
        <v>2741</v>
      </c>
      <c r="H1675" s="4" t="s">
        <v>2609</v>
      </c>
      <c r="I1675" s="4" t="s">
        <v>2609</v>
      </c>
    </row>
    <row r="1676" spans="1:9" x14ac:dyDescent="0.2">
      <c r="A1676" s="4">
        <v>150091</v>
      </c>
      <c r="B1676" s="4" t="s">
        <v>4303</v>
      </c>
      <c r="C1676" s="4" t="s">
        <v>4303</v>
      </c>
      <c r="D1676" s="4" t="s">
        <v>2739</v>
      </c>
      <c r="E1676" s="4">
        <v>191</v>
      </c>
      <c r="F1676" s="4" t="s">
        <v>2700</v>
      </c>
      <c r="G1676" s="4" t="s">
        <v>3262</v>
      </c>
      <c r="H1676" s="4" t="s">
        <v>2609</v>
      </c>
      <c r="I1676" s="4" t="s">
        <v>2609</v>
      </c>
    </row>
    <row r="1677" spans="1:9" x14ac:dyDescent="0.2">
      <c r="A1677" s="4">
        <v>150092</v>
      </c>
      <c r="B1677" s="4" t="s">
        <v>4302</v>
      </c>
      <c r="C1677" s="4" t="s">
        <v>4302</v>
      </c>
      <c r="D1677" s="4" t="s">
        <v>2739</v>
      </c>
      <c r="E1677" s="4">
        <v>177</v>
      </c>
      <c r="F1677" s="4" t="s">
        <v>2700</v>
      </c>
      <c r="G1677" s="4" t="s">
        <v>2758</v>
      </c>
      <c r="H1677" s="4" t="s">
        <v>2609</v>
      </c>
      <c r="I1677" s="4" t="s">
        <v>2609</v>
      </c>
    </row>
    <row r="1678" spans="1:9" x14ac:dyDescent="0.2">
      <c r="A1678" s="4">
        <v>150093</v>
      </c>
      <c r="B1678" s="4" t="s">
        <v>4301</v>
      </c>
      <c r="C1678" s="4" t="s">
        <v>4301</v>
      </c>
      <c r="D1678" s="4" t="s">
        <v>2739</v>
      </c>
      <c r="E1678" s="4">
        <v>182</v>
      </c>
      <c r="F1678" s="4" t="s">
        <v>2700</v>
      </c>
      <c r="G1678" s="4" t="s">
        <v>3004</v>
      </c>
      <c r="H1678" s="4" t="s">
        <v>2609</v>
      </c>
      <c r="I1678" s="4" t="s">
        <v>2609</v>
      </c>
    </row>
    <row r="1679" spans="1:9" x14ac:dyDescent="0.2">
      <c r="A1679" s="4">
        <v>150095</v>
      </c>
      <c r="B1679" s="4" t="s">
        <v>4300</v>
      </c>
      <c r="C1679" s="4" t="s">
        <v>4300</v>
      </c>
      <c r="D1679" s="4" t="s">
        <v>2739</v>
      </c>
      <c r="E1679" s="4">
        <v>164</v>
      </c>
      <c r="F1679" s="4" t="s">
        <v>2700</v>
      </c>
      <c r="G1679" s="4" t="s">
        <v>3004</v>
      </c>
      <c r="H1679" s="4" t="s">
        <v>2609</v>
      </c>
      <c r="I1679" s="4" t="s">
        <v>2609</v>
      </c>
    </row>
    <row r="1680" spans="1:9" x14ac:dyDescent="0.2">
      <c r="A1680" s="4">
        <v>150097</v>
      </c>
      <c r="B1680" s="4" t="s">
        <v>4299</v>
      </c>
      <c r="C1680" s="4" t="s">
        <v>4299</v>
      </c>
      <c r="D1680" s="4" t="s">
        <v>2739</v>
      </c>
      <c r="E1680" s="4">
        <v>177</v>
      </c>
      <c r="F1680" s="4" t="s">
        <v>2700</v>
      </c>
      <c r="G1680" s="4" t="s">
        <v>2916</v>
      </c>
      <c r="H1680" s="4" t="s">
        <v>2609</v>
      </c>
      <c r="I1680" s="4" t="s">
        <v>2609</v>
      </c>
    </row>
    <row r="1681" spans="1:9" x14ac:dyDescent="0.2">
      <c r="A1681" s="4">
        <v>150098</v>
      </c>
      <c r="B1681" s="4" t="s">
        <v>4298</v>
      </c>
      <c r="C1681" s="4" t="s">
        <v>4298</v>
      </c>
      <c r="D1681" s="4" t="s">
        <v>2739</v>
      </c>
      <c r="E1681" s="4">
        <v>188</v>
      </c>
      <c r="F1681" s="4" t="s">
        <v>2700</v>
      </c>
      <c r="G1681" s="4" t="s">
        <v>2741</v>
      </c>
      <c r="H1681" s="4" t="s">
        <v>2609</v>
      </c>
      <c r="I1681" s="4" t="s">
        <v>2609</v>
      </c>
    </row>
    <row r="1682" spans="1:9" x14ac:dyDescent="0.2">
      <c r="A1682" s="4">
        <v>150099</v>
      </c>
      <c r="B1682" s="4" t="s">
        <v>4297</v>
      </c>
      <c r="C1682" s="4" t="s">
        <v>4297</v>
      </c>
      <c r="D1682" s="4" t="s">
        <v>2739</v>
      </c>
      <c r="E1682" s="4">
        <v>67</v>
      </c>
      <c r="F1682" s="4" t="s">
        <v>2700</v>
      </c>
      <c r="G1682" s="4" t="s">
        <v>3004</v>
      </c>
      <c r="H1682" s="4" t="s">
        <v>2609</v>
      </c>
      <c r="I1682" s="4" t="s">
        <v>2609</v>
      </c>
    </row>
    <row r="1683" spans="1:9" x14ac:dyDescent="0.2">
      <c r="A1683" s="4">
        <v>150100</v>
      </c>
      <c r="B1683" s="4" t="s">
        <v>4296</v>
      </c>
      <c r="C1683" s="4" t="s">
        <v>4296</v>
      </c>
      <c r="D1683" s="4" t="s">
        <v>2739</v>
      </c>
      <c r="E1683" s="4">
        <v>178</v>
      </c>
      <c r="F1683" s="4" t="s">
        <v>2700</v>
      </c>
      <c r="G1683" s="4" t="s">
        <v>2741</v>
      </c>
      <c r="H1683" s="4" t="s">
        <v>2609</v>
      </c>
      <c r="I1683" s="4" t="s">
        <v>2609</v>
      </c>
    </row>
    <row r="1684" spans="1:9" x14ac:dyDescent="0.2">
      <c r="A1684" s="4">
        <v>150101</v>
      </c>
      <c r="B1684" s="4" t="s">
        <v>4295</v>
      </c>
      <c r="C1684" s="4" t="s">
        <v>4295</v>
      </c>
      <c r="D1684" s="4" t="s">
        <v>2739</v>
      </c>
      <c r="E1684" s="4">
        <v>177</v>
      </c>
      <c r="F1684" s="4" t="s">
        <v>2700</v>
      </c>
      <c r="G1684" s="4" t="s">
        <v>2741</v>
      </c>
      <c r="H1684" s="4" t="s">
        <v>2609</v>
      </c>
      <c r="I1684" s="4" t="s">
        <v>2609</v>
      </c>
    </row>
    <row r="1685" spans="1:9" x14ac:dyDescent="0.2">
      <c r="A1685" s="4">
        <v>150103</v>
      </c>
      <c r="B1685" s="4" t="s">
        <v>4294</v>
      </c>
      <c r="C1685" s="4" t="s">
        <v>4294</v>
      </c>
      <c r="D1685" s="4" t="s">
        <v>2739</v>
      </c>
      <c r="E1685" s="4">
        <v>164</v>
      </c>
      <c r="F1685" s="4" t="s">
        <v>2700</v>
      </c>
      <c r="G1685" s="4" t="s">
        <v>2741</v>
      </c>
      <c r="H1685" s="4" t="s">
        <v>2609</v>
      </c>
      <c r="I1685" s="4" t="s">
        <v>2609</v>
      </c>
    </row>
    <row r="1686" spans="1:9" x14ac:dyDescent="0.2">
      <c r="A1686" s="4">
        <v>150104</v>
      </c>
      <c r="B1686" s="4" t="s">
        <v>4293</v>
      </c>
      <c r="C1686" s="4" t="s">
        <v>4293</v>
      </c>
      <c r="D1686" s="4" t="s">
        <v>2739</v>
      </c>
      <c r="E1686" s="4">
        <v>67</v>
      </c>
      <c r="F1686" s="4" t="s">
        <v>2700</v>
      </c>
      <c r="G1686" s="4" t="s">
        <v>2758</v>
      </c>
      <c r="H1686" s="4" t="s">
        <v>2609</v>
      </c>
      <c r="I1686" s="4" t="s">
        <v>2609</v>
      </c>
    </row>
    <row r="1687" spans="1:9" x14ac:dyDescent="0.2">
      <c r="A1687" s="4">
        <v>150105</v>
      </c>
      <c r="B1687" s="4" t="s">
        <v>4292</v>
      </c>
      <c r="C1687" s="4" t="s">
        <v>4292</v>
      </c>
      <c r="D1687" s="4" t="s">
        <v>2739</v>
      </c>
      <c r="E1687" s="4">
        <v>171</v>
      </c>
      <c r="F1687" s="4" t="s">
        <v>2700</v>
      </c>
      <c r="G1687" s="4" t="s">
        <v>2810</v>
      </c>
      <c r="H1687" s="4" t="s">
        <v>2609</v>
      </c>
      <c r="I1687" s="4" t="s">
        <v>2609</v>
      </c>
    </row>
    <row r="1688" spans="1:9" x14ac:dyDescent="0.2">
      <c r="A1688" s="4">
        <v>150106</v>
      </c>
      <c r="B1688" s="4" t="s">
        <v>4291</v>
      </c>
      <c r="C1688" s="4" t="s">
        <v>4291</v>
      </c>
      <c r="D1688" s="4" t="s">
        <v>2739</v>
      </c>
      <c r="E1688" s="4">
        <v>188</v>
      </c>
      <c r="F1688" s="4" t="s">
        <v>2700</v>
      </c>
      <c r="G1688" s="4" t="s">
        <v>2741</v>
      </c>
      <c r="H1688" s="4" t="s">
        <v>2609</v>
      </c>
      <c r="I1688" s="4" t="s">
        <v>2609</v>
      </c>
    </row>
    <row r="1689" spans="1:9" x14ac:dyDescent="0.2">
      <c r="A1689" s="4">
        <v>150108</v>
      </c>
      <c r="B1689" s="4" t="s">
        <v>4290</v>
      </c>
      <c r="C1689" s="4" t="s">
        <v>4290</v>
      </c>
      <c r="D1689" s="4" t="s">
        <v>2739</v>
      </c>
      <c r="E1689" s="4">
        <v>178</v>
      </c>
      <c r="F1689" s="4" t="s">
        <v>2700</v>
      </c>
      <c r="G1689" s="4" t="s">
        <v>2741</v>
      </c>
      <c r="H1689" s="4" t="s">
        <v>2609</v>
      </c>
      <c r="I1689" s="4" t="s">
        <v>2609</v>
      </c>
    </row>
    <row r="1690" spans="1:9" x14ac:dyDescent="0.2">
      <c r="A1690" s="4">
        <v>150109</v>
      </c>
      <c r="B1690" s="4" t="s">
        <v>4289</v>
      </c>
      <c r="C1690" s="4" t="s">
        <v>4289</v>
      </c>
      <c r="D1690" s="4" t="s">
        <v>2739</v>
      </c>
      <c r="E1690" s="4">
        <v>182</v>
      </c>
      <c r="F1690" s="4" t="s">
        <v>2700</v>
      </c>
      <c r="G1690" s="4" t="s">
        <v>2741</v>
      </c>
      <c r="H1690" s="4" t="s">
        <v>2609</v>
      </c>
      <c r="I1690" s="4" t="s">
        <v>2609</v>
      </c>
    </row>
    <row r="1691" spans="1:9" x14ac:dyDescent="0.2">
      <c r="A1691" s="4">
        <v>150110</v>
      </c>
      <c r="B1691" s="4" t="s">
        <v>4288</v>
      </c>
      <c r="C1691" s="4" t="s">
        <v>4288</v>
      </c>
      <c r="D1691" s="4" t="s">
        <v>2739</v>
      </c>
      <c r="E1691" s="4">
        <v>164</v>
      </c>
      <c r="F1691" s="4" t="s">
        <v>2700</v>
      </c>
      <c r="G1691" s="4" t="s">
        <v>2764</v>
      </c>
      <c r="H1691" s="4" t="s">
        <v>2609</v>
      </c>
      <c r="I1691" s="4" t="s">
        <v>2609</v>
      </c>
    </row>
    <row r="1692" spans="1:9" x14ac:dyDescent="0.2">
      <c r="A1692" s="4">
        <v>150111</v>
      </c>
      <c r="B1692" s="4" t="s">
        <v>4287</v>
      </c>
      <c r="C1692" s="4" t="s">
        <v>4287</v>
      </c>
      <c r="D1692" s="4" t="s">
        <v>2739</v>
      </c>
      <c r="E1692" s="4">
        <v>184</v>
      </c>
      <c r="F1692" s="4" t="s">
        <v>2700</v>
      </c>
      <c r="G1692" s="4" t="s">
        <v>2741</v>
      </c>
      <c r="H1692" s="4" t="s">
        <v>2609</v>
      </c>
      <c r="I1692" s="4" t="s">
        <v>2609</v>
      </c>
    </row>
    <row r="1693" spans="1:9" x14ac:dyDescent="0.2">
      <c r="A1693" s="4">
        <v>150112</v>
      </c>
      <c r="B1693" s="4" t="s">
        <v>4286</v>
      </c>
      <c r="C1693" s="4" t="s">
        <v>4286</v>
      </c>
      <c r="D1693" s="4" t="s">
        <v>2739</v>
      </c>
      <c r="E1693" s="4">
        <v>181</v>
      </c>
      <c r="F1693" s="4" t="s">
        <v>2700</v>
      </c>
      <c r="G1693" s="4" t="s">
        <v>2758</v>
      </c>
      <c r="H1693" s="4" t="s">
        <v>2609</v>
      </c>
      <c r="I1693" s="4" t="s">
        <v>2609</v>
      </c>
    </row>
    <row r="1694" spans="1:9" x14ac:dyDescent="0.2">
      <c r="A1694" s="4">
        <v>150113</v>
      </c>
      <c r="B1694" s="4" t="s">
        <v>4285</v>
      </c>
      <c r="C1694" s="4" t="s">
        <v>4285</v>
      </c>
      <c r="D1694" s="4" t="s">
        <v>2739</v>
      </c>
      <c r="E1694" s="4">
        <v>175</v>
      </c>
      <c r="F1694" s="4" t="s">
        <v>2700</v>
      </c>
      <c r="G1694" s="4" t="s">
        <v>2741</v>
      </c>
      <c r="H1694" s="4" t="s">
        <v>2609</v>
      </c>
      <c r="I1694" s="4" t="s">
        <v>2609</v>
      </c>
    </row>
    <row r="1695" spans="1:9" x14ac:dyDescent="0.2">
      <c r="A1695" s="4">
        <v>150114</v>
      </c>
      <c r="B1695" s="4" t="s">
        <v>4284</v>
      </c>
      <c r="C1695" s="4" t="s">
        <v>4284</v>
      </c>
      <c r="D1695" s="4" t="s">
        <v>2739</v>
      </c>
      <c r="E1695" s="4">
        <v>181</v>
      </c>
      <c r="F1695" s="4" t="s">
        <v>2700</v>
      </c>
      <c r="G1695" s="4" t="s">
        <v>2758</v>
      </c>
      <c r="H1695" s="4" t="s">
        <v>2609</v>
      </c>
      <c r="I1695" s="4" t="s">
        <v>2609</v>
      </c>
    </row>
    <row r="1696" spans="1:9" x14ac:dyDescent="0.2">
      <c r="A1696" s="4">
        <v>150115</v>
      </c>
      <c r="B1696" s="4" t="s">
        <v>4283</v>
      </c>
      <c r="C1696" s="4" t="s">
        <v>4283</v>
      </c>
      <c r="D1696" s="4" t="s">
        <v>2739</v>
      </c>
      <c r="E1696" s="4">
        <v>181</v>
      </c>
      <c r="F1696" s="4" t="s">
        <v>2700</v>
      </c>
      <c r="G1696" s="4" t="s">
        <v>2758</v>
      </c>
      <c r="H1696" s="4" t="s">
        <v>2609</v>
      </c>
      <c r="I1696" s="4" t="s">
        <v>2609</v>
      </c>
    </row>
    <row r="1697" spans="1:9" x14ac:dyDescent="0.2">
      <c r="A1697" s="4">
        <v>150116</v>
      </c>
      <c r="B1697" s="4" t="s">
        <v>4282</v>
      </c>
      <c r="C1697" s="4" t="s">
        <v>4282</v>
      </c>
      <c r="D1697" s="4" t="s">
        <v>2739</v>
      </c>
      <c r="E1697" s="4">
        <v>180</v>
      </c>
      <c r="F1697" s="4" t="s">
        <v>2700</v>
      </c>
      <c r="G1697" s="4" t="s">
        <v>2916</v>
      </c>
      <c r="H1697" s="4" t="s">
        <v>2609</v>
      </c>
      <c r="I1697" s="4" t="s">
        <v>2609</v>
      </c>
    </row>
    <row r="1698" spans="1:9" x14ac:dyDescent="0.2">
      <c r="A1698" s="4">
        <v>150117</v>
      </c>
      <c r="B1698" s="4" t="s">
        <v>4281</v>
      </c>
      <c r="C1698" s="4" t="s">
        <v>4281</v>
      </c>
      <c r="D1698" s="4" t="s">
        <v>4280</v>
      </c>
      <c r="E1698" s="4">
        <v>167</v>
      </c>
      <c r="F1698" s="4" t="s">
        <v>2700</v>
      </c>
      <c r="G1698" s="4" t="s">
        <v>2758</v>
      </c>
      <c r="H1698" s="4" t="s">
        <v>2609</v>
      </c>
      <c r="I1698" s="4" t="s">
        <v>2609</v>
      </c>
    </row>
    <row r="1699" spans="1:9" x14ac:dyDescent="0.2">
      <c r="A1699" s="4">
        <v>150118</v>
      </c>
      <c r="B1699" s="4" t="s">
        <v>4279</v>
      </c>
      <c r="C1699" s="4" t="s">
        <v>4279</v>
      </c>
      <c r="D1699" s="4" t="s">
        <v>2739</v>
      </c>
      <c r="E1699" s="4">
        <v>167</v>
      </c>
      <c r="F1699" s="4" t="s">
        <v>2700</v>
      </c>
      <c r="G1699" s="4" t="s">
        <v>2741</v>
      </c>
      <c r="H1699" s="4" t="s">
        <v>2609</v>
      </c>
      <c r="I1699" s="4" t="s">
        <v>2609</v>
      </c>
    </row>
    <row r="1700" spans="1:9" x14ac:dyDescent="0.2">
      <c r="A1700" s="4">
        <v>150119</v>
      </c>
      <c r="B1700" s="4" t="s">
        <v>4278</v>
      </c>
      <c r="C1700" s="4" t="s">
        <v>4278</v>
      </c>
      <c r="D1700" s="4" t="s">
        <v>2739</v>
      </c>
      <c r="E1700" s="4">
        <v>177</v>
      </c>
      <c r="F1700" s="4" t="s">
        <v>2700</v>
      </c>
      <c r="G1700" s="4" t="s">
        <v>2741</v>
      </c>
      <c r="H1700" s="4" t="s">
        <v>2609</v>
      </c>
      <c r="I1700" s="4" t="s">
        <v>2609</v>
      </c>
    </row>
    <row r="1701" spans="1:9" x14ac:dyDescent="0.2">
      <c r="A1701" s="4">
        <v>150121</v>
      </c>
      <c r="B1701" s="4" t="s">
        <v>4277</v>
      </c>
      <c r="C1701" s="4" t="s">
        <v>4277</v>
      </c>
      <c r="D1701" s="4" t="s">
        <v>2739</v>
      </c>
      <c r="E1701" s="4">
        <v>165</v>
      </c>
      <c r="F1701" s="4" t="s">
        <v>2700</v>
      </c>
      <c r="G1701" s="4" t="s">
        <v>2916</v>
      </c>
      <c r="H1701" s="4" t="s">
        <v>2609</v>
      </c>
      <c r="I1701" s="4" t="s">
        <v>2609</v>
      </c>
    </row>
    <row r="1702" spans="1:9" x14ac:dyDescent="0.2">
      <c r="A1702" s="4">
        <v>150122</v>
      </c>
      <c r="B1702" s="4" t="s">
        <v>4276</v>
      </c>
      <c r="C1702" s="4" t="s">
        <v>4276</v>
      </c>
      <c r="D1702" s="4" t="s">
        <v>2739</v>
      </c>
      <c r="E1702" s="4">
        <v>166</v>
      </c>
      <c r="F1702" s="4" t="s">
        <v>2700</v>
      </c>
      <c r="G1702" s="4" t="s">
        <v>2758</v>
      </c>
      <c r="H1702" s="4" t="s">
        <v>2751</v>
      </c>
      <c r="I1702" s="4" t="s">
        <v>2609</v>
      </c>
    </row>
    <row r="1703" spans="1:9" x14ac:dyDescent="0.2">
      <c r="A1703" s="4">
        <v>150123</v>
      </c>
      <c r="B1703" s="4" t="s">
        <v>4275</v>
      </c>
      <c r="C1703" s="4" t="s">
        <v>4275</v>
      </c>
      <c r="D1703" s="4" t="s">
        <v>2739</v>
      </c>
      <c r="E1703" s="4">
        <v>181</v>
      </c>
      <c r="F1703" s="4" t="s">
        <v>2700</v>
      </c>
      <c r="G1703" s="4" t="s">
        <v>2758</v>
      </c>
      <c r="H1703" s="4" t="s">
        <v>2609</v>
      </c>
      <c r="I1703" s="4" t="s">
        <v>2609</v>
      </c>
    </row>
    <row r="1704" spans="1:9" x14ac:dyDescent="0.2">
      <c r="A1704" s="4">
        <v>150124</v>
      </c>
      <c r="B1704" s="4" t="s">
        <v>4274</v>
      </c>
      <c r="C1704" s="4" t="s">
        <v>4274</v>
      </c>
      <c r="D1704" s="4" t="s">
        <v>2739</v>
      </c>
      <c r="E1704" s="4">
        <v>178</v>
      </c>
      <c r="F1704" s="4" t="s">
        <v>2700</v>
      </c>
      <c r="G1704" s="4" t="s">
        <v>2758</v>
      </c>
      <c r="H1704" s="4" t="s">
        <v>2609</v>
      </c>
      <c r="I1704" s="4" t="s">
        <v>2609</v>
      </c>
    </row>
    <row r="1705" spans="1:9" x14ac:dyDescent="0.2">
      <c r="A1705" s="4">
        <v>150125</v>
      </c>
      <c r="B1705" s="4" t="s">
        <v>4273</v>
      </c>
      <c r="C1705" s="4" t="s">
        <v>4273</v>
      </c>
      <c r="D1705" s="4" t="s">
        <v>2739</v>
      </c>
      <c r="E1705" s="4">
        <v>187</v>
      </c>
      <c r="F1705" s="4" t="s">
        <v>2700</v>
      </c>
      <c r="G1705" s="4" t="s">
        <v>2758</v>
      </c>
      <c r="H1705" s="4" t="s">
        <v>2609</v>
      </c>
      <c r="I1705" s="4" t="s">
        <v>2609</v>
      </c>
    </row>
    <row r="1706" spans="1:9" x14ac:dyDescent="0.2">
      <c r="A1706" s="4">
        <v>150126</v>
      </c>
      <c r="B1706" s="4" t="s">
        <v>4272</v>
      </c>
      <c r="C1706" s="4" t="s">
        <v>4272</v>
      </c>
      <c r="D1706" s="4" t="s">
        <v>2739</v>
      </c>
      <c r="E1706" s="4">
        <v>177</v>
      </c>
      <c r="F1706" s="4" t="s">
        <v>2700</v>
      </c>
      <c r="G1706" s="4" t="s">
        <v>2741</v>
      </c>
      <c r="H1706" s="4" t="s">
        <v>2609</v>
      </c>
      <c r="I1706" s="4" t="s">
        <v>2609</v>
      </c>
    </row>
    <row r="1707" spans="1:9" x14ac:dyDescent="0.2">
      <c r="A1707" s="4">
        <v>150128</v>
      </c>
      <c r="B1707" s="4" t="s">
        <v>4271</v>
      </c>
      <c r="C1707" s="4" t="s">
        <v>4271</v>
      </c>
      <c r="D1707" s="4" t="s">
        <v>2739</v>
      </c>
      <c r="E1707" s="4">
        <v>182</v>
      </c>
      <c r="F1707" s="4" t="s">
        <v>2700</v>
      </c>
      <c r="G1707" s="4" t="s">
        <v>2741</v>
      </c>
      <c r="H1707" s="4" t="s">
        <v>2609</v>
      </c>
      <c r="I1707" s="4" t="s">
        <v>2609</v>
      </c>
    </row>
    <row r="1708" spans="1:9" x14ac:dyDescent="0.2">
      <c r="A1708" s="4">
        <v>150129</v>
      </c>
      <c r="B1708" s="4" t="s">
        <v>4270</v>
      </c>
      <c r="C1708" s="4" t="s">
        <v>4270</v>
      </c>
      <c r="D1708" s="4" t="s">
        <v>2739</v>
      </c>
      <c r="E1708" s="4">
        <v>182</v>
      </c>
      <c r="F1708" s="4" t="s">
        <v>2700</v>
      </c>
      <c r="G1708" s="4" t="s">
        <v>2741</v>
      </c>
      <c r="H1708" s="4" t="s">
        <v>2609</v>
      </c>
      <c r="I1708" s="4" t="s">
        <v>2609</v>
      </c>
    </row>
    <row r="1709" spans="1:9" x14ac:dyDescent="0.2">
      <c r="A1709" s="4">
        <v>150130</v>
      </c>
      <c r="B1709" s="4" t="s">
        <v>4269</v>
      </c>
      <c r="C1709" s="4" t="s">
        <v>4269</v>
      </c>
      <c r="D1709" s="4" t="s">
        <v>2739</v>
      </c>
      <c r="E1709" s="4">
        <v>188</v>
      </c>
      <c r="F1709" s="4" t="s">
        <v>2700</v>
      </c>
      <c r="G1709" s="4" t="s">
        <v>2741</v>
      </c>
      <c r="H1709" s="4" t="s">
        <v>2609</v>
      </c>
      <c r="I1709" s="4" t="s">
        <v>2609</v>
      </c>
    </row>
    <row r="1710" spans="1:9" x14ac:dyDescent="0.2">
      <c r="A1710" s="4">
        <v>150131</v>
      </c>
      <c r="B1710" s="4" t="s">
        <v>4268</v>
      </c>
      <c r="C1710" s="4" t="s">
        <v>4268</v>
      </c>
      <c r="D1710" s="4" t="s">
        <v>2739</v>
      </c>
      <c r="E1710" s="4">
        <v>188</v>
      </c>
      <c r="F1710" s="4" t="s">
        <v>2700</v>
      </c>
      <c r="G1710" s="4" t="s">
        <v>2741</v>
      </c>
      <c r="H1710" s="4" t="s">
        <v>2609</v>
      </c>
      <c r="I1710" s="4" t="s">
        <v>2609</v>
      </c>
    </row>
    <row r="1711" spans="1:9" x14ac:dyDescent="0.2">
      <c r="A1711" s="4">
        <v>150132</v>
      </c>
      <c r="B1711" s="4" t="s">
        <v>4267</v>
      </c>
      <c r="C1711" s="4" t="s">
        <v>4267</v>
      </c>
      <c r="D1711" s="4" t="s">
        <v>2739</v>
      </c>
      <c r="E1711" s="4">
        <v>176</v>
      </c>
      <c r="F1711" s="4" t="s">
        <v>2700</v>
      </c>
      <c r="G1711" s="4" t="s">
        <v>2741</v>
      </c>
      <c r="H1711" s="4" t="s">
        <v>2609</v>
      </c>
      <c r="I1711" s="4" t="s">
        <v>2609</v>
      </c>
    </row>
    <row r="1712" spans="1:9" x14ac:dyDescent="0.2">
      <c r="A1712" s="4">
        <v>150133</v>
      </c>
      <c r="B1712" s="4" t="s">
        <v>4266</v>
      </c>
      <c r="C1712" s="4" t="s">
        <v>4266</v>
      </c>
      <c r="D1712" s="4" t="s">
        <v>2739</v>
      </c>
      <c r="E1712" s="4">
        <v>172</v>
      </c>
      <c r="F1712" s="4" t="s">
        <v>2700</v>
      </c>
      <c r="G1712" s="4" t="s">
        <v>2741</v>
      </c>
      <c r="H1712" s="4" t="s">
        <v>2609</v>
      </c>
      <c r="I1712" s="4" t="s">
        <v>2609</v>
      </c>
    </row>
    <row r="1713" spans="1:9" x14ac:dyDescent="0.2">
      <c r="A1713" s="4">
        <v>150134</v>
      </c>
      <c r="B1713" s="4" t="s">
        <v>4265</v>
      </c>
      <c r="C1713" s="4" t="s">
        <v>4265</v>
      </c>
      <c r="D1713" s="4" t="s">
        <v>2739</v>
      </c>
      <c r="E1713" s="4">
        <v>182</v>
      </c>
      <c r="F1713" s="4" t="s">
        <v>2700</v>
      </c>
      <c r="G1713" s="4" t="s">
        <v>2741</v>
      </c>
      <c r="H1713" s="4" t="s">
        <v>2609</v>
      </c>
      <c r="I1713" s="4" t="s">
        <v>2609</v>
      </c>
    </row>
    <row r="1714" spans="1:9" x14ac:dyDescent="0.2">
      <c r="A1714" s="4">
        <v>150135</v>
      </c>
      <c r="B1714" s="4" t="s">
        <v>4264</v>
      </c>
      <c r="C1714" s="4" t="s">
        <v>4264</v>
      </c>
      <c r="D1714" s="4" t="s">
        <v>2739</v>
      </c>
      <c r="E1714" s="4">
        <v>176</v>
      </c>
      <c r="F1714" s="4" t="s">
        <v>2700</v>
      </c>
      <c r="G1714" s="4" t="s">
        <v>2741</v>
      </c>
      <c r="H1714" s="4" t="s">
        <v>2609</v>
      </c>
      <c r="I1714" s="4" t="s">
        <v>2609</v>
      </c>
    </row>
    <row r="1715" spans="1:9" x14ac:dyDescent="0.2">
      <c r="A1715" s="4">
        <v>150136</v>
      </c>
      <c r="B1715" s="4" t="s">
        <v>4263</v>
      </c>
      <c r="C1715" s="4" t="s">
        <v>4263</v>
      </c>
      <c r="D1715" s="4" t="s">
        <v>2739</v>
      </c>
      <c r="E1715" s="4">
        <v>175</v>
      </c>
      <c r="F1715" s="4" t="s">
        <v>2700</v>
      </c>
      <c r="G1715" s="4" t="s">
        <v>2741</v>
      </c>
      <c r="H1715" s="4" t="s">
        <v>2609</v>
      </c>
      <c r="I1715" s="4" t="s">
        <v>2609</v>
      </c>
    </row>
    <row r="1716" spans="1:9" x14ac:dyDescent="0.2">
      <c r="A1716" s="4">
        <v>150137</v>
      </c>
      <c r="B1716" s="4" t="s">
        <v>4262</v>
      </c>
      <c r="C1716" s="4" t="s">
        <v>4261</v>
      </c>
      <c r="D1716" s="4" t="s">
        <v>2739</v>
      </c>
      <c r="E1716" s="4">
        <v>67</v>
      </c>
      <c r="F1716" s="4" t="s">
        <v>2700</v>
      </c>
      <c r="G1716" s="4" t="s">
        <v>2758</v>
      </c>
      <c r="H1716" s="4" t="s">
        <v>2609</v>
      </c>
      <c r="I1716" s="4" t="s">
        <v>2609</v>
      </c>
    </row>
    <row r="1717" spans="1:9" x14ac:dyDescent="0.2">
      <c r="A1717" s="4">
        <v>150139</v>
      </c>
      <c r="B1717" s="4" t="s">
        <v>4260</v>
      </c>
      <c r="C1717" s="4" t="s">
        <v>4260</v>
      </c>
      <c r="D1717" s="4" t="s">
        <v>2739</v>
      </c>
      <c r="E1717" s="4">
        <v>188</v>
      </c>
      <c r="F1717" s="4" t="s">
        <v>2700</v>
      </c>
      <c r="G1717" s="4" t="s">
        <v>2758</v>
      </c>
      <c r="H1717" s="4" t="s">
        <v>2609</v>
      </c>
      <c r="I1717" s="4" t="s">
        <v>2609</v>
      </c>
    </row>
    <row r="1718" spans="1:9" x14ac:dyDescent="0.2">
      <c r="A1718" s="4">
        <v>150140</v>
      </c>
      <c r="B1718" s="4" t="s">
        <v>4259</v>
      </c>
      <c r="C1718" s="4" t="s">
        <v>4259</v>
      </c>
      <c r="D1718" s="4" t="s">
        <v>2739</v>
      </c>
      <c r="E1718" s="4">
        <v>188</v>
      </c>
      <c r="F1718" s="4" t="s">
        <v>2700</v>
      </c>
      <c r="G1718" s="4" t="s">
        <v>3004</v>
      </c>
      <c r="H1718" s="4" t="s">
        <v>2609</v>
      </c>
      <c r="I1718" s="4" t="s">
        <v>2609</v>
      </c>
    </row>
    <row r="1719" spans="1:9" x14ac:dyDescent="0.2">
      <c r="A1719" s="4">
        <v>150141</v>
      </c>
      <c r="B1719" s="4" t="s">
        <v>4258</v>
      </c>
      <c r="C1719" s="4" t="s">
        <v>4258</v>
      </c>
      <c r="D1719" s="4" t="s">
        <v>2739</v>
      </c>
      <c r="E1719" s="4">
        <v>188</v>
      </c>
      <c r="F1719" s="4" t="s">
        <v>2700</v>
      </c>
      <c r="G1719" s="4" t="s">
        <v>2758</v>
      </c>
      <c r="H1719" s="4" t="s">
        <v>2609</v>
      </c>
      <c r="I1719" s="4" t="s">
        <v>2609</v>
      </c>
    </row>
    <row r="1720" spans="1:9" x14ac:dyDescent="0.2">
      <c r="A1720" s="4">
        <v>150142</v>
      </c>
      <c r="B1720" s="4" t="s">
        <v>4257</v>
      </c>
      <c r="C1720" s="4" t="s">
        <v>4257</v>
      </c>
      <c r="D1720" s="4" t="s">
        <v>2739</v>
      </c>
      <c r="E1720" s="4">
        <v>188</v>
      </c>
      <c r="F1720" s="4" t="s">
        <v>2700</v>
      </c>
      <c r="G1720" s="4" t="s">
        <v>3004</v>
      </c>
      <c r="H1720" s="4" t="s">
        <v>2609</v>
      </c>
      <c r="I1720" s="4" t="s">
        <v>2609</v>
      </c>
    </row>
    <row r="1721" spans="1:9" x14ac:dyDescent="0.2">
      <c r="A1721" s="4">
        <v>150143</v>
      </c>
      <c r="B1721" s="4" t="s">
        <v>4256</v>
      </c>
      <c r="C1721" s="4" t="s">
        <v>4256</v>
      </c>
      <c r="D1721" s="4" t="s">
        <v>2739</v>
      </c>
      <c r="E1721" s="4">
        <v>187</v>
      </c>
      <c r="F1721" s="4" t="s">
        <v>2700</v>
      </c>
      <c r="G1721" s="4" t="s">
        <v>2828</v>
      </c>
      <c r="H1721" s="4" t="s">
        <v>2609</v>
      </c>
      <c r="I1721" s="4" t="s">
        <v>2609</v>
      </c>
    </row>
    <row r="1722" spans="1:9" x14ac:dyDescent="0.2">
      <c r="A1722" s="4">
        <v>150144</v>
      </c>
      <c r="B1722" s="4" t="s">
        <v>4255</v>
      </c>
      <c r="C1722" s="4" t="s">
        <v>4255</v>
      </c>
      <c r="D1722" s="4" t="s">
        <v>2739</v>
      </c>
      <c r="E1722" s="4">
        <v>188</v>
      </c>
      <c r="F1722" s="4" t="s">
        <v>2700</v>
      </c>
      <c r="G1722" s="4" t="s">
        <v>2741</v>
      </c>
      <c r="H1722" s="4" t="s">
        <v>2609</v>
      </c>
      <c r="I1722" s="4" t="s">
        <v>2609</v>
      </c>
    </row>
    <row r="1723" spans="1:9" x14ac:dyDescent="0.2">
      <c r="A1723" s="4">
        <v>150145</v>
      </c>
      <c r="B1723" s="4" t="s">
        <v>4254</v>
      </c>
      <c r="C1723" s="4" t="s">
        <v>4254</v>
      </c>
      <c r="D1723" s="4" t="s">
        <v>2739</v>
      </c>
      <c r="E1723" s="4">
        <v>184</v>
      </c>
      <c r="F1723" s="4" t="s">
        <v>2700</v>
      </c>
      <c r="G1723" s="4" t="s">
        <v>2741</v>
      </c>
      <c r="H1723" s="4" t="s">
        <v>2609</v>
      </c>
      <c r="I1723" s="4" t="s">
        <v>2609</v>
      </c>
    </row>
    <row r="1724" spans="1:9" x14ac:dyDescent="0.2">
      <c r="A1724" s="4">
        <v>150146</v>
      </c>
      <c r="B1724" s="4" t="s">
        <v>4253</v>
      </c>
      <c r="C1724" s="4" t="s">
        <v>4253</v>
      </c>
      <c r="D1724" s="4" t="s">
        <v>2739</v>
      </c>
      <c r="E1724" s="4">
        <v>188</v>
      </c>
      <c r="F1724" s="4" t="s">
        <v>2700</v>
      </c>
      <c r="G1724" s="4" t="s">
        <v>2758</v>
      </c>
      <c r="H1724" s="4" t="s">
        <v>2609</v>
      </c>
      <c r="I1724" s="4" t="s">
        <v>2609</v>
      </c>
    </row>
    <row r="1725" spans="1:9" x14ac:dyDescent="0.2">
      <c r="A1725" s="4">
        <v>150147</v>
      </c>
      <c r="B1725" s="4" t="s">
        <v>4252</v>
      </c>
      <c r="C1725" s="4" t="s">
        <v>4252</v>
      </c>
      <c r="D1725" s="4" t="s">
        <v>2739</v>
      </c>
      <c r="E1725" s="4">
        <v>195</v>
      </c>
      <c r="F1725" s="4" t="s">
        <v>2700</v>
      </c>
      <c r="G1725" s="4" t="s">
        <v>2741</v>
      </c>
      <c r="H1725" s="4" t="s">
        <v>2609</v>
      </c>
      <c r="I1725" s="4" t="s">
        <v>2609</v>
      </c>
    </row>
    <row r="1726" spans="1:9" x14ac:dyDescent="0.2">
      <c r="A1726" s="4">
        <v>150148</v>
      </c>
      <c r="B1726" s="4" t="s">
        <v>4251</v>
      </c>
      <c r="C1726" s="4" t="s">
        <v>4250</v>
      </c>
      <c r="D1726" s="4" t="s">
        <v>2739</v>
      </c>
      <c r="E1726" s="4">
        <v>173</v>
      </c>
      <c r="F1726" s="4" t="s">
        <v>2700</v>
      </c>
      <c r="G1726" s="4" t="s">
        <v>2758</v>
      </c>
      <c r="H1726" s="4" t="s">
        <v>2609</v>
      </c>
      <c r="I1726" s="4" t="s">
        <v>2609</v>
      </c>
    </row>
    <row r="1727" spans="1:9" x14ac:dyDescent="0.2">
      <c r="A1727" s="4">
        <v>150149</v>
      </c>
      <c r="B1727" s="4" t="s">
        <v>4249</v>
      </c>
      <c r="C1727" s="4" t="s">
        <v>4249</v>
      </c>
      <c r="D1727" s="4" t="s">
        <v>2739</v>
      </c>
      <c r="E1727" s="4">
        <v>187</v>
      </c>
      <c r="F1727" s="4" t="s">
        <v>2700</v>
      </c>
      <c r="G1727" s="4" t="s">
        <v>2741</v>
      </c>
      <c r="H1727" s="4" t="s">
        <v>2609</v>
      </c>
      <c r="I1727" s="4" t="s">
        <v>2609</v>
      </c>
    </row>
    <row r="1728" spans="1:9" x14ac:dyDescent="0.2">
      <c r="A1728" s="4">
        <v>150151</v>
      </c>
      <c r="B1728" s="4" t="s">
        <v>4248</v>
      </c>
      <c r="C1728" s="4" t="s">
        <v>4248</v>
      </c>
      <c r="D1728" s="4" t="s">
        <v>2739</v>
      </c>
      <c r="E1728" s="4">
        <v>176</v>
      </c>
      <c r="F1728" s="4" t="s">
        <v>2700</v>
      </c>
      <c r="G1728" s="4" t="s">
        <v>2741</v>
      </c>
      <c r="H1728" s="4" t="s">
        <v>2609</v>
      </c>
      <c r="I1728" s="4" t="s">
        <v>2609</v>
      </c>
    </row>
    <row r="1729" spans="1:9" x14ac:dyDescent="0.2">
      <c r="A1729" s="4">
        <v>150152</v>
      </c>
      <c r="B1729" s="4" t="s">
        <v>4247</v>
      </c>
      <c r="C1729" s="4" t="s">
        <v>4247</v>
      </c>
      <c r="D1729" s="4" t="s">
        <v>2739</v>
      </c>
      <c r="E1729" s="4">
        <v>180</v>
      </c>
      <c r="F1729" s="4" t="s">
        <v>2700</v>
      </c>
      <c r="G1729" s="4" t="s">
        <v>2741</v>
      </c>
      <c r="H1729" s="4" t="s">
        <v>2609</v>
      </c>
      <c r="I1729" s="4" t="s">
        <v>2609</v>
      </c>
    </row>
    <row r="1730" spans="1:9" x14ac:dyDescent="0.2">
      <c r="A1730" s="4">
        <v>150153</v>
      </c>
      <c r="B1730" s="4" t="s">
        <v>4246</v>
      </c>
      <c r="C1730" s="4" t="s">
        <v>4246</v>
      </c>
      <c r="D1730" s="4" t="s">
        <v>2739</v>
      </c>
      <c r="E1730" s="4">
        <v>167</v>
      </c>
      <c r="F1730" s="4" t="s">
        <v>2700</v>
      </c>
      <c r="G1730" s="4" t="s">
        <v>2741</v>
      </c>
      <c r="H1730" s="4" t="s">
        <v>2609</v>
      </c>
      <c r="I1730" s="4" t="s">
        <v>2609</v>
      </c>
    </row>
    <row r="1731" spans="1:9" x14ac:dyDescent="0.2">
      <c r="A1731" s="4">
        <v>150154</v>
      </c>
      <c r="B1731" s="4" t="s">
        <v>4245</v>
      </c>
      <c r="C1731" s="4" t="s">
        <v>4245</v>
      </c>
      <c r="D1731" s="4" t="s">
        <v>2739</v>
      </c>
      <c r="E1731" s="4">
        <v>175</v>
      </c>
      <c r="F1731" s="4" t="s">
        <v>2700</v>
      </c>
      <c r="G1731" s="4" t="s">
        <v>2741</v>
      </c>
      <c r="H1731" s="4" t="s">
        <v>2609</v>
      </c>
      <c r="I1731" s="4" t="s">
        <v>2609</v>
      </c>
    </row>
    <row r="1732" spans="1:9" x14ac:dyDescent="0.2">
      <c r="A1732" s="4">
        <v>150155</v>
      </c>
      <c r="B1732" s="4" t="s">
        <v>4244</v>
      </c>
      <c r="C1732" s="4" t="s">
        <v>4244</v>
      </c>
      <c r="D1732" s="4" t="s">
        <v>2739</v>
      </c>
      <c r="E1732" s="4">
        <v>167</v>
      </c>
      <c r="F1732" s="4" t="s">
        <v>2700</v>
      </c>
      <c r="G1732" s="4" t="s">
        <v>2741</v>
      </c>
      <c r="H1732" s="4" t="s">
        <v>2609</v>
      </c>
      <c r="I1732" s="4" t="s">
        <v>2609</v>
      </c>
    </row>
    <row r="1733" spans="1:9" x14ac:dyDescent="0.2">
      <c r="A1733" s="4">
        <v>150156</v>
      </c>
      <c r="B1733" s="4" t="s">
        <v>4243</v>
      </c>
      <c r="C1733" s="4" t="s">
        <v>4243</v>
      </c>
      <c r="D1733" s="4" t="s">
        <v>2739</v>
      </c>
      <c r="E1733" s="4">
        <v>186</v>
      </c>
      <c r="F1733" s="4" t="s">
        <v>2700</v>
      </c>
      <c r="G1733" s="4" t="s">
        <v>2741</v>
      </c>
      <c r="H1733" s="4" t="s">
        <v>2609</v>
      </c>
      <c r="I1733" s="4" t="s">
        <v>2609</v>
      </c>
    </row>
    <row r="1734" spans="1:9" x14ac:dyDescent="0.2">
      <c r="A1734" s="4">
        <v>150157</v>
      </c>
      <c r="B1734" s="4" t="s">
        <v>4242</v>
      </c>
      <c r="C1734" s="4" t="s">
        <v>4242</v>
      </c>
      <c r="D1734" s="4" t="s">
        <v>2739</v>
      </c>
      <c r="E1734" s="4">
        <v>180</v>
      </c>
      <c r="F1734" s="4" t="s">
        <v>2700</v>
      </c>
      <c r="G1734" s="4" t="s">
        <v>2741</v>
      </c>
      <c r="H1734" s="4" t="s">
        <v>2609</v>
      </c>
      <c r="I1734" s="4" t="s">
        <v>2609</v>
      </c>
    </row>
    <row r="1735" spans="1:9" x14ac:dyDescent="0.2">
      <c r="A1735" s="4">
        <v>150159</v>
      </c>
      <c r="B1735" s="4" t="s">
        <v>4241</v>
      </c>
      <c r="C1735" s="4" t="s">
        <v>4241</v>
      </c>
      <c r="D1735" s="4" t="s">
        <v>2739</v>
      </c>
      <c r="E1735" s="4">
        <v>177</v>
      </c>
      <c r="F1735" s="4" t="s">
        <v>2700</v>
      </c>
      <c r="G1735" s="4" t="s">
        <v>2758</v>
      </c>
      <c r="H1735" s="4" t="s">
        <v>2609</v>
      </c>
      <c r="I1735" s="4" t="s">
        <v>2609</v>
      </c>
    </row>
    <row r="1736" spans="1:9" x14ac:dyDescent="0.2">
      <c r="A1736" s="4">
        <v>150161</v>
      </c>
      <c r="B1736" s="4" t="s">
        <v>4240</v>
      </c>
      <c r="C1736" s="4" t="s">
        <v>4240</v>
      </c>
      <c r="D1736" s="4" t="s">
        <v>2739</v>
      </c>
      <c r="E1736" s="4">
        <v>177</v>
      </c>
      <c r="F1736" s="4" t="s">
        <v>2700</v>
      </c>
      <c r="G1736" s="4" t="s">
        <v>2764</v>
      </c>
      <c r="H1736" s="4" t="s">
        <v>2609</v>
      </c>
      <c r="I1736" s="4" t="s">
        <v>2609</v>
      </c>
    </row>
    <row r="1737" spans="1:9" x14ac:dyDescent="0.2">
      <c r="A1737" s="4">
        <v>150162</v>
      </c>
      <c r="B1737" s="4" t="s">
        <v>4239</v>
      </c>
      <c r="C1737" s="4" t="s">
        <v>4239</v>
      </c>
      <c r="D1737" s="4" t="s">
        <v>2739</v>
      </c>
      <c r="E1737" s="4">
        <v>177</v>
      </c>
      <c r="F1737" s="4" t="s">
        <v>2700</v>
      </c>
      <c r="G1737" s="4" t="s">
        <v>2741</v>
      </c>
      <c r="H1737" s="4" t="s">
        <v>2609</v>
      </c>
      <c r="I1737" s="4" t="s">
        <v>2609</v>
      </c>
    </row>
    <row r="1738" spans="1:9" x14ac:dyDescent="0.2">
      <c r="A1738" s="4">
        <v>150163</v>
      </c>
      <c r="B1738" s="4" t="s">
        <v>4238</v>
      </c>
      <c r="C1738" s="4" t="s">
        <v>4238</v>
      </c>
      <c r="D1738" s="4" t="s">
        <v>2739</v>
      </c>
      <c r="E1738" s="4">
        <v>175</v>
      </c>
      <c r="F1738" s="4" t="s">
        <v>2700</v>
      </c>
      <c r="G1738" s="4" t="s">
        <v>2741</v>
      </c>
      <c r="H1738" s="4" t="s">
        <v>2609</v>
      </c>
      <c r="I1738" s="4" t="s">
        <v>2609</v>
      </c>
    </row>
    <row r="1739" spans="1:9" x14ac:dyDescent="0.2">
      <c r="A1739" s="4">
        <v>150164</v>
      </c>
      <c r="B1739" s="4" t="s">
        <v>4237</v>
      </c>
      <c r="C1739" s="4" t="s">
        <v>4237</v>
      </c>
      <c r="D1739" s="4" t="s">
        <v>2739</v>
      </c>
      <c r="E1739" s="4">
        <v>175</v>
      </c>
      <c r="F1739" s="4" t="s">
        <v>2700</v>
      </c>
      <c r="G1739" s="4" t="s">
        <v>2741</v>
      </c>
      <c r="H1739" s="4" t="s">
        <v>2609</v>
      </c>
      <c r="I1739" s="4" t="s">
        <v>2609</v>
      </c>
    </row>
    <row r="1740" spans="1:9" x14ac:dyDescent="0.2">
      <c r="A1740" s="4">
        <v>150165</v>
      </c>
      <c r="B1740" s="4" t="s">
        <v>4236</v>
      </c>
      <c r="C1740" s="4" t="s">
        <v>4236</v>
      </c>
      <c r="D1740" s="4" t="s">
        <v>2739</v>
      </c>
      <c r="E1740" s="4">
        <v>191</v>
      </c>
      <c r="F1740" s="4" t="s">
        <v>2700</v>
      </c>
      <c r="G1740" s="4" t="s">
        <v>2756</v>
      </c>
      <c r="H1740" s="4" t="s">
        <v>2609</v>
      </c>
      <c r="I1740" s="4" t="s">
        <v>2609</v>
      </c>
    </row>
    <row r="1741" spans="1:9" x14ac:dyDescent="0.2">
      <c r="A1741" s="4">
        <v>150166</v>
      </c>
      <c r="B1741" s="4" t="s">
        <v>4235</v>
      </c>
      <c r="C1741" s="4" t="s">
        <v>4235</v>
      </c>
      <c r="D1741" s="4" t="s">
        <v>2739</v>
      </c>
      <c r="E1741" s="4">
        <v>183</v>
      </c>
      <c r="F1741" s="4" t="s">
        <v>2700</v>
      </c>
      <c r="G1741" s="4" t="s">
        <v>2741</v>
      </c>
      <c r="H1741" s="4" t="s">
        <v>2609</v>
      </c>
      <c r="I1741" s="4" t="s">
        <v>2609</v>
      </c>
    </row>
    <row r="1742" spans="1:9" x14ac:dyDescent="0.2">
      <c r="A1742" s="4">
        <v>150167</v>
      </c>
      <c r="B1742" s="4" t="s">
        <v>4234</v>
      </c>
      <c r="C1742" s="4" t="s">
        <v>4234</v>
      </c>
      <c r="D1742" s="4" t="s">
        <v>2739</v>
      </c>
      <c r="E1742" s="4">
        <v>191</v>
      </c>
      <c r="F1742" s="4" t="s">
        <v>2700</v>
      </c>
      <c r="G1742" s="4" t="s">
        <v>2741</v>
      </c>
      <c r="H1742" s="4" t="s">
        <v>2609</v>
      </c>
      <c r="I1742" s="4" t="s">
        <v>2609</v>
      </c>
    </row>
    <row r="1743" spans="1:9" x14ac:dyDescent="0.2">
      <c r="A1743" s="4">
        <v>150168</v>
      </c>
      <c r="B1743" s="4" t="s">
        <v>4233</v>
      </c>
      <c r="C1743" s="4" t="s">
        <v>4233</v>
      </c>
      <c r="D1743" s="4" t="s">
        <v>2739</v>
      </c>
      <c r="E1743" s="4">
        <v>184</v>
      </c>
      <c r="F1743" s="4" t="s">
        <v>2700</v>
      </c>
      <c r="G1743" s="4" t="s">
        <v>2741</v>
      </c>
      <c r="H1743" s="4" t="s">
        <v>2609</v>
      </c>
      <c r="I1743" s="4" t="s">
        <v>2609</v>
      </c>
    </row>
    <row r="1744" spans="1:9" x14ac:dyDescent="0.2">
      <c r="A1744" s="4">
        <v>150169</v>
      </c>
      <c r="B1744" s="4" t="s">
        <v>4232</v>
      </c>
      <c r="C1744" s="4" t="s">
        <v>4232</v>
      </c>
      <c r="D1744" s="4" t="s">
        <v>2739</v>
      </c>
      <c r="E1744" s="4">
        <v>184</v>
      </c>
      <c r="F1744" s="4" t="s">
        <v>2700</v>
      </c>
      <c r="G1744" s="4" t="s">
        <v>2741</v>
      </c>
      <c r="H1744" s="4" t="s">
        <v>2609</v>
      </c>
      <c r="I1744" s="4" t="s">
        <v>2609</v>
      </c>
    </row>
    <row r="1745" spans="1:9" x14ac:dyDescent="0.2">
      <c r="A1745" s="4">
        <v>150170</v>
      </c>
      <c r="B1745" s="4" t="s">
        <v>4231</v>
      </c>
      <c r="C1745" s="4" t="s">
        <v>4231</v>
      </c>
      <c r="D1745" s="4" t="s">
        <v>2739</v>
      </c>
      <c r="E1745" s="4">
        <v>183</v>
      </c>
      <c r="F1745" s="4" t="s">
        <v>2700</v>
      </c>
      <c r="G1745" s="4" t="s">
        <v>2741</v>
      </c>
      <c r="H1745" s="4" t="s">
        <v>2609</v>
      </c>
      <c r="I1745" s="4" t="s">
        <v>2609</v>
      </c>
    </row>
    <row r="1746" spans="1:9" x14ac:dyDescent="0.2">
      <c r="A1746" s="4">
        <v>150171</v>
      </c>
      <c r="B1746" s="4" t="s">
        <v>4230</v>
      </c>
      <c r="C1746" s="4" t="s">
        <v>4230</v>
      </c>
      <c r="D1746" s="4" t="s">
        <v>2739</v>
      </c>
      <c r="E1746" s="4">
        <v>184</v>
      </c>
      <c r="F1746" s="4" t="s">
        <v>2700</v>
      </c>
      <c r="G1746" s="4" t="s">
        <v>2741</v>
      </c>
      <c r="H1746" s="4" t="s">
        <v>2609</v>
      </c>
      <c r="I1746" s="4" t="s">
        <v>2609</v>
      </c>
    </row>
    <row r="1747" spans="1:9" x14ac:dyDescent="0.2">
      <c r="A1747" s="4">
        <v>150172</v>
      </c>
      <c r="B1747" s="4" t="s">
        <v>4229</v>
      </c>
      <c r="C1747" s="4" t="s">
        <v>4229</v>
      </c>
      <c r="D1747" s="4" t="s">
        <v>2739</v>
      </c>
      <c r="E1747" s="4">
        <v>173</v>
      </c>
      <c r="F1747" s="4" t="s">
        <v>2700</v>
      </c>
      <c r="G1747" s="4" t="s">
        <v>2741</v>
      </c>
      <c r="H1747" s="4" t="s">
        <v>2609</v>
      </c>
      <c r="I1747" s="4" t="s">
        <v>2609</v>
      </c>
    </row>
    <row r="1748" spans="1:9" x14ac:dyDescent="0.2">
      <c r="A1748" s="4">
        <v>150173</v>
      </c>
      <c r="B1748" s="4" t="s">
        <v>4228</v>
      </c>
      <c r="C1748" s="4" t="s">
        <v>4228</v>
      </c>
      <c r="D1748" s="4" t="s">
        <v>2739</v>
      </c>
      <c r="E1748" s="4">
        <v>180</v>
      </c>
      <c r="F1748" s="4" t="s">
        <v>2700</v>
      </c>
      <c r="G1748" s="4" t="s">
        <v>2741</v>
      </c>
      <c r="H1748" s="4" t="s">
        <v>2609</v>
      </c>
      <c r="I1748" s="4" t="s">
        <v>2609</v>
      </c>
    </row>
    <row r="1749" spans="1:9" x14ac:dyDescent="0.2">
      <c r="A1749" s="4">
        <v>150174</v>
      </c>
      <c r="B1749" s="4" t="s">
        <v>4227</v>
      </c>
      <c r="C1749" s="4" t="s">
        <v>4227</v>
      </c>
      <c r="D1749" s="4" t="s">
        <v>2739</v>
      </c>
      <c r="E1749" s="4">
        <v>188</v>
      </c>
      <c r="F1749" s="4" t="s">
        <v>2700</v>
      </c>
      <c r="G1749" s="4" t="s">
        <v>2741</v>
      </c>
      <c r="H1749" s="4" t="s">
        <v>2609</v>
      </c>
      <c r="I1749" s="4" t="s">
        <v>2609</v>
      </c>
    </row>
    <row r="1750" spans="1:9" x14ac:dyDescent="0.2">
      <c r="A1750" s="4">
        <v>150175</v>
      </c>
      <c r="B1750" s="4" t="s">
        <v>4226</v>
      </c>
      <c r="C1750" s="4" t="s">
        <v>4226</v>
      </c>
      <c r="D1750" s="4" t="s">
        <v>2739</v>
      </c>
      <c r="E1750" s="4">
        <v>188</v>
      </c>
      <c r="F1750" s="4" t="s">
        <v>2700</v>
      </c>
      <c r="G1750" s="4" t="s">
        <v>2741</v>
      </c>
      <c r="H1750" s="4" t="s">
        <v>2609</v>
      </c>
      <c r="I1750" s="4" t="s">
        <v>2609</v>
      </c>
    </row>
    <row r="1751" spans="1:9" x14ac:dyDescent="0.2">
      <c r="A1751" s="4">
        <v>150176</v>
      </c>
      <c r="B1751" s="4" t="s">
        <v>4225</v>
      </c>
      <c r="C1751" s="4" t="s">
        <v>4225</v>
      </c>
      <c r="D1751" s="4" t="s">
        <v>2739</v>
      </c>
      <c r="E1751" s="4">
        <v>188</v>
      </c>
      <c r="F1751" s="4" t="s">
        <v>2700</v>
      </c>
      <c r="G1751" s="4" t="s">
        <v>2741</v>
      </c>
      <c r="H1751" s="4" t="s">
        <v>2609</v>
      </c>
      <c r="I1751" s="4" t="s">
        <v>2609</v>
      </c>
    </row>
    <row r="1752" spans="1:9" x14ac:dyDescent="0.2">
      <c r="A1752" s="4">
        <v>150177</v>
      </c>
      <c r="B1752" s="4" t="s">
        <v>4224</v>
      </c>
      <c r="C1752" s="4" t="s">
        <v>4224</v>
      </c>
      <c r="D1752" s="4" t="s">
        <v>2739</v>
      </c>
      <c r="E1752" s="4">
        <v>184</v>
      </c>
      <c r="F1752" s="4" t="s">
        <v>2700</v>
      </c>
      <c r="G1752" s="4" t="s">
        <v>2741</v>
      </c>
      <c r="H1752" s="4" t="s">
        <v>2609</v>
      </c>
      <c r="I1752" s="4" t="s">
        <v>2609</v>
      </c>
    </row>
    <row r="1753" spans="1:9" x14ac:dyDescent="0.2">
      <c r="A1753" s="4">
        <v>150179</v>
      </c>
      <c r="B1753" s="4" t="s">
        <v>4223</v>
      </c>
      <c r="C1753" s="4" t="s">
        <v>4223</v>
      </c>
      <c r="D1753" s="4" t="s">
        <v>2739</v>
      </c>
      <c r="E1753" s="4">
        <v>181</v>
      </c>
      <c r="F1753" s="4" t="s">
        <v>2700</v>
      </c>
      <c r="G1753" s="4" t="s">
        <v>2758</v>
      </c>
      <c r="H1753" s="4" t="s">
        <v>2609</v>
      </c>
      <c r="I1753" s="4" t="s">
        <v>2609</v>
      </c>
    </row>
    <row r="1754" spans="1:9" x14ac:dyDescent="0.2">
      <c r="A1754" s="4">
        <v>150182</v>
      </c>
      <c r="B1754" s="4" t="s">
        <v>4222</v>
      </c>
      <c r="C1754" s="4" t="s">
        <v>4222</v>
      </c>
      <c r="D1754" s="4" t="s">
        <v>2739</v>
      </c>
      <c r="E1754" s="4">
        <v>174</v>
      </c>
      <c r="F1754" s="4" t="s">
        <v>2700</v>
      </c>
      <c r="G1754" s="4" t="s">
        <v>2741</v>
      </c>
      <c r="H1754" s="4" t="s">
        <v>2609</v>
      </c>
      <c r="I1754" s="4" t="s">
        <v>2609</v>
      </c>
    </row>
    <row r="1755" spans="1:9" x14ac:dyDescent="0.2">
      <c r="A1755" s="4">
        <v>150183</v>
      </c>
      <c r="B1755" s="4" t="s">
        <v>4221</v>
      </c>
      <c r="C1755" s="4" t="s">
        <v>4221</v>
      </c>
      <c r="D1755" s="4" t="s">
        <v>2739</v>
      </c>
      <c r="E1755" s="4">
        <v>186</v>
      </c>
      <c r="F1755" s="4" t="s">
        <v>2700</v>
      </c>
      <c r="G1755" s="4" t="s">
        <v>2741</v>
      </c>
      <c r="H1755" s="4" t="s">
        <v>2609</v>
      </c>
      <c r="I1755" s="4" t="s">
        <v>2609</v>
      </c>
    </row>
    <row r="1756" spans="1:9" x14ac:dyDescent="0.2">
      <c r="A1756" s="4">
        <v>150184</v>
      </c>
      <c r="B1756" s="4" t="s">
        <v>4220</v>
      </c>
      <c r="C1756" s="4" t="s">
        <v>4220</v>
      </c>
      <c r="D1756" s="4" t="s">
        <v>2739</v>
      </c>
      <c r="E1756" s="4">
        <v>183</v>
      </c>
      <c r="F1756" s="4" t="s">
        <v>2700</v>
      </c>
      <c r="G1756" s="4" t="s">
        <v>2741</v>
      </c>
      <c r="H1756" s="4" t="s">
        <v>2609</v>
      </c>
      <c r="I1756" s="4" t="s">
        <v>2609</v>
      </c>
    </row>
    <row r="1757" spans="1:9" x14ac:dyDescent="0.2">
      <c r="A1757" s="4">
        <v>150185</v>
      </c>
      <c r="B1757" s="4" t="s">
        <v>4219</v>
      </c>
      <c r="C1757" s="4" t="s">
        <v>4219</v>
      </c>
      <c r="D1757" s="4" t="s">
        <v>2739</v>
      </c>
      <c r="E1757" s="4">
        <v>187</v>
      </c>
      <c r="F1757" s="4" t="s">
        <v>2700</v>
      </c>
      <c r="G1757" s="4" t="s">
        <v>2758</v>
      </c>
      <c r="H1757" s="4" t="s">
        <v>2609</v>
      </c>
      <c r="I1757" s="4" t="s">
        <v>2609</v>
      </c>
    </row>
    <row r="1758" spans="1:9" x14ac:dyDescent="0.2">
      <c r="A1758" s="4">
        <v>150186</v>
      </c>
      <c r="B1758" s="4" t="s">
        <v>4218</v>
      </c>
      <c r="C1758" s="4" t="s">
        <v>4218</v>
      </c>
      <c r="D1758" s="4" t="s">
        <v>2739</v>
      </c>
      <c r="E1758" s="4">
        <v>183</v>
      </c>
      <c r="F1758" s="4" t="s">
        <v>2700</v>
      </c>
      <c r="G1758" s="4" t="s">
        <v>2741</v>
      </c>
      <c r="H1758" s="4" t="s">
        <v>2609</v>
      </c>
      <c r="I1758" s="4" t="s">
        <v>2609</v>
      </c>
    </row>
    <row r="1759" spans="1:9" x14ac:dyDescent="0.2">
      <c r="A1759" s="4">
        <v>150187</v>
      </c>
      <c r="B1759" s="4" t="s">
        <v>4217</v>
      </c>
      <c r="C1759" s="4" t="s">
        <v>4217</v>
      </c>
      <c r="D1759" s="4" t="s">
        <v>2739</v>
      </c>
      <c r="E1759" s="4">
        <v>188</v>
      </c>
      <c r="F1759" s="4" t="s">
        <v>2700</v>
      </c>
      <c r="G1759" s="4" t="s">
        <v>2758</v>
      </c>
      <c r="H1759" s="4" t="s">
        <v>2609</v>
      </c>
      <c r="I1759" s="4" t="s">
        <v>2609</v>
      </c>
    </row>
    <row r="1760" spans="1:9" x14ac:dyDescent="0.2">
      <c r="A1760" s="4">
        <v>150188</v>
      </c>
      <c r="B1760" s="4" t="s">
        <v>4216</v>
      </c>
      <c r="C1760" s="4" t="s">
        <v>4216</v>
      </c>
      <c r="D1760" s="4" t="s">
        <v>2739</v>
      </c>
      <c r="E1760" s="4">
        <v>184</v>
      </c>
      <c r="F1760" s="4" t="s">
        <v>2700</v>
      </c>
      <c r="G1760" s="4" t="s">
        <v>2741</v>
      </c>
      <c r="H1760" s="4" t="s">
        <v>2609</v>
      </c>
      <c r="I1760" s="4" t="s">
        <v>2609</v>
      </c>
    </row>
    <row r="1761" spans="1:9" x14ac:dyDescent="0.2">
      <c r="A1761" s="4">
        <v>150189</v>
      </c>
      <c r="B1761" s="4" t="s">
        <v>4215</v>
      </c>
      <c r="C1761" s="4" t="s">
        <v>4215</v>
      </c>
      <c r="D1761" s="4" t="s">
        <v>2739</v>
      </c>
      <c r="E1761" s="4">
        <v>171</v>
      </c>
      <c r="F1761" s="4" t="s">
        <v>2700</v>
      </c>
      <c r="G1761" s="4" t="s">
        <v>2764</v>
      </c>
      <c r="H1761" s="4" t="s">
        <v>2609</v>
      </c>
      <c r="I1761" s="4" t="s">
        <v>2609</v>
      </c>
    </row>
    <row r="1762" spans="1:9" x14ac:dyDescent="0.2">
      <c r="A1762" s="4">
        <v>150190</v>
      </c>
      <c r="B1762" s="4" t="s">
        <v>4214</v>
      </c>
      <c r="C1762" s="4" t="s">
        <v>4214</v>
      </c>
      <c r="D1762" s="4" t="s">
        <v>2739</v>
      </c>
      <c r="E1762" s="4">
        <v>177</v>
      </c>
      <c r="F1762" s="4" t="s">
        <v>2700</v>
      </c>
      <c r="G1762" s="4" t="s">
        <v>2741</v>
      </c>
      <c r="H1762" s="4" t="s">
        <v>2609</v>
      </c>
      <c r="I1762" s="4" t="s">
        <v>2609</v>
      </c>
    </row>
    <row r="1763" spans="1:9" x14ac:dyDescent="0.2">
      <c r="A1763" s="4">
        <v>150191</v>
      </c>
      <c r="B1763" s="4" t="s">
        <v>4213</v>
      </c>
      <c r="C1763" s="4" t="s">
        <v>4213</v>
      </c>
      <c r="D1763" s="4" t="s">
        <v>2739</v>
      </c>
      <c r="E1763" s="4">
        <v>183</v>
      </c>
      <c r="F1763" s="4" t="s">
        <v>2700</v>
      </c>
      <c r="G1763" s="4" t="s">
        <v>2741</v>
      </c>
      <c r="H1763" s="4" t="s">
        <v>2609</v>
      </c>
      <c r="I1763" s="4" t="s">
        <v>2609</v>
      </c>
    </row>
    <row r="1764" spans="1:9" x14ac:dyDescent="0.2">
      <c r="A1764" s="4">
        <v>150192</v>
      </c>
      <c r="B1764" s="4" t="s">
        <v>4212</v>
      </c>
      <c r="C1764" s="4" t="s">
        <v>4212</v>
      </c>
      <c r="D1764" s="4" t="s">
        <v>2739</v>
      </c>
      <c r="E1764" s="4">
        <v>178</v>
      </c>
      <c r="F1764" s="4" t="s">
        <v>2700</v>
      </c>
      <c r="G1764" s="4" t="s">
        <v>2741</v>
      </c>
      <c r="H1764" s="4" t="s">
        <v>2609</v>
      </c>
      <c r="I1764" s="4" t="s">
        <v>2609</v>
      </c>
    </row>
    <row r="1765" spans="1:9" x14ac:dyDescent="0.2">
      <c r="A1765" s="4">
        <v>150193</v>
      </c>
      <c r="B1765" s="4" t="s">
        <v>4211</v>
      </c>
      <c r="C1765" s="4" t="s">
        <v>4211</v>
      </c>
      <c r="D1765" s="4" t="s">
        <v>2739</v>
      </c>
      <c r="E1765" s="4">
        <v>67</v>
      </c>
      <c r="F1765" s="4" t="s">
        <v>2700</v>
      </c>
      <c r="G1765" s="4" t="s">
        <v>2758</v>
      </c>
      <c r="H1765" s="4" t="s">
        <v>2609</v>
      </c>
      <c r="I1765" s="4" t="s">
        <v>2609</v>
      </c>
    </row>
    <row r="1766" spans="1:9" x14ac:dyDescent="0.2">
      <c r="A1766" s="4">
        <v>150195</v>
      </c>
      <c r="B1766" s="4" t="s">
        <v>4210</v>
      </c>
      <c r="C1766" s="4" t="s">
        <v>4210</v>
      </c>
      <c r="D1766" s="4" t="s">
        <v>2739</v>
      </c>
      <c r="E1766" s="4">
        <v>101</v>
      </c>
      <c r="F1766" s="4" t="s">
        <v>2700</v>
      </c>
      <c r="G1766" s="4" t="s">
        <v>2758</v>
      </c>
      <c r="H1766" s="4" t="s">
        <v>2751</v>
      </c>
      <c r="I1766" s="4" t="s">
        <v>2609</v>
      </c>
    </row>
    <row r="1767" spans="1:9" x14ac:dyDescent="0.2">
      <c r="A1767" s="4">
        <v>150196</v>
      </c>
      <c r="B1767" s="4" t="s">
        <v>4209</v>
      </c>
      <c r="C1767" s="4" t="s">
        <v>4209</v>
      </c>
      <c r="D1767" s="4" t="s">
        <v>2739</v>
      </c>
      <c r="E1767" s="4">
        <v>67</v>
      </c>
      <c r="F1767" s="4" t="s">
        <v>2700</v>
      </c>
      <c r="G1767" s="4" t="s">
        <v>2758</v>
      </c>
      <c r="H1767" s="4" t="s">
        <v>2609</v>
      </c>
      <c r="I1767" s="4" t="s">
        <v>2609</v>
      </c>
    </row>
    <row r="1768" spans="1:9" x14ac:dyDescent="0.2">
      <c r="A1768" s="4">
        <v>150198</v>
      </c>
      <c r="B1768" s="4" t="s">
        <v>4208</v>
      </c>
      <c r="C1768" s="4" t="s">
        <v>4208</v>
      </c>
      <c r="D1768" s="4" t="s">
        <v>2739</v>
      </c>
      <c r="E1768" s="4">
        <v>177</v>
      </c>
      <c r="F1768" s="4" t="s">
        <v>2700</v>
      </c>
      <c r="G1768" s="4" t="s">
        <v>2916</v>
      </c>
      <c r="H1768" s="4" t="s">
        <v>2609</v>
      </c>
      <c r="I1768" s="4" t="s">
        <v>2609</v>
      </c>
    </row>
    <row r="1769" spans="1:9" x14ac:dyDescent="0.2">
      <c r="A1769" s="4">
        <v>150199</v>
      </c>
      <c r="B1769" s="4" t="s">
        <v>4207</v>
      </c>
      <c r="C1769" s="4" t="s">
        <v>4207</v>
      </c>
      <c r="D1769" s="4" t="s">
        <v>2739</v>
      </c>
      <c r="E1769" s="4">
        <v>180</v>
      </c>
      <c r="F1769" s="4" t="s">
        <v>2700</v>
      </c>
      <c r="G1769" s="4" t="s">
        <v>2758</v>
      </c>
      <c r="H1769" s="4" t="s">
        <v>2609</v>
      </c>
      <c r="I1769" s="4" t="s">
        <v>2609</v>
      </c>
    </row>
    <row r="1770" spans="1:9" x14ac:dyDescent="0.2">
      <c r="A1770" s="4">
        <v>150200</v>
      </c>
      <c r="B1770" s="4" t="s">
        <v>4206</v>
      </c>
      <c r="C1770" s="4" t="s">
        <v>4206</v>
      </c>
      <c r="D1770" s="4" t="s">
        <v>2739</v>
      </c>
      <c r="E1770" s="4">
        <v>172</v>
      </c>
      <c r="F1770" s="4" t="s">
        <v>2700</v>
      </c>
      <c r="G1770" s="4" t="s">
        <v>3004</v>
      </c>
      <c r="H1770" s="4" t="s">
        <v>2609</v>
      </c>
      <c r="I1770" s="4" t="s">
        <v>2609</v>
      </c>
    </row>
    <row r="1771" spans="1:9" x14ac:dyDescent="0.2">
      <c r="A1771" s="4">
        <v>150201</v>
      </c>
      <c r="B1771" s="4" t="s">
        <v>4205</v>
      </c>
      <c r="C1771" s="4" t="s">
        <v>4205</v>
      </c>
      <c r="D1771" s="4" t="s">
        <v>2739</v>
      </c>
      <c r="E1771" s="4">
        <v>180</v>
      </c>
      <c r="F1771" s="4" t="s">
        <v>2700</v>
      </c>
      <c r="G1771" s="4" t="s">
        <v>2741</v>
      </c>
      <c r="H1771" s="4" t="s">
        <v>2609</v>
      </c>
      <c r="I1771" s="4" t="s">
        <v>2609</v>
      </c>
    </row>
    <row r="1772" spans="1:9" x14ac:dyDescent="0.2">
      <c r="A1772" s="4">
        <v>150202</v>
      </c>
      <c r="B1772" s="4" t="s">
        <v>4204</v>
      </c>
      <c r="C1772" s="4" t="s">
        <v>4204</v>
      </c>
      <c r="D1772" s="4" t="s">
        <v>2739</v>
      </c>
      <c r="E1772" s="4">
        <v>177</v>
      </c>
      <c r="F1772" s="4" t="s">
        <v>2700</v>
      </c>
      <c r="G1772" s="4" t="s">
        <v>2741</v>
      </c>
      <c r="H1772" s="4" t="s">
        <v>2609</v>
      </c>
      <c r="I1772" s="4" t="s">
        <v>2609</v>
      </c>
    </row>
    <row r="1773" spans="1:9" x14ac:dyDescent="0.2">
      <c r="A1773" s="4">
        <v>150203</v>
      </c>
      <c r="B1773" s="4" t="s">
        <v>4203</v>
      </c>
      <c r="C1773" s="4" t="s">
        <v>4203</v>
      </c>
      <c r="D1773" s="4" t="s">
        <v>2739</v>
      </c>
      <c r="E1773" s="4">
        <v>177</v>
      </c>
      <c r="F1773" s="4" t="s">
        <v>2700</v>
      </c>
      <c r="G1773" s="4" t="s">
        <v>2741</v>
      </c>
      <c r="H1773" s="4" t="s">
        <v>2609</v>
      </c>
      <c r="I1773" s="4" t="s">
        <v>2609</v>
      </c>
    </row>
    <row r="1774" spans="1:9" x14ac:dyDescent="0.2">
      <c r="A1774" s="4">
        <v>150204</v>
      </c>
      <c r="B1774" s="4" t="s">
        <v>4202</v>
      </c>
      <c r="C1774" s="4" t="s">
        <v>4202</v>
      </c>
      <c r="D1774" s="4" t="s">
        <v>2739</v>
      </c>
      <c r="E1774" s="4">
        <v>177</v>
      </c>
      <c r="F1774" s="4" t="s">
        <v>2700</v>
      </c>
      <c r="G1774" s="4" t="s">
        <v>2815</v>
      </c>
      <c r="H1774" s="4" t="s">
        <v>2609</v>
      </c>
      <c r="I1774" s="4" t="s">
        <v>2609</v>
      </c>
    </row>
    <row r="1775" spans="1:9" x14ac:dyDescent="0.2">
      <c r="A1775" s="4">
        <v>150205</v>
      </c>
      <c r="B1775" s="4" t="s">
        <v>4201</v>
      </c>
      <c r="C1775" s="4" t="s">
        <v>4201</v>
      </c>
      <c r="D1775" s="4" t="s">
        <v>2739</v>
      </c>
      <c r="E1775" s="4">
        <v>177</v>
      </c>
      <c r="F1775" s="4" t="s">
        <v>2700</v>
      </c>
      <c r="G1775" s="4" t="s">
        <v>2828</v>
      </c>
      <c r="H1775" s="4" t="s">
        <v>2609</v>
      </c>
      <c r="I1775" s="4" t="s">
        <v>2609</v>
      </c>
    </row>
    <row r="1776" spans="1:9" x14ac:dyDescent="0.2">
      <c r="A1776" s="4">
        <v>150206</v>
      </c>
      <c r="B1776" s="4" t="s">
        <v>4200</v>
      </c>
      <c r="C1776" s="4" t="s">
        <v>4200</v>
      </c>
      <c r="D1776" s="4" t="s">
        <v>2788</v>
      </c>
      <c r="E1776" s="4">
        <v>177</v>
      </c>
      <c r="F1776" s="4" t="s">
        <v>2700</v>
      </c>
      <c r="G1776" s="4" t="s">
        <v>2758</v>
      </c>
      <c r="H1776" s="4" t="s">
        <v>2609</v>
      </c>
      <c r="I1776" s="4" t="s">
        <v>2609</v>
      </c>
    </row>
    <row r="1777" spans="1:9" x14ac:dyDescent="0.2">
      <c r="A1777" s="4">
        <v>150209</v>
      </c>
      <c r="B1777" s="4" t="s">
        <v>4199</v>
      </c>
      <c r="C1777" s="4" t="s">
        <v>4199</v>
      </c>
      <c r="D1777" s="4" t="s">
        <v>2739</v>
      </c>
      <c r="E1777" s="4">
        <v>180</v>
      </c>
      <c r="F1777" s="4" t="s">
        <v>2700</v>
      </c>
      <c r="G1777" s="4" t="s">
        <v>2764</v>
      </c>
      <c r="H1777" s="4" t="s">
        <v>2609</v>
      </c>
      <c r="I1777" s="4" t="s">
        <v>2609</v>
      </c>
    </row>
    <row r="1778" spans="1:9" x14ac:dyDescent="0.2">
      <c r="A1778" s="4">
        <v>150210</v>
      </c>
      <c r="B1778" s="4" t="s">
        <v>4198</v>
      </c>
      <c r="C1778" s="4" t="s">
        <v>4198</v>
      </c>
      <c r="D1778" s="4" t="s">
        <v>2739</v>
      </c>
      <c r="E1778" s="4">
        <v>175</v>
      </c>
      <c r="F1778" s="4" t="s">
        <v>2700</v>
      </c>
      <c r="G1778" s="4" t="s">
        <v>2741</v>
      </c>
      <c r="H1778" s="4" t="s">
        <v>2609</v>
      </c>
      <c r="I1778" s="4" t="s">
        <v>2609</v>
      </c>
    </row>
    <row r="1779" spans="1:9" x14ac:dyDescent="0.2">
      <c r="A1779" s="4">
        <v>150211</v>
      </c>
      <c r="B1779" s="4" t="s">
        <v>4197</v>
      </c>
      <c r="C1779" s="4" t="s">
        <v>4197</v>
      </c>
      <c r="D1779" s="4" t="s">
        <v>2739</v>
      </c>
      <c r="E1779" s="4">
        <v>175</v>
      </c>
      <c r="F1779" s="4" t="s">
        <v>2700</v>
      </c>
      <c r="G1779" s="4" t="s">
        <v>2741</v>
      </c>
      <c r="H1779" s="4" t="s">
        <v>2609</v>
      </c>
      <c r="I1779" s="4" t="s">
        <v>2609</v>
      </c>
    </row>
    <row r="1780" spans="1:9" x14ac:dyDescent="0.2">
      <c r="A1780" s="4">
        <v>150212</v>
      </c>
      <c r="B1780" s="4" t="s">
        <v>4196</v>
      </c>
      <c r="C1780" s="4" t="s">
        <v>4196</v>
      </c>
      <c r="D1780" s="4" t="s">
        <v>2739</v>
      </c>
      <c r="E1780" s="4">
        <v>175</v>
      </c>
      <c r="F1780" s="4" t="s">
        <v>2700</v>
      </c>
      <c r="G1780" s="4" t="s">
        <v>2741</v>
      </c>
      <c r="H1780" s="4" t="s">
        <v>2609</v>
      </c>
      <c r="I1780" s="4" t="s">
        <v>2609</v>
      </c>
    </row>
    <row r="1781" spans="1:9" x14ac:dyDescent="0.2">
      <c r="A1781" s="4">
        <v>150214</v>
      </c>
      <c r="B1781" s="4" t="s">
        <v>4195</v>
      </c>
      <c r="C1781" s="4" t="s">
        <v>4195</v>
      </c>
      <c r="D1781" s="4" t="s">
        <v>2739</v>
      </c>
      <c r="E1781" s="4">
        <v>175</v>
      </c>
      <c r="F1781" s="4" t="s">
        <v>2700</v>
      </c>
      <c r="G1781" s="4" t="s">
        <v>2741</v>
      </c>
      <c r="H1781" s="4" t="s">
        <v>2609</v>
      </c>
      <c r="I1781" s="4" t="s">
        <v>2609</v>
      </c>
    </row>
    <row r="1782" spans="1:9" x14ac:dyDescent="0.2">
      <c r="A1782" s="4">
        <v>150215</v>
      </c>
      <c r="B1782" s="4" t="s">
        <v>4194</v>
      </c>
      <c r="C1782" s="4" t="s">
        <v>4194</v>
      </c>
      <c r="D1782" s="4" t="s">
        <v>2739</v>
      </c>
      <c r="E1782" s="4">
        <v>175</v>
      </c>
      <c r="F1782" s="4" t="s">
        <v>2700</v>
      </c>
      <c r="G1782" s="4" t="s">
        <v>2758</v>
      </c>
      <c r="H1782" s="4" t="s">
        <v>2609</v>
      </c>
      <c r="I1782" s="4" t="s">
        <v>2609</v>
      </c>
    </row>
    <row r="1783" spans="1:9" x14ac:dyDescent="0.2">
      <c r="A1783" s="4">
        <v>150216</v>
      </c>
      <c r="B1783" s="4" t="s">
        <v>4193</v>
      </c>
      <c r="C1783" s="4" t="s">
        <v>4193</v>
      </c>
      <c r="D1783" s="4" t="s">
        <v>2739</v>
      </c>
      <c r="E1783" s="4">
        <v>175</v>
      </c>
      <c r="F1783" s="4" t="s">
        <v>2700</v>
      </c>
      <c r="G1783" s="4" t="s">
        <v>2741</v>
      </c>
      <c r="H1783" s="4" t="s">
        <v>2609</v>
      </c>
      <c r="I1783" s="4" t="s">
        <v>2609</v>
      </c>
    </row>
    <row r="1784" spans="1:9" x14ac:dyDescent="0.2">
      <c r="A1784" s="4">
        <v>150217</v>
      </c>
      <c r="B1784" s="4" t="s">
        <v>4192</v>
      </c>
      <c r="C1784" s="4" t="s">
        <v>4192</v>
      </c>
      <c r="D1784" s="4" t="s">
        <v>2739</v>
      </c>
      <c r="E1784" s="4">
        <v>175</v>
      </c>
      <c r="F1784" s="4" t="s">
        <v>2700</v>
      </c>
      <c r="G1784" s="4" t="s">
        <v>2741</v>
      </c>
      <c r="H1784" s="4" t="s">
        <v>2609</v>
      </c>
      <c r="I1784" s="4" t="s">
        <v>2609</v>
      </c>
    </row>
    <row r="1785" spans="1:9" x14ac:dyDescent="0.2">
      <c r="A1785" s="4">
        <v>150218</v>
      </c>
      <c r="B1785" s="4" t="s">
        <v>4191</v>
      </c>
      <c r="C1785" s="4" t="s">
        <v>4190</v>
      </c>
      <c r="D1785" s="4" t="s">
        <v>2739</v>
      </c>
      <c r="E1785" s="4">
        <v>195</v>
      </c>
      <c r="F1785" s="4" t="s">
        <v>2700</v>
      </c>
      <c r="G1785" s="4" t="s">
        <v>2741</v>
      </c>
      <c r="H1785" s="4" t="s">
        <v>2609</v>
      </c>
      <c r="I1785" s="4" t="s">
        <v>2609</v>
      </c>
    </row>
    <row r="1786" spans="1:9" x14ac:dyDescent="0.2">
      <c r="A1786" s="4">
        <v>150219</v>
      </c>
      <c r="B1786" s="4" t="s">
        <v>4189</v>
      </c>
      <c r="C1786" s="4" t="s">
        <v>4189</v>
      </c>
      <c r="D1786" s="4" t="s">
        <v>2739</v>
      </c>
      <c r="E1786" s="4">
        <v>187</v>
      </c>
      <c r="F1786" s="4" t="s">
        <v>2700</v>
      </c>
      <c r="G1786" s="4" t="s">
        <v>2758</v>
      </c>
      <c r="H1786" s="4" t="s">
        <v>2609</v>
      </c>
      <c r="I1786" s="4" t="s">
        <v>2609</v>
      </c>
    </row>
    <row r="1787" spans="1:9" x14ac:dyDescent="0.2">
      <c r="A1787" s="4">
        <v>150220</v>
      </c>
      <c r="B1787" s="4" t="s">
        <v>4188</v>
      </c>
      <c r="C1787" s="4" t="s">
        <v>4188</v>
      </c>
      <c r="D1787" s="4" t="s">
        <v>2739</v>
      </c>
      <c r="E1787" s="4">
        <v>176</v>
      </c>
      <c r="F1787" s="4" t="s">
        <v>2700</v>
      </c>
      <c r="G1787" s="4" t="s">
        <v>2741</v>
      </c>
      <c r="H1787" s="4" t="s">
        <v>2609</v>
      </c>
      <c r="I1787" s="4" t="s">
        <v>2609</v>
      </c>
    </row>
    <row r="1788" spans="1:9" x14ac:dyDescent="0.2">
      <c r="A1788" s="4">
        <v>150221</v>
      </c>
      <c r="B1788" s="4" t="s">
        <v>4187</v>
      </c>
      <c r="C1788" s="4" t="s">
        <v>4187</v>
      </c>
      <c r="D1788" s="4" t="s">
        <v>2739</v>
      </c>
      <c r="E1788" s="4">
        <v>176</v>
      </c>
      <c r="F1788" s="4" t="s">
        <v>2700</v>
      </c>
      <c r="G1788" s="4" t="s">
        <v>2741</v>
      </c>
      <c r="H1788" s="4" t="s">
        <v>2609</v>
      </c>
      <c r="I1788" s="4" t="s">
        <v>2609</v>
      </c>
    </row>
    <row r="1789" spans="1:9" x14ac:dyDescent="0.2">
      <c r="A1789" s="4">
        <v>150222</v>
      </c>
      <c r="B1789" s="4" t="s">
        <v>4186</v>
      </c>
      <c r="C1789" s="4" t="s">
        <v>4186</v>
      </c>
      <c r="D1789" s="4" t="s">
        <v>2739</v>
      </c>
      <c r="E1789" s="4">
        <v>176</v>
      </c>
      <c r="F1789" s="4" t="s">
        <v>2700</v>
      </c>
      <c r="G1789" s="4" t="s">
        <v>2741</v>
      </c>
      <c r="H1789" s="4" t="s">
        <v>2609</v>
      </c>
      <c r="I1789" s="4" t="s">
        <v>2609</v>
      </c>
    </row>
    <row r="1790" spans="1:9" x14ac:dyDescent="0.2">
      <c r="A1790" s="4">
        <v>150223</v>
      </c>
      <c r="B1790" s="4" t="s">
        <v>4185</v>
      </c>
      <c r="C1790" s="4" t="s">
        <v>4185</v>
      </c>
      <c r="D1790" s="4" t="s">
        <v>2739</v>
      </c>
      <c r="E1790" s="4">
        <v>176</v>
      </c>
      <c r="F1790" s="4" t="s">
        <v>2700</v>
      </c>
      <c r="G1790" s="4" t="s">
        <v>2741</v>
      </c>
      <c r="H1790" s="4" t="s">
        <v>2609</v>
      </c>
      <c r="I1790" s="4" t="s">
        <v>2609</v>
      </c>
    </row>
    <row r="1791" spans="1:9" x14ac:dyDescent="0.2">
      <c r="A1791" s="4">
        <v>150224</v>
      </c>
      <c r="B1791" s="4" t="s">
        <v>4184</v>
      </c>
      <c r="C1791" s="4" t="s">
        <v>4184</v>
      </c>
      <c r="D1791" s="4" t="s">
        <v>2739</v>
      </c>
      <c r="E1791" s="4">
        <v>176</v>
      </c>
      <c r="F1791" s="4" t="s">
        <v>2700</v>
      </c>
      <c r="G1791" s="4" t="s">
        <v>2741</v>
      </c>
      <c r="H1791" s="4" t="s">
        <v>2609</v>
      </c>
      <c r="I1791" s="4" t="s">
        <v>2609</v>
      </c>
    </row>
    <row r="1792" spans="1:9" x14ac:dyDescent="0.2">
      <c r="A1792" s="4">
        <v>150225</v>
      </c>
      <c r="B1792" s="4" t="s">
        <v>4183</v>
      </c>
      <c r="C1792" s="4" t="s">
        <v>4183</v>
      </c>
      <c r="D1792" s="4" t="s">
        <v>2739</v>
      </c>
      <c r="E1792" s="4">
        <v>176</v>
      </c>
      <c r="F1792" s="4" t="s">
        <v>2700</v>
      </c>
      <c r="G1792" s="4" t="s">
        <v>2741</v>
      </c>
      <c r="H1792" s="4" t="s">
        <v>2609</v>
      </c>
      <c r="I1792" s="4" t="s">
        <v>2609</v>
      </c>
    </row>
    <row r="1793" spans="1:9" x14ac:dyDescent="0.2">
      <c r="A1793" s="4">
        <v>150226</v>
      </c>
      <c r="B1793" s="4" t="s">
        <v>4182</v>
      </c>
      <c r="C1793" s="4" t="s">
        <v>4182</v>
      </c>
      <c r="D1793" s="4" t="s">
        <v>2739</v>
      </c>
      <c r="E1793" s="4">
        <v>176</v>
      </c>
      <c r="F1793" s="4" t="s">
        <v>2700</v>
      </c>
      <c r="G1793" s="4" t="s">
        <v>2741</v>
      </c>
      <c r="H1793" s="4" t="s">
        <v>2609</v>
      </c>
      <c r="I1793" s="4" t="s">
        <v>2609</v>
      </c>
    </row>
    <row r="1794" spans="1:9" x14ac:dyDescent="0.2">
      <c r="A1794" s="4">
        <v>150227</v>
      </c>
      <c r="B1794" s="4" t="s">
        <v>4181</v>
      </c>
      <c r="C1794" s="4" t="s">
        <v>4181</v>
      </c>
      <c r="D1794" s="4" t="s">
        <v>2739</v>
      </c>
      <c r="E1794" s="4">
        <v>176</v>
      </c>
      <c r="F1794" s="4" t="s">
        <v>2700</v>
      </c>
      <c r="G1794" s="4" t="s">
        <v>2741</v>
      </c>
      <c r="H1794" s="4" t="s">
        <v>2609</v>
      </c>
      <c r="I1794" s="4" t="s">
        <v>2609</v>
      </c>
    </row>
    <row r="1795" spans="1:9" x14ac:dyDescent="0.2">
      <c r="A1795" s="4">
        <v>150228</v>
      </c>
      <c r="B1795" s="4" t="s">
        <v>4180</v>
      </c>
      <c r="C1795" s="4" t="s">
        <v>4180</v>
      </c>
      <c r="D1795" s="4" t="s">
        <v>2739</v>
      </c>
      <c r="E1795" s="4">
        <v>67</v>
      </c>
      <c r="F1795" s="4" t="s">
        <v>2700</v>
      </c>
      <c r="G1795" s="4" t="s">
        <v>2758</v>
      </c>
      <c r="H1795" s="4" t="s">
        <v>2609</v>
      </c>
      <c r="I1795" s="4" t="s">
        <v>2609</v>
      </c>
    </row>
    <row r="1796" spans="1:9" x14ac:dyDescent="0.2">
      <c r="A1796" s="4">
        <v>150229</v>
      </c>
      <c r="B1796" s="4" t="s">
        <v>4179</v>
      </c>
      <c r="C1796" s="4" t="s">
        <v>4179</v>
      </c>
      <c r="D1796" s="4" t="s">
        <v>2739</v>
      </c>
      <c r="E1796" s="4">
        <v>188</v>
      </c>
      <c r="F1796" s="4" t="s">
        <v>2700</v>
      </c>
      <c r="G1796" s="4" t="s">
        <v>2741</v>
      </c>
      <c r="H1796" s="4" t="s">
        <v>2609</v>
      </c>
      <c r="I1796" s="4" t="s">
        <v>2609</v>
      </c>
    </row>
    <row r="1797" spans="1:9" x14ac:dyDescent="0.2">
      <c r="A1797" s="4">
        <v>150230</v>
      </c>
      <c r="B1797" s="4" t="s">
        <v>4178</v>
      </c>
      <c r="C1797" s="4" t="s">
        <v>4177</v>
      </c>
      <c r="D1797" s="4" t="s">
        <v>2739</v>
      </c>
      <c r="E1797" s="4">
        <v>176</v>
      </c>
      <c r="F1797" s="4" t="s">
        <v>2700</v>
      </c>
      <c r="G1797" s="4" t="s">
        <v>2741</v>
      </c>
      <c r="H1797" s="4" t="s">
        <v>2609</v>
      </c>
      <c r="I1797" s="4" t="s">
        <v>2609</v>
      </c>
    </row>
    <row r="1798" spans="1:9" x14ac:dyDescent="0.2">
      <c r="A1798" s="4">
        <v>150231</v>
      </c>
      <c r="B1798" s="4" t="s">
        <v>4176</v>
      </c>
      <c r="C1798" s="4" t="s">
        <v>4176</v>
      </c>
      <c r="D1798" s="4" t="s">
        <v>2739</v>
      </c>
      <c r="E1798" s="4">
        <v>174</v>
      </c>
      <c r="F1798" s="4" t="s">
        <v>2700</v>
      </c>
      <c r="G1798" s="4" t="s">
        <v>2758</v>
      </c>
      <c r="H1798" s="4" t="s">
        <v>2609</v>
      </c>
      <c r="I1798" s="4" t="s">
        <v>2609</v>
      </c>
    </row>
    <row r="1799" spans="1:9" x14ac:dyDescent="0.2">
      <c r="A1799" s="4">
        <v>150232</v>
      </c>
      <c r="B1799" s="4" t="s">
        <v>4175</v>
      </c>
      <c r="C1799" s="4" t="s">
        <v>4175</v>
      </c>
      <c r="D1799" s="4" t="s">
        <v>2739</v>
      </c>
      <c r="E1799" s="4">
        <v>166</v>
      </c>
      <c r="F1799" s="4" t="s">
        <v>2700</v>
      </c>
      <c r="G1799" s="4" t="s">
        <v>2758</v>
      </c>
      <c r="H1799" s="4" t="s">
        <v>2609</v>
      </c>
      <c r="I1799" s="4" t="s">
        <v>2609</v>
      </c>
    </row>
    <row r="1800" spans="1:9" x14ac:dyDescent="0.2">
      <c r="A1800" s="4">
        <v>150233</v>
      </c>
      <c r="B1800" s="4" t="s">
        <v>4174</v>
      </c>
      <c r="C1800" s="4" t="s">
        <v>4174</v>
      </c>
      <c r="D1800" s="4" t="s">
        <v>2739</v>
      </c>
      <c r="E1800" s="4">
        <v>173</v>
      </c>
      <c r="F1800" s="4" t="s">
        <v>2700</v>
      </c>
      <c r="G1800" s="4" t="s">
        <v>2810</v>
      </c>
      <c r="H1800" s="4" t="s">
        <v>2609</v>
      </c>
      <c r="I1800" s="4" t="s">
        <v>2609</v>
      </c>
    </row>
    <row r="1801" spans="1:9" x14ac:dyDescent="0.2">
      <c r="A1801" s="4">
        <v>150234</v>
      </c>
      <c r="B1801" s="4" t="s">
        <v>4173</v>
      </c>
      <c r="C1801" s="4" t="s">
        <v>4172</v>
      </c>
      <c r="D1801" s="4" t="s">
        <v>2739</v>
      </c>
      <c r="E1801" s="4">
        <v>178</v>
      </c>
      <c r="F1801" s="4" t="s">
        <v>2700</v>
      </c>
      <c r="G1801" s="4" t="s">
        <v>2741</v>
      </c>
      <c r="H1801" s="4" t="s">
        <v>2609</v>
      </c>
      <c r="I1801" s="4" t="s">
        <v>2609</v>
      </c>
    </row>
    <row r="1802" spans="1:9" x14ac:dyDescent="0.2">
      <c r="A1802" s="4">
        <v>150235</v>
      </c>
      <c r="B1802" s="4" t="s">
        <v>4171</v>
      </c>
      <c r="C1802" s="4" t="s">
        <v>4170</v>
      </c>
      <c r="D1802" s="4" t="s">
        <v>2739</v>
      </c>
      <c r="E1802" s="4">
        <v>177</v>
      </c>
      <c r="F1802" s="4" t="s">
        <v>2700</v>
      </c>
      <c r="G1802" s="4" t="s">
        <v>2758</v>
      </c>
      <c r="H1802" s="4" t="s">
        <v>2609</v>
      </c>
      <c r="I1802" s="4" t="s">
        <v>2609</v>
      </c>
    </row>
    <row r="1803" spans="1:9" x14ac:dyDescent="0.2">
      <c r="A1803" s="4">
        <v>150236</v>
      </c>
      <c r="B1803" s="4" t="s">
        <v>4169</v>
      </c>
      <c r="C1803" s="4" t="s">
        <v>4169</v>
      </c>
      <c r="D1803" s="4" t="s">
        <v>2739</v>
      </c>
      <c r="E1803" s="4">
        <v>180</v>
      </c>
      <c r="F1803" s="4" t="s">
        <v>2700</v>
      </c>
      <c r="G1803" s="4" t="s">
        <v>3004</v>
      </c>
      <c r="H1803" s="4" t="s">
        <v>2609</v>
      </c>
      <c r="I1803" s="4" t="s">
        <v>2609</v>
      </c>
    </row>
    <row r="1804" spans="1:9" x14ac:dyDescent="0.2">
      <c r="A1804" s="4">
        <v>150239</v>
      </c>
      <c r="B1804" s="4" t="s">
        <v>4168</v>
      </c>
      <c r="C1804" s="4" t="s">
        <v>4168</v>
      </c>
      <c r="D1804" s="4" t="s">
        <v>2739</v>
      </c>
      <c r="E1804" s="4">
        <v>187</v>
      </c>
      <c r="F1804" s="4" t="s">
        <v>2700</v>
      </c>
      <c r="G1804" s="4" t="s">
        <v>2758</v>
      </c>
      <c r="H1804" s="4" t="s">
        <v>2609</v>
      </c>
      <c r="I1804" s="4" t="s">
        <v>2609</v>
      </c>
    </row>
    <row r="1805" spans="1:9" x14ac:dyDescent="0.2">
      <c r="A1805" s="4">
        <v>150240</v>
      </c>
      <c r="B1805" s="4" t="s">
        <v>4167</v>
      </c>
      <c r="C1805" s="4" t="s">
        <v>4167</v>
      </c>
      <c r="D1805" s="4" t="s">
        <v>2739</v>
      </c>
      <c r="E1805" s="4">
        <v>174</v>
      </c>
      <c r="F1805" s="4" t="s">
        <v>2700</v>
      </c>
      <c r="G1805" s="4" t="s">
        <v>3056</v>
      </c>
      <c r="H1805" s="4" t="s">
        <v>2609</v>
      </c>
      <c r="I1805" s="4" t="s">
        <v>2609</v>
      </c>
    </row>
    <row r="1806" spans="1:9" x14ac:dyDescent="0.2">
      <c r="A1806" s="4">
        <v>150241</v>
      </c>
      <c r="B1806" s="4" t="s">
        <v>4166</v>
      </c>
      <c r="C1806" s="4" t="s">
        <v>4166</v>
      </c>
      <c r="D1806" s="4" t="s">
        <v>2739</v>
      </c>
      <c r="E1806" s="4">
        <v>174</v>
      </c>
      <c r="F1806" s="4" t="s">
        <v>2700</v>
      </c>
      <c r="G1806" s="4" t="s">
        <v>2758</v>
      </c>
      <c r="H1806" s="4" t="s">
        <v>2609</v>
      </c>
      <c r="I1806" s="4" t="s">
        <v>2609</v>
      </c>
    </row>
    <row r="1807" spans="1:9" x14ac:dyDescent="0.2">
      <c r="A1807" s="4">
        <v>150242</v>
      </c>
      <c r="B1807" s="4" t="s">
        <v>4165</v>
      </c>
      <c r="C1807" s="4" t="s">
        <v>4165</v>
      </c>
      <c r="D1807" s="4" t="s">
        <v>2739</v>
      </c>
      <c r="E1807" s="4">
        <v>74</v>
      </c>
      <c r="F1807" s="4" t="s">
        <v>2700</v>
      </c>
      <c r="G1807" s="4" t="s">
        <v>2756</v>
      </c>
      <c r="H1807" s="4" t="s">
        <v>2609</v>
      </c>
      <c r="I1807" s="4" t="s">
        <v>2609</v>
      </c>
    </row>
    <row r="1808" spans="1:9" x14ac:dyDescent="0.2">
      <c r="A1808" s="4">
        <v>150243</v>
      </c>
      <c r="B1808" s="4" t="s">
        <v>4164</v>
      </c>
      <c r="C1808" s="4" t="s">
        <v>4164</v>
      </c>
      <c r="D1808" s="4" t="s">
        <v>2739</v>
      </c>
      <c r="E1808" s="4">
        <v>177</v>
      </c>
      <c r="F1808" s="4" t="s">
        <v>2700</v>
      </c>
      <c r="G1808" s="4" t="s">
        <v>2758</v>
      </c>
      <c r="H1808" s="4" t="s">
        <v>2609</v>
      </c>
      <c r="I1808" s="4" t="s">
        <v>2609</v>
      </c>
    </row>
    <row r="1809" spans="1:9" x14ac:dyDescent="0.2">
      <c r="A1809" s="4">
        <v>150244</v>
      </c>
      <c r="B1809" s="4" t="s">
        <v>4163</v>
      </c>
      <c r="C1809" s="4" t="s">
        <v>4163</v>
      </c>
      <c r="D1809" s="4" t="s">
        <v>2739</v>
      </c>
      <c r="E1809" s="4">
        <v>130</v>
      </c>
      <c r="F1809" s="4" t="s">
        <v>2700</v>
      </c>
      <c r="G1809" s="4" t="s">
        <v>2758</v>
      </c>
      <c r="H1809" s="4" t="s">
        <v>2751</v>
      </c>
      <c r="I1809" s="4" t="s">
        <v>2609</v>
      </c>
    </row>
    <row r="1810" spans="1:9" x14ac:dyDescent="0.2">
      <c r="A1810" s="4">
        <v>150245</v>
      </c>
      <c r="B1810" s="4" t="s">
        <v>4162</v>
      </c>
      <c r="C1810" s="4" t="s">
        <v>4162</v>
      </c>
      <c r="D1810" s="4" t="s">
        <v>2739</v>
      </c>
      <c r="E1810" s="4">
        <v>187</v>
      </c>
      <c r="F1810" s="4" t="s">
        <v>2700</v>
      </c>
      <c r="G1810" s="4" t="s">
        <v>3096</v>
      </c>
      <c r="H1810" s="4" t="s">
        <v>2609</v>
      </c>
      <c r="I1810" s="4" t="s">
        <v>2609</v>
      </c>
    </row>
    <row r="1811" spans="1:9" x14ac:dyDescent="0.2">
      <c r="A1811" s="4">
        <v>150246</v>
      </c>
      <c r="B1811" s="4" t="s">
        <v>4161</v>
      </c>
      <c r="C1811" s="4" t="s">
        <v>4161</v>
      </c>
      <c r="D1811" s="4" t="s">
        <v>2739</v>
      </c>
      <c r="E1811" s="4">
        <v>182</v>
      </c>
      <c r="F1811" s="4" t="s">
        <v>2700</v>
      </c>
      <c r="G1811" s="4" t="s">
        <v>2758</v>
      </c>
      <c r="H1811" s="4" t="s">
        <v>2609</v>
      </c>
      <c r="I1811" s="4" t="s">
        <v>2609</v>
      </c>
    </row>
    <row r="1812" spans="1:9" x14ac:dyDescent="0.2">
      <c r="A1812" s="4">
        <v>150247</v>
      </c>
      <c r="B1812" s="4" t="s">
        <v>4160</v>
      </c>
      <c r="C1812" s="4" t="s">
        <v>4160</v>
      </c>
      <c r="D1812" s="4" t="s">
        <v>2739</v>
      </c>
      <c r="E1812" s="4">
        <v>188</v>
      </c>
      <c r="F1812" s="4" t="s">
        <v>2700</v>
      </c>
      <c r="G1812" s="4" t="s">
        <v>2758</v>
      </c>
      <c r="H1812" s="4" t="s">
        <v>2609</v>
      </c>
      <c r="I1812" s="4" t="s">
        <v>2609</v>
      </c>
    </row>
    <row r="1813" spans="1:9" x14ac:dyDescent="0.2">
      <c r="A1813" s="4">
        <v>150248</v>
      </c>
      <c r="B1813" s="4" t="s">
        <v>4159</v>
      </c>
      <c r="C1813" s="4" t="s">
        <v>4159</v>
      </c>
      <c r="D1813" s="4" t="s">
        <v>2739</v>
      </c>
      <c r="E1813" s="4">
        <v>164</v>
      </c>
      <c r="F1813" s="4" t="s">
        <v>2700</v>
      </c>
      <c r="G1813" s="4" t="s">
        <v>2741</v>
      </c>
      <c r="H1813" s="4" t="s">
        <v>2609</v>
      </c>
      <c r="I1813" s="4" t="s">
        <v>2609</v>
      </c>
    </row>
    <row r="1814" spans="1:9" x14ac:dyDescent="0.2">
      <c r="A1814" s="4">
        <v>150249</v>
      </c>
      <c r="B1814" s="4" t="s">
        <v>4158</v>
      </c>
      <c r="C1814" s="4" t="s">
        <v>4158</v>
      </c>
      <c r="D1814" s="4" t="s">
        <v>2739</v>
      </c>
      <c r="E1814" s="4">
        <v>172</v>
      </c>
      <c r="F1814" s="4" t="s">
        <v>2700</v>
      </c>
      <c r="G1814" s="4" t="s">
        <v>2758</v>
      </c>
      <c r="H1814" s="4" t="s">
        <v>2609</v>
      </c>
      <c r="I1814" s="4" t="s">
        <v>2609</v>
      </c>
    </row>
    <row r="1815" spans="1:9" x14ac:dyDescent="0.2">
      <c r="A1815" s="4">
        <v>150250</v>
      </c>
      <c r="B1815" s="4" t="s">
        <v>4157</v>
      </c>
      <c r="C1815" s="4" t="s">
        <v>4157</v>
      </c>
      <c r="D1815" s="4" t="s">
        <v>2739</v>
      </c>
      <c r="E1815" s="4">
        <v>171</v>
      </c>
      <c r="F1815" s="4" t="s">
        <v>2700</v>
      </c>
      <c r="G1815" s="4" t="s">
        <v>2764</v>
      </c>
      <c r="H1815" s="4" t="s">
        <v>2609</v>
      </c>
      <c r="I1815" s="4" t="s">
        <v>2609</v>
      </c>
    </row>
    <row r="1816" spans="1:9" x14ac:dyDescent="0.2">
      <c r="A1816" s="4">
        <v>150251</v>
      </c>
      <c r="B1816" s="4" t="s">
        <v>4156</v>
      </c>
      <c r="C1816" s="4" t="s">
        <v>4156</v>
      </c>
      <c r="D1816" s="4" t="s">
        <v>2739</v>
      </c>
      <c r="E1816" s="4">
        <v>180</v>
      </c>
      <c r="F1816" s="4" t="s">
        <v>2700</v>
      </c>
      <c r="G1816" s="4" t="s">
        <v>2758</v>
      </c>
      <c r="H1816" s="4" t="s">
        <v>2609</v>
      </c>
      <c r="I1816" s="4" t="s">
        <v>2609</v>
      </c>
    </row>
    <row r="1817" spans="1:9" x14ac:dyDescent="0.2">
      <c r="A1817" s="4">
        <v>150252</v>
      </c>
      <c r="B1817" s="4" t="s">
        <v>4155</v>
      </c>
      <c r="C1817" s="4" t="s">
        <v>4155</v>
      </c>
      <c r="D1817" s="4" t="s">
        <v>2739</v>
      </c>
      <c r="E1817" s="4">
        <v>182</v>
      </c>
      <c r="F1817" s="4" t="s">
        <v>2700</v>
      </c>
      <c r="G1817" s="4" t="s">
        <v>2828</v>
      </c>
      <c r="H1817" s="4" t="s">
        <v>2609</v>
      </c>
      <c r="I1817" s="4" t="s">
        <v>2609</v>
      </c>
    </row>
    <row r="1818" spans="1:9" x14ac:dyDescent="0.2">
      <c r="A1818" s="4">
        <v>150253</v>
      </c>
      <c r="B1818" s="4" t="s">
        <v>4154</v>
      </c>
      <c r="C1818" s="4" t="s">
        <v>4154</v>
      </c>
      <c r="D1818" s="4" t="s">
        <v>2739</v>
      </c>
      <c r="E1818" s="4">
        <v>177</v>
      </c>
      <c r="F1818" s="4" t="s">
        <v>2700</v>
      </c>
      <c r="G1818" s="4" t="s">
        <v>2741</v>
      </c>
      <c r="H1818" s="4" t="s">
        <v>2609</v>
      </c>
      <c r="I1818" s="4" t="s">
        <v>2609</v>
      </c>
    </row>
    <row r="1819" spans="1:9" x14ac:dyDescent="0.2">
      <c r="A1819" s="4">
        <v>150260</v>
      </c>
      <c r="B1819" s="4" t="s">
        <v>4153</v>
      </c>
      <c r="C1819" s="4" t="s">
        <v>4153</v>
      </c>
      <c r="D1819" s="4" t="s">
        <v>2739</v>
      </c>
      <c r="E1819" s="4">
        <v>179</v>
      </c>
      <c r="F1819" s="4" t="s">
        <v>2700</v>
      </c>
      <c r="G1819" s="4" t="s">
        <v>2764</v>
      </c>
      <c r="H1819" s="4" t="s">
        <v>2609</v>
      </c>
      <c r="I1819" s="4" t="s">
        <v>2609</v>
      </c>
    </row>
    <row r="1820" spans="1:9" x14ac:dyDescent="0.2">
      <c r="A1820" s="4">
        <v>150270</v>
      </c>
      <c r="B1820" s="4" t="s">
        <v>4152</v>
      </c>
      <c r="C1820" s="4" t="s">
        <v>4152</v>
      </c>
      <c r="D1820" s="4" t="s">
        <v>2739</v>
      </c>
      <c r="E1820" s="4">
        <v>167</v>
      </c>
      <c r="F1820" s="4" t="s">
        <v>2700</v>
      </c>
      <c r="G1820" s="4" t="s">
        <v>2758</v>
      </c>
      <c r="H1820" s="4" t="s">
        <v>2609</v>
      </c>
      <c r="I1820" s="4" t="s">
        <v>2609</v>
      </c>
    </row>
    <row r="1821" spans="1:9" x14ac:dyDescent="0.2">
      <c r="A1821" s="4">
        <v>150271</v>
      </c>
      <c r="B1821" s="4" t="s">
        <v>4151</v>
      </c>
      <c r="C1821" s="4" t="s">
        <v>4151</v>
      </c>
      <c r="D1821" s="4" t="s">
        <v>2739</v>
      </c>
      <c r="E1821" s="4">
        <v>167</v>
      </c>
      <c r="F1821" s="4" t="s">
        <v>2700</v>
      </c>
      <c r="G1821" s="4" t="s">
        <v>4150</v>
      </c>
      <c r="H1821" s="4" t="s">
        <v>2609</v>
      </c>
      <c r="I1821" s="4" t="s">
        <v>2609</v>
      </c>
    </row>
    <row r="1822" spans="1:9" x14ac:dyDescent="0.2">
      <c r="A1822" s="4">
        <v>150300</v>
      </c>
      <c r="B1822" s="4" t="s">
        <v>4149</v>
      </c>
      <c r="C1822" s="4" t="s">
        <v>4149</v>
      </c>
      <c r="D1822" s="4" t="s">
        <v>2739</v>
      </c>
      <c r="E1822" s="4">
        <v>180</v>
      </c>
      <c r="F1822" s="4" t="s">
        <v>2700</v>
      </c>
      <c r="G1822" s="4" t="s">
        <v>2758</v>
      </c>
      <c r="H1822" s="4" t="s">
        <v>2609</v>
      </c>
      <c r="I1822" s="4" t="s">
        <v>2609</v>
      </c>
    </row>
    <row r="1823" spans="1:9" x14ac:dyDescent="0.2">
      <c r="A1823" s="4">
        <v>150301</v>
      </c>
      <c r="B1823" s="4" t="s">
        <v>4148</v>
      </c>
      <c r="C1823" s="4" t="s">
        <v>4148</v>
      </c>
      <c r="D1823" s="4" t="s">
        <v>2739</v>
      </c>
      <c r="E1823" s="4">
        <v>180</v>
      </c>
      <c r="F1823" s="4" t="s">
        <v>2700</v>
      </c>
      <c r="G1823" s="4" t="s">
        <v>2741</v>
      </c>
      <c r="H1823" s="4" t="s">
        <v>2609</v>
      </c>
      <c r="I1823" s="4" t="s">
        <v>2609</v>
      </c>
    </row>
    <row r="1824" spans="1:9" x14ac:dyDescent="0.2">
      <c r="A1824" s="4">
        <v>150303</v>
      </c>
      <c r="B1824" s="4" t="s">
        <v>4147</v>
      </c>
      <c r="C1824" s="4" t="s">
        <v>4147</v>
      </c>
      <c r="D1824" s="4" t="s">
        <v>2739</v>
      </c>
      <c r="E1824" s="4">
        <v>180</v>
      </c>
      <c r="F1824" s="4" t="s">
        <v>2700</v>
      </c>
      <c r="G1824" s="4" t="s">
        <v>2741</v>
      </c>
      <c r="H1824" s="4" t="s">
        <v>2609</v>
      </c>
      <c r="I1824" s="4" t="s">
        <v>2609</v>
      </c>
    </row>
    <row r="1825" spans="1:9" x14ac:dyDescent="0.2">
      <c r="A1825" s="4">
        <v>150304</v>
      </c>
      <c r="B1825" s="4" t="s">
        <v>4146</v>
      </c>
      <c r="C1825" s="4" t="s">
        <v>4145</v>
      </c>
      <c r="D1825" s="4" t="s">
        <v>2739</v>
      </c>
      <c r="E1825" s="4">
        <v>180</v>
      </c>
      <c r="F1825" s="4" t="s">
        <v>2700</v>
      </c>
      <c r="G1825" s="4" t="s">
        <v>2758</v>
      </c>
      <c r="H1825" s="4" t="s">
        <v>2609</v>
      </c>
      <c r="I1825" s="4" t="s">
        <v>2609</v>
      </c>
    </row>
    <row r="1826" spans="1:9" x14ac:dyDescent="0.2">
      <c r="A1826" s="4">
        <v>150305</v>
      </c>
      <c r="B1826" s="4" t="s">
        <v>4144</v>
      </c>
      <c r="C1826" s="4" t="s">
        <v>4144</v>
      </c>
      <c r="D1826" s="4" t="s">
        <v>2739</v>
      </c>
      <c r="E1826" s="4">
        <v>180</v>
      </c>
      <c r="F1826" s="4" t="s">
        <v>2700</v>
      </c>
      <c r="G1826" s="4" t="s">
        <v>2758</v>
      </c>
      <c r="H1826" s="4" t="s">
        <v>2609</v>
      </c>
      <c r="I1826" s="4" t="s">
        <v>2609</v>
      </c>
    </row>
    <row r="1827" spans="1:9" x14ac:dyDescent="0.2">
      <c r="A1827" s="4">
        <v>150306</v>
      </c>
      <c r="B1827" s="4" t="s">
        <v>4143</v>
      </c>
      <c r="C1827" s="4" t="s">
        <v>4143</v>
      </c>
      <c r="D1827" s="4" t="s">
        <v>2739</v>
      </c>
      <c r="E1827" s="4">
        <v>180</v>
      </c>
      <c r="F1827" s="4" t="s">
        <v>2700</v>
      </c>
      <c r="G1827" s="4" t="s">
        <v>2741</v>
      </c>
      <c r="H1827" s="4" t="s">
        <v>2609</v>
      </c>
      <c r="I1827" s="4" t="s">
        <v>2609</v>
      </c>
    </row>
    <row r="1828" spans="1:9" x14ac:dyDescent="0.2">
      <c r="A1828" s="4">
        <v>150400</v>
      </c>
      <c r="B1828" s="4" t="s">
        <v>4142</v>
      </c>
      <c r="C1828" s="4" t="s">
        <v>4142</v>
      </c>
      <c r="D1828" s="4" t="s">
        <v>2739</v>
      </c>
      <c r="E1828" s="4">
        <v>182</v>
      </c>
      <c r="F1828" s="4" t="s">
        <v>2700</v>
      </c>
      <c r="G1828" s="4" t="s">
        <v>2741</v>
      </c>
      <c r="H1828" s="4" t="s">
        <v>2609</v>
      </c>
      <c r="I1828" s="4" t="s">
        <v>2609</v>
      </c>
    </row>
    <row r="1829" spans="1:9" x14ac:dyDescent="0.2">
      <c r="A1829" s="4">
        <v>150401</v>
      </c>
      <c r="B1829" s="4" t="s">
        <v>4141</v>
      </c>
      <c r="C1829" s="4" t="s">
        <v>4141</v>
      </c>
      <c r="D1829" s="4" t="s">
        <v>2739</v>
      </c>
      <c r="E1829" s="4">
        <v>182</v>
      </c>
      <c r="F1829" s="4" t="s">
        <v>2700</v>
      </c>
      <c r="G1829" s="4" t="s">
        <v>3056</v>
      </c>
      <c r="H1829" s="4" t="s">
        <v>2609</v>
      </c>
      <c r="I1829" s="4" t="s">
        <v>2609</v>
      </c>
    </row>
    <row r="1830" spans="1:9" x14ac:dyDescent="0.2">
      <c r="A1830" s="4">
        <v>150402</v>
      </c>
      <c r="B1830" s="4" t="s">
        <v>4140</v>
      </c>
      <c r="C1830" s="4" t="s">
        <v>4140</v>
      </c>
      <c r="D1830" s="4" t="s">
        <v>2739</v>
      </c>
      <c r="E1830" s="4">
        <v>187</v>
      </c>
      <c r="F1830" s="4" t="s">
        <v>2700</v>
      </c>
      <c r="G1830" s="4" t="s">
        <v>2741</v>
      </c>
      <c r="H1830" s="4" t="s">
        <v>2609</v>
      </c>
      <c r="I1830" s="4" t="s">
        <v>2609</v>
      </c>
    </row>
    <row r="1831" spans="1:9" x14ac:dyDescent="0.2">
      <c r="A1831" s="4">
        <v>150403</v>
      </c>
      <c r="B1831" s="4" t="s">
        <v>4139</v>
      </c>
      <c r="C1831" s="4" t="s">
        <v>4139</v>
      </c>
      <c r="D1831" s="4" t="s">
        <v>2739</v>
      </c>
      <c r="E1831" s="4">
        <v>182</v>
      </c>
      <c r="F1831" s="4" t="s">
        <v>2700</v>
      </c>
      <c r="G1831" s="4" t="s">
        <v>2758</v>
      </c>
      <c r="H1831" s="4" t="s">
        <v>2609</v>
      </c>
      <c r="I1831" s="4" t="s">
        <v>2609</v>
      </c>
    </row>
    <row r="1832" spans="1:9" x14ac:dyDescent="0.2">
      <c r="A1832" s="4">
        <v>150404</v>
      </c>
      <c r="B1832" s="4" t="s">
        <v>4138</v>
      </c>
      <c r="C1832" s="4" t="s">
        <v>4138</v>
      </c>
      <c r="D1832" s="4" t="s">
        <v>2739</v>
      </c>
      <c r="E1832" s="4">
        <v>182</v>
      </c>
      <c r="F1832" s="4" t="s">
        <v>2700</v>
      </c>
      <c r="G1832" s="4" t="s">
        <v>2916</v>
      </c>
      <c r="H1832" s="4" t="s">
        <v>2609</v>
      </c>
      <c r="I1832" s="4" t="s">
        <v>2609</v>
      </c>
    </row>
    <row r="1833" spans="1:9" x14ac:dyDescent="0.2">
      <c r="A1833" s="4">
        <v>150450</v>
      </c>
      <c r="B1833" s="4" t="s">
        <v>4137</v>
      </c>
      <c r="C1833" s="4" t="s">
        <v>4137</v>
      </c>
      <c r="D1833" s="4" t="s">
        <v>2739</v>
      </c>
      <c r="E1833" s="4">
        <v>164</v>
      </c>
      <c r="F1833" s="4" t="s">
        <v>2700</v>
      </c>
      <c r="G1833" s="4" t="s">
        <v>2758</v>
      </c>
      <c r="H1833" s="4" t="s">
        <v>2609</v>
      </c>
      <c r="I1833" s="4" t="s">
        <v>2609</v>
      </c>
    </row>
    <row r="1834" spans="1:9" x14ac:dyDescent="0.2">
      <c r="A1834" s="4">
        <v>150451</v>
      </c>
      <c r="B1834" s="4" t="s">
        <v>4136</v>
      </c>
      <c r="C1834" s="4" t="s">
        <v>4136</v>
      </c>
      <c r="D1834" s="4" t="s">
        <v>2739</v>
      </c>
      <c r="E1834" s="4">
        <v>164</v>
      </c>
      <c r="F1834" s="4" t="s">
        <v>2700</v>
      </c>
      <c r="G1834" s="4" t="s">
        <v>2741</v>
      </c>
      <c r="H1834" s="4" t="s">
        <v>2609</v>
      </c>
      <c r="I1834" s="4" t="s">
        <v>2609</v>
      </c>
    </row>
    <row r="1835" spans="1:9" x14ac:dyDescent="0.2">
      <c r="A1835" s="4">
        <v>150498</v>
      </c>
      <c r="B1835" s="4" t="s">
        <v>4135</v>
      </c>
      <c r="C1835" s="4" t="s">
        <v>4135</v>
      </c>
      <c r="D1835" s="4" t="s">
        <v>2739</v>
      </c>
      <c r="E1835" s="4">
        <v>164</v>
      </c>
      <c r="F1835" s="4" t="s">
        <v>2700</v>
      </c>
      <c r="G1835" s="4" t="s">
        <v>2758</v>
      </c>
      <c r="H1835" s="4" t="s">
        <v>2609</v>
      </c>
      <c r="I1835" s="4" t="s">
        <v>2609</v>
      </c>
    </row>
    <row r="1836" spans="1:9" x14ac:dyDescent="0.2">
      <c r="A1836" s="4">
        <v>150499</v>
      </c>
      <c r="B1836" s="4" t="s">
        <v>4134</v>
      </c>
      <c r="C1836" s="4" t="s">
        <v>4134</v>
      </c>
      <c r="D1836" s="4" t="s">
        <v>2739</v>
      </c>
      <c r="E1836" s="4">
        <v>164</v>
      </c>
      <c r="F1836" s="4" t="s">
        <v>2700</v>
      </c>
      <c r="G1836" s="4" t="s">
        <v>2758</v>
      </c>
      <c r="H1836" s="4" t="s">
        <v>2609</v>
      </c>
      <c r="I1836" s="4" t="s">
        <v>2609</v>
      </c>
    </row>
    <row r="1837" spans="1:9" x14ac:dyDescent="0.2">
      <c r="A1837" s="4">
        <v>150501</v>
      </c>
      <c r="B1837" s="4" t="s">
        <v>4133</v>
      </c>
      <c r="C1837" s="4" t="s">
        <v>4133</v>
      </c>
      <c r="D1837" s="4" t="s">
        <v>2739</v>
      </c>
      <c r="E1837" s="4">
        <v>67</v>
      </c>
      <c r="F1837" s="4" t="s">
        <v>2700</v>
      </c>
      <c r="G1837" s="4" t="s">
        <v>3004</v>
      </c>
      <c r="H1837" s="4" t="s">
        <v>2609</v>
      </c>
      <c r="I1837" s="4" t="s">
        <v>2609</v>
      </c>
    </row>
    <row r="1838" spans="1:9" x14ac:dyDescent="0.2">
      <c r="A1838" s="4">
        <v>150503</v>
      </c>
      <c r="B1838" s="4" t="s">
        <v>4132</v>
      </c>
      <c r="C1838" s="4" t="s">
        <v>4132</v>
      </c>
      <c r="D1838" s="4" t="s">
        <v>2739</v>
      </c>
      <c r="E1838" s="4">
        <v>67</v>
      </c>
      <c r="F1838" s="4" t="s">
        <v>2700</v>
      </c>
      <c r="G1838" s="4" t="s">
        <v>2758</v>
      </c>
      <c r="H1838" s="4" t="s">
        <v>2609</v>
      </c>
      <c r="I1838" s="4" t="s">
        <v>2609</v>
      </c>
    </row>
    <row r="1839" spans="1:9" x14ac:dyDescent="0.2">
      <c r="A1839" s="4">
        <v>150600</v>
      </c>
      <c r="B1839" s="4" t="s">
        <v>4131</v>
      </c>
      <c r="C1839" s="4" t="s">
        <v>4131</v>
      </c>
      <c r="D1839" s="4" t="s">
        <v>2739</v>
      </c>
      <c r="E1839" s="4">
        <v>186</v>
      </c>
      <c r="F1839" s="4" t="s">
        <v>2700</v>
      </c>
      <c r="G1839" s="4" t="s">
        <v>2741</v>
      </c>
      <c r="H1839" s="4" t="s">
        <v>2609</v>
      </c>
      <c r="I1839" s="4" t="s">
        <v>2609</v>
      </c>
    </row>
    <row r="1840" spans="1:9" x14ac:dyDescent="0.2">
      <c r="A1840" s="4">
        <v>150602</v>
      </c>
      <c r="B1840" s="4" t="s">
        <v>4130</v>
      </c>
      <c r="C1840" s="4" t="s">
        <v>4130</v>
      </c>
      <c r="D1840" s="4" t="s">
        <v>2739</v>
      </c>
      <c r="E1840" s="4">
        <v>183</v>
      </c>
      <c r="F1840" s="4" t="s">
        <v>2700</v>
      </c>
      <c r="G1840" s="4" t="s">
        <v>2741</v>
      </c>
      <c r="H1840" s="4" t="s">
        <v>2609</v>
      </c>
      <c r="I1840" s="4" t="s">
        <v>2609</v>
      </c>
    </row>
    <row r="1841" spans="1:9" x14ac:dyDescent="0.2">
      <c r="A1841" s="4">
        <v>150603</v>
      </c>
      <c r="B1841" s="4" t="s">
        <v>4129</v>
      </c>
      <c r="C1841" s="4" t="s">
        <v>4129</v>
      </c>
      <c r="D1841" s="4" t="s">
        <v>2739</v>
      </c>
      <c r="E1841" s="4">
        <v>185</v>
      </c>
      <c r="F1841" s="4" t="s">
        <v>2700</v>
      </c>
      <c r="G1841" s="4" t="s">
        <v>2741</v>
      </c>
      <c r="H1841" s="4" t="s">
        <v>2609</v>
      </c>
      <c r="I1841" s="4" t="s">
        <v>2609</v>
      </c>
    </row>
    <row r="1842" spans="1:9" x14ac:dyDescent="0.2">
      <c r="A1842" s="4">
        <v>150604</v>
      </c>
      <c r="B1842" s="4" t="s">
        <v>4128</v>
      </c>
      <c r="C1842" s="4" t="s">
        <v>4128</v>
      </c>
      <c r="D1842" s="4" t="s">
        <v>2739</v>
      </c>
      <c r="E1842" s="4">
        <v>185</v>
      </c>
      <c r="F1842" s="4" t="s">
        <v>2700</v>
      </c>
      <c r="G1842" s="4" t="s">
        <v>2741</v>
      </c>
      <c r="H1842" s="4" t="s">
        <v>2609</v>
      </c>
      <c r="I1842" s="4" t="s">
        <v>2609</v>
      </c>
    </row>
    <row r="1843" spans="1:9" x14ac:dyDescent="0.2">
      <c r="A1843" s="4">
        <v>150605</v>
      </c>
      <c r="B1843" s="4" t="s">
        <v>4127</v>
      </c>
      <c r="C1843" s="4" t="s">
        <v>4127</v>
      </c>
      <c r="D1843" s="4" t="s">
        <v>2739</v>
      </c>
      <c r="E1843" s="4">
        <v>184</v>
      </c>
      <c r="F1843" s="4" t="s">
        <v>2700</v>
      </c>
      <c r="G1843" s="4" t="s">
        <v>2758</v>
      </c>
      <c r="H1843" s="4" t="s">
        <v>2609</v>
      </c>
      <c r="I1843" s="4" t="s">
        <v>2609</v>
      </c>
    </row>
    <row r="1844" spans="1:9" x14ac:dyDescent="0.2">
      <c r="A1844" s="4">
        <v>150606</v>
      </c>
      <c r="B1844" s="4" t="s">
        <v>4126</v>
      </c>
      <c r="C1844" s="4" t="s">
        <v>4126</v>
      </c>
      <c r="D1844" s="4" t="s">
        <v>2739</v>
      </c>
      <c r="E1844" s="4">
        <v>187</v>
      </c>
      <c r="F1844" s="4" t="s">
        <v>2700</v>
      </c>
      <c r="G1844" s="4" t="s">
        <v>2741</v>
      </c>
      <c r="H1844" s="4" t="s">
        <v>2609</v>
      </c>
      <c r="I1844" s="4" t="s">
        <v>2609</v>
      </c>
    </row>
    <row r="1845" spans="1:9" x14ac:dyDescent="0.2">
      <c r="A1845" s="4">
        <v>150607</v>
      </c>
      <c r="B1845" s="4" t="s">
        <v>4125</v>
      </c>
      <c r="C1845" s="4" t="s">
        <v>4125</v>
      </c>
      <c r="D1845" s="4" t="s">
        <v>2739</v>
      </c>
      <c r="E1845" s="4">
        <v>187</v>
      </c>
      <c r="F1845" s="4" t="s">
        <v>2700</v>
      </c>
      <c r="G1845" s="4" t="s">
        <v>2741</v>
      </c>
      <c r="H1845" s="4" t="s">
        <v>2609</v>
      </c>
      <c r="I1845" s="4" t="s">
        <v>2609</v>
      </c>
    </row>
    <row r="1846" spans="1:9" x14ac:dyDescent="0.2">
      <c r="A1846" s="4">
        <v>150608</v>
      </c>
      <c r="B1846" s="4" t="s">
        <v>4124</v>
      </c>
      <c r="C1846" s="4" t="s">
        <v>4124</v>
      </c>
      <c r="D1846" s="4" t="s">
        <v>2739</v>
      </c>
      <c r="E1846" s="4">
        <v>188</v>
      </c>
      <c r="F1846" s="4" t="s">
        <v>2700</v>
      </c>
      <c r="G1846" s="4" t="s">
        <v>2741</v>
      </c>
      <c r="H1846" s="4" t="s">
        <v>2609</v>
      </c>
      <c r="I1846" s="4" t="s">
        <v>2609</v>
      </c>
    </row>
    <row r="1847" spans="1:9" x14ac:dyDescent="0.2">
      <c r="A1847" s="4">
        <v>150609</v>
      </c>
      <c r="B1847" s="4" t="s">
        <v>4123</v>
      </c>
      <c r="C1847" s="4" t="s">
        <v>4123</v>
      </c>
      <c r="D1847" s="4" t="s">
        <v>2739</v>
      </c>
      <c r="E1847" s="4">
        <v>183</v>
      </c>
      <c r="F1847" s="4" t="s">
        <v>2700</v>
      </c>
      <c r="G1847" s="4" t="s">
        <v>2741</v>
      </c>
      <c r="H1847" s="4" t="s">
        <v>2609</v>
      </c>
      <c r="I1847" s="4" t="s">
        <v>2609</v>
      </c>
    </row>
    <row r="1848" spans="1:9" x14ac:dyDescent="0.2">
      <c r="A1848" s="4">
        <v>150610</v>
      </c>
      <c r="B1848" s="4" t="s">
        <v>4122</v>
      </c>
      <c r="C1848" s="4" t="s">
        <v>4122</v>
      </c>
      <c r="D1848" s="4" t="s">
        <v>2739</v>
      </c>
      <c r="E1848" s="4">
        <v>181</v>
      </c>
      <c r="F1848" s="4" t="s">
        <v>2700</v>
      </c>
      <c r="G1848" s="4" t="s">
        <v>2828</v>
      </c>
      <c r="H1848" s="4" t="s">
        <v>2609</v>
      </c>
      <c r="I1848" s="4" t="s">
        <v>2609</v>
      </c>
    </row>
    <row r="1849" spans="1:9" x14ac:dyDescent="0.2">
      <c r="A1849" s="4">
        <v>150611</v>
      </c>
      <c r="B1849" s="4" t="s">
        <v>4121</v>
      </c>
      <c r="C1849" s="4" t="s">
        <v>4121</v>
      </c>
      <c r="D1849" s="4" t="s">
        <v>2739</v>
      </c>
      <c r="E1849" s="4">
        <v>181</v>
      </c>
      <c r="F1849" s="4" t="s">
        <v>2700</v>
      </c>
      <c r="G1849" s="4" t="s">
        <v>2758</v>
      </c>
      <c r="H1849" s="4" t="s">
        <v>2609</v>
      </c>
      <c r="I1849" s="4" t="s">
        <v>2609</v>
      </c>
    </row>
    <row r="1850" spans="1:9" x14ac:dyDescent="0.2">
      <c r="A1850" s="4">
        <v>150612</v>
      </c>
      <c r="B1850" s="4" t="s">
        <v>4120</v>
      </c>
      <c r="C1850" s="4" t="s">
        <v>4120</v>
      </c>
      <c r="D1850" s="4" t="s">
        <v>2739</v>
      </c>
      <c r="E1850" s="4">
        <v>195</v>
      </c>
      <c r="F1850" s="4" t="s">
        <v>2700</v>
      </c>
      <c r="G1850" s="4" t="s">
        <v>2741</v>
      </c>
      <c r="H1850" s="4" t="s">
        <v>2609</v>
      </c>
      <c r="I1850" s="4" t="s">
        <v>2609</v>
      </c>
    </row>
    <row r="1851" spans="1:9" x14ac:dyDescent="0.2">
      <c r="A1851" s="4">
        <v>150613</v>
      </c>
      <c r="B1851" s="4" t="s">
        <v>4119</v>
      </c>
      <c r="C1851" s="4" t="s">
        <v>4119</v>
      </c>
      <c r="D1851" s="4" t="s">
        <v>2739</v>
      </c>
      <c r="E1851" s="4">
        <v>188</v>
      </c>
      <c r="F1851" s="4" t="s">
        <v>2700</v>
      </c>
      <c r="G1851" s="4" t="s">
        <v>2741</v>
      </c>
      <c r="H1851" s="4" t="s">
        <v>2609</v>
      </c>
      <c r="I1851" s="4" t="s">
        <v>2609</v>
      </c>
    </row>
    <row r="1852" spans="1:9" x14ac:dyDescent="0.2">
      <c r="A1852" s="4">
        <v>150614</v>
      </c>
      <c r="B1852" s="4" t="s">
        <v>4118</v>
      </c>
      <c r="C1852" s="4" t="s">
        <v>4118</v>
      </c>
      <c r="D1852" s="4" t="s">
        <v>2739</v>
      </c>
      <c r="E1852" s="4">
        <v>195</v>
      </c>
      <c r="F1852" s="4" t="s">
        <v>2700</v>
      </c>
      <c r="G1852" s="4" t="s">
        <v>2741</v>
      </c>
      <c r="H1852" s="4" t="s">
        <v>2609</v>
      </c>
      <c r="I1852" s="4" t="s">
        <v>2609</v>
      </c>
    </row>
    <row r="1853" spans="1:9" x14ac:dyDescent="0.2">
      <c r="A1853" s="4">
        <v>150615</v>
      </c>
      <c r="B1853" s="4" t="s">
        <v>4117</v>
      </c>
      <c r="C1853" s="4" t="s">
        <v>4117</v>
      </c>
      <c r="D1853" s="4" t="s">
        <v>2739</v>
      </c>
      <c r="E1853" s="4">
        <v>195</v>
      </c>
      <c r="F1853" s="4" t="s">
        <v>2700</v>
      </c>
      <c r="G1853" s="4" t="s">
        <v>2741</v>
      </c>
      <c r="H1853" s="4" t="s">
        <v>2609</v>
      </c>
      <c r="I1853" s="4" t="s">
        <v>2609</v>
      </c>
    </row>
    <row r="1854" spans="1:9" x14ac:dyDescent="0.2">
      <c r="A1854" s="4">
        <v>150616</v>
      </c>
      <c r="B1854" s="4" t="s">
        <v>4116</v>
      </c>
      <c r="C1854" s="4" t="s">
        <v>4116</v>
      </c>
      <c r="D1854" s="4" t="s">
        <v>2739</v>
      </c>
      <c r="E1854" s="4">
        <v>195</v>
      </c>
      <c r="F1854" s="4" t="s">
        <v>2700</v>
      </c>
      <c r="G1854" s="4" t="s">
        <v>2741</v>
      </c>
      <c r="H1854" s="4" t="s">
        <v>2609</v>
      </c>
      <c r="I1854" s="4" t="s">
        <v>2609</v>
      </c>
    </row>
    <row r="1855" spans="1:9" x14ac:dyDescent="0.2">
      <c r="A1855" s="4">
        <v>150617</v>
      </c>
      <c r="B1855" s="4" t="s">
        <v>4115</v>
      </c>
      <c r="C1855" s="4" t="s">
        <v>4114</v>
      </c>
      <c r="D1855" s="4" t="s">
        <v>2739</v>
      </c>
      <c r="E1855" s="4">
        <v>195</v>
      </c>
      <c r="F1855" s="4" t="s">
        <v>2700</v>
      </c>
      <c r="G1855" s="4" t="s">
        <v>2741</v>
      </c>
      <c r="H1855" s="4" t="s">
        <v>2609</v>
      </c>
      <c r="I1855" s="4" t="s">
        <v>2609</v>
      </c>
    </row>
    <row r="1856" spans="1:9" x14ac:dyDescent="0.2">
      <c r="A1856" s="4">
        <v>150618</v>
      </c>
      <c r="B1856" s="4" t="s">
        <v>4113</v>
      </c>
      <c r="C1856" s="4" t="s">
        <v>4113</v>
      </c>
      <c r="D1856" s="4" t="s">
        <v>2739</v>
      </c>
      <c r="E1856" s="4">
        <v>185</v>
      </c>
      <c r="F1856" s="4" t="s">
        <v>2700</v>
      </c>
      <c r="G1856" s="4" t="s">
        <v>2741</v>
      </c>
      <c r="H1856" s="4" t="s">
        <v>2609</v>
      </c>
      <c r="I1856" s="4" t="s">
        <v>2609</v>
      </c>
    </row>
    <row r="1857" spans="1:9" x14ac:dyDescent="0.2">
      <c r="A1857" s="4">
        <v>150619</v>
      </c>
      <c r="B1857" s="4" t="s">
        <v>4112</v>
      </c>
      <c r="C1857" s="4" t="s">
        <v>4112</v>
      </c>
      <c r="D1857" s="4" t="s">
        <v>2739</v>
      </c>
      <c r="E1857" s="4">
        <v>165</v>
      </c>
      <c r="F1857" s="4" t="s">
        <v>2700</v>
      </c>
      <c r="G1857" s="4" t="s">
        <v>2758</v>
      </c>
      <c r="H1857" s="4" t="s">
        <v>2609</v>
      </c>
      <c r="I1857" s="4" t="s">
        <v>2609</v>
      </c>
    </row>
    <row r="1858" spans="1:9" x14ac:dyDescent="0.2">
      <c r="A1858" s="4">
        <v>150620</v>
      </c>
      <c r="B1858" s="4" t="s">
        <v>4111</v>
      </c>
      <c r="C1858" s="4" t="s">
        <v>4111</v>
      </c>
      <c r="D1858" s="4" t="s">
        <v>2739</v>
      </c>
      <c r="E1858" s="4">
        <v>173</v>
      </c>
      <c r="F1858" s="4" t="s">
        <v>2700</v>
      </c>
      <c r="G1858" s="4" t="s">
        <v>2741</v>
      </c>
      <c r="H1858" s="4" t="s">
        <v>2609</v>
      </c>
      <c r="I1858" s="4" t="s">
        <v>2609</v>
      </c>
    </row>
    <row r="1859" spans="1:9" x14ac:dyDescent="0.2">
      <c r="A1859" s="4">
        <v>150621</v>
      </c>
      <c r="B1859" s="4" t="s">
        <v>4110</v>
      </c>
      <c r="C1859" s="4" t="s">
        <v>4110</v>
      </c>
      <c r="D1859" s="4" t="s">
        <v>2739</v>
      </c>
      <c r="E1859" s="4">
        <v>173</v>
      </c>
      <c r="F1859" s="4" t="s">
        <v>2700</v>
      </c>
      <c r="G1859" s="4" t="s">
        <v>2758</v>
      </c>
      <c r="H1859" s="4" t="s">
        <v>2609</v>
      </c>
      <c r="I1859" s="4" t="s">
        <v>2609</v>
      </c>
    </row>
    <row r="1860" spans="1:9" x14ac:dyDescent="0.2">
      <c r="A1860" s="4">
        <v>150623</v>
      </c>
      <c r="B1860" s="4" t="s">
        <v>4109</v>
      </c>
      <c r="C1860" s="4" t="s">
        <v>4109</v>
      </c>
      <c r="D1860" s="4" t="s">
        <v>2739</v>
      </c>
      <c r="E1860" s="4">
        <v>173</v>
      </c>
      <c r="F1860" s="4" t="s">
        <v>2700</v>
      </c>
      <c r="G1860" s="4" t="s">
        <v>2741</v>
      </c>
      <c r="H1860" s="4" t="s">
        <v>2609</v>
      </c>
      <c r="I1860" s="4" t="s">
        <v>2609</v>
      </c>
    </row>
    <row r="1861" spans="1:9" x14ac:dyDescent="0.2">
      <c r="A1861" s="4">
        <v>150624</v>
      </c>
      <c r="B1861" s="4" t="s">
        <v>4108</v>
      </c>
      <c r="C1861" s="4" t="s">
        <v>4108</v>
      </c>
      <c r="D1861" s="4" t="s">
        <v>2739</v>
      </c>
      <c r="E1861" s="4">
        <v>173</v>
      </c>
      <c r="F1861" s="4" t="s">
        <v>2700</v>
      </c>
      <c r="G1861" s="4" t="s">
        <v>2741</v>
      </c>
      <c r="H1861" s="4" t="s">
        <v>2609</v>
      </c>
      <c r="I1861" s="4" t="s">
        <v>2609</v>
      </c>
    </row>
    <row r="1862" spans="1:9" x14ac:dyDescent="0.2">
      <c r="A1862" s="4">
        <v>150626</v>
      </c>
      <c r="B1862" s="4" t="s">
        <v>4107</v>
      </c>
      <c r="C1862" s="4" t="s">
        <v>4107</v>
      </c>
      <c r="D1862" s="4" t="s">
        <v>2739</v>
      </c>
      <c r="E1862" s="4">
        <v>187</v>
      </c>
      <c r="F1862" s="4" t="s">
        <v>2700</v>
      </c>
      <c r="G1862" s="4" t="s">
        <v>2828</v>
      </c>
      <c r="H1862" s="4" t="s">
        <v>2609</v>
      </c>
      <c r="I1862" s="4" t="s">
        <v>2609</v>
      </c>
    </row>
    <row r="1863" spans="1:9" x14ac:dyDescent="0.2">
      <c r="A1863" s="4">
        <v>150627</v>
      </c>
      <c r="B1863" s="4" t="s">
        <v>4106</v>
      </c>
      <c r="C1863" s="4" t="s">
        <v>4106</v>
      </c>
      <c r="D1863" s="4" t="s">
        <v>2773</v>
      </c>
      <c r="E1863" s="4">
        <v>185</v>
      </c>
      <c r="F1863" s="4" t="s">
        <v>2700</v>
      </c>
      <c r="G1863" s="4" t="s">
        <v>2787</v>
      </c>
      <c r="H1863" s="4" t="s">
        <v>2609</v>
      </c>
      <c r="I1863" s="4" t="s">
        <v>2609</v>
      </c>
    </row>
    <row r="1864" spans="1:9" x14ac:dyDescent="0.2">
      <c r="A1864" s="4">
        <v>150628</v>
      </c>
      <c r="B1864" s="4" t="s">
        <v>4105</v>
      </c>
      <c r="C1864" s="4" t="s">
        <v>4105</v>
      </c>
      <c r="D1864" s="4" t="s">
        <v>2739</v>
      </c>
      <c r="E1864" s="4">
        <v>177</v>
      </c>
      <c r="F1864" s="4" t="s">
        <v>2700</v>
      </c>
      <c r="G1864" s="4" t="s">
        <v>2741</v>
      </c>
      <c r="H1864" s="4" t="s">
        <v>2609</v>
      </c>
      <c r="I1864" s="4" t="s">
        <v>2609</v>
      </c>
    </row>
    <row r="1865" spans="1:9" x14ac:dyDescent="0.2">
      <c r="A1865" s="4">
        <v>150630</v>
      </c>
      <c r="B1865" s="4" t="s">
        <v>4104</v>
      </c>
      <c r="C1865" s="4" t="s">
        <v>4104</v>
      </c>
      <c r="D1865" s="4" t="s">
        <v>2739</v>
      </c>
      <c r="E1865" s="4">
        <v>166</v>
      </c>
      <c r="F1865" s="4" t="s">
        <v>2700</v>
      </c>
      <c r="G1865" s="4" t="s">
        <v>2916</v>
      </c>
      <c r="H1865" s="4" t="s">
        <v>2609</v>
      </c>
      <c r="I1865" s="4" t="s">
        <v>2609</v>
      </c>
    </row>
    <row r="1866" spans="1:9" x14ac:dyDescent="0.2">
      <c r="A1866" s="4">
        <v>150631</v>
      </c>
      <c r="B1866" s="4" t="s">
        <v>4103</v>
      </c>
      <c r="C1866" s="4" t="s">
        <v>4103</v>
      </c>
      <c r="D1866" s="4" t="s">
        <v>2739</v>
      </c>
      <c r="E1866" s="4">
        <v>177</v>
      </c>
      <c r="F1866" s="4" t="s">
        <v>2700</v>
      </c>
      <c r="G1866" s="4" t="s">
        <v>2756</v>
      </c>
      <c r="H1866" s="4" t="s">
        <v>2609</v>
      </c>
      <c r="I1866" s="4" t="s">
        <v>2609</v>
      </c>
    </row>
    <row r="1867" spans="1:9" x14ac:dyDescent="0.2">
      <c r="A1867" s="4">
        <v>150632</v>
      </c>
      <c r="B1867" s="4" t="s">
        <v>4102</v>
      </c>
      <c r="C1867" s="4" t="s">
        <v>4102</v>
      </c>
      <c r="D1867" s="4" t="s">
        <v>2739</v>
      </c>
      <c r="E1867" s="4">
        <v>177</v>
      </c>
      <c r="F1867" s="4" t="s">
        <v>2700</v>
      </c>
      <c r="G1867" s="4" t="s">
        <v>2764</v>
      </c>
      <c r="H1867" s="4" t="s">
        <v>2609</v>
      </c>
      <c r="I1867" s="4" t="s">
        <v>2609</v>
      </c>
    </row>
    <row r="1868" spans="1:9" x14ac:dyDescent="0.2">
      <c r="A1868" s="4">
        <v>150633</v>
      </c>
      <c r="B1868" s="4" t="s">
        <v>4101</v>
      </c>
      <c r="C1868" s="4" t="s">
        <v>4101</v>
      </c>
      <c r="D1868" s="4" t="s">
        <v>2739</v>
      </c>
      <c r="E1868" s="4">
        <v>185</v>
      </c>
      <c r="F1868" s="4" t="s">
        <v>2700</v>
      </c>
      <c r="G1868" s="4" t="s">
        <v>2741</v>
      </c>
      <c r="H1868" s="4" t="s">
        <v>2609</v>
      </c>
      <c r="I1868" s="4" t="s">
        <v>2609</v>
      </c>
    </row>
    <row r="1869" spans="1:9" x14ac:dyDescent="0.2">
      <c r="A1869" s="4">
        <v>150634</v>
      </c>
      <c r="B1869" s="4" t="s">
        <v>4100</v>
      </c>
      <c r="C1869" s="4" t="s">
        <v>4100</v>
      </c>
      <c r="D1869" s="4" t="s">
        <v>2739</v>
      </c>
      <c r="E1869" s="4">
        <v>184</v>
      </c>
      <c r="F1869" s="4" t="s">
        <v>2700</v>
      </c>
      <c r="G1869" s="4" t="s">
        <v>2741</v>
      </c>
      <c r="H1869" s="4" t="s">
        <v>2609</v>
      </c>
      <c r="I1869" s="4" t="s">
        <v>2609</v>
      </c>
    </row>
    <row r="1870" spans="1:9" x14ac:dyDescent="0.2">
      <c r="A1870" s="4">
        <v>150636</v>
      </c>
      <c r="B1870" s="4" t="s">
        <v>4099</v>
      </c>
      <c r="C1870" s="4" t="s">
        <v>4099</v>
      </c>
      <c r="D1870" s="4" t="s">
        <v>2739</v>
      </c>
      <c r="E1870" s="4">
        <v>183</v>
      </c>
      <c r="F1870" s="4" t="s">
        <v>2700</v>
      </c>
      <c r="G1870" s="4" t="s">
        <v>2741</v>
      </c>
      <c r="H1870" s="4" t="s">
        <v>2609</v>
      </c>
      <c r="I1870" s="4" t="s">
        <v>2609</v>
      </c>
    </row>
    <row r="1871" spans="1:9" x14ac:dyDescent="0.2">
      <c r="A1871" s="4">
        <v>150637</v>
      </c>
      <c r="B1871" s="4" t="s">
        <v>4098</v>
      </c>
      <c r="C1871" s="4" t="s">
        <v>4098</v>
      </c>
      <c r="D1871" s="4" t="s">
        <v>2739</v>
      </c>
      <c r="E1871" s="4">
        <v>186</v>
      </c>
      <c r="F1871" s="4" t="s">
        <v>2700</v>
      </c>
      <c r="G1871" s="4" t="s">
        <v>2741</v>
      </c>
      <c r="H1871" s="4" t="s">
        <v>2609</v>
      </c>
      <c r="I1871" s="4" t="s">
        <v>2609</v>
      </c>
    </row>
    <row r="1872" spans="1:9" x14ac:dyDescent="0.2">
      <c r="A1872" s="4">
        <v>150638</v>
      </c>
      <c r="B1872" s="4" t="s">
        <v>4097</v>
      </c>
      <c r="C1872" s="4" t="s">
        <v>4097</v>
      </c>
      <c r="D1872" s="4" t="s">
        <v>2739</v>
      </c>
      <c r="E1872" s="4">
        <v>185</v>
      </c>
      <c r="F1872" s="4" t="s">
        <v>2700</v>
      </c>
      <c r="G1872" s="4" t="s">
        <v>2741</v>
      </c>
      <c r="H1872" s="4" t="s">
        <v>2609</v>
      </c>
      <c r="I1872" s="4" t="s">
        <v>2609</v>
      </c>
    </row>
    <row r="1873" spans="1:9" x14ac:dyDescent="0.2">
      <c r="A1873" s="4">
        <v>150639</v>
      </c>
      <c r="B1873" s="4" t="s">
        <v>4096</v>
      </c>
      <c r="C1873" s="4" t="s">
        <v>4096</v>
      </c>
      <c r="D1873" s="4" t="s">
        <v>2739</v>
      </c>
      <c r="E1873" s="4">
        <v>186</v>
      </c>
      <c r="F1873" s="4" t="s">
        <v>2700</v>
      </c>
      <c r="G1873" s="4" t="s">
        <v>2741</v>
      </c>
      <c r="H1873" s="4" t="s">
        <v>2609</v>
      </c>
      <c r="I1873" s="4" t="s">
        <v>2609</v>
      </c>
    </row>
    <row r="1874" spans="1:9" x14ac:dyDescent="0.2">
      <c r="A1874" s="4">
        <v>150640</v>
      </c>
      <c r="B1874" s="4" t="s">
        <v>4095</v>
      </c>
      <c r="C1874" s="4" t="s">
        <v>4095</v>
      </c>
      <c r="D1874" s="4" t="s">
        <v>2739</v>
      </c>
      <c r="E1874" s="4">
        <v>183</v>
      </c>
      <c r="F1874" s="4" t="s">
        <v>2700</v>
      </c>
      <c r="G1874" s="4" t="s">
        <v>2741</v>
      </c>
      <c r="H1874" s="4" t="s">
        <v>2609</v>
      </c>
      <c r="I1874" s="4" t="s">
        <v>2609</v>
      </c>
    </row>
    <row r="1875" spans="1:9" x14ac:dyDescent="0.2">
      <c r="A1875" s="4">
        <v>150641</v>
      </c>
      <c r="B1875" s="4" t="s">
        <v>4094</v>
      </c>
      <c r="C1875" s="4" t="s">
        <v>4094</v>
      </c>
      <c r="D1875" s="4" t="s">
        <v>2739</v>
      </c>
      <c r="E1875" s="4">
        <v>191</v>
      </c>
      <c r="F1875" s="4" t="s">
        <v>2700</v>
      </c>
      <c r="G1875" s="4" t="s">
        <v>3262</v>
      </c>
      <c r="H1875" s="4" t="s">
        <v>2609</v>
      </c>
      <c r="I1875" s="4" t="s">
        <v>2609</v>
      </c>
    </row>
    <row r="1876" spans="1:9" x14ac:dyDescent="0.2">
      <c r="A1876" s="4">
        <v>150644</v>
      </c>
      <c r="B1876" s="4" t="s">
        <v>4093</v>
      </c>
      <c r="C1876" s="4" t="s">
        <v>4093</v>
      </c>
      <c r="D1876" s="4" t="s">
        <v>2739</v>
      </c>
      <c r="E1876" s="4">
        <v>185</v>
      </c>
      <c r="F1876" s="4" t="s">
        <v>2700</v>
      </c>
      <c r="G1876" s="4" t="s">
        <v>2741</v>
      </c>
      <c r="H1876" s="4" t="s">
        <v>2609</v>
      </c>
      <c r="I1876" s="4" t="s">
        <v>2609</v>
      </c>
    </row>
    <row r="1877" spans="1:9" x14ac:dyDescent="0.2">
      <c r="A1877" s="4">
        <v>150645</v>
      </c>
      <c r="B1877" s="4" t="s">
        <v>4092</v>
      </c>
      <c r="C1877" s="4" t="s">
        <v>4092</v>
      </c>
      <c r="D1877" s="4" t="s">
        <v>2739</v>
      </c>
      <c r="E1877" s="4">
        <v>189</v>
      </c>
      <c r="F1877" s="4" t="s">
        <v>2700</v>
      </c>
      <c r="G1877" s="4" t="s">
        <v>2741</v>
      </c>
      <c r="H1877" s="4" t="s">
        <v>2609</v>
      </c>
      <c r="I1877" s="4" t="s">
        <v>2609</v>
      </c>
    </row>
    <row r="1878" spans="1:9" x14ac:dyDescent="0.2">
      <c r="A1878" s="4">
        <v>150646</v>
      </c>
      <c r="B1878" s="4" t="s">
        <v>4091</v>
      </c>
      <c r="C1878" s="4" t="s">
        <v>4091</v>
      </c>
      <c r="D1878" s="4" t="s">
        <v>2739</v>
      </c>
      <c r="E1878" s="4">
        <v>189</v>
      </c>
      <c r="F1878" s="4" t="s">
        <v>2700</v>
      </c>
      <c r="G1878" s="4" t="s">
        <v>2741</v>
      </c>
      <c r="H1878" s="4" t="s">
        <v>2609</v>
      </c>
      <c r="I1878" s="4" t="s">
        <v>2609</v>
      </c>
    </row>
    <row r="1879" spans="1:9" x14ac:dyDescent="0.2">
      <c r="A1879" s="4">
        <v>150647</v>
      </c>
      <c r="B1879" s="4" t="s">
        <v>4090</v>
      </c>
      <c r="C1879" s="4" t="s">
        <v>4089</v>
      </c>
      <c r="D1879" s="4" t="s">
        <v>2739</v>
      </c>
      <c r="E1879" s="4">
        <v>189</v>
      </c>
      <c r="F1879" s="4" t="s">
        <v>2700</v>
      </c>
      <c r="G1879" s="4" t="s">
        <v>2741</v>
      </c>
      <c r="H1879" s="4" t="s">
        <v>2609</v>
      </c>
      <c r="I1879" s="4" t="s">
        <v>2609</v>
      </c>
    </row>
    <row r="1880" spans="1:9" x14ac:dyDescent="0.2">
      <c r="A1880" s="4">
        <v>150648</v>
      </c>
      <c r="B1880" s="4" t="s">
        <v>4088</v>
      </c>
      <c r="C1880" s="4" t="s">
        <v>4088</v>
      </c>
      <c r="D1880" s="4" t="s">
        <v>2739</v>
      </c>
      <c r="E1880" s="4">
        <v>189</v>
      </c>
      <c r="F1880" s="4" t="s">
        <v>2700</v>
      </c>
      <c r="G1880" s="4" t="s">
        <v>2741</v>
      </c>
      <c r="H1880" s="4" t="s">
        <v>2609</v>
      </c>
      <c r="I1880" s="4" t="s">
        <v>2609</v>
      </c>
    </row>
    <row r="1881" spans="1:9" x14ac:dyDescent="0.2">
      <c r="A1881" s="4">
        <v>150649</v>
      </c>
      <c r="B1881" s="4" t="s">
        <v>4087</v>
      </c>
      <c r="C1881" s="4" t="s">
        <v>4087</v>
      </c>
      <c r="D1881" s="4" t="s">
        <v>2739</v>
      </c>
      <c r="E1881" s="4">
        <v>189</v>
      </c>
      <c r="F1881" s="4" t="s">
        <v>2700</v>
      </c>
      <c r="G1881" s="4" t="s">
        <v>2741</v>
      </c>
      <c r="H1881" s="4" t="s">
        <v>2609</v>
      </c>
      <c r="I1881" s="4" t="s">
        <v>2609</v>
      </c>
    </row>
    <row r="1882" spans="1:9" x14ac:dyDescent="0.2">
      <c r="A1882" s="4">
        <v>150650</v>
      </c>
      <c r="B1882" s="4" t="s">
        <v>4086</v>
      </c>
      <c r="C1882" s="4" t="s">
        <v>4086</v>
      </c>
      <c r="D1882" s="4" t="s">
        <v>2739</v>
      </c>
      <c r="E1882" s="4">
        <v>173</v>
      </c>
      <c r="F1882" s="4" t="s">
        <v>2700</v>
      </c>
      <c r="G1882" s="4" t="s">
        <v>2741</v>
      </c>
      <c r="H1882" s="4" t="s">
        <v>2609</v>
      </c>
      <c r="I1882" s="4" t="s">
        <v>2609</v>
      </c>
    </row>
    <row r="1883" spans="1:9" x14ac:dyDescent="0.2">
      <c r="A1883" s="4">
        <v>150652</v>
      </c>
      <c r="B1883" s="4" t="s">
        <v>4085</v>
      </c>
      <c r="C1883" s="4" t="s">
        <v>4085</v>
      </c>
      <c r="D1883" s="4" t="s">
        <v>2739</v>
      </c>
      <c r="E1883" s="4">
        <v>177</v>
      </c>
      <c r="F1883" s="4" t="s">
        <v>2700</v>
      </c>
      <c r="G1883" s="4" t="s">
        <v>2756</v>
      </c>
      <c r="H1883" s="4" t="s">
        <v>2609</v>
      </c>
      <c r="I1883" s="4" t="s">
        <v>2609</v>
      </c>
    </row>
    <row r="1884" spans="1:9" x14ac:dyDescent="0.2">
      <c r="A1884" s="4">
        <v>150654</v>
      </c>
      <c r="B1884" s="4" t="s">
        <v>4084</v>
      </c>
      <c r="C1884" s="4" t="s">
        <v>4084</v>
      </c>
      <c r="D1884" s="4" t="s">
        <v>2739</v>
      </c>
      <c r="E1884" s="4">
        <v>173</v>
      </c>
      <c r="F1884" s="4" t="s">
        <v>2700</v>
      </c>
      <c r="G1884" s="4" t="s">
        <v>2741</v>
      </c>
      <c r="H1884" s="4" t="s">
        <v>2609</v>
      </c>
      <c r="I1884" s="4" t="s">
        <v>2609</v>
      </c>
    </row>
    <row r="1885" spans="1:9" x14ac:dyDescent="0.2">
      <c r="A1885" s="4">
        <v>150655</v>
      </c>
      <c r="B1885" s="4" t="s">
        <v>4083</v>
      </c>
      <c r="C1885" s="4" t="s">
        <v>4083</v>
      </c>
      <c r="D1885" s="4" t="s">
        <v>2739</v>
      </c>
      <c r="E1885" s="4">
        <v>191</v>
      </c>
      <c r="F1885" s="4" t="s">
        <v>2700</v>
      </c>
      <c r="G1885" s="4" t="s">
        <v>3262</v>
      </c>
      <c r="H1885" s="4" t="s">
        <v>2609</v>
      </c>
      <c r="I1885" s="4" t="s">
        <v>2609</v>
      </c>
    </row>
    <row r="1886" spans="1:9" x14ac:dyDescent="0.2">
      <c r="A1886" s="4">
        <v>150656</v>
      </c>
      <c r="B1886" s="4" t="s">
        <v>4082</v>
      </c>
      <c r="C1886" s="4" t="s">
        <v>4082</v>
      </c>
      <c r="D1886" s="4" t="s">
        <v>2739</v>
      </c>
      <c r="E1886" s="4">
        <v>187</v>
      </c>
      <c r="F1886" s="4" t="s">
        <v>2700</v>
      </c>
      <c r="G1886" s="4" t="s">
        <v>2758</v>
      </c>
      <c r="H1886" s="4" t="s">
        <v>2609</v>
      </c>
      <c r="I1886" s="4" t="s">
        <v>2609</v>
      </c>
    </row>
    <row r="1887" spans="1:9" x14ac:dyDescent="0.2">
      <c r="A1887" s="4">
        <v>150664</v>
      </c>
      <c r="B1887" s="4" t="s">
        <v>4081</v>
      </c>
      <c r="C1887" s="4" t="s">
        <v>4081</v>
      </c>
      <c r="D1887" s="4" t="s">
        <v>2739</v>
      </c>
      <c r="E1887" s="4">
        <v>195</v>
      </c>
      <c r="F1887" s="4" t="s">
        <v>2700</v>
      </c>
      <c r="G1887" s="4" t="s">
        <v>2758</v>
      </c>
      <c r="H1887" s="4" t="s">
        <v>2609</v>
      </c>
      <c r="I1887" s="4" t="s">
        <v>2609</v>
      </c>
    </row>
    <row r="1888" spans="1:9" x14ac:dyDescent="0.2">
      <c r="A1888" s="4">
        <v>150665</v>
      </c>
      <c r="B1888" s="4" t="s">
        <v>4080</v>
      </c>
      <c r="C1888" s="4" t="s">
        <v>4080</v>
      </c>
      <c r="D1888" s="4" t="s">
        <v>2739</v>
      </c>
      <c r="E1888" s="4">
        <v>195</v>
      </c>
      <c r="F1888" s="4" t="s">
        <v>2700</v>
      </c>
      <c r="G1888" s="4" t="s">
        <v>2741</v>
      </c>
      <c r="H1888" s="4" t="s">
        <v>2609</v>
      </c>
      <c r="I1888" s="4" t="s">
        <v>2609</v>
      </c>
    </row>
    <row r="1889" spans="1:9" x14ac:dyDescent="0.2">
      <c r="A1889" s="4">
        <v>150666</v>
      </c>
      <c r="B1889" s="4" t="s">
        <v>4079</v>
      </c>
      <c r="C1889" s="4" t="s">
        <v>4079</v>
      </c>
      <c r="D1889" s="4" t="s">
        <v>2739</v>
      </c>
      <c r="E1889" s="4">
        <v>195</v>
      </c>
      <c r="F1889" s="4" t="s">
        <v>2700</v>
      </c>
      <c r="G1889" s="4" t="s">
        <v>2828</v>
      </c>
      <c r="H1889" s="4" t="s">
        <v>2609</v>
      </c>
      <c r="I1889" s="4" t="s">
        <v>2609</v>
      </c>
    </row>
    <row r="1890" spans="1:9" x14ac:dyDescent="0.2">
      <c r="A1890" s="4">
        <v>150667</v>
      </c>
      <c r="B1890" s="4" t="s">
        <v>4078</v>
      </c>
      <c r="C1890" s="4" t="s">
        <v>4078</v>
      </c>
      <c r="D1890" s="4" t="s">
        <v>2739</v>
      </c>
      <c r="E1890" s="4">
        <v>195</v>
      </c>
      <c r="F1890" s="4" t="s">
        <v>2700</v>
      </c>
      <c r="G1890" s="4" t="s">
        <v>2741</v>
      </c>
      <c r="H1890" s="4" t="s">
        <v>2609</v>
      </c>
      <c r="I1890" s="4" t="s">
        <v>2609</v>
      </c>
    </row>
    <row r="1891" spans="1:9" x14ac:dyDescent="0.2">
      <c r="A1891" s="4">
        <v>150668</v>
      </c>
      <c r="B1891" s="4" t="s">
        <v>4077</v>
      </c>
      <c r="C1891" s="4" t="s">
        <v>4076</v>
      </c>
      <c r="D1891" s="4" t="s">
        <v>2739</v>
      </c>
      <c r="E1891" s="4">
        <v>195</v>
      </c>
      <c r="F1891" s="4" t="s">
        <v>2700</v>
      </c>
      <c r="G1891" s="4" t="s">
        <v>2741</v>
      </c>
      <c r="H1891" s="4" t="s">
        <v>2609</v>
      </c>
      <c r="I1891" s="4" t="s">
        <v>2609</v>
      </c>
    </row>
    <row r="1892" spans="1:9" x14ac:dyDescent="0.2">
      <c r="A1892" s="4">
        <v>150669</v>
      </c>
      <c r="B1892" s="4" t="s">
        <v>4075</v>
      </c>
      <c r="C1892" s="4" t="s">
        <v>4075</v>
      </c>
      <c r="D1892" s="4" t="s">
        <v>2739</v>
      </c>
      <c r="E1892" s="4">
        <v>195</v>
      </c>
      <c r="F1892" s="4" t="s">
        <v>2700</v>
      </c>
      <c r="G1892" s="4" t="s">
        <v>2741</v>
      </c>
      <c r="H1892" s="4" t="s">
        <v>2609</v>
      </c>
      <c r="I1892" s="4" t="s">
        <v>2609</v>
      </c>
    </row>
    <row r="1893" spans="1:9" x14ac:dyDescent="0.2">
      <c r="A1893" s="4">
        <v>150670</v>
      </c>
      <c r="B1893" s="4" t="s">
        <v>4074</v>
      </c>
      <c r="C1893" s="4" t="s">
        <v>4074</v>
      </c>
      <c r="D1893" s="4" t="s">
        <v>2739</v>
      </c>
      <c r="E1893" s="4">
        <v>195</v>
      </c>
      <c r="F1893" s="4" t="s">
        <v>2700</v>
      </c>
      <c r="G1893" s="4" t="s">
        <v>2741</v>
      </c>
      <c r="H1893" s="4" t="s">
        <v>2609</v>
      </c>
      <c r="I1893" s="4" t="s">
        <v>2609</v>
      </c>
    </row>
    <row r="1894" spans="1:9" x14ac:dyDescent="0.2">
      <c r="A1894" s="4">
        <v>150671</v>
      </c>
      <c r="B1894" s="4" t="s">
        <v>4073</v>
      </c>
      <c r="C1894" s="4" t="s">
        <v>4073</v>
      </c>
      <c r="D1894" s="4" t="s">
        <v>2739</v>
      </c>
      <c r="E1894" s="4">
        <v>195</v>
      </c>
      <c r="F1894" s="4" t="s">
        <v>2700</v>
      </c>
      <c r="G1894" s="4" t="s">
        <v>2741</v>
      </c>
      <c r="H1894" s="4" t="s">
        <v>2609</v>
      </c>
      <c r="I1894" s="4" t="s">
        <v>2609</v>
      </c>
    </row>
    <row r="1895" spans="1:9" x14ac:dyDescent="0.2">
      <c r="A1895" s="4">
        <v>150672</v>
      </c>
      <c r="B1895" s="4" t="s">
        <v>4072</v>
      </c>
      <c r="C1895" s="4" t="s">
        <v>4072</v>
      </c>
      <c r="D1895" s="4" t="s">
        <v>2739</v>
      </c>
      <c r="E1895" s="4">
        <v>195</v>
      </c>
      <c r="F1895" s="4" t="s">
        <v>2700</v>
      </c>
      <c r="G1895" s="4" t="s">
        <v>2741</v>
      </c>
      <c r="H1895" s="4" t="s">
        <v>2609</v>
      </c>
      <c r="I1895" s="4" t="s">
        <v>2609</v>
      </c>
    </row>
    <row r="1896" spans="1:9" x14ac:dyDescent="0.2">
      <c r="A1896" s="4">
        <v>150673</v>
      </c>
      <c r="B1896" s="4" t="s">
        <v>4071</v>
      </c>
      <c r="C1896" s="4" t="s">
        <v>4071</v>
      </c>
      <c r="D1896" s="4" t="s">
        <v>2739</v>
      </c>
      <c r="E1896" s="4">
        <v>195</v>
      </c>
      <c r="F1896" s="4" t="s">
        <v>2700</v>
      </c>
      <c r="G1896" s="4" t="s">
        <v>2741</v>
      </c>
      <c r="H1896" s="4" t="s">
        <v>2609</v>
      </c>
      <c r="I1896" s="4" t="s">
        <v>2609</v>
      </c>
    </row>
    <row r="1897" spans="1:9" x14ac:dyDescent="0.2">
      <c r="A1897" s="4">
        <v>150674</v>
      </c>
      <c r="B1897" s="4" t="s">
        <v>4070</v>
      </c>
      <c r="C1897" s="4" t="s">
        <v>4070</v>
      </c>
      <c r="D1897" s="4" t="s">
        <v>2739</v>
      </c>
      <c r="E1897" s="4">
        <v>173</v>
      </c>
      <c r="F1897" s="4" t="s">
        <v>2700</v>
      </c>
      <c r="G1897" s="4" t="s">
        <v>2758</v>
      </c>
      <c r="H1897" s="4" t="s">
        <v>2609</v>
      </c>
      <c r="I1897" s="4" t="s">
        <v>2609</v>
      </c>
    </row>
    <row r="1898" spans="1:9" x14ac:dyDescent="0.2">
      <c r="A1898" s="4">
        <v>150675</v>
      </c>
      <c r="B1898" s="4" t="s">
        <v>4069</v>
      </c>
      <c r="C1898" s="4" t="s">
        <v>4069</v>
      </c>
      <c r="D1898" s="4" t="s">
        <v>2739</v>
      </c>
      <c r="E1898" s="4">
        <v>181</v>
      </c>
      <c r="F1898" s="4" t="s">
        <v>2700</v>
      </c>
      <c r="G1898" s="4" t="s">
        <v>2758</v>
      </c>
      <c r="H1898" s="4" t="s">
        <v>2609</v>
      </c>
      <c r="I1898" s="4" t="s">
        <v>2609</v>
      </c>
    </row>
    <row r="1899" spans="1:9" x14ac:dyDescent="0.2">
      <c r="A1899" s="4">
        <v>150690</v>
      </c>
      <c r="B1899" s="4" t="s">
        <v>4068</v>
      </c>
      <c r="C1899" s="4" t="s">
        <v>4068</v>
      </c>
      <c r="D1899" s="4" t="s">
        <v>2739</v>
      </c>
      <c r="E1899" s="4">
        <v>165</v>
      </c>
      <c r="F1899" s="4" t="s">
        <v>2700</v>
      </c>
      <c r="G1899" s="4" t="s">
        <v>2758</v>
      </c>
      <c r="H1899" s="4" t="s">
        <v>2609</v>
      </c>
      <c r="I1899" s="4" t="s">
        <v>2609</v>
      </c>
    </row>
    <row r="1900" spans="1:9" x14ac:dyDescent="0.2">
      <c r="A1900" s="4">
        <v>150691</v>
      </c>
      <c r="B1900" s="4" t="s">
        <v>4067</v>
      </c>
      <c r="C1900" s="4" t="s">
        <v>4067</v>
      </c>
      <c r="D1900" s="4" t="s">
        <v>2739</v>
      </c>
      <c r="E1900" s="4">
        <v>165</v>
      </c>
      <c r="F1900" s="4" t="s">
        <v>2700</v>
      </c>
      <c r="G1900" s="4" t="s">
        <v>4066</v>
      </c>
      <c r="H1900" s="4" t="s">
        <v>2609</v>
      </c>
      <c r="I1900" s="4" t="s">
        <v>2609</v>
      </c>
    </row>
    <row r="1901" spans="1:9" x14ac:dyDescent="0.2">
      <c r="A1901" s="4">
        <v>150692</v>
      </c>
      <c r="B1901" s="4" t="s">
        <v>4065</v>
      </c>
      <c r="C1901" s="4" t="s">
        <v>4065</v>
      </c>
      <c r="D1901" s="4" t="s">
        <v>2739</v>
      </c>
      <c r="E1901" s="4">
        <v>99</v>
      </c>
      <c r="F1901" s="4" t="s">
        <v>2700</v>
      </c>
      <c r="G1901" s="4" t="s">
        <v>2916</v>
      </c>
      <c r="H1901" s="4" t="s">
        <v>2751</v>
      </c>
      <c r="I1901" s="4" t="s">
        <v>2609</v>
      </c>
    </row>
    <row r="1902" spans="1:9" x14ac:dyDescent="0.2">
      <c r="A1902" s="4">
        <v>151020</v>
      </c>
      <c r="B1902" s="4" t="s">
        <v>4064</v>
      </c>
      <c r="C1902" s="4" t="s">
        <v>4064</v>
      </c>
      <c r="D1902" s="4" t="s">
        <v>2739</v>
      </c>
      <c r="E1902" s="4">
        <v>178</v>
      </c>
      <c r="F1902" s="4" t="s">
        <v>2700</v>
      </c>
      <c r="G1902" s="4" t="s">
        <v>3004</v>
      </c>
      <c r="H1902" s="4" t="s">
        <v>2609</v>
      </c>
      <c r="I1902" s="4" t="s">
        <v>2609</v>
      </c>
    </row>
    <row r="1903" spans="1:9" x14ac:dyDescent="0.2">
      <c r="A1903" s="4">
        <v>151022</v>
      </c>
      <c r="B1903" s="4" t="s">
        <v>4063</v>
      </c>
      <c r="C1903" s="4" t="s">
        <v>4063</v>
      </c>
      <c r="D1903" s="4" t="s">
        <v>2739</v>
      </c>
      <c r="E1903" s="4">
        <v>178</v>
      </c>
      <c r="F1903" s="4" t="s">
        <v>2700</v>
      </c>
      <c r="G1903" s="4" t="s">
        <v>2758</v>
      </c>
      <c r="H1903" s="4" t="s">
        <v>2609</v>
      </c>
      <c r="I1903" s="4" t="s">
        <v>2609</v>
      </c>
    </row>
    <row r="1904" spans="1:9" x14ac:dyDescent="0.2">
      <c r="A1904" s="4">
        <v>151023</v>
      </c>
      <c r="B1904" s="4" t="s">
        <v>4062</v>
      </c>
      <c r="C1904" s="4" t="s">
        <v>4062</v>
      </c>
      <c r="D1904" s="4" t="s">
        <v>2739</v>
      </c>
      <c r="E1904" s="4">
        <v>178</v>
      </c>
      <c r="F1904" s="4" t="s">
        <v>2700</v>
      </c>
      <c r="G1904" s="4" t="s">
        <v>2741</v>
      </c>
      <c r="H1904" s="4" t="s">
        <v>2609</v>
      </c>
      <c r="I1904" s="4" t="s">
        <v>2609</v>
      </c>
    </row>
    <row r="1905" spans="1:9" x14ac:dyDescent="0.2">
      <c r="A1905" s="4">
        <v>151024</v>
      </c>
      <c r="B1905" s="4" t="s">
        <v>4061</v>
      </c>
      <c r="C1905" s="4" t="s">
        <v>4061</v>
      </c>
      <c r="D1905" s="4" t="s">
        <v>2739</v>
      </c>
      <c r="E1905" s="4">
        <v>178</v>
      </c>
      <c r="F1905" s="4" t="s">
        <v>2700</v>
      </c>
      <c r="G1905" s="4" t="s">
        <v>3056</v>
      </c>
      <c r="H1905" s="4" t="s">
        <v>2609</v>
      </c>
      <c r="I1905" s="4" t="s">
        <v>2609</v>
      </c>
    </row>
    <row r="1906" spans="1:9" x14ac:dyDescent="0.2">
      <c r="A1906" s="4">
        <v>151025</v>
      </c>
      <c r="B1906" s="4" t="s">
        <v>4060</v>
      </c>
      <c r="C1906" s="4" t="s">
        <v>4060</v>
      </c>
      <c r="D1906" s="4" t="s">
        <v>2739</v>
      </c>
      <c r="E1906" s="4">
        <v>178</v>
      </c>
      <c r="F1906" s="4" t="s">
        <v>2700</v>
      </c>
      <c r="G1906" s="4" t="s">
        <v>2828</v>
      </c>
      <c r="H1906" s="4" t="s">
        <v>2609</v>
      </c>
      <c r="I1906" s="4" t="s">
        <v>2609</v>
      </c>
    </row>
    <row r="1907" spans="1:9" x14ac:dyDescent="0.2">
      <c r="A1907" s="4">
        <v>151026</v>
      </c>
      <c r="B1907" s="4" t="s">
        <v>4059</v>
      </c>
      <c r="C1907" s="4" t="s">
        <v>4059</v>
      </c>
      <c r="D1907" s="4" t="s">
        <v>2739</v>
      </c>
      <c r="E1907" s="4">
        <v>178</v>
      </c>
      <c r="F1907" s="4" t="s">
        <v>2700</v>
      </c>
      <c r="G1907" s="4" t="s">
        <v>2756</v>
      </c>
      <c r="H1907" s="4" t="s">
        <v>2609</v>
      </c>
      <c r="I1907" s="4" t="s">
        <v>2609</v>
      </c>
    </row>
    <row r="1908" spans="1:9" x14ac:dyDescent="0.2">
      <c r="A1908" s="4">
        <v>151027</v>
      </c>
      <c r="B1908" s="4" t="s">
        <v>4058</v>
      </c>
      <c r="C1908" s="4" t="s">
        <v>4058</v>
      </c>
      <c r="D1908" s="4" t="s">
        <v>2739</v>
      </c>
      <c r="E1908" s="4">
        <v>178</v>
      </c>
      <c r="F1908" s="4" t="s">
        <v>2700</v>
      </c>
      <c r="G1908" s="4" t="s">
        <v>2758</v>
      </c>
      <c r="H1908" s="4" t="s">
        <v>2609</v>
      </c>
      <c r="I1908" s="4" t="s">
        <v>2609</v>
      </c>
    </row>
    <row r="1909" spans="1:9" x14ac:dyDescent="0.2">
      <c r="A1909" s="4">
        <v>151028</v>
      </c>
      <c r="B1909" s="4" t="s">
        <v>4057</v>
      </c>
      <c r="C1909" s="4" t="s">
        <v>4057</v>
      </c>
      <c r="D1909" s="4" t="s">
        <v>2739</v>
      </c>
      <c r="E1909" s="4">
        <v>178</v>
      </c>
      <c r="F1909" s="4" t="s">
        <v>2700</v>
      </c>
      <c r="G1909" s="4" t="s">
        <v>3004</v>
      </c>
      <c r="H1909" s="4" t="s">
        <v>2609</v>
      </c>
      <c r="I1909" s="4" t="s">
        <v>2609</v>
      </c>
    </row>
    <row r="1910" spans="1:9" x14ac:dyDescent="0.2">
      <c r="A1910" s="4">
        <v>152000</v>
      </c>
      <c r="B1910" s="4" t="s">
        <v>4056</v>
      </c>
      <c r="C1910" s="4" t="s">
        <v>4055</v>
      </c>
      <c r="D1910" s="4" t="s">
        <v>2739</v>
      </c>
      <c r="E1910" s="4">
        <v>185</v>
      </c>
      <c r="F1910" s="4" t="s">
        <v>2700</v>
      </c>
      <c r="G1910" s="4" t="s">
        <v>2741</v>
      </c>
      <c r="H1910" s="4" t="s">
        <v>2609</v>
      </c>
      <c r="I1910" s="4" t="s">
        <v>2609</v>
      </c>
    </row>
    <row r="1911" spans="1:9" x14ac:dyDescent="0.2">
      <c r="A1911" s="4">
        <v>152001</v>
      </c>
      <c r="B1911" s="4" t="s">
        <v>4054</v>
      </c>
      <c r="C1911" s="4" t="s">
        <v>4054</v>
      </c>
      <c r="D1911" s="4" t="s">
        <v>2739</v>
      </c>
      <c r="E1911" s="4">
        <v>185</v>
      </c>
      <c r="F1911" s="4" t="s">
        <v>2700</v>
      </c>
      <c r="G1911" s="4" t="s">
        <v>2741</v>
      </c>
      <c r="H1911" s="4" t="s">
        <v>2609</v>
      </c>
      <c r="I1911" s="4" t="s">
        <v>2609</v>
      </c>
    </row>
    <row r="1912" spans="1:9" x14ac:dyDescent="0.2">
      <c r="A1912" s="4">
        <v>152002</v>
      </c>
      <c r="B1912" s="4" t="s">
        <v>4053</v>
      </c>
      <c r="C1912" s="4" t="s">
        <v>4052</v>
      </c>
      <c r="D1912" s="4" t="s">
        <v>2739</v>
      </c>
      <c r="E1912" s="4">
        <v>189</v>
      </c>
      <c r="F1912" s="4" t="s">
        <v>2700</v>
      </c>
      <c r="G1912" s="4" t="s">
        <v>2741</v>
      </c>
      <c r="H1912" s="4" t="s">
        <v>2609</v>
      </c>
      <c r="I1912" s="4" t="s">
        <v>2609</v>
      </c>
    </row>
    <row r="1913" spans="1:9" x14ac:dyDescent="0.2">
      <c r="A1913" s="4">
        <v>152003</v>
      </c>
      <c r="B1913" s="4" t="s">
        <v>4051</v>
      </c>
      <c r="C1913" s="4" t="s">
        <v>4051</v>
      </c>
      <c r="D1913" s="4" t="s">
        <v>2739</v>
      </c>
      <c r="E1913" s="4">
        <v>190</v>
      </c>
      <c r="F1913" s="4" t="s">
        <v>2700</v>
      </c>
      <c r="G1913" s="4" t="s">
        <v>2741</v>
      </c>
      <c r="H1913" s="4" t="s">
        <v>2609</v>
      </c>
      <c r="I1913" s="4" t="s">
        <v>2609</v>
      </c>
    </row>
    <row r="1914" spans="1:9" x14ac:dyDescent="0.2">
      <c r="A1914" s="4">
        <v>152005</v>
      </c>
      <c r="B1914" s="4" t="s">
        <v>4050</v>
      </c>
      <c r="C1914" s="4" t="s">
        <v>4050</v>
      </c>
      <c r="D1914" s="4" t="s">
        <v>2739</v>
      </c>
      <c r="E1914" s="4">
        <v>191</v>
      </c>
      <c r="F1914" s="4" t="s">
        <v>2700</v>
      </c>
      <c r="G1914" s="4" t="s">
        <v>2741</v>
      </c>
      <c r="H1914" s="4" t="s">
        <v>2609</v>
      </c>
      <c r="I1914" s="4" t="s">
        <v>2609</v>
      </c>
    </row>
    <row r="1915" spans="1:9" x14ac:dyDescent="0.2">
      <c r="A1915" s="4">
        <v>152006</v>
      </c>
      <c r="B1915" s="4" t="s">
        <v>4049</v>
      </c>
      <c r="C1915" s="4" t="s">
        <v>4049</v>
      </c>
      <c r="D1915" s="4" t="s">
        <v>2739</v>
      </c>
      <c r="E1915" s="4">
        <v>189</v>
      </c>
      <c r="F1915" s="4" t="s">
        <v>2700</v>
      </c>
      <c r="G1915" s="4" t="s">
        <v>2741</v>
      </c>
      <c r="H1915" s="4" t="s">
        <v>2609</v>
      </c>
      <c r="I1915" s="4" t="s">
        <v>2609</v>
      </c>
    </row>
    <row r="1916" spans="1:9" x14ac:dyDescent="0.2">
      <c r="A1916" s="4">
        <v>152007</v>
      </c>
      <c r="B1916" s="4" t="s">
        <v>4048</v>
      </c>
      <c r="C1916" s="4" t="s">
        <v>4048</v>
      </c>
      <c r="D1916" s="4" t="s">
        <v>2739</v>
      </c>
      <c r="E1916" s="4">
        <v>185</v>
      </c>
      <c r="F1916" s="4" t="s">
        <v>2700</v>
      </c>
      <c r="G1916" s="4" t="s">
        <v>2741</v>
      </c>
      <c r="H1916" s="4" t="s">
        <v>2609</v>
      </c>
      <c r="I1916" s="4" t="s">
        <v>2609</v>
      </c>
    </row>
    <row r="1917" spans="1:9" x14ac:dyDescent="0.2">
      <c r="A1917" s="4">
        <v>152008</v>
      </c>
      <c r="B1917" s="4" t="s">
        <v>4047</v>
      </c>
      <c r="C1917" s="4" t="s">
        <v>4046</v>
      </c>
      <c r="D1917" s="4" t="s">
        <v>2739</v>
      </c>
      <c r="E1917" s="4">
        <v>190</v>
      </c>
      <c r="F1917" s="4" t="s">
        <v>2700</v>
      </c>
      <c r="G1917" s="4" t="s">
        <v>2741</v>
      </c>
      <c r="H1917" s="4" t="s">
        <v>2609</v>
      </c>
      <c r="I1917" s="4" t="s">
        <v>2609</v>
      </c>
    </row>
    <row r="1918" spans="1:9" x14ac:dyDescent="0.2">
      <c r="A1918" s="4">
        <v>152009</v>
      </c>
      <c r="B1918" s="4" t="s">
        <v>4045</v>
      </c>
      <c r="C1918" s="4" t="s">
        <v>4045</v>
      </c>
      <c r="D1918" s="4" t="s">
        <v>2739</v>
      </c>
      <c r="E1918" s="4">
        <v>187</v>
      </c>
      <c r="F1918" s="4" t="s">
        <v>2700</v>
      </c>
      <c r="G1918" s="4" t="s">
        <v>2741</v>
      </c>
      <c r="H1918" s="4" t="s">
        <v>2609</v>
      </c>
      <c r="I1918" s="4" t="s">
        <v>2609</v>
      </c>
    </row>
    <row r="1919" spans="1:9" x14ac:dyDescent="0.2">
      <c r="A1919" s="4">
        <v>152010</v>
      </c>
      <c r="B1919" s="4" t="s">
        <v>4044</v>
      </c>
      <c r="C1919" s="4" t="s">
        <v>4044</v>
      </c>
      <c r="D1919" s="4" t="s">
        <v>2739</v>
      </c>
      <c r="E1919" s="4">
        <v>190</v>
      </c>
      <c r="F1919" s="4" t="s">
        <v>2700</v>
      </c>
      <c r="G1919" s="4" t="s">
        <v>2741</v>
      </c>
      <c r="H1919" s="4" t="s">
        <v>2609</v>
      </c>
      <c r="I1919" s="4" t="s">
        <v>2609</v>
      </c>
    </row>
    <row r="1920" spans="1:9" x14ac:dyDescent="0.2">
      <c r="A1920" s="4">
        <v>152011</v>
      </c>
      <c r="B1920" s="4" t="s">
        <v>4043</v>
      </c>
      <c r="C1920" s="4" t="s">
        <v>4043</v>
      </c>
      <c r="D1920" s="4" t="s">
        <v>2739</v>
      </c>
      <c r="E1920" s="4">
        <v>191</v>
      </c>
      <c r="F1920" s="4" t="s">
        <v>2700</v>
      </c>
      <c r="G1920" s="4" t="s">
        <v>2741</v>
      </c>
      <c r="H1920" s="4" t="s">
        <v>2609</v>
      </c>
      <c r="I1920" s="4" t="s">
        <v>2609</v>
      </c>
    </row>
    <row r="1921" spans="1:9" x14ac:dyDescent="0.2">
      <c r="A1921" s="4">
        <v>152012</v>
      </c>
      <c r="B1921" s="4" t="s">
        <v>4042</v>
      </c>
      <c r="C1921" s="4" t="s">
        <v>4042</v>
      </c>
      <c r="D1921" s="4" t="s">
        <v>2739</v>
      </c>
      <c r="E1921" s="4">
        <v>190</v>
      </c>
      <c r="F1921" s="4" t="s">
        <v>2700</v>
      </c>
      <c r="G1921" s="4" t="s">
        <v>2741</v>
      </c>
      <c r="H1921" s="4" t="s">
        <v>2609</v>
      </c>
      <c r="I1921" s="4" t="s">
        <v>2609</v>
      </c>
    </row>
    <row r="1922" spans="1:9" x14ac:dyDescent="0.2">
      <c r="A1922" s="4">
        <v>152013</v>
      </c>
      <c r="B1922" s="4" t="s">
        <v>4041</v>
      </c>
      <c r="C1922" s="4" t="s">
        <v>4041</v>
      </c>
      <c r="D1922" s="4" t="s">
        <v>2739</v>
      </c>
      <c r="E1922" s="4">
        <v>184</v>
      </c>
      <c r="F1922" s="4" t="s">
        <v>2700</v>
      </c>
      <c r="G1922" s="4" t="s">
        <v>2741</v>
      </c>
      <c r="H1922" s="4" t="s">
        <v>2609</v>
      </c>
      <c r="I1922" s="4" t="s">
        <v>2609</v>
      </c>
    </row>
    <row r="1923" spans="1:9" x14ac:dyDescent="0.2">
      <c r="A1923" s="4">
        <v>152014</v>
      </c>
      <c r="B1923" s="4" t="s">
        <v>4040</v>
      </c>
      <c r="C1923" s="4" t="s">
        <v>4040</v>
      </c>
      <c r="D1923" s="4" t="s">
        <v>2739</v>
      </c>
      <c r="E1923" s="4">
        <v>189</v>
      </c>
      <c r="F1923" s="4" t="s">
        <v>2700</v>
      </c>
      <c r="G1923" s="4" t="s">
        <v>2741</v>
      </c>
      <c r="H1923" s="4" t="s">
        <v>2609</v>
      </c>
      <c r="I1923" s="4" t="s">
        <v>2609</v>
      </c>
    </row>
    <row r="1924" spans="1:9" x14ac:dyDescent="0.2">
      <c r="A1924" s="4">
        <v>152015</v>
      </c>
      <c r="B1924" s="4" t="s">
        <v>4039</v>
      </c>
      <c r="C1924" s="4" t="s">
        <v>4039</v>
      </c>
      <c r="D1924" s="4" t="s">
        <v>2739</v>
      </c>
      <c r="E1924" s="4">
        <v>186</v>
      </c>
      <c r="F1924" s="4" t="s">
        <v>2700</v>
      </c>
      <c r="G1924" s="4" t="s">
        <v>2741</v>
      </c>
      <c r="H1924" s="4" t="s">
        <v>2609</v>
      </c>
      <c r="I1924" s="4" t="s">
        <v>2609</v>
      </c>
    </row>
    <row r="1925" spans="1:9" x14ac:dyDescent="0.2">
      <c r="A1925" s="4">
        <v>152016</v>
      </c>
      <c r="B1925" s="4" t="s">
        <v>4038</v>
      </c>
      <c r="C1925" s="4" t="s">
        <v>4038</v>
      </c>
      <c r="D1925" s="4" t="s">
        <v>2739</v>
      </c>
      <c r="E1925" s="4">
        <v>191</v>
      </c>
      <c r="F1925" s="4" t="s">
        <v>2700</v>
      </c>
      <c r="G1925" s="4" t="s">
        <v>3262</v>
      </c>
      <c r="H1925" s="4" t="s">
        <v>2609</v>
      </c>
      <c r="I1925" s="4" t="s">
        <v>2609</v>
      </c>
    </row>
    <row r="1926" spans="1:9" x14ac:dyDescent="0.2">
      <c r="A1926" s="4">
        <v>152017</v>
      </c>
      <c r="B1926" s="4" t="s">
        <v>4037</v>
      </c>
      <c r="C1926" s="4" t="s">
        <v>4037</v>
      </c>
      <c r="D1926" s="4" t="s">
        <v>2739</v>
      </c>
      <c r="E1926" s="4">
        <v>191</v>
      </c>
      <c r="F1926" s="4" t="s">
        <v>2700</v>
      </c>
      <c r="G1926" s="4" t="s">
        <v>2741</v>
      </c>
      <c r="H1926" s="4" t="s">
        <v>2609</v>
      </c>
      <c r="I1926" s="4" t="s">
        <v>2609</v>
      </c>
    </row>
    <row r="1927" spans="1:9" x14ac:dyDescent="0.2">
      <c r="A1927" s="4">
        <v>152018</v>
      </c>
      <c r="B1927" s="4" t="s">
        <v>4036</v>
      </c>
      <c r="C1927" s="4" t="s">
        <v>4036</v>
      </c>
      <c r="D1927" s="4" t="s">
        <v>2739</v>
      </c>
      <c r="E1927" s="4">
        <v>186</v>
      </c>
      <c r="F1927" s="4" t="s">
        <v>2700</v>
      </c>
      <c r="G1927" s="4" t="s">
        <v>2741</v>
      </c>
      <c r="H1927" s="4" t="s">
        <v>2609</v>
      </c>
      <c r="I1927" s="4" t="s">
        <v>2609</v>
      </c>
    </row>
    <row r="1928" spans="1:9" x14ac:dyDescent="0.2">
      <c r="A1928" s="4">
        <v>152019</v>
      </c>
      <c r="B1928" s="4" t="s">
        <v>4035</v>
      </c>
      <c r="C1928" s="4" t="s">
        <v>4035</v>
      </c>
      <c r="D1928" s="4" t="s">
        <v>2739</v>
      </c>
      <c r="E1928" s="4">
        <v>189</v>
      </c>
      <c r="F1928" s="4" t="s">
        <v>2700</v>
      </c>
      <c r="G1928" s="4" t="s">
        <v>2741</v>
      </c>
      <c r="H1928" s="4" t="s">
        <v>2609</v>
      </c>
      <c r="I1928" s="4" t="s">
        <v>2609</v>
      </c>
    </row>
    <row r="1929" spans="1:9" x14ac:dyDescent="0.2">
      <c r="A1929" s="4">
        <v>152020</v>
      </c>
      <c r="B1929" s="4" t="s">
        <v>4034</v>
      </c>
      <c r="C1929" s="4" t="s">
        <v>4034</v>
      </c>
      <c r="D1929" s="4" t="s">
        <v>2739</v>
      </c>
      <c r="E1929" s="4">
        <v>191</v>
      </c>
      <c r="F1929" s="4" t="s">
        <v>2700</v>
      </c>
      <c r="G1929" s="4" t="s">
        <v>3262</v>
      </c>
      <c r="H1929" s="4" t="s">
        <v>2609</v>
      </c>
      <c r="I1929" s="4" t="s">
        <v>2609</v>
      </c>
    </row>
    <row r="1930" spans="1:9" x14ac:dyDescent="0.2">
      <c r="A1930" s="4">
        <v>152023</v>
      </c>
      <c r="B1930" s="4" t="s">
        <v>4033</v>
      </c>
      <c r="C1930" s="4" t="s">
        <v>4033</v>
      </c>
      <c r="D1930" s="4" t="s">
        <v>2739</v>
      </c>
      <c r="E1930" s="4">
        <v>189</v>
      </c>
      <c r="F1930" s="4" t="s">
        <v>2700</v>
      </c>
      <c r="G1930" s="4" t="s">
        <v>2741</v>
      </c>
      <c r="H1930" s="4" t="s">
        <v>2609</v>
      </c>
      <c r="I1930" s="4" t="s">
        <v>2609</v>
      </c>
    </row>
    <row r="1931" spans="1:9" x14ac:dyDescent="0.2">
      <c r="A1931" s="4">
        <v>152025</v>
      </c>
      <c r="B1931" s="4" t="s">
        <v>4032</v>
      </c>
      <c r="C1931" s="4" t="s">
        <v>4032</v>
      </c>
      <c r="D1931" s="4" t="s">
        <v>2739</v>
      </c>
      <c r="E1931" s="4">
        <v>185</v>
      </c>
      <c r="F1931" s="4" t="s">
        <v>2700</v>
      </c>
      <c r="G1931" s="4" t="s">
        <v>2741</v>
      </c>
      <c r="H1931" s="4" t="s">
        <v>2609</v>
      </c>
      <c r="I1931" s="4" t="s">
        <v>2609</v>
      </c>
    </row>
    <row r="1932" spans="1:9" x14ac:dyDescent="0.2">
      <c r="A1932" s="4">
        <v>152026</v>
      </c>
      <c r="B1932" s="4" t="s">
        <v>4031</v>
      </c>
      <c r="C1932" s="4" t="s">
        <v>4031</v>
      </c>
      <c r="D1932" s="4" t="s">
        <v>2739</v>
      </c>
      <c r="E1932" s="4">
        <v>187</v>
      </c>
      <c r="F1932" s="4" t="s">
        <v>2700</v>
      </c>
      <c r="G1932" s="4" t="s">
        <v>2741</v>
      </c>
      <c r="H1932" s="4" t="s">
        <v>2609</v>
      </c>
      <c r="I1932" s="4" t="s">
        <v>2609</v>
      </c>
    </row>
    <row r="1933" spans="1:9" x14ac:dyDescent="0.2">
      <c r="A1933" s="4">
        <v>152027</v>
      </c>
      <c r="B1933" s="4" t="s">
        <v>4030</v>
      </c>
      <c r="C1933" s="4" t="s">
        <v>4030</v>
      </c>
      <c r="D1933" s="4" t="s">
        <v>2739</v>
      </c>
      <c r="E1933" s="4">
        <v>183</v>
      </c>
      <c r="F1933" s="4" t="s">
        <v>2700</v>
      </c>
      <c r="G1933" s="4" t="s">
        <v>2741</v>
      </c>
      <c r="H1933" s="4" t="s">
        <v>2609</v>
      </c>
      <c r="I1933" s="4" t="s">
        <v>2609</v>
      </c>
    </row>
    <row r="1934" spans="1:9" x14ac:dyDescent="0.2">
      <c r="A1934" s="4">
        <v>152029</v>
      </c>
      <c r="B1934" s="4" t="s">
        <v>4029</v>
      </c>
      <c r="C1934" s="4" t="s">
        <v>4029</v>
      </c>
      <c r="D1934" s="4" t="s">
        <v>2739</v>
      </c>
      <c r="E1934" s="4">
        <v>190</v>
      </c>
      <c r="F1934" s="4" t="s">
        <v>2700</v>
      </c>
      <c r="G1934" s="4" t="s">
        <v>2741</v>
      </c>
      <c r="H1934" s="4" t="s">
        <v>2609</v>
      </c>
      <c r="I1934" s="4" t="s">
        <v>2609</v>
      </c>
    </row>
    <row r="1935" spans="1:9" x14ac:dyDescent="0.2">
      <c r="A1935" s="4">
        <v>152030</v>
      </c>
      <c r="B1935" s="4" t="s">
        <v>4028</v>
      </c>
      <c r="C1935" s="4" t="s">
        <v>4028</v>
      </c>
      <c r="D1935" s="4" t="s">
        <v>2739</v>
      </c>
      <c r="E1935" s="4">
        <v>184</v>
      </c>
      <c r="F1935" s="4" t="s">
        <v>2700</v>
      </c>
      <c r="G1935" s="4" t="s">
        <v>2741</v>
      </c>
      <c r="H1935" s="4" t="s">
        <v>2609</v>
      </c>
      <c r="I1935" s="4" t="s">
        <v>2609</v>
      </c>
    </row>
    <row r="1936" spans="1:9" x14ac:dyDescent="0.2">
      <c r="A1936" s="4">
        <v>152031</v>
      </c>
      <c r="B1936" s="4" t="s">
        <v>4027</v>
      </c>
      <c r="C1936" s="4" t="s">
        <v>4027</v>
      </c>
      <c r="D1936" s="4" t="s">
        <v>2739</v>
      </c>
      <c r="E1936" s="4">
        <v>184</v>
      </c>
      <c r="F1936" s="4" t="s">
        <v>2700</v>
      </c>
      <c r="G1936" s="4" t="s">
        <v>2741</v>
      </c>
      <c r="H1936" s="4" t="s">
        <v>2609</v>
      </c>
      <c r="I1936" s="4" t="s">
        <v>2609</v>
      </c>
    </row>
    <row r="1937" spans="1:9" x14ac:dyDescent="0.2">
      <c r="A1937" s="4">
        <v>152032</v>
      </c>
      <c r="B1937" s="4" t="s">
        <v>4026</v>
      </c>
      <c r="C1937" s="4" t="s">
        <v>4026</v>
      </c>
      <c r="D1937" s="4" t="s">
        <v>2739</v>
      </c>
      <c r="E1937" s="4">
        <v>184</v>
      </c>
      <c r="F1937" s="4" t="s">
        <v>2700</v>
      </c>
      <c r="G1937" s="4" t="s">
        <v>2741</v>
      </c>
      <c r="H1937" s="4" t="s">
        <v>2609</v>
      </c>
      <c r="I1937" s="4" t="s">
        <v>2609</v>
      </c>
    </row>
    <row r="1938" spans="1:9" x14ac:dyDescent="0.2">
      <c r="A1938" s="4">
        <v>152033</v>
      </c>
      <c r="B1938" s="4" t="s">
        <v>4025</v>
      </c>
      <c r="C1938" s="4" t="s">
        <v>4025</v>
      </c>
      <c r="D1938" s="4" t="s">
        <v>2739</v>
      </c>
      <c r="E1938" s="4">
        <v>184</v>
      </c>
      <c r="F1938" s="4" t="s">
        <v>2700</v>
      </c>
      <c r="G1938" s="4" t="s">
        <v>3443</v>
      </c>
      <c r="H1938" s="4" t="s">
        <v>2609</v>
      </c>
      <c r="I1938" s="4" t="s">
        <v>2609</v>
      </c>
    </row>
    <row r="1939" spans="1:9" x14ac:dyDescent="0.2">
      <c r="A1939" s="4">
        <v>152034</v>
      </c>
      <c r="B1939" s="4" t="s">
        <v>4024</v>
      </c>
      <c r="C1939" s="4" t="s">
        <v>4024</v>
      </c>
      <c r="D1939" s="4" t="s">
        <v>2739</v>
      </c>
      <c r="E1939" s="4">
        <v>187</v>
      </c>
      <c r="F1939" s="4" t="s">
        <v>2700</v>
      </c>
      <c r="G1939" s="4" t="s">
        <v>2758</v>
      </c>
      <c r="H1939" s="4" t="s">
        <v>2609</v>
      </c>
      <c r="I1939" s="4" t="s">
        <v>2609</v>
      </c>
    </row>
    <row r="1940" spans="1:9" x14ac:dyDescent="0.2">
      <c r="A1940" s="4">
        <v>152035</v>
      </c>
      <c r="B1940" s="4" t="s">
        <v>4023</v>
      </c>
      <c r="C1940" s="4" t="s">
        <v>4023</v>
      </c>
      <c r="D1940" s="4" t="s">
        <v>2739</v>
      </c>
      <c r="E1940" s="4">
        <v>191</v>
      </c>
      <c r="F1940" s="4" t="s">
        <v>2700</v>
      </c>
      <c r="G1940" s="4" t="s">
        <v>2741</v>
      </c>
      <c r="H1940" s="4" t="s">
        <v>2609</v>
      </c>
      <c r="I1940" s="4" t="s">
        <v>2609</v>
      </c>
    </row>
    <row r="1941" spans="1:9" x14ac:dyDescent="0.2">
      <c r="A1941" s="4">
        <v>152036</v>
      </c>
      <c r="B1941" s="4" t="s">
        <v>4022</v>
      </c>
      <c r="C1941" s="4" t="s">
        <v>4022</v>
      </c>
      <c r="D1941" s="4" t="s">
        <v>2739</v>
      </c>
      <c r="E1941" s="4">
        <v>184</v>
      </c>
      <c r="F1941" s="4" t="s">
        <v>2700</v>
      </c>
      <c r="G1941" s="4" t="s">
        <v>2741</v>
      </c>
      <c r="H1941" s="4" t="s">
        <v>2609</v>
      </c>
      <c r="I1941" s="4" t="s">
        <v>2609</v>
      </c>
    </row>
    <row r="1942" spans="1:9" x14ac:dyDescent="0.2">
      <c r="A1942" s="4">
        <v>152037</v>
      </c>
      <c r="B1942" s="4" t="s">
        <v>4021</v>
      </c>
      <c r="C1942" s="4" t="s">
        <v>4021</v>
      </c>
      <c r="D1942" s="4" t="s">
        <v>2739</v>
      </c>
      <c r="E1942" s="4">
        <v>188</v>
      </c>
      <c r="F1942" s="4" t="s">
        <v>2700</v>
      </c>
      <c r="G1942" s="4" t="s">
        <v>2828</v>
      </c>
      <c r="H1942" s="4" t="s">
        <v>2609</v>
      </c>
      <c r="I1942" s="4" t="s">
        <v>2609</v>
      </c>
    </row>
    <row r="1943" spans="1:9" x14ac:dyDescent="0.2">
      <c r="A1943" s="4">
        <v>152038</v>
      </c>
      <c r="B1943" s="4" t="s">
        <v>4020</v>
      </c>
      <c r="C1943" s="4" t="s">
        <v>4020</v>
      </c>
      <c r="D1943" s="4" t="s">
        <v>2739</v>
      </c>
      <c r="E1943" s="4">
        <v>185</v>
      </c>
      <c r="F1943" s="4" t="s">
        <v>2700</v>
      </c>
      <c r="G1943" s="4" t="s">
        <v>2741</v>
      </c>
      <c r="H1943" s="4" t="s">
        <v>2609</v>
      </c>
      <c r="I1943" s="4" t="s">
        <v>2609</v>
      </c>
    </row>
    <row r="1944" spans="1:9" x14ac:dyDescent="0.2">
      <c r="A1944" s="4">
        <v>152039</v>
      </c>
      <c r="B1944" s="4" t="s">
        <v>4019</v>
      </c>
      <c r="C1944" s="4" t="s">
        <v>4019</v>
      </c>
      <c r="D1944" s="4" t="s">
        <v>2739</v>
      </c>
      <c r="E1944" s="4">
        <v>187</v>
      </c>
      <c r="F1944" s="4" t="s">
        <v>2700</v>
      </c>
      <c r="G1944" s="4" t="s">
        <v>2741</v>
      </c>
      <c r="H1944" s="4" t="s">
        <v>2609</v>
      </c>
      <c r="I1944" s="4" t="s">
        <v>2609</v>
      </c>
    </row>
    <row r="1945" spans="1:9" x14ac:dyDescent="0.2">
      <c r="A1945" s="4">
        <v>152040</v>
      </c>
      <c r="B1945" s="4" t="s">
        <v>4018</v>
      </c>
      <c r="C1945" s="4" t="s">
        <v>4018</v>
      </c>
      <c r="D1945" s="4" t="s">
        <v>2739</v>
      </c>
      <c r="E1945" s="4">
        <v>187</v>
      </c>
      <c r="F1945" s="4" t="s">
        <v>2700</v>
      </c>
      <c r="G1945" s="4" t="s">
        <v>2741</v>
      </c>
      <c r="H1945" s="4" t="s">
        <v>2609</v>
      </c>
      <c r="I1945" s="4" t="s">
        <v>2609</v>
      </c>
    </row>
    <row r="1946" spans="1:9" x14ac:dyDescent="0.2">
      <c r="A1946" s="4">
        <v>152041</v>
      </c>
      <c r="B1946" s="4" t="s">
        <v>4017</v>
      </c>
      <c r="C1946" s="4" t="s">
        <v>4017</v>
      </c>
      <c r="D1946" s="4" t="s">
        <v>2739</v>
      </c>
      <c r="E1946" s="4">
        <v>187</v>
      </c>
      <c r="F1946" s="4" t="s">
        <v>2700</v>
      </c>
      <c r="G1946" s="4" t="s">
        <v>2758</v>
      </c>
      <c r="H1946" s="4" t="s">
        <v>2609</v>
      </c>
      <c r="I1946" s="4" t="s">
        <v>2609</v>
      </c>
    </row>
    <row r="1947" spans="1:9" x14ac:dyDescent="0.2">
      <c r="A1947" s="4">
        <v>152042</v>
      </c>
      <c r="B1947" s="4" t="s">
        <v>4016</v>
      </c>
      <c r="C1947" s="4" t="s">
        <v>4016</v>
      </c>
      <c r="D1947" s="4" t="s">
        <v>2739</v>
      </c>
      <c r="E1947" s="4">
        <v>188</v>
      </c>
      <c r="F1947" s="4" t="s">
        <v>2700</v>
      </c>
      <c r="G1947" s="4" t="s">
        <v>2758</v>
      </c>
      <c r="H1947" s="4" t="s">
        <v>2609</v>
      </c>
      <c r="I1947" s="4" t="s">
        <v>2609</v>
      </c>
    </row>
    <row r="1948" spans="1:9" x14ac:dyDescent="0.2">
      <c r="A1948" s="4">
        <v>152043</v>
      </c>
      <c r="B1948" s="4" t="s">
        <v>4015</v>
      </c>
      <c r="C1948" s="4" t="s">
        <v>4015</v>
      </c>
      <c r="D1948" s="4" t="s">
        <v>2739</v>
      </c>
      <c r="E1948" s="4">
        <v>188</v>
      </c>
      <c r="F1948" s="4" t="s">
        <v>2700</v>
      </c>
      <c r="G1948" s="4" t="s">
        <v>3004</v>
      </c>
      <c r="H1948" s="4" t="s">
        <v>2609</v>
      </c>
      <c r="I1948" s="4" t="s">
        <v>2609</v>
      </c>
    </row>
    <row r="1949" spans="1:9" x14ac:dyDescent="0.2">
      <c r="A1949" s="4">
        <v>152044</v>
      </c>
      <c r="B1949" s="4" t="s">
        <v>4014</v>
      </c>
      <c r="C1949" s="4" t="s">
        <v>4014</v>
      </c>
      <c r="D1949" s="4" t="s">
        <v>2739</v>
      </c>
      <c r="E1949" s="4">
        <v>188</v>
      </c>
      <c r="F1949" s="4" t="s">
        <v>2700</v>
      </c>
      <c r="G1949" s="4" t="s">
        <v>2741</v>
      </c>
      <c r="H1949" s="4" t="s">
        <v>2609</v>
      </c>
      <c r="I1949" s="4" t="s">
        <v>2609</v>
      </c>
    </row>
    <row r="1950" spans="1:9" x14ac:dyDescent="0.2">
      <c r="A1950" s="4">
        <v>152045</v>
      </c>
      <c r="B1950" s="4" t="s">
        <v>4013</v>
      </c>
      <c r="C1950" s="4" t="s">
        <v>4013</v>
      </c>
      <c r="D1950" s="4" t="s">
        <v>2739</v>
      </c>
      <c r="E1950" s="4">
        <v>188</v>
      </c>
      <c r="F1950" s="4" t="s">
        <v>2700</v>
      </c>
      <c r="G1950" s="4" t="s">
        <v>2758</v>
      </c>
      <c r="H1950" s="4" t="s">
        <v>2609</v>
      </c>
      <c r="I1950" s="4" t="s">
        <v>2609</v>
      </c>
    </row>
    <row r="1951" spans="1:9" x14ac:dyDescent="0.2">
      <c r="A1951" s="4">
        <v>152047</v>
      </c>
      <c r="B1951" s="4" t="s">
        <v>4012</v>
      </c>
      <c r="C1951" s="4" t="s">
        <v>4012</v>
      </c>
      <c r="D1951" s="4" t="s">
        <v>2739</v>
      </c>
      <c r="E1951" s="4">
        <v>187</v>
      </c>
      <c r="F1951" s="4" t="s">
        <v>2700</v>
      </c>
      <c r="G1951" s="4" t="s">
        <v>2916</v>
      </c>
      <c r="H1951" s="4" t="s">
        <v>2609</v>
      </c>
      <c r="I1951" s="4" t="s">
        <v>2609</v>
      </c>
    </row>
    <row r="1952" spans="1:9" x14ac:dyDescent="0.2">
      <c r="A1952" s="4">
        <v>152048</v>
      </c>
      <c r="B1952" s="4" t="s">
        <v>4011</v>
      </c>
      <c r="C1952" s="4" t="s">
        <v>4011</v>
      </c>
      <c r="D1952" s="4" t="s">
        <v>2739</v>
      </c>
      <c r="E1952" s="4">
        <v>185</v>
      </c>
      <c r="F1952" s="4" t="s">
        <v>2700</v>
      </c>
      <c r="G1952" s="4" t="s">
        <v>2741</v>
      </c>
      <c r="H1952" s="4" t="s">
        <v>2609</v>
      </c>
      <c r="I1952" s="4" t="s">
        <v>2609</v>
      </c>
    </row>
    <row r="1953" spans="1:9" x14ac:dyDescent="0.2">
      <c r="A1953" s="4">
        <v>152049</v>
      </c>
      <c r="B1953" s="4" t="s">
        <v>4010</v>
      </c>
      <c r="C1953" s="4" t="s">
        <v>4010</v>
      </c>
      <c r="D1953" s="4" t="s">
        <v>2739</v>
      </c>
      <c r="E1953" s="4">
        <v>188</v>
      </c>
      <c r="F1953" s="4" t="s">
        <v>2700</v>
      </c>
      <c r="G1953" s="4" t="s">
        <v>2741</v>
      </c>
      <c r="H1953" s="4" t="s">
        <v>2609</v>
      </c>
      <c r="I1953" s="4" t="s">
        <v>2609</v>
      </c>
    </row>
    <row r="1954" spans="1:9" x14ac:dyDescent="0.2">
      <c r="A1954" s="4">
        <v>152050</v>
      </c>
      <c r="B1954" s="4" t="s">
        <v>4009</v>
      </c>
      <c r="C1954" s="4" t="s">
        <v>4009</v>
      </c>
      <c r="D1954" s="4" t="s">
        <v>2739</v>
      </c>
      <c r="E1954" s="4">
        <v>191</v>
      </c>
      <c r="F1954" s="4" t="s">
        <v>2700</v>
      </c>
      <c r="G1954" s="4" t="s">
        <v>3262</v>
      </c>
      <c r="H1954" s="4" t="s">
        <v>2609</v>
      </c>
      <c r="I1954" s="4" t="s">
        <v>2609</v>
      </c>
    </row>
    <row r="1955" spans="1:9" x14ac:dyDescent="0.2">
      <c r="A1955" s="4">
        <v>152051</v>
      </c>
      <c r="B1955" s="4" t="s">
        <v>4008</v>
      </c>
      <c r="C1955" s="4" t="s">
        <v>4008</v>
      </c>
      <c r="D1955" s="4" t="s">
        <v>2739</v>
      </c>
      <c r="E1955" s="4">
        <v>191</v>
      </c>
      <c r="F1955" s="4" t="s">
        <v>2700</v>
      </c>
      <c r="G1955" s="4" t="s">
        <v>3262</v>
      </c>
      <c r="H1955" s="4" t="s">
        <v>2609</v>
      </c>
      <c r="I1955" s="4" t="s">
        <v>2609</v>
      </c>
    </row>
    <row r="1956" spans="1:9" x14ac:dyDescent="0.2">
      <c r="A1956" s="4">
        <v>152052</v>
      </c>
      <c r="B1956" s="4" t="s">
        <v>4007</v>
      </c>
      <c r="C1956" s="4" t="s">
        <v>4006</v>
      </c>
      <c r="D1956" s="4" t="s">
        <v>2739</v>
      </c>
      <c r="E1956" s="4">
        <v>191</v>
      </c>
      <c r="F1956" s="4" t="s">
        <v>2700</v>
      </c>
      <c r="G1956" s="4" t="s">
        <v>3262</v>
      </c>
      <c r="H1956" s="4" t="s">
        <v>2609</v>
      </c>
      <c r="I1956" s="4" t="s">
        <v>2609</v>
      </c>
    </row>
    <row r="1957" spans="1:9" x14ac:dyDescent="0.2">
      <c r="A1957" s="4">
        <v>152053</v>
      </c>
      <c r="B1957" s="4" t="s">
        <v>4005</v>
      </c>
      <c r="C1957" s="4" t="s">
        <v>4005</v>
      </c>
      <c r="D1957" s="4" t="s">
        <v>2739</v>
      </c>
      <c r="E1957" s="4">
        <v>191</v>
      </c>
      <c r="F1957" s="4" t="s">
        <v>2700</v>
      </c>
      <c r="G1957" s="4" t="s">
        <v>3262</v>
      </c>
      <c r="H1957" s="4" t="s">
        <v>2609</v>
      </c>
      <c r="I1957" s="4" t="s">
        <v>2609</v>
      </c>
    </row>
    <row r="1958" spans="1:9" x14ac:dyDescent="0.2">
      <c r="A1958" s="4">
        <v>152054</v>
      </c>
      <c r="B1958" s="4" t="s">
        <v>4004</v>
      </c>
      <c r="C1958" s="4" t="s">
        <v>4004</v>
      </c>
      <c r="D1958" s="4" t="s">
        <v>2739</v>
      </c>
      <c r="E1958" s="4">
        <v>184</v>
      </c>
      <c r="F1958" s="4" t="s">
        <v>2700</v>
      </c>
      <c r="G1958" s="4" t="s">
        <v>3443</v>
      </c>
      <c r="H1958" s="4" t="s">
        <v>2609</v>
      </c>
      <c r="I1958" s="4" t="s">
        <v>2609</v>
      </c>
    </row>
    <row r="1959" spans="1:9" x14ac:dyDescent="0.2">
      <c r="A1959" s="4">
        <v>152055</v>
      </c>
      <c r="B1959" s="4" t="s">
        <v>4003</v>
      </c>
      <c r="C1959" s="4" t="s">
        <v>4003</v>
      </c>
      <c r="D1959" s="4" t="s">
        <v>2739</v>
      </c>
      <c r="E1959" s="4">
        <v>188</v>
      </c>
      <c r="F1959" s="4" t="s">
        <v>2700</v>
      </c>
      <c r="G1959" s="4" t="s">
        <v>2758</v>
      </c>
      <c r="H1959" s="4" t="s">
        <v>2609</v>
      </c>
      <c r="I1959" s="4" t="s">
        <v>2609</v>
      </c>
    </row>
    <row r="1960" spans="1:9" x14ac:dyDescent="0.2">
      <c r="A1960" s="4">
        <v>160001</v>
      </c>
      <c r="B1960" s="4" t="s">
        <v>4002</v>
      </c>
      <c r="C1960" s="4" t="s">
        <v>4002</v>
      </c>
      <c r="D1960" s="4" t="s">
        <v>2739</v>
      </c>
      <c r="E1960" s="4">
        <v>99</v>
      </c>
      <c r="F1960" s="4" t="s">
        <v>2700</v>
      </c>
      <c r="G1960" s="4" t="s">
        <v>3165</v>
      </c>
      <c r="H1960" s="4" t="s">
        <v>4000</v>
      </c>
      <c r="I1960" s="4" t="s">
        <v>4000</v>
      </c>
    </row>
    <row r="1961" spans="1:9" x14ac:dyDescent="0.2">
      <c r="A1961" s="4">
        <v>160012</v>
      </c>
      <c r="B1961" s="4" t="s">
        <v>4001</v>
      </c>
      <c r="C1961" s="4" t="s">
        <v>4001</v>
      </c>
      <c r="D1961" s="4" t="s">
        <v>2739</v>
      </c>
      <c r="E1961" s="4">
        <v>99</v>
      </c>
      <c r="F1961" s="4" t="s">
        <v>2700</v>
      </c>
      <c r="G1961" s="4" t="s">
        <v>3357</v>
      </c>
      <c r="H1961" s="4" t="s">
        <v>4000</v>
      </c>
      <c r="I1961" s="4" t="s">
        <v>4000</v>
      </c>
    </row>
    <row r="1962" spans="1:9" x14ac:dyDescent="0.2">
      <c r="A1962" s="4">
        <v>160919</v>
      </c>
      <c r="B1962" s="4" t="s">
        <v>3999</v>
      </c>
      <c r="C1962" s="4" t="s">
        <v>3999</v>
      </c>
      <c r="D1962" s="4" t="s">
        <v>2739</v>
      </c>
      <c r="E1962" s="4">
        <v>199</v>
      </c>
      <c r="F1962" s="4" t="s">
        <v>2700</v>
      </c>
      <c r="G1962" s="4" t="s">
        <v>3175</v>
      </c>
      <c r="H1962" s="4" t="s">
        <v>2751</v>
      </c>
      <c r="I1962" s="4" t="s">
        <v>2753</v>
      </c>
    </row>
    <row r="1963" spans="1:9" x14ac:dyDescent="0.2">
      <c r="A1963" s="4">
        <v>170001</v>
      </c>
      <c r="B1963" s="4" t="s">
        <v>3998</v>
      </c>
      <c r="C1963" s="4" t="s">
        <v>3998</v>
      </c>
      <c r="D1963" s="4" t="s">
        <v>2739</v>
      </c>
      <c r="E1963" s="4">
        <v>143</v>
      </c>
      <c r="F1963" s="4" t="s">
        <v>2700</v>
      </c>
      <c r="G1963" s="4" t="s">
        <v>2741</v>
      </c>
      <c r="H1963" s="4" t="s">
        <v>2608</v>
      </c>
      <c r="I1963" s="4" t="s">
        <v>2608</v>
      </c>
    </row>
    <row r="1964" spans="1:9" x14ac:dyDescent="0.2">
      <c r="A1964" s="4">
        <v>170002</v>
      </c>
      <c r="B1964" s="4" t="s">
        <v>3997</v>
      </c>
      <c r="C1964" s="4" t="s">
        <v>3997</v>
      </c>
      <c r="D1964" s="4" t="s">
        <v>2739</v>
      </c>
      <c r="E1964" s="4">
        <v>139</v>
      </c>
      <c r="F1964" s="4" t="s">
        <v>2700</v>
      </c>
      <c r="G1964" s="4" t="s">
        <v>2741</v>
      </c>
      <c r="H1964" s="4" t="s">
        <v>2608</v>
      </c>
      <c r="I1964" s="4" t="s">
        <v>2608</v>
      </c>
    </row>
    <row r="1965" spans="1:9" x14ac:dyDescent="0.2">
      <c r="A1965" s="4">
        <v>170004</v>
      </c>
      <c r="B1965" s="4" t="s">
        <v>3996</v>
      </c>
      <c r="C1965" s="4" t="s">
        <v>3996</v>
      </c>
      <c r="D1965" s="4" t="s">
        <v>2739</v>
      </c>
      <c r="E1965" s="4">
        <v>149</v>
      </c>
      <c r="F1965" s="4" t="s">
        <v>2700</v>
      </c>
      <c r="G1965" s="4" t="s">
        <v>2741</v>
      </c>
      <c r="H1965" s="4" t="s">
        <v>2608</v>
      </c>
      <c r="I1965" s="4" t="s">
        <v>2608</v>
      </c>
    </row>
    <row r="1966" spans="1:9" x14ac:dyDescent="0.2">
      <c r="A1966" s="4">
        <v>170007</v>
      </c>
      <c r="B1966" s="4" t="s">
        <v>3995</v>
      </c>
      <c r="C1966" s="4" t="s">
        <v>3995</v>
      </c>
      <c r="D1966" s="4" t="s">
        <v>2739</v>
      </c>
      <c r="E1966" s="4">
        <v>139</v>
      </c>
      <c r="F1966" s="4" t="s">
        <v>2700</v>
      </c>
      <c r="G1966" s="4" t="s">
        <v>2741</v>
      </c>
      <c r="H1966" s="4" t="s">
        <v>2608</v>
      </c>
      <c r="I1966" s="4" t="s">
        <v>2608</v>
      </c>
    </row>
    <row r="1967" spans="1:9" x14ac:dyDescent="0.2">
      <c r="A1967" s="4">
        <v>170008</v>
      </c>
      <c r="B1967" s="4" t="s">
        <v>3994</v>
      </c>
      <c r="C1967" s="4" t="s">
        <v>3994</v>
      </c>
      <c r="D1967" s="4" t="s">
        <v>2739</v>
      </c>
      <c r="E1967" s="4">
        <v>143</v>
      </c>
      <c r="F1967" s="4" t="s">
        <v>2700</v>
      </c>
      <c r="G1967" s="4" t="s">
        <v>2758</v>
      </c>
      <c r="H1967" s="4" t="s">
        <v>2608</v>
      </c>
      <c r="I1967" s="4" t="s">
        <v>2608</v>
      </c>
    </row>
    <row r="1968" spans="1:9" x14ac:dyDescent="0.2">
      <c r="A1968" s="4">
        <v>170011</v>
      </c>
      <c r="B1968" s="4" t="s">
        <v>3993</v>
      </c>
      <c r="C1968" s="4" t="s">
        <v>3993</v>
      </c>
      <c r="D1968" s="4" t="s">
        <v>2739</v>
      </c>
      <c r="E1968" s="4">
        <v>136</v>
      </c>
      <c r="F1968" s="4" t="s">
        <v>2700</v>
      </c>
      <c r="G1968" s="4" t="s">
        <v>2758</v>
      </c>
      <c r="H1968" s="4" t="s">
        <v>2608</v>
      </c>
      <c r="I1968" s="4" t="s">
        <v>2608</v>
      </c>
    </row>
    <row r="1969" spans="1:9" x14ac:dyDescent="0.2">
      <c r="A1969" s="4">
        <v>170012</v>
      </c>
      <c r="B1969" s="4" t="s">
        <v>3992</v>
      </c>
      <c r="C1969" s="4" t="s">
        <v>3992</v>
      </c>
      <c r="D1969" s="4" t="s">
        <v>2739</v>
      </c>
      <c r="E1969" s="4">
        <v>134</v>
      </c>
      <c r="F1969" s="4" t="s">
        <v>2700</v>
      </c>
      <c r="G1969" s="4" t="s">
        <v>2741</v>
      </c>
      <c r="H1969" s="4" t="s">
        <v>2608</v>
      </c>
      <c r="I1969" s="4" t="s">
        <v>2608</v>
      </c>
    </row>
    <row r="1970" spans="1:9" x14ac:dyDescent="0.2">
      <c r="A1970" s="4">
        <v>170013</v>
      </c>
      <c r="B1970" s="4" t="s">
        <v>3991</v>
      </c>
      <c r="C1970" s="4" t="s">
        <v>3991</v>
      </c>
      <c r="D1970" s="4" t="s">
        <v>2739</v>
      </c>
      <c r="E1970" s="4">
        <v>137</v>
      </c>
      <c r="F1970" s="4" t="s">
        <v>2700</v>
      </c>
      <c r="G1970" s="4" t="s">
        <v>2741</v>
      </c>
      <c r="H1970" s="4" t="s">
        <v>2608</v>
      </c>
      <c r="I1970" s="4" t="s">
        <v>2608</v>
      </c>
    </row>
    <row r="1971" spans="1:9" x14ac:dyDescent="0.2">
      <c r="A1971" s="4">
        <v>170014</v>
      </c>
      <c r="B1971" s="4" t="s">
        <v>3990</v>
      </c>
      <c r="C1971" s="4" t="s">
        <v>3990</v>
      </c>
      <c r="D1971" s="4" t="s">
        <v>2739</v>
      </c>
      <c r="E1971" s="4">
        <v>143</v>
      </c>
      <c r="F1971" s="4" t="s">
        <v>2700</v>
      </c>
      <c r="G1971" s="4" t="s">
        <v>2758</v>
      </c>
      <c r="H1971" s="4" t="s">
        <v>2608</v>
      </c>
      <c r="I1971" s="4" t="s">
        <v>2608</v>
      </c>
    </row>
    <row r="1972" spans="1:9" x14ac:dyDescent="0.2">
      <c r="A1972" s="4">
        <v>170015</v>
      </c>
      <c r="B1972" s="4" t="s">
        <v>3989</v>
      </c>
      <c r="C1972" s="4" t="s">
        <v>3989</v>
      </c>
      <c r="D1972" s="4" t="s">
        <v>2739</v>
      </c>
      <c r="E1972" s="4">
        <v>141</v>
      </c>
      <c r="F1972" s="4" t="s">
        <v>2700</v>
      </c>
      <c r="G1972" s="4" t="s">
        <v>2741</v>
      </c>
      <c r="H1972" s="4" t="s">
        <v>2608</v>
      </c>
      <c r="I1972" s="4" t="s">
        <v>2608</v>
      </c>
    </row>
    <row r="1973" spans="1:9" x14ac:dyDescent="0.2">
      <c r="A1973" s="4">
        <v>170016</v>
      </c>
      <c r="B1973" s="4" t="s">
        <v>3988</v>
      </c>
      <c r="C1973" s="4" t="s">
        <v>3988</v>
      </c>
      <c r="D1973" s="4" t="s">
        <v>2739</v>
      </c>
      <c r="E1973" s="4">
        <v>143</v>
      </c>
      <c r="F1973" s="4" t="s">
        <v>2700</v>
      </c>
      <c r="G1973" s="4" t="s">
        <v>2758</v>
      </c>
      <c r="H1973" s="4" t="s">
        <v>2608</v>
      </c>
      <c r="I1973" s="4" t="s">
        <v>2608</v>
      </c>
    </row>
    <row r="1974" spans="1:9" x14ac:dyDescent="0.2">
      <c r="A1974" s="4">
        <v>170018</v>
      </c>
      <c r="B1974" s="4" t="s">
        <v>3987</v>
      </c>
      <c r="C1974" s="4" t="s">
        <v>3987</v>
      </c>
      <c r="D1974" s="4" t="s">
        <v>3075</v>
      </c>
      <c r="E1974" s="4">
        <v>139</v>
      </c>
      <c r="F1974" s="4" t="s">
        <v>2700</v>
      </c>
      <c r="G1974" s="4" t="s">
        <v>2741</v>
      </c>
      <c r="H1974" s="4" t="s">
        <v>2608</v>
      </c>
      <c r="I1974" s="4" t="s">
        <v>2608</v>
      </c>
    </row>
    <row r="1975" spans="1:9" x14ac:dyDescent="0.2">
      <c r="A1975" s="4">
        <v>170020</v>
      </c>
      <c r="B1975" s="4" t="s">
        <v>3986</v>
      </c>
      <c r="C1975" s="4" t="s">
        <v>3986</v>
      </c>
      <c r="D1975" s="4" t="s">
        <v>2739</v>
      </c>
      <c r="E1975" s="4">
        <v>139</v>
      </c>
      <c r="F1975" s="4" t="s">
        <v>2700</v>
      </c>
      <c r="G1975" s="4" t="s">
        <v>2741</v>
      </c>
      <c r="H1975" s="4" t="s">
        <v>2608</v>
      </c>
      <c r="I1975" s="4" t="s">
        <v>2608</v>
      </c>
    </row>
    <row r="1976" spans="1:9" x14ac:dyDescent="0.2">
      <c r="A1976" s="4">
        <v>170021</v>
      </c>
      <c r="B1976" s="4" t="s">
        <v>3985</v>
      </c>
      <c r="C1976" s="4" t="s">
        <v>3985</v>
      </c>
      <c r="D1976" s="4" t="s">
        <v>3364</v>
      </c>
      <c r="E1976" s="4">
        <v>300</v>
      </c>
      <c r="F1976" s="4" t="s">
        <v>2700</v>
      </c>
      <c r="G1976" s="4" t="s">
        <v>2741</v>
      </c>
      <c r="H1976" s="4" t="s">
        <v>2608</v>
      </c>
      <c r="I1976" s="4" t="s">
        <v>2608</v>
      </c>
    </row>
    <row r="1977" spans="1:9" x14ac:dyDescent="0.2">
      <c r="A1977" s="4">
        <v>170022</v>
      </c>
      <c r="B1977" s="4" t="s">
        <v>3984</v>
      </c>
      <c r="C1977" s="4" t="s">
        <v>3984</v>
      </c>
      <c r="D1977" s="4" t="s">
        <v>2739</v>
      </c>
      <c r="E1977" s="4">
        <v>139</v>
      </c>
      <c r="F1977" s="4" t="s">
        <v>2700</v>
      </c>
      <c r="G1977" s="4" t="s">
        <v>2828</v>
      </c>
      <c r="H1977" s="4" t="s">
        <v>2751</v>
      </c>
      <c r="I1977" s="4" t="s">
        <v>2608</v>
      </c>
    </row>
    <row r="1978" spans="1:9" x14ac:dyDescent="0.2">
      <c r="A1978" s="4">
        <v>170023</v>
      </c>
      <c r="B1978" s="4" t="s">
        <v>3983</v>
      </c>
      <c r="C1978" s="4" t="s">
        <v>3983</v>
      </c>
      <c r="D1978" s="4" t="s">
        <v>2739</v>
      </c>
      <c r="E1978" s="4">
        <v>135</v>
      </c>
      <c r="F1978" s="4" t="s">
        <v>2700</v>
      </c>
      <c r="G1978" s="4" t="s">
        <v>2741</v>
      </c>
      <c r="H1978" s="4" t="s">
        <v>2608</v>
      </c>
      <c r="I1978" s="4" t="s">
        <v>2608</v>
      </c>
    </row>
    <row r="1979" spans="1:9" x14ac:dyDescent="0.2">
      <c r="A1979" s="4">
        <v>170024</v>
      </c>
      <c r="B1979" s="4" t="s">
        <v>3982</v>
      </c>
      <c r="C1979" s="4" t="s">
        <v>3982</v>
      </c>
      <c r="D1979" s="4" t="s">
        <v>2739</v>
      </c>
      <c r="E1979" s="4">
        <v>147</v>
      </c>
      <c r="F1979" s="4" t="s">
        <v>2700</v>
      </c>
      <c r="G1979" s="4" t="s">
        <v>2741</v>
      </c>
      <c r="H1979" s="4" t="s">
        <v>2608</v>
      </c>
      <c r="I1979" s="4" t="s">
        <v>2608</v>
      </c>
    </row>
    <row r="1980" spans="1:9" x14ac:dyDescent="0.2">
      <c r="A1980" s="4">
        <v>170025</v>
      </c>
      <c r="B1980" s="4" t="s">
        <v>3981</v>
      </c>
      <c r="C1980" s="4" t="s">
        <v>3981</v>
      </c>
      <c r="D1980" s="4" t="s">
        <v>2739</v>
      </c>
      <c r="E1980" s="4">
        <v>77</v>
      </c>
      <c r="F1980" s="4" t="s">
        <v>2700</v>
      </c>
      <c r="G1980" s="4" t="s">
        <v>2758</v>
      </c>
      <c r="H1980" s="4" t="s">
        <v>2751</v>
      </c>
      <c r="I1980" s="4" t="s">
        <v>2608</v>
      </c>
    </row>
    <row r="1981" spans="1:9" x14ac:dyDescent="0.2">
      <c r="A1981" s="4">
        <v>170026</v>
      </c>
      <c r="B1981" s="4" t="s">
        <v>3980</v>
      </c>
      <c r="C1981" s="4" t="s">
        <v>3980</v>
      </c>
      <c r="D1981" s="4" t="s">
        <v>2739</v>
      </c>
      <c r="E1981" s="4">
        <v>139</v>
      </c>
      <c r="F1981" s="4" t="s">
        <v>2700</v>
      </c>
      <c r="G1981" s="4" t="s">
        <v>2758</v>
      </c>
      <c r="H1981" s="4" t="s">
        <v>2608</v>
      </c>
      <c r="I1981" s="4" t="s">
        <v>2608</v>
      </c>
    </row>
    <row r="1982" spans="1:9" x14ac:dyDescent="0.2">
      <c r="A1982" s="4">
        <v>170027</v>
      </c>
      <c r="B1982" s="4" t="s">
        <v>3979</v>
      </c>
      <c r="C1982" s="4" t="s">
        <v>3979</v>
      </c>
      <c r="D1982" s="4" t="s">
        <v>2739</v>
      </c>
      <c r="E1982" s="4">
        <v>135</v>
      </c>
      <c r="F1982" s="4" t="s">
        <v>2700</v>
      </c>
      <c r="G1982" s="4" t="s">
        <v>2741</v>
      </c>
      <c r="H1982" s="4" t="s">
        <v>2608</v>
      </c>
      <c r="I1982" s="4" t="s">
        <v>2608</v>
      </c>
    </row>
    <row r="1983" spans="1:9" x14ac:dyDescent="0.2">
      <c r="A1983" s="4">
        <v>170028</v>
      </c>
      <c r="B1983" s="4" t="s">
        <v>3978</v>
      </c>
      <c r="C1983" s="4" t="s">
        <v>3978</v>
      </c>
      <c r="D1983" s="4" t="s">
        <v>2739</v>
      </c>
      <c r="E1983" s="4">
        <v>142</v>
      </c>
      <c r="F1983" s="4" t="s">
        <v>2700</v>
      </c>
      <c r="G1983" s="4" t="s">
        <v>2741</v>
      </c>
      <c r="H1983" s="4" t="s">
        <v>2608</v>
      </c>
      <c r="I1983" s="4" t="s">
        <v>2608</v>
      </c>
    </row>
    <row r="1984" spans="1:9" x14ac:dyDescent="0.2">
      <c r="A1984" s="4">
        <v>170029</v>
      </c>
      <c r="B1984" s="4" t="s">
        <v>3977</v>
      </c>
      <c r="C1984" s="4" t="s">
        <v>3977</v>
      </c>
      <c r="D1984" s="4" t="s">
        <v>2739</v>
      </c>
      <c r="E1984" s="4">
        <v>135</v>
      </c>
      <c r="F1984" s="4" t="s">
        <v>2700</v>
      </c>
      <c r="G1984" s="4" t="s">
        <v>2741</v>
      </c>
      <c r="H1984" s="4" t="s">
        <v>2608</v>
      </c>
      <c r="I1984" s="4" t="s">
        <v>2608</v>
      </c>
    </row>
    <row r="1985" spans="1:9" x14ac:dyDescent="0.2">
      <c r="A1985" s="4">
        <v>170030</v>
      </c>
      <c r="B1985" s="4" t="s">
        <v>3976</v>
      </c>
      <c r="C1985" s="4" t="s">
        <v>3976</v>
      </c>
      <c r="D1985" s="4" t="s">
        <v>2739</v>
      </c>
      <c r="E1985" s="4">
        <v>137</v>
      </c>
      <c r="F1985" s="4" t="s">
        <v>2700</v>
      </c>
      <c r="G1985" s="4" t="s">
        <v>2741</v>
      </c>
      <c r="H1985" s="4" t="s">
        <v>2608</v>
      </c>
      <c r="I1985" s="4" t="s">
        <v>2608</v>
      </c>
    </row>
    <row r="1986" spans="1:9" x14ac:dyDescent="0.2">
      <c r="A1986" s="4">
        <v>170031</v>
      </c>
      <c r="B1986" s="4" t="s">
        <v>3975</v>
      </c>
      <c r="C1986" s="4" t="s">
        <v>3975</v>
      </c>
      <c r="D1986" s="4" t="s">
        <v>2739</v>
      </c>
      <c r="E1986" s="4">
        <v>141</v>
      </c>
      <c r="F1986" s="4" t="s">
        <v>2700</v>
      </c>
      <c r="G1986" s="4" t="s">
        <v>2741</v>
      </c>
      <c r="H1986" s="4" t="s">
        <v>2608</v>
      </c>
      <c r="I1986" s="4" t="s">
        <v>2608</v>
      </c>
    </row>
    <row r="1987" spans="1:9" x14ac:dyDescent="0.2">
      <c r="A1987" s="4">
        <v>170032</v>
      </c>
      <c r="B1987" s="4" t="s">
        <v>3974</v>
      </c>
      <c r="C1987" s="4" t="s">
        <v>3974</v>
      </c>
      <c r="D1987" s="4" t="s">
        <v>2739</v>
      </c>
      <c r="E1987" s="4">
        <v>139</v>
      </c>
      <c r="F1987" s="4" t="s">
        <v>2700</v>
      </c>
      <c r="G1987" s="4" t="s">
        <v>2758</v>
      </c>
      <c r="H1987" s="4" t="s">
        <v>2608</v>
      </c>
      <c r="I1987" s="4" t="s">
        <v>2608</v>
      </c>
    </row>
    <row r="1988" spans="1:9" x14ac:dyDescent="0.2">
      <c r="A1988" s="4">
        <v>170033</v>
      </c>
      <c r="B1988" s="4" t="s">
        <v>3973</v>
      </c>
      <c r="C1988" s="4" t="s">
        <v>3973</v>
      </c>
      <c r="D1988" s="4" t="s">
        <v>2739</v>
      </c>
      <c r="E1988" s="4">
        <v>142</v>
      </c>
      <c r="F1988" s="4" t="s">
        <v>2700</v>
      </c>
      <c r="G1988" s="4" t="s">
        <v>2741</v>
      </c>
      <c r="H1988" s="4" t="s">
        <v>2608</v>
      </c>
      <c r="I1988" s="4" t="s">
        <v>2608</v>
      </c>
    </row>
    <row r="1989" spans="1:9" x14ac:dyDescent="0.2">
      <c r="A1989" s="4">
        <v>170034</v>
      </c>
      <c r="B1989" s="4" t="s">
        <v>3972</v>
      </c>
      <c r="C1989" s="4" t="s">
        <v>3972</v>
      </c>
      <c r="D1989" s="4" t="s">
        <v>2739</v>
      </c>
      <c r="E1989" s="4">
        <v>147</v>
      </c>
      <c r="F1989" s="4" t="s">
        <v>2700</v>
      </c>
      <c r="G1989" s="4" t="s">
        <v>2741</v>
      </c>
      <c r="H1989" s="4" t="s">
        <v>2608</v>
      </c>
      <c r="I1989" s="4" t="s">
        <v>2608</v>
      </c>
    </row>
    <row r="1990" spans="1:9" x14ac:dyDescent="0.2">
      <c r="A1990" s="4">
        <v>170035</v>
      </c>
      <c r="B1990" s="4" t="s">
        <v>3971</v>
      </c>
      <c r="C1990" s="4" t="s">
        <v>3971</v>
      </c>
      <c r="D1990" s="4" t="s">
        <v>2739</v>
      </c>
      <c r="E1990" s="4">
        <v>149</v>
      </c>
      <c r="F1990" s="4" t="s">
        <v>2700</v>
      </c>
      <c r="G1990" s="4" t="s">
        <v>2741</v>
      </c>
      <c r="H1990" s="4" t="s">
        <v>2608</v>
      </c>
      <c r="I1990" s="4" t="s">
        <v>2608</v>
      </c>
    </row>
    <row r="1991" spans="1:9" x14ac:dyDescent="0.2">
      <c r="A1991" s="4">
        <v>170036</v>
      </c>
      <c r="B1991" s="4" t="s">
        <v>3970</v>
      </c>
      <c r="C1991" s="4" t="s">
        <v>3969</v>
      </c>
      <c r="D1991" s="4" t="s">
        <v>2739</v>
      </c>
      <c r="E1991" s="4">
        <v>149</v>
      </c>
      <c r="F1991" s="4" t="s">
        <v>2700</v>
      </c>
      <c r="G1991" s="4" t="s">
        <v>2741</v>
      </c>
      <c r="H1991" s="4" t="s">
        <v>2608</v>
      </c>
      <c r="I1991" s="4" t="s">
        <v>2608</v>
      </c>
    </row>
    <row r="1992" spans="1:9" x14ac:dyDescent="0.2">
      <c r="A1992" s="4">
        <v>170037</v>
      </c>
      <c r="B1992" s="4" t="s">
        <v>3968</v>
      </c>
      <c r="C1992" s="4" t="s">
        <v>3968</v>
      </c>
      <c r="D1992" s="4" t="s">
        <v>2739</v>
      </c>
      <c r="E1992" s="4">
        <v>139</v>
      </c>
      <c r="F1992" s="4" t="s">
        <v>2700</v>
      </c>
      <c r="G1992" s="4" t="s">
        <v>2741</v>
      </c>
      <c r="H1992" s="4" t="s">
        <v>2608</v>
      </c>
      <c r="I1992" s="4" t="s">
        <v>2608</v>
      </c>
    </row>
    <row r="1993" spans="1:9" x14ac:dyDescent="0.2">
      <c r="A1993" s="4">
        <v>170038</v>
      </c>
      <c r="B1993" s="4" t="s">
        <v>3967</v>
      </c>
      <c r="C1993" s="4" t="s">
        <v>3967</v>
      </c>
      <c r="D1993" s="4" t="s">
        <v>2739</v>
      </c>
      <c r="E1993" s="4">
        <v>149</v>
      </c>
      <c r="F1993" s="4" t="s">
        <v>2700</v>
      </c>
      <c r="G1993" s="4" t="s">
        <v>2741</v>
      </c>
      <c r="H1993" s="4" t="s">
        <v>2608</v>
      </c>
      <c r="I1993" s="4" t="s">
        <v>2608</v>
      </c>
    </row>
    <row r="1994" spans="1:9" x14ac:dyDescent="0.2">
      <c r="A1994" s="4">
        <v>170039</v>
      </c>
      <c r="B1994" s="4" t="s">
        <v>3966</v>
      </c>
      <c r="C1994" s="4" t="s">
        <v>3966</v>
      </c>
      <c r="D1994" s="4" t="s">
        <v>2739</v>
      </c>
      <c r="E1994" s="4">
        <v>137</v>
      </c>
      <c r="F1994" s="4" t="s">
        <v>2700</v>
      </c>
      <c r="G1994" s="4" t="s">
        <v>2741</v>
      </c>
      <c r="H1994" s="4" t="s">
        <v>2608</v>
      </c>
      <c r="I1994" s="4" t="s">
        <v>2608</v>
      </c>
    </row>
    <row r="1995" spans="1:9" x14ac:dyDescent="0.2">
      <c r="A1995" s="4">
        <v>170040</v>
      </c>
      <c r="B1995" s="4" t="s">
        <v>3965</v>
      </c>
      <c r="C1995" s="4" t="s">
        <v>3965</v>
      </c>
      <c r="D1995" s="4" t="s">
        <v>2739</v>
      </c>
      <c r="E1995" s="4">
        <v>135</v>
      </c>
      <c r="F1995" s="4" t="s">
        <v>2700</v>
      </c>
      <c r="G1995" s="4" t="s">
        <v>2741</v>
      </c>
      <c r="H1995" s="4" t="s">
        <v>2608</v>
      </c>
      <c r="I1995" s="4" t="s">
        <v>2608</v>
      </c>
    </row>
    <row r="1996" spans="1:9" x14ac:dyDescent="0.2">
      <c r="A1996" s="4">
        <v>170041</v>
      </c>
      <c r="B1996" s="4" t="s">
        <v>3964</v>
      </c>
      <c r="C1996" s="4" t="s">
        <v>3964</v>
      </c>
      <c r="D1996" s="4" t="s">
        <v>2739</v>
      </c>
      <c r="E1996" s="4">
        <v>146</v>
      </c>
      <c r="F1996" s="4" t="s">
        <v>2700</v>
      </c>
      <c r="G1996" s="4" t="s">
        <v>2741</v>
      </c>
      <c r="H1996" s="4" t="s">
        <v>2608</v>
      </c>
      <c r="I1996" s="4" t="s">
        <v>2608</v>
      </c>
    </row>
    <row r="1997" spans="1:9" x14ac:dyDescent="0.2">
      <c r="A1997" s="4">
        <v>170042</v>
      </c>
      <c r="B1997" s="4" t="s">
        <v>3963</v>
      </c>
      <c r="C1997" s="4" t="s">
        <v>3963</v>
      </c>
      <c r="D1997" s="4" t="s">
        <v>2739</v>
      </c>
      <c r="E1997" s="4">
        <v>139</v>
      </c>
      <c r="F1997" s="4" t="s">
        <v>2700</v>
      </c>
      <c r="G1997" s="4" t="s">
        <v>2758</v>
      </c>
      <c r="H1997" s="4" t="s">
        <v>2608</v>
      </c>
      <c r="I1997" s="4" t="s">
        <v>2608</v>
      </c>
    </row>
    <row r="1998" spans="1:9" x14ac:dyDescent="0.2">
      <c r="A1998" s="4">
        <v>170043</v>
      </c>
      <c r="B1998" s="4" t="s">
        <v>3962</v>
      </c>
      <c r="C1998" s="4" t="s">
        <v>3962</v>
      </c>
      <c r="D1998" s="4" t="s">
        <v>2739</v>
      </c>
      <c r="E1998" s="4">
        <v>142</v>
      </c>
      <c r="F1998" s="4" t="s">
        <v>2700</v>
      </c>
      <c r="G1998" s="4" t="s">
        <v>2741</v>
      </c>
      <c r="H1998" s="4" t="s">
        <v>2608</v>
      </c>
      <c r="I1998" s="4" t="s">
        <v>2608</v>
      </c>
    </row>
    <row r="1999" spans="1:9" x14ac:dyDescent="0.2">
      <c r="A1999" s="4">
        <v>170044</v>
      </c>
      <c r="B1999" s="4" t="s">
        <v>3961</v>
      </c>
      <c r="C1999" s="4" t="s">
        <v>3961</v>
      </c>
      <c r="D1999" s="4" t="s">
        <v>2739</v>
      </c>
      <c r="E1999" s="4">
        <v>139</v>
      </c>
      <c r="F1999" s="4" t="s">
        <v>2700</v>
      </c>
      <c r="G1999" s="4" t="s">
        <v>2741</v>
      </c>
      <c r="H1999" s="4" t="s">
        <v>2608</v>
      </c>
      <c r="I1999" s="4" t="s">
        <v>2608</v>
      </c>
    </row>
    <row r="2000" spans="1:9" x14ac:dyDescent="0.2">
      <c r="A2000" s="4">
        <v>170046</v>
      </c>
      <c r="B2000" s="4" t="s">
        <v>3960</v>
      </c>
      <c r="C2000" s="4" t="s">
        <v>3960</v>
      </c>
      <c r="D2000" s="4" t="s">
        <v>2739</v>
      </c>
      <c r="E2000" s="4">
        <v>147</v>
      </c>
      <c r="F2000" s="4" t="s">
        <v>2700</v>
      </c>
      <c r="G2000" s="4" t="s">
        <v>2741</v>
      </c>
      <c r="H2000" s="4" t="s">
        <v>2751</v>
      </c>
      <c r="I2000" s="4" t="s">
        <v>2608</v>
      </c>
    </row>
    <row r="2001" spans="1:9" x14ac:dyDescent="0.2">
      <c r="A2001" s="4">
        <v>170047</v>
      </c>
      <c r="B2001" s="4" t="s">
        <v>3959</v>
      </c>
      <c r="C2001" s="4" t="s">
        <v>3959</v>
      </c>
      <c r="D2001" s="4" t="s">
        <v>2739</v>
      </c>
      <c r="E2001" s="4">
        <v>141</v>
      </c>
      <c r="F2001" s="4" t="s">
        <v>2700</v>
      </c>
      <c r="G2001" s="4" t="s">
        <v>2741</v>
      </c>
      <c r="H2001" s="4" t="s">
        <v>2608</v>
      </c>
      <c r="I2001" s="4" t="s">
        <v>2608</v>
      </c>
    </row>
    <row r="2002" spans="1:9" x14ac:dyDescent="0.2">
      <c r="A2002" s="4">
        <v>170048</v>
      </c>
      <c r="B2002" s="4" t="s">
        <v>3958</v>
      </c>
      <c r="C2002" s="4" t="s">
        <v>3957</v>
      </c>
      <c r="D2002" s="4" t="s">
        <v>2739</v>
      </c>
      <c r="E2002" s="4">
        <v>142</v>
      </c>
      <c r="F2002" s="4" t="s">
        <v>2700</v>
      </c>
      <c r="G2002" s="4" t="s">
        <v>2741</v>
      </c>
      <c r="H2002" s="4" t="s">
        <v>2608</v>
      </c>
      <c r="I2002" s="4" t="s">
        <v>2608</v>
      </c>
    </row>
    <row r="2003" spans="1:9" x14ac:dyDescent="0.2">
      <c r="A2003" s="4">
        <v>170049</v>
      </c>
      <c r="B2003" s="4" t="s">
        <v>3956</v>
      </c>
      <c r="C2003" s="4" t="s">
        <v>3956</v>
      </c>
      <c r="D2003" s="4" t="s">
        <v>2739</v>
      </c>
      <c r="E2003" s="4">
        <v>142</v>
      </c>
      <c r="F2003" s="4" t="s">
        <v>2700</v>
      </c>
      <c r="G2003" s="4" t="s">
        <v>2741</v>
      </c>
      <c r="H2003" s="4" t="s">
        <v>2608</v>
      </c>
      <c r="I2003" s="4" t="s">
        <v>2608</v>
      </c>
    </row>
    <row r="2004" spans="1:9" x14ac:dyDescent="0.2">
      <c r="A2004" s="4">
        <v>170050</v>
      </c>
      <c r="B2004" s="4" t="s">
        <v>3955</v>
      </c>
      <c r="C2004" s="4" t="s">
        <v>3955</v>
      </c>
      <c r="D2004" s="4" t="s">
        <v>3423</v>
      </c>
      <c r="E2004" s="4">
        <v>76</v>
      </c>
      <c r="F2004" s="4" t="s">
        <v>2700</v>
      </c>
      <c r="G2004" s="4" t="s">
        <v>2741</v>
      </c>
      <c r="H2004" s="4" t="s">
        <v>2751</v>
      </c>
      <c r="I2004" s="4" t="s">
        <v>2608</v>
      </c>
    </row>
    <row r="2005" spans="1:9" x14ac:dyDescent="0.2">
      <c r="A2005" s="4">
        <v>170051</v>
      </c>
      <c r="B2005" s="4" t="s">
        <v>3954</v>
      </c>
      <c r="C2005" s="4" t="s">
        <v>3954</v>
      </c>
      <c r="D2005" s="4" t="s">
        <v>2739</v>
      </c>
      <c r="E2005" s="4">
        <v>139</v>
      </c>
      <c r="F2005" s="4" t="s">
        <v>2700</v>
      </c>
      <c r="G2005" s="4" t="s">
        <v>2828</v>
      </c>
      <c r="H2005" s="4" t="s">
        <v>2608</v>
      </c>
      <c r="I2005" s="4" t="s">
        <v>2608</v>
      </c>
    </row>
    <row r="2006" spans="1:9" x14ac:dyDescent="0.2">
      <c r="A2006" s="4">
        <v>170053</v>
      </c>
      <c r="B2006" s="4" t="s">
        <v>3953</v>
      </c>
      <c r="C2006" s="4" t="s">
        <v>3953</v>
      </c>
      <c r="D2006" s="4" t="s">
        <v>3511</v>
      </c>
      <c r="E2006" s="4">
        <v>140</v>
      </c>
      <c r="F2006" s="4" t="s">
        <v>2700</v>
      </c>
      <c r="G2006" s="4" t="s">
        <v>2894</v>
      </c>
      <c r="H2006" s="4" t="s">
        <v>2608</v>
      </c>
      <c r="I2006" s="4" t="s">
        <v>2608</v>
      </c>
    </row>
    <row r="2007" spans="1:9" x14ac:dyDescent="0.2">
      <c r="A2007" s="4">
        <v>170054</v>
      </c>
      <c r="B2007" s="4" t="s">
        <v>3952</v>
      </c>
      <c r="C2007" s="4" t="s">
        <v>3952</v>
      </c>
      <c r="D2007" s="4" t="s">
        <v>2739</v>
      </c>
      <c r="E2007" s="4">
        <v>140</v>
      </c>
      <c r="F2007" s="4" t="s">
        <v>2700</v>
      </c>
      <c r="G2007" s="4" t="s">
        <v>2741</v>
      </c>
      <c r="H2007" s="4" t="s">
        <v>2608</v>
      </c>
      <c r="I2007" s="4" t="s">
        <v>2608</v>
      </c>
    </row>
    <row r="2008" spans="1:9" x14ac:dyDescent="0.2">
      <c r="A2008" s="4">
        <v>170056</v>
      </c>
      <c r="B2008" s="4" t="s">
        <v>3951</v>
      </c>
      <c r="C2008" s="4" t="s">
        <v>3951</v>
      </c>
      <c r="D2008" s="4" t="s">
        <v>2739</v>
      </c>
      <c r="E2008" s="4">
        <v>149</v>
      </c>
      <c r="F2008" s="4" t="s">
        <v>2700</v>
      </c>
      <c r="G2008" s="4" t="s">
        <v>2741</v>
      </c>
      <c r="H2008" s="4" t="s">
        <v>2608</v>
      </c>
      <c r="I2008" s="4" t="s">
        <v>2608</v>
      </c>
    </row>
    <row r="2009" spans="1:9" x14ac:dyDescent="0.2">
      <c r="A2009" s="4">
        <v>170057</v>
      </c>
      <c r="B2009" s="4" t="s">
        <v>3950</v>
      </c>
      <c r="C2009" s="4" t="s">
        <v>3950</v>
      </c>
      <c r="D2009" s="4" t="s">
        <v>2739</v>
      </c>
      <c r="E2009" s="4">
        <v>142</v>
      </c>
      <c r="F2009" s="4" t="s">
        <v>2700</v>
      </c>
      <c r="G2009" s="4" t="s">
        <v>2741</v>
      </c>
      <c r="H2009" s="4" t="s">
        <v>2608</v>
      </c>
      <c r="I2009" s="4" t="s">
        <v>2608</v>
      </c>
    </row>
    <row r="2010" spans="1:9" x14ac:dyDescent="0.2">
      <c r="A2010" s="4">
        <v>170058</v>
      </c>
      <c r="B2010" s="4" t="s">
        <v>3949</v>
      </c>
      <c r="C2010" s="4" t="s">
        <v>3949</v>
      </c>
      <c r="D2010" s="4" t="s">
        <v>2739</v>
      </c>
      <c r="E2010" s="4">
        <v>149</v>
      </c>
      <c r="F2010" s="4" t="s">
        <v>2700</v>
      </c>
      <c r="G2010" s="4" t="s">
        <v>2741</v>
      </c>
      <c r="H2010" s="4" t="s">
        <v>2608</v>
      </c>
      <c r="I2010" s="4" t="s">
        <v>2608</v>
      </c>
    </row>
    <row r="2011" spans="1:9" x14ac:dyDescent="0.2">
      <c r="A2011" s="4">
        <v>170059</v>
      </c>
      <c r="B2011" s="4" t="s">
        <v>3948</v>
      </c>
      <c r="C2011" s="4" t="s">
        <v>3948</v>
      </c>
      <c r="D2011" s="4" t="s">
        <v>2739</v>
      </c>
      <c r="E2011" s="4">
        <v>139</v>
      </c>
      <c r="F2011" s="4" t="s">
        <v>2700</v>
      </c>
      <c r="G2011" s="4" t="s">
        <v>2758</v>
      </c>
      <c r="H2011" s="4" t="s">
        <v>2608</v>
      </c>
      <c r="I2011" s="4" t="s">
        <v>2608</v>
      </c>
    </row>
    <row r="2012" spans="1:9" x14ac:dyDescent="0.2">
      <c r="A2012" s="4">
        <v>170060</v>
      </c>
      <c r="B2012" s="4" t="s">
        <v>3947</v>
      </c>
      <c r="C2012" s="4" t="s">
        <v>3947</v>
      </c>
      <c r="D2012" s="4" t="s">
        <v>2739</v>
      </c>
      <c r="E2012" s="4">
        <v>147</v>
      </c>
      <c r="F2012" s="4" t="s">
        <v>2700</v>
      </c>
      <c r="G2012" s="4" t="s">
        <v>2741</v>
      </c>
      <c r="H2012" s="4" t="s">
        <v>2608</v>
      </c>
      <c r="I2012" s="4" t="s">
        <v>2608</v>
      </c>
    </row>
    <row r="2013" spans="1:9" x14ac:dyDescent="0.2">
      <c r="A2013" s="4">
        <v>170061</v>
      </c>
      <c r="B2013" s="4" t="s">
        <v>3946</v>
      </c>
      <c r="C2013" s="4" t="s">
        <v>3945</v>
      </c>
      <c r="D2013" s="4" t="s">
        <v>2739</v>
      </c>
      <c r="E2013" s="4">
        <v>149</v>
      </c>
      <c r="F2013" s="4" t="s">
        <v>2700</v>
      </c>
      <c r="G2013" s="4" t="s">
        <v>2758</v>
      </c>
      <c r="H2013" s="4" t="s">
        <v>2608</v>
      </c>
      <c r="I2013" s="4" t="s">
        <v>2608</v>
      </c>
    </row>
    <row r="2014" spans="1:9" x14ac:dyDescent="0.2">
      <c r="A2014" s="4">
        <v>170062</v>
      </c>
      <c r="B2014" s="4" t="s">
        <v>3944</v>
      </c>
      <c r="C2014" s="4" t="s">
        <v>3944</v>
      </c>
      <c r="D2014" s="4" t="s">
        <v>2739</v>
      </c>
      <c r="E2014" s="4">
        <v>146</v>
      </c>
      <c r="F2014" s="4" t="s">
        <v>2700</v>
      </c>
      <c r="G2014" s="4" t="s">
        <v>2741</v>
      </c>
      <c r="H2014" s="4" t="s">
        <v>2608</v>
      </c>
      <c r="I2014" s="4" t="s">
        <v>2608</v>
      </c>
    </row>
    <row r="2015" spans="1:9" x14ac:dyDescent="0.2">
      <c r="A2015" s="4">
        <v>170063</v>
      </c>
      <c r="B2015" s="4" t="s">
        <v>3943</v>
      </c>
      <c r="C2015" s="4" t="s">
        <v>3943</v>
      </c>
      <c r="D2015" s="4" t="s">
        <v>2739</v>
      </c>
      <c r="E2015" s="4">
        <v>146</v>
      </c>
      <c r="F2015" s="4" t="s">
        <v>2700</v>
      </c>
      <c r="G2015" s="4" t="s">
        <v>2741</v>
      </c>
      <c r="H2015" s="4" t="s">
        <v>2608</v>
      </c>
      <c r="I2015" s="4" t="s">
        <v>2608</v>
      </c>
    </row>
    <row r="2016" spans="1:9" x14ac:dyDescent="0.2">
      <c r="A2016" s="4">
        <v>170064</v>
      </c>
      <c r="B2016" s="4" t="s">
        <v>3942</v>
      </c>
      <c r="C2016" s="4" t="s">
        <v>3942</v>
      </c>
      <c r="D2016" s="4" t="s">
        <v>2739</v>
      </c>
      <c r="E2016" s="4">
        <v>139</v>
      </c>
      <c r="F2016" s="4" t="s">
        <v>2700</v>
      </c>
      <c r="G2016" s="4" t="s">
        <v>2899</v>
      </c>
      <c r="H2016" s="4" t="s">
        <v>2608</v>
      </c>
      <c r="I2016" s="4" t="s">
        <v>2608</v>
      </c>
    </row>
    <row r="2017" spans="1:9" x14ac:dyDescent="0.2">
      <c r="A2017" s="4">
        <v>170065</v>
      </c>
      <c r="B2017" s="4" t="s">
        <v>3941</v>
      </c>
      <c r="C2017" s="4" t="s">
        <v>3941</v>
      </c>
      <c r="D2017" s="4" t="s">
        <v>2739</v>
      </c>
      <c r="E2017" s="4">
        <v>143</v>
      </c>
      <c r="F2017" s="4" t="s">
        <v>2700</v>
      </c>
      <c r="G2017" s="4" t="s">
        <v>2758</v>
      </c>
      <c r="H2017" s="4" t="s">
        <v>2608</v>
      </c>
      <c r="I2017" s="4" t="s">
        <v>2608</v>
      </c>
    </row>
    <row r="2018" spans="1:9" x14ac:dyDescent="0.2">
      <c r="A2018" s="4">
        <v>170066</v>
      </c>
      <c r="B2018" s="4" t="s">
        <v>3940</v>
      </c>
      <c r="C2018" s="4" t="s">
        <v>3940</v>
      </c>
      <c r="D2018" s="4" t="s">
        <v>2739</v>
      </c>
      <c r="E2018" s="4">
        <v>146</v>
      </c>
      <c r="F2018" s="4" t="s">
        <v>2700</v>
      </c>
      <c r="G2018" s="4" t="s">
        <v>2741</v>
      </c>
      <c r="H2018" s="4" t="s">
        <v>2608</v>
      </c>
      <c r="I2018" s="4" t="s">
        <v>2608</v>
      </c>
    </row>
    <row r="2019" spans="1:9" x14ac:dyDescent="0.2">
      <c r="A2019" s="4">
        <v>170067</v>
      </c>
      <c r="B2019" s="4" t="s">
        <v>3939</v>
      </c>
      <c r="C2019" s="4" t="s">
        <v>3939</v>
      </c>
      <c r="D2019" s="4" t="s">
        <v>2739</v>
      </c>
      <c r="E2019" s="4">
        <v>139</v>
      </c>
      <c r="F2019" s="4" t="s">
        <v>2700</v>
      </c>
      <c r="G2019" s="4" t="s">
        <v>2741</v>
      </c>
      <c r="H2019" s="4" t="s">
        <v>2608</v>
      </c>
      <c r="I2019" s="4" t="s">
        <v>2608</v>
      </c>
    </row>
    <row r="2020" spans="1:9" x14ac:dyDescent="0.2">
      <c r="A2020" s="4">
        <v>170068</v>
      </c>
      <c r="B2020" s="4" t="s">
        <v>3938</v>
      </c>
      <c r="C2020" s="4" t="s">
        <v>3938</v>
      </c>
      <c r="D2020" s="4" t="s">
        <v>2739</v>
      </c>
      <c r="E2020" s="4">
        <v>147</v>
      </c>
      <c r="F2020" s="4" t="s">
        <v>2700</v>
      </c>
      <c r="G2020" s="4" t="s">
        <v>2741</v>
      </c>
      <c r="H2020" s="4" t="s">
        <v>2608</v>
      </c>
      <c r="I2020" s="4" t="s">
        <v>2608</v>
      </c>
    </row>
    <row r="2021" spans="1:9" x14ac:dyDescent="0.2">
      <c r="A2021" s="4">
        <v>170069</v>
      </c>
      <c r="B2021" s="4" t="s">
        <v>3937</v>
      </c>
      <c r="C2021" s="4" t="s">
        <v>3937</v>
      </c>
      <c r="D2021" s="4" t="s">
        <v>2739</v>
      </c>
      <c r="E2021" s="4">
        <v>146</v>
      </c>
      <c r="F2021" s="4" t="s">
        <v>2700</v>
      </c>
      <c r="G2021" s="4" t="s">
        <v>2741</v>
      </c>
      <c r="H2021" s="4" t="s">
        <v>2608</v>
      </c>
      <c r="I2021" s="4" t="s">
        <v>2608</v>
      </c>
    </row>
    <row r="2022" spans="1:9" x14ac:dyDescent="0.2">
      <c r="A2022" s="4">
        <v>170070</v>
      </c>
      <c r="B2022" s="4" t="s">
        <v>3936</v>
      </c>
      <c r="C2022" s="4" t="s">
        <v>3936</v>
      </c>
      <c r="D2022" s="4" t="s">
        <v>2739</v>
      </c>
      <c r="E2022" s="4">
        <v>149</v>
      </c>
      <c r="F2022" s="4" t="s">
        <v>2700</v>
      </c>
      <c r="G2022" s="4" t="s">
        <v>3056</v>
      </c>
      <c r="H2022" s="4" t="s">
        <v>2608</v>
      </c>
      <c r="I2022" s="4" t="s">
        <v>2608</v>
      </c>
    </row>
    <row r="2023" spans="1:9" x14ac:dyDescent="0.2">
      <c r="A2023" s="4">
        <v>170071</v>
      </c>
      <c r="B2023" s="4" t="s">
        <v>3935</v>
      </c>
      <c r="C2023" s="4" t="s">
        <v>3935</v>
      </c>
      <c r="D2023" s="4" t="s">
        <v>2739</v>
      </c>
      <c r="E2023" s="4">
        <v>146</v>
      </c>
      <c r="F2023" s="4" t="s">
        <v>2700</v>
      </c>
      <c r="G2023" s="4" t="s">
        <v>2741</v>
      </c>
      <c r="H2023" s="4" t="s">
        <v>2608</v>
      </c>
      <c r="I2023" s="4" t="s">
        <v>2608</v>
      </c>
    </row>
    <row r="2024" spans="1:9" x14ac:dyDescent="0.2">
      <c r="A2024" s="4">
        <v>170072</v>
      </c>
      <c r="B2024" s="4" t="s">
        <v>3934</v>
      </c>
      <c r="C2024" s="4" t="s">
        <v>3934</v>
      </c>
      <c r="D2024" s="4" t="s">
        <v>2739</v>
      </c>
      <c r="E2024" s="4">
        <v>146</v>
      </c>
      <c r="F2024" s="4" t="s">
        <v>2700</v>
      </c>
      <c r="G2024" s="4" t="s">
        <v>2741</v>
      </c>
      <c r="H2024" s="4" t="s">
        <v>2608</v>
      </c>
      <c r="I2024" s="4" t="s">
        <v>2608</v>
      </c>
    </row>
    <row r="2025" spans="1:9" x14ac:dyDescent="0.2">
      <c r="A2025" s="4">
        <v>170073</v>
      </c>
      <c r="B2025" s="4" t="s">
        <v>3933</v>
      </c>
      <c r="C2025" s="4" t="s">
        <v>3933</v>
      </c>
      <c r="D2025" s="4" t="s">
        <v>2739</v>
      </c>
      <c r="E2025" s="4">
        <v>146</v>
      </c>
      <c r="F2025" s="4" t="s">
        <v>2700</v>
      </c>
      <c r="G2025" s="4" t="s">
        <v>2741</v>
      </c>
      <c r="H2025" s="4" t="s">
        <v>2608</v>
      </c>
      <c r="I2025" s="4" t="s">
        <v>2608</v>
      </c>
    </row>
    <row r="2026" spans="1:9" x14ac:dyDescent="0.2">
      <c r="A2026" s="4">
        <v>170074</v>
      </c>
      <c r="B2026" s="4" t="s">
        <v>3932</v>
      </c>
      <c r="C2026" s="4" t="s">
        <v>3932</v>
      </c>
      <c r="D2026" s="4" t="s">
        <v>2739</v>
      </c>
      <c r="E2026" s="4">
        <v>147</v>
      </c>
      <c r="F2026" s="4" t="s">
        <v>2700</v>
      </c>
      <c r="G2026" s="4" t="s">
        <v>2741</v>
      </c>
      <c r="H2026" s="4" t="s">
        <v>2608</v>
      </c>
      <c r="I2026" s="4" t="s">
        <v>2608</v>
      </c>
    </row>
    <row r="2027" spans="1:9" x14ac:dyDescent="0.2">
      <c r="A2027" s="4">
        <v>170075</v>
      </c>
      <c r="B2027" s="4" t="s">
        <v>3931</v>
      </c>
      <c r="C2027" s="4" t="s">
        <v>3931</v>
      </c>
      <c r="D2027" s="4" t="s">
        <v>2739</v>
      </c>
      <c r="E2027" s="4">
        <v>142</v>
      </c>
      <c r="F2027" s="4" t="s">
        <v>2700</v>
      </c>
      <c r="G2027" s="4" t="s">
        <v>2741</v>
      </c>
      <c r="H2027" s="4" t="s">
        <v>2608</v>
      </c>
      <c r="I2027" s="4" t="s">
        <v>2608</v>
      </c>
    </row>
    <row r="2028" spans="1:9" x14ac:dyDescent="0.2">
      <c r="A2028" s="4">
        <v>170076</v>
      </c>
      <c r="B2028" s="4" t="s">
        <v>3930</v>
      </c>
      <c r="C2028" s="4" t="s">
        <v>3930</v>
      </c>
      <c r="D2028" s="4" t="s">
        <v>2739</v>
      </c>
      <c r="E2028" s="4">
        <v>141</v>
      </c>
      <c r="F2028" s="4" t="s">
        <v>2700</v>
      </c>
      <c r="G2028" s="4" t="s">
        <v>2741</v>
      </c>
      <c r="H2028" s="4" t="s">
        <v>2608</v>
      </c>
      <c r="I2028" s="4" t="s">
        <v>2608</v>
      </c>
    </row>
    <row r="2029" spans="1:9" x14ac:dyDescent="0.2">
      <c r="A2029" s="4">
        <v>170077</v>
      </c>
      <c r="B2029" s="4" t="s">
        <v>3929</v>
      </c>
      <c r="C2029" s="4" t="s">
        <v>3929</v>
      </c>
      <c r="D2029" s="4" t="s">
        <v>2739</v>
      </c>
      <c r="E2029" s="4">
        <v>135</v>
      </c>
      <c r="F2029" s="4" t="s">
        <v>2700</v>
      </c>
      <c r="G2029" s="4" t="s">
        <v>2741</v>
      </c>
      <c r="H2029" s="4" t="s">
        <v>2608</v>
      </c>
      <c r="I2029" s="4" t="s">
        <v>2608</v>
      </c>
    </row>
    <row r="2030" spans="1:9" x14ac:dyDescent="0.2">
      <c r="A2030" s="4">
        <v>170078</v>
      </c>
      <c r="B2030" s="4" t="s">
        <v>3928</v>
      </c>
      <c r="C2030" s="4" t="s">
        <v>3928</v>
      </c>
      <c r="D2030" s="4" t="s">
        <v>2739</v>
      </c>
      <c r="E2030" s="4">
        <v>135</v>
      </c>
      <c r="F2030" s="4" t="s">
        <v>2700</v>
      </c>
      <c r="G2030" s="4" t="s">
        <v>2741</v>
      </c>
      <c r="H2030" s="4" t="s">
        <v>2608</v>
      </c>
      <c r="I2030" s="4" t="s">
        <v>2608</v>
      </c>
    </row>
    <row r="2031" spans="1:9" x14ac:dyDescent="0.2">
      <c r="A2031" s="4">
        <v>170079</v>
      </c>
      <c r="B2031" s="4" t="s">
        <v>3927</v>
      </c>
      <c r="C2031" s="4" t="s">
        <v>3927</v>
      </c>
      <c r="D2031" s="4" t="s">
        <v>2739</v>
      </c>
      <c r="E2031" s="4">
        <v>141</v>
      </c>
      <c r="F2031" s="4" t="s">
        <v>2700</v>
      </c>
      <c r="G2031" s="4" t="s">
        <v>2741</v>
      </c>
      <c r="H2031" s="4" t="s">
        <v>2608</v>
      </c>
      <c r="I2031" s="4" t="s">
        <v>2608</v>
      </c>
    </row>
    <row r="2032" spans="1:9" x14ac:dyDescent="0.2">
      <c r="A2032" s="4">
        <v>170080</v>
      </c>
      <c r="B2032" s="4" t="s">
        <v>3926</v>
      </c>
      <c r="C2032" s="4" t="s">
        <v>3926</v>
      </c>
      <c r="D2032" s="4" t="s">
        <v>2739</v>
      </c>
      <c r="E2032" s="4">
        <v>141</v>
      </c>
      <c r="F2032" s="4" t="s">
        <v>2700</v>
      </c>
      <c r="G2032" s="4" t="s">
        <v>2741</v>
      </c>
      <c r="H2032" s="4" t="s">
        <v>2608</v>
      </c>
      <c r="I2032" s="4" t="s">
        <v>2608</v>
      </c>
    </row>
    <row r="2033" spans="1:9" x14ac:dyDescent="0.2">
      <c r="A2033" s="4">
        <v>170081</v>
      </c>
      <c r="B2033" s="4" t="s">
        <v>3925</v>
      </c>
      <c r="C2033" s="4" t="s">
        <v>3925</v>
      </c>
      <c r="D2033" s="4" t="s">
        <v>2739</v>
      </c>
      <c r="E2033" s="4">
        <v>141</v>
      </c>
      <c r="F2033" s="4" t="s">
        <v>2700</v>
      </c>
      <c r="G2033" s="4" t="s">
        <v>2741</v>
      </c>
      <c r="H2033" s="4" t="s">
        <v>2608</v>
      </c>
      <c r="I2033" s="4" t="s">
        <v>2608</v>
      </c>
    </row>
    <row r="2034" spans="1:9" x14ac:dyDescent="0.2">
      <c r="A2034" s="4">
        <v>170082</v>
      </c>
      <c r="B2034" s="4" t="s">
        <v>3924</v>
      </c>
      <c r="C2034" s="4" t="s">
        <v>3924</v>
      </c>
      <c r="D2034" s="4" t="s">
        <v>2739</v>
      </c>
      <c r="E2034" s="4">
        <v>141</v>
      </c>
      <c r="F2034" s="4" t="s">
        <v>2700</v>
      </c>
      <c r="G2034" s="4" t="s">
        <v>2741</v>
      </c>
      <c r="H2034" s="4" t="s">
        <v>2608</v>
      </c>
      <c r="I2034" s="4" t="s">
        <v>2608</v>
      </c>
    </row>
    <row r="2035" spans="1:9" x14ac:dyDescent="0.2">
      <c r="A2035" s="4">
        <v>170083</v>
      </c>
      <c r="B2035" s="4" t="s">
        <v>3923</v>
      </c>
      <c r="C2035" s="4" t="s">
        <v>3923</v>
      </c>
      <c r="D2035" s="4" t="s">
        <v>2739</v>
      </c>
      <c r="E2035" s="4">
        <v>141</v>
      </c>
      <c r="F2035" s="4" t="s">
        <v>2700</v>
      </c>
      <c r="G2035" s="4" t="s">
        <v>2741</v>
      </c>
      <c r="H2035" s="4" t="s">
        <v>2608</v>
      </c>
      <c r="I2035" s="4" t="s">
        <v>2608</v>
      </c>
    </row>
    <row r="2036" spans="1:9" x14ac:dyDescent="0.2">
      <c r="A2036" s="4">
        <v>170084</v>
      </c>
      <c r="B2036" s="4" t="s">
        <v>3922</v>
      </c>
      <c r="C2036" s="4" t="s">
        <v>3922</v>
      </c>
      <c r="D2036" s="4" t="s">
        <v>2739</v>
      </c>
      <c r="E2036" s="4">
        <v>141</v>
      </c>
      <c r="F2036" s="4" t="s">
        <v>2700</v>
      </c>
      <c r="G2036" s="4" t="s">
        <v>2741</v>
      </c>
      <c r="H2036" s="4" t="s">
        <v>2608</v>
      </c>
      <c r="I2036" s="4" t="s">
        <v>2608</v>
      </c>
    </row>
    <row r="2037" spans="1:9" x14ac:dyDescent="0.2">
      <c r="A2037" s="4">
        <v>170086</v>
      </c>
      <c r="B2037" s="4" t="s">
        <v>3921</v>
      </c>
      <c r="C2037" s="4" t="s">
        <v>3921</v>
      </c>
      <c r="D2037" s="4" t="s">
        <v>2739</v>
      </c>
      <c r="E2037" s="4">
        <v>142</v>
      </c>
      <c r="F2037" s="4" t="s">
        <v>2700</v>
      </c>
      <c r="G2037" s="4" t="s">
        <v>2741</v>
      </c>
      <c r="H2037" s="4" t="s">
        <v>2608</v>
      </c>
      <c r="I2037" s="4" t="s">
        <v>2608</v>
      </c>
    </row>
    <row r="2038" spans="1:9" x14ac:dyDescent="0.2">
      <c r="A2038" s="4">
        <v>170087</v>
      </c>
      <c r="B2038" s="4" t="s">
        <v>3920</v>
      </c>
      <c r="C2038" s="4" t="s">
        <v>3920</v>
      </c>
      <c r="D2038" s="4" t="s">
        <v>2739</v>
      </c>
      <c r="E2038" s="4">
        <v>141</v>
      </c>
      <c r="F2038" s="4" t="s">
        <v>2700</v>
      </c>
      <c r="G2038" s="4" t="s">
        <v>2741</v>
      </c>
      <c r="H2038" s="4" t="s">
        <v>2608</v>
      </c>
      <c r="I2038" s="4" t="s">
        <v>2608</v>
      </c>
    </row>
    <row r="2039" spans="1:9" x14ac:dyDescent="0.2">
      <c r="A2039" s="4">
        <v>170088</v>
      </c>
      <c r="B2039" s="4" t="s">
        <v>3919</v>
      </c>
      <c r="C2039" s="4" t="s">
        <v>3919</v>
      </c>
      <c r="D2039" s="4" t="s">
        <v>2739</v>
      </c>
      <c r="E2039" s="4">
        <v>146</v>
      </c>
      <c r="F2039" s="4" t="s">
        <v>2700</v>
      </c>
      <c r="G2039" s="4" t="s">
        <v>2741</v>
      </c>
      <c r="H2039" s="4" t="s">
        <v>2608</v>
      </c>
      <c r="I2039" s="4" t="s">
        <v>2608</v>
      </c>
    </row>
    <row r="2040" spans="1:9" x14ac:dyDescent="0.2">
      <c r="A2040" s="4">
        <v>170089</v>
      </c>
      <c r="B2040" s="4" t="s">
        <v>3918</v>
      </c>
      <c r="C2040" s="4" t="s">
        <v>3918</v>
      </c>
      <c r="D2040" s="4" t="s">
        <v>2739</v>
      </c>
      <c r="E2040" s="4">
        <v>141</v>
      </c>
      <c r="F2040" s="4" t="s">
        <v>2700</v>
      </c>
      <c r="G2040" s="4" t="s">
        <v>2741</v>
      </c>
      <c r="H2040" s="4" t="s">
        <v>2608</v>
      </c>
      <c r="I2040" s="4" t="s">
        <v>2608</v>
      </c>
    </row>
    <row r="2041" spans="1:9" x14ac:dyDescent="0.2">
      <c r="A2041" s="4">
        <v>170090</v>
      </c>
      <c r="B2041" s="4" t="s">
        <v>3917</v>
      </c>
      <c r="C2041" s="4" t="s">
        <v>3917</v>
      </c>
      <c r="D2041" s="4" t="s">
        <v>2739</v>
      </c>
      <c r="E2041" s="4">
        <v>142</v>
      </c>
      <c r="F2041" s="4" t="s">
        <v>2700</v>
      </c>
      <c r="G2041" s="4" t="s">
        <v>2741</v>
      </c>
      <c r="H2041" s="4" t="s">
        <v>2608</v>
      </c>
      <c r="I2041" s="4" t="s">
        <v>2608</v>
      </c>
    </row>
    <row r="2042" spans="1:9" x14ac:dyDescent="0.2">
      <c r="A2042" s="4">
        <v>170091</v>
      </c>
      <c r="B2042" s="4" t="s">
        <v>3916</v>
      </c>
      <c r="C2042" s="4" t="s">
        <v>3916</v>
      </c>
      <c r="D2042" s="4" t="s">
        <v>2739</v>
      </c>
      <c r="E2042" s="4">
        <v>142</v>
      </c>
      <c r="F2042" s="4" t="s">
        <v>2700</v>
      </c>
      <c r="G2042" s="4" t="s">
        <v>2741</v>
      </c>
      <c r="H2042" s="4" t="s">
        <v>2608</v>
      </c>
      <c r="I2042" s="4" t="s">
        <v>2608</v>
      </c>
    </row>
    <row r="2043" spans="1:9" x14ac:dyDescent="0.2">
      <c r="A2043" s="4">
        <v>170092</v>
      </c>
      <c r="B2043" s="4" t="s">
        <v>3915</v>
      </c>
      <c r="C2043" s="4" t="s">
        <v>3915</v>
      </c>
      <c r="D2043" s="4" t="s">
        <v>2739</v>
      </c>
      <c r="E2043" s="4">
        <v>147</v>
      </c>
      <c r="F2043" s="4" t="s">
        <v>2700</v>
      </c>
      <c r="G2043" s="4" t="s">
        <v>2741</v>
      </c>
      <c r="H2043" s="4" t="s">
        <v>2608</v>
      </c>
      <c r="I2043" s="4" t="s">
        <v>2608</v>
      </c>
    </row>
    <row r="2044" spans="1:9" x14ac:dyDescent="0.2">
      <c r="A2044" s="4">
        <v>170093</v>
      </c>
      <c r="B2044" s="4" t="s">
        <v>3914</v>
      </c>
      <c r="C2044" s="4" t="s">
        <v>3914</v>
      </c>
      <c r="D2044" s="4" t="s">
        <v>2739</v>
      </c>
      <c r="E2044" s="4">
        <v>147</v>
      </c>
      <c r="F2044" s="4" t="s">
        <v>2700</v>
      </c>
      <c r="G2044" s="4" t="s">
        <v>2741</v>
      </c>
      <c r="H2044" s="4" t="s">
        <v>2608</v>
      </c>
      <c r="I2044" s="4" t="s">
        <v>2608</v>
      </c>
    </row>
    <row r="2045" spans="1:9" x14ac:dyDescent="0.2">
      <c r="A2045" s="4">
        <v>170094</v>
      </c>
      <c r="B2045" s="4" t="s">
        <v>3913</v>
      </c>
      <c r="C2045" s="4" t="s">
        <v>3913</v>
      </c>
      <c r="D2045" s="4" t="s">
        <v>2739</v>
      </c>
      <c r="E2045" s="4">
        <v>143</v>
      </c>
      <c r="F2045" s="4" t="s">
        <v>2700</v>
      </c>
      <c r="G2045" s="4" t="s">
        <v>2741</v>
      </c>
      <c r="H2045" s="4" t="s">
        <v>2608</v>
      </c>
      <c r="I2045" s="4" t="s">
        <v>2608</v>
      </c>
    </row>
    <row r="2046" spans="1:9" x14ac:dyDescent="0.2">
      <c r="A2046" s="4">
        <v>170096</v>
      </c>
      <c r="B2046" s="4" t="s">
        <v>3912</v>
      </c>
      <c r="C2046" s="4" t="s">
        <v>3912</v>
      </c>
      <c r="D2046" s="4" t="s">
        <v>2739</v>
      </c>
      <c r="E2046" s="4">
        <v>137</v>
      </c>
      <c r="F2046" s="4" t="s">
        <v>2700</v>
      </c>
      <c r="G2046" s="4" t="s">
        <v>2741</v>
      </c>
      <c r="H2046" s="4" t="s">
        <v>2608</v>
      </c>
      <c r="I2046" s="4" t="s">
        <v>2608</v>
      </c>
    </row>
    <row r="2047" spans="1:9" x14ac:dyDescent="0.2">
      <c r="A2047" s="4">
        <v>170097</v>
      </c>
      <c r="B2047" s="4" t="s">
        <v>3911</v>
      </c>
      <c r="C2047" s="4" t="s">
        <v>3911</v>
      </c>
      <c r="D2047" s="4" t="s">
        <v>2739</v>
      </c>
      <c r="E2047" s="4">
        <v>147</v>
      </c>
      <c r="F2047" s="4" t="s">
        <v>2700</v>
      </c>
      <c r="G2047" s="4" t="s">
        <v>2741</v>
      </c>
      <c r="H2047" s="4" t="s">
        <v>2608</v>
      </c>
      <c r="I2047" s="4" t="s">
        <v>2608</v>
      </c>
    </row>
    <row r="2048" spans="1:9" x14ac:dyDescent="0.2">
      <c r="A2048" s="4">
        <v>170098</v>
      </c>
      <c r="B2048" s="4" t="s">
        <v>3910</v>
      </c>
      <c r="C2048" s="4" t="s">
        <v>3910</v>
      </c>
      <c r="D2048" s="4" t="s">
        <v>2739</v>
      </c>
      <c r="E2048" s="4">
        <v>76</v>
      </c>
      <c r="F2048" s="4" t="s">
        <v>2700</v>
      </c>
      <c r="G2048" s="4" t="s">
        <v>2787</v>
      </c>
      <c r="H2048" s="4" t="s">
        <v>2751</v>
      </c>
      <c r="I2048" s="4" t="s">
        <v>2608</v>
      </c>
    </row>
    <row r="2049" spans="1:9" x14ac:dyDescent="0.2">
      <c r="A2049" s="4">
        <v>170099</v>
      </c>
      <c r="B2049" s="4" t="s">
        <v>3909</v>
      </c>
      <c r="C2049" s="4" t="s">
        <v>3909</v>
      </c>
      <c r="D2049" s="4" t="s">
        <v>2739</v>
      </c>
      <c r="E2049" s="4">
        <v>136</v>
      </c>
      <c r="F2049" s="4" t="s">
        <v>2700</v>
      </c>
      <c r="G2049" s="4" t="s">
        <v>2741</v>
      </c>
      <c r="H2049" s="4" t="s">
        <v>2608</v>
      </c>
      <c r="I2049" s="4" t="s">
        <v>2608</v>
      </c>
    </row>
    <row r="2050" spans="1:9" x14ac:dyDescent="0.2">
      <c r="A2050" s="4">
        <v>170100</v>
      </c>
      <c r="B2050" s="4" t="s">
        <v>3908</v>
      </c>
      <c r="C2050" s="4" t="s">
        <v>3908</v>
      </c>
      <c r="D2050" s="4" t="s">
        <v>2739</v>
      </c>
      <c r="E2050" s="4">
        <v>140</v>
      </c>
      <c r="F2050" s="4" t="s">
        <v>2700</v>
      </c>
      <c r="G2050" s="4" t="s">
        <v>2758</v>
      </c>
      <c r="H2050" s="4" t="s">
        <v>2608</v>
      </c>
      <c r="I2050" s="4" t="s">
        <v>2608</v>
      </c>
    </row>
    <row r="2051" spans="1:9" x14ac:dyDescent="0.2">
      <c r="A2051" s="4">
        <v>170101</v>
      </c>
      <c r="B2051" s="4" t="s">
        <v>3907</v>
      </c>
      <c r="C2051" s="4" t="s">
        <v>3907</v>
      </c>
      <c r="D2051" s="4" t="s">
        <v>2739</v>
      </c>
      <c r="E2051" s="4">
        <v>140</v>
      </c>
      <c r="F2051" s="4" t="s">
        <v>2700</v>
      </c>
      <c r="G2051" s="4" t="s">
        <v>2741</v>
      </c>
      <c r="H2051" s="4" t="s">
        <v>2608</v>
      </c>
      <c r="I2051" s="4" t="s">
        <v>2608</v>
      </c>
    </row>
    <row r="2052" spans="1:9" x14ac:dyDescent="0.2">
      <c r="A2052" s="4">
        <v>170102</v>
      </c>
      <c r="B2052" s="4" t="s">
        <v>3906</v>
      </c>
      <c r="C2052" s="4" t="s">
        <v>3906</v>
      </c>
      <c r="D2052" s="4" t="s">
        <v>2739</v>
      </c>
      <c r="E2052" s="4">
        <v>141</v>
      </c>
      <c r="F2052" s="4" t="s">
        <v>2700</v>
      </c>
      <c r="G2052" s="4" t="s">
        <v>2741</v>
      </c>
      <c r="H2052" s="4" t="s">
        <v>2608</v>
      </c>
      <c r="I2052" s="4" t="s">
        <v>2608</v>
      </c>
    </row>
    <row r="2053" spans="1:9" x14ac:dyDescent="0.2">
      <c r="A2053" s="4">
        <v>170103</v>
      </c>
      <c r="B2053" s="4" t="s">
        <v>3905</v>
      </c>
      <c r="C2053" s="4" t="s">
        <v>3905</v>
      </c>
      <c r="D2053" s="4" t="s">
        <v>2739</v>
      </c>
      <c r="E2053" s="4">
        <v>146</v>
      </c>
      <c r="F2053" s="4" t="s">
        <v>2700</v>
      </c>
      <c r="G2053" s="4" t="s">
        <v>2741</v>
      </c>
      <c r="H2053" s="4" t="s">
        <v>2608</v>
      </c>
      <c r="I2053" s="4" t="s">
        <v>2608</v>
      </c>
    </row>
    <row r="2054" spans="1:9" x14ac:dyDescent="0.2">
      <c r="A2054" s="4">
        <v>170104</v>
      </c>
      <c r="B2054" s="4" t="s">
        <v>3904</v>
      </c>
      <c r="C2054" s="4" t="s">
        <v>3904</v>
      </c>
      <c r="D2054" s="4" t="s">
        <v>2739</v>
      </c>
      <c r="E2054" s="4">
        <v>139</v>
      </c>
      <c r="F2054" s="4" t="s">
        <v>2700</v>
      </c>
      <c r="G2054" s="4" t="s">
        <v>2758</v>
      </c>
      <c r="H2054" s="4" t="s">
        <v>2608</v>
      </c>
      <c r="I2054" s="4" t="s">
        <v>2608</v>
      </c>
    </row>
    <row r="2055" spans="1:9" x14ac:dyDescent="0.2">
      <c r="A2055" s="4">
        <v>170105</v>
      </c>
      <c r="B2055" s="4" t="s">
        <v>3903</v>
      </c>
      <c r="C2055" s="4" t="s">
        <v>3903</v>
      </c>
      <c r="D2055" s="4" t="s">
        <v>2739</v>
      </c>
      <c r="E2055" s="4">
        <v>146</v>
      </c>
      <c r="F2055" s="4" t="s">
        <v>2700</v>
      </c>
      <c r="G2055" s="4" t="s">
        <v>2741</v>
      </c>
      <c r="H2055" s="4" t="s">
        <v>2608</v>
      </c>
      <c r="I2055" s="4" t="s">
        <v>2608</v>
      </c>
    </row>
    <row r="2056" spans="1:9" x14ac:dyDescent="0.2">
      <c r="A2056" s="4">
        <v>170106</v>
      </c>
      <c r="B2056" s="4" t="s">
        <v>3902</v>
      </c>
      <c r="C2056" s="4" t="s">
        <v>3902</v>
      </c>
      <c r="D2056" s="4" t="s">
        <v>2739</v>
      </c>
      <c r="E2056" s="4">
        <v>146</v>
      </c>
      <c r="F2056" s="4" t="s">
        <v>2700</v>
      </c>
      <c r="G2056" s="4" t="s">
        <v>2741</v>
      </c>
      <c r="H2056" s="4" t="s">
        <v>2608</v>
      </c>
      <c r="I2056" s="4" t="s">
        <v>2608</v>
      </c>
    </row>
    <row r="2057" spans="1:9" x14ac:dyDescent="0.2">
      <c r="A2057" s="4">
        <v>170107</v>
      </c>
      <c r="B2057" s="4" t="s">
        <v>3901</v>
      </c>
      <c r="C2057" s="4" t="s">
        <v>3901</v>
      </c>
      <c r="D2057" s="4" t="s">
        <v>2739</v>
      </c>
      <c r="E2057" s="4">
        <v>137</v>
      </c>
      <c r="F2057" s="4" t="s">
        <v>2700</v>
      </c>
      <c r="G2057" s="4" t="s">
        <v>2741</v>
      </c>
      <c r="H2057" s="4" t="s">
        <v>2608</v>
      </c>
      <c r="I2057" s="4" t="s">
        <v>2608</v>
      </c>
    </row>
    <row r="2058" spans="1:9" x14ac:dyDescent="0.2">
      <c r="A2058" s="4">
        <v>170108</v>
      </c>
      <c r="B2058" s="4" t="s">
        <v>3900</v>
      </c>
      <c r="C2058" s="4" t="s">
        <v>3900</v>
      </c>
      <c r="D2058" s="4" t="s">
        <v>2739</v>
      </c>
      <c r="E2058" s="4">
        <v>140</v>
      </c>
      <c r="F2058" s="4" t="s">
        <v>2700</v>
      </c>
      <c r="G2058" s="4" t="s">
        <v>2741</v>
      </c>
      <c r="H2058" s="4" t="s">
        <v>2608</v>
      </c>
      <c r="I2058" s="4" t="s">
        <v>2608</v>
      </c>
    </row>
    <row r="2059" spans="1:9" x14ac:dyDescent="0.2">
      <c r="A2059" s="4">
        <v>170109</v>
      </c>
      <c r="B2059" s="4" t="s">
        <v>3899</v>
      </c>
      <c r="C2059" s="4" t="s">
        <v>3899</v>
      </c>
      <c r="D2059" s="4" t="s">
        <v>2739</v>
      </c>
      <c r="E2059" s="4">
        <v>137</v>
      </c>
      <c r="F2059" s="4" t="s">
        <v>2700</v>
      </c>
      <c r="G2059" s="4" t="s">
        <v>2741</v>
      </c>
      <c r="H2059" s="4" t="s">
        <v>2608</v>
      </c>
      <c r="I2059" s="4" t="s">
        <v>2608</v>
      </c>
    </row>
    <row r="2060" spans="1:9" x14ac:dyDescent="0.2">
      <c r="A2060" s="4">
        <v>170110</v>
      </c>
      <c r="B2060" s="4" t="s">
        <v>3898</v>
      </c>
      <c r="C2060" s="4" t="s">
        <v>3898</v>
      </c>
      <c r="D2060" s="4" t="s">
        <v>2739</v>
      </c>
      <c r="E2060" s="4">
        <v>140</v>
      </c>
      <c r="F2060" s="4" t="s">
        <v>2700</v>
      </c>
      <c r="G2060" s="4" t="s">
        <v>2741</v>
      </c>
      <c r="H2060" s="4" t="s">
        <v>2608</v>
      </c>
      <c r="I2060" s="4" t="s">
        <v>2608</v>
      </c>
    </row>
    <row r="2061" spans="1:9" x14ac:dyDescent="0.2">
      <c r="A2061" s="4">
        <v>170113</v>
      </c>
      <c r="B2061" s="4" t="s">
        <v>3897</v>
      </c>
      <c r="C2061" s="4" t="s">
        <v>3897</v>
      </c>
      <c r="D2061" s="4" t="s">
        <v>2739</v>
      </c>
      <c r="E2061" s="4">
        <v>135</v>
      </c>
      <c r="F2061" s="4" t="s">
        <v>2700</v>
      </c>
      <c r="G2061" s="4" t="s">
        <v>2828</v>
      </c>
      <c r="H2061" s="4" t="s">
        <v>2608</v>
      </c>
      <c r="I2061" s="4" t="s">
        <v>2608</v>
      </c>
    </row>
    <row r="2062" spans="1:9" x14ac:dyDescent="0.2">
      <c r="A2062" s="4">
        <v>170117</v>
      </c>
      <c r="B2062" s="4" t="s">
        <v>3896</v>
      </c>
      <c r="C2062" s="4" t="s">
        <v>3896</v>
      </c>
      <c r="D2062" s="4" t="s">
        <v>2739</v>
      </c>
      <c r="E2062" s="4">
        <v>140</v>
      </c>
      <c r="F2062" s="4" t="s">
        <v>2700</v>
      </c>
      <c r="G2062" s="4" t="s">
        <v>2758</v>
      </c>
      <c r="H2062" s="4" t="s">
        <v>2608</v>
      </c>
      <c r="I2062" s="4" t="s">
        <v>2608</v>
      </c>
    </row>
    <row r="2063" spans="1:9" x14ac:dyDescent="0.2">
      <c r="A2063" s="4">
        <v>170118</v>
      </c>
      <c r="B2063" s="4" t="s">
        <v>3895</v>
      </c>
      <c r="C2063" s="4" t="s">
        <v>3895</v>
      </c>
      <c r="D2063" s="4" t="s">
        <v>2739</v>
      </c>
      <c r="E2063" s="4">
        <v>139</v>
      </c>
      <c r="F2063" s="4" t="s">
        <v>2700</v>
      </c>
      <c r="G2063" s="4" t="s">
        <v>2758</v>
      </c>
      <c r="H2063" s="4" t="s">
        <v>2608</v>
      </c>
      <c r="I2063" s="4" t="s">
        <v>2608</v>
      </c>
    </row>
    <row r="2064" spans="1:9" x14ac:dyDescent="0.2">
      <c r="A2064" s="4">
        <v>170119</v>
      </c>
      <c r="B2064" s="4" t="s">
        <v>3894</v>
      </c>
      <c r="C2064" s="4" t="s">
        <v>3894</v>
      </c>
      <c r="D2064" s="4" t="s">
        <v>2739</v>
      </c>
      <c r="E2064" s="4">
        <v>135</v>
      </c>
      <c r="F2064" s="4" t="s">
        <v>2700</v>
      </c>
      <c r="G2064" s="4" t="s">
        <v>2741</v>
      </c>
      <c r="H2064" s="4" t="s">
        <v>2608</v>
      </c>
      <c r="I2064" s="4" t="s">
        <v>2608</v>
      </c>
    </row>
    <row r="2065" spans="1:9" x14ac:dyDescent="0.2">
      <c r="A2065" s="4">
        <v>170120</v>
      </c>
      <c r="B2065" s="4" t="s">
        <v>3893</v>
      </c>
      <c r="C2065" s="4" t="s">
        <v>3893</v>
      </c>
      <c r="D2065" s="4" t="s">
        <v>2739</v>
      </c>
      <c r="E2065" s="4">
        <v>139</v>
      </c>
      <c r="F2065" s="4" t="s">
        <v>2700</v>
      </c>
      <c r="G2065" s="4" t="s">
        <v>2828</v>
      </c>
      <c r="H2065" s="4" t="s">
        <v>2608</v>
      </c>
      <c r="I2065" s="4" t="s">
        <v>2608</v>
      </c>
    </row>
    <row r="2066" spans="1:9" x14ac:dyDescent="0.2">
      <c r="A2066" s="4">
        <v>170121</v>
      </c>
      <c r="B2066" s="4" t="s">
        <v>3892</v>
      </c>
      <c r="C2066" s="4" t="s">
        <v>3892</v>
      </c>
      <c r="D2066" s="4" t="s">
        <v>2739</v>
      </c>
      <c r="E2066" s="4">
        <v>147</v>
      </c>
      <c r="F2066" s="4" t="s">
        <v>2700</v>
      </c>
      <c r="G2066" s="4" t="s">
        <v>2741</v>
      </c>
      <c r="H2066" s="4" t="s">
        <v>2608</v>
      </c>
      <c r="I2066" s="4" t="s">
        <v>2608</v>
      </c>
    </row>
    <row r="2067" spans="1:9" x14ac:dyDescent="0.2">
      <c r="A2067" s="4">
        <v>170122</v>
      </c>
      <c r="B2067" s="4" t="s">
        <v>3891</v>
      </c>
      <c r="C2067" s="4" t="s">
        <v>3891</v>
      </c>
      <c r="D2067" s="4" t="s">
        <v>2739</v>
      </c>
      <c r="E2067" s="4">
        <v>146</v>
      </c>
      <c r="F2067" s="4" t="s">
        <v>2700</v>
      </c>
      <c r="G2067" s="4" t="s">
        <v>2741</v>
      </c>
      <c r="H2067" s="4" t="s">
        <v>2608</v>
      </c>
      <c r="I2067" s="4" t="s">
        <v>2608</v>
      </c>
    </row>
    <row r="2068" spans="1:9" x14ac:dyDescent="0.2">
      <c r="A2068" s="4">
        <v>170123</v>
      </c>
      <c r="B2068" s="4" t="s">
        <v>3890</v>
      </c>
      <c r="C2068" s="4" t="s">
        <v>3890</v>
      </c>
      <c r="D2068" s="4" t="s">
        <v>2739</v>
      </c>
      <c r="E2068" s="4">
        <v>140</v>
      </c>
      <c r="F2068" s="4" t="s">
        <v>2700</v>
      </c>
      <c r="G2068" s="4" t="s">
        <v>2741</v>
      </c>
      <c r="H2068" s="4" t="s">
        <v>2608</v>
      </c>
      <c r="I2068" s="4" t="s">
        <v>2608</v>
      </c>
    </row>
    <row r="2069" spans="1:9" x14ac:dyDescent="0.2">
      <c r="A2069" s="4">
        <v>170125</v>
      </c>
      <c r="B2069" s="4" t="s">
        <v>3889</v>
      </c>
      <c r="C2069" s="4" t="s">
        <v>3889</v>
      </c>
      <c r="D2069" s="4" t="s">
        <v>2739</v>
      </c>
      <c r="E2069" s="4">
        <v>143</v>
      </c>
      <c r="F2069" s="4" t="s">
        <v>2700</v>
      </c>
      <c r="G2069" s="4" t="s">
        <v>2741</v>
      </c>
      <c r="H2069" s="4" t="s">
        <v>2608</v>
      </c>
      <c r="I2069" s="4" t="s">
        <v>2608</v>
      </c>
    </row>
    <row r="2070" spans="1:9" x14ac:dyDescent="0.2">
      <c r="A2070" s="4">
        <v>170126</v>
      </c>
      <c r="B2070" s="4" t="s">
        <v>3888</v>
      </c>
      <c r="C2070" s="4" t="s">
        <v>3888</v>
      </c>
      <c r="D2070" s="4" t="s">
        <v>2739</v>
      </c>
      <c r="E2070" s="4">
        <v>139</v>
      </c>
      <c r="F2070" s="4" t="s">
        <v>2700</v>
      </c>
      <c r="G2070" s="4" t="s">
        <v>2758</v>
      </c>
      <c r="H2070" s="4" t="s">
        <v>2608</v>
      </c>
      <c r="I2070" s="4" t="s">
        <v>2608</v>
      </c>
    </row>
    <row r="2071" spans="1:9" x14ac:dyDescent="0.2">
      <c r="A2071" s="4">
        <v>170127</v>
      </c>
      <c r="B2071" s="4" t="s">
        <v>3887</v>
      </c>
      <c r="C2071" s="4" t="s">
        <v>3887</v>
      </c>
      <c r="D2071" s="4" t="s">
        <v>2739</v>
      </c>
      <c r="E2071" s="4">
        <v>137</v>
      </c>
      <c r="F2071" s="4" t="s">
        <v>2700</v>
      </c>
      <c r="G2071" s="4" t="s">
        <v>2741</v>
      </c>
      <c r="H2071" s="4" t="s">
        <v>2608</v>
      </c>
      <c r="I2071" s="4" t="s">
        <v>2608</v>
      </c>
    </row>
    <row r="2072" spans="1:9" x14ac:dyDescent="0.2">
      <c r="A2072" s="4">
        <v>170128</v>
      </c>
      <c r="B2072" s="4" t="s">
        <v>3886</v>
      </c>
      <c r="C2072" s="4" t="s">
        <v>3886</v>
      </c>
      <c r="D2072" s="4" t="s">
        <v>2739</v>
      </c>
      <c r="E2072" s="4">
        <v>139</v>
      </c>
      <c r="F2072" s="4" t="s">
        <v>2700</v>
      </c>
      <c r="G2072" s="4" t="s">
        <v>2828</v>
      </c>
      <c r="H2072" s="4" t="s">
        <v>2608</v>
      </c>
      <c r="I2072" s="4" t="s">
        <v>2608</v>
      </c>
    </row>
    <row r="2073" spans="1:9" x14ac:dyDescent="0.2">
      <c r="A2073" s="4">
        <v>170129</v>
      </c>
      <c r="B2073" s="4" t="s">
        <v>3885</v>
      </c>
      <c r="C2073" s="4" t="s">
        <v>3885</v>
      </c>
      <c r="D2073" s="4" t="s">
        <v>2739</v>
      </c>
      <c r="E2073" s="4">
        <v>143</v>
      </c>
      <c r="F2073" s="4" t="s">
        <v>2700</v>
      </c>
      <c r="G2073" s="4" t="s">
        <v>2758</v>
      </c>
      <c r="H2073" s="4" t="s">
        <v>2608</v>
      </c>
      <c r="I2073" s="4" t="s">
        <v>2608</v>
      </c>
    </row>
    <row r="2074" spans="1:9" x14ac:dyDescent="0.2">
      <c r="A2074" s="4">
        <v>170132</v>
      </c>
      <c r="B2074" s="4" t="s">
        <v>3884</v>
      </c>
      <c r="C2074" s="4" t="s">
        <v>3883</v>
      </c>
      <c r="D2074" s="4" t="s">
        <v>2739</v>
      </c>
      <c r="E2074" s="4">
        <v>139</v>
      </c>
      <c r="F2074" s="4" t="s">
        <v>2700</v>
      </c>
      <c r="G2074" s="4" t="s">
        <v>2828</v>
      </c>
      <c r="H2074" s="4" t="s">
        <v>2608</v>
      </c>
      <c r="I2074" s="4" t="s">
        <v>2608</v>
      </c>
    </row>
    <row r="2075" spans="1:9" x14ac:dyDescent="0.2">
      <c r="A2075" s="4">
        <v>170135</v>
      </c>
      <c r="B2075" s="4" t="s">
        <v>3882</v>
      </c>
      <c r="C2075" s="4" t="s">
        <v>3882</v>
      </c>
      <c r="D2075" s="4" t="s">
        <v>2773</v>
      </c>
      <c r="E2075" s="4">
        <v>142</v>
      </c>
      <c r="F2075" s="4" t="s">
        <v>2700</v>
      </c>
      <c r="G2075" s="4" t="s">
        <v>2758</v>
      </c>
      <c r="H2075" s="4" t="s">
        <v>2608</v>
      </c>
      <c r="I2075" s="4" t="s">
        <v>2608</v>
      </c>
    </row>
    <row r="2076" spans="1:9" x14ac:dyDescent="0.2">
      <c r="A2076" s="4">
        <v>170136</v>
      </c>
      <c r="B2076" s="4" t="s">
        <v>3881</v>
      </c>
      <c r="C2076" s="4" t="s">
        <v>3881</v>
      </c>
      <c r="D2076" s="4" t="s">
        <v>2739</v>
      </c>
      <c r="E2076" s="4">
        <v>76</v>
      </c>
      <c r="F2076" s="4" t="s">
        <v>2700</v>
      </c>
      <c r="G2076" s="4" t="s">
        <v>2828</v>
      </c>
      <c r="H2076" s="4" t="s">
        <v>2751</v>
      </c>
      <c r="I2076" s="4" t="s">
        <v>2608</v>
      </c>
    </row>
    <row r="2077" spans="1:9" x14ac:dyDescent="0.2">
      <c r="A2077" s="4">
        <v>170137</v>
      </c>
      <c r="B2077" s="4" t="s">
        <v>3880</v>
      </c>
      <c r="C2077" s="4" t="s">
        <v>3880</v>
      </c>
      <c r="D2077" s="4" t="s">
        <v>2739</v>
      </c>
      <c r="E2077" s="4">
        <v>139</v>
      </c>
      <c r="F2077" s="4" t="s">
        <v>2700</v>
      </c>
      <c r="G2077" s="4" t="s">
        <v>2741</v>
      </c>
      <c r="H2077" s="4" t="s">
        <v>2608</v>
      </c>
      <c r="I2077" s="4" t="s">
        <v>2608</v>
      </c>
    </row>
    <row r="2078" spans="1:9" x14ac:dyDescent="0.2">
      <c r="A2078" s="4">
        <v>170138</v>
      </c>
      <c r="B2078" s="4" t="s">
        <v>3879</v>
      </c>
      <c r="C2078" s="4" t="s">
        <v>3879</v>
      </c>
      <c r="D2078" s="4" t="s">
        <v>2739</v>
      </c>
      <c r="E2078" s="4">
        <v>143</v>
      </c>
      <c r="F2078" s="4" t="s">
        <v>2700</v>
      </c>
      <c r="G2078" s="4" t="s">
        <v>2758</v>
      </c>
      <c r="H2078" s="4" t="s">
        <v>2608</v>
      </c>
      <c r="I2078" s="4" t="s">
        <v>2608</v>
      </c>
    </row>
    <row r="2079" spans="1:9" x14ac:dyDescent="0.2">
      <c r="A2079" s="4">
        <v>170139</v>
      </c>
      <c r="B2079" s="4" t="s">
        <v>3878</v>
      </c>
      <c r="C2079" s="4" t="s">
        <v>3878</v>
      </c>
      <c r="D2079" s="4" t="s">
        <v>2739</v>
      </c>
      <c r="E2079" s="4">
        <v>148</v>
      </c>
      <c r="F2079" s="4" t="s">
        <v>2700</v>
      </c>
      <c r="G2079" s="4" t="s">
        <v>2741</v>
      </c>
      <c r="H2079" s="4" t="s">
        <v>2608</v>
      </c>
      <c r="I2079" s="4" t="s">
        <v>2608</v>
      </c>
    </row>
    <row r="2080" spans="1:9" x14ac:dyDescent="0.2">
      <c r="A2080" s="4">
        <v>170140</v>
      </c>
      <c r="B2080" s="4" t="s">
        <v>3877</v>
      </c>
      <c r="C2080" s="4" t="s">
        <v>3877</v>
      </c>
      <c r="D2080" s="4" t="s">
        <v>2739</v>
      </c>
      <c r="E2080" s="4">
        <v>148</v>
      </c>
      <c r="F2080" s="4" t="s">
        <v>2700</v>
      </c>
      <c r="G2080" s="4" t="s">
        <v>2899</v>
      </c>
      <c r="H2080" s="4" t="s">
        <v>2608</v>
      </c>
      <c r="I2080" s="4" t="s">
        <v>2608</v>
      </c>
    </row>
    <row r="2081" spans="1:9" x14ac:dyDescent="0.2">
      <c r="A2081" s="4">
        <v>170141</v>
      </c>
      <c r="B2081" s="4" t="s">
        <v>3876</v>
      </c>
      <c r="C2081" s="4" t="s">
        <v>3876</v>
      </c>
      <c r="D2081" s="4" t="s">
        <v>2739</v>
      </c>
      <c r="E2081" s="4">
        <v>143</v>
      </c>
      <c r="F2081" s="4" t="s">
        <v>2700</v>
      </c>
      <c r="G2081" s="4" t="s">
        <v>2758</v>
      </c>
      <c r="H2081" s="4" t="s">
        <v>2608</v>
      </c>
      <c r="I2081" s="4" t="s">
        <v>2608</v>
      </c>
    </row>
    <row r="2082" spans="1:9" x14ac:dyDescent="0.2">
      <c r="A2082" s="4">
        <v>170142</v>
      </c>
      <c r="B2082" s="4" t="s">
        <v>3875</v>
      </c>
      <c r="C2082" s="4" t="s">
        <v>3875</v>
      </c>
      <c r="D2082" s="4" t="s">
        <v>2739</v>
      </c>
      <c r="E2082" s="4">
        <v>148</v>
      </c>
      <c r="F2082" s="4" t="s">
        <v>2700</v>
      </c>
      <c r="G2082" s="4" t="s">
        <v>2741</v>
      </c>
      <c r="H2082" s="4" t="s">
        <v>2608</v>
      </c>
      <c r="I2082" s="4" t="s">
        <v>2608</v>
      </c>
    </row>
    <row r="2083" spans="1:9" x14ac:dyDescent="0.2">
      <c r="A2083" s="4">
        <v>170144</v>
      </c>
      <c r="B2083" s="4" t="s">
        <v>3874</v>
      </c>
      <c r="C2083" s="4" t="s">
        <v>3874</v>
      </c>
      <c r="D2083" s="4" t="s">
        <v>2739</v>
      </c>
      <c r="E2083" s="4">
        <v>134</v>
      </c>
      <c r="F2083" s="4" t="s">
        <v>2700</v>
      </c>
      <c r="G2083" s="4" t="s">
        <v>2741</v>
      </c>
      <c r="H2083" s="4" t="s">
        <v>2608</v>
      </c>
      <c r="I2083" s="4" t="s">
        <v>2608</v>
      </c>
    </row>
    <row r="2084" spans="1:9" x14ac:dyDescent="0.2">
      <c r="A2084" s="4">
        <v>170145</v>
      </c>
      <c r="B2084" s="4" t="s">
        <v>3873</v>
      </c>
      <c r="C2084" s="4" t="s">
        <v>3873</v>
      </c>
      <c r="D2084" s="4" t="s">
        <v>2739</v>
      </c>
      <c r="E2084" s="4">
        <v>143</v>
      </c>
      <c r="F2084" s="4" t="s">
        <v>2700</v>
      </c>
      <c r="G2084" s="4" t="s">
        <v>2758</v>
      </c>
      <c r="H2084" s="4" t="s">
        <v>2608</v>
      </c>
      <c r="I2084" s="4" t="s">
        <v>2608</v>
      </c>
    </row>
    <row r="2085" spans="1:9" x14ac:dyDescent="0.2">
      <c r="A2085" s="4">
        <v>170146</v>
      </c>
      <c r="B2085" s="4" t="s">
        <v>3872</v>
      </c>
      <c r="C2085" s="4" t="s">
        <v>3872</v>
      </c>
      <c r="D2085" s="4" t="s">
        <v>2739</v>
      </c>
      <c r="E2085" s="4">
        <v>135</v>
      </c>
      <c r="F2085" s="4" t="s">
        <v>2700</v>
      </c>
      <c r="G2085" s="4" t="s">
        <v>2741</v>
      </c>
      <c r="H2085" s="4" t="s">
        <v>2608</v>
      </c>
      <c r="I2085" s="4" t="s">
        <v>2608</v>
      </c>
    </row>
    <row r="2086" spans="1:9" x14ac:dyDescent="0.2">
      <c r="A2086" s="4">
        <v>170147</v>
      </c>
      <c r="B2086" s="4" t="s">
        <v>3871</v>
      </c>
      <c r="C2086" s="4" t="s">
        <v>3871</v>
      </c>
      <c r="D2086" s="4" t="s">
        <v>2739</v>
      </c>
      <c r="E2086" s="4">
        <v>143</v>
      </c>
      <c r="F2086" s="4" t="s">
        <v>2700</v>
      </c>
      <c r="G2086" s="4" t="s">
        <v>2758</v>
      </c>
      <c r="H2086" s="4" t="s">
        <v>2608</v>
      </c>
      <c r="I2086" s="4" t="s">
        <v>2608</v>
      </c>
    </row>
    <row r="2087" spans="1:9" x14ac:dyDescent="0.2">
      <c r="A2087" s="4">
        <v>170148</v>
      </c>
      <c r="B2087" s="4" t="s">
        <v>3870</v>
      </c>
      <c r="C2087" s="4" t="s">
        <v>3870</v>
      </c>
      <c r="D2087" s="4" t="s">
        <v>3869</v>
      </c>
      <c r="E2087" s="4">
        <v>134</v>
      </c>
      <c r="F2087" s="4" t="s">
        <v>2700</v>
      </c>
      <c r="G2087" s="4" t="s">
        <v>2787</v>
      </c>
      <c r="H2087" s="4" t="s">
        <v>2608</v>
      </c>
      <c r="I2087" s="4" t="s">
        <v>2608</v>
      </c>
    </row>
    <row r="2088" spans="1:9" x14ac:dyDescent="0.2">
      <c r="A2088" s="4">
        <v>170149</v>
      </c>
      <c r="B2088" s="4" t="s">
        <v>3868</v>
      </c>
      <c r="C2088" s="4" t="s">
        <v>3868</v>
      </c>
      <c r="D2088" s="4" t="s">
        <v>2739</v>
      </c>
      <c r="E2088" s="4">
        <v>135</v>
      </c>
      <c r="F2088" s="4" t="s">
        <v>2700</v>
      </c>
      <c r="G2088" s="4" t="s">
        <v>2758</v>
      </c>
      <c r="H2088" s="4" t="s">
        <v>2608</v>
      </c>
      <c r="I2088" s="4" t="s">
        <v>2608</v>
      </c>
    </row>
    <row r="2089" spans="1:9" x14ac:dyDescent="0.2">
      <c r="A2089" s="4">
        <v>170151</v>
      </c>
      <c r="B2089" s="4" t="s">
        <v>3867</v>
      </c>
      <c r="C2089" s="4" t="s">
        <v>3867</v>
      </c>
      <c r="D2089" s="4" t="s">
        <v>2739</v>
      </c>
      <c r="E2089" s="4">
        <v>143</v>
      </c>
      <c r="F2089" s="4" t="s">
        <v>2700</v>
      </c>
      <c r="G2089" s="4" t="s">
        <v>2741</v>
      </c>
      <c r="H2089" s="4" t="s">
        <v>2608</v>
      </c>
      <c r="I2089" s="4" t="s">
        <v>2608</v>
      </c>
    </row>
    <row r="2090" spans="1:9" x14ac:dyDescent="0.2">
      <c r="A2090" s="4">
        <v>170152</v>
      </c>
      <c r="B2090" s="4" t="s">
        <v>3866</v>
      </c>
      <c r="C2090" s="4" t="s">
        <v>3866</v>
      </c>
      <c r="D2090" s="4" t="s">
        <v>2739</v>
      </c>
      <c r="E2090" s="4">
        <v>139</v>
      </c>
      <c r="F2090" s="4" t="s">
        <v>2700</v>
      </c>
      <c r="G2090" s="4" t="s">
        <v>2758</v>
      </c>
      <c r="H2090" s="4" t="s">
        <v>2608</v>
      </c>
      <c r="I2090" s="4" t="s">
        <v>2608</v>
      </c>
    </row>
    <row r="2091" spans="1:9" x14ac:dyDescent="0.2">
      <c r="A2091" s="4">
        <v>170153</v>
      </c>
      <c r="B2091" s="4" t="s">
        <v>3865</v>
      </c>
      <c r="C2091" s="4" t="s">
        <v>3865</v>
      </c>
      <c r="D2091" s="4" t="s">
        <v>2739</v>
      </c>
      <c r="E2091" s="4">
        <v>138</v>
      </c>
      <c r="F2091" s="4" t="s">
        <v>2700</v>
      </c>
      <c r="G2091" s="4" t="s">
        <v>2758</v>
      </c>
      <c r="H2091" s="4" t="s">
        <v>2608</v>
      </c>
      <c r="I2091" s="4" t="s">
        <v>2608</v>
      </c>
    </row>
    <row r="2092" spans="1:9" x14ac:dyDescent="0.2">
      <c r="A2092" s="4">
        <v>170154</v>
      </c>
      <c r="B2092" s="4" t="s">
        <v>3864</v>
      </c>
      <c r="C2092" s="4" t="s">
        <v>3864</v>
      </c>
      <c r="D2092" s="4" t="s">
        <v>2739</v>
      </c>
      <c r="E2092" s="4">
        <v>143</v>
      </c>
      <c r="F2092" s="4" t="s">
        <v>2700</v>
      </c>
      <c r="G2092" s="4" t="s">
        <v>2758</v>
      </c>
      <c r="H2092" s="4" t="s">
        <v>2608</v>
      </c>
      <c r="I2092" s="4" t="s">
        <v>2608</v>
      </c>
    </row>
    <row r="2093" spans="1:9" x14ac:dyDescent="0.2">
      <c r="A2093" s="4">
        <v>170155</v>
      </c>
      <c r="B2093" s="4" t="s">
        <v>3863</v>
      </c>
      <c r="C2093" s="4" t="s">
        <v>3863</v>
      </c>
      <c r="D2093" s="4" t="s">
        <v>2739</v>
      </c>
      <c r="E2093" s="4">
        <v>143</v>
      </c>
      <c r="F2093" s="4" t="s">
        <v>2700</v>
      </c>
      <c r="G2093" s="4" t="s">
        <v>2758</v>
      </c>
      <c r="H2093" s="4" t="s">
        <v>2608</v>
      </c>
      <c r="I2093" s="4" t="s">
        <v>2608</v>
      </c>
    </row>
    <row r="2094" spans="1:9" x14ac:dyDescent="0.2">
      <c r="A2094" s="4">
        <v>170156</v>
      </c>
      <c r="B2094" s="4" t="s">
        <v>3862</v>
      </c>
      <c r="C2094" s="4" t="s">
        <v>3862</v>
      </c>
      <c r="D2094" s="4" t="s">
        <v>2739</v>
      </c>
      <c r="E2094" s="4">
        <v>139</v>
      </c>
      <c r="F2094" s="4" t="s">
        <v>2700</v>
      </c>
      <c r="G2094" s="4" t="s">
        <v>2758</v>
      </c>
      <c r="H2094" s="4" t="s">
        <v>2608</v>
      </c>
      <c r="I2094" s="4" t="s">
        <v>2608</v>
      </c>
    </row>
    <row r="2095" spans="1:9" x14ac:dyDescent="0.2">
      <c r="A2095" s="4">
        <v>170157</v>
      </c>
      <c r="B2095" s="4" t="s">
        <v>3861</v>
      </c>
      <c r="C2095" s="4" t="s">
        <v>3861</v>
      </c>
      <c r="D2095" s="4" t="s">
        <v>2739</v>
      </c>
      <c r="E2095" s="4">
        <v>145</v>
      </c>
      <c r="F2095" s="4" t="s">
        <v>2700</v>
      </c>
      <c r="G2095" s="4" t="s">
        <v>2758</v>
      </c>
      <c r="H2095" s="4" t="s">
        <v>2608</v>
      </c>
      <c r="I2095" s="4" t="s">
        <v>2608</v>
      </c>
    </row>
    <row r="2096" spans="1:9" x14ac:dyDescent="0.2">
      <c r="A2096" s="4">
        <v>170158</v>
      </c>
      <c r="B2096" s="4" t="s">
        <v>3860</v>
      </c>
      <c r="C2096" s="4" t="s">
        <v>3860</v>
      </c>
      <c r="D2096" s="4" t="s">
        <v>2739</v>
      </c>
      <c r="E2096" s="4">
        <v>139</v>
      </c>
      <c r="F2096" s="4" t="s">
        <v>2700</v>
      </c>
      <c r="G2096" s="4" t="s">
        <v>2741</v>
      </c>
      <c r="H2096" s="4" t="s">
        <v>2608</v>
      </c>
      <c r="I2096" s="4" t="s">
        <v>2608</v>
      </c>
    </row>
    <row r="2097" spans="1:9" x14ac:dyDescent="0.2">
      <c r="A2097" s="4">
        <v>170160</v>
      </c>
      <c r="B2097" s="4" t="s">
        <v>3859</v>
      </c>
      <c r="C2097" s="4" t="s">
        <v>3859</v>
      </c>
      <c r="D2097" s="4" t="s">
        <v>2739</v>
      </c>
      <c r="E2097" s="4">
        <v>136</v>
      </c>
      <c r="F2097" s="4" t="s">
        <v>2700</v>
      </c>
      <c r="G2097" s="4" t="s">
        <v>2741</v>
      </c>
      <c r="H2097" s="4" t="s">
        <v>2608</v>
      </c>
      <c r="I2097" s="4" t="s">
        <v>2608</v>
      </c>
    </row>
    <row r="2098" spans="1:9" x14ac:dyDescent="0.2">
      <c r="A2098" s="4">
        <v>170163</v>
      </c>
      <c r="B2098" s="4" t="s">
        <v>3858</v>
      </c>
      <c r="C2098" s="4" t="s">
        <v>3857</v>
      </c>
      <c r="D2098" s="4" t="s">
        <v>2739</v>
      </c>
      <c r="E2098" s="4">
        <v>137</v>
      </c>
      <c r="F2098" s="4" t="s">
        <v>2700</v>
      </c>
      <c r="G2098" s="4" t="s">
        <v>2741</v>
      </c>
      <c r="H2098" s="4" t="s">
        <v>2608</v>
      </c>
      <c r="I2098" s="4" t="s">
        <v>2608</v>
      </c>
    </row>
    <row r="2099" spans="1:9" x14ac:dyDescent="0.2">
      <c r="A2099" s="4">
        <v>170165</v>
      </c>
      <c r="B2099" s="4" t="s">
        <v>3856</v>
      </c>
      <c r="C2099" s="4" t="s">
        <v>3855</v>
      </c>
      <c r="D2099" s="4" t="s">
        <v>2739</v>
      </c>
      <c r="E2099" s="4">
        <v>134</v>
      </c>
      <c r="F2099" s="4" t="s">
        <v>2700</v>
      </c>
      <c r="G2099" s="4" t="s">
        <v>2758</v>
      </c>
      <c r="H2099" s="4" t="s">
        <v>2608</v>
      </c>
      <c r="I2099" s="4" t="s">
        <v>2608</v>
      </c>
    </row>
    <row r="2100" spans="1:9" x14ac:dyDescent="0.2">
      <c r="A2100" s="4">
        <v>170166</v>
      </c>
      <c r="B2100" s="4" t="s">
        <v>3854</v>
      </c>
      <c r="C2100" s="4" t="s">
        <v>3854</v>
      </c>
      <c r="D2100" s="4" t="s">
        <v>2739</v>
      </c>
      <c r="E2100" s="4">
        <v>143</v>
      </c>
      <c r="F2100" s="4" t="s">
        <v>2700</v>
      </c>
      <c r="G2100" s="4" t="s">
        <v>2758</v>
      </c>
      <c r="H2100" s="4" t="s">
        <v>2608</v>
      </c>
      <c r="I2100" s="4" t="s">
        <v>2608</v>
      </c>
    </row>
    <row r="2101" spans="1:9" x14ac:dyDescent="0.2">
      <c r="A2101" s="4">
        <v>170167</v>
      </c>
      <c r="B2101" s="4" t="s">
        <v>3853</v>
      </c>
      <c r="C2101" s="4" t="s">
        <v>3853</v>
      </c>
      <c r="D2101" s="4" t="s">
        <v>2739</v>
      </c>
      <c r="E2101" s="4">
        <v>143</v>
      </c>
      <c r="F2101" s="4" t="s">
        <v>2700</v>
      </c>
      <c r="G2101" s="4" t="s">
        <v>2758</v>
      </c>
      <c r="H2101" s="4" t="s">
        <v>2608</v>
      </c>
      <c r="I2101" s="4" t="s">
        <v>2608</v>
      </c>
    </row>
    <row r="2102" spans="1:9" x14ac:dyDescent="0.2">
      <c r="A2102" s="4">
        <v>170168</v>
      </c>
      <c r="B2102" s="4" t="s">
        <v>3852</v>
      </c>
      <c r="C2102" s="4" t="s">
        <v>3852</v>
      </c>
      <c r="D2102" s="4" t="s">
        <v>2739</v>
      </c>
      <c r="E2102" s="4">
        <v>138</v>
      </c>
      <c r="F2102" s="4" t="s">
        <v>2700</v>
      </c>
      <c r="G2102" s="4" t="s">
        <v>2741</v>
      </c>
      <c r="H2102" s="4" t="s">
        <v>2608</v>
      </c>
      <c r="I2102" s="4" t="s">
        <v>2608</v>
      </c>
    </row>
    <row r="2103" spans="1:9" x14ac:dyDescent="0.2">
      <c r="A2103" s="4">
        <v>170169</v>
      </c>
      <c r="B2103" s="4" t="s">
        <v>3851</v>
      </c>
      <c r="C2103" s="4" t="s">
        <v>3850</v>
      </c>
      <c r="D2103" s="4" t="s">
        <v>2739</v>
      </c>
      <c r="E2103" s="4">
        <v>136</v>
      </c>
      <c r="F2103" s="4" t="s">
        <v>2700</v>
      </c>
      <c r="G2103" s="4" t="s">
        <v>2741</v>
      </c>
      <c r="H2103" s="4" t="s">
        <v>2608</v>
      </c>
      <c r="I2103" s="4" t="s">
        <v>2608</v>
      </c>
    </row>
    <row r="2104" spans="1:9" x14ac:dyDescent="0.2">
      <c r="A2104" s="4">
        <v>170170</v>
      </c>
      <c r="B2104" s="4" t="s">
        <v>3849</v>
      </c>
      <c r="C2104" s="4" t="s">
        <v>3849</v>
      </c>
      <c r="D2104" s="4" t="s">
        <v>2739</v>
      </c>
      <c r="E2104" s="4">
        <v>139</v>
      </c>
      <c r="F2104" s="4" t="s">
        <v>2700</v>
      </c>
      <c r="G2104" s="4" t="s">
        <v>2758</v>
      </c>
      <c r="H2104" s="4" t="s">
        <v>2608</v>
      </c>
      <c r="I2104" s="4" t="s">
        <v>2608</v>
      </c>
    </row>
    <row r="2105" spans="1:9" x14ac:dyDescent="0.2">
      <c r="A2105" s="4">
        <v>170173</v>
      </c>
      <c r="B2105" s="4" t="s">
        <v>3848</v>
      </c>
      <c r="C2105" s="4" t="s">
        <v>3848</v>
      </c>
      <c r="D2105" s="4" t="s">
        <v>2739</v>
      </c>
      <c r="E2105" s="4">
        <v>145</v>
      </c>
      <c r="F2105" s="4" t="s">
        <v>2700</v>
      </c>
      <c r="G2105" s="4" t="s">
        <v>2756</v>
      </c>
      <c r="H2105" s="4" t="s">
        <v>2608</v>
      </c>
      <c r="I2105" s="4" t="s">
        <v>2608</v>
      </c>
    </row>
    <row r="2106" spans="1:9" x14ac:dyDescent="0.2">
      <c r="A2106" s="4">
        <v>170174</v>
      </c>
      <c r="B2106" s="4" t="s">
        <v>3847</v>
      </c>
      <c r="C2106" s="4" t="s">
        <v>3847</v>
      </c>
      <c r="D2106" s="4" t="s">
        <v>2739</v>
      </c>
      <c r="E2106" s="4">
        <v>143</v>
      </c>
      <c r="F2106" s="4" t="s">
        <v>2700</v>
      </c>
      <c r="G2106" s="4" t="s">
        <v>2758</v>
      </c>
      <c r="H2106" s="4" t="s">
        <v>2608</v>
      </c>
      <c r="I2106" s="4" t="s">
        <v>2608</v>
      </c>
    </row>
    <row r="2107" spans="1:9" x14ac:dyDescent="0.2">
      <c r="A2107" s="4">
        <v>170176</v>
      </c>
      <c r="B2107" s="4" t="s">
        <v>3846</v>
      </c>
      <c r="C2107" s="4" t="s">
        <v>3846</v>
      </c>
      <c r="D2107" s="4" t="s">
        <v>2739</v>
      </c>
      <c r="E2107" s="4">
        <v>145</v>
      </c>
      <c r="F2107" s="4" t="s">
        <v>2700</v>
      </c>
      <c r="G2107" s="4" t="s">
        <v>2756</v>
      </c>
      <c r="H2107" s="4" t="s">
        <v>2608</v>
      </c>
      <c r="I2107" s="4" t="s">
        <v>2608</v>
      </c>
    </row>
    <row r="2108" spans="1:9" x14ac:dyDescent="0.2">
      <c r="A2108" s="4">
        <v>170177</v>
      </c>
      <c r="B2108" s="4" t="s">
        <v>3845</v>
      </c>
      <c r="C2108" s="4" t="s">
        <v>3845</v>
      </c>
      <c r="D2108" s="4" t="s">
        <v>2739</v>
      </c>
      <c r="E2108" s="4">
        <v>143</v>
      </c>
      <c r="F2108" s="4" t="s">
        <v>2700</v>
      </c>
      <c r="G2108" s="4" t="s">
        <v>2758</v>
      </c>
      <c r="H2108" s="4" t="s">
        <v>2608</v>
      </c>
      <c r="I2108" s="4" t="s">
        <v>2608</v>
      </c>
    </row>
    <row r="2109" spans="1:9" x14ac:dyDescent="0.2">
      <c r="A2109" s="4">
        <v>170178</v>
      </c>
      <c r="B2109" s="4" t="s">
        <v>3844</v>
      </c>
      <c r="C2109" s="4" t="s">
        <v>3843</v>
      </c>
      <c r="D2109" s="4" t="s">
        <v>2739</v>
      </c>
      <c r="E2109" s="4">
        <v>137</v>
      </c>
      <c r="F2109" s="4" t="s">
        <v>2700</v>
      </c>
      <c r="G2109" s="4" t="s">
        <v>2741</v>
      </c>
      <c r="H2109" s="4" t="s">
        <v>2608</v>
      </c>
      <c r="I2109" s="4" t="s">
        <v>2608</v>
      </c>
    </row>
    <row r="2110" spans="1:9" x14ac:dyDescent="0.2">
      <c r="A2110" s="4">
        <v>170179</v>
      </c>
      <c r="B2110" s="4" t="s">
        <v>3842</v>
      </c>
      <c r="C2110" s="4" t="s">
        <v>3842</v>
      </c>
      <c r="D2110" s="4" t="s">
        <v>3075</v>
      </c>
      <c r="E2110" s="4">
        <v>141</v>
      </c>
      <c r="F2110" s="4" t="s">
        <v>2700</v>
      </c>
      <c r="G2110" s="4" t="s">
        <v>2741</v>
      </c>
      <c r="H2110" s="4" t="s">
        <v>2608</v>
      </c>
      <c r="I2110" s="4" t="s">
        <v>2608</v>
      </c>
    </row>
    <row r="2111" spans="1:9" x14ac:dyDescent="0.2">
      <c r="A2111" s="4">
        <v>170181</v>
      </c>
      <c r="B2111" s="4" t="s">
        <v>3841</v>
      </c>
      <c r="C2111" s="4" t="s">
        <v>3841</v>
      </c>
      <c r="D2111" s="4" t="s">
        <v>2739</v>
      </c>
      <c r="E2111" s="4">
        <v>137</v>
      </c>
      <c r="F2111" s="4" t="s">
        <v>2700</v>
      </c>
      <c r="G2111" s="4" t="s">
        <v>2741</v>
      </c>
      <c r="H2111" s="4" t="s">
        <v>2608</v>
      </c>
      <c r="I2111" s="4" t="s">
        <v>2608</v>
      </c>
    </row>
    <row r="2112" spans="1:9" x14ac:dyDescent="0.2">
      <c r="A2112" s="4">
        <v>170182</v>
      </c>
      <c r="B2112" s="4" t="s">
        <v>3840</v>
      </c>
      <c r="C2112" s="4" t="s">
        <v>3840</v>
      </c>
      <c r="D2112" s="4" t="s">
        <v>2739</v>
      </c>
      <c r="E2112" s="4">
        <v>146</v>
      </c>
      <c r="F2112" s="4" t="s">
        <v>2700</v>
      </c>
      <c r="G2112" s="4" t="s">
        <v>2741</v>
      </c>
      <c r="H2112" s="4" t="s">
        <v>2608</v>
      </c>
      <c r="I2112" s="4" t="s">
        <v>2608</v>
      </c>
    </row>
    <row r="2113" spans="1:9" x14ac:dyDescent="0.2">
      <c r="A2113" s="4">
        <v>170183</v>
      </c>
      <c r="B2113" s="4" t="s">
        <v>3839</v>
      </c>
      <c r="C2113" s="4" t="s">
        <v>3839</v>
      </c>
      <c r="D2113" s="4" t="s">
        <v>2739</v>
      </c>
      <c r="E2113" s="4">
        <v>142</v>
      </c>
      <c r="F2113" s="4" t="s">
        <v>2700</v>
      </c>
      <c r="G2113" s="4" t="s">
        <v>2741</v>
      </c>
      <c r="H2113" s="4" t="s">
        <v>2608</v>
      </c>
      <c r="I2113" s="4" t="s">
        <v>2608</v>
      </c>
    </row>
    <row r="2114" spans="1:9" x14ac:dyDescent="0.2">
      <c r="A2114" s="4">
        <v>170185</v>
      </c>
      <c r="B2114" s="4" t="s">
        <v>3838</v>
      </c>
      <c r="C2114" s="4" t="s">
        <v>3838</v>
      </c>
      <c r="D2114" s="4" t="s">
        <v>2739</v>
      </c>
      <c r="E2114" s="4">
        <v>146</v>
      </c>
      <c r="F2114" s="4" t="s">
        <v>2700</v>
      </c>
      <c r="G2114" s="4" t="s">
        <v>2741</v>
      </c>
      <c r="H2114" s="4" t="s">
        <v>2608</v>
      </c>
      <c r="I2114" s="4" t="s">
        <v>2608</v>
      </c>
    </row>
    <row r="2115" spans="1:9" x14ac:dyDescent="0.2">
      <c r="A2115" s="4">
        <v>170186</v>
      </c>
      <c r="B2115" s="4" t="s">
        <v>3837</v>
      </c>
      <c r="C2115" s="4" t="s">
        <v>3837</v>
      </c>
      <c r="D2115" s="4" t="s">
        <v>2739</v>
      </c>
      <c r="E2115" s="4">
        <v>142</v>
      </c>
      <c r="F2115" s="4" t="s">
        <v>2700</v>
      </c>
      <c r="G2115" s="4" t="s">
        <v>2741</v>
      </c>
      <c r="H2115" s="4" t="s">
        <v>2608</v>
      </c>
      <c r="I2115" s="4" t="s">
        <v>2608</v>
      </c>
    </row>
    <row r="2116" spans="1:9" x14ac:dyDescent="0.2">
      <c r="A2116" s="4">
        <v>170187</v>
      </c>
      <c r="B2116" s="4" t="s">
        <v>3836</v>
      </c>
      <c r="C2116" s="4" t="s">
        <v>3836</v>
      </c>
      <c r="D2116" s="4" t="s">
        <v>2739</v>
      </c>
      <c r="E2116" s="4">
        <v>141</v>
      </c>
      <c r="F2116" s="4" t="s">
        <v>2700</v>
      </c>
      <c r="G2116" s="4" t="s">
        <v>2741</v>
      </c>
      <c r="H2116" s="4" t="s">
        <v>2608</v>
      </c>
      <c r="I2116" s="4" t="s">
        <v>2608</v>
      </c>
    </row>
    <row r="2117" spans="1:9" x14ac:dyDescent="0.2">
      <c r="A2117" s="4">
        <v>170188</v>
      </c>
      <c r="B2117" s="4" t="s">
        <v>3835</v>
      </c>
      <c r="C2117" s="4" t="s">
        <v>3835</v>
      </c>
      <c r="D2117" s="4" t="s">
        <v>2739</v>
      </c>
      <c r="E2117" s="4">
        <v>141</v>
      </c>
      <c r="F2117" s="4" t="s">
        <v>2700</v>
      </c>
      <c r="G2117" s="4" t="s">
        <v>2741</v>
      </c>
      <c r="H2117" s="4" t="s">
        <v>2608</v>
      </c>
      <c r="I2117" s="4" t="s">
        <v>2608</v>
      </c>
    </row>
    <row r="2118" spans="1:9" x14ac:dyDescent="0.2">
      <c r="A2118" s="4">
        <v>170189</v>
      </c>
      <c r="B2118" s="4" t="s">
        <v>3834</v>
      </c>
      <c r="C2118" s="4" t="s">
        <v>3834</v>
      </c>
      <c r="D2118" s="4" t="s">
        <v>2739</v>
      </c>
      <c r="E2118" s="4">
        <v>141</v>
      </c>
      <c r="F2118" s="4" t="s">
        <v>2700</v>
      </c>
      <c r="G2118" s="4" t="s">
        <v>2741</v>
      </c>
      <c r="H2118" s="4" t="s">
        <v>2608</v>
      </c>
      <c r="I2118" s="4" t="s">
        <v>2608</v>
      </c>
    </row>
    <row r="2119" spans="1:9" x14ac:dyDescent="0.2">
      <c r="A2119" s="4">
        <v>170190</v>
      </c>
      <c r="B2119" s="4" t="s">
        <v>3833</v>
      </c>
      <c r="C2119" s="4" t="s">
        <v>3833</v>
      </c>
      <c r="D2119" s="4" t="s">
        <v>2739</v>
      </c>
      <c r="E2119" s="4">
        <v>142</v>
      </c>
      <c r="F2119" s="4" t="s">
        <v>2700</v>
      </c>
      <c r="G2119" s="4" t="s">
        <v>2741</v>
      </c>
      <c r="H2119" s="4" t="s">
        <v>2608</v>
      </c>
      <c r="I2119" s="4" t="s">
        <v>2608</v>
      </c>
    </row>
    <row r="2120" spans="1:9" x14ac:dyDescent="0.2">
      <c r="A2120" s="4">
        <v>170191</v>
      </c>
      <c r="B2120" s="4" t="s">
        <v>3832</v>
      </c>
      <c r="C2120" s="4" t="s">
        <v>3831</v>
      </c>
      <c r="D2120" s="4" t="s">
        <v>2739</v>
      </c>
      <c r="E2120" s="4">
        <v>137</v>
      </c>
      <c r="F2120" s="4" t="s">
        <v>2700</v>
      </c>
      <c r="G2120" s="4" t="s">
        <v>2741</v>
      </c>
      <c r="H2120" s="4" t="s">
        <v>2608</v>
      </c>
      <c r="I2120" s="4" t="s">
        <v>2608</v>
      </c>
    </row>
    <row r="2121" spans="1:9" x14ac:dyDescent="0.2">
      <c r="A2121" s="4">
        <v>170192</v>
      </c>
      <c r="B2121" s="4" t="s">
        <v>3830</v>
      </c>
      <c r="C2121" s="4" t="s">
        <v>3830</v>
      </c>
      <c r="D2121" s="4" t="s">
        <v>2739</v>
      </c>
      <c r="E2121" s="4">
        <v>143</v>
      </c>
      <c r="F2121" s="4" t="s">
        <v>2700</v>
      </c>
      <c r="G2121" s="4" t="s">
        <v>2758</v>
      </c>
      <c r="H2121" s="4" t="s">
        <v>2608</v>
      </c>
      <c r="I2121" s="4" t="s">
        <v>2608</v>
      </c>
    </row>
    <row r="2122" spans="1:9" x14ac:dyDescent="0.2">
      <c r="A2122" s="4">
        <v>170193</v>
      </c>
      <c r="B2122" s="4" t="s">
        <v>3829</v>
      </c>
      <c r="C2122" s="4" t="s">
        <v>3829</v>
      </c>
      <c r="D2122" s="4" t="s">
        <v>2739</v>
      </c>
      <c r="E2122" s="4">
        <v>142</v>
      </c>
      <c r="F2122" s="4" t="s">
        <v>2700</v>
      </c>
      <c r="G2122" s="4" t="s">
        <v>2758</v>
      </c>
      <c r="H2122" s="4" t="s">
        <v>2608</v>
      </c>
      <c r="I2122" s="4" t="s">
        <v>2608</v>
      </c>
    </row>
    <row r="2123" spans="1:9" x14ac:dyDescent="0.2">
      <c r="A2123" s="4">
        <v>170194</v>
      </c>
      <c r="B2123" s="4" t="s">
        <v>3828</v>
      </c>
      <c r="C2123" s="4" t="s">
        <v>3828</v>
      </c>
      <c r="D2123" s="4" t="s">
        <v>2739</v>
      </c>
      <c r="E2123" s="4">
        <v>78</v>
      </c>
      <c r="F2123" s="4" t="s">
        <v>2700</v>
      </c>
      <c r="G2123" s="4" t="s">
        <v>2741</v>
      </c>
      <c r="H2123" s="4" t="s">
        <v>2751</v>
      </c>
      <c r="I2123" s="4" t="s">
        <v>2608</v>
      </c>
    </row>
    <row r="2124" spans="1:9" x14ac:dyDescent="0.2">
      <c r="A2124" s="4">
        <v>170195</v>
      </c>
      <c r="B2124" s="4" t="s">
        <v>3827</v>
      </c>
      <c r="C2124" s="4" t="s">
        <v>3827</v>
      </c>
      <c r="D2124" s="4" t="s">
        <v>2739</v>
      </c>
      <c r="E2124" s="4">
        <v>147</v>
      </c>
      <c r="F2124" s="4" t="s">
        <v>2700</v>
      </c>
      <c r="G2124" s="4" t="s">
        <v>2741</v>
      </c>
      <c r="H2124" s="4" t="s">
        <v>2608</v>
      </c>
      <c r="I2124" s="4" t="s">
        <v>2608</v>
      </c>
    </row>
    <row r="2125" spans="1:9" x14ac:dyDescent="0.2">
      <c r="A2125" s="4">
        <v>170198</v>
      </c>
      <c r="B2125" s="4" t="s">
        <v>3826</v>
      </c>
      <c r="C2125" s="4" t="s">
        <v>3826</v>
      </c>
      <c r="D2125" s="4" t="s">
        <v>2739</v>
      </c>
      <c r="E2125" s="4">
        <v>147</v>
      </c>
      <c r="F2125" s="4" t="s">
        <v>2700</v>
      </c>
      <c r="G2125" s="4" t="s">
        <v>2741</v>
      </c>
      <c r="H2125" s="4" t="s">
        <v>2608</v>
      </c>
      <c r="I2125" s="4" t="s">
        <v>2608</v>
      </c>
    </row>
    <row r="2126" spans="1:9" x14ac:dyDescent="0.2">
      <c r="A2126" s="4">
        <v>170199</v>
      </c>
      <c r="B2126" s="4" t="s">
        <v>3825</v>
      </c>
      <c r="C2126" s="4" t="s">
        <v>3825</v>
      </c>
      <c r="D2126" s="4" t="s">
        <v>2739</v>
      </c>
      <c r="E2126" s="4">
        <v>147</v>
      </c>
      <c r="F2126" s="4" t="s">
        <v>2700</v>
      </c>
      <c r="G2126" s="4" t="s">
        <v>2741</v>
      </c>
      <c r="H2126" s="4" t="s">
        <v>2608</v>
      </c>
      <c r="I2126" s="4" t="s">
        <v>2608</v>
      </c>
    </row>
    <row r="2127" spans="1:9" x14ac:dyDescent="0.2">
      <c r="A2127" s="4">
        <v>170202</v>
      </c>
      <c r="B2127" s="4" t="s">
        <v>3824</v>
      </c>
      <c r="C2127" s="4" t="s">
        <v>3824</v>
      </c>
      <c r="D2127" s="4" t="s">
        <v>2739</v>
      </c>
      <c r="E2127" s="4">
        <v>136</v>
      </c>
      <c r="F2127" s="4" t="s">
        <v>2700</v>
      </c>
      <c r="G2127" s="4" t="s">
        <v>2741</v>
      </c>
      <c r="H2127" s="4" t="s">
        <v>2608</v>
      </c>
      <c r="I2127" s="4" t="s">
        <v>2608</v>
      </c>
    </row>
    <row r="2128" spans="1:9" x14ac:dyDescent="0.2">
      <c r="A2128" s="4">
        <v>170203</v>
      </c>
      <c r="B2128" s="4" t="s">
        <v>3823</v>
      </c>
      <c r="C2128" s="4" t="s">
        <v>3823</v>
      </c>
      <c r="D2128" s="4" t="s">
        <v>2739</v>
      </c>
      <c r="E2128" s="4">
        <v>136</v>
      </c>
      <c r="F2128" s="4" t="s">
        <v>2700</v>
      </c>
      <c r="G2128" s="4" t="s">
        <v>2741</v>
      </c>
      <c r="H2128" s="4" t="s">
        <v>2608</v>
      </c>
      <c r="I2128" s="4" t="s">
        <v>2608</v>
      </c>
    </row>
    <row r="2129" spans="1:9" x14ac:dyDescent="0.2">
      <c r="A2129" s="4">
        <v>170204</v>
      </c>
      <c r="B2129" s="4" t="s">
        <v>3822</v>
      </c>
      <c r="C2129" s="4" t="s">
        <v>3822</v>
      </c>
      <c r="D2129" s="4" t="s">
        <v>2739</v>
      </c>
      <c r="E2129" s="4">
        <v>143</v>
      </c>
      <c r="F2129" s="4" t="s">
        <v>2700</v>
      </c>
      <c r="G2129" s="4" t="s">
        <v>2828</v>
      </c>
      <c r="H2129" s="4" t="s">
        <v>2608</v>
      </c>
      <c r="I2129" s="4" t="s">
        <v>2608</v>
      </c>
    </row>
    <row r="2130" spans="1:9" x14ac:dyDescent="0.2">
      <c r="A2130" s="4">
        <v>170205</v>
      </c>
      <c r="B2130" s="4" t="s">
        <v>3821</v>
      </c>
      <c r="C2130" s="4" t="s">
        <v>3821</v>
      </c>
      <c r="D2130" s="4" t="s">
        <v>2739</v>
      </c>
      <c r="E2130" s="4">
        <v>148</v>
      </c>
      <c r="F2130" s="4" t="s">
        <v>2700</v>
      </c>
      <c r="G2130" s="4" t="s">
        <v>2741</v>
      </c>
      <c r="H2130" s="4" t="s">
        <v>2608</v>
      </c>
      <c r="I2130" s="4" t="s">
        <v>2608</v>
      </c>
    </row>
    <row r="2131" spans="1:9" x14ac:dyDescent="0.2">
      <c r="A2131" s="4">
        <v>170206</v>
      </c>
      <c r="B2131" s="4" t="s">
        <v>3820</v>
      </c>
      <c r="C2131" s="4" t="s">
        <v>3820</v>
      </c>
      <c r="D2131" s="4" t="s">
        <v>2739</v>
      </c>
      <c r="E2131" s="4">
        <v>149</v>
      </c>
      <c r="F2131" s="4" t="s">
        <v>2700</v>
      </c>
      <c r="G2131" s="4" t="s">
        <v>2741</v>
      </c>
      <c r="H2131" s="4" t="s">
        <v>2608</v>
      </c>
      <c r="I2131" s="4" t="s">
        <v>2608</v>
      </c>
    </row>
    <row r="2132" spans="1:9" x14ac:dyDescent="0.2">
      <c r="A2132" s="4">
        <v>170208</v>
      </c>
      <c r="B2132" s="4" t="s">
        <v>3819</v>
      </c>
      <c r="C2132" s="4" t="s">
        <v>3819</v>
      </c>
      <c r="D2132" s="4" t="s">
        <v>2739</v>
      </c>
      <c r="E2132" s="4">
        <v>135</v>
      </c>
      <c r="F2132" s="4" t="s">
        <v>2700</v>
      </c>
      <c r="G2132" s="4" t="s">
        <v>2741</v>
      </c>
      <c r="H2132" s="4" t="s">
        <v>2608</v>
      </c>
      <c r="I2132" s="4" t="s">
        <v>2608</v>
      </c>
    </row>
    <row r="2133" spans="1:9" x14ac:dyDescent="0.2">
      <c r="A2133" s="4">
        <v>170209</v>
      </c>
      <c r="B2133" s="4" t="s">
        <v>3818</v>
      </c>
      <c r="C2133" s="4" t="s">
        <v>3818</v>
      </c>
      <c r="D2133" s="4" t="s">
        <v>2739</v>
      </c>
      <c r="E2133" s="4">
        <v>143</v>
      </c>
      <c r="F2133" s="4" t="s">
        <v>2700</v>
      </c>
      <c r="G2133" s="4" t="s">
        <v>2758</v>
      </c>
      <c r="H2133" s="4" t="s">
        <v>2608</v>
      </c>
      <c r="I2133" s="4" t="s">
        <v>2608</v>
      </c>
    </row>
    <row r="2134" spans="1:9" x14ac:dyDescent="0.2">
      <c r="A2134" s="4">
        <v>170210</v>
      </c>
      <c r="B2134" s="4" t="s">
        <v>3817</v>
      </c>
      <c r="C2134" s="4" t="s">
        <v>3817</v>
      </c>
      <c r="D2134" s="4" t="s">
        <v>2739</v>
      </c>
      <c r="E2134" s="4">
        <v>140</v>
      </c>
      <c r="F2134" s="4" t="s">
        <v>2700</v>
      </c>
      <c r="G2134" s="4" t="s">
        <v>2741</v>
      </c>
      <c r="H2134" s="4" t="s">
        <v>2608</v>
      </c>
      <c r="I2134" s="4" t="s">
        <v>2608</v>
      </c>
    </row>
    <row r="2135" spans="1:9" x14ac:dyDescent="0.2">
      <c r="A2135" s="4">
        <v>170211</v>
      </c>
      <c r="B2135" s="4" t="s">
        <v>3816</v>
      </c>
      <c r="C2135" s="4" t="s">
        <v>3816</v>
      </c>
      <c r="D2135" s="4" t="s">
        <v>2739</v>
      </c>
      <c r="E2135" s="4">
        <v>135</v>
      </c>
      <c r="F2135" s="4" t="s">
        <v>2700</v>
      </c>
      <c r="G2135" s="4" t="s">
        <v>2741</v>
      </c>
      <c r="H2135" s="4" t="s">
        <v>2608</v>
      </c>
      <c r="I2135" s="4" t="s">
        <v>2608</v>
      </c>
    </row>
    <row r="2136" spans="1:9" x14ac:dyDescent="0.2">
      <c r="A2136" s="4">
        <v>170212</v>
      </c>
      <c r="B2136" s="4" t="s">
        <v>3815</v>
      </c>
      <c r="C2136" s="4" t="s">
        <v>3815</v>
      </c>
      <c r="D2136" s="4" t="s">
        <v>2739</v>
      </c>
      <c r="E2136" s="4">
        <v>135</v>
      </c>
      <c r="F2136" s="4" t="s">
        <v>2700</v>
      </c>
      <c r="G2136" s="4" t="s">
        <v>2741</v>
      </c>
      <c r="H2136" s="4" t="s">
        <v>2608</v>
      </c>
      <c r="I2136" s="4" t="s">
        <v>2608</v>
      </c>
    </row>
    <row r="2137" spans="1:9" x14ac:dyDescent="0.2">
      <c r="A2137" s="4">
        <v>170214</v>
      </c>
      <c r="B2137" s="4" t="s">
        <v>3814</v>
      </c>
      <c r="C2137" s="4" t="s">
        <v>3814</v>
      </c>
      <c r="D2137" s="4" t="s">
        <v>2739</v>
      </c>
      <c r="E2137" s="4">
        <v>149</v>
      </c>
      <c r="F2137" s="4" t="s">
        <v>2700</v>
      </c>
      <c r="G2137" s="4" t="s">
        <v>2758</v>
      </c>
      <c r="H2137" s="4" t="s">
        <v>2608</v>
      </c>
      <c r="I2137" s="4" t="s">
        <v>2608</v>
      </c>
    </row>
    <row r="2138" spans="1:9" x14ac:dyDescent="0.2">
      <c r="A2138" s="4">
        <v>170215</v>
      </c>
      <c r="B2138" s="4" t="s">
        <v>3813</v>
      </c>
      <c r="C2138" s="4" t="s">
        <v>3813</v>
      </c>
      <c r="D2138" s="4" t="s">
        <v>2739</v>
      </c>
      <c r="E2138" s="4">
        <v>143</v>
      </c>
      <c r="F2138" s="4" t="s">
        <v>2700</v>
      </c>
      <c r="G2138" s="4" t="s">
        <v>2758</v>
      </c>
      <c r="H2138" s="4" t="s">
        <v>2608</v>
      </c>
      <c r="I2138" s="4" t="s">
        <v>2608</v>
      </c>
    </row>
    <row r="2139" spans="1:9" x14ac:dyDescent="0.2">
      <c r="A2139" s="4">
        <v>170216</v>
      </c>
      <c r="B2139" s="4" t="s">
        <v>3812</v>
      </c>
      <c r="C2139" s="4" t="s">
        <v>3812</v>
      </c>
      <c r="D2139" s="4" t="s">
        <v>2739</v>
      </c>
      <c r="E2139" s="4">
        <v>143</v>
      </c>
      <c r="F2139" s="4" t="s">
        <v>2700</v>
      </c>
      <c r="G2139" s="4" t="s">
        <v>2758</v>
      </c>
      <c r="H2139" s="4" t="s">
        <v>2608</v>
      </c>
      <c r="I2139" s="4" t="s">
        <v>2608</v>
      </c>
    </row>
    <row r="2140" spans="1:9" x14ac:dyDescent="0.2">
      <c r="A2140" s="4">
        <v>170217</v>
      </c>
      <c r="B2140" s="4" t="s">
        <v>3811</v>
      </c>
      <c r="C2140" s="4" t="s">
        <v>3811</v>
      </c>
      <c r="D2140" s="4" t="s">
        <v>2739</v>
      </c>
      <c r="E2140" s="4">
        <v>141</v>
      </c>
      <c r="F2140" s="4" t="s">
        <v>2700</v>
      </c>
      <c r="G2140" s="4" t="s">
        <v>2764</v>
      </c>
      <c r="H2140" s="4" t="s">
        <v>2608</v>
      </c>
      <c r="I2140" s="4" t="s">
        <v>2608</v>
      </c>
    </row>
    <row r="2141" spans="1:9" x14ac:dyDescent="0.2">
      <c r="A2141" s="4">
        <v>170218</v>
      </c>
      <c r="B2141" s="4" t="s">
        <v>3810</v>
      </c>
      <c r="C2141" s="4" t="s">
        <v>3810</v>
      </c>
      <c r="D2141" s="4" t="s">
        <v>2739</v>
      </c>
      <c r="E2141" s="4">
        <v>135</v>
      </c>
      <c r="F2141" s="4" t="s">
        <v>2700</v>
      </c>
      <c r="G2141" s="4" t="s">
        <v>2741</v>
      </c>
      <c r="H2141" s="4" t="s">
        <v>2608</v>
      </c>
      <c r="I2141" s="4" t="s">
        <v>2608</v>
      </c>
    </row>
    <row r="2142" spans="1:9" x14ac:dyDescent="0.2">
      <c r="A2142" s="4">
        <v>170219</v>
      </c>
      <c r="B2142" s="4" t="s">
        <v>3809</v>
      </c>
      <c r="C2142" s="4" t="s">
        <v>3809</v>
      </c>
      <c r="D2142" s="4" t="s">
        <v>2739</v>
      </c>
      <c r="E2142" s="4">
        <v>144</v>
      </c>
      <c r="F2142" s="4" t="s">
        <v>2700</v>
      </c>
      <c r="G2142" s="4" t="s">
        <v>2758</v>
      </c>
      <c r="H2142" s="4" t="s">
        <v>2608</v>
      </c>
      <c r="I2142" s="4" t="s">
        <v>2608</v>
      </c>
    </row>
    <row r="2143" spans="1:9" x14ac:dyDescent="0.2">
      <c r="A2143" s="4">
        <v>170220</v>
      </c>
      <c r="B2143" s="4" t="s">
        <v>3808</v>
      </c>
      <c r="C2143" s="4" t="s">
        <v>3808</v>
      </c>
      <c r="D2143" s="4" t="s">
        <v>2739</v>
      </c>
      <c r="E2143" s="4">
        <v>143</v>
      </c>
      <c r="F2143" s="4" t="s">
        <v>2700</v>
      </c>
      <c r="G2143" s="4" t="s">
        <v>2741</v>
      </c>
      <c r="H2143" s="4" t="s">
        <v>2608</v>
      </c>
      <c r="I2143" s="4" t="s">
        <v>2608</v>
      </c>
    </row>
    <row r="2144" spans="1:9" x14ac:dyDescent="0.2">
      <c r="A2144" s="4">
        <v>170221</v>
      </c>
      <c r="B2144" s="4" t="s">
        <v>3807</v>
      </c>
      <c r="C2144" s="4" t="s">
        <v>3807</v>
      </c>
      <c r="D2144" s="4" t="s">
        <v>2739</v>
      </c>
      <c r="E2144" s="4">
        <v>143</v>
      </c>
      <c r="F2144" s="4" t="s">
        <v>2700</v>
      </c>
      <c r="G2144" s="4" t="s">
        <v>2758</v>
      </c>
      <c r="H2144" s="4" t="s">
        <v>2608</v>
      </c>
      <c r="I2144" s="4" t="s">
        <v>2608</v>
      </c>
    </row>
    <row r="2145" spans="1:9" x14ac:dyDescent="0.2">
      <c r="A2145" s="4">
        <v>170222</v>
      </c>
      <c r="B2145" s="4" t="s">
        <v>3806</v>
      </c>
      <c r="C2145" s="4" t="s">
        <v>3806</v>
      </c>
      <c r="D2145" s="4" t="s">
        <v>2739</v>
      </c>
      <c r="E2145" s="4">
        <v>141</v>
      </c>
      <c r="F2145" s="4" t="s">
        <v>2700</v>
      </c>
      <c r="G2145" s="4" t="s">
        <v>2741</v>
      </c>
      <c r="H2145" s="4" t="s">
        <v>2608</v>
      </c>
      <c r="I2145" s="4" t="s">
        <v>2608</v>
      </c>
    </row>
    <row r="2146" spans="1:9" x14ac:dyDescent="0.2">
      <c r="A2146" s="4">
        <v>170223</v>
      </c>
      <c r="B2146" s="4" t="s">
        <v>3805</v>
      </c>
      <c r="C2146" s="4" t="s">
        <v>3805</v>
      </c>
      <c r="D2146" s="4" t="s">
        <v>2739</v>
      </c>
      <c r="E2146" s="4">
        <v>143</v>
      </c>
      <c r="F2146" s="4" t="s">
        <v>2700</v>
      </c>
      <c r="G2146" s="4" t="s">
        <v>2758</v>
      </c>
      <c r="H2146" s="4" t="s">
        <v>2608</v>
      </c>
      <c r="I2146" s="4" t="s">
        <v>2608</v>
      </c>
    </row>
    <row r="2147" spans="1:9" x14ac:dyDescent="0.2">
      <c r="A2147" s="4">
        <v>170224</v>
      </c>
      <c r="B2147" s="4" t="s">
        <v>3804</v>
      </c>
      <c r="C2147" s="4" t="s">
        <v>3804</v>
      </c>
      <c r="D2147" s="4" t="s">
        <v>2739</v>
      </c>
      <c r="E2147" s="4">
        <v>147</v>
      </c>
      <c r="F2147" s="4" t="s">
        <v>2700</v>
      </c>
      <c r="G2147" s="4" t="s">
        <v>2741</v>
      </c>
      <c r="H2147" s="4" t="s">
        <v>2608</v>
      </c>
      <c r="I2147" s="4" t="s">
        <v>2608</v>
      </c>
    </row>
    <row r="2148" spans="1:9" x14ac:dyDescent="0.2">
      <c r="A2148" s="4">
        <v>170226</v>
      </c>
      <c r="B2148" s="4" t="s">
        <v>3803</v>
      </c>
      <c r="C2148" s="4" t="s">
        <v>3803</v>
      </c>
      <c r="D2148" s="4" t="s">
        <v>2739</v>
      </c>
      <c r="E2148" s="4">
        <v>143</v>
      </c>
      <c r="F2148" s="4" t="s">
        <v>2700</v>
      </c>
      <c r="G2148" s="4" t="s">
        <v>2758</v>
      </c>
      <c r="H2148" s="4" t="s">
        <v>2608</v>
      </c>
      <c r="I2148" s="4" t="s">
        <v>2608</v>
      </c>
    </row>
    <row r="2149" spans="1:9" x14ac:dyDescent="0.2">
      <c r="A2149" s="4">
        <v>170227</v>
      </c>
      <c r="B2149" s="4" t="s">
        <v>3802</v>
      </c>
      <c r="C2149" s="4" t="s">
        <v>3802</v>
      </c>
      <c r="D2149" s="4" t="s">
        <v>2739</v>
      </c>
      <c r="E2149" s="4">
        <v>143</v>
      </c>
      <c r="F2149" s="4" t="s">
        <v>2700</v>
      </c>
      <c r="G2149" s="4" t="s">
        <v>2916</v>
      </c>
      <c r="H2149" s="4" t="s">
        <v>2608</v>
      </c>
      <c r="I2149" s="4" t="s">
        <v>2608</v>
      </c>
    </row>
    <row r="2150" spans="1:9" x14ac:dyDescent="0.2">
      <c r="A2150" s="4">
        <v>170228</v>
      </c>
      <c r="B2150" s="4" t="s">
        <v>3801</v>
      </c>
      <c r="C2150" s="4" t="s">
        <v>3801</v>
      </c>
      <c r="D2150" s="4" t="s">
        <v>2739</v>
      </c>
      <c r="E2150" s="4">
        <v>149</v>
      </c>
      <c r="F2150" s="4" t="s">
        <v>2700</v>
      </c>
      <c r="G2150" s="4" t="s">
        <v>3004</v>
      </c>
      <c r="H2150" s="4" t="s">
        <v>2608</v>
      </c>
      <c r="I2150" s="4" t="s">
        <v>2608</v>
      </c>
    </row>
    <row r="2151" spans="1:9" x14ac:dyDescent="0.2">
      <c r="A2151" s="4">
        <v>170229</v>
      </c>
      <c r="B2151" s="4" t="s">
        <v>3800</v>
      </c>
      <c r="C2151" s="4" t="s">
        <v>3800</v>
      </c>
      <c r="D2151" s="4" t="s">
        <v>2739</v>
      </c>
      <c r="E2151" s="4">
        <v>149</v>
      </c>
      <c r="F2151" s="4" t="s">
        <v>2700</v>
      </c>
      <c r="G2151" s="4" t="s">
        <v>2758</v>
      </c>
      <c r="H2151" s="4" t="s">
        <v>2608</v>
      </c>
      <c r="I2151" s="4" t="s">
        <v>2608</v>
      </c>
    </row>
    <row r="2152" spans="1:9" x14ac:dyDescent="0.2">
      <c r="A2152" s="4">
        <v>170230</v>
      </c>
      <c r="B2152" s="4" t="s">
        <v>3799</v>
      </c>
      <c r="C2152" s="4" t="s">
        <v>3799</v>
      </c>
      <c r="D2152" s="4" t="s">
        <v>2739</v>
      </c>
      <c r="E2152" s="4">
        <v>146</v>
      </c>
      <c r="F2152" s="4" t="s">
        <v>2700</v>
      </c>
      <c r="G2152" s="4" t="s">
        <v>2741</v>
      </c>
      <c r="H2152" s="4" t="s">
        <v>2608</v>
      </c>
      <c r="I2152" s="4" t="s">
        <v>2608</v>
      </c>
    </row>
    <row r="2153" spans="1:9" x14ac:dyDescent="0.2">
      <c r="A2153" s="4">
        <v>170231</v>
      </c>
      <c r="B2153" s="4" t="s">
        <v>3798</v>
      </c>
      <c r="C2153" s="4" t="s">
        <v>3798</v>
      </c>
      <c r="D2153" s="4" t="s">
        <v>2739</v>
      </c>
      <c r="E2153" s="4">
        <v>143</v>
      </c>
      <c r="F2153" s="4" t="s">
        <v>2700</v>
      </c>
      <c r="G2153" s="4" t="s">
        <v>2756</v>
      </c>
      <c r="H2153" s="4" t="s">
        <v>2608</v>
      </c>
      <c r="I2153" s="4" t="s">
        <v>2608</v>
      </c>
    </row>
    <row r="2154" spans="1:9" x14ac:dyDescent="0.2">
      <c r="A2154" s="4">
        <v>170232</v>
      </c>
      <c r="B2154" s="4" t="s">
        <v>3797</v>
      </c>
      <c r="C2154" s="4" t="s">
        <v>3797</v>
      </c>
      <c r="D2154" s="4" t="s">
        <v>2739</v>
      </c>
      <c r="E2154" s="4">
        <v>143</v>
      </c>
      <c r="F2154" s="4" t="s">
        <v>2700</v>
      </c>
      <c r="G2154" s="4" t="s">
        <v>2758</v>
      </c>
      <c r="H2154" s="4" t="s">
        <v>2608</v>
      </c>
      <c r="I2154" s="4" t="s">
        <v>2608</v>
      </c>
    </row>
    <row r="2155" spans="1:9" x14ac:dyDescent="0.2">
      <c r="A2155" s="4">
        <v>170233</v>
      </c>
      <c r="B2155" s="4" t="s">
        <v>3796</v>
      </c>
      <c r="C2155" s="4" t="s">
        <v>3796</v>
      </c>
      <c r="D2155" s="4" t="s">
        <v>2739</v>
      </c>
      <c r="E2155" s="4">
        <v>147</v>
      </c>
      <c r="F2155" s="4" t="s">
        <v>2700</v>
      </c>
      <c r="G2155" s="4" t="s">
        <v>2741</v>
      </c>
      <c r="H2155" s="4" t="s">
        <v>2608</v>
      </c>
      <c r="I2155" s="4" t="s">
        <v>2608</v>
      </c>
    </row>
    <row r="2156" spans="1:9" x14ac:dyDescent="0.2">
      <c r="A2156" s="4">
        <v>170234</v>
      </c>
      <c r="B2156" s="4" t="s">
        <v>3795</v>
      </c>
      <c r="C2156" s="4" t="s">
        <v>3795</v>
      </c>
      <c r="D2156" s="4" t="s">
        <v>2739</v>
      </c>
      <c r="E2156" s="4">
        <v>143</v>
      </c>
      <c r="F2156" s="4" t="s">
        <v>2700</v>
      </c>
      <c r="G2156" s="4" t="s">
        <v>2758</v>
      </c>
      <c r="H2156" s="4" t="s">
        <v>2608</v>
      </c>
      <c r="I2156" s="4" t="s">
        <v>2608</v>
      </c>
    </row>
    <row r="2157" spans="1:9" x14ac:dyDescent="0.2">
      <c r="A2157" s="4">
        <v>170235</v>
      </c>
      <c r="B2157" s="4" t="s">
        <v>3794</v>
      </c>
      <c r="C2157" s="4" t="s">
        <v>3794</v>
      </c>
      <c r="D2157" s="4" t="s">
        <v>2739</v>
      </c>
      <c r="E2157" s="4">
        <v>143</v>
      </c>
      <c r="F2157" s="4" t="s">
        <v>2700</v>
      </c>
      <c r="G2157" s="4" t="s">
        <v>2828</v>
      </c>
      <c r="H2157" s="4" t="s">
        <v>2608</v>
      </c>
      <c r="I2157" s="4" t="s">
        <v>2608</v>
      </c>
    </row>
    <row r="2158" spans="1:9" x14ac:dyDescent="0.2">
      <c r="A2158" s="4">
        <v>170236</v>
      </c>
      <c r="B2158" s="4" t="s">
        <v>3793</v>
      </c>
      <c r="C2158" s="4" t="s">
        <v>3793</v>
      </c>
      <c r="D2158" s="4" t="s">
        <v>2739</v>
      </c>
      <c r="E2158" s="4">
        <v>143</v>
      </c>
      <c r="F2158" s="4" t="s">
        <v>2700</v>
      </c>
      <c r="G2158" s="4" t="s">
        <v>2758</v>
      </c>
      <c r="H2158" s="4" t="s">
        <v>2608</v>
      </c>
      <c r="I2158" s="4" t="s">
        <v>2608</v>
      </c>
    </row>
    <row r="2159" spans="1:9" x14ac:dyDescent="0.2">
      <c r="A2159" s="4">
        <v>170237</v>
      </c>
      <c r="B2159" s="4" t="s">
        <v>3792</v>
      </c>
      <c r="C2159" s="4" t="s">
        <v>3792</v>
      </c>
      <c r="D2159" s="4" t="s">
        <v>2739</v>
      </c>
      <c r="E2159" s="4">
        <v>143</v>
      </c>
      <c r="F2159" s="4" t="s">
        <v>2700</v>
      </c>
      <c r="G2159" s="4" t="s">
        <v>2758</v>
      </c>
      <c r="H2159" s="4" t="s">
        <v>2608</v>
      </c>
      <c r="I2159" s="4" t="s">
        <v>2608</v>
      </c>
    </row>
    <row r="2160" spans="1:9" x14ac:dyDescent="0.2">
      <c r="A2160" s="4">
        <v>170238</v>
      </c>
      <c r="B2160" s="4" t="s">
        <v>3791</v>
      </c>
      <c r="C2160" s="4" t="s">
        <v>3791</v>
      </c>
      <c r="D2160" s="4" t="s">
        <v>2739</v>
      </c>
      <c r="E2160" s="4">
        <v>139</v>
      </c>
      <c r="F2160" s="4" t="s">
        <v>2700</v>
      </c>
      <c r="G2160" s="4" t="s">
        <v>2828</v>
      </c>
      <c r="H2160" s="4" t="s">
        <v>2608</v>
      </c>
      <c r="I2160" s="4" t="s">
        <v>2608</v>
      </c>
    </row>
    <row r="2161" spans="1:9" x14ac:dyDescent="0.2">
      <c r="A2161" s="4">
        <v>170239</v>
      </c>
      <c r="B2161" s="4" t="s">
        <v>3790</v>
      </c>
      <c r="C2161" s="4" t="s">
        <v>3790</v>
      </c>
      <c r="D2161" s="4" t="s">
        <v>2739</v>
      </c>
      <c r="E2161" s="4">
        <v>149</v>
      </c>
      <c r="F2161" s="4" t="s">
        <v>2700</v>
      </c>
      <c r="G2161" s="4" t="s">
        <v>2741</v>
      </c>
      <c r="H2161" s="4" t="s">
        <v>2608</v>
      </c>
      <c r="I2161" s="4" t="s">
        <v>2608</v>
      </c>
    </row>
    <row r="2162" spans="1:9" x14ac:dyDescent="0.2">
      <c r="A2162" s="4">
        <v>170240</v>
      </c>
      <c r="B2162" s="4" t="s">
        <v>3789</v>
      </c>
      <c r="C2162" s="4" t="s">
        <v>3789</v>
      </c>
      <c r="D2162" s="4" t="s">
        <v>2739</v>
      </c>
      <c r="E2162" s="4">
        <v>149</v>
      </c>
      <c r="F2162" s="4" t="s">
        <v>2700</v>
      </c>
      <c r="G2162" s="4" t="s">
        <v>2758</v>
      </c>
      <c r="H2162" s="4" t="s">
        <v>2608</v>
      </c>
      <c r="I2162" s="4" t="s">
        <v>2608</v>
      </c>
    </row>
    <row r="2163" spans="1:9" x14ac:dyDescent="0.2">
      <c r="A2163" s="4">
        <v>170241</v>
      </c>
      <c r="B2163" s="4" t="s">
        <v>3788</v>
      </c>
      <c r="C2163" s="4" t="s">
        <v>3788</v>
      </c>
      <c r="D2163" s="4" t="s">
        <v>2739</v>
      </c>
      <c r="E2163" s="4">
        <v>139</v>
      </c>
      <c r="F2163" s="4" t="s">
        <v>2700</v>
      </c>
      <c r="G2163" s="4" t="s">
        <v>2828</v>
      </c>
      <c r="H2163" s="4" t="s">
        <v>2608</v>
      </c>
      <c r="I2163" s="4" t="s">
        <v>2608</v>
      </c>
    </row>
    <row r="2164" spans="1:9" x14ac:dyDescent="0.2">
      <c r="A2164" s="4">
        <v>170242</v>
      </c>
      <c r="B2164" s="4" t="s">
        <v>3787</v>
      </c>
      <c r="C2164" s="4" t="s">
        <v>3787</v>
      </c>
      <c r="D2164" s="4" t="s">
        <v>2739</v>
      </c>
      <c r="E2164" s="4">
        <v>136</v>
      </c>
      <c r="F2164" s="4" t="s">
        <v>2700</v>
      </c>
      <c r="G2164" s="4" t="s">
        <v>2756</v>
      </c>
      <c r="H2164" s="4" t="s">
        <v>2608</v>
      </c>
      <c r="I2164" s="4" t="s">
        <v>2608</v>
      </c>
    </row>
    <row r="2165" spans="1:9" x14ac:dyDescent="0.2">
      <c r="A2165" s="4">
        <v>170243</v>
      </c>
      <c r="B2165" s="4" t="s">
        <v>3786</v>
      </c>
      <c r="C2165" s="4" t="s">
        <v>3785</v>
      </c>
      <c r="D2165" s="4" t="s">
        <v>2739</v>
      </c>
      <c r="E2165" s="4">
        <v>140</v>
      </c>
      <c r="F2165" s="4" t="s">
        <v>2700</v>
      </c>
      <c r="G2165" s="4" t="s">
        <v>2758</v>
      </c>
      <c r="H2165" s="4" t="s">
        <v>2608</v>
      </c>
      <c r="I2165" s="4" t="s">
        <v>2608</v>
      </c>
    </row>
    <row r="2166" spans="1:9" x14ac:dyDescent="0.2">
      <c r="A2166" s="4">
        <v>170244</v>
      </c>
      <c r="B2166" s="4" t="s">
        <v>3784</v>
      </c>
      <c r="C2166" s="4" t="s">
        <v>3784</v>
      </c>
      <c r="D2166" s="4" t="s">
        <v>2739</v>
      </c>
      <c r="E2166" s="4">
        <v>139</v>
      </c>
      <c r="F2166" s="4" t="s">
        <v>2700</v>
      </c>
      <c r="G2166" s="4" t="s">
        <v>2758</v>
      </c>
      <c r="H2166" s="4" t="s">
        <v>2608</v>
      </c>
      <c r="I2166" s="4" t="s">
        <v>2608</v>
      </c>
    </row>
    <row r="2167" spans="1:9" x14ac:dyDescent="0.2">
      <c r="A2167" s="4">
        <v>170245</v>
      </c>
      <c r="B2167" s="4" t="s">
        <v>3783</v>
      </c>
      <c r="C2167" s="4" t="s">
        <v>3783</v>
      </c>
      <c r="D2167" s="4" t="s">
        <v>2739</v>
      </c>
      <c r="E2167" s="4">
        <v>149</v>
      </c>
      <c r="F2167" s="4" t="s">
        <v>2700</v>
      </c>
      <c r="G2167" s="4" t="s">
        <v>2810</v>
      </c>
      <c r="H2167" s="4" t="s">
        <v>2608</v>
      </c>
      <c r="I2167" s="4" t="s">
        <v>2608</v>
      </c>
    </row>
    <row r="2168" spans="1:9" x14ac:dyDescent="0.2">
      <c r="A2168" s="4">
        <v>170246</v>
      </c>
      <c r="B2168" s="4" t="s">
        <v>3782</v>
      </c>
      <c r="C2168" s="4" t="s">
        <v>3782</v>
      </c>
      <c r="D2168" s="4" t="s">
        <v>2739</v>
      </c>
      <c r="E2168" s="4">
        <v>76</v>
      </c>
      <c r="F2168" s="4" t="s">
        <v>2700</v>
      </c>
      <c r="G2168" s="4" t="s">
        <v>2758</v>
      </c>
      <c r="H2168" s="4" t="s">
        <v>2751</v>
      </c>
      <c r="I2168" s="4" t="s">
        <v>2608</v>
      </c>
    </row>
    <row r="2169" spans="1:9" x14ac:dyDescent="0.2">
      <c r="A2169" s="4">
        <v>170247</v>
      </c>
      <c r="B2169" s="4" t="s">
        <v>3781</v>
      </c>
      <c r="C2169" s="4" t="s">
        <v>3781</v>
      </c>
      <c r="D2169" s="4" t="s">
        <v>2739</v>
      </c>
      <c r="E2169" s="4">
        <v>135</v>
      </c>
      <c r="F2169" s="4" t="s">
        <v>2700</v>
      </c>
      <c r="G2169" s="4" t="s">
        <v>2758</v>
      </c>
      <c r="H2169" s="4" t="s">
        <v>2608</v>
      </c>
      <c r="I2169" s="4" t="s">
        <v>2608</v>
      </c>
    </row>
    <row r="2170" spans="1:9" x14ac:dyDescent="0.2">
      <c r="A2170" s="4">
        <v>170248</v>
      </c>
      <c r="B2170" s="4" t="s">
        <v>3780</v>
      </c>
      <c r="C2170" s="4" t="s">
        <v>3780</v>
      </c>
      <c r="D2170" s="4" t="s">
        <v>2739</v>
      </c>
      <c r="E2170" s="4">
        <v>143</v>
      </c>
      <c r="F2170" s="4" t="s">
        <v>2700</v>
      </c>
      <c r="G2170" s="4" t="s">
        <v>2741</v>
      </c>
      <c r="H2170" s="4" t="s">
        <v>2608</v>
      </c>
      <c r="I2170" s="4" t="s">
        <v>2608</v>
      </c>
    </row>
    <row r="2171" spans="1:9" x14ac:dyDescent="0.2">
      <c r="A2171" s="4">
        <v>170249</v>
      </c>
      <c r="B2171" s="4" t="s">
        <v>3779</v>
      </c>
      <c r="C2171" s="4" t="s">
        <v>3779</v>
      </c>
      <c r="D2171" s="4" t="s">
        <v>2739</v>
      </c>
      <c r="E2171" s="4">
        <v>143</v>
      </c>
      <c r="F2171" s="4" t="s">
        <v>2700</v>
      </c>
      <c r="G2171" s="4" t="s">
        <v>3711</v>
      </c>
      <c r="H2171" s="4" t="s">
        <v>2608</v>
      </c>
      <c r="I2171" s="4" t="s">
        <v>2608</v>
      </c>
    </row>
    <row r="2172" spans="1:9" x14ac:dyDescent="0.2">
      <c r="A2172" s="4">
        <v>170250</v>
      </c>
      <c r="B2172" s="4" t="s">
        <v>3778</v>
      </c>
      <c r="C2172" s="4" t="s">
        <v>3778</v>
      </c>
      <c r="D2172" s="4" t="s">
        <v>2739</v>
      </c>
      <c r="E2172" s="4">
        <v>142</v>
      </c>
      <c r="F2172" s="4" t="s">
        <v>2700</v>
      </c>
      <c r="G2172" s="4" t="s">
        <v>2741</v>
      </c>
      <c r="H2172" s="4" t="s">
        <v>2608</v>
      </c>
      <c r="I2172" s="4" t="s">
        <v>2608</v>
      </c>
    </row>
    <row r="2173" spans="1:9" x14ac:dyDescent="0.2">
      <c r="A2173" s="4">
        <v>170251</v>
      </c>
      <c r="B2173" s="4" t="s">
        <v>3777</v>
      </c>
      <c r="C2173" s="4" t="s">
        <v>3777</v>
      </c>
      <c r="D2173" s="4" t="s">
        <v>2739</v>
      </c>
      <c r="E2173" s="4">
        <v>141</v>
      </c>
      <c r="F2173" s="4" t="s">
        <v>2700</v>
      </c>
      <c r="G2173" s="4" t="s">
        <v>2741</v>
      </c>
      <c r="H2173" s="4" t="s">
        <v>2608</v>
      </c>
      <c r="I2173" s="4" t="s">
        <v>2608</v>
      </c>
    </row>
    <row r="2174" spans="1:9" x14ac:dyDescent="0.2">
      <c r="A2174" s="4">
        <v>170252</v>
      </c>
      <c r="B2174" s="4" t="s">
        <v>3776</v>
      </c>
      <c r="C2174" s="4" t="s">
        <v>3776</v>
      </c>
      <c r="D2174" s="4" t="s">
        <v>2739</v>
      </c>
      <c r="E2174" s="4">
        <v>146</v>
      </c>
      <c r="F2174" s="4" t="s">
        <v>2700</v>
      </c>
      <c r="G2174" s="4" t="s">
        <v>2741</v>
      </c>
      <c r="H2174" s="4" t="s">
        <v>2608</v>
      </c>
      <c r="I2174" s="4" t="s">
        <v>2608</v>
      </c>
    </row>
    <row r="2175" spans="1:9" x14ac:dyDescent="0.2">
      <c r="A2175" s="4">
        <v>170253</v>
      </c>
      <c r="B2175" s="4" t="s">
        <v>3775</v>
      </c>
      <c r="C2175" s="4" t="s">
        <v>3775</v>
      </c>
      <c r="D2175" s="4" t="s">
        <v>2739</v>
      </c>
      <c r="E2175" s="4">
        <v>147</v>
      </c>
      <c r="F2175" s="4" t="s">
        <v>2700</v>
      </c>
      <c r="G2175" s="4" t="s">
        <v>2758</v>
      </c>
      <c r="H2175" s="4" t="s">
        <v>2608</v>
      </c>
      <c r="I2175" s="4" t="s">
        <v>2608</v>
      </c>
    </row>
    <row r="2176" spans="1:9" x14ac:dyDescent="0.2">
      <c r="A2176" s="4">
        <v>170254</v>
      </c>
      <c r="B2176" s="4" t="s">
        <v>3774</v>
      </c>
      <c r="C2176" s="4" t="s">
        <v>3774</v>
      </c>
      <c r="D2176" s="4" t="s">
        <v>2739</v>
      </c>
      <c r="E2176" s="4">
        <v>142</v>
      </c>
      <c r="F2176" s="4" t="s">
        <v>2700</v>
      </c>
      <c r="G2176" s="4" t="s">
        <v>2828</v>
      </c>
      <c r="H2176" s="4" t="s">
        <v>2608</v>
      </c>
      <c r="I2176" s="4" t="s">
        <v>2608</v>
      </c>
    </row>
    <row r="2177" spans="1:9" x14ac:dyDescent="0.2">
      <c r="A2177" s="4">
        <v>170255</v>
      </c>
      <c r="B2177" s="4" t="s">
        <v>3773</v>
      </c>
      <c r="C2177" s="4" t="s">
        <v>3773</v>
      </c>
      <c r="D2177" s="4" t="s">
        <v>2739</v>
      </c>
      <c r="E2177" s="4">
        <v>143</v>
      </c>
      <c r="F2177" s="4" t="s">
        <v>2700</v>
      </c>
      <c r="G2177" s="4" t="s">
        <v>2741</v>
      </c>
      <c r="H2177" s="4" t="s">
        <v>2608</v>
      </c>
      <c r="I2177" s="4" t="s">
        <v>2608</v>
      </c>
    </row>
    <row r="2178" spans="1:9" x14ac:dyDescent="0.2">
      <c r="A2178" s="4">
        <v>170256</v>
      </c>
      <c r="B2178" s="4" t="s">
        <v>3772</v>
      </c>
      <c r="C2178" s="4" t="s">
        <v>3772</v>
      </c>
      <c r="D2178" s="4" t="s">
        <v>2739</v>
      </c>
      <c r="E2178" s="4">
        <v>143</v>
      </c>
      <c r="F2178" s="4" t="s">
        <v>2700</v>
      </c>
      <c r="G2178" s="4" t="s">
        <v>2828</v>
      </c>
      <c r="H2178" s="4" t="s">
        <v>2608</v>
      </c>
      <c r="I2178" s="4" t="s">
        <v>2608</v>
      </c>
    </row>
    <row r="2179" spans="1:9" x14ac:dyDescent="0.2">
      <c r="A2179" s="4">
        <v>170257</v>
      </c>
      <c r="B2179" s="4" t="s">
        <v>3771</v>
      </c>
      <c r="C2179" s="4" t="s">
        <v>3771</v>
      </c>
      <c r="D2179" s="4" t="s">
        <v>2739</v>
      </c>
      <c r="E2179" s="4">
        <v>142</v>
      </c>
      <c r="F2179" s="4" t="s">
        <v>2700</v>
      </c>
      <c r="G2179" s="4" t="s">
        <v>2758</v>
      </c>
      <c r="H2179" s="4" t="s">
        <v>2608</v>
      </c>
      <c r="I2179" s="4" t="s">
        <v>2608</v>
      </c>
    </row>
    <row r="2180" spans="1:9" x14ac:dyDescent="0.2">
      <c r="A2180" s="4">
        <v>170258</v>
      </c>
      <c r="B2180" s="4" t="s">
        <v>3770</v>
      </c>
      <c r="C2180" s="4" t="s">
        <v>3770</v>
      </c>
      <c r="D2180" s="4" t="s">
        <v>2739</v>
      </c>
      <c r="E2180" s="4">
        <v>143</v>
      </c>
      <c r="F2180" s="4" t="s">
        <v>2700</v>
      </c>
      <c r="G2180" s="4" t="s">
        <v>2741</v>
      </c>
      <c r="H2180" s="4" t="s">
        <v>2608</v>
      </c>
      <c r="I2180" s="4" t="s">
        <v>2608</v>
      </c>
    </row>
    <row r="2181" spans="1:9" x14ac:dyDescent="0.2">
      <c r="A2181" s="4">
        <v>170259</v>
      </c>
      <c r="B2181" s="4" t="s">
        <v>3769</v>
      </c>
      <c r="C2181" s="4" t="s">
        <v>3769</v>
      </c>
      <c r="D2181" s="4" t="s">
        <v>2739</v>
      </c>
      <c r="E2181" s="4">
        <v>143</v>
      </c>
      <c r="F2181" s="4" t="s">
        <v>2700</v>
      </c>
      <c r="G2181" s="4" t="s">
        <v>3004</v>
      </c>
      <c r="H2181" s="4" t="s">
        <v>2608</v>
      </c>
      <c r="I2181" s="4" t="s">
        <v>2608</v>
      </c>
    </row>
    <row r="2182" spans="1:9" x14ac:dyDescent="0.2">
      <c r="A2182" s="4">
        <v>170260</v>
      </c>
      <c r="B2182" s="4" t="s">
        <v>3768</v>
      </c>
      <c r="C2182" s="4" t="s">
        <v>3768</v>
      </c>
      <c r="D2182" s="4" t="s">
        <v>2739</v>
      </c>
      <c r="E2182" s="4">
        <v>143</v>
      </c>
      <c r="F2182" s="4" t="s">
        <v>2700</v>
      </c>
      <c r="G2182" s="4" t="s">
        <v>2828</v>
      </c>
      <c r="H2182" s="4" t="s">
        <v>2608</v>
      </c>
      <c r="I2182" s="4" t="s">
        <v>2608</v>
      </c>
    </row>
    <row r="2183" spans="1:9" x14ac:dyDescent="0.2">
      <c r="A2183" s="4">
        <v>170261</v>
      </c>
      <c r="B2183" s="4" t="s">
        <v>3767</v>
      </c>
      <c r="C2183" s="4" t="s">
        <v>3766</v>
      </c>
      <c r="D2183" s="4" t="s">
        <v>2739</v>
      </c>
      <c r="E2183" s="4">
        <v>141</v>
      </c>
      <c r="F2183" s="4" t="s">
        <v>2700</v>
      </c>
      <c r="G2183" s="4" t="s">
        <v>2741</v>
      </c>
      <c r="H2183" s="4" t="s">
        <v>2608</v>
      </c>
      <c r="I2183" s="4" t="s">
        <v>2608</v>
      </c>
    </row>
    <row r="2184" spans="1:9" x14ac:dyDescent="0.2">
      <c r="A2184" s="4">
        <v>170262</v>
      </c>
      <c r="B2184" s="4" t="s">
        <v>3765</v>
      </c>
      <c r="C2184" s="4" t="s">
        <v>3765</v>
      </c>
      <c r="D2184" s="4" t="s">
        <v>2739</v>
      </c>
      <c r="E2184" s="4">
        <v>147</v>
      </c>
      <c r="F2184" s="4" t="s">
        <v>2700</v>
      </c>
      <c r="G2184" s="4" t="s">
        <v>2741</v>
      </c>
      <c r="H2184" s="4" t="s">
        <v>2608</v>
      </c>
      <c r="I2184" s="4" t="s">
        <v>2608</v>
      </c>
    </row>
    <row r="2185" spans="1:9" x14ac:dyDescent="0.2">
      <c r="A2185" s="4">
        <v>170263</v>
      </c>
      <c r="B2185" s="4" t="s">
        <v>3764</v>
      </c>
      <c r="C2185" s="4" t="s">
        <v>3764</v>
      </c>
      <c r="D2185" s="4" t="s">
        <v>2739</v>
      </c>
      <c r="E2185" s="4">
        <v>143</v>
      </c>
      <c r="F2185" s="4" t="s">
        <v>2700</v>
      </c>
      <c r="G2185" s="4" t="s">
        <v>2810</v>
      </c>
      <c r="H2185" s="4" t="s">
        <v>2608</v>
      </c>
      <c r="I2185" s="4" t="s">
        <v>2608</v>
      </c>
    </row>
    <row r="2186" spans="1:9" x14ac:dyDescent="0.2">
      <c r="A2186" s="4">
        <v>170264</v>
      </c>
      <c r="B2186" s="4" t="s">
        <v>3763</v>
      </c>
      <c r="C2186" s="4" t="s">
        <v>3763</v>
      </c>
      <c r="D2186" s="4" t="s">
        <v>2739</v>
      </c>
      <c r="E2186" s="4">
        <v>143</v>
      </c>
      <c r="F2186" s="4" t="s">
        <v>2700</v>
      </c>
      <c r="G2186" s="4" t="s">
        <v>2758</v>
      </c>
      <c r="H2186" s="4" t="s">
        <v>2608</v>
      </c>
      <c r="I2186" s="4" t="s">
        <v>2608</v>
      </c>
    </row>
    <row r="2187" spans="1:9" x14ac:dyDescent="0.2">
      <c r="A2187" s="4">
        <v>170265</v>
      </c>
      <c r="B2187" s="4" t="s">
        <v>3762</v>
      </c>
      <c r="C2187" s="4" t="s">
        <v>3762</v>
      </c>
      <c r="D2187" s="4" t="s">
        <v>2739</v>
      </c>
      <c r="E2187" s="4">
        <v>139</v>
      </c>
      <c r="F2187" s="4" t="s">
        <v>2700</v>
      </c>
      <c r="G2187" s="4" t="s">
        <v>2741</v>
      </c>
      <c r="H2187" s="4" t="s">
        <v>2608</v>
      </c>
      <c r="I2187" s="4" t="s">
        <v>2608</v>
      </c>
    </row>
    <row r="2188" spans="1:9" x14ac:dyDescent="0.2">
      <c r="A2188" s="4">
        <v>170266</v>
      </c>
      <c r="B2188" s="4" t="s">
        <v>3761</v>
      </c>
      <c r="C2188" s="4" t="s">
        <v>3761</v>
      </c>
      <c r="D2188" s="4" t="s">
        <v>2739</v>
      </c>
      <c r="E2188" s="4">
        <v>143</v>
      </c>
      <c r="F2188" s="4" t="s">
        <v>2700</v>
      </c>
      <c r="G2188" s="4" t="s">
        <v>2758</v>
      </c>
      <c r="H2188" s="4" t="s">
        <v>2608</v>
      </c>
      <c r="I2188" s="4" t="s">
        <v>2608</v>
      </c>
    </row>
    <row r="2189" spans="1:9" x14ac:dyDescent="0.2">
      <c r="A2189" s="4">
        <v>170267</v>
      </c>
      <c r="B2189" s="4" t="s">
        <v>3760</v>
      </c>
      <c r="C2189" s="4" t="s">
        <v>3760</v>
      </c>
      <c r="D2189" s="4" t="s">
        <v>2739</v>
      </c>
      <c r="E2189" s="4">
        <v>143</v>
      </c>
      <c r="F2189" s="4" t="s">
        <v>2700</v>
      </c>
      <c r="G2189" s="4" t="s">
        <v>2758</v>
      </c>
      <c r="H2189" s="4" t="s">
        <v>2608</v>
      </c>
      <c r="I2189" s="4" t="s">
        <v>2608</v>
      </c>
    </row>
    <row r="2190" spans="1:9" x14ac:dyDescent="0.2">
      <c r="A2190" s="4">
        <v>170268</v>
      </c>
      <c r="B2190" s="4" t="s">
        <v>3759</v>
      </c>
      <c r="C2190" s="4" t="s">
        <v>3759</v>
      </c>
      <c r="D2190" s="4" t="s">
        <v>2739</v>
      </c>
      <c r="E2190" s="4">
        <v>143</v>
      </c>
      <c r="F2190" s="4" t="s">
        <v>2700</v>
      </c>
      <c r="G2190" s="4" t="s">
        <v>2758</v>
      </c>
      <c r="H2190" s="4" t="s">
        <v>2608</v>
      </c>
      <c r="I2190" s="4" t="s">
        <v>2608</v>
      </c>
    </row>
    <row r="2191" spans="1:9" x14ac:dyDescent="0.2">
      <c r="A2191" s="4">
        <v>170269</v>
      </c>
      <c r="B2191" s="4" t="s">
        <v>3758</v>
      </c>
      <c r="C2191" s="4" t="s">
        <v>3758</v>
      </c>
      <c r="D2191" s="4" t="s">
        <v>2739</v>
      </c>
      <c r="E2191" s="4">
        <v>143</v>
      </c>
      <c r="F2191" s="4" t="s">
        <v>2700</v>
      </c>
      <c r="G2191" s="4" t="s">
        <v>2758</v>
      </c>
      <c r="H2191" s="4" t="s">
        <v>2608</v>
      </c>
      <c r="I2191" s="4" t="s">
        <v>2608</v>
      </c>
    </row>
    <row r="2192" spans="1:9" x14ac:dyDescent="0.2">
      <c r="A2192" s="4">
        <v>170270</v>
      </c>
      <c r="B2192" s="4" t="s">
        <v>3757</v>
      </c>
      <c r="C2192" s="4" t="s">
        <v>3757</v>
      </c>
      <c r="D2192" s="4" t="s">
        <v>2739</v>
      </c>
      <c r="E2192" s="4">
        <v>143</v>
      </c>
      <c r="F2192" s="4" t="s">
        <v>2700</v>
      </c>
      <c r="G2192" s="4" t="s">
        <v>2810</v>
      </c>
      <c r="H2192" s="4" t="s">
        <v>2608</v>
      </c>
      <c r="I2192" s="4" t="s">
        <v>2608</v>
      </c>
    </row>
    <row r="2193" spans="1:9" x14ac:dyDescent="0.2">
      <c r="A2193" s="4">
        <v>170271</v>
      </c>
      <c r="B2193" s="4" t="s">
        <v>3756</v>
      </c>
      <c r="C2193" s="4" t="s">
        <v>3756</v>
      </c>
      <c r="D2193" s="4" t="s">
        <v>2739</v>
      </c>
      <c r="E2193" s="4">
        <v>143</v>
      </c>
      <c r="F2193" s="4" t="s">
        <v>2700</v>
      </c>
      <c r="G2193" s="4" t="s">
        <v>2828</v>
      </c>
      <c r="H2193" s="4" t="s">
        <v>2608</v>
      </c>
      <c r="I2193" s="4" t="s">
        <v>2608</v>
      </c>
    </row>
    <row r="2194" spans="1:9" x14ac:dyDescent="0.2">
      <c r="A2194" s="4">
        <v>170272</v>
      </c>
      <c r="B2194" s="4" t="s">
        <v>3755</v>
      </c>
      <c r="C2194" s="4" t="s">
        <v>3755</v>
      </c>
      <c r="D2194" s="4" t="s">
        <v>2739</v>
      </c>
      <c r="E2194" s="4">
        <v>143</v>
      </c>
      <c r="F2194" s="4" t="s">
        <v>2700</v>
      </c>
      <c r="G2194" s="4" t="s">
        <v>2758</v>
      </c>
      <c r="H2194" s="4" t="s">
        <v>2608</v>
      </c>
      <c r="I2194" s="4" t="s">
        <v>2608</v>
      </c>
    </row>
    <row r="2195" spans="1:9" x14ac:dyDescent="0.2">
      <c r="A2195" s="4">
        <v>170274</v>
      </c>
      <c r="B2195" s="4" t="s">
        <v>3754</v>
      </c>
      <c r="C2195" s="4" t="s">
        <v>3754</v>
      </c>
      <c r="D2195" s="4" t="s">
        <v>2739</v>
      </c>
      <c r="E2195" s="4">
        <v>145</v>
      </c>
      <c r="F2195" s="4" t="s">
        <v>2700</v>
      </c>
      <c r="G2195" s="4" t="s">
        <v>3004</v>
      </c>
      <c r="H2195" s="4" t="s">
        <v>2608</v>
      </c>
      <c r="I2195" s="4" t="s">
        <v>2608</v>
      </c>
    </row>
    <row r="2196" spans="1:9" x14ac:dyDescent="0.2">
      <c r="A2196" s="4">
        <v>170275</v>
      </c>
      <c r="B2196" s="4" t="s">
        <v>3753</v>
      </c>
      <c r="C2196" s="4" t="s">
        <v>3753</v>
      </c>
      <c r="D2196" s="4" t="s">
        <v>2739</v>
      </c>
      <c r="E2196" s="4">
        <v>143</v>
      </c>
      <c r="F2196" s="4" t="s">
        <v>2700</v>
      </c>
      <c r="G2196" s="4" t="s">
        <v>2758</v>
      </c>
      <c r="H2196" s="4" t="s">
        <v>2608</v>
      </c>
      <c r="I2196" s="4" t="s">
        <v>2608</v>
      </c>
    </row>
    <row r="2197" spans="1:9" x14ac:dyDescent="0.2">
      <c r="A2197" s="4">
        <v>170276</v>
      </c>
      <c r="B2197" s="4" t="s">
        <v>3752</v>
      </c>
      <c r="C2197" s="4" t="s">
        <v>3752</v>
      </c>
      <c r="D2197" s="4" t="s">
        <v>2739</v>
      </c>
      <c r="E2197" s="4">
        <v>141</v>
      </c>
      <c r="F2197" s="4" t="s">
        <v>2700</v>
      </c>
      <c r="G2197" s="4" t="s">
        <v>2758</v>
      </c>
      <c r="H2197" s="4" t="s">
        <v>2608</v>
      </c>
      <c r="I2197" s="4" t="s">
        <v>2608</v>
      </c>
    </row>
    <row r="2198" spans="1:9" x14ac:dyDescent="0.2">
      <c r="A2198" s="4">
        <v>170277</v>
      </c>
      <c r="B2198" s="4" t="s">
        <v>3751</v>
      </c>
      <c r="C2198" s="4" t="s">
        <v>3751</v>
      </c>
      <c r="D2198" s="4" t="s">
        <v>2739</v>
      </c>
      <c r="E2198" s="4">
        <v>143</v>
      </c>
      <c r="F2198" s="4" t="s">
        <v>2700</v>
      </c>
      <c r="G2198" s="4" t="s">
        <v>2758</v>
      </c>
      <c r="H2198" s="4" t="s">
        <v>2608</v>
      </c>
      <c r="I2198" s="4" t="s">
        <v>2608</v>
      </c>
    </row>
    <row r="2199" spans="1:9" x14ac:dyDescent="0.2">
      <c r="A2199" s="4">
        <v>170278</v>
      </c>
      <c r="B2199" s="4" t="s">
        <v>3750</v>
      </c>
      <c r="C2199" s="4" t="s">
        <v>3750</v>
      </c>
      <c r="D2199" s="4" t="s">
        <v>2739</v>
      </c>
      <c r="E2199" s="4">
        <v>143</v>
      </c>
      <c r="F2199" s="4" t="s">
        <v>2700</v>
      </c>
      <c r="G2199" s="4" t="s">
        <v>2756</v>
      </c>
      <c r="H2199" s="4" t="s">
        <v>2608</v>
      </c>
      <c r="I2199" s="4" t="s">
        <v>2608</v>
      </c>
    </row>
    <row r="2200" spans="1:9" x14ac:dyDescent="0.2">
      <c r="A2200" s="4">
        <v>170279</v>
      </c>
      <c r="B2200" s="4" t="s">
        <v>3749</v>
      </c>
      <c r="C2200" s="4" t="s">
        <v>3749</v>
      </c>
      <c r="D2200" s="4" t="s">
        <v>2739</v>
      </c>
      <c r="E2200" s="4">
        <v>141</v>
      </c>
      <c r="F2200" s="4" t="s">
        <v>2700</v>
      </c>
      <c r="G2200" s="4" t="s">
        <v>2758</v>
      </c>
      <c r="H2200" s="4" t="s">
        <v>2608</v>
      </c>
      <c r="I2200" s="4" t="s">
        <v>2608</v>
      </c>
    </row>
    <row r="2201" spans="1:9" x14ac:dyDescent="0.2">
      <c r="A2201" s="4">
        <v>170280</v>
      </c>
      <c r="B2201" s="4" t="s">
        <v>3748</v>
      </c>
      <c r="C2201" s="4" t="s">
        <v>3748</v>
      </c>
      <c r="D2201" s="4" t="s">
        <v>2739</v>
      </c>
      <c r="E2201" s="4">
        <v>139</v>
      </c>
      <c r="F2201" s="4" t="s">
        <v>2700</v>
      </c>
      <c r="G2201" s="4" t="s">
        <v>2758</v>
      </c>
      <c r="H2201" s="4" t="s">
        <v>2608</v>
      </c>
      <c r="I2201" s="4" t="s">
        <v>2608</v>
      </c>
    </row>
    <row r="2202" spans="1:9" x14ac:dyDescent="0.2">
      <c r="A2202" s="4">
        <v>170282</v>
      </c>
      <c r="B2202" s="4" t="s">
        <v>3747</v>
      </c>
      <c r="C2202" s="4" t="s">
        <v>3747</v>
      </c>
      <c r="D2202" s="4" t="s">
        <v>2739</v>
      </c>
      <c r="E2202" s="4">
        <v>139</v>
      </c>
      <c r="F2202" s="4" t="s">
        <v>2700</v>
      </c>
      <c r="G2202" s="4" t="s">
        <v>2758</v>
      </c>
      <c r="H2202" s="4" t="s">
        <v>2608</v>
      </c>
      <c r="I2202" s="4" t="s">
        <v>2608</v>
      </c>
    </row>
    <row r="2203" spans="1:9" x14ac:dyDescent="0.2">
      <c r="A2203" s="4">
        <v>170283</v>
      </c>
      <c r="B2203" s="4" t="s">
        <v>3746</v>
      </c>
      <c r="C2203" s="4" t="s">
        <v>3746</v>
      </c>
      <c r="D2203" s="4" t="s">
        <v>2739</v>
      </c>
      <c r="E2203" s="4">
        <v>142</v>
      </c>
      <c r="F2203" s="4" t="s">
        <v>2700</v>
      </c>
      <c r="G2203" s="4" t="s">
        <v>2758</v>
      </c>
      <c r="H2203" s="4" t="s">
        <v>2608</v>
      </c>
      <c r="I2203" s="4" t="s">
        <v>2608</v>
      </c>
    </row>
    <row r="2204" spans="1:9" x14ac:dyDescent="0.2">
      <c r="A2204" s="4">
        <v>170284</v>
      </c>
      <c r="B2204" s="4" t="s">
        <v>3745</v>
      </c>
      <c r="C2204" s="4" t="s">
        <v>3745</v>
      </c>
      <c r="D2204" s="4" t="s">
        <v>2739</v>
      </c>
      <c r="E2204" s="4">
        <v>146</v>
      </c>
      <c r="F2204" s="4" t="s">
        <v>2700</v>
      </c>
      <c r="G2204" s="4" t="s">
        <v>2758</v>
      </c>
      <c r="H2204" s="4" t="s">
        <v>2608</v>
      </c>
      <c r="I2204" s="4" t="s">
        <v>2608</v>
      </c>
    </row>
    <row r="2205" spans="1:9" x14ac:dyDescent="0.2">
      <c r="A2205" s="4">
        <v>170285</v>
      </c>
      <c r="B2205" s="4" t="s">
        <v>3744</v>
      </c>
      <c r="C2205" s="4" t="s">
        <v>3744</v>
      </c>
      <c r="D2205" s="4" t="s">
        <v>2739</v>
      </c>
      <c r="E2205" s="4">
        <v>137</v>
      </c>
      <c r="F2205" s="4" t="s">
        <v>2700</v>
      </c>
      <c r="G2205" s="4" t="s">
        <v>2758</v>
      </c>
      <c r="H2205" s="4" t="s">
        <v>2608</v>
      </c>
      <c r="I2205" s="4" t="s">
        <v>2608</v>
      </c>
    </row>
    <row r="2206" spans="1:9" x14ac:dyDescent="0.2">
      <c r="A2206" s="4">
        <v>170286</v>
      </c>
      <c r="B2206" s="4" t="s">
        <v>3743</v>
      </c>
      <c r="C2206" s="4" t="s">
        <v>3743</v>
      </c>
      <c r="D2206" s="4" t="s">
        <v>2739</v>
      </c>
      <c r="E2206" s="4">
        <v>142</v>
      </c>
      <c r="F2206" s="4" t="s">
        <v>2700</v>
      </c>
      <c r="G2206" s="4" t="s">
        <v>2741</v>
      </c>
      <c r="H2206" s="4" t="s">
        <v>2608</v>
      </c>
      <c r="I2206" s="4" t="s">
        <v>2608</v>
      </c>
    </row>
    <row r="2207" spans="1:9" x14ac:dyDescent="0.2">
      <c r="A2207" s="4">
        <v>170287</v>
      </c>
      <c r="B2207" s="4" t="s">
        <v>3742</v>
      </c>
      <c r="C2207" s="4" t="s">
        <v>3742</v>
      </c>
      <c r="D2207" s="4" t="s">
        <v>2739</v>
      </c>
      <c r="E2207" s="4">
        <v>137</v>
      </c>
      <c r="F2207" s="4" t="s">
        <v>2700</v>
      </c>
      <c r="G2207" s="4" t="s">
        <v>2758</v>
      </c>
      <c r="H2207" s="4" t="s">
        <v>2608</v>
      </c>
      <c r="I2207" s="4" t="s">
        <v>2608</v>
      </c>
    </row>
    <row r="2208" spans="1:9" x14ac:dyDescent="0.2">
      <c r="A2208" s="4">
        <v>170288</v>
      </c>
      <c r="B2208" s="4" t="s">
        <v>3741</v>
      </c>
      <c r="C2208" s="4" t="s">
        <v>3741</v>
      </c>
      <c r="D2208" s="4" t="s">
        <v>2739</v>
      </c>
      <c r="E2208" s="4">
        <v>143</v>
      </c>
      <c r="F2208" s="4" t="s">
        <v>2700</v>
      </c>
      <c r="G2208" s="4" t="s">
        <v>2756</v>
      </c>
      <c r="H2208" s="4" t="s">
        <v>2608</v>
      </c>
      <c r="I2208" s="4" t="s">
        <v>2608</v>
      </c>
    </row>
    <row r="2209" spans="1:9" x14ac:dyDescent="0.2">
      <c r="A2209" s="4">
        <v>170289</v>
      </c>
      <c r="B2209" s="4" t="s">
        <v>3740</v>
      </c>
      <c r="C2209" s="4" t="s">
        <v>3740</v>
      </c>
      <c r="D2209" s="4" t="s">
        <v>2739</v>
      </c>
      <c r="E2209" s="4">
        <v>137</v>
      </c>
      <c r="F2209" s="4" t="s">
        <v>2700</v>
      </c>
      <c r="G2209" s="4" t="s">
        <v>2758</v>
      </c>
      <c r="H2209" s="4" t="s">
        <v>2608</v>
      </c>
      <c r="I2209" s="4" t="s">
        <v>2608</v>
      </c>
    </row>
    <row r="2210" spans="1:9" x14ac:dyDescent="0.2">
      <c r="A2210" s="4">
        <v>170290</v>
      </c>
      <c r="B2210" s="4" t="s">
        <v>3739</v>
      </c>
      <c r="C2210" s="4" t="s">
        <v>3739</v>
      </c>
      <c r="D2210" s="4" t="s">
        <v>2739</v>
      </c>
      <c r="E2210" s="4">
        <v>139</v>
      </c>
      <c r="F2210" s="4" t="s">
        <v>2700</v>
      </c>
      <c r="G2210" s="4" t="s">
        <v>2758</v>
      </c>
      <c r="H2210" s="4" t="s">
        <v>2608</v>
      </c>
      <c r="I2210" s="4" t="s">
        <v>2608</v>
      </c>
    </row>
    <row r="2211" spans="1:9" x14ac:dyDescent="0.2">
      <c r="A2211" s="4">
        <v>170291</v>
      </c>
      <c r="B2211" s="4" t="s">
        <v>3738</v>
      </c>
      <c r="C2211" s="4" t="s">
        <v>3738</v>
      </c>
      <c r="D2211" s="4" t="s">
        <v>2739</v>
      </c>
      <c r="E2211" s="4">
        <v>145</v>
      </c>
      <c r="F2211" s="4" t="s">
        <v>2700</v>
      </c>
      <c r="G2211" s="4" t="s">
        <v>2758</v>
      </c>
      <c r="H2211" s="4" t="s">
        <v>2608</v>
      </c>
      <c r="I2211" s="4" t="s">
        <v>2608</v>
      </c>
    </row>
    <row r="2212" spans="1:9" x14ac:dyDescent="0.2">
      <c r="A2212" s="4">
        <v>170292</v>
      </c>
      <c r="B2212" s="4" t="s">
        <v>3737</v>
      </c>
      <c r="C2212" s="4" t="s">
        <v>3737</v>
      </c>
      <c r="D2212" s="4" t="s">
        <v>2739</v>
      </c>
      <c r="E2212" s="4">
        <v>145</v>
      </c>
      <c r="F2212" s="4" t="s">
        <v>2700</v>
      </c>
      <c r="G2212" s="4" t="s">
        <v>2758</v>
      </c>
      <c r="H2212" s="4" t="s">
        <v>2608</v>
      </c>
      <c r="I2212" s="4" t="s">
        <v>2608</v>
      </c>
    </row>
    <row r="2213" spans="1:9" x14ac:dyDescent="0.2">
      <c r="A2213" s="4">
        <v>170293</v>
      </c>
      <c r="B2213" s="4" t="s">
        <v>3736</v>
      </c>
      <c r="C2213" s="4" t="s">
        <v>3736</v>
      </c>
      <c r="D2213" s="4" t="s">
        <v>2739</v>
      </c>
      <c r="E2213" s="4">
        <v>143</v>
      </c>
      <c r="F2213" s="4" t="s">
        <v>2700</v>
      </c>
      <c r="G2213" s="4" t="s">
        <v>2758</v>
      </c>
      <c r="H2213" s="4" t="s">
        <v>2608</v>
      </c>
      <c r="I2213" s="4" t="s">
        <v>2608</v>
      </c>
    </row>
    <row r="2214" spans="1:9" x14ac:dyDescent="0.2">
      <c r="A2214" s="4">
        <v>170294</v>
      </c>
      <c r="B2214" s="4" t="s">
        <v>3735</v>
      </c>
      <c r="C2214" s="4" t="s">
        <v>3735</v>
      </c>
      <c r="D2214" s="4" t="s">
        <v>2739</v>
      </c>
      <c r="E2214" s="4">
        <v>139</v>
      </c>
      <c r="F2214" s="4" t="s">
        <v>2700</v>
      </c>
      <c r="G2214" s="4" t="s">
        <v>2756</v>
      </c>
      <c r="H2214" s="4" t="s">
        <v>2608</v>
      </c>
      <c r="I2214" s="4" t="s">
        <v>2608</v>
      </c>
    </row>
    <row r="2215" spans="1:9" x14ac:dyDescent="0.2">
      <c r="A2215" s="4">
        <v>170299</v>
      </c>
      <c r="B2215" s="4" t="s">
        <v>3734</v>
      </c>
      <c r="C2215" s="4" t="s">
        <v>3734</v>
      </c>
      <c r="D2215" s="4" t="s">
        <v>2739</v>
      </c>
      <c r="E2215" s="4">
        <v>142</v>
      </c>
      <c r="F2215" s="4" t="s">
        <v>2700</v>
      </c>
      <c r="G2215" s="4" t="s">
        <v>2741</v>
      </c>
      <c r="H2215" s="4" t="s">
        <v>2608</v>
      </c>
      <c r="I2215" s="4" t="s">
        <v>2608</v>
      </c>
    </row>
    <row r="2216" spans="1:9" x14ac:dyDescent="0.2">
      <c r="A2216" s="4">
        <v>170300</v>
      </c>
      <c r="B2216" s="4" t="s">
        <v>3733</v>
      </c>
      <c r="C2216" s="4" t="s">
        <v>3733</v>
      </c>
      <c r="D2216" s="4" t="s">
        <v>2739</v>
      </c>
      <c r="E2216" s="4">
        <v>141</v>
      </c>
      <c r="F2216" s="4" t="s">
        <v>2700</v>
      </c>
      <c r="G2216" s="4" t="s">
        <v>2741</v>
      </c>
      <c r="H2216" s="4" t="s">
        <v>2608</v>
      </c>
      <c r="I2216" s="4" t="s">
        <v>2608</v>
      </c>
    </row>
    <row r="2217" spans="1:9" x14ac:dyDescent="0.2">
      <c r="A2217" s="4">
        <v>170310</v>
      </c>
      <c r="B2217" s="4" t="s">
        <v>3732</v>
      </c>
      <c r="C2217" s="4" t="s">
        <v>3732</v>
      </c>
      <c r="D2217" s="4" t="s">
        <v>2739</v>
      </c>
      <c r="E2217" s="4">
        <v>143</v>
      </c>
      <c r="F2217" s="4" t="s">
        <v>2700</v>
      </c>
      <c r="G2217" s="4" t="s">
        <v>2741</v>
      </c>
      <c r="H2217" s="4" t="s">
        <v>2608</v>
      </c>
      <c r="I2217" s="4" t="s">
        <v>2608</v>
      </c>
    </row>
    <row r="2218" spans="1:9" x14ac:dyDescent="0.2">
      <c r="A2218" s="4">
        <v>170312</v>
      </c>
      <c r="B2218" s="4" t="s">
        <v>3731</v>
      </c>
      <c r="C2218" s="4" t="s">
        <v>3731</v>
      </c>
      <c r="D2218" s="4" t="s">
        <v>2739</v>
      </c>
      <c r="E2218" s="4">
        <v>146</v>
      </c>
      <c r="F2218" s="4" t="s">
        <v>2700</v>
      </c>
      <c r="G2218" s="4" t="s">
        <v>2741</v>
      </c>
      <c r="H2218" s="4" t="s">
        <v>2608</v>
      </c>
      <c r="I2218" s="4" t="s">
        <v>2608</v>
      </c>
    </row>
    <row r="2219" spans="1:9" x14ac:dyDescent="0.2">
      <c r="A2219" s="4">
        <v>170313</v>
      </c>
      <c r="B2219" s="4" t="s">
        <v>3730</v>
      </c>
      <c r="C2219" s="4" t="s">
        <v>3730</v>
      </c>
      <c r="D2219" s="4" t="s">
        <v>2739</v>
      </c>
      <c r="E2219" s="4">
        <v>146</v>
      </c>
      <c r="F2219" s="4" t="s">
        <v>2700</v>
      </c>
      <c r="G2219" s="4" t="s">
        <v>2828</v>
      </c>
      <c r="H2219" s="4" t="s">
        <v>2608</v>
      </c>
      <c r="I2219" s="4" t="s">
        <v>2608</v>
      </c>
    </row>
    <row r="2220" spans="1:9" x14ac:dyDescent="0.2">
      <c r="A2220" s="4">
        <v>170314</v>
      </c>
      <c r="B2220" s="4" t="s">
        <v>3729</v>
      </c>
      <c r="C2220" s="4" t="s">
        <v>3729</v>
      </c>
      <c r="D2220" s="4" t="s">
        <v>2739</v>
      </c>
      <c r="E2220" s="4">
        <v>146</v>
      </c>
      <c r="F2220" s="4" t="s">
        <v>2700</v>
      </c>
      <c r="G2220" s="4" t="s">
        <v>2828</v>
      </c>
      <c r="H2220" s="4" t="s">
        <v>2608</v>
      </c>
      <c r="I2220" s="4" t="s">
        <v>2608</v>
      </c>
    </row>
    <row r="2221" spans="1:9" x14ac:dyDescent="0.2">
      <c r="A2221" s="4">
        <v>170331</v>
      </c>
      <c r="B2221" s="4" t="s">
        <v>3728</v>
      </c>
      <c r="C2221" s="4" t="s">
        <v>3727</v>
      </c>
      <c r="D2221" s="4" t="s">
        <v>2739</v>
      </c>
      <c r="E2221" s="4">
        <v>143</v>
      </c>
      <c r="F2221" s="4" t="s">
        <v>2700</v>
      </c>
      <c r="G2221" s="4" t="s">
        <v>2828</v>
      </c>
      <c r="H2221" s="4" t="s">
        <v>2608</v>
      </c>
      <c r="I2221" s="4" t="s">
        <v>2608</v>
      </c>
    </row>
    <row r="2222" spans="1:9" x14ac:dyDescent="0.2">
      <c r="A2222" s="4">
        <v>170332</v>
      </c>
      <c r="B2222" s="4" t="s">
        <v>3726</v>
      </c>
      <c r="C2222" s="4" t="s">
        <v>3726</v>
      </c>
      <c r="D2222" s="4" t="s">
        <v>2739</v>
      </c>
      <c r="E2222" s="4">
        <v>143</v>
      </c>
      <c r="F2222" s="4" t="s">
        <v>2700</v>
      </c>
      <c r="G2222" s="4" t="s">
        <v>2828</v>
      </c>
      <c r="H2222" s="4" t="s">
        <v>2608</v>
      </c>
      <c r="I2222" s="4" t="s">
        <v>2608</v>
      </c>
    </row>
    <row r="2223" spans="1:9" x14ac:dyDescent="0.2">
      <c r="A2223" s="4">
        <v>170363</v>
      </c>
      <c r="B2223" s="4" t="s">
        <v>3725</v>
      </c>
      <c r="C2223" s="4" t="s">
        <v>3725</v>
      </c>
      <c r="D2223" s="4" t="s">
        <v>2739</v>
      </c>
      <c r="E2223" s="4">
        <v>143</v>
      </c>
      <c r="F2223" s="4" t="s">
        <v>2700</v>
      </c>
      <c r="G2223" s="4" t="s">
        <v>2756</v>
      </c>
      <c r="H2223" s="4" t="s">
        <v>2608</v>
      </c>
      <c r="I2223" s="4" t="s">
        <v>2608</v>
      </c>
    </row>
    <row r="2224" spans="1:9" x14ac:dyDescent="0.2">
      <c r="A2224" s="4">
        <v>170364</v>
      </c>
      <c r="B2224" s="4" t="s">
        <v>3724</v>
      </c>
      <c r="C2224" s="4" t="s">
        <v>3724</v>
      </c>
      <c r="D2224" s="4" t="s">
        <v>2739</v>
      </c>
      <c r="E2224" s="4">
        <v>143</v>
      </c>
      <c r="F2224" s="4" t="s">
        <v>2700</v>
      </c>
      <c r="G2224" s="4" t="s">
        <v>2741</v>
      </c>
      <c r="H2224" s="4" t="s">
        <v>2608</v>
      </c>
      <c r="I2224" s="4" t="s">
        <v>2608</v>
      </c>
    </row>
    <row r="2225" spans="1:9" x14ac:dyDescent="0.2">
      <c r="A2225" s="4">
        <v>170366</v>
      </c>
      <c r="B2225" s="4" t="s">
        <v>3723</v>
      </c>
      <c r="C2225" s="4" t="s">
        <v>3723</v>
      </c>
      <c r="D2225" s="4" t="s">
        <v>2739</v>
      </c>
      <c r="E2225" s="4">
        <v>143</v>
      </c>
      <c r="F2225" s="4" t="s">
        <v>2700</v>
      </c>
      <c r="G2225" s="4" t="s">
        <v>2758</v>
      </c>
      <c r="H2225" s="4" t="s">
        <v>2608</v>
      </c>
      <c r="I2225" s="4" t="s">
        <v>2608</v>
      </c>
    </row>
    <row r="2226" spans="1:9" x14ac:dyDescent="0.2">
      <c r="A2226" s="4">
        <v>170367</v>
      </c>
      <c r="B2226" s="4" t="s">
        <v>3722</v>
      </c>
      <c r="C2226" s="4" t="s">
        <v>3722</v>
      </c>
      <c r="D2226" s="4" t="s">
        <v>2739</v>
      </c>
      <c r="E2226" s="4">
        <v>143</v>
      </c>
      <c r="F2226" s="4" t="s">
        <v>2700</v>
      </c>
      <c r="G2226" s="4" t="s">
        <v>2758</v>
      </c>
      <c r="H2226" s="4" t="s">
        <v>2608</v>
      </c>
      <c r="I2226" s="4" t="s">
        <v>2608</v>
      </c>
    </row>
    <row r="2227" spans="1:9" x14ac:dyDescent="0.2">
      <c r="A2227" s="4">
        <v>170400</v>
      </c>
      <c r="B2227" s="4" t="s">
        <v>3721</v>
      </c>
      <c r="C2227" s="4" t="s">
        <v>3721</v>
      </c>
      <c r="D2227" s="4" t="s">
        <v>2739</v>
      </c>
      <c r="E2227" s="4">
        <v>142</v>
      </c>
      <c r="F2227" s="4" t="s">
        <v>2700</v>
      </c>
      <c r="G2227" s="4" t="s">
        <v>2741</v>
      </c>
      <c r="H2227" s="4" t="s">
        <v>2608</v>
      </c>
      <c r="I2227" s="4" t="s">
        <v>2608</v>
      </c>
    </row>
    <row r="2228" spans="1:9" x14ac:dyDescent="0.2">
      <c r="A2228" s="4">
        <v>170429</v>
      </c>
      <c r="B2228" s="4" t="s">
        <v>3720</v>
      </c>
      <c r="C2228" s="4" t="s">
        <v>3720</v>
      </c>
      <c r="D2228" s="4" t="s">
        <v>2739</v>
      </c>
      <c r="E2228" s="4">
        <v>143</v>
      </c>
      <c r="F2228" s="4" t="s">
        <v>2700</v>
      </c>
      <c r="G2228" s="4" t="s">
        <v>2741</v>
      </c>
      <c r="H2228" s="4" t="s">
        <v>2608</v>
      </c>
      <c r="I2228" s="4" t="s">
        <v>2608</v>
      </c>
    </row>
    <row r="2229" spans="1:9" x14ac:dyDescent="0.2">
      <c r="A2229" s="4">
        <v>170430</v>
      </c>
      <c r="B2229" s="4" t="s">
        <v>3719</v>
      </c>
      <c r="C2229" s="4" t="s">
        <v>3719</v>
      </c>
      <c r="D2229" s="4" t="s">
        <v>2739</v>
      </c>
      <c r="E2229" s="4">
        <v>142</v>
      </c>
      <c r="F2229" s="4" t="s">
        <v>2700</v>
      </c>
      <c r="G2229" s="4" t="s">
        <v>2758</v>
      </c>
      <c r="H2229" s="4" t="s">
        <v>2608</v>
      </c>
      <c r="I2229" s="4" t="s">
        <v>2608</v>
      </c>
    </row>
    <row r="2230" spans="1:9" x14ac:dyDescent="0.2">
      <c r="A2230" s="4">
        <v>170463</v>
      </c>
      <c r="B2230" s="4" t="s">
        <v>3718</v>
      </c>
      <c r="C2230" s="4" t="s">
        <v>3718</v>
      </c>
      <c r="D2230" s="4" t="s">
        <v>2739</v>
      </c>
      <c r="E2230" s="4">
        <v>139</v>
      </c>
      <c r="F2230" s="4" t="s">
        <v>2700</v>
      </c>
      <c r="G2230" s="4" t="s">
        <v>2758</v>
      </c>
      <c r="H2230" s="4" t="s">
        <v>2608</v>
      </c>
      <c r="I2230" s="4" t="s">
        <v>2608</v>
      </c>
    </row>
    <row r="2231" spans="1:9" x14ac:dyDescent="0.2">
      <c r="A2231" s="4">
        <v>170466</v>
      </c>
      <c r="B2231" s="4" t="s">
        <v>3717</v>
      </c>
      <c r="C2231" s="4" t="s">
        <v>3717</v>
      </c>
      <c r="D2231" s="4" t="s">
        <v>2739</v>
      </c>
      <c r="E2231" s="4">
        <v>139</v>
      </c>
      <c r="F2231" s="4" t="s">
        <v>2700</v>
      </c>
      <c r="G2231" s="4" t="s">
        <v>2916</v>
      </c>
      <c r="H2231" s="4" t="s">
        <v>2608</v>
      </c>
      <c r="I2231" s="4" t="s">
        <v>2608</v>
      </c>
    </row>
    <row r="2232" spans="1:9" x14ac:dyDescent="0.2">
      <c r="A2232" s="4">
        <v>170467</v>
      </c>
      <c r="B2232" s="4" t="s">
        <v>3716</v>
      </c>
      <c r="C2232" s="4" t="s">
        <v>3716</v>
      </c>
      <c r="D2232" s="4" t="s">
        <v>2739</v>
      </c>
      <c r="E2232" s="4">
        <v>139</v>
      </c>
      <c r="F2232" s="4" t="s">
        <v>2700</v>
      </c>
      <c r="G2232" s="4" t="s">
        <v>2758</v>
      </c>
      <c r="H2232" s="4" t="s">
        <v>2608</v>
      </c>
      <c r="I2232" s="4" t="s">
        <v>2608</v>
      </c>
    </row>
    <row r="2233" spans="1:9" x14ac:dyDescent="0.2">
      <c r="A2233" s="4">
        <v>170468</v>
      </c>
      <c r="B2233" s="4" t="s">
        <v>3715</v>
      </c>
      <c r="C2233" s="4" t="s">
        <v>3715</v>
      </c>
      <c r="D2233" s="4" t="s">
        <v>2739</v>
      </c>
      <c r="E2233" s="4">
        <v>139</v>
      </c>
      <c r="F2233" s="4" t="s">
        <v>2700</v>
      </c>
      <c r="G2233" s="4" t="s">
        <v>2758</v>
      </c>
      <c r="H2233" s="4" t="s">
        <v>2608</v>
      </c>
      <c r="I2233" s="4" t="s">
        <v>2608</v>
      </c>
    </row>
    <row r="2234" spans="1:9" x14ac:dyDescent="0.2">
      <c r="A2234" s="4">
        <v>170469</v>
      </c>
      <c r="B2234" s="4" t="s">
        <v>3714</v>
      </c>
      <c r="C2234" s="4" t="s">
        <v>3714</v>
      </c>
      <c r="D2234" s="4" t="s">
        <v>2739</v>
      </c>
      <c r="E2234" s="4">
        <v>139</v>
      </c>
      <c r="F2234" s="4" t="s">
        <v>2700</v>
      </c>
      <c r="G2234" s="4" t="s">
        <v>2758</v>
      </c>
      <c r="H2234" s="4" t="s">
        <v>2608</v>
      </c>
      <c r="I2234" s="4" t="s">
        <v>2608</v>
      </c>
    </row>
    <row r="2235" spans="1:9" x14ac:dyDescent="0.2">
      <c r="A2235" s="4">
        <v>170471</v>
      </c>
      <c r="B2235" s="4" t="s">
        <v>3713</v>
      </c>
      <c r="C2235" s="4" t="s">
        <v>3713</v>
      </c>
      <c r="D2235" s="4" t="s">
        <v>2739</v>
      </c>
      <c r="E2235" s="4">
        <v>139</v>
      </c>
      <c r="F2235" s="4" t="s">
        <v>2700</v>
      </c>
      <c r="G2235" s="4" t="s">
        <v>2758</v>
      </c>
      <c r="H2235" s="4" t="s">
        <v>2608</v>
      </c>
      <c r="I2235" s="4" t="s">
        <v>2608</v>
      </c>
    </row>
    <row r="2236" spans="1:9" x14ac:dyDescent="0.2">
      <c r="A2236" s="4">
        <v>170908</v>
      </c>
      <c r="B2236" s="4" t="s">
        <v>3712</v>
      </c>
      <c r="C2236" s="4" t="s">
        <v>3712</v>
      </c>
      <c r="D2236" s="4" t="s">
        <v>2739</v>
      </c>
      <c r="E2236" s="4">
        <v>134</v>
      </c>
      <c r="F2236" s="4" t="s">
        <v>2700</v>
      </c>
      <c r="G2236" s="4" t="s">
        <v>3711</v>
      </c>
      <c r="H2236" s="4" t="s">
        <v>2608</v>
      </c>
      <c r="I2236" s="4" t="s">
        <v>2608</v>
      </c>
    </row>
    <row r="2237" spans="1:9" x14ac:dyDescent="0.2">
      <c r="A2237" s="4">
        <v>170909</v>
      </c>
      <c r="B2237" s="4" t="s">
        <v>3710</v>
      </c>
      <c r="C2237" s="4" t="s">
        <v>3710</v>
      </c>
      <c r="D2237" s="4" t="s">
        <v>2739</v>
      </c>
      <c r="E2237" s="4">
        <v>134</v>
      </c>
      <c r="F2237" s="4" t="s">
        <v>2700</v>
      </c>
      <c r="G2237" s="4" t="s">
        <v>2741</v>
      </c>
      <c r="H2237" s="4" t="s">
        <v>2608</v>
      </c>
      <c r="I2237" s="4" t="s">
        <v>2608</v>
      </c>
    </row>
    <row r="2238" spans="1:9" x14ac:dyDescent="0.2">
      <c r="A2238" s="4">
        <v>170910</v>
      </c>
      <c r="B2238" s="4" t="s">
        <v>3709</v>
      </c>
      <c r="C2238" s="4" t="s">
        <v>3709</v>
      </c>
      <c r="D2238" s="4" t="s">
        <v>3568</v>
      </c>
      <c r="E2238" s="4">
        <v>134</v>
      </c>
      <c r="F2238" s="4" t="s">
        <v>2700</v>
      </c>
      <c r="G2238" s="4" t="s">
        <v>2787</v>
      </c>
      <c r="H2238" s="4" t="s">
        <v>2608</v>
      </c>
      <c r="I2238" s="4" t="s">
        <v>2608</v>
      </c>
    </row>
    <row r="2239" spans="1:9" x14ac:dyDescent="0.2">
      <c r="A2239" s="4">
        <v>170912</v>
      </c>
      <c r="B2239" s="4" t="s">
        <v>3708</v>
      </c>
      <c r="C2239" s="4" t="s">
        <v>3708</v>
      </c>
      <c r="D2239" s="4" t="s">
        <v>2739</v>
      </c>
      <c r="E2239" s="4">
        <v>134</v>
      </c>
      <c r="F2239" s="4" t="s">
        <v>2700</v>
      </c>
      <c r="G2239" s="4" t="s">
        <v>3004</v>
      </c>
      <c r="H2239" s="4" t="s">
        <v>2608</v>
      </c>
      <c r="I2239" s="4" t="s">
        <v>2608</v>
      </c>
    </row>
    <row r="2240" spans="1:9" x14ac:dyDescent="0.2">
      <c r="A2240" s="4">
        <v>170913</v>
      </c>
      <c r="B2240" s="4" t="s">
        <v>3707</v>
      </c>
      <c r="C2240" s="4" t="s">
        <v>3707</v>
      </c>
      <c r="D2240" s="4" t="s">
        <v>2739</v>
      </c>
      <c r="E2240" s="4">
        <v>134</v>
      </c>
      <c r="F2240" s="4" t="s">
        <v>2700</v>
      </c>
      <c r="G2240" s="4" t="s">
        <v>2756</v>
      </c>
      <c r="H2240" s="4" t="s">
        <v>2608</v>
      </c>
      <c r="I2240" s="4" t="s">
        <v>2608</v>
      </c>
    </row>
    <row r="2241" spans="1:9" x14ac:dyDescent="0.2">
      <c r="A2241" s="4">
        <v>170914</v>
      </c>
      <c r="B2241" s="4" t="s">
        <v>3706</v>
      </c>
      <c r="C2241" s="4" t="s">
        <v>3706</v>
      </c>
      <c r="D2241" s="4" t="s">
        <v>3466</v>
      </c>
      <c r="E2241" s="4">
        <v>134</v>
      </c>
      <c r="F2241" s="4" t="s">
        <v>2700</v>
      </c>
      <c r="G2241" s="4" t="s">
        <v>2787</v>
      </c>
      <c r="H2241" s="4" t="s">
        <v>2608</v>
      </c>
      <c r="I2241" s="4" t="s">
        <v>2608</v>
      </c>
    </row>
    <row r="2242" spans="1:9" x14ac:dyDescent="0.2">
      <c r="A2242" s="4">
        <v>170915</v>
      </c>
      <c r="B2242" s="4" t="s">
        <v>3705</v>
      </c>
      <c r="C2242" s="4" t="s">
        <v>3705</v>
      </c>
      <c r="D2242" s="4" t="s">
        <v>2739</v>
      </c>
      <c r="E2242" s="4">
        <v>134</v>
      </c>
      <c r="F2242" s="4" t="s">
        <v>2700</v>
      </c>
      <c r="G2242" s="4" t="s">
        <v>3004</v>
      </c>
      <c r="H2242" s="4" t="s">
        <v>2608</v>
      </c>
      <c r="I2242" s="4" t="s">
        <v>2608</v>
      </c>
    </row>
    <row r="2243" spans="1:9" x14ac:dyDescent="0.2">
      <c r="A2243" s="4">
        <v>170916</v>
      </c>
      <c r="B2243" s="4" t="s">
        <v>3704</v>
      </c>
      <c r="C2243" s="4" t="s">
        <v>3704</v>
      </c>
      <c r="D2243" s="4" t="s">
        <v>2739</v>
      </c>
      <c r="E2243" s="4">
        <v>134</v>
      </c>
      <c r="F2243" s="4" t="s">
        <v>2700</v>
      </c>
      <c r="G2243" s="4" t="s">
        <v>2756</v>
      </c>
      <c r="H2243" s="4" t="s">
        <v>2608</v>
      </c>
      <c r="I2243" s="4" t="s">
        <v>2608</v>
      </c>
    </row>
    <row r="2244" spans="1:9" x14ac:dyDescent="0.2">
      <c r="A2244" s="4">
        <v>170917</v>
      </c>
      <c r="B2244" s="4" t="s">
        <v>3703</v>
      </c>
      <c r="C2244" s="4" t="s">
        <v>3703</v>
      </c>
      <c r="D2244" s="4" t="s">
        <v>2739</v>
      </c>
      <c r="E2244" s="4">
        <v>134</v>
      </c>
      <c r="F2244" s="4" t="s">
        <v>2700</v>
      </c>
      <c r="G2244" s="4" t="s">
        <v>3357</v>
      </c>
      <c r="H2244" s="4" t="s">
        <v>2608</v>
      </c>
      <c r="I2244" s="4" t="s">
        <v>2608</v>
      </c>
    </row>
    <row r="2245" spans="1:9" x14ac:dyDescent="0.2">
      <c r="A2245" s="4">
        <v>171001</v>
      </c>
      <c r="B2245" s="4" t="s">
        <v>3702</v>
      </c>
      <c r="C2245" s="4" t="s">
        <v>3702</v>
      </c>
      <c r="D2245" s="4" t="s">
        <v>2739</v>
      </c>
      <c r="E2245" s="4">
        <v>140</v>
      </c>
      <c r="F2245" s="4" t="s">
        <v>2700</v>
      </c>
      <c r="G2245" s="4" t="s">
        <v>2741</v>
      </c>
      <c r="H2245" s="4" t="s">
        <v>2608</v>
      </c>
      <c r="I2245" s="4" t="s">
        <v>2608</v>
      </c>
    </row>
    <row r="2246" spans="1:9" x14ac:dyDescent="0.2">
      <c r="A2246" s="4">
        <v>171002</v>
      </c>
      <c r="B2246" s="4" t="s">
        <v>3701</v>
      </c>
      <c r="C2246" s="4" t="s">
        <v>3701</v>
      </c>
      <c r="D2246" s="4" t="s">
        <v>2739</v>
      </c>
      <c r="E2246" s="4">
        <v>148</v>
      </c>
      <c r="F2246" s="4" t="s">
        <v>2700</v>
      </c>
      <c r="G2246" s="4" t="s">
        <v>2741</v>
      </c>
      <c r="H2246" s="4" t="s">
        <v>2608</v>
      </c>
      <c r="I2246" s="4" t="s">
        <v>2608</v>
      </c>
    </row>
    <row r="2247" spans="1:9" x14ac:dyDescent="0.2">
      <c r="A2247" s="4">
        <v>171003</v>
      </c>
      <c r="B2247" s="4" t="s">
        <v>3700</v>
      </c>
      <c r="C2247" s="4" t="s">
        <v>3700</v>
      </c>
      <c r="D2247" s="4" t="s">
        <v>2739</v>
      </c>
      <c r="E2247" s="4">
        <v>148</v>
      </c>
      <c r="F2247" s="4" t="s">
        <v>2700</v>
      </c>
      <c r="G2247" s="4" t="s">
        <v>3004</v>
      </c>
      <c r="H2247" s="4" t="s">
        <v>2608</v>
      </c>
      <c r="I2247" s="4" t="s">
        <v>2608</v>
      </c>
    </row>
    <row r="2248" spans="1:9" x14ac:dyDescent="0.2">
      <c r="A2248" s="4">
        <v>171004</v>
      </c>
      <c r="B2248" s="4" t="s">
        <v>3699</v>
      </c>
      <c r="C2248" s="4" t="s">
        <v>3699</v>
      </c>
      <c r="D2248" s="4" t="s">
        <v>2739</v>
      </c>
      <c r="E2248" s="4">
        <v>148</v>
      </c>
      <c r="F2248" s="4" t="s">
        <v>2700</v>
      </c>
      <c r="G2248" s="4" t="s">
        <v>2828</v>
      </c>
      <c r="H2248" s="4" t="s">
        <v>2608</v>
      </c>
      <c r="I2248" s="4" t="s">
        <v>2608</v>
      </c>
    </row>
    <row r="2249" spans="1:9" x14ac:dyDescent="0.2">
      <c r="A2249" s="4">
        <v>171005</v>
      </c>
      <c r="B2249" s="4" t="s">
        <v>3698</v>
      </c>
      <c r="C2249" s="4" t="s">
        <v>3698</v>
      </c>
      <c r="D2249" s="4" t="s">
        <v>2739</v>
      </c>
      <c r="E2249" s="4">
        <v>148</v>
      </c>
      <c r="F2249" s="4" t="s">
        <v>2700</v>
      </c>
      <c r="G2249" s="4" t="s">
        <v>2741</v>
      </c>
      <c r="H2249" s="4" t="s">
        <v>2608</v>
      </c>
      <c r="I2249" s="4" t="s">
        <v>2608</v>
      </c>
    </row>
    <row r="2250" spans="1:9" x14ac:dyDescent="0.2">
      <c r="A2250" s="4">
        <v>171006</v>
      </c>
      <c r="B2250" s="4" t="s">
        <v>3697</v>
      </c>
      <c r="C2250" s="4" t="s">
        <v>3697</v>
      </c>
      <c r="D2250" s="4" t="s">
        <v>2739</v>
      </c>
      <c r="E2250" s="4">
        <v>148</v>
      </c>
      <c r="F2250" s="4" t="s">
        <v>2700</v>
      </c>
      <c r="G2250" s="4" t="s">
        <v>2741</v>
      </c>
      <c r="H2250" s="4" t="s">
        <v>2608</v>
      </c>
      <c r="I2250" s="4" t="s">
        <v>2608</v>
      </c>
    </row>
    <row r="2251" spans="1:9" x14ac:dyDescent="0.2">
      <c r="A2251" s="4">
        <v>171007</v>
      </c>
      <c r="B2251" s="4" t="s">
        <v>3696</v>
      </c>
      <c r="C2251" s="4" t="s">
        <v>3696</v>
      </c>
      <c r="D2251" s="4" t="s">
        <v>2739</v>
      </c>
      <c r="E2251" s="4">
        <v>140</v>
      </c>
      <c r="F2251" s="4" t="s">
        <v>2700</v>
      </c>
      <c r="G2251" s="4" t="s">
        <v>3096</v>
      </c>
      <c r="H2251" s="4" t="s">
        <v>2608</v>
      </c>
      <c r="I2251" s="4" t="s">
        <v>2608</v>
      </c>
    </row>
    <row r="2252" spans="1:9" x14ac:dyDescent="0.2">
      <c r="A2252" s="4">
        <v>171011</v>
      </c>
      <c r="B2252" s="4" t="s">
        <v>3695</v>
      </c>
      <c r="C2252" s="4" t="s">
        <v>3694</v>
      </c>
      <c r="D2252" s="4" t="s">
        <v>2739</v>
      </c>
      <c r="E2252" s="4">
        <v>139</v>
      </c>
      <c r="F2252" s="4" t="s">
        <v>2700</v>
      </c>
      <c r="G2252" s="4" t="s">
        <v>2758</v>
      </c>
      <c r="H2252" s="4" t="s">
        <v>2608</v>
      </c>
      <c r="I2252" s="4" t="s">
        <v>2608</v>
      </c>
    </row>
    <row r="2253" spans="1:9" x14ac:dyDescent="0.2">
      <c r="A2253" s="4">
        <v>171012</v>
      </c>
      <c r="B2253" s="4" t="s">
        <v>3693</v>
      </c>
      <c r="C2253" s="4" t="s">
        <v>3693</v>
      </c>
      <c r="D2253" s="4" t="s">
        <v>2739</v>
      </c>
      <c r="E2253" s="4">
        <v>139</v>
      </c>
      <c r="F2253" s="4" t="s">
        <v>2700</v>
      </c>
      <c r="G2253" s="4" t="s">
        <v>2758</v>
      </c>
      <c r="H2253" s="4" t="s">
        <v>2608</v>
      </c>
      <c r="I2253" s="4" t="s">
        <v>2608</v>
      </c>
    </row>
    <row r="2254" spans="1:9" x14ac:dyDescent="0.2">
      <c r="A2254" s="4">
        <v>171013</v>
      </c>
      <c r="B2254" s="4" t="s">
        <v>3692</v>
      </c>
      <c r="C2254" s="4" t="s">
        <v>3692</v>
      </c>
      <c r="D2254" s="4" t="s">
        <v>2739</v>
      </c>
      <c r="E2254" s="4">
        <v>139</v>
      </c>
      <c r="F2254" s="4" t="s">
        <v>2700</v>
      </c>
      <c r="G2254" s="4" t="s">
        <v>2741</v>
      </c>
      <c r="H2254" s="4" t="s">
        <v>2608</v>
      </c>
      <c r="I2254" s="4" t="s">
        <v>2608</v>
      </c>
    </row>
    <row r="2255" spans="1:9" x14ac:dyDescent="0.2">
      <c r="A2255" s="4">
        <v>171014</v>
      </c>
      <c r="B2255" s="4" t="s">
        <v>3691</v>
      </c>
      <c r="C2255" s="4" t="s">
        <v>3691</v>
      </c>
      <c r="D2255" s="4" t="s">
        <v>2739</v>
      </c>
      <c r="E2255" s="4">
        <v>135</v>
      </c>
      <c r="F2255" s="4" t="s">
        <v>2700</v>
      </c>
      <c r="G2255" s="4" t="s">
        <v>2741</v>
      </c>
      <c r="H2255" s="4" t="s">
        <v>2608</v>
      </c>
      <c r="I2255" s="4" t="s">
        <v>2608</v>
      </c>
    </row>
    <row r="2256" spans="1:9" x14ac:dyDescent="0.2">
      <c r="A2256" s="4">
        <v>171015</v>
      </c>
      <c r="B2256" s="4" t="s">
        <v>3690</v>
      </c>
      <c r="C2256" s="4" t="s">
        <v>3690</v>
      </c>
      <c r="D2256" s="4" t="s">
        <v>2739</v>
      </c>
      <c r="E2256" s="4">
        <v>139</v>
      </c>
      <c r="F2256" s="4" t="s">
        <v>2700</v>
      </c>
      <c r="G2256" s="4" t="s">
        <v>2741</v>
      </c>
      <c r="H2256" s="4" t="s">
        <v>2608</v>
      </c>
      <c r="I2256" s="4" t="s">
        <v>2608</v>
      </c>
    </row>
    <row r="2257" spans="1:9" x14ac:dyDescent="0.2">
      <c r="A2257" s="4">
        <v>171016</v>
      </c>
      <c r="B2257" s="4" t="s">
        <v>3689</v>
      </c>
      <c r="C2257" s="4" t="s">
        <v>3689</v>
      </c>
      <c r="D2257" s="4" t="s">
        <v>2739</v>
      </c>
      <c r="E2257" s="4">
        <v>140</v>
      </c>
      <c r="F2257" s="4" t="s">
        <v>2700</v>
      </c>
      <c r="G2257" s="4" t="s">
        <v>2741</v>
      </c>
      <c r="H2257" s="4" t="s">
        <v>2608</v>
      </c>
      <c r="I2257" s="4" t="s">
        <v>2608</v>
      </c>
    </row>
    <row r="2258" spans="1:9" x14ac:dyDescent="0.2">
      <c r="A2258" s="4">
        <v>171018</v>
      </c>
      <c r="B2258" s="4" t="s">
        <v>3688</v>
      </c>
      <c r="C2258" s="4" t="s">
        <v>3688</v>
      </c>
      <c r="D2258" s="4" t="s">
        <v>2739</v>
      </c>
      <c r="E2258" s="4">
        <v>139</v>
      </c>
      <c r="F2258" s="4" t="s">
        <v>2700</v>
      </c>
      <c r="G2258" s="4" t="s">
        <v>2758</v>
      </c>
      <c r="H2258" s="4" t="s">
        <v>2608</v>
      </c>
      <c r="I2258" s="4" t="s">
        <v>2608</v>
      </c>
    </row>
    <row r="2259" spans="1:9" x14ac:dyDescent="0.2">
      <c r="A2259" s="4">
        <v>171117</v>
      </c>
      <c r="B2259" s="4" t="s">
        <v>3687</v>
      </c>
      <c r="C2259" s="4" t="s">
        <v>3687</v>
      </c>
      <c r="D2259" s="4" t="s">
        <v>2739</v>
      </c>
      <c r="E2259" s="4">
        <v>139</v>
      </c>
      <c r="F2259" s="4" t="s">
        <v>2700</v>
      </c>
      <c r="G2259" s="4" t="s">
        <v>2741</v>
      </c>
      <c r="H2259" s="4" t="s">
        <v>2608</v>
      </c>
      <c r="I2259" s="4" t="s">
        <v>2608</v>
      </c>
    </row>
    <row r="2260" spans="1:9" x14ac:dyDescent="0.2">
      <c r="A2260" s="4">
        <v>171118</v>
      </c>
      <c r="B2260" s="4" t="s">
        <v>3686</v>
      </c>
      <c r="C2260" s="4" t="s">
        <v>3686</v>
      </c>
      <c r="D2260" s="4" t="s">
        <v>2739</v>
      </c>
      <c r="E2260" s="4">
        <v>139</v>
      </c>
      <c r="F2260" s="4" t="s">
        <v>2700</v>
      </c>
      <c r="G2260" s="4" t="s">
        <v>3004</v>
      </c>
      <c r="H2260" s="4" t="s">
        <v>2608</v>
      </c>
      <c r="I2260" s="4" t="s">
        <v>2608</v>
      </c>
    </row>
    <row r="2261" spans="1:9" x14ac:dyDescent="0.2">
      <c r="A2261" s="4">
        <v>171119</v>
      </c>
      <c r="B2261" s="4" t="s">
        <v>3685</v>
      </c>
      <c r="C2261" s="4" t="s">
        <v>3684</v>
      </c>
      <c r="D2261" s="4" t="s">
        <v>2739</v>
      </c>
      <c r="E2261" s="4">
        <v>139</v>
      </c>
      <c r="F2261" s="4" t="s">
        <v>2700</v>
      </c>
      <c r="G2261" s="4" t="s">
        <v>2741</v>
      </c>
      <c r="H2261" s="4" t="s">
        <v>2608</v>
      </c>
      <c r="I2261" s="4" t="s">
        <v>2608</v>
      </c>
    </row>
    <row r="2262" spans="1:9" x14ac:dyDescent="0.2">
      <c r="A2262" s="4">
        <v>171301</v>
      </c>
      <c r="B2262" s="4" t="s">
        <v>3683</v>
      </c>
      <c r="C2262" s="4" t="s">
        <v>3683</v>
      </c>
      <c r="D2262" s="4" t="s">
        <v>2739</v>
      </c>
      <c r="E2262" s="4">
        <v>148</v>
      </c>
      <c r="F2262" s="4" t="s">
        <v>2700</v>
      </c>
      <c r="G2262" s="4" t="s">
        <v>2758</v>
      </c>
      <c r="H2262" s="4" t="s">
        <v>2608</v>
      </c>
      <c r="I2262" s="4" t="s">
        <v>2608</v>
      </c>
    </row>
    <row r="2263" spans="1:9" x14ac:dyDescent="0.2">
      <c r="A2263" s="4">
        <v>171302</v>
      </c>
      <c r="B2263" s="4" t="s">
        <v>3682</v>
      </c>
      <c r="C2263" s="4" t="s">
        <v>3682</v>
      </c>
      <c r="D2263" s="4" t="s">
        <v>2739</v>
      </c>
      <c r="E2263" s="4">
        <v>148</v>
      </c>
      <c r="F2263" s="4" t="s">
        <v>2700</v>
      </c>
      <c r="G2263" s="4" t="s">
        <v>2810</v>
      </c>
      <c r="H2263" s="4" t="s">
        <v>2608</v>
      </c>
      <c r="I2263" s="4" t="s">
        <v>2608</v>
      </c>
    </row>
    <row r="2264" spans="1:9" x14ac:dyDescent="0.2">
      <c r="A2264" s="4">
        <v>171303</v>
      </c>
      <c r="B2264" s="4" t="s">
        <v>3681</v>
      </c>
      <c r="C2264" s="4" t="s">
        <v>3681</v>
      </c>
      <c r="D2264" s="4" t="s">
        <v>2739</v>
      </c>
      <c r="E2264" s="4">
        <v>148</v>
      </c>
      <c r="F2264" s="4" t="s">
        <v>2700</v>
      </c>
      <c r="G2264" s="4" t="s">
        <v>2741</v>
      </c>
      <c r="H2264" s="4" t="s">
        <v>2608</v>
      </c>
      <c r="I2264" s="4" t="s">
        <v>2608</v>
      </c>
    </row>
    <row r="2265" spans="1:9" x14ac:dyDescent="0.2">
      <c r="A2265" s="4">
        <v>171304</v>
      </c>
      <c r="B2265" s="4" t="s">
        <v>3680</v>
      </c>
      <c r="C2265" s="4" t="s">
        <v>3680</v>
      </c>
      <c r="D2265" s="4" t="s">
        <v>2739</v>
      </c>
      <c r="E2265" s="4">
        <v>148</v>
      </c>
      <c r="F2265" s="4" t="s">
        <v>2700</v>
      </c>
      <c r="G2265" s="4" t="s">
        <v>2741</v>
      </c>
      <c r="H2265" s="4" t="s">
        <v>2608</v>
      </c>
      <c r="I2265" s="4" t="s">
        <v>2608</v>
      </c>
    </row>
    <row r="2266" spans="1:9" x14ac:dyDescent="0.2">
      <c r="A2266" s="4">
        <v>171305</v>
      </c>
      <c r="B2266" s="4" t="s">
        <v>3679</v>
      </c>
      <c r="C2266" s="4" t="s">
        <v>3679</v>
      </c>
      <c r="D2266" s="4" t="s">
        <v>2739</v>
      </c>
      <c r="E2266" s="4">
        <v>148</v>
      </c>
      <c r="F2266" s="4" t="s">
        <v>2700</v>
      </c>
      <c r="G2266" s="4" t="s">
        <v>2741</v>
      </c>
      <c r="H2266" s="4" t="s">
        <v>2608</v>
      </c>
      <c r="I2266" s="4" t="s">
        <v>2608</v>
      </c>
    </row>
    <row r="2267" spans="1:9" x14ac:dyDescent="0.2">
      <c r="A2267" s="4">
        <v>171306</v>
      </c>
      <c r="B2267" s="4" t="s">
        <v>3678</v>
      </c>
      <c r="C2267" s="4" t="s">
        <v>3678</v>
      </c>
      <c r="D2267" s="4" t="s">
        <v>2739</v>
      </c>
      <c r="E2267" s="4">
        <v>148</v>
      </c>
      <c r="F2267" s="4" t="s">
        <v>2700</v>
      </c>
      <c r="G2267" s="4" t="s">
        <v>2741</v>
      </c>
      <c r="H2267" s="4" t="s">
        <v>2608</v>
      </c>
      <c r="I2267" s="4" t="s">
        <v>2608</v>
      </c>
    </row>
    <row r="2268" spans="1:9" x14ac:dyDescent="0.2">
      <c r="A2268" s="4">
        <v>171307</v>
      </c>
      <c r="B2268" s="4" t="s">
        <v>3677</v>
      </c>
      <c r="C2268" s="4" t="s">
        <v>3677</v>
      </c>
      <c r="D2268" s="4" t="s">
        <v>2739</v>
      </c>
      <c r="E2268" s="4">
        <v>148</v>
      </c>
      <c r="F2268" s="4" t="s">
        <v>2700</v>
      </c>
      <c r="G2268" s="4" t="s">
        <v>2758</v>
      </c>
      <c r="H2268" s="4" t="s">
        <v>2608</v>
      </c>
      <c r="I2268" s="4" t="s">
        <v>2608</v>
      </c>
    </row>
    <row r="2269" spans="1:9" x14ac:dyDescent="0.2">
      <c r="A2269" s="4">
        <v>171308</v>
      </c>
      <c r="B2269" s="4" t="s">
        <v>3676</v>
      </c>
      <c r="C2269" s="4" t="s">
        <v>3676</v>
      </c>
      <c r="D2269" s="4" t="s">
        <v>2739</v>
      </c>
      <c r="E2269" s="4">
        <v>148</v>
      </c>
      <c r="F2269" s="4" t="s">
        <v>2700</v>
      </c>
      <c r="G2269" s="4" t="s">
        <v>2758</v>
      </c>
      <c r="H2269" s="4" t="s">
        <v>2608</v>
      </c>
      <c r="I2269" s="4" t="s">
        <v>2608</v>
      </c>
    </row>
    <row r="2270" spans="1:9" x14ac:dyDescent="0.2">
      <c r="A2270" s="4">
        <v>171309</v>
      </c>
      <c r="B2270" s="4" t="s">
        <v>3675</v>
      </c>
      <c r="C2270" s="4" t="s">
        <v>3675</v>
      </c>
      <c r="D2270" s="4" t="s">
        <v>2739</v>
      </c>
      <c r="E2270" s="4">
        <v>148</v>
      </c>
      <c r="F2270" s="4" t="s">
        <v>2700</v>
      </c>
      <c r="G2270" s="4" t="s">
        <v>2758</v>
      </c>
      <c r="H2270" s="4" t="s">
        <v>2608</v>
      </c>
      <c r="I2270" s="4" t="s">
        <v>2608</v>
      </c>
    </row>
    <row r="2271" spans="1:9" x14ac:dyDescent="0.2">
      <c r="A2271" s="4">
        <v>171312</v>
      </c>
      <c r="B2271" s="4" t="s">
        <v>3674</v>
      </c>
      <c r="C2271" s="4" t="s">
        <v>3674</v>
      </c>
      <c r="D2271" s="4" t="s">
        <v>3075</v>
      </c>
      <c r="E2271" s="4">
        <v>148</v>
      </c>
      <c r="F2271" s="4" t="s">
        <v>2700</v>
      </c>
      <c r="G2271" s="4" t="s">
        <v>2741</v>
      </c>
      <c r="H2271" s="4" t="s">
        <v>2608</v>
      </c>
      <c r="I2271" s="4" t="s">
        <v>2608</v>
      </c>
    </row>
    <row r="2272" spans="1:9" x14ac:dyDescent="0.2">
      <c r="A2272" s="4">
        <v>171318</v>
      </c>
      <c r="B2272" s="4" t="s">
        <v>3673</v>
      </c>
      <c r="C2272" s="4" t="s">
        <v>3673</v>
      </c>
      <c r="D2272" s="4" t="s">
        <v>2739</v>
      </c>
      <c r="E2272" s="4">
        <v>148</v>
      </c>
      <c r="F2272" s="4" t="s">
        <v>2700</v>
      </c>
      <c r="G2272" s="4" t="s">
        <v>2741</v>
      </c>
      <c r="H2272" s="4" t="s">
        <v>2608</v>
      </c>
      <c r="I2272" s="4" t="s">
        <v>2608</v>
      </c>
    </row>
    <row r="2273" spans="1:9" x14ac:dyDescent="0.2">
      <c r="A2273" s="4">
        <v>171319</v>
      </c>
      <c r="B2273" s="4" t="s">
        <v>3672</v>
      </c>
      <c r="C2273" s="4" t="s">
        <v>3672</v>
      </c>
      <c r="D2273" s="4" t="s">
        <v>2739</v>
      </c>
      <c r="E2273" s="4">
        <v>148</v>
      </c>
      <c r="F2273" s="4" t="s">
        <v>2700</v>
      </c>
      <c r="G2273" s="4" t="s">
        <v>2741</v>
      </c>
      <c r="H2273" s="4" t="s">
        <v>2608</v>
      </c>
      <c r="I2273" s="4" t="s">
        <v>2608</v>
      </c>
    </row>
    <row r="2274" spans="1:9" x14ac:dyDescent="0.2">
      <c r="A2274" s="4">
        <v>171320</v>
      </c>
      <c r="B2274" s="4" t="s">
        <v>3671</v>
      </c>
      <c r="C2274" s="4" t="s">
        <v>3671</v>
      </c>
      <c r="D2274" s="4" t="s">
        <v>2739</v>
      </c>
      <c r="E2274" s="4">
        <v>137</v>
      </c>
      <c r="F2274" s="4" t="s">
        <v>2700</v>
      </c>
      <c r="G2274" s="4" t="s">
        <v>2741</v>
      </c>
      <c r="H2274" s="4" t="s">
        <v>2608</v>
      </c>
      <c r="I2274" s="4" t="s">
        <v>2608</v>
      </c>
    </row>
    <row r="2275" spans="1:9" x14ac:dyDescent="0.2">
      <c r="A2275" s="4">
        <v>171321</v>
      </c>
      <c r="B2275" s="4" t="s">
        <v>3670</v>
      </c>
      <c r="C2275" s="4" t="s">
        <v>3670</v>
      </c>
      <c r="D2275" s="4" t="s">
        <v>2739</v>
      </c>
      <c r="E2275" s="4">
        <v>137</v>
      </c>
      <c r="F2275" s="4" t="s">
        <v>2700</v>
      </c>
      <c r="G2275" s="4" t="s">
        <v>2741</v>
      </c>
      <c r="H2275" s="4" t="s">
        <v>2608</v>
      </c>
      <c r="I2275" s="4" t="s">
        <v>2608</v>
      </c>
    </row>
    <row r="2276" spans="1:9" x14ac:dyDescent="0.2">
      <c r="A2276" s="4">
        <v>171322</v>
      </c>
      <c r="B2276" s="4" t="s">
        <v>3669</v>
      </c>
      <c r="C2276" s="4" t="s">
        <v>3669</v>
      </c>
      <c r="D2276" s="4" t="s">
        <v>2739</v>
      </c>
      <c r="E2276" s="4">
        <v>137</v>
      </c>
      <c r="F2276" s="4" t="s">
        <v>2700</v>
      </c>
      <c r="G2276" s="4" t="s">
        <v>2741</v>
      </c>
      <c r="H2276" s="4" t="s">
        <v>2608</v>
      </c>
      <c r="I2276" s="4" t="s">
        <v>2608</v>
      </c>
    </row>
    <row r="2277" spans="1:9" x14ac:dyDescent="0.2">
      <c r="A2277" s="4">
        <v>171323</v>
      </c>
      <c r="B2277" s="4" t="s">
        <v>3668</v>
      </c>
      <c r="C2277" s="4" t="s">
        <v>3668</v>
      </c>
      <c r="D2277" s="4" t="s">
        <v>2739</v>
      </c>
      <c r="E2277" s="4">
        <v>137</v>
      </c>
      <c r="F2277" s="4" t="s">
        <v>2700</v>
      </c>
      <c r="G2277" s="4" t="s">
        <v>2741</v>
      </c>
      <c r="H2277" s="4" t="s">
        <v>2608</v>
      </c>
      <c r="I2277" s="4" t="s">
        <v>2608</v>
      </c>
    </row>
    <row r="2278" spans="1:9" x14ac:dyDescent="0.2">
      <c r="A2278" s="4">
        <v>171327</v>
      </c>
      <c r="B2278" s="4" t="s">
        <v>3667</v>
      </c>
      <c r="C2278" s="4" t="s">
        <v>3667</v>
      </c>
      <c r="D2278" s="4" t="s">
        <v>2739</v>
      </c>
      <c r="E2278" s="4">
        <v>137</v>
      </c>
      <c r="F2278" s="4" t="s">
        <v>2700</v>
      </c>
      <c r="G2278" s="4" t="s">
        <v>2741</v>
      </c>
      <c r="H2278" s="4" t="s">
        <v>2608</v>
      </c>
      <c r="I2278" s="4" t="s">
        <v>2608</v>
      </c>
    </row>
    <row r="2279" spans="1:9" x14ac:dyDescent="0.2">
      <c r="A2279" s="4">
        <v>171328</v>
      </c>
      <c r="B2279" s="4" t="s">
        <v>3666</v>
      </c>
      <c r="C2279" s="4" t="s">
        <v>3666</v>
      </c>
      <c r="D2279" s="4" t="s">
        <v>2739</v>
      </c>
      <c r="E2279" s="4">
        <v>148</v>
      </c>
      <c r="F2279" s="4" t="s">
        <v>2700</v>
      </c>
      <c r="G2279" s="4" t="s">
        <v>2741</v>
      </c>
      <c r="H2279" s="4" t="s">
        <v>2608</v>
      </c>
      <c r="I2279" s="4" t="s">
        <v>2608</v>
      </c>
    </row>
    <row r="2280" spans="1:9" x14ac:dyDescent="0.2">
      <c r="A2280" s="4">
        <v>171330</v>
      </c>
      <c r="B2280" s="4" t="s">
        <v>3665</v>
      </c>
      <c r="C2280" s="4" t="s">
        <v>3665</v>
      </c>
      <c r="D2280" s="4" t="s">
        <v>2739</v>
      </c>
      <c r="E2280" s="4">
        <v>148</v>
      </c>
      <c r="F2280" s="4" t="s">
        <v>2700</v>
      </c>
      <c r="G2280" s="4" t="s">
        <v>2758</v>
      </c>
      <c r="H2280" s="4" t="s">
        <v>2608</v>
      </c>
      <c r="I2280" s="4" t="s">
        <v>2608</v>
      </c>
    </row>
    <row r="2281" spans="1:9" x14ac:dyDescent="0.2">
      <c r="A2281" s="4">
        <v>171331</v>
      </c>
      <c r="B2281" s="4" t="s">
        <v>3664</v>
      </c>
      <c r="C2281" s="4" t="s">
        <v>3664</v>
      </c>
      <c r="D2281" s="4" t="s">
        <v>2739</v>
      </c>
      <c r="E2281" s="4">
        <v>148</v>
      </c>
      <c r="F2281" s="4" t="s">
        <v>2700</v>
      </c>
      <c r="G2281" s="4" t="s">
        <v>2741</v>
      </c>
      <c r="H2281" s="4" t="s">
        <v>2608</v>
      </c>
      <c r="I2281" s="4" t="s">
        <v>2608</v>
      </c>
    </row>
    <row r="2282" spans="1:9" x14ac:dyDescent="0.2">
      <c r="A2282" s="4">
        <v>171332</v>
      </c>
      <c r="B2282" s="4" t="s">
        <v>3663</v>
      </c>
      <c r="C2282" s="4" t="s">
        <v>3663</v>
      </c>
      <c r="D2282" s="4" t="s">
        <v>3662</v>
      </c>
      <c r="E2282" s="4">
        <v>148</v>
      </c>
      <c r="F2282" s="4" t="s">
        <v>2700</v>
      </c>
      <c r="G2282" s="4" t="s">
        <v>2741</v>
      </c>
      <c r="H2282" s="4" t="s">
        <v>2608</v>
      </c>
      <c r="I2282" s="4" t="s">
        <v>2608</v>
      </c>
    </row>
    <row r="2283" spans="1:9" x14ac:dyDescent="0.2">
      <c r="A2283" s="4">
        <v>171333</v>
      </c>
      <c r="B2283" s="4" t="s">
        <v>3661</v>
      </c>
      <c r="C2283" s="4" t="s">
        <v>3661</v>
      </c>
      <c r="D2283" s="4" t="s">
        <v>2739</v>
      </c>
      <c r="E2283" s="4">
        <v>148</v>
      </c>
      <c r="F2283" s="4" t="s">
        <v>2700</v>
      </c>
      <c r="G2283" s="4" t="s">
        <v>2741</v>
      </c>
      <c r="H2283" s="4" t="s">
        <v>2608</v>
      </c>
      <c r="I2283" s="4" t="s">
        <v>2608</v>
      </c>
    </row>
    <row r="2284" spans="1:9" x14ac:dyDescent="0.2">
      <c r="A2284" s="4">
        <v>171335</v>
      </c>
      <c r="B2284" s="4" t="s">
        <v>3660</v>
      </c>
      <c r="C2284" s="4" t="s">
        <v>3660</v>
      </c>
      <c r="D2284" s="4" t="s">
        <v>2739</v>
      </c>
      <c r="E2284" s="4">
        <v>135</v>
      </c>
      <c r="F2284" s="4" t="s">
        <v>2700</v>
      </c>
      <c r="G2284" s="4" t="s">
        <v>2741</v>
      </c>
      <c r="H2284" s="4" t="s">
        <v>2608</v>
      </c>
      <c r="I2284" s="4" t="s">
        <v>2608</v>
      </c>
    </row>
    <row r="2285" spans="1:9" x14ac:dyDescent="0.2">
      <c r="A2285" s="4">
        <v>171336</v>
      </c>
      <c r="B2285" s="4" t="s">
        <v>3659</v>
      </c>
      <c r="C2285" s="4" t="s">
        <v>3659</v>
      </c>
      <c r="D2285" s="4" t="s">
        <v>2739</v>
      </c>
      <c r="E2285" s="4">
        <v>135</v>
      </c>
      <c r="F2285" s="4" t="s">
        <v>2700</v>
      </c>
      <c r="G2285" s="4" t="s">
        <v>2741</v>
      </c>
      <c r="H2285" s="4" t="s">
        <v>2608</v>
      </c>
      <c r="I2285" s="4" t="s">
        <v>2608</v>
      </c>
    </row>
    <row r="2286" spans="1:9" x14ac:dyDescent="0.2">
      <c r="A2286" s="4">
        <v>171337</v>
      </c>
      <c r="B2286" s="4" t="s">
        <v>3658</v>
      </c>
      <c r="C2286" s="4" t="s">
        <v>3658</v>
      </c>
      <c r="D2286" s="4" t="s">
        <v>2739</v>
      </c>
      <c r="E2286" s="4">
        <v>135</v>
      </c>
      <c r="F2286" s="4" t="s">
        <v>2700</v>
      </c>
      <c r="G2286" s="4" t="s">
        <v>2741</v>
      </c>
      <c r="H2286" s="4" t="s">
        <v>2608</v>
      </c>
      <c r="I2286" s="4" t="s">
        <v>2608</v>
      </c>
    </row>
    <row r="2287" spans="1:9" x14ac:dyDescent="0.2">
      <c r="A2287" s="4">
        <v>171339</v>
      </c>
      <c r="B2287" s="4" t="s">
        <v>3657</v>
      </c>
      <c r="C2287" s="4" t="s">
        <v>3657</v>
      </c>
      <c r="D2287" s="4" t="s">
        <v>2739</v>
      </c>
      <c r="E2287" s="4">
        <v>135</v>
      </c>
      <c r="F2287" s="4" t="s">
        <v>2700</v>
      </c>
      <c r="G2287" s="4" t="s">
        <v>2758</v>
      </c>
      <c r="H2287" s="4" t="s">
        <v>2608</v>
      </c>
      <c r="I2287" s="4" t="s">
        <v>2608</v>
      </c>
    </row>
    <row r="2288" spans="1:9" x14ac:dyDescent="0.2">
      <c r="A2288" s="4">
        <v>171340</v>
      </c>
      <c r="B2288" s="4" t="s">
        <v>3656</v>
      </c>
      <c r="C2288" s="4" t="s">
        <v>3656</v>
      </c>
      <c r="D2288" s="4" t="s">
        <v>3655</v>
      </c>
      <c r="E2288" s="4">
        <v>135</v>
      </c>
      <c r="F2288" s="4" t="s">
        <v>2700</v>
      </c>
      <c r="G2288" s="4" t="s">
        <v>2787</v>
      </c>
      <c r="H2288" s="4" t="s">
        <v>2608</v>
      </c>
      <c r="I2288" s="4" t="s">
        <v>2608</v>
      </c>
    </row>
    <row r="2289" spans="1:9" x14ac:dyDescent="0.2">
      <c r="A2289" s="4">
        <v>171341</v>
      </c>
      <c r="B2289" s="4" t="s">
        <v>3654</v>
      </c>
      <c r="C2289" s="4" t="s">
        <v>3654</v>
      </c>
      <c r="D2289" s="4" t="s">
        <v>2739</v>
      </c>
      <c r="E2289" s="4">
        <v>140</v>
      </c>
      <c r="F2289" s="4" t="s">
        <v>2700</v>
      </c>
      <c r="G2289" s="4" t="s">
        <v>2741</v>
      </c>
      <c r="H2289" s="4" t="s">
        <v>2608</v>
      </c>
      <c r="I2289" s="4" t="s">
        <v>2608</v>
      </c>
    </row>
    <row r="2290" spans="1:9" x14ac:dyDescent="0.2">
      <c r="A2290" s="4">
        <v>171342</v>
      </c>
      <c r="B2290" s="4" t="s">
        <v>3653</v>
      </c>
      <c r="C2290" s="4" t="s">
        <v>3653</v>
      </c>
      <c r="D2290" s="4" t="s">
        <v>2739</v>
      </c>
      <c r="E2290" s="4">
        <v>140</v>
      </c>
      <c r="F2290" s="4" t="s">
        <v>2700</v>
      </c>
      <c r="G2290" s="4" t="s">
        <v>2758</v>
      </c>
      <c r="H2290" s="4" t="s">
        <v>2608</v>
      </c>
      <c r="I2290" s="4" t="s">
        <v>2608</v>
      </c>
    </row>
    <row r="2291" spans="1:9" x14ac:dyDescent="0.2">
      <c r="A2291" s="4">
        <v>171344</v>
      </c>
      <c r="B2291" s="4" t="s">
        <v>3652</v>
      </c>
      <c r="C2291" s="4" t="s">
        <v>3652</v>
      </c>
      <c r="D2291" s="4" t="s">
        <v>2739</v>
      </c>
      <c r="E2291" s="4">
        <v>137</v>
      </c>
      <c r="F2291" s="4" t="s">
        <v>2700</v>
      </c>
      <c r="G2291" s="4" t="s">
        <v>2758</v>
      </c>
      <c r="H2291" s="4" t="s">
        <v>2608</v>
      </c>
      <c r="I2291" s="4" t="s">
        <v>2608</v>
      </c>
    </row>
    <row r="2292" spans="1:9" x14ac:dyDescent="0.2">
      <c r="A2292" s="4">
        <v>171346</v>
      </c>
      <c r="B2292" s="4" t="s">
        <v>3651</v>
      </c>
      <c r="C2292" s="4" t="s">
        <v>3651</v>
      </c>
      <c r="D2292" s="4" t="s">
        <v>2739</v>
      </c>
      <c r="E2292" s="4">
        <v>137</v>
      </c>
      <c r="F2292" s="4" t="s">
        <v>2700</v>
      </c>
      <c r="G2292" s="4" t="s">
        <v>2741</v>
      </c>
      <c r="H2292" s="4" t="s">
        <v>2608</v>
      </c>
      <c r="I2292" s="4" t="s">
        <v>2608</v>
      </c>
    </row>
    <row r="2293" spans="1:9" x14ac:dyDescent="0.2">
      <c r="A2293" s="4">
        <v>171347</v>
      </c>
      <c r="B2293" s="4" t="s">
        <v>3650</v>
      </c>
      <c r="C2293" s="4" t="s">
        <v>3650</v>
      </c>
      <c r="D2293" s="4" t="s">
        <v>2739</v>
      </c>
      <c r="E2293" s="4">
        <v>137</v>
      </c>
      <c r="F2293" s="4" t="s">
        <v>2700</v>
      </c>
      <c r="G2293" s="4" t="s">
        <v>2741</v>
      </c>
      <c r="H2293" s="4" t="s">
        <v>2608</v>
      </c>
      <c r="I2293" s="4" t="s">
        <v>2608</v>
      </c>
    </row>
    <row r="2294" spans="1:9" x14ac:dyDescent="0.2">
      <c r="A2294" s="4">
        <v>171348</v>
      </c>
      <c r="B2294" s="4" t="s">
        <v>3649</v>
      </c>
      <c r="C2294" s="4" t="s">
        <v>3649</v>
      </c>
      <c r="D2294" s="4" t="s">
        <v>2739</v>
      </c>
      <c r="E2294" s="4">
        <v>137</v>
      </c>
      <c r="F2294" s="4" t="s">
        <v>2700</v>
      </c>
      <c r="G2294" s="4" t="s">
        <v>2741</v>
      </c>
      <c r="H2294" s="4" t="s">
        <v>2608</v>
      </c>
      <c r="I2294" s="4" t="s">
        <v>2608</v>
      </c>
    </row>
    <row r="2295" spans="1:9" x14ac:dyDescent="0.2">
      <c r="A2295" s="4">
        <v>171349</v>
      </c>
      <c r="B2295" s="4" t="s">
        <v>3648</v>
      </c>
      <c r="C2295" s="4" t="s">
        <v>3648</v>
      </c>
      <c r="D2295" s="4" t="s">
        <v>2739</v>
      </c>
      <c r="E2295" s="4">
        <v>137</v>
      </c>
      <c r="F2295" s="4" t="s">
        <v>2700</v>
      </c>
      <c r="G2295" s="4" t="s">
        <v>2741</v>
      </c>
      <c r="H2295" s="4" t="s">
        <v>2608</v>
      </c>
      <c r="I2295" s="4" t="s">
        <v>2608</v>
      </c>
    </row>
    <row r="2296" spans="1:9" x14ac:dyDescent="0.2">
      <c r="A2296" s="4">
        <v>171351</v>
      </c>
      <c r="B2296" s="4" t="s">
        <v>3647</v>
      </c>
      <c r="C2296" s="4" t="s">
        <v>3647</v>
      </c>
      <c r="D2296" s="4" t="s">
        <v>2739</v>
      </c>
      <c r="E2296" s="4">
        <v>149</v>
      </c>
      <c r="F2296" s="4" t="s">
        <v>2700</v>
      </c>
      <c r="G2296" s="4" t="s">
        <v>3004</v>
      </c>
      <c r="H2296" s="4" t="s">
        <v>2608</v>
      </c>
      <c r="I2296" s="4" t="s">
        <v>2608</v>
      </c>
    </row>
    <row r="2297" spans="1:9" x14ac:dyDescent="0.2">
      <c r="A2297" s="4">
        <v>171352</v>
      </c>
      <c r="B2297" s="4" t="s">
        <v>3646</v>
      </c>
      <c r="C2297" s="4" t="s">
        <v>3646</v>
      </c>
      <c r="D2297" s="4" t="s">
        <v>2739</v>
      </c>
      <c r="E2297" s="4">
        <v>149</v>
      </c>
      <c r="F2297" s="4" t="s">
        <v>2700</v>
      </c>
      <c r="G2297" s="4" t="s">
        <v>2758</v>
      </c>
      <c r="H2297" s="4" t="s">
        <v>2608</v>
      </c>
      <c r="I2297" s="4" t="s">
        <v>2608</v>
      </c>
    </row>
    <row r="2298" spans="1:9" x14ac:dyDescent="0.2">
      <c r="A2298" s="4">
        <v>171353</v>
      </c>
      <c r="B2298" s="4" t="s">
        <v>3645</v>
      </c>
      <c r="C2298" s="4" t="s">
        <v>3645</v>
      </c>
      <c r="D2298" s="4" t="s">
        <v>2739</v>
      </c>
      <c r="E2298" s="4">
        <v>137</v>
      </c>
      <c r="F2298" s="4" t="s">
        <v>2700</v>
      </c>
      <c r="G2298" s="4" t="s">
        <v>2758</v>
      </c>
      <c r="H2298" s="4" t="s">
        <v>2608</v>
      </c>
      <c r="I2298" s="4" t="s">
        <v>2608</v>
      </c>
    </row>
    <row r="2299" spans="1:9" x14ac:dyDescent="0.2">
      <c r="A2299" s="4">
        <v>171354</v>
      </c>
      <c r="B2299" s="4" t="s">
        <v>3644</v>
      </c>
      <c r="C2299" s="4" t="s">
        <v>3644</v>
      </c>
      <c r="D2299" s="4" t="s">
        <v>2739</v>
      </c>
      <c r="E2299" s="4">
        <v>75</v>
      </c>
      <c r="F2299" s="4" t="s">
        <v>2700</v>
      </c>
      <c r="G2299" s="4" t="s">
        <v>2828</v>
      </c>
      <c r="H2299" s="4" t="s">
        <v>2751</v>
      </c>
      <c r="I2299" s="4" t="s">
        <v>2608</v>
      </c>
    </row>
    <row r="2300" spans="1:9" x14ac:dyDescent="0.2">
      <c r="A2300" s="4">
        <v>171355</v>
      </c>
      <c r="B2300" s="4" t="s">
        <v>3643</v>
      </c>
      <c r="C2300" s="4" t="s">
        <v>3643</v>
      </c>
      <c r="D2300" s="4" t="s">
        <v>2739</v>
      </c>
      <c r="E2300" s="4">
        <v>149</v>
      </c>
      <c r="F2300" s="4" t="s">
        <v>2700</v>
      </c>
      <c r="G2300" s="4" t="s">
        <v>2758</v>
      </c>
      <c r="H2300" s="4" t="s">
        <v>2608</v>
      </c>
      <c r="I2300" s="4" t="s">
        <v>2608</v>
      </c>
    </row>
    <row r="2301" spans="1:9" x14ac:dyDescent="0.2">
      <c r="A2301" s="4">
        <v>171356</v>
      </c>
      <c r="B2301" s="4" t="s">
        <v>3642</v>
      </c>
      <c r="C2301" s="4" t="s">
        <v>3642</v>
      </c>
      <c r="D2301" s="4" t="s">
        <v>2739</v>
      </c>
      <c r="E2301" s="4">
        <v>148</v>
      </c>
      <c r="F2301" s="4" t="s">
        <v>2700</v>
      </c>
      <c r="G2301" s="4" t="s">
        <v>2758</v>
      </c>
      <c r="H2301" s="4" t="s">
        <v>2608</v>
      </c>
      <c r="I2301" s="4" t="s">
        <v>2608</v>
      </c>
    </row>
    <row r="2302" spans="1:9" x14ac:dyDescent="0.2">
      <c r="A2302" s="4">
        <v>171357</v>
      </c>
      <c r="B2302" s="4" t="s">
        <v>3641</v>
      </c>
      <c r="C2302" s="4" t="s">
        <v>3641</v>
      </c>
      <c r="D2302" s="4" t="s">
        <v>2739</v>
      </c>
      <c r="E2302" s="4">
        <v>137</v>
      </c>
      <c r="F2302" s="4" t="s">
        <v>2700</v>
      </c>
      <c r="G2302" s="4" t="s">
        <v>2758</v>
      </c>
      <c r="H2302" s="4" t="s">
        <v>2608</v>
      </c>
      <c r="I2302" s="4" t="s">
        <v>2608</v>
      </c>
    </row>
    <row r="2303" spans="1:9" x14ac:dyDescent="0.2">
      <c r="A2303" s="4">
        <v>171358</v>
      </c>
      <c r="B2303" s="4" t="s">
        <v>3640</v>
      </c>
      <c r="C2303" s="4" t="s">
        <v>3640</v>
      </c>
      <c r="D2303" s="4" t="s">
        <v>2739</v>
      </c>
      <c r="E2303" s="4">
        <v>135</v>
      </c>
      <c r="F2303" s="4" t="s">
        <v>2700</v>
      </c>
      <c r="G2303" s="4" t="s">
        <v>2758</v>
      </c>
      <c r="H2303" s="4" t="s">
        <v>2608</v>
      </c>
      <c r="I2303" s="4" t="s">
        <v>2608</v>
      </c>
    </row>
    <row r="2304" spans="1:9" x14ac:dyDescent="0.2">
      <c r="A2304" s="4">
        <v>171359</v>
      </c>
      <c r="B2304" s="4" t="s">
        <v>3639</v>
      </c>
      <c r="C2304" s="4" t="s">
        <v>3639</v>
      </c>
      <c r="D2304" s="4" t="s">
        <v>2739</v>
      </c>
      <c r="E2304" s="4">
        <v>80</v>
      </c>
      <c r="F2304" s="4" t="s">
        <v>2700</v>
      </c>
      <c r="G2304" s="4" t="s">
        <v>2758</v>
      </c>
      <c r="H2304" s="4" t="s">
        <v>2751</v>
      </c>
      <c r="I2304" s="4" t="s">
        <v>2608</v>
      </c>
    </row>
    <row r="2305" spans="1:9" x14ac:dyDescent="0.2">
      <c r="A2305" s="4">
        <v>171360</v>
      </c>
      <c r="B2305" s="4" t="s">
        <v>3638</v>
      </c>
      <c r="C2305" s="4" t="s">
        <v>3638</v>
      </c>
      <c r="D2305" s="4" t="s">
        <v>2739</v>
      </c>
      <c r="E2305" s="4">
        <v>80</v>
      </c>
      <c r="F2305" s="4" t="s">
        <v>2700</v>
      </c>
      <c r="G2305" s="4" t="s">
        <v>2758</v>
      </c>
      <c r="H2305" s="4" t="s">
        <v>2751</v>
      </c>
      <c r="I2305" s="4" t="s">
        <v>2608</v>
      </c>
    </row>
    <row r="2306" spans="1:9" x14ac:dyDescent="0.2">
      <c r="A2306" s="4">
        <v>171400</v>
      </c>
      <c r="B2306" s="4" t="s">
        <v>3637</v>
      </c>
      <c r="C2306" s="4" t="s">
        <v>3637</v>
      </c>
      <c r="D2306" s="4" t="s">
        <v>2739</v>
      </c>
      <c r="E2306" s="4">
        <v>145</v>
      </c>
      <c r="F2306" s="4" t="s">
        <v>2700</v>
      </c>
      <c r="G2306" s="4" t="s">
        <v>2741</v>
      </c>
      <c r="H2306" s="4" t="s">
        <v>2608</v>
      </c>
      <c r="I2306" s="4" t="s">
        <v>2608</v>
      </c>
    </row>
    <row r="2307" spans="1:9" x14ac:dyDescent="0.2">
      <c r="A2307" s="4">
        <v>171402</v>
      </c>
      <c r="B2307" s="4" t="s">
        <v>3636</v>
      </c>
      <c r="C2307" s="4" t="s">
        <v>3636</v>
      </c>
      <c r="D2307" s="4" t="s">
        <v>2739</v>
      </c>
      <c r="E2307" s="4">
        <v>143</v>
      </c>
      <c r="F2307" s="4" t="s">
        <v>2700</v>
      </c>
      <c r="G2307" s="4" t="s">
        <v>2741</v>
      </c>
      <c r="H2307" s="4" t="s">
        <v>2608</v>
      </c>
      <c r="I2307" s="4" t="s">
        <v>2608</v>
      </c>
    </row>
    <row r="2308" spans="1:9" x14ac:dyDescent="0.2">
      <c r="A2308" s="4">
        <v>171403</v>
      </c>
      <c r="B2308" s="4" t="s">
        <v>3635</v>
      </c>
      <c r="C2308" s="4" t="s">
        <v>3634</v>
      </c>
      <c r="D2308" s="4" t="s">
        <v>3075</v>
      </c>
      <c r="E2308" s="4">
        <v>140</v>
      </c>
      <c r="F2308" s="4" t="s">
        <v>2700</v>
      </c>
      <c r="G2308" s="4" t="s">
        <v>2741</v>
      </c>
      <c r="H2308" s="4" t="s">
        <v>2608</v>
      </c>
      <c r="I2308" s="4" t="s">
        <v>2608</v>
      </c>
    </row>
    <row r="2309" spans="1:9" x14ac:dyDescent="0.2">
      <c r="A2309" s="4">
        <v>171404</v>
      </c>
      <c r="B2309" s="4" t="s">
        <v>3633</v>
      </c>
      <c r="C2309" s="4" t="s">
        <v>3633</v>
      </c>
      <c r="D2309" s="4" t="s">
        <v>2739</v>
      </c>
      <c r="E2309" s="4">
        <v>140</v>
      </c>
      <c r="F2309" s="4" t="s">
        <v>2700</v>
      </c>
      <c r="G2309" s="4" t="s">
        <v>2741</v>
      </c>
      <c r="H2309" s="4" t="s">
        <v>2608</v>
      </c>
      <c r="I2309" s="4" t="s">
        <v>2608</v>
      </c>
    </row>
    <row r="2310" spans="1:9" x14ac:dyDescent="0.2">
      <c r="A2310" s="4">
        <v>171405</v>
      </c>
      <c r="B2310" s="4" t="s">
        <v>3632</v>
      </c>
      <c r="C2310" s="4" t="s">
        <v>3632</v>
      </c>
      <c r="D2310" s="4" t="s">
        <v>2739</v>
      </c>
      <c r="E2310" s="4">
        <v>143</v>
      </c>
      <c r="F2310" s="4" t="s">
        <v>2700</v>
      </c>
      <c r="G2310" s="4" t="s">
        <v>2741</v>
      </c>
      <c r="H2310" s="4" t="s">
        <v>2608</v>
      </c>
      <c r="I2310" s="4" t="s">
        <v>2608</v>
      </c>
    </row>
    <row r="2311" spans="1:9" x14ac:dyDescent="0.2">
      <c r="A2311" s="4">
        <v>171408</v>
      </c>
      <c r="B2311" s="4" t="s">
        <v>3631</v>
      </c>
      <c r="C2311" s="4" t="s">
        <v>3631</v>
      </c>
      <c r="D2311" s="4" t="s">
        <v>2739</v>
      </c>
      <c r="E2311" s="4">
        <v>140</v>
      </c>
      <c r="F2311" s="4" t="s">
        <v>2700</v>
      </c>
      <c r="G2311" s="4" t="s">
        <v>2758</v>
      </c>
      <c r="H2311" s="4" t="s">
        <v>2608</v>
      </c>
      <c r="I2311" s="4" t="s">
        <v>2608</v>
      </c>
    </row>
    <row r="2312" spans="1:9" x14ac:dyDescent="0.2">
      <c r="A2312" s="4">
        <v>171409</v>
      </c>
      <c r="B2312" s="4" t="s">
        <v>3630</v>
      </c>
      <c r="C2312" s="4" t="s">
        <v>3630</v>
      </c>
      <c r="D2312" s="4" t="s">
        <v>2739</v>
      </c>
      <c r="E2312" s="4">
        <v>140</v>
      </c>
      <c r="F2312" s="4" t="s">
        <v>2700</v>
      </c>
      <c r="G2312" s="4" t="s">
        <v>2758</v>
      </c>
      <c r="H2312" s="4" t="s">
        <v>2608</v>
      </c>
      <c r="I2312" s="4" t="s">
        <v>2608</v>
      </c>
    </row>
    <row r="2313" spans="1:9" x14ac:dyDescent="0.2">
      <c r="A2313" s="4">
        <v>171410</v>
      </c>
      <c r="B2313" s="4" t="s">
        <v>3629</v>
      </c>
      <c r="C2313" s="4" t="s">
        <v>3629</v>
      </c>
      <c r="D2313" s="4" t="s">
        <v>2739</v>
      </c>
      <c r="E2313" s="4">
        <v>140</v>
      </c>
      <c r="F2313" s="4" t="s">
        <v>2700</v>
      </c>
      <c r="G2313" s="4" t="s">
        <v>2741</v>
      </c>
      <c r="H2313" s="4" t="s">
        <v>2608</v>
      </c>
      <c r="I2313" s="4" t="s">
        <v>2608</v>
      </c>
    </row>
    <row r="2314" spans="1:9" x14ac:dyDescent="0.2">
      <c r="A2314" s="4">
        <v>171411</v>
      </c>
      <c r="B2314" s="4" t="s">
        <v>3628</v>
      </c>
      <c r="C2314" s="4" t="s">
        <v>3628</v>
      </c>
      <c r="D2314" s="4" t="s">
        <v>2739</v>
      </c>
      <c r="E2314" s="4">
        <v>140</v>
      </c>
      <c r="F2314" s="4" t="s">
        <v>2700</v>
      </c>
      <c r="G2314" s="4" t="s">
        <v>2741</v>
      </c>
      <c r="H2314" s="4" t="s">
        <v>2608</v>
      </c>
      <c r="I2314" s="4" t="s">
        <v>2608</v>
      </c>
    </row>
    <row r="2315" spans="1:9" x14ac:dyDescent="0.2">
      <c r="A2315" s="4">
        <v>171412</v>
      </c>
      <c r="B2315" s="4" t="s">
        <v>3627</v>
      </c>
      <c r="C2315" s="4" t="s">
        <v>3627</v>
      </c>
      <c r="D2315" s="4" t="s">
        <v>2739</v>
      </c>
      <c r="E2315" s="4">
        <v>143</v>
      </c>
      <c r="F2315" s="4" t="s">
        <v>2700</v>
      </c>
      <c r="G2315" s="4" t="s">
        <v>2758</v>
      </c>
      <c r="H2315" s="4" t="s">
        <v>2608</v>
      </c>
      <c r="I2315" s="4" t="s">
        <v>2608</v>
      </c>
    </row>
    <row r="2316" spans="1:9" x14ac:dyDescent="0.2">
      <c r="A2316" s="4">
        <v>171413</v>
      </c>
      <c r="B2316" s="4" t="s">
        <v>3626</v>
      </c>
      <c r="C2316" s="4" t="s">
        <v>3626</v>
      </c>
      <c r="D2316" s="4" t="s">
        <v>2739</v>
      </c>
      <c r="E2316" s="4">
        <v>139</v>
      </c>
      <c r="F2316" s="4" t="s">
        <v>2700</v>
      </c>
      <c r="G2316" s="4" t="s">
        <v>2758</v>
      </c>
      <c r="H2316" s="4" t="s">
        <v>2608</v>
      </c>
      <c r="I2316" s="4" t="s">
        <v>2608</v>
      </c>
    </row>
    <row r="2317" spans="1:9" x14ac:dyDescent="0.2">
      <c r="A2317" s="4">
        <v>171414</v>
      </c>
      <c r="B2317" s="4" t="s">
        <v>3625</v>
      </c>
      <c r="C2317" s="4" t="s">
        <v>3625</v>
      </c>
      <c r="D2317" s="4" t="s">
        <v>2739</v>
      </c>
      <c r="E2317" s="4">
        <v>146</v>
      </c>
      <c r="F2317" s="4" t="s">
        <v>2700</v>
      </c>
      <c r="G2317" s="4" t="s">
        <v>2758</v>
      </c>
      <c r="H2317" s="4" t="s">
        <v>2608</v>
      </c>
      <c r="I2317" s="4" t="s">
        <v>2608</v>
      </c>
    </row>
    <row r="2318" spans="1:9" x14ac:dyDescent="0.2">
      <c r="A2318" s="4">
        <v>171415</v>
      </c>
      <c r="B2318" s="4" t="s">
        <v>3624</v>
      </c>
      <c r="C2318" s="4" t="s">
        <v>3624</v>
      </c>
      <c r="D2318" s="4" t="s">
        <v>2739</v>
      </c>
      <c r="E2318" s="4">
        <v>140</v>
      </c>
      <c r="F2318" s="4" t="s">
        <v>2700</v>
      </c>
      <c r="G2318" s="4" t="s">
        <v>2758</v>
      </c>
      <c r="H2318" s="4" t="s">
        <v>2608</v>
      </c>
      <c r="I2318" s="4" t="s">
        <v>2608</v>
      </c>
    </row>
    <row r="2319" spans="1:9" x14ac:dyDescent="0.2">
      <c r="A2319" s="4">
        <v>172015</v>
      </c>
      <c r="B2319" s="4" t="s">
        <v>3623</v>
      </c>
      <c r="C2319" s="4" t="s">
        <v>3623</v>
      </c>
      <c r="D2319" s="4" t="s">
        <v>2739</v>
      </c>
      <c r="E2319" s="4">
        <v>139</v>
      </c>
      <c r="F2319" s="4" t="s">
        <v>2700</v>
      </c>
      <c r="G2319" s="4" t="s">
        <v>2741</v>
      </c>
      <c r="H2319" s="4" t="s">
        <v>2608</v>
      </c>
      <c r="I2319" s="4" t="s">
        <v>2608</v>
      </c>
    </row>
    <row r="2320" spans="1:9" x14ac:dyDescent="0.2">
      <c r="A2320" s="4">
        <v>172016</v>
      </c>
      <c r="B2320" s="4" t="s">
        <v>3622</v>
      </c>
      <c r="C2320" s="4" t="s">
        <v>3622</v>
      </c>
      <c r="D2320" s="4" t="s">
        <v>2739</v>
      </c>
      <c r="E2320" s="4">
        <v>139</v>
      </c>
      <c r="F2320" s="4" t="s">
        <v>2700</v>
      </c>
      <c r="G2320" s="4" t="s">
        <v>3004</v>
      </c>
      <c r="H2320" s="4" t="s">
        <v>2608</v>
      </c>
      <c r="I2320" s="4" t="s">
        <v>2608</v>
      </c>
    </row>
    <row r="2321" spans="1:9" x14ac:dyDescent="0.2">
      <c r="A2321" s="4">
        <v>172017</v>
      </c>
      <c r="B2321" s="4" t="s">
        <v>3621</v>
      </c>
      <c r="C2321" s="4" t="s">
        <v>3621</v>
      </c>
      <c r="D2321" s="4" t="s">
        <v>2739</v>
      </c>
      <c r="E2321" s="4">
        <v>139</v>
      </c>
      <c r="F2321" s="4" t="s">
        <v>2700</v>
      </c>
      <c r="G2321" s="4" t="s">
        <v>2758</v>
      </c>
      <c r="H2321" s="4" t="s">
        <v>2608</v>
      </c>
      <c r="I2321" s="4" t="s">
        <v>2608</v>
      </c>
    </row>
    <row r="2322" spans="1:9" x14ac:dyDescent="0.2">
      <c r="A2322" s="4">
        <v>172018</v>
      </c>
      <c r="B2322" s="4" t="s">
        <v>3620</v>
      </c>
      <c r="C2322" s="4" t="s">
        <v>3620</v>
      </c>
      <c r="D2322" s="4" t="s">
        <v>2739</v>
      </c>
      <c r="E2322" s="4">
        <v>139</v>
      </c>
      <c r="F2322" s="4" t="s">
        <v>2700</v>
      </c>
      <c r="G2322" s="4" t="s">
        <v>2758</v>
      </c>
      <c r="H2322" s="4" t="s">
        <v>2608</v>
      </c>
      <c r="I2322" s="4" t="s">
        <v>2608</v>
      </c>
    </row>
    <row r="2323" spans="1:9" x14ac:dyDescent="0.2">
      <c r="A2323" s="4">
        <v>172019</v>
      </c>
      <c r="B2323" s="4" t="s">
        <v>3619</v>
      </c>
      <c r="C2323" s="4" t="s">
        <v>3619</v>
      </c>
      <c r="D2323" s="4" t="s">
        <v>2739</v>
      </c>
      <c r="E2323" s="4">
        <v>139</v>
      </c>
      <c r="F2323" s="4" t="s">
        <v>2700</v>
      </c>
      <c r="G2323" s="4" t="s">
        <v>2758</v>
      </c>
      <c r="H2323" s="4" t="s">
        <v>2608</v>
      </c>
      <c r="I2323" s="4" t="s">
        <v>2608</v>
      </c>
    </row>
    <row r="2324" spans="1:9" x14ac:dyDescent="0.2">
      <c r="A2324" s="4">
        <v>172048</v>
      </c>
      <c r="B2324" s="4" t="s">
        <v>3618</v>
      </c>
      <c r="C2324" s="4" t="s">
        <v>3618</v>
      </c>
      <c r="D2324" s="4" t="s">
        <v>2739</v>
      </c>
      <c r="E2324" s="4">
        <v>135</v>
      </c>
      <c r="F2324" s="4" t="s">
        <v>2700</v>
      </c>
      <c r="G2324" s="4" t="s">
        <v>2741</v>
      </c>
      <c r="H2324" s="4" t="s">
        <v>2608</v>
      </c>
      <c r="I2324" s="4" t="s">
        <v>2608</v>
      </c>
    </row>
    <row r="2325" spans="1:9" x14ac:dyDescent="0.2">
      <c r="A2325" s="4">
        <v>172049</v>
      </c>
      <c r="B2325" s="4" t="s">
        <v>3617</v>
      </c>
      <c r="C2325" s="4" t="s">
        <v>3617</v>
      </c>
      <c r="D2325" s="4" t="s">
        <v>2739</v>
      </c>
      <c r="E2325" s="4">
        <v>147</v>
      </c>
      <c r="F2325" s="4" t="s">
        <v>2700</v>
      </c>
      <c r="G2325" s="4" t="s">
        <v>2741</v>
      </c>
      <c r="H2325" s="4" t="s">
        <v>2608</v>
      </c>
      <c r="I2325" s="4" t="s">
        <v>2608</v>
      </c>
    </row>
    <row r="2326" spans="1:9" x14ac:dyDescent="0.2">
      <c r="A2326" s="4">
        <v>172050</v>
      </c>
      <c r="B2326" s="4" t="s">
        <v>3616</v>
      </c>
      <c r="C2326" s="4" t="s">
        <v>3616</v>
      </c>
      <c r="D2326" s="4" t="s">
        <v>2739</v>
      </c>
      <c r="E2326" s="4">
        <v>135</v>
      </c>
      <c r="F2326" s="4" t="s">
        <v>2700</v>
      </c>
      <c r="G2326" s="4" t="s">
        <v>2828</v>
      </c>
      <c r="H2326" s="4" t="s">
        <v>2608</v>
      </c>
      <c r="I2326" s="4" t="s">
        <v>2608</v>
      </c>
    </row>
    <row r="2327" spans="1:9" x14ac:dyDescent="0.2">
      <c r="A2327" s="4">
        <v>172051</v>
      </c>
      <c r="B2327" s="4" t="s">
        <v>3615</v>
      </c>
      <c r="C2327" s="4" t="s">
        <v>3615</v>
      </c>
      <c r="D2327" s="4" t="s">
        <v>2739</v>
      </c>
      <c r="E2327" s="4">
        <v>135</v>
      </c>
      <c r="F2327" s="4" t="s">
        <v>2700</v>
      </c>
      <c r="G2327" s="4" t="s">
        <v>2741</v>
      </c>
      <c r="H2327" s="4" t="s">
        <v>2608</v>
      </c>
      <c r="I2327" s="4" t="s">
        <v>2608</v>
      </c>
    </row>
    <row r="2328" spans="1:9" x14ac:dyDescent="0.2">
      <c r="A2328" s="4">
        <v>173008</v>
      </c>
      <c r="B2328" s="4" t="s">
        <v>3614</v>
      </c>
      <c r="C2328" s="4" t="s">
        <v>3614</v>
      </c>
      <c r="D2328" s="4" t="s">
        <v>2739</v>
      </c>
      <c r="E2328" s="4">
        <v>139</v>
      </c>
      <c r="F2328" s="4" t="s">
        <v>2700</v>
      </c>
      <c r="G2328" s="4" t="s">
        <v>2758</v>
      </c>
      <c r="H2328" s="4" t="s">
        <v>2608</v>
      </c>
      <c r="I2328" s="4" t="s">
        <v>2608</v>
      </c>
    </row>
    <row r="2329" spans="1:9" x14ac:dyDescent="0.2">
      <c r="A2329" s="4">
        <v>173013</v>
      </c>
      <c r="B2329" s="4" t="s">
        <v>3613</v>
      </c>
      <c r="C2329" s="4" t="s">
        <v>3613</v>
      </c>
      <c r="D2329" s="4" t="s">
        <v>2739</v>
      </c>
      <c r="E2329" s="4">
        <v>139</v>
      </c>
      <c r="F2329" s="4" t="s">
        <v>2700</v>
      </c>
      <c r="G2329" s="4" t="s">
        <v>2758</v>
      </c>
      <c r="H2329" s="4" t="s">
        <v>2608</v>
      </c>
      <c r="I2329" s="4" t="s">
        <v>2608</v>
      </c>
    </row>
    <row r="2330" spans="1:9" x14ac:dyDescent="0.2">
      <c r="A2330" s="4">
        <v>173014</v>
      </c>
      <c r="B2330" s="4" t="s">
        <v>3612</v>
      </c>
      <c r="C2330" s="4" t="s">
        <v>3612</v>
      </c>
      <c r="D2330" s="4" t="s">
        <v>2739</v>
      </c>
      <c r="E2330" s="4">
        <v>139</v>
      </c>
      <c r="F2330" s="4" t="s">
        <v>2700</v>
      </c>
      <c r="G2330" s="4" t="s">
        <v>2758</v>
      </c>
      <c r="H2330" s="4" t="s">
        <v>2608</v>
      </c>
      <c r="I2330" s="4" t="s">
        <v>2608</v>
      </c>
    </row>
    <row r="2331" spans="1:9" x14ac:dyDescent="0.2">
      <c r="A2331" s="4">
        <v>173015</v>
      </c>
      <c r="B2331" s="4" t="s">
        <v>3611</v>
      </c>
      <c r="C2331" s="4" t="s">
        <v>3611</v>
      </c>
      <c r="D2331" s="4" t="s">
        <v>2739</v>
      </c>
      <c r="E2331" s="4">
        <v>139</v>
      </c>
      <c r="F2331" s="4" t="s">
        <v>2700</v>
      </c>
      <c r="G2331" s="4" t="s">
        <v>2758</v>
      </c>
      <c r="H2331" s="4" t="s">
        <v>2608</v>
      </c>
      <c r="I2331" s="4" t="s">
        <v>2608</v>
      </c>
    </row>
    <row r="2332" spans="1:9" x14ac:dyDescent="0.2">
      <c r="A2332" s="4">
        <v>173016</v>
      </c>
      <c r="B2332" s="4" t="s">
        <v>3610</v>
      </c>
      <c r="C2332" s="4" t="s">
        <v>3610</v>
      </c>
      <c r="D2332" s="4" t="s">
        <v>2739</v>
      </c>
      <c r="E2332" s="4">
        <v>139</v>
      </c>
      <c r="F2332" s="4" t="s">
        <v>2700</v>
      </c>
      <c r="G2332" s="4" t="s">
        <v>2758</v>
      </c>
      <c r="H2332" s="4" t="s">
        <v>2608</v>
      </c>
      <c r="I2332" s="4" t="s">
        <v>2608</v>
      </c>
    </row>
    <row r="2333" spans="1:9" x14ac:dyDescent="0.2">
      <c r="A2333" s="4">
        <v>173031</v>
      </c>
      <c r="B2333" s="4" t="s">
        <v>3609</v>
      </c>
      <c r="C2333" s="4" t="s">
        <v>3609</v>
      </c>
      <c r="D2333" s="4" t="s">
        <v>3608</v>
      </c>
      <c r="E2333" s="4">
        <v>139</v>
      </c>
      <c r="F2333" s="4" t="s">
        <v>2700</v>
      </c>
      <c r="G2333" s="4" t="s">
        <v>2741</v>
      </c>
      <c r="H2333" s="4" t="s">
        <v>2608</v>
      </c>
      <c r="I2333" s="4" t="s">
        <v>2608</v>
      </c>
    </row>
    <row r="2334" spans="1:9" x14ac:dyDescent="0.2">
      <c r="A2334" s="4">
        <v>173032</v>
      </c>
      <c r="B2334" s="4" t="s">
        <v>3607</v>
      </c>
      <c r="C2334" s="4" t="s">
        <v>3607</v>
      </c>
      <c r="D2334" s="4" t="s">
        <v>2739</v>
      </c>
      <c r="E2334" s="4">
        <v>139</v>
      </c>
      <c r="F2334" s="4" t="s">
        <v>2700</v>
      </c>
      <c r="G2334" s="4" t="s">
        <v>2741</v>
      </c>
      <c r="H2334" s="4" t="s">
        <v>2608</v>
      </c>
      <c r="I2334" s="4" t="s">
        <v>2608</v>
      </c>
    </row>
    <row r="2335" spans="1:9" x14ac:dyDescent="0.2">
      <c r="A2335" s="4">
        <v>173033</v>
      </c>
      <c r="B2335" s="4" t="s">
        <v>3606</v>
      </c>
      <c r="C2335" s="4" t="s">
        <v>3605</v>
      </c>
      <c r="D2335" s="4" t="s">
        <v>2739</v>
      </c>
      <c r="E2335" s="4">
        <v>146</v>
      </c>
      <c r="F2335" s="4" t="s">
        <v>2700</v>
      </c>
      <c r="G2335" s="4" t="s">
        <v>2741</v>
      </c>
      <c r="H2335" s="4" t="s">
        <v>2608</v>
      </c>
      <c r="I2335" s="4" t="s">
        <v>2608</v>
      </c>
    </row>
    <row r="2336" spans="1:9" x14ac:dyDescent="0.2">
      <c r="A2336" s="4">
        <v>173037</v>
      </c>
      <c r="B2336" s="4" t="s">
        <v>3604</v>
      </c>
      <c r="C2336" s="4" t="s">
        <v>3604</v>
      </c>
      <c r="D2336" s="4" t="s">
        <v>2739</v>
      </c>
      <c r="E2336" s="4">
        <v>139</v>
      </c>
      <c r="F2336" s="4" t="s">
        <v>2700</v>
      </c>
      <c r="G2336" s="4" t="s">
        <v>2764</v>
      </c>
      <c r="H2336" s="4" t="s">
        <v>2608</v>
      </c>
      <c r="I2336" s="4" t="s">
        <v>2608</v>
      </c>
    </row>
    <row r="2337" spans="1:9" x14ac:dyDescent="0.2">
      <c r="A2337" s="4">
        <v>173039</v>
      </c>
      <c r="B2337" s="4" t="s">
        <v>3603</v>
      </c>
      <c r="C2337" s="4" t="s">
        <v>3603</v>
      </c>
      <c r="D2337" s="4" t="s">
        <v>2739</v>
      </c>
      <c r="E2337" s="4">
        <v>139</v>
      </c>
      <c r="F2337" s="4" t="s">
        <v>2700</v>
      </c>
      <c r="G2337" s="4" t="s">
        <v>2758</v>
      </c>
      <c r="H2337" s="4" t="s">
        <v>2608</v>
      </c>
      <c r="I2337" s="4" t="s">
        <v>2608</v>
      </c>
    </row>
    <row r="2338" spans="1:9" x14ac:dyDescent="0.2">
      <c r="A2338" s="4">
        <v>173041</v>
      </c>
      <c r="B2338" s="4" t="s">
        <v>3602</v>
      </c>
      <c r="C2338" s="4" t="s">
        <v>3602</v>
      </c>
      <c r="D2338" s="4" t="s">
        <v>2739</v>
      </c>
      <c r="E2338" s="4">
        <v>139</v>
      </c>
      <c r="F2338" s="4" t="s">
        <v>2700</v>
      </c>
      <c r="G2338" s="4" t="s">
        <v>2741</v>
      </c>
      <c r="H2338" s="4" t="s">
        <v>2608</v>
      </c>
      <c r="I2338" s="4" t="s">
        <v>2608</v>
      </c>
    </row>
    <row r="2339" spans="1:9" x14ac:dyDescent="0.2">
      <c r="A2339" s="4">
        <v>173042</v>
      </c>
      <c r="B2339" s="4" t="s">
        <v>3601</v>
      </c>
      <c r="C2339" s="4" t="s">
        <v>3601</v>
      </c>
      <c r="D2339" s="4" t="s">
        <v>2739</v>
      </c>
      <c r="E2339" s="4">
        <v>76</v>
      </c>
      <c r="F2339" s="4" t="s">
        <v>2700</v>
      </c>
      <c r="G2339" s="4" t="s">
        <v>2758</v>
      </c>
      <c r="H2339" s="4" t="s">
        <v>2751</v>
      </c>
      <c r="I2339" s="4" t="s">
        <v>2608</v>
      </c>
    </row>
    <row r="2340" spans="1:9" x14ac:dyDescent="0.2">
      <c r="A2340" s="4">
        <v>173043</v>
      </c>
      <c r="B2340" s="4" t="s">
        <v>3600</v>
      </c>
      <c r="C2340" s="4" t="s">
        <v>3600</v>
      </c>
      <c r="D2340" s="4" t="s">
        <v>2739</v>
      </c>
      <c r="E2340" s="4">
        <v>139</v>
      </c>
      <c r="F2340" s="4" t="s">
        <v>2700</v>
      </c>
      <c r="G2340" s="4" t="s">
        <v>2828</v>
      </c>
      <c r="H2340" s="4" t="s">
        <v>2608</v>
      </c>
      <c r="I2340" s="4" t="s">
        <v>2608</v>
      </c>
    </row>
    <row r="2341" spans="1:9" x14ac:dyDescent="0.2">
      <c r="A2341" s="4">
        <v>173045</v>
      </c>
      <c r="B2341" s="4" t="s">
        <v>3599</v>
      </c>
      <c r="C2341" s="4" t="s">
        <v>3599</v>
      </c>
      <c r="D2341" s="4" t="s">
        <v>2739</v>
      </c>
      <c r="E2341" s="4">
        <v>139</v>
      </c>
      <c r="F2341" s="4" t="s">
        <v>2700</v>
      </c>
      <c r="G2341" s="4" t="s">
        <v>2828</v>
      </c>
      <c r="H2341" s="4" t="s">
        <v>2608</v>
      </c>
      <c r="I2341" s="4" t="s">
        <v>2608</v>
      </c>
    </row>
    <row r="2342" spans="1:9" x14ac:dyDescent="0.2">
      <c r="A2342" s="4">
        <v>173053</v>
      </c>
      <c r="B2342" s="4" t="s">
        <v>3598</v>
      </c>
      <c r="C2342" s="4" t="s">
        <v>3598</v>
      </c>
      <c r="D2342" s="4" t="s">
        <v>2739</v>
      </c>
      <c r="E2342" s="4">
        <v>139</v>
      </c>
      <c r="F2342" s="4" t="s">
        <v>2700</v>
      </c>
      <c r="G2342" s="4" t="s">
        <v>2828</v>
      </c>
      <c r="H2342" s="4" t="s">
        <v>2608</v>
      </c>
      <c r="I2342" s="4" t="s">
        <v>2608</v>
      </c>
    </row>
    <row r="2343" spans="1:9" x14ac:dyDescent="0.2">
      <c r="A2343" s="4">
        <v>173054</v>
      </c>
      <c r="B2343" s="4" t="s">
        <v>3597</v>
      </c>
      <c r="C2343" s="4" t="s">
        <v>3597</v>
      </c>
      <c r="D2343" s="4" t="s">
        <v>2739</v>
      </c>
      <c r="E2343" s="4">
        <v>139</v>
      </c>
      <c r="F2343" s="4" t="s">
        <v>2700</v>
      </c>
      <c r="G2343" s="4" t="s">
        <v>2758</v>
      </c>
      <c r="H2343" s="4" t="s">
        <v>2608</v>
      </c>
      <c r="I2343" s="4" t="s">
        <v>2608</v>
      </c>
    </row>
    <row r="2344" spans="1:9" x14ac:dyDescent="0.2">
      <c r="A2344" s="4">
        <v>173055</v>
      </c>
      <c r="B2344" s="4" t="s">
        <v>3596</v>
      </c>
      <c r="C2344" s="4" t="s">
        <v>3596</v>
      </c>
      <c r="D2344" s="4" t="s">
        <v>2739</v>
      </c>
      <c r="E2344" s="4">
        <v>139</v>
      </c>
      <c r="F2344" s="4" t="s">
        <v>2700</v>
      </c>
      <c r="G2344" s="4" t="s">
        <v>2741</v>
      </c>
      <c r="H2344" s="4" t="s">
        <v>2608</v>
      </c>
      <c r="I2344" s="4" t="s">
        <v>2608</v>
      </c>
    </row>
    <row r="2345" spans="1:9" x14ac:dyDescent="0.2">
      <c r="A2345" s="4">
        <v>173056</v>
      </c>
      <c r="B2345" s="4" t="s">
        <v>3595</v>
      </c>
      <c r="C2345" s="4" t="s">
        <v>3595</v>
      </c>
      <c r="D2345" s="4" t="s">
        <v>2739</v>
      </c>
      <c r="E2345" s="4">
        <v>139</v>
      </c>
      <c r="F2345" s="4" t="s">
        <v>2700</v>
      </c>
      <c r="G2345" s="4" t="s">
        <v>2741</v>
      </c>
      <c r="H2345" s="4" t="s">
        <v>2608</v>
      </c>
      <c r="I2345" s="4" t="s">
        <v>2608</v>
      </c>
    </row>
    <row r="2346" spans="1:9" x14ac:dyDescent="0.2">
      <c r="A2346" s="4">
        <v>173057</v>
      </c>
      <c r="B2346" s="4" t="s">
        <v>3594</v>
      </c>
      <c r="C2346" s="4" t="s">
        <v>3594</v>
      </c>
      <c r="D2346" s="4" t="s">
        <v>2739</v>
      </c>
      <c r="E2346" s="4">
        <v>139</v>
      </c>
      <c r="F2346" s="4" t="s">
        <v>2700</v>
      </c>
      <c r="G2346" s="4" t="s">
        <v>2741</v>
      </c>
      <c r="H2346" s="4" t="s">
        <v>2608</v>
      </c>
      <c r="I2346" s="4" t="s">
        <v>2608</v>
      </c>
    </row>
    <row r="2347" spans="1:9" x14ac:dyDescent="0.2">
      <c r="A2347" s="4">
        <v>173058</v>
      </c>
      <c r="B2347" s="4" t="s">
        <v>3593</v>
      </c>
      <c r="C2347" s="4" t="s">
        <v>3593</v>
      </c>
      <c r="D2347" s="4" t="s">
        <v>2739</v>
      </c>
      <c r="E2347" s="4">
        <v>139</v>
      </c>
      <c r="F2347" s="4" t="s">
        <v>2700</v>
      </c>
      <c r="G2347" s="4" t="s">
        <v>2741</v>
      </c>
      <c r="H2347" s="4" t="s">
        <v>2608</v>
      </c>
      <c r="I2347" s="4" t="s">
        <v>2608</v>
      </c>
    </row>
    <row r="2348" spans="1:9" x14ac:dyDescent="0.2">
      <c r="A2348" s="4">
        <v>173059</v>
      </c>
      <c r="B2348" s="4" t="s">
        <v>3592</v>
      </c>
      <c r="C2348" s="4" t="s">
        <v>3592</v>
      </c>
      <c r="D2348" s="4" t="s">
        <v>2739</v>
      </c>
      <c r="E2348" s="4">
        <v>139</v>
      </c>
      <c r="F2348" s="4" t="s">
        <v>2700</v>
      </c>
      <c r="G2348" s="4" t="s">
        <v>2758</v>
      </c>
      <c r="H2348" s="4" t="s">
        <v>2608</v>
      </c>
      <c r="I2348" s="4" t="s">
        <v>2608</v>
      </c>
    </row>
    <row r="2349" spans="1:9" x14ac:dyDescent="0.2">
      <c r="A2349" s="4">
        <v>173060</v>
      </c>
      <c r="B2349" s="4" t="s">
        <v>3591</v>
      </c>
      <c r="C2349" s="4" t="s">
        <v>3591</v>
      </c>
      <c r="D2349" s="4" t="s">
        <v>2739</v>
      </c>
      <c r="E2349" s="4">
        <v>139</v>
      </c>
      <c r="F2349" s="4" t="s">
        <v>2700</v>
      </c>
      <c r="G2349" s="4" t="s">
        <v>2758</v>
      </c>
      <c r="H2349" s="4" t="s">
        <v>2608</v>
      </c>
      <c r="I2349" s="4" t="s">
        <v>2608</v>
      </c>
    </row>
    <row r="2350" spans="1:9" x14ac:dyDescent="0.2">
      <c r="A2350" s="4">
        <v>173061</v>
      </c>
      <c r="B2350" s="4" t="s">
        <v>3590</v>
      </c>
      <c r="C2350" s="4" t="s">
        <v>3590</v>
      </c>
      <c r="D2350" s="4" t="s">
        <v>2739</v>
      </c>
      <c r="E2350" s="4">
        <v>139</v>
      </c>
      <c r="F2350" s="4" t="s">
        <v>2700</v>
      </c>
      <c r="G2350" s="4" t="s">
        <v>2741</v>
      </c>
      <c r="H2350" s="4" t="s">
        <v>2608</v>
      </c>
      <c r="I2350" s="4" t="s">
        <v>2608</v>
      </c>
    </row>
    <row r="2351" spans="1:9" x14ac:dyDescent="0.2">
      <c r="A2351" s="4">
        <v>173062</v>
      </c>
      <c r="B2351" s="4" t="s">
        <v>3589</v>
      </c>
      <c r="C2351" s="4" t="s">
        <v>3589</v>
      </c>
      <c r="D2351" s="4" t="s">
        <v>2739</v>
      </c>
      <c r="E2351" s="4">
        <v>77</v>
      </c>
      <c r="F2351" s="4" t="s">
        <v>2700</v>
      </c>
      <c r="G2351" s="4" t="s">
        <v>2741</v>
      </c>
      <c r="H2351" s="4" t="s">
        <v>2751</v>
      </c>
      <c r="I2351" s="4" t="s">
        <v>2608</v>
      </c>
    </row>
    <row r="2352" spans="1:9" x14ac:dyDescent="0.2">
      <c r="A2352" s="4">
        <v>173064</v>
      </c>
      <c r="B2352" s="4" t="s">
        <v>3588</v>
      </c>
      <c r="C2352" s="4" t="s">
        <v>3588</v>
      </c>
      <c r="D2352" s="4" t="s">
        <v>2739</v>
      </c>
      <c r="E2352" s="4">
        <v>143</v>
      </c>
      <c r="F2352" s="4" t="s">
        <v>2700</v>
      </c>
      <c r="G2352" s="4" t="s">
        <v>2741</v>
      </c>
      <c r="H2352" s="4" t="s">
        <v>2608</v>
      </c>
      <c r="I2352" s="4" t="s">
        <v>2608</v>
      </c>
    </row>
    <row r="2353" spans="1:9" x14ac:dyDescent="0.2">
      <c r="A2353" s="4">
        <v>173065</v>
      </c>
      <c r="B2353" s="4" t="s">
        <v>3587</v>
      </c>
      <c r="C2353" s="4" t="s">
        <v>3587</v>
      </c>
      <c r="D2353" s="4" t="s">
        <v>2739</v>
      </c>
      <c r="E2353" s="4">
        <v>143</v>
      </c>
      <c r="F2353" s="4" t="s">
        <v>2700</v>
      </c>
      <c r="G2353" s="4" t="s">
        <v>2758</v>
      </c>
      <c r="H2353" s="4" t="s">
        <v>2608</v>
      </c>
      <c r="I2353" s="4" t="s">
        <v>2608</v>
      </c>
    </row>
    <row r="2354" spans="1:9" x14ac:dyDescent="0.2">
      <c r="A2354" s="4">
        <v>173066</v>
      </c>
      <c r="B2354" s="4" t="s">
        <v>3586</v>
      </c>
      <c r="C2354" s="4" t="s">
        <v>3586</v>
      </c>
      <c r="D2354" s="4" t="s">
        <v>2739</v>
      </c>
      <c r="E2354" s="4">
        <v>145</v>
      </c>
      <c r="F2354" s="4" t="s">
        <v>2700</v>
      </c>
      <c r="G2354" s="4" t="s">
        <v>2758</v>
      </c>
      <c r="H2354" s="4" t="s">
        <v>2608</v>
      </c>
      <c r="I2354" s="4" t="s">
        <v>2608</v>
      </c>
    </row>
    <row r="2355" spans="1:9" x14ac:dyDescent="0.2">
      <c r="A2355" s="4">
        <v>173068</v>
      </c>
      <c r="B2355" s="4" t="s">
        <v>3585</v>
      </c>
      <c r="C2355" s="4" t="s">
        <v>3585</v>
      </c>
      <c r="D2355" s="4" t="s">
        <v>2739</v>
      </c>
      <c r="E2355" s="4">
        <v>147</v>
      </c>
      <c r="F2355" s="4" t="s">
        <v>2700</v>
      </c>
      <c r="G2355" s="4" t="s">
        <v>2758</v>
      </c>
      <c r="H2355" s="4" t="s">
        <v>2608</v>
      </c>
      <c r="I2355" s="4" t="s">
        <v>2608</v>
      </c>
    </row>
    <row r="2356" spans="1:9" x14ac:dyDescent="0.2">
      <c r="A2356" s="4">
        <v>173069</v>
      </c>
      <c r="B2356" s="4" t="s">
        <v>3584</v>
      </c>
      <c r="C2356" s="4" t="s">
        <v>3584</v>
      </c>
      <c r="D2356" s="4" t="s">
        <v>2739</v>
      </c>
      <c r="E2356" s="4">
        <v>146</v>
      </c>
      <c r="F2356" s="4" t="s">
        <v>2700</v>
      </c>
      <c r="G2356" s="4" t="s">
        <v>2758</v>
      </c>
      <c r="H2356" s="4" t="s">
        <v>2608</v>
      </c>
      <c r="I2356" s="4" t="s">
        <v>2608</v>
      </c>
    </row>
    <row r="2357" spans="1:9" x14ac:dyDescent="0.2">
      <c r="A2357" s="4">
        <v>173071</v>
      </c>
      <c r="B2357" s="4" t="s">
        <v>3583</v>
      </c>
      <c r="C2357" s="4" t="s">
        <v>3583</v>
      </c>
      <c r="D2357" s="4" t="s">
        <v>2739</v>
      </c>
      <c r="E2357" s="4">
        <v>146</v>
      </c>
      <c r="F2357" s="4" t="s">
        <v>2700</v>
      </c>
      <c r="G2357" s="4" t="s">
        <v>2764</v>
      </c>
      <c r="H2357" s="4" t="s">
        <v>2608</v>
      </c>
      <c r="I2357" s="4" t="s">
        <v>2608</v>
      </c>
    </row>
    <row r="2358" spans="1:9" x14ac:dyDescent="0.2">
      <c r="A2358" s="4">
        <v>173072</v>
      </c>
      <c r="B2358" s="4" t="s">
        <v>3582</v>
      </c>
      <c r="C2358" s="4" t="s">
        <v>3582</v>
      </c>
      <c r="D2358" s="4" t="s">
        <v>2739</v>
      </c>
      <c r="E2358" s="4">
        <v>146</v>
      </c>
      <c r="F2358" s="4" t="s">
        <v>2700</v>
      </c>
      <c r="G2358" s="4" t="s">
        <v>2758</v>
      </c>
      <c r="H2358" s="4" t="s">
        <v>2608</v>
      </c>
      <c r="I2358" s="4" t="s">
        <v>2608</v>
      </c>
    </row>
    <row r="2359" spans="1:9" x14ac:dyDescent="0.2">
      <c r="A2359" s="4">
        <v>173073</v>
      </c>
      <c r="B2359" s="4" t="s">
        <v>3581</v>
      </c>
      <c r="C2359" s="4" t="s">
        <v>3581</v>
      </c>
      <c r="D2359" s="4" t="s">
        <v>2739</v>
      </c>
      <c r="E2359" s="4">
        <v>147</v>
      </c>
      <c r="F2359" s="4" t="s">
        <v>2700</v>
      </c>
      <c r="G2359" s="4" t="s">
        <v>2758</v>
      </c>
      <c r="H2359" s="4" t="s">
        <v>2608</v>
      </c>
      <c r="I2359" s="4" t="s">
        <v>2608</v>
      </c>
    </row>
    <row r="2360" spans="1:9" x14ac:dyDescent="0.2">
      <c r="A2360" s="4">
        <v>173075</v>
      </c>
      <c r="B2360" s="4" t="s">
        <v>3580</v>
      </c>
      <c r="C2360" s="4" t="s">
        <v>3580</v>
      </c>
      <c r="D2360" s="4" t="s">
        <v>2739</v>
      </c>
      <c r="E2360" s="4">
        <v>141</v>
      </c>
      <c r="F2360" s="4" t="s">
        <v>2700</v>
      </c>
      <c r="G2360" s="4" t="s">
        <v>2758</v>
      </c>
      <c r="H2360" s="4" t="s">
        <v>2608</v>
      </c>
      <c r="I2360" s="4" t="s">
        <v>2608</v>
      </c>
    </row>
    <row r="2361" spans="1:9" x14ac:dyDescent="0.2">
      <c r="A2361" s="4">
        <v>173076</v>
      </c>
      <c r="B2361" s="4" t="s">
        <v>3579</v>
      </c>
      <c r="C2361" s="4" t="s">
        <v>3579</v>
      </c>
      <c r="D2361" s="4" t="s">
        <v>2739</v>
      </c>
      <c r="E2361" s="4">
        <v>145</v>
      </c>
      <c r="F2361" s="4" t="s">
        <v>2700</v>
      </c>
      <c r="G2361" s="4" t="s">
        <v>2758</v>
      </c>
      <c r="H2361" s="4" t="s">
        <v>2608</v>
      </c>
      <c r="I2361" s="4" t="s">
        <v>2608</v>
      </c>
    </row>
    <row r="2362" spans="1:9" x14ac:dyDescent="0.2">
      <c r="A2362" s="4">
        <v>173077</v>
      </c>
      <c r="B2362" s="4" t="s">
        <v>3578</v>
      </c>
      <c r="C2362" s="4" t="s">
        <v>3578</v>
      </c>
      <c r="D2362" s="4" t="s">
        <v>2739</v>
      </c>
      <c r="E2362" s="4">
        <v>147</v>
      </c>
      <c r="F2362" s="4" t="s">
        <v>2700</v>
      </c>
      <c r="G2362" s="4" t="s">
        <v>2741</v>
      </c>
      <c r="H2362" s="4" t="s">
        <v>2608</v>
      </c>
      <c r="I2362" s="4" t="s">
        <v>2608</v>
      </c>
    </row>
    <row r="2363" spans="1:9" x14ac:dyDescent="0.2">
      <c r="A2363" s="4">
        <v>173078</v>
      </c>
      <c r="B2363" s="4" t="s">
        <v>3577</v>
      </c>
      <c r="C2363" s="4" t="s">
        <v>3577</v>
      </c>
      <c r="D2363" s="4" t="s">
        <v>2739</v>
      </c>
      <c r="E2363" s="4">
        <v>139</v>
      </c>
      <c r="F2363" s="4" t="s">
        <v>2700</v>
      </c>
      <c r="G2363" s="4" t="s">
        <v>2758</v>
      </c>
      <c r="H2363" s="4" t="s">
        <v>2608</v>
      </c>
      <c r="I2363" s="4" t="s">
        <v>2608</v>
      </c>
    </row>
    <row r="2364" spans="1:9" x14ac:dyDescent="0.2">
      <c r="A2364" s="4">
        <v>173079</v>
      </c>
      <c r="B2364" s="4" t="s">
        <v>3576</v>
      </c>
      <c r="C2364" s="4" t="s">
        <v>3576</v>
      </c>
      <c r="D2364" s="4" t="s">
        <v>2739</v>
      </c>
      <c r="E2364" s="4">
        <v>139</v>
      </c>
      <c r="F2364" s="4" t="s">
        <v>2700</v>
      </c>
      <c r="G2364" s="4" t="s">
        <v>2758</v>
      </c>
      <c r="H2364" s="4" t="s">
        <v>2608</v>
      </c>
      <c r="I2364" s="4" t="s">
        <v>2608</v>
      </c>
    </row>
    <row r="2365" spans="1:9" x14ac:dyDescent="0.2">
      <c r="A2365" s="4">
        <v>173102</v>
      </c>
      <c r="B2365" s="4" t="s">
        <v>3575</v>
      </c>
      <c r="C2365" s="4" t="s">
        <v>3575</v>
      </c>
      <c r="D2365" s="4" t="s">
        <v>2739</v>
      </c>
      <c r="E2365" s="4">
        <v>148</v>
      </c>
      <c r="F2365" s="4" t="s">
        <v>2700</v>
      </c>
      <c r="G2365" s="4" t="s">
        <v>2758</v>
      </c>
      <c r="H2365" s="4" t="s">
        <v>2608</v>
      </c>
      <c r="I2365" s="4" t="s">
        <v>2608</v>
      </c>
    </row>
    <row r="2366" spans="1:9" x14ac:dyDescent="0.2">
      <c r="A2366" s="4">
        <v>173103</v>
      </c>
      <c r="B2366" s="4" t="s">
        <v>3574</v>
      </c>
      <c r="C2366" s="4" t="s">
        <v>3574</v>
      </c>
      <c r="D2366" s="4" t="s">
        <v>2739</v>
      </c>
      <c r="E2366" s="4">
        <v>148</v>
      </c>
      <c r="F2366" s="4" t="s">
        <v>2700</v>
      </c>
      <c r="G2366" s="4" t="s">
        <v>2741</v>
      </c>
      <c r="H2366" s="4" t="s">
        <v>2608</v>
      </c>
      <c r="I2366" s="4" t="s">
        <v>2608</v>
      </c>
    </row>
    <row r="2367" spans="1:9" x14ac:dyDescent="0.2">
      <c r="A2367" s="4">
        <v>173104</v>
      </c>
      <c r="B2367" s="4" t="s">
        <v>3573</v>
      </c>
      <c r="C2367" s="4" t="s">
        <v>3572</v>
      </c>
      <c r="D2367" s="4" t="s">
        <v>2739</v>
      </c>
      <c r="E2367" s="4">
        <v>35</v>
      </c>
      <c r="F2367" s="4" t="s">
        <v>2700</v>
      </c>
      <c r="G2367" s="4" t="s">
        <v>2828</v>
      </c>
      <c r="H2367" s="4" t="s">
        <v>2608</v>
      </c>
      <c r="I2367" s="4" t="s">
        <v>2608</v>
      </c>
    </row>
    <row r="2368" spans="1:9" x14ac:dyDescent="0.2">
      <c r="A2368" s="4">
        <v>173900</v>
      </c>
      <c r="B2368" s="4" t="s">
        <v>3571</v>
      </c>
      <c r="C2368" s="4" t="s">
        <v>3571</v>
      </c>
      <c r="D2368" s="4" t="s">
        <v>2739</v>
      </c>
      <c r="E2368" s="4">
        <v>140</v>
      </c>
      <c r="F2368" s="4" t="s">
        <v>2700</v>
      </c>
      <c r="G2368" s="4" t="s">
        <v>2758</v>
      </c>
      <c r="H2368" s="4" t="s">
        <v>2608</v>
      </c>
      <c r="I2368" s="4" t="s">
        <v>2608</v>
      </c>
    </row>
    <row r="2369" spans="1:9" x14ac:dyDescent="0.2">
      <c r="A2369" s="4">
        <v>173901</v>
      </c>
      <c r="B2369" s="4" t="s">
        <v>3570</v>
      </c>
      <c r="C2369" s="4" t="s">
        <v>3570</v>
      </c>
      <c r="D2369" s="4" t="s">
        <v>2788</v>
      </c>
      <c r="E2369" s="4">
        <v>140</v>
      </c>
      <c r="F2369" s="4" t="s">
        <v>2700</v>
      </c>
      <c r="G2369" s="4" t="s">
        <v>2787</v>
      </c>
      <c r="H2369" s="4" t="s">
        <v>2608</v>
      </c>
      <c r="I2369" s="4" t="s">
        <v>2608</v>
      </c>
    </row>
    <row r="2370" spans="1:9" x14ac:dyDescent="0.2">
      <c r="A2370" s="4">
        <v>174000</v>
      </c>
      <c r="B2370" s="4" t="s">
        <v>3569</v>
      </c>
      <c r="C2370" s="4" t="s">
        <v>3569</v>
      </c>
      <c r="D2370" s="4" t="s">
        <v>3568</v>
      </c>
      <c r="E2370" s="4">
        <v>140</v>
      </c>
      <c r="F2370" s="4" t="s">
        <v>2700</v>
      </c>
      <c r="G2370" s="4" t="s">
        <v>2758</v>
      </c>
      <c r="H2370" s="4" t="s">
        <v>2608</v>
      </c>
      <c r="I2370" s="4" t="s">
        <v>2608</v>
      </c>
    </row>
    <row r="2371" spans="1:9" x14ac:dyDescent="0.2">
      <c r="A2371" s="4">
        <v>174001</v>
      </c>
      <c r="B2371" s="4" t="s">
        <v>3567</v>
      </c>
      <c r="C2371" s="4" t="s">
        <v>3567</v>
      </c>
      <c r="D2371" s="4" t="s">
        <v>2739</v>
      </c>
      <c r="E2371" s="4">
        <v>140</v>
      </c>
      <c r="F2371" s="4" t="s">
        <v>2700</v>
      </c>
      <c r="G2371" s="4" t="s">
        <v>2828</v>
      </c>
      <c r="H2371" s="4" t="s">
        <v>2608</v>
      </c>
      <c r="I2371" s="4" t="s">
        <v>2608</v>
      </c>
    </row>
    <row r="2372" spans="1:9" x14ac:dyDescent="0.2">
      <c r="A2372" s="4">
        <v>174102</v>
      </c>
      <c r="B2372" s="4" t="s">
        <v>3566</v>
      </c>
      <c r="C2372" s="4" t="s">
        <v>3566</v>
      </c>
      <c r="D2372" s="4" t="s">
        <v>2739</v>
      </c>
      <c r="E2372" s="4">
        <v>135</v>
      </c>
      <c r="F2372" s="4" t="s">
        <v>2700</v>
      </c>
      <c r="G2372" s="4" t="s">
        <v>2741</v>
      </c>
      <c r="H2372" s="4" t="s">
        <v>2608</v>
      </c>
      <c r="I2372" s="4" t="s">
        <v>2608</v>
      </c>
    </row>
    <row r="2373" spans="1:9" x14ac:dyDescent="0.2">
      <c r="A2373" s="4">
        <v>174150</v>
      </c>
      <c r="B2373" s="4" t="s">
        <v>3565</v>
      </c>
      <c r="C2373" s="4" t="s">
        <v>3565</v>
      </c>
      <c r="D2373" s="4" t="s">
        <v>2739</v>
      </c>
      <c r="E2373" s="4">
        <v>140</v>
      </c>
      <c r="F2373" s="4" t="s">
        <v>2700</v>
      </c>
      <c r="G2373" s="4" t="s">
        <v>2758</v>
      </c>
      <c r="H2373" s="4" t="s">
        <v>2608</v>
      </c>
      <c r="I2373" s="4" t="s">
        <v>2608</v>
      </c>
    </row>
    <row r="2374" spans="1:9" x14ac:dyDescent="0.2">
      <c r="A2374" s="4">
        <v>174151</v>
      </c>
      <c r="B2374" s="4" t="s">
        <v>3564</v>
      </c>
      <c r="C2374" s="4" t="s">
        <v>3564</v>
      </c>
      <c r="D2374" s="4" t="s">
        <v>2739</v>
      </c>
      <c r="E2374" s="4">
        <v>140</v>
      </c>
      <c r="F2374" s="4" t="s">
        <v>2700</v>
      </c>
      <c r="G2374" s="4" t="s">
        <v>2828</v>
      </c>
      <c r="H2374" s="4" t="s">
        <v>2608</v>
      </c>
      <c r="I2374" s="4" t="s">
        <v>2608</v>
      </c>
    </row>
    <row r="2375" spans="1:9" x14ac:dyDescent="0.2">
      <c r="A2375" s="4">
        <v>174152</v>
      </c>
      <c r="B2375" s="4" t="s">
        <v>3563</v>
      </c>
      <c r="C2375" s="4" t="s">
        <v>3563</v>
      </c>
      <c r="D2375" s="4" t="s">
        <v>2739</v>
      </c>
      <c r="E2375" s="4">
        <v>140</v>
      </c>
      <c r="F2375" s="4" t="s">
        <v>2700</v>
      </c>
      <c r="G2375" s="4" t="s">
        <v>2828</v>
      </c>
      <c r="H2375" s="4" t="s">
        <v>2608</v>
      </c>
      <c r="I2375" s="4" t="s">
        <v>2608</v>
      </c>
    </row>
    <row r="2376" spans="1:9" x14ac:dyDescent="0.2">
      <c r="A2376" s="4">
        <v>174153</v>
      </c>
      <c r="B2376" s="4" t="s">
        <v>3562</v>
      </c>
      <c r="C2376" s="4" t="s">
        <v>3562</v>
      </c>
      <c r="D2376" s="4" t="s">
        <v>2739</v>
      </c>
      <c r="E2376" s="4">
        <v>140</v>
      </c>
      <c r="F2376" s="4" t="s">
        <v>2700</v>
      </c>
      <c r="G2376" s="4" t="s">
        <v>2828</v>
      </c>
      <c r="H2376" s="4" t="s">
        <v>2608</v>
      </c>
      <c r="I2376" s="4" t="s">
        <v>2608</v>
      </c>
    </row>
    <row r="2377" spans="1:9" x14ac:dyDescent="0.2">
      <c r="A2377" s="4">
        <v>177997</v>
      </c>
      <c r="B2377" s="4" t="s">
        <v>3561</v>
      </c>
      <c r="C2377" s="4" t="s">
        <v>3561</v>
      </c>
      <c r="D2377" s="4" t="s">
        <v>2739</v>
      </c>
      <c r="E2377" s="4">
        <v>136</v>
      </c>
      <c r="F2377" s="4" t="s">
        <v>2700</v>
      </c>
      <c r="G2377" s="4" t="s">
        <v>2916</v>
      </c>
      <c r="H2377" s="4" t="s">
        <v>2608</v>
      </c>
      <c r="I2377" s="4" t="s">
        <v>2608</v>
      </c>
    </row>
    <row r="2378" spans="1:9" x14ac:dyDescent="0.2">
      <c r="A2378" s="4">
        <v>177998</v>
      </c>
      <c r="B2378" s="4" t="s">
        <v>3560</v>
      </c>
      <c r="C2378" s="4" t="s">
        <v>3560</v>
      </c>
      <c r="D2378" s="4" t="s">
        <v>2739</v>
      </c>
      <c r="E2378" s="4">
        <v>136</v>
      </c>
      <c r="F2378" s="4" t="s">
        <v>2700</v>
      </c>
      <c r="G2378" s="4" t="s">
        <v>2758</v>
      </c>
      <c r="H2378" s="4" t="s">
        <v>2608</v>
      </c>
      <c r="I2378" s="4" t="s">
        <v>2608</v>
      </c>
    </row>
    <row r="2379" spans="1:9" x14ac:dyDescent="0.2">
      <c r="A2379" s="4">
        <v>177999</v>
      </c>
      <c r="B2379" s="4" t="s">
        <v>3559</v>
      </c>
      <c r="C2379" s="4" t="s">
        <v>3559</v>
      </c>
      <c r="D2379" s="4" t="s">
        <v>2739</v>
      </c>
      <c r="E2379" s="4">
        <v>136</v>
      </c>
      <c r="F2379" s="4" t="s">
        <v>2700</v>
      </c>
      <c r="G2379" s="4" t="s">
        <v>2756</v>
      </c>
      <c r="H2379" s="4" t="s">
        <v>2608</v>
      </c>
      <c r="I2379" s="4" t="s">
        <v>2608</v>
      </c>
    </row>
    <row r="2380" spans="1:9" x14ac:dyDescent="0.2">
      <c r="A2380" s="4">
        <v>178000</v>
      </c>
      <c r="B2380" s="4" t="s">
        <v>3558</v>
      </c>
      <c r="C2380" s="4" t="s">
        <v>3557</v>
      </c>
      <c r="D2380" s="4" t="s">
        <v>2739</v>
      </c>
      <c r="E2380" s="4">
        <v>136</v>
      </c>
      <c r="F2380" s="4" t="s">
        <v>2700</v>
      </c>
      <c r="G2380" s="4" t="s">
        <v>2741</v>
      </c>
      <c r="H2380" s="4" t="s">
        <v>2608</v>
      </c>
      <c r="I2380" s="4" t="s">
        <v>2608</v>
      </c>
    </row>
    <row r="2381" spans="1:9" x14ac:dyDescent="0.2">
      <c r="A2381" s="4">
        <v>178001</v>
      </c>
      <c r="B2381" s="4" t="s">
        <v>3556</v>
      </c>
      <c r="C2381" s="4" t="s">
        <v>3556</v>
      </c>
      <c r="D2381" s="4" t="s">
        <v>2739</v>
      </c>
      <c r="E2381" s="4">
        <v>136</v>
      </c>
      <c r="F2381" s="4" t="s">
        <v>2700</v>
      </c>
      <c r="G2381" s="4" t="s">
        <v>2741</v>
      </c>
      <c r="H2381" s="4" t="s">
        <v>2608</v>
      </c>
      <c r="I2381" s="4" t="s">
        <v>2608</v>
      </c>
    </row>
    <row r="2382" spans="1:9" x14ac:dyDescent="0.2">
      <c r="A2382" s="4">
        <v>178002</v>
      </c>
      <c r="B2382" s="4" t="s">
        <v>3555</v>
      </c>
      <c r="C2382" s="4" t="s">
        <v>3555</v>
      </c>
      <c r="D2382" s="4" t="s">
        <v>2739</v>
      </c>
      <c r="E2382" s="4">
        <v>136</v>
      </c>
      <c r="F2382" s="4" t="s">
        <v>2700</v>
      </c>
      <c r="G2382" s="4" t="s">
        <v>2741</v>
      </c>
      <c r="H2382" s="4" t="s">
        <v>2608</v>
      </c>
      <c r="I2382" s="4" t="s">
        <v>2608</v>
      </c>
    </row>
    <row r="2383" spans="1:9" x14ac:dyDescent="0.2">
      <c r="A2383" s="4">
        <v>178003</v>
      </c>
      <c r="B2383" s="4" t="s">
        <v>3554</v>
      </c>
      <c r="C2383" s="4" t="s">
        <v>3554</v>
      </c>
      <c r="D2383" s="4" t="s">
        <v>2739</v>
      </c>
      <c r="E2383" s="4">
        <v>138</v>
      </c>
      <c r="F2383" s="4" t="s">
        <v>2700</v>
      </c>
      <c r="G2383" s="4" t="s">
        <v>2741</v>
      </c>
      <c r="H2383" s="4" t="s">
        <v>2608</v>
      </c>
      <c r="I2383" s="4" t="s">
        <v>2608</v>
      </c>
    </row>
    <row r="2384" spans="1:9" x14ac:dyDescent="0.2">
      <c r="A2384" s="4">
        <v>178004</v>
      </c>
      <c r="B2384" s="4" t="s">
        <v>3553</v>
      </c>
      <c r="C2384" s="4" t="s">
        <v>3553</v>
      </c>
      <c r="D2384" s="4" t="s">
        <v>3552</v>
      </c>
      <c r="E2384" s="4">
        <v>138</v>
      </c>
      <c r="F2384" s="4" t="s">
        <v>2700</v>
      </c>
      <c r="G2384" s="4" t="s">
        <v>2787</v>
      </c>
      <c r="H2384" s="4" t="s">
        <v>2608</v>
      </c>
      <c r="I2384" s="4" t="s">
        <v>2608</v>
      </c>
    </row>
    <row r="2385" spans="1:9" x14ac:dyDescent="0.2">
      <c r="A2385" s="4">
        <v>178005</v>
      </c>
      <c r="B2385" s="4" t="s">
        <v>3551</v>
      </c>
      <c r="C2385" s="4" t="s">
        <v>3551</v>
      </c>
      <c r="D2385" s="4" t="s">
        <v>2739</v>
      </c>
      <c r="E2385" s="4">
        <v>136</v>
      </c>
      <c r="F2385" s="4" t="s">
        <v>2700</v>
      </c>
      <c r="G2385" s="4" t="s">
        <v>2741</v>
      </c>
      <c r="H2385" s="4" t="s">
        <v>2608</v>
      </c>
      <c r="I2385" s="4" t="s">
        <v>2608</v>
      </c>
    </row>
    <row r="2386" spans="1:9" x14ac:dyDescent="0.2">
      <c r="A2386" s="4">
        <v>178006</v>
      </c>
      <c r="B2386" s="4" t="s">
        <v>3550</v>
      </c>
      <c r="C2386" s="4" t="s">
        <v>3550</v>
      </c>
      <c r="D2386" s="4" t="s">
        <v>2773</v>
      </c>
      <c r="E2386" s="4">
        <v>136</v>
      </c>
      <c r="F2386" s="4" t="s">
        <v>2700</v>
      </c>
      <c r="G2386" s="4" t="s">
        <v>2758</v>
      </c>
      <c r="H2386" s="4" t="s">
        <v>2608</v>
      </c>
      <c r="I2386" s="4" t="s">
        <v>2608</v>
      </c>
    </row>
    <row r="2387" spans="1:9" x14ac:dyDescent="0.2">
      <c r="A2387" s="4">
        <v>178007</v>
      </c>
      <c r="B2387" s="4" t="s">
        <v>3549</v>
      </c>
      <c r="C2387" s="4" t="s">
        <v>3549</v>
      </c>
      <c r="D2387" s="4" t="s">
        <v>2773</v>
      </c>
      <c r="E2387" s="4">
        <v>148</v>
      </c>
      <c r="F2387" s="4" t="s">
        <v>2700</v>
      </c>
      <c r="G2387" s="4" t="s">
        <v>2758</v>
      </c>
      <c r="H2387" s="4" t="s">
        <v>2608</v>
      </c>
      <c r="I2387" s="4" t="s">
        <v>2608</v>
      </c>
    </row>
    <row r="2388" spans="1:9" x14ac:dyDescent="0.2">
      <c r="A2388" s="4">
        <v>178009</v>
      </c>
      <c r="B2388" s="4" t="s">
        <v>3548</v>
      </c>
      <c r="C2388" s="4" t="s">
        <v>3548</v>
      </c>
      <c r="D2388" s="4" t="s">
        <v>2739</v>
      </c>
      <c r="E2388" s="4">
        <v>138</v>
      </c>
      <c r="F2388" s="4" t="s">
        <v>2700</v>
      </c>
      <c r="G2388" s="4" t="s">
        <v>2741</v>
      </c>
      <c r="H2388" s="4" t="s">
        <v>2608</v>
      </c>
      <c r="I2388" s="4" t="s">
        <v>2608</v>
      </c>
    </row>
    <row r="2389" spans="1:9" x14ac:dyDescent="0.2">
      <c r="A2389" s="4">
        <v>178010</v>
      </c>
      <c r="B2389" s="4" t="s">
        <v>3547</v>
      </c>
      <c r="C2389" s="4" t="s">
        <v>3547</v>
      </c>
      <c r="D2389" s="4" t="s">
        <v>2739</v>
      </c>
      <c r="E2389" s="4">
        <v>138</v>
      </c>
      <c r="F2389" s="4" t="s">
        <v>2700</v>
      </c>
      <c r="G2389" s="4" t="s">
        <v>2741</v>
      </c>
      <c r="H2389" s="4" t="s">
        <v>2608</v>
      </c>
      <c r="I2389" s="4" t="s">
        <v>2608</v>
      </c>
    </row>
    <row r="2390" spans="1:9" x14ac:dyDescent="0.2">
      <c r="A2390" s="4">
        <v>178011</v>
      </c>
      <c r="B2390" s="4" t="s">
        <v>3546</v>
      </c>
      <c r="C2390" s="4" t="s">
        <v>3546</v>
      </c>
      <c r="D2390" s="4" t="s">
        <v>2739</v>
      </c>
      <c r="E2390" s="4">
        <v>138</v>
      </c>
      <c r="F2390" s="4" t="s">
        <v>2700</v>
      </c>
      <c r="G2390" s="4" t="s">
        <v>2758</v>
      </c>
      <c r="H2390" s="4" t="s">
        <v>2608</v>
      </c>
      <c r="I2390" s="4" t="s">
        <v>2608</v>
      </c>
    </row>
    <row r="2391" spans="1:9" x14ac:dyDescent="0.2">
      <c r="A2391" s="4">
        <v>178012</v>
      </c>
      <c r="B2391" s="4" t="s">
        <v>3545</v>
      </c>
      <c r="C2391" s="4" t="s">
        <v>3545</v>
      </c>
      <c r="D2391" s="4" t="s">
        <v>2739</v>
      </c>
      <c r="E2391" s="4">
        <v>138</v>
      </c>
      <c r="F2391" s="4" t="s">
        <v>2700</v>
      </c>
      <c r="G2391" s="4" t="s">
        <v>2756</v>
      </c>
      <c r="H2391" s="4" t="s">
        <v>2608</v>
      </c>
      <c r="I2391" s="4" t="s">
        <v>2608</v>
      </c>
    </row>
    <row r="2392" spans="1:9" x14ac:dyDescent="0.2">
      <c r="A2392" s="4">
        <v>178013</v>
      </c>
      <c r="B2392" s="4" t="s">
        <v>3544</v>
      </c>
      <c r="C2392" s="4" t="s">
        <v>3544</v>
      </c>
      <c r="D2392" s="4" t="s">
        <v>2739</v>
      </c>
      <c r="E2392" s="4">
        <v>138</v>
      </c>
      <c r="F2392" s="4" t="s">
        <v>2700</v>
      </c>
      <c r="G2392" s="4" t="s">
        <v>2758</v>
      </c>
      <c r="H2392" s="4" t="s">
        <v>2608</v>
      </c>
      <c r="I2392" s="4" t="s">
        <v>2608</v>
      </c>
    </row>
    <row r="2393" spans="1:9" x14ac:dyDescent="0.2">
      <c r="A2393" s="4">
        <v>178014</v>
      </c>
      <c r="B2393" s="4" t="s">
        <v>3543</v>
      </c>
      <c r="C2393" s="4" t="s">
        <v>3543</v>
      </c>
      <c r="D2393" s="4" t="s">
        <v>2739</v>
      </c>
      <c r="E2393" s="4">
        <v>138</v>
      </c>
      <c r="F2393" s="4" t="s">
        <v>2700</v>
      </c>
      <c r="G2393" s="4" t="s">
        <v>2741</v>
      </c>
      <c r="H2393" s="4" t="s">
        <v>2608</v>
      </c>
      <c r="I2393" s="4" t="s">
        <v>2608</v>
      </c>
    </row>
    <row r="2394" spans="1:9" x14ac:dyDescent="0.2">
      <c r="A2394" s="4">
        <v>178015</v>
      </c>
      <c r="B2394" s="4" t="s">
        <v>3542</v>
      </c>
      <c r="C2394" s="4" t="s">
        <v>3542</v>
      </c>
      <c r="D2394" s="4" t="s">
        <v>2739</v>
      </c>
      <c r="E2394" s="4">
        <v>138</v>
      </c>
      <c r="F2394" s="4" t="s">
        <v>2700</v>
      </c>
      <c r="G2394" s="4" t="s">
        <v>2741</v>
      </c>
      <c r="H2394" s="4" t="s">
        <v>2608</v>
      </c>
      <c r="I2394" s="4" t="s">
        <v>2608</v>
      </c>
    </row>
    <row r="2395" spans="1:9" x14ac:dyDescent="0.2">
      <c r="A2395" s="4">
        <v>178016</v>
      </c>
      <c r="B2395" s="4" t="s">
        <v>3541</v>
      </c>
      <c r="C2395" s="4" t="s">
        <v>3541</v>
      </c>
      <c r="D2395" s="4" t="s">
        <v>2739</v>
      </c>
      <c r="E2395" s="4">
        <v>138</v>
      </c>
      <c r="F2395" s="4" t="s">
        <v>2700</v>
      </c>
      <c r="G2395" s="4" t="s">
        <v>2756</v>
      </c>
      <c r="H2395" s="4" t="s">
        <v>2608</v>
      </c>
      <c r="I2395" s="4" t="s">
        <v>2608</v>
      </c>
    </row>
    <row r="2396" spans="1:9" x14ac:dyDescent="0.2">
      <c r="A2396" s="4">
        <v>178017</v>
      </c>
      <c r="B2396" s="4" t="s">
        <v>3540</v>
      </c>
      <c r="C2396" s="4" t="s">
        <v>3540</v>
      </c>
      <c r="D2396" s="4" t="s">
        <v>2739</v>
      </c>
      <c r="E2396" s="4">
        <v>138</v>
      </c>
      <c r="F2396" s="4" t="s">
        <v>2700</v>
      </c>
      <c r="G2396" s="4" t="s">
        <v>0</v>
      </c>
      <c r="H2396" s="4" t="s">
        <v>2751</v>
      </c>
      <c r="I2396" s="4" t="s">
        <v>2753</v>
      </c>
    </row>
    <row r="2397" spans="1:9" x14ac:dyDescent="0.2">
      <c r="A2397" s="4">
        <v>178018</v>
      </c>
      <c r="B2397" s="4" t="s">
        <v>3539</v>
      </c>
      <c r="C2397" s="4" t="s">
        <v>3539</v>
      </c>
      <c r="D2397" s="4" t="s">
        <v>2739</v>
      </c>
      <c r="E2397" s="4">
        <v>136</v>
      </c>
      <c r="F2397" s="4" t="s">
        <v>2700</v>
      </c>
      <c r="G2397" s="4" t="s">
        <v>2758</v>
      </c>
      <c r="H2397" s="4" t="s">
        <v>2608</v>
      </c>
      <c r="I2397" s="4" t="s">
        <v>2608</v>
      </c>
    </row>
    <row r="2398" spans="1:9" x14ac:dyDescent="0.2">
      <c r="A2398" s="4">
        <v>178019</v>
      </c>
      <c r="B2398" s="4" t="s">
        <v>3538</v>
      </c>
      <c r="C2398" s="4" t="s">
        <v>3538</v>
      </c>
      <c r="D2398" s="4" t="s">
        <v>2739</v>
      </c>
      <c r="E2398" s="4">
        <v>136</v>
      </c>
      <c r="F2398" s="4" t="s">
        <v>2700</v>
      </c>
      <c r="G2398" s="4" t="s">
        <v>2758</v>
      </c>
      <c r="H2398" s="4" t="s">
        <v>2608</v>
      </c>
      <c r="I2398" s="4" t="s">
        <v>2608</v>
      </c>
    </row>
    <row r="2399" spans="1:9" x14ac:dyDescent="0.2">
      <c r="A2399" s="4">
        <v>178020</v>
      </c>
      <c r="B2399" s="4" t="s">
        <v>3537</v>
      </c>
      <c r="C2399" s="4" t="s">
        <v>3537</v>
      </c>
      <c r="D2399" s="4" t="s">
        <v>2739</v>
      </c>
      <c r="E2399" s="4">
        <v>136</v>
      </c>
      <c r="F2399" s="4" t="s">
        <v>2700</v>
      </c>
      <c r="G2399" s="4" t="s">
        <v>2741</v>
      </c>
      <c r="H2399" s="4" t="s">
        <v>2608</v>
      </c>
      <c r="I2399" s="4" t="s">
        <v>2608</v>
      </c>
    </row>
    <row r="2400" spans="1:9" x14ac:dyDescent="0.2">
      <c r="A2400" s="4">
        <v>178021</v>
      </c>
      <c r="B2400" s="4" t="s">
        <v>3536</v>
      </c>
      <c r="C2400" s="4" t="s">
        <v>3536</v>
      </c>
      <c r="D2400" s="4" t="s">
        <v>2739</v>
      </c>
      <c r="E2400" s="4">
        <v>138</v>
      </c>
      <c r="F2400" s="4" t="s">
        <v>2700</v>
      </c>
      <c r="G2400" s="4" t="s">
        <v>2741</v>
      </c>
      <c r="H2400" s="4" t="s">
        <v>2608</v>
      </c>
      <c r="I2400" s="4" t="s">
        <v>2608</v>
      </c>
    </row>
    <row r="2401" spans="1:9" x14ac:dyDescent="0.2">
      <c r="A2401" s="4">
        <v>178100</v>
      </c>
      <c r="B2401" s="4" t="s">
        <v>3535</v>
      </c>
      <c r="C2401" s="4" t="s">
        <v>3535</v>
      </c>
      <c r="D2401" s="4" t="s">
        <v>2739</v>
      </c>
      <c r="E2401" s="4">
        <v>136</v>
      </c>
      <c r="F2401" s="4" t="s">
        <v>2700</v>
      </c>
      <c r="G2401" s="4" t="s">
        <v>2741</v>
      </c>
      <c r="H2401" s="4" t="s">
        <v>2608</v>
      </c>
      <c r="I2401" s="4" t="s">
        <v>2608</v>
      </c>
    </row>
    <row r="2402" spans="1:9" x14ac:dyDescent="0.2">
      <c r="A2402" s="4">
        <v>178101</v>
      </c>
      <c r="B2402" s="4" t="s">
        <v>3534</v>
      </c>
      <c r="C2402" s="4" t="s">
        <v>3534</v>
      </c>
      <c r="D2402" s="4" t="s">
        <v>2739</v>
      </c>
      <c r="E2402" s="4">
        <v>136</v>
      </c>
      <c r="F2402" s="4" t="s">
        <v>2700</v>
      </c>
      <c r="G2402" s="4" t="s">
        <v>2741</v>
      </c>
      <c r="H2402" s="4" t="s">
        <v>2608</v>
      </c>
      <c r="I2402" s="4" t="s">
        <v>2608</v>
      </c>
    </row>
    <row r="2403" spans="1:9" x14ac:dyDescent="0.2">
      <c r="A2403" s="4">
        <v>178102</v>
      </c>
      <c r="B2403" s="4" t="s">
        <v>3533</v>
      </c>
      <c r="C2403" s="4" t="s">
        <v>3533</v>
      </c>
      <c r="D2403" s="4" t="s">
        <v>2739</v>
      </c>
      <c r="E2403" s="4">
        <v>136</v>
      </c>
      <c r="F2403" s="4" t="s">
        <v>2700</v>
      </c>
      <c r="G2403" s="4" t="s">
        <v>2758</v>
      </c>
      <c r="H2403" s="4" t="s">
        <v>2608</v>
      </c>
      <c r="I2403" s="4" t="s">
        <v>2608</v>
      </c>
    </row>
    <row r="2404" spans="1:9" x14ac:dyDescent="0.2">
      <c r="A2404" s="4">
        <v>178103</v>
      </c>
      <c r="B2404" s="4" t="s">
        <v>3532</v>
      </c>
      <c r="C2404" s="4" t="s">
        <v>3532</v>
      </c>
      <c r="D2404" s="4" t="s">
        <v>2739</v>
      </c>
      <c r="E2404" s="4">
        <v>136</v>
      </c>
      <c r="F2404" s="4" t="s">
        <v>2700</v>
      </c>
      <c r="G2404" s="4" t="s">
        <v>2741</v>
      </c>
      <c r="H2404" s="4" t="s">
        <v>2608</v>
      </c>
      <c r="I2404" s="4" t="s">
        <v>2608</v>
      </c>
    </row>
    <row r="2405" spans="1:9" x14ac:dyDescent="0.2">
      <c r="A2405" s="4">
        <v>178104</v>
      </c>
      <c r="B2405" s="4" t="s">
        <v>3531</v>
      </c>
      <c r="C2405" s="4" t="s">
        <v>3531</v>
      </c>
      <c r="D2405" s="4" t="s">
        <v>2739</v>
      </c>
      <c r="E2405" s="4">
        <v>136</v>
      </c>
      <c r="F2405" s="4" t="s">
        <v>2700</v>
      </c>
      <c r="G2405" s="4" t="s">
        <v>2758</v>
      </c>
      <c r="H2405" s="4" t="s">
        <v>2608</v>
      </c>
      <c r="I2405" s="4" t="s">
        <v>2608</v>
      </c>
    </row>
    <row r="2406" spans="1:9" x14ac:dyDescent="0.2">
      <c r="A2406" s="4">
        <v>178105</v>
      </c>
      <c r="B2406" s="4" t="s">
        <v>3530</v>
      </c>
      <c r="C2406" s="4" t="s">
        <v>3530</v>
      </c>
      <c r="D2406" s="4" t="s">
        <v>2739</v>
      </c>
      <c r="E2406" s="4">
        <v>136</v>
      </c>
      <c r="F2406" s="4" t="s">
        <v>2700</v>
      </c>
      <c r="G2406" s="4" t="s">
        <v>2758</v>
      </c>
      <c r="H2406" s="4" t="s">
        <v>2608</v>
      </c>
      <c r="I2406" s="4" t="s">
        <v>2608</v>
      </c>
    </row>
    <row r="2407" spans="1:9" x14ac:dyDescent="0.2">
      <c r="A2407" s="4">
        <v>178106</v>
      </c>
      <c r="B2407" s="4" t="s">
        <v>3529</v>
      </c>
      <c r="C2407" s="4" t="s">
        <v>3529</v>
      </c>
      <c r="D2407" s="4" t="s">
        <v>2739</v>
      </c>
      <c r="E2407" s="4">
        <v>136</v>
      </c>
      <c r="F2407" s="4" t="s">
        <v>2700</v>
      </c>
      <c r="G2407" s="4" t="s">
        <v>2828</v>
      </c>
      <c r="H2407" s="4" t="s">
        <v>2608</v>
      </c>
      <c r="I2407" s="4" t="s">
        <v>2608</v>
      </c>
    </row>
    <row r="2408" spans="1:9" x14ac:dyDescent="0.2">
      <c r="A2408" s="4">
        <v>178107</v>
      </c>
      <c r="B2408" s="4" t="s">
        <v>3528</v>
      </c>
      <c r="C2408" s="4" t="s">
        <v>3528</v>
      </c>
      <c r="D2408" s="4" t="s">
        <v>2739</v>
      </c>
      <c r="E2408" s="4">
        <v>139</v>
      </c>
      <c r="F2408" s="4" t="s">
        <v>2700</v>
      </c>
      <c r="G2408" s="4" t="s">
        <v>2758</v>
      </c>
      <c r="H2408" s="4" t="s">
        <v>2608</v>
      </c>
      <c r="I2408" s="4" t="s">
        <v>2608</v>
      </c>
    </row>
    <row r="2409" spans="1:9" x14ac:dyDescent="0.2">
      <c r="A2409" s="4">
        <v>178108</v>
      </c>
      <c r="B2409" s="4" t="s">
        <v>3527</v>
      </c>
      <c r="C2409" s="4" t="s">
        <v>3526</v>
      </c>
      <c r="D2409" s="4" t="s">
        <v>2739</v>
      </c>
      <c r="E2409" s="4">
        <v>136</v>
      </c>
      <c r="F2409" s="4" t="s">
        <v>2700</v>
      </c>
      <c r="G2409" s="4" t="s">
        <v>2758</v>
      </c>
      <c r="H2409" s="4" t="s">
        <v>2608</v>
      </c>
      <c r="I2409" s="4" t="s">
        <v>2608</v>
      </c>
    </row>
    <row r="2410" spans="1:9" x14ac:dyDescent="0.2">
      <c r="A2410" s="4">
        <v>179010</v>
      </c>
      <c r="B2410" s="4" t="s">
        <v>3525</v>
      </c>
      <c r="C2410" s="4" t="s">
        <v>3525</v>
      </c>
      <c r="D2410" s="4" t="s">
        <v>2739</v>
      </c>
      <c r="E2410" s="4">
        <v>134</v>
      </c>
      <c r="F2410" s="4" t="s">
        <v>2700</v>
      </c>
      <c r="G2410" s="4" t="s">
        <v>2758</v>
      </c>
      <c r="H2410" s="4" t="s">
        <v>2608</v>
      </c>
      <c r="I2410" s="4" t="s">
        <v>2608</v>
      </c>
    </row>
    <row r="2411" spans="1:9" x14ac:dyDescent="0.2">
      <c r="A2411" s="4">
        <v>179012</v>
      </c>
      <c r="B2411" s="4" t="s">
        <v>3524</v>
      </c>
      <c r="C2411" s="4" t="s">
        <v>3524</v>
      </c>
      <c r="D2411" s="4" t="s">
        <v>2739</v>
      </c>
      <c r="E2411" s="4">
        <v>134</v>
      </c>
      <c r="F2411" s="4" t="s">
        <v>2700</v>
      </c>
      <c r="G2411" s="4" t="s">
        <v>2758</v>
      </c>
      <c r="H2411" s="4" t="s">
        <v>2608</v>
      </c>
      <c r="I2411" s="4" t="s">
        <v>2608</v>
      </c>
    </row>
    <row r="2412" spans="1:9" x14ac:dyDescent="0.2">
      <c r="A2412" s="4">
        <v>179013</v>
      </c>
      <c r="B2412" s="4" t="s">
        <v>3523</v>
      </c>
      <c r="C2412" s="4" t="s">
        <v>3523</v>
      </c>
      <c r="D2412" s="4" t="s">
        <v>2739</v>
      </c>
      <c r="E2412" s="4">
        <v>134</v>
      </c>
      <c r="F2412" s="4" t="s">
        <v>2700</v>
      </c>
      <c r="G2412" s="4" t="s">
        <v>2758</v>
      </c>
      <c r="H2412" s="4" t="s">
        <v>2608</v>
      </c>
      <c r="I2412" s="4" t="s">
        <v>2608</v>
      </c>
    </row>
    <row r="2413" spans="1:9" x14ac:dyDescent="0.2">
      <c r="A2413" s="4">
        <v>179014</v>
      </c>
      <c r="B2413" s="4" t="s">
        <v>3522</v>
      </c>
      <c r="C2413" s="4" t="s">
        <v>3522</v>
      </c>
      <c r="D2413" s="4" t="s">
        <v>2739</v>
      </c>
      <c r="E2413" s="4">
        <v>134</v>
      </c>
      <c r="F2413" s="4" t="s">
        <v>2700</v>
      </c>
      <c r="G2413" s="4" t="s">
        <v>2741</v>
      </c>
      <c r="H2413" s="4" t="s">
        <v>2608</v>
      </c>
      <c r="I2413" s="4" t="s">
        <v>2608</v>
      </c>
    </row>
    <row r="2414" spans="1:9" x14ac:dyDescent="0.2">
      <c r="A2414" s="4">
        <v>179016</v>
      </c>
      <c r="B2414" s="4" t="s">
        <v>3521</v>
      </c>
      <c r="C2414" s="4" t="s">
        <v>3521</v>
      </c>
      <c r="D2414" s="4" t="s">
        <v>2739</v>
      </c>
      <c r="E2414" s="4">
        <v>134</v>
      </c>
      <c r="F2414" s="4" t="s">
        <v>2700</v>
      </c>
      <c r="G2414" s="4" t="s">
        <v>2756</v>
      </c>
      <c r="H2414" s="4" t="s">
        <v>2608</v>
      </c>
      <c r="I2414" s="4" t="s">
        <v>2608</v>
      </c>
    </row>
    <row r="2415" spans="1:9" x14ac:dyDescent="0.2">
      <c r="A2415" s="4">
        <v>179017</v>
      </c>
      <c r="B2415" s="4" t="s">
        <v>3520</v>
      </c>
      <c r="C2415" s="4" t="s">
        <v>3520</v>
      </c>
      <c r="D2415" s="4" t="s">
        <v>2739</v>
      </c>
      <c r="E2415" s="4">
        <v>134</v>
      </c>
      <c r="F2415" s="4" t="s">
        <v>2700</v>
      </c>
      <c r="G2415" s="4" t="s">
        <v>2828</v>
      </c>
      <c r="H2415" s="4" t="s">
        <v>2608</v>
      </c>
      <c r="I2415" s="4" t="s">
        <v>2608</v>
      </c>
    </row>
    <row r="2416" spans="1:9" x14ac:dyDescent="0.2">
      <c r="A2416" s="4">
        <v>179018</v>
      </c>
      <c r="B2416" s="4" t="s">
        <v>3519</v>
      </c>
      <c r="C2416" s="4" t="s">
        <v>3519</v>
      </c>
      <c r="D2416" s="4" t="s">
        <v>2739</v>
      </c>
      <c r="E2416" s="4">
        <v>134</v>
      </c>
      <c r="F2416" s="4" t="s">
        <v>2700</v>
      </c>
      <c r="G2416" s="4" t="s">
        <v>2738</v>
      </c>
      <c r="H2416" s="4" t="s">
        <v>2608</v>
      </c>
      <c r="I2416" s="4" t="s">
        <v>2608</v>
      </c>
    </row>
    <row r="2417" spans="1:9" x14ac:dyDescent="0.2">
      <c r="A2417" s="4">
        <v>179019</v>
      </c>
      <c r="B2417" s="4" t="s">
        <v>3518</v>
      </c>
      <c r="C2417" s="4" t="s">
        <v>3518</v>
      </c>
      <c r="D2417" s="4" t="s">
        <v>2739</v>
      </c>
      <c r="E2417" s="4">
        <v>134</v>
      </c>
      <c r="F2417" s="4" t="s">
        <v>2700</v>
      </c>
      <c r="G2417" s="4" t="s">
        <v>2758</v>
      </c>
      <c r="H2417" s="4" t="s">
        <v>2608</v>
      </c>
      <c r="I2417" s="4" t="s">
        <v>2608</v>
      </c>
    </row>
    <row r="2418" spans="1:9" x14ac:dyDescent="0.2">
      <c r="A2418" s="4">
        <v>179020</v>
      </c>
      <c r="B2418" s="4" t="s">
        <v>3517</v>
      </c>
      <c r="C2418" s="4" t="s">
        <v>3516</v>
      </c>
      <c r="D2418" s="4" t="s">
        <v>2739</v>
      </c>
      <c r="E2418" s="4">
        <v>23</v>
      </c>
      <c r="F2418" s="4" t="s">
        <v>2700</v>
      </c>
      <c r="G2418" s="4" t="s">
        <v>2756</v>
      </c>
      <c r="H2418" s="4" t="s">
        <v>2608</v>
      </c>
      <c r="I2418" s="4" t="s">
        <v>2608</v>
      </c>
    </row>
    <row r="2419" spans="1:9" x14ac:dyDescent="0.2">
      <c r="A2419" s="4">
        <v>180003</v>
      </c>
      <c r="B2419" s="4" t="s">
        <v>3515</v>
      </c>
      <c r="C2419" s="4" t="s">
        <v>3515</v>
      </c>
      <c r="D2419" s="4" t="s">
        <v>2739</v>
      </c>
      <c r="E2419" s="4">
        <v>99</v>
      </c>
      <c r="F2419" s="4" t="s">
        <v>2700</v>
      </c>
      <c r="G2419" s="4" t="s">
        <v>2758</v>
      </c>
      <c r="H2419" s="4" t="s">
        <v>3510</v>
      </c>
      <c r="I2419" s="4" t="s">
        <v>3514</v>
      </c>
    </row>
    <row r="2420" spans="1:9" x14ac:dyDescent="0.2">
      <c r="A2420" s="4">
        <v>180014</v>
      </c>
      <c r="B2420" s="4" t="s">
        <v>3513</v>
      </c>
      <c r="C2420" s="4" t="s">
        <v>3513</v>
      </c>
      <c r="D2420" s="4" t="s">
        <v>2773</v>
      </c>
      <c r="E2420" s="4">
        <v>201</v>
      </c>
      <c r="F2420" s="4" t="s">
        <v>2700</v>
      </c>
      <c r="G2420" s="4" t="s">
        <v>2758</v>
      </c>
      <c r="H2420" s="4" t="s">
        <v>3510</v>
      </c>
      <c r="I2420" s="4" t="s">
        <v>2737</v>
      </c>
    </row>
    <row r="2421" spans="1:9" x14ac:dyDescent="0.2">
      <c r="A2421" s="4">
        <v>180020</v>
      </c>
      <c r="B2421" s="4" t="s">
        <v>3512</v>
      </c>
      <c r="C2421" s="4" t="s">
        <v>3512</v>
      </c>
      <c r="D2421" s="4" t="s">
        <v>3511</v>
      </c>
      <c r="E2421" s="4">
        <v>300</v>
      </c>
      <c r="F2421" s="4" t="s">
        <v>2700</v>
      </c>
      <c r="G2421" s="4" t="s">
        <v>2894</v>
      </c>
      <c r="H2421" s="4" t="s">
        <v>3510</v>
      </c>
      <c r="I2421" s="4" t="s">
        <v>2737</v>
      </c>
    </row>
    <row r="2422" spans="1:9" x14ac:dyDescent="0.2">
      <c r="A2422" s="4">
        <v>190001</v>
      </c>
      <c r="B2422" s="4" t="s">
        <v>3509</v>
      </c>
      <c r="C2422" s="4" t="s">
        <v>3509</v>
      </c>
      <c r="D2422" s="4" t="s">
        <v>3508</v>
      </c>
      <c r="E2422" s="4">
        <v>1</v>
      </c>
      <c r="F2422" s="4" t="s">
        <v>2700</v>
      </c>
      <c r="G2422" s="4" t="s">
        <v>2741</v>
      </c>
      <c r="H2422" s="4" t="s">
        <v>2606</v>
      </c>
      <c r="I2422" s="4" t="s">
        <v>2795</v>
      </c>
    </row>
    <row r="2423" spans="1:9" x14ac:dyDescent="0.2">
      <c r="A2423" s="4">
        <v>190002</v>
      </c>
      <c r="B2423" s="4" t="s">
        <v>3507</v>
      </c>
      <c r="C2423" s="4" t="s">
        <v>3507</v>
      </c>
      <c r="D2423" s="4" t="s">
        <v>2739</v>
      </c>
      <c r="E2423" s="4">
        <v>5</v>
      </c>
      <c r="F2423" s="4" t="s">
        <v>2700</v>
      </c>
      <c r="G2423" s="4" t="s">
        <v>2756</v>
      </c>
      <c r="H2423" s="4" t="s">
        <v>2606</v>
      </c>
      <c r="I2423" s="4" t="s">
        <v>2795</v>
      </c>
    </row>
    <row r="2424" spans="1:9" x14ac:dyDescent="0.2">
      <c r="A2424" s="4">
        <v>190003</v>
      </c>
      <c r="B2424" s="4" t="s">
        <v>3506</v>
      </c>
      <c r="C2424" s="4" t="s">
        <v>3506</v>
      </c>
      <c r="D2424" s="4" t="s">
        <v>2739</v>
      </c>
      <c r="E2424" s="4">
        <v>35</v>
      </c>
      <c r="F2424" s="4" t="s">
        <v>2700</v>
      </c>
      <c r="G2424" s="4" t="s">
        <v>2741</v>
      </c>
      <c r="H2424" s="4" t="s">
        <v>2606</v>
      </c>
      <c r="I2424" s="4" t="s">
        <v>2795</v>
      </c>
    </row>
    <row r="2425" spans="1:9" x14ac:dyDescent="0.2">
      <c r="A2425" s="4">
        <v>190004</v>
      </c>
      <c r="B2425" s="4" t="s">
        <v>3505</v>
      </c>
      <c r="C2425" s="4" t="s">
        <v>3505</v>
      </c>
      <c r="D2425" s="4" t="s">
        <v>2739</v>
      </c>
      <c r="E2425" s="4">
        <v>1</v>
      </c>
      <c r="F2425" s="4" t="s">
        <v>2700</v>
      </c>
      <c r="G2425" s="4" t="s">
        <v>2758</v>
      </c>
      <c r="H2425" s="4" t="s">
        <v>2606</v>
      </c>
      <c r="I2425" s="4" t="s">
        <v>2795</v>
      </c>
    </row>
    <row r="2426" spans="1:9" x14ac:dyDescent="0.2">
      <c r="A2426" s="4">
        <v>190005</v>
      </c>
      <c r="B2426" s="4" t="s">
        <v>3504</v>
      </c>
      <c r="C2426" s="4" t="s">
        <v>3504</v>
      </c>
      <c r="D2426" s="4" t="s">
        <v>2739</v>
      </c>
      <c r="E2426" s="4">
        <v>1</v>
      </c>
      <c r="F2426" s="4" t="s">
        <v>2700</v>
      </c>
      <c r="G2426" s="4" t="s">
        <v>2741</v>
      </c>
      <c r="H2426" s="4" t="s">
        <v>2606</v>
      </c>
      <c r="I2426" s="4" t="s">
        <v>2795</v>
      </c>
    </row>
    <row r="2427" spans="1:9" x14ac:dyDescent="0.2">
      <c r="A2427" s="4">
        <v>190006</v>
      </c>
      <c r="B2427" s="4" t="s">
        <v>3503</v>
      </c>
      <c r="C2427" s="4" t="s">
        <v>3503</v>
      </c>
      <c r="D2427" s="4" t="s">
        <v>2739</v>
      </c>
      <c r="E2427" s="4">
        <v>1</v>
      </c>
      <c r="F2427" s="4" t="s">
        <v>2700</v>
      </c>
      <c r="G2427" s="4" t="s">
        <v>2741</v>
      </c>
      <c r="H2427" s="4" t="s">
        <v>2606</v>
      </c>
      <c r="I2427" s="4" t="s">
        <v>2795</v>
      </c>
    </row>
    <row r="2428" spans="1:9" x14ac:dyDescent="0.2">
      <c r="A2428" s="4">
        <v>190008</v>
      </c>
      <c r="B2428" s="4" t="s">
        <v>3502</v>
      </c>
      <c r="C2428" s="4" t="s">
        <v>3502</v>
      </c>
      <c r="D2428" s="4" t="s">
        <v>2739</v>
      </c>
      <c r="E2428" s="4">
        <v>34</v>
      </c>
      <c r="F2428" s="4" t="s">
        <v>2700</v>
      </c>
      <c r="G2428" s="4" t="s">
        <v>2815</v>
      </c>
      <c r="H2428" s="4" t="s">
        <v>2614</v>
      </c>
      <c r="I2428" s="4" t="s">
        <v>2795</v>
      </c>
    </row>
    <row r="2429" spans="1:9" x14ac:dyDescent="0.2">
      <c r="A2429" s="4">
        <v>190010</v>
      </c>
      <c r="B2429" s="4" t="s">
        <v>3501</v>
      </c>
      <c r="C2429" s="4" t="s">
        <v>3501</v>
      </c>
      <c r="D2429" s="4" t="s">
        <v>2739</v>
      </c>
      <c r="E2429" s="4">
        <v>5</v>
      </c>
      <c r="F2429" s="4" t="s">
        <v>2700</v>
      </c>
      <c r="G2429" s="4" t="s">
        <v>2758</v>
      </c>
      <c r="H2429" s="4" t="s">
        <v>2606</v>
      </c>
      <c r="I2429" s="4" t="s">
        <v>2795</v>
      </c>
    </row>
    <row r="2430" spans="1:9" x14ac:dyDescent="0.2">
      <c r="A2430" s="4">
        <v>190012</v>
      </c>
      <c r="B2430" s="4" t="s">
        <v>3500</v>
      </c>
      <c r="C2430" s="4" t="s">
        <v>3500</v>
      </c>
      <c r="D2430" s="4" t="s">
        <v>2739</v>
      </c>
      <c r="E2430" s="4">
        <v>36</v>
      </c>
      <c r="F2430" s="4" t="s">
        <v>2700</v>
      </c>
      <c r="G2430" s="4" t="s">
        <v>2741</v>
      </c>
      <c r="H2430" s="4" t="s">
        <v>2606</v>
      </c>
      <c r="I2430" s="4" t="s">
        <v>2795</v>
      </c>
    </row>
    <row r="2431" spans="1:9" x14ac:dyDescent="0.2">
      <c r="A2431" s="4">
        <v>190013</v>
      </c>
      <c r="B2431" s="4" t="s">
        <v>3499</v>
      </c>
      <c r="C2431" s="4" t="s">
        <v>3499</v>
      </c>
      <c r="D2431" s="4" t="s">
        <v>2739</v>
      </c>
      <c r="E2431" s="4">
        <v>36</v>
      </c>
      <c r="F2431" s="4" t="s">
        <v>2700</v>
      </c>
      <c r="G2431" s="4" t="s">
        <v>3004</v>
      </c>
      <c r="H2431" s="4" t="s">
        <v>2606</v>
      </c>
      <c r="I2431" s="4" t="s">
        <v>2795</v>
      </c>
    </row>
    <row r="2432" spans="1:9" x14ac:dyDescent="0.2">
      <c r="A2432" s="4">
        <v>190014</v>
      </c>
      <c r="B2432" s="4" t="s">
        <v>3498</v>
      </c>
      <c r="C2432" s="4" t="s">
        <v>3498</v>
      </c>
      <c r="D2432" s="4" t="s">
        <v>2739</v>
      </c>
      <c r="E2432" s="4">
        <v>9</v>
      </c>
      <c r="F2432" s="4" t="s">
        <v>2700</v>
      </c>
      <c r="G2432" s="4" t="s">
        <v>2758</v>
      </c>
      <c r="H2432" s="4" t="s">
        <v>2606</v>
      </c>
      <c r="I2432" s="4" t="s">
        <v>2795</v>
      </c>
    </row>
    <row r="2433" spans="1:9" x14ac:dyDescent="0.2">
      <c r="A2433" s="4">
        <v>190015</v>
      </c>
      <c r="B2433" s="4" t="s">
        <v>3497</v>
      </c>
      <c r="C2433" s="4" t="s">
        <v>3497</v>
      </c>
      <c r="D2433" s="4" t="s">
        <v>2739</v>
      </c>
      <c r="E2433" s="4">
        <v>168</v>
      </c>
      <c r="F2433" s="4" t="s">
        <v>2700</v>
      </c>
      <c r="G2433" s="4" t="s">
        <v>2741</v>
      </c>
      <c r="H2433" s="4" t="s">
        <v>2606</v>
      </c>
      <c r="I2433" s="4" t="s">
        <v>2795</v>
      </c>
    </row>
    <row r="2434" spans="1:9" x14ac:dyDescent="0.2">
      <c r="A2434" s="4">
        <v>190016</v>
      </c>
      <c r="B2434" s="4" t="s">
        <v>3496</v>
      </c>
      <c r="C2434" s="4" t="s">
        <v>3496</v>
      </c>
      <c r="D2434" s="4" t="s">
        <v>2739</v>
      </c>
      <c r="E2434" s="4">
        <v>215</v>
      </c>
      <c r="F2434" s="4" t="s">
        <v>2700</v>
      </c>
      <c r="G2434" s="4" t="s">
        <v>2758</v>
      </c>
      <c r="H2434" s="4" t="s">
        <v>2606</v>
      </c>
      <c r="I2434" s="4" t="s">
        <v>2795</v>
      </c>
    </row>
    <row r="2435" spans="1:9" x14ac:dyDescent="0.2">
      <c r="A2435" s="4">
        <v>190017</v>
      </c>
      <c r="B2435" s="4" t="s">
        <v>3495</v>
      </c>
      <c r="C2435" s="4" t="s">
        <v>3495</v>
      </c>
      <c r="D2435" s="4" t="s">
        <v>2739</v>
      </c>
      <c r="E2435" s="4">
        <v>6</v>
      </c>
      <c r="F2435" s="4" t="s">
        <v>2700</v>
      </c>
      <c r="G2435" s="4" t="s">
        <v>2741</v>
      </c>
      <c r="H2435" s="4" t="s">
        <v>2606</v>
      </c>
      <c r="I2435" s="4" t="s">
        <v>2795</v>
      </c>
    </row>
    <row r="2436" spans="1:9" x14ac:dyDescent="0.2">
      <c r="A2436" s="4">
        <v>190018</v>
      </c>
      <c r="B2436" s="4" t="s">
        <v>3494</v>
      </c>
      <c r="C2436" s="4" t="s">
        <v>3494</v>
      </c>
      <c r="D2436" s="4" t="s">
        <v>2739</v>
      </c>
      <c r="E2436" s="4">
        <v>11</v>
      </c>
      <c r="F2436" s="4" t="s">
        <v>2700</v>
      </c>
      <c r="G2436" s="4" t="s">
        <v>3056</v>
      </c>
      <c r="H2436" s="4" t="s">
        <v>2606</v>
      </c>
      <c r="I2436" s="4" t="s">
        <v>2795</v>
      </c>
    </row>
    <row r="2437" spans="1:9" x14ac:dyDescent="0.2">
      <c r="A2437" s="4">
        <v>190019</v>
      </c>
      <c r="B2437" s="4" t="s">
        <v>3493</v>
      </c>
      <c r="C2437" s="4" t="s">
        <v>3493</v>
      </c>
      <c r="D2437" s="4" t="s">
        <v>2739</v>
      </c>
      <c r="E2437" s="4">
        <v>5</v>
      </c>
      <c r="F2437" s="4" t="s">
        <v>2700</v>
      </c>
      <c r="G2437" s="4" t="s">
        <v>2828</v>
      </c>
      <c r="H2437" s="4" t="s">
        <v>2606</v>
      </c>
      <c r="I2437" s="4" t="s">
        <v>2795</v>
      </c>
    </row>
    <row r="2438" spans="1:9" x14ac:dyDescent="0.2">
      <c r="A2438" s="4">
        <v>190021</v>
      </c>
      <c r="B2438" s="4" t="s">
        <v>3492</v>
      </c>
      <c r="C2438" s="4" t="s">
        <v>3492</v>
      </c>
      <c r="D2438" s="4" t="s">
        <v>2739</v>
      </c>
      <c r="E2438" s="4">
        <v>10</v>
      </c>
      <c r="F2438" s="4" t="s">
        <v>2700</v>
      </c>
      <c r="G2438" s="4" t="s">
        <v>2758</v>
      </c>
      <c r="H2438" s="4" t="s">
        <v>2606</v>
      </c>
      <c r="I2438" s="4" t="s">
        <v>2795</v>
      </c>
    </row>
    <row r="2439" spans="1:9" x14ac:dyDescent="0.2">
      <c r="A2439" s="4">
        <v>190022</v>
      </c>
      <c r="B2439" s="4" t="s">
        <v>3491</v>
      </c>
      <c r="C2439" s="4" t="s">
        <v>3491</v>
      </c>
      <c r="D2439" s="4" t="s">
        <v>2739</v>
      </c>
      <c r="E2439" s="4">
        <v>10</v>
      </c>
      <c r="F2439" s="4" t="s">
        <v>2700</v>
      </c>
      <c r="G2439" s="4" t="s">
        <v>2741</v>
      </c>
      <c r="H2439" s="4" t="s">
        <v>2606</v>
      </c>
      <c r="I2439" s="4" t="s">
        <v>2795</v>
      </c>
    </row>
    <row r="2440" spans="1:9" x14ac:dyDescent="0.2">
      <c r="A2440" s="4">
        <v>190023</v>
      </c>
      <c r="B2440" s="4" t="s">
        <v>3490</v>
      </c>
      <c r="C2440" s="4" t="s">
        <v>3490</v>
      </c>
      <c r="D2440" s="4" t="s">
        <v>2739</v>
      </c>
      <c r="E2440" s="4">
        <v>10</v>
      </c>
      <c r="F2440" s="4" t="s">
        <v>2700</v>
      </c>
      <c r="G2440" s="4" t="s">
        <v>2758</v>
      </c>
      <c r="H2440" s="4" t="s">
        <v>2606</v>
      </c>
      <c r="I2440" s="4" t="s">
        <v>2795</v>
      </c>
    </row>
    <row r="2441" spans="1:9" x14ac:dyDescent="0.2">
      <c r="A2441" s="4">
        <v>190024</v>
      </c>
      <c r="B2441" s="4" t="s">
        <v>3489</v>
      </c>
      <c r="C2441" s="4" t="s">
        <v>3489</v>
      </c>
      <c r="D2441" s="4" t="s">
        <v>2739</v>
      </c>
      <c r="E2441" s="4">
        <v>10</v>
      </c>
      <c r="F2441" s="4" t="s">
        <v>2700</v>
      </c>
      <c r="G2441" s="4" t="s">
        <v>2828</v>
      </c>
      <c r="H2441" s="4" t="s">
        <v>2606</v>
      </c>
      <c r="I2441" s="4" t="s">
        <v>2795</v>
      </c>
    </row>
    <row r="2442" spans="1:9" x14ac:dyDescent="0.2">
      <c r="A2442" s="4">
        <v>190027</v>
      </c>
      <c r="B2442" s="4" t="s">
        <v>3488</v>
      </c>
      <c r="C2442" s="4" t="s">
        <v>3487</v>
      </c>
      <c r="D2442" s="4" t="s">
        <v>2739</v>
      </c>
      <c r="E2442" s="4">
        <v>300</v>
      </c>
      <c r="F2442" s="4" t="s">
        <v>2700</v>
      </c>
      <c r="G2442" s="4" t="s">
        <v>2741</v>
      </c>
      <c r="H2442" s="4" t="s">
        <v>2606</v>
      </c>
      <c r="I2442" s="4" t="s">
        <v>2795</v>
      </c>
    </row>
    <row r="2443" spans="1:9" x14ac:dyDescent="0.2">
      <c r="A2443" s="4">
        <v>190028</v>
      </c>
      <c r="B2443" s="4" t="s">
        <v>3486</v>
      </c>
      <c r="C2443" s="4" t="s">
        <v>3486</v>
      </c>
      <c r="D2443" s="4" t="s">
        <v>3485</v>
      </c>
      <c r="E2443" s="4">
        <v>18</v>
      </c>
      <c r="F2443" s="4" t="s">
        <v>2700</v>
      </c>
      <c r="G2443" s="4" t="s">
        <v>2787</v>
      </c>
      <c r="H2443" s="4" t="s">
        <v>2606</v>
      </c>
      <c r="I2443" s="4" t="s">
        <v>2795</v>
      </c>
    </row>
    <row r="2444" spans="1:9" x14ac:dyDescent="0.2">
      <c r="A2444" s="4">
        <v>190029</v>
      </c>
      <c r="B2444" s="4" t="s">
        <v>3484</v>
      </c>
      <c r="C2444" s="4" t="s">
        <v>3484</v>
      </c>
      <c r="D2444" s="4" t="s">
        <v>3483</v>
      </c>
      <c r="E2444" s="4">
        <v>36</v>
      </c>
      <c r="F2444" s="4" t="s">
        <v>2700</v>
      </c>
      <c r="G2444" s="4" t="s">
        <v>2758</v>
      </c>
      <c r="H2444" s="4" t="s">
        <v>2606</v>
      </c>
      <c r="I2444" s="4" t="s">
        <v>2795</v>
      </c>
    </row>
    <row r="2445" spans="1:9" x14ac:dyDescent="0.2">
      <c r="A2445" s="4">
        <v>190030</v>
      </c>
      <c r="B2445" s="4" t="s">
        <v>3482</v>
      </c>
      <c r="C2445" s="4" t="s">
        <v>3482</v>
      </c>
      <c r="D2445" s="4" t="s">
        <v>2739</v>
      </c>
      <c r="E2445" s="4">
        <v>3</v>
      </c>
      <c r="F2445" s="4" t="s">
        <v>2700</v>
      </c>
      <c r="G2445" s="4" t="s">
        <v>2741</v>
      </c>
      <c r="H2445" s="4" t="s">
        <v>2606</v>
      </c>
      <c r="I2445" s="4" t="s">
        <v>2795</v>
      </c>
    </row>
    <row r="2446" spans="1:9" x14ac:dyDescent="0.2">
      <c r="A2446" s="4">
        <v>190032</v>
      </c>
      <c r="B2446" s="4" t="s">
        <v>3481</v>
      </c>
      <c r="C2446" s="4" t="s">
        <v>3481</v>
      </c>
      <c r="D2446" s="4" t="s">
        <v>2739</v>
      </c>
      <c r="E2446" s="4">
        <v>3</v>
      </c>
      <c r="F2446" s="4" t="s">
        <v>2700</v>
      </c>
      <c r="G2446" s="4" t="s">
        <v>2758</v>
      </c>
      <c r="H2446" s="4" t="s">
        <v>2606</v>
      </c>
      <c r="I2446" s="4" t="s">
        <v>2795</v>
      </c>
    </row>
    <row r="2447" spans="1:9" x14ac:dyDescent="0.2">
      <c r="A2447" s="4">
        <v>190033</v>
      </c>
      <c r="B2447" s="4" t="s">
        <v>3480</v>
      </c>
      <c r="C2447" s="4" t="s">
        <v>3480</v>
      </c>
      <c r="D2447" s="4" t="s">
        <v>2739</v>
      </c>
      <c r="E2447" s="4">
        <v>5</v>
      </c>
      <c r="F2447" s="4" t="s">
        <v>2700</v>
      </c>
      <c r="G2447" s="4" t="s">
        <v>3004</v>
      </c>
      <c r="H2447" s="4" t="s">
        <v>2606</v>
      </c>
      <c r="I2447" s="4" t="s">
        <v>2795</v>
      </c>
    </row>
    <row r="2448" spans="1:9" x14ac:dyDescent="0.2">
      <c r="A2448" s="4">
        <v>190034</v>
      </c>
      <c r="B2448" s="4" t="s">
        <v>3479</v>
      </c>
      <c r="C2448" s="4" t="s">
        <v>3479</v>
      </c>
      <c r="D2448" s="4" t="s">
        <v>2739</v>
      </c>
      <c r="E2448" s="4">
        <v>5</v>
      </c>
      <c r="F2448" s="4" t="s">
        <v>2700</v>
      </c>
      <c r="G2448" s="4" t="s">
        <v>2758</v>
      </c>
      <c r="H2448" s="4" t="s">
        <v>2606</v>
      </c>
      <c r="I2448" s="4" t="s">
        <v>2795</v>
      </c>
    </row>
    <row r="2449" spans="1:9" x14ac:dyDescent="0.2">
      <c r="A2449" s="4">
        <v>190035</v>
      </c>
      <c r="B2449" s="4" t="s">
        <v>3478</v>
      </c>
      <c r="C2449" s="4" t="s">
        <v>3478</v>
      </c>
      <c r="D2449" s="4" t="s">
        <v>2739</v>
      </c>
      <c r="E2449" s="4">
        <v>5</v>
      </c>
      <c r="F2449" s="4" t="s">
        <v>2700</v>
      </c>
      <c r="G2449" s="4" t="s">
        <v>2758</v>
      </c>
      <c r="H2449" s="4" t="s">
        <v>2606</v>
      </c>
      <c r="I2449" s="4" t="s">
        <v>2795</v>
      </c>
    </row>
    <row r="2450" spans="1:9" x14ac:dyDescent="0.2">
      <c r="A2450" s="4">
        <v>190036</v>
      </c>
      <c r="B2450" s="4" t="s">
        <v>3477</v>
      </c>
      <c r="C2450" s="4" t="s">
        <v>3477</v>
      </c>
      <c r="D2450" s="4" t="s">
        <v>2739</v>
      </c>
      <c r="E2450" s="4">
        <v>5</v>
      </c>
      <c r="F2450" s="4" t="s">
        <v>2700</v>
      </c>
      <c r="G2450" s="4" t="s">
        <v>2741</v>
      </c>
      <c r="H2450" s="4" t="s">
        <v>2606</v>
      </c>
      <c r="I2450" s="4" t="s">
        <v>2795</v>
      </c>
    </row>
    <row r="2451" spans="1:9" x14ac:dyDescent="0.2">
      <c r="A2451" s="4">
        <v>190037</v>
      </c>
      <c r="B2451" s="4" t="s">
        <v>3476</v>
      </c>
      <c r="C2451" s="4" t="s">
        <v>3476</v>
      </c>
      <c r="D2451" s="4" t="s">
        <v>2887</v>
      </c>
      <c r="E2451" s="4">
        <v>5</v>
      </c>
      <c r="F2451" s="4" t="s">
        <v>2700</v>
      </c>
      <c r="G2451" s="4" t="s">
        <v>2758</v>
      </c>
      <c r="H2451" s="4" t="s">
        <v>2606</v>
      </c>
      <c r="I2451" s="4" t="s">
        <v>2795</v>
      </c>
    </row>
    <row r="2452" spans="1:9" x14ac:dyDescent="0.2">
      <c r="A2452" s="4">
        <v>190038</v>
      </c>
      <c r="B2452" s="4" t="s">
        <v>3475</v>
      </c>
      <c r="C2452" s="4" t="s">
        <v>3475</v>
      </c>
      <c r="D2452" s="4" t="s">
        <v>2739</v>
      </c>
      <c r="E2452" s="4">
        <v>5</v>
      </c>
      <c r="F2452" s="4" t="s">
        <v>2700</v>
      </c>
      <c r="G2452" s="4" t="s">
        <v>2758</v>
      </c>
      <c r="H2452" s="4" t="s">
        <v>2606</v>
      </c>
      <c r="I2452" s="4" t="s">
        <v>2795</v>
      </c>
    </row>
    <row r="2453" spans="1:9" x14ac:dyDescent="0.2">
      <c r="A2453" s="4">
        <v>190039</v>
      </c>
      <c r="B2453" s="4" t="s">
        <v>3474</v>
      </c>
      <c r="C2453" s="4" t="s">
        <v>3474</v>
      </c>
      <c r="D2453" s="4" t="s">
        <v>2739</v>
      </c>
      <c r="E2453" s="4">
        <v>5</v>
      </c>
      <c r="F2453" s="4" t="s">
        <v>2700</v>
      </c>
      <c r="G2453" s="4" t="s">
        <v>3004</v>
      </c>
      <c r="H2453" s="4" t="s">
        <v>2606</v>
      </c>
      <c r="I2453" s="4" t="s">
        <v>2795</v>
      </c>
    </row>
    <row r="2454" spans="1:9" x14ac:dyDescent="0.2">
      <c r="A2454" s="4">
        <v>190040</v>
      </c>
      <c r="B2454" s="4" t="s">
        <v>3473</v>
      </c>
      <c r="C2454" s="4" t="s">
        <v>3473</v>
      </c>
      <c r="D2454" s="4" t="s">
        <v>2739</v>
      </c>
      <c r="E2454" s="4">
        <v>5</v>
      </c>
      <c r="F2454" s="4" t="s">
        <v>2700</v>
      </c>
      <c r="G2454" s="4" t="s">
        <v>2741</v>
      </c>
      <c r="H2454" s="4" t="s">
        <v>2606</v>
      </c>
      <c r="I2454" s="4" t="s">
        <v>2795</v>
      </c>
    </row>
    <row r="2455" spans="1:9" x14ac:dyDescent="0.2">
      <c r="A2455" s="4">
        <v>190042</v>
      </c>
      <c r="B2455" s="4" t="s">
        <v>3472</v>
      </c>
      <c r="C2455" s="4" t="s">
        <v>3472</v>
      </c>
      <c r="D2455" s="4" t="s">
        <v>2739</v>
      </c>
      <c r="E2455" s="4">
        <v>5</v>
      </c>
      <c r="F2455" s="4" t="s">
        <v>2700</v>
      </c>
      <c r="G2455" s="4" t="s">
        <v>2758</v>
      </c>
      <c r="H2455" s="4" t="s">
        <v>2606</v>
      </c>
      <c r="I2455" s="4" t="s">
        <v>2795</v>
      </c>
    </row>
    <row r="2456" spans="1:9" x14ac:dyDescent="0.2">
      <c r="A2456" s="4">
        <v>190044</v>
      </c>
      <c r="B2456" s="4" t="s">
        <v>3471</v>
      </c>
      <c r="C2456" s="4" t="s">
        <v>3471</v>
      </c>
      <c r="D2456" s="4" t="s">
        <v>2739</v>
      </c>
      <c r="E2456" s="4">
        <v>5</v>
      </c>
      <c r="F2456" s="4" t="s">
        <v>2700</v>
      </c>
      <c r="G2456" s="4" t="s">
        <v>2741</v>
      </c>
      <c r="H2456" s="4" t="s">
        <v>2606</v>
      </c>
      <c r="I2456" s="4" t="s">
        <v>2795</v>
      </c>
    </row>
    <row r="2457" spans="1:9" x14ac:dyDescent="0.2">
      <c r="A2457" s="4">
        <v>190045</v>
      </c>
      <c r="B2457" s="4" t="s">
        <v>3470</v>
      </c>
      <c r="C2457" s="4" t="s">
        <v>3470</v>
      </c>
      <c r="D2457" s="4" t="s">
        <v>2739</v>
      </c>
      <c r="E2457" s="4">
        <v>5</v>
      </c>
      <c r="F2457" s="4" t="s">
        <v>2700</v>
      </c>
      <c r="G2457" s="4" t="s">
        <v>2758</v>
      </c>
      <c r="H2457" s="4" t="s">
        <v>2606</v>
      </c>
      <c r="I2457" s="4" t="s">
        <v>2795</v>
      </c>
    </row>
    <row r="2458" spans="1:9" x14ac:dyDescent="0.2">
      <c r="A2458" s="4">
        <v>190046</v>
      </c>
      <c r="B2458" s="4" t="s">
        <v>3469</v>
      </c>
      <c r="C2458" s="4" t="s">
        <v>3469</v>
      </c>
      <c r="D2458" s="4" t="s">
        <v>2739</v>
      </c>
      <c r="E2458" s="4">
        <v>5</v>
      </c>
      <c r="F2458" s="4" t="s">
        <v>2700</v>
      </c>
      <c r="G2458" s="4" t="s">
        <v>3004</v>
      </c>
      <c r="H2458" s="4" t="s">
        <v>2606</v>
      </c>
      <c r="I2458" s="4" t="s">
        <v>2795</v>
      </c>
    </row>
    <row r="2459" spans="1:9" x14ac:dyDescent="0.2">
      <c r="A2459" s="4">
        <v>190053</v>
      </c>
      <c r="B2459" s="4" t="s">
        <v>3468</v>
      </c>
      <c r="C2459" s="4" t="s">
        <v>3468</v>
      </c>
      <c r="D2459" s="4" t="s">
        <v>2739</v>
      </c>
      <c r="E2459" s="4">
        <v>2</v>
      </c>
      <c r="F2459" s="4" t="s">
        <v>2700</v>
      </c>
      <c r="G2459" s="4" t="s">
        <v>2787</v>
      </c>
      <c r="H2459" s="4" t="s">
        <v>2606</v>
      </c>
      <c r="I2459" s="4" t="s">
        <v>2795</v>
      </c>
    </row>
    <row r="2460" spans="1:9" x14ac:dyDescent="0.2">
      <c r="A2460" s="4">
        <v>190054</v>
      </c>
      <c r="B2460" s="4" t="s">
        <v>3467</v>
      </c>
      <c r="C2460" s="4" t="s">
        <v>3467</v>
      </c>
      <c r="D2460" s="4" t="s">
        <v>3466</v>
      </c>
      <c r="E2460" s="4">
        <v>2</v>
      </c>
      <c r="F2460" s="4" t="s">
        <v>2700</v>
      </c>
      <c r="G2460" s="4" t="s">
        <v>2758</v>
      </c>
      <c r="H2460" s="4" t="s">
        <v>2606</v>
      </c>
      <c r="I2460" s="4" t="s">
        <v>2795</v>
      </c>
    </row>
    <row r="2461" spans="1:9" x14ac:dyDescent="0.2">
      <c r="A2461" s="4">
        <v>190055</v>
      </c>
      <c r="B2461" s="4" t="s">
        <v>3465</v>
      </c>
      <c r="C2461" s="4" t="s">
        <v>3465</v>
      </c>
      <c r="D2461" s="4" t="s">
        <v>2739</v>
      </c>
      <c r="E2461" s="4">
        <v>2</v>
      </c>
      <c r="F2461" s="4" t="s">
        <v>2700</v>
      </c>
      <c r="G2461" s="4" t="s">
        <v>2741</v>
      </c>
      <c r="H2461" s="4" t="s">
        <v>2606</v>
      </c>
      <c r="I2461" s="4" t="s">
        <v>2795</v>
      </c>
    </row>
    <row r="2462" spans="1:9" x14ac:dyDescent="0.2">
      <c r="A2462" s="4">
        <v>190056</v>
      </c>
      <c r="B2462" s="4" t="s">
        <v>3464</v>
      </c>
      <c r="C2462" s="4" t="s">
        <v>3464</v>
      </c>
      <c r="D2462" s="4" t="s">
        <v>2739</v>
      </c>
      <c r="E2462" s="4">
        <v>2</v>
      </c>
      <c r="F2462" s="4" t="s">
        <v>2700</v>
      </c>
      <c r="G2462" s="4" t="s">
        <v>2756</v>
      </c>
      <c r="H2462" s="4" t="s">
        <v>2606</v>
      </c>
      <c r="I2462" s="4" t="s">
        <v>2795</v>
      </c>
    </row>
    <row r="2463" spans="1:9" x14ac:dyDescent="0.2">
      <c r="A2463" s="4">
        <v>190058</v>
      </c>
      <c r="B2463" s="4" t="s">
        <v>3463</v>
      </c>
      <c r="C2463" s="4" t="s">
        <v>3463</v>
      </c>
      <c r="D2463" s="4" t="s">
        <v>2739</v>
      </c>
      <c r="E2463" s="4">
        <v>36</v>
      </c>
      <c r="F2463" s="4" t="s">
        <v>2700</v>
      </c>
      <c r="G2463" s="4" t="s">
        <v>0</v>
      </c>
      <c r="H2463" s="4" t="s">
        <v>2751</v>
      </c>
      <c r="I2463" s="4" t="s">
        <v>2753</v>
      </c>
    </row>
    <row r="2464" spans="1:9" x14ac:dyDescent="0.2">
      <c r="A2464" s="4">
        <v>190059</v>
      </c>
      <c r="B2464" s="4" t="s">
        <v>3462</v>
      </c>
      <c r="C2464" s="4" t="s">
        <v>3462</v>
      </c>
      <c r="D2464" s="4" t="s">
        <v>2739</v>
      </c>
      <c r="E2464" s="4">
        <v>2</v>
      </c>
      <c r="F2464" s="4" t="s">
        <v>2700</v>
      </c>
      <c r="G2464" s="4" t="s">
        <v>2758</v>
      </c>
      <c r="H2464" s="4" t="s">
        <v>2606</v>
      </c>
      <c r="I2464" s="4" t="s">
        <v>2795</v>
      </c>
    </row>
    <row r="2465" spans="1:9" x14ac:dyDescent="0.2">
      <c r="A2465" s="4">
        <v>190060</v>
      </c>
      <c r="B2465" s="4" t="s">
        <v>3461</v>
      </c>
      <c r="C2465" s="4" t="s">
        <v>3461</v>
      </c>
      <c r="D2465" s="4" t="s">
        <v>2739</v>
      </c>
      <c r="E2465" s="4">
        <v>10</v>
      </c>
      <c r="F2465" s="4" t="s">
        <v>2700</v>
      </c>
      <c r="G2465" s="4" t="s">
        <v>2741</v>
      </c>
      <c r="H2465" s="4" t="s">
        <v>2606</v>
      </c>
      <c r="I2465" s="4" t="s">
        <v>2795</v>
      </c>
    </row>
    <row r="2466" spans="1:9" x14ac:dyDescent="0.2">
      <c r="A2466" s="4">
        <v>190061</v>
      </c>
      <c r="B2466" s="4" t="s">
        <v>3460</v>
      </c>
      <c r="C2466" s="4" t="s">
        <v>3460</v>
      </c>
      <c r="D2466" s="4" t="s">
        <v>2739</v>
      </c>
      <c r="E2466" s="4">
        <v>2</v>
      </c>
      <c r="F2466" s="4" t="s">
        <v>2700</v>
      </c>
      <c r="G2466" s="4" t="s">
        <v>2741</v>
      </c>
      <c r="H2466" s="4" t="s">
        <v>2606</v>
      </c>
      <c r="I2466" s="4" t="s">
        <v>2795</v>
      </c>
    </row>
    <row r="2467" spans="1:9" x14ac:dyDescent="0.2">
      <c r="A2467" s="4">
        <v>190068</v>
      </c>
      <c r="B2467" s="4" t="s">
        <v>3459</v>
      </c>
      <c r="C2467" s="4" t="s">
        <v>3459</v>
      </c>
      <c r="D2467" s="4" t="s">
        <v>2739</v>
      </c>
      <c r="E2467" s="4">
        <v>168</v>
      </c>
      <c r="F2467" s="4" t="s">
        <v>2700</v>
      </c>
      <c r="G2467" s="4" t="s">
        <v>2758</v>
      </c>
      <c r="H2467" s="4" t="s">
        <v>2606</v>
      </c>
      <c r="I2467" s="4" t="s">
        <v>2795</v>
      </c>
    </row>
    <row r="2468" spans="1:9" x14ac:dyDescent="0.2">
      <c r="A2468" s="4">
        <v>190070</v>
      </c>
      <c r="B2468" s="4" t="s">
        <v>3458</v>
      </c>
      <c r="C2468" s="4" t="s">
        <v>3458</v>
      </c>
      <c r="D2468" s="4" t="s">
        <v>2739</v>
      </c>
      <c r="E2468" s="4">
        <v>168</v>
      </c>
      <c r="F2468" s="4" t="s">
        <v>2700</v>
      </c>
      <c r="G2468" s="4" t="s">
        <v>2741</v>
      </c>
      <c r="H2468" s="4" t="s">
        <v>2606</v>
      </c>
      <c r="I2468" s="4" t="s">
        <v>2795</v>
      </c>
    </row>
    <row r="2469" spans="1:9" x14ac:dyDescent="0.2">
      <c r="A2469" s="4">
        <v>190071</v>
      </c>
      <c r="B2469" s="4" t="s">
        <v>3457</v>
      </c>
      <c r="C2469" s="4" t="s">
        <v>3457</v>
      </c>
      <c r="D2469" s="4" t="s">
        <v>2739</v>
      </c>
      <c r="E2469" s="4">
        <v>5</v>
      </c>
      <c r="F2469" s="4" t="s">
        <v>2700</v>
      </c>
      <c r="G2469" s="4" t="s">
        <v>2758</v>
      </c>
      <c r="H2469" s="4" t="s">
        <v>2606</v>
      </c>
      <c r="I2469" s="4" t="s">
        <v>2795</v>
      </c>
    </row>
    <row r="2470" spans="1:9" x14ac:dyDescent="0.2">
      <c r="A2470" s="4">
        <v>190072</v>
      </c>
      <c r="B2470" s="4" t="s">
        <v>3456</v>
      </c>
      <c r="C2470" s="4" t="s">
        <v>3456</v>
      </c>
      <c r="D2470" s="4" t="s">
        <v>2739</v>
      </c>
      <c r="E2470" s="4">
        <v>5</v>
      </c>
      <c r="F2470" s="4" t="s">
        <v>2700</v>
      </c>
      <c r="G2470" s="4" t="s">
        <v>2758</v>
      </c>
      <c r="H2470" s="4" t="s">
        <v>2606</v>
      </c>
      <c r="I2470" s="4" t="s">
        <v>2795</v>
      </c>
    </row>
    <row r="2471" spans="1:9" x14ac:dyDescent="0.2">
      <c r="A2471" s="4">
        <v>190080</v>
      </c>
      <c r="B2471" s="4" t="s">
        <v>3455</v>
      </c>
      <c r="C2471" s="4" t="s">
        <v>3455</v>
      </c>
      <c r="D2471" s="4" t="s">
        <v>2739</v>
      </c>
      <c r="E2471" s="4">
        <v>3</v>
      </c>
      <c r="F2471" s="4" t="s">
        <v>2700</v>
      </c>
      <c r="G2471" s="4" t="s">
        <v>2756</v>
      </c>
      <c r="H2471" s="4" t="s">
        <v>2606</v>
      </c>
      <c r="I2471" s="4" t="s">
        <v>2795</v>
      </c>
    </row>
    <row r="2472" spans="1:9" x14ac:dyDescent="0.2">
      <c r="A2472" s="4">
        <v>190093</v>
      </c>
      <c r="B2472" s="4" t="s">
        <v>3454</v>
      </c>
      <c r="C2472" s="4" t="s">
        <v>3454</v>
      </c>
      <c r="D2472" s="4" t="s">
        <v>2739</v>
      </c>
      <c r="E2472" s="4">
        <v>5</v>
      </c>
      <c r="F2472" s="4" t="s">
        <v>2700</v>
      </c>
      <c r="G2472" s="4" t="s">
        <v>2756</v>
      </c>
      <c r="H2472" s="4" t="s">
        <v>2606</v>
      </c>
      <c r="I2472" s="4" t="s">
        <v>2795</v>
      </c>
    </row>
    <row r="2473" spans="1:9" x14ac:dyDescent="0.2">
      <c r="A2473" s="4">
        <v>190101</v>
      </c>
      <c r="B2473" s="4" t="s">
        <v>3453</v>
      </c>
      <c r="C2473" s="4" t="s">
        <v>3453</v>
      </c>
      <c r="D2473" s="4" t="s">
        <v>2739</v>
      </c>
      <c r="E2473" s="4">
        <v>38</v>
      </c>
      <c r="F2473" s="4" t="s">
        <v>2700</v>
      </c>
      <c r="G2473" s="4" t="s">
        <v>2741</v>
      </c>
      <c r="H2473" s="4" t="s">
        <v>2617</v>
      </c>
      <c r="I2473" s="4" t="s">
        <v>2795</v>
      </c>
    </row>
    <row r="2474" spans="1:9" x14ac:dyDescent="0.2">
      <c r="A2474" s="4">
        <v>190102</v>
      </c>
      <c r="B2474" s="4" t="s">
        <v>3452</v>
      </c>
      <c r="C2474" s="4" t="s">
        <v>3452</v>
      </c>
      <c r="D2474" s="4" t="s">
        <v>2739</v>
      </c>
      <c r="E2474" s="4">
        <v>38</v>
      </c>
      <c r="F2474" s="4" t="s">
        <v>2700</v>
      </c>
      <c r="G2474" s="4" t="s">
        <v>3004</v>
      </c>
      <c r="H2474" s="4" t="s">
        <v>2617</v>
      </c>
      <c r="I2474" s="4" t="s">
        <v>2795</v>
      </c>
    </row>
    <row r="2475" spans="1:9" x14ac:dyDescent="0.2">
      <c r="A2475" s="4">
        <v>190104</v>
      </c>
      <c r="B2475" s="4" t="s">
        <v>3451</v>
      </c>
      <c r="C2475" s="4" t="s">
        <v>3451</v>
      </c>
      <c r="D2475" s="4" t="s">
        <v>2739</v>
      </c>
      <c r="E2475" s="4">
        <v>38</v>
      </c>
      <c r="F2475" s="4" t="s">
        <v>2700</v>
      </c>
      <c r="G2475" s="4" t="s">
        <v>2758</v>
      </c>
      <c r="H2475" s="4" t="s">
        <v>2617</v>
      </c>
      <c r="I2475" s="4" t="s">
        <v>2795</v>
      </c>
    </row>
    <row r="2476" spans="1:9" x14ac:dyDescent="0.2">
      <c r="A2476" s="4">
        <v>190105</v>
      </c>
      <c r="B2476" s="4" t="s">
        <v>3450</v>
      </c>
      <c r="C2476" s="4" t="s">
        <v>3450</v>
      </c>
      <c r="D2476" s="4" t="s">
        <v>2739</v>
      </c>
      <c r="E2476" s="4">
        <v>42</v>
      </c>
      <c r="F2476" s="4" t="s">
        <v>2700</v>
      </c>
      <c r="G2476" s="4" t="s">
        <v>2758</v>
      </c>
      <c r="H2476" s="4" t="s">
        <v>2606</v>
      </c>
      <c r="I2476" s="4" t="s">
        <v>2795</v>
      </c>
    </row>
    <row r="2477" spans="1:9" x14ac:dyDescent="0.2">
      <c r="A2477" s="4">
        <v>190106</v>
      </c>
      <c r="B2477" s="4" t="s">
        <v>3449</v>
      </c>
      <c r="C2477" s="4" t="s">
        <v>3449</v>
      </c>
      <c r="D2477" s="4" t="s">
        <v>2739</v>
      </c>
      <c r="E2477" s="4">
        <v>36</v>
      </c>
      <c r="F2477" s="4" t="s">
        <v>2700</v>
      </c>
      <c r="G2477" s="4" t="s">
        <v>3004</v>
      </c>
      <c r="H2477" s="4" t="s">
        <v>2617</v>
      </c>
      <c r="I2477" s="4" t="s">
        <v>2795</v>
      </c>
    </row>
    <row r="2478" spans="1:9" x14ac:dyDescent="0.2">
      <c r="A2478" s="4">
        <v>190107</v>
      </c>
      <c r="B2478" s="4" t="s">
        <v>3448</v>
      </c>
      <c r="C2478" s="4" t="s">
        <v>3448</v>
      </c>
      <c r="D2478" s="4" t="s">
        <v>2739</v>
      </c>
      <c r="E2478" s="4">
        <v>42</v>
      </c>
      <c r="F2478" s="4" t="s">
        <v>2700</v>
      </c>
      <c r="G2478" s="4" t="s">
        <v>2741</v>
      </c>
      <c r="H2478" s="4" t="s">
        <v>2606</v>
      </c>
      <c r="I2478" s="4" t="s">
        <v>2795</v>
      </c>
    </row>
    <row r="2479" spans="1:9" x14ac:dyDescent="0.2">
      <c r="A2479" s="4">
        <v>190108</v>
      </c>
      <c r="B2479" s="4" t="s">
        <v>3447</v>
      </c>
      <c r="C2479" s="4" t="s">
        <v>3447</v>
      </c>
      <c r="D2479" s="4" t="s">
        <v>2739</v>
      </c>
      <c r="E2479" s="4">
        <v>38</v>
      </c>
      <c r="F2479" s="4" t="s">
        <v>2700</v>
      </c>
      <c r="G2479" s="4" t="s">
        <v>2758</v>
      </c>
      <c r="H2479" s="4" t="s">
        <v>2617</v>
      </c>
      <c r="I2479" s="4" t="s">
        <v>2795</v>
      </c>
    </row>
    <row r="2480" spans="1:9" x14ac:dyDescent="0.2">
      <c r="A2480" s="4">
        <v>190111</v>
      </c>
      <c r="B2480" s="4" t="s">
        <v>3446</v>
      </c>
      <c r="C2480" s="4" t="s">
        <v>3446</v>
      </c>
      <c r="D2480" s="4" t="s">
        <v>2979</v>
      </c>
      <c r="E2480" s="4">
        <v>6</v>
      </c>
      <c r="F2480" s="4" t="s">
        <v>2700</v>
      </c>
      <c r="G2480" s="4" t="s">
        <v>2741</v>
      </c>
      <c r="H2480" s="4" t="s">
        <v>2606</v>
      </c>
      <c r="I2480" s="4" t="s">
        <v>2795</v>
      </c>
    </row>
    <row r="2481" spans="1:9" x14ac:dyDescent="0.2">
      <c r="A2481" s="4">
        <v>190112</v>
      </c>
      <c r="B2481" s="4" t="s">
        <v>3445</v>
      </c>
      <c r="C2481" s="4" t="s">
        <v>3445</v>
      </c>
      <c r="D2481" s="4" t="s">
        <v>2739</v>
      </c>
      <c r="E2481" s="4">
        <v>6</v>
      </c>
      <c r="F2481" s="4" t="s">
        <v>2700</v>
      </c>
      <c r="G2481" s="4" t="s">
        <v>2758</v>
      </c>
      <c r="H2481" s="4" t="s">
        <v>2606</v>
      </c>
      <c r="I2481" s="4" t="s">
        <v>2795</v>
      </c>
    </row>
    <row r="2482" spans="1:9" x14ac:dyDescent="0.2">
      <c r="A2482" s="4">
        <v>190113</v>
      </c>
      <c r="B2482" s="4" t="s">
        <v>3444</v>
      </c>
      <c r="C2482" s="4" t="s">
        <v>3444</v>
      </c>
      <c r="D2482" s="4" t="s">
        <v>2739</v>
      </c>
      <c r="E2482" s="4">
        <v>42</v>
      </c>
      <c r="F2482" s="4" t="s">
        <v>2700</v>
      </c>
      <c r="G2482" s="4" t="s">
        <v>3443</v>
      </c>
      <c r="H2482" s="4" t="s">
        <v>2606</v>
      </c>
      <c r="I2482" s="4" t="s">
        <v>2795</v>
      </c>
    </row>
    <row r="2483" spans="1:9" x14ac:dyDescent="0.2">
      <c r="A2483" s="4">
        <v>190202</v>
      </c>
      <c r="B2483" s="4" t="s">
        <v>3442</v>
      </c>
      <c r="C2483" s="4" t="s">
        <v>3442</v>
      </c>
      <c r="D2483" s="4" t="s">
        <v>2739</v>
      </c>
      <c r="E2483" s="4">
        <v>40</v>
      </c>
      <c r="F2483" s="4" t="s">
        <v>2700</v>
      </c>
      <c r="G2483" s="4" t="s">
        <v>3031</v>
      </c>
      <c r="H2483" s="4" t="s">
        <v>2617</v>
      </c>
      <c r="I2483" s="4" t="s">
        <v>2795</v>
      </c>
    </row>
    <row r="2484" spans="1:9" x14ac:dyDescent="0.2">
      <c r="A2484" s="4">
        <v>190203</v>
      </c>
      <c r="B2484" s="4" t="s">
        <v>3441</v>
      </c>
      <c r="C2484" s="4" t="s">
        <v>3441</v>
      </c>
      <c r="D2484" s="4" t="s">
        <v>2739</v>
      </c>
      <c r="E2484" s="4">
        <v>40</v>
      </c>
      <c r="F2484" s="4" t="s">
        <v>2700</v>
      </c>
      <c r="G2484" s="4" t="s">
        <v>3056</v>
      </c>
      <c r="H2484" s="4" t="s">
        <v>2617</v>
      </c>
      <c r="I2484" s="4" t="s">
        <v>2795</v>
      </c>
    </row>
    <row r="2485" spans="1:9" x14ac:dyDescent="0.2">
      <c r="A2485" s="4">
        <v>190205</v>
      </c>
      <c r="B2485" s="4" t="s">
        <v>3440</v>
      </c>
      <c r="C2485" s="4" t="s">
        <v>3440</v>
      </c>
      <c r="D2485" s="4" t="s">
        <v>2739</v>
      </c>
      <c r="E2485" s="4">
        <v>40</v>
      </c>
      <c r="F2485" s="4" t="s">
        <v>2700</v>
      </c>
      <c r="G2485" s="4" t="s">
        <v>2758</v>
      </c>
      <c r="H2485" s="4" t="s">
        <v>2617</v>
      </c>
      <c r="I2485" s="4" t="s">
        <v>2795</v>
      </c>
    </row>
    <row r="2486" spans="1:9" x14ac:dyDescent="0.2">
      <c r="A2486" s="4">
        <v>190206</v>
      </c>
      <c r="B2486" s="4" t="s">
        <v>3439</v>
      </c>
      <c r="C2486" s="4" t="s">
        <v>3439</v>
      </c>
      <c r="D2486" s="4" t="s">
        <v>2739</v>
      </c>
      <c r="E2486" s="4">
        <v>18</v>
      </c>
      <c r="F2486" s="4" t="s">
        <v>2700</v>
      </c>
      <c r="G2486" s="4" t="s">
        <v>2758</v>
      </c>
      <c r="H2486" s="4" t="s">
        <v>2617</v>
      </c>
      <c r="I2486" s="4" t="s">
        <v>2795</v>
      </c>
    </row>
    <row r="2487" spans="1:9" x14ac:dyDescent="0.2">
      <c r="A2487" s="4">
        <v>190207</v>
      </c>
      <c r="B2487" s="4" t="s">
        <v>3438</v>
      </c>
      <c r="C2487" s="4" t="s">
        <v>3438</v>
      </c>
      <c r="D2487" s="4" t="s">
        <v>2739</v>
      </c>
      <c r="E2487" s="4">
        <v>300</v>
      </c>
      <c r="F2487" s="4" t="s">
        <v>2700</v>
      </c>
      <c r="G2487" s="4" t="s">
        <v>2741</v>
      </c>
      <c r="H2487" s="4" t="s">
        <v>2617</v>
      </c>
      <c r="I2487" s="4" t="s">
        <v>2795</v>
      </c>
    </row>
    <row r="2488" spans="1:9" x14ac:dyDescent="0.2">
      <c r="A2488" s="4">
        <v>190208</v>
      </c>
      <c r="B2488" s="4" t="s">
        <v>3437</v>
      </c>
      <c r="C2488" s="4" t="s">
        <v>3437</v>
      </c>
      <c r="D2488" s="4" t="s">
        <v>2739</v>
      </c>
      <c r="E2488" s="4">
        <v>40</v>
      </c>
      <c r="F2488" s="4" t="s">
        <v>2700</v>
      </c>
      <c r="G2488" s="4" t="s">
        <v>2741</v>
      </c>
      <c r="H2488" s="4" t="s">
        <v>2617</v>
      </c>
      <c r="I2488" s="4" t="s">
        <v>2795</v>
      </c>
    </row>
    <row r="2489" spans="1:9" x14ac:dyDescent="0.2">
      <c r="A2489" s="4">
        <v>190210</v>
      </c>
      <c r="B2489" s="4" t="s">
        <v>3436</v>
      </c>
      <c r="C2489" s="4" t="s">
        <v>3436</v>
      </c>
      <c r="D2489" s="4" t="s">
        <v>2739</v>
      </c>
      <c r="E2489" s="4">
        <v>40</v>
      </c>
      <c r="F2489" s="4" t="s">
        <v>2700</v>
      </c>
      <c r="G2489" s="4" t="s">
        <v>3004</v>
      </c>
      <c r="H2489" s="4" t="s">
        <v>2617</v>
      </c>
      <c r="I2489" s="4" t="s">
        <v>2795</v>
      </c>
    </row>
    <row r="2490" spans="1:9" x14ac:dyDescent="0.2">
      <c r="A2490" s="4">
        <v>190214</v>
      </c>
      <c r="B2490" s="4" t="s">
        <v>3435</v>
      </c>
      <c r="C2490" s="4" t="s">
        <v>3435</v>
      </c>
      <c r="D2490" s="4" t="s">
        <v>2739</v>
      </c>
      <c r="E2490" s="4">
        <v>40</v>
      </c>
      <c r="F2490" s="4" t="s">
        <v>2700</v>
      </c>
      <c r="G2490" s="4" t="s">
        <v>2828</v>
      </c>
      <c r="H2490" s="4" t="s">
        <v>2617</v>
      </c>
      <c r="I2490" s="4" t="s">
        <v>2795</v>
      </c>
    </row>
    <row r="2491" spans="1:9" x14ac:dyDescent="0.2">
      <c r="A2491" s="4">
        <v>190216</v>
      </c>
      <c r="B2491" s="4" t="s">
        <v>3434</v>
      </c>
      <c r="C2491" s="4" t="s">
        <v>3434</v>
      </c>
      <c r="D2491" s="4" t="s">
        <v>2739</v>
      </c>
      <c r="E2491" s="4">
        <v>40</v>
      </c>
      <c r="F2491" s="4" t="s">
        <v>2700</v>
      </c>
      <c r="G2491" s="4" t="s">
        <v>2741</v>
      </c>
      <c r="H2491" s="4" t="s">
        <v>2617</v>
      </c>
      <c r="I2491" s="4" t="s">
        <v>2795</v>
      </c>
    </row>
    <row r="2492" spans="1:9" x14ac:dyDescent="0.2">
      <c r="A2492" s="4">
        <v>190217</v>
      </c>
      <c r="B2492" s="4" t="s">
        <v>3433</v>
      </c>
      <c r="C2492" s="4" t="s">
        <v>3433</v>
      </c>
      <c r="D2492" s="4" t="s">
        <v>2739</v>
      </c>
      <c r="E2492" s="4">
        <v>40</v>
      </c>
      <c r="F2492" s="4" t="s">
        <v>2700</v>
      </c>
      <c r="G2492" s="4" t="s">
        <v>2758</v>
      </c>
      <c r="H2492" s="4" t="s">
        <v>2617</v>
      </c>
      <c r="I2492" s="4" t="s">
        <v>2795</v>
      </c>
    </row>
    <row r="2493" spans="1:9" x14ac:dyDescent="0.2">
      <c r="A2493" s="4">
        <v>190219</v>
      </c>
      <c r="B2493" s="4" t="s">
        <v>3432</v>
      </c>
      <c r="C2493" s="4" t="s">
        <v>3432</v>
      </c>
      <c r="D2493" s="4" t="s">
        <v>2739</v>
      </c>
      <c r="E2493" s="4">
        <v>38</v>
      </c>
      <c r="F2493" s="4" t="s">
        <v>2700</v>
      </c>
      <c r="G2493" s="4" t="s">
        <v>2758</v>
      </c>
      <c r="H2493" s="4" t="s">
        <v>2617</v>
      </c>
      <c r="I2493" s="4" t="s">
        <v>2795</v>
      </c>
    </row>
    <row r="2494" spans="1:9" x14ac:dyDescent="0.2">
      <c r="A2494" s="4">
        <v>190220</v>
      </c>
      <c r="B2494" s="4" t="s">
        <v>3431</v>
      </c>
      <c r="C2494" s="4" t="s">
        <v>3431</v>
      </c>
      <c r="D2494" s="4" t="s">
        <v>2739</v>
      </c>
      <c r="E2494" s="4">
        <v>40</v>
      </c>
      <c r="F2494" s="4" t="s">
        <v>2700</v>
      </c>
      <c r="G2494" s="4" t="s">
        <v>2758</v>
      </c>
      <c r="H2494" s="4" t="s">
        <v>2617</v>
      </c>
      <c r="I2494" s="4" t="s">
        <v>2795</v>
      </c>
    </row>
    <row r="2495" spans="1:9" x14ac:dyDescent="0.2">
      <c r="A2495" s="4">
        <v>190222</v>
      </c>
      <c r="B2495" s="4" t="s">
        <v>3430</v>
      </c>
      <c r="C2495" s="4" t="s">
        <v>3430</v>
      </c>
      <c r="D2495" s="4" t="s">
        <v>2739</v>
      </c>
      <c r="E2495" s="4">
        <v>36</v>
      </c>
      <c r="F2495" s="4" t="s">
        <v>2700</v>
      </c>
      <c r="G2495" s="4" t="s">
        <v>2741</v>
      </c>
      <c r="H2495" s="4" t="s">
        <v>2606</v>
      </c>
      <c r="I2495" s="4" t="s">
        <v>2795</v>
      </c>
    </row>
    <row r="2496" spans="1:9" x14ac:dyDescent="0.2">
      <c r="A2496" s="4">
        <v>190224</v>
      </c>
      <c r="B2496" s="4" t="s">
        <v>3429</v>
      </c>
      <c r="C2496" s="4" t="s">
        <v>3429</v>
      </c>
      <c r="D2496" s="4" t="s">
        <v>2739</v>
      </c>
      <c r="E2496" s="4">
        <v>215</v>
      </c>
      <c r="F2496" s="4" t="s">
        <v>2700</v>
      </c>
      <c r="G2496" s="4" t="s">
        <v>2741</v>
      </c>
      <c r="H2496" s="4" t="s">
        <v>2606</v>
      </c>
      <c r="I2496" s="4" t="s">
        <v>2795</v>
      </c>
    </row>
    <row r="2497" spans="1:9" x14ac:dyDescent="0.2">
      <c r="A2497" s="4">
        <v>190226</v>
      </c>
      <c r="B2497" s="4" t="s">
        <v>3428</v>
      </c>
      <c r="C2497" s="4" t="s">
        <v>3428</v>
      </c>
      <c r="D2497" s="4" t="s">
        <v>2739</v>
      </c>
      <c r="E2497" s="4">
        <v>5</v>
      </c>
      <c r="F2497" s="4" t="s">
        <v>2700</v>
      </c>
      <c r="G2497" s="4" t="s">
        <v>2741</v>
      </c>
      <c r="H2497" s="4" t="s">
        <v>2606</v>
      </c>
      <c r="I2497" s="4" t="s">
        <v>2795</v>
      </c>
    </row>
    <row r="2498" spans="1:9" x14ac:dyDescent="0.2">
      <c r="A2498" s="4">
        <v>190228</v>
      </c>
      <c r="B2498" s="4" t="s">
        <v>3427</v>
      </c>
      <c r="C2498" s="4" t="s">
        <v>3427</v>
      </c>
      <c r="D2498" s="4" t="s">
        <v>2739</v>
      </c>
      <c r="E2498" s="4">
        <v>5</v>
      </c>
      <c r="F2498" s="4" t="s">
        <v>2700</v>
      </c>
      <c r="G2498" s="4" t="s">
        <v>2741</v>
      </c>
      <c r="H2498" s="4" t="s">
        <v>2606</v>
      </c>
      <c r="I2498" s="4" t="s">
        <v>2795</v>
      </c>
    </row>
    <row r="2499" spans="1:9" x14ac:dyDescent="0.2">
      <c r="A2499" s="4">
        <v>190230</v>
      </c>
      <c r="B2499" s="4" t="s">
        <v>3426</v>
      </c>
      <c r="C2499" s="4" t="s">
        <v>3426</v>
      </c>
      <c r="D2499" s="4" t="s">
        <v>2739</v>
      </c>
      <c r="E2499" s="4">
        <v>215</v>
      </c>
      <c r="F2499" s="4" t="s">
        <v>2700</v>
      </c>
      <c r="G2499" s="4" t="s">
        <v>2758</v>
      </c>
      <c r="H2499" s="4" t="s">
        <v>2606</v>
      </c>
      <c r="I2499" s="4" t="s">
        <v>2795</v>
      </c>
    </row>
    <row r="2500" spans="1:9" x14ac:dyDescent="0.2">
      <c r="A2500" s="4">
        <v>190231</v>
      </c>
      <c r="B2500" s="4" t="s">
        <v>3425</v>
      </c>
      <c r="C2500" s="4" t="s">
        <v>3425</v>
      </c>
      <c r="D2500" s="4" t="s">
        <v>2739</v>
      </c>
      <c r="E2500" s="4">
        <v>5</v>
      </c>
      <c r="F2500" s="4" t="s">
        <v>2700</v>
      </c>
      <c r="G2500" s="4" t="s">
        <v>2741</v>
      </c>
      <c r="H2500" s="4" t="s">
        <v>2606</v>
      </c>
      <c r="I2500" s="4" t="s">
        <v>2795</v>
      </c>
    </row>
    <row r="2501" spans="1:9" x14ac:dyDescent="0.2">
      <c r="A2501" s="4">
        <v>190232</v>
      </c>
      <c r="B2501" s="4" t="s">
        <v>3424</v>
      </c>
      <c r="C2501" s="4" t="s">
        <v>3424</v>
      </c>
      <c r="D2501" s="4" t="s">
        <v>3423</v>
      </c>
      <c r="E2501" s="4">
        <v>40</v>
      </c>
      <c r="F2501" s="4" t="s">
        <v>2700</v>
      </c>
      <c r="G2501" s="4" t="s">
        <v>2840</v>
      </c>
      <c r="H2501" s="4" t="s">
        <v>2617</v>
      </c>
      <c r="I2501" s="4" t="s">
        <v>2795</v>
      </c>
    </row>
    <row r="2502" spans="1:9" x14ac:dyDescent="0.2">
      <c r="A2502" s="4">
        <v>190299</v>
      </c>
      <c r="B2502" s="4" t="s">
        <v>3422</v>
      </c>
      <c r="C2502" s="4" t="s">
        <v>3421</v>
      </c>
      <c r="D2502" s="4" t="s">
        <v>2739</v>
      </c>
      <c r="E2502" s="4">
        <v>216</v>
      </c>
      <c r="F2502" s="4" t="s">
        <v>2700</v>
      </c>
      <c r="G2502" s="4" t="s">
        <v>2758</v>
      </c>
      <c r="H2502" s="4" t="s">
        <v>2606</v>
      </c>
      <c r="I2502" s="4" t="s">
        <v>2795</v>
      </c>
    </row>
    <row r="2503" spans="1:9" x14ac:dyDescent="0.2">
      <c r="A2503" s="4">
        <v>190300</v>
      </c>
      <c r="B2503" s="4" t="s">
        <v>3420</v>
      </c>
      <c r="C2503" s="4" t="s">
        <v>3420</v>
      </c>
      <c r="D2503" s="4" t="s">
        <v>2739</v>
      </c>
      <c r="E2503" s="4">
        <v>216</v>
      </c>
      <c r="F2503" s="4" t="s">
        <v>2700</v>
      </c>
      <c r="G2503" s="4" t="s">
        <v>2741</v>
      </c>
      <c r="H2503" s="4" t="s">
        <v>2606</v>
      </c>
      <c r="I2503" s="4" t="s">
        <v>2795</v>
      </c>
    </row>
    <row r="2504" spans="1:9" x14ac:dyDescent="0.2">
      <c r="A2504" s="4">
        <v>190301</v>
      </c>
      <c r="B2504" s="4" t="s">
        <v>3419</v>
      </c>
      <c r="C2504" s="4" t="s">
        <v>3419</v>
      </c>
      <c r="D2504" s="4" t="s">
        <v>2739</v>
      </c>
      <c r="E2504" s="4">
        <v>39</v>
      </c>
      <c r="F2504" s="4" t="s">
        <v>2700</v>
      </c>
      <c r="G2504" s="4" t="s">
        <v>2815</v>
      </c>
      <c r="H2504" s="4" t="s">
        <v>2617</v>
      </c>
      <c r="I2504" s="4" t="s">
        <v>2795</v>
      </c>
    </row>
    <row r="2505" spans="1:9" x14ac:dyDescent="0.2">
      <c r="A2505" s="4">
        <v>190302</v>
      </c>
      <c r="B2505" s="4" t="s">
        <v>3418</v>
      </c>
      <c r="C2505" s="4" t="s">
        <v>3418</v>
      </c>
      <c r="D2505" s="4" t="s">
        <v>2739</v>
      </c>
      <c r="E2505" s="4">
        <v>39</v>
      </c>
      <c r="F2505" s="4" t="s">
        <v>2700</v>
      </c>
      <c r="G2505" s="4" t="s">
        <v>2741</v>
      </c>
      <c r="H2505" s="4" t="s">
        <v>2617</v>
      </c>
      <c r="I2505" s="4" t="s">
        <v>2795</v>
      </c>
    </row>
    <row r="2506" spans="1:9" x14ac:dyDescent="0.2">
      <c r="A2506" s="4">
        <v>190304</v>
      </c>
      <c r="B2506" s="4" t="s">
        <v>3417</v>
      </c>
      <c r="C2506" s="4" t="s">
        <v>3417</v>
      </c>
      <c r="D2506" s="4" t="s">
        <v>2739</v>
      </c>
      <c r="E2506" s="4">
        <v>39</v>
      </c>
      <c r="F2506" s="4" t="s">
        <v>2700</v>
      </c>
      <c r="G2506" s="4" t="s">
        <v>2741</v>
      </c>
      <c r="H2506" s="4" t="s">
        <v>2617</v>
      </c>
      <c r="I2506" s="4" t="s">
        <v>2795</v>
      </c>
    </row>
    <row r="2507" spans="1:9" x14ac:dyDescent="0.2">
      <c r="A2507" s="4">
        <v>190306</v>
      </c>
      <c r="B2507" s="4" t="s">
        <v>3416</v>
      </c>
      <c r="C2507" s="4" t="s">
        <v>3416</v>
      </c>
      <c r="D2507" s="4" t="s">
        <v>2739</v>
      </c>
      <c r="E2507" s="4">
        <v>36</v>
      </c>
      <c r="F2507" s="4" t="s">
        <v>2700</v>
      </c>
      <c r="G2507" s="4" t="s">
        <v>2758</v>
      </c>
      <c r="H2507" s="4" t="s">
        <v>2617</v>
      </c>
      <c r="I2507" s="4" t="s">
        <v>2795</v>
      </c>
    </row>
    <row r="2508" spans="1:9" x14ac:dyDescent="0.2">
      <c r="A2508" s="4">
        <v>190309</v>
      </c>
      <c r="B2508" s="4" t="s">
        <v>3415</v>
      </c>
      <c r="C2508" s="4" t="s">
        <v>3415</v>
      </c>
      <c r="D2508" s="4" t="s">
        <v>3075</v>
      </c>
      <c r="E2508" s="4">
        <v>36</v>
      </c>
      <c r="F2508" s="4" t="s">
        <v>2700</v>
      </c>
      <c r="G2508" s="4" t="s">
        <v>2741</v>
      </c>
      <c r="H2508" s="4" t="s">
        <v>2606</v>
      </c>
      <c r="I2508" s="4" t="s">
        <v>2795</v>
      </c>
    </row>
    <row r="2509" spans="1:9" x14ac:dyDescent="0.2">
      <c r="A2509" s="4">
        <v>190312</v>
      </c>
      <c r="B2509" s="4" t="s">
        <v>3414</v>
      </c>
      <c r="C2509" s="4" t="s">
        <v>3413</v>
      </c>
      <c r="D2509" s="4" t="s">
        <v>2739</v>
      </c>
      <c r="E2509" s="4">
        <v>40</v>
      </c>
      <c r="F2509" s="4" t="s">
        <v>2700</v>
      </c>
      <c r="G2509" s="4" t="s">
        <v>2764</v>
      </c>
      <c r="H2509" s="4" t="s">
        <v>2617</v>
      </c>
      <c r="I2509" s="4" t="s">
        <v>2795</v>
      </c>
    </row>
    <row r="2510" spans="1:9" x14ac:dyDescent="0.2">
      <c r="A2510" s="4">
        <v>190313</v>
      </c>
      <c r="B2510" s="4" t="s">
        <v>3412</v>
      </c>
      <c r="C2510" s="4" t="s">
        <v>3412</v>
      </c>
      <c r="D2510" s="4" t="s">
        <v>2739</v>
      </c>
      <c r="E2510" s="4">
        <v>36</v>
      </c>
      <c r="F2510" s="4" t="s">
        <v>2700</v>
      </c>
      <c r="G2510" s="4" t="s">
        <v>2741</v>
      </c>
      <c r="H2510" s="4" t="s">
        <v>2606</v>
      </c>
      <c r="I2510" s="4" t="s">
        <v>2795</v>
      </c>
    </row>
    <row r="2511" spans="1:9" x14ac:dyDescent="0.2">
      <c r="A2511" s="4">
        <v>190314</v>
      </c>
      <c r="B2511" s="4" t="s">
        <v>3411</v>
      </c>
      <c r="C2511" s="4" t="s">
        <v>3411</v>
      </c>
      <c r="D2511" s="4" t="s">
        <v>2739</v>
      </c>
      <c r="E2511" s="4">
        <v>36</v>
      </c>
      <c r="F2511" s="4" t="s">
        <v>2700</v>
      </c>
      <c r="G2511" s="4" t="s">
        <v>2758</v>
      </c>
      <c r="H2511" s="4" t="s">
        <v>2606</v>
      </c>
      <c r="I2511" s="4" t="s">
        <v>2795</v>
      </c>
    </row>
    <row r="2512" spans="1:9" x14ac:dyDescent="0.2">
      <c r="A2512" s="4">
        <v>190323</v>
      </c>
      <c r="B2512" s="4" t="s">
        <v>3410</v>
      </c>
      <c r="C2512" s="4" t="s">
        <v>3410</v>
      </c>
      <c r="D2512" s="4" t="s">
        <v>2739</v>
      </c>
      <c r="E2512" s="4">
        <v>6</v>
      </c>
      <c r="F2512" s="4" t="s">
        <v>2700</v>
      </c>
      <c r="G2512" s="4" t="s">
        <v>2741</v>
      </c>
      <c r="H2512" s="4" t="s">
        <v>2606</v>
      </c>
      <c r="I2512" s="4" t="s">
        <v>2795</v>
      </c>
    </row>
    <row r="2513" spans="1:9" x14ac:dyDescent="0.2">
      <c r="A2513" s="4">
        <v>190324</v>
      </c>
      <c r="B2513" s="4" t="s">
        <v>3409</v>
      </c>
      <c r="C2513" s="4" t="s">
        <v>3409</v>
      </c>
      <c r="D2513" s="4" t="s">
        <v>2739</v>
      </c>
      <c r="E2513" s="4">
        <v>6</v>
      </c>
      <c r="F2513" s="4" t="s">
        <v>2700</v>
      </c>
      <c r="G2513" s="4" t="s">
        <v>2741</v>
      </c>
      <c r="H2513" s="4" t="s">
        <v>2606</v>
      </c>
      <c r="I2513" s="4" t="s">
        <v>2795</v>
      </c>
    </row>
    <row r="2514" spans="1:9" x14ac:dyDescent="0.2">
      <c r="A2514" s="4">
        <v>190326</v>
      </c>
      <c r="B2514" s="4" t="s">
        <v>3408</v>
      </c>
      <c r="C2514" s="4" t="s">
        <v>3408</v>
      </c>
      <c r="D2514" s="4" t="s">
        <v>2739</v>
      </c>
      <c r="E2514" s="4">
        <v>6</v>
      </c>
      <c r="F2514" s="4" t="s">
        <v>2700</v>
      </c>
      <c r="G2514" s="4" t="s">
        <v>2741</v>
      </c>
      <c r="H2514" s="4" t="s">
        <v>2606</v>
      </c>
      <c r="I2514" s="4" t="s">
        <v>2795</v>
      </c>
    </row>
    <row r="2515" spans="1:9" x14ac:dyDescent="0.2">
      <c r="A2515" s="4">
        <v>190327</v>
      </c>
      <c r="B2515" s="4" t="s">
        <v>3407</v>
      </c>
      <c r="C2515" s="4" t="s">
        <v>3407</v>
      </c>
      <c r="D2515" s="4" t="s">
        <v>2739</v>
      </c>
      <c r="E2515" s="4">
        <v>5</v>
      </c>
      <c r="F2515" s="4" t="s">
        <v>2700</v>
      </c>
      <c r="G2515" s="4" t="s">
        <v>2741</v>
      </c>
      <c r="H2515" s="4" t="s">
        <v>2606</v>
      </c>
      <c r="I2515" s="4" t="s">
        <v>2795</v>
      </c>
    </row>
    <row r="2516" spans="1:9" x14ac:dyDescent="0.2">
      <c r="A2516" s="4">
        <v>190328</v>
      </c>
      <c r="B2516" s="4" t="s">
        <v>3406</v>
      </c>
      <c r="C2516" s="4" t="s">
        <v>3406</v>
      </c>
      <c r="D2516" s="4" t="s">
        <v>2739</v>
      </c>
      <c r="E2516" s="4">
        <v>6</v>
      </c>
      <c r="F2516" s="4" t="s">
        <v>2700</v>
      </c>
      <c r="G2516" s="4" t="s">
        <v>2758</v>
      </c>
      <c r="H2516" s="4" t="s">
        <v>2606</v>
      </c>
      <c r="I2516" s="4" t="s">
        <v>2795</v>
      </c>
    </row>
    <row r="2517" spans="1:9" x14ac:dyDescent="0.2">
      <c r="A2517" s="4">
        <v>190329</v>
      </c>
      <c r="B2517" s="4" t="s">
        <v>3405</v>
      </c>
      <c r="C2517" s="4" t="s">
        <v>3405</v>
      </c>
      <c r="D2517" s="4" t="s">
        <v>2739</v>
      </c>
      <c r="E2517" s="4">
        <v>5</v>
      </c>
      <c r="F2517" s="4" t="s">
        <v>2700</v>
      </c>
      <c r="G2517" s="4" t="s">
        <v>2758</v>
      </c>
      <c r="H2517" s="4" t="s">
        <v>2606</v>
      </c>
      <c r="I2517" s="4" t="s">
        <v>2795</v>
      </c>
    </row>
    <row r="2518" spans="1:9" x14ac:dyDescent="0.2">
      <c r="A2518" s="4">
        <v>190330</v>
      </c>
      <c r="B2518" s="4" t="s">
        <v>3404</v>
      </c>
      <c r="C2518" s="4" t="s">
        <v>3404</v>
      </c>
      <c r="D2518" s="4" t="s">
        <v>2739</v>
      </c>
      <c r="E2518" s="4">
        <v>5</v>
      </c>
      <c r="F2518" s="4" t="s">
        <v>2700</v>
      </c>
      <c r="G2518" s="4" t="s">
        <v>2758</v>
      </c>
      <c r="H2518" s="4" t="s">
        <v>2606</v>
      </c>
      <c r="I2518" s="4" t="s">
        <v>2795</v>
      </c>
    </row>
    <row r="2519" spans="1:9" x14ac:dyDescent="0.2">
      <c r="A2519" s="4">
        <v>190350</v>
      </c>
      <c r="B2519" s="4" t="s">
        <v>3403</v>
      </c>
      <c r="C2519" s="4" t="s">
        <v>3403</v>
      </c>
      <c r="D2519" s="4" t="s">
        <v>2739</v>
      </c>
      <c r="E2519" s="4">
        <v>5</v>
      </c>
      <c r="F2519" s="4" t="s">
        <v>2700</v>
      </c>
      <c r="G2519" s="4" t="s">
        <v>2741</v>
      </c>
      <c r="H2519" s="4" t="s">
        <v>2606</v>
      </c>
      <c r="I2519" s="4" t="s">
        <v>2795</v>
      </c>
    </row>
    <row r="2520" spans="1:9" x14ac:dyDescent="0.2">
      <c r="A2520" s="4">
        <v>190351</v>
      </c>
      <c r="B2520" s="4" t="s">
        <v>3402</v>
      </c>
      <c r="C2520" s="4" t="s">
        <v>3402</v>
      </c>
      <c r="D2520" s="4" t="s">
        <v>2739</v>
      </c>
      <c r="E2520" s="4">
        <v>5</v>
      </c>
      <c r="F2520" s="4" t="s">
        <v>2700</v>
      </c>
      <c r="G2520" s="4" t="s">
        <v>2741</v>
      </c>
      <c r="H2520" s="4" t="s">
        <v>2606</v>
      </c>
      <c r="I2520" s="4" t="s">
        <v>2795</v>
      </c>
    </row>
    <row r="2521" spans="1:9" x14ac:dyDescent="0.2">
      <c r="A2521" s="4">
        <v>190429</v>
      </c>
      <c r="B2521" s="4" t="s">
        <v>3401</v>
      </c>
      <c r="C2521" s="4" t="s">
        <v>3401</v>
      </c>
      <c r="D2521" s="4" t="s">
        <v>3400</v>
      </c>
      <c r="E2521" s="4">
        <v>36</v>
      </c>
      <c r="F2521" s="4" t="s">
        <v>2700</v>
      </c>
      <c r="G2521" s="4" t="s">
        <v>2756</v>
      </c>
      <c r="H2521" s="4" t="s">
        <v>2606</v>
      </c>
      <c r="I2521" s="4" t="s">
        <v>2795</v>
      </c>
    </row>
    <row r="2522" spans="1:9" x14ac:dyDescent="0.2">
      <c r="A2522" s="4">
        <v>190430</v>
      </c>
      <c r="B2522" s="4" t="s">
        <v>3399</v>
      </c>
      <c r="C2522" s="4" t="s">
        <v>3399</v>
      </c>
      <c r="D2522" s="4" t="s">
        <v>2773</v>
      </c>
      <c r="E2522" s="4">
        <v>36</v>
      </c>
      <c r="F2522" s="4" t="s">
        <v>2700</v>
      </c>
      <c r="G2522" s="4" t="s">
        <v>2758</v>
      </c>
      <c r="H2522" s="4" t="s">
        <v>2606</v>
      </c>
      <c r="I2522" s="4" t="s">
        <v>2795</v>
      </c>
    </row>
    <row r="2523" spans="1:9" x14ac:dyDescent="0.2">
      <c r="A2523" s="4">
        <v>190431</v>
      </c>
      <c r="B2523" s="4" t="s">
        <v>3398</v>
      </c>
      <c r="C2523" s="4" t="s">
        <v>3398</v>
      </c>
      <c r="D2523" s="4" t="s">
        <v>2739</v>
      </c>
      <c r="E2523" s="4">
        <v>36</v>
      </c>
      <c r="F2523" s="4" t="s">
        <v>2700</v>
      </c>
      <c r="G2523" s="4" t="s">
        <v>2758</v>
      </c>
      <c r="H2523" s="4" t="s">
        <v>2606</v>
      </c>
      <c r="I2523" s="4" t="s">
        <v>2795</v>
      </c>
    </row>
    <row r="2524" spans="1:9" x14ac:dyDescent="0.2">
      <c r="A2524" s="4">
        <v>190433</v>
      </c>
      <c r="B2524" s="4" t="s">
        <v>3397</v>
      </c>
      <c r="C2524" s="4" t="s">
        <v>3396</v>
      </c>
      <c r="D2524" s="4" t="s">
        <v>3395</v>
      </c>
      <c r="E2524" s="4">
        <v>36</v>
      </c>
      <c r="F2524" s="4" t="s">
        <v>2700</v>
      </c>
      <c r="G2524" s="4" t="s">
        <v>2758</v>
      </c>
      <c r="H2524" s="4" t="s">
        <v>2606</v>
      </c>
      <c r="I2524" s="4" t="s">
        <v>2795</v>
      </c>
    </row>
    <row r="2525" spans="1:9" x14ac:dyDescent="0.2">
      <c r="A2525" s="4">
        <v>190500</v>
      </c>
      <c r="B2525" s="4" t="s">
        <v>3394</v>
      </c>
      <c r="C2525" s="4" t="s">
        <v>3394</v>
      </c>
      <c r="D2525" s="4" t="s">
        <v>2739</v>
      </c>
      <c r="E2525" s="4">
        <v>12</v>
      </c>
      <c r="F2525" s="4" t="s">
        <v>2700</v>
      </c>
      <c r="G2525" s="4" t="s">
        <v>2741</v>
      </c>
      <c r="H2525" s="4" t="s">
        <v>2606</v>
      </c>
      <c r="I2525" s="4" t="s">
        <v>2795</v>
      </c>
    </row>
    <row r="2526" spans="1:9" x14ac:dyDescent="0.2">
      <c r="A2526" s="4">
        <v>190502</v>
      </c>
      <c r="B2526" s="4" t="s">
        <v>3393</v>
      </c>
      <c r="C2526" s="4" t="s">
        <v>3393</v>
      </c>
      <c r="D2526" s="4" t="s">
        <v>2739</v>
      </c>
      <c r="E2526" s="4">
        <v>37</v>
      </c>
      <c r="F2526" s="4" t="s">
        <v>2700</v>
      </c>
      <c r="G2526" s="4" t="s">
        <v>2916</v>
      </c>
      <c r="H2526" s="4" t="s">
        <v>2617</v>
      </c>
      <c r="I2526" s="4" t="s">
        <v>2795</v>
      </c>
    </row>
    <row r="2527" spans="1:9" x14ac:dyDescent="0.2">
      <c r="A2527" s="4">
        <v>190503</v>
      </c>
      <c r="B2527" s="4" t="s">
        <v>3392</v>
      </c>
      <c r="C2527" s="4" t="s">
        <v>3392</v>
      </c>
      <c r="D2527" s="4" t="s">
        <v>2739</v>
      </c>
      <c r="E2527" s="4">
        <v>37</v>
      </c>
      <c r="F2527" s="4" t="s">
        <v>2700</v>
      </c>
      <c r="G2527" s="4" t="s">
        <v>2758</v>
      </c>
      <c r="H2527" s="4" t="s">
        <v>2617</v>
      </c>
      <c r="I2527" s="4" t="s">
        <v>2795</v>
      </c>
    </row>
    <row r="2528" spans="1:9" x14ac:dyDescent="0.2">
      <c r="A2528" s="4">
        <v>190504</v>
      </c>
      <c r="B2528" s="4" t="s">
        <v>3391</v>
      </c>
      <c r="C2528" s="4" t="s">
        <v>3391</v>
      </c>
      <c r="D2528" s="4" t="s">
        <v>2739</v>
      </c>
      <c r="E2528" s="4">
        <v>37</v>
      </c>
      <c r="F2528" s="4" t="s">
        <v>2700</v>
      </c>
      <c r="G2528" s="4" t="s">
        <v>2741</v>
      </c>
      <c r="H2528" s="4" t="s">
        <v>2606</v>
      </c>
      <c r="I2528" s="4" t="s">
        <v>2795</v>
      </c>
    </row>
    <row r="2529" spans="1:9" x14ac:dyDescent="0.2">
      <c r="A2529" s="4">
        <v>190505</v>
      </c>
      <c r="B2529" s="4" t="s">
        <v>3390</v>
      </c>
      <c r="C2529" s="4" t="s">
        <v>3390</v>
      </c>
      <c r="D2529" s="4" t="s">
        <v>2739</v>
      </c>
      <c r="E2529" s="4">
        <v>12</v>
      </c>
      <c r="F2529" s="4" t="s">
        <v>2700</v>
      </c>
      <c r="G2529" s="4" t="s">
        <v>2758</v>
      </c>
      <c r="H2529" s="4" t="s">
        <v>2606</v>
      </c>
      <c r="I2529" s="4" t="s">
        <v>2795</v>
      </c>
    </row>
    <row r="2530" spans="1:9" x14ac:dyDescent="0.2">
      <c r="A2530" s="4">
        <v>190506</v>
      </c>
      <c r="B2530" s="4" t="s">
        <v>3389</v>
      </c>
      <c r="C2530" s="4" t="s">
        <v>3389</v>
      </c>
      <c r="D2530" s="4" t="s">
        <v>2739</v>
      </c>
      <c r="E2530" s="4">
        <v>13</v>
      </c>
      <c r="F2530" s="4" t="s">
        <v>2700</v>
      </c>
      <c r="G2530" s="4" t="s">
        <v>2828</v>
      </c>
      <c r="H2530" s="4" t="s">
        <v>2606</v>
      </c>
      <c r="I2530" s="4" t="s">
        <v>2795</v>
      </c>
    </row>
    <row r="2531" spans="1:9" x14ac:dyDescent="0.2">
      <c r="A2531" s="4">
        <v>190509</v>
      </c>
      <c r="B2531" s="4" t="s">
        <v>3388</v>
      </c>
      <c r="C2531" s="4" t="s">
        <v>3388</v>
      </c>
      <c r="D2531" s="4" t="s">
        <v>2739</v>
      </c>
      <c r="E2531" s="4">
        <v>13</v>
      </c>
      <c r="F2531" s="4" t="s">
        <v>2700</v>
      </c>
      <c r="G2531" s="4" t="s">
        <v>2741</v>
      </c>
      <c r="H2531" s="4" t="s">
        <v>2606</v>
      </c>
      <c r="I2531" s="4" t="s">
        <v>2795</v>
      </c>
    </row>
    <row r="2532" spans="1:9" x14ac:dyDescent="0.2">
      <c r="A2532" s="4">
        <v>190511</v>
      </c>
      <c r="B2532" s="4" t="s">
        <v>3387</v>
      </c>
      <c r="C2532" s="4" t="s">
        <v>3387</v>
      </c>
      <c r="D2532" s="4" t="s">
        <v>2739</v>
      </c>
      <c r="E2532" s="4">
        <v>12</v>
      </c>
      <c r="F2532" s="4" t="s">
        <v>2700</v>
      </c>
      <c r="G2532" s="4" t="s">
        <v>2758</v>
      </c>
      <c r="H2532" s="4" t="s">
        <v>2606</v>
      </c>
      <c r="I2532" s="4" t="s">
        <v>2795</v>
      </c>
    </row>
    <row r="2533" spans="1:9" x14ac:dyDescent="0.2">
      <c r="A2533" s="4">
        <v>190512</v>
      </c>
      <c r="B2533" s="4" t="s">
        <v>3386</v>
      </c>
      <c r="C2533" s="4" t="s">
        <v>3386</v>
      </c>
      <c r="D2533" s="4" t="s">
        <v>2739</v>
      </c>
      <c r="E2533" s="4">
        <v>13</v>
      </c>
      <c r="F2533" s="4" t="s">
        <v>2700</v>
      </c>
      <c r="G2533" s="4" t="s">
        <v>2758</v>
      </c>
      <c r="H2533" s="4" t="s">
        <v>2606</v>
      </c>
      <c r="I2533" s="4" t="s">
        <v>2795</v>
      </c>
    </row>
    <row r="2534" spans="1:9" x14ac:dyDescent="0.2">
      <c r="A2534" s="4">
        <v>190513</v>
      </c>
      <c r="B2534" s="4" t="s">
        <v>3385</v>
      </c>
      <c r="C2534" s="4" t="s">
        <v>3385</v>
      </c>
      <c r="D2534" s="4" t="s">
        <v>2739</v>
      </c>
      <c r="E2534" s="4">
        <v>12</v>
      </c>
      <c r="F2534" s="4" t="s">
        <v>2700</v>
      </c>
      <c r="G2534" s="4" t="s">
        <v>2758</v>
      </c>
      <c r="H2534" s="4" t="s">
        <v>2606</v>
      </c>
      <c r="I2534" s="4" t="s">
        <v>2795</v>
      </c>
    </row>
    <row r="2535" spans="1:9" x14ac:dyDescent="0.2">
      <c r="A2535" s="4">
        <v>190601</v>
      </c>
      <c r="B2535" s="4" t="s">
        <v>3384</v>
      </c>
      <c r="C2535" s="4" t="s">
        <v>3384</v>
      </c>
      <c r="D2535" s="4" t="s">
        <v>2739</v>
      </c>
      <c r="E2535" s="4">
        <v>34</v>
      </c>
      <c r="F2535" s="4" t="s">
        <v>2700</v>
      </c>
      <c r="G2535" s="4" t="s">
        <v>2758</v>
      </c>
      <c r="H2535" s="4" t="s">
        <v>2617</v>
      </c>
      <c r="I2535" s="4" t="s">
        <v>2795</v>
      </c>
    </row>
    <row r="2536" spans="1:9" x14ac:dyDescent="0.2">
      <c r="A2536" s="4">
        <v>190603</v>
      </c>
      <c r="B2536" s="4" t="s">
        <v>3383</v>
      </c>
      <c r="C2536" s="4" t="s">
        <v>3383</v>
      </c>
      <c r="D2536" s="4" t="s">
        <v>2739</v>
      </c>
      <c r="E2536" s="4">
        <v>34</v>
      </c>
      <c r="F2536" s="4" t="s">
        <v>2700</v>
      </c>
      <c r="G2536" s="4" t="s">
        <v>2741</v>
      </c>
      <c r="H2536" s="4" t="s">
        <v>2617</v>
      </c>
      <c r="I2536" s="4" t="s">
        <v>2795</v>
      </c>
    </row>
    <row r="2537" spans="1:9" x14ac:dyDescent="0.2">
      <c r="A2537" s="4">
        <v>190605</v>
      </c>
      <c r="B2537" s="4" t="s">
        <v>3382</v>
      </c>
      <c r="C2537" s="4" t="s">
        <v>3382</v>
      </c>
      <c r="D2537" s="4" t="s">
        <v>2739</v>
      </c>
      <c r="E2537" s="4">
        <v>34</v>
      </c>
      <c r="F2537" s="4" t="s">
        <v>2700</v>
      </c>
      <c r="G2537" s="4" t="s">
        <v>2758</v>
      </c>
      <c r="H2537" s="4" t="s">
        <v>2617</v>
      </c>
      <c r="I2537" s="4" t="s">
        <v>2795</v>
      </c>
    </row>
    <row r="2538" spans="1:9" x14ac:dyDescent="0.2">
      <c r="A2538" s="4">
        <v>190606</v>
      </c>
      <c r="B2538" s="4" t="s">
        <v>3381</v>
      </c>
      <c r="C2538" s="4" t="s">
        <v>3381</v>
      </c>
      <c r="D2538" s="4" t="s">
        <v>2739</v>
      </c>
      <c r="E2538" s="4">
        <v>34</v>
      </c>
      <c r="F2538" s="4" t="s">
        <v>2700</v>
      </c>
      <c r="G2538" s="4" t="s">
        <v>2764</v>
      </c>
      <c r="H2538" s="4" t="s">
        <v>2617</v>
      </c>
      <c r="I2538" s="4" t="s">
        <v>2795</v>
      </c>
    </row>
    <row r="2539" spans="1:9" x14ac:dyDescent="0.2">
      <c r="A2539" s="4">
        <v>190607</v>
      </c>
      <c r="B2539" s="4" t="s">
        <v>3380</v>
      </c>
      <c r="C2539" s="4" t="s">
        <v>3380</v>
      </c>
      <c r="D2539" s="4" t="s">
        <v>2739</v>
      </c>
      <c r="E2539" s="4">
        <v>34</v>
      </c>
      <c r="F2539" s="4" t="s">
        <v>2700</v>
      </c>
      <c r="G2539" s="4" t="s">
        <v>2764</v>
      </c>
      <c r="H2539" s="4" t="s">
        <v>2617</v>
      </c>
      <c r="I2539" s="4" t="s">
        <v>2795</v>
      </c>
    </row>
    <row r="2540" spans="1:9" x14ac:dyDescent="0.2">
      <c r="A2540" s="4">
        <v>190608</v>
      </c>
      <c r="B2540" s="4" t="s">
        <v>3379</v>
      </c>
      <c r="C2540" s="4" t="s">
        <v>3379</v>
      </c>
      <c r="D2540" s="4" t="s">
        <v>2739</v>
      </c>
      <c r="E2540" s="4">
        <v>34</v>
      </c>
      <c r="F2540" s="4" t="s">
        <v>2700</v>
      </c>
      <c r="G2540" s="4" t="s">
        <v>2916</v>
      </c>
      <c r="H2540" s="4" t="s">
        <v>2617</v>
      </c>
      <c r="I2540" s="4" t="s">
        <v>2795</v>
      </c>
    </row>
    <row r="2541" spans="1:9" x14ac:dyDescent="0.2">
      <c r="A2541" s="4">
        <v>190610</v>
      </c>
      <c r="B2541" s="4" t="s">
        <v>3378</v>
      </c>
      <c r="C2541" s="4" t="s">
        <v>3378</v>
      </c>
      <c r="D2541" s="4" t="s">
        <v>2739</v>
      </c>
      <c r="E2541" s="4">
        <v>34</v>
      </c>
      <c r="F2541" s="4" t="s">
        <v>2700</v>
      </c>
      <c r="G2541" s="4" t="s">
        <v>2758</v>
      </c>
      <c r="H2541" s="4" t="s">
        <v>2606</v>
      </c>
      <c r="I2541" s="4" t="s">
        <v>2795</v>
      </c>
    </row>
    <row r="2542" spans="1:9" x14ac:dyDescent="0.2">
      <c r="A2542" s="4">
        <v>190613</v>
      </c>
      <c r="B2542" s="4" t="s">
        <v>3377</v>
      </c>
      <c r="C2542" s="4" t="s">
        <v>3377</v>
      </c>
      <c r="D2542" s="4" t="s">
        <v>2739</v>
      </c>
      <c r="E2542" s="4">
        <v>34</v>
      </c>
      <c r="F2542" s="4" t="s">
        <v>2700</v>
      </c>
      <c r="G2542" s="4" t="s">
        <v>3031</v>
      </c>
      <c r="H2542" s="4" t="s">
        <v>2617</v>
      </c>
      <c r="I2542" s="4" t="s">
        <v>2795</v>
      </c>
    </row>
    <row r="2543" spans="1:9" x14ac:dyDescent="0.2">
      <c r="A2543" s="4">
        <v>190615</v>
      </c>
      <c r="B2543" s="4" t="s">
        <v>3376</v>
      </c>
      <c r="C2543" s="4" t="s">
        <v>3376</v>
      </c>
      <c r="D2543" s="4" t="s">
        <v>2739</v>
      </c>
      <c r="E2543" s="4">
        <v>34</v>
      </c>
      <c r="F2543" s="4" t="s">
        <v>2700</v>
      </c>
      <c r="G2543" s="4" t="s">
        <v>3004</v>
      </c>
      <c r="H2543" s="4" t="s">
        <v>2617</v>
      </c>
      <c r="I2543" s="4" t="s">
        <v>2795</v>
      </c>
    </row>
    <row r="2544" spans="1:9" x14ac:dyDescent="0.2">
      <c r="A2544" s="4">
        <v>190616</v>
      </c>
      <c r="B2544" s="4" t="s">
        <v>3375</v>
      </c>
      <c r="C2544" s="4" t="s">
        <v>3374</v>
      </c>
      <c r="D2544" s="4" t="s">
        <v>2739</v>
      </c>
      <c r="E2544" s="4">
        <v>34</v>
      </c>
      <c r="F2544" s="4" t="s">
        <v>2700</v>
      </c>
      <c r="G2544" s="4" t="s">
        <v>2741</v>
      </c>
      <c r="H2544" s="4" t="s">
        <v>2606</v>
      </c>
      <c r="I2544" s="4" t="s">
        <v>2795</v>
      </c>
    </row>
    <row r="2545" spans="1:9" x14ac:dyDescent="0.2">
      <c r="A2545" s="4">
        <v>190618</v>
      </c>
      <c r="B2545" s="4" t="s">
        <v>3373</v>
      </c>
      <c r="C2545" s="4" t="s">
        <v>3373</v>
      </c>
      <c r="D2545" s="4" t="s">
        <v>2739</v>
      </c>
      <c r="E2545" s="4">
        <v>34</v>
      </c>
      <c r="F2545" s="4" t="s">
        <v>2700</v>
      </c>
      <c r="G2545" s="4" t="s">
        <v>2758</v>
      </c>
      <c r="H2545" s="4" t="s">
        <v>2606</v>
      </c>
      <c r="I2545" s="4" t="s">
        <v>2795</v>
      </c>
    </row>
    <row r="2546" spans="1:9" x14ac:dyDescent="0.2">
      <c r="A2546" s="4">
        <v>190650</v>
      </c>
      <c r="B2546" s="4" t="s">
        <v>3372</v>
      </c>
      <c r="C2546" s="4" t="s">
        <v>3372</v>
      </c>
      <c r="D2546" s="4" t="s">
        <v>3075</v>
      </c>
      <c r="E2546" s="4">
        <v>9</v>
      </c>
      <c r="F2546" s="4" t="s">
        <v>2700</v>
      </c>
      <c r="G2546" s="4" t="s">
        <v>2741</v>
      </c>
      <c r="H2546" s="4" t="s">
        <v>2606</v>
      </c>
      <c r="I2546" s="4" t="s">
        <v>2795</v>
      </c>
    </row>
    <row r="2547" spans="1:9" x14ac:dyDescent="0.2">
      <c r="A2547" s="4">
        <v>190651</v>
      </c>
      <c r="B2547" s="4" t="s">
        <v>3371</v>
      </c>
      <c r="C2547" s="4" t="s">
        <v>3371</v>
      </c>
      <c r="D2547" s="4" t="s">
        <v>2979</v>
      </c>
      <c r="E2547" s="4">
        <v>9</v>
      </c>
      <c r="F2547" s="4" t="s">
        <v>2700</v>
      </c>
      <c r="G2547" s="4" t="s">
        <v>2741</v>
      </c>
      <c r="H2547" s="4" t="s">
        <v>2606</v>
      </c>
      <c r="I2547" s="4" t="s">
        <v>2795</v>
      </c>
    </row>
    <row r="2548" spans="1:9" x14ac:dyDescent="0.2">
      <c r="A2548" s="4">
        <v>190652</v>
      </c>
      <c r="B2548" s="4" t="s">
        <v>3370</v>
      </c>
      <c r="C2548" s="4" t="s">
        <v>3370</v>
      </c>
      <c r="D2548" s="4" t="s">
        <v>3075</v>
      </c>
      <c r="E2548" s="4">
        <v>12</v>
      </c>
      <c r="F2548" s="4" t="s">
        <v>2700</v>
      </c>
      <c r="G2548" s="4" t="s">
        <v>2741</v>
      </c>
      <c r="H2548" s="4" t="s">
        <v>2606</v>
      </c>
      <c r="I2548" s="4" t="s">
        <v>2795</v>
      </c>
    </row>
    <row r="2549" spans="1:9" x14ac:dyDescent="0.2">
      <c r="A2549" s="4">
        <v>190654</v>
      </c>
      <c r="B2549" s="4" t="s">
        <v>3369</v>
      </c>
      <c r="C2549" s="4" t="s">
        <v>3369</v>
      </c>
      <c r="D2549" s="4" t="s">
        <v>2739</v>
      </c>
      <c r="E2549" s="4">
        <v>14</v>
      </c>
      <c r="F2549" s="4" t="s">
        <v>2700</v>
      </c>
      <c r="G2549" s="4" t="s">
        <v>2758</v>
      </c>
      <c r="H2549" s="4" t="s">
        <v>2606</v>
      </c>
      <c r="I2549" s="4" t="s">
        <v>2795</v>
      </c>
    </row>
    <row r="2550" spans="1:9" x14ac:dyDescent="0.2">
      <c r="A2550" s="4">
        <v>190655</v>
      </c>
      <c r="B2550" s="4" t="s">
        <v>3368</v>
      </c>
      <c r="C2550" s="4" t="s">
        <v>3368</v>
      </c>
      <c r="D2550" s="4" t="s">
        <v>2739</v>
      </c>
      <c r="E2550" s="4">
        <v>14</v>
      </c>
      <c r="F2550" s="4" t="s">
        <v>2700</v>
      </c>
      <c r="G2550" s="4" t="s">
        <v>2741</v>
      </c>
      <c r="H2550" s="4" t="s">
        <v>2606</v>
      </c>
      <c r="I2550" s="4" t="s">
        <v>2795</v>
      </c>
    </row>
    <row r="2551" spans="1:9" x14ac:dyDescent="0.2">
      <c r="A2551" s="4">
        <v>190656</v>
      </c>
      <c r="B2551" s="4" t="s">
        <v>3367</v>
      </c>
      <c r="C2551" s="4" t="s">
        <v>3367</v>
      </c>
      <c r="D2551" s="4" t="s">
        <v>2739</v>
      </c>
      <c r="E2551" s="4">
        <v>11</v>
      </c>
      <c r="F2551" s="4" t="s">
        <v>2700</v>
      </c>
      <c r="G2551" s="4" t="s">
        <v>2741</v>
      </c>
      <c r="H2551" s="4" t="s">
        <v>2606</v>
      </c>
      <c r="I2551" s="4" t="s">
        <v>2795</v>
      </c>
    </row>
    <row r="2552" spans="1:9" x14ac:dyDescent="0.2">
      <c r="A2552" s="4">
        <v>190657</v>
      </c>
      <c r="B2552" s="4" t="s">
        <v>3366</v>
      </c>
      <c r="C2552" s="4" t="s">
        <v>3365</v>
      </c>
      <c r="D2552" s="4" t="s">
        <v>3364</v>
      </c>
      <c r="E2552" s="4">
        <v>14</v>
      </c>
      <c r="F2552" s="4" t="s">
        <v>2700</v>
      </c>
      <c r="G2552" s="4" t="s">
        <v>2741</v>
      </c>
      <c r="H2552" s="4" t="s">
        <v>2606</v>
      </c>
      <c r="I2552" s="4" t="s">
        <v>2795</v>
      </c>
    </row>
    <row r="2553" spans="1:9" x14ac:dyDescent="0.2">
      <c r="A2553" s="4">
        <v>190658</v>
      </c>
      <c r="B2553" s="4" t="s">
        <v>3363</v>
      </c>
      <c r="C2553" s="4" t="s">
        <v>3363</v>
      </c>
      <c r="D2553" s="4" t="s">
        <v>2739</v>
      </c>
      <c r="E2553" s="4">
        <v>14</v>
      </c>
      <c r="F2553" s="4" t="s">
        <v>2700</v>
      </c>
      <c r="G2553" s="4" t="s">
        <v>3357</v>
      </c>
      <c r="H2553" s="4" t="s">
        <v>2606</v>
      </c>
      <c r="I2553" s="4" t="s">
        <v>2795</v>
      </c>
    </row>
    <row r="2554" spans="1:9" x14ac:dyDescent="0.2">
      <c r="A2554" s="4">
        <v>190659</v>
      </c>
      <c r="B2554" s="4" t="s">
        <v>3362</v>
      </c>
      <c r="C2554" s="4" t="s">
        <v>3362</v>
      </c>
      <c r="D2554" s="4" t="s">
        <v>3361</v>
      </c>
      <c r="E2554" s="4">
        <v>14</v>
      </c>
      <c r="F2554" s="4" t="s">
        <v>2700</v>
      </c>
      <c r="G2554" s="4" t="s">
        <v>2758</v>
      </c>
      <c r="H2554" s="4" t="s">
        <v>2606</v>
      </c>
      <c r="I2554" s="4" t="s">
        <v>2795</v>
      </c>
    </row>
    <row r="2555" spans="1:9" x14ac:dyDescent="0.2">
      <c r="A2555" s="4">
        <v>190660</v>
      </c>
      <c r="B2555" s="4" t="s">
        <v>3360</v>
      </c>
      <c r="C2555" s="4" t="s">
        <v>3360</v>
      </c>
      <c r="D2555" s="4" t="s">
        <v>2739</v>
      </c>
      <c r="E2555" s="4">
        <v>14</v>
      </c>
      <c r="F2555" s="4" t="s">
        <v>2700</v>
      </c>
      <c r="G2555" s="4" t="s">
        <v>2741</v>
      </c>
      <c r="H2555" s="4" t="s">
        <v>2616</v>
      </c>
      <c r="I2555" s="4" t="s">
        <v>2616</v>
      </c>
    </row>
    <row r="2556" spans="1:9" x14ac:dyDescent="0.2">
      <c r="A2556" s="4">
        <v>190670</v>
      </c>
      <c r="B2556" s="4" t="s">
        <v>3359</v>
      </c>
      <c r="C2556" s="4" t="s">
        <v>3359</v>
      </c>
      <c r="D2556" s="4" t="s">
        <v>2739</v>
      </c>
      <c r="E2556" s="4">
        <v>216</v>
      </c>
      <c r="F2556" s="4" t="s">
        <v>2700</v>
      </c>
      <c r="G2556" s="4" t="s">
        <v>2741</v>
      </c>
      <c r="H2556" s="4" t="s">
        <v>2606</v>
      </c>
      <c r="I2556" s="4" t="s">
        <v>2795</v>
      </c>
    </row>
    <row r="2557" spans="1:9" x14ac:dyDescent="0.2">
      <c r="A2557" s="4">
        <v>190671</v>
      </c>
      <c r="B2557" s="4" t="s">
        <v>3358</v>
      </c>
      <c r="C2557" s="4" t="s">
        <v>3358</v>
      </c>
      <c r="D2557" s="4" t="s">
        <v>2739</v>
      </c>
      <c r="E2557" s="4">
        <v>215</v>
      </c>
      <c r="F2557" s="4" t="s">
        <v>2700</v>
      </c>
      <c r="G2557" s="4" t="s">
        <v>3357</v>
      </c>
      <c r="H2557" s="4" t="s">
        <v>2606</v>
      </c>
      <c r="I2557" s="4" t="s">
        <v>2795</v>
      </c>
    </row>
    <row r="2558" spans="1:9" x14ac:dyDescent="0.2">
      <c r="A2558" s="4">
        <v>190702</v>
      </c>
      <c r="B2558" s="4" t="s">
        <v>3356</v>
      </c>
      <c r="C2558" s="4" t="s">
        <v>3356</v>
      </c>
      <c r="D2558" s="4" t="s">
        <v>2739</v>
      </c>
      <c r="E2558" s="4">
        <v>33</v>
      </c>
      <c r="F2558" s="4" t="s">
        <v>2700</v>
      </c>
      <c r="G2558" s="4" t="s">
        <v>2758</v>
      </c>
      <c r="H2558" s="4" t="s">
        <v>2617</v>
      </c>
      <c r="I2558" s="4" t="s">
        <v>2795</v>
      </c>
    </row>
    <row r="2559" spans="1:9" x14ac:dyDescent="0.2">
      <c r="A2559" s="4">
        <v>190704</v>
      </c>
      <c r="B2559" s="4" t="s">
        <v>3355</v>
      </c>
      <c r="C2559" s="4" t="s">
        <v>3355</v>
      </c>
      <c r="D2559" s="4" t="s">
        <v>2739</v>
      </c>
      <c r="E2559" s="4">
        <v>33</v>
      </c>
      <c r="F2559" s="4" t="s">
        <v>2700</v>
      </c>
      <c r="G2559" s="4" t="s">
        <v>2758</v>
      </c>
      <c r="H2559" s="4" t="s">
        <v>2617</v>
      </c>
      <c r="I2559" s="4" t="s">
        <v>2795</v>
      </c>
    </row>
    <row r="2560" spans="1:9" x14ac:dyDescent="0.2">
      <c r="A2560" s="4">
        <v>190705</v>
      </c>
      <c r="B2560" s="4" t="s">
        <v>3354</v>
      </c>
      <c r="C2560" s="4" t="s">
        <v>3354</v>
      </c>
      <c r="D2560" s="4" t="s">
        <v>2739</v>
      </c>
      <c r="E2560" s="4">
        <v>33</v>
      </c>
      <c r="F2560" s="4" t="s">
        <v>2700</v>
      </c>
      <c r="G2560" s="4" t="s">
        <v>2741</v>
      </c>
      <c r="H2560" s="4" t="s">
        <v>2617</v>
      </c>
      <c r="I2560" s="4" t="s">
        <v>2795</v>
      </c>
    </row>
    <row r="2561" spans="1:9" x14ac:dyDescent="0.2">
      <c r="A2561" s="4">
        <v>190706</v>
      </c>
      <c r="B2561" s="4" t="s">
        <v>3353</v>
      </c>
      <c r="C2561" s="4" t="s">
        <v>3353</v>
      </c>
      <c r="D2561" s="4" t="s">
        <v>2739</v>
      </c>
      <c r="E2561" s="4">
        <v>33</v>
      </c>
      <c r="F2561" s="4" t="s">
        <v>2700</v>
      </c>
      <c r="G2561" s="4" t="s">
        <v>2758</v>
      </c>
      <c r="H2561" s="4" t="s">
        <v>2617</v>
      </c>
      <c r="I2561" s="4" t="s">
        <v>2795</v>
      </c>
    </row>
    <row r="2562" spans="1:9" x14ac:dyDescent="0.2">
      <c r="A2562" s="4">
        <v>190707</v>
      </c>
      <c r="B2562" s="4" t="s">
        <v>3352</v>
      </c>
      <c r="C2562" s="4" t="s">
        <v>3352</v>
      </c>
      <c r="D2562" s="4" t="s">
        <v>2739</v>
      </c>
      <c r="E2562" s="4">
        <v>33</v>
      </c>
      <c r="F2562" s="4" t="s">
        <v>2700</v>
      </c>
      <c r="G2562" s="4" t="s">
        <v>2758</v>
      </c>
      <c r="H2562" s="4" t="s">
        <v>2617</v>
      </c>
      <c r="I2562" s="4" t="s">
        <v>2795</v>
      </c>
    </row>
    <row r="2563" spans="1:9" x14ac:dyDescent="0.2">
      <c r="A2563" s="4">
        <v>190708</v>
      </c>
      <c r="B2563" s="4" t="s">
        <v>3351</v>
      </c>
      <c r="C2563" s="4" t="s">
        <v>3351</v>
      </c>
      <c r="D2563" s="4" t="s">
        <v>2739</v>
      </c>
      <c r="E2563" s="4">
        <v>33</v>
      </c>
      <c r="F2563" s="4" t="s">
        <v>2700</v>
      </c>
      <c r="G2563" s="4" t="s">
        <v>2815</v>
      </c>
      <c r="H2563" s="4" t="s">
        <v>2617</v>
      </c>
      <c r="I2563" s="4" t="s">
        <v>2795</v>
      </c>
    </row>
    <row r="2564" spans="1:9" x14ac:dyDescent="0.2">
      <c r="A2564" s="4">
        <v>190709</v>
      </c>
      <c r="B2564" s="4" t="s">
        <v>3350</v>
      </c>
      <c r="C2564" s="4" t="s">
        <v>3350</v>
      </c>
      <c r="D2564" s="4" t="s">
        <v>2739</v>
      </c>
      <c r="E2564" s="4">
        <v>33</v>
      </c>
      <c r="F2564" s="4" t="s">
        <v>2700</v>
      </c>
      <c r="G2564" s="4" t="s">
        <v>2758</v>
      </c>
      <c r="H2564" s="4" t="s">
        <v>2617</v>
      </c>
      <c r="I2564" s="4" t="s">
        <v>2795</v>
      </c>
    </row>
    <row r="2565" spans="1:9" x14ac:dyDescent="0.2">
      <c r="A2565" s="4">
        <v>190710</v>
      </c>
      <c r="B2565" s="4" t="s">
        <v>3349</v>
      </c>
      <c r="C2565" s="4" t="s">
        <v>3349</v>
      </c>
      <c r="D2565" s="4" t="s">
        <v>2739</v>
      </c>
      <c r="E2565" s="4">
        <v>33</v>
      </c>
      <c r="F2565" s="4" t="s">
        <v>2700</v>
      </c>
      <c r="G2565" s="4" t="s">
        <v>2756</v>
      </c>
      <c r="H2565" s="4" t="s">
        <v>2617</v>
      </c>
      <c r="I2565" s="4" t="s">
        <v>2795</v>
      </c>
    </row>
    <row r="2566" spans="1:9" x14ac:dyDescent="0.2">
      <c r="A2566" s="4">
        <v>190711</v>
      </c>
      <c r="B2566" s="4" t="s">
        <v>3348</v>
      </c>
      <c r="C2566" s="4" t="s">
        <v>3348</v>
      </c>
      <c r="D2566" s="4" t="s">
        <v>3075</v>
      </c>
      <c r="E2566" s="4">
        <v>33</v>
      </c>
      <c r="F2566" s="4" t="s">
        <v>2700</v>
      </c>
      <c r="G2566" s="4" t="s">
        <v>2741</v>
      </c>
      <c r="H2566" s="4" t="s">
        <v>2606</v>
      </c>
      <c r="I2566" s="4" t="s">
        <v>2795</v>
      </c>
    </row>
    <row r="2567" spans="1:9" x14ac:dyDescent="0.2">
      <c r="A2567" s="4">
        <v>190712</v>
      </c>
      <c r="B2567" s="4" t="s">
        <v>3347</v>
      </c>
      <c r="C2567" s="4" t="s">
        <v>3347</v>
      </c>
      <c r="D2567" s="4" t="s">
        <v>2739</v>
      </c>
      <c r="E2567" s="4">
        <v>33</v>
      </c>
      <c r="F2567" s="4" t="s">
        <v>2700</v>
      </c>
      <c r="G2567" s="4" t="s">
        <v>2758</v>
      </c>
      <c r="H2567" s="4" t="s">
        <v>2617</v>
      </c>
      <c r="I2567" s="4" t="s">
        <v>2795</v>
      </c>
    </row>
    <row r="2568" spans="1:9" x14ac:dyDescent="0.2">
      <c r="A2568" s="4">
        <v>190714</v>
      </c>
      <c r="B2568" s="4" t="s">
        <v>3346</v>
      </c>
      <c r="C2568" s="4" t="s">
        <v>3346</v>
      </c>
      <c r="D2568" s="4" t="s">
        <v>2739</v>
      </c>
      <c r="E2568" s="4">
        <v>53</v>
      </c>
      <c r="F2568" s="4" t="s">
        <v>2700</v>
      </c>
      <c r="G2568" s="4" t="s">
        <v>3096</v>
      </c>
      <c r="H2568" s="4" t="s">
        <v>2617</v>
      </c>
      <c r="I2568" s="4" t="s">
        <v>2795</v>
      </c>
    </row>
    <row r="2569" spans="1:9" x14ac:dyDescent="0.2">
      <c r="A2569" s="4">
        <v>190716</v>
      </c>
      <c r="B2569" s="4" t="s">
        <v>3345</v>
      </c>
      <c r="C2569" s="4" t="s">
        <v>3345</v>
      </c>
      <c r="D2569" s="4" t="s">
        <v>2739</v>
      </c>
      <c r="E2569" s="4">
        <v>33</v>
      </c>
      <c r="F2569" s="4" t="s">
        <v>2700</v>
      </c>
      <c r="G2569" s="4" t="s">
        <v>3096</v>
      </c>
      <c r="H2569" s="4" t="s">
        <v>2617</v>
      </c>
      <c r="I2569" s="4" t="s">
        <v>2795</v>
      </c>
    </row>
    <row r="2570" spans="1:9" x14ac:dyDescent="0.2">
      <c r="A2570" s="4">
        <v>190717</v>
      </c>
      <c r="B2570" s="4" t="s">
        <v>3344</v>
      </c>
      <c r="C2570" s="4" t="s">
        <v>3344</v>
      </c>
      <c r="D2570" s="4" t="s">
        <v>2739</v>
      </c>
      <c r="E2570" s="4">
        <v>33</v>
      </c>
      <c r="F2570" s="4" t="s">
        <v>2700</v>
      </c>
      <c r="G2570" s="4" t="s">
        <v>2758</v>
      </c>
      <c r="H2570" s="4" t="s">
        <v>2617</v>
      </c>
      <c r="I2570" s="4" t="s">
        <v>2795</v>
      </c>
    </row>
    <row r="2571" spans="1:9" x14ac:dyDescent="0.2">
      <c r="A2571" s="4">
        <v>190718</v>
      </c>
      <c r="B2571" s="4" t="s">
        <v>3343</v>
      </c>
      <c r="C2571" s="4" t="s">
        <v>3343</v>
      </c>
      <c r="D2571" s="4" t="s">
        <v>2739</v>
      </c>
      <c r="E2571" s="4">
        <v>33</v>
      </c>
      <c r="F2571" s="4" t="s">
        <v>2700</v>
      </c>
      <c r="G2571" s="4" t="s">
        <v>2916</v>
      </c>
      <c r="H2571" s="4" t="s">
        <v>2617</v>
      </c>
      <c r="I2571" s="4" t="s">
        <v>2795</v>
      </c>
    </row>
    <row r="2572" spans="1:9" x14ac:dyDescent="0.2">
      <c r="A2572" s="4">
        <v>190720</v>
      </c>
      <c r="B2572" s="4" t="s">
        <v>3342</v>
      </c>
      <c r="C2572" s="4" t="s">
        <v>3342</v>
      </c>
      <c r="D2572" s="4" t="s">
        <v>2739</v>
      </c>
      <c r="E2572" s="4">
        <v>34</v>
      </c>
      <c r="F2572" s="4" t="s">
        <v>2700</v>
      </c>
      <c r="G2572" s="4" t="s">
        <v>2764</v>
      </c>
      <c r="H2572" s="4" t="s">
        <v>2606</v>
      </c>
      <c r="I2572" s="4" t="s">
        <v>2795</v>
      </c>
    </row>
    <row r="2573" spans="1:9" x14ac:dyDescent="0.2">
      <c r="A2573" s="4">
        <v>190721</v>
      </c>
      <c r="B2573" s="4" t="s">
        <v>3341</v>
      </c>
      <c r="C2573" s="4" t="s">
        <v>3341</v>
      </c>
      <c r="D2573" s="4" t="s">
        <v>2739</v>
      </c>
      <c r="E2573" s="4">
        <v>35</v>
      </c>
      <c r="F2573" s="4" t="s">
        <v>2700</v>
      </c>
      <c r="G2573" s="4" t="s">
        <v>2828</v>
      </c>
      <c r="H2573" s="4" t="s">
        <v>2606</v>
      </c>
      <c r="I2573" s="4" t="s">
        <v>2795</v>
      </c>
    </row>
    <row r="2574" spans="1:9" x14ac:dyDescent="0.2">
      <c r="A2574" s="4">
        <v>190723</v>
      </c>
      <c r="B2574" s="4" t="s">
        <v>3340</v>
      </c>
      <c r="C2574" s="4" t="s">
        <v>3340</v>
      </c>
      <c r="D2574" s="4" t="s">
        <v>2739</v>
      </c>
      <c r="E2574" s="4">
        <v>33</v>
      </c>
      <c r="F2574" s="4" t="s">
        <v>2700</v>
      </c>
      <c r="G2574" s="4" t="s">
        <v>2758</v>
      </c>
      <c r="H2574" s="4" t="s">
        <v>2617</v>
      </c>
      <c r="I2574" s="4" t="s">
        <v>2795</v>
      </c>
    </row>
    <row r="2575" spans="1:9" x14ac:dyDescent="0.2">
      <c r="A2575" s="4">
        <v>190724</v>
      </c>
      <c r="B2575" s="4" t="s">
        <v>3339</v>
      </c>
      <c r="C2575" s="4" t="s">
        <v>3339</v>
      </c>
      <c r="D2575" s="4" t="s">
        <v>2739</v>
      </c>
      <c r="E2575" s="4">
        <v>17</v>
      </c>
      <c r="F2575" s="4" t="s">
        <v>2700</v>
      </c>
      <c r="G2575" s="4" t="s">
        <v>2758</v>
      </c>
      <c r="H2575" s="4" t="s">
        <v>2617</v>
      </c>
      <c r="I2575" s="4" t="s">
        <v>2795</v>
      </c>
    </row>
    <row r="2576" spans="1:9" x14ac:dyDescent="0.2">
      <c r="A2576" s="4">
        <v>190796</v>
      </c>
      <c r="B2576" s="4" t="s">
        <v>3338</v>
      </c>
      <c r="C2576" s="4" t="s">
        <v>3338</v>
      </c>
      <c r="D2576" s="4" t="s">
        <v>2739</v>
      </c>
      <c r="E2576" s="4">
        <v>35</v>
      </c>
      <c r="F2576" s="4" t="s">
        <v>2700</v>
      </c>
      <c r="G2576" s="4" t="s">
        <v>2828</v>
      </c>
      <c r="H2576" s="4" t="s">
        <v>2606</v>
      </c>
      <c r="I2576" s="4" t="s">
        <v>2795</v>
      </c>
    </row>
    <row r="2577" spans="1:9" x14ac:dyDescent="0.2">
      <c r="A2577" s="4">
        <v>190797</v>
      </c>
      <c r="B2577" s="4" t="s">
        <v>3337</v>
      </c>
      <c r="C2577" s="4" t="s">
        <v>3337</v>
      </c>
      <c r="D2577" s="4" t="s">
        <v>2739</v>
      </c>
      <c r="E2577" s="4">
        <v>35</v>
      </c>
      <c r="F2577" s="4" t="s">
        <v>2700</v>
      </c>
      <c r="G2577" s="4" t="s">
        <v>2741</v>
      </c>
      <c r="H2577" s="4" t="s">
        <v>2606</v>
      </c>
      <c r="I2577" s="4" t="s">
        <v>2795</v>
      </c>
    </row>
    <row r="2578" spans="1:9" x14ac:dyDescent="0.2">
      <c r="A2578" s="4">
        <v>190798</v>
      </c>
      <c r="B2578" s="4" t="s">
        <v>3336</v>
      </c>
      <c r="C2578" s="4" t="s">
        <v>3336</v>
      </c>
      <c r="D2578" s="4" t="s">
        <v>2739</v>
      </c>
      <c r="E2578" s="4">
        <v>35</v>
      </c>
      <c r="F2578" s="4" t="s">
        <v>2700</v>
      </c>
      <c r="G2578" s="4" t="s">
        <v>2741</v>
      </c>
      <c r="H2578" s="4" t="s">
        <v>2606</v>
      </c>
      <c r="I2578" s="4" t="s">
        <v>2795</v>
      </c>
    </row>
    <row r="2579" spans="1:9" x14ac:dyDescent="0.2">
      <c r="A2579" s="4">
        <v>190799</v>
      </c>
      <c r="B2579" s="4" t="s">
        <v>3335</v>
      </c>
      <c r="C2579" s="4" t="s">
        <v>3335</v>
      </c>
      <c r="D2579" s="4" t="s">
        <v>2739</v>
      </c>
      <c r="E2579" s="4">
        <v>35</v>
      </c>
      <c r="F2579" s="4" t="s">
        <v>2700</v>
      </c>
      <c r="G2579" s="4" t="s">
        <v>2758</v>
      </c>
      <c r="H2579" s="4" t="s">
        <v>2606</v>
      </c>
      <c r="I2579" s="4" t="s">
        <v>2795</v>
      </c>
    </row>
    <row r="2580" spans="1:9" x14ac:dyDescent="0.2">
      <c r="A2580" s="4">
        <v>190800</v>
      </c>
      <c r="B2580" s="4" t="s">
        <v>3334</v>
      </c>
      <c r="C2580" s="4" t="s">
        <v>3334</v>
      </c>
      <c r="D2580" s="4" t="s">
        <v>2739</v>
      </c>
      <c r="E2580" s="4">
        <v>1</v>
      </c>
      <c r="F2580" s="4" t="s">
        <v>2700</v>
      </c>
      <c r="G2580" s="4" t="s">
        <v>2828</v>
      </c>
      <c r="H2580" s="4" t="s">
        <v>2606</v>
      </c>
      <c r="I2580" s="4" t="s">
        <v>2795</v>
      </c>
    </row>
    <row r="2581" spans="1:9" x14ac:dyDescent="0.2">
      <c r="A2581" s="4">
        <v>190801</v>
      </c>
      <c r="B2581" s="4" t="s">
        <v>3333</v>
      </c>
      <c r="C2581" s="4" t="s">
        <v>3333</v>
      </c>
      <c r="D2581" s="4" t="s">
        <v>2739</v>
      </c>
      <c r="E2581" s="4">
        <v>35</v>
      </c>
      <c r="F2581" s="4" t="s">
        <v>2700</v>
      </c>
      <c r="G2581" s="4" t="s">
        <v>2741</v>
      </c>
      <c r="H2581" s="4" t="s">
        <v>2606</v>
      </c>
      <c r="I2581" s="4" t="s">
        <v>2795</v>
      </c>
    </row>
    <row r="2582" spans="1:9" x14ac:dyDescent="0.2">
      <c r="A2582" s="4">
        <v>190802</v>
      </c>
      <c r="B2582" s="4" t="s">
        <v>3332</v>
      </c>
      <c r="C2582" s="4" t="s">
        <v>3332</v>
      </c>
      <c r="D2582" s="4" t="s">
        <v>2739</v>
      </c>
      <c r="E2582" s="4">
        <v>35</v>
      </c>
      <c r="F2582" s="4" t="s">
        <v>2700</v>
      </c>
      <c r="G2582" s="4" t="s">
        <v>2741</v>
      </c>
      <c r="H2582" s="4" t="s">
        <v>2617</v>
      </c>
      <c r="I2582" s="4" t="s">
        <v>2795</v>
      </c>
    </row>
    <row r="2583" spans="1:9" x14ac:dyDescent="0.2">
      <c r="A2583" s="4">
        <v>190803</v>
      </c>
      <c r="B2583" s="4" t="s">
        <v>3331</v>
      </c>
      <c r="C2583" s="4" t="s">
        <v>3331</v>
      </c>
      <c r="D2583" s="4" t="s">
        <v>2739</v>
      </c>
      <c r="E2583" s="4">
        <v>35</v>
      </c>
      <c r="F2583" s="4" t="s">
        <v>2700</v>
      </c>
      <c r="G2583" s="4" t="s">
        <v>2758</v>
      </c>
      <c r="H2583" s="4" t="s">
        <v>2617</v>
      </c>
      <c r="I2583" s="4" t="s">
        <v>2795</v>
      </c>
    </row>
    <row r="2584" spans="1:9" x14ac:dyDescent="0.2">
      <c r="A2584" s="4">
        <v>190804</v>
      </c>
      <c r="B2584" s="4" t="s">
        <v>3330</v>
      </c>
      <c r="C2584" s="4" t="s">
        <v>3330</v>
      </c>
      <c r="D2584" s="4" t="s">
        <v>2739</v>
      </c>
      <c r="E2584" s="4">
        <v>33</v>
      </c>
      <c r="F2584" s="4" t="s">
        <v>2700</v>
      </c>
      <c r="G2584" s="4" t="s">
        <v>2741</v>
      </c>
      <c r="H2584" s="4" t="s">
        <v>2617</v>
      </c>
      <c r="I2584" s="4" t="s">
        <v>2795</v>
      </c>
    </row>
    <row r="2585" spans="1:9" x14ac:dyDescent="0.2">
      <c r="A2585" s="4">
        <v>190807</v>
      </c>
      <c r="B2585" s="4" t="s">
        <v>3329</v>
      </c>
      <c r="C2585" s="4" t="s">
        <v>3328</v>
      </c>
      <c r="D2585" s="4" t="s">
        <v>2739</v>
      </c>
      <c r="E2585" s="4">
        <v>27</v>
      </c>
      <c r="F2585" s="4" t="s">
        <v>2700</v>
      </c>
      <c r="G2585" s="4" t="s">
        <v>2764</v>
      </c>
      <c r="H2585" s="4" t="s">
        <v>2617</v>
      </c>
      <c r="I2585" s="4" t="s">
        <v>2795</v>
      </c>
    </row>
    <row r="2586" spans="1:9" x14ac:dyDescent="0.2">
      <c r="A2586" s="4">
        <v>190809</v>
      </c>
      <c r="B2586" s="4" t="s">
        <v>3327</v>
      </c>
      <c r="C2586" s="4" t="s">
        <v>3327</v>
      </c>
      <c r="D2586" s="4" t="s">
        <v>2739</v>
      </c>
      <c r="E2586" s="4">
        <v>27</v>
      </c>
      <c r="F2586" s="4" t="s">
        <v>2700</v>
      </c>
      <c r="G2586" s="4" t="s">
        <v>3326</v>
      </c>
      <c r="H2586" s="4" t="s">
        <v>2617</v>
      </c>
      <c r="I2586" s="4" t="s">
        <v>2795</v>
      </c>
    </row>
    <row r="2587" spans="1:9" x14ac:dyDescent="0.2">
      <c r="A2587" s="4">
        <v>190812</v>
      </c>
      <c r="B2587" s="4" t="s">
        <v>3325</v>
      </c>
      <c r="C2587" s="4" t="s">
        <v>3325</v>
      </c>
      <c r="D2587" s="4" t="s">
        <v>2739</v>
      </c>
      <c r="E2587" s="4">
        <v>27</v>
      </c>
      <c r="F2587" s="4" t="s">
        <v>2700</v>
      </c>
      <c r="G2587" s="4" t="s">
        <v>2764</v>
      </c>
      <c r="H2587" s="4" t="s">
        <v>2617</v>
      </c>
      <c r="I2587" s="4" t="s">
        <v>2795</v>
      </c>
    </row>
    <row r="2588" spans="1:9" x14ac:dyDescent="0.2">
      <c r="A2588" s="4">
        <v>190813</v>
      </c>
      <c r="B2588" s="4" t="s">
        <v>3324</v>
      </c>
      <c r="C2588" s="4" t="s">
        <v>3323</v>
      </c>
      <c r="D2588" s="4" t="s">
        <v>2739</v>
      </c>
      <c r="E2588" s="4">
        <v>27</v>
      </c>
      <c r="F2588" s="4" t="s">
        <v>2700</v>
      </c>
      <c r="G2588" s="4" t="s">
        <v>2764</v>
      </c>
      <c r="H2588" s="4" t="s">
        <v>2617</v>
      </c>
      <c r="I2588" s="4" t="s">
        <v>2795</v>
      </c>
    </row>
    <row r="2589" spans="1:9" x14ac:dyDescent="0.2">
      <c r="A2589" s="4">
        <v>190815</v>
      </c>
      <c r="B2589" s="4" t="s">
        <v>3322</v>
      </c>
      <c r="C2589" s="4" t="s">
        <v>3322</v>
      </c>
      <c r="D2589" s="4" t="s">
        <v>2739</v>
      </c>
      <c r="E2589" s="4">
        <v>27</v>
      </c>
      <c r="F2589" s="4" t="s">
        <v>2700</v>
      </c>
      <c r="G2589" s="4" t="s">
        <v>2764</v>
      </c>
      <c r="H2589" s="4" t="s">
        <v>2617</v>
      </c>
      <c r="I2589" s="4" t="s">
        <v>2795</v>
      </c>
    </row>
    <row r="2590" spans="1:9" x14ac:dyDescent="0.2">
      <c r="A2590" s="4">
        <v>190816</v>
      </c>
      <c r="B2590" s="4" t="s">
        <v>3321</v>
      </c>
      <c r="C2590" s="4" t="s">
        <v>3321</v>
      </c>
      <c r="D2590" s="4" t="s">
        <v>2739</v>
      </c>
      <c r="E2590" s="4">
        <v>14</v>
      </c>
      <c r="F2590" s="4" t="s">
        <v>2700</v>
      </c>
      <c r="G2590" s="4" t="s">
        <v>2758</v>
      </c>
      <c r="H2590" s="4" t="s">
        <v>2606</v>
      </c>
      <c r="I2590" s="4" t="s">
        <v>2795</v>
      </c>
    </row>
    <row r="2591" spans="1:9" x14ac:dyDescent="0.2">
      <c r="A2591" s="4">
        <v>190901</v>
      </c>
      <c r="B2591" s="4" t="s">
        <v>3320</v>
      </c>
      <c r="C2591" s="4" t="s">
        <v>3320</v>
      </c>
      <c r="D2591" s="4" t="s">
        <v>2739</v>
      </c>
      <c r="E2591" s="4">
        <v>26</v>
      </c>
      <c r="F2591" s="4" t="s">
        <v>2700</v>
      </c>
      <c r="G2591" s="4" t="s">
        <v>2741</v>
      </c>
      <c r="H2591" s="4" t="s">
        <v>2617</v>
      </c>
      <c r="I2591" s="4" t="s">
        <v>2795</v>
      </c>
    </row>
    <row r="2592" spans="1:9" x14ac:dyDescent="0.2">
      <c r="A2592" s="4">
        <v>190902</v>
      </c>
      <c r="B2592" s="4" t="s">
        <v>3319</v>
      </c>
      <c r="C2592" s="4" t="s">
        <v>3319</v>
      </c>
      <c r="D2592" s="4" t="s">
        <v>2739</v>
      </c>
      <c r="E2592" s="4">
        <v>14</v>
      </c>
      <c r="F2592" s="4" t="s">
        <v>2700</v>
      </c>
      <c r="G2592" s="4" t="s">
        <v>2828</v>
      </c>
      <c r="H2592" s="4" t="s">
        <v>2617</v>
      </c>
      <c r="I2592" s="4" t="s">
        <v>2795</v>
      </c>
    </row>
    <row r="2593" spans="1:9" x14ac:dyDescent="0.2">
      <c r="A2593" s="4">
        <v>190903</v>
      </c>
      <c r="B2593" s="4" t="s">
        <v>3318</v>
      </c>
      <c r="C2593" s="4" t="s">
        <v>3318</v>
      </c>
      <c r="D2593" s="4" t="s">
        <v>2739</v>
      </c>
      <c r="E2593" s="4">
        <v>26</v>
      </c>
      <c r="F2593" s="4" t="s">
        <v>2700</v>
      </c>
      <c r="G2593" s="4" t="s">
        <v>2758</v>
      </c>
      <c r="H2593" s="4" t="s">
        <v>2617</v>
      </c>
      <c r="I2593" s="4" t="s">
        <v>2795</v>
      </c>
    </row>
    <row r="2594" spans="1:9" x14ac:dyDescent="0.2">
      <c r="A2594" s="4">
        <v>190905</v>
      </c>
      <c r="B2594" s="4" t="s">
        <v>3317</v>
      </c>
      <c r="C2594" s="4" t="s">
        <v>3317</v>
      </c>
      <c r="D2594" s="4" t="s">
        <v>2739</v>
      </c>
      <c r="E2594" s="4">
        <v>33</v>
      </c>
      <c r="F2594" s="4" t="s">
        <v>2700</v>
      </c>
      <c r="G2594" s="4" t="s">
        <v>2758</v>
      </c>
      <c r="H2594" s="4" t="s">
        <v>2617</v>
      </c>
      <c r="I2594" s="4" t="s">
        <v>2795</v>
      </c>
    </row>
    <row r="2595" spans="1:9" x14ac:dyDescent="0.2">
      <c r="A2595" s="4">
        <v>190907</v>
      </c>
      <c r="B2595" s="4" t="s">
        <v>3316</v>
      </c>
      <c r="C2595" s="4" t="s">
        <v>3316</v>
      </c>
      <c r="D2595" s="4" t="s">
        <v>2739</v>
      </c>
      <c r="E2595" s="4">
        <v>26</v>
      </c>
      <c r="F2595" s="4" t="s">
        <v>2700</v>
      </c>
      <c r="G2595" s="4" t="s">
        <v>2741</v>
      </c>
      <c r="H2595" s="4" t="s">
        <v>2617</v>
      </c>
      <c r="I2595" s="4" t="s">
        <v>2795</v>
      </c>
    </row>
    <row r="2596" spans="1:9" x14ac:dyDescent="0.2">
      <c r="A2596" s="4">
        <v>190908</v>
      </c>
      <c r="B2596" s="4" t="s">
        <v>3315</v>
      </c>
      <c r="C2596" s="4" t="s">
        <v>3314</v>
      </c>
      <c r="D2596" s="4" t="s">
        <v>2739</v>
      </c>
      <c r="E2596" s="4">
        <v>26</v>
      </c>
      <c r="F2596" s="4" t="s">
        <v>2700</v>
      </c>
      <c r="G2596" s="4" t="s">
        <v>2758</v>
      </c>
      <c r="H2596" s="4" t="s">
        <v>2614</v>
      </c>
      <c r="I2596" s="4" t="s">
        <v>2795</v>
      </c>
    </row>
    <row r="2597" spans="1:9" x14ac:dyDescent="0.2">
      <c r="A2597" s="4">
        <v>190910</v>
      </c>
      <c r="B2597" s="4" t="s">
        <v>753</v>
      </c>
      <c r="C2597" s="4" t="s">
        <v>753</v>
      </c>
      <c r="D2597" s="4" t="s">
        <v>2739</v>
      </c>
      <c r="E2597" s="4">
        <v>26</v>
      </c>
      <c r="F2597" s="4" t="s">
        <v>2700</v>
      </c>
      <c r="G2597" s="4" t="s">
        <v>2758</v>
      </c>
      <c r="H2597" s="4" t="s">
        <v>2617</v>
      </c>
      <c r="I2597" s="4" t="s">
        <v>2795</v>
      </c>
    </row>
    <row r="2598" spans="1:9" x14ac:dyDescent="0.2">
      <c r="A2598" s="4">
        <v>190913</v>
      </c>
      <c r="B2598" s="4" t="s">
        <v>3313</v>
      </c>
      <c r="C2598" s="4" t="s">
        <v>3313</v>
      </c>
      <c r="D2598" s="4" t="s">
        <v>2739</v>
      </c>
      <c r="E2598" s="4">
        <v>26</v>
      </c>
      <c r="F2598" s="4" t="s">
        <v>2700</v>
      </c>
      <c r="G2598" s="4" t="s">
        <v>2741</v>
      </c>
      <c r="H2598" s="4" t="s">
        <v>2617</v>
      </c>
      <c r="I2598" s="4" t="s">
        <v>2795</v>
      </c>
    </row>
    <row r="2599" spans="1:9" x14ac:dyDescent="0.2">
      <c r="A2599" s="4">
        <v>190914</v>
      </c>
      <c r="B2599" s="4" t="s">
        <v>3312</v>
      </c>
      <c r="C2599" s="4" t="s">
        <v>3312</v>
      </c>
      <c r="D2599" s="4" t="s">
        <v>2739</v>
      </c>
      <c r="E2599" s="4">
        <v>26</v>
      </c>
      <c r="F2599" s="4" t="s">
        <v>2700</v>
      </c>
      <c r="G2599" s="4" t="s">
        <v>2828</v>
      </c>
      <c r="H2599" s="4" t="s">
        <v>2617</v>
      </c>
      <c r="I2599" s="4" t="s">
        <v>2795</v>
      </c>
    </row>
    <row r="2600" spans="1:9" x14ac:dyDescent="0.2">
      <c r="A2600" s="4">
        <v>190917</v>
      </c>
      <c r="B2600" s="4" t="s">
        <v>3311</v>
      </c>
      <c r="C2600" s="4" t="s">
        <v>3311</v>
      </c>
      <c r="D2600" s="4" t="s">
        <v>3075</v>
      </c>
      <c r="E2600" s="4">
        <v>26</v>
      </c>
      <c r="F2600" s="4" t="s">
        <v>2700</v>
      </c>
      <c r="G2600" s="4" t="s">
        <v>2741</v>
      </c>
      <c r="H2600" s="4" t="s">
        <v>2614</v>
      </c>
      <c r="I2600" s="4" t="s">
        <v>2795</v>
      </c>
    </row>
    <row r="2601" spans="1:9" x14ac:dyDescent="0.2">
      <c r="A2601" s="4">
        <v>190918</v>
      </c>
      <c r="B2601" s="4" t="s">
        <v>3310</v>
      </c>
      <c r="C2601" s="4" t="s">
        <v>3310</v>
      </c>
      <c r="D2601" s="4" t="s">
        <v>2739</v>
      </c>
      <c r="E2601" s="4">
        <v>26</v>
      </c>
      <c r="F2601" s="4" t="s">
        <v>2700</v>
      </c>
      <c r="G2601" s="4" t="s">
        <v>2758</v>
      </c>
      <c r="H2601" s="4" t="s">
        <v>2617</v>
      </c>
      <c r="I2601" s="4" t="s">
        <v>2795</v>
      </c>
    </row>
    <row r="2602" spans="1:9" x14ac:dyDescent="0.2">
      <c r="A2602" s="4">
        <v>190919</v>
      </c>
      <c r="B2602" s="4" t="s">
        <v>3309</v>
      </c>
      <c r="C2602" s="4" t="s">
        <v>3309</v>
      </c>
      <c r="D2602" s="4" t="s">
        <v>2739</v>
      </c>
      <c r="E2602" s="4">
        <v>26</v>
      </c>
      <c r="F2602" s="4" t="s">
        <v>2700</v>
      </c>
      <c r="G2602" s="4" t="s">
        <v>2815</v>
      </c>
      <c r="H2602" s="4" t="s">
        <v>2617</v>
      </c>
      <c r="I2602" s="4" t="s">
        <v>2795</v>
      </c>
    </row>
    <row r="2603" spans="1:9" x14ac:dyDescent="0.2">
      <c r="A2603" s="4">
        <v>190921</v>
      </c>
      <c r="B2603" s="4" t="s">
        <v>3308</v>
      </c>
      <c r="C2603" s="4" t="s">
        <v>3308</v>
      </c>
      <c r="D2603" s="4" t="s">
        <v>2739</v>
      </c>
      <c r="E2603" s="4">
        <v>14</v>
      </c>
      <c r="F2603" s="4" t="s">
        <v>2700</v>
      </c>
      <c r="G2603" s="4" t="s">
        <v>2828</v>
      </c>
      <c r="H2603" s="4" t="s">
        <v>2617</v>
      </c>
      <c r="I2603" s="4" t="s">
        <v>2795</v>
      </c>
    </row>
    <row r="2604" spans="1:9" x14ac:dyDescent="0.2">
      <c r="A2604" s="4">
        <v>190923</v>
      </c>
      <c r="B2604" s="4" t="s">
        <v>3307</v>
      </c>
      <c r="C2604" s="4" t="s">
        <v>3307</v>
      </c>
      <c r="D2604" s="4" t="s">
        <v>2739</v>
      </c>
      <c r="E2604" s="4">
        <v>26</v>
      </c>
      <c r="F2604" s="4" t="s">
        <v>2700</v>
      </c>
      <c r="G2604" s="4" t="s">
        <v>2758</v>
      </c>
      <c r="H2604" s="4" t="s">
        <v>2617</v>
      </c>
      <c r="I2604" s="4" t="s">
        <v>2795</v>
      </c>
    </row>
    <row r="2605" spans="1:9" x14ac:dyDescent="0.2">
      <c r="A2605" s="4">
        <v>190925</v>
      </c>
      <c r="B2605" s="4" t="s">
        <v>3306</v>
      </c>
      <c r="C2605" s="4" t="s">
        <v>3306</v>
      </c>
      <c r="D2605" s="4" t="s">
        <v>3305</v>
      </c>
      <c r="E2605" s="4">
        <v>33</v>
      </c>
      <c r="F2605" s="4" t="s">
        <v>2700</v>
      </c>
      <c r="G2605" s="4" t="s">
        <v>3004</v>
      </c>
      <c r="H2605" s="4" t="s">
        <v>2617</v>
      </c>
      <c r="I2605" s="4" t="s">
        <v>2795</v>
      </c>
    </row>
    <row r="2606" spans="1:9" x14ac:dyDescent="0.2">
      <c r="A2606" s="4">
        <v>190926</v>
      </c>
      <c r="B2606" s="4" t="s">
        <v>3304</v>
      </c>
      <c r="C2606" s="4" t="s">
        <v>3304</v>
      </c>
      <c r="D2606" s="4" t="s">
        <v>2773</v>
      </c>
      <c r="E2606" s="4">
        <v>33</v>
      </c>
      <c r="F2606" s="4" t="s">
        <v>2700</v>
      </c>
      <c r="G2606" s="4" t="s">
        <v>2758</v>
      </c>
      <c r="H2606" s="4" t="s">
        <v>2617</v>
      </c>
      <c r="I2606" s="4" t="s">
        <v>2795</v>
      </c>
    </row>
    <row r="2607" spans="1:9" x14ac:dyDescent="0.2">
      <c r="A2607" s="4">
        <v>190927</v>
      </c>
      <c r="B2607" s="4" t="s">
        <v>3303</v>
      </c>
      <c r="C2607" s="4" t="s">
        <v>3303</v>
      </c>
      <c r="D2607" s="4" t="s">
        <v>2739</v>
      </c>
      <c r="E2607" s="4">
        <v>33</v>
      </c>
      <c r="F2607" s="4" t="s">
        <v>2700</v>
      </c>
      <c r="G2607" s="4" t="s">
        <v>2758</v>
      </c>
      <c r="H2607" s="4" t="s">
        <v>2606</v>
      </c>
      <c r="I2607" s="4" t="s">
        <v>2795</v>
      </c>
    </row>
    <row r="2608" spans="1:9" x14ac:dyDescent="0.2">
      <c r="A2608" s="4">
        <v>190928</v>
      </c>
      <c r="B2608" s="4" t="s">
        <v>3302</v>
      </c>
      <c r="C2608" s="4" t="s">
        <v>3302</v>
      </c>
      <c r="D2608" s="4" t="s">
        <v>2739</v>
      </c>
      <c r="E2608" s="4">
        <v>28</v>
      </c>
      <c r="F2608" s="4" t="s">
        <v>2700</v>
      </c>
      <c r="G2608" s="4" t="s">
        <v>2758</v>
      </c>
      <c r="H2608" s="4" t="s">
        <v>2606</v>
      </c>
      <c r="I2608" s="4" t="s">
        <v>2795</v>
      </c>
    </row>
    <row r="2609" spans="1:9" x14ac:dyDescent="0.2">
      <c r="A2609" s="4">
        <v>190929</v>
      </c>
      <c r="B2609" s="4" t="s">
        <v>3301</v>
      </c>
      <c r="C2609" s="4" t="s">
        <v>3301</v>
      </c>
      <c r="D2609" s="4" t="s">
        <v>2739</v>
      </c>
      <c r="E2609" s="4">
        <v>28</v>
      </c>
      <c r="F2609" s="4" t="s">
        <v>2700</v>
      </c>
      <c r="G2609" s="4" t="s">
        <v>2741</v>
      </c>
      <c r="H2609" s="4" t="s">
        <v>2606</v>
      </c>
      <c r="I2609" s="4" t="s">
        <v>2795</v>
      </c>
    </row>
    <row r="2610" spans="1:9" x14ac:dyDescent="0.2">
      <c r="A2610" s="4">
        <v>190931</v>
      </c>
      <c r="B2610" s="4" t="s">
        <v>3300</v>
      </c>
      <c r="C2610" s="4" t="s">
        <v>3300</v>
      </c>
      <c r="D2610" s="4" t="s">
        <v>2739</v>
      </c>
      <c r="E2610" s="4">
        <v>26</v>
      </c>
      <c r="F2610" s="4" t="s">
        <v>2700</v>
      </c>
      <c r="G2610" s="4" t="s">
        <v>2894</v>
      </c>
      <c r="H2610" s="4" t="s">
        <v>3153</v>
      </c>
      <c r="I2610" s="4" t="s">
        <v>2795</v>
      </c>
    </row>
    <row r="2611" spans="1:9" x14ac:dyDescent="0.2">
      <c r="A2611" s="4">
        <v>191001</v>
      </c>
      <c r="B2611" s="4" t="s">
        <v>3299</v>
      </c>
      <c r="C2611" s="4" t="s">
        <v>3299</v>
      </c>
      <c r="D2611" s="4" t="s">
        <v>2739</v>
      </c>
      <c r="E2611" s="4">
        <v>24</v>
      </c>
      <c r="F2611" s="4" t="s">
        <v>2700</v>
      </c>
      <c r="G2611" s="4" t="s">
        <v>3004</v>
      </c>
      <c r="H2611" s="4" t="s">
        <v>2617</v>
      </c>
      <c r="I2611" s="4" t="s">
        <v>2795</v>
      </c>
    </row>
    <row r="2612" spans="1:9" x14ac:dyDescent="0.2">
      <c r="A2612" s="4">
        <v>191003</v>
      </c>
      <c r="B2612" s="4" t="s">
        <v>3298</v>
      </c>
      <c r="C2612" s="4" t="s">
        <v>3298</v>
      </c>
      <c r="D2612" s="4" t="s">
        <v>2739</v>
      </c>
      <c r="E2612" s="4">
        <v>24</v>
      </c>
      <c r="F2612" s="4" t="s">
        <v>2700</v>
      </c>
      <c r="G2612" s="4" t="s">
        <v>2741</v>
      </c>
      <c r="H2612" s="4" t="s">
        <v>2617</v>
      </c>
      <c r="I2612" s="4" t="s">
        <v>2795</v>
      </c>
    </row>
    <row r="2613" spans="1:9" x14ac:dyDescent="0.2">
      <c r="A2613" s="4">
        <v>191004</v>
      </c>
      <c r="B2613" s="4" t="s">
        <v>3297</v>
      </c>
      <c r="C2613" s="4" t="s">
        <v>3297</v>
      </c>
      <c r="D2613" s="4" t="s">
        <v>2739</v>
      </c>
      <c r="E2613" s="4">
        <v>24</v>
      </c>
      <c r="F2613" s="4" t="s">
        <v>2700</v>
      </c>
      <c r="G2613" s="4" t="s">
        <v>3296</v>
      </c>
      <c r="H2613" s="4" t="s">
        <v>2617</v>
      </c>
      <c r="I2613" s="4" t="s">
        <v>2795</v>
      </c>
    </row>
    <row r="2614" spans="1:9" x14ac:dyDescent="0.2">
      <c r="A2614" s="4">
        <v>191006</v>
      </c>
      <c r="B2614" s="4" t="s">
        <v>3295</v>
      </c>
      <c r="C2614" s="4" t="s">
        <v>3295</v>
      </c>
      <c r="D2614" s="4" t="s">
        <v>2739</v>
      </c>
      <c r="E2614" s="4">
        <v>24</v>
      </c>
      <c r="F2614" s="4" t="s">
        <v>2700</v>
      </c>
      <c r="G2614" s="4" t="s">
        <v>2758</v>
      </c>
      <c r="H2614" s="4" t="s">
        <v>2617</v>
      </c>
      <c r="I2614" s="4" t="s">
        <v>2795</v>
      </c>
    </row>
    <row r="2615" spans="1:9" x14ac:dyDescent="0.2">
      <c r="A2615" s="4">
        <v>191007</v>
      </c>
      <c r="B2615" s="4" t="s">
        <v>3294</v>
      </c>
      <c r="C2615" s="4" t="s">
        <v>3294</v>
      </c>
      <c r="D2615" s="4" t="s">
        <v>2739</v>
      </c>
      <c r="E2615" s="4">
        <v>24</v>
      </c>
      <c r="F2615" s="4" t="s">
        <v>2700</v>
      </c>
      <c r="G2615" s="4" t="s">
        <v>2758</v>
      </c>
      <c r="H2615" s="4" t="s">
        <v>2617</v>
      </c>
      <c r="I2615" s="4" t="s">
        <v>2795</v>
      </c>
    </row>
    <row r="2616" spans="1:9" x14ac:dyDescent="0.2">
      <c r="A2616" s="4">
        <v>191008</v>
      </c>
      <c r="B2616" s="4" t="s">
        <v>3293</v>
      </c>
      <c r="C2616" s="4" t="s">
        <v>3293</v>
      </c>
      <c r="D2616" s="4" t="s">
        <v>2739</v>
      </c>
      <c r="E2616" s="4">
        <v>24</v>
      </c>
      <c r="F2616" s="4" t="s">
        <v>2700</v>
      </c>
      <c r="G2616" s="4" t="s">
        <v>2758</v>
      </c>
      <c r="H2616" s="4" t="s">
        <v>2617</v>
      </c>
      <c r="I2616" s="4" t="s">
        <v>2795</v>
      </c>
    </row>
    <row r="2617" spans="1:9" x14ac:dyDescent="0.2">
      <c r="A2617" s="4">
        <v>191009</v>
      </c>
      <c r="B2617" s="4" t="s">
        <v>3292</v>
      </c>
      <c r="C2617" s="4" t="s">
        <v>3292</v>
      </c>
      <c r="D2617" s="4" t="s">
        <v>2739</v>
      </c>
      <c r="E2617" s="4">
        <v>24</v>
      </c>
      <c r="F2617" s="4" t="s">
        <v>2700</v>
      </c>
      <c r="G2617" s="4" t="s">
        <v>2758</v>
      </c>
      <c r="H2617" s="4" t="s">
        <v>2617</v>
      </c>
      <c r="I2617" s="4" t="s">
        <v>2795</v>
      </c>
    </row>
    <row r="2618" spans="1:9" x14ac:dyDescent="0.2">
      <c r="A2618" s="4">
        <v>191010</v>
      </c>
      <c r="B2618" s="4" t="s">
        <v>3291</v>
      </c>
      <c r="C2618" s="4" t="s">
        <v>3290</v>
      </c>
      <c r="D2618" s="4" t="s">
        <v>3112</v>
      </c>
      <c r="E2618" s="4">
        <v>24</v>
      </c>
      <c r="F2618" s="4" t="s">
        <v>2700</v>
      </c>
      <c r="G2618" s="4" t="s">
        <v>2741</v>
      </c>
      <c r="H2618" s="4" t="s">
        <v>2617</v>
      </c>
      <c r="I2618" s="4" t="s">
        <v>2795</v>
      </c>
    </row>
    <row r="2619" spans="1:9" x14ac:dyDescent="0.2">
      <c r="A2619" s="4">
        <v>191103</v>
      </c>
      <c r="B2619" s="4" t="s">
        <v>3289</v>
      </c>
      <c r="C2619" s="4" t="s">
        <v>3289</v>
      </c>
      <c r="D2619" s="4" t="s">
        <v>2739</v>
      </c>
      <c r="E2619" s="4">
        <v>53</v>
      </c>
      <c r="F2619" s="4" t="s">
        <v>2700</v>
      </c>
      <c r="G2619" s="4" t="s">
        <v>2738</v>
      </c>
      <c r="H2619" s="4" t="s">
        <v>2750</v>
      </c>
      <c r="I2619" s="4" t="s">
        <v>2795</v>
      </c>
    </row>
    <row r="2620" spans="1:9" x14ac:dyDescent="0.2">
      <c r="A2620" s="4">
        <v>191104</v>
      </c>
      <c r="B2620" s="4" t="s">
        <v>3288</v>
      </c>
      <c r="C2620" s="4" t="s">
        <v>3288</v>
      </c>
      <c r="D2620" s="4" t="s">
        <v>2739</v>
      </c>
      <c r="E2620" s="4">
        <v>24</v>
      </c>
      <c r="F2620" s="4" t="s">
        <v>2700</v>
      </c>
      <c r="G2620" s="4" t="s">
        <v>2758</v>
      </c>
      <c r="H2620" s="4" t="s">
        <v>2617</v>
      </c>
      <c r="I2620" s="4" t="s">
        <v>2795</v>
      </c>
    </row>
    <row r="2621" spans="1:9" x14ac:dyDescent="0.2">
      <c r="A2621" s="4">
        <v>191202</v>
      </c>
      <c r="B2621" s="4" t="s">
        <v>3287</v>
      </c>
      <c r="C2621" s="4" t="s">
        <v>3287</v>
      </c>
      <c r="D2621" s="4" t="s">
        <v>2739</v>
      </c>
      <c r="E2621" s="4">
        <v>52</v>
      </c>
      <c r="F2621" s="4" t="s">
        <v>2700</v>
      </c>
      <c r="G2621" s="4" t="s">
        <v>2758</v>
      </c>
      <c r="H2621" s="4" t="s">
        <v>2617</v>
      </c>
      <c r="I2621" s="4" t="s">
        <v>2795</v>
      </c>
    </row>
    <row r="2622" spans="1:9" x14ac:dyDescent="0.2">
      <c r="A2622" s="4">
        <v>191203</v>
      </c>
      <c r="B2622" s="4" t="s">
        <v>3286</v>
      </c>
      <c r="C2622" s="4" t="s">
        <v>3285</v>
      </c>
      <c r="D2622" s="4" t="s">
        <v>2739</v>
      </c>
      <c r="E2622" s="4">
        <v>52</v>
      </c>
      <c r="F2622" s="4" t="s">
        <v>2700</v>
      </c>
      <c r="G2622" s="4" t="s">
        <v>2815</v>
      </c>
      <c r="H2622" s="4" t="s">
        <v>2617</v>
      </c>
      <c r="I2622" s="4" t="s">
        <v>2795</v>
      </c>
    </row>
    <row r="2623" spans="1:9" x14ac:dyDescent="0.2">
      <c r="A2623" s="4">
        <v>191206</v>
      </c>
      <c r="B2623" s="4" t="s">
        <v>3284</v>
      </c>
      <c r="C2623" s="4" t="s">
        <v>3284</v>
      </c>
      <c r="D2623" s="4" t="s">
        <v>2739</v>
      </c>
      <c r="E2623" s="4">
        <v>52</v>
      </c>
      <c r="F2623" s="4" t="s">
        <v>2700</v>
      </c>
      <c r="G2623" s="4" t="s">
        <v>2758</v>
      </c>
      <c r="H2623" s="4" t="s">
        <v>2617</v>
      </c>
      <c r="I2623" s="4" t="s">
        <v>2795</v>
      </c>
    </row>
    <row r="2624" spans="1:9" x14ac:dyDescent="0.2">
      <c r="A2624" s="4">
        <v>191207</v>
      </c>
      <c r="B2624" s="4" t="s">
        <v>3283</v>
      </c>
      <c r="C2624" s="4" t="s">
        <v>3283</v>
      </c>
      <c r="D2624" s="4" t="s">
        <v>2739</v>
      </c>
      <c r="E2624" s="4">
        <v>52</v>
      </c>
      <c r="F2624" s="4" t="s">
        <v>2700</v>
      </c>
      <c r="G2624" s="4" t="s">
        <v>2752</v>
      </c>
      <c r="H2624" s="4" t="s">
        <v>2617</v>
      </c>
      <c r="I2624" s="4" t="s">
        <v>2795</v>
      </c>
    </row>
    <row r="2625" spans="1:9" x14ac:dyDescent="0.2">
      <c r="A2625" s="4">
        <v>191208</v>
      </c>
      <c r="B2625" s="4" t="s">
        <v>3282</v>
      </c>
      <c r="C2625" s="4" t="s">
        <v>3282</v>
      </c>
      <c r="D2625" s="4" t="s">
        <v>2739</v>
      </c>
      <c r="E2625" s="4">
        <v>52</v>
      </c>
      <c r="F2625" s="4" t="s">
        <v>2700</v>
      </c>
      <c r="G2625" s="4" t="s">
        <v>2764</v>
      </c>
      <c r="H2625" s="4" t="s">
        <v>2617</v>
      </c>
      <c r="I2625" s="4" t="s">
        <v>2795</v>
      </c>
    </row>
    <row r="2626" spans="1:9" x14ac:dyDescent="0.2">
      <c r="A2626" s="4">
        <v>191209</v>
      </c>
      <c r="B2626" s="4" t="s">
        <v>3281</v>
      </c>
      <c r="C2626" s="4" t="s">
        <v>3281</v>
      </c>
      <c r="D2626" s="4" t="s">
        <v>2739</v>
      </c>
      <c r="E2626" s="4">
        <v>52</v>
      </c>
      <c r="F2626" s="4" t="s">
        <v>2700</v>
      </c>
      <c r="G2626" s="4" t="s">
        <v>2758</v>
      </c>
      <c r="H2626" s="4" t="s">
        <v>2617</v>
      </c>
      <c r="I2626" s="4" t="s">
        <v>2795</v>
      </c>
    </row>
    <row r="2627" spans="1:9" x14ac:dyDescent="0.2">
      <c r="A2627" s="4">
        <v>191210</v>
      </c>
      <c r="B2627" s="4" t="s">
        <v>3280</v>
      </c>
      <c r="C2627" s="4" t="s">
        <v>3280</v>
      </c>
      <c r="D2627" s="4" t="s">
        <v>2739</v>
      </c>
      <c r="E2627" s="4">
        <v>52</v>
      </c>
      <c r="F2627" s="4" t="s">
        <v>2700</v>
      </c>
      <c r="G2627" s="4" t="s">
        <v>2741</v>
      </c>
      <c r="H2627" s="4" t="s">
        <v>2617</v>
      </c>
      <c r="I2627" s="4" t="s">
        <v>2795</v>
      </c>
    </row>
    <row r="2628" spans="1:9" x14ac:dyDescent="0.2">
      <c r="A2628" s="4">
        <v>191213</v>
      </c>
      <c r="B2628" s="4" t="s">
        <v>3279</v>
      </c>
      <c r="C2628" s="4" t="s">
        <v>3279</v>
      </c>
      <c r="D2628" s="4" t="s">
        <v>2739</v>
      </c>
      <c r="E2628" s="4">
        <v>52</v>
      </c>
      <c r="F2628" s="4" t="s">
        <v>2700</v>
      </c>
      <c r="G2628" s="4" t="s">
        <v>2741</v>
      </c>
      <c r="H2628" s="4" t="s">
        <v>2750</v>
      </c>
      <c r="I2628" s="4" t="s">
        <v>2750</v>
      </c>
    </row>
    <row r="2629" spans="1:9" x14ac:dyDescent="0.2">
      <c r="A2629" s="4">
        <v>191215</v>
      </c>
      <c r="B2629" s="4" t="s">
        <v>3278</v>
      </c>
      <c r="C2629" s="4" t="s">
        <v>3278</v>
      </c>
      <c r="D2629" s="4" t="s">
        <v>2739</v>
      </c>
      <c r="E2629" s="4">
        <v>51</v>
      </c>
      <c r="F2629" s="4" t="s">
        <v>2700</v>
      </c>
      <c r="G2629" s="4" t="s">
        <v>2758</v>
      </c>
      <c r="H2629" s="4" t="s">
        <v>2622</v>
      </c>
      <c r="I2629" s="4" t="s">
        <v>2750</v>
      </c>
    </row>
    <row r="2630" spans="1:9" x14ac:dyDescent="0.2">
      <c r="A2630" s="4">
        <v>191216</v>
      </c>
      <c r="B2630" s="4" t="s">
        <v>3277</v>
      </c>
      <c r="C2630" s="4" t="s">
        <v>3277</v>
      </c>
      <c r="D2630" s="4" t="s">
        <v>2739</v>
      </c>
      <c r="E2630" s="4">
        <v>52</v>
      </c>
      <c r="F2630" s="4" t="s">
        <v>2700</v>
      </c>
      <c r="G2630" s="4" t="s">
        <v>2758</v>
      </c>
      <c r="H2630" s="4" t="s">
        <v>2750</v>
      </c>
      <c r="I2630" s="4" t="s">
        <v>2750</v>
      </c>
    </row>
    <row r="2631" spans="1:9" x14ac:dyDescent="0.2">
      <c r="A2631" s="4">
        <v>191219</v>
      </c>
      <c r="B2631" s="4" t="s">
        <v>3276</v>
      </c>
      <c r="C2631" s="4" t="s">
        <v>3276</v>
      </c>
      <c r="D2631" s="4" t="s">
        <v>2739</v>
      </c>
      <c r="E2631" s="4">
        <v>52</v>
      </c>
      <c r="F2631" s="4" t="s">
        <v>2700</v>
      </c>
      <c r="G2631" s="4" t="s">
        <v>2764</v>
      </c>
      <c r="H2631" s="4" t="s">
        <v>2617</v>
      </c>
      <c r="I2631" s="4" t="s">
        <v>2795</v>
      </c>
    </row>
    <row r="2632" spans="1:9" x14ac:dyDescent="0.2">
      <c r="A2632" s="4">
        <v>191301</v>
      </c>
      <c r="B2632" s="4" t="s">
        <v>3275</v>
      </c>
      <c r="C2632" s="4" t="s">
        <v>3275</v>
      </c>
      <c r="D2632" s="4" t="s">
        <v>2739</v>
      </c>
      <c r="E2632" s="4">
        <v>22</v>
      </c>
      <c r="F2632" s="4" t="s">
        <v>2700</v>
      </c>
      <c r="G2632" s="4" t="s">
        <v>3056</v>
      </c>
      <c r="H2632" s="4" t="s">
        <v>2617</v>
      </c>
      <c r="I2632" s="4" t="s">
        <v>2795</v>
      </c>
    </row>
    <row r="2633" spans="1:9" x14ac:dyDescent="0.2">
      <c r="A2633" s="4">
        <v>191302</v>
      </c>
      <c r="B2633" s="4" t="s">
        <v>3274</v>
      </c>
      <c r="C2633" s="4" t="s">
        <v>3273</v>
      </c>
      <c r="D2633" s="4" t="s">
        <v>3112</v>
      </c>
      <c r="E2633" s="4">
        <v>23</v>
      </c>
      <c r="F2633" s="4" t="s">
        <v>2700</v>
      </c>
      <c r="G2633" s="4" t="s">
        <v>2741</v>
      </c>
      <c r="H2633" s="4" t="s">
        <v>2617</v>
      </c>
      <c r="I2633" s="4" t="s">
        <v>2795</v>
      </c>
    </row>
    <row r="2634" spans="1:9" x14ac:dyDescent="0.2">
      <c r="A2634" s="4">
        <v>191305</v>
      </c>
      <c r="B2634" s="4" t="s">
        <v>3272</v>
      </c>
      <c r="C2634" s="4" t="s">
        <v>3272</v>
      </c>
      <c r="D2634" s="4" t="s">
        <v>2739</v>
      </c>
      <c r="E2634" s="4">
        <v>25</v>
      </c>
      <c r="F2634" s="4" t="s">
        <v>2700</v>
      </c>
      <c r="G2634" s="4" t="s">
        <v>2758</v>
      </c>
      <c r="H2634" s="4" t="s">
        <v>2751</v>
      </c>
      <c r="I2634" s="4" t="s">
        <v>2616</v>
      </c>
    </row>
    <row r="2635" spans="1:9" x14ac:dyDescent="0.2">
      <c r="A2635" s="4">
        <v>191306</v>
      </c>
      <c r="B2635" s="4" t="s">
        <v>3271</v>
      </c>
      <c r="C2635" s="4" t="s">
        <v>3271</v>
      </c>
      <c r="D2635" s="4" t="s">
        <v>2739</v>
      </c>
      <c r="E2635" s="4">
        <v>23</v>
      </c>
      <c r="F2635" s="4" t="s">
        <v>2700</v>
      </c>
      <c r="G2635" s="4" t="s">
        <v>3096</v>
      </c>
      <c r="H2635" s="4" t="s">
        <v>2617</v>
      </c>
      <c r="I2635" s="4" t="s">
        <v>2795</v>
      </c>
    </row>
    <row r="2636" spans="1:9" x14ac:dyDescent="0.2">
      <c r="A2636" s="4">
        <v>191403</v>
      </c>
      <c r="B2636" s="4" t="s">
        <v>3270</v>
      </c>
      <c r="C2636" s="4" t="s">
        <v>3270</v>
      </c>
      <c r="D2636" s="4" t="s">
        <v>2739</v>
      </c>
      <c r="E2636" s="4">
        <v>22</v>
      </c>
      <c r="F2636" s="4" t="s">
        <v>2700</v>
      </c>
      <c r="G2636" s="4" t="s">
        <v>2758</v>
      </c>
      <c r="H2636" s="4" t="s">
        <v>2617</v>
      </c>
      <c r="I2636" s="4" t="s">
        <v>2795</v>
      </c>
    </row>
    <row r="2637" spans="1:9" x14ac:dyDescent="0.2">
      <c r="A2637" s="4">
        <v>191405</v>
      </c>
      <c r="B2637" s="4" t="s">
        <v>3269</v>
      </c>
      <c r="C2637" s="4" t="s">
        <v>3269</v>
      </c>
      <c r="D2637" s="4" t="s">
        <v>2739</v>
      </c>
      <c r="E2637" s="4">
        <v>22</v>
      </c>
      <c r="F2637" s="4" t="s">
        <v>2700</v>
      </c>
      <c r="G2637" s="4" t="s">
        <v>2828</v>
      </c>
      <c r="H2637" s="4" t="s">
        <v>2617</v>
      </c>
      <c r="I2637" s="4" t="s">
        <v>2795</v>
      </c>
    </row>
    <row r="2638" spans="1:9" x14ac:dyDescent="0.2">
      <c r="A2638" s="4">
        <v>191406</v>
      </c>
      <c r="B2638" s="4" t="s">
        <v>3268</v>
      </c>
      <c r="C2638" s="4" t="s">
        <v>3268</v>
      </c>
      <c r="D2638" s="4" t="s">
        <v>3267</v>
      </c>
      <c r="E2638" s="4">
        <v>22</v>
      </c>
      <c r="F2638" s="4" t="s">
        <v>2700</v>
      </c>
      <c r="G2638" s="4" t="s">
        <v>2756</v>
      </c>
      <c r="H2638" s="4" t="s">
        <v>2617</v>
      </c>
      <c r="I2638" s="4" t="s">
        <v>2795</v>
      </c>
    </row>
    <row r="2639" spans="1:9" x14ac:dyDescent="0.2">
      <c r="A2639" s="4">
        <v>191407</v>
      </c>
      <c r="B2639" s="4" t="s">
        <v>3266</v>
      </c>
      <c r="C2639" s="4" t="s">
        <v>3266</v>
      </c>
      <c r="D2639" s="4" t="s">
        <v>2739</v>
      </c>
      <c r="E2639" s="4">
        <v>22</v>
      </c>
      <c r="F2639" s="4" t="s">
        <v>2700</v>
      </c>
      <c r="G2639" s="4" t="s">
        <v>2758</v>
      </c>
      <c r="H2639" s="4" t="s">
        <v>2617</v>
      </c>
      <c r="I2639" s="4" t="s">
        <v>2795</v>
      </c>
    </row>
    <row r="2640" spans="1:9" x14ac:dyDescent="0.2">
      <c r="A2640" s="4">
        <v>191408</v>
      </c>
      <c r="B2640" s="4" t="s">
        <v>3265</v>
      </c>
      <c r="C2640" s="4" t="s">
        <v>3264</v>
      </c>
      <c r="D2640" s="4" t="s">
        <v>2739</v>
      </c>
      <c r="E2640" s="4">
        <v>22</v>
      </c>
      <c r="F2640" s="4" t="s">
        <v>2700</v>
      </c>
      <c r="G2640" s="4" t="s">
        <v>2741</v>
      </c>
      <c r="H2640" s="4" t="s">
        <v>2617</v>
      </c>
      <c r="I2640" s="4" t="s">
        <v>2795</v>
      </c>
    </row>
    <row r="2641" spans="1:9" x14ac:dyDescent="0.2">
      <c r="A2641" s="4">
        <v>191500</v>
      </c>
      <c r="B2641" s="4" t="s">
        <v>3263</v>
      </c>
      <c r="C2641" s="4" t="s">
        <v>3263</v>
      </c>
      <c r="D2641" s="4" t="s">
        <v>2739</v>
      </c>
      <c r="E2641" s="4">
        <v>24</v>
      </c>
      <c r="F2641" s="4" t="s">
        <v>2700</v>
      </c>
      <c r="G2641" s="4" t="s">
        <v>3262</v>
      </c>
      <c r="H2641" s="4" t="s">
        <v>2617</v>
      </c>
      <c r="I2641" s="4" t="s">
        <v>2795</v>
      </c>
    </row>
    <row r="2642" spans="1:9" x14ac:dyDescent="0.2">
      <c r="A2642" s="4">
        <v>191502</v>
      </c>
      <c r="B2642" s="4" t="s">
        <v>3261</v>
      </c>
      <c r="C2642" s="4" t="s">
        <v>3261</v>
      </c>
      <c r="D2642" s="4" t="s">
        <v>2739</v>
      </c>
      <c r="E2642" s="4">
        <v>24</v>
      </c>
      <c r="F2642" s="4" t="s">
        <v>2700</v>
      </c>
      <c r="G2642" s="4" t="s">
        <v>2758</v>
      </c>
      <c r="H2642" s="4" t="s">
        <v>2617</v>
      </c>
      <c r="I2642" s="4" t="s">
        <v>2795</v>
      </c>
    </row>
    <row r="2643" spans="1:9" x14ac:dyDescent="0.2">
      <c r="A2643" s="4">
        <v>191504</v>
      </c>
      <c r="B2643" s="4" t="s">
        <v>3260</v>
      </c>
      <c r="C2643" s="4" t="s">
        <v>3260</v>
      </c>
      <c r="D2643" s="4" t="s">
        <v>2739</v>
      </c>
      <c r="E2643" s="4">
        <v>24</v>
      </c>
      <c r="F2643" s="4" t="s">
        <v>2700</v>
      </c>
      <c r="G2643" s="4" t="s">
        <v>2758</v>
      </c>
      <c r="H2643" s="4" t="s">
        <v>2617</v>
      </c>
      <c r="I2643" s="4" t="s">
        <v>2795</v>
      </c>
    </row>
    <row r="2644" spans="1:9" x14ac:dyDescent="0.2">
      <c r="A2644" s="4">
        <v>191505</v>
      </c>
      <c r="B2644" s="4" t="s">
        <v>3259</v>
      </c>
      <c r="C2644" s="4" t="s">
        <v>3259</v>
      </c>
      <c r="D2644" s="4" t="s">
        <v>2739</v>
      </c>
      <c r="E2644" s="4">
        <v>24</v>
      </c>
      <c r="F2644" s="4" t="s">
        <v>2700</v>
      </c>
      <c r="G2644" s="4" t="s">
        <v>2758</v>
      </c>
      <c r="H2644" s="4" t="s">
        <v>2617</v>
      </c>
      <c r="I2644" s="4" t="s">
        <v>2795</v>
      </c>
    </row>
    <row r="2645" spans="1:9" x14ac:dyDescent="0.2">
      <c r="A2645" s="4">
        <v>191507</v>
      </c>
      <c r="B2645" s="4" t="s">
        <v>3258</v>
      </c>
      <c r="C2645" s="4" t="s">
        <v>3258</v>
      </c>
      <c r="D2645" s="4" t="s">
        <v>2739</v>
      </c>
      <c r="E2645" s="4">
        <v>24</v>
      </c>
      <c r="F2645" s="4" t="s">
        <v>2700</v>
      </c>
      <c r="G2645" s="4" t="s">
        <v>3004</v>
      </c>
      <c r="H2645" s="4" t="s">
        <v>2617</v>
      </c>
      <c r="I2645" s="4" t="s">
        <v>2795</v>
      </c>
    </row>
    <row r="2646" spans="1:9" x14ac:dyDescent="0.2">
      <c r="A2646" s="4">
        <v>191508</v>
      </c>
      <c r="B2646" s="4" t="s">
        <v>3257</v>
      </c>
      <c r="C2646" s="4" t="s">
        <v>3257</v>
      </c>
      <c r="D2646" s="4" t="s">
        <v>2739</v>
      </c>
      <c r="E2646" s="4">
        <v>22</v>
      </c>
      <c r="F2646" s="4" t="s">
        <v>2700</v>
      </c>
      <c r="G2646" s="4" t="s">
        <v>2828</v>
      </c>
      <c r="H2646" s="4" t="s">
        <v>2617</v>
      </c>
      <c r="I2646" s="4" t="s">
        <v>2795</v>
      </c>
    </row>
    <row r="2647" spans="1:9" x14ac:dyDescent="0.2">
      <c r="A2647" s="4">
        <v>191509</v>
      </c>
      <c r="B2647" s="4" t="s">
        <v>3256</v>
      </c>
      <c r="C2647" s="4" t="s">
        <v>3256</v>
      </c>
      <c r="D2647" s="4" t="s">
        <v>2739</v>
      </c>
      <c r="E2647" s="4">
        <v>25</v>
      </c>
      <c r="F2647" s="4" t="s">
        <v>2700</v>
      </c>
      <c r="G2647" s="4" t="s">
        <v>3004</v>
      </c>
      <c r="H2647" s="4" t="s">
        <v>2616</v>
      </c>
      <c r="I2647" s="4" t="s">
        <v>2616</v>
      </c>
    </row>
    <row r="2648" spans="1:9" x14ac:dyDescent="0.2">
      <c r="A2648" s="4">
        <v>191510</v>
      </c>
      <c r="B2648" s="4" t="s">
        <v>3255</v>
      </c>
      <c r="C2648" s="4" t="s">
        <v>3255</v>
      </c>
      <c r="D2648" s="4" t="s">
        <v>2739</v>
      </c>
      <c r="E2648" s="4">
        <v>25</v>
      </c>
      <c r="F2648" s="4" t="s">
        <v>2700</v>
      </c>
      <c r="G2648" s="4" t="s">
        <v>2758</v>
      </c>
      <c r="H2648" s="4" t="s">
        <v>2616</v>
      </c>
      <c r="I2648" s="4" t="s">
        <v>2616</v>
      </c>
    </row>
    <row r="2649" spans="1:9" x14ac:dyDescent="0.2">
      <c r="A2649" s="4">
        <v>191511</v>
      </c>
      <c r="B2649" s="4" t="s">
        <v>3254</v>
      </c>
      <c r="C2649" s="4" t="s">
        <v>3254</v>
      </c>
      <c r="D2649" s="4" t="s">
        <v>2739</v>
      </c>
      <c r="E2649" s="4">
        <v>25</v>
      </c>
      <c r="F2649" s="4" t="s">
        <v>2700</v>
      </c>
      <c r="G2649" s="4" t="s">
        <v>2741</v>
      </c>
      <c r="H2649" s="4" t="s">
        <v>2616</v>
      </c>
      <c r="I2649" s="4" t="s">
        <v>2616</v>
      </c>
    </row>
    <row r="2650" spans="1:9" x14ac:dyDescent="0.2">
      <c r="A2650" s="4">
        <v>191518</v>
      </c>
      <c r="B2650" s="4" t="s">
        <v>3253</v>
      </c>
      <c r="C2650" s="4" t="s">
        <v>3253</v>
      </c>
      <c r="D2650" s="4" t="s">
        <v>2739</v>
      </c>
      <c r="E2650" s="4">
        <v>25</v>
      </c>
      <c r="F2650" s="4" t="s">
        <v>2700</v>
      </c>
      <c r="G2650" s="4" t="s">
        <v>2741</v>
      </c>
      <c r="H2650" s="4" t="s">
        <v>2616</v>
      </c>
      <c r="I2650" s="4" t="s">
        <v>2616</v>
      </c>
    </row>
    <row r="2651" spans="1:9" x14ac:dyDescent="0.2">
      <c r="A2651" s="4">
        <v>191521</v>
      </c>
      <c r="B2651" s="4" t="s">
        <v>3252</v>
      </c>
      <c r="C2651" s="4" t="s">
        <v>3252</v>
      </c>
      <c r="D2651" s="4" t="s">
        <v>2739</v>
      </c>
      <c r="E2651" s="4">
        <v>25</v>
      </c>
      <c r="F2651" s="4" t="s">
        <v>2700</v>
      </c>
      <c r="G2651" s="4" t="s">
        <v>2758</v>
      </c>
      <c r="H2651" s="4" t="s">
        <v>2616</v>
      </c>
      <c r="I2651" s="4" t="s">
        <v>2616</v>
      </c>
    </row>
    <row r="2652" spans="1:9" x14ac:dyDescent="0.2">
      <c r="A2652" s="4">
        <v>191523</v>
      </c>
      <c r="B2652" s="4" t="s">
        <v>3251</v>
      </c>
      <c r="C2652" s="4" t="s">
        <v>3251</v>
      </c>
      <c r="D2652" s="4" t="s">
        <v>2739</v>
      </c>
      <c r="E2652" s="4">
        <v>15</v>
      </c>
      <c r="F2652" s="4" t="s">
        <v>2700</v>
      </c>
      <c r="G2652" s="4" t="s">
        <v>2828</v>
      </c>
      <c r="H2652" s="4" t="s">
        <v>2751</v>
      </c>
      <c r="I2652" s="4" t="s">
        <v>2616</v>
      </c>
    </row>
    <row r="2653" spans="1:9" x14ac:dyDescent="0.2">
      <c r="A2653" s="4">
        <v>191524</v>
      </c>
      <c r="B2653" s="4" t="s">
        <v>3250</v>
      </c>
      <c r="C2653" s="4" t="s">
        <v>3250</v>
      </c>
      <c r="D2653" s="4" t="s">
        <v>2739</v>
      </c>
      <c r="E2653" s="4">
        <v>25</v>
      </c>
      <c r="F2653" s="4" t="s">
        <v>2700</v>
      </c>
      <c r="G2653" s="4" t="s">
        <v>2758</v>
      </c>
      <c r="H2653" s="4" t="s">
        <v>2616</v>
      </c>
      <c r="I2653" s="4" t="s">
        <v>2616</v>
      </c>
    </row>
    <row r="2654" spans="1:9" x14ac:dyDescent="0.2">
      <c r="A2654" s="4">
        <v>191525</v>
      </c>
      <c r="B2654" s="4" t="s">
        <v>3249</v>
      </c>
      <c r="C2654" s="4" t="s">
        <v>3249</v>
      </c>
      <c r="D2654" s="4" t="s">
        <v>2739</v>
      </c>
      <c r="E2654" s="4">
        <v>24</v>
      </c>
      <c r="F2654" s="4" t="s">
        <v>2700</v>
      </c>
      <c r="G2654" s="4" t="s">
        <v>2810</v>
      </c>
      <c r="H2654" s="4" t="s">
        <v>2617</v>
      </c>
      <c r="I2654" s="4" t="s">
        <v>2795</v>
      </c>
    </row>
    <row r="2655" spans="1:9" x14ac:dyDescent="0.2">
      <c r="A2655" s="4">
        <v>191526</v>
      </c>
      <c r="B2655" s="4" t="s">
        <v>3248</v>
      </c>
      <c r="C2655" s="4" t="s">
        <v>3247</v>
      </c>
      <c r="D2655" s="4" t="s">
        <v>3112</v>
      </c>
      <c r="E2655" s="4">
        <v>25</v>
      </c>
      <c r="F2655" s="4" t="s">
        <v>2700</v>
      </c>
      <c r="G2655" s="4" t="s">
        <v>2741</v>
      </c>
      <c r="H2655" s="4" t="s">
        <v>2616</v>
      </c>
      <c r="I2655" s="4" t="s">
        <v>2616</v>
      </c>
    </row>
    <row r="2656" spans="1:9" x14ac:dyDescent="0.2">
      <c r="A2656" s="4">
        <v>191527</v>
      </c>
      <c r="B2656" s="4" t="s">
        <v>3246</v>
      </c>
      <c r="C2656" s="4" t="s">
        <v>3246</v>
      </c>
      <c r="D2656" s="4" t="s">
        <v>2739</v>
      </c>
      <c r="E2656" s="4">
        <v>25</v>
      </c>
      <c r="F2656" s="4" t="s">
        <v>2700</v>
      </c>
      <c r="G2656" s="4" t="s">
        <v>3096</v>
      </c>
      <c r="H2656" s="4" t="s">
        <v>2617</v>
      </c>
      <c r="I2656" s="4" t="s">
        <v>2616</v>
      </c>
    </row>
    <row r="2657" spans="1:9" x14ac:dyDescent="0.2">
      <c r="A2657" s="4">
        <v>191601</v>
      </c>
      <c r="B2657" s="4" t="s">
        <v>3245</v>
      </c>
      <c r="C2657" s="4" t="s">
        <v>3245</v>
      </c>
      <c r="D2657" s="4" t="s">
        <v>2739</v>
      </c>
      <c r="E2657" s="4">
        <v>30</v>
      </c>
      <c r="F2657" s="4" t="s">
        <v>2700</v>
      </c>
      <c r="G2657" s="4" t="s">
        <v>2758</v>
      </c>
      <c r="H2657" s="4" t="s">
        <v>2617</v>
      </c>
      <c r="I2657" s="4" t="s">
        <v>2795</v>
      </c>
    </row>
    <row r="2658" spans="1:9" x14ac:dyDescent="0.2">
      <c r="A2658" s="4">
        <v>191603</v>
      </c>
      <c r="B2658" s="4" t="s">
        <v>3244</v>
      </c>
      <c r="C2658" s="4" t="s">
        <v>3244</v>
      </c>
      <c r="D2658" s="4" t="s">
        <v>2739</v>
      </c>
      <c r="E2658" s="4">
        <v>16</v>
      </c>
      <c r="F2658" s="4" t="s">
        <v>2700</v>
      </c>
      <c r="G2658" s="4" t="s">
        <v>2758</v>
      </c>
      <c r="H2658" s="4" t="s">
        <v>2617</v>
      </c>
      <c r="I2658" s="4" t="s">
        <v>2795</v>
      </c>
    </row>
    <row r="2659" spans="1:9" x14ac:dyDescent="0.2">
      <c r="A2659" s="4">
        <v>191604</v>
      </c>
      <c r="B2659" s="4" t="s">
        <v>3243</v>
      </c>
      <c r="C2659" s="4" t="s">
        <v>3243</v>
      </c>
      <c r="D2659" s="4" t="s">
        <v>2739</v>
      </c>
      <c r="E2659" s="4">
        <v>30</v>
      </c>
      <c r="F2659" s="4" t="s">
        <v>2700</v>
      </c>
      <c r="G2659" s="4" t="s">
        <v>2741</v>
      </c>
      <c r="H2659" s="4" t="s">
        <v>2617</v>
      </c>
      <c r="I2659" s="4" t="s">
        <v>2795</v>
      </c>
    </row>
    <row r="2660" spans="1:9" x14ac:dyDescent="0.2">
      <c r="A2660" s="4">
        <v>191606</v>
      </c>
      <c r="B2660" s="4" t="s">
        <v>3242</v>
      </c>
      <c r="C2660" s="4" t="s">
        <v>3242</v>
      </c>
      <c r="D2660" s="4" t="s">
        <v>2739</v>
      </c>
      <c r="E2660" s="4">
        <v>30</v>
      </c>
      <c r="F2660" s="4" t="s">
        <v>2700</v>
      </c>
      <c r="G2660" s="4" t="s">
        <v>2741</v>
      </c>
      <c r="H2660" s="4" t="s">
        <v>2617</v>
      </c>
      <c r="I2660" s="4" t="s">
        <v>2795</v>
      </c>
    </row>
    <row r="2661" spans="1:9" x14ac:dyDescent="0.2">
      <c r="A2661" s="4">
        <v>191608</v>
      </c>
      <c r="B2661" s="4" t="s">
        <v>3241</v>
      </c>
      <c r="C2661" s="4" t="s">
        <v>3241</v>
      </c>
      <c r="D2661" s="4" t="s">
        <v>3075</v>
      </c>
      <c r="E2661" s="4">
        <v>30</v>
      </c>
      <c r="F2661" s="4" t="s">
        <v>2700</v>
      </c>
      <c r="G2661" s="4" t="s">
        <v>2741</v>
      </c>
      <c r="H2661" s="4" t="s">
        <v>2617</v>
      </c>
      <c r="I2661" s="4" t="s">
        <v>2795</v>
      </c>
    </row>
    <row r="2662" spans="1:9" x14ac:dyDescent="0.2">
      <c r="A2662" s="4">
        <v>191609</v>
      </c>
      <c r="B2662" s="4" t="s">
        <v>3240</v>
      </c>
      <c r="C2662" s="4" t="s">
        <v>3240</v>
      </c>
      <c r="D2662" s="4" t="s">
        <v>2739</v>
      </c>
      <c r="E2662" s="4">
        <v>30</v>
      </c>
      <c r="F2662" s="4" t="s">
        <v>2700</v>
      </c>
      <c r="G2662" s="4" t="s">
        <v>2758</v>
      </c>
      <c r="H2662" s="4" t="s">
        <v>2617</v>
      </c>
      <c r="I2662" s="4" t="s">
        <v>2795</v>
      </c>
    </row>
    <row r="2663" spans="1:9" x14ac:dyDescent="0.2">
      <c r="A2663" s="4">
        <v>191610</v>
      </c>
      <c r="B2663" s="4" t="s">
        <v>3239</v>
      </c>
      <c r="C2663" s="4" t="s">
        <v>3239</v>
      </c>
      <c r="D2663" s="4" t="s">
        <v>2739</v>
      </c>
      <c r="E2663" s="4">
        <v>30</v>
      </c>
      <c r="F2663" s="4" t="s">
        <v>2700</v>
      </c>
      <c r="G2663" s="4" t="s">
        <v>3031</v>
      </c>
      <c r="H2663" s="4" t="s">
        <v>2617</v>
      </c>
      <c r="I2663" s="4" t="s">
        <v>2795</v>
      </c>
    </row>
    <row r="2664" spans="1:9" x14ac:dyDescent="0.2">
      <c r="A2664" s="4">
        <v>191611</v>
      </c>
      <c r="B2664" s="4" t="s">
        <v>3238</v>
      </c>
      <c r="C2664" s="4" t="s">
        <v>3238</v>
      </c>
      <c r="D2664" s="4" t="s">
        <v>2739</v>
      </c>
      <c r="E2664" s="4">
        <v>29</v>
      </c>
      <c r="F2664" s="4" t="s">
        <v>2700</v>
      </c>
      <c r="G2664" s="4" t="s">
        <v>2758</v>
      </c>
      <c r="H2664" s="4" t="s">
        <v>2751</v>
      </c>
      <c r="I2664" s="4" t="s">
        <v>2616</v>
      </c>
    </row>
    <row r="2665" spans="1:9" x14ac:dyDescent="0.2">
      <c r="A2665" s="4">
        <v>191612</v>
      </c>
      <c r="B2665" s="4" t="s">
        <v>3237</v>
      </c>
      <c r="C2665" s="4" t="s">
        <v>3237</v>
      </c>
      <c r="D2665" s="4" t="s">
        <v>2739</v>
      </c>
      <c r="E2665" s="4">
        <v>29</v>
      </c>
      <c r="F2665" s="4" t="s">
        <v>2700</v>
      </c>
      <c r="G2665" s="4" t="s">
        <v>2758</v>
      </c>
      <c r="H2665" s="4" t="s">
        <v>2616</v>
      </c>
      <c r="I2665" s="4" t="s">
        <v>2616</v>
      </c>
    </row>
    <row r="2666" spans="1:9" x14ac:dyDescent="0.2">
      <c r="A2666" s="4">
        <v>191613</v>
      </c>
      <c r="B2666" s="4" t="s">
        <v>3236</v>
      </c>
      <c r="C2666" s="4" t="s">
        <v>3236</v>
      </c>
      <c r="D2666" s="4" t="s">
        <v>2739</v>
      </c>
      <c r="E2666" s="4">
        <v>30</v>
      </c>
      <c r="F2666" s="4" t="s">
        <v>2700</v>
      </c>
      <c r="G2666" s="4" t="s">
        <v>2758</v>
      </c>
      <c r="H2666" s="4" t="s">
        <v>2617</v>
      </c>
      <c r="I2666" s="4" t="s">
        <v>2795</v>
      </c>
    </row>
    <row r="2667" spans="1:9" x14ac:dyDescent="0.2">
      <c r="A2667" s="4">
        <v>191618</v>
      </c>
      <c r="B2667" s="4" t="s">
        <v>3235</v>
      </c>
      <c r="C2667" s="4" t="s">
        <v>3235</v>
      </c>
      <c r="D2667" s="4" t="s">
        <v>2739</v>
      </c>
      <c r="E2667" s="4">
        <v>30</v>
      </c>
      <c r="F2667" s="4" t="s">
        <v>2700</v>
      </c>
      <c r="G2667" s="4" t="s">
        <v>2758</v>
      </c>
      <c r="H2667" s="4" t="s">
        <v>2617</v>
      </c>
      <c r="I2667" s="4" t="s">
        <v>2795</v>
      </c>
    </row>
    <row r="2668" spans="1:9" x14ac:dyDescent="0.2">
      <c r="A2668" s="4">
        <v>191702</v>
      </c>
      <c r="B2668" s="4" t="s">
        <v>3234</v>
      </c>
      <c r="C2668" s="4" t="s">
        <v>3233</v>
      </c>
      <c r="D2668" s="4" t="s">
        <v>2739</v>
      </c>
      <c r="E2668" s="4">
        <v>29</v>
      </c>
      <c r="F2668" s="4" t="s">
        <v>2700</v>
      </c>
      <c r="G2668" s="4" t="s">
        <v>2741</v>
      </c>
      <c r="H2668" s="4" t="s">
        <v>2617</v>
      </c>
      <c r="I2668" s="4" t="s">
        <v>2616</v>
      </c>
    </row>
    <row r="2669" spans="1:9" x14ac:dyDescent="0.2">
      <c r="A2669" s="4">
        <v>191704</v>
      </c>
      <c r="B2669" s="4" t="s">
        <v>3232</v>
      </c>
      <c r="C2669" s="4" t="s">
        <v>3232</v>
      </c>
      <c r="D2669" s="4" t="s">
        <v>2739</v>
      </c>
      <c r="E2669" s="4">
        <v>29</v>
      </c>
      <c r="F2669" s="4" t="s">
        <v>2700</v>
      </c>
      <c r="G2669" s="4" t="s">
        <v>2758</v>
      </c>
      <c r="H2669" s="4" t="s">
        <v>2616</v>
      </c>
      <c r="I2669" s="4" t="s">
        <v>2616</v>
      </c>
    </row>
    <row r="2670" spans="1:9" x14ac:dyDescent="0.2">
      <c r="A2670" s="4">
        <v>191706</v>
      </c>
      <c r="B2670" s="4" t="s">
        <v>3231</v>
      </c>
      <c r="C2670" s="4" t="s">
        <v>3231</v>
      </c>
      <c r="D2670" s="4" t="s">
        <v>2739</v>
      </c>
      <c r="E2670" s="4">
        <v>29</v>
      </c>
      <c r="F2670" s="4" t="s">
        <v>2700</v>
      </c>
      <c r="G2670" s="4" t="s">
        <v>2758</v>
      </c>
      <c r="H2670" s="4" t="s">
        <v>2617</v>
      </c>
      <c r="I2670" s="4" t="s">
        <v>2616</v>
      </c>
    </row>
    <row r="2671" spans="1:9" x14ac:dyDescent="0.2">
      <c r="A2671" s="4">
        <v>191710</v>
      </c>
      <c r="B2671" s="4" t="s">
        <v>3230</v>
      </c>
      <c r="C2671" s="4" t="s">
        <v>3230</v>
      </c>
      <c r="D2671" s="4" t="s">
        <v>3075</v>
      </c>
      <c r="E2671" s="4">
        <v>300</v>
      </c>
      <c r="F2671" s="4" t="s">
        <v>2700</v>
      </c>
      <c r="G2671" s="4" t="s">
        <v>2741</v>
      </c>
      <c r="H2671" s="4" t="s">
        <v>2616</v>
      </c>
      <c r="I2671" s="4" t="s">
        <v>2616</v>
      </c>
    </row>
    <row r="2672" spans="1:9" x14ac:dyDescent="0.2">
      <c r="A2672" s="4">
        <v>191713</v>
      </c>
      <c r="B2672" s="4" t="s">
        <v>3229</v>
      </c>
      <c r="C2672" s="4" t="s">
        <v>3229</v>
      </c>
      <c r="D2672" s="4" t="s">
        <v>2739</v>
      </c>
      <c r="E2672" s="4">
        <v>29</v>
      </c>
      <c r="F2672" s="4" t="s">
        <v>2700</v>
      </c>
      <c r="G2672" s="4" t="s">
        <v>2741</v>
      </c>
      <c r="H2672" s="4" t="s">
        <v>2616</v>
      </c>
      <c r="I2672" s="4" t="s">
        <v>2616</v>
      </c>
    </row>
    <row r="2673" spans="1:9" x14ac:dyDescent="0.2">
      <c r="A2673" s="4">
        <v>191715</v>
      </c>
      <c r="B2673" s="4" t="s">
        <v>3228</v>
      </c>
      <c r="C2673" s="4" t="s">
        <v>3228</v>
      </c>
      <c r="D2673" s="4" t="s">
        <v>2739</v>
      </c>
      <c r="E2673" s="4">
        <v>29</v>
      </c>
      <c r="F2673" s="4" t="s">
        <v>2700</v>
      </c>
      <c r="G2673" s="4" t="s">
        <v>2758</v>
      </c>
      <c r="H2673" s="4" t="s">
        <v>2616</v>
      </c>
      <c r="I2673" s="4" t="s">
        <v>2616</v>
      </c>
    </row>
    <row r="2674" spans="1:9" x14ac:dyDescent="0.2">
      <c r="A2674" s="4">
        <v>191716</v>
      </c>
      <c r="B2674" s="4" t="s">
        <v>3227</v>
      </c>
      <c r="C2674" s="4" t="s">
        <v>3227</v>
      </c>
      <c r="D2674" s="4" t="s">
        <v>2739</v>
      </c>
      <c r="E2674" s="4">
        <v>29</v>
      </c>
      <c r="F2674" s="4" t="s">
        <v>2700</v>
      </c>
      <c r="G2674" s="4" t="s">
        <v>2758</v>
      </c>
      <c r="H2674" s="4" t="s">
        <v>2616</v>
      </c>
      <c r="I2674" s="4" t="s">
        <v>2616</v>
      </c>
    </row>
    <row r="2675" spans="1:9" x14ac:dyDescent="0.2">
      <c r="A2675" s="4">
        <v>191718</v>
      </c>
      <c r="B2675" s="4" t="s">
        <v>3226</v>
      </c>
      <c r="C2675" s="4" t="s">
        <v>3226</v>
      </c>
      <c r="D2675" s="4" t="s">
        <v>2739</v>
      </c>
      <c r="E2675" s="4">
        <v>29</v>
      </c>
      <c r="F2675" s="4" t="s">
        <v>2700</v>
      </c>
      <c r="G2675" s="4" t="s">
        <v>2758</v>
      </c>
      <c r="H2675" s="4" t="s">
        <v>2616</v>
      </c>
      <c r="I2675" s="4" t="s">
        <v>2616</v>
      </c>
    </row>
    <row r="2676" spans="1:9" x14ac:dyDescent="0.2">
      <c r="A2676" s="4">
        <v>191719</v>
      </c>
      <c r="B2676" s="4" t="s">
        <v>3225</v>
      </c>
      <c r="C2676" s="4" t="s">
        <v>3225</v>
      </c>
      <c r="D2676" s="4" t="s">
        <v>2739</v>
      </c>
      <c r="E2676" s="4">
        <v>29</v>
      </c>
      <c r="F2676" s="4" t="s">
        <v>2700</v>
      </c>
      <c r="G2676" s="4" t="s">
        <v>2815</v>
      </c>
      <c r="H2676" s="4" t="s">
        <v>2616</v>
      </c>
      <c r="I2676" s="4" t="s">
        <v>2616</v>
      </c>
    </row>
    <row r="2677" spans="1:9" x14ac:dyDescent="0.2">
      <c r="A2677" s="4">
        <v>191720</v>
      </c>
      <c r="B2677" s="4" t="s">
        <v>3224</v>
      </c>
      <c r="C2677" s="4" t="s">
        <v>3224</v>
      </c>
      <c r="D2677" s="4" t="s">
        <v>2739</v>
      </c>
      <c r="E2677" s="4">
        <v>29</v>
      </c>
      <c r="F2677" s="4" t="s">
        <v>2700</v>
      </c>
      <c r="G2677" s="4" t="s">
        <v>2758</v>
      </c>
      <c r="H2677" s="4" t="s">
        <v>2617</v>
      </c>
      <c r="I2677" s="4" t="s">
        <v>2616</v>
      </c>
    </row>
    <row r="2678" spans="1:9" x14ac:dyDescent="0.2">
      <c r="A2678" s="4">
        <v>191722</v>
      </c>
      <c r="B2678" s="4" t="s">
        <v>3223</v>
      </c>
      <c r="C2678" s="4" t="s">
        <v>3223</v>
      </c>
      <c r="D2678" s="4" t="s">
        <v>2739</v>
      </c>
      <c r="E2678" s="4">
        <v>29</v>
      </c>
      <c r="F2678" s="4" t="s">
        <v>2700</v>
      </c>
      <c r="G2678" s="4" t="s">
        <v>2916</v>
      </c>
      <c r="H2678" s="4" t="s">
        <v>2616</v>
      </c>
      <c r="I2678" s="4" t="s">
        <v>2616</v>
      </c>
    </row>
    <row r="2679" spans="1:9" x14ac:dyDescent="0.2">
      <c r="A2679" s="4">
        <v>191802</v>
      </c>
      <c r="B2679" s="4" t="s">
        <v>3222</v>
      </c>
      <c r="C2679" s="4" t="s">
        <v>3222</v>
      </c>
      <c r="D2679" s="4" t="s">
        <v>2739</v>
      </c>
      <c r="E2679" s="4">
        <v>32</v>
      </c>
      <c r="F2679" s="4" t="s">
        <v>2700</v>
      </c>
      <c r="G2679" s="4" t="s">
        <v>2758</v>
      </c>
      <c r="H2679" s="4" t="s">
        <v>2617</v>
      </c>
      <c r="I2679" s="4" t="s">
        <v>2795</v>
      </c>
    </row>
    <row r="2680" spans="1:9" x14ac:dyDescent="0.2">
      <c r="A2680" s="4">
        <v>191803</v>
      </c>
      <c r="B2680" s="4" t="s">
        <v>3221</v>
      </c>
      <c r="C2680" s="4" t="s">
        <v>3221</v>
      </c>
      <c r="D2680" s="4" t="s">
        <v>2739</v>
      </c>
      <c r="E2680" s="4">
        <v>31</v>
      </c>
      <c r="F2680" s="4" t="s">
        <v>2700</v>
      </c>
      <c r="G2680" s="4" t="s">
        <v>2741</v>
      </c>
      <c r="H2680" s="4" t="s">
        <v>2617</v>
      </c>
      <c r="I2680" s="4" t="s">
        <v>2795</v>
      </c>
    </row>
    <row r="2681" spans="1:9" x14ac:dyDescent="0.2">
      <c r="A2681" s="4">
        <v>191805</v>
      </c>
      <c r="B2681" s="4" t="s">
        <v>3220</v>
      </c>
      <c r="C2681" s="4" t="s">
        <v>3220</v>
      </c>
      <c r="D2681" s="4" t="s">
        <v>2739</v>
      </c>
      <c r="E2681" s="4">
        <v>32</v>
      </c>
      <c r="F2681" s="4" t="s">
        <v>2700</v>
      </c>
      <c r="G2681" s="4" t="s">
        <v>2758</v>
      </c>
      <c r="H2681" s="4" t="s">
        <v>2617</v>
      </c>
      <c r="I2681" s="4" t="s">
        <v>2795</v>
      </c>
    </row>
    <row r="2682" spans="1:9" x14ac:dyDescent="0.2">
      <c r="A2682" s="4">
        <v>191808</v>
      </c>
      <c r="B2682" s="4" t="s">
        <v>3219</v>
      </c>
      <c r="C2682" s="4" t="s">
        <v>3219</v>
      </c>
      <c r="D2682" s="4" t="s">
        <v>2739</v>
      </c>
      <c r="E2682" s="4">
        <v>32</v>
      </c>
      <c r="F2682" s="4" t="s">
        <v>2700</v>
      </c>
      <c r="G2682" s="4" t="s">
        <v>2758</v>
      </c>
      <c r="H2682" s="4" t="s">
        <v>2617</v>
      </c>
      <c r="I2682" s="4" t="s">
        <v>2795</v>
      </c>
    </row>
    <row r="2683" spans="1:9" x14ac:dyDescent="0.2">
      <c r="A2683" s="4">
        <v>191810</v>
      </c>
      <c r="B2683" s="4" t="s">
        <v>3218</v>
      </c>
      <c r="C2683" s="4" t="s">
        <v>3218</v>
      </c>
      <c r="D2683" s="4" t="s">
        <v>2739</v>
      </c>
      <c r="E2683" s="4">
        <v>14</v>
      </c>
      <c r="F2683" s="4" t="s">
        <v>2700</v>
      </c>
      <c r="G2683" s="4" t="s">
        <v>2758</v>
      </c>
      <c r="H2683" s="4" t="s">
        <v>2606</v>
      </c>
      <c r="I2683" s="4" t="s">
        <v>2795</v>
      </c>
    </row>
    <row r="2684" spans="1:9" x14ac:dyDescent="0.2">
      <c r="A2684" s="4">
        <v>191812</v>
      </c>
      <c r="B2684" s="4" t="s">
        <v>3217</v>
      </c>
      <c r="C2684" s="4" t="s">
        <v>3217</v>
      </c>
      <c r="D2684" s="4" t="s">
        <v>2739</v>
      </c>
      <c r="E2684" s="4">
        <v>32</v>
      </c>
      <c r="F2684" s="4" t="s">
        <v>2700</v>
      </c>
      <c r="G2684" s="4" t="s">
        <v>2741</v>
      </c>
      <c r="H2684" s="4" t="s">
        <v>2617</v>
      </c>
      <c r="I2684" s="4" t="s">
        <v>2795</v>
      </c>
    </row>
    <row r="2685" spans="1:9" x14ac:dyDescent="0.2">
      <c r="A2685" s="4">
        <v>191814</v>
      </c>
      <c r="B2685" s="4" t="s">
        <v>3216</v>
      </c>
      <c r="C2685" s="4" t="s">
        <v>3216</v>
      </c>
      <c r="D2685" s="4" t="s">
        <v>2739</v>
      </c>
      <c r="E2685" s="4">
        <v>32</v>
      </c>
      <c r="F2685" s="4" t="s">
        <v>2700</v>
      </c>
      <c r="G2685" s="4" t="s">
        <v>2741</v>
      </c>
      <c r="H2685" s="4" t="s">
        <v>2617</v>
      </c>
      <c r="I2685" s="4" t="s">
        <v>2795</v>
      </c>
    </row>
    <row r="2686" spans="1:9" x14ac:dyDescent="0.2">
      <c r="A2686" s="4">
        <v>191815</v>
      </c>
      <c r="B2686" s="4" t="s">
        <v>3215</v>
      </c>
      <c r="C2686" s="4" t="s">
        <v>3215</v>
      </c>
      <c r="D2686" s="4" t="s">
        <v>2739</v>
      </c>
      <c r="E2686" s="4">
        <v>32</v>
      </c>
      <c r="F2686" s="4" t="s">
        <v>2700</v>
      </c>
      <c r="G2686" s="4" t="s">
        <v>2758</v>
      </c>
      <c r="H2686" s="4" t="s">
        <v>2617</v>
      </c>
      <c r="I2686" s="4" t="s">
        <v>2795</v>
      </c>
    </row>
    <row r="2687" spans="1:9" x14ac:dyDescent="0.2">
      <c r="A2687" s="4">
        <v>191816</v>
      </c>
      <c r="B2687" s="4" t="s">
        <v>3214</v>
      </c>
      <c r="C2687" s="4" t="s">
        <v>3214</v>
      </c>
      <c r="D2687" s="4" t="s">
        <v>2739</v>
      </c>
      <c r="E2687" s="4">
        <v>31</v>
      </c>
      <c r="F2687" s="4" t="s">
        <v>2700</v>
      </c>
      <c r="G2687" s="4" t="s">
        <v>3031</v>
      </c>
      <c r="H2687" s="4" t="s">
        <v>2617</v>
      </c>
      <c r="I2687" s="4" t="s">
        <v>3196</v>
      </c>
    </row>
    <row r="2688" spans="1:9" x14ac:dyDescent="0.2">
      <c r="A2688" s="4">
        <v>191818</v>
      </c>
      <c r="B2688" s="4" t="s">
        <v>3213</v>
      </c>
      <c r="C2688" s="4" t="s">
        <v>3213</v>
      </c>
      <c r="D2688" s="4" t="s">
        <v>3212</v>
      </c>
      <c r="E2688" s="4">
        <v>32</v>
      </c>
      <c r="F2688" s="4" t="s">
        <v>2700</v>
      </c>
      <c r="G2688" s="4" t="s">
        <v>2756</v>
      </c>
      <c r="H2688" s="4" t="s">
        <v>2617</v>
      </c>
      <c r="I2688" s="4" t="s">
        <v>2795</v>
      </c>
    </row>
    <row r="2689" spans="1:9" x14ac:dyDescent="0.2">
      <c r="A2689" s="4">
        <v>191820</v>
      </c>
      <c r="B2689" s="4" t="s">
        <v>3211</v>
      </c>
      <c r="C2689" s="4" t="s">
        <v>3211</v>
      </c>
      <c r="D2689" s="4" t="s">
        <v>2739</v>
      </c>
      <c r="E2689" s="4">
        <v>168</v>
      </c>
      <c r="F2689" s="4" t="s">
        <v>2700</v>
      </c>
      <c r="G2689" s="4" t="s">
        <v>2764</v>
      </c>
      <c r="H2689" s="4" t="s">
        <v>2606</v>
      </c>
      <c r="I2689" s="4" t="s">
        <v>2795</v>
      </c>
    </row>
    <row r="2690" spans="1:9" x14ac:dyDescent="0.2">
      <c r="A2690" s="4">
        <v>191821</v>
      </c>
      <c r="B2690" s="4" t="s">
        <v>3210</v>
      </c>
      <c r="C2690" s="4" t="s">
        <v>3210</v>
      </c>
      <c r="D2690" s="4" t="s">
        <v>2739</v>
      </c>
      <c r="E2690" s="4">
        <v>168</v>
      </c>
      <c r="F2690" s="4" t="s">
        <v>2700</v>
      </c>
      <c r="G2690" s="4" t="s">
        <v>3004</v>
      </c>
      <c r="H2690" s="4" t="s">
        <v>2606</v>
      </c>
      <c r="I2690" s="4" t="s">
        <v>2795</v>
      </c>
    </row>
    <row r="2691" spans="1:9" x14ac:dyDescent="0.2">
      <c r="A2691" s="4">
        <v>191824</v>
      </c>
      <c r="B2691" s="4" t="s">
        <v>3209</v>
      </c>
      <c r="C2691" s="4" t="s">
        <v>3209</v>
      </c>
      <c r="D2691" s="4" t="s">
        <v>2739</v>
      </c>
      <c r="E2691" s="4">
        <v>5</v>
      </c>
      <c r="F2691" s="4" t="s">
        <v>2700</v>
      </c>
      <c r="G2691" s="4" t="s">
        <v>2758</v>
      </c>
      <c r="H2691" s="4" t="s">
        <v>2606</v>
      </c>
      <c r="I2691" s="4" t="s">
        <v>2795</v>
      </c>
    </row>
    <row r="2692" spans="1:9" x14ac:dyDescent="0.2">
      <c r="A2692" s="4">
        <v>191826</v>
      </c>
      <c r="B2692" s="4" t="s">
        <v>3208</v>
      </c>
      <c r="C2692" s="4" t="s">
        <v>3208</v>
      </c>
      <c r="D2692" s="4" t="s">
        <v>2979</v>
      </c>
      <c r="E2692" s="4">
        <v>168</v>
      </c>
      <c r="F2692" s="4" t="s">
        <v>2700</v>
      </c>
      <c r="G2692" s="4" t="s">
        <v>2741</v>
      </c>
      <c r="H2692" s="4" t="s">
        <v>2606</v>
      </c>
      <c r="I2692" s="4" t="s">
        <v>2795</v>
      </c>
    </row>
    <row r="2693" spans="1:9" x14ac:dyDescent="0.2">
      <c r="A2693" s="4">
        <v>191827</v>
      </c>
      <c r="B2693" s="4" t="s">
        <v>3207</v>
      </c>
      <c r="C2693" s="4" t="s">
        <v>3207</v>
      </c>
      <c r="D2693" s="4" t="s">
        <v>2739</v>
      </c>
      <c r="E2693" s="4">
        <v>11</v>
      </c>
      <c r="F2693" s="4" t="s">
        <v>2700</v>
      </c>
      <c r="G2693" s="4" t="s">
        <v>2741</v>
      </c>
      <c r="H2693" s="4" t="s">
        <v>2606</v>
      </c>
      <c r="I2693" s="4" t="s">
        <v>2795</v>
      </c>
    </row>
    <row r="2694" spans="1:9" x14ac:dyDescent="0.2">
      <c r="A2694" s="4">
        <v>191831</v>
      </c>
      <c r="B2694" s="4" t="s">
        <v>3206</v>
      </c>
      <c r="C2694" s="4" t="s">
        <v>3206</v>
      </c>
      <c r="D2694" s="4" t="s">
        <v>3075</v>
      </c>
      <c r="E2694" s="4">
        <v>31</v>
      </c>
      <c r="F2694" s="4" t="s">
        <v>2700</v>
      </c>
      <c r="G2694" s="4" t="s">
        <v>2741</v>
      </c>
      <c r="H2694" s="4" t="s">
        <v>2606</v>
      </c>
      <c r="I2694" s="4" t="s">
        <v>2795</v>
      </c>
    </row>
    <row r="2695" spans="1:9" x14ac:dyDescent="0.2">
      <c r="A2695" s="4">
        <v>191832</v>
      </c>
      <c r="B2695" s="4" t="s">
        <v>3205</v>
      </c>
      <c r="C2695" s="4" t="s">
        <v>3205</v>
      </c>
      <c r="D2695" s="4" t="s">
        <v>2773</v>
      </c>
      <c r="E2695" s="4">
        <v>14</v>
      </c>
      <c r="F2695" s="4" t="s">
        <v>2700</v>
      </c>
      <c r="G2695" s="4" t="s">
        <v>2758</v>
      </c>
      <c r="H2695" s="4" t="s">
        <v>2606</v>
      </c>
      <c r="I2695" s="4" t="s">
        <v>2795</v>
      </c>
    </row>
    <row r="2696" spans="1:9" x14ac:dyDescent="0.2">
      <c r="A2696" s="4">
        <v>191833</v>
      </c>
      <c r="B2696" s="4" t="s">
        <v>3204</v>
      </c>
      <c r="C2696" s="4" t="s">
        <v>3204</v>
      </c>
      <c r="D2696" s="4" t="s">
        <v>2773</v>
      </c>
      <c r="E2696" s="4">
        <v>31</v>
      </c>
      <c r="F2696" s="4" t="s">
        <v>2700</v>
      </c>
      <c r="G2696" s="4" t="s">
        <v>2758</v>
      </c>
      <c r="H2696" s="4" t="s">
        <v>2606</v>
      </c>
      <c r="I2696" s="4" t="s">
        <v>3196</v>
      </c>
    </row>
    <row r="2697" spans="1:9" x14ac:dyDescent="0.2">
      <c r="A2697" s="4">
        <v>191834</v>
      </c>
      <c r="B2697" s="4" t="s">
        <v>3203</v>
      </c>
      <c r="C2697" s="4" t="s">
        <v>3203</v>
      </c>
      <c r="D2697" s="4" t="s">
        <v>2739</v>
      </c>
      <c r="E2697" s="4">
        <v>16</v>
      </c>
      <c r="F2697" s="4" t="s">
        <v>2700</v>
      </c>
      <c r="G2697" s="4" t="s">
        <v>2741</v>
      </c>
      <c r="H2697" s="4" t="s">
        <v>2751</v>
      </c>
      <c r="I2697" s="4" t="s">
        <v>3196</v>
      </c>
    </row>
    <row r="2698" spans="1:9" x14ac:dyDescent="0.2">
      <c r="A2698" s="4">
        <v>191835</v>
      </c>
      <c r="B2698" s="4" t="s">
        <v>3202</v>
      </c>
      <c r="C2698" s="4" t="s">
        <v>3202</v>
      </c>
      <c r="D2698" s="4" t="s">
        <v>2739</v>
      </c>
      <c r="E2698" s="4">
        <v>8</v>
      </c>
      <c r="F2698" s="4" t="s">
        <v>2700</v>
      </c>
      <c r="G2698" s="4" t="s">
        <v>2741</v>
      </c>
      <c r="H2698" s="4" t="s">
        <v>2606</v>
      </c>
      <c r="I2698" s="4" t="s">
        <v>2795</v>
      </c>
    </row>
    <row r="2699" spans="1:9" x14ac:dyDescent="0.2">
      <c r="A2699" s="4">
        <v>191837</v>
      </c>
      <c r="B2699" s="4" t="s">
        <v>3201</v>
      </c>
      <c r="C2699" s="4" t="s">
        <v>3201</v>
      </c>
      <c r="D2699" s="4" t="s">
        <v>2739</v>
      </c>
      <c r="E2699" s="4">
        <v>7</v>
      </c>
      <c r="F2699" s="4" t="s">
        <v>2700</v>
      </c>
      <c r="G2699" s="4" t="s">
        <v>2758</v>
      </c>
      <c r="H2699" s="4" t="s">
        <v>2606</v>
      </c>
      <c r="I2699" s="4" t="s">
        <v>2795</v>
      </c>
    </row>
    <row r="2700" spans="1:9" x14ac:dyDescent="0.2">
      <c r="A2700" s="4">
        <v>191838</v>
      </c>
      <c r="B2700" s="4" t="s">
        <v>3200</v>
      </c>
      <c r="C2700" s="4" t="s">
        <v>3200</v>
      </c>
      <c r="D2700" s="4" t="s">
        <v>2739</v>
      </c>
      <c r="E2700" s="4">
        <v>7</v>
      </c>
      <c r="F2700" s="4" t="s">
        <v>2700</v>
      </c>
      <c r="G2700" s="4" t="s">
        <v>2741</v>
      </c>
      <c r="H2700" s="4" t="s">
        <v>2606</v>
      </c>
      <c r="I2700" s="4" t="s">
        <v>2795</v>
      </c>
    </row>
    <row r="2701" spans="1:9" x14ac:dyDescent="0.2">
      <c r="A2701" s="4">
        <v>191839</v>
      </c>
      <c r="B2701" s="4" t="s">
        <v>3199</v>
      </c>
      <c r="C2701" s="4" t="s">
        <v>3199</v>
      </c>
      <c r="D2701" s="4" t="s">
        <v>2739</v>
      </c>
      <c r="E2701" s="4">
        <v>5</v>
      </c>
      <c r="F2701" s="4" t="s">
        <v>2700</v>
      </c>
      <c r="G2701" s="4" t="s">
        <v>3004</v>
      </c>
      <c r="H2701" s="4" t="s">
        <v>2606</v>
      </c>
      <c r="I2701" s="4" t="s">
        <v>2795</v>
      </c>
    </row>
    <row r="2702" spans="1:9" x14ac:dyDescent="0.2">
      <c r="A2702" s="4">
        <v>191845</v>
      </c>
      <c r="B2702" s="4" t="s">
        <v>3198</v>
      </c>
      <c r="C2702" s="4" t="s">
        <v>3198</v>
      </c>
      <c r="D2702" s="4" t="s">
        <v>2739</v>
      </c>
      <c r="E2702" s="4">
        <v>5</v>
      </c>
      <c r="F2702" s="4" t="s">
        <v>2700</v>
      </c>
      <c r="G2702" s="4" t="s">
        <v>3004</v>
      </c>
      <c r="H2702" s="4" t="s">
        <v>2606</v>
      </c>
      <c r="I2702" s="4" t="s">
        <v>2795</v>
      </c>
    </row>
    <row r="2703" spans="1:9" x14ac:dyDescent="0.2">
      <c r="A2703" s="4">
        <v>191846</v>
      </c>
      <c r="B2703" s="4" t="s">
        <v>3197</v>
      </c>
      <c r="C2703" s="4" t="s">
        <v>3197</v>
      </c>
      <c r="D2703" s="4" t="s">
        <v>2739</v>
      </c>
      <c r="E2703" s="4">
        <v>31</v>
      </c>
      <c r="F2703" s="4" t="s">
        <v>2700</v>
      </c>
      <c r="G2703" s="4" t="s">
        <v>2810</v>
      </c>
      <c r="H2703" s="4" t="s">
        <v>2606</v>
      </c>
      <c r="I2703" s="4" t="s">
        <v>3196</v>
      </c>
    </row>
    <row r="2704" spans="1:9" x14ac:dyDescent="0.2">
      <c r="A2704" s="4">
        <v>191847</v>
      </c>
      <c r="B2704" s="4" t="s">
        <v>3195</v>
      </c>
      <c r="C2704" s="4" t="s">
        <v>3195</v>
      </c>
      <c r="D2704" s="4" t="s">
        <v>2739</v>
      </c>
      <c r="E2704" s="4">
        <v>42</v>
      </c>
      <c r="F2704" s="4" t="s">
        <v>2700</v>
      </c>
      <c r="G2704" s="4" t="s">
        <v>2787</v>
      </c>
      <c r="H2704" s="4" t="s">
        <v>2606</v>
      </c>
      <c r="I2704" s="4" t="s">
        <v>2795</v>
      </c>
    </row>
    <row r="2705" spans="1:9" x14ac:dyDescent="0.2">
      <c r="A2705" s="4">
        <v>191848</v>
      </c>
      <c r="B2705" s="4" t="s">
        <v>3194</v>
      </c>
      <c r="C2705" s="4" t="s">
        <v>3194</v>
      </c>
      <c r="D2705" s="4" t="s">
        <v>2739</v>
      </c>
      <c r="E2705" s="4">
        <v>5</v>
      </c>
      <c r="F2705" s="4" t="s">
        <v>2700</v>
      </c>
      <c r="G2705" s="4" t="s">
        <v>3031</v>
      </c>
      <c r="H2705" s="4" t="s">
        <v>2606</v>
      </c>
      <c r="I2705" s="4" t="s">
        <v>2795</v>
      </c>
    </row>
    <row r="2706" spans="1:9" x14ac:dyDescent="0.2">
      <c r="A2706" s="4">
        <v>192008</v>
      </c>
      <c r="B2706" s="4" t="s">
        <v>3193</v>
      </c>
      <c r="C2706" s="4" t="s">
        <v>3193</v>
      </c>
      <c r="D2706" s="4" t="s">
        <v>2739</v>
      </c>
      <c r="E2706" s="4" t="s">
        <v>2753</v>
      </c>
      <c r="F2706" s="4" t="s">
        <v>2700</v>
      </c>
      <c r="G2706" s="4" t="s">
        <v>2758</v>
      </c>
      <c r="H2706" s="4" t="s">
        <v>2606</v>
      </c>
      <c r="I2706" s="4" t="s">
        <v>2795</v>
      </c>
    </row>
    <row r="2707" spans="1:9" x14ac:dyDescent="0.2">
      <c r="A2707" s="4">
        <v>192009</v>
      </c>
      <c r="B2707" s="4" t="s">
        <v>3192</v>
      </c>
      <c r="C2707" s="4" t="s">
        <v>3192</v>
      </c>
      <c r="D2707" s="4" t="s">
        <v>2739</v>
      </c>
      <c r="E2707" s="4">
        <v>215</v>
      </c>
      <c r="F2707" s="4" t="s">
        <v>2700</v>
      </c>
      <c r="G2707" s="4" t="s">
        <v>2758</v>
      </c>
      <c r="H2707" s="4" t="s">
        <v>2606</v>
      </c>
      <c r="I2707" s="4" t="s">
        <v>2795</v>
      </c>
    </row>
    <row r="2708" spans="1:9" x14ac:dyDescent="0.2">
      <c r="A2708" s="4">
        <v>192049</v>
      </c>
      <c r="B2708" s="4" t="s">
        <v>3191</v>
      </c>
      <c r="C2708" s="4" t="s">
        <v>3191</v>
      </c>
      <c r="D2708" s="4" t="s">
        <v>2739</v>
      </c>
      <c r="E2708" s="4" t="s">
        <v>2753</v>
      </c>
      <c r="F2708" s="4" t="s">
        <v>2700</v>
      </c>
      <c r="G2708" s="4" t="s">
        <v>2758</v>
      </c>
      <c r="H2708" s="4" t="s">
        <v>2617</v>
      </c>
      <c r="I2708" s="4" t="s">
        <v>2795</v>
      </c>
    </row>
    <row r="2709" spans="1:9" x14ac:dyDescent="0.2">
      <c r="A2709" s="4">
        <v>192052</v>
      </c>
      <c r="B2709" s="4" t="s">
        <v>3190</v>
      </c>
      <c r="C2709" s="4" t="s">
        <v>3190</v>
      </c>
      <c r="D2709" s="4" t="s">
        <v>2739</v>
      </c>
      <c r="E2709" s="4">
        <v>14</v>
      </c>
      <c r="F2709" s="4" t="s">
        <v>2700</v>
      </c>
      <c r="G2709" s="4" t="s">
        <v>3031</v>
      </c>
      <c r="H2709" s="4" t="s">
        <v>2606</v>
      </c>
      <c r="I2709" s="4" t="s">
        <v>2795</v>
      </c>
    </row>
    <row r="2710" spans="1:9" x14ac:dyDescent="0.2">
      <c r="A2710" s="4">
        <v>192071</v>
      </c>
      <c r="B2710" s="4" t="s">
        <v>3189</v>
      </c>
      <c r="C2710" s="4" t="s">
        <v>3189</v>
      </c>
      <c r="D2710" s="4" t="s">
        <v>2739</v>
      </c>
      <c r="E2710" s="4">
        <v>36</v>
      </c>
      <c r="F2710" s="4" t="s">
        <v>2700</v>
      </c>
      <c r="G2710" s="4" t="s">
        <v>2758</v>
      </c>
      <c r="H2710" s="4" t="s">
        <v>2606</v>
      </c>
      <c r="I2710" s="4" t="s">
        <v>2795</v>
      </c>
    </row>
    <row r="2711" spans="1:9" x14ac:dyDescent="0.2">
      <c r="A2711" s="4">
        <v>192073</v>
      </c>
      <c r="B2711" s="4" t="s">
        <v>3188</v>
      </c>
      <c r="C2711" s="4" t="s">
        <v>3188</v>
      </c>
      <c r="D2711" s="4" t="s">
        <v>2739</v>
      </c>
      <c r="E2711" s="4" t="s">
        <v>2753</v>
      </c>
      <c r="F2711" s="4" t="s">
        <v>2700</v>
      </c>
      <c r="G2711" s="4" t="s">
        <v>2741</v>
      </c>
      <c r="H2711" s="4" t="s">
        <v>2606</v>
      </c>
      <c r="I2711" s="4" t="s">
        <v>2795</v>
      </c>
    </row>
    <row r="2712" spans="1:9" x14ac:dyDescent="0.2">
      <c r="A2712" s="4">
        <v>192081</v>
      </c>
      <c r="B2712" s="4" t="s">
        <v>3187</v>
      </c>
      <c r="C2712" s="4" t="s">
        <v>3187</v>
      </c>
      <c r="D2712" s="4" t="s">
        <v>2739</v>
      </c>
      <c r="E2712" s="4">
        <v>1</v>
      </c>
      <c r="F2712" s="4" t="s">
        <v>2700</v>
      </c>
      <c r="G2712" s="4" t="s">
        <v>2741</v>
      </c>
      <c r="H2712" s="4" t="s">
        <v>2606</v>
      </c>
      <c r="I2712" s="4" t="s">
        <v>2795</v>
      </c>
    </row>
    <row r="2713" spans="1:9" x14ac:dyDescent="0.2">
      <c r="A2713" s="4">
        <v>192083</v>
      </c>
      <c r="B2713" s="4" t="s">
        <v>3186</v>
      </c>
      <c r="C2713" s="4" t="s">
        <v>3186</v>
      </c>
      <c r="D2713" s="4" t="s">
        <v>2739</v>
      </c>
      <c r="E2713" s="4">
        <v>5</v>
      </c>
      <c r="F2713" s="4" t="s">
        <v>2700</v>
      </c>
      <c r="G2713" s="4" t="s">
        <v>3004</v>
      </c>
      <c r="H2713" s="4" t="s">
        <v>2606</v>
      </c>
      <c r="I2713" s="4" t="s">
        <v>2795</v>
      </c>
    </row>
    <row r="2714" spans="1:9" x14ac:dyDescent="0.2">
      <c r="A2714" s="4">
        <v>192091</v>
      </c>
      <c r="B2714" s="4" t="s">
        <v>3185</v>
      </c>
      <c r="C2714" s="4" t="s">
        <v>3185</v>
      </c>
      <c r="D2714" s="4" t="s">
        <v>2739</v>
      </c>
      <c r="E2714" s="4">
        <v>35</v>
      </c>
      <c r="F2714" s="4" t="s">
        <v>2700</v>
      </c>
      <c r="G2714" s="4" t="s">
        <v>2828</v>
      </c>
      <c r="H2714" s="4" t="s">
        <v>2606</v>
      </c>
      <c r="I2714" s="4" t="s">
        <v>2795</v>
      </c>
    </row>
    <row r="2715" spans="1:9" x14ac:dyDescent="0.2">
      <c r="A2715" s="4">
        <v>192105</v>
      </c>
      <c r="B2715" s="4" t="s">
        <v>3184</v>
      </c>
      <c r="C2715" s="4" t="s">
        <v>3184</v>
      </c>
      <c r="D2715" s="4" t="s">
        <v>2739</v>
      </c>
      <c r="E2715" s="4">
        <v>7</v>
      </c>
      <c r="F2715" s="4" t="s">
        <v>2700</v>
      </c>
      <c r="G2715" s="4" t="s">
        <v>3004</v>
      </c>
      <c r="H2715" s="4" t="s">
        <v>2606</v>
      </c>
      <c r="I2715" s="4" t="s">
        <v>2795</v>
      </c>
    </row>
    <row r="2716" spans="1:9" x14ac:dyDescent="0.2">
      <c r="A2716" s="4">
        <v>192141</v>
      </c>
      <c r="B2716" s="4" t="s">
        <v>3183</v>
      </c>
      <c r="C2716" s="4" t="s">
        <v>3183</v>
      </c>
      <c r="D2716" s="4" t="s">
        <v>2739</v>
      </c>
      <c r="E2716" s="4" t="s">
        <v>2753</v>
      </c>
      <c r="F2716" s="4" t="s">
        <v>2700</v>
      </c>
      <c r="G2716" s="4" t="s">
        <v>2758</v>
      </c>
      <c r="H2716" s="4" t="s">
        <v>2606</v>
      </c>
      <c r="I2716" s="4" t="s">
        <v>2795</v>
      </c>
    </row>
    <row r="2717" spans="1:9" x14ac:dyDescent="0.2">
      <c r="A2717" s="4">
        <v>192147</v>
      </c>
      <c r="B2717" s="4" t="s">
        <v>3182</v>
      </c>
      <c r="C2717" s="4" t="s">
        <v>3182</v>
      </c>
      <c r="D2717" s="4" t="s">
        <v>2739</v>
      </c>
      <c r="E2717" s="4">
        <v>13</v>
      </c>
      <c r="F2717" s="4" t="s">
        <v>2700</v>
      </c>
      <c r="G2717" s="4" t="s">
        <v>2758</v>
      </c>
      <c r="H2717" s="4" t="s">
        <v>2606</v>
      </c>
      <c r="I2717" s="4" t="s">
        <v>2795</v>
      </c>
    </row>
    <row r="2718" spans="1:9" x14ac:dyDescent="0.2">
      <c r="A2718" s="4">
        <v>192156</v>
      </c>
      <c r="B2718" s="4" t="s">
        <v>3181</v>
      </c>
      <c r="C2718" s="4" t="s">
        <v>3181</v>
      </c>
      <c r="D2718" s="4" t="s">
        <v>2739</v>
      </c>
      <c r="E2718" s="4">
        <v>37</v>
      </c>
      <c r="F2718" s="4" t="s">
        <v>2700</v>
      </c>
      <c r="G2718" s="4" t="s">
        <v>2758</v>
      </c>
      <c r="H2718" s="4" t="s">
        <v>2617</v>
      </c>
      <c r="I2718" s="4" t="s">
        <v>2795</v>
      </c>
    </row>
    <row r="2719" spans="1:9" x14ac:dyDescent="0.2">
      <c r="A2719" s="4">
        <v>192158</v>
      </c>
      <c r="B2719" s="4" t="s">
        <v>3180</v>
      </c>
      <c r="C2719" s="4" t="s">
        <v>3180</v>
      </c>
      <c r="D2719" s="4" t="s">
        <v>2739</v>
      </c>
      <c r="E2719" s="4">
        <v>10</v>
      </c>
      <c r="F2719" s="4" t="s">
        <v>2700</v>
      </c>
      <c r="G2719" s="4" t="s">
        <v>2894</v>
      </c>
      <c r="H2719" s="4" t="s">
        <v>2606</v>
      </c>
      <c r="I2719" s="4" t="s">
        <v>2795</v>
      </c>
    </row>
    <row r="2720" spans="1:9" x14ac:dyDescent="0.2">
      <c r="A2720" s="4">
        <v>192159</v>
      </c>
      <c r="B2720" s="4" t="s">
        <v>3179</v>
      </c>
      <c r="C2720" s="4" t="s">
        <v>3179</v>
      </c>
      <c r="D2720" s="4" t="s">
        <v>2739</v>
      </c>
      <c r="E2720" s="4" t="s">
        <v>2753</v>
      </c>
      <c r="F2720" s="4" t="s">
        <v>2700</v>
      </c>
      <c r="G2720" s="4" t="s">
        <v>2916</v>
      </c>
      <c r="H2720" s="4" t="s">
        <v>2606</v>
      </c>
      <c r="I2720" s="4" t="s">
        <v>2795</v>
      </c>
    </row>
    <row r="2721" spans="1:9" x14ac:dyDescent="0.2">
      <c r="A2721" s="4">
        <v>192160</v>
      </c>
      <c r="B2721" s="4" t="s">
        <v>3178</v>
      </c>
      <c r="C2721" s="4" t="s">
        <v>3178</v>
      </c>
      <c r="D2721" s="4" t="s">
        <v>2739</v>
      </c>
      <c r="E2721" s="4">
        <v>12</v>
      </c>
      <c r="F2721" s="4" t="s">
        <v>2700</v>
      </c>
      <c r="G2721" s="4" t="s">
        <v>2815</v>
      </c>
      <c r="H2721" s="4" t="s">
        <v>2606</v>
      </c>
      <c r="I2721" s="4" t="s">
        <v>2795</v>
      </c>
    </row>
    <row r="2722" spans="1:9" x14ac:dyDescent="0.2">
      <c r="A2722" s="4">
        <v>192161</v>
      </c>
      <c r="B2722" s="4" t="s">
        <v>3177</v>
      </c>
      <c r="C2722" s="4" t="s">
        <v>3177</v>
      </c>
      <c r="D2722" s="4" t="s">
        <v>2739</v>
      </c>
      <c r="E2722" s="4">
        <v>35</v>
      </c>
      <c r="F2722" s="4" t="s">
        <v>2700</v>
      </c>
      <c r="G2722" s="4" t="s">
        <v>2828</v>
      </c>
      <c r="H2722" s="4" t="s">
        <v>2606</v>
      </c>
      <c r="I2722" s="4" t="s">
        <v>2795</v>
      </c>
    </row>
    <row r="2723" spans="1:9" x14ac:dyDescent="0.2">
      <c r="A2723" s="4">
        <v>200001</v>
      </c>
      <c r="B2723" s="4" t="s">
        <v>3176</v>
      </c>
      <c r="C2723" s="4" t="s">
        <v>3176</v>
      </c>
      <c r="D2723" s="4" t="s">
        <v>2739</v>
      </c>
      <c r="E2723" s="4" t="s">
        <v>2753</v>
      </c>
      <c r="F2723" s="4" t="s">
        <v>2700</v>
      </c>
      <c r="G2723" s="4" t="s">
        <v>3175</v>
      </c>
      <c r="H2723" s="4" t="s">
        <v>2751</v>
      </c>
      <c r="I2723" s="4" t="s">
        <v>2753</v>
      </c>
    </row>
    <row r="2724" spans="1:9" x14ac:dyDescent="0.2">
      <c r="A2724" s="4">
        <v>201014</v>
      </c>
      <c r="B2724" s="4" t="s">
        <v>3174</v>
      </c>
      <c r="C2724" s="4" t="s">
        <v>3174</v>
      </c>
      <c r="D2724" s="4" t="s">
        <v>3173</v>
      </c>
      <c r="E2724" s="4">
        <v>140</v>
      </c>
      <c r="F2724" s="4" t="s">
        <v>2700</v>
      </c>
      <c r="G2724" s="4" t="s">
        <v>3169</v>
      </c>
      <c r="H2724" s="4" t="s">
        <v>2608</v>
      </c>
      <c r="I2724" s="4" t="s">
        <v>2608</v>
      </c>
    </row>
    <row r="2725" spans="1:9" x14ac:dyDescent="0.2">
      <c r="A2725" s="4">
        <v>201015</v>
      </c>
      <c r="B2725" s="4" t="s">
        <v>3172</v>
      </c>
      <c r="C2725" s="4" t="s">
        <v>3172</v>
      </c>
      <c r="D2725" s="4" t="s">
        <v>3171</v>
      </c>
      <c r="E2725" s="4">
        <v>300</v>
      </c>
      <c r="F2725" s="4" t="s">
        <v>2700</v>
      </c>
      <c r="G2725" s="4" t="s">
        <v>2840</v>
      </c>
      <c r="H2725" s="4" t="s">
        <v>2608</v>
      </c>
      <c r="I2725" s="4" t="s">
        <v>2608</v>
      </c>
    </row>
    <row r="2726" spans="1:9" x14ac:dyDescent="0.2">
      <c r="A2726" s="4">
        <v>201026</v>
      </c>
      <c r="B2726" s="4" t="s">
        <v>3170</v>
      </c>
      <c r="C2726" s="4" t="s">
        <v>3170</v>
      </c>
      <c r="D2726" s="4" t="s">
        <v>2739</v>
      </c>
      <c r="E2726" s="4">
        <v>134</v>
      </c>
      <c r="F2726" s="4" t="s">
        <v>2700</v>
      </c>
      <c r="G2726" s="4" t="s">
        <v>3169</v>
      </c>
      <c r="H2726" s="4" t="s">
        <v>2608</v>
      </c>
      <c r="I2726" s="4" t="s">
        <v>2608</v>
      </c>
    </row>
    <row r="2727" spans="1:9" x14ac:dyDescent="0.2">
      <c r="A2727" s="4">
        <v>201048</v>
      </c>
      <c r="B2727" s="4" t="s">
        <v>3168</v>
      </c>
      <c r="C2727" s="4" t="s">
        <v>3168</v>
      </c>
      <c r="D2727" s="4" t="s">
        <v>3167</v>
      </c>
      <c r="E2727" s="4">
        <v>164</v>
      </c>
      <c r="F2727" s="4" t="s">
        <v>2700</v>
      </c>
      <c r="G2727" s="4" t="s">
        <v>2840</v>
      </c>
      <c r="H2727" s="4" t="s">
        <v>2609</v>
      </c>
      <c r="I2727" s="4" t="s">
        <v>2609</v>
      </c>
    </row>
    <row r="2728" spans="1:9" x14ac:dyDescent="0.2">
      <c r="A2728" s="4">
        <v>201088</v>
      </c>
      <c r="B2728" s="4" t="s">
        <v>3166</v>
      </c>
      <c r="C2728" s="4" t="s">
        <v>3166</v>
      </c>
      <c r="D2728" s="4" t="s">
        <v>2739</v>
      </c>
      <c r="E2728" s="4">
        <v>154</v>
      </c>
      <c r="F2728" s="4" t="s">
        <v>2700</v>
      </c>
      <c r="G2728" s="4" t="s">
        <v>3165</v>
      </c>
      <c r="H2728" s="4" t="s">
        <v>3153</v>
      </c>
      <c r="I2728" s="4" t="s">
        <v>3153</v>
      </c>
    </row>
    <row r="2729" spans="1:9" x14ac:dyDescent="0.2">
      <c r="A2729" s="4">
        <v>201090</v>
      </c>
      <c r="B2729" s="4" t="s">
        <v>3164</v>
      </c>
      <c r="C2729" s="4" t="s">
        <v>3164</v>
      </c>
      <c r="D2729" s="4" t="s">
        <v>2739</v>
      </c>
      <c r="E2729" s="4">
        <v>135</v>
      </c>
      <c r="F2729" s="4" t="s">
        <v>2700</v>
      </c>
      <c r="G2729" s="4" t="s">
        <v>2899</v>
      </c>
      <c r="H2729" s="4" t="s">
        <v>2608</v>
      </c>
      <c r="I2729" s="4" t="s">
        <v>2608</v>
      </c>
    </row>
    <row r="2730" spans="1:9" x14ac:dyDescent="0.2">
      <c r="A2730" s="4">
        <v>201092</v>
      </c>
      <c r="B2730" s="4" t="s">
        <v>3163</v>
      </c>
      <c r="C2730" s="4" t="s">
        <v>3163</v>
      </c>
      <c r="D2730" s="4" t="s">
        <v>2739</v>
      </c>
      <c r="E2730" s="4">
        <v>180</v>
      </c>
      <c r="F2730" s="4" t="s">
        <v>2700</v>
      </c>
      <c r="G2730" s="4" t="s">
        <v>2840</v>
      </c>
      <c r="H2730" s="4" t="s">
        <v>2609</v>
      </c>
      <c r="I2730" s="4" t="s">
        <v>2609</v>
      </c>
    </row>
    <row r="2731" spans="1:9" x14ac:dyDescent="0.2">
      <c r="A2731" s="4">
        <v>201093</v>
      </c>
      <c r="B2731" s="4" t="s">
        <v>3162</v>
      </c>
      <c r="C2731" s="4" t="s">
        <v>3162</v>
      </c>
      <c r="D2731" s="4" t="s">
        <v>2739</v>
      </c>
      <c r="E2731" s="4">
        <v>300</v>
      </c>
      <c r="F2731" s="4" t="s">
        <v>2700</v>
      </c>
      <c r="G2731" s="4" t="s">
        <v>2840</v>
      </c>
      <c r="H2731" s="4" t="s">
        <v>3153</v>
      </c>
      <c r="I2731" s="4" t="s">
        <v>3153</v>
      </c>
    </row>
    <row r="2732" spans="1:9" x14ac:dyDescent="0.2">
      <c r="A2732" s="4">
        <v>201094</v>
      </c>
      <c r="B2732" s="4" t="s">
        <v>3161</v>
      </c>
      <c r="C2732" s="4" t="s">
        <v>3161</v>
      </c>
      <c r="D2732" s="4" t="s">
        <v>2739</v>
      </c>
      <c r="E2732" s="4">
        <v>182</v>
      </c>
      <c r="F2732" s="4" t="s">
        <v>2700</v>
      </c>
      <c r="G2732" s="4" t="s">
        <v>2899</v>
      </c>
      <c r="H2732" s="4" t="s">
        <v>2609</v>
      </c>
      <c r="I2732" s="4" t="s">
        <v>2609</v>
      </c>
    </row>
    <row r="2733" spans="1:9" x14ac:dyDescent="0.2">
      <c r="A2733" s="4">
        <v>201096</v>
      </c>
      <c r="B2733" s="4" t="s">
        <v>3160</v>
      </c>
      <c r="C2733" s="4" t="s">
        <v>3160</v>
      </c>
      <c r="D2733" s="4" t="s">
        <v>2876</v>
      </c>
      <c r="E2733" s="4">
        <v>130</v>
      </c>
      <c r="F2733" s="4" t="s">
        <v>2700</v>
      </c>
      <c r="G2733" s="4" t="s">
        <v>2840</v>
      </c>
      <c r="H2733" s="4" t="s">
        <v>3153</v>
      </c>
      <c r="I2733" s="4" t="s">
        <v>3153</v>
      </c>
    </row>
    <row r="2734" spans="1:9" x14ac:dyDescent="0.2">
      <c r="A2734" s="4">
        <v>201097</v>
      </c>
      <c r="B2734" s="4" t="s">
        <v>3159</v>
      </c>
      <c r="C2734" s="4" t="s">
        <v>3159</v>
      </c>
      <c r="D2734" s="4" t="s">
        <v>2876</v>
      </c>
      <c r="E2734" s="4">
        <v>130</v>
      </c>
      <c r="F2734" s="4" t="s">
        <v>2700</v>
      </c>
      <c r="G2734" s="4" t="s">
        <v>2840</v>
      </c>
      <c r="H2734" s="4" t="s">
        <v>3153</v>
      </c>
      <c r="I2734" s="4" t="s">
        <v>3153</v>
      </c>
    </row>
    <row r="2735" spans="1:9" x14ac:dyDescent="0.2">
      <c r="A2735" s="4">
        <v>201098</v>
      </c>
      <c r="B2735" s="4" t="s">
        <v>3158</v>
      </c>
      <c r="C2735" s="4" t="s">
        <v>3158</v>
      </c>
      <c r="D2735" s="4" t="s">
        <v>2876</v>
      </c>
      <c r="E2735" s="4">
        <v>130</v>
      </c>
      <c r="F2735" s="4" t="s">
        <v>2700</v>
      </c>
      <c r="G2735" s="4" t="s">
        <v>2840</v>
      </c>
      <c r="H2735" s="4" t="s">
        <v>3153</v>
      </c>
      <c r="I2735" s="4" t="s">
        <v>3153</v>
      </c>
    </row>
    <row r="2736" spans="1:9" x14ac:dyDescent="0.2">
      <c r="A2736" s="4">
        <v>201099</v>
      </c>
      <c r="B2736" s="4" t="s">
        <v>3157</v>
      </c>
      <c r="C2736" s="4" t="s">
        <v>3157</v>
      </c>
      <c r="D2736" s="4" t="s">
        <v>2876</v>
      </c>
      <c r="E2736" s="4">
        <v>130</v>
      </c>
      <c r="F2736" s="4" t="s">
        <v>2700</v>
      </c>
      <c r="G2736" s="4" t="s">
        <v>2840</v>
      </c>
      <c r="H2736" s="4" t="s">
        <v>3153</v>
      </c>
      <c r="I2736" s="4" t="s">
        <v>3153</v>
      </c>
    </row>
    <row r="2737" spans="1:9" x14ac:dyDescent="0.2">
      <c r="A2737" s="4">
        <v>201350</v>
      </c>
      <c r="B2737" s="4" t="s">
        <v>3156</v>
      </c>
      <c r="C2737" s="4" t="s">
        <v>3156</v>
      </c>
      <c r="D2737" s="4" t="s">
        <v>2739</v>
      </c>
      <c r="E2737" s="4">
        <v>137</v>
      </c>
      <c r="F2737" s="4" t="s">
        <v>2700</v>
      </c>
      <c r="G2737" s="4" t="s">
        <v>2899</v>
      </c>
      <c r="H2737" s="4" t="s">
        <v>2608</v>
      </c>
      <c r="I2737" s="4" t="s">
        <v>2608</v>
      </c>
    </row>
    <row r="2738" spans="1:9" x14ac:dyDescent="0.2">
      <c r="A2738" s="4">
        <v>208026</v>
      </c>
      <c r="B2738" s="4" t="s">
        <v>3155</v>
      </c>
      <c r="C2738" s="4" t="s">
        <v>3155</v>
      </c>
      <c r="D2738" s="4" t="s">
        <v>3154</v>
      </c>
      <c r="E2738" s="4">
        <v>300</v>
      </c>
      <c r="F2738" s="4" t="s">
        <v>2700</v>
      </c>
      <c r="G2738" s="4" t="s">
        <v>2741</v>
      </c>
      <c r="H2738" s="4" t="s">
        <v>3153</v>
      </c>
      <c r="I2738" s="4" t="s">
        <v>3153</v>
      </c>
    </row>
    <row r="2739" spans="1:9" x14ac:dyDescent="0.2">
      <c r="A2739" s="4">
        <v>211223</v>
      </c>
      <c r="B2739" s="4" t="s">
        <v>3152</v>
      </c>
      <c r="C2739" s="4" t="s">
        <v>3152</v>
      </c>
      <c r="D2739" s="4" t="s">
        <v>2739</v>
      </c>
      <c r="E2739" s="4">
        <v>99</v>
      </c>
      <c r="F2739" s="4" t="s">
        <v>2700</v>
      </c>
      <c r="G2739" s="4" t="s">
        <v>2741</v>
      </c>
      <c r="H2739" s="4" t="s">
        <v>3151</v>
      </c>
      <c r="I2739" s="4" t="s">
        <v>3151</v>
      </c>
    </row>
    <row r="2740" spans="1:9" x14ac:dyDescent="0.2">
      <c r="A2740" s="4">
        <v>230101</v>
      </c>
      <c r="B2740" s="4" t="s">
        <v>3150</v>
      </c>
      <c r="C2740" s="4" t="s">
        <v>3150</v>
      </c>
      <c r="D2740" s="4" t="s">
        <v>2739</v>
      </c>
      <c r="E2740" s="4">
        <v>20</v>
      </c>
      <c r="F2740" s="4" t="s">
        <v>2700</v>
      </c>
      <c r="G2740" s="4" t="s">
        <v>3096</v>
      </c>
      <c r="H2740" s="4" t="s">
        <v>2616</v>
      </c>
      <c r="I2740" s="4" t="s">
        <v>2616</v>
      </c>
    </row>
    <row r="2741" spans="1:9" x14ac:dyDescent="0.2">
      <c r="A2741" s="4">
        <v>230103</v>
      </c>
      <c r="B2741" s="4" t="s">
        <v>3149</v>
      </c>
      <c r="C2741" s="4" t="s">
        <v>3149</v>
      </c>
      <c r="D2741" s="4" t="s">
        <v>2739</v>
      </c>
      <c r="E2741" s="4">
        <v>20</v>
      </c>
      <c r="F2741" s="4" t="s">
        <v>2700</v>
      </c>
      <c r="G2741" s="4" t="s">
        <v>2758</v>
      </c>
      <c r="H2741" s="4" t="s">
        <v>2616</v>
      </c>
      <c r="I2741" s="4" t="s">
        <v>2616</v>
      </c>
    </row>
    <row r="2742" spans="1:9" x14ac:dyDescent="0.2">
      <c r="A2742" s="4">
        <v>230104</v>
      </c>
      <c r="B2742" s="4" t="s">
        <v>3148</v>
      </c>
      <c r="C2742" s="4" t="s">
        <v>3148</v>
      </c>
      <c r="D2742" s="4" t="s">
        <v>2739</v>
      </c>
      <c r="E2742" s="4">
        <v>20</v>
      </c>
      <c r="F2742" s="4" t="s">
        <v>2700</v>
      </c>
      <c r="G2742" s="4" t="s">
        <v>3004</v>
      </c>
      <c r="H2742" s="4" t="s">
        <v>2616</v>
      </c>
      <c r="I2742" s="4" t="s">
        <v>2616</v>
      </c>
    </row>
    <row r="2743" spans="1:9" x14ac:dyDescent="0.2">
      <c r="A2743" s="4">
        <v>230105</v>
      </c>
      <c r="B2743" s="4" t="s">
        <v>3147</v>
      </c>
      <c r="C2743" s="4" t="s">
        <v>3146</v>
      </c>
      <c r="D2743" s="4" t="s">
        <v>3075</v>
      </c>
      <c r="E2743" s="4">
        <v>300</v>
      </c>
      <c r="F2743" s="4" t="s">
        <v>2700</v>
      </c>
      <c r="G2743" s="4" t="s">
        <v>2741</v>
      </c>
      <c r="H2743" s="4" t="s">
        <v>2616</v>
      </c>
      <c r="I2743" s="4" t="s">
        <v>2616</v>
      </c>
    </row>
    <row r="2744" spans="1:9" x14ac:dyDescent="0.2">
      <c r="A2744" s="4">
        <v>230106</v>
      </c>
      <c r="B2744" s="4" t="s">
        <v>3145</v>
      </c>
      <c r="C2744" s="4" t="s">
        <v>3144</v>
      </c>
      <c r="D2744" s="4" t="s">
        <v>2739</v>
      </c>
      <c r="E2744" s="4">
        <v>20</v>
      </c>
      <c r="F2744" s="4" t="s">
        <v>2700</v>
      </c>
      <c r="G2744" s="4" t="s">
        <v>2741</v>
      </c>
      <c r="H2744" s="4" t="s">
        <v>2616</v>
      </c>
      <c r="I2744" s="4" t="s">
        <v>2616</v>
      </c>
    </row>
    <row r="2745" spans="1:9" x14ac:dyDescent="0.2">
      <c r="A2745" s="4">
        <v>230108</v>
      </c>
      <c r="B2745" s="4" t="s">
        <v>3143</v>
      </c>
      <c r="C2745" s="4" t="s">
        <v>3143</v>
      </c>
      <c r="D2745" s="4" t="s">
        <v>2739</v>
      </c>
      <c r="E2745" s="4">
        <v>20</v>
      </c>
      <c r="F2745" s="4" t="s">
        <v>2700</v>
      </c>
      <c r="G2745" s="4" t="s">
        <v>2815</v>
      </c>
      <c r="H2745" s="4" t="s">
        <v>2616</v>
      </c>
      <c r="I2745" s="4" t="s">
        <v>2616</v>
      </c>
    </row>
    <row r="2746" spans="1:9" x14ac:dyDescent="0.2">
      <c r="A2746" s="4">
        <v>230109</v>
      </c>
      <c r="B2746" s="4" t="s">
        <v>3142</v>
      </c>
      <c r="C2746" s="4" t="s">
        <v>3142</v>
      </c>
      <c r="D2746" s="4" t="s">
        <v>2739</v>
      </c>
      <c r="E2746" s="4">
        <v>20</v>
      </c>
      <c r="F2746" s="4" t="s">
        <v>2700</v>
      </c>
      <c r="G2746" s="4" t="s">
        <v>2764</v>
      </c>
      <c r="H2746" s="4" t="s">
        <v>2616</v>
      </c>
      <c r="I2746" s="4" t="s">
        <v>2616</v>
      </c>
    </row>
    <row r="2747" spans="1:9" x14ac:dyDescent="0.2">
      <c r="A2747" s="4">
        <v>230110</v>
      </c>
      <c r="B2747" s="4" t="s">
        <v>3141</v>
      </c>
      <c r="C2747" s="4" t="s">
        <v>3140</v>
      </c>
      <c r="D2747" s="4" t="s">
        <v>2739</v>
      </c>
      <c r="E2747" s="4">
        <v>20</v>
      </c>
      <c r="F2747" s="4" t="s">
        <v>2700</v>
      </c>
      <c r="G2747" s="4" t="s">
        <v>2758</v>
      </c>
      <c r="H2747" s="4" t="s">
        <v>2616</v>
      </c>
      <c r="I2747" s="4" t="s">
        <v>2616</v>
      </c>
    </row>
    <row r="2748" spans="1:9" x14ac:dyDescent="0.2">
      <c r="A2748" s="4">
        <v>230111</v>
      </c>
      <c r="B2748" s="4" t="s">
        <v>3139</v>
      </c>
      <c r="C2748" s="4" t="s">
        <v>3139</v>
      </c>
      <c r="D2748" s="4" t="s">
        <v>2739</v>
      </c>
      <c r="E2748" s="4">
        <v>20</v>
      </c>
      <c r="F2748" s="4" t="s">
        <v>2700</v>
      </c>
      <c r="G2748" s="4" t="s">
        <v>3004</v>
      </c>
      <c r="H2748" s="4" t="s">
        <v>2616</v>
      </c>
      <c r="I2748" s="4" t="s">
        <v>2616</v>
      </c>
    </row>
    <row r="2749" spans="1:9" x14ac:dyDescent="0.2">
      <c r="A2749" s="4">
        <v>230113</v>
      </c>
      <c r="B2749" s="4" t="s">
        <v>3138</v>
      </c>
      <c r="C2749" s="4" t="s">
        <v>3138</v>
      </c>
      <c r="D2749" s="4" t="s">
        <v>2739</v>
      </c>
      <c r="E2749" s="4">
        <v>17</v>
      </c>
      <c r="F2749" s="4" t="s">
        <v>2700</v>
      </c>
      <c r="G2749" s="4" t="s">
        <v>2758</v>
      </c>
      <c r="H2749" s="4" t="s">
        <v>2751</v>
      </c>
      <c r="I2749" s="4" t="s">
        <v>2616</v>
      </c>
    </row>
    <row r="2750" spans="1:9" x14ac:dyDescent="0.2">
      <c r="A2750" s="4">
        <v>230114</v>
      </c>
      <c r="B2750" s="4" t="s">
        <v>3137</v>
      </c>
      <c r="C2750" s="4" t="s">
        <v>3136</v>
      </c>
      <c r="D2750" s="4" t="s">
        <v>3112</v>
      </c>
      <c r="E2750" s="4">
        <v>20</v>
      </c>
      <c r="F2750" s="4" t="s">
        <v>2700</v>
      </c>
      <c r="G2750" s="4" t="s">
        <v>2741</v>
      </c>
      <c r="H2750" s="4" t="s">
        <v>2616</v>
      </c>
      <c r="I2750" s="4" t="s">
        <v>2616</v>
      </c>
    </row>
    <row r="2751" spans="1:9" x14ac:dyDescent="0.2">
      <c r="A2751" s="4">
        <v>230115</v>
      </c>
      <c r="B2751" s="4" t="s">
        <v>3135</v>
      </c>
      <c r="C2751" s="4" t="s">
        <v>3135</v>
      </c>
      <c r="D2751" s="4" t="s">
        <v>2739</v>
      </c>
      <c r="E2751" s="4">
        <v>20</v>
      </c>
      <c r="F2751" s="4" t="s">
        <v>2700</v>
      </c>
      <c r="G2751" s="4" t="s">
        <v>3031</v>
      </c>
      <c r="H2751" s="4" t="s">
        <v>2616</v>
      </c>
      <c r="I2751" s="4" t="s">
        <v>2616</v>
      </c>
    </row>
    <row r="2752" spans="1:9" x14ac:dyDescent="0.2">
      <c r="A2752" s="4">
        <v>230116</v>
      </c>
      <c r="B2752" s="4" t="s">
        <v>3134</v>
      </c>
      <c r="C2752" s="4" t="s">
        <v>3133</v>
      </c>
      <c r="D2752" s="4" t="s">
        <v>2739</v>
      </c>
      <c r="E2752" s="4">
        <v>20</v>
      </c>
      <c r="F2752" s="4" t="s">
        <v>2700</v>
      </c>
      <c r="G2752" s="4" t="s">
        <v>2916</v>
      </c>
      <c r="H2752" s="4" t="s">
        <v>2616</v>
      </c>
      <c r="I2752" s="4" t="s">
        <v>2616</v>
      </c>
    </row>
    <row r="2753" spans="1:9" x14ac:dyDescent="0.2">
      <c r="A2753" s="4">
        <v>230118</v>
      </c>
      <c r="B2753" s="4" t="s">
        <v>3132</v>
      </c>
      <c r="C2753" s="4" t="s">
        <v>3132</v>
      </c>
      <c r="D2753" s="4" t="s">
        <v>2739</v>
      </c>
      <c r="E2753" s="4">
        <v>20</v>
      </c>
      <c r="F2753" s="4" t="s">
        <v>2700</v>
      </c>
      <c r="G2753" s="4" t="s">
        <v>2764</v>
      </c>
      <c r="H2753" s="4" t="s">
        <v>2616</v>
      </c>
      <c r="I2753" s="4" t="s">
        <v>2616</v>
      </c>
    </row>
    <row r="2754" spans="1:9" x14ac:dyDescent="0.2">
      <c r="A2754" s="4">
        <v>230119</v>
      </c>
      <c r="B2754" s="4" t="s">
        <v>3131</v>
      </c>
      <c r="C2754" s="4" t="s">
        <v>3131</v>
      </c>
      <c r="D2754" s="4" t="s">
        <v>2739</v>
      </c>
      <c r="E2754" s="4">
        <v>47</v>
      </c>
      <c r="F2754" s="4" t="s">
        <v>2700</v>
      </c>
      <c r="G2754" s="4" t="s">
        <v>2758</v>
      </c>
      <c r="H2754" s="4" t="s">
        <v>2616</v>
      </c>
      <c r="I2754" s="4" t="s">
        <v>2616</v>
      </c>
    </row>
    <row r="2755" spans="1:9" x14ac:dyDescent="0.2">
      <c r="A2755" s="4">
        <v>230120</v>
      </c>
      <c r="B2755" s="4" t="s">
        <v>3130</v>
      </c>
      <c r="C2755" s="4" t="s">
        <v>3130</v>
      </c>
      <c r="D2755" s="4" t="s">
        <v>2739</v>
      </c>
      <c r="E2755" s="4">
        <v>20</v>
      </c>
      <c r="F2755" s="4" t="s">
        <v>2700</v>
      </c>
      <c r="G2755" s="4" t="s">
        <v>2758</v>
      </c>
      <c r="H2755" s="4" t="s">
        <v>2616</v>
      </c>
      <c r="I2755" s="4" t="s">
        <v>2616</v>
      </c>
    </row>
    <row r="2756" spans="1:9" x14ac:dyDescent="0.2">
      <c r="A2756" s="4">
        <v>230121</v>
      </c>
      <c r="B2756" s="4" t="s">
        <v>3129</v>
      </c>
      <c r="C2756" s="4" t="s">
        <v>3129</v>
      </c>
      <c r="D2756" s="4" t="s">
        <v>2739</v>
      </c>
      <c r="E2756" s="4">
        <v>20</v>
      </c>
      <c r="F2756" s="4" t="s">
        <v>2700</v>
      </c>
      <c r="G2756" s="4" t="s">
        <v>2741</v>
      </c>
      <c r="H2756" s="4" t="s">
        <v>2616</v>
      </c>
      <c r="I2756" s="4" t="s">
        <v>2616</v>
      </c>
    </row>
    <row r="2757" spans="1:9" x14ac:dyDescent="0.2">
      <c r="A2757" s="4">
        <v>230122</v>
      </c>
      <c r="B2757" s="4" t="s">
        <v>3128</v>
      </c>
      <c r="C2757" s="4" t="s">
        <v>3128</v>
      </c>
      <c r="D2757" s="4" t="s">
        <v>2739</v>
      </c>
      <c r="E2757" s="4">
        <v>20</v>
      </c>
      <c r="F2757" s="4" t="s">
        <v>2700</v>
      </c>
      <c r="G2757" s="4" t="s">
        <v>2758</v>
      </c>
      <c r="H2757" s="4" t="s">
        <v>2616</v>
      </c>
      <c r="I2757" s="4" t="s">
        <v>2616</v>
      </c>
    </row>
    <row r="2758" spans="1:9" x14ac:dyDescent="0.2">
      <c r="A2758" s="4">
        <v>230123</v>
      </c>
      <c r="B2758" s="4" t="s">
        <v>3127</v>
      </c>
      <c r="C2758" s="4" t="s">
        <v>3126</v>
      </c>
      <c r="D2758" s="4" t="s">
        <v>2739</v>
      </c>
      <c r="E2758" s="4">
        <v>20</v>
      </c>
      <c r="F2758" s="4" t="s">
        <v>2700</v>
      </c>
      <c r="G2758" s="4" t="s">
        <v>3056</v>
      </c>
      <c r="H2758" s="4" t="s">
        <v>2616</v>
      </c>
      <c r="I2758" s="4" t="s">
        <v>2616</v>
      </c>
    </row>
    <row r="2759" spans="1:9" x14ac:dyDescent="0.2">
      <c r="A2759" s="4">
        <v>230124</v>
      </c>
      <c r="B2759" s="4" t="s">
        <v>3125</v>
      </c>
      <c r="C2759" s="4" t="s">
        <v>3125</v>
      </c>
      <c r="D2759" s="4" t="s">
        <v>2739</v>
      </c>
      <c r="E2759" s="4">
        <v>20</v>
      </c>
      <c r="F2759" s="4" t="s">
        <v>2700</v>
      </c>
      <c r="G2759" s="4" t="s">
        <v>2758</v>
      </c>
      <c r="H2759" s="4" t="s">
        <v>2616</v>
      </c>
      <c r="I2759" s="4" t="s">
        <v>2616</v>
      </c>
    </row>
    <row r="2760" spans="1:9" x14ac:dyDescent="0.2">
      <c r="A2760" s="4">
        <v>230126</v>
      </c>
      <c r="B2760" s="4" t="s">
        <v>3124</v>
      </c>
      <c r="C2760" s="4" t="s">
        <v>3124</v>
      </c>
      <c r="D2760" s="4" t="s">
        <v>2739</v>
      </c>
      <c r="E2760" s="4">
        <v>21</v>
      </c>
      <c r="F2760" s="4" t="s">
        <v>2700</v>
      </c>
      <c r="G2760" s="4" t="s">
        <v>3096</v>
      </c>
      <c r="H2760" s="4" t="s">
        <v>2616</v>
      </c>
      <c r="I2760" s="4" t="s">
        <v>2616</v>
      </c>
    </row>
    <row r="2761" spans="1:9" x14ac:dyDescent="0.2">
      <c r="A2761" s="4">
        <v>230302</v>
      </c>
      <c r="B2761" s="4" t="s">
        <v>3123</v>
      </c>
      <c r="C2761" s="4" t="s">
        <v>3123</v>
      </c>
      <c r="D2761" s="4" t="s">
        <v>2739</v>
      </c>
      <c r="E2761" s="4">
        <v>21</v>
      </c>
      <c r="F2761" s="4" t="s">
        <v>2700</v>
      </c>
      <c r="G2761" s="4" t="s">
        <v>2916</v>
      </c>
      <c r="H2761" s="4" t="s">
        <v>2616</v>
      </c>
      <c r="I2761" s="4" t="s">
        <v>2616</v>
      </c>
    </row>
    <row r="2762" spans="1:9" x14ac:dyDescent="0.2">
      <c r="A2762" s="4">
        <v>230303</v>
      </c>
      <c r="B2762" s="4" t="s">
        <v>3122</v>
      </c>
      <c r="C2762" s="4" t="s">
        <v>3122</v>
      </c>
      <c r="D2762" s="4" t="s">
        <v>2739</v>
      </c>
      <c r="E2762" s="4">
        <v>21</v>
      </c>
      <c r="F2762" s="4" t="s">
        <v>2700</v>
      </c>
      <c r="G2762" s="4" t="s">
        <v>2916</v>
      </c>
      <c r="H2762" s="4" t="s">
        <v>2616</v>
      </c>
      <c r="I2762" s="4" t="s">
        <v>2616</v>
      </c>
    </row>
    <row r="2763" spans="1:9" x14ac:dyDescent="0.2">
      <c r="A2763" s="4">
        <v>230304</v>
      </c>
      <c r="B2763" s="4" t="s">
        <v>3121</v>
      </c>
      <c r="C2763" s="4" t="s">
        <v>3120</v>
      </c>
      <c r="D2763" s="4" t="s">
        <v>2739</v>
      </c>
      <c r="E2763" s="4">
        <v>19</v>
      </c>
      <c r="F2763" s="4" t="s">
        <v>2700</v>
      </c>
      <c r="G2763" s="4" t="s">
        <v>2758</v>
      </c>
      <c r="H2763" s="4" t="s">
        <v>2616</v>
      </c>
      <c r="I2763" s="4" t="s">
        <v>2616</v>
      </c>
    </row>
    <row r="2764" spans="1:9" x14ac:dyDescent="0.2">
      <c r="A2764" s="4">
        <v>230305</v>
      </c>
      <c r="B2764" s="4" t="s">
        <v>3119</v>
      </c>
      <c r="C2764" s="4" t="s">
        <v>3119</v>
      </c>
      <c r="D2764" s="4" t="s">
        <v>2739</v>
      </c>
      <c r="E2764" s="4">
        <v>19</v>
      </c>
      <c r="F2764" s="4" t="s">
        <v>2700</v>
      </c>
      <c r="G2764" s="4" t="s">
        <v>3004</v>
      </c>
      <c r="H2764" s="4" t="s">
        <v>2616</v>
      </c>
      <c r="I2764" s="4" t="s">
        <v>2616</v>
      </c>
    </row>
    <row r="2765" spans="1:9" x14ac:dyDescent="0.2">
      <c r="A2765" s="4">
        <v>230306</v>
      </c>
      <c r="B2765" s="4" t="s">
        <v>3118</v>
      </c>
      <c r="C2765" s="4" t="s">
        <v>3118</v>
      </c>
      <c r="D2765" s="4" t="s">
        <v>2739</v>
      </c>
      <c r="E2765" s="4">
        <v>19</v>
      </c>
      <c r="F2765" s="4" t="s">
        <v>2700</v>
      </c>
      <c r="G2765" s="4" t="s">
        <v>2758</v>
      </c>
      <c r="H2765" s="4" t="s">
        <v>2616</v>
      </c>
      <c r="I2765" s="4" t="s">
        <v>2616</v>
      </c>
    </row>
    <row r="2766" spans="1:9" x14ac:dyDescent="0.2">
      <c r="A2766" s="4">
        <v>230307</v>
      </c>
      <c r="B2766" s="4" t="s">
        <v>3117</v>
      </c>
      <c r="C2766" s="4" t="s">
        <v>3117</v>
      </c>
      <c r="D2766" s="4" t="s">
        <v>2739</v>
      </c>
      <c r="E2766" s="4">
        <v>19</v>
      </c>
      <c r="F2766" s="4" t="s">
        <v>2700</v>
      </c>
      <c r="G2766" s="4" t="s">
        <v>2764</v>
      </c>
      <c r="H2766" s="4" t="s">
        <v>2616</v>
      </c>
      <c r="I2766" s="4" t="s">
        <v>2616</v>
      </c>
    </row>
    <row r="2767" spans="1:9" x14ac:dyDescent="0.2">
      <c r="A2767" s="4">
        <v>230312</v>
      </c>
      <c r="B2767" s="4" t="s">
        <v>3116</v>
      </c>
      <c r="C2767" s="4" t="s">
        <v>3116</v>
      </c>
      <c r="D2767" s="4" t="s">
        <v>2739</v>
      </c>
      <c r="E2767" s="4">
        <v>18</v>
      </c>
      <c r="F2767" s="4" t="s">
        <v>2700</v>
      </c>
      <c r="G2767" s="4" t="s">
        <v>3056</v>
      </c>
      <c r="H2767" s="4" t="s">
        <v>2616</v>
      </c>
      <c r="I2767" s="4" t="s">
        <v>2616</v>
      </c>
    </row>
    <row r="2768" spans="1:9" x14ac:dyDescent="0.2">
      <c r="A2768" s="4">
        <v>230313</v>
      </c>
      <c r="B2768" s="4" t="s">
        <v>3115</v>
      </c>
      <c r="C2768" s="4" t="s">
        <v>3115</v>
      </c>
      <c r="D2768" s="4" t="s">
        <v>2739</v>
      </c>
      <c r="E2768" s="4">
        <v>19</v>
      </c>
      <c r="F2768" s="4" t="s">
        <v>2700</v>
      </c>
      <c r="G2768" s="4" t="s">
        <v>3023</v>
      </c>
      <c r="H2768" s="4" t="s">
        <v>2616</v>
      </c>
      <c r="I2768" s="4" t="s">
        <v>2616</v>
      </c>
    </row>
    <row r="2769" spans="1:9" x14ac:dyDescent="0.2">
      <c r="A2769" s="4">
        <v>230314</v>
      </c>
      <c r="B2769" s="4" t="s">
        <v>3114</v>
      </c>
      <c r="C2769" s="4" t="s">
        <v>3113</v>
      </c>
      <c r="D2769" s="4" t="s">
        <v>3112</v>
      </c>
      <c r="E2769" s="4">
        <v>19</v>
      </c>
      <c r="F2769" s="4" t="s">
        <v>2700</v>
      </c>
      <c r="G2769" s="4" t="s">
        <v>2741</v>
      </c>
      <c r="H2769" s="4" t="s">
        <v>2616</v>
      </c>
      <c r="I2769" s="4" t="s">
        <v>2616</v>
      </c>
    </row>
    <row r="2770" spans="1:9" x14ac:dyDescent="0.2">
      <c r="A2770" s="4">
        <v>230401</v>
      </c>
      <c r="B2770" s="4" t="s">
        <v>3111</v>
      </c>
      <c r="C2770" s="4" t="s">
        <v>3111</v>
      </c>
      <c r="D2770" s="4" t="s">
        <v>2739</v>
      </c>
      <c r="E2770" s="4">
        <v>19</v>
      </c>
      <c r="F2770" s="4" t="s">
        <v>2700</v>
      </c>
      <c r="G2770" s="4" t="s">
        <v>2741</v>
      </c>
      <c r="H2770" s="4" t="s">
        <v>2616</v>
      </c>
      <c r="I2770" s="4" t="s">
        <v>2616</v>
      </c>
    </row>
    <row r="2771" spans="1:9" x14ac:dyDescent="0.2">
      <c r="A2771" s="4">
        <v>230402</v>
      </c>
      <c r="B2771" s="4" t="s">
        <v>3110</v>
      </c>
      <c r="C2771" s="4" t="s">
        <v>3110</v>
      </c>
      <c r="D2771" s="4" t="s">
        <v>2739</v>
      </c>
      <c r="E2771" s="4">
        <v>19</v>
      </c>
      <c r="F2771" s="4" t="s">
        <v>2700</v>
      </c>
      <c r="G2771" s="4" t="s">
        <v>2758</v>
      </c>
      <c r="H2771" s="4" t="s">
        <v>2616</v>
      </c>
      <c r="I2771" s="4" t="s">
        <v>2616</v>
      </c>
    </row>
    <row r="2772" spans="1:9" x14ac:dyDescent="0.2">
      <c r="A2772" s="4">
        <v>230404</v>
      </c>
      <c r="B2772" s="4" t="s">
        <v>3109</v>
      </c>
      <c r="C2772" s="4" t="s">
        <v>3109</v>
      </c>
      <c r="D2772" s="4" t="s">
        <v>2739</v>
      </c>
      <c r="E2772" s="4">
        <v>19</v>
      </c>
      <c r="F2772" s="4" t="s">
        <v>2700</v>
      </c>
      <c r="G2772" s="4" t="s">
        <v>2815</v>
      </c>
      <c r="H2772" s="4" t="s">
        <v>2616</v>
      </c>
      <c r="I2772" s="4" t="s">
        <v>2616</v>
      </c>
    </row>
    <row r="2773" spans="1:9" x14ac:dyDescent="0.2">
      <c r="A2773" s="4">
        <v>230405</v>
      </c>
      <c r="B2773" s="4" t="s">
        <v>3108</v>
      </c>
      <c r="C2773" s="4" t="s">
        <v>3108</v>
      </c>
      <c r="D2773" s="4" t="s">
        <v>2739</v>
      </c>
      <c r="E2773" s="4">
        <v>19</v>
      </c>
      <c r="F2773" s="4" t="s">
        <v>2700</v>
      </c>
      <c r="G2773" s="4" t="s">
        <v>2758</v>
      </c>
      <c r="H2773" s="4" t="s">
        <v>2616</v>
      </c>
      <c r="I2773" s="4" t="s">
        <v>2616</v>
      </c>
    </row>
    <row r="2774" spans="1:9" x14ac:dyDescent="0.2">
      <c r="A2774" s="4">
        <v>230406</v>
      </c>
      <c r="B2774" s="4" t="s">
        <v>3107</v>
      </c>
      <c r="C2774" s="4" t="s">
        <v>3107</v>
      </c>
      <c r="D2774" s="4" t="s">
        <v>2739</v>
      </c>
      <c r="E2774" s="4">
        <v>19</v>
      </c>
      <c r="F2774" s="4" t="s">
        <v>2700</v>
      </c>
      <c r="G2774" s="4" t="s">
        <v>3004</v>
      </c>
      <c r="H2774" s="4" t="s">
        <v>2616</v>
      </c>
      <c r="I2774" s="4" t="s">
        <v>2616</v>
      </c>
    </row>
    <row r="2775" spans="1:9" x14ac:dyDescent="0.2">
      <c r="A2775" s="4">
        <v>230407</v>
      </c>
      <c r="B2775" s="4" t="s">
        <v>3106</v>
      </c>
      <c r="C2775" s="4" t="s">
        <v>3106</v>
      </c>
      <c r="D2775" s="4" t="s">
        <v>2739</v>
      </c>
      <c r="E2775" s="4">
        <v>19</v>
      </c>
      <c r="F2775" s="4" t="s">
        <v>2700</v>
      </c>
      <c r="G2775" s="4" t="s">
        <v>3004</v>
      </c>
      <c r="H2775" s="4" t="s">
        <v>2616</v>
      </c>
      <c r="I2775" s="4" t="s">
        <v>2616</v>
      </c>
    </row>
    <row r="2776" spans="1:9" x14ac:dyDescent="0.2">
      <c r="A2776" s="4">
        <v>230411</v>
      </c>
      <c r="B2776" s="4" t="s">
        <v>3105</v>
      </c>
      <c r="C2776" s="4" t="s">
        <v>3105</v>
      </c>
      <c r="D2776" s="4" t="s">
        <v>2739</v>
      </c>
      <c r="E2776" s="4">
        <v>19</v>
      </c>
      <c r="F2776" s="4" t="s">
        <v>2700</v>
      </c>
      <c r="G2776" s="4" t="s">
        <v>2758</v>
      </c>
      <c r="H2776" s="4" t="s">
        <v>2616</v>
      </c>
      <c r="I2776" s="4" t="s">
        <v>2616</v>
      </c>
    </row>
    <row r="2777" spans="1:9" x14ac:dyDescent="0.2">
      <c r="A2777" s="4">
        <v>230412</v>
      </c>
      <c r="B2777" s="4" t="s">
        <v>3104</v>
      </c>
      <c r="C2777" s="4" t="s">
        <v>3103</v>
      </c>
      <c r="D2777" s="4" t="s">
        <v>2739</v>
      </c>
      <c r="E2777" s="4">
        <v>18</v>
      </c>
      <c r="F2777" s="4" t="s">
        <v>2700</v>
      </c>
      <c r="G2777" s="4" t="s">
        <v>2741</v>
      </c>
      <c r="H2777" s="4" t="s">
        <v>2616</v>
      </c>
      <c r="I2777" s="4" t="s">
        <v>2616</v>
      </c>
    </row>
    <row r="2778" spans="1:9" x14ac:dyDescent="0.2">
      <c r="A2778" s="4">
        <v>230417</v>
      </c>
      <c r="B2778" s="4" t="s">
        <v>3102</v>
      </c>
      <c r="C2778" s="4" t="s">
        <v>3102</v>
      </c>
      <c r="D2778" s="4" t="s">
        <v>2739</v>
      </c>
      <c r="E2778" s="4">
        <v>19</v>
      </c>
      <c r="F2778" s="4" t="s">
        <v>2700</v>
      </c>
      <c r="G2778" s="4" t="s">
        <v>2758</v>
      </c>
      <c r="H2778" s="4" t="s">
        <v>2616</v>
      </c>
      <c r="I2778" s="4" t="s">
        <v>2616</v>
      </c>
    </row>
    <row r="2779" spans="1:9" x14ac:dyDescent="0.2">
      <c r="A2779" s="4">
        <v>230420</v>
      </c>
      <c r="B2779" s="4" t="s">
        <v>3101</v>
      </c>
      <c r="C2779" s="4" t="s">
        <v>3101</v>
      </c>
      <c r="D2779" s="4" t="s">
        <v>2739</v>
      </c>
      <c r="E2779" s="4">
        <v>19</v>
      </c>
      <c r="F2779" s="4" t="s">
        <v>2700</v>
      </c>
      <c r="G2779" s="4" t="s">
        <v>2741</v>
      </c>
      <c r="H2779" s="4" t="s">
        <v>2616</v>
      </c>
      <c r="I2779" s="4" t="s">
        <v>2616</v>
      </c>
    </row>
    <row r="2780" spans="1:9" x14ac:dyDescent="0.2">
      <c r="A2780" s="4">
        <v>230421</v>
      </c>
      <c r="B2780" s="4" t="s">
        <v>3100</v>
      </c>
      <c r="C2780" s="4" t="s">
        <v>3100</v>
      </c>
      <c r="D2780" s="4" t="s">
        <v>2739</v>
      </c>
      <c r="E2780" s="4">
        <v>19</v>
      </c>
      <c r="F2780" s="4" t="s">
        <v>2700</v>
      </c>
      <c r="G2780" s="4" t="s">
        <v>2758</v>
      </c>
      <c r="H2780" s="4" t="s">
        <v>2616</v>
      </c>
      <c r="I2780" s="4" t="s">
        <v>2616</v>
      </c>
    </row>
    <row r="2781" spans="1:9" x14ac:dyDescent="0.2">
      <c r="A2781" s="4">
        <v>230422</v>
      </c>
      <c r="B2781" s="4" t="s">
        <v>3099</v>
      </c>
      <c r="C2781" s="4" t="s">
        <v>3099</v>
      </c>
      <c r="D2781" s="4" t="s">
        <v>2739</v>
      </c>
      <c r="E2781" s="4">
        <v>19</v>
      </c>
      <c r="F2781" s="4" t="s">
        <v>2700</v>
      </c>
      <c r="G2781" s="4" t="s">
        <v>2828</v>
      </c>
      <c r="H2781" s="4" t="s">
        <v>2616</v>
      </c>
      <c r="I2781" s="4" t="s">
        <v>2616</v>
      </c>
    </row>
    <row r="2782" spans="1:9" x14ac:dyDescent="0.2">
      <c r="A2782" s="4">
        <v>230424</v>
      </c>
      <c r="B2782" s="4" t="s">
        <v>3098</v>
      </c>
      <c r="C2782" s="4" t="s">
        <v>3098</v>
      </c>
      <c r="D2782" s="4" t="s">
        <v>2739</v>
      </c>
      <c r="E2782" s="4">
        <v>19</v>
      </c>
      <c r="F2782" s="4" t="s">
        <v>2700</v>
      </c>
      <c r="G2782" s="4" t="s">
        <v>2758</v>
      </c>
      <c r="H2782" s="4" t="s">
        <v>2616</v>
      </c>
      <c r="I2782" s="4" t="s">
        <v>2616</v>
      </c>
    </row>
    <row r="2783" spans="1:9" x14ac:dyDescent="0.2">
      <c r="A2783" s="4">
        <v>230426</v>
      </c>
      <c r="B2783" s="4" t="s">
        <v>3097</v>
      </c>
      <c r="C2783" s="4" t="s">
        <v>3097</v>
      </c>
      <c r="D2783" s="4" t="s">
        <v>2739</v>
      </c>
      <c r="E2783" s="4">
        <v>19</v>
      </c>
      <c r="F2783" s="4" t="s">
        <v>2700</v>
      </c>
      <c r="G2783" s="4" t="s">
        <v>3096</v>
      </c>
      <c r="H2783" s="4" t="s">
        <v>2616</v>
      </c>
      <c r="I2783" s="4" t="s">
        <v>2616</v>
      </c>
    </row>
    <row r="2784" spans="1:9" x14ac:dyDescent="0.2">
      <c r="A2784" s="4">
        <v>230427</v>
      </c>
      <c r="B2784" s="4" t="s">
        <v>3095</v>
      </c>
      <c r="C2784" s="4" t="s">
        <v>3094</v>
      </c>
      <c r="D2784" s="4" t="s">
        <v>3075</v>
      </c>
      <c r="E2784" s="4">
        <v>300</v>
      </c>
      <c r="F2784" s="4" t="s">
        <v>2700</v>
      </c>
      <c r="G2784" s="4" t="s">
        <v>2741</v>
      </c>
      <c r="H2784" s="4" t="s">
        <v>2616</v>
      </c>
      <c r="I2784" s="4" t="s">
        <v>2616</v>
      </c>
    </row>
    <row r="2785" spans="1:9" x14ac:dyDescent="0.2">
      <c r="A2785" s="4">
        <v>230428</v>
      </c>
      <c r="B2785" s="4" t="s">
        <v>3093</v>
      </c>
      <c r="C2785" s="4" t="s">
        <v>3093</v>
      </c>
      <c r="D2785" s="4" t="s">
        <v>2739</v>
      </c>
      <c r="E2785" s="4">
        <v>19</v>
      </c>
      <c r="F2785" s="4" t="s">
        <v>2700</v>
      </c>
      <c r="G2785" s="4" t="s">
        <v>2758</v>
      </c>
      <c r="H2785" s="4" t="s">
        <v>2616</v>
      </c>
      <c r="I2785" s="4" t="s">
        <v>2616</v>
      </c>
    </row>
    <row r="2786" spans="1:9" x14ac:dyDescent="0.2">
      <c r="A2786" s="4">
        <v>230429</v>
      </c>
      <c r="B2786" s="4" t="s">
        <v>3092</v>
      </c>
      <c r="C2786" s="4" t="s">
        <v>3092</v>
      </c>
      <c r="D2786" s="4" t="s">
        <v>2739</v>
      </c>
      <c r="E2786" s="4">
        <v>19</v>
      </c>
      <c r="F2786" s="4" t="s">
        <v>2700</v>
      </c>
      <c r="G2786" s="4" t="s">
        <v>2758</v>
      </c>
      <c r="H2786" s="4" t="s">
        <v>2616</v>
      </c>
      <c r="I2786" s="4" t="s">
        <v>2616</v>
      </c>
    </row>
    <row r="2787" spans="1:9" x14ac:dyDescent="0.2">
      <c r="A2787" s="4">
        <v>230430</v>
      </c>
      <c r="B2787" s="4" t="s">
        <v>3091</v>
      </c>
      <c r="C2787" s="4" t="s">
        <v>3091</v>
      </c>
      <c r="D2787" s="4" t="s">
        <v>2773</v>
      </c>
      <c r="E2787" s="4">
        <v>19</v>
      </c>
      <c r="F2787" s="4" t="s">
        <v>2700</v>
      </c>
      <c r="G2787" s="4" t="s">
        <v>2758</v>
      </c>
      <c r="H2787" s="4" t="s">
        <v>2616</v>
      </c>
      <c r="I2787" s="4" t="s">
        <v>2616</v>
      </c>
    </row>
    <row r="2788" spans="1:9" x14ac:dyDescent="0.2">
      <c r="A2788" s="4">
        <v>230431</v>
      </c>
      <c r="B2788" s="4" t="s">
        <v>3090</v>
      </c>
      <c r="C2788" s="4" t="s">
        <v>3090</v>
      </c>
      <c r="D2788" s="4" t="s">
        <v>2739</v>
      </c>
      <c r="E2788" s="4">
        <v>19</v>
      </c>
      <c r="F2788" s="4" t="s">
        <v>2700</v>
      </c>
      <c r="G2788" s="4" t="s">
        <v>2741</v>
      </c>
      <c r="H2788" s="4" t="s">
        <v>2616</v>
      </c>
      <c r="I2788" s="4" t="s">
        <v>2616</v>
      </c>
    </row>
    <row r="2789" spans="1:9" x14ac:dyDescent="0.2">
      <c r="A2789" s="4">
        <v>230432</v>
      </c>
      <c r="B2789" s="4" t="s">
        <v>3089</v>
      </c>
      <c r="C2789" s="4" t="s">
        <v>3089</v>
      </c>
      <c r="D2789" s="4" t="s">
        <v>2739</v>
      </c>
      <c r="E2789" s="4">
        <v>19</v>
      </c>
      <c r="F2789" s="4" t="s">
        <v>2700</v>
      </c>
      <c r="G2789" s="4" t="s">
        <v>3031</v>
      </c>
      <c r="H2789" s="4" t="s">
        <v>2616</v>
      </c>
      <c r="I2789" s="4" t="s">
        <v>2616</v>
      </c>
    </row>
    <row r="2790" spans="1:9" x14ac:dyDescent="0.2">
      <c r="A2790" s="4">
        <v>230433</v>
      </c>
      <c r="B2790" s="4" t="s">
        <v>3088</v>
      </c>
      <c r="C2790" s="4" t="s">
        <v>3088</v>
      </c>
      <c r="D2790" s="4" t="s">
        <v>2739</v>
      </c>
      <c r="E2790" s="4">
        <v>19</v>
      </c>
      <c r="F2790" s="4" t="s">
        <v>2700</v>
      </c>
      <c r="G2790" s="4" t="s">
        <v>3031</v>
      </c>
      <c r="H2790" s="4" t="s">
        <v>2616</v>
      </c>
      <c r="I2790" s="4" t="s">
        <v>2616</v>
      </c>
    </row>
    <row r="2791" spans="1:9" x14ac:dyDescent="0.2">
      <c r="A2791" s="4">
        <v>230437</v>
      </c>
      <c r="B2791" s="4" t="s">
        <v>3087</v>
      </c>
      <c r="C2791" s="4" t="s">
        <v>3087</v>
      </c>
      <c r="D2791" s="4" t="s">
        <v>2739</v>
      </c>
      <c r="E2791" s="4">
        <v>18</v>
      </c>
      <c r="F2791" s="4" t="s">
        <v>2700</v>
      </c>
      <c r="G2791" s="4" t="s">
        <v>2741</v>
      </c>
      <c r="H2791" s="4" t="s">
        <v>2751</v>
      </c>
      <c r="I2791" s="4" t="s">
        <v>2616</v>
      </c>
    </row>
    <row r="2792" spans="1:9" x14ac:dyDescent="0.2">
      <c r="A2792" s="4">
        <v>230438</v>
      </c>
      <c r="B2792" s="4" t="s">
        <v>3086</v>
      </c>
      <c r="C2792" s="4" t="s">
        <v>3086</v>
      </c>
      <c r="D2792" s="4" t="s">
        <v>2739</v>
      </c>
      <c r="E2792" s="4">
        <v>21</v>
      </c>
      <c r="F2792" s="4" t="s">
        <v>2700</v>
      </c>
      <c r="G2792" s="4" t="s">
        <v>2840</v>
      </c>
      <c r="H2792" s="4" t="s">
        <v>2751</v>
      </c>
      <c r="I2792" s="4" t="s">
        <v>2616</v>
      </c>
    </row>
    <row r="2793" spans="1:9" x14ac:dyDescent="0.2">
      <c r="A2793" s="4">
        <v>230440</v>
      </c>
      <c r="B2793" s="4" t="s">
        <v>3085</v>
      </c>
      <c r="C2793" s="4" t="s">
        <v>3085</v>
      </c>
      <c r="D2793" s="4" t="s">
        <v>2739</v>
      </c>
      <c r="E2793" s="4">
        <v>19</v>
      </c>
      <c r="F2793" s="4" t="s">
        <v>2700</v>
      </c>
      <c r="G2793" s="4" t="s">
        <v>2741</v>
      </c>
      <c r="H2793" s="4" t="s">
        <v>2616</v>
      </c>
      <c r="I2793" s="4" t="s">
        <v>2616</v>
      </c>
    </row>
    <row r="2794" spans="1:9" x14ac:dyDescent="0.2">
      <c r="A2794" s="4">
        <v>230441</v>
      </c>
      <c r="B2794" s="4" t="s">
        <v>3084</v>
      </c>
      <c r="C2794" s="4" t="s">
        <v>3083</v>
      </c>
      <c r="D2794" s="4" t="s">
        <v>2739</v>
      </c>
      <c r="E2794" s="4">
        <v>19</v>
      </c>
      <c r="F2794" s="4" t="s">
        <v>2700</v>
      </c>
      <c r="G2794" s="4" t="s">
        <v>2741</v>
      </c>
      <c r="H2794" s="4" t="s">
        <v>2616</v>
      </c>
      <c r="I2794" s="4" t="s">
        <v>2616</v>
      </c>
    </row>
    <row r="2795" spans="1:9" x14ac:dyDescent="0.2">
      <c r="A2795" s="4">
        <v>230702</v>
      </c>
      <c r="B2795" s="4" t="s">
        <v>3082</v>
      </c>
      <c r="C2795" s="4" t="s">
        <v>3082</v>
      </c>
      <c r="D2795" s="4" t="s">
        <v>2739</v>
      </c>
      <c r="E2795" s="4">
        <v>19</v>
      </c>
      <c r="F2795" s="4" t="s">
        <v>2700</v>
      </c>
      <c r="G2795" s="4" t="s">
        <v>3004</v>
      </c>
      <c r="H2795" s="4" t="s">
        <v>2616</v>
      </c>
      <c r="I2795" s="4" t="s">
        <v>2616</v>
      </c>
    </row>
    <row r="2796" spans="1:9" x14ac:dyDescent="0.2">
      <c r="A2796" s="4">
        <v>230807</v>
      </c>
      <c r="B2796" s="4" t="s">
        <v>3081</v>
      </c>
      <c r="C2796" s="4" t="s">
        <v>3081</v>
      </c>
      <c r="D2796" s="4" t="s">
        <v>2739</v>
      </c>
      <c r="E2796" s="4">
        <v>19</v>
      </c>
      <c r="F2796" s="4" t="s">
        <v>2700</v>
      </c>
      <c r="G2796" s="4" t="s">
        <v>2756</v>
      </c>
      <c r="H2796" s="4" t="s">
        <v>2616</v>
      </c>
      <c r="I2796" s="4" t="s">
        <v>2616</v>
      </c>
    </row>
    <row r="2797" spans="1:9" x14ac:dyDescent="0.2">
      <c r="A2797" s="4">
        <v>230901</v>
      </c>
      <c r="B2797" s="4" t="s">
        <v>3080</v>
      </c>
      <c r="C2797" s="4" t="s">
        <v>3080</v>
      </c>
      <c r="D2797" s="4" t="s">
        <v>2739</v>
      </c>
      <c r="E2797" s="4">
        <v>50</v>
      </c>
      <c r="F2797" s="4" t="s">
        <v>2700</v>
      </c>
      <c r="G2797" s="4" t="s">
        <v>3031</v>
      </c>
      <c r="H2797" s="4" t="s">
        <v>2616</v>
      </c>
      <c r="I2797" s="4" t="s">
        <v>2616</v>
      </c>
    </row>
    <row r="2798" spans="1:9" x14ac:dyDescent="0.2">
      <c r="A2798" s="4">
        <v>230902</v>
      </c>
      <c r="B2798" s="4" t="s">
        <v>3079</v>
      </c>
      <c r="C2798" s="4" t="s">
        <v>3079</v>
      </c>
      <c r="D2798" s="4" t="s">
        <v>2739</v>
      </c>
      <c r="E2798" s="4">
        <v>50</v>
      </c>
      <c r="F2798" s="4" t="s">
        <v>2700</v>
      </c>
      <c r="G2798" s="4" t="s">
        <v>2741</v>
      </c>
      <c r="H2798" s="4" t="s">
        <v>2616</v>
      </c>
      <c r="I2798" s="4" t="s">
        <v>2616</v>
      </c>
    </row>
    <row r="2799" spans="1:9" x14ac:dyDescent="0.2">
      <c r="A2799" s="4">
        <v>230903</v>
      </c>
      <c r="B2799" s="4" t="s">
        <v>3078</v>
      </c>
      <c r="C2799" s="4" t="s">
        <v>3078</v>
      </c>
      <c r="D2799" s="4" t="s">
        <v>2739</v>
      </c>
      <c r="E2799" s="4">
        <v>50</v>
      </c>
      <c r="F2799" s="4" t="s">
        <v>2700</v>
      </c>
      <c r="G2799" s="4" t="s">
        <v>2764</v>
      </c>
      <c r="H2799" s="4" t="s">
        <v>2616</v>
      </c>
      <c r="I2799" s="4" t="s">
        <v>2616</v>
      </c>
    </row>
    <row r="2800" spans="1:9" x14ac:dyDescent="0.2">
      <c r="A2800" s="4">
        <v>230905</v>
      </c>
      <c r="B2800" s="4" t="s">
        <v>3077</v>
      </c>
      <c r="C2800" s="4" t="s">
        <v>3076</v>
      </c>
      <c r="D2800" s="4" t="s">
        <v>3075</v>
      </c>
      <c r="E2800" s="4">
        <v>300</v>
      </c>
      <c r="F2800" s="4" t="s">
        <v>2700</v>
      </c>
      <c r="G2800" s="4" t="s">
        <v>2741</v>
      </c>
      <c r="H2800" s="4" t="s">
        <v>2616</v>
      </c>
      <c r="I2800" s="4" t="s">
        <v>2616</v>
      </c>
    </row>
    <row r="2801" spans="1:9" x14ac:dyDescent="0.2">
      <c r="A2801" s="4">
        <v>230906</v>
      </c>
      <c r="B2801" s="4" t="s">
        <v>3074</v>
      </c>
      <c r="C2801" s="4" t="s">
        <v>3074</v>
      </c>
      <c r="D2801" s="4" t="s">
        <v>2739</v>
      </c>
      <c r="E2801" s="4">
        <v>50</v>
      </c>
      <c r="F2801" s="4" t="s">
        <v>2700</v>
      </c>
      <c r="G2801" s="4" t="s">
        <v>2828</v>
      </c>
      <c r="H2801" s="4" t="s">
        <v>2616</v>
      </c>
      <c r="I2801" s="4" t="s">
        <v>2616</v>
      </c>
    </row>
    <row r="2802" spans="1:9" x14ac:dyDescent="0.2">
      <c r="A2802" s="4">
        <v>230907</v>
      </c>
      <c r="B2802" s="4" t="s">
        <v>3073</v>
      </c>
      <c r="C2802" s="4" t="s">
        <v>3073</v>
      </c>
      <c r="D2802" s="4" t="s">
        <v>2739</v>
      </c>
      <c r="E2802" s="4">
        <v>50</v>
      </c>
      <c r="F2802" s="4" t="s">
        <v>2700</v>
      </c>
      <c r="G2802" s="4" t="s">
        <v>2758</v>
      </c>
      <c r="H2802" s="4" t="s">
        <v>2616</v>
      </c>
      <c r="I2802" s="4" t="s">
        <v>2616</v>
      </c>
    </row>
    <row r="2803" spans="1:9" x14ac:dyDescent="0.2">
      <c r="A2803" s="4">
        <v>230909</v>
      </c>
      <c r="B2803" s="4" t="s">
        <v>3072</v>
      </c>
      <c r="C2803" s="4" t="s">
        <v>3072</v>
      </c>
      <c r="D2803" s="4" t="s">
        <v>2739</v>
      </c>
      <c r="E2803" s="4">
        <v>21</v>
      </c>
      <c r="F2803" s="4" t="s">
        <v>2700</v>
      </c>
      <c r="G2803" s="4" t="s">
        <v>2758</v>
      </c>
      <c r="H2803" s="4" t="s">
        <v>2751</v>
      </c>
      <c r="I2803" s="4" t="s">
        <v>2616</v>
      </c>
    </row>
    <row r="2804" spans="1:9" x14ac:dyDescent="0.2">
      <c r="A2804" s="4">
        <v>230910</v>
      </c>
      <c r="B2804" s="4" t="s">
        <v>3071</v>
      </c>
      <c r="C2804" s="4" t="s">
        <v>3071</v>
      </c>
      <c r="D2804" s="4" t="s">
        <v>2739</v>
      </c>
      <c r="E2804" s="4">
        <v>50</v>
      </c>
      <c r="F2804" s="4" t="s">
        <v>2700</v>
      </c>
      <c r="G2804" s="4" t="s">
        <v>2815</v>
      </c>
      <c r="H2804" s="4" t="s">
        <v>2616</v>
      </c>
      <c r="I2804" s="4" t="s">
        <v>2616</v>
      </c>
    </row>
    <row r="2805" spans="1:9" x14ac:dyDescent="0.2">
      <c r="A2805" s="4">
        <v>230911</v>
      </c>
      <c r="B2805" s="4" t="s">
        <v>3070</v>
      </c>
      <c r="C2805" s="4" t="s">
        <v>3070</v>
      </c>
      <c r="D2805" s="4" t="s">
        <v>2739</v>
      </c>
      <c r="E2805" s="4">
        <v>50</v>
      </c>
      <c r="F2805" s="4" t="s">
        <v>2700</v>
      </c>
      <c r="G2805" s="4" t="s">
        <v>2741</v>
      </c>
      <c r="H2805" s="4" t="s">
        <v>2616</v>
      </c>
      <c r="I2805" s="4" t="s">
        <v>2616</v>
      </c>
    </row>
    <row r="2806" spans="1:9" x14ac:dyDescent="0.2">
      <c r="A2806" s="4">
        <v>230913</v>
      </c>
      <c r="B2806" s="4" t="s">
        <v>3069</v>
      </c>
      <c r="C2806" s="4" t="s">
        <v>3069</v>
      </c>
      <c r="D2806" s="4" t="s">
        <v>2739</v>
      </c>
      <c r="E2806" s="4">
        <v>50</v>
      </c>
      <c r="F2806" s="4" t="s">
        <v>2700</v>
      </c>
      <c r="G2806" s="4" t="s">
        <v>2741</v>
      </c>
      <c r="H2806" s="4" t="s">
        <v>2616</v>
      </c>
      <c r="I2806" s="4" t="s">
        <v>2616</v>
      </c>
    </row>
    <row r="2807" spans="1:9" x14ac:dyDescent="0.2">
      <c r="A2807" s="4">
        <v>230914</v>
      </c>
      <c r="B2807" s="4" t="s">
        <v>3068</v>
      </c>
      <c r="C2807" s="4" t="s">
        <v>3068</v>
      </c>
      <c r="D2807" s="4" t="s">
        <v>2739</v>
      </c>
      <c r="E2807" s="4">
        <v>47</v>
      </c>
      <c r="F2807" s="4" t="s">
        <v>2700</v>
      </c>
      <c r="G2807" s="4" t="s">
        <v>2758</v>
      </c>
      <c r="H2807" s="4" t="s">
        <v>2616</v>
      </c>
      <c r="I2807" s="4" t="s">
        <v>2616</v>
      </c>
    </row>
    <row r="2808" spans="1:9" x14ac:dyDescent="0.2">
      <c r="A2808" s="4">
        <v>230915</v>
      </c>
      <c r="B2808" s="4" t="s">
        <v>3067</v>
      </c>
      <c r="C2808" s="4" t="s">
        <v>3067</v>
      </c>
      <c r="D2808" s="4" t="s">
        <v>2739</v>
      </c>
      <c r="E2808" s="4">
        <v>47</v>
      </c>
      <c r="F2808" s="4" t="s">
        <v>2700</v>
      </c>
      <c r="G2808" s="4" t="s">
        <v>2764</v>
      </c>
      <c r="H2808" s="4" t="s">
        <v>2616</v>
      </c>
      <c r="I2808" s="4" t="s">
        <v>2616</v>
      </c>
    </row>
    <row r="2809" spans="1:9" x14ac:dyDescent="0.2">
      <c r="A2809" s="4">
        <v>230917</v>
      </c>
      <c r="B2809" s="4" t="s">
        <v>3066</v>
      </c>
      <c r="C2809" s="4" t="s">
        <v>3066</v>
      </c>
      <c r="D2809" s="4" t="s">
        <v>2739</v>
      </c>
      <c r="E2809" s="4">
        <v>47</v>
      </c>
      <c r="F2809" s="4" t="s">
        <v>2700</v>
      </c>
      <c r="G2809" s="4" t="s">
        <v>2758</v>
      </c>
      <c r="H2809" s="4" t="s">
        <v>2616</v>
      </c>
      <c r="I2809" s="4" t="s">
        <v>2616</v>
      </c>
    </row>
    <row r="2810" spans="1:9" x14ac:dyDescent="0.2">
      <c r="A2810" s="4">
        <v>230918</v>
      </c>
      <c r="B2810" s="4" t="s">
        <v>3065</v>
      </c>
      <c r="C2810" s="4" t="s">
        <v>3065</v>
      </c>
      <c r="D2810" s="4" t="s">
        <v>2739</v>
      </c>
      <c r="E2810" s="4">
        <v>47</v>
      </c>
      <c r="F2810" s="4" t="s">
        <v>2700</v>
      </c>
      <c r="G2810" s="4" t="s">
        <v>2741</v>
      </c>
      <c r="H2810" s="4" t="s">
        <v>2616</v>
      </c>
      <c r="I2810" s="4" t="s">
        <v>2616</v>
      </c>
    </row>
    <row r="2811" spans="1:9" x14ac:dyDescent="0.2">
      <c r="A2811" s="4">
        <v>230920</v>
      </c>
      <c r="B2811" s="4" t="s">
        <v>3064</v>
      </c>
      <c r="C2811" s="4" t="s">
        <v>3063</v>
      </c>
      <c r="D2811" s="4" t="s">
        <v>2739</v>
      </c>
      <c r="E2811" s="4">
        <v>47</v>
      </c>
      <c r="F2811" s="4" t="s">
        <v>2700</v>
      </c>
      <c r="G2811" s="4" t="s">
        <v>2741</v>
      </c>
      <c r="H2811" s="4" t="s">
        <v>2616</v>
      </c>
      <c r="I2811" s="4" t="s">
        <v>2795</v>
      </c>
    </row>
    <row r="2812" spans="1:9" x14ac:dyDescent="0.2">
      <c r="A2812" s="4">
        <v>230921</v>
      </c>
      <c r="B2812" s="4" t="s">
        <v>3062</v>
      </c>
      <c r="C2812" s="4" t="s">
        <v>3062</v>
      </c>
      <c r="D2812" s="4" t="s">
        <v>2739</v>
      </c>
      <c r="E2812" s="4">
        <v>20</v>
      </c>
      <c r="F2812" s="4" t="s">
        <v>2700</v>
      </c>
      <c r="G2812" s="4" t="s">
        <v>3004</v>
      </c>
      <c r="H2812" s="4" t="s">
        <v>2751</v>
      </c>
      <c r="I2812" s="4" t="s">
        <v>2616</v>
      </c>
    </row>
    <row r="2813" spans="1:9" x14ac:dyDescent="0.2">
      <c r="A2813" s="4">
        <v>230924</v>
      </c>
      <c r="B2813" s="4" t="s">
        <v>3061</v>
      </c>
      <c r="C2813" s="4" t="s">
        <v>3061</v>
      </c>
      <c r="D2813" s="4" t="s">
        <v>2739</v>
      </c>
      <c r="E2813" s="4">
        <v>50</v>
      </c>
      <c r="F2813" s="4" t="s">
        <v>2700</v>
      </c>
      <c r="G2813" s="4" t="s">
        <v>2741</v>
      </c>
      <c r="H2813" s="4" t="s">
        <v>2616</v>
      </c>
      <c r="I2813" s="4" t="s">
        <v>2616</v>
      </c>
    </row>
    <row r="2814" spans="1:9" x14ac:dyDescent="0.2">
      <c r="A2814" s="4">
        <v>230925</v>
      </c>
      <c r="B2814" s="4" t="s">
        <v>3060</v>
      </c>
      <c r="C2814" s="4" t="s">
        <v>3060</v>
      </c>
      <c r="D2814" s="4" t="s">
        <v>2739</v>
      </c>
      <c r="E2814" s="4">
        <v>47</v>
      </c>
      <c r="F2814" s="4" t="s">
        <v>2700</v>
      </c>
      <c r="G2814" s="4" t="s">
        <v>2758</v>
      </c>
      <c r="H2814" s="4" t="s">
        <v>2616</v>
      </c>
      <c r="I2814" s="4" t="s">
        <v>2616</v>
      </c>
    </row>
    <row r="2815" spans="1:9" x14ac:dyDescent="0.2">
      <c r="A2815" s="4">
        <v>230929</v>
      </c>
      <c r="B2815" s="4" t="s">
        <v>3059</v>
      </c>
      <c r="C2815" s="4" t="s">
        <v>3059</v>
      </c>
      <c r="D2815" s="4" t="s">
        <v>2739</v>
      </c>
      <c r="E2815" s="4">
        <v>46</v>
      </c>
      <c r="F2815" s="4" t="s">
        <v>2700</v>
      </c>
      <c r="G2815" s="4" t="s">
        <v>2758</v>
      </c>
      <c r="H2815" s="4" t="s">
        <v>2616</v>
      </c>
      <c r="I2815" s="4" t="s">
        <v>2616</v>
      </c>
    </row>
    <row r="2816" spans="1:9" x14ac:dyDescent="0.2">
      <c r="A2816" s="4">
        <v>230930</v>
      </c>
      <c r="B2816" s="4" t="s">
        <v>3058</v>
      </c>
      <c r="C2816" s="4" t="s">
        <v>3058</v>
      </c>
      <c r="D2816" s="4" t="s">
        <v>2739</v>
      </c>
      <c r="E2816" s="4">
        <v>50</v>
      </c>
      <c r="F2816" s="4" t="s">
        <v>2700</v>
      </c>
      <c r="G2816" s="4" t="s">
        <v>2758</v>
      </c>
      <c r="H2816" s="4" t="s">
        <v>2616</v>
      </c>
      <c r="I2816" s="4" t="s">
        <v>2616</v>
      </c>
    </row>
    <row r="2817" spans="1:9" x14ac:dyDescent="0.2">
      <c r="A2817" s="4">
        <v>230934</v>
      </c>
      <c r="B2817" s="4" t="s">
        <v>3057</v>
      </c>
      <c r="C2817" s="4" t="s">
        <v>3057</v>
      </c>
      <c r="D2817" s="4" t="s">
        <v>2739</v>
      </c>
      <c r="E2817" s="4">
        <v>50</v>
      </c>
      <c r="F2817" s="4" t="s">
        <v>2700</v>
      </c>
      <c r="G2817" s="4" t="s">
        <v>3056</v>
      </c>
      <c r="H2817" s="4" t="s">
        <v>2616</v>
      </c>
      <c r="I2817" s="4" t="s">
        <v>2616</v>
      </c>
    </row>
    <row r="2818" spans="1:9" x14ac:dyDescent="0.2">
      <c r="A2818" s="4">
        <v>231001</v>
      </c>
      <c r="B2818" s="4" t="s">
        <v>3055</v>
      </c>
      <c r="C2818" s="4" t="s">
        <v>3055</v>
      </c>
      <c r="D2818" s="4" t="s">
        <v>2739</v>
      </c>
      <c r="E2818" s="4">
        <v>48</v>
      </c>
      <c r="F2818" s="4" t="s">
        <v>2700</v>
      </c>
      <c r="G2818" s="4" t="s">
        <v>2758</v>
      </c>
      <c r="H2818" s="4" t="s">
        <v>2616</v>
      </c>
      <c r="I2818" s="4" t="s">
        <v>2616</v>
      </c>
    </row>
    <row r="2819" spans="1:9" x14ac:dyDescent="0.2">
      <c r="A2819" s="4">
        <v>231002</v>
      </c>
      <c r="B2819" s="4" t="s">
        <v>3054</v>
      </c>
      <c r="C2819" s="4" t="s">
        <v>3054</v>
      </c>
      <c r="D2819" s="4" t="s">
        <v>2739</v>
      </c>
      <c r="E2819" s="4">
        <v>48</v>
      </c>
      <c r="F2819" s="4" t="s">
        <v>2700</v>
      </c>
      <c r="G2819" s="4" t="s">
        <v>2758</v>
      </c>
      <c r="H2819" s="4" t="s">
        <v>2616</v>
      </c>
      <c r="I2819" s="4" t="s">
        <v>2616</v>
      </c>
    </row>
    <row r="2820" spans="1:9" x14ac:dyDescent="0.2">
      <c r="A2820" s="4">
        <v>231005</v>
      </c>
      <c r="B2820" s="4" t="s">
        <v>3053</v>
      </c>
      <c r="C2820" s="4" t="s">
        <v>3053</v>
      </c>
      <c r="D2820" s="4" t="s">
        <v>2739</v>
      </c>
      <c r="E2820" s="4">
        <v>48</v>
      </c>
      <c r="F2820" s="4" t="s">
        <v>2700</v>
      </c>
      <c r="G2820" s="4" t="s">
        <v>3031</v>
      </c>
      <c r="H2820" s="4" t="s">
        <v>2616</v>
      </c>
      <c r="I2820" s="4" t="s">
        <v>2616</v>
      </c>
    </row>
    <row r="2821" spans="1:9" x14ac:dyDescent="0.2">
      <c r="A2821" s="4">
        <v>231203</v>
      </c>
      <c r="B2821" s="4" t="s">
        <v>3052</v>
      </c>
      <c r="C2821" s="4" t="s">
        <v>3051</v>
      </c>
      <c r="D2821" s="4" t="s">
        <v>2739</v>
      </c>
      <c r="E2821" s="4">
        <v>45</v>
      </c>
      <c r="F2821" s="4" t="s">
        <v>2700</v>
      </c>
      <c r="G2821" s="4" t="s">
        <v>2741</v>
      </c>
      <c r="H2821" s="4" t="s">
        <v>2616</v>
      </c>
      <c r="I2821" s="4" t="s">
        <v>2616</v>
      </c>
    </row>
    <row r="2822" spans="1:9" x14ac:dyDescent="0.2">
      <c r="A2822" s="4">
        <v>231206</v>
      </c>
      <c r="B2822" s="4" t="s">
        <v>3050</v>
      </c>
      <c r="C2822" s="4" t="s">
        <v>3050</v>
      </c>
      <c r="D2822" s="4" t="s">
        <v>2739</v>
      </c>
      <c r="E2822" s="4">
        <v>45</v>
      </c>
      <c r="F2822" s="4" t="s">
        <v>2700</v>
      </c>
      <c r="G2822" s="4" t="s">
        <v>3031</v>
      </c>
      <c r="H2822" s="4" t="s">
        <v>2616</v>
      </c>
      <c r="I2822" s="4" t="s">
        <v>2616</v>
      </c>
    </row>
    <row r="2823" spans="1:9" x14ac:dyDescent="0.2">
      <c r="A2823" s="4">
        <v>231207</v>
      </c>
      <c r="B2823" s="4" t="s">
        <v>3049</v>
      </c>
      <c r="C2823" s="4" t="s">
        <v>3049</v>
      </c>
      <c r="D2823" s="4" t="s">
        <v>2739</v>
      </c>
      <c r="E2823" s="4">
        <v>45</v>
      </c>
      <c r="F2823" s="4" t="s">
        <v>2700</v>
      </c>
      <c r="G2823" s="4" t="s">
        <v>2764</v>
      </c>
      <c r="H2823" s="4" t="s">
        <v>2616</v>
      </c>
      <c r="I2823" s="4" t="s">
        <v>2616</v>
      </c>
    </row>
    <row r="2824" spans="1:9" x14ac:dyDescent="0.2">
      <c r="A2824" s="4">
        <v>231209</v>
      </c>
      <c r="B2824" s="4" t="s">
        <v>3048</v>
      </c>
      <c r="C2824" s="4" t="s">
        <v>3048</v>
      </c>
      <c r="D2824" s="4" t="s">
        <v>2739</v>
      </c>
      <c r="E2824" s="4">
        <v>300</v>
      </c>
      <c r="F2824" s="4" t="s">
        <v>2700</v>
      </c>
      <c r="G2824" s="4" t="s">
        <v>2758</v>
      </c>
      <c r="H2824" s="4" t="s">
        <v>2616</v>
      </c>
      <c r="I2824" s="4" t="s">
        <v>2616</v>
      </c>
    </row>
    <row r="2825" spans="1:9" x14ac:dyDescent="0.2">
      <c r="A2825" s="4">
        <v>231210</v>
      </c>
      <c r="B2825" s="4" t="s">
        <v>3047</v>
      </c>
      <c r="C2825" s="4" t="s">
        <v>3047</v>
      </c>
      <c r="D2825" s="4" t="s">
        <v>2739</v>
      </c>
      <c r="E2825" s="4">
        <v>47</v>
      </c>
      <c r="F2825" s="4" t="s">
        <v>2700</v>
      </c>
      <c r="G2825" s="4" t="s">
        <v>2764</v>
      </c>
      <c r="H2825" s="4" t="s">
        <v>2616</v>
      </c>
      <c r="I2825" s="4" t="s">
        <v>2616</v>
      </c>
    </row>
    <row r="2826" spans="1:9" x14ac:dyDescent="0.2">
      <c r="A2826" s="4">
        <v>231211</v>
      </c>
      <c r="B2826" s="4" t="s">
        <v>3046</v>
      </c>
      <c r="C2826" s="4" t="s">
        <v>3046</v>
      </c>
      <c r="D2826" s="4" t="s">
        <v>2739</v>
      </c>
      <c r="E2826" s="4">
        <v>47</v>
      </c>
      <c r="F2826" s="4" t="s">
        <v>2700</v>
      </c>
      <c r="G2826" s="4" t="s">
        <v>2758</v>
      </c>
      <c r="H2826" s="4" t="s">
        <v>2616</v>
      </c>
      <c r="I2826" s="4" t="s">
        <v>2616</v>
      </c>
    </row>
    <row r="2827" spans="1:9" x14ac:dyDescent="0.2">
      <c r="A2827" s="4">
        <v>231213</v>
      </c>
      <c r="B2827" s="4" t="s">
        <v>3045</v>
      </c>
      <c r="C2827" s="4" t="s">
        <v>3045</v>
      </c>
      <c r="D2827" s="4" t="s">
        <v>2739</v>
      </c>
      <c r="E2827" s="4">
        <v>45</v>
      </c>
      <c r="F2827" s="4" t="s">
        <v>2700</v>
      </c>
      <c r="G2827" s="4" t="s">
        <v>2758</v>
      </c>
      <c r="H2827" s="4" t="s">
        <v>2616</v>
      </c>
      <c r="I2827" s="4" t="s">
        <v>2616</v>
      </c>
    </row>
    <row r="2828" spans="1:9" x14ac:dyDescent="0.2">
      <c r="A2828" s="4">
        <v>231214</v>
      </c>
      <c r="B2828" s="4" t="s">
        <v>3044</v>
      </c>
      <c r="C2828" s="4" t="s">
        <v>3044</v>
      </c>
      <c r="D2828" s="4" t="s">
        <v>2739</v>
      </c>
      <c r="E2828" s="4">
        <v>300</v>
      </c>
      <c r="F2828" s="4" t="s">
        <v>2700</v>
      </c>
      <c r="G2828" s="4" t="s">
        <v>2758</v>
      </c>
      <c r="H2828" s="4" t="s">
        <v>2616</v>
      </c>
      <c r="I2828" s="4" t="s">
        <v>2616</v>
      </c>
    </row>
    <row r="2829" spans="1:9" x14ac:dyDescent="0.2">
      <c r="A2829" s="4">
        <v>231215</v>
      </c>
      <c r="B2829" s="4" t="s">
        <v>3043</v>
      </c>
      <c r="C2829" s="4" t="s">
        <v>3043</v>
      </c>
      <c r="D2829" s="4" t="s">
        <v>2739</v>
      </c>
      <c r="E2829" s="4">
        <v>300</v>
      </c>
      <c r="F2829" s="4" t="s">
        <v>2700</v>
      </c>
      <c r="G2829" s="4" t="s">
        <v>2741</v>
      </c>
      <c r="H2829" s="4" t="s">
        <v>2616</v>
      </c>
      <c r="I2829" s="4" t="s">
        <v>2616</v>
      </c>
    </row>
    <row r="2830" spans="1:9" x14ac:dyDescent="0.2">
      <c r="A2830" s="4">
        <v>231301</v>
      </c>
      <c r="B2830" s="4" t="s">
        <v>3042</v>
      </c>
      <c r="C2830" s="4" t="s">
        <v>3042</v>
      </c>
      <c r="D2830" s="4" t="s">
        <v>2739</v>
      </c>
      <c r="E2830" s="4">
        <v>20</v>
      </c>
      <c r="F2830" s="4" t="s">
        <v>2700</v>
      </c>
      <c r="G2830" s="4" t="s">
        <v>2758</v>
      </c>
      <c r="H2830" s="4" t="s">
        <v>2751</v>
      </c>
      <c r="I2830" s="4" t="s">
        <v>2616</v>
      </c>
    </row>
    <row r="2831" spans="1:9" x14ac:dyDescent="0.2">
      <c r="A2831" s="4">
        <v>231302</v>
      </c>
      <c r="B2831" s="4" t="s">
        <v>3041</v>
      </c>
      <c r="C2831" s="4" t="s">
        <v>3041</v>
      </c>
      <c r="D2831" s="4" t="s">
        <v>2739</v>
      </c>
      <c r="E2831" s="4">
        <v>46</v>
      </c>
      <c r="F2831" s="4" t="s">
        <v>2700</v>
      </c>
      <c r="G2831" s="4" t="s">
        <v>2758</v>
      </c>
      <c r="H2831" s="4" t="s">
        <v>2616</v>
      </c>
      <c r="I2831" s="4" t="s">
        <v>2616</v>
      </c>
    </row>
    <row r="2832" spans="1:9" x14ac:dyDescent="0.2">
      <c r="A2832" s="4">
        <v>231303</v>
      </c>
      <c r="B2832" s="4" t="s">
        <v>3040</v>
      </c>
      <c r="C2832" s="4" t="s">
        <v>3040</v>
      </c>
      <c r="D2832" s="4" t="s">
        <v>2739</v>
      </c>
      <c r="E2832" s="4">
        <v>20</v>
      </c>
      <c r="F2832" s="4" t="s">
        <v>2700</v>
      </c>
      <c r="G2832" s="4" t="s">
        <v>3004</v>
      </c>
      <c r="H2832" s="4" t="s">
        <v>2751</v>
      </c>
      <c r="I2832" s="4" t="s">
        <v>2616</v>
      </c>
    </row>
    <row r="2833" spans="1:9" x14ac:dyDescent="0.2">
      <c r="A2833" s="4">
        <v>231304</v>
      </c>
      <c r="B2833" s="4" t="s">
        <v>3039</v>
      </c>
      <c r="C2833" s="4" t="s">
        <v>3039</v>
      </c>
      <c r="D2833" s="4" t="s">
        <v>2739</v>
      </c>
      <c r="E2833" s="4">
        <v>46</v>
      </c>
      <c r="F2833" s="4" t="s">
        <v>2700</v>
      </c>
      <c r="G2833" s="4" t="s">
        <v>2758</v>
      </c>
      <c r="H2833" s="4" t="s">
        <v>2616</v>
      </c>
      <c r="I2833" s="4" t="s">
        <v>2616</v>
      </c>
    </row>
    <row r="2834" spans="1:9" x14ac:dyDescent="0.2">
      <c r="A2834" s="4">
        <v>231305</v>
      </c>
      <c r="B2834" s="4" t="s">
        <v>3038</v>
      </c>
      <c r="C2834" s="4" t="s">
        <v>3038</v>
      </c>
      <c r="D2834" s="4" t="s">
        <v>2739</v>
      </c>
      <c r="E2834" s="4">
        <v>46</v>
      </c>
      <c r="F2834" s="4" t="s">
        <v>2700</v>
      </c>
      <c r="G2834" s="4" t="s">
        <v>2758</v>
      </c>
      <c r="H2834" s="4" t="s">
        <v>2616</v>
      </c>
      <c r="I2834" s="4" t="s">
        <v>2616</v>
      </c>
    </row>
    <row r="2835" spans="1:9" x14ac:dyDescent="0.2">
      <c r="A2835" s="4">
        <v>231306</v>
      </c>
      <c r="B2835" s="4" t="s">
        <v>3037</v>
      </c>
      <c r="C2835" s="4" t="s">
        <v>3037</v>
      </c>
      <c r="D2835" s="4" t="s">
        <v>2739</v>
      </c>
      <c r="E2835" s="4">
        <v>46</v>
      </c>
      <c r="F2835" s="4" t="s">
        <v>2700</v>
      </c>
      <c r="G2835" s="4" t="s">
        <v>2815</v>
      </c>
      <c r="H2835" s="4" t="s">
        <v>2616</v>
      </c>
      <c r="I2835" s="4" t="s">
        <v>2616</v>
      </c>
    </row>
    <row r="2836" spans="1:9" x14ac:dyDescent="0.2">
      <c r="A2836" s="4">
        <v>231307</v>
      </c>
      <c r="B2836" s="4" t="s">
        <v>3036</v>
      </c>
      <c r="C2836" s="4" t="s">
        <v>3036</v>
      </c>
      <c r="D2836" s="4" t="s">
        <v>2739</v>
      </c>
      <c r="E2836" s="4">
        <v>46</v>
      </c>
      <c r="F2836" s="4" t="s">
        <v>2700</v>
      </c>
      <c r="G2836" s="4" t="s">
        <v>2758</v>
      </c>
      <c r="H2836" s="4" t="s">
        <v>2616</v>
      </c>
      <c r="I2836" s="4" t="s">
        <v>2616</v>
      </c>
    </row>
    <row r="2837" spans="1:9" x14ac:dyDescent="0.2">
      <c r="A2837" s="4">
        <v>231308</v>
      </c>
      <c r="B2837" s="4" t="s">
        <v>3035</v>
      </c>
      <c r="C2837" s="4" t="s">
        <v>3035</v>
      </c>
      <c r="D2837" s="4" t="s">
        <v>2739</v>
      </c>
      <c r="E2837" s="4">
        <v>46</v>
      </c>
      <c r="F2837" s="4" t="s">
        <v>2700</v>
      </c>
      <c r="G2837" s="4" t="s">
        <v>2741</v>
      </c>
      <c r="H2837" s="4" t="s">
        <v>2616</v>
      </c>
      <c r="I2837" s="4" t="s">
        <v>2616</v>
      </c>
    </row>
    <row r="2838" spans="1:9" x14ac:dyDescent="0.2">
      <c r="A2838" s="4">
        <v>231309</v>
      </c>
      <c r="B2838" s="4" t="s">
        <v>3034</v>
      </c>
      <c r="C2838" s="4" t="s">
        <v>3034</v>
      </c>
      <c r="D2838" s="4" t="s">
        <v>2739</v>
      </c>
      <c r="E2838" s="4">
        <v>46</v>
      </c>
      <c r="F2838" s="4" t="s">
        <v>2700</v>
      </c>
      <c r="G2838" s="4" t="s">
        <v>2758</v>
      </c>
      <c r="H2838" s="4" t="s">
        <v>2616</v>
      </c>
      <c r="I2838" s="4" t="s">
        <v>2616</v>
      </c>
    </row>
    <row r="2839" spans="1:9" x14ac:dyDescent="0.2">
      <c r="A2839" s="4">
        <v>231311</v>
      </c>
      <c r="B2839" s="4" t="s">
        <v>3033</v>
      </c>
      <c r="C2839" s="4" t="s">
        <v>3033</v>
      </c>
      <c r="D2839" s="4" t="s">
        <v>2739</v>
      </c>
      <c r="E2839" s="4">
        <v>20</v>
      </c>
      <c r="F2839" s="4" t="s">
        <v>2700</v>
      </c>
      <c r="G2839" s="4" t="s">
        <v>2758</v>
      </c>
      <c r="H2839" s="4" t="s">
        <v>2751</v>
      </c>
      <c r="I2839" s="4" t="s">
        <v>2616</v>
      </c>
    </row>
    <row r="2840" spans="1:9" x14ac:dyDescent="0.2">
      <c r="A2840" s="4">
        <v>231314</v>
      </c>
      <c r="B2840" s="4" t="s">
        <v>3032</v>
      </c>
      <c r="C2840" s="4" t="s">
        <v>3032</v>
      </c>
      <c r="D2840" s="4" t="s">
        <v>2739</v>
      </c>
      <c r="E2840" s="4">
        <v>46</v>
      </c>
      <c r="F2840" s="4" t="s">
        <v>2700</v>
      </c>
      <c r="G2840" s="4" t="s">
        <v>3031</v>
      </c>
      <c r="H2840" s="4" t="s">
        <v>2616</v>
      </c>
      <c r="I2840" s="4" t="s">
        <v>2616</v>
      </c>
    </row>
    <row r="2841" spans="1:9" x14ac:dyDescent="0.2">
      <c r="A2841" s="4">
        <v>231315</v>
      </c>
      <c r="B2841" s="4" t="s">
        <v>3030</v>
      </c>
      <c r="C2841" s="4" t="s">
        <v>3030</v>
      </c>
      <c r="D2841" s="4" t="s">
        <v>2739</v>
      </c>
      <c r="E2841" s="4">
        <v>46</v>
      </c>
      <c r="F2841" s="4" t="s">
        <v>2700</v>
      </c>
      <c r="G2841" s="4" t="s">
        <v>2741</v>
      </c>
      <c r="H2841" s="4" t="s">
        <v>2616</v>
      </c>
      <c r="I2841" s="4" t="s">
        <v>2616</v>
      </c>
    </row>
    <row r="2842" spans="1:9" x14ac:dyDescent="0.2">
      <c r="A2842" s="4">
        <v>231316</v>
      </c>
      <c r="B2842" s="4" t="s">
        <v>3029</v>
      </c>
      <c r="C2842" s="4" t="s">
        <v>3029</v>
      </c>
      <c r="D2842" s="4" t="s">
        <v>2739</v>
      </c>
      <c r="E2842" s="4">
        <v>46</v>
      </c>
      <c r="F2842" s="4" t="s">
        <v>2700</v>
      </c>
      <c r="G2842" s="4" t="s">
        <v>2741</v>
      </c>
      <c r="H2842" s="4" t="s">
        <v>2616</v>
      </c>
      <c r="I2842" s="4" t="s">
        <v>2616</v>
      </c>
    </row>
    <row r="2843" spans="1:9" x14ac:dyDescent="0.2">
      <c r="A2843" s="4">
        <v>231501</v>
      </c>
      <c r="B2843" s="4" t="s">
        <v>3028</v>
      </c>
      <c r="C2843" s="4" t="s">
        <v>3028</v>
      </c>
      <c r="D2843" s="4" t="s">
        <v>2739</v>
      </c>
      <c r="E2843" s="4">
        <v>49</v>
      </c>
      <c r="F2843" s="4" t="s">
        <v>2700</v>
      </c>
      <c r="G2843" s="4" t="s">
        <v>2741</v>
      </c>
      <c r="H2843" s="4" t="s">
        <v>2616</v>
      </c>
      <c r="I2843" s="4" t="s">
        <v>2616</v>
      </c>
    </row>
    <row r="2844" spans="1:9" x14ac:dyDescent="0.2">
      <c r="A2844" s="4">
        <v>231502</v>
      </c>
      <c r="B2844" s="4" t="s">
        <v>3027</v>
      </c>
      <c r="C2844" s="4" t="s">
        <v>3027</v>
      </c>
      <c r="D2844" s="4" t="s">
        <v>2739</v>
      </c>
      <c r="E2844" s="4">
        <v>49</v>
      </c>
      <c r="F2844" s="4" t="s">
        <v>2700</v>
      </c>
      <c r="G2844" s="4" t="s">
        <v>2741</v>
      </c>
      <c r="H2844" s="4" t="s">
        <v>2616</v>
      </c>
      <c r="I2844" s="4" t="s">
        <v>2616</v>
      </c>
    </row>
    <row r="2845" spans="1:9" x14ac:dyDescent="0.2">
      <c r="A2845" s="4">
        <v>231601</v>
      </c>
      <c r="B2845" s="4" t="s">
        <v>3026</v>
      </c>
      <c r="C2845" s="4" t="s">
        <v>3026</v>
      </c>
      <c r="D2845" s="4" t="s">
        <v>2739</v>
      </c>
      <c r="E2845" s="4">
        <v>17</v>
      </c>
      <c r="F2845" s="4" t="s">
        <v>2700</v>
      </c>
      <c r="G2845" s="4" t="s">
        <v>2764</v>
      </c>
      <c r="H2845" s="4" t="s">
        <v>2616</v>
      </c>
      <c r="I2845" s="4" t="s">
        <v>2616</v>
      </c>
    </row>
    <row r="2846" spans="1:9" x14ac:dyDescent="0.2">
      <c r="A2846" s="4">
        <v>231606</v>
      </c>
      <c r="B2846" s="4" t="s">
        <v>3025</v>
      </c>
      <c r="C2846" s="4" t="s">
        <v>3025</v>
      </c>
      <c r="D2846" s="4" t="s">
        <v>2739</v>
      </c>
      <c r="E2846" s="4">
        <v>17</v>
      </c>
      <c r="F2846" s="4" t="s">
        <v>2700</v>
      </c>
      <c r="G2846" s="4" t="s">
        <v>2758</v>
      </c>
      <c r="H2846" s="4" t="s">
        <v>2616</v>
      </c>
      <c r="I2846" s="4" t="s">
        <v>2616</v>
      </c>
    </row>
    <row r="2847" spans="1:9" x14ac:dyDescent="0.2">
      <c r="A2847" s="4">
        <v>231609</v>
      </c>
      <c r="B2847" s="4" t="s">
        <v>3024</v>
      </c>
      <c r="C2847" s="4" t="s">
        <v>3024</v>
      </c>
      <c r="D2847" s="4" t="s">
        <v>2739</v>
      </c>
      <c r="E2847" s="4">
        <v>17</v>
      </c>
      <c r="F2847" s="4" t="s">
        <v>2700</v>
      </c>
      <c r="G2847" s="4" t="s">
        <v>3023</v>
      </c>
      <c r="H2847" s="4" t="s">
        <v>2616</v>
      </c>
      <c r="I2847" s="4" t="s">
        <v>2616</v>
      </c>
    </row>
    <row r="2848" spans="1:9" x14ac:dyDescent="0.2">
      <c r="A2848" s="4">
        <v>231701</v>
      </c>
      <c r="B2848" s="4" t="s">
        <v>3022</v>
      </c>
      <c r="C2848" s="4" t="s">
        <v>3021</v>
      </c>
      <c r="D2848" s="4" t="s">
        <v>2739</v>
      </c>
      <c r="E2848" s="4">
        <v>18</v>
      </c>
      <c r="F2848" s="4" t="s">
        <v>2700</v>
      </c>
      <c r="G2848" s="4" t="s">
        <v>2741</v>
      </c>
      <c r="H2848" s="4" t="s">
        <v>2616</v>
      </c>
      <c r="I2848" s="4" t="s">
        <v>2616</v>
      </c>
    </row>
    <row r="2849" spans="1:9" x14ac:dyDescent="0.2">
      <c r="A2849" s="4">
        <v>231703</v>
      </c>
      <c r="B2849" s="4" t="s">
        <v>3020</v>
      </c>
      <c r="C2849" s="4" t="s">
        <v>3020</v>
      </c>
      <c r="D2849" s="4" t="s">
        <v>2739</v>
      </c>
      <c r="E2849" s="4">
        <v>18</v>
      </c>
      <c r="F2849" s="4" t="s">
        <v>2700</v>
      </c>
      <c r="G2849" s="4" t="s">
        <v>2758</v>
      </c>
      <c r="H2849" s="4" t="s">
        <v>2616</v>
      </c>
      <c r="I2849" s="4" t="s">
        <v>2616</v>
      </c>
    </row>
    <row r="2850" spans="1:9" x14ac:dyDescent="0.2">
      <c r="A2850" s="4">
        <v>231706</v>
      </c>
      <c r="B2850" s="4" t="s">
        <v>3019</v>
      </c>
      <c r="C2850" s="4" t="s">
        <v>3019</v>
      </c>
      <c r="D2850" s="4" t="s">
        <v>2739</v>
      </c>
      <c r="E2850" s="4">
        <v>18</v>
      </c>
      <c r="F2850" s="4" t="s">
        <v>2700</v>
      </c>
      <c r="G2850" s="4" t="s">
        <v>2758</v>
      </c>
      <c r="H2850" s="4" t="s">
        <v>2616</v>
      </c>
      <c r="I2850" s="4" t="s">
        <v>2616</v>
      </c>
    </row>
    <row r="2851" spans="1:9" x14ac:dyDescent="0.2">
      <c r="A2851" s="4">
        <v>231707</v>
      </c>
      <c r="B2851" s="4" t="s">
        <v>3018</v>
      </c>
      <c r="C2851" s="4" t="s">
        <v>3018</v>
      </c>
      <c r="D2851" s="4" t="s">
        <v>2739</v>
      </c>
      <c r="E2851" s="4">
        <v>11</v>
      </c>
      <c r="F2851" s="4" t="s">
        <v>2700</v>
      </c>
      <c r="G2851" s="4" t="s">
        <v>2741</v>
      </c>
      <c r="H2851" s="4" t="s">
        <v>2616</v>
      </c>
      <c r="I2851" s="4" t="s">
        <v>2616</v>
      </c>
    </row>
    <row r="2852" spans="1:9" x14ac:dyDescent="0.2">
      <c r="A2852" s="4">
        <v>231708</v>
      </c>
      <c r="B2852" s="4" t="s">
        <v>3017</v>
      </c>
      <c r="C2852" s="4" t="s">
        <v>3017</v>
      </c>
      <c r="D2852" s="4" t="s">
        <v>2739</v>
      </c>
      <c r="E2852" s="4">
        <v>18</v>
      </c>
      <c r="F2852" s="4" t="s">
        <v>2700</v>
      </c>
      <c r="G2852" s="4" t="s">
        <v>2815</v>
      </c>
      <c r="H2852" s="4" t="s">
        <v>2616</v>
      </c>
      <c r="I2852" s="4" t="s">
        <v>2616</v>
      </c>
    </row>
    <row r="2853" spans="1:9" x14ac:dyDescent="0.2">
      <c r="A2853" s="4">
        <v>231710</v>
      </c>
      <c r="B2853" s="4" t="s">
        <v>3016</v>
      </c>
      <c r="C2853" s="4" t="s">
        <v>3016</v>
      </c>
      <c r="D2853" s="4" t="s">
        <v>2739</v>
      </c>
      <c r="E2853" s="4">
        <v>18</v>
      </c>
      <c r="F2853" s="4" t="s">
        <v>2700</v>
      </c>
      <c r="G2853" s="4" t="s">
        <v>2758</v>
      </c>
      <c r="H2853" s="4" t="s">
        <v>2616</v>
      </c>
      <c r="I2853" s="4" t="s">
        <v>2616</v>
      </c>
    </row>
    <row r="2854" spans="1:9" x14ac:dyDescent="0.2">
      <c r="A2854" s="4">
        <v>231711</v>
      </c>
      <c r="B2854" s="4" t="s">
        <v>3015</v>
      </c>
      <c r="C2854" s="4" t="s">
        <v>3015</v>
      </c>
      <c r="D2854" s="4" t="s">
        <v>2739</v>
      </c>
      <c r="E2854" s="4">
        <v>18</v>
      </c>
      <c r="F2854" s="4" t="s">
        <v>2700</v>
      </c>
      <c r="G2854" s="4" t="s">
        <v>2758</v>
      </c>
      <c r="H2854" s="4" t="s">
        <v>2616</v>
      </c>
      <c r="I2854" s="4" t="s">
        <v>2616</v>
      </c>
    </row>
    <row r="2855" spans="1:9" x14ac:dyDescent="0.2">
      <c r="A2855" s="4">
        <v>231713</v>
      </c>
      <c r="B2855" s="4" t="s">
        <v>3014</v>
      </c>
      <c r="C2855" s="4" t="s">
        <v>3014</v>
      </c>
      <c r="D2855" s="4" t="s">
        <v>2739</v>
      </c>
      <c r="E2855" s="4">
        <v>18</v>
      </c>
      <c r="F2855" s="4" t="s">
        <v>2700</v>
      </c>
      <c r="G2855" s="4" t="s">
        <v>2758</v>
      </c>
      <c r="H2855" s="4" t="s">
        <v>2616</v>
      </c>
      <c r="I2855" s="4" t="s">
        <v>2616</v>
      </c>
    </row>
    <row r="2856" spans="1:9" x14ac:dyDescent="0.2">
      <c r="A2856" s="4">
        <v>231714</v>
      </c>
      <c r="B2856" s="4" t="s">
        <v>3013</v>
      </c>
      <c r="C2856" s="4" t="s">
        <v>3013</v>
      </c>
      <c r="D2856" s="4" t="s">
        <v>2739</v>
      </c>
      <c r="E2856" s="4">
        <v>18</v>
      </c>
      <c r="F2856" s="4" t="s">
        <v>2700</v>
      </c>
      <c r="G2856" s="4" t="s">
        <v>2758</v>
      </c>
      <c r="H2856" s="4" t="s">
        <v>2616</v>
      </c>
      <c r="I2856" s="4" t="s">
        <v>2616</v>
      </c>
    </row>
    <row r="2857" spans="1:9" x14ac:dyDescent="0.2">
      <c r="A2857" s="4">
        <v>231715</v>
      </c>
      <c r="B2857" s="4" t="s">
        <v>3012</v>
      </c>
      <c r="C2857" s="4" t="s">
        <v>3012</v>
      </c>
      <c r="D2857" s="4" t="s">
        <v>2739</v>
      </c>
      <c r="E2857" s="4">
        <v>18</v>
      </c>
      <c r="F2857" s="4" t="s">
        <v>2700</v>
      </c>
      <c r="G2857" s="4" t="s">
        <v>2758</v>
      </c>
      <c r="H2857" s="4" t="s">
        <v>2616</v>
      </c>
      <c r="I2857" s="4" t="s">
        <v>2616</v>
      </c>
    </row>
    <row r="2858" spans="1:9" x14ac:dyDescent="0.2">
      <c r="A2858" s="4">
        <v>231717</v>
      </c>
      <c r="B2858" s="4" t="s">
        <v>3011</v>
      </c>
      <c r="C2858" s="4" t="s">
        <v>3011</v>
      </c>
      <c r="D2858" s="4" t="s">
        <v>2739</v>
      </c>
      <c r="E2858" s="4">
        <v>18</v>
      </c>
      <c r="F2858" s="4" t="s">
        <v>2700</v>
      </c>
      <c r="G2858" s="4" t="s">
        <v>2741</v>
      </c>
      <c r="H2858" s="4" t="s">
        <v>2616</v>
      </c>
      <c r="I2858" s="4" t="s">
        <v>2616</v>
      </c>
    </row>
    <row r="2859" spans="1:9" x14ac:dyDescent="0.2">
      <c r="A2859" s="4">
        <v>231718</v>
      </c>
      <c r="B2859" s="4" t="s">
        <v>3010</v>
      </c>
      <c r="C2859" s="4" t="s">
        <v>3010</v>
      </c>
      <c r="D2859" s="4" t="s">
        <v>2739</v>
      </c>
      <c r="E2859" s="4">
        <v>18</v>
      </c>
      <c r="F2859" s="4" t="s">
        <v>2700</v>
      </c>
      <c r="G2859" s="4" t="s">
        <v>2764</v>
      </c>
      <c r="H2859" s="4" t="s">
        <v>2616</v>
      </c>
      <c r="I2859" s="4" t="s">
        <v>2616</v>
      </c>
    </row>
    <row r="2860" spans="1:9" x14ac:dyDescent="0.2">
      <c r="A2860" s="4">
        <v>231719</v>
      </c>
      <c r="B2860" s="4" t="s">
        <v>3009</v>
      </c>
      <c r="C2860" s="4" t="s">
        <v>3009</v>
      </c>
      <c r="D2860" s="4" t="s">
        <v>2739</v>
      </c>
      <c r="E2860" s="4">
        <v>16</v>
      </c>
      <c r="F2860" s="4" t="s">
        <v>2700</v>
      </c>
      <c r="G2860" s="4" t="s">
        <v>2758</v>
      </c>
      <c r="H2860" s="4" t="s">
        <v>2616</v>
      </c>
      <c r="I2860" s="4" t="s">
        <v>2616</v>
      </c>
    </row>
    <row r="2861" spans="1:9" x14ac:dyDescent="0.2">
      <c r="A2861" s="4">
        <v>231802</v>
      </c>
      <c r="B2861" s="4" t="s">
        <v>3008</v>
      </c>
      <c r="C2861" s="4" t="s">
        <v>3008</v>
      </c>
      <c r="D2861" s="4" t="s">
        <v>2739</v>
      </c>
      <c r="E2861" s="4">
        <v>44</v>
      </c>
      <c r="F2861" s="4" t="s">
        <v>2700</v>
      </c>
      <c r="G2861" s="4" t="s">
        <v>2828</v>
      </c>
      <c r="H2861" s="4" t="s">
        <v>2616</v>
      </c>
      <c r="I2861" s="4" t="s">
        <v>2616</v>
      </c>
    </row>
    <row r="2862" spans="1:9" x14ac:dyDescent="0.2">
      <c r="A2862" s="4">
        <v>231803</v>
      </c>
      <c r="B2862" s="4" t="s">
        <v>3007</v>
      </c>
      <c r="C2862" s="4" t="s">
        <v>3007</v>
      </c>
      <c r="D2862" s="4" t="s">
        <v>2739</v>
      </c>
      <c r="E2862" s="4">
        <v>44</v>
      </c>
      <c r="F2862" s="4" t="s">
        <v>2700</v>
      </c>
      <c r="G2862" s="4" t="s">
        <v>2764</v>
      </c>
      <c r="H2862" s="4" t="s">
        <v>2616</v>
      </c>
      <c r="I2862" s="4" t="s">
        <v>2616</v>
      </c>
    </row>
    <row r="2863" spans="1:9" x14ac:dyDescent="0.2">
      <c r="A2863" s="4">
        <v>231805</v>
      </c>
      <c r="B2863" s="4" t="s">
        <v>3006</v>
      </c>
      <c r="C2863" s="4" t="s">
        <v>3006</v>
      </c>
      <c r="D2863" s="4" t="s">
        <v>2739</v>
      </c>
      <c r="E2863" s="4">
        <v>44</v>
      </c>
      <c r="F2863" s="4" t="s">
        <v>2700</v>
      </c>
      <c r="G2863" s="4" t="s">
        <v>2741</v>
      </c>
      <c r="H2863" s="4" t="s">
        <v>2616</v>
      </c>
      <c r="I2863" s="4" t="s">
        <v>2616</v>
      </c>
    </row>
    <row r="2864" spans="1:9" x14ac:dyDescent="0.2">
      <c r="A2864" s="4">
        <v>231806</v>
      </c>
      <c r="B2864" s="4" t="s">
        <v>3005</v>
      </c>
      <c r="C2864" s="4" t="s">
        <v>3005</v>
      </c>
      <c r="D2864" s="4" t="s">
        <v>2739</v>
      </c>
      <c r="E2864" s="4">
        <v>16</v>
      </c>
      <c r="F2864" s="4" t="s">
        <v>2700</v>
      </c>
      <c r="G2864" s="4" t="s">
        <v>3004</v>
      </c>
      <c r="H2864" s="4" t="s">
        <v>2616</v>
      </c>
      <c r="I2864" s="4" t="s">
        <v>2616</v>
      </c>
    </row>
    <row r="2865" spans="1:9" x14ac:dyDescent="0.2">
      <c r="A2865" s="4">
        <v>250001</v>
      </c>
      <c r="B2865" s="4" t="s">
        <v>3003</v>
      </c>
      <c r="C2865" s="4" t="s">
        <v>3003</v>
      </c>
      <c r="D2865" s="4" t="s">
        <v>2739</v>
      </c>
      <c r="E2865" s="4">
        <v>213</v>
      </c>
      <c r="F2865" s="4" t="s">
        <v>2700</v>
      </c>
      <c r="G2865" s="4" t="s">
        <v>2741</v>
      </c>
      <c r="H2865" s="4" t="s">
        <v>2607</v>
      </c>
      <c r="I2865" s="4" t="s">
        <v>2607</v>
      </c>
    </row>
    <row r="2866" spans="1:9" x14ac:dyDescent="0.2">
      <c r="A2866" s="4">
        <v>250002</v>
      </c>
      <c r="B2866" s="4" t="s">
        <v>3002</v>
      </c>
      <c r="C2866" s="4" t="s">
        <v>3002</v>
      </c>
      <c r="D2866" s="4" t="s">
        <v>2739</v>
      </c>
      <c r="E2866" s="4">
        <v>213</v>
      </c>
      <c r="F2866" s="4" t="s">
        <v>2700</v>
      </c>
      <c r="G2866" s="4" t="s">
        <v>2828</v>
      </c>
      <c r="H2866" s="4" t="s">
        <v>2607</v>
      </c>
      <c r="I2866" s="4" t="s">
        <v>2607</v>
      </c>
    </row>
    <row r="2867" spans="1:9" x14ac:dyDescent="0.2">
      <c r="A2867" s="4">
        <v>250003</v>
      </c>
      <c r="B2867" s="4" t="s">
        <v>3001</v>
      </c>
      <c r="C2867" s="4" t="s">
        <v>3001</v>
      </c>
      <c r="D2867" s="4" t="s">
        <v>2739</v>
      </c>
      <c r="E2867" s="4">
        <v>205</v>
      </c>
      <c r="F2867" s="4" t="s">
        <v>2700</v>
      </c>
      <c r="G2867" s="4" t="s">
        <v>2741</v>
      </c>
      <c r="H2867" s="4" t="s">
        <v>2607</v>
      </c>
      <c r="I2867" s="4" t="s">
        <v>2607</v>
      </c>
    </row>
    <row r="2868" spans="1:9" x14ac:dyDescent="0.2">
      <c r="A2868" s="4">
        <v>250004</v>
      </c>
      <c r="B2868" s="4" t="s">
        <v>3000</v>
      </c>
      <c r="C2868" s="4" t="s">
        <v>3000</v>
      </c>
      <c r="D2868" s="4" t="s">
        <v>2739</v>
      </c>
      <c r="E2868" s="4">
        <v>204</v>
      </c>
      <c r="F2868" s="4" t="s">
        <v>2700</v>
      </c>
      <c r="G2868" s="4" t="s">
        <v>2758</v>
      </c>
      <c r="H2868" s="4" t="s">
        <v>2607</v>
      </c>
      <c r="I2868" s="4" t="s">
        <v>2607</v>
      </c>
    </row>
    <row r="2869" spans="1:9" x14ac:dyDescent="0.2">
      <c r="A2869" s="4">
        <v>250005</v>
      </c>
      <c r="B2869" s="4" t="s">
        <v>2999</v>
      </c>
      <c r="C2869" s="4" t="s">
        <v>2999</v>
      </c>
      <c r="D2869" s="4" t="s">
        <v>2739</v>
      </c>
      <c r="E2869" s="4">
        <v>169</v>
      </c>
      <c r="F2869" s="4" t="s">
        <v>2700</v>
      </c>
      <c r="G2869" s="4" t="s">
        <v>2741</v>
      </c>
      <c r="H2869" s="4" t="s">
        <v>2607</v>
      </c>
      <c r="I2869" s="4" t="s">
        <v>2607</v>
      </c>
    </row>
    <row r="2870" spans="1:9" x14ac:dyDescent="0.2">
      <c r="A2870" s="4">
        <v>250006</v>
      </c>
      <c r="B2870" s="4" t="s">
        <v>2998</v>
      </c>
      <c r="C2870" s="4" t="s">
        <v>2998</v>
      </c>
      <c r="D2870" s="4" t="s">
        <v>2739</v>
      </c>
      <c r="E2870" s="4">
        <v>205</v>
      </c>
      <c r="F2870" s="4" t="s">
        <v>2700</v>
      </c>
      <c r="G2870" s="4" t="s">
        <v>2741</v>
      </c>
      <c r="H2870" s="4" t="s">
        <v>2607</v>
      </c>
      <c r="I2870" s="4" t="s">
        <v>2607</v>
      </c>
    </row>
    <row r="2871" spans="1:9" x14ac:dyDescent="0.2">
      <c r="A2871" s="4">
        <v>250007</v>
      </c>
      <c r="B2871" s="4" t="s">
        <v>2997</v>
      </c>
      <c r="C2871" s="4" t="s">
        <v>2997</v>
      </c>
      <c r="D2871" s="4" t="s">
        <v>2739</v>
      </c>
      <c r="E2871" s="4">
        <v>169</v>
      </c>
      <c r="F2871" s="4" t="s">
        <v>2700</v>
      </c>
      <c r="G2871" s="4" t="s">
        <v>2741</v>
      </c>
      <c r="H2871" s="4" t="s">
        <v>2607</v>
      </c>
      <c r="I2871" s="4" t="s">
        <v>2607</v>
      </c>
    </row>
    <row r="2872" spans="1:9" x14ac:dyDescent="0.2">
      <c r="A2872" s="4">
        <v>250008</v>
      </c>
      <c r="B2872" s="4" t="s">
        <v>2996</v>
      </c>
      <c r="C2872" s="4" t="s">
        <v>2996</v>
      </c>
      <c r="D2872" s="4" t="s">
        <v>2739</v>
      </c>
      <c r="E2872" s="4">
        <v>204</v>
      </c>
      <c r="F2872" s="4" t="s">
        <v>2700</v>
      </c>
      <c r="G2872" s="4" t="s">
        <v>2758</v>
      </c>
      <c r="H2872" s="4" t="s">
        <v>2607</v>
      </c>
      <c r="I2872" s="4" t="s">
        <v>2607</v>
      </c>
    </row>
    <row r="2873" spans="1:9" x14ac:dyDescent="0.2">
      <c r="A2873" s="4">
        <v>250009</v>
      </c>
      <c r="B2873" s="4" t="s">
        <v>2995</v>
      </c>
      <c r="C2873" s="4" t="s">
        <v>2995</v>
      </c>
      <c r="D2873" s="4" t="s">
        <v>2739</v>
      </c>
      <c r="E2873" s="4">
        <v>170</v>
      </c>
      <c r="F2873" s="4" t="s">
        <v>2700</v>
      </c>
      <c r="G2873" s="4" t="s">
        <v>2741</v>
      </c>
      <c r="H2873" s="4" t="s">
        <v>2607</v>
      </c>
      <c r="I2873" s="4" t="s">
        <v>2607</v>
      </c>
    </row>
    <row r="2874" spans="1:9" x14ac:dyDescent="0.2">
      <c r="A2874" s="4">
        <v>250010</v>
      </c>
      <c r="B2874" s="4" t="s">
        <v>2994</v>
      </c>
      <c r="C2874" s="4" t="s">
        <v>2994</v>
      </c>
      <c r="D2874" s="4" t="s">
        <v>2739</v>
      </c>
      <c r="E2874" s="4">
        <v>206</v>
      </c>
      <c r="F2874" s="4" t="s">
        <v>2700</v>
      </c>
      <c r="G2874" s="4" t="s">
        <v>2741</v>
      </c>
      <c r="H2874" s="4" t="s">
        <v>2607</v>
      </c>
      <c r="I2874" s="4" t="s">
        <v>2607</v>
      </c>
    </row>
    <row r="2875" spans="1:9" x14ac:dyDescent="0.2">
      <c r="A2875" s="4">
        <v>250011</v>
      </c>
      <c r="B2875" s="4" t="s">
        <v>2993</v>
      </c>
      <c r="C2875" s="4" t="s">
        <v>2993</v>
      </c>
      <c r="D2875" s="4" t="s">
        <v>2739</v>
      </c>
      <c r="E2875" s="4">
        <v>206</v>
      </c>
      <c r="F2875" s="4" t="s">
        <v>2700</v>
      </c>
      <c r="G2875" s="4" t="s">
        <v>2741</v>
      </c>
      <c r="H2875" s="4" t="s">
        <v>2607</v>
      </c>
      <c r="I2875" s="4" t="s">
        <v>2607</v>
      </c>
    </row>
    <row r="2876" spans="1:9" x14ac:dyDescent="0.2">
      <c r="A2876" s="4">
        <v>250012</v>
      </c>
      <c r="B2876" s="4" t="s">
        <v>2992</v>
      </c>
      <c r="C2876" s="4" t="s">
        <v>2992</v>
      </c>
      <c r="D2876" s="4" t="s">
        <v>2739</v>
      </c>
      <c r="E2876" s="4">
        <v>206</v>
      </c>
      <c r="F2876" s="4" t="s">
        <v>2700</v>
      </c>
      <c r="G2876" s="4" t="s">
        <v>2741</v>
      </c>
      <c r="H2876" s="4" t="s">
        <v>2607</v>
      </c>
      <c r="I2876" s="4" t="s">
        <v>2607</v>
      </c>
    </row>
    <row r="2877" spans="1:9" x14ac:dyDescent="0.2">
      <c r="A2877" s="4">
        <v>250013</v>
      </c>
      <c r="B2877" s="4" t="s">
        <v>2991</v>
      </c>
      <c r="C2877" s="4" t="s">
        <v>2991</v>
      </c>
      <c r="D2877" s="4" t="s">
        <v>2739</v>
      </c>
      <c r="E2877" s="4">
        <v>208</v>
      </c>
      <c r="F2877" s="4" t="s">
        <v>2700</v>
      </c>
      <c r="G2877" s="4" t="s">
        <v>2758</v>
      </c>
      <c r="H2877" s="4" t="s">
        <v>2607</v>
      </c>
      <c r="I2877" s="4" t="s">
        <v>2607</v>
      </c>
    </row>
    <row r="2878" spans="1:9" x14ac:dyDescent="0.2">
      <c r="A2878" s="4">
        <v>250014</v>
      </c>
      <c r="B2878" s="4" t="s">
        <v>2990</v>
      </c>
      <c r="C2878" s="4" t="s">
        <v>2990</v>
      </c>
      <c r="D2878" s="4" t="s">
        <v>2739</v>
      </c>
      <c r="E2878" s="4">
        <v>204</v>
      </c>
      <c r="F2878" s="4" t="s">
        <v>2700</v>
      </c>
      <c r="G2878" s="4" t="s">
        <v>2758</v>
      </c>
      <c r="H2878" s="4" t="s">
        <v>2607</v>
      </c>
      <c r="I2878" s="4" t="s">
        <v>2607</v>
      </c>
    </row>
    <row r="2879" spans="1:9" x14ac:dyDescent="0.2">
      <c r="A2879" s="4">
        <v>250015</v>
      </c>
      <c r="B2879" s="4" t="s">
        <v>2989</v>
      </c>
      <c r="C2879" s="4" t="s">
        <v>2989</v>
      </c>
      <c r="D2879" s="4" t="s">
        <v>2739</v>
      </c>
      <c r="E2879" s="4">
        <v>204</v>
      </c>
      <c r="F2879" s="4" t="s">
        <v>2700</v>
      </c>
      <c r="G2879" s="4" t="s">
        <v>2741</v>
      </c>
      <c r="H2879" s="4" t="s">
        <v>2607</v>
      </c>
      <c r="I2879" s="4" t="s">
        <v>2607</v>
      </c>
    </row>
    <row r="2880" spans="1:9" x14ac:dyDescent="0.2">
      <c r="A2880" s="4">
        <v>250016</v>
      </c>
      <c r="B2880" s="4" t="s">
        <v>2988</v>
      </c>
      <c r="C2880" s="4" t="s">
        <v>2988</v>
      </c>
      <c r="D2880" s="4" t="s">
        <v>2739</v>
      </c>
      <c r="E2880" s="4">
        <v>211</v>
      </c>
      <c r="F2880" s="4" t="s">
        <v>2700</v>
      </c>
      <c r="G2880" s="4" t="s">
        <v>2741</v>
      </c>
      <c r="H2880" s="4" t="s">
        <v>2607</v>
      </c>
      <c r="I2880" s="4" t="s">
        <v>2607</v>
      </c>
    </row>
    <row r="2881" spans="1:9" x14ac:dyDescent="0.2">
      <c r="A2881" s="4">
        <v>250017</v>
      </c>
      <c r="B2881" s="4" t="s">
        <v>2987</v>
      </c>
      <c r="C2881" s="4" t="s">
        <v>2987</v>
      </c>
      <c r="D2881" s="4" t="s">
        <v>2739</v>
      </c>
      <c r="E2881" s="4">
        <v>204</v>
      </c>
      <c r="F2881" s="4" t="s">
        <v>2700</v>
      </c>
      <c r="G2881" s="4" t="s">
        <v>2758</v>
      </c>
      <c r="H2881" s="4" t="s">
        <v>2607</v>
      </c>
      <c r="I2881" s="4" t="s">
        <v>2607</v>
      </c>
    </row>
    <row r="2882" spans="1:9" x14ac:dyDescent="0.2">
      <c r="A2882" s="4">
        <v>250018</v>
      </c>
      <c r="B2882" s="4" t="s">
        <v>2986</v>
      </c>
      <c r="C2882" s="4" t="s">
        <v>2986</v>
      </c>
      <c r="D2882" s="4" t="s">
        <v>2739</v>
      </c>
      <c r="E2882" s="4">
        <v>206</v>
      </c>
      <c r="F2882" s="4" t="s">
        <v>2700</v>
      </c>
      <c r="G2882" s="4" t="s">
        <v>2741</v>
      </c>
      <c r="H2882" s="4" t="s">
        <v>2607</v>
      </c>
      <c r="I2882" s="4" t="s">
        <v>2607</v>
      </c>
    </row>
    <row r="2883" spans="1:9" x14ac:dyDescent="0.2">
      <c r="A2883" s="4">
        <v>250019</v>
      </c>
      <c r="B2883" s="4" t="s">
        <v>2985</v>
      </c>
      <c r="C2883" s="4" t="s">
        <v>2985</v>
      </c>
      <c r="D2883" s="4" t="s">
        <v>2984</v>
      </c>
      <c r="E2883" s="4">
        <v>206</v>
      </c>
      <c r="F2883" s="4" t="s">
        <v>2700</v>
      </c>
      <c r="G2883" s="4" t="s">
        <v>2758</v>
      </c>
      <c r="H2883" s="4" t="s">
        <v>2607</v>
      </c>
      <c r="I2883" s="4" t="s">
        <v>2607</v>
      </c>
    </row>
    <row r="2884" spans="1:9" x14ac:dyDescent="0.2">
      <c r="A2884" s="4">
        <v>250020</v>
      </c>
      <c r="B2884" s="4" t="s">
        <v>2983</v>
      </c>
      <c r="C2884" s="4" t="s">
        <v>2983</v>
      </c>
      <c r="D2884" s="4" t="s">
        <v>2739</v>
      </c>
      <c r="E2884" s="4">
        <v>207</v>
      </c>
      <c r="F2884" s="4" t="s">
        <v>2700</v>
      </c>
      <c r="G2884" s="4" t="s">
        <v>2741</v>
      </c>
      <c r="H2884" s="4" t="s">
        <v>2607</v>
      </c>
      <c r="I2884" s="4" t="s">
        <v>2607</v>
      </c>
    </row>
    <row r="2885" spans="1:9" x14ac:dyDescent="0.2">
      <c r="A2885" s="4">
        <v>250021</v>
      </c>
      <c r="B2885" s="4" t="s">
        <v>2982</v>
      </c>
      <c r="C2885" s="4" t="s">
        <v>2982</v>
      </c>
      <c r="D2885" s="4" t="s">
        <v>2739</v>
      </c>
      <c r="E2885" s="4">
        <v>205</v>
      </c>
      <c r="F2885" s="4" t="s">
        <v>2700</v>
      </c>
      <c r="G2885" s="4" t="s">
        <v>2828</v>
      </c>
      <c r="H2885" s="4" t="s">
        <v>2607</v>
      </c>
      <c r="I2885" s="4" t="s">
        <v>2607</v>
      </c>
    </row>
    <row r="2886" spans="1:9" x14ac:dyDescent="0.2">
      <c r="A2886" s="4">
        <v>250022</v>
      </c>
      <c r="B2886" s="4" t="s">
        <v>2981</v>
      </c>
      <c r="C2886" s="4" t="s">
        <v>2981</v>
      </c>
      <c r="D2886" s="4" t="s">
        <v>2739</v>
      </c>
      <c r="E2886" s="4">
        <v>178</v>
      </c>
      <c r="F2886" s="4" t="s">
        <v>2700</v>
      </c>
      <c r="G2886" s="4" t="s">
        <v>2741</v>
      </c>
      <c r="H2886" s="4" t="s">
        <v>2609</v>
      </c>
      <c r="I2886" s="4" t="s">
        <v>2609</v>
      </c>
    </row>
    <row r="2887" spans="1:9" x14ac:dyDescent="0.2">
      <c r="A2887" s="4">
        <v>250023</v>
      </c>
      <c r="B2887" s="4" t="s">
        <v>2980</v>
      </c>
      <c r="C2887" s="4" t="s">
        <v>2980</v>
      </c>
      <c r="D2887" s="4" t="s">
        <v>2979</v>
      </c>
      <c r="E2887" s="4">
        <v>170</v>
      </c>
      <c r="F2887" s="4" t="s">
        <v>2700</v>
      </c>
      <c r="G2887" s="4" t="s">
        <v>2741</v>
      </c>
      <c r="H2887" s="4" t="s">
        <v>2607</v>
      </c>
      <c r="I2887" s="4" t="s">
        <v>2607</v>
      </c>
    </row>
    <row r="2888" spans="1:9" x14ac:dyDescent="0.2">
      <c r="A2888" s="4">
        <v>250024</v>
      </c>
      <c r="B2888" s="4" t="s">
        <v>2978</v>
      </c>
      <c r="C2888" s="4" t="s">
        <v>2978</v>
      </c>
      <c r="D2888" s="4" t="s">
        <v>2739</v>
      </c>
      <c r="E2888" s="4">
        <v>169</v>
      </c>
      <c r="F2888" s="4" t="s">
        <v>2700</v>
      </c>
      <c r="G2888" s="4" t="s">
        <v>2741</v>
      </c>
      <c r="H2888" s="4" t="s">
        <v>2607</v>
      </c>
      <c r="I2888" s="4" t="s">
        <v>2607</v>
      </c>
    </row>
    <row r="2889" spans="1:9" x14ac:dyDescent="0.2">
      <c r="A2889" s="4">
        <v>250025</v>
      </c>
      <c r="B2889" s="4" t="s">
        <v>2977</v>
      </c>
      <c r="C2889" s="4" t="s">
        <v>2977</v>
      </c>
      <c r="D2889" s="4" t="s">
        <v>2739</v>
      </c>
      <c r="E2889" s="4">
        <v>201</v>
      </c>
      <c r="F2889" s="4" t="s">
        <v>2700</v>
      </c>
      <c r="G2889" s="4" t="s">
        <v>2758</v>
      </c>
      <c r="H2889" s="4" t="s">
        <v>2607</v>
      </c>
      <c r="I2889" s="4" t="s">
        <v>2607</v>
      </c>
    </row>
    <row r="2890" spans="1:9" x14ac:dyDescent="0.2">
      <c r="A2890" s="4">
        <v>250026</v>
      </c>
      <c r="B2890" s="4" t="s">
        <v>2976</v>
      </c>
      <c r="C2890" s="4" t="s">
        <v>2976</v>
      </c>
      <c r="D2890" s="4" t="s">
        <v>2739</v>
      </c>
      <c r="E2890" s="4">
        <v>204</v>
      </c>
      <c r="F2890" s="4" t="s">
        <v>2700</v>
      </c>
      <c r="G2890" s="4" t="s">
        <v>2758</v>
      </c>
      <c r="H2890" s="4" t="s">
        <v>2607</v>
      </c>
      <c r="I2890" s="4" t="s">
        <v>2607</v>
      </c>
    </row>
    <row r="2891" spans="1:9" x14ac:dyDescent="0.2">
      <c r="A2891" s="4">
        <v>250027</v>
      </c>
      <c r="B2891" s="4" t="s">
        <v>2975</v>
      </c>
      <c r="C2891" s="4" t="s">
        <v>2975</v>
      </c>
      <c r="D2891" s="4" t="s">
        <v>2739</v>
      </c>
      <c r="E2891" s="4">
        <v>208</v>
      </c>
      <c r="F2891" s="4" t="s">
        <v>2700</v>
      </c>
      <c r="G2891" s="4" t="s">
        <v>2741</v>
      </c>
      <c r="H2891" s="4" t="s">
        <v>2607</v>
      </c>
      <c r="I2891" s="4" t="s">
        <v>2607</v>
      </c>
    </row>
    <row r="2892" spans="1:9" x14ac:dyDescent="0.2">
      <c r="A2892" s="4">
        <v>250028</v>
      </c>
      <c r="B2892" s="4" t="s">
        <v>2974</v>
      </c>
      <c r="C2892" s="4" t="s">
        <v>2974</v>
      </c>
      <c r="D2892" s="4" t="s">
        <v>2739</v>
      </c>
      <c r="E2892" s="4">
        <v>169</v>
      </c>
      <c r="F2892" s="4" t="s">
        <v>2700</v>
      </c>
      <c r="G2892" s="4" t="s">
        <v>2741</v>
      </c>
      <c r="H2892" s="4" t="s">
        <v>2607</v>
      </c>
      <c r="I2892" s="4" t="s">
        <v>2607</v>
      </c>
    </row>
    <row r="2893" spans="1:9" x14ac:dyDescent="0.2">
      <c r="A2893" s="4">
        <v>250031</v>
      </c>
      <c r="B2893" s="4" t="s">
        <v>2973</v>
      </c>
      <c r="C2893" s="4" t="s">
        <v>2973</v>
      </c>
      <c r="D2893" s="4" t="s">
        <v>2739</v>
      </c>
      <c r="E2893" s="4">
        <v>201</v>
      </c>
      <c r="F2893" s="4" t="s">
        <v>2700</v>
      </c>
      <c r="G2893" s="4" t="s">
        <v>2758</v>
      </c>
      <c r="H2893" s="4" t="s">
        <v>2607</v>
      </c>
      <c r="I2893" s="4" t="s">
        <v>2607</v>
      </c>
    </row>
    <row r="2894" spans="1:9" x14ac:dyDescent="0.2">
      <c r="A2894" s="4">
        <v>250032</v>
      </c>
      <c r="B2894" s="4" t="s">
        <v>2972</v>
      </c>
      <c r="C2894" s="4" t="s">
        <v>2972</v>
      </c>
      <c r="D2894" s="4" t="s">
        <v>2739</v>
      </c>
      <c r="E2894" s="4">
        <v>208</v>
      </c>
      <c r="F2894" s="4" t="s">
        <v>2700</v>
      </c>
      <c r="G2894" s="4" t="s">
        <v>2741</v>
      </c>
      <c r="H2894" s="4" t="s">
        <v>2607</v>
      </c>
      <c r="I2894" s="4" t="s">
        <v>2607</v>
      </c>
    </row>
    <row r="2895" spans="1:9" x14ac:dyDescent="0.2">
      <c r="A2895" s="4">
        <v>250033</v>
      </c>
      <c r="B2895" s="4" t="s">
        <v>2971</v>
      </c>
      <c r="C2895" s="4" t="s">
        <v>2971</v>
      </c>
      <c r="D2895" s="4" t="s">
        <v>2739</v>
      </c>
      <c r="E2895" s="4">
        <v>205</v>
      </c>
      <c r="F2895" s="4" t="s">
        <v>2700</v>
      </c>
      <c r="G2895" s="4" t="s">
        <v>2758</v>
      </c>
      <c r="H2895" s="4" t="s">
        <v>2607</v>
      </c>
      <c r="I2895" s="4" t="s">
        <v>2607</v>
      </c>
    </row>
    <row r="2896" spans="1:9" x14ac:dyDescent="0.2">
      <c r="A2896" s="4">
        <v>250034</v>
      </c>
      <c r="B2896" s="4" t="s">
        <v>2970</v>
      </c>
      <c r="C2896" s="4" t="s">
        <v>2970</v>
      </c>
      <c r="D2896" s="4" t="s">
        <v>2739</v>
      </c>
      <c r="E2896" s="4">
        <v>211</v>
      </c>
      <c r="F2896" s="4" t="s">
        <v>2700</v>
      </c>
      <c r="G2896" s="4" t="s">
        <v>2741</v>
      </c>
      <c r="H2896" s="4" t="s">
        <v>2607</v>
      </c>
      <c r="I2896" s="4" t="s">
        <v>2607</v>
      </c>
    </row>
    <row r="2897" spans="1:9" x14ac:dyDescent="0.2">
      <c r="A2897" s="4">
        <v>250035</v>
      </c>
      <c r="B2897" s="4" t="s">
        <v>2969</v>
      </c>
      <c r="C2897" s="4" t="s">
        <v>2969</v>
      </c>
      <c r="D2897" s="4" t="s">
        <v>2739</v>
      </c>
      <c r="E2897" s="4">
        <v>201</v>
      </c>
      <c r="F2897" s="4" t="s">
        <v>2700</v>
      </c>
      <c r="G2897" s="4" t="s">
        <v>2741</v>
      </c>
      <c r="H2897" s="4" t="s">
        <v>2607</v>
      </c>
      <c r="I2897" s="4" t="s">
        <v>2607</v>
      </c>
    </row>
    <row r="2898" spans="1:9" x14ac:dyDescent="0.2">
      <c r="A2898" s="4">
        <v>250036</v>
      </c>
      <c r="B2898" s="4" t="s">
        <v>2968</v>
      </c>
      <c r="C2898" s="4" t="s">
        <v>2968</v>
      </c>
      <c r="D2898" s="4" t="s">
        <v>2739</v>
      </c>
      <c r="E2898" s="4">
        <v>207</v>
      </c>
      <c r="F2898" s="4" t="s">
        <v>2700</v>
      </c>
      <c r="G2898" s="4" t="s">
        <v>2741</v>
      </c>
      <c r="H2898" s="4" t="s">
        <v>2607</v>
      </c>
      <c r="I2898" s="4" t="s">
        <v>2607</v>
      </c>
    </row>
    <row r="2899" spans="1:9" x14ac:dyDescent="0.2">
      <c r="A2899" s="4">
        <v>250037</v>
      </c>
      <c r="B2899" s="4" t="s">
        <v>2967</v>
      </c>
      <c r="C2899" s="4" t="s">
        <v>2967</v>
      </c>
      <c r="D2899" s="4" t="s">
        <v>2739</v>
      </c>
      <c r="E2899" s="4">
        <v>201</v>
      </c>
      <c r="F2899" s="4" t="s">
        <v>2700</v>
      </c>
      <c r="G2899" s="4" t="s">
        <v>2741</v>
      </c>
      <c r="H2899" s="4" t="s">
        <v>2607</v>
      </c>
      <c r="I2899" s="4" t="s">
        <v>2607</v>
      </c>
    </row>
    <row r="2900" spans="1:9" x14ac:dyDescent="0.2">
      <c r="A2900" s="4">
        <v>250038</v>
      </c>
      <c r="B2900" s="4" t="s">
        <v>2966</v>
      </c>
      <c r="C2900" s="4" t="s">
        <v>2966</v>
      </c>
      <c r="D2900" s="4" t="s">
        <v>2739</v>
      </c>
      <c r="E2900" s="4">
        <v>211</v>
      </c>
      <c r="F2900" s="4" t="s">
        <v>2700</v>
      </c>
      <c r="G2900" s="4" t="s">
        <v>2741</v>
      </c>
      <c r="H2900" s="4" t="s">
        <v>2607</v>
      </c>
      <c r="I2900" s="4" t="s">
        <v>2607</v>
      </c>
    </row>
    <row r="2901" spans="1:9" x14ac:dyDescent="0.2">
      <c r="A2901" s="4">
        <v>250039</v>
      </c>
      <c r="B2901" s="4" t="s">
        <v>2965</v>
      </c>
      <c r="C2901" s="4" t="s">
        <v>2965</v>
      </c>
      <c r="D2901" s="4" t="s">
        <v>2739</v>
      </c>
      <c r="E2901" s="4">
        <v>169</v>
      </c>
      <c r="F2901" s="4" t="s">
        <v>2700</v>
      </c>
      <c r="G2901" s="4" t="s">
        <v>2758</v>
      </c>
      <c r="H2901" s="4" t="s">
        <v>2607</v>
      </c>
      <c r="I2901" s="4" t="s">
        <v>2607</v>
      </c>
    </row>
    <row r="2902" spans="1:9" x14ac:dyDescent="0.2">
      <c r="A2902" s="4">
        <v>250040</v>
      </c>
      <c r="B2902" s="4" t="s">
        <v>2964</v>
      </c>
      <c r="C2902" s="4" t="s">
        <v>2964</v>
      </c>
      <c r="D2902" s="4" t="s">
        <v>2739</v>
      </c>
      <c r="E2902" s="4">
        <v>206</v>
      </c>
      <c r="F2902" s="4" t="s">
        <v>2700</v>
      </c>
      <c r="G2902" s="4" t="s">
        <v>2741</v>
      </c>
      <c r="H2902" s="4" t="s">
        <v>2607</v>
      </c>
      <c r="I2902" s="4" t="s">
        <v>2607</v>
      </c>
    </row>
    <row r="2903" spans="1:9" x14ac:dyDescent="0.2">
      <c r="A2903" s="4">
        <v>250041</v>
      </c>
      <c r="B2903" s="4" t="s">
        <v>2963</v>
      </c>
      <c r="C2903" s="4" t="s">
        <v>2963</v>
      </c>
      <c r="D2903" s="4" t="s">
        <v>2739</v>
      </c>
      <c r="E2903" s="4">
        <v>170</v>
      </c>
      <c r="F2903" s="4" t="s">
        <v>2700</v>
      </c>
      <c r="G2903" s="4" t="s">
        <v>2758</v>
      </c>
      <c r="H2903" s="4" t="s">
        <v>2607</v>
      </c>
      <c r="I2903" s="4" t="s">
        <v>2607</v>
      </c>
    </row>
    <row r="2904" spans="1:9" x14ac:dyDescent="0.2">
      <c r="A2904" s="4">
        <v>250042</v>
      </c>
      <c r="B2904" s="4" t="s">
        <v>2962</v>
      </c>
      <c r="C2904" s="4" t="s">
        <v>2962</v>
      </c>
      <c r="D2904" s="4" t="s">
        <v>2739</v>
      </c>
      <c r="E2904" s="4">
        <v>201</v>
      </c>
      <c r="F2904" s="4" t="s">
        <v>2700</v>
      </c>
      <c r="G2904" s="4" t="s">
        <v>2741</v>
      </c>
      <c r="H2904" s="4" t="s">
        <v>2607</v>
      </c>
      <c r="I2904" s="4" t="s">
        <v>2607</v>
      </c>
    </row>
    <row r="2905" spans="1:9" x14ac:dyDescent="0.2">
      <c r="A2905" s="4">
        <v>250043</v>
      </c>
      <c r="B2905" s="4" t="s">
        <v>2961</v>
      </c>
      <c r="C2905" s="4" t="s">
        <v>2961</v>
      </c>
      <c r="D2905" s="4" t="s">
        <v>2739</v>
      </c>
      <c r="E2905" s="4">
        <v>196</v>
      </c>
      <c r="F2905" s="4" t="s">
        <v>2700</v>
      </c>
      <c r="G2905" s="4" t="s">
        <v>2758</v>
      </c>
      <c r="H2905" s="4" t="s">
        <v>2607</v>
      </c>
      <c r="I2905" s="4" t="s">
        <v>2607</v>
      </c>
    </row>
    <row r="2906" spans="1:9" x14ac:dyDescent="0.2">
      <c r="A2906" s="4">
        <v>250044</v>
      </c>
      <c r="B2906" s="4" t="s">
        <v>2960</v>
      </c>
      <c r="C2906" s="4" t="s">
        <v>2960</v>
      </c>
      <c r="D2906" s="4" t="s">
        <v>2739</v>
      </c>
      <c r="E2906" s="4">
        <v>217</v>
      </c>
      <c r="F2906" s="4" t="s">
        <v>2700</v>
      </c>
      <c r="G2906" s="4" t="s">
        <v>2741</v>
      </c>
      <c r="H2906" s="4" t="s">
        <v>2607</v>
      </c>
      <c r="I2906" s="4" t="s">
        <v>2607</v>
      </c>
    </row>
    <row r="2907" spans="1:9" x14ac:dyDescent="0.2">
      <c r="A2907" s="4">
        <v>250045</v>
      </c>
      <c r="B2907" s="4" t="s">
        <v>2959</v>
      </c>
      <c r="C2907" s="4" t="s">
        <v>2959</v>
      </c>
      <c r="D2907" s="4" t="s">
        <v>2739</v>
      </c>
      <c r="E2907" s="4">
        <v>169</v>
      </c>
      <c r="F2907" s="4" t="s">
        <v>2700</v>
      </c>
      <c r="G2907" s="4" t="s">
        <v>2758</v>
      </c>
      <c r="H2907" s="4" t="s">
        <v>2607</v>
      </c>
      <c r="I2907" s="4" t="s">
        <v>2607</v>
      </c>
    </row>
    <row r="2908" spans="1:9" x14ac:dyDescent="0.2">
      <c r="A2908" s="4">
        <v>250046</v>
      </c>
      <c r="B2908" s="4" t="s">
        <v>2958</v>
      </c>
      <c r="C2908" s="4" t="s">
        <v>2958</v>
      </c>
      <c r="D2908" s="4" t="s">
        <v>2739</v>
      </c>
      <c r="E2908" s="4">
        <v>201</v>
      </c>
      <c r="F2908" s="4" t="s">
        <v>2700</v>
      </c>
      <c r="G2908" s="4" t="s">
        <v>2741</v>
      </c>
      <c r="H2908" s="4" t="s">
        <v>2607</v>
      </c>
      <c r="I2908" s="4" t="s">
        <v>2607</v>
      </c>
    </row>
    <row r="2909" spans="1:9" x14ac:dyDescent="0.2">
      <c r="A2909" s="4">
        <v>250047</v>
      </c>
      <c r="B2909" s="4" t="s">
        <v>2957</v>
      </c>
      <c r="C2909" s="4" t="s">
        <v>2957</v>
      </c>
      <c r="D2909" s="4" t="s">
        <v>2739</v>
      </c>
      <c r="E2909" s="4">
        <v>199</v>
      </c>
      <c r="F2909" s="4" t="s">
        <v>2700</v>
      </c>
      <c r="G2909" s="4" t="s">
        <v>2741</v>
      </c>
      <c r="H2909" s="4" t="s">
        <v>2607</v>
      </c>
      <c r="I2909" s="4" t="s">
        <v>2607</v>
      </c>
    </row>
    <row r="2910" spans="1:9" x14ac:dyDescent="0.2">
      <c r="A2910" s="4">
        <v>250048</v>
      </c>
      <c r="B2910" s="4" t="s">
        <v>2956</v>
      </c>
      <c r="C2910" s="4" t="s">
        <v>2956</v>
      </c>
      <c r="D2910" s="4" t="s">
        <v>2739</v>
      </c>
      <c r="E2910" s="4">
        <v>218</v>
      </c>
      <c r="F2910" s="4" t="s">
        <v>2700</v>
      </c>
      <c r="G2910" s="4" t="s">
        <v>2741</v>
      </c>
      <c r="H2910" s="4" t="s">
        <v>2607</v>
      </c>
      <c r="I2910" s="4" t="s">
        <v>2607</v>
      </c>
    </row>
    <row r="2911" spans="1:9" x14ac:dyDescent="0.2">
      <c r="A2911" s="4">
        <v>250049</v>
      </c>
      <c r="B2911" s="4" t="s">
        <v>2955</v>
      </c>
      <c r="C2911" s="4" t="s">
        <v>2955</v>
      </c>
      <c r="D2911" s="4" t="s">
        <v>2739</v>
      </c>
      <c r="E2911" s="4">
        <v>197</v>
      </c>
      <c r="F2911" s="4" t="s">
        <v>2700</v>
      </c>
      <c r="G2911" s="4" t="s">
        <v>2741</v>
      </c>
      <c r="H2911" s="4" t="s">
        <v>2607</v>
      </c>
      <c r="I2911" s="4" t="s">
        <v>2607</v>
      </c>
    </row>
    <row r="2912" spans="1:9" x14ac:dyDescent="0.2">
      <c r="A2912" s="4">
        <v>250050</v>
      </c>
      <c r="B2912" s="4" t="s">
        <v>2954</v>
      </c>
      <c r="C2912" s="4" t="s">
        <v>2954</v>
      </c>
      <c r="D2912" s="4" t="s">
        <v>2739</v>
      </c>
      <c r="E2912" s="4">
        <v>207</v>
      </c>
      <c r="F2912" s="4" t="s">
        <v>2700</v>
      </c>
      <c r="G2912" s="4" t="s">
        <v>2741</v>
      </c>
      <c r="H2912" s="4" t="s">
        <v>2607</v>
      </c>
      <c r="I2912" s="4" t="s">
        <v>2607</v>
      </c>
    </row>
    <row r="2913" spans="1:9" x14ac:dyDescent="0.2">
      <c r="A2913" s="4">
        <v>250052</v>
      </c>
      <c r="B2913" s="4" t="s">
        <v>2953</v>
      </c>
      <c r="C2913" s="4" t="s">
        <v>2953</v>
      </c>
      <c r="D2913" s="4" t="s">
        <v>2739</v>
      </c>
      <c r="E2913" s="4">
        <v>212</v>
      </c>
      <c r="F2913" s="4" t="s">
        <v>2700</v>
      </c>
      <c r="G2913" s="4" t="s">
        <v>2764</v>
      </c>
      <c r="H2913" s="4" t="s">
        <v>2607</v>
      </c>
      <c r="I2913" s="4" t="s">
        <v>2607</v>
      </c>
    </row>
    <row r="2914" spans="1:9" x14ac:dyDescent="0.2">
      <c r="A2914" s="4">
        <v>250053</v>
      </c>
      <c r="B2914" s="4" t="s">
        <v>2952</v>
      </c>
      <c r="C2914" s="4" t="s">
        <v>2952</v>
      </c>
      <c r="D2914" s="4" t="s">
        <v>2739</v>
      </c>
      <c r="E2914" s="4">
        <v>200</v>
      </c>
      <c r="F2914" s="4" t="s">
        <v>2700</v>
      </c>
      <c r="G2914" s="4" t="s">
        <v>2741</v>
      </c>
      <c r="H2914" s="4" t="s">
        <v>2607</v>
      </c>
      <c r="I2914" s="4" t="s">
        <v>2607</v>
      </c>
    </row>
    <row r="2915" spans="1:9" x14ac:dyDescent="0.2">
      <c r="A2915" s="4">
        <v>250054</v>
      </c>
      <c r="B2915" s="4" t="s">
        <v>2951</v>
      </c>
      <c r="C2915" s="4" t="s">
        <v>2951</v>
      </c>
      <c r="D2915" s="4" t="s">
        <v>2739</v>
      </c>
      <c r="E2915" s="4">
        <v>199</v>
      </c>
      <c r="F2915" s="4" t="s">
        <v>2700</v>
      </c>
      <c r="G2915" s="4" t="s">
        <v>2741</v>
      </c>
      <c r="H2915" s="4" t="s">
        <v>2607</v>
      </c>
      <c r="I2915" s="4" t="s">
        <v>2607</v>
      </c>
    </row>
    <row r="2916" spans="1:9" x14ac:dyDescent="0.2">
      <c r="A2916" s="4">
        <v>250056</v>
      </c>
      <c r="B2916" s="4" t="s">
        <v>2950</v>
      </c>
      <c r="C2916" s="4" t="s">
        <v>2950</v>
      </c>
      <c r="D2916" s="4" t="s">
        <v>2739</v>
      </c>
      <c r="E2916" s="4">
        <v>199</v>
      </c>
      <c r="F2916" s="4" t="s">
        <v>2700</v>
      </c>
      <c r="G2916" s="4" t="s">
        <v>2741</v>
      </c>
      <c r="H2916" s="4" t="s">
        <v>2607</v>
      </c>
      <c r="I2916" s="4" t="s">
        <v>2607</v>
      </c>
    </row>
    <row r="2917" spans="1:9" x14ac:dyDescent="0.2">
      <c r="A2917" s="4">
        <v>250057</v>
      </c>
      <c r="B2917" s="4" t="s">
        <v>2949</v>
      </c>
      <c r="C2917" s="4" t="s">
        <v>2949</v>
      </c>
      <c r="D2917" s="4" t="s">
        <v>2739</v>
      </c>
      <c r="E2917" s="4">
        <v>202</v>
      </c>
      <c r="F2917" s="4" t="s">
        <v>2700</v>
      </c>
      <c r="G2917" s="4" t="s">
        <v>2741</v>
      </c>
      <c r="H2917" s="4" t="s">
        <v>2607</v>
      </c>
      <c r="I2917" s="4" t="s">
        <v>2607</v>
      </c>
    </row>
    <row r="2918" spans="1:9" x14ac:dyDescent="0.2">
      <c r="A2918" s="4">
        <v>250058</v>
      </c>
      <c r="B2918" s="4" t="s">
        <v>2948</v>
      </c>
      <c r="C2918" s="4" t="s">
        <v>2948</v>
      </c>
      <c r="D2918" s="4" t="s">
        <v>2739</v>
      </c>
      <c r="E2918" s="4">
        <v>199</v>
      </c>
      <c r="F2918" s="4" t="s">
        <v>2700</v>
      </c>
      <c r="G2918" s="4" t="s">
        <v>2741</v>
      </c>
      <c r="H2918" s="4" t="s">
        <v>2607</v>
      </c>
      <c r="I2918" s="4" t="s">
        <v>2607</v>
      </c>
    </row>
    <row r="2919" spans="1:9" x14ac:dyDescent="0.2">
      <c r="A2919" s="4">
        <v>250059</v>
      </c>
      <c r="B2919" s="4" t="s">
        <v>2947</v>
      </c>
      <c r="C2919" s="4" t="s">
        <v>2947</v>
      </c>
      <c r="D2919" s="4" t="s">
        <v>2739</v>
      </c>
      <c r="E2919" s="4">
        <v>199</v>
      </c>
      <c r="F2919" s="4" t="s">
        <v>2700</v>
      </c>
      <c r="G2919" s="4" t="s">
        <v>2741</v>
      </c>
      <c r="H2919" s="4" t="s">
        <v>2607</v>
      </c>
      <c r="I2919" s="4" t="s">
        <v>2607</v>
      </c>
    </row>
    <row r="2920" spans="1:9" x14ac:dyDescent="0.2">
      <c r="A2920" s="4">
        <v>250060</v>
      </c>
      <c r="B2920" s="4" t="s">
        <v>2946</v>
      </c>
      <c r="C2920" s="4" t="s">
        <v>2946</v>
      </c>
      <c r="D2920" s="4" t="s">
        <v>2739</v>
      </c>
      <c r="E2920" s="4">
        <v>197</v>
      </c>
      <c r="F2920" s="4" t="s">
        <v>2700</v>
      </c>
      <c r="G2920" s="4" t="s">
        <v>2741</v>
      </c>
      <c r="H2920" s="4" t="s">
        <v>2607</v>
      </c>
      <c r="I2920" s="4" t="s">
        <v>2607</v>
      </c>
    </row>
    <row r="2921" spans="1:9" x14ac:dyDescent="0.2">
      <c r="A2921" s="4">
        <v>250061</v>
      </c>
      <c r="B2921" s="4" t="s">
        <v>2945</v>
      </c>
      <c r="C2921" s="4" t="s">
        <v>2945</v>
      </c>
      <c r="D2921" s="4" t="s">
        <v>2739</v>
      </c>
      <c r="E2921" s="4">
        <v>212</v>
      </c>
      <c r="F2921" s="4" t="s">
        <v>2700</v>
      </c>
      <c r="G2921" s="4" t="s">
        <v>2758</v>
      </c>
      <c r="H2921" s="4" t="s">
        <v>2607</v>
      </c>
      <c r="I2921" s="4" t="s">
        <v>2607</v>
      </c>
    </row>
    <row r="2922" spans="1:9" x14ac:dyDescent="0.2">
      <c r="A2922" s="4">
        <v>250062</v>
      </c>
      <c r="B2922" s="4" t="s">
        <v>2944</v>
      </c>
      <c r="C2922" s="4" t="s">
        <v>2944</v>
      </c>
      <c r="D2922" s="4" t="s">
        <v>2739</v>
      </c>
      <c r="E2922" s="4">
        <v>211</v>
      </c>
      <c r="F2922" s="4" t="s">
        <v>2700</v>
      </c>
      <c r="G2922" s="4" t="s">
        <v>2741</v>
      </c>
      <c r="H2922" s="4" t="s">
        <v>2607</v>
      </c>
      <c r="I2922" s="4" t="s">
        <v>2607</v>
      </c>
    </row>
    <row r="2923" spans="1:9" x14ac:dyDescent="0.2">
      <c r="A2923" s="4">
        <v>250063</v>
      </c>
      <c r="B2923" s="4" t="s">
        <v>2943</v>
      </c>
      <c r="C2923" s="4" t="s">
        <v>2943</v>
      </c>
      <c r="D2923" s="4" t="s">
        <v>2739</v>
      </c>
      <c r="E2923" s="4">
        <v>199</v>
      </c>
      <c r="F2923" s="4" t="s">
        <v>2700</v>
      </c>
      <c r="G2923" s="4" t="s">
        <v>2758</v>
      </c>
      <c r="H2923" s="4" t="s">
        <v>2607</v>
      </c>
      <c r="I2923" s="4" t="s">
        <v>2607</v>
      </c>
    </row>
    <row r="2924" spans="1:9" x14ac:dyDescent="0.2">
      <c r="A2924" s="4">
        <v>250064</v>
      </c>
      <c r="B2924" s="4" t="s">
        <v>2942</v>
      </c>
      <c r="C2924" s="4" t="s">
        <v>2942</v>
      </c>
      <c r="D2924" s="4" t="s">
        <v>2739</v>
      </c>
      <c r="E2924" s="4">
        <v>197</v>
      </c>
      <c r="F2924" s="4" t="s">
        <v>2700</v>
      </c>
      <c r="G2924" s="4" t="s">
        <v>2741</v>
      </c>
      <c r="H2924" s="4" t="s">
        <v>2607</v>
      </c>
      <c r="I2924" s="4" t="s">
        <v>2607</v>
      </c>
    </row>
    <row r="2925" spans="1:9" x14ac:dyDescent="0.2">
      <c r="A2925" s="4">
        <v>250065</v>
      </c>
      <c r="B2925" s="4" t="s">
        <v>2941</v>
      </c>
      <c r="C2925" s="4" t="s">
        <v>2941</v>
      </c>
      <c r="D2925" s="4" t="s">
        <v>2739</v>
      </c>
      <c r="E2925" s="4">
        <v>218</v>
      </c>
      <c r="F2925" s="4" t="s">
        <v>2700</v>
      </c>
      <c r="G2925" s="4" t="s">
        <v>2758</v>
      </c>
      <c r="H2925" s="4" t="s">
        <v>2607</v>
      </c>
      <c r="I2925" s="4" t="s">
        <v>2607</v>
      </c>
    </row>
    <row r="2926" spans="1:9" x14ac:dyDescent="0.2">
      <c r="A2926" s="4">
        <v>250066</v>
      </c>
      <c r="B2926" s="4" t="s">
        <v>2940</v>
      </c>
      <c r="C2926" s="4" t="s">
        <v>2940</v>
      </c>
      <c r="D2926" s="4" t="s">
        <v>2739</v>
      </c>
      <c r="E2926" s="4">
        <v>207</v>
      </c>
      <c r="F2926" s="4" t="s">
        <v>2700</v>
      </c>
      <c r="G2926" s="4" t="s">
        <v>2741</v>
      </c>
      <c r="H2926" s="4" t="s">
        <v>2607</v>
      </c>
      <c r="I2926" s="4" t="s">
        <v>2607</v>
      </c>
    </row>
    <row r="2927" spans="1:9" x14ac:dyDescent="0.2">
      <c r="A2927" s="4">
        <v>250068</v>
      </c>
      <c r="B2927" s="4" t="s">
        <v>2939</v>
      </c>
      <c r="C2927" s="4" t="s">
        <v>2938</v>
      </c>
      <c r="D2927" s="4" t="s">
        <v>2739</v>
      </c>
      <c r="E2927" s="4">
        <v>199</v>
      </c>
      <c r="F2927" s="4" t="s">
        <v>2700</v>
      </c>
      <c r="G2927" s="4" t="s">
        <v>2741</v>
      </c>
      <c r="H2927" s="4" t="s">
        <v>2607</v>
      </c>
      <c r="I2927" s="4" t="s">
        <v>2607</v>
      </c>
    </row>
    <row r="2928" spans="1:9" x14ac:dyDescent="0.2">
      <c r="A2928" s="4">
        <v>250069</v>
      </c>
      <c r="B2928" s="4" t="s">
        <v>2937</v>
      </c>
      <c r="C2928" s="4" t="s">
        <v>2937</v>
      </c>
      <c r="D2928" s="4" t="s">
        <v>2739</v>
      </c>
      <c r="E2928" s="4">
        <v>196</v>
      </c>
      <c r="F2928" s="4" t="s">
        <v>2700</v>
      </c>
      <c r="G2928" s="4" t="s">
        <v>2741</v>
      </c>
      <c r="H2928" s="4" t="s">
        <v>2607</v>
      </c>
      <c r="I2928" s="4" t="s">
        <v>2607</v>
      </c>
    </row>
    <row r="2929" spans="1:9" x14ac:dyDescent="0.2">
      <c r="A2929" s="4">
        <v>250070</v>
      </c>
      <c r="B2929" s="4" t="s">
        <v>2936</v>
      </c>
      <c r="C2929" s="4" t="s">
        <v>2936</v>
      </c>
      <c r="D2929" s="4" t="s">
        <v>2739</v>
      </c>
      <c r="E2929" s="4">
        <v>196</v>
      </c>
      <c r="F2929" s="4" t="s">
        <v>2700</v>
      </c>
      <c r="G2929" s="4" t="s">
        <v>2741</v>
      </c>
      <c r="H2929" s="4" t="s">
        <v>2607</v>
      </c>
      <c r="I2929" s="4" t="s">
        <v>2607</v>
      </c>
    </row>
    <row r="2930" spans="1:9" x14ac:dyDescent="0.2">
      <c r="A2930" s="4">
        <v>250071</v>
      </c>
      <c r="B2930" s="4" t="s">
        <v>2935</v>
      </c>
      <c r="C2930" s="4" t="s">
        <v>2935</v>
      </c>
      <c r="D2930" s="4" t="s">
        <v>2934</v>
      </c>
      <c r="E2930" s="4">
        <v>211</v>
      </c>
      <c r="F2930" s="4" t="s">
        <v>2700</v>
      </c>
      <c r="G2930" s="4" t="s">
        <v>2741</v>
      </c>
      <c r="H2930" s="4" t="s">
        <v>2607</v>
      </c>
      <c r="I2930" s="4" t="s">
        <v>2607</v>
      </c>
    </row>
    <row r="2931" spans="1:9" x14ac:dyDescent="0.2">
      <c r="A2931" s="4">
        <v>250072</v>
      </c>
      <c r="B2931" s="4" t="s">
        <v>2933</v>
      </c>
      <c r="C2931" s="4" t="s">
        <v>2933</v>
      </c>
      <c r="D2931" s="4" t="s">
        <v>2739</v>
      </c>
      <c r="E2931" s="4">
        <v>197</v>
      </c>
      <c r="F2931" s="4" t="s">
        <v>2700</v>
      </c>
      <c r="G2931" s="4" t="s">
        <v>2741</v>
      </c>
      <c r="H2931" s="4" t="s">
        <v>2607</v>
      </c>
      <c r="I2931" s="4" t="s">
        <v>2607</v>
      </c>
    </row>
    <row r="2932" spans="1:9" x14ac:dyDescent="0.2">
      <c r="A2932" s="4">
        <v>250073</v>
      </c>
      <c r="B2932" s="4" t="s">
        <v>2932</v>
      </c>
      <c r="C2932" s="4" t="s">
        <v>2932</v>
      </c>
      <c r="D2932" s="4" t="s">
        <v>2739</v>
      </c>
      <c r="E2932" s="4">
        <v>169</v>
      </c>
      <c r="F2932" s="4" t="s">
        <v>2700</v>
      </c>
      <c r="G2932" s="4" t="s">
        <v>2741</v>
      </c>
      <c r="H2932" s="4" t="s">
        <v>2607</v>
      </c>
      <c r="I2932" s="4" t="s">
        <v>2607</v>
      </c>
    </row>
    <row r="2933" spans="1:9" x14ac:dyDescent="0.2">
      <c r="A2933" s="4">
        <v>250074</v>
      </c>
      <c r="B2933" s="4" t="s">
        <v>2931</v>
      </c>
      <c r="C2933" s="4" t="s">
        <v>2931</v>
      </c>
      <c r="D2933" s="4" t="s">
        <v>2739</v>
      </c>
      <c r="E2933" s="4">
        <v>169</v>
      </c>
      <c r="F2933" s="4" t="s">
        <v>2700</v>
      </c>
      <c r="G2933" s="4" t="s">
        <v>2758</v>
      </c>
      <c r="H2933" s="4" t="s">
        <v>2607</v>
      </c>
      <c r="I2933" s="4" t="s">
        <v>2607</v>
      </c>
    </row>
    <row r="2934" spans="1:9" x14ac:dyDescent="0.2">
      <c r="A2934" s="4">
        <v>250075</v>
      </c>
      <c r="B2934" s="4" t="s">
        <v>2930</v>
      </c>
      <c r="C2934" s="4" t="s">
        <v>2930</v>
      </c>
      <c r="D2934" s="4" t="s">
        <v>2739</v>
      </c>
      <c r="E2934" s="4">
        <v>211</v>
      </c>
      <c r="F2934" s="4" t="s">
        <v>2700</v>
      </c>
      <c r="G2934" s="4" t="s">
        <v>2741</v>
      </c>
      <c r="H2934" s="4" t="s">
        <v>2607</v>
      </c>
      <c r="I2934" s="4" t="s">
        <v>2607</v>
      </c>
    </row>
    <row r="2935" spans="1:9" x14ac:dyDescent="0.2">
      <c r="A2935" s="4">
        <v>250077</v>
      </c>
      <c r="B2935" s="4" t="s">
        <v>2929</v>
      </c>
      <c r="C2935" s="4" t="s">
        <v>2929</v>
      </c>
      <c r="D2935" s="4" t="s">
        <v>2739</v>
      </c>
      <c r="E2935" s="4">
        <v>201</v>
      </c>
      <c r="F2935" s="4" t="s">
        <v>2700</v>
      </c>
      <c r="G2935" s="4" t="s">
        <v>2758</v>
      </c>
      <c r="H2935" s="4" t="s">
        <v>2607</v>
      </c>
      <c r="I2935" s="4" t="s">
        <v>2607</v>
      </c>
    </row>
    <row r="2936" spans="1:9" x14ac:dyDescent="0.2">
      <c r="A2936" s="4">
        <v>250078</v>
      </c>
      <c r="B2936" s="4" t="s">
        <v>2928</v>
      </c>
      <c r="C2936" s="4" t="s">
        <v>2928</v>
      </c>
      <c r="D2936" s="4" t="s">
        <v>2739</v>
      </c>
      <c r="E2936" s="4">
        <v>170</v>
      </c>
      <c r="F2936" s="4" t="s">
        <v>2700</v>
      </c>
      <c r="G2936" s="4" t="s">
        <v>2741</v>
      </c>
      <c r="H2936" s="4" t="s">
        <v>2607</v>
      </c>
      <c r="I2936" s="4" t="s">
        <v>2607</v>
      </c>
    </row>
    <row r="2937" spans="1:9" x14ac:dyDescent="0.2">
      <c r="A2937" s="4">
        <v>250079</v>
      </c>
      <c r="B2937" s="4" t="s">
        <v>2927</v>
      </c>
      <c r="C2937" s="4" t="s">
        <v>2927</v>
      </c>
      <c r="D2937" s="4" t="s">
        <v>2739</v>
      </c>
      <c r="E2937" s="4">
        <v>199</v>
      </c>
      <c r="F2937" s="4" t="s">
        <v>2700</v>
      </c>
      <c r="G2937" s="4" t="s">
        <v>2756</v>
      </c>
      <c r="H2937" s="4" t="s">
        <v>2607</v>
      </c>
      <c r="I2937" s="4" t="s">
        <v>2607</v>
      </c>
    </row>
    <row r="2938" spans="1:9" x14ac:dyDescent="0.2">
      <c r="A2938" s="4">
        <v>250080</v>
      </c>
      <c r="B2938" s="4" t="s">
        <v>2926</v>
      </c>
      <c r="C2938" s="4" t="s">
        <v>2926</v>
      </c>
      <c r="D2938" s="4" t="s">
        <v>2739</v>
      </c>
      <c r="E2938" s="4">
        <v>200</v>
      </c>
      <c r="F2938" s="4" t="s">
        <v>2700</v>
      </c>
      <c r="G2938" s="4" t="s">
        <v>2741</v>
      </c>
      <c r="H2938" s="4" t="s">
        <v>2607</v>
      </c>
      <c r="I2938" s="4" t="s">
        <v>2607</v>
      </c>
    </row>
    <row r="2939" spans="1:9" x14ac:dyDescent="0.2">
      <c r="A2939" s="4">
        <v>250081</v>
      </c>
      <c r="B2939" s="4" t="s">
        <v>2925</v>
      </c>
      <c r="C2939" s="4" t="s">
        <v>2925</v>
      </c>
      <c r="D2939" s="4" t="s">
        <v>2739</v>
      </c>
      <c r="E2939" s="4">
        <v>211</v>
      </c>
      <c r="F2939" s="4" t="s">
        <v>2700</v>
      </c>
      <c r="G2939" s="4" t="s">
        <v>2741</v>
      </c>
      <c r="H2939" s="4" t="s">
        <v>2607</v>
      </c>
      <c r="I2939" s="4" t="s">
        <v>2607</v>
      </c>
    </row>
    <row r="2940" spans="1:9" x14ac:dyDescent="0.2">
      <c r="A2940" s="4">
        <v>250082</v>
      </c>
      <c r="B2940" s="4" t="s">
        <v>2924</v>
      </c>
      <c r="C2940" s="4" t="s">
        <v>2924</v>
      </c>
      <c r="D2940" s="4" t="s">
        <v>2739</v>
      </c>
      <c r="E2940" s="4">
        <v>207</v>
      </c>
      <c r="F2940" s="4" t="s">
        <v>2700</v>
      </c>
      <c r="G2940" s="4" t="s">
        <v>2741</v>
      </c>
      <c r="H2940" s="4" t="s">
        <v>2607</v>
      </c>
      <c r="I2940" s="4" t="s">
        <v>2607</v>
      </c>
    </row>
    <row r="2941" spans="1:9" x14ac:dyDescent="0.2">
      <c r="A2941" s="4">
        <v>250084</v>
      </c>
      <c r="B2941" s="4" t="s">
        <v>2923</v>
      </c>
      <c r="C2941" s="4" t="s">
        <v>2923</v>
      </c>
      <c r="D2941" s="4" t="s">
        <v>2739</v>
      </c>
      <c r="E2941" s="4">
        <v>212</v>
      </c>
      <c r="F2941" s="4" t="s">
        <v>2700</v>
      </c>
      <c r="G2941" s="4" t="s">
        <v>2741</v>
      </c>
      <c r="H2941" s="4" t="s">
        <v>2607</v>
      </c>
      <c r="I2941" s="4" t="s">
        <v>2607</v>
      </c>
    </row>
    <row r="2942" spans="1:9" x14ac:dyDescent="0.2">
      <c r="A2942" s="4">
        <v>250085</v>
      </c>
      <c r="B2942" s="4" t="s">
        <v>2922</v>
      </c>
      <c r="C2942" s="4" t="s">
        <v>2922</v>
      </c>
      <c r="D2942" s="4" t="s">
        <v>2739</v>
      </c>
      <c r="E2942" s="4">
        <v>212</v>
      </c>
      <c r="F2942" s="4" t="s">
        <v>2700</v>
      </c>
      <c r="G2942" s="4" t="s">
        <v>2741</v>
      </c>
      <c r="H2942" s="4" t="s">
        <v>2607</v>
      </c>
      <c r="I2942" s="4" t="s">
        <v>2607</v>
      </c>
    </row>
    <row r="2943" spans="1:9" x14ac:dyDescent="0.2">
      <c r="A2943" s="4">
        <v>250086</v>
      </c>
      <c r="B2943" s="4" t="s">
        <v>2921</v>
      </c>
      <c r="C2943" s="4" t="s">
        <v>2921</v>
      </c>
      <c r="D2943" s="4" t="s">
        <v>2739</v>
      </c>
      <c r="E2943" s="4">
        <v>201</v>
      </c>
      <c r="F2943" s="4" t="s">
        <v>2700</v>
      </c>
      <c r="G2943" s="4" t="s">
        <v>2741</v>
      </c>
      <c r="H2943" s="4" t="s">
        <v>2607</v>
      </c>
      <c r="I2943" s="4" t="s">
        <v>2607</v>
      </c>
    </row>
    <row r="2944" spans="1:9" x14ac:dyDescent="0.2">
      <c r="A2944" s="4">
        <v>250087</v>
      </c>
      <c r="B2944" s="4" t="s">
        <v>2920</v>
      </c>
      <c r="C2944" s="4" t="s">
        <v>2920</v>
      </c>
      <c r="D2944" s="4" t="s">
        <v>2739</v>
      </c>
      <c r="E2944" s="4">
        <v>206</v>
      </c>
      <c r="F2944" s="4" t="s">
        <v>2700</v>
      </c>
      <c r="G2944" s="4" t="s">
        <v>2741</v>
      </c>
      <c r="H2944" s="4" t="s">
        <v>2607</v>
      </c>
      <c r="I2944" s="4" t="s">
        <v>2607</v>
      </c>
    </row>
    <row r="2945" spans="1:9" x14ac:dyDescent="0.2">
      <c r="A2945" s="4">
        <v>250088</v>
      </c>
      <c r="B2945" s="4" t="s">
        <v>2919</v>
      </c>
      <c r="C2945" s="4" t="s">
        <v>2919</v>
      </c>
      <c r="D2945" s="4" t="s">
        <v>2739</v>
      </c>
      <c r="E2945" s="4">
        <v>218</v>
      </c>
      <c r="F2945" s="4" t="s">
        <v>2700</v>
      </c>
      <c r="G2945" s="4" t="s">
        <v>2758</v>
      </c>
      <c r="H2945" s="4" t="s">
        <v>2607</v>
      </c>
      <c r="I2945" s="4" t="s">
        <v>2607</v>
      </c>
    </row>
    <row r="2946" spans="1:9" x14ac:dyDescent="0.2">
      <c r="A2946" s="4">
        <v>250089</v>
      </c>
      <c r="B2946" s="4" t="s">
        <v>2918</v>
      </c>
      <c r="C2946" s="4" t="s">
        <v>2918</v>
      </c>
      <c r="D2946" s="4" t="s">
        <v>2739</v>
      </c>
      <c r="E2946" s="4">
        <v>217</v>
      </c>
      <c r="F2946" s="4" t="s">
        <v>2700</v>
      </c>
      <c r="G2946" s="4" t="s">
        <v>2758</v>
      </c>
      <c r="H2946" s="4" t="s">
        <v>2607</v>
      </c>
      <c r="I2946" s="4" t="s">
        <v>2607</v>
      </c>
    </row>
    <row r="2947" spans="1:9" x14ac:dyDescent="0.2">
      <c r="A2947" s="4">
        <v>250090</v>
      </c>
      <c r="B2947" s="4" t="s">
        <v>2917</v>
      </c>
      <c r="C2947" s="4" t="s">
        <v>2917</v>
      </c>
      <c r="D2947" s="4" t="s">
        <v>2739</v>
      </c>
      <c r="E2947" s="4">
        <v>205</v>
      </c>
      <c r="F2947" s="4" t="s">
        <v>2700</v>
      </c>
      <c r="G2947" s="4" t="s">
        <v>2916</v>
      </c>
      <c r="H2947" s="4" t="s">
        <v>2607</v>
      </c>
      <c r="I2947" s="4" t="s">
        <v>2607</v>
      </c>
    </row>
    <row r="2948" spans="1:9" x14ac:dyDescent="0.2">
      <c r="A2948" s="4">
        <v>250091</v>
      </c>
      <c r="B2948" s="4" t="s">
        <v>2915</v>
      </c>
      <c r="C2948" s="4" t="s">
        <v>2915</v>
      </c>
      <c r="D2948" s="4" t="s">
        <v>2739</v>
      </c>
      <c r="E2948" s="4">
        <v>199</v>
      </c>
      <c r="F2948" s="4" t="s">
        <v>2700</v>
      </c>
      <c r="G2948" s="4" t="s">
        <v>2741</v>
      </c>
      <c r="H2948" s="4" t="s">
        <v>2607</v>
      </c>
      <c r="I2948" s="4" t="s">
        <v>2607</v>
      </c>
    </row>
    <row r="2949" spans="1:9" x14ac:dyDescent="0.2">
      <c r="A2949" s="4">
        <v>250092</v>
      </c>
      <c r="B2949" s="4" t="s">
        <v>2914</v>
      </c>
      <c r="C2949" s="4" t="s">
        <v>2914</v>
      </c>
      <c r="D2949" s="4" t="s">
        <v>2739</v>
      </c>
      <c r="E2949" s="4">
        <v>212</v>
      </c>
      <c r="F2949" s="4" t="s">
        <v>2700</v>
      </c>
      <c r="G2949" s="4" t="s">
        <v>2758</v>
      </c>
      <c r="H2949" s="4" t="s">
        <v>2607</v>
      </c>
      <c r="I2949" s="4" t="s">
        <v>2607</v>
      </c>
    </row>
    <row r="2950" spans="1:9" x14ac:dyDescent="0.2">
      <c r="A2950" s="4">
        <v>250093</v>
      </c>
      <c r="B2950" s="4" t="s">
        <v>2913</v>
      </c>
      <c r="C2950" s="4" t="s">
        <v>2913</v>
      </c>
      <c r="D2950" s="4" t="s">
        <v>2739</v>
      </c>
      <c r="E2950" s="4">
        <v>207</v>
      </c>
      <c r="F2950" s="4" t="s">
        <v>2700</v>
      </c>
      <c r="G2950" s="4" t="s">
        <v>2741</v>
      </c>
      <c r="H2950" s="4" t="s">
        <v>2607</v>
      </c>
      <c r="I2950" s="4" t="s">
        <v>2607</v>
      </c>
    </row>
    <row r="2951" spans="1:9" x14ac:dyDescent="0.2">
      <c r="A2951" s="4">
        <v>250094</v>
      </c>
      <c r="B2951" s="4" t="s">
        <v>2912</v>
      </c>
      <c r="C2951" s="4" t="s">
        <v>2912</v>
      </c>
      <c r="D2951" s="4" t="s">
        <v>2739</v>
      </c>
      <c r="E2951" s="4">
        <v>218</v>
      </c>
      <c r="F2951" s="4" t="s">
        <v>2700</v>
      </c>
      <c r="G2951" s="4" t="s">
        <v>2758</v>
      </c>
      <c r="H2951" s="4" t="s">
        <v>2607</v>
      </c>
      <c r="I2951" s="4" t="s">
        <v>2607</v>
      </c>
    </row>
    <row r="2952" spans="1:9" x14ac:dyDescent="0.2">
      <c r="A2952" s="4">
        <v>250095</v>
      </c>
      <c r="B2952" s="4" t="s">
        <v>2911</v>
      </c>
      <c r="C2952" s="4" t="s">
        <v>2911</v>
      </c>
      <c r="D2952" s="4" t="s">
        <v>2739</v>
      </c>
      <c r="E2952" s="4">
        <v>208</v>
      </c>
      <c r="F2952" s="4" t="s">
        <v>2700</v>
      </c>
      <c r="G2952" s="4" t="s">
        <v>2758</v>
      </c>
      <c r="H2952" s="4" t="s">
        <v>2607</v>
      </c>
      <c r="I2952" s="4" t="s">
        <v>2607</v>
      </c>
    </row>
    <row r="2953" spans="1:9" x14ac:dyDescent="0.2">
      <c r="A2953" s="4">
        <v>250096</v>
      </c>
      <c r="B2953" s="4" t="s">
        <v>2910</v>
      </c>
      <c r="C2953" s="4" t="s">
        <v>2910</v>
      </c>
      <c r="D2953" s="4" t="s">
        <v>2739</v>
      </c>
      <c r="E2953" s="4">
        <v>202</v>
      </c>
      <c r="F2953" s="4" t="s">
        <v>2700</v>
      </c>
      <c r="G2953" s="4" t="s">
        <v>2758</v>
      </c>
      <c r="H2953" s="4" t="s">
        <v>2607</v>
      </c>
      <c r="I2953" s="4" t="s">
        <v>2607</v>
      </c>
    </row>
    <row r="2954" spans="1:9" x14ac:dyDescent="0.2">
      <c r="A2954" s="4">
        <v>250097</v>
      </c>
      <c r="B2954" s="4" t="s">
        <v>2909</v>
      </c>
      <c r="C2954" s="4" t="s">
        <v>2909</v>
      </c>
      <c r="D2954" s="4" t="s">
        <v>2739</v>
      </c>
      <c r="E2954" s="4">
        <v>204</v>
      </c>
      <c r="F2954" s="4" t="s">
        <v>2700</v>
      </c>
      <c r="G2954" s="4" t="s">
        <v>2758</v>
      </c>
      <c r="H2954" s="4" t="s">
        <v>2607</v>
      </c>
      <c r="I2954" s="4" t="s">
        <v>2607</v>
      </c>
    </row>
    <row r="2955" spans="1:9" x14ac:dyDescent="0.2">
      <c r="A2955" s="4">
        <v>250098</v>
      </c>
      <c r="B2955" s="4" t="s">
        <v>2908</v>
      </c>
      <c r="C2955" s="4" t="s">
        <v>2908</v>
      </c>
      <c r="D2955" s="4" t="s">
        <v>2739</v>
      </c>
      <c r="E2955" s="4">
        <v>217</v>
      </c>
      <c r="F2955" s="4" t="s">
        <v>2700</v>
      </c>
      <c r="G2955" s="4" t="s">
        <v>2758</v>
      </c>
      <c r="H2955" s="4" t="s">
        <v>2607</v>
      </c>
      <c r="I2955" s="4" t="s">
        <v>2607</v>
      </c>
    </row>
    <row r="2956" spans="1:9" x14ac:dyDescent="0.2">
      <c r="A2956" s="4">
        <v>250099</v>
      </c>
      <c r="B2956" s="4" t="s">
        <v>2907</v>
      </c>
      <c r="C2956" s="4" t="s">
        <v>2907</v>
      </c>
      <c r="D2956" s="4" t="s">
        <v>2739</v>
      </c>
      <c r="E2956" s="4">
        <v>202</v>
      </c>
      <c r="F2956" s="4" t="s">
        <v>2700</v>
      </c>
      <c r="G2956" s="4" t="s">
        <v>2758</v>
      </c>
      <c r="H2956" s="4" t="s">
        <v>2607</v>
      </c>
      <c r="I2956" s="4" t="s">
        <v>2607</v>
      </c>
    </row>
    <row r="2957" spans="1:9" x14ac:dyDescent="0.2">
      <c r="A2957" s="4">
        <v>250100</v>
      </c>
      <c r="B2957" s="4" t="s">
        <v>2906</v>
      </c>
      <c r="C2957" s="4" t="s">
        <v>2906</v>
      </c>
      <c r="D2957" s="4" t="s">
        <v>2739</v>
      </c>
      <c r="E2957" s="4">
        <v>202</v>
      </c>
      <c r="F2957" s="4" t="s">
        <v>2700</v>
      </c>
      <c r="G2957" s="4" t="s">
        <v>2758</v>
      </c>
      <c r="H2957" s="4" t="s">
        <v>2607</v>
      </c>
      <c r="I2957" s="4" t="s">
        <v>2607</v>
      </c>
    </row>
    <row r="2958" spans="1:9" x14ac:dyDescent="0.2">
      <c r="A2958" s="4">
        <v>250101</v>
      </c>
      <c r="B2958" s="4" t="s">
        <v>2905</v>
      </c>
      <c r="C2958" s="4" t="s">
        <v>2905</v>
      </c>
      <c r="D2958" s="4" t="s">
        <v>2739</v>
      </c>
      <c r="E2958" s="4">
        <v>209</v>
      </c>
      <c r="F2958" s="4" t="s">
        <v>2700</v>
      </c>
      <c r="G2958" s="4" t="s">
        <v>2741</v>
      </c>
      <c r="H2958" s="4" t="s">
        <v>2607</v>
      </c>
      <c r="I2958" s="4" t="s">
        <v>2607</v>
      </c>
    </row>
    <row r="2959" spans="1:9" x14ac:dyDescent="0.2">
      <c r="A2959" s="4">
        <v>250102</v>
      </c>
      <c r="B2959" s="4" t="s">
        <v>2904</v>
      </c>
      <c r="C2959" s="4" t="s">
        <v>2904</v>
      </c>
      <c r="D2959" s="4" t="s">
        <v>2739</v>
      </c>
      <c r="E2959" s="4">
        <v>209</v>
      </c>
      <c r="F2959" s="4" t="s">
        <v>2700</v>
      </c>
      <c r="G2959" s="4" t="s">
        <v>2741</v>
      </c>
      <c r="H2959" s="4" t="s">
        <v>2607</v>
      </c>
      <c r="I2959" s="4" t="s">
        <v>2607</v>
      </c>
    </row>
    <row r="2960" spans="1:9" x14ac:dyDescent="0.2">
      <c r="A2960" s="4">
        <v>250103</v>
      </c>
      <c r="B2960" s="4" t="s">
        <v>2903</v>
      </c>
      <c r="C2960" s="4" t="s">
        <v>2903</v>
      </c>
      <c r="D2960" s="4" t="s">
        <v>2739</v>
      </c>
      <c r="E2960" s="4">
        <v>211</v>
      </c>
      <c r="F2960" s="4" t="s">
        <v>2700</v>
      </c>
      <c r="G2960" s="4" t="s">
        <v>2758</v>
      </c>
      <c r="H2960" s="4" t="s">
        <v>2607</v>
      </c>
      <c r="I2960" s="4" t="s">
        <v>2607</v>
      </c>
    </row>
    <row r="2961" spans="1:9" x14ac:dyDescent="0.2">
      <c r="A2961" s="4">
        <v>250104</v>
      </c>
      <c r="B2961" s="4" t="s">
        <v>2902</v>
      </c>
      <c r="C2961" s="4" t="s">
        <v>2902</v>
      </c>
      <c r="D2961" s="4" t="s">
        <v>2773</v>
      </c>
      <c r="E2961" s="4">
        <v>211</v>
      </c>
      <c r="F2961" s="4" t="s">
        <v>2700</v>
      </c>
      <c r="G2961" s="4" t="s">
        <v>2758</v>
      </c>
      <c r="H2961" s="4" t="s">
        <v>2607</v>
      </c>
      <c r="I2961" s="4" t="s">
        <v>2607</v>
      </c>
    </row>
    <row r="2962" spans="1:9" x14ac:dyDescent="0.2">
      <c r="A2962" s="4">
        <v>250105</v>
      </c>
      <c r="B2962" s="4" t="s">
        <v>2901</v>
      </c>
      <c r="C2962" s="4" t="s">
        <v>2901</v>
      </c>
      <c r="D2962" s="4" t="s">
        <v>2739</v>
      </c>
      <c r="E2962" s="4">
        <v>205</v>
      </c>
      <c r="F2962" s="4" t="s">
        <v>2700</v>
      </c>
      <c r="G2962" s="4" t="s">
        <v>2758</v>
      </c>
      <c r="H2962" s="4" t="s">
        <v>2607</v>
      </c>
      <c r="I2962" s="4" t="s">
        <v>2607</v>
      </c>
    </row>
    <row r="2963" spans="1:9" x14ac:dyDescent="0.2">
      <c r="A2963" s="4">
        <v>250106</v>
      </c>
      <c r="B2963" s="4" t="s">
        <v>2900</v>
      </c>
      <c r="C2963" s="4" t="s">
        <v>2900</v>
      </c>
      <c r="D2963" s="4" t="s">
        <v>2739</v>
      </c>
      <c r="E2963" s="4">
        <v>169</v>
      </c>
      <c r="F2963" s="4" t="s">
        <v>2700</v>
      </c>
      <c r="G2963" s="4" t="s">
        <v>2899</v>
      </c>
      <c r="H2963" s="4" t="s">
        <v>2607</v>
      </c>
      <c r="I2963" s="4" t="s">
        <v>2607</v>
      </c>
    </row>
    <row r="2964" spans="1:9" x14ac:dyDescent="0.2">
      <c r="A2964" s="4">
        <v>250107</v>
      </c>
      <c r="B2964" s="4" t="s">
        <v>2898</v>
      </c>
      <c r="C2964" s="4" t="s">
        <v>2898</v>
      </c>
      <c r="D2964" s="4" t="s">
        <v>2739</v>
      </c>
      <c r="E2964" s="4">
        <v>213</v>
      </c>
      <c r="F2964" s="4" t="s">
        <v>2700</v>
      </c>
      <c r="G2964" s="4" t="s">
        <v>2758</v>
      </c>
      <c r="H2964" s="4" t="s">
        <v>2607</v>
      </c>
      <c r="I2964" s="4" t="s">
        <v>2607</v>
      </c>
    </row>
    <row r="2965" spans="1:9" x14ac:dyDescent="0.2">
      <c r="A2965" s="4">
        <v>250108</v>
      </c>
      <c r="B2965" s="4" t="s">
        <v>2897</v>
      </c>
      <c r="C2965" s="4" t="s">
        <v>2897</v>
      </c>
      <c r="D2965" s="4" t="s">
        <v>2739</v>
      </c>
      <c r="E2965" s="4">
        <v>211</v>
      </c>
      <c r="F2965" s="4" t="s">
        <v>2700</v>
      </c>
      <c r="G2965" s="4" t="s">
        <v>2741</v>
      </c>
      <c r="H2965" s="4" t="s">
        <v>2607</v>
      </c>
      <c r="I2965" s="4" t="s">
        <v>2607</v>
      </c>
    </row>
    <row r="2966" spans="1:9" x14ac:dyDescent="0.2">
      <c r="A2966" s="4">
        <v>250109</v>
      </c>
      <c r="B2966" s="4" t="s">
        <v>2896</v>
      </c>
      <c r="C2966" s="4" t="s">
        <v>2896</v>
      </c>
      <c r="D2966" s="4" t="s">
        <v>2739</v>
      </c>
      <c r="E2966" s="4">
        <v>211</v>
      </c>
      <c r="F2966" s="4" t="s">
        <v>2700</v>
      </c>
      <c r="G2966" s="4" t="s">
        <v>2758</v>
      </c>
      <c r="H2966" s="4" t="s">
        <v>2607</v>
      </c>
      <c r="I2966" s="4" t="s">
        <v>2607</v>
      </c>
    </row>
    <row r="2967" spans="1:9" x14ac:dyDescent="0.2">
      <c r="A2967" s="4">
        <v>250110</v>
      </c>
      <c r="B2967" s="4" t="s">
        <v>2895</v>
      </c>
      <c r="C2967" s="4" t="s">
        <v>2895</v>
      </c>
      <c r="D2967" s="4" t="s">
        <v>2739</v>
      </c>
      <c r="E2967" s="4">
        <v>201</v>
      </c>
      <c r="F2967" s="4" t="s">
        <v>2700</v>
      </c>
      <c r="G2967" s="4" t="s">
        <v>2894</v>
      </c>
      <c r="H2967" s="4" t="s">
        <v>2607</v>
      </c>
      <c r="I2967" s="4" t="s">
        <v>2607</v>
      </c>
    </row>
    <row r="2968" spans="1:9" x14ac:dyDescent="0.2">
      <c r="A2968" s="4">
        <v>250111</v>
      </c>
      <c r="B2968" s="4" t="s">
        <v>2893</v>
      </c>
      <c r="C2968" s="4" t="s">
        <v>2893</v>
      </c>
      <c r="D2968" s="4" t="s">
        <v>2773</v>
      </c>
      <c r="E2968" s="4">
        <v>201</v>
      </c>
      <c r="F2968" s="4" t="s">
        <v>2700</v>
      </c>
      <c r="G2968" s="4" t="s">
        <v>2758</v>
      </c>
      <c r="H2968" s="4" t="s">
        <v>2607</v>
      </c>
      <c r="I2968" s="4" t="s">
        <v>2607</v>
      </c>
    </row>
    <row r="2969" spans="1:9" x14ac:dyDescent="0.2">
      <c r="A2969" s="4">
        <v>250112</v>
      </c>
      <c r="B2969" s="4" t="s">
        <v>2892</v>
      </c>
      <c r="C2969" s="4" t="s">
        <v>2892</v>
      </c>
      <c r="D2969" s="4" t="s">
        <v>2739</v>
      </c>
      <c r="E2969" s="4">
        <v>201</v>
      </c>
      <c r="F2969" s="4" t="s">
        <v>2700</v>
      </c>
      <c r="G2969" s="4" t="s">
        <v>2741</v>
      </c>
      <c r="H2969" s="4" t="s">
        <v>2607</v>
      </c>
      <c r="I2969" s="4" t="s">
        <v>2607</v>
      </c>
    </row>
    <row r="2970" spans="1:9" x14ac:dyDescent="0.2">
      <c r="A2970" s="4">
        <v>250113</v>
      </c>
      <c r="B2970" s="4" t="s">
        <v>2891</v>
      </c>
      <c r="C2970" s="4" t="s">
        <v>2891</v>
      </c>
      <c r="D2970" s="4" t="s">
        <v>2739</v>
      </c>
      <c r="E2970" s="4">
        <v>201</v>
      </c>
      <c r="F2970" s="4" t="s">
        <v>2700</v>
      </c>
      <c r="G2970" s="4" t="s">
        <v>2758</v>
      </c>
      <c r="H2970" s="4" t="s">
        <v>2607</v>
      </c>
      <c r="I2970" s="4" t="s">
        <v>2607</v>
      </c>
    </row>
    <row r="2971" spans="1:9" x14ac:dyDescent="0.2">
      <c r="A2971" s="4">
        <v>250114</v>
      </c>
      <c r="B2971" s="4" t="s">
        <v>2890</v>
      </c>
      <c r="C2971" s="4" t="s">
        <v>2890</v>
      </c>
      <c r="D2971" s="4" t="s">
        <v>2739</v>
      </c>
      <c r="E2971" s="4">
        <v>201</v>
      </c>
      <c r="F2971" s="4" t="s">
        <v>2700</v>
      </c>
      <c r="G2971" s="4" t="s">
        <v>2758</v>
      </c>
      <c r="H2971" s="4" t="s">
        <v>2607</v>
      </c>
      <c r="I2971" s="4" t="s">
        <v>2607</v>
      </c>
    </row>
    <row r="2972" spans="1:9" x14ac:dyDescent="0.2">
      <c r="A2972" s="4">
        <v>250115</v>
      </c>
      <c r="B2972" s="4" t="s">
        <v>2889</v>
      </c>
      <c r="C2972" s="4" t="s">
        <v>2889</v>
      </c>
      <c r="D2972" s="4" t="s">
        <v>2739</v>
      </c>
      <c r="E2972" s="4">
        <v>169</v>
      </c>
      <c r="F2972" s="4" t="s">
        <v>2700</v>
      </c>
      <c r="G2972" s="4" t="s">
        <v>2741</v>
      </c>
      <c r="H2972" s="4" t="s">
        <v>2607</v>
      </c>
      <c r="I2972" s="4" t="s">
        <v>2607</v>
      </c>
    </row>
    <row r="2973" spans="1:9" x14ac:dyDescent="0.2">
      <c r="A2973" s="4">
        <v>250116</v>
      </c>
      <c r="B2973" s="4" t="s">
        <v>2888</v>
      </c>
      <c r="C2973" s="4" t="s">
        <v>2888</v>
      </c>
      <c r="D2973" s="4" t="s">
        <v>2887</v>
      </c>
      <c r="E2973" s="4">
        <v>169</v>
      </c>
      <c r="F2973" s="4" t="s">
        <v>2700</v>
      </c>
      <c r="G2973" s="4" t="s">
        <v>2758</v>
      </c>
      <c r="H2973" s="4" t="s">
        <v>2607</v>
      </c>
      <c r="I2973" s="4" t="s">
        <v>2607</v>
      </c>
    </row>
    <row r="2974" spans="1:9" x14ac:dyDescent="0.2">
      <c r="A2974" s="4">
        <v>250117</v>
      </c>
      <c r="B2974" s="4" t="s">
        <v>2886</v>
      </c>
      <c r="C2974" s="4" t="s">
        <v>2886</v>
      </c>
      <c r="D2974" s="4" t="s">
        <v>2739</v>
      </c>
      <c r="E2974" s="4">
        <v>170</v>
      </c>
      <c r="F2974" s="4" t="s">
        <v>2700</v>
      </c>
      <c r="G2974" s="4" t="s">
        <v>2758</v>
      </c>
      <c r="H2974" s="4" t="s">
        <v>2607</v>
      </c>
      <c r="I2974" s="4" t="s">
        <v>2607</v>
      </c>
    </row>
    <row r="2975" spans="1:9" x14ac:dyDescent="0.2">
      <c r="A2975" s="4">
        <v>250119</v>
      </c>
      <c r="B2975" s="4" t="s">
        <v>2885</v>
      </c>
      <c r="C2975" s="4" t="s">
        <v>2885</v>
      </c>
      <c r="D2975" s="4" t="s">
        <v>2739</v>
      </c>
      <c r="E2975" s="4">
        <v>199</v>
      </c>
      <c r="F2975" s="4" t="s">
        <v>2700</v>
      </c>
      <c r="G2975" s="4" t="s">
        <v>2741</v>
      </c>
      <c r="H2975" s="4" t="s">
        <v>2607</v>
      </c>
      <c r="I2975" s="4" t="s">
        <v>2607</v>
      </c>
    </row>
    <row r="2976" spans="1:9" x14ac:dyDescent="0.2">
      <c r="A2976" s="4">
        <v>250120</v>
      </c>
      <c r="B2976" s="4" t="s">
        <v>2884</v>
      </c>
      <c r="C2976" s="4" t="s">
        <v>2884</v>
      </c>
      <c r="D2976" s="4" t="s">
        <v>2788</v>
      </c>
      <c r="E2976" s="4">
        <v>170</v>
      </c>
      <c r="F2976" s="4" t="s">
        <v>2700</v>
      </c>
      <c r="G2976" s="4" t="s">
        <v>2787</v>
      </c>
      <c r="H2976" s="4" t="s">
        <v>2607</v>
      </c>
      <c r="I2976" s="4" t="s">
        <v>2607</v>
      </c>
    </row>
    <row r="2977" spans="1:9" x14ac:dyDescent="0.2">
      <c r="A2977" s="4">
        <v>250121</v>
      </c>
      <c r="B2977" s="4" t="s">
        <v>2883</v>
      </c>
      <c r="C2977" s="4" t="s">
        <v>2883</v>
      </c>
      <c r="D2977" s="4" t="s">
        <v>2739</v>
      </c>
      <c r="E2977" s="4">
        <v>170</v>
      </c>
      <c r="F2977" s="4" t="s">
        <v>2700</v>
      </c>
      <c r="G2977" s="4" t="s">
        <v>2764</v>
      </c>
      <c r="H2977" s="4" t="s">
        <v>2607</v>
      </c>
      <c r="I2977" s="4" t="s">
        <v>2607</v>
      </c>
    </row>
    <row r="2978" spans="1:9" x14ac:dyDescent="0.2">
      <c r="A2978" s="4">
        <v>250122</v>
      </c>
      <c r="B2978" s="4" t="s">
        <v>2882</v>
      </c>
      <c r="C2978" s="4" t="s">
        <v>2882</v>
      </c>
      <c r="D2978" s="4" t="s">
        <v>2739</v>
      </c>
      <c r="E2978" s="4">
        <v>151</v>
      </c>
      <c r="F2978" s="4" t="s">
        <v>2700</v>
      </c>
      <c r="G2978" s="4" t="s">
        <v>2741</v>
      </c>
      <c r="H2978" s="4" t="s">
        <v>2607</v>
      </c>
      <c r="I2978" s="4" t="s">
        <v>2607</v>
      </c>
    </row>
    <row r="2979" spans="1:9" x14ac:dyDescent="0.2">
      <c r="A2979" s="4">
        <v>250123</v>
      </c>
      <c r="B2979" s="4" t="s">
        <v>2881</v>
      </c>
      <c r="C2979" s="4" t="s">
        <v>2881</v>
      </c>
      <c r="D2979" s="4" t="s">
        <v>2739</v>
      </c>
      <c r="E2979" s="4">
        <v>209</v>
      </c>
      <c r="F2979" s="4" t="s">
        <v>2700</v>
      </c>
      <c r="G2979" s="4" t="s">
        <v>2741</v>
      </c>
      <c r="H2979" s="4" t="s">
        <v>2607</v>
      </c>
      <c r="I2979" s="4" t="s">
        <v>2607</v>
      </c>
    </row>
    <row r="2980" spans="1:9" x14ac:dyDescent="0.2">
      <c r="A2980" s="4">
        <v>250124</v>
      </c>
      <c r="B2980" s="4" t="s">
        <v>2880</v>
      </c>
      <c r="C2980" s="4" t="s">
        <v>2880</v>
      </c>
      <c r="D2980" s="4" t="s">
        <v>2739</v>
      </c>
      <c r="E2980" s="4">
        <v>217</v>
      </c>
      <c r="F2980" s="4" t="s">
        <v>2700</v>
      </c>
      <c r="G2980" s="4" t="s">
        <v>0</v>
      </c>
      <c r="H2980" s="4" t="s">
        <v>2607</v>
      </c>
      <c r="I2980" s="4" t="s">
        <v>2607</v>
      </c>
    </row>
    <row r="2981" spans="1:9" x14ac:dyDescent="0.2">
      <c r="A2981" s="4">
        <v>250125</v>
      </c>
      <c r="B2981" s="4" t="s">
        <v>2879</v>
      </c>
      <c r="C2981" s="4" t="s">
        <v>2879</v>
      </c>
      <c r="D2981" s="4" t="s">
        <v>2739</v>
      </c>
      <c r="E2981" s="4">
        <v>208</v>
      </c>
      <c r="F2981" s="4" t="s">
        <v>2700</v>
      </c>
      <c r="G2981" s="4" t="s">
        <v>2758</v>
      </c>
      <c r="H2981" s="4" t="s">
        <v>2607</v>
      </c>
      <c r="I2981" s="4" t="s">
        <v>2607</v>
      </c>
    </row>
    <row r="2982" spans="1:9" x14ac:dyDescent="0.2">
      <c r="A2982" s="4">
        <v>250126</v>
      </c>
      <c r="B2982" s="4" t="s">
        <v>2878</v>
      </c>
      <c r="C2982" s="4" t="s">
        <v>2878</v>
      </c>
      <c r="D2982" s="4" t="s">
        <v>2773</v>
      </c>
      <c r="E2982" s="4">
        <v>208</v>
      </c>
      <c r="F2982" s="4" t="s">
        <v>2700</v>
      </c>
      <c r="G2982" s="4" t="s">
        <v>2758</v>
      </c>
      <c r="H2982" s="4" t="s">
        <v>2607</v>
      </c>
      <c r="I2982" s="4" t="s">
        <v>2607</v>
      </c>
    </row>
    <row r="2983" spans="1:9" x14ac:dyDescent="0.2">
      <c r="A2983" s="4">
        <v>250127</v>
      </c>
      <c r="B2983" s="4" t="s">
        <v>2877</v>
      </c>
      <c r="C2983" s="4" t="s">
        <v>2877</v>
      </c>
      <c r="D2983" s="4" t="s">
        <v>2876</v>
      </c>
      <c r="E2983" s="4">
        <v>208</v>
      </c>
      <c r="F2983" s="4" t="s">
        <v>2700</v>
      </c>
      <c r="G2983" s="4" t="s">
        <v>2741</v>
      </c>
      <c r="H2983" s="4" t="s">
        <v>2607</v>
      </c>
      <c r="I2983" s="4" t="s">
        <v>2607</v>
      </c>
    </row>
    <row r="2984" spans="1:9" x14ac:dyDescent="0.2">
      <c r="A2984" s="4">
        <v>250128</v>
      </c>
      <c r="B2984" s="4" t="s">
        <v>2875</v>
      </c>
      <c r="C2984" s="4" t="s">
        <v>2875</v>
      </c>
      <c r="D2984" s="4" t="s">
        <v>2739</v>
      </c>
      <c r="E2984" s="4">
        <v>198</v>
      </c>
      <c r="F2984" s="4" t="s">
        <v>2700</v>
      </c>
      <c r="G2984" s="4" t="s">
        <v>2741</v>
      </c>
      <c r="H2984" s="4" t="s">
        <v>2607</v>
      </c>
      <c r="I2984" s="4" t="s">
        <v>2607</v>
      </c>
    </row>
    <row r="2985" spans="1:9" x14ac:dyDescent="0.2">
      <c r="A2985" s="4">
        <v>250129</v>
      </c>
      <c r="B2985" s="4" t="s">
        <v>2874</v>
      </c>
      <c r="C2985" s="4" t="s">
        <v>2874</v>
      </c>
      <c r="D2985" s="4" t="s">
        <v>2739</v>
      </c>
      <c r="E2985" s="4">
        <v>198</v>
      </c>
      <c r="F2985" s="4" t="s">
        <v>2700</v>
      </c>
      <c r="G2985" s="4" t="s">
        <v>2741</v>
      </c>
      <c r="H2985" s="4" t="s">
        <v>2607</v>
      </c>
      <c r="I2985" s="4" t="s">
        <v>2607</v>
      </c>
    </row>
    <row r="2986" spans="1:9" x14ac:dyDescent="0.2">
      <c r="A2986" s="4">
        <v>250130</v>
      </c>
      <c r="B2986" s="4" t="s">
        <v>2873</v>
      </c>
      <c r="C2986" s="4" t="s">
        <v>2873</v>
      </c>
      <c r="D2986" s="4" t="s">
        <v>2739</v>
      </c>
      <c r="E2986" s="4">
        <v>196</v>
      </c>
      <c r="F2986" s="4" t="s">
        <v>2700</v>
      </c>
      <c r="G2986" s="4" t="s">
        <v>2741</v>
      </c>
      <c r="H2986" s="4" t="s">
        <v>2607</v>
      </c>
      <c r="I2986" s="4" t="s">
        <v>2607</v>
      </c>
    </row>
    <row r="2987" spans="1:9" x14ac:dyDescent="0.2">
      <c r="A2987" s="4">
        <v>250131</v>
      </c>
      <c r="B2987" s="4" t="s">
        <v>2872</v>
      </c>
      <c r="C2987" s="4" t="s">
        <v>2872</v>
      </c>
      <c r="D2987" s="4" t="s">
        <v>2739</v>
      </c>
      <c r="E2987" s="4">
        <v>198</v>
      </c>
      <c r="F2987" s="4" t="s">
        <v>2700</v>
      </c>
      <c r="G2987" s="4" t="s">
        <v>2741</v>
      </c>
      <c r="H2987" s="4" t="s">
        <v>2607</v>
      </c>
      <c r="I2987" s="4" t="s">
        <v>2607</v>
      </c>
    </row>
    <row r="2988" spans="1:9" x14ac:dyDescent="0.2">
      <c r="A2988" s="4">
        <v>250132</v>
      </c>
      <c r="B2988" s="4" t="s">
        <v>2871</v>
      </c>
      <c r="C2988" s="4" t="s">
        <v>2871</v>
      </c>
      <c r="D2988" s="4" t="s">
        <v>2739</v>
      </c>
      <c r="E2988" s="4">
        <v>198</v>
      </c>
      <c r="F2988" s="4" t="s">
        <v>2700</v>
      </c>
      <c r="G2988" s="4" t="s">
        <v>2741</v>
      </c>
      <c r="H2988" s="4" t="s">
        <v>2607</v>
      </c>
      <c r="I2988" s="4" t="s">
        <v>2607</v>
      </c>
    </row>
    <row r="2989" spans="1:9" x14ac:dyDescent="0.2">
      <c r="A2989" s="4">
        <v>250133</v>
      </c>
      <c r="B2989" s="4" t="s">
        <v>2870</v>
      </c>
      <c r="C2989" s="4" t="s">
        <v>2870</v>
      </c>
      <c r="D2989" s="4" t="s">
        <v>2739</v>
      </c>
      <c r="E2989" s="4">
        <v>198</v>
      </c>
      <c r="F2989" s="4" t="s">
        <v>2700</v>
      </c>
      <c r="G2989" s="4" t="s">
        <v>2741</v>
      </c>
      <c r="H2989" s="4" t="s">
        <v>2607</v>
      </c>
      <c r="I2989" s="4" t="s">
        <v>2607</v>
      </c>
    </row>
    <row r="2990" spans="1:9" x14ac:dyDescent="0.2">
      <c r="A2990" s="4">
        <v>250134</v>
      </c>
      <c r="B2990" s="4" t="s">
        <v>2869</v>
      </c>
      <c r="C2990" s="4" t="s">
        <v>2869</v>
      </c>
      <c r="D2990" s="4" t="s">
        <v>2739</v>
      </c>
      <c r="E2990" s="4">
        <v>196</v>
      </c>
      <c r="F2990" s="4" t="s">
        <v>2700</v>
      </c>
      <c r="G2990" s="4" t="s">
        <v>2741</v>
      </c>
      <c r="H2990" s="4" t="s">
        <v>2607</v>
      </c>
      <c r="I2990" s="4" t="s">
        <v>2607</v>
      </c>
    </row>
    <row r="2991" spans="1:9" x14ac:dyDescent="0.2">
      <c r="A2991" s="4">
        <v>250135</v>
      </c>
      <c r="B2991" s="4" t="s">
        <v>2868</v>
      </c>
      <c r="C2991" s="4" t="s">
        <v>2868</v>
      </c>
      <c r="D2991" s="4" t="s">
        <v>2739</v>
      </c>
      <c r="E2991" s="4">
        <v>196</v>
      </c>
      <c r="F2991" s="4" t="s">
        <v>2700</v>
      </c>
      <c r="G2991" s="4" t="s">
        <v>2741</v>
      </c>
      <c r="H2991" s="4" t="s">
        <v>2607</v>
      </c>
      <c r="I2991" s="4" t="s">
        <v>2607</v>
      </c>
    </row>
    <row r="2992" spans="1:9" x14ac:dyDescent="0.2">
      <c r="A2992" s="4">
        <v>250136</v>
      </c>
      <c r="B2992" s="4" t="s">
        <v>2867</v>
      </c>
      <c r="C2992" s="4" t="s">
        <v>2867</v>
      </c>
      <c r="D2992" s="4" t="s">
        <v>2739</v>
      </c>
      <c r="E2992" s="4">
        <v>214</v>
      </c>
      <c r="F2992" s="4" t="s">
        <v>2700</v>
      </c>
      <c r="G2992" s="4" t="s">
        <v>2741</v>
      </c>
      <c r="H2992" s="4" t="s">
        <v>2607</v>
      </c>
      <c r="I2992" s="4" t="s">
        <v>2607</v>
      </c>
    </row>
    <row r="2993" spans="1:9" x14ac:dyDescent="0.2">
      <c r="A2993" s="4">
        <v>250137</v>
      </c>
      <c r="B2993" s="4" t="s">
        <v>2866</v>
      </c>
      <c r="C2993" s="4" t="s">
        <v>2866</v>
      </c>
      <c r="D2993" s="4" t="s">
        <v>2739</v>
      </c>
      <c r="E2993" s="4">
        <v>196</v>
      </c>
      <c r="F2993" s="4" t="s">
        <v>2700</v>
      </c>
      <c r="G2993" s="4" t="s">
        <v>2741</v>
      </c>
      <c r="H2993" s="4" t="s">
        <v>2607</v>
      </c>
      <c r="I2993" s="4" t="s">
        <v>2607</v>
      </c>
    </row>
    <row r="2994" spans="1:9" x14ac:dyDescent="0.2">
      <c r="A2994" s="4">
        <v>250138</v>
      </c>
      <c r="B2994" s="4" t="s">
        <v>2865</v>
      </c>
      <c r="C2994" s="4" t="s">
        <v>2865</v>
      </c>
      <c r="D2994" s="4" t="s">
        <v>2739</v>
      </c>
      <c r="E2994" s="4">
        <v>218</v>
      </c>
      <c r="F2994" s="4" t="s">
        <v>2700</v>
      </c>
      <c r="G2994" s="4" t="s">
        <v>2741</v>
      </c>
      <c r="H2994" s="4" t="s">
        <v>2607</v>
      </c>
      <c r="I2994" s="4" t="s">
        <v>2607</v>
      </c>
    </row>
    <row r="2995" spans="1:9" x14ac:dyDescent="0.2">
      <c r="A2995" s="4">
        <v>250139</v>
      </c>
      <c r="B2995" s="4" t="s">
        <v>2864</v>
      </c>
      <c r="C2995" s="4" t="s">
        <v>2864</v>
      </c>
      <c r="D2995" s="4" t="s">
        <v>2739</v>
      </c>
      <c r="E2995" s="4">
        <v>214</v>
      </c>
      <c r="F2995" s="4" t="s">
        <v>2700</v>
      </c>
      <c r="G2995" s="4" t="s">
        <v>2741</v>
      </c>
      <c r="H2995" s="4" t="s">
        <v>2607</v>
      </c>
      <c r="I2995" s="4" t="s">
        <v>2607</v>
      </c>
    </row>
    <row r="2996" spans="1:9" x14ac:dyDescent="0.2">
      <c r="A2996" s="4">
        <v>250140</v>
      </c>
      <c r="B2996" s="4" t="s">
        <v>2863</v>
      </c>
      <c r="C2996" s="4" t="s">
        <v>2863</v>
      </c>
      <c r="D2996" s="4" t="s">
        <v>2739</v>
      </c>
      <c r="E2996" s="4">
        <v>207</v>
      </c>
      <c r="F2996" s="4" t="s">
        <v>2700</v>
      </c>
      <c r="G2996" s="4" t="s">
        <v>2741</v>
      </c>
      <c r="H2996" s="4" t="s">
        <v>2607</v>
      </c>
      <c r="I2996" s="4" t="s">
        <v>2607</v>
      </c>
    </row>
    <row r="2997" spans="1:9" x14ac:dyDescent="0.2">
      <c r="A2997" s="4">
        <v>250141</v>
      </c>
      <c r="B2997" s="4" t="s">
        <v>2862</v>
      </c>
      <c r="C2997" s="4" t="s">
        <v>2862</v>
      </c>
      <c r="D2997" s="4" t="s">
        <v>2739</v>
      </c>
      <c r="E2997" s="4">
        <v>207</v>
      </c>
      <c r="F2997" s="4" t="s">
        <v>2700</v>
      </c>
      <c r="G2997" s="4" t="s">
        <v>2741</v>
      </c>
      <c r="H2997" s="4" t="s">
        <v>2607</v>
      </c>
      <c r="I2997" s="4" t="s">
        <v>2607</v>
      </c>
    </row>
    <row r="2998" spans="1:9" x14ac:dyDescent="0.2">
      <c r="A2998" s="4">
        <v>250142</v>
      </c>
      <c r="B2998" s="4" t="s">
        <v>2861</v>
      </c>
      <c r="C2998" s="4" t="s">
        <v>2861</v>
      </c>
      <c r="D2998" s="4" t="s">
        <v>2739</v>
      </c>
      <c r="E2998" s="4">
        <v>207</v>
      </c>
      <c r="F2998" s="4" t="s">
        <v>2700</v>
      </c>
      <c r="G2998" s="4" t="s">
        <v>2741</v>
      </c>
      <c r="H2998" s="4" t="s">
        <v>2607</v>
      </c>
      <c r="I2998" s="4" t="s">
        <v>2607</v>
      </c>
    </row>
    <row r="2999" spans="1:9" x14ac:dyDescent="0.2">
      <c r="A2999" s="4">
        <v>250143</v>
      </c>
      <c r="B2999" s="4" t="s">
        <v>2860</v>
      </c>
      <c r="C2999" s="4" t="s">
        <v>2860</v>
      </c>
      <c r="D2999" s="4" t="s">
        <v>2739</v>
      </c>
      <c r="E2999" s="4">
        <v>214</v>
      </c>
      <c r="F2999" s="4" t="s">
        <v>2700</v>
      </c>
      <c r="G2999" s="4" t="s">
        <v>2741</v>
      </c>
      <c r="H2999" s="4" t="s">
        <v>2607</v>
      </c>
      <c r="I2999" s="4" t="s">
        <v>2607</v>
      </c>
    </row>
    <row r="3000" spans="1:9" x14ac:dyDescent="0.2">
      <c r="A3000" s="4">
        <v>250144</v>
      </c>
      <c r="B3000" s="4" t="s">
        <v>2859</v>
      </c>
      <c r="C3000" s="4" t="s">
        <v>2859</v>
      </c>
      <c r="D3000" s="4" t="s">
        <v>2739</v>
      </c>
      <c r="E3000" s="4">
        <v>198</v>
      </c>
      <c r="F3000" s="4" t="s">
        <v>2700</v>
      </c>
      <c r="G3000" s="4" t="s">
        <v>2758</v>
      </c>
      <c r="H3000" s="4" t="s">
        <v>2607</v>
      </c>
      <c r="I3000" s="4" t="s">
        <v>2607</v>
      </c>
    </row>
    <row r="3001" spans="1:9" x14ac:dyDescent="0.2">
      <c r="A3001" s="4">
        <v>250145</v>
      </c>
      <c r="B3001" s="4" t="s">
        <v>2858</v>
      </c>
      <c r="C3001" s="4" t="s">
        <v>2858</v>
      </c>
      <c r="D3001" s="4" t="s">
        <v>2739</v>
      </c>
      <c r="E3001" s="4">
        <v>169</v>
      </c>
      <c r="F3001" s="4" t="s">
        <v>2700</v>
      </c>
      <c r="G3001" s="4" t="s">
        <v>2758</v>
      </c>
      <c r="H3001" s="4" t="s">
        <v>2607</v>
      </c>
      <c r="I3001" s="4" t="s">
        <v>2607</v>
      </c>
    </row>
    <row r="3002" spans="1:9" x14ac:dyDescent="0.2">
      <c r="A3002" s="4">
        <v>250146</v>
      </c>
      <c r="B3002" s="4" t="s">
        <v>2857</v>
      </c>
      <c r="C3002" s="4" t="s">
        <v>2857</v>
      </c>
      <c r="D3002" s="4" t="s">
        <v>2739</v>
      </c>
      <c r="E3002" s="4">
        <v>218</v>
      </c>
      <c r="F3002" s="4" t="s">
        <v>2700</v>
      </c>
      <c r="G3002" s="4" t="s">
        <v>2741</v>
      </c>
      <c r="H3002" s="4" t="s">
        <v>2607</v>
      </c>
      <c r="I3002" s="4" t="s">
        <v>2607</v>
      </c>
    </row>
    <row r="3003" spans="1:9" x14ac:dyDescent="0.2">
      <c r="A3003" s="4">
        <v>250147</v>
      </c>
      <c r="B3003" s="4" t="s">
        <v>2856</v>
      </c>
      <c r="C3003" s="4" t="s">
        <v>2856</v>
      </c>
      <c r="D3003" s="4" t="s">
        <v>2739</v>
      </c>
      <c r="E3003" s="4">
        <v>207</v>
      </c>
      <c r="F3003" s="4" t="s">
        <v>2700</v>
      </c>
      <c r="G3003" s="4" t="s">
        <v>2741</v>
      </c>
      <c r="H3003" s="4" t="s">
        <v>2607</v>
      </c>
      <c r="I3003" s="4" t="s">
        <v>2607</v>
      </c>
    </row>
    <row r="3004" spans="1:9" x14ac:dyDescent="0.2">
      <c r="A3004" s="4">
        <v>250148</v>
      </c>
      <c r="B3004" s="4" t="s">
        <v>2855</v>
      </c>
      <c r="C3004" s="4" t="s">
        <v>2855</v>
      </c>
      <c r="D3004" s="4" t="s">
        <v>2739</v>
      </c>
      <c r="E3004" s="4">
        <v>169</v>
      </c>
      <c r="F3004" s="4" t="s">
        <v>2700</v>
      </c>
      <c r="G3004" s="4" t="s">
        <v>2810</v>
      </c>
      <c r="H3004" s="4" t="s">
        <v>2607</v>
      </c>
      <c r="I3004" s="4" t="s">
        <v>2607</v>
      </c>
    </row>
    <row r="3005" spans="1:9" x14ac:dyDescent="0.2">
      <c r="A3005" s="4">
        <v>250149</v>
      </c>
      <c r="B3005" s="4" t="s">
        <v>2854</v>
      </c>
      <c r="C3005" s="4" t="s">
        <v>2854</v>
      </c>
      <c r="D3005" s="4" t="s">
        <v>2739</v>
      </c>
      <c r="E3005" s="4">
        <v>207</v>
      </c>
      <c r="F3005" s="4" t="s">
        <v>2700</v>
      </c>
      <c r="G3005" s="4" t="s">
        <v>2741</v>
      </c>
      <c r="H3005" s="4" t="s">
        <v>2607</v>
      </c>
      <c r="I3005" s="4" t="s">
        <v>2607</v>
      </c>
    </row>
    <row r="3006" spans="1:9" x14ac:dyDescent="0.2">
      <c r="A3006" s="4">
        <v>250151</v>
      </c>
      <c r="B3006" s="4" t="s">
        <v>2853</v>
      </c>
      <c r="C3006" s="4" t="s">
        <v>2853</v>
      </c>
      <c r="D3006" s="4" t="s">
        <v>2739</v>
      </c>
      <c r="E3006" s="4">
        <v>200</v>
      </c>
      <c r="F3006" s="4" t="s">
        <v>2700</v>
      </c>
      <c r="G3006" s="4" t="s">
        <v>2741</v>
      </c>
      <c r="H3006" s="4" t="s">
        <v>2607</v>
      </c>
      <c r="I3006" s="4" t="s">
        <v>2607</v>
      </c>
    </row>
    <row r="3007" spans="1:9" x14ac:dyDescent="0.2">
      <c r="A3007" s="4">
        <v>250152</v>
      </c>
      <c r="B3007" s="4" t="s">
        <v>2852</v>
      </c>
      <c r="C3007" s="4" t="s">
        <v>2852</v>
      </c>
      <c r="D3007" s="4" t="s">
        <v>2739</v>
      </c>
      <c r="E3007" s="4">
        <v>200</v>
      </c>
      <c r="F3007" s="4" t="s">
        <v>2700</v>
      </c>
      <c r="G3007" s="4" t="s">
        <v>2741</v>
      </c>
      <c r="H3007" s="4" t="s">
        <v>2607</v>
      </c>
      <c r="I3007" s="4" t="s">
        <v>2607</v>
      </c>
    </row>
    <row r="3008" spans="1:9" x14ac:dyDescent="0.2">
      <c r="A3008" s="4">
        <v>250153</v>
      </c>
      <c r="B3008" s="4" t="s">
        <v>2851</v>
      </c>
      <c r="C3008" s="4" t="s">
        <v>2851</v>
      </c>
      <c r="D3008" s="4" t="s">
        <v>2739</v>
      </c>
      <c r="E3008" s="4">
        <v>200</v>
      </c>
      <c r="F3008" s="4" t="s">
        <v>2700</v>
      </c>
      <c r="G3008" s="4" t="s">
        <v>2741</v>
      </c>
      <c r="H3008" s="4" t="s">
        <v>2607</v>
      </c>
      <c r="I3008" s="4" t="s">
        <v>2607</v>
      </c>
    </row>
    <row r="3009" spans="1:9" x14ac:dyDescent="0.2">
      <c r="A3009" s="4">
        <v>250154</v>
      </c>
      <c r="B3009" s="4" t="s">
        <v>2850</v>
      </c>
      <c r="C3009" s="4" t="s">
        <v>2850</v>
      </c>
      <c r="D3009" s="4" t="s">
        <v>2739</v>
      </c>
      <c r="E3009" s="4">
        <v>200</v>
      </c>
      <c r="F3009" s="4" t="s">
        <v>2700</v>
      </c>
      <c r="G3009" s="4" t="s">
        <v>2741</v>
      </c>
      <c r="H3009" s="4" t="s">
        <v>2607</v>
      </c>
      <c r="I3009" s="4" t="s">
        <v>2607</v>
      </c>
    </row>
    <row r="3010" spans="1:9" x14ac:dyDescent="0.2">
      <c r="A3010" s="4">
        <v>250156</v>
      </c>
      <c r="B3010" s="4" t="s">
        <v>2849</v>
      </c>
      <c r="C3010" s="4" t="s">
        <v>2849</v>
      </c>
      <c r="D3010" s="4" t="s">
        <v>2739</v>
      </c>
      <c r="E3010" s="4">
        <v>200</v>
      </c>
      <c r="F3010" s="4" t="s">
        <v>2700</v>
      </c>
      <c r="G3010" s="4" t="s">
        <v>2741</v>
      </c>
      <c r="H3010" s="4" t="s">
        <v>2607</v>
      </c>
      <c r="I3010" s="4" t="s">
        <v>2607</v>
      </c>
    </row>
    <row r="3011" spans="1:9" x14ac:dyDescent="0.2">
      <c r="A3011" s="4">
        <v>250157</v>
      </c>
      <c r="B3011" s="4" t="s">
        <v>2848</v>
      </c>
      <c r="C3011" s="4" t="s">
        <v>2848</v>
      </c>
      <c r="D3011" s="4" t="s">
        <v>2739</v>
      </c>
      <c r="E3011" s="4">
        <v>200</v>
      </c>
      <c r="F3011" s="4" t="s">
        <v>2700</v>
      </c>
      <c r="G3011" s="4" t="s">
        <v>2741</v>
      </c>
      <c r="H3011" s="4" t="s">
        <v>2607</v>
      </c>
      <c r="I3011" s="4" t="s">
        <v>2607</v>
      </c>
    </row>
    <row r="3012" spans="1:9" x14ac:dyDescent="0.2">
      <c r="A3012" s="4">
        <v>250158</v>
      </c>
      <c r="B3012" s="4" t="s">
        <v>2847</v>
      </c>
      <c r="C3012" s="4" t="s">
        <v>2847</v>
      </c>
      <c r="D3012" s="4" t="s">
        <v>2739</v>
      </c>
      <c r="E3012" s="4">
        <v>200</v>
      </c>
      <c r="F3012" s="4" t="s">
        <v>2700</v>
      </c>
      <c r="G3012" s="4" t="s">
        <v>2758</v>
      </c>
      <c r="H3012" s="4" t="s">
        <v>2607</v>
      </c>
      <c r="I3012" s="4" t="s">
        <v>2607</v>
      </c>
    </row>
    <row r="3013" spans="1:9" x14ac:dyDescent="0.2">
      <c r="A3013" s="4">
        <v>250159</v>
      </c>
      <c r="B3013" s="4" t="s">
        <v>2846</v>
      </c>
      <c r="C3013" s="4" t="s">
        <v>2845</v>
      </c>
      <c r="D3013" s="4" t="s">
        <v>2739</v>
      </c>
      <c r="E3013" s="4">
        <v>208</v>
      </c>
      <c r="F3013" s="4" t="s">
        <v>2700</v>
      </c>
      <c r="G3013" s="4" t="s">
        <v>2758</v>
      </c>
      <c r="H3013" s="4" t="s">
        <v>2607</v>
      </c>
      <c r="I3013" s="4" t="s">
        <v>2607</v>
      </c>
    </row>
    <row r="3014" spans="1:9" x14ac:dyDescent="0.2">
      <c r="A3014" s="4">
        <v>250160</v>
      </c>
      <c r="B3014" s="4" t="s">
        <v>2844</v>
      </c>
      <c r="C3014" s="4" t="s">
        <v>2844</v>
      </c>
      <c r="D3014" s="4" t="s">
        <v>2739</v>
      </c>
      <c r="E3014" s="4">
        <v>199</v>
      </c>
      <c r="F3014" s="4" t="s">
        <v>2700</v>
      </c>
      <c r="G3014" s="4" t="s">
        <v>2756</v>
      </c>
      <c r="H3014" s="4" t="s">
        <v>2607</v>
      </c>
      <c r="I3014" s="4" t="s">
        <v>2607</v>
      </c>
    </row>
    <row r="3015" spans="1:9" x14ac:dyDescent="0.2">
      <c r="A3015" s="4">
        <v>250161</v>
      </c>
      <c r="B3015" s="4" t="s">
        <v>2843</v>
      </c>
      <c r="C3015" s="4" t="s">
        <v>2843</v>
      </c>
      <c r="D3015" s="4" t="s">
        <v>2739</v>
      </c>
      <c r="E3015" s="4">
        <v>169</v>
      </c>
      <c r="F3015" s="4" t="s">
        <v>2700</v>
      </c>
      <c r="G3015" s="4" t="s">
        <v>2741</v>
      </c>
      <c r="H3015" s="4" t="s">
        <v>2607</v>
      </c>
      <c r="I3015" s="4" t="s">
        <v>2607</v>
      </c>
    </row>
    <row r="3016" spans="1:9" x14ac:dyDescent="0.2">
      <c r="A3016" s="4">
        <v>250162</v>
      </c>
      <c r="B3016" s="4" t="s">
        <v>2842</v>
      </c>
      <c r="C3016" s="4" t="s">
        <v>2842</v>
      </c>
      <c r="D3016" s="4" t="s">
        <v>2739</v>
      </c>
      <c r="E3016" s="4">
        <v>206</v>
      </c>
      <c r="F3016" s="4" t="s">
        <v>2700</v>
      </c>
      <c r="G3016" s="4" t="s">
        <v>2758</v>
      </c>
      <c r="H3016" s="4" t="s">
        <v>2607</v>
      </c>
      <c r="I3016" s="4" t="s">
        <v>2607</v>
      </c>
    </row>
    <row r="3017" spans="1:9" x14ac:dyDescent="0.2">
      <c r="A3017" s="4">
        <v>250163</v>
      </c>
      <c r="B3017" s="4" t="s">
        <v>2841</v>
      </c>
      <c r="C3017" s="4" t="s">
        <v>2841</v>
      </c>
      <c r="D3017" s="4" t="s">
        <v>2739</v>
      </c>
      <c r="E3017" s="4">
        <v>206</v>
      </c>
      <c r="F3017" s="4" t="s">
        <v>2700</v>
      </c>
      <c r="G3017" s="4" t="s">
        <v>2840</v>
      </c>
      <c r="H3017" s="4" t="s">
        <v>2607</v>
      </c>
      <c r="I3017" s="4" t="s">
        <v>2607</v>
      </c>
    </row>
    <row r="3018" spans="1:9" x14ac:dyDescent="0.2">
      <c r="A3018" s="4">
        <v>250164</v>
      </c>
      <c r="B3018" s="4" t="s">
        <v>2839</v>
      </c>
      <c r="C3018" s="4" t="s">
        <v>2839</v>
      </c>
      <c r="D3018" s="4" t="s">
        <v>2739</v>
      </c>
      <c r="E3018" s="4">
        <v>206</v>
      </c>
      <c r="F3018" s="4" t="s">
        <v>2700</v>
      </c>
      <c r="G3018" s="4" t="s">
        <v>2758</v>
      </c>
      <c r="H3018" s="4" t="s">
        <v>2607</v>
      </c>
      <c r="I3018" s="4" t="s">
        <v>2607</v>
      </c>
    </row>
    <row r="3019" spans="1:9" x14ac:dyDescent="0.2">
      <c r="A3019" s="4">
        <v>250165</v>
      </c>
      <c r="B3019" s="4" t="s">
        <v>2838</v>
      </c>
      <c r="C3019" s="4" t="s">
        <v>2838</v>
      </c>
      <c r="D3019" s="4" t="s">
        <v>2739</v>
      </c>
      <c r="E3019" s="4">
        <v>169</v>
      </c>
      <c r="F3019" s="4" t="s">
        <v>2700</v>
      </c>
      <c r="G3019" s="4" t="s">
        <v>2741</v>
      </c>
      <c r="H3019" s="4" t="s">
        <v>2751</v>
      </c>
      <c r="I3019" s="4" t="s">
        <v>2607</v>
      </c>
    </row>
    <row r="3020" spans="1:9" x14ac:dyDescent="0.2">
      <c r="A3020" s="4">
        <v>250166</v>
      </c>
      <c r="B3020" s="4" t="s">
        <v>2837</v>
      </c>
      <c r="C3020" s="4" t="s">
        <v>2837</v>
      </c>
      <c r="D3020" s="4" t="s">
        <v>2739</v>
      </c>
      <c r="E3020" s="4">
        <v>169</v>
      </c>
      <c r="F3020" s="4" t="s">
        <v>2700</v>
      </c>
      <c r="G3020" s="4" t="s">
        <v>2764</v>
      </c>
      <c r="H3020" s="4" t="s">
        <v>2607</v>
      </c>
      <c r="I3020" s="4" t="s">
        <v>2609</v>
      </c>
    </row>
    <row r="3021" spans="1:9" x14ac:dyDescent="0.2">
      <c r="A3021" s="4">
        <v>250167</v>
      </c>
      <c r="B3021" s="4" t="s">
        <v>2836</v>
      </c>
      <c r="C3021" s="4" t="s">
        <v>2836</v>
      </c>
      <c r="D3021" s="4" t="s">
        <v>2739</v>
      </c>
      <c r="E3021" s="4">
        <v>211</v>
      </c>
      <c r="F3021" s="4" t="s">
        <v>2700</v>
      </c>
      <c r="G3021" s="4" t="s">
        <v>2741</v>
      </c>
      <c r="H3021" s="4" t="s">
        <v>2607</v>
      </c>
      <c r="I3021" s="4" t="s">
        <v>2607</v>
      </c>
    </row>
    <row r="3022" spans="1:9" x14ac:dyDescent="0.2">
      <c r="A3022" s="4">
        <v>250168</v>
      </c>
      <c r="B3022" s="4" t="s">
        <v>2835</v>
      </c>
      <c r="C3022" s="4" t="s">
        <v>2835</v>
      </c>
      <c r="D3022" s="4" t="s">
        <v>2739</v>
      </c>
      <c r="E3022" s="4">
        <v>206</v>
      </c>
      <c r="F3022" s="4" t="s">
        <v>2700</v>
      </c>
      <c r="G3022" s="4" t="s">
        <v>2764</v>
      </c>
      <c r="H3022" s="4" t="s">
        <v>2607</v>
      </c>
      <c r="I3022" s="4" t="s">
        <v>2607</v>
      </c>
    </row>
    <row r="3023" spans="1:9" x14ac:dyDescent="0.2">
      <c r="A3023" s="4">
        <v>250169</v>
      </c>
      <c r="B3023" s="4" t="s">
        <v>2834</v>
      </c>
      <c r="C3023" s="4" t="s">
        <v>2834</v>
      </c>
      <c r="D3023" s="4" t="s">
        <v>2739</v>
      </c>
      <c r="E3023" s="4">
        <v>206</v>
      </c>
      <c r="F3023" s="4" t="s">
        <v>2700</v>
      </c>
      <c r="G3023" s="4" t="s">
        <v>2741</v>
      </c>
      <c r="H3023" s="4" t="s">
        <v>2607</v>
      </c>
      <c r="I3023" s="4" t="s">
        <v>2607</v>
      </c>
    </row>
    <row r="3024" spans="1:9" x14ac:dyDescent="0.2">
      <c r="A3024" s="4">
        <v>250170</v>
      </c>
      <c r="B3024" s="4" t="s">
        <v>2833</v>
      </c>
      <c r="C3024" s="4" t="s">
        <v>2833</v>
      </c>
      <c r="D3024" s="4" t="s">
        <v>2739</v>
      </c>
      <c r="E3024" s="4">
        <v>209</v>
      </c>
      <c r="F3024" s="4" t="s">
        <v>2700</v>
      </c>
      <c r="G3024" s="4" t="s">
        <v>2741</v>
      </c>
      <c r="H3024" s="4" t="s">
        <v>2607</v>
      </c>
      <c r="I3024" s="4" t="s">
        <v>2607</v>
      </c>
    </row>
    <row r="3025" spans="1:9" x14ac:dyDescent="0.2">
      <c r="A3025" s="4">
        <v>250171</v>
      </c>
      <c r="B3025" s="4" t="s">
        <v>2832</v>
      </c>
      <c r="C3025" s="4" t="s">
        <v>2832</v>
      </c>
      <c r="D3025" s="4" t="s">
        <v>2739</v>
      </c>
      <c r="E3025" s="4">
        <v>209</v>
      </c>
      <c r="F3025" s="4" t="s">
        <v>2700</v>
      </c>
      <c r="G3025" s="4" t="s">
        <v>2758</v>
      </c>
      <c r="H3025" s="4" t="s">
        <v>2607</v>
      </c>
      <c r="I3025" s="4" t="s">
        <v>2607</v>
      </c>
    </row>
    <row r="3026" spans="1:9" x14ac:dyDescent="0.2">
      <c r="A3026" s="4">
        <v>250172</v>
      </c>
      <c r="B3026" s="4" t="s">
        <v>2831</v>
      </c>
      <c r="C3026" s="4" t="s">
        <v>2831</v>
      </c>
      <c r="D3026" s="4" t="s">
        <v>2739</v>
      </c>
      <c r="E3026" s="4">
        <v>218</v>
      </c>
      <c r="F3026" s="4" t="s">
        <v>2700</v>
      </c>
      <c r="G3026" s="4" t="s">
        <v>2758</v>
      </c>
      <c r="H3026" s="4" t="s">
        <v>2607</v>
      </c>
      <c r="I3026" s="4" t="s">
        <v>2607</v>
      </c>
    </row>
    <row r="3027" spans="1:9" x14ac:dyDescent="0.2">
      <c r="A3027" s="4">
        <v>250183</v>
      </c>
      <c r="B3027" s="4" t="s">
        <v>2830</v>
      </c>
      <c r="C3027" s="4" t="s">
        <v>2830</v>
      </c>
      <c r="D3027" s="4" t="s">
        <v>2739</v>
      </c>
      <c r="E3027" s="4">
        <v>203</v>
      </c>
      <c r="F3027" s="4" t="s">
        <v>2700</v>
      </c>
      <c r="G3027" s="4" t="s">
        <v>2741</v>
      </c>
      <c r="H3027" s="4" t="s">
        <v>2607</v>
      </c>
      <c r="I3027" s="4" t="s">
        <v>2607</v>
      </c>
    </row>
    <row r="3028" spans="1:9" x14ac:dyDescent="0.2">
      <c r="A3028" s="4">
        <v>250184</v>
      </c>
      <c r="B3028" s="4" t="s">
        <v>2829</v>
      </c>
      <c r="C3028" s="4" t="s">
        <v>2829</v>
      </c>
      <c r="D3028" s="4" t="s">
        <v>2739</v>
      </c>
      <c r="E3028" s="4">
        <v>196</v>
      </c>
      <c r="F3028" s="4" t="s">
        <v>2700</v>
      </c>
      <c r="G3028" s="4" t="s">
        <v>2828</v>
      </c>
      <c r="H3028" s="4" t="s">
        <v>2607</v>
      </c>
      <c r="I3028" s="4" t="s">
        <v>2607</v>
      </c>
    </row>
    <row r="3029" spans="1:9" x14ac:dyDescent="0.2">
      <c r="A3029" s="4">
        <v>250185</v>
      </c>
      <c r="B3029" s="4" t="s">
        <v>2827</v>
      </c>
      <c r="C3029" s="4" t="s">
        <v>2827</v>
      </c>
      <c r="D3029" s="4" t="s">
        <v>2773</v>
      </c>
      <c r="E3029" s="4">
        <v>199</v>
      </c>
      <c r="F3029" s="4" t="s">
        <v>2700</v>
      </c>
      <c r="G3029" s="4" t="s">
        <v>2758</v>
      </c>
      <c r="H3029" s="4" t="s">
        <v>2607</v>
      </c>
      <c r="I3029" s="4" t="s">
        <v>2607</v>
      </c>
    </row>
    <row r="3030" spans="1:9" x14ac:dyDescent="0.2">
      <c r="A3030" s="4">
        <v>250186</v>
      </c>
      <c r="B3030" s="4" t="s">
        <v>2826</v>
      </c>
      <c r="C3030" s="4" t="s">
        <v>2826</v>
      </c>
      <c r="D3030" s="4" t="s">
        <v>2739</v>
      </c>
      <c r="E3030" s="4">
        <v>199</v>
      </c>
      <c r="F3030" s="4" t="s">
        <v>2700</v>
      </c>
      <c r="G3030" s="4" t="s">
        <v>2741</v>
      </c>
      <c r="H3030" s="4" t="s">
        <v>2607</v>
      </c>
      <c r="I3030" s="4" t="s">
        <v>2607</v>
      </c>
    </row>
    <row r="3031" spans="1:9" x14ac:dyDescent="0.2">
      <c r="A3031" s="4">
        <v>250187</v>
      </c>
      <c r="B3031" s="4" t="s">
        <v>2825</v>
      </c>
      <c r="C3031" s="4" t="s">
        <v>2825</v>
      </c>
      <c r="D3031" s="4" t="s">
        <v>2739</v>
      </c>
      <c r="E3031" s="4">
        <v>196</v>
      </c>
      <c r="F3031" s="4" t="s">
        <v>2700</v>
      </c>
      <c r="G3031" s="4" t="s">
        <v>2741</v>
      </c>
      <c r="H3031" s="4" t="s">
        <v>2607</v>
      </c>
      <c r="I3031" s="4" t="s">
        <v>2607</v>
      </c>
    </row>
    <row r="3032" spans="1:9" x14ac:dyDescent="0.2">
      <c r="A3032" s="4">
        <v>250188</v>
      </c>
      <c r="B3032" s="4" t="s">
        <v>2824</v>
      </c>
      <c r="C3032" s="4" t="s">
        <v>2824</v>
      </c>
      <c r="D3032" s="4" t="s">
        <v>2739</v>
      </c>
      <c r="E3032" s="4">
        <v>197</v>
      </c>
      <c r="F3032" s="4" t="s">
        <v>2700</v>
      </c>
      <c r="G3032" s="4" t="s">
        <v>2741</v>
      </c>
      <c r="H3032" s="4" t="s">
        <v>2607</v>
      </c>
      <c r="I3032" s="4" t="s">
        <v>2607</v>
      </c>
    </row>
    <row r="3033" spans="1:9" x14ac:dyDescent="0.2">
      <c r="A3033" s="4">
        <v>250189</v>
      </c>
      <c r="B3033" s="4" t="s">
        <v>2823</v>
      </c>
      <c r="C3033" s="4" t="s">
        <v>2823</v>
      </c>
      <c r="D3033" s="4" t="s">
        <v>2739</v>
      </c>
      <c r="E3033" s="4">
        <v>196</v>
      </c>
      <c r="F3033" s="4" t="s">
        <v>2700</v>
      </c>
      <c r="G3033" s="4" t="s">
        <v>2741</v>
      </c>
      <c r="H3033" s="4" t="s">
        <v>2607</v>
      </c>
      <c r="I3033" s="4" t="s">
        <v>2607</v>
      </c>
    </row>
    <row r="3034" spans="1:9" x14ac:dyDescent="0.2">
      <c r="A3034" s="4">
        <v>250190</v>
      </c>
      <c r="B3034" s="4" t="s">
        <v>2822</v>
      </c>
      <c r="C3034" s="4" t="s">
        <v>2822</v>
      </c>
      <c r="D3034" s="4" t="s">
        <v>2739</v>
      </c>
      <c r="E3034" s="4">
        <v>203</v>
      </c>
      <c r="F3034" s="4" t="s">
        <v>2700</v>
      </c>
      <c r="G3034" s="4" t="s">
        <v>2758</v>
      </c>
      <c r="H3034" s="4" t="s">
        <v>2607</v>
      </c>
      <c r="I3034" s="4" t="s">
        <v>2607</v>
      </c>
    </row>
    <row r="3035" spans="1:9" x14ac:dyDescent="0.2">
      <c r="A3035" s="4">
        <v>250191</v>
      </c>
      <c r="B3035" s="4" t="s">
        <v>2821</v>
      </c>
      <c r="C3035" s="4" t="s">
        <v>2821</v>
      </c>
      <c r="D3035" s="4" t="s">
        <v>2739</v>
      </c>
      <c r="E3035" s="4">
        <v>203</v>
      </c>
      <c r="F3035" s="4" t="s">
        <v>2700</v>
      </c>
      <c r="G3035" s="4" t="s">
        <v>2741</v>
      </c>
      <c r="H3035" s="4" t="s">
        <v>2607</v>
      </c>
      <c r="I3035" s="4" t="s">
        <v>2607</v>
      </c>
    </row>
    <row r="3036" spans="1:9" x14ac:dyDescent="0.2">
      <c r="A3036" s="4">
        <v>250192</v>
      </c>
      <c r="B3036" s="4" t="s">
        <v>2820</v>
      </c>
      <c r="C3036" s="4" t="s">
        <v>2820</v>
      </c>
      <c r="D3036" s="4" t="s">
        <v>2739</v>
      </c>
      <c r="E3036" s="4">
        <v>203</v>
      </c>
      <c r="F3036" s="4" t="s">
        <v>2700</v>
      </c>
      <c r="G3036" s="4" t="s">
        <v>2741</v>
      </c>
      <c r="H3036" s="4" t="s">
        <v>2607</v>
      </c>
      <c r="I3036" s="4" t="s">
        <v>2607</v>
      </c>
    </row>
    <row r="3037" spans="1:9" x14ac:dyDescent="0.2">
      <c r="A3037" s="4">
        <v>250193</v>
      </c>
      <c r="B3037" s="4" t="s">
        <v>2819</v>
      </c>
      <c r="C3037" s="4" t="s">
        <v>2819</v>
      </c>
      <c r="D3037" s="4" t="s">
        <v>2739</v>
      </c>
      <c r="E3037" s="4">
        <v>203</v>
      </c>
      <c r="F3037" s="4" t="s">
        <v>2700</v>
      </c>
      <c r="G3037" s="4" t="s">
        <v>2741</v>
      </c>
      <c r="H3037" s="4" t="s">
        <v>2607</v>
      </c>
      <c r="I3037" s="4" t="s">
        <v>2607</v>
      </c>
    </row>
    <row r="3038" spans="1:9" x14ac:dyDescent="0.2">
      <c r="A3038" s="4">
        <v>250194</v>
      </c>
      <c r="B3038" s="4" t="s">
        <v>2818</v>
      </c>
      <c r="C3038" s="4" t="s">
        <v>2818</v>
      </c>
      <c r="D3038" s="4" t="s">
        <v>2739</v>
      </c>
      <c r="E3038" s="4">
        <v>199</v>
      </c>
      <c r="F3038" s="4" t="s">
        <v>2700</v>
      </c>
      <c r="G3038" s="4" t="s">
        <v>2758</v>
      </c>
      <c r="H3038" s="4" t="s">
        <v>2607</v>
      </c>
      <c r="I3038" s="4" t="s">
        <v>2607</v>
      </c>
    </row>
    <row r="3039" spans="1:9" x14ac:dyDescent="0.2">
      <c r="A3039" s="4">
        <v>250195</v>
      </c>
      <c r="B3039" s="4" t="s">
        <v>2817</v>
      </c>
      <c r="C3039" s="4" t="s">
        <v>2817</v>
      </c>
      <c r="D3039" s="4" t="s">
        <v>2739</v>
      </c>
      <c r="E3039" s="4">
        <v>212</v>
      </c>
      <c r="F3039" s="4" t="s">
        <v>2700</v>
      </c>
      <c r="G3039" s="4" t="s">
        <v>2758</v>
      </c>
      <c r="H3039" s="4" t="s">
        <v>2607</v>
      </c>
      <c r="I3039" s="4" t="s">
        <v>2607</v>
      </c>
    </row>
    <row r="3040" spans="1:9" x14ac:dyDescent="0.2">
      <c r="A3040" s="4">
        <v>250196</v>
      </c>
      <c r="B3040" s="4" t="s">
        <v>2816</v>
      </c>
      <c r="C3040" s="4" t="s">
        <v>2816</v>
      </c>
      <c r="D3040" s="4" t="s">
        <v>2739</v>
      </c>
      <c r="E3040" s="4">
        <v>203</v>
      </c>
      <c r="F3040" s="4" t="s">
        <v>2700</v>
      </c>
      <c r="G3040" s="4" t="s">
        <v>2815</v>
      </c>
      <c r="H3040" s="4" t="s">
        <v>2607</v>
      </c>
      <c r="I3040" s="4" t="s">
        <v>2607</v>
      </c>
    </row>
    <row r="3041" spans="1:9" x14ac:dyDescent="0.2">
      <c r="A3041" s="4">
        <v>250197</v>
      </c>
      <c r="B3041" s="4" t="s">
        <v>2814</v>
      </c>
      <c r="C3041" s="4" t="s">
        <v>2814</v>
      </c>
      <c r="D3041" s="4" t="s">
        <v>2739</v>
      </c>
      <c r="E3041" s="4">
        <v>199</v>
      </c>
      <c r="F3041" s="4" t="s">
        <v>2700</v>
      </c>
      <c r="G3041" s="4" t="s">
        <v>2758</v>
      </c>
      <c r="H3041" s="4" t="s">
        <v>2607</v>
      </c>
      <c r="I3041" s="4" t="s">
        <v>2607</v>
      </c>
    </row>
    <row r="3042" spans="1:9" x14ac:dyDescent="0.2">
      <c r="A3042" s="4">
        <v>250199</v>
      </c>
      <c r="B3042" s="4" t="s">
        <v>2813</v>
      </c>
      <c r="C3042" s="4" t="s">
        <v>2813</v>
      </c>
      <c r="D3042" s="4" t="s">
        <v>2739</v>
      </c>
      <c r="E3042" s="4">
        <v>217</v>
      </c>
      <c r="F3042" s="4" t="s">
        <v>2700</v>
      </c>
      <c r="G3042" s="4" t="s">
        <v>2741</v>
      </c>
      <c r="H3042" s="4" t="s">
        <v>2607</v>
      </c>
      <c r="I3042" s="4" t="s">
        <v>2607</v>
      </c>
    </row>
    <row r="3043" spans="1:9" x14ac:dyDescent="0.2">
      <c r="A3043" s="4">
        <v>250200</v>
      </c>
      <c r="B3043" s="4" t="s">
        <v>2812</v>
      </c>
      <c r="C3043" s="4" t="s">
        <v>2812</v>
      </c>
      <c r="D3043" s="4" t="s">
        <v>2739</v>
      </c>
      <c r="E3043" s="4">
        <v>173</v>
      </c>
      <c r="F3043" s="4" t="s">
        <v>2700</v>
      </c>
      <c r="G3043" s="4" t="s">
        <v>2741</v>
      </c>
      <c r="H3043" s="4" t="s">
        <v>2607</v>
      </c>
      <c r="I3043" s="4" t="s">
        <v>2607</v>
      </c>
    </row>
    <row r="3044" spans="1:9" x14ac:dyDescent="0.2">
      <c r="A3044" s="4">
        <v>250215</v>
      </c>
      <c r="B3044" s="4" t="s">
        <v>2811</v>
      </c>
      <c r="C3044" s="4" t="s">
        <v>2811</v>
      </c>
      <c r="D3044" s="4" t="s">
        <v>2739</v>
      </c>
      <c r="E3044" s="4">
        <v>206</v>
      </c>
      <c r="F3044" s="4" t="s">
        <v>2700</v>
      </c>
      <c r="G3044" s="4" t="s">
        <v>2810</v>
      </c>
      <c r="H3044" s="4" t="s">
        <v>2607</v>
      </c>
      <c r="I3044" s="4" t="s">
        <v>2607</v>
      </c>
    </row>
    <row r="3045" spans="1:9" x14ac:dyDescent="0.2">
      <c r="A3045" s="4">
        <v>250221</v>
      </c>
      <c r="B3045" s="4" t="s">
        <v>2809</v>
      </c>
      <c r="C3045" s="4" t="s">
        <v>2809</v>
      </c>
      <c r="D3045" s="4" t="s">
        <v>2739</v>
      </c>
      <c r="E3045" s="4">
        <v>205</v>
      </c>
      <c r="F3045" s="4" t="s">
        <v>2700</v>
      </c>
      <c r="G3045" s="4" t="s">
        <v>2758</v>
      </c>
      <c r="H3045" s="4" t="s">
        <v>2607</v>
      </c>
      <c r="I3045" s="4" t="s">
        <v>2607</v>
      </c>
    </row>
    <row r="3046" spans="1:9" x14ac:dyDescent="0.2">
      <c r="A3046" s="4">
        <v>250300</v>
      </c>
      <c r="B3046" s="4" t="s">
        <v>2808</v>
      </c>
      <c r="C3046" s="4" t="s">
        <v>2808</v>
      </c>
      <c r="D3046" s="4" t="s">
        <v>2739</v>
      </c>
      <c r="E3046" s="4">
        <v>199</v>
      </c>
      <c r="F3046" s="4" t="s">
        <v>2700</v>
      </c>
      <c r="G3046" s="4" t="s">
        <v>2741</v>
      </c>
      <c r="H3046" s="4" t="s">
        <v>2607</v>
      </c>
      <c r="I3046" s="4" t="s">
        <v>2607</v>
      </c>
    </row>
    <row r="3047" spans="1:9" x14ac:dyDescent="0.2">
      <c r="A3047" s="4">
        <v>250302</v>
      </c>
      <c r="B3047" s="4" t="s">
        <v>2807</v>
      </c>
      <c r="C3047" s="4" t="s">
        <v>2807</v>
      </c>
      <c r="D3047" s="4" t="s">
        <v>2739</v>
      </c>
      <c r="E3047" s="4">
        <v>199</v>
      </c>
      <c r="F3047" s="4" t="s">
        <v>2700</v>
      </c>
      <c r="G3047" s="4" t="s">
        <v>2741</v>
      </c>
      <c r="H3047" s="4" t="s">
        <v>2607</v>
      </c>
      <c r="I3047" s="4" t="s">
        <v>2607</v>
      </c>
    </row>
    <row r="3048" spans="1:9" x14ac:dyDescent="0.2">
      <c r="A3048" s="4">
        <v>250303</v>
      </c>
      <c r="B3048" s="4" t="s">
        <v>2806</v>
      </c>
      <c r="C3048" s="4" t="s">
        <v>2806</v>
      </c>
      <c r="D3048" s="4" t="s">
        <v>2739</v>
      </c>
      <c r="E3048" s="4">
        <v>197</v>
      </c>
      <c r="F3048" s="4" t="s">
        <v>2700</v>
      </c>
      <c r="G3048" s="4" t="s">
        <v>2758</v>
      </c>
      <c r="H3048" s="4" t="s">
        <v>2607</v>
      </c>
      <c r="I3048" s="4" t="s">
        <v>2607</v>
      </c>
    </row>
    <row r="3049" spans="1:9" x14ac:dyDescent="0.2">
      <c r="A3049" s="4">
        <v>250304</v>
      </c>
      <c r="B3049" s="4" t="s">
        <v>2805</v>
      </c>
      <c r="C3049" s="4" t="s">
        <v>2805</v>
      </c>
      <c r="D3049" s="4" t="s">
        <v>2739</v>
      </c>
      <c r="E3049" s="4">
        <v>199</v>
      </c>
      <c r="F3049" s="4" t="s">
        <v>2700</v>
      </c>
      <c r="G3049" s="4" t="s">
        <v>2758</v>
      </c>
      <c r="H3049" s="4" t="s">
        <v>2607</v>
      </c>
      <c r="I3049" s="4" t="s">
        <v>2607</v>
      </c>
    </row>
    <row r="3050" spans="1:9" x14ac:dyDescent="0.2">
      <c r="A3050" s="4">
        <v>250305</v>
      </c>
      <c r="B3050" s="4" t="s">
        <v>2804</v>
      </c>
      <c r="C3050" s="4" t="s">
        <v>2804</v>
      </c>
      <c r="D3050" s="4" t="s">
        <v>2739</v>
      </c>
      <c r="E3050" s="4">
        <v>199</v>
      </c>
      <c r="F3050" s="4" t="s">
        <v>2700</v>
      </c>
      <c r="G3050" s="4" t="s">
        <v>2741</v>
      </c>
      <c r="H3050" s="4" t="s">
        <v>2607</v>
      </c>
      <c r="I3050" s="4" t="s">
        <v>2607</v>
      </c>
    </row>
    <row r="3051" spans="1:9" x14ac:dyDescent="0.2">
      <c r="A3051" s="4">
        <v>250306</v>
      </c>
      <c r="B3051" s="4" t="s">
        <v>2803</v>
      </c>
      <c r="C3051" s="4" t="s">
        <v>2803</v>
      </c>
      <c r="D3051" s="4" t="s">
        <v>2739</v>
      </c>
      <c r="E3051" s="4">
        <v>199</v>
      </c>
      <c r="F3051" s="4" t="s">
        <v>2700</v>
      </c>
      <c r="G3051" s="4" t="s">
        <v>2758</v>
      </c>
      <c r="H3051" s="4" t="s">
        <v>2607</v>
      </c>
      <c r="I3051" s="4" t="s">
        <v>2607</v>
      </c>
    </row>
    <row r="3052" spans="1:9" x14ac:dyDescent="0.2">
      <c r="A3052" s="4">
        <v>250307</v>
      </c>
      <c r="B3052" s="4" t="s">
        <v>2802</v>
      </c>
      <c r="C3052" s="4" t="s">
        <v>2802</v>
      </c>
      <c r="D3052" s="4" t="s">
        <v>2739</v>
      </c>
      <c r="E3052" s="4">
        <v>196</v>
      </c>
      <c r="F3052" s="4" t="s">
        <v>2700</v>
      </c>
      <c r="G3052" s="4" t="s">
        <v>2758</v>
      </c>
      <c r="H3052" s="4" t="s">
        <v>2607</v>
      </c>
      <c r="I3052" s="4" t="s">
        <v>2607</v>
      </c>
    </row>
    <row r="3053" spans="1:9" x14ac:dyDescent="0.2">
      <c r="A3053" s="4">
        <v>250308</v>
      </c>
      <c r="B3053" s="4" t="s">
        <v>2801</v>
      </c>
      <c r="C3053" s="4" t="s">
        <v>2801</v>
      </c>
      <c r="D3053" s="4" t="s">
        <v>2739</v>
      </c>
      <c r="E3053" s="4">
        <v>198</v>
      </c>
      <c r="F3053" s="4" t="s">
        <v>2700</v>
      </c>
      <c r="G3053" s="4" t="s">
        <v>2741</v>
      </c>
      <c r="H3053" s="4" t="s">
        <v>2607</v>
      </c>
      <c r="I3053" s="4" t="s">
        <v>2607</v>
      </c>
    </row>
    <row r="3054" spans="1:9" x14ac:dyDescent="0.2">
      <c r="A3054" s="4">
        <v>250309</v>
      </c>
      <c r="B3054" s="4" t="s">
        <v>2800</v>
      </c>
      <c r="C3054" s="4" t="s">
        <v>2800</v>
      </c>
      <c r="D3054" s="4" t="s">
        <v>2739</v>
      </c>
      <c r="E3054" s="4">
        <v>196</v>
      </c>
      <c r="F3054" s="4" t="s">
        <v>2700</v>
      </c>
      <c r="G3054" s="4" t="s">
        <v>2758</v>
      </c>
      <c r="H3054" s="4" t="s">
        <v>2607</v>
      </c>
      <c r="I3054" s="4" t="s">
        <v>2607</v>
      </c>
    </row>
    <row r="3055" spans="1:9" x14ac:dyDescent="0.2">
      <c r="A3055" s="4">
        <v>250310</v>
      </c>
      <c r="B3055" s="4" t="s">
        <v>2799</v>
      </c>
      <c r="C3055" s="4" t="s">
        <v>2799</v>
      </c>
      <c r="D3055" s="4" t="s">
        <v>2739</v>
      </c>
      <c r="E3055" s="4">
        <v>196</v>
      </c>
      <c r="F3055" s="4" t="s">
        <v>2700</v>
      </c>
      <c r="G3055" s="4" t="s">
        <v>2758</v>
      </c>
      <c r="H3055" s="4" t="s">
        <v>2607</v>
      </c>
      <c r="I3055" s="4" t="s">
        <v>2607</v>
      </c>
    </row>
    <row r="3056" spans="1:9" x14ac:dyDescent="0.2">
      <c r="A3056" s="4">
        <v>250311</v>
      </c>
      <c r="B3056" s="4" t="s">
        <v>2798</v>
      </c>
      <c r="C3056" s="4" t="s">
        <v>2798</v>
      </c>
      <c r="D3056" s="4" t="s">
        <v>2739</v>
      </c>
      <c r="E3056" s="4">
        <v>196</v>
      </c>
      <c r="F3056" s="4" t="s">
        <v>2700</v>
      </c>
      <c r="G3056" s="4" t="s">
        <v>2758</v>
      </c>
      <c r="H3056" s="4" t="s">
        <v>2607</v>
      </c>
      <c r="I3056" s="4" t="s">
        <v>2607</v>
      </c>
    </row>
    <row r="3057" spans="1:9" x14ac:dyDescent="0.2">
      <c r="A3057" s="4">
        <v>250312</v>
      </c>
      <c r="B3057" s="4" t="s">
        <v>2797</v>
      </c>
      <c r="C3057" s="4" t="s">
        <v>2797</v>
      </c>
      <c r="D3057" s="4" t="s">
        <v>2739</v>
      </c>
      <c r="E3057" s="4">
        <v>196</v>
      </c>
      <c r="F3057" s="4" t="s">
        <v>2700</v>
      </c>
      <c r="G3057" s="4" t="s">
        <v>2758</v>
      </c>
      <c r="H3057" s="4" t="s">
        <v>2607</v>
      </c>
      <c r="I3057" s="4" t="s">
        <v>2607</v>
      </c>
    </row>
    <row r="3058" spans="1:9" x14ac:dyDescent="0.2">
      <c r="A3058" s="4">
        <v>250313</v>
      </c>
      <c r="B3058" s="4" t="s">
        <v>2796</v>
      </c>
      <c r="C3058" s="4" t="s">
        <v>2796</v>
      </c>
      <c r="D3058" s="4" t="s">
        <v>2739</v>
      </c>
      <c r="E3058" s="4">
        <v>10</v>
      </c>
      <c r="F3058" s="4" t="s">
        <v>2700</v>
      </c>
      <c r="G3058" s="4" t="s">
        <v>2758</v>
      </c>
      <c r="H3058" s="4" t="s">
        <v>2606</v>
      </c>
      <c r="I3058" s="4" t="s">
        <v>2795</v>
      </c>
    </row>
    <row r="3059" spans="1:9" x14ac:dyDescent="0.2">
      <c r="A3059" s="4">
        <v>250314</v>
      </c>
      <c r="B3059" s="4" t="s">
        <v>2794</v>
      </c>
      <c r="C3059" s="4" t="s">
        <v>2794</v>
      </c>
      <c r="D3059" s="4" t="s">
        <v>2739</v>
      </c>
      <c r="E3059" s="4">
        <v>196</v>
      </c>
      <c r="F3059" s="4" t="s">
        <v>2700</v>
      </c>
      <c r="G3059" s="4" t="s">
        <v>2758</v>
      </c>
      <c r="H3059" s="4" t="s">
        <v>2607</v>
      </c>
      <c r="I3059" s="4" t="s">
        <v>2607</v>
      </c>
    </row>
    <row r="3060" spans="1:9" x14ac:dyDescent="0.2">
      <c r="A3060" s="4">
        <v>250315</v>
      </c>
      <c r="B3060" s="4" t="s">
        <v>2793</v>
      </c>
      <c r="C3060" s="4" t="s">
        <v>2793</v>
      </c>
      <c r="D3060" s="4" t="s">
        <v>2739</v>
      </c>
      <c r="E3060" s="4">
        <v>199</v>
      </c>
      <c r="F3060" s="4" t="s">
        <v>2700</v>
      </c>
      <c r="G3060" s="4" t="s">
        <v>2741</v>
      </c>
      <c r="H3060" s="4" t="s">
        <v>2607</v>
      </c>
      <c r="I3060" s="4" t="s">
        <v>2607</v>
      </c>
    </row>
    <row r="3061" spans="1:9" x14ac:dyDescent="0.2">
      <c r="A3061" s="4">
        <v>250316</v>
      </c>
      <c r="B3061" s="4" t="s">
        <v>2792</v>
      </c>
      <c r="C3061" s="4" t="s">
        <v>2792</v>
      </c>
      <c r="D3061" s="4" t="s">
        <v>2739</v>
      </c>
      <c r="E3061" s="4">
        <v>196</v>
      </c>
      <c r="F3061" s="4" t="s">
        <v>2700</v>
      </c>
      <c r="G3061" s="4" t="s">
        <v>2758</v>
      </c>
      <c r="H3061" s="4" t="s">
        <v>2607</v>
      </c>
      <c r="I3061" s="4" t="s">
        <v>2607</v>
      </c>
    </row>
    <row r="3062" spans="1:9" x14ac:dyDescent="0.2">
      <c r="A3062" s="4">
        <v>250317</v>
      </c>
      <c r="B3062" s="4" t="s">
        <v>2791</v>
      </c>
      <c r="C3062" s="4" t="s">
        <v>2791</v>
      </c>
      <c r="D3062" s="4" t="s">
        <v>2739</v>
      </c>
      <c r="E3062" s="4">
        <v>199</v>
      </c>
      <c r="F3062" s="4" t="s">
        <v>2700</v>
      </c>
      <c r="G3062" s="4" t="s">
        <v>2758</v>
      </c>
      <c r="H3062" s="4" t="s">
        <v>2607</v>
      </c>
      <c r="I3062" s="4" t="s">
        <v>2607</v>
      </c>
    </row>
    <row r="3063" spans="1:9" x14ac:dyDescent="0.2">
      <c r="A3063" s="4">
        <v>250318</v>
      </c>
      <c r="B3063" s="4" t="s">
        <v>2790</v>
      </c>
      <c r="C3063" s="4" t="s">
        <v>2790</v>
      </c>
      <c r="D3063" s="4" t="s">
        <v>2739</v>
      </c>
      <c r="E3063" s="4">
        <v>196</v>
      </c>
      <c r="F3063" s="4" t="s">
        <v>2700</v>
      </c>
      <c r="G3063" s="4" t="s">
        <v>2758</v>
      </c>
      <c r="H3063" s="4" t="s">
        <v>2607</v>
      </c>
      <c r="I3063" s="4" t="s">
        <v>2607</v>
      </c>
    </row>
    <row r="3064" spans="1:9" x14ac:dyDescent="0.2">
      <c r="A3064" s="4">
        <v>250439</v>
      </c>
      <c r="B3064" s="4" t="s">
        <v>2789</v>
      </c>
      <c r="C3064" s="4" t="s">
        <v>2789</v>
      </c>
      <c r="D3064" s="4" t="s">
        <v>2788</v>
      </c>
      <c r="E3064" s="4">
        <v>201</v>
      </c>
      <c r="F3064" s="4" t="s">
        <v>2700</v>
      </c>
      <c r="G3064" s="4" t="s">
        <v>2787</v>
      </c>
      <c r="H3064" s="4" t="s">
        <v>2607</v>
      </c>
      <c r="I3064" s="4" t="s">
        <v>2607</v>
      </c>
    </row>
    <row r="3065" spans="1:9" x14ac:dyDescent="0.2">
      <c r="A3065" s="4">
        <v>250440</v>
      </c>
      <c r="B3065" s="4" t="s">
        <v>2786</v>
      </c>
      <c r="C3065" s="4" t="s">
        <v>2786</v>
      </c>
      <c r="D3065" s="4" t="s">
        <v>2785</v>
      </c>
      <c r="E3065" s="4">
        <v>201</v>
      </c>
      <c r="F3065" s="4" t="s">
        <v>2700</v>
      </c>
      <c r="G3065" s="4" t="s">
        <v>2741</v>
      </c>
      <c r="H3065" s="4" t="s">
        <v>2607</v>
      </c>
      <c r="I3065" s="4" t="s">
        <v>2607</v>
      </c>
    </row>
    <row r="3066" spans="1:9" x14ac:dyDescent="0.2">
      <c r="A3066" s="4">
        <v>250441</v>
      </c>
      <c r="B3066" s="4" t="s">
        <v>2784</v>
      </c>
      <c r="C3066" s="4" t="s">
        <v>2784</v>
      </c>
      <c r="D3066" s="4" t="s">
        <v>2739</v>
      </c>
      <c r="E3066" s="4">
        <v>201</v>
      </c>
      <c r="F3066" s="4" t="s">
        <v>2700</v>
      </c>
      <c r="G3066" s="4" t="s">
        <v>2741</v>
      </c>
      <c r="H3066" s="4" t="s">
        <v>2607</v>
      </c>
      <c r="I3066" s="4" t="s">
        <v>2607</v>
      </c>
    </row>
    <row r="3067" spans="1:9" x14ac:dyDescent="0.2">
      <c r="A3067" s="4">
        <v>250442</v>
      </c>
      <c r="B3067" s="4" t="s">
        <v>2783</v>
      </c>
      <c r="C3067" s="4" t="s">
        <v>2783</v>
      </c>
      <c r="D3067" s="4" t="s">
        <v>2739</v>
      </c>
      <c r="E3067" s="4">
        <v>201</v>
      </c>
      <c r="F3067" s="4" t="s">
        <v>2700</v>
      </c>
      <c r="G3067" s="4" t="s">
        <v>2741</v>
      </c>
      <c r="H3067" s="4" t="s">
        <v>2607</v>
      </c>
      <c r="I3067" s="4" t="s">
        <v>2607</v>
      </c>
    </row>
    <row r="3068" spans="1:9" x14ac:dyDescent="0.2">
      <c r="A3068" s="4">
        <v>250443</v>
      </c>
      <c r="B3068" s="4" t="s">
        <v>2782</v>
      </c>
      <c r="C3068" s="4" t="s">
        <v>2782</v>
      </c>
      <c r="D3068" s="4" t="s">
        <v>2739</v>
      </c>
      <c r="E3068" s="4">
        <v>201</v>
      </c>
      <c r="F3068" s="4" t="s">
        <v>2700</v>
      </c>
      <c r="G3068" s="4" t="s">
        <v>2741</v>
      </c>
      <c r="H3068" s="4" t="s">
        <v>2607</v>
      </c>
      <c r="I3068" s="4" t="s">
        <v>2607</v>
      </c>
    </row>
    <row r="3069" spans="1:9" x14ac:dyDescent="0.2">
      <c r="A3069" s="4">
        <v>250444</v>
      </c>
      <c r="B3069" s="4" t="s">
        <v>2781</v>
      </c>
      <c r="C3069" s="4" t="s">
        <v>2781</v>
      </c>
      <c r="D3069" s="4" t="s">
        <v>2739</v>
      </c>
      <c r="E3069" s="4">
        <v>204</v>
      </c>
      <c r="F3069" s="4" t="s">
        <v>2700</v>
      </c>
      <c r="G3069" s="4" t="s">
        <v>2758</v>
      </c>
      <c r="H3069" s="4" t="s">
        <v>2607</v>
      </c>
      <c r="I3069" s="4" t="s">
        <v>2607</v>
      </c>
    </row>
    <row r="3070" spans="1:9" x14ac:dyDescent="0.2">
      <c r="A3070" s="4">
        <v>250445</v>
      </c>
      <c r="B3070" s="4" t="s">
        <v>2780</v>
      </c>
      <c r="C3070" s="4" t="s">
        <v>2780</v>
      </c>
      <c r="D3070" s="4" t="s">
        <v>2739</v>
      </c>
      <c r="E3070" s="4">
        <v>201</v>
      </c>
      <c r="F3070" s="4" t="s">
        <v>2700</v>
      </c>
      <c r="G3070" s="4" t="s">
        <v>2758</v>
      </c>
      <c r="H3070" s="4" t="s">
        <v>2607</v>
      </c>
      <c r="I3070" s="4" t="s">
        <v>2607</v>
      </c>
    </row>
    <row r="3071" spans="1:9" x14ac:dyDescent="0.2">
      <c r="A3071" s="4">
        <v>250801</v>
      </c>
      <c r="B3071" s="4" t="s">
        <v>2779</v>
      </c>
      <c r="C3071" s="4" t="s">
        <v>2779</v>
      </c>
      <c r="D3071" s="4" t="s">
        <v>2739</v>
      </c>
      <c r="E3071" s="4">
        <v>202</v>
      </c>
      <c r="F3071" s="4" t="s">
        <v>2700</v>
      </c>
      <c r="G3071" s="4" t="s">
        <v>2741</v>
      </c>
      <c r="H3071" s="4" t="s">
        <v>2607</v>
      </c>
      <c r="I3071" s="4" t="s">
        <v>2607</v>
      </c>
    </row>
    <row r="3072" spans="1:9" x14ac:dyDescent="0.2">
      <c r="A3072" s="4">
        <v>250803</v>
      </c>
      <c r="B3072" s="4" t="s">
        <v>2778</v>
      </c>
      <c r="C3072" s="4" t="s">
        <v>2778</v>
      </c>
      <c r="D3072" s="4" t="s">
        <v>2739</v>
      </c>
      <c r="E3072" s="4">
        <v>202</v>
      </c>
      <c r="F3072" s="4" t="s">
        <v>2700</v>
      </c>
      <c r="G3072" s="4" t="s">
        <v>2741</v>
      </c>
      <c r="H3072" s="4" t="s">
        <v>2607</v>
      </c>
      <c r="I3072" s="4" t="s">
        <v>2607</v>
      </c>
    </row>
    <row r="3073" spans="1:9" x14ac:dyDescent="0.2">
      <c r="A3073" s="4">
        <v>250900</v>
      </c>
      <c r="B3073" s="4" t="s">
        <v>2777</v>
      </c>
      <c r="C3073" s="4" t="s">
        <v>2777</v>
      </c>
      <c r="D3073" s="4" t="s">
        <v>2739</v>
      </c>
      <c r="E3073" s="4">
        <v>213</v>
      </c>
      <c r="F3073" s="4" t="s">
        <v>2700</v>
      </c>
      <c r="G3073" s="4" t="s">
        <v>2758</v>
      </c>
      <c r="H3073" s="4" t="s">
        <v>2607</v>
      </c>
      <c r="I3073" s="4" t="s">
        <v>2607</v>
      </c>
    </row>
    <row r="3074" spans="1:9" x14ac:dyDescent="0.2">
      <c r="A3074" s="4">
        <v>250901</v>
      </c>
      <c r="B3074" s="4" t="s">
        <v>2776</v>
      </c>
      <c r="C3074" s="4" t="s">
        <v>2776</v>
      </c>
      <c r="D3074" s="4" t="s">
        <v>2739</v>
      </c>
      <c r="E3074" s="4">
        <v>213</v>
      </c>
      <c r="F3074" s="4" t="s">
        <v>2700</v>
      </c>
      <c r="G3074" s="4" t="s">
        <v>2758</v>
      </c>
      <c r="H3074" s="4" t="s">
        <v>2607</v>
      </c>
      <c r="I3074" s="4" t="s">
        <v>2607</v>
      </c>
    </row>
    <row r="3075" spans="1:9" x14ac:dyDescent="0.2">
      <c r="A3075" s="4">
        <v>250902</v>
      </c>
      <c r="B3075" s="4" t="s">
        <v>2775</v>
      </c>
      <c r="C3075" s="4" t="s">
        <v>2775</v>
      </c>
      <c r="D3075" s="4" t="s">
        <v>2739</v>
      </c>
      <c r="E3075" s="4">
        <v>213</v>
      </c>
      <c r="F3075" s="4" t="s">
        <v>2700</v>
      </c>
      <c r="G3075" s="4" t="s">
        <v>2758</v>
      </c>
      <c r="H3075" s="4" t="s">
        <v>2607</v>
      </c>
      <c r="I3075" s="4" t="s">
        <v>2607</v>
      </c>
    </row>
    <row r="3076" spans="1:9" x14ac:dyDescent="0.2">
      <c r="A3076" s="4">
        <v>251002</v>
      </c>
      <c r="B3076" s="4" t="s">
        <v>2774</v>
      </c>
      <c r="C3076" s="4" t="s">
        <v>2774</v>
      </c>
      <c r="D3076" s="4" t="s">
        <v>2773</v>
      </c>
      <c r="E3076" s="4">
        <v>211</v>
      </c>
      <c r="F3076" s="4" t="s">
        <v>2700</v>
      </c>
      <c r="G3076" s="4" t="s">
        <v>2758</v>
      </c>
      <c r="H3076" s="4" t="s">
        <v>2607</v>
      </c>
      <c r="I3076" s="4" t="s">
        <v>2607</v>
      </c>
    </row>
    <row r="3077" spans="1:9" x14ac:dyDescent="0.2">
      <c r="A3077" s="4">
        <v>251004</v>
      </c>
      <c r="B3077" s="4" t="s">
        <v>2772</v>
      </c>
      <c r="C3077" s="4" t="s">
        <v>2772</v>
      </c>
      <c r="D3077" s="4" t="s">
        <v>2739</v>
      </c>
      <c r="E3077" s="4">
        <v>211</v>
      </c>
      <c r="F3077" s="4" t="s">
        <v>2700</v>
      </c>
      <c r="G3077" s="4" t="s">
        <v>2741</v>
      </c>
      <c r="H3077" s="4" t="s">
        <v>2607</v>
      </c>
      <c r="I3077" s="4" t="s">
        <v>2607</v>
      </c>
    </row>
    <row r="3078" spans="1:9" x14ac:dyDescent="0.2">
      <c r="A3078" s="4">
        <v>251005</v>
      </c>
      <c r="B3078" s="4" t="s">
        <v>2771</v>
      </c>
      <c r="C3078" s="4" t="s">
        <v>2771</v>
      </c>
      <c r="D3078" s="4" t="s">
        <v>2739</v>
      </c>
      <c r="E3078" s="4">
        <v>211</v>
      </c>
      <c r="F3078" s="4" t="s">
        <v>2700</v>
      </c>
      <c r="G3078" s="4" t="s">
        <v>2741</v>
      </c>
      <c r="H3078" s="4" t="s">
        <v>2607</v>
      </c>
      <c r="I3078" s="4" t="s">
        <v>2607</v>
      </c>
    </row>
    <row r="3079" spans="1:9" x14ac:dyDescent="0.2">
      <c r="A3079" s="4">
        <v>251006</v>
      </c>
      <c r="B3079" s="4" t="s">
        <v>2770</v>
      </c>
      <c r="C3079" s="4" t="s">
        <v>2769</v>
      </c>
      <c r="D3079" s="4" t="s">
        <v>2739</v>
      </c>
      <c r="E3079" s="4">
        <v>211</v>
      </c>
      <c r="F3079" s="4" t="s">
        <v>2700</v>
      </c>
      <c r="G3079" s="4" t="s">
        <v>2758</v>
      </c>
      <c r="H3079" s="4" t="s">
        <v>2607</v>
      </c>
      <c r="I3079" s="4" t="s">
        <v>2607</v>
      </c>
    </row>
    <row r="3080" spans="1:9" x14ac:dyDescent="0.2">
      <c r="A3080" s="4">
        <v>251007</v>
      </c>
      <c r="B3080" s="4" t="s">
        <v>2768</v>
      </c>
      <c r="C3080" s="4" t="s">
        <v>2767</v>
      </c>
      <c r="D3080" s="4" t="s">
        <v>2739</v>
      </c>
      <c r="E3080" s="4">
        <v>211</v>
      </c>
      <c r="F3080" s="4" t="s">
        <v>2700</v>
      </c>
      <c r="G3080" s="4" t="s">
        <v>2758</v>
      </c>
      <c r="H3080" s="4" t="s">
        <v>2607</v>
      </c>
      <c r="I3080" s="4" t="s">
        <v>2607</v>
      </c>
    </row>
    <row r="3081" spans="1:9" x14ac:dyDescent="0.2">
      <c r="A3081" s="4">
        <v>251008</v>
      </c>
      <c r="B3081" s="4" t="s">
        <v>2766</v>
      </c>
      <c r="C3081" s="4" t="s">
        <v>2766</v>
      </c>
      <c r="D3081" s="4" t="s">
        <v>2739</v>
      </c>
      <c r="E3081" s="4">
        <v>211</v>
      </c>
      <c r="F3081" s="4" t="s">
        <v>2700</v>
      </c>
      <c r="G3081" s="4" t="s">
        <v>2741</v>
      </c>
      <c r="H3081" s="4" t="s">
        <v>2607</v>
      </c>
      <c r="I3081" s="4" t="s">
        <v>2607</v>
      </c>
    </row>
    <row r="3082" spans="1:9" x14ac:dyDescent="0.2">
      <c r="A3082" s="4">
        <v>251009</v>
      </c>
      <c r="B3082" s="4" t="s">
        <v>2765</v>
      </c>
      <c r="C3082" s="4" t="s">
        <v>2765</v>
      </c>
      <c r="D3082" s="4" t="s">
        <v>2739</v>
      </c>
      <c r="E3082" s="4">
        <v>211</v>
      </c>
      <c r="F3082" s="4" t="s">
        <v>2700</v>
      </c>
      <c r="G3082" s="4" t="s">
        <v>2764</v>
      </c>
      <c r="H3082" s="4" t="s">
        <v>2607</v>
      </c>
      <c r="I3082" s="4" t="s">
        <v>2607</v>
      </c>
    </row>
    <row r="3083" spans="1:9" x14ac:dyDescent="0.2">
      <c r="A3083" s="4">
        <v>251010</v>
      </c>
      <c r="B3083" s="4" t="s">
        <v>2763</v>
      </c>
      <c r="C3083" s="4" t="s">
        <v>2763</v>
      </c>
      <c r="D3083" s="4" t="s">
        <v>2739</v>
      </c>
      <c r="E3083" s="4">
        <v>211</v>
      </c>
      <c r="F3083" s="4" t="s">
        <v>2700</v>
      </c>
      <c r="G3083" s="4" t="s">
        <v>2741</v>
      </c>
      <c r="H3083" s="4" t="s">
        <v>2607</v>
      </c>
      <c r="I3083" s="4" t="s">
        <v>2607</v>
      </c>
    </row>
    <row r="3084" spans="1:9" x14ac:dyDescent="0.2">
      <c r="A3084" s="4">
        <v>253000</v>
      </c>
      <c r="B3084" s="4" t="s">
        <v>2762</v>
      </c>
      <c r="C3084" s="4" t="s">
        <v>2762</v>
      </c>
      <c r="D3084" s="4" t="s">
        <v>2739</v>
      </c>
      <c r="E3084" s="4">
        <v>207</v>
      </c>
      <c r="F3084" s="4" t="s">
        <v>2700</v>
      </c>
      <c r="G3084" s="4" t="s">
        <v>2741</v>
      </c>
      <c r="H3084" s="4" t="s">
        <v>2607</v>
      </c>
      <c r="I3084" s="4" t="s">
        <v>2607</v>
      </c>
    </row>
    <row r="3085" spans="1:9" x14ac:dyDescent="0.2">
      <c r="A3085" s="4">
        <v>253001</v>
      </c>
      <c r="B3085" s="4" t="s">
        <v>2761</v>
      </c>
      <c r="C3085" s="4" t="s">
        <v>2761</v>
      </c>
      <c r="D3085" s="4" t="s">
        <v>2739</v>
      </c>
      <c r="E3085" s="4">
        <v>207</v>
      </c>
      <c r="F3085" s="4" t="s">
        <v>2700</v>
      </c>
      <c r="G3085" s="4" t="s">
        <v>2741</v>
      </c>
      <c r="H3085" s="4" t="s">
        <v>2607</v>
      </c>
      <c r="I3085" s="4" t="s">
        <v>2607</v>
      </c>
    </row>
    <row r="3086" spans="1:9" x14ac:dyDescent="0.2">
      <c r="A3086" s="4">
        <v>253002</v>
      </c>
      <c r="B3086" s="4" t="s">
        <v>2760</v>
      </c>
      <c r="C3086" s="4" t="s">
        <v>2760</v>
      </c>
      <c r="D3086" s="4" t="s">
        <v>2739</v>
      </c>
      <c r="E3086" s="4">
        <v>207</v>
      </c>
      <c r="F3086" s="4" t="s">
        <v>2700</v>
      </c>
      <c r="G3086" s="4" t="s">
        <v>2758</v>
      </c>
      <c r="H3086" s="4" t="s">
        <v>2607</v>
      </c>
      <c r="I3086" s="4" t="s">
        <v>2607</v>
      </c>
    </row>
    <row r="3087" spans="1:9" x14ac:dyDescent="0.2">
      <c r="A3087" s="4">
        <v>253003</v>
      </c>
      <c r="B3087" s="4" t="s">
        <v>2759</v>
      </c>
      <c r="C3087" s="4" t="s">
        <v>2759</v>
      </c>
      <c r="D3087" s="4" t="s">
        <v>2739</v>
      </c>
      <c r="E3087" s="4">
        <v>207</v>
      </c>
      <c r="F3087" s="4" t="s">
        <v>2700</v>
      </c>
      <c r="G3087" s="4" t="s">
        <v>2758</v>
      </c>
      <c r="H3087" s="4" t="s">
        <v>2607</v>
      </c>
      <c r="I3087" s="4" t="s">
        <v>2607</v>
      </c>
    </row>
    <row r="3088" spans="1:9" x14ac:dyDescent="0.2">
      <c r="A3088" s="4">
        <v>254001</v>
      </c>
      <c r="B3088" s="4" t="s">
        <v>2757</v>
      </c>
      <c r="C3088" s="4" t="s">
        <v>2757</v>
      </c>
      <c r="D3088" s="4" t="s">
        <v>2739</v>
      </c>
      <c r="E3088" s="4">
        <v>204</v>
      </c>
      <c r="F3088" s="4" t="s">
        <v>2700</v>
      </c>
      <c r="G3088" s="4" t="s">
        <v>2756</v>
      </c>
      <c r="H3088" s="4" t="s">
        <v>2607</v>
      </c>
      <c r="I3088" s="4" t="s">
        <v>2607</v>
      </c>
    </row>
    <row r="3089" spans="1:9" x14ac:dyDescent="0.2">
      <c r="A3089" s="4">
        <v>254003</v>
      </c>
      <c r="B3089" s="4" t="s">
        <v>2755</v>
      </c>
      <c r="C3089" s="4" t="s">
        <v>2755</v>
      </c>
      <c r="D3089" s="4" t="s">
        <v>2739</v>
      </c>
      <c r="E3089" s="4">
        <v>204</v>
      </c>
      <c r="F3089" s="4" t="s">
        <v>2700</v>
      </c>
      <c r="G3089" s="4" t="s">
        <v>2741</v>
      </c>
      <c r="H3089" s="4" t="s">
        <v>2607</v>
      </c>
      <c r="I3089" s="4" t="s">
        <v>2607</v>
      </c>
    </row>
    <row r="3090" spans="1:9" x14ac:dyDescent="0.2">
      <c r="A3090" s="4">
        <v>254005</v>
      </c>
      <c r="B3090" s="4" t="s">
        <v>2754</v>
      </c>
      <c r="C3090" s="4" t="s">
        <v>2754</v>
      </c>
      <c r="D3090" s="4" t="s">
        <v>2739</v>
      </c>
      <c r="E3090" s="4" t="s">
        <v>2753</v>
      </c>
      <c r="F3090" s="4" t="s">
        <v>2700</v>
      </c>
      <c r="G3090" s="4" t="s">
        <v>2752</v>
      </c>
      <c r="H3090" s="4" t="s">
        <v>2751</v>
      </c>
      <c r="I3090" s="4" t="s">
        <v>2750</v>
      </c>
    </row>
    <row r="3091" spans="1:9" x14ac:dyDescent="0.2">
      <c r="A3091" s="4">
        <v>260000</v>
      </c>
      <c r="B3091" s="4" t="s">
        <v>2749</v>
      </c>
      <c r="C3091" s="4" t="s">
        <v>2749</v>
      </c>
      <c r="D3091" s="4" t="s">
        <v>2739</v>
      </c>
      <c r="E3091" s="4">
        <v>0</v>
      </c>
      <c r="F3091" s="4" t="s">
        <v>2700</v>
      </c>
      <c r="G3091" s="4" t="s">
        <v>2741</v>
      </c>
      <c r="H3091" s="4" t="s">
        <v>2631</v>
      </c>
      <c r="I3091" s="4" t="s">
        <v>2737</v>
      </c>
    </row>
    <row r="3092" spans="1:9" x14ac:dyDescent="0.2">
      <c r="A3092" s="4">
        <v>260002</v>
      </c>
      <c r="B3092" s="4" t="s">
        <v>2748</v>
      </c>
      <c r="C3092" s="4" t="s">
        <v>2748</v>
      </c>
      <c r="D3092" s="4" t="s">
        <v>2739</v>
      </c>
      <c r="E3092" s="4">
        <v>0</v>
      </c>
      <c r="F3092" s="4" t="s">
        <v>2700</v>
      </c>
      <c r="G3092" s="4" t="s">
        <v>2738</v>
      </c>
      <c r="H3092" s="4" t="s">
        <v>2631</v>
      </c>
      <c r="I3092" s="4" t="s">
        <v>2737</v>
      </c>
    </row>
    <row r="3093" spans="1:9" x14ac:dyDescent="0.2">
      <c r="A3093" s="4">
        <v>260003</v>
      </c>
      <c r="B3093" s="4" t="s">
        <v>2747</v>
      </c>
      <c r="C3093" s="4" t="s">
        <v>2747</v>
      </c>
      <c r="D3093" s="4" t="s">
        <v>2739</v>
      </c>
      <c r="E3093" s="4">
        <v>0</v>
      </c>
      <c r="F3093" s="4" t="s">
        <v>2700</v>
      </c>
      <c r="G3093" s="4" t="s">
        <v>2741</v>
      </c>
      <c r="H3093" s="4" t="s">
        <v>2631</v>
      </c>
      <c r="I3093" s="4" t="s">
        <v>2737</v>
      </c>
    </row>
    <row r="3094" spans="1:9" x14ac:dyDescent="0.2">
      <c r="A3094" s="4">
        <v>260004</v>
      </c>
      <c r="B3094" s="4" t="s">
        <v>2746</v>
      </c>
      <c r="C3094" s="4" t="s">
        <v>2746</v>
      </c>
      <c r="D3094" s="4" t="s">
        <v>2739</v>
      </c>
      <c r="E3094" s="4">
        <v>0</v>
      </c>
      <c r="F3094" s="4" t="s">
        <v>2700</v>
      </c>
      <c r="G3094" s="4" t="s">
        <v>2741</v>
      </c>
      <c r="H3094" s="4" t="s">
        <v>2631</v>
      </c>
      <c r="I3094" s="4" t="s">
        <v>2737</v>
      </c>
    </row>
    <row r="3095" spans="1:9" x14ac:dyDescent="0.2">
      <c r="A3095" s="4">
        <v>260005</v>
      </c>
      <c r="B3095" s="4" t="s">
        <v>2745</v>
      </c>
      <c r="C3095" s="4" t="s">
        <v>2745</v>
      </c>
      <c r="D3095" s="4" t="s">
        <v>2739</v>
      </c>
      <c r="E3095" s="4">
        <v>0</v>
      </c>
      <c r="F3095" s="4" t="s">
        <v>2700</v>
      </c>
      <c r="G3095" s="4" t="s">
        <v>2741</v>
      </c>
      <c r="H3095" s="4" t="s">
        <v>2631</v>
      </c>
      <c r="I3095" s="4" t="s">
        <v>2737</v>
      </c>
    </row>
    <row r="3096" spans="1:9" x14ac:dyDescent="0.2">
      <c r="A3096" s="4">
        <v>260006</v>
      </c>
      <c r="B3096" s="4" t="s">
        <v>2744</v>
      </c>
      <c r="C3096" s="4" t="s">
        <v>2744</v>
      </c>
      <c r="D3096" s="4" t="s">
        <v>2739</v>
      </c>
      <c r="E3096" s="4">
        <v>0</v>
      </c>
      <c r="F3096" s="4" t="s">
        <v>2700</v>
      </c>
      <c r="G3096" s="4" t="s">
        <v>2741</v>
      </c>
      <c r="H3096" s="4" t="s">
        <v>2631</v>
      </c>
      <c r="I3096" s="4" t="s">
        <v>2737</v>
      </c>
    </row>
    <row r="3097" spans="1:9" x14ac:dyDescent="0.2">
      <c r="A3097" s="4">
        <v>260007</v>
      </c>
      <c r="B3097" s="4" t="s">
        <v>2743</v>
      </c>
      <c r="C3097" s="4" t="s">
        <v>2743</v>
      </c>
      <c r="D3097" s="4" t="s">
        <v>2739</v>
      </c>
      <c r="E3097" s="4">
        <v>0</v>
      </c>
      <c r="F3097" s="4" t="s">
        <v>2700</v>
      </c>
      <c r="G3097" s="4" t="s">
        <v>2741</v>
      </c>
      <c r="H3097" s="4" t="s">
        <v>2631</v>
      </c>
      <c r="I3097" s="4" t="s">
        <v>2737</v>
      </c>
    </row>
    <row r="3098" spans="1:9" x14ac:dyDescent="0.2">
      <c r="A3098" s="4">
        <v>260008</v>
      </c>
      <c r="B3098" s="4" t="s">
        <v>2742</v>
      </c>
      <c r="C3098" s="4" t="s">
        <v>2742</v>
      </c>
      <c r="D3098" s="4" t="s">
        <v>2739</v>
      </c>
      <c r="E3098" s="4">
        <v>0</v>
      </c>
      <c r="F3098" s="4" t="s">
        <v>2700</v>
      </c>
      <c r="G3098" s="4" t="s">
        <v>2741</v>
      </c>
      <c r="H3098" s="4" t="s">
        <v>2631</v>
      </c>
      <c r="I3098" s="4" t="s">
        <v>2737</v>
      </c>
    </row>
    <row r="3099" spans="1:9" x14ac:dyDescent="0.2">
      <c r="A3099" s="4">
        <v>260009</v>
      </c>
      <c r="B3099" s="4" t="s">
        <v>2740</v>
      </c>
      <c r="C3099" s="4" t="s">
        <v>2740</v>
      </c>
      <c r="D3099" s="4" t="s">
        <v>2739</v>
      </c>
      <c r="E3099" s="4">
        <v>0</v>
      </c>
      <c r="F3099" s="4" t="s">
        <v>2700</v>
      </c>
      <c r="G3099" s="4" t="s">
        <v>2738</v>
      </c>
      <c r="H3099" s="4" t="s">
        <v>2631</v>
      </c>
      <c r="I3099" s="4" t="s">
        <v>2737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17880F-A6F6-4031-9713-37073ABC1334}">
  <sheetPr>
    <tabColor theme="0" tint="-0.499984740745262"/>
  </sheetPr>
  <dimension ref="A1:H62"/>
  <sheetViews>
    <sheetView workbookViewId="0">
      <selection activeCell="H35" sqref="H35"/>
    </sheetView>
  </sheetViews>
  <sheetFormatPr defaultRowHeight="12.75" x14ac:dyDescent="0.2"/>
  <cols>
    <col min="1" max="1" width="10.85546875" customWidth="1"/>
    <col min="2" max="2" width="27.42578125" bestFit="1" customWidth="1"/>
    <col min="3" max="3" width="48" bestFit="1" customWidth="1"/>
    <col min="4" max="4" width="149.42578125" bestFit="1" customWidth="1"/>
    <col min="5" max="5" width="13.42578125" bestFit="1" customWidth="1"/>
    <col min="6" max="6" width="10.7109375" bestFit="1" customWidth="1"/>
    <col min="7" max="7" width="14.42578125" bestFit="1" customWidth="1"/>
    <col min="8" max="8" width="10.28515625" bestFit="1" customWidth="1"/>
  </cols>
  <sheetData>
    <row r="1" spans="1:8" x14ac:dyDescent="0.2">
      <c r="A1" s="4" t="s">
        <v>2310</v>
      </c>
      <c r="B1" s="4" t="s">
        <v>2309</v>
      </c>
      <c r="C1" s="4" t="s">
        <v>6117</v>
      </c>
      <c r="D1" s="4" t="s">
        <v>2308</v>
      </c>
      <c r="E1" s="4"/>
      <c r="F1" s="4"/>
      <c r="G1" s="4"/>
      <c r="H1" s="4"/>
    </row>
    <row r="2" spans="1:8" x14ac:dyDescent="0.2">
      <c r="A2" s="4">
        <v>1</v>
      </c>
      <c r="B2" s="4" t="s">
        <v>2307</v>
      </c>
      <c r="C2" s="4" t="s">
        <v>3153</v>
      </c>
      <c r="D2" s="4" t="s">
        <v>2306</v>
      </c>
      <c r="E2" s="5"/>
      <c r="F2" s="4"/>
      <c r="G2" s="5"/>
      <c r="H2" s="4"/>
    </row>
    <row r="3" spans="1:8" x14ac:dyDescent="0.2">
      <c r="A3" s="4">
        <v>1</v>
      </c>
      <c r="B3" s="4" t="s">
        <v>2307</v>
      </c>
      <c r="C3" s="4" t="s">
        <v>2750</v>
      </c>
      <c r="D3" s="4" t="s">
        <v>2306</v>
      </c>
      <c r="E3" s="5"/>
      <c r="F3" s="4"/>
      <c r="G3" s="5"/>
      <c r="H3" s="4"/>
    </row>
    <row r="4" spans="1:8" x14ac:dyDescent="0.2">
      <c r="A4" s="4">
        <v>1</v>
      </c>
      <c r="B4" s="4" t="s">
        <v>2307</v>
      </c>
      <c r="C4" s="4" t="s">
        <v>2622</v>
      </c>
      <c r="D4" s="4" t="s">
        <v>2306</v>
      </c>
      <c r="E4" s="5"/>
      <c r="F4" s="4"/>
      <c r="G4" s="5"/>
      <c r="H4" s="4"/>
    </row>
    <row r="5" spans="1:8" x14ac:dyDescent="0.2">
      <c r="A5" s="4">
        <v>1</v>
      </c>
      <c r="B5" s="4" t="s">
        <v>2307</v>
      </c>
      <c r="C5" s="4" t="s">
        <v>2616</v>
      </c>
      <c r="D5" s="4" t="s">
        <v>2306</v>
      </c>
      <c r="E5" s="5"/>
      <c r="F5" s="4"/>
      <c r="G5" s="5"/>
      <c r="H5" s="4"/>
    </row>
    <row r="6" spans="1:8" x14ac:dyDescent="0.2">
      <c r="A6" s="4">
        <v>1</v>
      </c>
      <c r="B6" s="4" t="s">
        <v>2307</v>
      </c>
      <c r="C6" s="4" t="s">
        <v>2617</v>
      </c>
      <c r="D6" s="4" t="s">
        <v>2306</v>
      </c>
      <c r="E6" s="5"/>
      <c r="F6" s="4"/>
      <c r="G6" s="5"/>
      <c r="H6" s="4"/>
    </row>
    <row r="7" spans="1:8" x14ac:dyDescent="0.2">
      <c r="A7" s="4">
        <v>1</v>
      </c>
      <c r="B7" s="4" t="s">
        <v>2307</v>
      </c>
      <c r="C7" s="4" t="s">
        <v>2614</v>
      </c>
      <c r="D7" s="4" t="s">
        <v>2306</v>
      </c>
      <c r="E7" s="5"/>
      <c r="F7" s="4"/>
      <c r="G7" s="5"/>
      <c r="H7" s="4"/>
    </row>
    <row r="8" spans="1:8" x14ac:dyDescent="0.2">
      <c r="A8" s="4">
        <v>3</v>
      </c>
      <c r="B8" s="4" t="s">
        <v>2305</v>
      </c>
      <c r="C8" s="4" t="s">
        <v>3153</v>
      </c>
      <c r="D8" s="4" t="s">
        <v>2304</v>
      </c>
      <c r="E8" s="5"/>
      <c r="F8" s="4"/>
      <c r="G8" s="5"/>
      <c r="H8" s="4"/>
    </row>
    <row r="9" spans="1:8" x14ac:dyDescent="0.2">
      <c r="A9" s="4">
        <v>3</v>
      </c>
      <c r="B9" s="4" t="s">
        <v>2305</v>
      </c>
      <c r="C9" s="4" t="s">
        <v>2750</v>
      </c>
      <c r="D9" s="4" t="s">
        <v>2304</v>
      </c>
      <c r="E9" s="5"/>
      <c r="F9" s="4"/>
      <c r="G9" s="5"/>
      <c r="H9" s="4"/>
    </row>
    <row r="10" spans="1:8" x14ac:dyDescent="0.2">
      <c r="A10" s="4">
        <v>3</v>
      </c>
      <c r="B10" s="4" t="s">
        <v>2305</v>
      </c>
      <c r="C10" s="4" t="s">
        <v>2622</v>
      </c>
      <c r="D10" s="4" t="s">
        <v>2304</v>
      </c>
      <c r="E10" s="5"/>
      <c r="F10" s="4"/>
      <c r="G10" s="5"/>
      <c r="H10" s="4"/>
    </row>
    <row r="11" spans="1:8" x14ac:dyDescent="0.2">
      <c r="A11" s="4">
        <v>4</v>
      </c>
      <c r="B11" s="4" t="s">
        <v>2303</v>
      </c>
      <c r="C11" s="4" t="s">
        <v>3153</v>
      </c>
      <c r="D11" s="4" t="s">
        <v>2302</v>
      </c>
      <c r="E11" s="5"/>
      <c r="F11" s="4"/>
      <c r="G11" s="5"/>
      <c r="H11" s="4"/>
    </row>
    <row r="12" spans="1:8" x14ac:dyDescent="0.2">
      <c r="A12" s="4">
        <v>4</v>
      </c>
      <c r="B12" s="4" t="s">
        <v>2303</v>
      </c>
      <c r="C12" s="4" t="s">
        <v>2750</v>
      </c>
      <c r="D12" s="4" t="s">
        <v>2302</v>
      </c>
    </row>
    <row r="13" spans="1:8" x14ac:dyDescent="0.2">
      <c r="A13" s="4">
        <v>4</v>
      </c>
      <c r="B13" s="4" t="s">
        <v>2303</v>
      </c>
      <c r="C13" s="4" t="s">
        <v>2622</v>
      </c>
      <c r="D13" s="4" t="s">
        <v>2302</v>
      </c>
    </row>
    <row r="14" spans="1:8" x14ac:dyDescent="0.2">
      <c r="A14" s="4">
        <v>4</v>
      </c>
      <c r="B14" s="4" t="s">
        <v>2303</v>
      </c>
      <c r="C14" s="4" t="s">
        <v>2617</v>
      </c>
      <c r="D14" s="4" t="s">
        <v>2302</v>
      </c>
    </row>
    <row r="15" spans="1:8" x14ac:dyDescent="0.2">
      <c r="A15" s="4">
        <v>4</v>
      </c>
      <c r="B15" s="4" t="s">
        <v>2303</v>
      </c>
      <c r="C15" s="4" t="s">
        <v>2614</v>
      </c>
      <c r="D15" s="4" t="s">
        <v>2302</v>
      </c>
    </row>
    <row r="16" spans="1:8" x14ac:dyDescent="0.2">
      <c r="A16" s="4">
        <v>6</v>
      </c>
      <c r="B16" s="4" t="s">
        <v>2301</v>
      </c>
      <c r="C16" s="4" t="s">
        <v>3153</v>
      </c>
      <c r="D16" s="4" t="s">
        <v>2300</v>
      </c>
    </row>
    <row r="17" spans="1:4" x14ac:dyDescent="0.2">
      <c r="A17" s="4">
        <v>6</v>
      </c>
      <c r="B17" s="4" t="s">
        <v>2301</v>
      </c>
      <c r="C17" s="4" t="s">
        <v>2609</v>
      </c>
      <c r="D17" s="4" t="s">
        <v>2300</v>
      </c>
    </row>
    <row r="18" spans="1:4" x14ac:dyDescent="0.2">
      <c r="A18" s="4">
        <v>6</v>
      </c>
      <c r="B18" s="4" t="s">
        <v>2301</v>
      </c>
      <c r="C18" s="4" t="s">
        <v>2608</v>
      </c>
      <c r="D18" s="4" t="s">
        <v>2300</v>
      </c>
    </row>
    <row r="19" spans="1:4" x14ac:dyDescent="0.2">
      <c r="A19" s="4">
        <v>6</v>
      </c>
      <c r="B19" s="4" t="s">
        <v>2301</v>
      </c>
      <c r="C19" s="4" t="s">
        <v>2750</v>
      </c>
      <c r="D19" s="4" t="s">
        <v>2300</v>
      </c>
    </row>
    <row r="20" spans="1:4" x14ac:dyDescent="0.2">
      <c r="A20" s="4">
        <v>6</v>
      </c>
      <c r="B20" s="4" t="s">
        <v>2301</v>
      </c>
      <c r="C20" s="4" t="s">
        <v>2622</v>
      </c>
      <c r="D20" s="4" t="s">
        <v>2300</v>
      </c>
    </row>
    <row r="21" spans="1:4" x14ac:dyDescent="0.2">
      <c r="A21" s="4">
        <v>6</v>
      </c>
      <c r="B21" s="4" t="s">
        <v>2301</v>
      </c>
      <c r="C21" s="4" t="s">
        <v>2616</v>
      </c>
      <c r="D21" s="4" t="s">
        <v>2300</v>
      </c>
    </row>
    <row r="22" spans="1:4" x14ac:dyDescent="0.2">
      <c r="A22" s="4">
        <v>6</v>
      </c>
      <c r="B22" s="4" t="s">
        <v>2301</v>
      </c>
      <c r="C22" s="4" t="s">
        <v>2607</v>
      </c>
      <c r="D22" s="4" t="s">
        <v>8960</v>
      </c>
    </row>
    <row r="23" spans="1:4" x14ac:dyDescent="0.2">
      <c r="A23" s="4">
        <v>6</v>
      </c>
      <c r="B23" s="4" t="s">
        <v>2301</v>
      </c>
      <c r="C23" s="4" t="s">
        <v>2617</v>
      </c>
      <c r="D23" s="4" t="s">
        <v>8960</v>
      </c>
    </row>
    <row r="24" spans="1:4" x14ac:dyDescent="0.2">
      <c r="A24" s="4">
        <v>6</v>
      </c>
      <c r="B24" s="4" t="s">
        <v>2301</v>
      </c>
      <c r="C24" s="4" t="s">
        <v>2606</v>
      </c>
      <c r="D24" s="4" t="s">
        <v>8960</v>
      </c>
    </row>
    <row r="25" spans="1:4" x14ac:dyDescent="0.2">
      <c r="A25" s="4">
        <v>6</v>
      </c>
      <c r="B25" s="4" t="s">
        <v>2301</v>
      </c>
      <c r="C25" s="4" t="s">
        <v>2614</v>
      </c>
      <c r="D25" s="4" t="s">
        <v>8960</v>
      </c>
    </row>
    <row r="26" spans="1:4" x14ac:dyDescent="0.2">
      <c r="A26" s="4">
        <v>8</v>
      </c>
      <c r="B26" s="4" t="s">
        <v>2299</v>
      </c>
      <c r="C26" s="4" t="s">
        <v>3153</v>
      </c>
      <c r="D26" s="4" t="s">
        <v>2298</v>
      </c>
    </row>
    <row r="27" spans="1:4" x14ac:dyDescent="0.2">
      <c r="A27" s="4">
        <v>8</v>
      </c>
      <c r="B27" s="4" t="s">
        <v>2299</v>
      </c>
      <c r="C27" s="4" t="s">
        <v>2609</v>
      </c>
      <c r="D27" s="4" t="s">
        <v>2298</v>
      </c>
    </row>
    <row r="28" spans="1:4" x14ac:dyDescent="0.2">
      <c r="A28" s="4">
        <v>8</v>
      </c>
      <c r="B28" s="4" t="s">
        <v>2299</v>
      </c>
      <c r="C28" s="4" t="s">
        <v>2608</v>
      </c>
      <c r="D28" s="4" t="s">
        <v>2298</v>
      </c>
    </row>
    <row r="29" spans="1:4" x14ac:dyDescent="0.2">
      <c r="A29" s="4">
        <v>8</v>
      </c>
      <c r="B29" s="4" t="s">
        <v>2299</v>
      </c>
      <c r="C29" s="4" t="s">
        <v>2750</v>
      </c>
      <c r="D29" s="4" t="s">
        <v>2298</v>
      </c>
    </row>
    <row r="30" spans="1:4" x14ac:dyDescent="0.2">
      <c r="A30" s="4">
        <v>8</v>
      </c>
      <c r="B30" s="4" t="s">
        <v>2299</v>
      </c>
      <c r="C30" s="4" t="s">
        <v>2622</v>
      </c>
      <c r="D30" s="4" t="s">
        <v>2298</v>
      </c>
    </row>
    <row r="31" spans="1:4" x14ac:dyDescent="0.2">
      <c r="A31" s="4">
        <v>8</v>
      </c>
      <c r="B31" s="4" t="s">
        <v>2299</v>
      </c>
      <c r="C31" s="4" t="s">
        <v>2616</v>
      </c>
      <c r="D31" s="4" t="s">
        <v>2298</v>
      </c>
    </row>
    <row r="32" spans="1:4" x14ac:dyDescent="0.2">
      <c r="A32" s="4">
        <v>8</v>
      </c>
      <c r="B32" s="4" t="s">
        <v>2299</v>
      </c>
      <c r="C32" s="4" t="s">
        <v>2607</v>
      </c>
      <c r="D32" s="4" t="s">
        <v>8961</v>
      </c>
    </row>
    <row r="33" spans="1:4" x14ac:dyDescent="0.2">
      <c r="A33" s="4">
        <v>8</v>
      </c>
      <c r="B33" s="4" t="s">
        <v>2299</v>
      </c>
      <c r="C33" s="4" t="s">
        <v>2617</v>
      </c>
      <c r="D33" s="4" t="s">
        <v>8961</v>
      </c>
    </row>
    <row r="34" spans="1:4" x14ac:dyDescent="0.2">
      <c r="A34" s="4">
        <v>8</v>
      </c>
      <c r="B34" s="4" t="s">
        <v>2299</v>
      </c>
      <c r="C34" s="4" t="s">
        <v>2606</v>
      </c>
      <c r="D34" s="4" t="s">
        <v>8961</v>
      </c>
    </row>
    <row r="35" spans="1:4" x14ac:dyDescent="0.2">
      <c r="A35" s="4">
        <v>8</v>
      </c>
      <c r="B35" s="4" t="s">
        <v>2299</v>
      </c>
      <c r="C35" s="4" t="s">
        <v>2614</v>
      </c>
      <c r="D35" s="4" t="s">
        <v>8961</v>
      </c>
    </row>
    <row r="36" spans="1:4" x14ac:dyDescent="0.2">
      <c r="A36" s="4">
        <v>10</v>
      </c>
      <c r="B36" s="4" t="s">
        <v>2297</v>
      </c>
      <c r="C36" s="4" t="s">
        <v>3153</v>
      </c>
      <c r="D36" s="4" t="s">
        <v>2296</v>
      </c>
    </row>
    <row r="37" spans="1:4" x14ac:dyDescent="0.2">
      <c r="A37" s="4">
        <v>10</v>
      </c>
      <c r="B37" s="4" t="s">
        <v>2297</v>
      </c>
      <c r="C37" s="4" t="s">
        <v>2609</v>
      </c>
      <c r="D37" s="4" t="s">
        <v>2296</v>
      </c>
    </row>
    <row r="38" spans="1:4" x14ac:dyDescent="0.2">
      <c r="A38" s="4">
        <v>10</v>
      </c>
      <c r="B38" s="4" t="s">
        <v>2297</v>
      </c>
      <c r="C38" s="4" t="s">
        <v>2608</v>
      </c>
      <c r="D38" s="4" t="s">
        <v>2296</v>
      </c>
    </row>
    <row r="39" spans="1:4" x14ac:dyDescent="0.2">
      <c r="A39" s="4">
        <v>10</v>
      </c>
      <c r="B39" s="4" t="s">
        <v>2297</v>
      </c>
      <c r="C39" s="4" t="s">
        <v>2750</v>
      </c>
      <c r="D39" s="4" t="s">
        <v>2296</v>
      </c>
    </row>
    <row r="40" spans="1:4" x14ac:dyDescent="0.2">
      <c r="A40" s="4">
        <v>10</v>
      </c>
      <c r="B40" s="4" t="s">
        <v>2297</v>
      </c>
      <c r="C40" s="4" t="s">
        <v>2622</v>
      </c>
      <c r="D40" s="4" t="s">
        <v>2296</v>
      </c>
    </row>
    <row r="41" spans="1:4" x14ac:dyDescent="0.2">
      <c r="A41" s="4">
        <v>10</v>
      </c>
      <c r="B41" s="4" t="s">
        <v>2297</v>
      </c>
      <c r="C41" s="4" t="s">
        <v>2607</v>
      </c>
      <c r="D41" s="4" t="s">
        <v>2296</v>
      </c>
    </row>
    <row r="42" spans="1:4" x14ac:dyDescent="0.2">
      <c r="A42" s="4">
        <v>12</v>
      </c>
      <c r="B42" s="4" t="s">
        <v>2295</v>
      </c>
      <c r="C42" s="4" t="s">
        <v>3153</v>
      </c>
      <c r="D42" s="4" t="s">
        <v>2294</v>
      </c>
    </row>
    <row r="43" spans="1:4" x14ac:dyDescent="0.2">
      <c r="A43" s="4">
        <v>12</v>
      </c>
      <c r="B43" s="4" t="s">
        <v>2295</v>
      </c>
      <c r="C43" s="4" t="s">
        <v>2609</v>
      </c>
      <c r="D43" s="4" t="s">
        <v>2294</v>
      </c>
    </row>
    <row r="44" spans="1:4" x14ac:dyDescent="0.2">
      <c r="A44" s="4">
        <v>12</v>
      </c>
      <c r="B44" s="4" t="s">
        <v>2295</v>
      </c>
      <c r="C44" s="4" t="s">
        <v>2608</v>
      </c>
      <c r="D44" s="4" t="s">
        <v>2294</v>
      </c>
    </row>
    <row r="45" spans="1:4" x14ac:dyDescent="0.2">
      <c r="A45" s="4">
        <v>12</v>
      </c>
      <c r="B45" s="4" t="s">
        <v>2295</v>
      </c>
      <c r="C45" s="4" t="s">
        <v>2750</v>
      </c>
      <c r="D45" s="4" t="s">
        <v>2294</v>
      </c>
    </row>
    <row r="46" spans="1:4" x14ac:dyDescent="0.2">
      <c r="A46" s="4">
        <v>12</v>
      </c>
      <c r="B46" s="4" t="s">
        <v>2295</v>
      </c>
      <c r="C46" s="4" t="s">
        <v>2622</v>
      </c>
      <c r="D46" s="4" t="s">
        <v>2294</v>
      </c>
    </row>
    <row r="47" spans="1:4" x14ac:dyDescent="0.2">
      <c r="A47" s="4">
        <v>13</v>
      </c>
      <c r="B47" s="4" t="s">
        <v>2293</v>
      </c>
      <c r="C47" s="4" t="s">
        <v>2617</v>
      </c>
      <c r="D47" s="4" t="s">
        <v>2292</v>
      </c>
    </row>
    <row r="48" spans="1:4" x14ac:dyDescent="0.2">
      <c r="A48" s="4">
        <v>13</v>
      </c>
      <c r="B48" s="4" t="s">
        <v>2293</v>
      </c>
      <c r="C48" s="4" t="s">
        <v>2606</v>
      </c>
      <c r="D48" s="4" t="s">
        <v>2292</v>
      </c>
    </row>
    <row r="49" spans="1:4" x14ac:dyDescent="0.2">
      <c r="A49" s="4">
        <v>13</v>
      </c>
      <c r="B49" s="4" t="s">
        <v>2293</v>
      </c>
      <c r="C49" s="4" t="s">
        <v>2614</v>
      </c>
      <c r="D49" s="4" t="s">
        <v>2292</v>
      </c>
    </row>
    <row r="50" spans="1:4" x14ac:dyDescent="0.2">
      <c r="A50" s="4">
        <v>13</v>
      </c>
      <c r="B50" s="4" t="s">
        <v>2293</v>
      </c>
      <c r="C50" s="4" t="s">
        <v>2616</v>
      </c>
      <c r="D50" s="4" t="s">
        <v>2292</v>
      </c>
    </row>
    <row r="51" spans="1:4" x14ac:dyDescent="0.2">
      <c r="A51" s="4">
        <v>14</v>
      </c>
      <c r="B51" s="4" t="s">
        <v>2291</v>
      </c>
      <c r="C51" s="4" t="s">
        <v>3153</v>
      </c>
      <c r="D51" s="4" t="s">
        <v>2290</v>
      </c>
    </row>
    <row r="52" spans="1:4" x14ac:dyDescent="0.2">
      <c r="A52" s="4">
        <v>14</v>
      </c>
      <c r="B52" s="4" t="s">
        <v>2291</v>
      </c>
      <c r="C52" s="4" t="s">
        <v>2608</v>
      </c>
      <c r="D52" s="4" t="s">
        <v>2290</v>
      </c>
    </row>
    <row r="53" spans="1:4" x14ac:dyDescent="0.2">
      <c r="A53" s="4">
        <v>14</v>
      </c>
      <c r="B53" s="4" t="s">
        <v>2291</v>
      </c>
      <c r="C53" s="4" t="s">
        <v>2750</v>
      </c>
      <c r="D53" s="4" t="s">
        <v>2290</v>
      </c>
    </row>
    <row r="54" spans="1:4" x14ac:dyDescent="0.2">
      <c r="A54" s="4">
        <v>14</v>
      </c>
      <c r="B54" s="4" t="s">
        <v>2291</v>
      </c>
      <c r="C54" s="4" t="s">
        <v>2622</v>
      </c>
      <c r="D54" s="4" t="s">
        <v>2290</v>
      </c>
    </row>
    <row r="55" spans="1:4" x14ac:dyDescent="0.2">
      <c r="A55" s="4">
        <v>14</v>
      </c>
      <c r="B55" s="4" t="s">
        <v>2291</v>
      </c>
      <c r="C55" s="4" t="s">
        <v>2616</v>
      </c>
      <c r="D55" s="4" t="s">
        <v>2290</v>
      </c>
    </row>
    <row r="56" spans="1:4" x14ac:dyDescent="0.2">
      <c r="A56" s="4">
        <v>14</v>
      </c>
      <c r="B56" s="4" t="s">
        <v>2291</v>
      </c>
      <c r="C56" s="4" t="s">
        <v>2617</v>
      </c>
      <c r="D56" s="4" t="s">
        <v>2290</v>
      </c>
    </row>
    <row r="57" spans="1:4" x14ac:dyDescent="0.2">
      <c r="A57" s="4">
        <v>14</v>
      </c>
      <c r="B57" s="4" t="s">
        <v>2291</v>
      </c>
      <c r="C57" s="4" t="s">
        <v>2614</v>
      </c>
      <c r="D57" s="4" t="s">
        <v>2290</v>
      </c>
    </row>
    <row r="58" spans="1:4" x14ac:dyDescent="0.2">
      <c r="A58" s="4">
        <v>15</v>
      </c>
      <c r="B58" s="4" t="s">
        <v>2289</v>
      </c>
      <c r="C58" s="4" t="s">
        <v>3153</v>
      </c>
      <c r="D58" s="4" t="s">
        <v>2288</v>
      </c>
    </row>
    <row r="59" spans="1:4" x14ac:dyDescent="0.2">
      <c r="A59" s="4">
        <v>15</v>
      </c>
      <c r="B59" s="4" t="s">
        <v>2289</v>
      </c>
      <c r="C59" s="4" t="s">
        <v>2750</v>
      </c>
      <c r="D59" s="4" t="s">
        <v>2288</v>
      </c>
    </row>
    <row r="60" spans="1:4" x14ac:dyDescent="0.2">
      <c r="A60" s="4">
        <v>15</v>
      </c>
      <c r="B60" s="4" t="s">
        <v>2289</v>
      </c>
      <c r="C60" s="4" t="s">
        <v>2622</v>
      </c>
      <c r="D60" s="4" t="s">
        <v>2288</v>
      </c>
    </row>
    <row r="61" spans="1:4" x14ac:dyDescent="0.2">
      <c r="A61" s="4">
        <v>15</v>
      </c>
      <c r="B61" s="4" t="s">
        <v>2289</v>
      </c>
      <c r="C61" s="4" t="s">
        <v>2608</v>
      </c>
      <c r="D61" s="4" t="s">
        <v>2288</v>
      </c>
    </row>
    <row r="62" spans="1:4" x14ac:dyDescent="0.2">
      <c r="A62" s="4">
        <v>15</v>
      </c>
      <c r="B62" s="4" t="s">
        <v>2289</v>
      </c>
      <c r="C62" s="4" t="s">
        <v>2609</v>
      </c>
      <c r="D62" s="4" t="s">
        <v>2288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D1F491-45DC-4283-BE3E-B9CBC137D90C}">
  <sheetPr>
    <tabColor theme="0" tint="-0.499984740745262"/>
  </sheetPr>
  <dimension ref="A1:B296"/>
  <sheetViews>
    <sheetView workbookViewId="0">
      <selection activeCell="H35" sqref="H35"/>
    </sheetView>
  </sheetViews>
  <sheetFormatPr defaultRowHeight="12.75" x14ac:dyDescent="0.2"/>
  <cols>
    <col min="1" max="1" width="34.42578125" bestFit="1" customWidth="1"/>
    <col min="2" max="2" width="27.42578125" bestFit="1" customWidth="1"/>
  </cols>
  <sheetData>
    <row r="1" spans="1:2" x14ac:dyDescent="0.2">
      <c r="A1" s="4" t="s">
        <v>11</v>
      </c>
      <c r="B1" s="4" t="s">
        <v>2310</v>
      </c>
    </row>
    <row r="2" spans="1:2" x14ac:dyDescent="0.2">
      <c r="A2" s="4" t="s">
        <v>2603</v>
      </c>
      <c r="B2" s="4" t="s">
        <v>2307</v>
      </c>
    </row>
    <row r="3" spans="1:2" x14ac:dyDescent="0.2">
      <c r="A3" s="4" t="s">
        <v>2602</v>
      </c>
      <c r="B3" s="4" t="s">
        <v>2307</v>
      </c>
    </row>
    <row r="4" spans="1:2" x14ac:dyDescent="0.2">
      <c r="A4" s="4" t="s">
        <v>2601</v>
      </c>
      <c r="B4" s="4" t="s">
        <v>2307</v>
      </c>
    </row>
    <row r="5" spans="1:2" x14ac:dyDescent="0.2">
      <c r="A5" s="4" t="s">
        <v>2600</v>
      </c>
      <c r="B5" s="4" t="s">
        <v>2307</v>
      </c>
    </row>
    <row r="6" spans="1:2" x14ac:dyDescent="0.2">
      <c r="A6" s="4" t="s">
        <v>2599</v>
      </c>
      <c r="B6" s="4" t="s">
        <v>2307</v>
      </c>
    </row>
    <row r="7" spans="1:2" x14ac:dyDescent="0.2">
      <c r="A7" s="4" t="s">
        <v>2598</v>
      </c>
      <c r="B7" s="4" t="s">
        <v>2307</v>
      </c>
    </row>
    <row r="8" spans="1:2" x14ac:dyDescent="0.2">
      <c r="A8" s="4" t="s">
        <v>2597</v>
      </c>
      <c r="B8" s="4" t="s">
        <v>2307</v>
      </c>
    </row>
    <row r="9" spans="1:2" x14ac:dyDescent="0.2">
      <c r="A9" s="4" t="s">
        <v>2596</v>
      </c>
      <c r="B9" s="4" t="s">
        <v>2307</v>
      </c>
    </row>
    <row r="10" spans="1:2" x14ac:dyDescent="0.2">
      <c r="A10" s="4" t="s">
        <v>2595</v>
      </c>
      <c r="B10" s="4" t="s">
        <v>2307</v>
      </c>
    </row>
    <row r="11" spans="1:2" x14ac:dyDescent="0.2">
      <c r="A11" s="4" t="s">
        <v>2594</v>
      </c>
      <c r="B11" s="4" t="s">
        <v>2307</v>
      </c>
    </row>
    <row r="12" spans="1:2" x14ac:dyDescent="0.2">
      <c r="A12" s="4" t="s">
        <v>2593</v>
      </c>
      <c r="B12" s="4" t="s">
        <v>2307</v>
      </c>
    </row>
    <row r="13" spans="1:2" x14ac:dyDescent="0.2">
      <c r="A13" s="4" t="s">
        <v>2592</v>
      </c>
      <c r="B13" s="4" t="s">
        <v>2307</v>
      </c>
    </row>
    <row r="14" spans="1:2" x14ac:dyDescent="0.2">
      <c r="A14" s="4" t="s">
        <v>2591</v>
      </c>
      <c r="B14" s="4" t="s">
        <v>2307</v>
      </c>
    </row>
    <row r="15" spans="1:2" x14ac:dyDescent="0.2">
      <c r="A15" s="4" t="s">
        <v>2590</v>
      </c>
      <c r="B15" s="4" t="s">
        <v>2307</v>
      </c>
    </row>
    <row r="16" spans="1:2" x14ac:dyDescent="0.2">
      <c r="A16" s="4" t="s">
        <v>2589</v>
      </c>
      <c r="B16" s="4" t="s">
        <v>2307</v>
      </c>
    </row>
    <row r="17" spans="1:2" x14ac:dyDescent="0.2">
      <c r="A17" s="4" t="s">
        <v>2588</v>
      </c>
      <c r="B17" s="4" t="s">
        <v>2307</v>
      </c>
    </row>
    <row r="18" spans="1:2" x14ac:dyDescent="0.2">
      <c r="A18" s="4" t="s">
        <v>2587</v>
      </c>
      <c r="B18" s="4" t="s">
        <v>2307</v>
      </c>
    </row>
    <row r="19" spans="1:2" x14ac:dyDescent="0.2">
      <c r="A19" s="4" t="s">
        <v>2586</v>
      </c>
      <c r="B19" s="4" t="s">
        <v>2307</v>
      </c>
    </row>
    <row r="20" spans="1:2" x14ac:dyDescent="0.2">
      <c r="A20" s="4" t="s">
        <v>2585</v>
      </c>
      <c r="B20" s="4" t="s">
        <v>2307</v>
      </c>
    </row>
    <row r="21" spans="1:2" x14ac:dyDescent="0.2">
      <c r="A21" s="4" t="s">
        <v>2584</v>
      </c>
      <c r="B21" s="4" t="s">
        <v>2307</v>
      </c>
    </row>
    <row r="22" spans="1:2" x14ac:dyDescent="0.2">
      <c r="A22" s="4" t="s">
        <v>2583</v>
      </c>
      <c r="B22" s="4" t="s">
        <v>2307</v>
      </c>
    </row>
    <row r="23" spans="1:2" x14ac:dyDescent="0.2">
      <c r="A23" s="4" t="s">
        <v>2582</v>
      </c>
      <c r="B23" s="4" t="s">
        <v>2307</v>
      </c>
    </row>
    <row r="24" spans="1:2" x14ac:dyDescent="0.2">
      <c r="A24" s="4" t="s">
        <v>2581</v>
      </c>
      <c r="B24" s="4" t="s">
        <v>2307</v>
      </c>
    </row>
    <row r="25" spans="1:2" x14ac:dyDescent="0.2">
      <c r="A25" s="4" t="s">
        <v>2580</v>
      </c>
      <c r="B25" s="4" t="s">
        <v>2307</v>
      </c>
    </row>
    <row r="26" spans="1:2" x14ac:dyDescent="0.2">
      <c r="A26" s="4" t="s">
        <v>2579</v>
      </c>
      <c r="B26" s="4" t="s">
        <v>2307</v>
      </c>
    </row>
    <row r="27" spans="1:2" x14ac:dyDescent="0.2">
      <c r="A27" s="4" t="s">
        <v>2578</v>
      </c>
      <c r="B27" s="4" t="s">
        <v>2307</v>
      </c>
    </row>
    <row r="28" spans="1:2" x14ac:dyDescent="0.2">
      <c r="A28" s="4" t="s">
        <v>2577</v>
      </c>
      <c r="B28" s="4" t="s">
        <v>2307</v>
      </c>
    </row>
    <row r="29" spans="1:2" x14ac:dyDescent="0.2">
      <c r="A29" s="4" t="s">
        <v>2576</v>
      </c>
      <c r="B29" s="4" t="s">
        <v>2307</v>
      </c>
    </row>
    <row r="30" spans="1:2" x14ac:dyDescent="0.2">
      <c r="A30" s="4" t="s">
        <v>2575</v>
      </c>
      <c r="B30" s="4" t="s">
        <v>2307</v>
      </c>
    </row>
    <row r="31" spans="1:2" x14ac:dyDescent="0.2">
      <c r="A31" s="4" t="s">
        <v>2574</v>
      </c>
      <c r="B31" s="4" t="s">
        <v>2307</v>
      </c>
    </row>
    <row r="32" spans="1:2" x14ac:dyDescent="0.2">
      <c r="A32" s="4" t="s">
        <v>2573</v>
      </c>
      <c r="B32" s="4" t="s">
        <v>2307</v>
      </c>
    </row>
    <row r="33" spans="1:2" x14ac:dyDescent="0.2">
      <c r="A33" s="4" t="s">
        <v>2572</v>
      </c>
      <c r="B33" s="4" t="s">
        <v>2307</v>
      </c>
    </row>
    <row r="34" spans="1:2" x14ac:dyDescent="0.2">
      <c r="A34" s="4" t="s">
        <v>2571</v>
      </c>
      <c r="B34" s="4" t="s">
        <v>2307</v>
      </c>
    </row>
    <row r="35" spans="1:2" x14ac:dyDescent="0.2">
      <c r="A35" s="4" t="s">
        <v>2570</v>
      </c>
      <c r="B35" s="4" t="s">
        <v>2307</v>
      </c>
    </row>
    <row r="36" spans="1:2" x14ac:dyDescent="0.2">
      <c r="A36" s="4" t="s">
        <v>2569</v>
      </c>
      <c r="B36" s="4" t="s">
        <v>2307</v>
      </c>
    </row>
    <row r="37" spans="1:2" x14ac:dyDescent="0.2">
      <c r="A37" s="4" t="s">
        <v>2568</v>
      </c>
      <c r="B37" s="4" t="s">
        <v>2307</v>
      </c>
    </row>
    <row r="38" spans="1:2" x14ac:dyDescent="0.2">
      <c r="A38" s="4" t="s">
        <v>2567</v>
      </c>
      <c r="B38" s="4" t="s">
        <v>2307</v>
      </c>
    </row>
    <row r="39" spans="1:2" x14ac:dyDescent="0.2">
      <c r="A39" s="4" t="s">
        <v>2566</v>
      </c>
      <c r="B39" s="4" t="s">
        <v>2307</v>
      </c>
    </row>
    <row r="40" spans="1:2" x14ac:dyDescent="0.2">
      <c r="A40" s="4" t="s">
        <v>2565</v>
      </c>
      <c r="B40" s="4" t="s">
        <v>2307</v>
      </c>
    </row>
    <row r="41" spans="1:2" x14ac:dyDescent="0.2">
      <c r="A41" s="4" t="s">
        <v>2564</v>
      </c>
      <c r="B41" s="4" t="s">
        <v>2307</v>
      </c>
    </row>
    <row r="42" spans="1:2" x14ac:dyDescent="0.2">
      <c r="A42" s="4" t="s">
        <v>2563</v>
      </c>
      <c r="B42" s="4" t="s">
        <v>2307</v>
      </c>
    </row>
    <row r="43" spans="1:2" x14ac:dyDescent="0.2">
      <c r="A43" s="4" t="s">
        <v>2562</v>
      </c>
      <c r="B43" s="4" t="s">
        <v>2307</v>
      </c>
    </row>
    <row r="44" spans="1:2" x14ac:dyDescent="0.2">
      <c r="A44" s="4" t="s">
        <v>2561</v>
      </c>
      <c r="B44" s="4" t="s">
        <v>2307</v>
      </c>
    </row>
    <row r="45" spans="1:2" x14ac:dyDescent="0.2">
      <c r="A45" s="4" t="s">
        <v>2560</v>
      </c>
      <c r="B45" s="4" t="s">
        <v>2307</v>
      </c>
    </row>
    <row r="46" spans="1:2" x14ac:dyDescent="0.2">
      <c r="A46" s="4" t="s">
        <v>2559</v>
      </c>
      <c r="B46" s="4" t="s">
        <v>2307</v>
      </c>
    </row>
    <row r="47" spans="1:2" x14ac:dyDescent="0.2">
      <c r="A47" s="4" t="s">
        <v>2558</v>
      </c>
      <c r="B47" s="4" t="s">
        <v>2307</v>
      </c>
    </row>
    <row r="48" spans="1:2" x14ac:dyDescent="0.2">
      <c r="A48" s="4" t="s">
        <v>2557</v>
      </c>
      <c r="B48" s="4" t="s">
        <v>2307</v>
      </c>
    </row>
    <row r="49" spans="1:2" x14ac:dyDescent="0.2">
      <c r="A49" s="4" t="s">
        <v>2556</v>
      </c>
      <c r="B49" s="4" t="s">
        <v>2307</v>
      </c>
    </row>
    <row r="50" spans="1:2" x14ac:dyDescent="0.2">
      <c r="A50" s="4" t="s">
        <v>2555</v>
      </c>
      <c r="B50" s="4" t="s">
        <v>2307</v>
      </c>
    </row>
    <row r="51" spans="1:2" x14ac:dyDescent="0.2">
      <c r="A51" s="4" t="s">
        <v>2554</v>
      </c>
      <c r="B51" s="4" t="s">
        <v>2307</v>
      </c>
    </row>
    <row r="52" spans="1:2" x14ac:dyDescent="0.2">
      <c r="A52" s="4" t="s">
        <v>2553</v>
      </c>
      <c r="B52" s="4" t="s">
        <v>2307</v>
      </c>
    </row>
    <row r="53" spans="1:2" x14ac:dyDescent="0.2">
      <c r="A53" s="4" t="s">
        <v>2552</v>
      </c>
      <c r="B53" s="4" t="s">
        <v>2307</v>
      </c>
    </row>
    <row r="54" spans="1:2" x14ac:dyDescent="0.2">
      <c r="A54" s="4" t="s">
        <v>2551</v>
      </c>
      <c r="B54" s="4" t="s">
        <v>2307</v>
      </c>
    </row>
    <row r="55" spans="1:2" x14ac:dyDescent="0.2">
      <c r="A55" s="4" t="s">
        <v>2550</v>
      </c>
      <c r="B55" s="4" t="s">
        <v>2307</v>
      </c>
    </row>
    <row r="56" spans="1:2" x14ac:dyDescent="0.2">
      <c r="A56" s="4" t="s">
        <v>2549</v>
      </c>
      <c r="B56" s="4" t="s">
        <v>2307</v>
      </c>
    </row>
    <row r="57" spans="1:2" x14ac:dyDescent="0.2">
      <c r="A57" s="4" t="s">
        <v>2548</v>
      </c>
      <c r="B57" s="4" t="s">
        <v>2307</v>
      </c>
    </row>
    <row r="58" spans="1:2" x14ac:dyDescent="0.2">
      <c r="A58" s="4" t="s">
        <v>2547</v>
      </c>
      <c r="B58" s="4" t="s">
        <v>2307</v>
      </c>
    </row>
    <row r="59" spans="1:2" x14ac:dyDescent="0.2">
      <c r="A59" s="4" t="s">
        <v>2546</v>
      </c>
      <c r="B59" s="4" t="s">
        <v>2307</v>
      </c>
    </row>
    <row r="60" spans="1:2" x14ac:dyDescent="0.2">
      <c r="A60" s="4" t="s">
        <v>2545</v>
      </c>
      <c r="B60" s="4" t="s">
        <v>2307</v>
      </c>
    </row>
    <row r="61" spans="1:2" x14ac:dyDescent="0.2">
      <c r="A61" s="4" t="s">
        <v>2544</v>
      </c>
      <c r="B61" s="4" t="s">
        <v>2307</v>
      </c>
    </row>
    <row r="62" spans="1:2" x14ac:dyDescent="0.2">
      <c r="A62" s="4" t="s">
        <v>2543</v>
      </c>
      <c r="B62" s="4" t="s">
        <v>2307</v>
      </c>
    </row>
    <row r="63" spans="1:2" x14ac:dyDescent="0.2">
      <c r="A63" s="4" t="s">
        <v>2542</v>
      </c>
      <c r="B63" s="4" t="s">
        <v>2307</v>
      </c>
    </row>
    <row r="64" spans="1:2" x14ac:dyDescent="0.2">
      <c r="A64" s="4" t="s">
        <v>2541</v>
      </c>
      <c r="B64" s="4" t="s">
        <v>2307</v>
      </c>
    </row>
    <row r="65" spans="1:2" x14ac:dyDescent="0.2">
      <c r="A65" s="4" t="s">
        <v>2540</v>
      </c>
      <c r="B65" s="4" t="s">
        <v>2307</v>
      </c>
    </row>
    <row r="66" spans="1:2" x14ac:dyDescent="0.2">
      <c r="A66" s="4" t="s">
        <v>2539</v>
      </c>
      <c r="B66" s="4" t="s">
        <v>2307</v>
      </c>
    </row>
    <row r="67" spans="1:2" x14ac:dyDescent="0.2">
      <c r="A67" s="4" t="s">
        <v>2538</v>
      </c>
      <c r="B67" s="4" t="s">
        <v>2307</v>
      </c>
    </row>
    <row r="68" spans="1:2" x14ac:dyDescent="0.2">
      <c r="A68" s="4" t="s">
        <v>2537</v>
      </c>
      <c r="B68" s="4" t="s">
        <v>2307</v>
      </c>
    </row>
    <row r="69" spans="1:2" x14ac:dyDescent="0.2">
      <c r="A69" s="4" t="s">
        <v>2536</v>
      </c>
      <c r="B69" s="4" t="s">
        <v>2307</v>
      </c>
    </row>
    <row r="70" spans="1:2" x14ac:dyDescent="0.2">
      <c r="A70" s="4" t="s">
        <v>2535</v>
      </c>
      <c r="B70" s="4" t="s">
        <v>2307</v>
      </c>
    </row>
    <row r="71" spans="1:2" x14ac:dyDescent="0.2">
      <c r="A71" s="4" t="s">
        <v>2534</v>
      </c>
      <c r="B71" s="4" t="s">
        <v>2307</v>
      </c>
    </row>
    <row r="72" spans="1:2" x14ac:dyDescent="0.2">
      <c r="A72" s="4" t="s">
        <v>2533</v>
      </c>
      <c r="B72" s="4" t="s">
        <v>2307</v>
      </c>
    </row>
    <row r="73" spans="1:2" x14ac:dyDescent="0.2">
      <c r="A73" s="4" t="s">
        <v>2532</v>
      </c>
      <c r="B73" s="4" t="s">
        <v>2307</v>
      </c>
    </row>
    <row r="74" spans="1:2" x14ac:dyDescent="0.2">
      <c r="A74" s="4" t="s">
        <v>2531</v>
      </c>
      <c r="B74" s="4" t="s">
        <v>2307</v>
      </c>
    </row>
    <row r="75" spans="1:2" x14ac:dyDescent="0.2">
      <c r="A75" s="4" t="s">
        <v>2530</v>
      </c>
      <c r="B75" s="4" t="s">
        <v>2307</v>
      </c>
    </row>
    <row r="76" spans="1:2" x14ac:dyDescent="0.2">
      <c r="A76" s="4" t="s">
        <v>2529</v>
      </c>
      <c r="B76" s="4" t="s">
        <v>2307</v>
      </c>
    </row>
    <row r="77" spans="1:2" x14ac:dyDescent="0.2">
      <c r="A77" s="4" t="s">
        <v>2528</v>
      </c>
      <c r="B77" s="4" t="s">
        <v>2307</v>
      </c>
    </row>
    <row r="78" spans="1:2" x14ac:dyDescent="0.2">
      <c r="A78" s="4" t="s">
        <v>2527</v>
      </c>
      <c r="B78" s="4" t="s">
        <v>2307</v>
      </c>
    </row>
    <row r="79" spans="1:2" x14ac:dyDescent="0.2">
      <c r="A79" s="4" t="s">
        <v>2526</v>
      </c>
      <c r="B79" s="4" t="s">
        <v>2307</v>
      </c>
    </row>
    <row r="80" spans="1:2" x14ac:dyDescent="0.2">
      <c r="A80" s="4" t="s">
        <v>2525</v>
      </c>
      <c r="B80" s="4" t="s">
        <v>2307</v>
      </c>
    </row>
    <row r="81" spans="1:2" x14ac:dyDescent="0.2">
      <c r="A81" s="4" t="s">
        <v>2524</v>
      </c>
      <c r="B81" s="4" t="s">
        <v>2307</v>
      </c>
    </row>
    <row r="82" spans="1:2" x14ac:dyDescent="0.2">
      <c r="A82" s="4" t="s">
        <v>2523</v>
      </c>
      <c r="B82" s="4" t="s">
        <v>2307</v>
      </c>
    </row>
    <row r="83" spans="1:2" x14ac:dyDescent="0.2">
      <c r="A83" s="4" t="s">
        <v>2522</v>
      </c>
      <c r="B83" s="4" t="s">
        <v>2307</v>
      </c>
    </row>
    <row r="84" spans="1:2" x14ac:dyDescent="0.2">
      <c r="A84" s="4" t="s">
        <v>2521</v>
      </c>
      <c r="B84" s="4" t="s">
        <v>2307</v>
      </c>
    </row>
    <row r="85" spans="1:2" x14ac:dyDescent="0.2">
      <c r="A85" s="4" t="s">
        <v>2520</v>
      </c>
      <c r="B85" s="4" t="s">
        <v>2307</v>
      </c>
    </row>
    <row r="86" spans="1:2" x14ac:dyDescent="0.2">
      <c r="A86" s="4" t="s">
        <v>2519</v>
      </c>
      <c r="B86" s="4" t="s">
        <v>2307</v>
      </c>
    </row>
    <row r="87" spans="1:2" x14ac:dyDescent="0.2">
      <c r="A87" s="4" t="s">
        <v>2518</v>
      </c>
      <c r="B87" s="4" t="s">
        <v>2307</v>
      </c>
    </row>
    <row r="88" spans="1:2" x14ac:dyDescent="0.2">
      <c r="A88" s="4" t="s">
        <v>2517</v>
      </c>
      <c r="B88" s="4" t="s">
        <v>2307</v>
      </c>
    </row>
    <row r="89" spans="1:2" x14ac:dyDescent="0.2">
      <c r="A89" s="4" t="s">
        <v>2516</v>
      </c>
      <c r="B89" s="4" t="s">
        <v>2307</v>
      </c>
    </row>
    <row r="90" spans="1:2" x14ac:dyDescent="0.2">
      <c r="A90" s="4" t="s">
        <v>2515</v>
      </c>
      <c r="B90" s="4" t="s">
        <v>2307</v>
      </c>
    </row>
    <row r="91" spans="1:2" x14ac:dyDescent="0.2">
      <c r="A91" s="4" t="s">
        <v>2514</v>
      </c>
      <c r="B91" s="4" t="s">
        <v>2307</v>
      </c>
    </row>
    <row r="92" spans="1:2" x14ac:dyDescent="0.2">
      <c r="A92" s="4" t="s">
        <v>2513</v>
      </c>
      <c r="B92" s="4" t="s">
        <v>2307</v>
      </c>
    </row>
    <row r="93" spans="1:2" x14ac:dyDescent="0.2">
      <c r="A93" s="4" t="s">
        <v>2512</v>
      </c>
      <c r="B93" s="4" t="s">
        <v>2307</v>
      </c>
    </row>
    <row r="94" spans="1:2" x14ac:dyDescent="0.2">
      <c r="A94" s="4" t="s">
        <v>2511</v>
      </c>
      <c r="B94" s="4" t="s">
        <v>2307</v>
      </c>
    </row>
    <row r="95" spans="1:2" x14ac:dyDescent="0.2">
      <c r="A95" s="4" t="s">
        <v>2510</v>
      </c>
      <c r="B95" s="4" t="s">
        <v>2307</v>
      </c>
    </row>
    <row r="96" spans="1:2" x14ac:dyDescent="0.2">
      <c r="A96" s="4" t="s">
        <v>2509</v>
      </c>
      <c r="B96" s="4" t="s">
        <v>2307</v>
      </c>
    </row>
    <row r="97" spans="1:2" x14ac:dyDescent="0.2">
      <c r="A97" s="4" t="s">
        <v>2508</v>
      </c>
      <c r="B97" s="4" t="s">
        <v>2307</v>
      </c>
    </row>
    <row r="98" spans="1:2" x14ac:dyDescent="0.2">
      <c r="A98" s="4" t="s">
        <v>2507</v>
      </c>
      <c r="B98" s="4" t="s">
        <v>2307</v>
      </c>
    </row>
    <row r="99" spans="1:2" x14ac:dyDescent="0.2">
      <c r="A99" s="4" t="s">
        <v>2506</v>
      </c>
      <c r="B99" s="4" t="s">
        <v>2307</v>
      </c>
    </row>
    <row r="100" spans="1:2" x14ac:dyDescent="0.2">
      <c r="A100" s="4" t="s">
        <v>2505</v>
      </c>
      <c r="B100" s="4" t="s">
        <v>2307</v>
      </c>
    </row>
    <row r="101" spans="1:2" x14ac:dyDescent="0.2">
      <c r="A101" s="4" t="s">
        <v>2504</v>
      </c>
      <c r="B101" s="4" t="s">
        <v>2307</v>
      </c>
    </row>
    <row r="102" spans="1:2" x14ac:dyDescent="0.2">
      <c r="A102" s="4" t="s">
        <v>2503</v>
      </c>
      <c r="B102" s="4" t="s">
        <v>2307</v>
      </c>
    </row>
    <row r="103" spans="1:2" x14ac:dyDescent="0.2">
      <c r="A103" s="4" t="s">
        <v>2502</v>
      </c>
      <c r="B103" s="4" t="s">
        <v>2307</v>
      </c>
    </row>
    <row r="104" spans="1:2" x14ac:dyDescent="0.2">
      <c r="A104" s="4" t="s">
        <v>2501</v>
      </c>
      <c r="B104" s="4" t="s">
        <v>2305</v>
      </c>
    </row>
    <row r="105" spans="1:2" x14ac:dyDescent="0.2">
      <c r="A105" s="4" t="s">
        <v>2500</v>
      </c>
      <c r="B105" s="4" t="s">
        <v>2305</v>
      </c>
    </row>
    <row r="106" spans="1:2" x14ac:dyDescent="0.2">
      <c r="A106" s="4" t="s">
        <v>2499</v>
      </c>
      <c r="B106" s="4" t="s">
        <v>2305</v>
      </c>
    </row>
    <row r="107" spans="1:2" x14ac:dyDescent="0.2">
      <c r="A107" s="4" t="s">
        <v>2498</v>
      </c>
      <c r="B107" s="4" t="s">
        <v>2305</v>
      </c>
    </row>
    <row r="108" spans="1:2" x14ac:dyDescent="0.2">
      <c r="A108" s="4" t="s">
        <v>2497</v>
      </c>
      <c r="B108" s="4" t="s">
        <v>2305</v>
      </c>
    </row>
    <row r="109" spans="1:2" x14ac:dyDescent="0.2">
      <c r="A109" s="4" t="s">
        <v>2496</v>
      </c>
      <c r="B109" s="4" t="s">
        <v>2303</v>
      </c>
    </row>
    <row r="110" spans="1:2" x14ac:dyDescent="0.2">
      <c r="A110" s="4" t="s">
        <v>2357</v>
      </c>
      <c r="B110" s="4" t="s">
        <v>2303</v>
      </c>
    </row>
    <row r="111" spans="1:2" x14ac:dyDescent="0.2">
      <c r="A111" s="4" t="s">
        <v>2495</v>
      </c>
      <c r="B111" s="4" t="s">
        <v>2303</v>
      </c>
    </row>
    <row r="112" spans="1:2" x14ac:dyDescent="0.2">
      <c r="A112" s="4" t="s">
        <v>2494</v>
      </c>
      <c r="B112" s="4" t="s">
        <v>2303</v>
      </c>
    </row>
    <row r="113" spans="1:2" x14ac:dyDescent="0.2">
      <c r="A113" s="4" t="s">
        <v>2493</v>
      </c>
      <c r="B113" s="4" t="s">
        <v>2303</v>
      </c>
    </row>
    <row r="114" spans="1:2" x14ac:dyDescent="0.2">
      <c r="A114" s="4" t="s">
        <v>2492</v>
      </c>
      <c r="B114" s="4" t="s">
        <v>2303</v>
      </c>
    </row>
    <row r="115" spans="1:2" x14ac:dyDescent="0.2">
      <c r="A115" s="4" t="s">
        <v>2491</v>
      </c>
      <c r="B115" s="4" t="s">
        <v>2303</v>
      </c>
    </row>
    <row r="116" spans="1:2" x14ac:dyDescent="0.2">
      <c r="A116" s="4" t="s">
        <v>2490</v>
      </c>
      <c r="B116" s="4" t="s">
        <v>2303</v>
      </c>
    </row>
    <row r="117" spans="1:2" x14ac:dyDescent="0.2">
      <c r="A117" s="4" t="s">
        <v>2489</v>
      </c>
      <c r="B117" s="4" t="s">
        <v>2303</v>
      </c>
    </row>
    <row r="118" spans="1:2" x14ac:dyDescent="0.2">
      <c r="A118" s="4" t="s">
        <v>2488</v>
      </c>
      <c r="B118" s="4" t="s">
        <v>2303</v>
      </c>
    </row>
    <row r="119" spans="1:2" x14ac:dyDescent="0.2">
      <c r="A119" s="4" t="s">
        <v>2487</v>
      </c>
      <c r="B119" s="4" t="s">
        <v>2303</v>
      </c>
    </row>
    <row r="120" spans="1:2" x14ac:dyDescent="0.2">
      <c r="A120" s="4" t="s">
        <v>2486</v>
      </c>
      <c r="B120" s="4" t="s">
        <v>2303</v>
      </c>
    </row>
    <row r="121" spans="1:2" x14ac:dyDescent="0.2">
      <c r="A121" s="4" t="s">
        <v>2485</v>
      </c>
      <c r="B121" s="4" t="s">
        <v>2303</v>
      </c>
    </row>
    <row r="122" spans="1:2" x14ac:dyDescent="0.2">
      <c r="A122" s="4" t="s">
        <v>2484</v>
      </c>
      <c r="B122" s="4" t="s">
        <v>2303</v>
      </c>
    </row>
    <row r="123" spans="1:2" x14ac:dyDescent="0.2">
      <c r="A123" s="4" t="s">
        <v>2483</v>
      </c>
      <c r="B123" s="4" t="s">
        <v>2301</v>
      </c>
    </row>
    <row r="124" spans="1:2" x14ac:dyDescent="0.2">
      <c r="A124" s="4" t="s">
        <v>2482</v>
      </c>
      <c r="B124" s="4" t="s">
        <v>2301</v>
      </c>
    </row>
    <row r="125" spans="1:2" x14ac:dyDescent="0.2">
      <c r="A125" s="4" t="s">
        <v>2481</v>
      </c>
      <c r="B125" s="4" t="s">
        <v>2301</v>
      </c>
    </row>
    <row r="126" spans="1:2" x14ac:dyDescent="0.2">
      <c r="A126" s="4" t="s">
        <v>2480</v>
      </c>
      <c r="B126" s="4" t="s">
        <v>2301</v>
      </c>
    </row>
    <row r="127" spans="1:2" x14ac:dyDescent="0.2">
      <c r="A127" s="4" t="s">
        <v>2479</v>
      </c>
      <c r="B127" s="4" t="s">
        <v>2301</v>
      </c>
    </row>
    <row r="128" spans="1:2" x14ac:dyDescent="0.2">
      <c r="A128" s="4" t="s">
        <v>2478</v>
      </c>
      <c r="B128" s="4" t="s">
        <v>2301</v>
      </c>
    </row>
    <row r="129" spans="1:2" x14ac:dyDescent="0.2">
      <c r="A129" s="4" t="s">
        <v>2477</v>
      </c>
      <c r="B129" s="4" t="s">
        <v>2301</v>
      </c>
    </row>
    <row r="130" spans="1:2" x14ac:dyDescent="0.2">
      <c r="A130" s="4" t="s">
        <v>2476</v>
      </c>
      <c r="B130" s="4" t="s">
        <v>2301</v>
      </c>
    </row>
    <row r="131" spans="1:2" x14ac:dyDescent="0.2">
      <c r="A131" s="4" t="s">
        <v>2475</v>
      </c>
      <c r="B131" s="4" t="s">
        <v>2301</v>
      </c>
    </row>
    <row r="132" spans="1:2" x14ac:dyDescent="0.2">
      <c r="A132" s="4" t="s">
        <v>2474</v>
      </c>
      <c r="B132" s="4" t="s">
        <v>2301</v>
      </c>
    </row>
    <row r="133" spans="1:2" x14ac:dyDescent="0.2">
      <c r="A133" s="4" t="s">
        <v>2473</v>
      </c>
      <c r="B133" s="4" t="s">
        <v>2301</v>
      </c>
    </row>
    <row r="134" spans="1:2" x14ac:dyDescent="0.2">
      <c r="A134" s="4" t="s">
        <v>2472</v>
      </c>
      <c r="B134" s="4" t="s">
        <v>2301</v>
      </c>
    </row>
    <row r="135" spans="1:2" x14ac:dyDescent="0.2">
      <c r="A135" s="4" t="s">
        <v>2471</v>
      </c>
      <c r="B135" s="4" t="s">
        <v>2301</v>
      </c>
    </row>
    <row r="136" spans="1:2" x14ac:dyDescent="0.2">
      <c r="A136" s="4" t="s">
        <v>2470</v>
      </c>
      <c r="B136" s="4" t="s">
        <v>2301</v>
      </c>
    </row>
    <row r="137" spans="1:2" x14ac:dyDescent="0.2">
      <c r="A137" s="4" t="s">
        <v>2469</v>
      </c>
      <c r="B137" s="4" t="s">
        <v>2301</v>
      </c>
    </row>
    <row r="138" spans="1:2" x14ac:dyDescent="0.2">
      <c r="A138" s="4" t="s">
        <v>2468</v>
      </c>
      <c r="B138" s="4" t="s">
        <v>2301</v>
      </c>
    </row>
    <row r="139" spans="1:2" x14ac:dyDescent="0.2">
      <c r="A139" s="4" t="s">
        <v>2467</v>
      </c>
      <c r="B139" s="4" t="s">
        <v>2301</v>
      </c>
    </row>
    <row r="140" spans="1:2" x14ac:dyDescent="0.2">
      <c r="A140" s="4" t="s">
        <v>2466</v>
      </c>
      <c r="B140" s="4" t="s">
        <v>2301</v>
      </c>
    </row>
    <row r="141" spans="1:2" x14ac:dyDescent="0.2">
      <c r="A141" s="4" t="s">
        <v>2465</v>
      </c>
      <c r="B141" s="4" t="s">
        <v>2301</v>
      </c>
    </row>
    <row r="142" spans="1:2" x14ac:dyDescent="0.2">
      <c r="A142" s="4" t="s">
        <v>2464</v>
      </c>
      <c r="B142" s="4" t="s">
        <v>2301</v>
      </c>
    </row>
    <row r="143" spans="1:2" x14ac:dyDescent="0.2">
      <c r="A143" s="4" t="s">
        <v>2463</v>
      </c>
      <c r="B143" s="4" t="s">
        <v>2301</v>
      </c>
    </row>
    <row r="144" spans="1:2" x14ac:dyDescent="0.2">
      <c r="A144" s="4" t="s">
        <v>2462</v>
      </c>
      <c r="B144" s="4" t="s">
        <v>2301</v>
      </c>
    </row>
    <row r="145" spans="1:2" x14ac:dyDescent="0.2">
      <c r="A145" s="4" t="s">
        <v>2461</v>
      </c>
      <c r="B145" s="4" t="s">
        <v>2301</v>
      </c>
    </row>
    <row r="146" spans="1:2" x14ac:dyDescent="0.2">
      <c r="A146" s="4" t="s">
        <v>2460</v>
      </c>
      <c r="B146" s="4" t="s">
        <v>2301</v>
      </c>
    </row>
    <row r="147" spans="1:2" x14ac:dyDescent="0.2">
      <c r="A147" s="4" t="s">
        <v>2459</v>
      </c>
      <c r="B147" s="4" t="s">
        <v>2301</v>
      </c>
    </row>
    <row r="148" spans="1:2" x14ac:dyDescent="0.2">
      <c r="A148" s="4" t="s">
        <v>2458</v>
      </c>
      <c r="B148" s="4" t="s">
        <v>2301</v>
      </c>
    </row>
    <row r="149" spans="1:2" x14ac:dyDescent="0.2">
      <c r="A149" s="4" t="s">
        <v>2457</v>
      </c>
      <c r="B149" s="4" t="s">
        <v>2301</v>
      </c>
    </row>
    <row r="150" spans="1:2" x14ac:dyDescent="0.2">
      <c r="A150" s="4" t="s">
        <v>2456</v>
      </c>
      <c r="B150" s="4" t="s">
        <v>2301</v>
      </c>
    </row>
    <row r="151" spans="1:2" x14ac:dyDescent="0.2">
      <c r="A151" s="4" t="s">
        <v>2455</v>
      </c>
      <c r="B151" s="4" t="s">
        <v>2301</v>
      </c>
    </row>
    <row r="152" spans="1:2" x14ac:dyDescent="0.2">
      <c r="A152" s="4" t="s">
        <v>2454</v>
      </c>
      <c r="B152" s="4" t="s">
        <v>2301</v>
      </c>
    </row>
    <row r="153" spans="1:2" x14ac:dyDescent="0.2">
      <c r="A153" s="4" t="s">
        <v>2453</v>
      </c>
      <c r="B153" s="4" t="s">
        <v>2301</v>
      </c>
    </row>
    <row r="154" spans="1:2" x14ac:dyDescent="0.2">
      <c r="A154" s="4" t="s">
        <v>2452</v>
      </c>
      <c r="B154" s="4" t="s">
        <v>2301</v>
      </c>
    </row>
    <row r="155" spans="1:2" x14ac:dyDescent="0.2">
      <c r="A155" s="4" t="s">
        <v>2451</v>
      </c>
      <c r="B155" s="4" t="s">
        <v>2301</v>
      </c>
    </row>
    <row r="156" spans="1:2" x14ac:dyDescent="0.2">
      <c r="A156" s="4" t="s">
        <v>2450</v>
      </c>
      <c r="B156" s="4" t="s">
        <v>2301</v>
      </c>
    </row>
    <row r="157" spans="1:2" x14ac:dyDescent="0.2">
      <c r="A157" s="4" t="s">
        <v>2449</v>
      </c>
      <c r="B157" s="4" t="s">
        <v>2301</v>
      </c>
    </row>
    <row r="158" spans="1:2" x14ac:dyDescent="0.2">
      <c r="A158" s="4" t="s">
        <v>2448</v>
      </c>
      <c r="B158" s="4" t="s">
        <v>2301</v>
      </c>
    </row>
    <row r="159" spans="1:2" x14ac:dyDescent="0.2">
      <c r="A159" s="4" t="s">
        <v>2447</v>
      </c>
      <c r="B159" s="4" t="s">
        <v>2301</v>
      </c>
    </row>
    <row r="160" spans="1:2" x14ac:dyDescent="0.2">
      <c r="A160" s="4" t="s">
        <v>2446</v>
      </c>
      <c r="B160" s="4" t="s">
        <v>2301</v>
      </c>
    </row>
    <row r="161" spans="1:2" x14ac:dyDescent="0.2">
      <c r="A161" s="4" t="s">
        <v>2445</v>
      </c>
      <c r="B161" s="4" t="s">
        <v>2301</v>
      </c>
    </row>
    <row r="162" spans="1:2" x14ac:dyDescent="0.2">
      <c r="A162" s="4" t="s">
        <v>2444</v>
      </c>
      <c r="B162" s="4" t="s">
        <v>2301</v>
      </c>
    </row>
    <row r="163" spans="1:2" x14ac:dyDescent="0.2">
      <c r="A163" s="4" t="s">
        <v>2443</v>
      </c>
      <c r="B163" s="4" t="s">
        <v>2301</v>
      </c>
    </row>
    <row r="164" spans="1:2" x14ac:dyDescent="0.2">
      <c r="A164" s="4" t="s">
        <v>2442</v>
      </c>
      <c r="B164" s="4" t="s">
        <v>2301</v>
      </c>
    </row>
    <row r="165" spans="1:2" x14ac:dyDescent="0.2">
      <c r="A165" s="4" t="s">
        <v>2441</v>
      </c>
      <c r="B165" s="4" t="s">
        <v>2301</v>
      </c>
    </row>
    <row r="166" spans="1:2" x14ac:dyDescent="0.2">
      <c r="A166" s="4" t="s">
        <v>2440</v>
      </c>
      <c r="B166" s="4" t="s">
        <v>2301</v>
      </c>
    </row>
    <row r="167" spans="1:2" x14ac:dyDescent="0.2">
      <c r="A167" s="4" t="s">
        <v>2439</v>
      </c>
      <c r="B167" s="4" t="s">
        <v>2301</v>
      </c>
    </row>
    <row r="168" spans="1:2" x14ac:dyDescent="0.2">
      <c r="A168" s="4" t="s">
        <v>2438</v>
      </c>
      <c r="B168" s="4" t="s">
        <v>2301</v>
      </c>
    </row>
    <row r="169" spans="1:2" x14ac:dyDescent="0.2">
      <c r="A169" s="4" t="s">
        <v>2437</v>
      </c>
      <c r="B169" s="4" t="s">
        <v>2301</v>
      </c>
    </row>
    <row r="170" spans="1:2" x14ac:dyDescent="0.2">
      <c r="A170" s="4" t="s">
        <v>2436</v>
      </c>
      <c r="B170" s="4" t="s">
        <v>2301</v>
      </c>
    </row>
    <row r="171" spans="1:2" x14ac:dyDescent="0.2">
      <c r="A171" s="4" t="s">
        <v>2435</v>
      </c>
      <c r="B171" s="4" t="s">
        <v>2301</v>
      </c>
    </row>
    <row r="172" spans="1:2" x14ac:dyDescent="0.2">
      <c r="A172" s="4" t="s">
        <v>2434</v>
      </c>
      <c r="B172" s="4" t="s">
        <v>2301</v>
      </c>
    </row>
    <row r="173" spans="1:2" x14ac:dyDescent="0.2">
      <c r="A173" s="4" t="s">
        <v>2433</v>
      </c>
      <c r="B173" s="4" t="s">
        <v>2301</v>
      </c>
    </row>
    <row r="174" spans="1:2" x14ac:dyDescent="0.2">
      <c r="A174" s="4" t="s">
        <v>2432</v>
      </c>
      <c r="B174" s="4" t="s">
        <v>2301</v>
      </c>
    </row>
    <row r="175" spans="1:2" x14ac:dyDescent="0.2">
      <c r="A175" s="4" t="s">
        <v>2431</v>
      </c>
      <c r="B175" s="4" t="s">
        <v>2301</v>
      </c>
    </row>
    <row r="176" spans="1:2" x14ac:dyDescent="0.2">
      <c r="A176" s="4" t="s">
        <v>2430</v>
      </c>
      <c r="B176" s="4" t="s">
        <v>2301</v>
      </c>
    </row>
    <row r="177" spans="1:2" x14ac:dyDescent="0.2">
      <c r="A177" s="4" t="s">
        <v>2429</v>
      </c>
      <c r="B177" s="4" t="s">
        <v>2301</v>
      </c>
    </row>
    <row r="178" spans="1:2" x14ac:dyDescent="0.2">
      <c r="A178" s="4" t="s">
        <v>2428</v>
      </c>
      <c r="B178" s="4" t="s">
        <v>2301</v>
      </c>
    </row>
    <row r="179" spans="1:2" x14ac:dyDescent="0.2">
      <c r="A179" s="4" t="s">
        <v>2427</v>
      </c>
      <c r="B179" s="4" t="s">
        <v>2301</v>
      </c>
    </row>
    <row r="180" spans="1:2" x14ac:dyDescent="0.2">
      <c r="A180" s="4" t="s">
        <v>2426</v>
      </c>
      <c r="B180" s="4" t="s">
        <v>2301</v>
      </c>
    </row>
    <row r="181" spans="1:2" x14ac:dyDescent="0.2">
      <c r="A181" s="4" t="s">
        <v>2425</v>
      </c>
      <c r="B181" s="4" t="s">
        <v>2301</v>
      </c>
    </row>
    <row r="182" spans="1:2" x14ac:dyDescent="0.2">
      <c r="A182" s="4" t="s">
        <v>2424</v>
      </c>
      <c r="B182" s="4" t="s">
        <v>2301</v>
      </c>
    </row>
    <row r="183" spans="1:2" x14ac:dyDescent="0.2">
      <c r="A183" s="4" t="s">
        <v>2423</v>
      </c>
      <c r="B183" s="4" t="s">
        <v>2301</v>
      </c>
    </row>
    <row r="184" spans="1:2" x14ac:dyDescent="0.2">
      <c r="A184" s="4" t="s">
        <v>2422</v>
      </c>
      <c r="B184" s="4" t="s">
        <v>2301</v>
      </c>
    </row>
    <row r="185" spans="1:2" x14ac:dyDescent="0.2">
      <c r="A185" s="4" t="s">
        <v>2421</v>
      </c>
      <c r="B185" s="4" t="s">
        <v>2301</v>
      </c>
    </row>
    <row r="186" spans="1:2" x14ac:dyDescent="0.2">
      <c r="A186" s="4" t="s">
        <v>2420</v>
      </c>
      <c r="B186" s="4" t="s">
        <v>2301</v>
      </c>
    </row>
    <row r="187" spans="1:2" x14ac:dyDescent="0.2">
      <c r="A187" s="4" t="s">
        <v>2419</v>
      </c>
      <c r="B187" s="4" t="s">
        <v>2301</v>
      </c>
    </row>
    <row r="188" spans="1:2" x14ac:dyDescent="0.2">
      <c r="A188" s="4" t="s">
        <v>2418</v>
      </c>
      <c r="B188" s="4" t="s">
        <v>2301</v>
      </c>
    </row>
    <row r="189" spans="1:2" x14ac:dyDescent="0.2">
      <c r="A189" s="4" t="s">
        <v>2417</v>
      </c>
      <c r="B189" s="4" t="s">
        <v>2301</v>
      </c>
    </row>
    <row r="190" spans="1:2" x14ac:dyDescent="0.2">
      <c r="A190" s="4" t="s">
        <v>2416</v>
      </c>
      <c r="B190" s="4" t="s">
        <v>2301</v>
      </c>
    </row>
    <row r="191" spans="1:2" x14ac:dyDescent="0.2">
      <c r="A191" s="4" t="s">
        <v>2415</v>
      </c>
      <c r="B191" s="4" t="s">
        <v>2301</v>
      </c>
    </row>
    <row r="192" spans="1:2" x14ac:dyDescent="0.2">
      <c r="A192" s="4" t="s">
        <v>2414</v>
      </c>
      <c r="B192" s="4" t="s">
        <v>2301</v>
      </c>
    </row>
    <row r="193" spans="1:2" x14ac:dyDescent="0.2">
      <c r="A193" s="4" t="s">
        <v>2413</v>
      </c>
      <c r="B193" s="4" t="s">
        <v>2301</v>
      </c>
    </row>
    <row r="194" spans="1:2" x14ac:dyDescent="0.2">
      <c r="A194" s="4" t="s">
        <v>2412</v>
      </c>
      <c r="B194" s="4" t="s">
        <v>2301</v>
      </c>
    </row>
    <row r="195" spans="1:2" x14ac:dyDescent="0.2">
      <c r="A195" s="4" t="s">
        <v>2411</v>
      </c>
      <c r="B195" s="4" t="s">
        <v>2301</v>
      </c>
    </row>
    <row r="196" spans="1:2" x14ac:dyDescent="0.2">
      <c r="A196" s="4" t="s">
        <v>2410</v>
      </c>
      <c r="B196" s="4" t="s">
        <v>2301</v>
      </c>
    </row>
    <row r="197" spans="1:2" x14ac:dyDescent="0.2">
      <c r="A197" s="4" t="s">
        <v>2409</v>
      </c>
      <c r="B197" s="4" t="s">
        <v>2301</v>
      </c>
    </row>
    <row r="198" spans="1:2" x14ac:dyDescent="0.2">
      <c r="A198" s="4" t="s">
        <v>2408</v>
      </c>
      <c r="B198" s="4" t="s">
        <v>2301</v>
      </c>
    </row>
    <row r="199" spans="1:2" x14ac:dyDescent="0.2">
      <c r="A199" s="4" t="s">
        <v>2407</v>
      </c>
      <c r="B199" s="4" t="s">
        <v>2301</v>
      </c>
    </row>
    <row r="200" spans="1:2" x14ac:dyDescent="0.2">
      <c r="A200" s="4" t="s">
        <v>2340</v>
      </c>
      <c r="B200" s="4" t="s">
        <v>2301</v>
      </c>
    </row>
    <row r="201" spans="1:2" x14ac:dyDescent="0.2">
      <c r="A201" s="4" t="s">
        <v>2406</v>
      </c>
      <c r="B201" s="4" t="s">
        <v>2301</v>
      </c>
    </row>
    <row r="202" spans="1:2" x14ac:dyDescent="0.2">
      <c r="A202" s="4" t="s">
        <v>2405</v>
      </c>
      <c r="B202" s="4" t="s">
        <v>2301</v>
      </c>
    </row>
    <row r="203" spans="1:2" x14ac:dyDescent="0.2">
      <c r="A203" s="4" t="s">
        <v>2404</v>
      </c>
      <c r="B203" s="4" t="s">
        <v>2301</v>
      </c>
    </row>
    <row r="204" spans="1:2" x14ac:dyDescent="0.2">
      <c r="A204" s="4" t="s">
        <v>2403</v>
      </c>
      <c r="B204" s="4" t="s">
        <v>2301</v>
      </c>
    </row>
    <row r="205" spans="1:2" x14ac:dyDescent="0.2">
      <c r="A205" s="4" t="s">
        <v>2402</v>
      </c>
      <c r="B205" s="4" t="s">
        <v>2301</v>
      </c>
    </row>
    <row r="206" spans="1:2" x14ac:dyDescent="0.2">
      <c r="A206" s="4" t="s">
        <v>2401</v>
      </c>
      <c r="B206" s="4" t="s">
        <v>2301</v>
      </c>
    </row>
    <row r="207" spans="1:2" x14ac:dyDescent="0.2">
      <c r="A207" s="4" t="s">
        <v>2400</v>
      </c>
      <c r="B207" s="4" t="s">
        <v>2301</v>
      </c>
    </row>
    <row r="208" spans="1:2" x14ac:dyDescent="0.2">
      <c r="A208" s="4" t="s">
        <v>2399</v>
      </c>
      <c r="B208" s="4" t="s">
        <v>2301</v>
      </c>
    </row>
    <row r="209" spans="1:2" x14ac:dyDescent="0.2">
      <c r="A209" s="4" t="s">
        <v>2398</v>
      </c>
      <c r="B209" s="4" t="s">
        <v>2301</v>
      </c>
    </row>
    <row r="210" spans="1:2" x14ac:dyDescent="0.2">
      <c r="A210" s="4" t="s">
        <v>2397</v>
      </c>
      <c r="B210" s="4" t="s">
        <v>2301</v>
      </c>
    </row>
    <row r="211" spans="1:2" x14ac:dyDescent="0.2">
      <c r="A211" s="4" t="s">
        <v>2396</v>
      </c>
      <c r="B211" s="4" t="s">
        <v>2301</v>
      </c>
    </row>
    <row r="212" spans="1:2" x14ac:dyDescent="0.2">
      <c r="A212" s="4" t="s">
        <v>2395</v>
      </c>
      <c r="B212" s="4" t="s">
        <v>2301</v>
      </c>
    </row>
    <row r="213" spans="1:2" x14ac:dyDescent="0.2">
      <c r="A213" s="4" t="s">
        <v>2394</v>
      </c>
      <c r="B213" s="4" t="s">
        <v>2301</v>
      </c>
    </row>
    <row r="214" spans="1:2" x14ac:dyDescent="0.2">
      <c r="A214" s="4" t="s">
        <v>2393</v>
      </c>
      <c r="B214" s="4" t="s">
        <v>2301</v>
      </c>
    </row>
    <row r="215" spans="1:2" x14ac:dyDescent="0.2">
      <c r="A215" s="4" t="s">
        <v>2392</v>
      </c>
      <c r="B215" s="4" t="s">
        <v>2301</v>
      </c>
    </row>
    <row r="216" spans="1:2" x14ac:dyDescent="0.2">
      <c r="A216" s="4" t="s">
        <v>2391</v>
      </c>
      <c r="B216" s="4" t="s">
        <v>2301</v>
      </c>
    </row>
    <row r="217" spans="1:2" x14ac:dyDescent="0.2">
      <c r="A217" s="4" t="s">
        <v>2390</v>
      </c>
      <c r="B217" s="4" t="s">
        <v>2301</v>
      </c>
    </row>
    <row r="218" spans="1:2" x14ac:dyDescent="0.2">
      <c r="A218" s="4" t="s">
        <v>2389</v>
      </c>
      <c r="B218" s="4" t="s">
        <v>2301</v>
      </c>
    </row>
    <row r="219" spans="1:2" x14ac:dyDescent="0.2">
      <c r="A219" s="4" t="s">
        <v>2388</v>
      </c>
      <c r="B219" s="4" t="s">
        <v>2301</v>
      </c>
    </row>
    <row r="220" spans="1:2" x14ac:dyDescent="0.2">
      <c r="A220" s="4" t="s">
        <v>2387</v>
      </c>
      <c r="B220" s="4" t="s">
        <v>2301</v>
      </c>
    </row>
    <row r="221" spans="1:2" x14ac:dyDescent="0.2">
      <c r="A221" s="4" t="s">
        <v>2386</v>
      </c>
      <c r="B221" s="4" t="s">
        <v>2301</v>
      </c>
    </row>
    <row r="222" spans="1:2" x14ac:dyDescent="0.2">
      <c r="A222" s="4" t="s">
        <v>2385</v>
      </c>
      <c r="B222" s="4" t="s">
        <v>2301</v>
      </c>
    </row>
    <row r="223" spans="1:2" x14ac:dyDescent="0.2">
      <c r="A223" s="4" t="s">
        <v>2384</v>
      </c>
      <c r="B223" s="4" t="s">
        <v>2301</v>
      </c>
    </row>
    <row r="224" spans="1:2" x14ac:dyDescent="0.2">
      <c r="A224" s="4" t="s">
        <v>2383</v>
      </c>
      <c r="B224" s="4" t="s">
        <v>2301</v>
      </c>
    </row>
    <row r="225" spans="1:2" x14ac:dyDescent="0.2">
      <c r="A225" s="4" t="s">
        <v>2382</v>
      </c>
      <c r="B225" s="4" t="s">
        <v>2301</v>
      </c>
    </row>
    <row r="226" spans="1:2" x14ac:dyDescent="0.2">
      <c r="A226" s="4" t="s">
        <v>2381</v>
      </c>
      <c r="B226" s="4" t="s">
        <v>2301</v>
      </c>
    </row>
    <row r="227" spans="1:2" x14ac:dyDescent="0.2">
      <c r="A227" s="4" t="s">
        <v>2380</v>
      </c>
      <c r="B227" s="4" t="s">
        <v>2301</v>
      </c>
    </row>
    <row r="228" spans="1:2" x14ac:dyDescent="0.2">
      <c r="A228" s="4" t="s">
        <v>2379</v>
      </c>
      <c r="B228" s="4" t="s">
        <v>2301</v>
      </c>
    </row>
    <row r="229" spans="1:2" x14ac:dyDescent="0.2">
      <c r="A229" s="4" t="s">
        <v>2378</v>
      </c>
      <c r="B229" s="4" t="s">
        <v>2301</v>
      </c>
    </row>
    <row r="230" spans="1:2" x14ac:dyDescent="0.2">
      <c r="A230" s="4" t="s">
        <v>2377</v>
      </c>
      <c r="B230" s="4" t="s">
        <v>2301</v>
      </c>
    </row>
    <row r="231" spans="1:2" x14ac:dyDescent="0.2">
      <c r="A231" s="4" t="s">
        <v>2376</v>
      </c>
      <c r="B231" s="4" t="s">
        <v>2301</v>
      </c>
    </row>
    <row r="232" spans="1:2" x14ac:dyDescent="0.2">
      <c r="A232" s="4" t="s">
        <v>2375</v>
      </c>
      <c r="B232" s="4" t="s">
        <v>2301</v>
      </c>
    </row>
    <row r="233" spans="1:2" x14ac:dyDescent="0.2">
      <c r="A233" s="4" t="s">
        <v>2374</v>
      </c>
      <c r="B233" s="4" t="s">
        <v>2301</v>
      </c>
    </row>
    <row r="234" spans="1:2" x14ac:dyDescent="0.2">
      <c r="A234" s="4" t="s">
        <v>2373</v>
      </c>
      <c r="B234" s="4" t="s">
        <v>2301</v>
      </c>
    </row>
    <row r="235" spans="1:2" x14ac:dyDescent="0.2">
      <c r="A235" s="4" t="s">
        <v>2372</v>
      </c>
      <c r="B235" s="4" t="s">
        <v>2301</v>
      </c>
    </row>
    <row r="236" spans="1:2" x14ac:dyDescent="0.2">
      <c r="A236" s="4" t="s">
        <v>2371</v>
      </c>
      <c r="B236" s="4" t="s">
        <v>2301</v>
      </c>
    </row>
    <row r="237" spans="1:2" x14ac:dyDescent="0.2">
      <c r="A237" s="4" t="s">
        <v>2370</v>
      </c>
      <c r="B237" s="4" t="s">
        <v>2301</v>
      </c>
    </row>
    <row r="238" spans="1:2" x14ac:dyDescent="0.2">
      <c r="A238" s="4" t="s">
        <v>2369</v>
      </c>
      <c r="B238" s="4" t="s">
        <v>2301</v>
      </c>
    </row>
    <row r="239" spans="1:2" x14ac:dyDescent="0.2">
      <c r="A239" s="4" t="s">
        <v>2368</v>
      </c>
      <c r="B239" s="4" t="s">
        <v>2301</v>
      </c>
    </row>
    <row r="240" spans="1:2" x14ac:dyDescent="0.2">
      <c r="A240" s="4" t="s">
        <v>2367</v>
      </c>
      <c r="B240" s="4" t="s">
        <v>2301</v>
      </c>
    </row>
    <row r="241" spans="1:2" x14ac:dyDescent="0.2">
      <c r="A241" s="4" t="s">
        <v>2366</v>
      </c>
      <c r="B241" s="4" t="s">
        <v>2301</v>
      </c>
    </row>
    <row r="242" spans="1:2" x14ac:dyDescent="0.2">
      <c r="A242" s="4" t="s">
        <v>2365</v>
      </c>
      <c r="B242" s="4" t="s">
        <v>2301</v>
      </c>
    </row>
    <row r="243" spans="1:2" x14ac:dyDescent="0.2">
      <c r="A243" s="4" t="s">
        <v>2364</v>
      </c>
      <c r="B243" s="4" t="s">
        <v>2301</v>
      </c>
    </row>
    <row r="244" spans="1:2" x14ac:dyDescent="0.2">
      <c r="A244" s="4" t="s">
        <v>2363</v>
      </c>
      <c r="B244" s="4" t="s">
        <v>2301</v>
      </c>
    </row>
    <row r="245" spans="1:2" x14ac:dyDescent="0.2">
      <c r="A245" s="4" t="s">
        <v>2362</v>
      </c>
      <c r="B245" s="4" t="s">
        <v>2301</v>
      </c>
    </row>
    <row r="246" spans="1:2" x14ac:dyDescent="0.2">
      <c r="A246" s="4" t="s">
        <v>2361</v>
      </c>
      <c r="B246" s="4" t="s">
        <v>2301</v>
      </c>
    </row>
    <row r="247" spans="1:2" x14ac:dyDescent="0.2">
      <c r="A247" s="4" t="s">
        <v>2360</v>
      </c>
      <c r="B247" s="4" t="s">
        <v>2299</v>
      </c>
    </row>
    <row r="248" spans="1:2" x14ac:dyDescent="0.2">
      <c r="A248" s="4" t="s">
        <v>2359</v>
      </c>
      <c r="B248" s="4" t="s">
        <v>2299</v>
      </c>
    </row>
    <row r="249" spans="1:2" x14ac:dyDescent="0.2">
      <c r="A249" s="4" t="s">
        <v>2358</v>
      </c>
      <c r="B249" s="4" t="s">
        <v>2297</v>
      </c>
    </row>
    <row r="250" spans="1:2" x14ac:dyDescent="0.2">
      <c r="A250" s="4" t="s">
        <v>2357</v>
      </c>
      <c r="B250" s="4" t="s">
        <v>2297</v>
      </c>
    </row>
    <row r="251" spans="1:2" x14ac:dyDescent="0.2">
      <c r="A251" s="4" t="s">
        <v>2356</v>
      </c>
      <c r="B251" s="4" t="s">
        <v>2297</v>
      </c>
    </row>
    <row r="252" spans="1:2" x14ac:dyDescent="0.2">
      <c r="A252" s="4" t="s">
        <v>2355</v>
      </c>
      <c r="B252" s="4" t="s">
        <v>2297</v>
      </c>
    </row>
    <row r="253" spans="1:2" x14ac:dyDescent="0.2">
      <c r="A253" s="4" t="s">
        <v>2354</v>
      </c>
      <c r="B253" s="4" t="s">
        <v>2297</v>
      </c>
    </row>
    <row r="254" spans="1:2" x14ac:dyDescent="0.2">
      <c r="A254" s="4" t="s">
        <v>2353</v>
      </c>
      <c r="B254" s="4" t="s">
        <v>2297</v>
      </c>
    </row>
    <row r="255" spans="1:2" x14ac:dyDescent="0.2">
      <c r="A255" s="4" t="s">
        <v>2352</v>
      </c>
      <c r="B255" s="4" t="s">
        <v>2297</v>
      </c>
    </row>
    <row r="256" spans="1:2" x14ac:dyDescent="0.2">
      <c r="A256" s="4" t="s">
        <v>2351</v>
      </c>
      <c r="B256" s="4" t="s">
        <v>2295</v>
      </c>
    </row>
    <row r="257" spans="1:2" x14ac:dyDescent="0.2">
      <c r="A257" s="4" t="s">
        <v>2350</v>
      </c>
      <c r="B257" s="4" t="s">
        <v>2295</v>
      </c>
    </row>
    <row r="258" spans="1:2" x14ac:dyDescent="0.2">
      <c r="A258" s="4" t="s">
        <v>2349</v>
      </c>
      <c r="B258" s="4" t="s">
        <v>2291</v>
      </c>
    </row>
    <row r="259" spans="1:2" x14ac:dyDescent="0.2">
      <c r="A259" s="4" t="s">
        <v>2348</v>
      </c>
      <c r="B259" s="4" t="s">
        <v>2291</v>
      </c>
    </row>
    <row r="260" spans="1:2" x14ac:dyDescent="0.2">
      <c r="A260" s="4" t="s">
        <v>2347</v>
      </c>
      <c r="B260" s="4" t="s">
        <v>2291</v>
      </c>
    </row>
    <row r="261" spans="1:2" x14ac:dyDescent="0.2">
      <c r="A261" s="4" t="s">
        <v>2346</v>
      </c>
      <c r="B261" s="4" t="s">
        <v>2289</v>
      </c>
    </row>
    <row r="262" spans="1:2" x14ac:dyDescent="0.2">
      <c r="A262" s="4" t="s">
        <v>2345</v>
      </c>
      <c r="B262" s="4" t="s">
        <v>2289</v>
      </c>
    </row>
    <row r="263" spans="1:2" x14ac:dyDescent="0.2">
      <c r="A263" s="4" t="s">
        <v>2344</v>
      </c>
      <c r="B263" s="4" t="s">
        <v>2289</v>
      </c>
    </row>
    <row r="264" spans="1:2" x14ac:dyDescent="0.2">
      <c r="A264" s="4" t="s">
        <v>2343</v>
      </c>
      <c r="B264" s="4" t="s">
        <v>2289</v>
      </c>
    </row>
    <row r="265" spans="1:2" x14ac:dyDescent="0.2">
      <c r="A265" s="4" t="s">
        <v>2342</v>
      </c>
      <c r="B265" s="4" t="s">
        <v>2289</v>
      </c>
    </row>
    <row r="266" spans="1:2" x14ac:dyDescent="0.2">
      <c r="A266" s="4" t="s">
        <v>2341</v>
      </c>
      <c r="B266" s="4" t="s">
        <v>2289</v>
      </c>
    </row>
    <row r="267" spans="1:2" x14ac:dyDescent="0.2">
      <c r="A267" s="4" t="s">
        <v>2340</v>
      </c>
      <c r="B267" s="4" t="s">
        <v>2289</v>
      </c>
    </row>
    <row r="268" spans="1:2" x14ac:dyDescent="0.2">
      <c r="A268" s="4" t="s">
        <v>2339</v>
      </c>
      <c r="B268" s="4" t="s">
        <v>2289</v>
      </c>
    </row>
    <row r="269" spans="1:2" x14ac:dyDescent="0.2">
      <c r="A269" s="4" t="s">
        <v>2338</v>
      </c>
      <c r="B269" s="4" t="s">
        <v>2289</v>
      </c>
    </row>
    <row r="270" spans="1:2" x14ac:dyDescent="0.2">
      <c r="A270" s="4" t="s">
        <v>2337</v>
      </c>
      <c r="B270" s="4" t="s">
        <v>2289</v>
      </c>
    </row>
    <row r="271" spans="1:2" x14ac:dyDescent="0.2">
      <c r="A271" s="4" t="s">
        <v>2336</v>
      </c>
      <c r="B271" s="4" t="s">
        <v>2289</v>
      </c>
    </row>
    <row r="272" spans="1:2" x14ac:dyDescent="0.2">
      <c r="A272" s="4" t="s">
        <v>2335</v>
      </c>
      <c r="B272" s="4" t="s">
        <v>2289</v>
      </c>
    </row>
    <row r="273" spans="1:2" x14ac:dyDescent="0.2">
      <c r="A273" s="4" t="s">
        <v>2334</v>
      </c>
      <c r="B273" s="4" t="s">
        <v>2289</v>
      </c>
    </row>
    <row r="274" spans="1:2" x14ac:dyDescent="0.2">
      <c r="A274" s="4" t="s">
        <v>2333</v>
      </c>
      <c r="B274" s="4" t="s">
        <v>2289</v>
      </c>
    </row>
    <row r="275" spans="1:2" x14ac:dyDescent="0.2">
      <c r="A275" s="4" t="s">
        <v>2332</v>
      </c>
      <c r="B275" s="4" t="s">
        <v>2289</v>
      </c>
    </row>
    <row r="276" spans="1:2" x14ac:dyDescent="0.2">
      <c r="A276" s="4" t="s">
        <v>2331</v>
      </c>
      <c r="B276" s="4" t="s">
        <v>2289</v>
      </c>
    </row>
    <row r="277" spans="1:2" x14ac:dyDescent="0.2">
      <c r="A277" s="4" t="s">
        <v>2330</v>
      </c>
      <c r="B277" s="4" t="s">
        <v>2289</v>
      </c>
    </row>
    <row r="278" spans="1:2" x14ac:dyDescent="0.2">
      <c r="A278" s="4" t="s">
        <v>2329</v>
      </c>
      <c r="B278" s="4" t="s">
        <v>2289</v>
      </c>
    </row>
    <row r="279" spans="1:2" x14ac:dyDescent="0.2">
      <c r="A279" s="4" t="s">
        <v>2328</v>
      </c>
      <c r="B279" s="4" t="s">
        <v>2307</v>
      </c>
    </row>
    <row r="280" spans="1:2" x14ac:dyDescent="0.2">
      <c r="A280" s="4" t="s">
        <v>2327</v>
      </c>
      <c r="B280" s="4" t="s">
        <v>2307</v>
      </c>
    </row>
    <row r="281" spans="1:2" x14ac:dyDescent="0.2">
      <c r="A281" s="4" t="s">
        <v>2326</v>
      </c>
      <c r="B281" s="4" t="s">
        <v>2301</v>
      </c>
    </row>
    <row r="282" spans="1:2" x14ac:dyDescent="0.2">
      <c r="A282" s="4" t="s">
        <v>2325</v>
      </c>
      <c r="B282" s="4" t="s">
        <v>2307</v>
      </c>
    </row>
    <row r="283" spans="1:2" x14ac:dyDescent="0.2">
      <c r="A283" s="4" t="s">
        <v>2324</v>
      </c>
      <c r="B283" s="4" t="s">
        <v>2307</v>
      </c>
    </row>
    <row r="284" spans="1:2" x14ac:dyDescent="0.2">
      <c r="A284" s="4" t="s">
        <v>2323</v>
      </c>
      <c r="B284" s="4" t="s">
        <v>2299</v>
      </c>
    </row>
    <row r="285" spans="1:2" x14ac:dyDescent="0.2">
      <c r="A285" s="4" t="s">
        <v>2322</v>
      </c>
      <c r="B285" s="4" t="s">
        <v>2307</v>
      </c>
    </row>
    <row r="286" spans="1:2" x14ac:dyDescent="0.2">
      <c r="A286" s="4" t="s">
        <v>2321</v>
      </c>
      <c r="B286" s="4" t="s">
        <v>2307</v>
      </c>
    </row>
    <row r="287" spans="1:2" x14ac:dyDescent="0.2">
      <c r="A287" s="4" t="s">
        <v>2320</v>
      </c>
      <c r="B287" s="4" t="s">
        <v>2307</v>
      </c>
    </row>
    <row r="288" spans="1:2" x14ac:dyDescent="0.2">
      <c r="A288" s="4" t="s">
        <v>2319</v>
      </c>
      <c r="B288" s="4" t="s">
        <v>2307</v>
      </c>
    </row>
    <row r="289" spans="1:2" x14ac:dyDescent="0.2">
      <c r="A289" s="4" t="s">
        <v>2318</v>
      </c>
      <c r="B289" s="4" t="s">
        <v>2301</v>
      </c>
    </row>
    <row r="290" spans="1:2" x14ac:dyDescent="0.2">
      <c r="A290" s="4" t="s">
        <v>2317</v>
      </c>
      <c r="B290" s="4" t="s">
        <v>2301</v>
      </c>
    </row>
    <row r="291" spans="1:2" x14ac:dyDescent="0.2">
      <c r="A291" s="4" t="s">
        <v>2316</v>
      </c>
      <c r="B291" s="4" t="s">
        <v>2301</v>
      </c>
    </row>
    <row r="292" spans="1:2" x14ac:dyDescent="0.2">
      <c r="A292" s="4" t="s">
        <v>2315</v>
      </c>
      <c r="B292" s="4" t="s">
        <v>2295</v>
      </c>
    </row>
    <row r="293" spans="1:2" x14ac:dyDescent="0.2">
      <c r="A293" s="4" t="s">
        <v>2314</v>
      </c>
      <c r="B293" s="4" t="s">
        <v>2289</v>
      </c>
    </row>
    <row r="294" spans="1:2" x14ac:dyDescent="0.2">
      <c r="A294" s="4" t="s">
        <v>2313</v>
      </c>
      <c r="B294" s="4" t="s">
        <v>2301</v>
      </c>
    </row>
    <row r="295" spans="1:2" x14ac:dyDescent="0.2">
      <c r="A295" s="4" t="s">
        <v>2312</v>
      </c>
      <c r="B295" s="4" t="s">
        <v>2301</v>
      </c>
    </row>
    <row r="296" spans="1:2" x14ac:dyDescent="0.2">
      <c r="A296" s="4" t="s">
        <v>2311</v>
      </c>
      <c r="B296" s="4" t="s">
        <v>2301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B2D7CF-E2AF-4263-853B-B3A84964EF61}">
  <sheetPr>
    <tabColor theme="0" tint="-0.499984740745262"/>
  </sheetPr>
  <dimension ref="A1:F2699"/>
  <sheetViews>
    <sheetView workbookViewId="0">
      <selection activeCell="H35" sqref="H35"/>
    </sheetView>
  </sheetViews>
  <sheetFormatPr defaultRowHeight="12.75" x14ac:dyDescent="0.2"/>
  <cols>
    <col min="1" max="1" width="8.140625" bestFit="1" customWidth="1"/>
    <col min="2" max="2" width="14.140625" bestFit="1" customWidth="1"/>
    <col min="3" max="3" width="59.28515625" bestFit="1" customWidth="1"/>
    <col min="4" max="4" width="34.42578125" bestFit="1" customWidth="1"/>
    <col min="5" max="5" width="29" bestFit="1" customWidth="1"/>
    <col min="6" max="6" width="6.42578125" bestFit="1" customWidth="1"/>
  </cols>
  <sheetData>
    <row r="1" spans="1:6" x14ac:dyDescent="0.2">
      <c r="A1" s="4" t="s">
        <v>8959</v>
      </c>
      <c r="B1" s="4" t="s">
        <v>8958</v>
      </c>
      <c r="C1" s="4" t="s">
        <v>10</v>
      </c>
      <c r="D1" s="4" t="s">
        <v>11</v>
      </c>
      <c r="E1" s="4" t="s">
        <v>12</v>
      </c>
      <c r="F1" s="4" t="s">
        <v>2714</v>
      </c>
    </row>
    <row r="2" spans="1:6" x14ac:dyDescent="0.2">
      <c r="A2" s="4">
        <v>1</v>
      </c>
      <c r="B2" s="4"/>
      <c r="C2" s="4" t="s">
        <v>8815</v>
      </c>
      <c r="D2" s="4" t="s">
        <v>8815</v>
      </c>
      <c r="E2" s="4" t="s">
        <v>8815</v>
      </c>
      <c r="F2" s="4" t="s">
        <v>2700</v>
      </c>
    </row>
    <row r="3" spans="1:6" x14ac:dyDescent="0.2">
      <c r="A3" s="4">
        <v>1911</v>
      </c>
      <c r="B3" s="4">
        <v>177867</v>
      </c>
      <c r="C3" s="4">
        <v>1911</v>
      </c>
      <c r="D3" s="4" t="s">
        <v>2483</v>
      </c>
      <c r="E3" s="4" t="s">
        <v>6411</v>
      </c>
      <c r="F3" s="4" t="s">
        <v>2700</v>
      </c>
    </row>
    <row r="4" spans="1:6" x14ac:dyDescent="0.2">
      <c r="A4" s="4">
        <v>1913</v>
      </c>
      <c r="B4" s="4">
        <v>75982</v>
      </c>
      <c r="C4" s="4" t="s">
        <v>2649</v>
      </c>
      <c r="D4" s="4" t="s">
        <v>2649</v>
      </c>
      <c r="E4" s="4" t="s">
        <v>2493</v>
      </c>
      <c r="F4" s="4" t="s">
        <v>2700</v>
      </c>
    </row>
    <row r="5" spans="1:6" x14ac:dyDescent="0.2">
      <c r="A5" s="4">
        <v>1914</v>
      </c>
      <c r="B5" s="4">
        <v>119557</v>
      </c>
      <c r="C5" s="4" t="s">
        <v>8957</v>
      </c>
      <c r="D5" s="4" t="s">
        <v>2602</v>
      </c>
      <c r="E5" s="4" t="s">
        <v>6192</v>
      </c>
      <c r="F5" s="4" t="s">
        <v>2700</v>
      </c>
    </row>
    <row r="6" spans="1:6" x14ac:dyDescent="0.2">
      <c r="A6" s="4">
        <v>1917</v>
      </c>
      <c r="B6" s="4">
        <v>75354</v>
      </c>
      <c r="C6" s="4" t="s">
        <v>8956</v>
      </c>
      <c r="D6" s="4" t="s">
        <v>2496</v>
      </c>
      <c r="E6" s="4" t="s">
        <v>2493</v>
      </c>
      <c r="F6" s="4" t="s">
        <v>2700</v>
      </c>
    </row>
    <row r="7" spans="1:6" x14ac:dyDescent="0.2">
      <c r="A7" s="4">
        <v>1919</v>
      </c>
      <c r="B7" s="4">
        <v>4563</v>
      </c>
      <c r="C7" s="4" t="s">
        <v>8955</v>
      </c>
      <c r="D7" s="4" t="s">
        <v>2496</v>
      </c>
      <c r="E7" s="4" t="s">
        <v>2493</v>
      </c>
      <c r="F7" s="4" t="s">
        <v>2700</v>
      </c>
    </row>
    <row r="8" spans="1:6" x14ac:dyDescent="0.2">
      <c r="A8" s="4">
        <v>1921</v>
      </c>
      <c r="B8" s="4">
        <v>4564</v>
      </c>
      <c r="C8" s="4" t="s">
        <v>8954</v>
      </c>
      <c r="D8" s="4" t="s">
        <v>2496</v>
      </c>
      <c r="E8" s="4" t="s">
        <v>2493</v>
      </c>
      <c r="F8" s="4" t="s">
        <v>2700</v>
      </c>
    </row>
    <row r="9" spans="1:6" x14ac:dyDescent="0.2">
      <c r="A9" s="4">
        <v>1922</v>
      </c>
      <c r="B9" s="4">
        <v>230186</v>
      </c>
      <c r="C9" s="4" t="s">
        <v>8953</v>
      </c>
      <c r="D9" s="4" t="s">
        <v>2646</v>
      </c>
      <c r="E9" s="4" t="s">
        <v>7651</v>
      </c>
      <c r="F9" s="4" t="s">
        <v>2700</v>
      </c>
    </row>
    <row r="10" spans="1:6" x14ac:dyDescent="0.2">
      <c r="A10" s="4">
        <v>1924</v>
      </c>
      <c r="B10" s="4">
        <v>4584</v>
      </c>
      <c r="C10" s="4" t="s">
        <v>8952</v>
      </c>
      <c r="D10" s="4" t="s">
        <v>2603</v>
      </c>
      <c r="E10" s="4" t="s">
        <v>6190</v>
      </c>
      <c r="F10" s="4" t="s">
        <v>2700</v>
      </c>
    </row>
    <row r="11" spans="1:6" x14ac:dyDescent="0.2">
      <c r="A11" s="4">
        <v>1927</v>
      </c>
      <c r="B11" s="4">
        <v>4616</v>
      </c>
      <c r="C11" s="4" t="s">
        <v>8951</v>
      </c>
      <c r="D11" s="4" t="s">
        <v>2601</v>
      </c>
      <c r="E11" s="4" t="s">
        <v>6192</v>
      </c>
      <c r="F11" s="4" t="s">
        <v>2700</v>
      </c>
    </row>
    <row r="12" spans="1:6" x14ac:dyDescent="0.2">
      <c r="A12" s="4">
        <v>1929</v>
      </c>
      <c r="B12" s="4">
        <v>117285</v>
      </c>
      <c r="C12" s="4" t="s">
        <v>8950</v>
      </c>
      <c r="D12" s="4" t="s">
        <v>2478</v>
      </c>
      <c r="E12" s="4" t="s">
        <v>8949</v>
      </c>
      <c r="F12" s="4" t="s">
        <v>2700</v>
      </c>
    </row>
    <row r="13" spans="1:6" x14ac:dyDescent="0.2">
      <c r="A13" s="4">
        <v>1932</v>
      </c>
      <c r="B13" s="4">
        <v>93907</v>
      </c>
      <c r="C13" s="4" t="s">
        <v>8948</v>
      </c>
      <c r="D13" s="4" t="s">
        <v>2686</v>
      </c>
      <c r="E13" s="4" t="s">
        <v>2686</v>
      </c>
      <c r="F13" s="4" t="s">
        <v>2700</v>
      </c>
    </row>
    <row r="14" spans="1:6" x14ac:dyDescent="0.2">
      <c r="A14" s="4">
        <v>1934</v>
      </c>
      <c r="B14" s="4">
        <v>313808</v>
      </c>
      <c r="C14" s="4" t="s">
        <v>8947</v>
      </c>
      <c r="D14" s="4" t="s">
        <v>2346</v>
      </c>
      <c r="E14" s="4" t="s">
        <v>4478</v>
      </c>
      <c r="F14" s="4" t="s">
        <v>2700</v>
      </c>
    </row>
    <row r="15" spans="1:6" x14ac:dyDescent="0.2">
      <c r="A15" s="4">
        <v>1935</v>
      </c>
      <c r="B15" s="4">
        <v>148988</v>
      </c>
      <c r="C15" s="4" t="s">
        <v>8946</v>
      </c>
      <c r="D15" s="4" t="s">
        <v>2477</v>
      </c>
      <c r="E15" s="4" t="s">
        <v>6554</v>
      </c>
      <c r="F15" s="4" t="s">
        <v>2700</v>
      </c>
    </row>
    <row r="16" spans="1:6" x14ac:dyDescent="0.2">
      <c r="A16" s="4">
        <v>1937</v>
      </c>
      <c r="B16" s="4"/>
      <c r="C16" s="4" t="s">
        <v>8945</v>
      </c>
      <c r="D16" s="4" t="s">
        <v>2642</v>
      </c>
      <c r="E16" s="4" t="s">
        <v>6509</v>
      </c>
      <c r="F16" s="4" t="s">
        <v>2700</v>
      </c>
    </row>
    <row r="17" spans="1:6" x14ac:dyDescent="0.2">
      <c r="A17" s="4">
        <v>1938</v>
      </c>
      <c r="B17" s="4">
        <v>165370</v>
      </c>
      <c r="C17" s="4" t="s">
        <v>8944</v>
      </c>
      <c r="D17" s="4" t="s">
        <v>2645</v>
      </c>
      <c r="E17" s="4" t="s">
        <v>6509</v>
      </c>
      <c r="F17" s="4" t="s">
        <v>2700</v>
      </c>
    </row>
    <row r="18" spans="1:6" x14ac:dyDescent="0.2">
      <c r="A18" s="4">
        <v>1941</v>
      </c>
      <c r="B18" s="4">
        <v>106336</v>
      </c>
      <c r="C18" s="4" t="s">
        <v>8943</v>
      </c>
      <c r="D18" s="4" t="s">
        <v>2475</v>
      </c>
      <c r="E18" s="4" t="s">
        <v>6554</v>
      </c>
      <c r="F18" s="4" t="s">
        <v>2700</v>
      </c>
    </row>
    <row r="19" spans="1:6" x14ac:dyDescent="0.2">
      <c r="A19" s="4">
        <v>1947</v>
      </c>
      <c r="B19" s="4"/>
      <c r="C19" s="4" t="s">
        <v>8942</v>
      </c>
      <c r="D19" s="4" t="s">
        <v>8941</v>
      </c>
      <c r="E19" s="4" t="s">
        <v>8703</v>
      </c>
      <c r="F19" s="4" t="s">
        <v>2700</v>
      </c>
    </row>
    <row r="20" spans="1:6" x14ac:dyDescent="0.2">
      <c r="A20" s="4">
        <v>1948</v>
      </c>
      <c r="B20" s="4">
        <v>78840</v>
      </c>
      <c r="C20" s="4" t="s">
        <v>8940</v>
      </c>
      <c r="D20" s="4" t="s">
        <v>8939</v>
      </c>
      <c r="E20" s="4" t="s">
        <v>8938</v>
      </c>
      <c r="F20" s="4" t="s">
        <v>2700</v>
      </c>
    </row>
    <row r="21" spans="1:6" x14ac:dyDescent="0.2">
      <c r="A21" s="4">
        <v>1949</v>
      </c>
      <c r="B21" s="4">
        <v>89949</v>
      </c>
      <c r="C21" s="4" t="s">
        <v>8937</v>
      </c>
      <c r="D21" s="4" t="s">
        <v>8936</v>
      </c>
      <c r="E21" s="4" t="s">
        <v>8936</v>
      </c>
      <c r="F21" s="4" t="s">
        <v>2700</v>
      </c>
    </row>
    <row r="22" spans="1:6" x14ac:dyDescent="0.2">
      <c r="A22" s="4">
        <v>1952</v>
      </c>
      <c r="B22" s="4">
        <v>254141</v>
      </c>
      <c r="C22" s="4" t="s">
        <v>8935</v>
      </c>
      <c r="D22" s="4" t="s">
        <v>2596</v>
      </c>
      <c r="E22" s="4" t="s">
        <v>6192</v>
      </c>
      <c r="F22" s="4" t="s">
        <v>2700</v>
      </c>
    </row>
    <row r="23" spans="1:6" x14ac:dyDescent="0.2">
      <c r="A23" s="4">
        <v>1954</v>
      </c>
      <c r="B23" s="4">
        <v>4916</v>
      </c>
      <c r="C23" s="4" t="s">
        <v>2647</v>
      </c>
      <c r="D23" s="4" t="s">
        <v>2647</v>
      </c>
      <c r="E23" s="4" t="s">
        <v>2493</v>
      </c>
      <c r="F23" s="4" t="s">
        <v>2700</v>
      </c>
    </row>
    <row r="24" spans="1:6" x14ac:dyDescent="0.2">
      <c r="A24" s="4">
        <v>1959</v>
      </c>
      <c r="B24" s="4">
        <v>5023</v>
      </c>
      <c r="C24" s="4" t="s">
        <v>8934</v>
      </c>
      <c r="D24" s="4" t="s">
        <v>2651</v>
      </c>
      <c r="E24" s="4" t="s">
        <v>2493</v>
      </c>
      <c r="F24" s="4" t="s">
        <v>2700</v>
      </c>
    </row>
    <row r="25" spans="1:6" x14ac:dyDescent="0.2">
      <c r="A25" s="4">
        <v>1961</v>
      </c>
      <c r="B25" s="4">
        <v>120048</v>
      </c>
      <c r="C25" s="4" t="s">
        <v>8933</v>
      </c>
      <c r="D25" s="4" t="s">
        <v>2657</v>
      </c>
      <c r="E25" s="4" t="s">
        <v>6192</v>
      </c>
      <c r="F25" s="4" t="s">
        <v>2700</v>
      </c>
    </row>
    <row r="26" spans="1:6" x14ac:dyDescent="0.2">
      <c r="A26" s="4">
        <v>1964</v>
      </c>
      <c r="B26" s="4">
        <v>5113</v>
      </c>
      <c r="C26" s="4" t="s">
        <v>2501</v>
      </c>
      <c r="D26" s="4" t="s">
        <v>2501</v>
      </c>
      <c r="E26" s="4" t="s">
        <v>2493</v>
      </c>
      <c r="F26" s="4" t="s">
        <v>2700</v>
      </c>
    </row>
    <row r="27" spans="1:6" x14ac:dyDescent="0.2">
      <c r="A27" s="4">
        <v>1965</v>
      </c>
      <c r="B27" s="4">
        <v>95189</v>
      </c>
      <c r="C27" s="4" t="s">
        <v>8932</v>
      </c>
      <c r="D27" s="4" t="s">
        <v>8931</v>
      </c>
      <c r="E27" s="4" t="s">
        <v>8792</v>
      </c>
      <c r="F27" s="4" t="s">
        <v>2700</v>
      </c>
    </row>
    <row r="28" spans="1:6" x14ac:dyDescent="0.2">
      <c r="A28" s="4">
        <v>1966</v>
      </c>
      <c r="B28" s="4">
        <v>84919</v>
      </c>
      <c r="C28" s="4" t="s">
        <v>8930</v>
      </c>
      <c r="D28" s="4" t="s">
        <v>2594</v>
      </c>
      <c r="E28" s="4" t="s">
        <v>6447</v>
      </c>
      <c r="F28" s="4" t="s">
        <v>2700</v>
      </c>
    </row>
    <row r="29" spans="1:6" x14ac:dyDescent="0.2">
      <c r="A29" s="4">
        <v>1968</v>
      </c>
      <c r="B29" s="4">
        <v>84682</v>
      </c>
      <c r="C29" s="4" t="s">
        <v>2648</v>
      </c>
      <c r="D29" s="4" t="s">
        <v>2648</v>
      </c>
      <c r="E29" s="4" t="s">
        <v>2493</v>
      </c>
      <c r="F29" s="4" t="s">
        <v>2700</v>
      </c>
    </row>
    <row r="30" spans="1:6" x14ac:dyDescent="0.2">
      <c r="A30" s="4">
        <v>1972</v>
      </c>
      <c r="B30" s="4">
        <v>90066</v>
      </c>
      <c r="C30" s="4" t="s">
        <v>8929</v>
      </c>
      <c r="D30" s="4" t="s">
        <v>2344</v>
      </c>
      <c r="E30" s="4" t="s">
        <v>2344</v>
      </c>
      <c r="F30" s="4" t="s">
        <v>2700</v>
      </c>
    </row>
    <row r="31" spans="1:6" x14ac:dyDescent="0.2">
      <c r="A31" s="4">
        <v>1975</v>
      </c>
      <c r="B31" s="4">
        <v>5203</v>
      </c>
      <c r="C31" s="4" t="s">
        <v>2456</v>
      </c>
      <c r="D31" s="4" t="s">
        <v>2456</v>
      </c>
      <c r="E31" s="4" t="s">
        <v>6356</v>
      </c>
      <c r="F31" s="4" t="s">
        <v>2700</v>
      </c>
    </row>
    <row r="32" spans="1:6" x14ac:dyDescent="0.2">
      <c r="A32" s="4">
        <v>1976</v>
      </c>
      <c r="B32" s="4">
        <v>75265</v>
      </c>
      <c r="C32" s="4" t="s">
        <v>8928</v>
      </c>
      <c r="D32" s="4" t="s">
        <v>2689</v>
      </c>
      <c r="E32" s="4" t="s">
        <v>6190</v>
      </c>
      <c r="F32" s="4" t="s">
        <v>2700</v>
      </c>
    </row>
    <row r="33" spans="1:6" x14ac:dyDescent="0.2">
      <c r="A33" s="4">
        <v>1978</v>
      </c>
      <c r="B33" s="4">
        <v>5215</v>
      </c>
      <c r="C33" s="4" t="s">
        <v>8927</v>
      </c>
      <c r="D33" s="4" t="s">
        <v>2593</v>
      </c>
      <c r="E33" s="4" t="s">
        <v>6192</v>
      </c>
      <c r="F33" s="4" t="s">
        <v>2700</v>
      </c>
    </row>
    <row r="34" spans="1:6" x14ac:dyDescent="0.2">
      <c r="A34" s="4">
        <v>1980</v>
      </c>
      <c r="B34" s="4">
        <v>5222</v>
      </c>
      <c r="C34" s="4" t="s">
        <v>2592</v>
      </c>
      <c r="D34" s="4" t="s">
        <v>2592</v>
      </c>
      <c r="E34" s="4" t="s">
        <v>6192</v>
      </c>
      <c r="F34" s="4" t="s">
        <v>2700</v>
      </c>
    </row>
    <row r="35" spans="1:6" x14ac:dyDescent="0.2">
      <c r="A35" s="4">
        <v>1981</v>
      </c>
      <c r="B35" s="4">
        <v>5491</v>
      </c>
      <c r="C35" s="4" t="s">
        <v>8926</v>
      </c>
      <c r="D35" s="4" t="s">
        <v>2679</v>
      </c>
      <c r="E35" s="4" t="s">
        <v>6192</v>
      </c>
      <c r="F35" s="4" t="s">
        <v>2700</v>
      </c>
    </row>
    <row r="36" spans="1:6" x14ac:dyDescent="0.2">
      <c r="A36" s="4">
        <v>1983</v>
      </c>
      <c r="B36" s="4">
        <v>5219</v>
      </c>
      <c r="C36" s="4" t="s">
        <v>2591</v>
      </c>
      <c r="D36" s="4" t="s">
        <v>2591</v>
      </c>
      <c r="E36" s="4" t="s">
        <v>6192</v>
      </c>
      <c r="F36" s="4" t="s">
        <v>2700</v>
      </c>
    </row>
    <row r="37" spans="1:6" x14ac:dyDescent="0.2">
      <c r="A37" s="4">
        <v>1984</v>
      </c>
      <c r="B37" s="4">
        <v>224913</v>
      </c>
      <c r="C37" s="4" t="s">
        <v>8925</v>
      </c>
      <c r="D37" s="4" t="s">
        <v>2677</v>
      </c>
      <c r="E37" s="4" t="s">
        <v>6192</v>
      </c>
      <c r="F37" s="4" t="s">
        <v>2700</v>
      </c>
    </row>
    <row r="38" spans="1:6" x14ac:dyDescent="0.2">
      <c r="A38" s="4">
        <v>1985</v>
      </c>
      <c r="B38" s="4">
        <v>5230</v>
      </c>
      <c r="C38" s="4" t="s">
        <v>2590</v>
      </c>
      <c r="D38" s="4" t="s">
        <v>2590</v>
      </c>
      <c r="E38" s="4" t="s">
        <v>6443</v>
      </c>
      <c r="F38" s="4" t="s">
        <v>2700</v>
      </c>
    </row>
    <row r="39" spans="1:6" x14ac:dyDescent="0.2">
      <c r="A39" s="4">
        <v>1986</v>
      </c>
      <c r="B39" s="4">
        <v>5231</v>
      </c>
      <c r="C39" s="4" t="s">
        <v>2589</v>
      </c>
      <c r="D39" s="4" t="s">
        <v>2589</v>
      </c>
      <c r="E39" s="4" t="s">
        <v>6443</v>
      </c>
      <c r="F39" s="4" t="s">
        <v>2700</v>
      </c>
    </row>
    <row r="40" spans="1:6" x14ac:dyDescent="0.2">
      <c r="A40" s="4">
        <v>1987</v>
      </c>
      <c r="B40" s="4">
        <v>5232</v>
      </c>
      <c r="C40" s="4" t="s">
        <v>2588</v>
      </c>
      <c r="D40" s="4" t="s">
        <v>2588</v>
      </c>
      <c r="E40" s="4" t="s">
        <v>6443</v>
      </c>
      <c r="F40" s="4" t="s">
        <v>2700</v>
      </c>
    </row>
    <row r="41" spans="1:6" x14ac:dyDescent="0.2">
      <c r="A41" s="4">
        <v>1990</v>
      </c>
      <c r="B41" s="4">
        <v>85042</v>
      </c>
      <c r="C41" s="4" t="s">
        <v>2586</v>
      </c>
      <c r="D41" s="4" t="s">
        <v>2586</v>
      </c>
      <c r="E41" s="4" t="s">
        <v>6443</v>
      </c>
      <c r="F41" s="4" t="s">
        <v>2700</v>
      </c>
    </row>
    <row r="42" spans="1:6" x14ac:dyDescent="0.2">
      <c r="A42" s="4">
        <v>1991</v>
      </c>
      <c r="B42" s="4">
        <v>108084</v>
      </c>
      <c r="C42" s="4" t="s">
        <v>8924</v>
      </c>
      <c r="D42" s="4" t="s">
        <v>2585</v>
      </c>
      <c r="E42" s="4" t="s">
        <v>6443</v>
      </c>
      <c r="F42" s="4" t="s">
        <v>2700</v>
      </c>
    </row>
    <row r="43" spans="1:6" x14ac:dyDescent="0.2">
      <c r="A43" s="4">
        <v>1992</v>
      </c>
      <c r="B43" s="4">
        <v>167403</v>
      </c>
      <c r="C43" s="4" t="s">
        <v>8923</v>
      </c>
      <c r="D43" s="4" t="s">
        <v>2684</v>
      </c>
      <c r="E43" s="4" t="s">
        <v>6443</v>
      </c>
      <c r="F43" s="4" t="s">
        <v>2700</v>
      </c>
    </row>
    <row r="44" spans="1:6" x14ac:dyDescent="0.2">
      <c r="A44" s="4">
        <v>1993</v>
      </c>
      <c r="B44" s="4">
        <v>6025</v>
      </c>
      <c r="C44" s="4" t="s">
        <v>8922</v>
      </c>
      <c r="D44" s="4" t="s">
        <v>8921</v>
      </c>
      <c r="E44" s="4" t="s">
        <v>8920</v>
      </c>
      <c r="F44" s="4" t="s">
        <v>2700</v>
      </c>
    </row>
    <row r="45" spans="1:6" x14ac:dyDescent="0.2">
      <c r="A45" s="4">
        <v>1996</v>
      </c>
      <c r="B45" s="4"/>
      <c r="C45" s="4" t="s">
        <v>8919</v>
      </c>
      <c r="D45" s="4" t="s">
        <v>8918</v>
      </c>
      <c r="E45" s="4" t="s">
        <v>3176</v>
      </c>
      <c r="F45" s="4" t="s">
        <v>2700</v>
      </c>
    </row>
    <row r="46" spans="1:6" x14ac:dyDescent="0.2">
      <c r="A46" s="4">
        <v>1997</v>
      </c>
      <c r="B46" s="4"/>
      <c r="C46" s="4" t="s">
        <v>8917</v>
      </c>
      <c r="D46" s="4" t="s">
        <v>2452</v>
      </c>
      <c r="E46" s="4" t="s">
        <v>2452</v>
      </c>
      <c r="F46" s="4" t="s">
        <v>2700</v>
      </c>
    </row>
    <row r="47" spans="1:6" x14ac:dyDescent="0.2">
      <c r="A47" s="4">
        <v>1999</v>
      </c>
      <c r="B47" s="4">
        <v>108406</v>
      </c>
      <c r="C47" s="4" t="s">
        <v>8916</v>
      </c>
      <c r="D47" s="4" t="s">
        <v>2676</v>
      </c>
      <c r="E47" s="4" t="s">
        <v>6192</v>
      </c>
      <c r="F47" s="4" t="s">
        <v>2700</v>
      </c>
    </row>
    <row r="48" spans="1:6" x14ac:dyDescent="0.2">
      <c r="A48" s="4">
        <v>2001</v>
      </c>
      <c r="B48" s="4">
        <v>187585</v>
      </c>
      <c r="C48" s="4" t="s">
        <v>2659</v>
      </c>
      <c r="D48" s="4" t="s">
        <v>2659</v>
      </c>
      <c r="E48" s="4" t="s">
        <v>6192</v>
      </c>
      <c r="F48" s="4" t="s">
        <v>2700</v>
      </c>
    </row>
    <row r="49" spans="1:6" x14ac:dyDescent="0.2">
      <c r="A49" s="4">
        <v>2004</v>
      </c>
      <c r="B49" s="4"/>
      <c r="C49" s="4" t="s">
        <v>8915</v>
      </c>
      <c r="D49" s="4" t="s">
        <v>8717</v>
      </c>
      <c r="E49" s="4" t="s">
        <v>8716</v>
      </c>
      <c r="F49" s="4" t="s">
        <v>2700</v>
      </c>
    </row>
    <row r="50" spans="1:6" x14ac:dyDescent="0.2">
      <c r="A50" s="4">
        <v>2005</v>
      </c>
      <c r="B50" s="4">
        <v>5269</v>
      </c>
      <c r="C50" s="4" t="s">
        <v>8914</v>
      </c>
      <c r="D50" s="4" t="s">
        <v>2582</v>
      </c>
      <c r="E50" s="4" t="s">
        <v>6192</v>
      </c>
      <c r="F50" s="4" t="s">
        <v>2700</v>
      </c>
    </row>
    <row r="51" spans="1:6" x14ac:dyDescent="0.2">
      <c r="A51" s="4">
        <v>2006</v>
      </c>
      <c r="B51" s="4">
        <v>76453</v>
      </c>
      <c r="C51" s="4" t="s">
        <v>8913</v>
      </c>
      <c r="D51" s="4" t="s">
        <v>2358</v>
      </c>
      <c r="E51" s="4" t="s">
        <v>6554</v>
      </c>
      <c r="F51" s="4" t="s">
        <v>2700</v>
      </c>
    </row>
    <row r="52" spans="1:6" x14ac:dyDescent="0.2">
      <c r="A52" s="4">
        <v>2010</v>
      </c>
      <c r="B52" s="4">
        <v>107141</v>
      </c>
      <c r="C52" s="4" t="s">
        <v>2357</v>
      </c>
      <c r="D52" s="4" t="s">
        <v>2357</v>
      </c>
      <c r="E52" s="4" t="s">
        <v>6548</v>
      </c>
      <c r="F52" s="4" t="s">
        <v>2700</v>
      </c>
    </row>
    <row r="53" spans="1:6" x14ac:dyDescent="0.2">
      <c r="A53" s="4">
        <v>2014</v>
      </c>
      <c r="B53" s="4"/>
      <c r="C53" s="4" t="s">
        <v>8912</v>
      </c>
      <c r="D53" s="4" t="s">
        <v>8910</v>
      </c>
      <c r="E53" s="4" t="s">
        <v>8703</v>
      </c>
      <c r="F53" s="4" t="s">
        <v>2700</v>
      </c>
    </row>
    <row r="54" spans="1:6" x14ac:dyDescent="0.2">
      <c r="A54" s="4">
        <v>2015</v>
      </c>
      <c r="B54" s="4"/>
      <c r="C54" s="4" t="s">
        <v>8911</v>
      </c>
      <c r="D54" s="4" t="s">
        <v>8910</v>
      </c>
      <c r="E54" s="4" t="s">
        <v>8703</v>
      </c>
      <c r="F54" s="4" t="s">
        <v>2700</v>
      </c>
    </row>
    <row r="55" spans="1:6" x14ac:dyDescent="0.2">
      <c r="A55" s="4">
        <v>2016</v>
      </c>
      <c r="B55" s="4">
        <v>121820</v>
      </c>
      <c r="C55" s="4" t="s">
        <v>8909</v>
      </c>
      <c r="D55" s="4" t="s">
        <v>2442</v>
      </c>
      <c r="E55" s="4" t="s">
        <v>6610</v>
      </c>
      <c r="F55" s="4" t="s">
        <v>2700</v>
      </c>
    </row>
    <row r="56" spans="1:6" x14ac:dyDescent="0.2">
      <c r="A56" s="4">
        <v>2019</v>
      </c>
      <c r="B56" s="4">
        <v>5341</v>
      </c>
      <c r="C56" s="4" t="s">
        <v>8908</v>
      </c>
      <c r="D56" s="4" t="s">
        <v>2579</v>
      </c>
      <c r="E56" s="4" t="s">
        <v>6190</v>
      </c>
      <c r="F56" s="4" t="s">
        <v>2700</v>
      </c>
    </row>
    <row r="57" spans="1:6" x14ac:dyDescent="0.2">
      <c r="A57" s="4">
        <v>2023</v>
      </c>
      <c r="B57" s="4">
        <v>87645</v>
      </c>
      <c r="C57" s="4" t="s">
        <v>8907</v>
      </c>
      <c r="D57" s="4" t="s">
        <v>2500</v>
      </c>
      <c r="E57" s="4" t="s">
        <v>2493</v>
      </c>
      <c r="F57" s="4" t="s">
        <v>2700</v>
      </c>
    </row>
    <row r="58" spans="1:6" x14ac:dyDescent="0.2">
      <c r="A58" s="4">
        <v>2024</v>
      </c>
      <c r="B58" s="4">
        <v>5372</v>
      </c>
      <c r="C58" s="4" t="s">
        <v>8906</v>
      </c>
      <c r="D58" s="4" t="s">
        <v>2500</v>
      </c>
      <c r="E58" s="4" t="s">
        <v>2493</v>
      </c>
      <c r="F58" s="4" t="s">
        <v>2700</v>
      </c>
    </row>
    <row r="59" spans="1:6" x14ac:dyDescent="0.2">
      <c r="A59" s="4">
        <v>2025</v>
      </c>
      <c r="B59" s="4">
        <v>5375</v>
      </c>
      <c r="C59" s="4" t="s">
        <v>8905</v>
      </c>
      <c r="D59" s="4" t="s">
        <v>2500</v>
      </c>
      <c r="E59" s="4" t="s">
        <v>2493</v>
      </c>
      <c r="F59" s="4" t="s">
        <v>2700</v>
      </c>
    </row>
    <row r="60" spans="1:6" x14ac:dyDescent="0.2">
      <c r="A60" s="4">
        <v>2026</v>
      </c>
      <c r="B60" s="4">
        <v>92501</v>
      </c>
      <c r="C60" s="4" t="s">
        <v>8904</v>
      </c>
      <c r="D60" s="4" t="s">
        <v>2441</v>
      </c>
      <c r="E60" s="4" t="s">
        <v>6548</v>
      </c>
      <c r="F60" s="4" t="s">
        <v>2700</v>
      </c>
    </row>
    <row r="61" spans="1:6" x14ac:dyDescent="0.2">
      <c r="A61" s="4">
        <v>2027</v>
      </c>
      <c r="B61" s="4">
        <v>7886</v>
      </c>
      <c r="C61" s="4" t="s">
        <v>8903</v>
      </c>
      <c r="D61" s="4" t="s">
        <v>2440</v>
      </c>
      <c r="E61" s="4" t="s">
        <v>6524</v>
      </c>
      <c r="F61" s="4" t="s">
        <v>2700</v>
      </c>
    </row>
    <row r="62" spans="1:6" x14ac:dyDescent="0.2">
      <c r="A62" s="4">
        <v>2030</v>
      </c>
      <c r="B62" s="4">
        <v>85145</v>
      </c>
      <c r="C62" s="4" t="s">
        <v>8902</v>
      </c>
      <c r="D62" s="4" t="s">
        <v>2349</v>
      </c>
      <c r="E62" s="4" t="s">
        <v>6509</v>
      </c>
      <c r="F62" s="4" t="s">
        <v>2700</v>
      </c>
    </row>
    <row r="63" spans="1:6" x14ac:dyDescent="0.2">
      <c r="A63" s="4">
        <v>2032</v>
      </c>
      <c r="B63" s="4">
        <v>96210</v>
      </c>
      <c r="C63" s="4" t="s">
        <v>8901</v>
      </c>
      <c r="D63" s="4" t="s">
        <v>2438</v>
      </c>
      <c r="E63" s="4" t="s">
        <v>2438</v>
      </c>
      <c r="F63" s="4" t="s">
        <v>2700</v>
      </c>
    </row>
    <row r="64" spans="1:6" x14ac:dyDescent="0.2">
      <c r="A64" s="4">
        <v>2034</v>
      </c>
      <c r="B64" s="4">
        <v>5478</v>
      </c>
      <c r="C64" s="4" t="s">
        <v>8900</v>
      </c>
      <c r="D64" s="4" t="s">
        <v>2356</v>
      </c>
      <c r="E64" s="4" t="s">
        <v>6548</v>
      </c>
      <c r="F64" s="4" t="s">
        <v>2700</v>
      </c>
    </row>
    <row r="65" spans="1:6" x14ac:dyDescent="0.2">
      <c r="A65" s="4">
        <v>2037</v>
      </c>
      <c r="B65" s="4">
        <v>105467</v>
      </c>
      <c r="C65" s="4" t="s">
        <v>1080</v>
      </c>
      <c r="D65" s="4" t="s">
        <v>2435</v>
      </c>
      <c r="E65" s="4" t="s">
        <v>2435</v>
      </c>
      <c r="F65" s="4" t="s">
        <v>2700</v>
      </c>
    </row>
    <row r="66" spans="1:6" x14ac:dyDescent="0.2">
      <c r="A66" s="4">
        <v>2038</v>
      </c>
      <c r="B66" s="4">
        <v>5500</v>
      </c>
      <c r="C66" s="4" t="s">
        <v>8899</v>
      </c>
      <c r="D66" s="4" t="s">
        <v>2355</v>
      </c>
      <c r="E66" s="4" t="s">
        <v>2355</v>
      </c>
      <c r="F66" s="4" t="s">
        <v>2700</v>
      </c>
    </row>
    <row r="67" spans="1:6" x14ac:dyDescent="0.2">
      <c r="A67" s="4">
        <v>2039</v>
      </c>
      <c r="B67" s="4">
        <v>222738</v>
      </c>
      <c r="C67" s="4" t="s">
        <v>8898</v>
      </c>
      <c r="D67" s="4" t="s">
        <v>8897</v>
      </c>
      <c r="E67" s="4" t="s">
        <v>8896</v>
      </c>
      <c r="F67" s="4" t="s">
        <v>2700</v>
      </c>
    </row>
    <row r="68" spans="1:6" x14ac:dyDescent="0.2">
      <c r="A68" s="4">
        <v>2041</v>
      </c>
      <c r="B68" s="4">
        <v>111399</v>
      </c>
      <c r="C68" s="4" t="s">
        <v>8895</v>
      </c>
      <c r="D68" s="4" t="s">
        <v>8894</v>
      </c>
      <c r="E68" s="4" t="s">
        <v>4487</v>
      </c>
      <c r="F68" s="4" t="s">
        <v>2700</v>
      </c>
    </row>
    <row r="69" spans="1:6" x14ac:dyDescent="0.2">
      <c r="A69" s="4">
        <v>2042</v>
      </c>
      <c r="B69" s="4">
        <v>173763</v>
      </c>
      <c r="C69" s="4" t="s">
        <v>8893</v>
      </c>
      <c r="D69" s="4" t="s">
        <v>2351</v>
      </c>
      <c r="E69" s="4" t="s">
        <v>2351</v>
      </c>
      <c r="F69" s="4" t="s">
        <v>2700</v>
      </c>
    </row>
    <row r="70" spans="1:6" x14ac:dyDescent="0.2">
      <c r="A70" s="4">
        <v>2043</v>
      </c>
      <c r="B70" s="4">
        <v>173763</v>
      </c>
      <c r="C70" s="4" t="s">
        <v>8892</v>
      </c>
      <c r="D70" s="4" t="s">
        <v>2351</v>
      </c>
      <c r="E70" s="4" t="s">
        <v>2351</v>
      </c>
      <c r="F70" s="4" t="s">
        <v>2700</v>
      </c>
    </row>
    <row r="71" spans="1:6" x14ac:dyDescent="0.2">
      <c r="A71" s="4">
        <v>2044</v>
      </c>
      <c r="B71" s="4">
        <v>138226</v>
      </c>
      <c r="C71" s="4" t="s">
        <v>8891</v>
      </c>
      <c r="D71" s="4" t="s">
        <v>8603</v>
      </c>
      <c r="E71" s="4" t="s">
        <v>8603</v>
      </c>
      <c r="F71" s="4" t="s">
        <v>2700</v>
      </c>
    </row>
    <row r="72" spans="1:6" x14ac:dyDescent="0.2">
      <c r="A72" s="4">
        <v>2046</v>
      </c>
      <c r="B72" s="4">
        <v>5563</v>
      </c>
      <c r="C72" s="4" t="s">
        <v>8890</v>
      </c>
      <c r="D72" s="4" t="s">
        <v>2575</v>
      </c>
      <c r="E72" s="4" t="s">
        <v>6192</v>
      </c>
      <c r="F72" s="4" t="s">
        <v>2700</v>
      </c>
    </row>
    <row r="73" spans="1:6" x14ac:dyDescent="0.2">
      <c r="A73" s="4">
        <v>2049</v>
      </c>
      <c r="B73" s="4">
        <v>85074</v>
      </c>
      <c r="C73" s="4" t="s">
        <v>8889</v>
      </c>
      <c r="D73" s="4" t="s">
        <v>2348</v>
      </c>
      <c r="E73" s="4" t="s">
        <v>6509</v>
      </c>
      <c r="F73" s="4" t="s">
        <v>2700</v>
      </c>
    </row>
    <row r="74" spans="1:6" x14ac:dyDescent="0.2">
      <c r="A74" s="4">
        <v>2050</v>
      </c>
      <c r="B74" s="4">
        <v>166766</v>
      </c>
      <c r="C74" s="4" t="s">
        <v>8888</v>
      </c>
      <c r="D74" s="4" t="s">
        <v>2683</v>
      </c>
      <c r="E74" s="4" t="s">
        <v>8723</v>
      </c>
      <c r="F74" s="4" t="s">
        <v>2700</v>
      </c>
    </row>
    <row r="75" spans="1:6" x14ac:dyDescent="0.2">
      <c r="A75" s="4">
        <v>2052</v>
      </c>
      <c r="B75" s="4"/>
      <c r="C75" s="4" t="s">
        <v>8887</v>
      </c>
      <c r="D75" s="4" t="s">
        <v>8886</v>
      </c>
      <c r="E75" s="4" t="s">
        <v>8703</v>
      </c>
      <c r="F75" s="4" t="s">
        <v>2700</v>
      </c>
    </row>
    <row r="76" spans="1:6" x14ac:dyDescent="0.2">
      <c r="A76" s="4">
        <v>2053</v>
      </c>
      <c r="B76" s="4">
        <v>86575</v>
      </c>
      <c r="C76" s="4" t="s">
        <v>8885</v>
      </c>
      <c r="D76" s="4" t="s">
        <v>2693</v>
      </c>
      <c r="E76" s="4" t="s">
        <v>2339</v>
      </c>
      <c r="F76" s="4" t="s">
        <v>2700</v>
      </c>
    </row>
    <row r="77" spans="1:6" x14ac:dyDescent="0.2">
      <c r="A77" s="4">
        <v>2054</v>
      </c>
      <c r="B77" s="4">
        <v>86575</v>
      </c>
      <c r="C77" s="4" t="s">
        <v>8884</v>
      </c>
      <c r="D77" s="4" t="s">
        <v>2693</v>
      </c>
      <c r="E77" s="4" t="s">
        <v>2339</v>
      </c>
      <c r="F77" s="4" t="s">
        <v>2700</v>
      </c>
    </row>
    <row r="78" spans="1:6" x14ac:dyDescent="0.2">
      <c r="A78" s="4">
        <v>2055</v>
      </c>
      <c r="B78" s="4">
        <v>5602</v>
      </c>
      <c r="C78" s="4" t="s">
        <v>8883</v>
      </c>
      <c r="D78" s="4" t="s">
        <v>2354</v>
      </c>
      <c r="E78" s="4" t="s">
        <v>6199</v>
      </c>
      <c r="F78" s="4" t="s">
        <v>2700</v>
      </c>
    </row>
    <row r="79" spans="1:6" x14ac:dyDescent="0.2">
      <c r="A79" s="4">
        <v>2057</v>
      </c>
      <c r="B79" s="4">
        <v>160543</v>
      </c>
      <c r="C79" s="4" t="s">
        <v>8882</v>
      </c>
      <c r="D79" s="4" t="s">
        <v>8881</v>
      </c>
      <c r="E79" s="4" t="s">
        <v>8880</v>
      </c>
      <c r="F79" s="4" t="s">
        <v>2700</v>
      </c>
    </row>
    <row r="80" spans="1:6" x14ac:dyDescent="0.2">
      <c r="A80" s="4">
        <v>2058</v>
      </c>
      <c r="B80" s="4">
        <v>146381</v>
      </c>
      <c r="C80" s="4" t="s">
        <v>8879</v>
      </c>
      <c r="D80" s="4" t="s">
        <v>8878</v>
      </c>
      <c r="E80" s="4" t="s">
        <v>8878</v>
      </c>
      <c r="F80" s="4" t="s">
        <v>2700</v>
      </c>
    </row>
    <row r="81" spans="1:6" x14ac:dyDescent="0.2">
      <c r="A81" s="4">
        <v>2059</v>
      </c>
      <c r="B81" s="4"/>
      <c r="C81" s="4" t="s">
        <v>8877</v>
      </c>
      <c r="D81" s="4" t="s">
        <v>8876</v>
      </c>
      <c r="E81" s="4" t="s">
        <v>8792</v>
      </c>
      <c r="F81" s="4" t="s">
        <v>2700</v>
      </c>
    </row>
    <row r="82" spans="1:6" x14ac:dyDescent="0.2">
      <c r="A82" s="4">
        <v>2062</v>
      </c>
      <c r="B82" s="4">
        <v>5751</v>
      </c>
      <c r="C82" s="4" t="s">
        <v>8875</v>
      </c>
      <c r="D82" s="4" t="s">
        <v>2572</v>
      </c>
      <c r="E82" s="4" t="s">
        <v>6192</v>
      </c>
      <c r="F82" s="4" t="s">
        <v>2700</v>
      </c>
    </row>
    <row r="83" spans="1:6" x14ac:dyDescent="0.2">
      <c r="A83" s="4">
        <v>2064</v>
      </c>
      <c r="B83" s="4">
        <v>76355</v>
      </c>
      <c r="C83" s="4" t="s">
        <v>2426</v>
      </c>
      <c r="D83" s="4" t="s">
        <v>2426</v>
      </c>
      <c r="E83" s="4" t="s">
        <v>2426</v>
      </c>
      <c r="F83" s="4" t="s">
        <v>2700</v>
      </c>
    </row>
    <row r="84" spans="1:6" x14ac:dyDescent="0.2">
      <c r="A84" s="4">
        <v>2066</v>
      </c>
      <c r="B84" s="4">
        <v>5772</v>
      </c>
      <c r="C84" s="4" t="s">
        <v>8874</v>
      </c>
      <c r="D84" s="4" t="s">
        <v>2424</v>
      </c>
      <c r="E84" s="4" t="s">
        <v>6554</v>
      </c>
      <c r="F84" s="4" t="s">
        <v>2700</v>
      </c>
    </row>
    <row r="85" spans="1:6" x14ac:dyDescent="0.2">
      <c r="A85" s="4">
        <v>2067</v>
      </c>
      <c r="B85" s="4">
        <v>5772</v>
      </c>
      <c r="C85" s="4" t="s">
        <v>1368</v>
      </c>
      <c r="D85" s="4" t="s">
        <v>2424</v>
      </c>
      <c r="E85" s="4" t="s">
        <v>6554</v>
      </c>
      <c r="F85" s="4" t="s">
        <v>2700</v>
      </c>
    </row>
    <row r="86" spans="1:6" x14ac:dyDescent="0.2">
      <c r="A86" s="4">
        <v>2068</v>
      </c>
      <c r="B86" s="4">
        <v>76413</v>
      </c>
      <c r="C86" s="4" t="s">
        <v>8873</v>
      </c>
      <c r="D86" s="4" t="s">
        <v>2342</v>
      </c>
      <c r="E86" s="4" t="s">
        <v>2339</v>
      </c>
      <c r="F86" s="4" t="s">
        <v>2700</v>
      </c>
    </row>
    <row r="87" spans="1:6" x14ac:dyDescent="0.2">
      <c r="A87" s="4">
        <v>2069</v>
      </c>
      <c r="B87" s="4">
        <v>76413</v>
      </c>
      <c r="C87" s="4" t="s">
        <v>360</v>
      </c>
      <c r="D87" s="4" t="s">
        <v>2342</v>
      </c>
      <c r="E87" s="4" t="s">
        <v>2339</v>
      </c>
      <c r="F87" s="4" t="s">
        <v>2700</v>
      </c>
    </row>
    <row r="88" spans="1:6" x14ac:dyDescent="0.2">
      <c r="A88" s="4">
        <v>2070</v>
      </c>
      <c r="B88" s="4">
        <v>5785</v>
      </c>
      <c r="C88" s="4" t="s">
        <v>2571</v>
      </c>
      <c r="D88" s="4" t="s">
        <v>2571</v>
      </c>
      <c r="E88" s="4" t="s">
        <v>6192</v>
      </c>
      <c r="F88" s="4" t="s">
        <v>2700</v>
      </c>
    </row>
    <row r="89" spans="1:6" x14ac:dyDescent="0.2">
      <c r="A89" s="4">
        <v>2071</v>
      </c>
      <c r="B89" s="4">
        <v>5786</v>
      </c>
      <c r="C89" s="4" t="s">
        <v>8872</v>
      </c>
      <c r="D89" s="4" t="s">
        <v>2669</v>
      </c>
      <c r="E89" s="4" t="s">
        <v>6192</v>
      </c>
      <c r="F89" s="4" t="s">
        <v>2700</v>
      </c>
    </row>
    <row r="90" spans="1:6" x14ac:dyDescent="0.2">
      <c r="A90" s="4">
        <v>2072</v>
      </c>
      <c r="B90" s="4">
        <v>106443</v>
      </c>
      <c r="C90" s="4" t="s">
        <v>8871</v>
      </c>
      <c r="D90" s="4" t="s">
        <v>2640</v>
      </c>
      <c r="E90" s="4" t="s">
        <v>6509</v>
      </c>
      <c r="F90" s="4" t="s">
        <v>2700</v>
      </c>
    </row>
    <row r="91" spans="1:6" x14ac:dyDescent="0.2">
      <c r="A91" s="4">
        <v>2073</v>
      </c>
      <c r="B91" s="4">
        <v>8839</v>
      </c>
      <c r="C91" s="4" t="s">
        <v>8870</v>
      </c>
      <c r="D91" s="4" t="s">
        <v>7414</v>
      </c>
      <c r="E91" s="4" t="s">
        <v>7414</v>
      </c>
      <c r="F91" s="4" t="s">
        <v>2700</v>
      </c>
    </row>
    <row r="92" spans="1:6" x14ac:dyDescent="0.2">
      <c r="A92" s="4">
        <v>2074</v>
      </c>
      <c r="B92" s="4">
        <v>8839</v>
      </c>
      <c r="C92" s="4" t="s">
        <v>8869</v>
      </c>
      <c r="D92" s="4" t="s">
        <v>7414</v>
      </c>
      <c r="E92" s="4" t="s">
        <v>7414</v>
      </c>
      <c r="F92" s="4" t="s">
        <v>2700</v>
      </c>
    </row>
    <row r="93" spans="1:6" x14ac:dyDescent="0.2">
      <c r="A93" s="4">
        <v>2075</v>
      </c>
      <c r="B93" s="4">
        <v>5820</v>
      </c>
      <c r="C93" s="4" t="s">
        <v>2492</v>
      </c>
      <c r="D93" s="4" t="s">
        <v>2492</v>
      </c>
      <c r="E93" s="4" t="s">
        <v>2493</v>
      </c>
      <c r="F93" s="4" t="s">
        <v>2700</v>
      </c>
    </row>
    <row r="94" spans="1:6" x14ac:dyDescent="0.2">
      <c r="A94" s="4">
        <v>2077</v>
      </c>
      <c r="B94" s="4">
        <v>5818</v>
      </c>
      <c r="C94" s="4" t="s">
        <v>8868</v>
      </c>
      <c r="D94" s="4" t="s">
        <v>2493</v>
      </c>
      <c r="E94" s="4" t="s">
        <v>2493</v>
      </c>
      <c r="F94" s="4" t="s">
        <v>2700</v>
      </c>
    </row>
    <row r="95" spans="1:6" x14ac:dyDescent="0.2">
      <c r="A95" s="4">
        <v>2078</v>
      </c>
      <c r="B95" s="4">
        <v>94526</v>
      </c>
      <c r="C95" s="4" t="s">
        <v>8867</v>
      </c>
      <c r="D95" s="4" t="s">
        <v>2495</v>
      </c>
      <c r="E95" s="4" t="s">
        <v>2493</v>
      </c>
      <c r="F95" s="4" t="s">
        <v>2700</v>
      </c>
    </row>
    <row r="96" spans="1:6" x14ac:dyDescent="0.2">
      <c r="A96" s="4">
        <v>2079</v>
      </c>
      <c r="B96" s="4">
        <v>5819</v>
      </c>
      <c r="C96" s="4" t="s">
        <v>2653</v>
      </c>
      <c r="D96" s="4" t="s">
        <v>2653</v>
      </c>
      <c r="E96" s="4" t="s">
        <v>2493</v>
      </c>
      <c r="F96" s="4" t="s">
        <v>2700</v>
      </c>
    </row>
    <row r="97" spans="1:6" x14ac:dyDescent="0.2">
      <c r="A97" s="4">
        <v>2081</v>
      </c>
      <c r="B97" s="4">
        <v>84583</v>
      </c>
      <c r="C97" s="4" t="s">
        <v>8866</v>
      </c>
      <c r="D97" s="4" t="s">
        <v>2670</v>
      </c>
      <c r="E97" s="4" t="s">
        <v>6192</v>
      </c>
      <c r="F97" s="4" t="s">
        <v>2700</v>
      </c>
    </row>
    <row r="98" spans="1:6" x14ac:dyDescent="0.2">
      <c r="A98" s="4">
        <v>2082</v>
      </c>
      <c r="B98" s="4">
        <v>85281</v>
      </c>
      <c r="C98" s="4" t="s">
        <v>8865</v>
      </c>
      <c r="D98" s="4" t="s">
        <v>2672</v>
      </c>
      <c r="E98" s="4" t="s">
        <v>6192</v>
      </c>
      <c r="F98" s="4" t="s">
        <v>2700</v>
      </c>
    </row>
    <row r="99" spans="1:6" x14ac:dyDescent="0.2">
      <c r="A99" s="4">
        <v>2083</v>
      </c>
      <c r="B99" s="4">
        <v>6568</v>
      </c>
      <c r="C99" s="4" t="s">
        <v>2668</v>
      </c>
      <c r="D99" s="4" t="s">
        <v>2668</v>
      </c>
      <c r="E99" s="4" t="s">
        <v>6192</v>
      </c>
      <c r="F99" s="4" t="s">
        <v>2700</v>
      </c>
    </row>
    <row r="100" spans="1:6" x14ac:dyDescent="0.2">
      <c r="A100" s="4">
        <v>2085</v>
      </c>
      <c r="B100" s="4">
        <v>6569</v>
      </c>
      <c r="C100" s="4" t="s">
        <v>2667</v>
      </c>
      <c r="D100" s="4" t="s">
        <v>2667</v>
      </c>
      <c r="E100" s="4" t="s">
        <v>6192</v>
      </c>
      <c r="F100" s="4" t="s">
        <v>2700</v>
      </c>
    </row>
    <row r="101" spans="1:6" x14ac:dyDescent="0.2">
      <c r="A101" s="4">
        <v>2092</v>
      </c>
      <c r="B101" s="4">
        <v>204941</v>
      </c>
      <c r="C101" s="4" t="s">
        <v>8864</v>
      </c>
      <c r="D101" s="4" t="s">
        <v>8835</v>
      </c>
      <c r="E101" s="4" t="s">
        <v>8834</v>
      </c>
      <c r="F101" s="4" t="s">
        <v>2700</v>
      </c>
    </row>
    <row r="102" spans="1:6" x14ac:dyDescent="0.2">
      <c r="A102" s="4">
        <v>2095</v>
      </c>
      <c r="B102" s="4">
        <v>5969</v>
      </c>
      <c r="C102" s="4" t="s">
        <v>2666</v>
      </c>
      <c r="D102" s="4" t="s">
        <v>2666</v>
      </c>
      <c r="E102" s="4" t="s">
        <v>6192</v>
      </c>
      <c r="F102" s="4" t="s">
        <v>2700</v>
      </c>
    </row>
    <row r="103" spans="1:6" x14ac:dyDescent="0.2">
      <c r="A103" s="4">
        <v>2096</v>
      </c>
      <c r="B103" s="4">
        <v>5970</v>
      </c>
      <c r="C103" s="4" t="s">
        <v>2665</v>
      </c>
      <c r="D103" s="4" t="s">
        <v>2665</v>
      </c>
      <c r="E103" s="4" t="s">
        <v>6192</v>
      </c>
      <c r="F103" s="4" t="s">
        <v>2700</v>
      </c>
    </row>
    <row r="104" spans="1:6" x14ac:dyDescent="0.2">
      <c r="A104" s="4">
        <v>2097</v>
      </c>
      <c r="B104" s="4">
        <v>91345</v>
      </c>
      <c r="C104" s="4" t="s">
        <v>8863</v>
      </c>
      <c r="D104" s="4" t="s">
        <v>2353</v>
      </c>
      <c r="E104" s="4" t="s">
        <v>6199</v>
      </c>
      <c r="F104" s="4" t="s">
        <v>2700</v>
      </c>
    </row>
    <row r="105" spans="1:6" x14ac:dyDescent="0.2">
      <c r="A105" s="4">
        <v>2098</v>
      </c>
      <c r="B105" s="4"/>
      <c r="C105" s="4" t="s">
        <v>8862</v>
      </c>
      <c r="D105" s="4" t="s">
        <v>2697</v>
      </c>
      <c r="E105" s="4" t="s">
        <v>6548</v>
      </c>
      <c r="F105" s="4" t="s">
        <v>2700</v>
      </c>
    </row>
    <row r="106" spans="1:6" x14ac:dyDescent="0.2">
      <c r="A106" s="4">
        <v>2099</v>
      </c>
      <c r="B106" s="4">
        <v>178065</v>
      </c>
      <c r="C106" s="4" t="s">
        <v>8861</v>
      </c>
      <c r="D106" s="4" t="s">
        <v>4462</v>
      </c>
      <c r="E106" s="4" t="s">
        <v>6548</v>
      </c>
      <c r="F106" s="4" t="s">
        <v>2700</v>
      </c>
    </row>
    <row r="107" spans="1:6" x14ac:dyDescent="0.2">
      <c r="A107" s="4">
        <v>2100</v>
      </c>
      <c r="B107" s="4"/>
      <c r="C107" s="4" t="s">
        <v>8860</v>
      </c>
      <c r="D107" s="4" t="s">
        <v>4462</v>
      </c>
      <c r="E107" s="4" t="s">
        <v>6548</v>
      </c>
      <c r="F107" s="4" t="s">
        <v>2700</v>
      </c>
    </row>
    <row r="108" spans="1:6" x14ac:dyDescent="0.2">
      <c r="A108" s="4">
        <v>2103</v>
      </c>
      <c r="B108" s="4">
        <v>90287</v>
      </c>
      <c r="C108" s="4" t="s">
        <v>8859</v>
      </c>
      <c r="D108" s="4" t="s">
        <v>2341</v>
      </c>
      <c r="E108" s="4" t="s">
        <v>2341</v>
      </c>
      <c r="F108" s="4" t="s">
        <v>2700</v>
      </c>
    </row>
    <row r="109" spans="1:6" x14ac:dyDescent="0.2">
      <c r="A109" s="4">
        <v>2104</v>
      </c>
      <c r="B109" s="4">
        <v>90287</v>
      </c>
      <c r="C109" s="4" t="s">
        <v>8858</v>
      </c>
      <c r="D109" s="4" t="s">
        <v>2341</v>
      </c>
      <c r="E109" s="4" t="s">
        <v>2341</v>
      </c>
      <c r="F109" s="4" t="s">
        <v>2700</v>
      </c>
    </row>
    <row r="110" spans="1:6" x14ac:dyDescent="0.2">
      <c r="A110" s="4">
        <v>2105</v>
      </c>
      <c r="B110" s="4">
        <v>76302</v>
      </c>
      <c r="C110" s="4" t="s">
        <v>8857</v>
      </c>
      <c r="D110" s="4" t="s">
        <v>8717</v>
      </c>
      <c r="E110" s="4" t="s">
        <v>8716</v>
      </c>
      <c r="F110" s="4" t="s">
        <v>2700</v>
      </c>
    </row>
    <row r="111" spans="1:6" x14ac:dyDescent="0.2">
      <c r="A111" s="4">
        <v>2108</v>
      </c>
      <c r="B111" s="4">
        <v>111213</v>
      </c>
      <c r="C111" s="4" t="s">
        <v>8856</v>
      </c>
      <c r="D111" s="4" t="s">
        <v>2685</v>
      </c>
      <c r="E111" s="4" t="s">
        <v>8855</v>
      </c>
      <c r="F111" s="4" t="s">
        <v>2700</v>
      </c>
    </row>
    <row r="112" spans="1:6" x14ac:dyDescent="0.2">
      <c r="A112" s="4">
        <v>2111</v>
      </c>
      <c r="B112" s="4"/>
      <c r="C112" s="4" t="s">
        <v>8854</v>
      </c>
      <c r="D112" s="4" t="s">
        <v>2641</v>
      </c>
      <c r="E112" s="4" t="s">
        <v>6509</v>
      </c>
      <c r="F112" s="4" t="s">
        <v>2700</v>
      </c>
    </row>
    <row r="113" spans="1:6" x14ac:dyDescent="0.2">
      <c r="A113" s="4">
        <v>2112</v>
      </c>
      <c r="B113" s="4"/>
      <c r="C113" s="4" t="s">
        <v>8853</v>
      </c>
      <c r="D113" s="4" t="s">
        <v>8717</v>
      </c>
      <c r="E113" s="4" t="s">
        <v>8716</v>
      </c>
      <c r="F113" s="4" t="s">
        <v>2700</v>
      </c>
    </row>
    <row r="114" spans="1:6" x14ac:dyDescent="0.2">
      <c r="A114" s="4">
        <v>2113</v>
      </c>
      <c r="B114" s="4"/>
      <c r="C114" s="4" t="s">
        <v>8852</v>
      </c>
      <c r="D114" s="4" t="s">
        <v>8717</v>
      </c>
      <c r="E114" s="4" t="s">
        <v>8716</v>
      </c>
      <c r="F114" s="4" t="s">
        <v>2700</v>
      </c>
    </row>
    <row r="115" spans="1:6" x14ac:dyDescent="0.2">
      <c r="A115" s="4">
        <v>2114</v>
      </c>
      <c r="B115" s="4">
        <v>222741</v>
      </c>
      <c r="C115" s="4" t="s">
        <v>8851</v>
      </c>
      <c r="D115" s="4" t="s">
        <v>8850</v>
      </c>
      <c r="E115" s="4" t="s">
        <v>8850</v>
      </c>
      <c r="F115" s="4" t="s">
        <v>2700</v>
      </c>
    </row>
    <row r="116" spans="1:6" x14ac:dyDescent="0.2">
      <c r="A116" s="4">
        <v>2117</v>
      </c>
      <c r="B116" s="4"/>
      <c r="C116" s="4" t="s">
        <v>8849</v>
      </c>
      <c r="D116" s="4" t="s">
        <v>8816</v>
      </c>
      <c r="E116" s="4" t="s">
        <v>8815</v>
      </c>
      <c r="F116" s="4" t="s">
        <v>2700</v>
      </c>
    </row>
    <row r="117" spans="1:6" x14ac:dyDescent="0.2">
      <c r="A117" s="4">
        <v>2120</v>
      </c>
      <c r="B117" s="4">
        <v>6093</v>
      </c>
      <c r="C117" s="4" t="s">
        <v>8848</v>
      </c>
      <c r="D117" s="4" t="s">
        <v>2565</v>
      </c>
      <c r="E117" s="4" t="s">
        <v>6192</v>
      </c>
      <c r="F117" s="4" t="s">
        <v>2700</v>
      </c>
    </row>
    <row r="118" spans="1:6" x14ac:dyDescent="0.2">
      <c r="A118" s="4">
        <v>2121</v>
      </c>
      <c r="B118" s="4">
        <v>6094</v>
      </c>
      <c r="C118" s="4" t="s">
        <v>8847</v>
      </c>
      <c r="D118" s="4" t="s">
        <v>2565</v>
      </c>
      <c r="E118" s="4" t="s">
        <v>6192</v>
      </c>
      <c r="F118" s="4" t="s">
        <v>2700</v>
      </c>
    </row>
    <row r="119" spans="1:6" x14ac:dyDescent="0.2">
      <c r="A119" s="4">
        <v>2122</v>
      </c>
      <c r="B119" s="4">
        <v>6099</v>
      </c>
      <c r="C119" s="4" t="s">
        <v>8846</v>
      </c>
      <c r="D119" s="4" t="s">
        <v>2564</v>
      </c>
      <c r="E119" s="4" t="s">
        <v>6192</v>
      </c>
      <c r="F119" s="4" t="s">
        <v>2700</v>
      </c>
    </row>
    <row r="120" spans="1:6" x14ac:dyDescent="0.2">
      <c r="A120" s="4">
        <v>2124</v>
      </c>
      <c r="B120" s="4">
        <v>208077</v>
      </c>
      <c r="C120" s="4" t="s">
        <v>8845</v>
      </c>
      <c r="D120" s="4" t="s">
        <v>2416</v>
      </c>
      <c r="E120" s="4" t="s">
        <v>6153</v>
      </c>
      <c r="F120" s="4" t="s">
        <v>2700</v>
      </c>
    </row>
    <row r="121" spans="1:6" x14ac:dyDescent="0.2">
      <c r="A121" s="4">
        <v>2125</v>
      </c>
      <c r="B121" s="4">
        <v>84439</v>
      </c>
      <c r="C121" s="4" t="s">
        <v>8844</v>
      </c>
      <c r="D121" s="4" t="s">
        <v>8843</v>
      </c>
      <c r="E121" s="4" t="s">
        <v>4487</v>
      </c>
      <c r="F121" s="4" t="s">
        <v>2700</v>
      </c>
    </row>
    <row r="122" spans="1:6" x14ac:dyDescent="0.2">
      <c r="A122" s="4">
        <v>2126</v>
      </c>
      <c r="B122" s="4">
        <v>6111</v>
      </c>
      <c r="C122" s="4" t="s">
        <v>8842</v>
      </c>
      <c r="D122" s="4" t="s">
        <v>8841</v>
      </c>
      <c r="E122" s="4" t="s">
        <v>8841</v>
      </c>
      <c r="F122" s="4" t="s">
        <v>2700</v>
      </c>
    </row>
    <row r="123" spans="1:6" x14ac:dyDescent="0.2">
      <c r="A123" s="4">
        <v>2137</v>
      </c>
      <c r="B123" s="4">
        <v>75389</v>
      </c>
      <c r="C123" s="4" t="s">
        <v>8840</v>
      </c>
      <c r="D123" s="4" t="s">
        <v>2658</v>
      </c>
      <c r="E123" s="4" t="s">
        <v>6192</v>
      </c>
      <c r="F123" s="4" t="s">
        <v>2700</v>
      </c>
    </row>
    <row r="124" spans="1:6" x14ac:dyDescent="0.2">
      <c r="A124" s="4">
        <v>2139</v>
      </c>
      <c r="B124" s="4">
        <v>6267</v>
      </c>
      <c r="C124" s="4" t="s">
        <v>8839</v>
      </c>
      <c r="D124" s="4" t="s">
        <v>2561</v>
      </c>
      <c r="E124" s="4" t="s">
        <v>6192</v>
      </c>
      <c r="F124" s="4" t="s">
        <v>2700</v>
      </c>
    </row>
    <row r="125" spans="1:6" x14ac:dyDescent="0.2">
      <c r="A125" s="4">
        <v>2141</v>
      </c>
      <c r="B125" s="4">
        <v>202095</v>
      </c>
      <c r="C125" s="4" t="s">
        <v>8838</v>
      </c>
      <c r="D125" s="4" t="s">
        <v>2561</v>
      </c>
      <c r="E125" s="4" t="s">
        <v>6192</v>
      </c>
      <c r="F125" s="4" t="s">
        <v>2700</v>
      </c>
    </row>
    <row r="126" spans="1:6" x14ac:dyDescent="0.2">
      <c r="A126" s="4">
        <v>2144</v>
      </c>
      <c r="B126" s="4"/>
      <c r="C126" s="4" t="s">
        <v>8837</v>
      </c>
      <c r="D126" s="4" t="s">
        <v>8835</v>
      </c>
      <c r="E126" s="4" t="s">
        <v>8834</v>
      </c>
      <c r="F126" s="4" t="s">
        <v>2700</v>
      </c>
    </row>
    <row r="127" spans="1:6" x14ac:dyDescent="0.2">
      <c r="A127" s="4">
        <v>2145</v>
      </c>
      <c r="B127" s="4"/>
      <c r="C127" s="4" t="s">
        <v>8836</v>
      </c>
      <c r="D127" s="4" t="s">
        <v>8835</v>
      </c>
      <c r="E127" s="4" t="s">
        <v>8834</v>
      </c>
      <c r="F127" s="4" t="s">
        <v>2700</v>
      </c>
    </row>
    <row r="128" spans="1:6" x14ac:dyDescent="0.2">
      <c r="A128" s="4">
        <v>2146</v>
      </c>
      <c r="B128" s="4">
        <v>6297</v>
      </c>
      <c r="C128" s="4" t="s">
        <v>8833</v>
      </c>
      <c r="D128" s="4" t="s">
        <v>2554</v>
      </c>
      <c r="E128" s="4" t="s">
        <v>6192</v>
      </c>
      <c r="F128" s="4" t="s">
        <v>2700</v>
      </c>
    </row>
    <row r="129" spans="1:6" x14ac:dyDescent="0.2">
      <c r="A129" s="4">
        <v>2148</v>
      </c>
      <c r="B129" s="4">
        <v>6318</v>
      </c>
      <c r="C129" s="4" t="s">
        <v>2412</v>
      </c>
      <c r="D129" s="4" t="s">
        <v>2412</v>
      </c>
      <c r="E129" s="4" t="s">
        <v>6356</v>
      </c>
      <c r="F129" s="4" t="s">
        <v>2700</v>
      </c>
    </row>
    <row r="130" spans="1:6" x14ac:dyDescent="0.2">
      <c r="A130" s="4">
        <v>2149</v>
      </c>
      <c r="B130" s="4">
        <v>6328</v>
      </c>
      <c r="C130" s="4" t="s">
        <v>8832</v>
      </c>
      <c r="D130" s="4" t="s">
        <v>2411</v>
      </c>
      <c r="E130" s="4" t="s">
        <v>7485</v>
      </c>
      <c r="F130" s="4" t="s">
        <v>2700</v>
      </c>
    </row>
    <row r="131" spans="1:6" x14ac:dyDescent="0.2">
      <c r="A131" s="4">
        <v>2150</v>
      </c>
      <c r="B131" s="4">
        <v>6324</v>
      </c>
      <c r="C131" s="4" t="s">
        <v>8831</v>
      </c>
      <c r="D131" s="4" t="s">
        <v>2411</v>
      </c>
      <c r="E131" s="4" t="s">
        <v>7485</v>
      </c>
      <c r="F131" s="4" t="s">
        <v>2700</v>
      </c>
    </row>
    <row r="132" spans="1:6" x14ac:dyDescent="0.2">
      <c r="A132" s="4">
        <v>2151</v>
      </c>
      <c r="B132" s="4"/>
      <c r="C132" s="4" t="s">
        <v>8830</v>
      </c>
      <c r="D132" s="4" t="s">
        <v>8717</v>
      </c>
      <c r="E132" s="4" t="s">
        <v>8716</v>
      </c>
      <c r="F132" s="4" t="s">
        <v>2700</v>
      </c>
    </row>
    <row r="133" spans="1:6" x14ac:dyDescent="0.2">
      <c r="A133" s="4">
        <v>2152</v>
      </c>
      <c r="B133" s="4"/>
      <c r="C133" s="4" t="s">
        <v>8829</v>
      </c>
      <c r="D133" s="4" t="s">
        <v>8717</v>
      </c>
      <c r="E133" s="4" t="s">
        <v>8716</v>
      </c>
      <c r="F133" s="4" t="s">
        <v>2700</v>
      </c>
    </row>
    <row r="134" spans="1:6" x14ac:dyDescent="0.2">
      <c r="A134" s="4">
        <v>2153</v>
      </c>
      <c r="B134" s="4">
        <v>171513</v>
      </c>
      <c r="C134" s="4" t="s">
        <v>8828</v>
      </c>
      <c r="D134" s="4" t="s">
        <v>2409</v>
      </c>
      <c r="E134" s="4" t="s">
        <v>4478</v>
      </c>
      <c r="F134" s="4" t="s">
        <v>2700</v>
      </c>
    </row>
    <row r="135" spans="1:6" x14ac:dyDescent="0.2">
      <c r="A135" s="4">
        <v>2157</v>
      </c>
      <c r="B135" s="4">
        <v>128747</v>
      </c>
      <c r="C135" s="4" t="s">
        <v>8827</v>
      </c>
      <c r="D135" s="4" t="s">
        <v>2688</v>
      </c>
      <c r="E135" s="4" t="s">
        <v>6190</v>
      </c>
      <c r="F135" s="4" t="s">
        <v>2700</v>
      </c>
    </row>
    <row r="136" spans="1:6" x14ac:dyDescent="0.2">
      <c r="A136" s="4">
        <v>2159</v>
      </c>
      <c r="B136" s="4">
        <v>7488</v>
      </c>
      <c r="C136" s="4" t="s">
        <v>617</v>
      </c>
      <c r="D136" s="4" t="s">
        <v>2340</v>
      </c>
      <c r="E136" s="4" t="s">
        <v>6153</v>
      </c>
      <c r="F136" s="4" t="s">
        <v>2700</v>
      </c>
    </row>
    <row r="137" spans="1:6" x14ac:dyDescent="0.2">
      <c r="A137" s="4">
        <v>2160</v>
      </c>
      <c r="B137" s="4">
        <v>6566</v>
      </c>
      <c r="C137" s="4" t="s">
        <v>8826</v>
      </c>
      <c r="D137" s="4" t="s">
        <v>2555</v>
      </c>
      <c r="E137" s="4" t="s">
        <v>6192</v>
      </c>
      <c r="F137" s="4" t="s">
        <v>2700</v>
      </c>
    </row>
    <row r="138" spans="1:6" x14ac:dyDescent="0.2">
      <c r="A138" s="4">
        <v>2163</v>
      </c>
      <c r="B138" s="4">
        <v>146169</v>
      </c>
      <c r="C138" s="4" t="s">
        <v>8825</v>
      </c>
      <c r="D138" s="4" t="s">
        <v>2559</v>
      </c>
      <c r="E138" s="4" t="s">
        <v>6447</v>
      </c>
      <c r="F138" s="4" t="s">
        <v>2700</v>
      </c>
    </row>
    <row r="139" spans="1:6" x14ac:dyDescent="0.2">
      <c r="A139" s="4">
        <v>2165</v>
      </c>
      <c r="B139" s="4">
        <v>6490</v>
      </c>
      <c r="C139" s="4" t="s">
        <v>8824</v>
      </c>
      <c r="D139" s="4" t="s">
        <v>2559</v>
      </c>
      <c r="E139" s="4" t="s">
        <v>6447</v>
      </c>
      <c r="F139" s="4" t="s">
        <v>2700</v>
      </c>
    </row>
    <row r="140" spans="1:6" x14ac:dyDescent="0.2">
      <c r="A140" s="4">
        <v>2166</v>
      </c>
      <c r="B140" s="4">
        <v>119339</v>
      </c>
      <c r="C140" s="4" t="s">
        <v>8823</v>
      </c>
      <c r="D140" s="4" t="s">
        <v>2559</v>
      </c>
      <c r="E140" s="4" t="s">
        <v>6447</v>
      </c>
      <c r="F140" s="4" t="s">
        <v>2700</v>
      </c>
    </row>
    <row r="141" spans="1:6" x14ac:dyDescent="0.2">
      <c r="A141" s="4">
        <v>2167</v>
      </c>
      <c r="B141" s="4">
        <v>6482</v>
      </c>
      <c r="C141" s="4" t="s">
        <v>2559</v>
      </c>
      <c r="D141" s="4" t="s">
        <v>2559</v>
      </c>
      <c r="E141" s="4" t="s">
        <v>6447</v>
      </c>
      <c r="F141" s="4" t="s">
        <v>2700</v>
      </c>
    </row>
    <row r="142" spans="1:6" x14ac:dyDescent="0.2">
      <c r="A142" s="4">
        <v>2168</v>
      </c>
      <c r="B142" s="4">
        <v>6513</v>
      </c>
      <c r="C142" s="4" t="s">
        <v>8822</v>
      </c>
      <c r="D142" s="4" t="s">
        <v>2557</v>
      </c>
      <c r="E142" s="4" t="s">
        <v>6447</v>
      </c>
      <c r="F142" s="4" t="s">
        <v>2700</v>
      </c>
    </row>
    <row r="143" spans="1:6" x14ac:dyDescent="0.2">
      <c r="A143" s="4">
        <v>2169</v>
      </c>
      <c r="B143" s="4">
        <v>90650</v>
      </c>
      <c r="C143" s="4" t="s">
        <v>8821</v>
      </c>
      <c r="D143" s="4" t="s">
        <v>2559</v>
      </c>
      <c r="E143" s="4" t="s">
        <v>6447</v>
      </c>
      <c r="F143" s="4" t="s">
        <v>2700</v>
      </c>
    </row>
    <row r="144" spans="1:6" x14ac:dyDescent="0.2">
      <c r="A144" s="4">
        <v>2170</v>
      </c>
      <c r="B144" s="4">
        <v>90646</v>
      </c>
      <c r="C144" s="4" t="s">
        <v>8820</v>
      </c>
      <c r="D144" s="4" t="s">
        <v>2559</v>
      </c>
      <c r="E144" s="4" t="s">
        <v>6447</v>
      </c>
      <c r="F144" s="4" t="s">
        <v>2700</v>
      </c>
    </row>
    <row r="145" spans="1:6" x14ac:dyDescent="0.2">
      <c r="A145" s="4">
        <v>2171</v>
      </c>
      <c r="B145" s="4">
        <v>197385</v>
      </c>
      <c r="C145" s="4" t="s">
        <v>8819</v>
      </c>
      <c r="D145" s="4" t="s">
        <v>2559</v>
      </c>
      <c r="E145" s="4" t="s">
        <v>6447</v>
      </c>
      <c r="F145" s="4" t="s">
        <v>2700</v>
      </c>
    </row>
    <row r="146" spans="1:6" x14ac:dyDescent="0.2">
      <c r="A146" s="4">
        <v>2172</v>
      </c>
      <c r="B146" s="4">
        <v>337929</v>
      </c>
      <c r="C146" s="4" t="s">
        <v>2556</v>
      </c>
      <c r="D146" s="4" t="s">
        <v>2556</v>
      </c>
      <c r="E146" s="4" t="s">
        <v>6192</v>
      </c>
      <c r="F146" s="4" t="s">
        <v>2700</v>
      </c>
    </row>
    <row r="147" spans="1:6" x14ac:dyDescent="0.2">
      <c r="A147" s="4">
        <v>2173</v>
      </c>
      <c r="B147" s="4">
        <v>91043</v>
      </c>
      <c r="C147" s="4" t="s">
        <v>2662</v>
      </c>
      <c r="D147" s="4" t="s">
        <v>2662</v>
      </c>
      <c r="E147" s="4" t="s">
        <v>6192</v>
      </c>
      <c r="F147" s="4" t="s">
        <v>2700</v>
      </c>
    </row>
    <row r="148" spans="1:6" x14ac:dyDescent="0.2">
      <c r="A148" s="4">
        <v>2174</v>
      </c>
      <c r="B148" s="4">
        <v>85028</v>
      </c>
      <c r="C148" s="4" t="s">
        <v>2553</v>
      </c>
      <c r="D148" s="4" t="s">
        <v>2553</v>
      </c>
      <c r="E148" s="4" t="s">
        <v>6192</v>
      </c>
      <c r="F148" s="4" t="s">
        <v>2700</v>
      </c>
    </row>
    <row r="149" spans="1:6" x14ac:dyDescent="0.2">
      <c r="A149" s="4">
        <v>2175</v>
      </c>
      <c r="B149" s="4">
        <v>87875</v>
      </c>
      <c r="C149" s="4" t="s">
        <v>2552</v>
      </c>
      <c r="D149" s="4" t="s">
        <v>2552</v>
      </c>
      <c r="E149" s="4" t="s">
        <v>6192</v>
      </c>
      <c r="F149" s="4" t="s">
        <v>2700</v>
      </c>
    </row>
    <row r="150" spans="1:6" x14ac:dyDescent="0.2">
      <c r="A150" s="4">
        <v>2176</v>
      </c>
      <c r="B150" s="4">
        <v>85069</v>
      </c>
      <c r="C150" s="4" t="s">
        <v>8818</v>
      </c>
      <c r="D150" s="4" t="s">
        <v>2661</v>
      </c>
      <c r="E150" s="4" t="s">
        <v>6192</v>
      </c>
      <c r="F150" s="4" t="s">
        <v>2700</v>
      </c>
    </row>
    <row r="151" spans="1:6" x14ac:dyDescent="0.2">
      <c r="A151" s="4">
        <v>2177</v>
      </c>
      <c r="B151" s="4"/>
      <c r="C151" s="4" t="s">
        <v>8817</v>
      </c>
      <c r="D151" s="4" t="s">
        <v>8816</v>
      </c>
      <c r="E151" s="4" t="s">
        <v>8815</v>
      </c>
      <c r="F151" s="4" t="s">
        <v>2700</v>
      </c>
    </row>
    <row r="152" spans="1:6" x14ac:dyDescent="0.2">
      <c r="A152" s="4">
        <v>2178</v>
      </c>
      <c r="B152" s="4">
        <v>6590</v>
      </c>
      <c r="C152" s="4" t="s">
        <v>8814</v>
      </c>
      <c r="D152" s="4" t="s">
        <v>2698</v>
      </c>
      <c r="E152" s="4" t="s">
        <v>8813</v>
      </c>
      <c r="F152" s="4" t="s">
        <v>2700</v>
      </c>
    </row>
    <row r="153" spans="1:6" x14ac:dyDescent="0.2">
      <c r="A153" s="4">
        <v>2180</v>
      </c>
      <c r="B153" s="4">
        <v>6602</v>
      </c>
      <c r="C153" s="4" t="s">
        <v>2550</v>
      </c>
      <c r="D153" s="4" t="s">
        <v>2550</v>
      </c>
      <c r="E153" s="4" t="s">
        <v>6443</v>
      </c>
      <c r="F153" s="4" t="s">
        <v>2700</v>
      </c>
    </row>
    <row r="154" spans="1:6" x14ac:dyDescent="0.2">
      <c r="A154" s="4">
        <v>2181</v>
      </c>
      <c r="B154" s="4">
        <v>6603</v>
      </c>
      <c r="C154" s="4" t="s">
        <v>2549</v>
      </c>
      <c r="D154" s="4" t="s">
        <v>2549</v>
      </c>
      <c r="E154" s="4" t="s">
        <v>6443</v>
      </c>
      <c r="F154" s="4" t="s">
        <v>2700</v>
      </c>
    </row>
    <row r="155" spans="1:6" x14ac:dyDescent="0.2">
      <c r="A155" s="4">
        <v>2184</v>
      </c>
      <c r="B155" s="4">
        <v>6709</v>
      </c>
      <c r="C155" s="4" t="s">
        <v>2548</v>
      </c>
      <c r="D155" s="4" t="s">
        <v>2548</v>
      </c>
      <c r="E155" s="4" t="s">
        <v>6443</v>
      </c>
      <c r="F155" s="4" t="s">
        <v>2700</v>
      </c>
    </row>
    <row r="156" spans="1:6" x14ac:dyDescent="0.2">
      <c r="A156" s="4">
        <v>2186</v>
      </c>
      <c r="B156" s="4">
        <v>120635</v>
      </c>
      <c r="C156" s="4" t="s">
        <v>8812</v>
      </c>
      <c r="D156" s="4" t="s">
        <v>2546</v>
      </c>
      <c r="E156" s="4" t="s">
        <v>6192</v>
      </c>
      <c r="F156" s="4" t="s">
        <v>2700</v>
      </c>
    </row>
    <row r="157" spans="1:6" x14ac:dyDescent="0.2">
      <c r="A157" s="4">
        <v>2187</v>
      </c>
      <c r="B157" s="4">
        <v>6619</v>
      </c>
      <c r="C157" s="4" t="s">
        <v>8811</v>
      </c>
      <c r="D157" s="4" t="s">
        <v>2546</v>
      </c>
      <c r="E157" s="4" t="s">
        <v>6192</v>
      </c>
      <c r="F157" s="4" t="s">
        <v>2700</v>
      </c>
    </row>
    <row r="158" spans="1:6" x14ac:dyDescent="0.2">
      <c r="A158" s="4">
        <v>2188</v>
      </c>
      <c r="B158" s="4">
        <v>187565</v>
      </c>
      <c r="C158" s="4" t="s">
        <v>8810</v>
      </c>
      <c r="D158" s="4" t="s">
        <v>2546</v>
      </c>
      <c r="E158" s="4" t="s">
        <v>6192</v>
      </c>
      <c r="F158" s="4" t="s">
        <v>2700</v>
      </c>
    </row>
    <row r="159" spans="1:6" x14ac:dyDescent="0.2">
      <c r="A159" s="4">
        <v>2189</v>
      </c>
      <c r="B159" s="4">
        <v>6620</v>
      </c>
      <c r="C159" s="4" t="s">
        <v>8809</v>
      </c>
      <c r="D159" s="4" t="s">
        <v>2546</v>
      </c>
      <c r="E159" s="4" t="s">
        <v>6192</v>
      </c>
      <c r="F159" s="4" t="s">
        <v>2700</v>
      </c>
    </row>
    <row r="160" spans="1:6" x14ac:dyDescent="0.2">
      <c r="A160" s="4">
        <v>2190</v>
      </c>
      <c r="B160" s="4">
        <v>123647</v>
      </c>
      <c r="C160" s="4" t="s">
        <v>8808</v>
      </c>
      <c r="D160" s="4" t="s">
        <v>2546</v>
      </c>
      <c r="E160" s="4" t="s">
        <v>6192</v>
      </c>
      <c r="F160" s="4" t="s">
        <v>2700</v>
      </c>
    </row>
    <row r="161" spans="1:6" x14ac:dyDescent="0.2">
      <c r="A161" s="4">
        <v>2191</v>
      </c>
      <c r="B161" s="4">
        <v>6622</v>
      </c>
      <c r="C161" s="4" t="s">
        <v>8807</v>
      </c>
      <c r="D161" s="4" t="s">
        <v>2546</v>
      </c>
      <c r="E161" s="4" t="s">
        <v>6192</v>
      </c>
      <c r="F161" s="4" t="s">
        <v>2700</v>
      </c>
    </row>
    <row r="162" spans="1:6" x14ac:dyDescent="0.2">
      <c r="A162" s="4">
        <v>2193</v>
      </c>
      <c r="B162" s="4">
        <v>6627</v>
      </c>
      <c r="C162" s="4" t="s">
        <v>8806</v>
      </c>
      <c r="D162" s="4" t="s">
        <v>8805</v>
      </c>
      <c r="E162" s="4" t="s">
        <v>6554</v>
      </c>
      <c r="F162" s="4" t="s">
        <v>2700</v>
      </c>
    </row>
    <row r="163" spans="1:6" x14ac:dyDescent="0.2">
      <c r="A163" s="4">
        <v>2194</v>
      </c>
      <c r="B163" s="4">
        <v>6640</v>
      </c>
      <c r="C163" s="4" t="s">
        <v>8804</v>
      </c>
      <c r="D163" s="4" t="s">
        <v>2545</v>
      </c>
      <c r="E163" s="4" t="s">
        <v>6548</v>
      </c>
      <c r="F163" s="4" t="s">
        <v>2700</v>
      </c>
    </row>
    <row r="164" spans="1:6" x14ac:dyDescent="0.2">
      <c r="A164" s="4">
        <v>2196</v>
      </c>
      <c r="B164" s="4">
        <v>6642</v>
      </c>
      <c r="C164" s="4" t="s">
        <v>8803</v>
      </c>
      <c r="D164" s="4" t="s">
        <v>2488</v>
      </c>
      <c r="E164" s="4" t="s">
        <v>6548</v>
      </c>
      <c r="F164" s="4" t="s">
        <v>2700</v>
      </c>
    </row>
    <row r="165" spans="1:6" x14ac:dyDescent="0.2">
      <c r="A165" s="4">
        <v>2197</v>
      </c>
      <c r="B165" s="4">
        <v>85234</v>
      </c>
      <c r="C165" s="4" t="s">
        <v>8802</v>
      </c>
      <c r="D165" s="4" t="s">
        <v>2644</v>
      </c>
      <c r="E165" s="4" t="s">
        <v>6509</v>
      </c>
      <c r="F165" s="4" t="s">
        <v>2700</v>
      </c>
    </row>
    <row r="166" spans="1:6" x14ac:dyDescent="0.2">
      <c r="A166" s="4">
        <v>2198</v>
      </c>
      <c r="B166" s="4">
        <v>136571</v>
      </c>
      <c r="C166" s="4" t="s">
        <v>8801</v>
      </c>
      <c r="D166" s="4" t="s">
        <v>2664</v>
      </c>
      <c r="E166" s="4" t="s">
        <v>6192</v>
      </c>
      <c r="F166" s="4" t="s">
        <v>2700</v>
      </c>
    </row>
    <row r="167" spans="1:6" x14ac:dyDescent="0.2">
      <c r="A167" s="4">
        <v>2201</v>
      </c>
      <c r="B167" s="4">
        <v>6672</v>
      </c>
      <c r="C167" s="4" t="s">
        <v>8800</v>
      </c>
      <c r="D167" s="4" t="s">
        <v>2487</v>
      </c>
      <c r="E167" s="4" t="s">
        <v>2493</v>
      </c>
      <c r="F167" s="4" t="s">
        <v>2700</v>
      </c>
    </row>
    <row r="168" spans="1:6" x14ac:dyDescent="0.2">
      <c r="A168" s="4">
        <v>2203</v>
      </c>
      <c r="B168" s="4">
        <v>102320</v>
      </c>
      <c r="C168" s="4" t="s">
        <v>8799</v>
      </c>
      <c r="D168" s="4" t="s">
        <v>2544</v>
      </c>
      <c r="E168" s="4" t="s">
        <v>6447</v>
      </c>
      <c r="F168" s="4" t="s">
        <v>2700</v>
      </c>
    </row>
    <row r="169" spans="1:6" x14ac:dyDescent="0.2">
      <c r="A169" s="4">
        <v>2204</v>
      </c>
      <c r="B169" s="4">
        <v>108565</v>
      </c>
      <c r="C169" s="4" t="s">
        <v>8798</v>
      </c>
      <c r="D169" s="4" t="s">
        <v>2403</v>
      </c>
      <c r="E169" s="4" t="s">
        <v>4487</v>
      </c>
      <c r="F169" s="4" t="s">
        <v>2700</v>
      </c>
    </row>
    <row r="170" spans="1:6" x14ac:dyDescent="0.2">
      <c r="A170" s="4">
        <v>2205</v>
      </c>
      <c r="B170" s="4">
        <v>179745</v>
      </c>
      <c r="C170" s="4" t="s">
        <v>8797</v>
      </c>
      <c r="D170" s="4" t="s">
        <v>2542</v>
      </c>
      <c r="E170" s="4" t="s">
        <v>2542</v>
      </c>
      <c r="F170" s="4" t="s">
        <v>2700</v>
      </c>
    </row>
    <row r="171" spans="1:6" x14ac:dyDescent="0.2">
      <c r="A171" s="4">
        <v>2209</v>
      </c>
      <c r="B171" s="4">
        <v>135641</v>
      </c>
      <c r="C171" s="4" t="s">
        <v>8796</v>
      </c>
      <c r="D171" s="4" t="s">
        <v>2401</v>
      </c>
      <c r="E171" s="4" t="s">
        <v>7192</v>
      </c>
      <c r="F171" s="4" t="s">
        <v>2700</v>
      </c>
    </row>
    <row r="172" spans="1:6" x14ac:dyDescent="0.2">
      <c r="A172" s="4">
        <v>2211</v>
      </c>
      <c r="B172" s="4">
        <v>6723</v>
      </c>
      <c r="C172" s="4" t="s">
        <v>8795</v>
      </c>
      <c r="D172" s="4" t="s">
        <v>2652</v>
      </c>
      <c r="E172" s="4" t="s">
        <v>2493</v>
      </c>
      <c r="F172" s="4" t="s">
        <v>2700</v>
      </c>
    </row>
    <row r="173" spans="1:6" x14ac:dyDescent="0.2">
      <c r="A173" s="4">
        <v>2213</v>
      </c>
      <c r="B173" s="4"/>
      <c r="C173" s="4" t="s">
        <v>8794</v>
      </c>
      <c r="D173" s="4" t="s">
        <v>8793</v>
      </c>
      <c r="E173" s="4" t="s">
        <v>8792</v>
      </c>
      <c r="F173" s="4" t="s">
        <v>2700</v>
      </c>
    </row>
    <row r="174" spans="1:6" x14ac:dyDescent="0.2">
      <c r="A174" s="4">
        <v>2216</v>
      </c>
      <c r="B174" s="4"/>
      <c r="C174" s="4" t="s">
        <v>8791</v>
      </c>
      <c r="D174" s="4" t="s">
        <v>2692</v>
      </c>
      <c r="E174" s="4" t="s">
        <v>2339</v>
      </c>
      <c r="F174" s="4" t="s">
        <v>2700</v>
      </c>
    </row>
    <row r="175" spans="1:6" x14ac:dyDescent="0.2">
      <c r="A175" s="4">
        <v>2220</v>
      </c>
      <c r="B175" s="4">
        <v>6825</v>
      </c>
      <c r="C175" s="4" t="s">
        <v>8790</v>
      </c>
      <c r="D175" s="4" t="s">
        <v>2537</v>
      </c>
      <c r="E175" s="4" t="s">
        <v>6192</v>
      </c>
      <c r="F175" s="4" t="s">
        <v>2700</v>
      </c>
    </row>
    <row r="176" spans="1:6" x14ac:dyDescent="0.2">
      <c r="A176" s="4">
        <v>2222</v>
      </c>
      <c r="B176" s="4">
        <v>83369</v>
      </c>
      <c r="C176" s="4" t="s">
        <v>8789</v>
      </c>
      <c r="D176" s="4" t="s">
        <v>2694</v>
      </c>
      <c r="E176" s="4" t="s">
        <v>2694</v>
      </c>
      <c r="F176" s="4" t="s">
        <v>2700</v>
      </c>
    </row>
    <row r="177" spans="1:6" x14ac:dyDescent="0.2">
      <c r="A177" s="4">
        <v>2225</v>
      </c>
      <c r="B177" s="4">
        <v>6897</v>
      </c>
      <c r="C177" s="4" t="s">
        <v>8788</v>
      </c>
      <c r="D177" s="4" t="s">
        <v>2398</v>
      </c>
      <c r="E177" s="4" t="s">
        <v>7485</v>
      </c>
      <c r="F177" s="4" t="s">
        <v>2700</v>
      </c>
    </row>
    <row r="178" spans="1:6" x14ac:dyDescent="0.2">
      <c r="A178" s="4">
        <v>2227</v>
      </c>
      <c r="B178" s="4">
        <v>199829</v>
      </c>
      <c r="C178" s="4" t="s">
        <v>8787</v>
      </c>
      <c r="D178" s="4" t="s">
        <v>8786</v>
      </c>
      <c r="E178" s="4" t="s">
        <v>8786</v>
      </c>
      <c r="F178" s="4" t="s">
        <v>2700</v>
      </c>
    </row>
    <row r="179" spans="1:6" x14ac:dyDescent="0.2">
      <c r="A179" s="4">
        <v>2229</v>
      </c>
      <c r="B179" s="4">
        <v>6917</v>
      </c>
      <c r="C179" s="4" t="s">
        <v>2535</v>
      </c>
      <c r="D179" s="4" t="s">
        <v>2535</v>
      </c>
      <c r="E179" s="4" t="s">
        <v>6443</v>
      </c>
      <c r="F179" s="4" t="s">
        <v>2700</v>
      </c>
    </row>
    <row r="180" spans="1:6" x14ac:dyDescent="0.2">
      <c r="A180" s="4">
        <v>2231</v>
      </c>
      <c r="B180" s="4"/>
      <c r="C180" s="4" t="s">
        <v>8785</v>
      </c>
      <c r="D180" s="4" t="s">
        <v>8784</v>
      </c>
      <c r="E180" s="4" t="s">
        <v>8784</v>
      </c>
      <c r="F180" s="4" t="s">
        <v>2700</v>
      </c>
    </row>
    <row r="181" spans="1:6" x14ac:dyDescent="0.2">
      <c r="A181" s="4">
        <v>2233</v>
      </c>
      <c r="B181" s="4">
        <v>88770</v>
      </c>
      <c r="C181" s="4" t="s">
        <v>8783</v>
      </c>
      <c r="D181" s="4" t="s">
        <v>2680</v>
      </c>
      <c r="E181" s="4" t="s">
        <v>7966</v>
      </c>
      <c r="F181" s="4" t="s">
        <v>2700</v>
      </c>
    </row>
    <row r="182" spans="1:6" x14ac:dyDescent="0.2">
      <c r="A182" s="4">
        <v>2236</v>
      </c>
      <c r="B182" s="4">
        <v>206726</v>
      </c>
      <c r="C182" s="4" t="s">
        <v>8782</v>
      </c>
      <c r="D182" s="4" t="s">
        <v>8781</v>
      </c>
      <c r="E182" s="4" t="s">
        <v>8781</v>
      </c>
      <c r="F182" s="4" t="s">
        <v>2700</v>
      </c>
    </row>
    <row r="183" spans="1:6" x14ac:dyDescent="0.2">
      <c r="A183" s="4">
        <v>2240</v>
      </c>
      <c r="B183" s="4">
        <v>6989</v>
      </c>
      <c r="C183" s="4" t="s">
        <v>8780</v>
      </c>
      <c r="D183" s="4" t="s">
        <v>2392</v>
      </c>
      <c r="E183" s="4" t="s">
        <v>6554</v>
      </c>
      <c r="F183" s="4" t="s">
        <v>2700</v>
      </c>
    </row>
    <row r="184" spans="1:6" x14ac:dyDescent="0.2">
      <c r="A184" s="4">
        <v>2242</v>
      </c>
      <c r="B184" s="4">
        <v>175694</v>
      </c>
      <c r="C184" s="4" t="s">
        <v>8779</v>
      </c>
      <c r="D184" s="4" t="s">
        <v>8778</v>
      </c>
      <c r="E184" s="4" t="s">
        <v>8729</v>
      </c>
      <c r="F184" s="4" t="s">
        <v>2700</v>
      </c>
    </row>
    <row r="185" spans="1:6" x14ac:dyDescent="0.2">
      <c r="A185" s="4">
        <v>2243</v>
      </c>
      <c r="B185" s="4">
        <v>7001</v>
      </c>
      <c r="C185" s="4" t="s">
        <v>2533</v>
      </c>
      <c r="D185" s="4" t="s">
        <v>2533</v>
      </c>
      <c r="E185" s="4" t="s">
        <v>6192</v>
      </c>
      <c r="F185" s="4" t="s">
        <v>2700</v>
      </c>
    </row>
    <row r="186" spans="1:6" x14ac:dyDescent="0.2">
      <c r="A186" s="4">
        <v>2244</v>
      </c>
      <c r="B186" s="4">
        <v>7008</v>
      </c>
      <c r="C186" s="4" t="s">
        <v>470</v>
      </c>
      <c r="D186" s="4" t="s">
        <v>2391</v>
      </c>
      <c r="E186" s="4" t="s">
        <v>6554</v>
      </c>
      <c r="F186" s="4" t="s">
        <v>2700</v>
      </c>
    </row>
    <row r="187" spans="1:6" x14ac:dyDescent="0.2">
      <c r="A187" s="4">
        <v>2249</v>
      </c>
      <c r="B187" s="4">
        <v>112976</v>
      </c>
      <c r="C187" s="4" t="s">
        <v>8777</v>
      </c>
      <c r="D187" s="4" t="s">
        <v>2390</v>
      </c>
      <c r="E187" s="4" t="s">
        <v>7388</v>
      </c>
      <c r="F187" s="4" t="s">
        <v>2700</v>
      </c>
    </row>
    <row r="188" spans="1:6" x14ac:dyDescent="0.2">
      <c r="A188" s="4">
        <v>2252</v>
      </c>
      <c r="B188" s="4">
        <v>123164</v>
      </c>
      <c r="C188" s="4" t="s">
        <v>8776</v>
      </c>
      <c r="D188" s="4" t="s">
        <v>8775</v>
      </c>
      <c r="E188" s="4" t="s">
        <v>8775</v>
      </c>
      <c r="F188" s="4" t="s">
        <v>2700</v>
      </c>
    </row>
    <row r="189" spans="1:6" x14ac:dyDescent="0.2">
      <c r="A189" s="4">
        <v>2253</v>
      </c>
      <c r="B189" s="4">
        <v>98971</v>
      </c>
      <c r="C189" s="4" t="s">
        <v>8774</v>
      </c>
      <c r="D189" s="4" t="s">
        <v>8772</v>
      </c>
      <c r="E189" s="4" t="s">
        <v>3176</v>
      </c>
      <c r="F189" s="4" t="s">
        <v>2700</v>
      </c>
    </row>
    <row r="190" spans="1:6" x14ac:dyDescent="0.2">
      <c r="A190" s="4">
        <v>2254</v>
      </c>
      <c r="B190" s="4"/>
      <c r="C190" s="4" t="s">
        <v>8773</v>
      </c>
      <c r="D190" s="4" t="s">
        <v>8772</v>
      </c>
      <c r="E190" s="4" t="s">
        <v>3176</v>
      </c>
      <c r="F190" s="4" t="s">
        <v>2700</v>
      </c>
    </row>
    <row r="191" spans="1:6" x14ac:dyDescent="0.2">
      <c r="A191" s="4">
        <v>2256</v>
      </c>
      <c r="B191" s="4">
        <v>169413</v>
      </c>
      <c r="C191" s="4" t="s">
        <v>2499</v>
      </c>
      <c r="D191" s="4" t="s">
        <v>2499</v>
      </c>
      <c r="E191" s="4" t="s">
        <v>2493</v>
      </c>
      <c r="F191" s="4" t="s">
        <v>2700</v>
      </c>
    </row>
    <row r="192" spans="1:6" x14ac:dyDescent="0.2">
      <c r="A192" s="4">
        <v>2259</v>
      </c>
      <c r="B192" s="4"/>
      <c r="C192" s="4" t="s">
        <v>8771</v>
      </c>
      <c r="D192" s="4" t="s">
        <v>8770</v>
      </c>
      <c r="E192" s="4" t="s">
        <v>8769</v>
      </c>
      <c r="F192" s="4" t="s">
        <v>2700</v>
      </c>
    </row>
    <row r="193" spans="1:6" x14ac:dyDescent="0.2">
      <c r="A193" s="4">
        <v>2260</v>
      </c>
      <c r="B193" s="4">
        <v>79662</v>
      </c>
      <c r="C193" s="4" t="s">
        <v>8768</v>
      </c>
      <c r="D193" s="4" t="s">
        <v>2386</v>
      </c>
      <c r="E193" s="4" t="s">
        <v>4441</v>
      </c>
      <c r="F193" s="4" t="s">
        <v>2700</v>
      </c>
    </row>
    <row r="194" spans="1:6" x14ac:dyDescent="0.2">
      <c r="A194" s="4">
        <v>2263</v>
      </c>
      <c r="B194" s="4">
        <v>8403</v>
      </c>
      <c r="C194" s="4" t="s">
        <v>8767</v>
      </c>
      <c r="D194" s="4" t="s">
        <v>2530</v>
      </c>
      <c r="E194" s="4" t="s">
        <v>2530</v>
      </c>
      <c r="F194" s="4" t="s">
        <v>2700</v>
      </c>
    </row>
    <row r="195" spans="1:6" x14ac:dyDescent="0.2">
      <c r="A195" s="4">
        <v>2264</v>
      </c>
      <c r="B195" s="4">
        <v>7157</v>
      </c>
      <c r="C195" s="4" t="s">
        <v>2486</v>
      </c>
      <c r="D195" s="4" t="s">
        <v>2486</v>
      </c>
      <c r="E195" s="4" t="s">
        <v>2493</v>
      </c>
      <c r="F195" s="4" t="s">
        <v>2700</v>
      </c>
    </row>
    <row r="196" spans="1:6" x14ac:dyDescent="0.2">
      <c r="A196" s="4">
        <v>2266</v>
      </c>
      <c r="B196" s="4">
        <v>75392</v>
      </c>
      <c r="C196" s="4" t="s">
        <v>8766</v>
      </c>
      <c r="D196" s="4" t="s">
        <v>2528</v>
      </c>
      <c r="E196" s="4" t="s">
        <v>6192</v>
      </c>
      <c r="F196" s="4" t="s">
        <v>2700</v>
      </c>
    </row>
    <row r="197" spans="1:6" x14ac:dyDescent="0.2">
      <c r="A197" s="4">
        <v>2267</v>
      </c>
      <c r="B197" s="4">
        <v>84476</v>
      </c>
      <c r="C197" s="4" t="s">
        <v>8765</v>
      </c>
      <c r="D197" s="4" t="s">
        <v>2529</v>
      </c>
      <c r="E197" s="4" t="s">
        <v>6192</v>
      </c>
      <c r="F197" s="4" t="s">
        <v>2700</v>
      </c>
    </row>
    <row r="198" spans="1:6" x14ac:dyDescent="0.2">
      <c r="A198" s="4">
        <v>2269</v>
      </c>
      <c r="B198" s="4">
        <v>175235</v>
      </c>
      <c r="C198" s="4" t="s">
        <v>8764</v>
      </c>
      <c r="D198" s="4" t="s">
        <v>8763</v>
      </c>
      <c r="E198" s="4" t="s">
        <v>8729</v>
      </c>
      <c r="F198" s="4" t="s">
        <v>2700</v>
      </c>
    </row>
    <row r="199" spans="1:6" x14ac:dyDescent="0.2">
      <c r="A199" s="4">
        <v>2270</v>
      </c>
      <c r="B199" s="4">
        <v>129929</v>
      </c>
      <c r="C199" s="4" t="s">
        <v>8762</v>
      </c>
      <c r="D199" s="4" t="s">
        <v>2338</v>
      </c>
      <c r="E199" s="4" t="s">
        <v>4478</v>
      </c>
      <c r="F199" s="4" t="s">
        <v>2700</v>
      </c>
    </row>
    <row r="200" spans="1:6" x14ac:dyDescent="0.2">
      <c r="A200" s="4">
        <v>2271</v>
      </c>
      <c r="B200" s="4">
        <v>144783</v>
      </c>
      <c r="C200" s="4" t="s">
        <v>8761</v>
      </c>
      <c r="D200" s="4" t="s">
        <v>8760</v>
      </c>
      <c r="E200" s="4" t="s">
        <v>8760</v>
      </c>
      <c r="F200" s="4" t="s">
        <v>2700</v>
      </c>
    </row>
    <row r="201" spans="1:6" x14ac:dyDescent="0.2">
      <c r="A201" s="4">
        <v>2273</v>
      </c>
      <c r="B201" s="4">
        <v>170301</v>
      </c>
      <c r="C201" s="4" t="s">
        <v>2485</v>
      </c>
      <c r="D201" s="4" t="s">
        <v>2485</v>
      </c>
      <c r="E201" s="4" t="s">
        <v>6548</v>
      </c>
      <c r="F201" s="4" t="s">
        <v>2700</v>
      </c>
    </row>
    <row r="202" spans="1:6" x14ac:dyDescent="0.2">
      <c r="A202" s="4">
        <v>2274</v>
      </c>
      <c r="B202" s="4">
        <v>91817</v>
      </c>
      <c r="C202" s="4" t="s">
        <v>8759</v>
      </c>
      <c r="D202" s="4" t="s">
        <v>2527</v>
      </c>
      <c r="E202" s="4" t="s">
        <v>6190</v>
      </c>
      <c r="F202" s="4" t="s">
        <v>2700</v>
      </c>
    </row>
    <row r="203" spans="1:6" x14ac:dyDescent="0.2">
      <c r="A203" s="4">
        <v>2278</v>
      </c>
      <c r="B203" s="4">
        <v>144459</v>
      </c>
      <c r="C203" s="4" t="s">
        <v>8758</v>
      </c>
      <c r="D203" s="4" t="s">
        <v>2380</v>
      </c>
      <c r="E203" s="4" t="s">
        <v>6153</v>
      </c>
      <c r="F203" s="4" t="s">
        <v>2700</v>
      </c>
    </row>
    <row r="204" spans="1:6" x14ac:dyDescent="0.2">
      <c r="A204" s="4">
        <v>2280</v>
      </c>
      <c r="B204" s="4">
        <v>144471</v>
      </c>
      <c r="C204" s="4" t="s">
        <v>8757</v>
      </c>
      <c r="D204" s="4" t="s">
        <v>2380</v>
      </c>
      <c r="E204" s="4" t="s">
        <v>6153</v>
      </c>
      <c r="F204" s="4" t="s">
        <v>2700</v>
      </c>
    </row>
    <row r="205" spans="1:6" x14ac:dyDescent="0.2">
      <c r="A205" s="4">
        <v>2281</v>
      </c>
      <c r="B205" s="4">
        <v>177466</v>
      </c>
      <c r="C205" s="4" t="s">
        <v>8756</v>
      </c>
      <c r="D205" s="4" t="s">
        <v>2379</v>
      </c>
      <c r="E205" s="4" t="s">
        <v>2379</v>
      </c>
      <c r="F205" s="4" t="s">
        <v>2700</v>
      </c>
    </row>
    <row r="206" spans="1:6" x14ac:dyDescent="0.2">
      <c r="A206" s="4">
        <v>2285</v>
      </c>
      <c r="B206" s="4">
        <v>7501</v>
      </c>
      <c r="C206" s="4" t="s">
        <v>8755</v>
      </c>
      <c r="D206" s="4" t="s">
        <v>8755</v>
      </c>
      <c r="E206" s="4" t="s">
        <v>6356</v>
      </c>
      <c r="F206" s="4" t="s">
        <v>2700</v>
      </c>
    </row>
    <row r="207" spans="1:6" x14ac:dyDescent="0.2">
      <c r="A207" s="4">
        <v>2289</v>
      </c>
      <c r="B207" s="4">
        <v>85706</v>
      </c>
      <c r="C207" s="4" t="s">
        <v>8754</v>
      </c>
      <c r="D207" s="4" t="s">
        <v>2691</v>
      </c>
      <c r="E207" s="4" t="s">
        <v>4478</v>
      </c>
      <c r="F207" s="4" t="s">
        <v>2700</v>
      </c>
    </row>
    <row r="208" spans="1:6" x14ac:dyDescent="0.2">
      <c r="A208" s="4">
        <v>2291</v>
      </c>
      <c r="B208" s="4">
        <v>7558</v>
      </c>
      <c r="C208" s="4" t="s">
        <v>8753</v>
      </c>
      <c r="D208" s="4" t="s">
        <v>2695</v>
      </c>
      <c r="E208" s="4" t="s">
        <v>7485</v>
      </c>
      <c r="F208" s="4" t="s">
        <v>2700</v>
      </c>
    </row>
    <row r="209" spans="1:6" x14ac:dyDescent="0.2">
      <c r="A209" s="4">
        <v>2293</v>
      </c>
      <c r="B209" s="4">
        <v>160517</v>
      </c>
      <c r="C209" s="4" t="s">
        <v>8752</v>
      </c>
      <c r="D209" s="4" t="s">
        <v>2525</v>
      </c>
      <c r="E209" s="4" t="s">
        <v>6358</v>
      </c>
      <c r="F209" s="4" t="s">
        <v>2700</v>
      </c>
    </row>
    <row r="210" spans="1:6" x14ac:dyDescent="0.2">
      <c r="A210" s="4">
        <v>2295</v>
      </c>
      <c r="B210" s="4">
        <v>6448</v>
      </c>
      <c r="C210" s="4" t="s">
        <v>8751</v>
      </c>
      <c r="D210" s="4" t="s">
        <v>2337</v>
      </c>
      <c r="E210" s="4" t="s">
        <v>4478</v>
      </c>
      <c r="F210" s="4" t="s">
        <v>2700</v>
      </c>
    </row>
    <row r="211" spans="1:6" x14ac:dyDescent="0.2">
      <c r="A211" s="4">
        <v>2301</v>
      </c>
      <c r="B211" s="4">
        <v>4473</v>
      </c>
      <c r="C211" s="4" t="s">
        <v>8750</v>
      </c>
      <c r="D211" s="4" t="s">
        <v>8748</v>
      </c>
      <c r="E211" s="4" t="s">
        <v>8748</v>
      </c>
      <c r="F211" s="4" t="s">
        <v>2700</v>
      </c>
    </row>
    <row r="212" spans="1:6" x14ac:dyDescent="0.2">
      <c r="A212" s="4">
        <v>2302</v>
      </c>
      <c r="B212" s="4"/>
      <c r="C212" s="4" t="s">
        <v>8749</v>
      </c>
      <c r="D212" s="4" t="s">
        <v>8748</v>
      </c>
      <c r="E212" s="4" t="s">
        <v>8748</v>
      </c>
      <c r="F212" s="4" t="s">
        <v>2700</v>
      </c>
    </row>
    <row r="213" spans="1:6" x14ac:dyDescent="0.2">
      <c r="A213" s="4">
        <v>2304</v>
      </c>
      <c r="B213" s="4">
        <v>7664</v>
      </c>
      <c r="C213" s="4" t="s">
        <v>8747</v>
      </c>
      <c r="D213" s="4" t="s">
        <v>2671</v>
      </c>
      <c r="E213" s="4" t="s">
        <v>6192</v>
      </c>
      <c r="F213" s="4" t="s">
        <v>2700</v>
      </c>
    </row>
    <row r="214" spans="1:6" x14ac:dyDescent="0.2">
      <c r="A214" s="4">
        <v>2306</v>
      </c>
      <c r="B214" s="4">
        <v>7688</v>
      </c>
      <c r="C214" s="4" t="s">
        <v>8746</v>
      </c>
      <c r="D214" s="4" t="s">
        <v>2520</v>
      </c>
      <c r="E214" s="4" t="s">
        <v>6192</v>
      </c>
      <c r="F214" s="4" t="s">
        <v>2700</v>
      </c>
    </row>
    <row r="215" spans="1:6" x14ac:dyDescent="0.2">
      <c r="A215" s="4">
        <v>2307</v>
      </c>
      <c r="B215" s="4"/>
      <c r="C215" s="4" t="s">
        <v>8745</v>
      </c>
      <c r="D215" s="4" t="s">
        <v>8743</v>
      </c>
      <c r="E215" s="4" t="s">
        <v>8743</v>
      </c>
      <c r="F215" s="4" t="s">
        <v>2700</v>
      </c>
    </row>
    <row r="216" spans="1:6" x14ac:dyDescent="0.2">
      <c r="A216" s="4">
        <v>2309</v>
      </c>
      <c r="B216" s="4"/>
      <c r="C216" s="4" t="s">
        <v>8744</v>
      </c>
      <c r="D216" s="4" t="s">
        <v>8743</v>
      </c>
      <c r="E216" s="4" t="s">
        <v>8743</v>
      </c>
      <c r="F216" s="4" t="s">
        <v>2700</v>
      </c>
    </row>
    <row r="217" spans="1:6" x14ac:dyDescent="0.2">
      <c r="A217" s="4">
        <v>2312</v>
      </c>
      <c r="B217" s="4">
        <v>169247</v>
      </c>
      <c r="C217" s="4" t="s">
        <v>8742</v>
      </c>
      <c r="D217" s="4" t="s">
        <v>8740</v>
      </c>
      <c r="E217" s="4" t="s">
        <v>8740</v>
      </c>
      <c r="F217" s="4" t="s">
        <v>2700</v>
      </c>
    </row>
    <row r="218" spans="1:6" x14ac:dyDescent="0.2">
      <c r="A218" s="4">
        <v>2313</v>
      </c>
      <c r="B218" s="4"/>
      <c r="C218" s="4" t="s">
        <v>8741</v>
      </c>
      <c r="D218" s="4" t="s">
        <v>8740</v>
      </c>
      <c r="E218" s="4" t="s">
        <v>8740</v>
      </c>
      <c r="F218" s="4" t="s">
        <v>2700</v>
      </c>
    </row>
    <row r="219" spans="1:6" x14ac:dyDescent="0.2">
      <c r="A219" s="4">
        <v>2316</v>
      </c>
      <c r="B219" s="4">
        <v>104757</v>
      </c>
      <c r="C219" s="4" t="s">
        <v>8739</v>
      </c>
      <c r="D219" s="4" t="s">
        <v>2656</v>
      </c>
      <c r="E219" s="4" t="s">
        <v>6192</v>
      </c>
      <c r="F219" s="4" t="s">
        <v>2700</v>
      </c>
    </row>
    <row r="220" spans="1:6" x14ac:dyDescent="0.2">
      <c r="A220" s="4">
        <v>2319</v>
      </c>
      <c r="B220" s="4">
        <v>7771</v>
      </c>
      <c r="C220" s="4" t="s">
        <v>8738</v>
      </c>
      <c r="D220" s="4" t="s">
        <v>2374</v>
      </c>
      <c r="E220" s="4" t="s">
        <v>6356</v>
      </c>
      <c r="F220" s="4" t="s">
        <v>2700</v>
      </c>
    </row>
    <row r="221" spans="1:6" x14ac:dyDescent="0.2">
      <c r="A221" s="4">
        <v>2325</v>
      </c>
      <c r="B221" s="4">
        <v>7817</v>
      </c>
      <c r="C221" s="4" t="s">
        <v>8737</v>
      </c>
      <c r="D221" s="4" t="s">
        <v>2518</v>
      </c>
      <c r="E221" s="4" t="s">
        <v>6192</v>
      </c>
      <c r="F221" s="4" t="s">
        <v>2700</v>
      </c>
    </row>
    <row r="222" spans="1:6" x14ac:dyDescent="0.2">
      <c r="A222" s="4">
        <v>2330</v>
      </c>
      <c r="B222" s="4">
        <v>101985</v>
      </c>
      <c r="C222" s="4" t="s">
        <v>8736</v>
      </c>
      <c r="D222" s="4" t="s">
        <v>2373</v>
      </c>
      <c r="E222" s="4" t="s">
        <v>6554</v>
      </c>
      <c r="F222" s="4" t="s">
        <v>2700</v>
      </c>
    </row>
    <row r="223" spans="1:6" x14ac:dyDescent="0.2">
      <c r="A223" s="4">
        <v>2331</v>
      </c>
      <c r="B223" s="4">
        <v>101985</v>
      </c>
      <c r="C223" s="4" t="s">
        <v>8735</v>
      </c>
      <c r="D223" s="4" t="s">
        <v>2373</v>
      </c>
      <c r="E223" s="4" t="s">
        <v>6554</v>
      </c>
      <c r="F223" s="4" t="s">
        <v>2700</v>
      </c>
    </row>
    <row r="224" spans="1:6" x14ac:dyDescent="0.2">
      <c r="A224" s="4">
        <v>2333</v>
      </c>
      <c r="B224" s="4">
        <v>7855</v>
      </c>
      <c r="C224" s="4" t="s">
        <v>8734</v>
      </c>
      <c r="D224" s="4" t="s">
        <v>2484</v>
      </c>
      <c r="E224" s="4" t="s">
        <v>2493</v>
      </c>
      <c r="F224" s="4" t="s">
        <v>2700</v>
      </c>
    </row>
    <row r="225" spans="1:6" x14ac:dyDescent="0.2">
      <c r="A225" s="4">
        <v>2335</v>
      </c>
      <c r="B225" s="4">
        <v>169800</v>
      </c>
      <c r="C225" s="4" t="s">
        <v>8733</v>
      </c>
      <c r="D225" s="4" t="s">
        <v>2371</v>
      </c>
      <c r="E225" s="4" t="s">
        <v>6554</v>
      </c>
      <c r="F225" s="4" t="s">
        <v>2700</v>
      </c>
    </row>
    <row r="226" spans="1:6" x14ac:dyDescent="0.2">
      <c r="A226" s="4">
        <v>2336</v>
      </c>
      <c r="B226" s="4">
        <v>171358</v>
      </c>
      <c r="C226" s="4" t="s">
        <v>8732</v>
      </c>
      <c r="D226" s="4" t="s">
        <v>2371</v>
      </c>
      <c r="E226" s="4" t="s">
        <v>6554</v>
      </c>
      <c r="F226" s="4" t="s">
        <v>2700</v>
      </c>
    </row>
    <row r="227" spans="1:6" x14ac:dyDescent="0.2">
      <c r="A227" s="4">
        <v>2338</v>
      </c>
      <c r="B227" s="4"/>
      <c r="C227" s="4" t="s">
        <v>8731</v>
      </c>
      <c r="D227" s="4" t="s">
        <v>8730</v>
      </c>
      <c r="E227" s="4" t="s">
        <v>8729</v>
      </c>
      <c r="F227" s="4" t="s">
        <v>2700</v>
      </c>
    </row>
    <row r="228" spans="1:6" x14ac:dyDescent="0.2">
      <c r="A228" s="4">
        <v>2339</v>
      </c>
      <c r="B228" s="4">
        <v>184169</v>
      </c>
      <c r="C228" s="4" t="s">
        <v>8728</v>
      </c>
      <c r="D228" s="4" t="s">
        <v>8727</v>
      </c>
      <c r="E228" s="4" t="s">
        <v>8727</v>
      </c>
      <c r="F228" s="4" t="s">
        <v>2700</v>
      </c>
    </row>
    <row r="229" spans="1:6" x14ac:dyDescent="0.2">
      <c r="A229" s="4">
        <v>2340</v>
      </c>
      <c r="B229" s="4">
        <v>7937</v>
      </c>
      <c r="C229" s="4" t="s">
        <v>2498</v>
      </c>
      <c r="D229" s="4" t="s">
        <v>2498</v>
      </c>
      <c r="E229" s="4" t="s">
        <v>2493</v>
      </c>
      <c r="F229" s="4" t="s">
        <v>2700</v>
      </c>
    </row>
    <row r="230" spans="1:6" x14ac:dyDescent="0.2">
      <c r="A230" s="4">
        <v>2341</v>
      </c>
      <c r="B230" s="4">
        <v>7938</v>
      </c>
      <c r="C230" s="4" t="s">
        <v>2497</v>
      </c>
      <c r="D230" s="4" t="s">
        <v>2497</v>
      </c>
      <c r="E230" s="4" t="s">
        <v>2493</v>
      </c>
      <c r="F230" s="4" t="s">
        <v>2700</v>
      </c>
    </row>
    <row r="231" spans="1:6" x14ac:dyDescent="0.2">
      <c r="A231" s="4">
        <v>2348</v>
      </c>
      <c r="B231" s="4">
        <v>103456</v>
      </c>
      <c r="C231" s="4" t="s">
        <v>8726</v>
      </c>
      <c r="D231" s="4" t="s">
        <v>2682</v>
      </c>
      <c r="E231" s="4" t="s">
        <v>8723</v>
      </c>
      <c r="F231" s="4" t="s">
        <v>2700</v>
      </c>
    </row>
    <row r="232" spans="1:6" x14ac:dyDescent="0.2">
      <c r="A232" s="4">
        <v>2350</v>
      </c>
      <c r="B232" s="4">
        <v>8019</v>
      </c>
      <c r="C232" s="4" t="s">
        <v>8725</v>
      </c>
      <c r="D232" s="4" t="s">
        <v>2673</v>
      </c>
      <c r="E232" s="4" t="s">
        <v>6192</v>
      </c>
      <c r="F232" s="4" t="s">
        <v>2700</v>
      </c>
    </row>
    <row r="233" spans="1:6" x14ac:dyDescent="0.2">
      <c r="A233" s="4">
        <v>2351</v>
      </c>
      <c r="B233" s="4">
        <v>8046</v>
      </c>
      <c r="C233" s="4" t="s">
        <v>2650</v>
      </c>
      <c r="D233" s="4" t="s">
        <v>2650</v>
      </c>
      <c r="E233" s="4" t="s">
        <v>2493</v>
      </c>
      <c r="F233" s="4" t="s">
        <v>2700</v>
      </c>
    </row>
    <row r="234" spans="1:6" x14ac:dyDescent="0.2">
      <c r="A234" s="4">
        <v>2353</v>
      </c>
      <c r="B234" s="4">
        <v>166835</v>
      </c>
      <c r="C234" s="4" t="s">
        <v>8724</v>
      </c>
      <c r="D234" s="4" t="s">
        <v>2681</v>
      </c>
      <c r="E234" s="4" t="s">
        <v>8723</v>
      </c>
      <c r="F234" s="4" t="s">
        <v>2700</v>
      </c>
    </row>
    <row r="235" spans="1:6" x14ac:dyDescent="0.2">
      <c r="A235" s="4">
        <v>2354</v>
      </c>
      <c r="B235" s="4">
        <v>87325</v>
      </c>
      <c r="C235" s="4" t="s">
        <v>8722</v>
      </c>
      <c r="D235" s="4" t="s">
        <v>8721</v>
      </c>
      <c r="E235" s="4" t="s">
        <v>7017</v>
      </c>
      <c r="F235" s="4" t="s">
        <v>2700</v>
      </c>
    </row>
    <row r="236" spans="1:6" x14ac:dyDescent="0.2">
      <c r="A236" s="4">
        <v>2356</v>
      </c>
      <c r="B236" s="4"/>
      <c r="C236" s="4" t="s">
        <v>8720</v>
      </c>
      <c r="D236" s="4" t="s">
        <v>8717</v>
      </c>
      <c r="E236" s="4" t="s">
        <v>8716</v>
      </c>
      <c r="F236" s="4" t="s">
        <v>2700</v>
      </c>
    </row>
    <row r="237" spans="1:6" x14ac:dyDescent="0.2">
      <c r="A237" s="4">
        <v>2357</v>
      </c>
      <c r="B237" s="4"/>
      <c r="C237" s="4" t="s">
        <v>8719</v>
      </c>
      <c r="D237" s="4" t="s">
        <v>8717</v>
      </c>
      <c r="E237" s="4" t="s">
        <v>8716</v>
      </c>
      <c r="F237" s="4" t="s">
        <v>2700</v>
      </c>
    </row>
    <row r="238" spans="1:6" x14ac:dyDescent="0.2">
      <c r="A238" s="4">
        <v>2358</v>
      </c>
      <c r="B238" s="4"/>
      <c r="C238" s="4" t="s">
        <v>8718</v>
      </c>
      <c r="D238" s="4" t="s">
        <v>8717</v>
      </c>
      <c r="E238" s="4" t="s">
        <v>8716</v>
      </c>
      <c r="F238" s="4" t="s">
        <v>2700</v>
      </c>
    </row>
    <row r="239" spans="1:6" x14ac:dyDescent="0.2">
      <c r="A239" s="4">
        <v>2359</v>
      </c>
      <c r="B239" s="4">
        <v>85110</v>
      </c>
      <c r="C239" s="4" t="s">
        <v>8715</v>
      </c>
      <c r="D239" s="4" t="s">
        <v>2514</v>
      </c>
      <c r="E239" s="4" t="s">
        <v>6190</v>
      </c>
      <c r="F239" s="4" t="s">
        <v>2700</v>
      </c>
    </row>
    <row r="240" spans="1:6" x14ac:dyDescent="0.2">
      <c r="A240" s="4">
        <v>2363</v>
      </c>
      <c r="B240" s="4">
        <v>8122</v>
      </c>
      <c r="C240" s="4" t="s">
        <v>8714</v>
      </c>
      <c r="D240" s="4" t="s">
        <v>2513</v>
      </c>
      <c r="E240" s="4" t="s">
        <v>6190</v>
      </c>
      <c r="F240" s="4" t="s">
        <v>2700</v>
      </c>
    </row>
    <row r="241" spans="1:6" x14ac:dyDescent="0.2">
      <c r="A241" s="4">
        <v>2364</v>
      </c>
      <c r="B241" s="4">
        <v>89932</v>
      </c>
      <c r="C241" s="4" t="s">
        <v>8713</v>
      </c>
      <c r="D241" s="4" t="s">
        <v>2513</v>
      </c>
      <c r="E241" s="4" t="s">
        <v>6190</v>
      </c>
      <c r="F241" s="4" t="s">
        <v>2700</v>
      </c>
    </row>
    <row r="242" spans="1:6" x14ac:dyDescent="0.2">
      <c r="A242" s="4">
        <v>2365</v>
      </c>
      <c r="B242" s="4">
        <v>112829</v>
      </c>
      <c r="C242" s="4" t="s">
        <v>8712</v>
      </c>
      <c r="D242" s="4" t="s">
        <v>2674</v>
      </c>
      <c r="E242" s="4" t="s">
        <v>6192</v>
      </c>
      <c r="F242" s="4" t="s">
        <v>2700</v>
      </c>
    </row>
    <row r="243" spans="1:6" x14ac:dyDescent="0.2">
      <c r="A243" s="4">
        <v>2366</v>
      </c>
      <c r="B243" s="4">
        <v>8140</v>
      </c>
      <c r="C243" s="4" t="s">
        <v>2512</v>
      </c>
      <c r="D243" s="4" t="s">
        <v>2512</v>
      </c>
      <c r="E243" s="4" t="s">
        <v>6192</v>
      </c>
      <c r="F243" s="4" t="s">
        <v>2700</v>
      </c>
    </row>
    <row r="244" spans="1:6" x14ac:dyDescent="0.2">
      <c r="A244" s="4">
        <v>2367</v>
      </c>
      <c r="B244" s="4">
        <v>8174</v>
      </c>
      <c r="C244" s="4" t="s">
        <v>8711</v>
      </c>
      <c r="D244" s="4" t="s">
        <v>2332</v>
      </c>
      <c r="E244" s="4" t="s">
        <v>2332</v>
      </c>
      <c r="F244" s="4" t="s">
        <v>2700</v>
      </c>
    </row>
    <row r="245" spans="1:6" x14ac:dyDescent="0.2">
      <c r="A245" s="4">
        <v>2368</v>
      </c>
      <c r="B245" s="4">
        <v>133341</v>
      </c>
      <c r="C245" s="4" t="s">
        <v>8710</v>
      </c>
      <c r="D245" s="4" t="s">
        <v>2332</v>
      </c>
      <c r="E245" s="4" t="s">
        <v>2332</v>
      </c>
      <c r="F245" s="4" t="s">
        <v>2700</v>
      </c>
    </row>
    <row r="246" spans="1:6" x14ac:dyDescent="0.2">
      <c r="A246" s="4">
        <v>2370</v>
      </c>
      <c r="B246" s="4">
        <v>8213</v>
      </c>
      <c r="C246" s="4" t="s">
        <v>2511</v>
      </c>
      <c r="D246" s="4" t="s">
        <v>2511</v>
      </c>
      <c r="E246" s="4" t="s">
        <v>6443</v>
      </c>
      <c r="F246" s="4" t="s">
        <v>2700</v>
      </c>
    </row>
    <row r="247" spans="1:6" x14ac:dyDescent="0.2">
      <c r="A247" s="4">
        <v>2373</v>
      </c>
      <c r="B247" s="4"/>
      <c r="C247" s="4" t="s">
        <v>8709</v>
      </c>
      <c r="D247" s="4" t="s">
        <v>8708</v>
      </c>
      <c r="E247" s="4" t="s">
        <v>6625</v>
      </c>
      <c r="F247" s="4" t="s">
        <v>2700</v>
      </c>
    </row>
    <row r="248" spans="1:6" x14ac:dyDescent="0.2">
      <c r="A248" s="4">
        <v>2374</v>
      </c>
      <c r="B248" s="4">
        <v>153438</v>
      </c>
      <c r="C248" s="4" t="s">
        <v>8707</v>
      </c>
      <c r="D248" s="4" t="s">
        <v>2510</v>
      </c>
      <c r="E248" s="4" t="s">
        <v>6192</v>
      </c>
      <c r="F248" s="4" t="s">
        <v>2700</v>
      </c>
    </row>
    <row r="249" spans="1:6" x14ac:dyDescent="0.2">
      <c r="A249" s="4">
        <v>2375</v>
      </c>
      <c r="B249" s="4">
        <v>83288</v>
      </c>
      <c r="C249" s="4" t="s">
        <v>2329</v>
      </c>
      <c r="D249" s="4" t="s">
        <v>2329</v>
      </c>
      <c r="E249" s="4" t="s">
        <v>4478</v>
      </c>
      <c r="F249" s="4" t="s">
        <v>2700</v>
      </c>
    </row>
    <row r="250" spans="1:6" x14ac:dyDescent="0.2">
      <c r="A250" s="4">
        <v>2377</v>
      </c>
      <c r="B250" s="4">
        <v>5843</v>
      </c>
      <c r="C250" s="4" t="s">
        <v>8706</v>
      </c>
      <c r="D250" s="4" t="s">
        <v>2675</v>
      </c>
      <c r="E250" s="4" t="s">
        <v>6192</v>
      </c>
      <c r="F250" s="4" t="s">
        <v>2700</v>
      </c>
    </row>
    <row r="251" spans="1:6" x14ac:dyDescent="0.2">
      <c r="A251" s="4">
        <v>2378</v>
      </c>
      <c r="B251" s="4"/>
      <c r="C251" s="4" t="s">
        <v>8705</v>
      </c>
      <c r="D251" s="4" t="s">
        <v>8704</v>
      </c>
      <c r="E251" s="4" t="s">
        <v>8703</v>
      </c>
      <c r="F251" s="4" t="s">
        <v>2700</v>
      </c>
    </row>
    <row r="252" spans="1:6" x14ac:dyDescent="0.2">
      <c r="A252" s="4">
        <v>2380</v>
      </c>
      <c r="B252" s="4">
        <v>87535</v>
      </c>
      <c r="C252" s="4" t="s">
        <v>8702</v>
      </c>
      <c r="D252" s="4" t="s">
        <v>2509</v>
      </c>
      <c r="E252" s="4" t="s">
        <v>6447</v>
      </c>
      <c r="F252" s="4" t="s">
        <v>2700</v>
      </c>
    </row>
    <row r="253" spans="1:6" x14ac:dyDescent="0.2">
      <c r="A253" s="4">
        <v>2381</v>
      </c>
      <c r="B253" s="4">
        <v>107352</v>
      </c>
      <c r="C253" s="4" t="s">
        <v>8701</v>
      </c>
      <c r="D253" s="4" t="s">
        <v>2687</v>
      </c>
      <c r="E253" s="4" t="s">
        <v>6190</v>
      </c>
      <c r="F253" s="4" t="s">
        <v>2700</v>
      </c>
    </row>
    <row r="254" spans="1:6" x14ac:dyDescent="0.2">
      <c r="A254" s="4">
        <v>2382</v>
      </c>
      <c r="B254" s="4"/>
      <c r="C254" s="4" t="s">
        <v>8700</v>
      </c>
      <c r="D254" s="4" t="s">
        <v>8699</v>
      </c>
      <c r="E254" s="4" t="s">
        <v>4487</v>
      </c>
      <c r="F254" s="4" t="s">
        <v>2700</v>
      </c>
    </row>
    <row r="255" spans="1:6" x14ac:dyDescent="0.2">
      <c r="A255" s="4">
        <v>2385</v>
      </c>
      <c r="B255" s="4">
        <v>8319</v>
      </c>
      <c r="C255" s="4" t="s">
        <v>509</v>
      </c>
      <c r="D255" s="4" t="s">
        <v>2361</v>
      </c>
      <c r="E255" s="4" t="s">
        <v>6625</v>
      </c>
      <c r="F255" s="4" t="s">
        <v>2700</v>
      </c>
    </row>
    <row r="256" spans="1:6" x14ac:dyDescent="0.2">
      <c r="A256" s="4">
        <v>2386</v>
      </c>
      <c r="B256" s="4">
        <v>8319</v>
      </c>
      <c r="C256" s="4" t="s">
        <v>8698</v>
      </c>
      <c r="D256" s="4" t="s">
        <v>2361</v>
      </c>
      <c r="E256" s="4" t="s">
        <v>6625</v>
      </c>
      <c r="F256" s="4" t="s">
        <v>2700</v>
      </c>
    </row>
    <row r="257" spans="1:6" x14ac:dyDescent="0.2">
      <c r="A257" s="4">
        <v>2387</v>
      </c>
      <c r="B257" s="4">
        <v>86092</v>
      </c>
      <c r="C257" s="4" t="s">
        <v>8697</v>
      </c>
      <c r="D257" s="4" t="s">
        <v>8695</v>
      </c>
      <c r="E257" s="4" t="s">
        <v>6625</v>
      </c>
      <c r="F257" s="4" t="s">
        <v>2700</v>
      </c>
    </row>
    <row r="258" spans="1:6" x14ac:dyDescent="0.2">
      <c r="A258" s="4">
        <v>2388</v>
      </c>
      <c r="B258" s="4">
        <v>86092</v>
      </c>
      <c r="C258" s="4" t="s">
        <v>8696</v>
      </c>
      <c r="D258" s="4" t="s">
        <v>8695</v>
      </c>
      <c r="E258" s="4" t="s">
        <v>6625</v>
      </c>
      <c r="F258" s="4" t="s">
        <v>2700</v>
      </c>
    </row>
    <row r="259" spans="1:6" x14ac:dyDescent="0.2">
      <c r="A259" s="4">
        <v>2399</v>
      </c>
      <c r="B259" s="4">
        <v>8379</v>
      </c>
      <c r="C259" s="4" t="s">
        <v>8694</v>
      </c>
      <c r="D259" s="4" t="s">
        <v>2507</v>
      </c>
      <c r="E259" s="4" t="s">
        <v>7476</v>
      </c>
      <c r="F259" s="4" t="s">
        <v>2700</v>
      </c>
    </row>
    <row r="260" spans="1:6" x14ac:dyDescent="0.2">
      <c r="A260" s="4">
        <v>2403</v>
      </c>
      <c r="B260" s="4">
        <v>82813</v>
      </c>
      <c r="C260" s="4" t="s">
        <v>8693</v>
      </c>
      <c r="D260" s="4" t="s">
        <v>2507</v>
      </c>
      <c r="E260" s="4" t="s">
        <v>7476</v>
      </c>
      <c r="F260" s="4" t="s">
        <v>2700</v>
      </c>
    </row>
    <row r="261" spans="1:6" x14ac:dyDescent="0.2">
      <c r="A261" s="4">
        <v>2407</v>
      </c>
      <c r="B261" s="4">
        <v>147950</v>
      </c>
      <c r="C261" s="4" t="s">
        <v>2626</v>
      </c>
      <c r="D261" s="4" t="s">
        <v>2626</v>
      </c>
      <c r="E261" s="4" t="s">
        <v>7476</v>
      </c>
      <c r="F261" s="4" t="s">
        <v>2700</v>
      </c>
    </row>
    <row r="262" spans="1:6" x14ac:dyDescent="0.2">
      <c r="A262" s="4">
        <v>2411</v>
      </c>
      <c r="B262" s="4">
        <v>204457</v>
      </c>
      <c r="C262" s="4" t="s">
        <v>8692</v>
      </c>
      <c r="D262" s="4" t="s">
        <v>2507</v>
      </c>
      <c r="E262" s="4" t="s">
        <v>7476</v>
      </c>
      <c r="F262" s="4" t="s">
        <v>2700</v>
      </c>
    </row>
    <row r="263" spans="1:6" x14ac:dyDescent="0.2">
      <c r="A263" s="4">
        <v>2413</v>
      </c>
      <c r="B263" s="4">
        <v>137591</v>
      </c>
      <c r="C263" s="4" t="s">
        <v>8691</v>
      </c>
      <c r="D263" s="4" t="s">
        <v>2678</v>
      </c>
      <c r="E263" s="4" t="s">
        <v>6192</v>
      </c>
      <c r="F263" s="4" t="s">
        <v>2700</v>
      </c>
    </row>
    <row r="264" spans="1:6" x14ac:dyDescent="0.2">
      <c r="A264" s="4">
        <v>2416</v>
      </c>
      <c r="B264" s="4">
        <v>222734</v>
      </c>
      <c r="C264" s="4" t="s">
        <v>8690</v>
      </c>
      <c r="D264" s="4" t="s">
        <v>8689</v>
      </c>
      <c r="E264" s="4" t="s">
        <v>8688</v>
      </c>
      <c r="F264" s="4" t="s">
        <v>2700</v>
      </c>
    </row>
    <row r="265" spans="1:6" x14ac:dyDescent="0.2">
      <c r="A265" s="4">
        <v>2420</v>
      </c>
      <c r="B265" s="4"/>
      <c r="C265" s="4" t="s">
        <v>8687</v>
      </c>
      <c r="D265" s="4" t="s">
        <v>2645</v>
      </c>
      <c r="E265" s="4" t="s">
        <v>6509</v>
      </c>
      <c r="F265" s="4" t="s">
        <v>2700</v>
      </c>
    </row>
    <row r="266" spans="1:6" x14ac:dyDescent="0.2">
      <c r="A266" s="4">
        <v>2421</v>
      </c>
      <c r="B266" s="4">
        <v>144372</v>
      </c>
      <c r="C266" s="4" t="s">
        <v>8686</v>
      </c>
      <c r="D266" s="4" t="s">
        <v>2753</v>
      </c>
      <c r="E266" s="4" t="s">
        <v>8685</v>
      </c>
      <c r="F266" s="4" t="s">
        <v>2700</v>
      </c>
    </row>
    <row r="267" spans="1:6" x14ac:dyDescent="0.2">
      <c r="A267" s="4">
        <v>2428</v>
      </c>
      <c r="B267" s="4">
        <v>112347</v>
      </c>
      <c r="C267" s="4" t="s">
        <v>8684</v>
      </c>
      <c r="D267" s="4" t="s">
        <v>8683</v>
      </c>
      <c r="E267" s="4" t="s">
        <v>8683</v>
      </c>
      <c r="F267" s="4" t="s">
        <v>2700</v>
      </c>
    </row>
    <row r="268" spans="1:6" x14ac:dyDescent="0.2">
      <c r="A268" s="4">
        <v>2430</v>
      </c>
      <c r="B268" s="4">
        <v>222735</v>
      </c>
      <c r="C268" s="4" t="s">
        <v>8682</v>
      </c>
      <c r="D268" s="4" t="s">
        <v>8681</v>
      </c>
      <c r="E268" s="4" t="s">
        <v>8680</v>
      </c>
      <c r="F268" s="4" t="s">
        <v>2700</v>
      </c>
    </row>
    <row r="269" spans="1:6" x14ac:dyDescent="0.2">
      <c r="A269" s="4">
        <v>2436</v>
      </c>
      <c r="B269" s="4">
        <v>96176</v>
      </c>
      <c r="C269" s="4" t="s">
        <v>8679</v>
      </c>
      <c r="D269" s="4" t="s">
        <v>8678</v>
      </c>
      <c r="E269" s="4" t="s">
        <v>8678</v>
      </c>
      <c r="F269" s="4" t="s">
        <v>2700</v>
      </c>
    </row>
    <row r="270" spans="1:6" x14ac:dyDescent="0.2">
      <c r="A270" s="4">
        <v>2441</v>
      </c>
      <c r="B270" s="4">
        <v>117361</v>
      </c>
      <c r="C270" s="4" t="s">
        <v>8677</v>
      </c>
      <c r="D270" s="4" t="s">
        <v>8676</v>
      </c>
      <c r="E270" s="4" t="s">
        <v>8676</v>
      </c>
      <c r="F270" s="4" t="s">
        <v>2700</v>
      </c>
    </row>
    <row r="271" spans="1:6" x14ac:dyDescent="0.2">
      <c r="A271" s="4">
        <v>2444</v>
      </c>
      <c r="B271" s="4">
        <v>104145</v>
      </c>
      <c r="C271" s="4" t="s">
        <v>8675</v>
      </c>
      <c r="D271" s="4" t="s">
        <v>8674</v>
      </c>
      <c r="E271" s="4" t="s">
        <v>4487</v>
      </c>
      <c r="F271" s="4" t="s">
        <v>2700</v>
      </c>
    </row>
    <row r="272" spans="1:6" x14ac:dyDescent="0.2">
      <c r="A272" s="4">
        <v>2445</v>
      </c>
      <c r="B272" s="4">
        <v>222742</v>
      </c>
      <c r="C272" s="4" t="s">
        <v>8673</v>
      </c>
      <c r="D272" s="4" t="s">
        <v>8672</v>
      </c>
      <c r="E272" s="4" t="s">
        <v>8672</v>
      </c>
      <c r="F272" s="4" t="s">
        <v>2700</v>
      </c>
    </row>
    <row r="273" spans="1:6" x14ac:dyDescent="0.2">
      <c r="A273" s="4">
        <v>2449</v>
      </c>
      <c r="B273" s="4">
        <v>111086</v>
      </c>
      <c r="C273" s="4" t="s">
        <v>8671</v>
      </c>
      <c r="D273" s="4" t="s">
        <v>2611</v>
      </c>
      <c r="E273" s="4" t="s">
        <v>6215</v>
      </c>
      <c r="F273" s="4" t="s">
        <v>2700</v>
      </c>
    </row>
    <row r="274" spans="1:6" x14ac:dyDescent="0.2">
      <c r="A274" s="4">
        <v>2451</v>
      </c>
      <c r="B274" s="4">
        <v>140720</v>
      </c>
      <c r="C274" s="4" t="s">
        <v>8670</v>
      </c>
      <c r="D274" s="4" t="s">
        <v>8669</v>
      </c>
      <c r="E274" s="4" t="s">
        <v>8668</v>
      </c>
      <c r="F274" s="4" t="s">
        <v>2700</v>
      </c>
    </row>
    <row r="275" spans="1:6" x14ac:dyDescent="0.2">
      <c r="A275" s="4">
        <v>2452</v>
      </c>
      <c r="B275" s="4"/>
      <c r="C275" s="4" t="s">
        <v>8667</v>
      </c>
      <c r="D275" s="4" t="s">
        <v>8666</v>
      </c>
      <c r="E275" s="4" t="s">
        <v>8665</v>
      </c>
      <c r="F275" s="4" t="s">
        <v>2700</v>
      </c>
    </row>
    <row r="276" spans="1:6" x14ac:dyDescent="0.2">
      <c r="A276" s="4">
        <v>2453</v>
      </c>
      <c r="B276" s="4">
        <v>109014</v>
      </c>
      <c r="C276" s="4" t="s">
        <v>8664</v>
      </c>
      <c r="D276" s="4" t="s">
        <v>8663</v>
      </c>
      <c r="E276" s="4" t="s">
        <v>8663</v>
      </c>
      <c r="F276" s="4" t="s">
        <v>2700</v>
      </c>
    </row>
    <row r="277" spans="1:6" x14ac:dyDescent="0.2">
      <c r="A277" s="4">
        <v>2454</v>
      </c>
      <c r="B277" s="4">
        <v>200455</v>
      </c>
      <c r="C277" s="4" t="s">
        <v>8662</v>
      </c>
      <c r="D277" s="4" t="s">
        <v>2347</v>
      </c>
      <c r="E277" s="4" t="s">
        <v>6509</v>
      </c>
      <c r="F277" s="4" t="s">
        <v>2700</v>
      </c>
    </row>
    <row r="278" spans="1:6" x14ac:dyDescent="0.2">
      <c r="A278" s="4">
        <v>2455</v>
      </c>
      <c r="B278" s="4">
        <v>114265</v>
      </c>
      <c r="C278" s="4" t="s">
        <v>8661</v>
      </c>
      <c r="D278" s="4" t="s">
        <v>8660</v>
      </c>
      <c r="E278" s="4" t="s">
        <v>8659</v>
      </c>
      <c r="F278" s="4" t="s">
        <v>2700</v>
      </c>
    </row>
    <row r="279" spans="1:6" x14ac:dyDescent="0.2">
      <c r="A279" s="4">
        <v>2459</v>
      </c>
      <c r="B279" s="4">
        <v>261815</v>
      </c>
      <c r="C279" s="4" t="s">
        <v>8658</v>
      </c>
      <c r="D279" s="4" t="s">
        <v>2406</v>
      </c>
      <c r="E279" s="4" t="s">
        <v>2406</v>
      </c>
      <c r="F279" s="4" t="s">
        <v>2700</v>
      </c>
    </row>
    <row r="280" spans="1:6" x14ac:dyDescent="0.2">
      <c r="A280" s="4">
        <v>2461</v>
      </c>
      <c r="B280" s="4">
        <v>74771</v>
      </c>
      <c r="C280" s="4" t="s">
        <v>8656</v>
      </c>
      <c r="D280" s="4" t="s">
        <v>8657</v>
      </c>
      <c r="E280" s="4" t="s">
        <v>8656</v>
      </c>
      <c r="F280" s="4" t="s">
        <v>2700</v>
      </c>
    </row>
    <row r="281" spans="1:6" x14ac:dyDescent="0.2">
      <c r="A281" s="4">
        <v>2473</v>
      </c>
      <c r="B281" s="4">
        <v>222548</v>
      </c>
      <c r="C281" s="4" t="s">
        <v>8655</v>
      </c>
      <c r="D281" s="4" t="s">
        <v>2387</v>
      </c>
      <c r="E281" s="4" t="s">
        <v>2387</v>
      </c>
      <c r="F281" s="4" t="s">
        <v>2700</v>
      </c>
    </row>
    <row r="282" spans="1:6" x14ac:dyDescent="0.2">
      <c r="A282" s="4">
        <v>2475</v>
      </c>
      <c r="B282" s="4">
        <v>218097</v>
      </c>
      <c r="C282" s="4" t="s">
        <v>8654</v>
      </c>
      <c r="D282" s="4" t="s">
        <v>8653</v>
      </c>
      <c r="E282" s="4" t="s">
        <v>8653</v>
      </c>
      <c r="F282" s="4" t="s">
        <v>2700</v>
      </c>
    </row>
    <row r="283" spans="1:6" x14ac:dyDescent="0.2">
      <c r="A283" s="4">
        <v>2476</v>
      </c>
      <c r="B283" s="4">
        <v>161768</v>
      </c>
      <c r="C283" s="4" t="s">
        <v>8652</v>
      </c>
      <c r="D283" s="4" t="s">
        <v>8651</v>
      </c>
      <c r="E283" s="4" t="s">
        <v>8651</v>
      </c>
      <c r="F283" s="4" t="s">
        <v>2700</v>
      </c>
    </row>
    <row r="284" spans="1:6" x14ac:dyDescent="0.2">
      <c r="A284" s="4">
        <v>2477</v>
      </c>
      <c r="B284" s="4">
        <v>119791</v>
      </c>
      <c r="C284" s="4" t="s">
        <v>8650</v>
      </c>
      <c r="D284" s="4" t="s">
        <v>8649</v>
      </c>
      <c r="E284" s="4" t="s">
        <v>8649</v>
      </c>
      <c r="F284" s="4" t="s">
        <v>2700</v>
      </c>
    </row>
    <row r="285" spans="1:6" x14ac:dyDescent="0.2">
      <c r="A285" s="4">
        <v>2478</v>
      </c>
      <c r="B285" s="4"/>
      <c r="C285" s="4" t="s">
        <v>8648</v>
      </c>
      <c r="D285" s="4" t="s">
        <v>8647</v>
      </c>
      <c r="E285" s="4" t="s">
        <v>4753</v>
      </c>
      <c r="F285" s="4" t="s">
        <v>2700</v>
      </c>
    </row>
    <row r="286" spans="1:6" x14ac:dyDescent="0.2">
      <c r="A286" s="4">
        <v>2481</v>
      </c>
      <c r="B286" s="4"/>
      <c r="C286" s="4" t="s">
        <v>8646</v>
      </c>
      <c r="D286" s="4" t="s">
        <v>8645</v>
      </c>
      <c r="E286" s="4" t="s">
        <v>8645</v>
      </c>
      <c r="F286" s="4" t="s">
        <v>2700</v>
      </c>
    </row>
    <row r="287" spans="1:6" x14ac:dyDescent="0.2">
      <c r="A287" s="4">
        <v>2484</v>
      </c>
      <c r="B287" s="4">
        <v>103722</v>
      </c>
      <c r="C287" s="4" t="s">
        <v>8644</v>
      </c>
      <c r="D287" s="4" t="s">
        <v>8643</v>
      </c>
      <c r="E287" s="4" t="s">
        <v>8642</v>
      </c>
      <c r="F287" s="4" t="s">
        <v>2700</v>
      </c>
    </row>
    <row r="288" spans="1:6" x14ac:dyDescent="0.2">
      <c r="A288" s="4">
        <v>2485</v>
      </c>
      <c r="B288" s="4">
        <v>104109</v>
      </c>
      <c r="C288" s="4" t="s">
        <v>8641</v>
      </c>
      <c r="D288" s="4" t="s">
        <v>8640</v>
      </c>
      <c r="E288" s="4" t="s">
        <v>8639</v>
      </c>
      <c r="F288" s="4" t="s">
        <v>2700</v>
      </c>
    </row>
    <row r="289" spans="1:6" x14ac:dyDescent="0.2">
      <c r="A289" s="4">
        <v>2491</v>
      </c>
      <c r="B289" s="4">
        <v>209679</v>
      </c>
      <c r="C289" s="4" t="s">
        <v>8638</v>
      </c>
      <c r="D289" s="4" t="s">
        <v>2350</v>
      </c>
      <c r="E289" s="4" t="s">
        <v>2350</v>
      </c>
      <c r="F289" s="4" t="s">
        <v>2700</v>
      </c>
    </row>
    <row r="290" spans="1:6" x14ac:dyDescent="0.2">
      <c r="A290" s="4">
        <v>2504</v>
      </c>
      <c r="B290" s="4">
        <v>4888</v>
      </c>
      <c r="C290" s="4" t="s">
        <v>8637</v>
      </c>
      <c r="D290" s="4" t="s">
        <v>2596</v>
      </c>
      <c r="E290" s="4" t="s">
        <v>6192</v>
      </c>
      <c r="F290" s="4" t="s">
        <v>2700</v>
      </c>
    </row>
    <row r="291" spans="1:6" x14ac:dyDescent="0.2">
      <c r="A291" s="4">
        <v>2505</v>
      </c>
      <c r="B291" s="4">
        <v>145381</v>
      </c>
      <c r="C291" s="4" t="s">
        <v>8636</v>
      </c>
      <c r="D291" s="4" t="s">
        <v>2596</v>
      </c>
      <c r="E291" s="4" t="s">
        <v>6192</v>
      </c>
      <c r="F291" s="4" t="s">
        <v>2700</v>
      </c>
    </row>
    <row r="292" spans="1:6" x14ac:dyDescent="0.2">
      <c r="A292" s="4">
        <v>2506</v>
      </c>
      <c r="B292" s="4">
        <v>252442</v>
      </c>
      <c r="C292" s="4" t="s">
        <v>8635</v>
      </c>
      <c r="D292" s="4" t="s">
        <v>2596</v>
      </c>
      <c r="E292" s="4" t="s">
        <v>6192</v>
      </c>
      <c r="F292" s="4" t="s">
        <v>2700</v>
      </c>
    </row>
    <row r="293" spans="1:6" x14ac:dyDescent="0.2">
      <c r="A293" s="4">
        <v>2507</v>
      </c>
      <c r="B293" s="4">
        <v>84757</v>
      </c>
      <c r="C293" s="4" t="s">
        <v>8634</v>
      </c>
      <c r="D293" s="4" t="s">
        <v>2596</v>
      </c>
      <c r="E293" s="4" t="s">
        <v>6192</v>
      </c>
      <c r="F293" s="4" t="s">
        <v>2700</v>
      </c>
    </row>
    <row r="294" spans="1:6" x14ac:dyDescent="0.2">
      <c r="A294" s="4">
        <v>2508</v>
      </c>
      <c r="B294" s="4">
        <v>85065</v>
      </c>
      <c r="C294" s="4" t="s">
        <v>8633</v>
      </c>
      <c r="D294" s="4" t="s">
        <v>2596</v>
      </c>
      <c r="E294" s="4" t="s">
        <v>6192</v>
      </c>
      <c r="F294" s="4" t="s">
        <v>2700</v>
      </c>
    </row>
    <row r="295" spans="1:6" x14ac:dyDescent="0.2">
      <c r="A295" s="4">
        <v>2509</v>
      </c>
      <c r="B295" s="4">
        <v>4902</v>
      </c>
      <c r="C295" s="4" t="s">
        <v>8632</v>
      </c>
      <c r="D295" s="4" t="s">
        <v>2596</v>
      </c>
      <c r="E295" s="4" t="s">
        <v>6192</v>
      </c>
      <c r="F295" s="4" t="s">
        <v>2700</v>
      </c>
    </row>
    <row r="296" spans="1:6" x14ac:dyDescent="0.2">
      <c r="A296" s="4">
        <v>2510</v>
      </c>
      <c r="B296" s="4">
        <v>198825</v>
      </c>
      <c r="C296" s="4" t="s">
        <v>8631</v>
      </c>
      <c r="D296" s="4" t="s">
        <v>2677</v>
      </c>
      <c r="E296" s="4" t="s">
        <v>6192</v>
      </c>
      <c r="F296" s="4" t="s">
        <v>2700</v>
      </c>
    </row>
    <row r="297" spans="1:6" x14ac:dyDescent="0.2">
      <c r="A297" s="4">
        <v>2511</v>
      </c>
      <c r="B297" s="4">
        <v>200178</v>
      </c>
      <c r="C297" s="4" t="s">
        <v>8630</v>
      </c>
      <c r="D297" s="4" t="s">
        <v>2677</v>
      </c>
      <c r="E297" s="4" t="s">
        <v>6192</v>
      </c>
      <c r="F297" s="4" t="s">
        <v>2700</v>
      </c>
    </row>
    <row r="298" spans="1:6" x14ac:dyDescent="0.2">
      <c r="A298" s="4">
        <v>2512</v>
      </c>
      <c r="B298" s="4">
        <v>91461</v>
      </c>
      <c r="C298" s="4" t="s">
        <v>8629</v>
      </c>
      <c r="D298" s="4" t="s">
        <v>2529</v>
      </c>
      <c r="E298" s="4" t="s">
        <v>6192</v>
      </c>
      <c r="F298" s="4" t="s">
        <v>2700</v>
      </c>
    </row>
    <row r="299" spans="1:6" x14ac:dyDescent="0.2">
      <c r="A299" s="4">
        <v>2513</v>
      </c>
      <c r="B299" s="4">
        <v>85332</v>
      </c>
      <c r="C299" s="4" t="s">
        <v>8628</v>
      </c>
      <c r="D299" s="4" t="s">
        <v>2529</v>
      </c>
      <c r="E299" s="4" t="s">
        <v>6192</v>
      </c>
      <c r="F299" s="4" t="s">
        <v>2700</v>
      </c>
    </row>
    <row r="300" spans="1:6" x14ac:dyDescent="0.2">
      <c r="A300" s="4">
        <v>2514</v>
      </c>
      <c r="B300" s="4">
        <v>7169</v>
      </c>
      <c r="C300" s="4" t="s">
        <v>8627</v>
      </c>
      <c r="D300" s="4" t="s">
        <v>2528</v>
      </c>
      <c r="E300" s="4" t="s">
        <v>6192</v>
      </c>
      <c r="F300" s="4" t="s">
        <v>2700</v>
      </c>
    </row>
    <row r="301" spans="1:6" x14ac:dyDescent="0.2">
      <c r="A301" s="4">
        <v>2515</v>
      </c>
      <c r="B301" s="4">
        <v>7798</v>
      </c>
      <c r="C301" s="4" t="s">
        <v>8626</v>
      </c>
      <c r="D301" s="4" t="s">
        <v>2519</v>
      </c>
      <c r="E301" s="4" t="s">
        <v>6192</v>
      </c>
      <c r="F301" s="4" t="s">
        <v>2700</v>
      </c>
    </row>
    <row r="302" spans="1:6" x14ac:dyDescent="0.2">
      <c r="A302" s="4">
        <v>2516</v>
      </c>
      <c r="B302" s="4">
        <v>7811</v>
      </c>
      <c r="C302" s="4" t="s">
        <v>8625</v>
      </c>
      <c r="D302" s="4" t="s">
        <v>2518</v>
      </c>
      <c r="E302" s="4" t="s">
        <v>6192</v>
      </c>
      <c r="F302" s="4" t="s">
        <v>2700</v>
      </c>
    </row>
    <row r="303" spans="1:6" x14ac:dyDescent="0.2">
      <c r="A303" s="4">
        <v>2517</v>
      </c>
      <c r="B303" s="4">
        <v>7812</v>
      </c>
      <c r="C303" s="4" t="s">
        <v>8624</v>
      </c>
      <c r="D303" s="4" t="s">
        <v>2518</v>
      </c>
      <c r="E303" s="4" t="s">
        <v>6192</v>
      </c>
      <c r="F303" s="4" t="s">
        <v>2700</v>
      </c>
    </row>
    <row r="304" spans="1:6" x14ac:dyDescent="0.2">
      <c r="A304" s="4">
        <v>2518</v>
      </c>
      <c r="B304" s="4">
        <v>84518</v>
      </c>
      <c r="C304" s="4" t="s">
        <v>8623</v>
      </c>
      <c r="D304" s="4" t="s">
        <v>2518</v>
      </c>
      <c r="E304" s="4" t="s">
        <v>6192</v>
      </c>
      <c r="F304" s="4" t="s">
        <v>2700</v>
      </c>
    </row>
    <row r="305" spans="1:6" x14ac:dyDescent="0.2">
      <c r="A305" s="4">
        <v>2519</v>
      </c>
      <c r="B305" s="4">
        <v>150764</v>
      </c>
      <c r="C305" s="4" t="s">
        <v>8622</v>
      </c>
      <c r="D305" s="4" t="s">
        <v>2601</v>
      </c>
      <c r="E305" s="4" t="s">
        <v>6192</v>
      </c>
      <c r="F305" s="4" t="s">
        <v>2700</v>
      </c>
    </row>
    <row r="306" spans="1:6" x14ac:dyDescent="0.2">
      <c r="A306" s="4">
        <v>2520</v>
      </c>
      <c r="B306" s="4">
        <v>150763</v>
      </c>
      <c r="C306" s="4" t="s">
        <v>8621</v>
      </c>
      <c r="D306" s="4" t="s">
        <v>2601</v>
      </c>
      <c r="E306" s="4" t="s">
        <v>6192</v>
      </c>
      <c r="F306" s="4" t="s">
        <v>2700</v>
      </c>
    </row>
    <row r="307" spans="1:6" x14ac:dyDescent="0.2">
      <c r="A307" s="4">
        <v>2521</v>
      </c>
      <c r="B307" s="4">
        <v>5255</v>
      </c>
      <c r="C307" s="4" t="s">
        <v>8620</v>
      </c>
      <c r="D307" s="4" t="s">
        <v>2676</v>
      </c>
      <c r="E307" s="4" t="s">
        <v>6192</v>
      </c>
      <c r="F307" s="4" t="s">
        <v>2700</v>
      </c>
    </row>
    <row r="308" spans="1:6" x14ac:dyDescent="0.2">
      <c r="A308" s="4">
        <v>2522</v>
      </c>
      <c r="B308" s="4">
        <v>5562</v>
      </c>
      <c r="C308" s="4" t="s">
        <v>8619</v>
      </c>
      <c r="D308" s="4" t="s">
        <v>2575</v>
      </c>
      <c r="E308" s="4" t="s">
        <v>6192</v>
      </c>
      <c r="F308" s="4" t="s">
        <v>2700</v>
      </c>
    </row>
    <row r="309" spans="1:6" x14ac:dyDescent="0.2">
      <c r="A309" s="4">
        <v>2523</v>
      </c>
      <c r="B309" s="4">
        <v>6224</v>
      </c>
      <c r="C309" s="4" t="s">
        <v>8618</v>
      </c>
      <c r="D309" s="4" t="s">
        <v>2561</v>
      </c>
      <c r="E309" s="4" t="s">
        <v>6192</v>
      </c>
      <c r="F309" s="4" t="s">
        <v>2700</v>
      </c>
    </row>
    <row r="310" spans="1:6" x14ac:dyDescent="0.2">
      <c r="A310" s="4">
        <v>2524</v>
      </c>
      <c r="B310" s="4">
        <v>6260</v>
      </c>
      <c r="C310" s="4" t="s">
        <v>8617</v>
      </c>
      <c r="D310" s="4" t="s">
        <v>2561</v>
      </c>
      <c r="E310" s="4" t="s">
        <v>6192</v>
      </c>
      <c r="F310" s="4" t="s">
        <v>2700</v>
      </c>
    </row>
    <row r="311" spans="1:6" x14ac:dyDescent="0.2">
      <c r="A311" s="4">
        <v>2525</v>
      </c>
      <c r="B311" s="4">
        <v>211639</v>
      </c>
      <c r="C311" s="4" t="s">
        <v>8616</v>
      </c>
      <c r="D311" s="4" t="s">
        <v>2561</v>
      </c>
      <c r="E311" s="4" t="s">
        <v>6192</v>
      </c>
      <c r="F311" s="4" t="s">
        <v>2700</v>
      </c>
    </row>
    <row r="312" spans="1:6" x14ac:dyDescent="0.2">
      <c r="A312" s="4">
        <v>2527</v>
      </c>
      <c r="B312" s="4">
        <v>154089</v>
      </c>
      <c r="C312" s="4" t="s">
        <v>8615</v>
      </c>
      <c r="D312" s="4" t="s">
        <v>2561</v>
      </c>
      <c r="E312" s="4" t="s">
        <v>6192</v>
      </c>
      <c r="F312" s="4" t="s">
        <v>2700</v>
      </c>
    </row>
    <row r="313" spans="1:6" x14ac:dyDescent="0.2">
      <c r="A313" s="4">
        <v>2528</v>
      </c>
      <c r="B313" s="4">
        <v>85079</v>
      </c>
      <c r="C313" s="4" t="s">
        <v>8614</v>
      </c>
      <c r="D313" s="4" t="s">
        <v>2561</v>
      </c>
      <c r="E313" s="4" t="s">
        <v>6192</v>
      </c>
      <c r="F313" s="4" t="s">
        <v>2700</v>
      </c>
    </row>
    <row r="314" spans="1:6" x14ac:dyDescent="0.2">
      <c r="A314" s="4">
        <v>2529</v>
      </c>
      <c r="B314" s="4">
        <v>175259</v>
      </c>
      <c r="C314" s="4" t="s">
        <v>8613</v>
      </c>
      <c r="D314" s="4" t="s">
        <v>2561</v>
      </c>
      <c r="E314" s="4" t="s">
        <v>6192</v>
      </c>
      <c r="F314" s="4" t="s">
        <v>2700</v>
      </c>
    </row>
    <row r="315" spans="1:6" x14ac:dyDescent="0.2">
      <c r="A315" s="4">
        <v>2530</v>
      </c>
      <c r="B315" s="4">
        <v>136570</v>
      </c>
      <c r="C315" s="4" t="s">
        <v>8612</v>
      </c>
      <c r="D315" s="4" t="s">
        <v>2664</v>
      </c>
      <c r="E315" s="4" t="s">
        <v>6192</v>
      </c>
      <c r="F315" s="4" t="s">
        <v>2700</v>
      </c>
    </row>
    <row r="316" spans="1:6" x14ac:dyDescent="0.2">
      <c r="A316" s="4">
        <v>2531</v>
      </c>
      <c r="B316" s="4">
        <v>162098</v>
      </c>
      <c r="C316" s="4" t="s">
        <v>8611</v>
      </c>
      <c r="D316" s="4" t="s">
        <v>2664</v>
      </c>
      <c r="E316" s="4" t="s">
        <v>6192</v>
      </c>
      <c r="F316" s="4" t="s">
        <v>2700</v>
      </c>
    </row>
    <row r="317" spans="1:6" x14ac:dyDescent="0.2">
      <c r="A317" s="4">
        <v>2546</v>
      </c>
      <c r="B317" s="4">
        <v>153129</v>
      </c>
      <c r="C317" s="4" t="s">
        <v>8610</v>
      </c>
      <c r="D317" s="4" t="s">
        <v>2510</v>
      </c>
      <c r="E317" s="4" t="s">
        <v>6192</v>
      </c>
      <c r="F317" s="4" t="s">
        <v>2700</v>
      </c>
    </row>
    <row r="318" spans="1:6" x14ac:dyDescent="0.2">
      <c r="A318" s="4">
        <v>2547</v>
      </c>
      <c r="B318" s="4">
        <v>108081</v>
      </c>
      <c r="C318" s="4" t="s">
        <v>8609</v>
      </c>
      <c r="D318" s="4" t="s">
        <v>2585</v>
      </c>
      <c r="E318" s="4" t="s">
        <v>6443</v>
      </c>
      <c r="F318" s="4" t="s">
        <v>2700</v>
      </c>
    </row>
    <row r="319" spans="1:6" x14ac:dyDescent="0.2">
      <c r="A319" s="4">
        <v>2548</v>
      </c>
      <c r="B319" s="4">
        <v>108083</v>
      </c>
      <c r="C319" s="4" t="s">
        <v>8608</v>
      </c>
      <c r="D319" s="4" t="s">
        <v>2585</v>
      </c>
      <c r="E319" s="4" t="s">
        <v>6443</v>
      </c>
      <c r="F319" s="4" t="s">
        <v>2700</v>
      </c>
    </row>
    <row r="320" spans="1:6" x14ac:dyDescent="0.2">
      <c r="A320" s="4">
        <v>2549</v>
      </c>
      <c r="B320" s="4">
        <v>170553</v>
      </c>
      <c r="C320" s="4" t="s">
        <v>8607</v>
      </c>
      <c r="D320" s="4" t="s">
        <v>8603</v>
      </c>
      <c r="E320" s="4" t="s">
        <v>8603</v>
      </c>
      <c r="F320" s="4" t="s">
        <v>2700</v>
      </c>
    </row>
    <row r="321" spans="1:6" x14ac:dyDescent="0.2">
      <c r="A321" s="4">
        <v>2550</v>
      </c>
      <c r="B321" s="4">
        <v>151613</v>
      </c>
      <c r="C321" s="4" t="s">
        <v>8606</v>
      </c>
      <c r="D321" s="4" t="s">
        <v>8603</v>
      </c>
      <c r="E321" s="4" t="s">
        <v>8603</v>
      </c>
      <c r="F321" s="4" t="s">
        <v>2700</v>
      </c>
    </row>
    <row r="322" spans="1:6" x14ac:dyDescent="0.2">
      <c r="A322" s="4">
        <v>2551</v>
      </c>
      <c r="B322" s="4">
        <v>91213</v>
      </c>
      <c r="C322" s="4" t="s">
        <v>8605</v>
      </c>
      <c r="D322" s="4" t="s">
        <v>8603</v>
      </c>
      <c r="E322" s="4" t="s">
        <v>8603</v>
      </c>
      <c r="F322" s="4" t="s">
        <v>2700</v>
      </c>
    </row>
    <row r="323" spans="1:6" x14ac:dyDescent="0.2">
      <c r="A323" s="4">
        <v>2552</v>
      </c>
      <c r="B323" s="4">
        <v>170573</v>
      </c>
      <c r="C323" s="4" t="s">
        <v>8604</v>
      </c>
      <c r="D323" s="4" t="s">
        <v>8603</v>
      </c>
      <c r="E323" s="4" t="s">
        <v>8603</v>
      </c>
      <c r="F323" s="4" t="s">
        <v>2700</v>
      </c>
    </row>
    <row r="324" spans="1:6" x14ac:dyDescent="0.2">
      <c r="A324" s="4">
        <v>2553</v>
      </c>
      <c r="B324" s="4">
        <v>106657</v>
      </c>
      <c r="C324" s="4" t="s">
        <v>8602</v>
      </c>
      <c r="D324" s="4" t="s">
        <v>2550</v>
      </c>
      <c r="E324" s="4" t="s">
        <v>6443</v>
      </c>
      <c r="F324" s="4" t="s">
        <v>2700</v>
      </c>
    </row>
    <row r="325" spans="1:6" x14ac:dyDescent="0.2">
      <c r="A325" s="4">
        <v>2554</v>
      </c>
      <c r="B325" s="4">
        <v>154966</v>
      </c>
      <c r="C325" s="4" t="s">
        <v>8601</v>
      </c>
      <c r="D325" s="4" t="s">
        <v>2550</v>
      </c>
      <c r="E325" s="4" t="s">
        <v>6443</v>
      </c>
      <c r="F325" s="4" t="s">
        <v>2700</v>
      </c>
    </row>
    <row r="326" spans="1:6" x14ac:dyDescent="0.2">
      <c r="A326" s="4">
        <v>2555</v>
      </c>
      <c r="B326" s="4">
        <v>86336</v>
      </c>
      <c r="C326" s="4" t="s">
        <v>8600</v>
      </c>
      <c r="D326" s="4" t="s">
        <v>2549</v>
      </c>
      <c r="E326" s="4" t="s">
        <v>6443</v>
      </c>
      <c r="F326" s="4" t="s">
        <v>2700</v>
      </c>
    </row>
    <row r="327" spans="1:6" x14ac:dyDescent="0.2">
      <c r="A327" s="4">
        <v>2556</v>
      </c>
      <c r="B327" s="4">
        <v>175673</v>
      </c>
      <c r="C327" s="4" t="s">
        <v>8599</v>
      </c>
      <c r="D327" s="4" t="s">
        <v>2550</v>
      </c>
      <c r="E327" s="4" t="s">
        <v>6443</v>
      </c>
      <c r="F327" s="4" t="s">
        <v>2700</v>
      </c>
    </row>
    <row r="328" spans="1:6" x14ac:dyDescent="0.2">
      <c r="A328" s="4">
        <v>2557</v>
      </c>
      <c r="B328" s="4">
        <v>149513</v>
      </c>
      <c r="C328" s="4" t="s">
        <v>8598</v>
      </c>
      <c r="D328" s="4" t="s">
        <v>2603</v>
      </c>
      <c r="E328" s="4" t="s">
        <v>6190</v>
      </c>
      <c r="F328" s="4" t="s">
        <v>2700</v>
      </c>
    </row>
    <row r="329" spans="1:6" x14ac:dyDescent="0.2">
      <c r="A329" s="4">
        <v>2558</v>
      </c>
      <c r="B329" s="4">
        <v>85120</v>
      </c>
      <c r="C329" s="4" t="s">
        <v>8597</v>
      </c>
      <c r="D329" s="4" t="s">
        <v>2603</v>
      </c>
      <c r="E329" s="4" t="s">
        <v>6190</v>
      </c>
      <c r="F329" s="4" t="s">
        <v>2700</v>
      </c>
    </row>
    <row r="330" spans="1:6" x14ac:dyDescent="0.2">
      <c r="A330" s="4">
        <v>2559</v>
      </c>
      <c r="B330" s="4">
        <v>4589</v>
      </c>
      <c r="C330" s="4" t="s">
        <v>8596</v>
      </c>
      <c r="D330" s="4" t="s">
        <v>2603</v>
      </c>
      <c r="E330" s="4" t="s">
        <v>6190</v>
      </c>
      <c r="F330" s="4" t="s">
        <v>2700</v>
      </c>
    </row>
    <row r="331" spans="1:6" x14ac:dyDescent="0.2">
      <c r="A331" s="4">
        <v>2560</v>
      </c>
      <c r="B331" s="4">
        <v>208284</v>
      </c>
      <c r="C331" s="4" t="s">
        <v>8595</v>
      </c>
      <c r="D331" s="4" t="s">
        <v>2603</v>
      </c>
      <c r="E331" s="4" t="s">
        <v>6190</v>
      </c>
      <c r="F331" s="4" t="s">
        <v>2700</v>
      </c>
    </row>
    <row r="332" spans="1:6" x14ac:dyDescent="0.2">
      <c r="A332" s="4">
        <v>2561</v>
      </c>
      <c r="B332" s="4">
        <v>85155</v>
      </c>
      <c r="C332" s="4" t="s">
        <v>8594</v>
      </c>
      <c r="D332" s="4" t="s">
        <v>2603</v>
      </c>
      <c r="E332" s="4" t="s">
        <v>6190</v>
      </c>
      <c r="F332" s="4" t="s">
        <v>2700</v>
      </c>
    </row>
    <row r="333" spans="1:6" x14ac:dyDescent="0.2">
      <c r="A333" s="4">
        <v>2562</v>
      </c>
      <c r="B333" s="4">
        <v>84455</v>
      </c>
      <c r="C333" s="4" t="s">
        <v>8593</v>
      </c>
      <c r="D333" s="4" t="s">
        <v>2603</v>
      </c>
      <c r="E333" s="4" t="s">
        <v>6190</v>
      </c>
      <c r="F333" s="4" t="s">
        <v>2700</v>
      </c>
    </row>
    <row r="334" spans="1:6" x14ac:dyDescent="0.2">
      <c r="A334" s="4">
        <v>2563</v>
      </c>
      <c r="B334" s="4">
        <v>208285</v>
      </c>
      <c r="C334" s="4" t="s">
        <v>8592</v>
      </c>
      <c r="D334" s="4" t="s">
        <v>2603</v>
      </c>
      <c r="E334" s="4" t="s">
        <v>6190</v>
      </c>
      <c r="F334" s="4" t="s">
        <v>2700</v>
      </c>
    </row>
    <row r="335" spans="1:6" x14ac:dyDescent="0.2">
      <c r="A335" s="4">
        <v>2564</v>
      </c>
      <c r="B335" s="4">
        <v>381931</v>
      </c>
      <c r="C335" s="4" t="s">
        <v>8591</v>
      </c>
      <c r="D335" s="4" t="s">
        <v>2603</v>
      </c>
      <c r="E335" s="4" t="s">
        <v>6190</v>
      </c>
      <c r="F335" s="4" t="s">
        <v>2700</v>
      </c>
    </row>
    <row r="336" spans="1:6" x14ac:dyDescent="0.2">
      <c r="A336" s="4">
        <v>2565</v>
      </c>
      <c r="B336" s="4">
        <v>128755</v>
      </c>
      <c r="C336" s="4" t="s">
        <v>8590</v>
      </c>
      <c r="D336" s="4" t="s">
        <v>2689</v>
      </c>
      <c r="E336" s="4" t="s">
        <v>6190</v>
      </c>
      <c r="F336" s="4" t="s">
        <v>2700</v>
      </c>
    </row>
    <row r="337" spans="1:6" x14ac:dyDescent="0.2">
      <c r="A337" s="4">
        <v>2566</v>
      </c>
      <c r="B337" s="4">
        <v>89555</v>
      </c>
      <c r="C337" s="4" t="s">
        <v>8589</v>
      </c>
      <c r="D337" s="4" t="s">
        <v>2689</v>
      </c>
      <c r="E337" s="4" t="s">
        <v>6190</v>
      </c>
      <c r="F337" s="4" t="s">
        <v>2700</v>
      </c>
    </row>
    <row r="338" spans="1:6" x14ac:dyDescent="0.2">
      <c r="A338" s="4">
        <v>2567</v>
      </c>
      <c r="B338" s="4">
        <v>105675</v>
      </c>
      <c r="C338" s="4" t="s">
        <v>8588</v>
      </c>
      <c r="D338" s="4" t="s">
        <v>2689</v>
      </c>
      <c r="E338" s="4" t="s">
        <v>6190</v>
      </c>
      <c r="F338" s="4" t="s">
        <v>2700</v>
      </c>
    </row>
    <row r="339" spans="1:6" x14ac:dyDescent="0.2">
      <c r="A339" s="4">
        <v>2568</v>
      </c>
      <c r="B339" s="4">
        <v>75314</v>
      </c>
      <c r="C339" s="4" t="s">
        <v>8587</v>
      </c>
      <c r="D339" s="4" t="s">
        <v>2579</v>
      </c>
      <c r="E339" s="4" t="s">
        <v>6190</v>
      </c>
      <c r="F339" s="4" t="s">
        <v>2700</v>
      </c>
    </row>
    <row r="340" spans="1:6" x14ac:dyDescent="0.2">
      <c r="A340" s="4">
        <v>2569</v>
      </c>
      <c r="B340" s="4">
        <v>94715</v>
      </c>
      <c r="C340" s="4" t="s">
        <v>8586</v>
      </c>
      <c r="D340" s="4" t="s">
        <v>2579</v>
      </c>
      <c r="E340" s="4" t="s">
        <v>6190</v>
      </c>
      <c r="F340" s="4" t="s">
        <v>2700</v>
      </c>
    </row>
    <row r="341" spans="1:6" x14ac:dyDescent="0.2">
      <c r="A341" s="4">
        <v>2570</v>
      </c>
      <c r="B341" s="4">
        <v>76089</v>
      </c>
      <c r="C341" s="4" t="s">
        <v>8585</v>
      </c>
      <c r="D341" s="4" t="s">
        <v>2579</v>
      </c>
      <c r="E341" s="4" t="s">
        <v>6190</v>
      </c>
      <c r="F341" s="4" t="s">
        <v>2700</v>
      </c>
    </row>
    <row r="342" spans="1:6" x14ac:dyDescent="0.2">
      <c r="A342" s="4">
        <v>2571</v>
      </c>
      <c r="B342" s="4">
        <v>75315</v>
      </c>
      <c r="C342" s="4" t="s">
        <v>8584</v>
      </c>
      <c r="D342" s="4" t="s">
        <v>2579</v>
      </c>
      <c r="E342" s="4" t="s">
        <v>6190</v>
      </c>
      <c r="F342" s="4" t="s">
        <v>2700</v>
      </c>
    </row>
    <row r="343" spans="1:6" x14ac:dyDescent="0.2">
      <c r="A343" s="4">
        <v>2572</v>
      </c>
      <c r="B343" s="4">
        <v>146718</v>
      </c>
      <c r="C343" s="4" t="s">
        <v>8583</v>
      </c>
      <c r="D343" s="4" t="s">
        <v>2579</v>
      </c>
      <c r="E343" s="4" t="s">
        <v>6190</v>
      </c>
      <c r="F343" s="4" t="s">
        <v>2700</v>
      </c>
    </row>
    <row r="344" spans="1:6" x14ac:dyDescent="0.2">
      <c r="A344" s="4">
        <v>2573</v>
      </c>
      <c r="B344" s="4">
        <v>156351</v>
      </c>
      <c r="C344" s="4" t="s">
        <v>8582</v>
      </c>
      <c r="D344" s="4" t="s">
        <v>2579</v>
      </c>
      <c r="E344" s="4" t="s">
        <v>6190</v>
      </c>
      <c r="F344" s="4" t="s">
        <v>2700</v>
      </c>
    </row>
    <row r="345" spans="1:6" x14ac:dyDescent="0.2">
      <c r="A345" s="4">
        <v>2574</v>
      </c>
      <c r="B345" s="4">
        <v>76892</v>
      </c>
      <c r="C345" s="4" t="s">
        <v>8581</v>
      </c>
      <c r="D345" s="4" t="s">
        <v>2579</v>
      </c>
      <c r="E345" s="4" t="s">
        <v>6190</v>
      </c>
      <c r="F345" s="4" t="s">
        <v>2700</v>
      </c>
    </row>
    <row r="346" spans="1:6" x14ac:dyDescent="0.2">
      <c r="A346" s="4">
        <v>2575</v>
      </c>
      <c r="B346" s="4">
        <v>211630</v>
      </c>
      <c r="C346" s="4" t="s">
        <v>8580</v>
      </c>
      <c r="D346" s="4" t="s">
        <v>2578</v>
      </c>
      <c r="E346" s="4" t="s">
        <v>6190</v>
      </c>
      <c r="F346" s="4" t="s">
        <v>2700</v>
      </c>
    </row>
    <row r="347" spans="1:6" x14ac:dyDescent="0.2">
      <c r="A347" s="4">
        <v>2576</v>
      </c>
      <c r="B347" s="4">
        <v>211628</v>
      </c>
      <c r="C347" s="4" t="s">
        <v>8579</v>
      </c>
      <c r="D347" s="4" t="s">
        <v>2579</v>
      </c>
      <c r="E347" s="4" t="s">
        <v>6190</v>
      </c>
      <c r="F347" s="4" t="s">
        <v>2700</v>
      </c>
    </row>
    <row r="348" spans="1:6" x14ac:dyDescent="0.2">
      <c r="A348" s="4">
        <v>2577</v>
      </c>
      <c r="B348" s="4">
        <v>88361</v>
      </c>
      <c r="C348" s="4" t="s">
        <v>8578</v>
      </c>
      <c r="D348" s="4" t="s">
        <v>2579</v>
      </c>
      <c r="E348" s="4" t="s">
        <v>6190</v>
      </c>
      <c r="F348" s="4" t="s">
        <v>2700</v>
      </c>
    </row>
    <row r="349" spans="1:6" x14ac:dyDescent="0.2">
      <c r="A349" s="4">
        <v>2579</v>
      </c>
      <c r="B349" s="4">
        <v>76094</v>
      </c>
      <c r="C349" s="4" t="s">
        <v>8577</v>
      </c>
      <c r="D349" s="4" t="s">
        <v>2579</v>
      </c>
      <c r="E349" s="4" t="s">
        <v>6190</v>
      </c>
      <c r="F349" s="4" t="s">
        <v>2700</v>
      </c>
    </row>
    <row r="350" spans="1:6" x14ac:dyDescent="0.2">
      <c r="A350" s="4">
        <v>2580</v>
      </c>
      <c r="B350" s="4">
        <v>166234</v>
      </c>
      <c r="C350" s="4" t="s">
        <v>8576</v>
      </c>
      <c r="D350" s="4" t="s">
        <v>2579</v>
      </c>
      <c r="E350" s="4" t="s">
        <v>6190</v>
      </c>
      <c r="F350" s="4" t="s">
        <v>2700</v>
      </c>
    </row>
    <row r="351" spans="1:6" x14ac:dyDescent="0.2">
      <c r="A351" s="4">
        <v>2581</v>
      </c>
      <c r="B351" s="4">
        <v>211629</v>
      </c>
      <c r="C351" s="4" t="s">
        <v>8575</v>
      </c>
      <c r="D351" s="4" t="s">
        <v>2578</v>
      </c>
      <c r="E351" s="4" t="s">
        <v>6190</v>
      </c>
      <c r="F351" s="4" t="s">
        <v>2700</v>
      </c>
    </row>
    <row r="352" spans="1:6" x14ac:dyDescent="0.2">
      <c r="A352" s="4">
        <v>2582</v>
      </c>
      <c r="B352" s="4">
        <v>166256</v>
      </c>
      <c r="C352" s="4" t="s">
        <v>8574</v>
      </c>
      <c r="D352" s="4" t="s">
        <v>2579</v>
      </c>
      <c r="E352" s="4" t="s">
        <v>6190</v>
      </c>
      <c r="F352" s="4" t="s">
        <v>2700</v>
      </c>
    </row>
    <row r="353" spans="1:6" x14ac:dyDescent="0.2">
      <c r="A353" s="4">
        <v>2583</v>
      </c>
      <c r="B353" s="4">
        <v>94716</v>
      </c>
      <c r="C353" s="4" t="s">
        <v>8573</v>
      </c>
      <c r="D353" s="4" t="s">
        <v>2579</v>
      </c>
      <c r="E353" s="4" t="s">
        <v>6190</v>
      </c>
      <c r="F353" s="4" t="s">
        <v>2700</v>
      </c>
    </row>
    <row r="354" spans="1:6" x14ac:dyDescent="0.2">
      <c r="A354" s="4">
        <v>2584</v>
      </c>
      <c r="B354" s="4">
        <v>76098</v>
      </c>
      <c r="C354" s="4" t="s">
        <v>8572</v>
      </c>
      <c r="D354" s="4" t="s">
        <v>2579</v>
      </c>
      <c r="E354" s="4" t="s">
        <v>6190</v>
      </c>
      <c r="F354" s="4" t="s">
        <v>2700</v>
      </c>
    </row>
    <row r="355" spans="1:6" x14ac:dyDescent="0.2">
      <c r="A355" s="4">
        <v>2585</v>
      </c>
      <c r="B355" s="4">
        <v>76923</v>
      </c>
      <c r="C355" s="4" t="s">
        <v>8571</v>
      </c>
      <c r="D355" s="4" t="s">
        <v>2579</v>
      </c>
      <c r="E355" s="4" t="s">
        <v>6190</v>
      </c>
      <c r="F355" s="4" t="s">
        <v>2700</v>
      </c>
    </row>
    <row r="356" spans="1:6" x14ac:dyDescent="0.2">
      <c r="A356" s="4">
        <v>2586</v>
      </c>
      <c r="B356" s="4">
        <v>159345</v>
      </c>
      <c r="C356" s="4" t="s">
        <v>8570</v>
      </c>
      <c r="D356" s="4" t="s">
        <v>2579</v>
      </c>
      <c r="E356" s="4" t="s">
        <v>6190</v>
      </c>
      <c r="F356" s="4" t="s">
        <v>2700</v>
      </c>
    </row>
    <row r="357" spans="1:6" x14ac:dyDescent="0.2">
      <c r="A357" s="4">
        <v>2587</v>
      </c>
      <c r="B357" s="4">
        <v>208337</v>
      </c>
      <c r="C357" s="4" t="s">
        <v>8569</v>
      </c>
      <c r="D357" s="4" t="s">
        <v>2579</v>
      </c>
      <c r="E357" s="4" t="s">
        <v>6190</v>
      </c>
      <c r="F357" s="4" t="s">
        <v>2700</v>
      </c>
    </row>
    <row r="358" spans="1:6" x14ac:dyDescent="0.2">
      <c r="A358" s="4">
        <v>2588</v>
      </c>
      <c r="B358" s="4">
        <v>88361</v>
      </c>
      <c r="C358" s="4" t="s">
        <v>8568</v>
      </c>
      <c r="D358" s="4" t="s">
        <v>2579</v>
      </c>
      <c r="E358" s="4" t="s">
        <v>6190</v>
      </c>
      <c r="F358" s="4" t="s">
        <v>2700</v>
      </c>
    </row>
    <row r="359" spans="1:6" x14ac:dyDescent="0.2">
      <c r="A359" s="4">
        <v>2590</v>
      </c>
      <c r="B359" s="4">
        <v>215125</v>
      </c>
      <c r="C359" s="4" t="s">
        <v>8567</v>
      </c>
      <c r="D359" s="4" t="s">
        <v>2579</v>
      </c>
      <c r="E359" s="4" t="s">
        <v>6190</v>
      </c>
      <c r="F359" s="4" t="s">
        <v>2700</v>
      </c>
    </row>
    <row r="360" spans="1:6" x14ac:dyDescent="0.2">
      <c r="A360" s="4">
        <v>2591</v>
      </c>
      <c r="B360" s="4">
        <v>85459</v>
      </c>
      <c r="C360" s="4" t="s">
        <v>8566</v>
      </c>
      <c r="D360" s="4" t="s">
        <v>2579</v>
      </c>
      <c r="E360" s="4" t="s">
        <v>6190</v>
      </c>
      <c r="F360" s="4" t="s">
        <v>2700</v>
      </c>
    </row>
    <row r="361" spans="1:6" x14ac:dyDescent="0.2">
      <c r="A361" s="4">
        <v>2592</v>
      </c>
      <c r="B361" s="4">
        <v>91194</v>
      </c>
      <c r="C361" s="4" t="s">
        <v>8565</v>
      </c>
      <c r="D361" s="4" t="s">
        <v>2579</v>
      </c>
      <c r="E361" s="4" t="s">
        <v>6190</v>
      </c>
      <c r="F361" s="4" t="s">
        <v>2700</v>
      </c>
    </row>
    <row r="362" spans="1:6" x14ac:dyDescent="0.2">
      <c r="A362" s="4">
        <v>2593</v>
      </c>
      <c r="B362" s="4">
        <v>5356</v>
      </c>
      <c r="C362" s="4" t="s">
        <v>8564</v>
      </c>
      <c r="D362" s="4" t="s">
        <v>2579</v>
      </c>
      <c r="E362" s="4" t="s">
        <v>6190</v>
      </c>
      <c r="F362" s="4" t="s">
        <v>2700</v>
      </c>
    </row>
    <row r="363" spans="1:6" x14ac:dyDescent="0.2">
      <c r="A363" s="4">
        <v>2594</v>
      </c>
      <c r="B363" s="4">
        <v>87594</v>
      </c>
      <c r="C363" s="4" t="s">
        <v>8563</v>
      </c>
      <c r="D363" s="4" t="s">
        <v>2579</v>
      </c>
      <c r="E363" s="4" t="s">
        <v>6190</v>
      </c>
      <c r="F363" s="4" t="s">
        <v>2700</v>
      </c>
    </row>
    <row r="364" spans="1:6" x14ac:dyDescent="0.2">
      <c r="A364" s="4">
        <v>2595</v>
      </c>
      <c r="B364" s="4">
        <v>76102</v>
      </c>
      <c r="C364" s="4" t="s">
        <v>8562</v>
      </c>
      <c r="D364" s="4" t="s">
        <v>2579</v>
      </c>
      <c r="E364" s="4" t="s">
        <v>6190</v>
      </c>
      <c r="F364" s="4" t="s">
        <v>2700</v>
      </c>
    </row>
    <row r="365" spans="1:6" x14ac:dyDescent="0.2">
      <c r="A365" s="4">
        <v>2596</v>
      </c>
      <c r="B365" s="4">
        <v>123746</v>
      </c>
      <c r="C365" s="4" t="s">
        <v>8561</v>
      </c>
      <c r="D365" s="4" t="s">
        <v>2579</v>
      </c>
      <c r="E365" s="4" t="s">
        <v>6190</v>
      </c>
      <c r="F365" s="4" t="s">
        <v>2700</v>
      </c>
    </row>
    <row r="366" spans="1:6" x14ac:dyDescent="0.2">
      <c r="A366" s="4">
        <v>2597</v>
      </c>
      <c r="B366" s="4">
        <v>76951</v>
      </c>
      <c r="C366" s="4" t="s">
        <v>8560</v>
      </c>
      <c r="D366" s="4" t="s">
        <v>2579</v>
      </c>
      <c r="E366" s="4" t="s">
        <v>6190</v>
      </c>
      <c r="F366" s="4" t="s">
        <v>2700</v>
      </c>
    </row>
    <row r="367" spans="1:6" x14ac:dyDescent="0.2">
      <c r="A367" s="4">
        <v>2598</v>
      </c>
      <c r="B367" s="4">
        <v>88313</v>
      </c>
      <c r="C367" s="4" t="s">
        <v>8559</v>
      </c>
      <c r="D367" s="4" t="s">
        <v>2579</v>
      </c>
      <c r="E367" s="4" t="s">
        <v>6190</v>
      </c>
      <c r="F367" s="4" t="s">
        <v>2700</v>
      </c>
    </row>
    <row r="368" spans="1:6" x14ac:dyDescent="0.2">
      <c r="A368" s="4">
        <v>2599</v>
      </c>
      <c r="B368" s="4">
        <v>75321</v>
      </c>
      <c r="C368" s="4" t="s">
        <v>8558</v>
      </c>
      <c r="D368" s="4" t="s">
        <v>2579</v>
      </c>
      <c r="E368" s="4" t="s">
        <v>6190</v>
      </c>
      <c r="F368" s="4" t="s">
        <v>2700</v>
      </c>
    </row>
    <row r="369" spans="1:6" x14ac:dyDescent="0.2">
      <c r="A369" s="4">
        <v>2600</v>
      </c>
      <c r="B369" s="4">
        <v>76962</v>
      </c>
      <c r="C369" s="4" t="s">
        <v>8557</v>
      </c>
      <c r="D369" s="4" t="s">
        <v>2579</v>
      </c>
      <c r="E369" s="4" t="s">
        <v>6190</v>
      </c>
      <c r="F369" s="4" t="s">
        <v>2700</v>
      </c>
    </row>
    <row r="370" spans="1:6" x14ac:dyDescent="0.2">
      <c r="A370" s="4">
        <v>2601</v>
      </c>
      <c r="B370" s="4">
        <v>218869</v>
      </c>
      <c r="C370" s="4" t="s">
        <v>8556</v>
      </c>
      <c r="D370" s="4" t="s">
        <v>2578</v>
      </c>
      <c r="E370" s="4" t="s">
        <v>6190</v>
      </c>
      <c r="F370" s="4" t="s">
        <v>2700</v>
      </c>
    </row>
    <row r="371" spans="1:6" x14ac:dyDescent="0.2">
      <c r="A371" s="4">
        <v>2602</v>
      </c>
      <c r="B371" s="4">
        <v>76915</v>
      </c>
      <c r="C371" s="4" t="s">
        <v>8555</v>
      </c>
      <c r="D371" s="4" t="s">
        <v>2579</v>
      </c>
      <c r="E371" s="4" t="s">
        <v>6190</v>
      </c>
      <c r="F371" s="4" t="s">
        <v>2700</v>
      </c>
    </row>
    <row r="372" spans="1:6" x14ac:dyDescent="0.2">
      <c r="A372" s="4">
        <v>2603</v>
      </c>
      <c r="B372" s="4">
        <v>150143</v>
      </c>
      <c r="C372" s="4" t="s">
        <v>8554</v>
      </c>
      <c r="D372" s="4" t="s">
        <v>2579</v>
      </c>
      <c r="E372" s="4" t="s">
        <v>6190</v>
      </c>
      <c r="F372" s="4" t="s">
        <v>2700</v>
      </c>
    </row>
    <row r="373" spans="1:6" x14ac:dyDescent="0.2">
      <c r="A373" s="4">
        <v>2604</v>
      </c>
      <c r="B373" s="4">
        <v>218868</v>
      </c>
      <c r="C373" s="4" t="s">
        <v>8553</v>
      </c>
      <c r="D373" s="4" t="s">
        <v>2578</v>
      </c>
      <c r="E373" s="4" t="s">
        <v>6190</v>
      </c>
      <c r="F373" s="4" t="s">
        <v>2700</v>
      </c>
    </row>
    <row r="374" spans="1:6" x14ac:dyDescent="0.2">
      <c r="A374" s="4">
        <v>2605</v>
      </c>
      <c r="B374" s="4">
        <v>145995</v>
      </c>
      <c r="C374" s="4" t="s">
        <v>8552</v>
      </c>
      <c r="D374" s="4" t="s">
        <v>2579</v>
      </c>
      <c r="E374" s="4" t="s">
        <v>6190</v>
      </c>
      <c r="F374" s="4" t="s">
        <v>2700</v>
      </c>
    </row>
    <row r="375" spans="1:6" x14ac:dyDescent="0.2">
      <c r="A375" s="4">
        <v>2606</v>
      </c>
      <c r="B375" s="4">
        <v>199024</v>
      </c>
      <c r="C375" s="4" t="s">
        <v>8551</v>
      </c>
      <c r="D375" s="4" t="s">
        <v>2579</v>
      </c>
      <c r="E375" s="4" t="s">
        <v>6190</v>
      </c>
      <c r="F375" s="4" t="s">
        <v>2700</v>
      </c>
    </row>
    <row r="376" spans="1:6" x14ac:dyDescent="0.2">
      <c r="A376" s="4">
        <v>2607</v>
      </c>
      <c r="B376" s="4">
        <v>169756</v>
      </c>
      <c r="C376" s="4" t="s">
        <v>8550</v>
      </c>
      <c r="D376" s="4" t="s">
        <v>2579</v>
      </c>
      <c r="E376" s="4" t="s">
        <v>6190</v>
      </c>
      <c r="F376" s="4" t="s">
        <v>2700</v>
      </c>
    </row>
    <row r="377" spans="1:6" x14ac:dyDescent="0.2">
      <c r="A377" s="4">
        <v>2608</v>
      </c>
      <c r="B377" s="4">
        <v>106251</v>
      </c>
      <c r="C377" s="4" t="s">
        <v>8549</v>
      </c>
      <c r="D377" s="4" t="s">
        <v>2579</v>
      </c>
      <c r="E377" s="4" t="s">
        <v>6190</v>
      </c>
      <c r="F377" s="4" t="s">
        <v>2700</v>
      </c>
    </row>
    <row r="378" spans="1:6" x14ac:dyDescent="0.2">
      <c r="A378" s="4">
        <v>2609</v>
      </c>
      <c r="B378" s="4">
        <v>214252</v>
      </c>
      <c r="C378" s="4" t="s">
        <v>8548</v>
      </c>
      <c r="D378" s="4" t="s">
        <v>2579</v>
      </c>
      <c r="E378" s="4" t="s">
        <v>6190</v>
      </c>
      <c r="F378" s="4" t="s">
        <v>2700</v>
      </c>
    </row>
    <row r="379" spans="1:6" x14ac:dyDescent="0.2">
      <c r="A379" s="4">
        <v>2610</v>
      </c>
      <c r="B379" s="4">
        <v>251219</v>
      </c>
      <c r="C379" s="4" t="s">
        <v>8547</v>
      </c>
      <c r="D379" s="4" t="s">
        <v>2579</v>
      </c>
      <c r="E379" s="4" t="s">
        <v>6190</v>
      </c>
      <c r="F379" s="4" t="s">
        <v>2700</v>
      </c>
    </row>
    <row r="380" spans="1:6" x14ac:dyDescent="0.2">
      <c r="A380" s="4">
        <v>2611</v>
      </c>
      <c r="B380" s="4">
        <v>152003</v>
      </c>
      <c r="C380" s="4" t="s">
        <v>8546</v>
      </c>
      <c r="D380" s="4" t="s">
        <v>2579</v>
      </c>
      <c r="E380" s="4" t="s">
        <v>6190</v>
      </c>
      <c r="F380" s="4" t="s">
        <v>2700</v>
      </c>
    </row>
    <row r="381" spans="1:6" x14ac:dyDescent="0.2">
      <c r="A381" s="4">
        <v>2612</v>
      </c>
      <c r="B381" s="4">
        <v>94796</v>
      </c>
      <c r="C381" s="4" t="s">
        <v>8545</v>
      </c>
      <c r="D381" s="4" t="s">
        <v>2579</v>
      </c>
      <c r="E381" s="4" t="s">
        <v>6190</v>
      </c>
      <c r="F381" s="4" t="s">
        <v>2700</v>
      </c>
    </row>
    <row r="382" spans="1:6" x14ac:dyDescent="0.2">
      <c r="A382" s="4">
        <v>2613</v>
      </c>
      <c r="B382" s="4">
        <v>76984</v>
      </c>
      <c r="C382" s="4" t="s">
        <v>8544</v>
      </c>
      <c r="D382" s="4" t="s">
        <v>2579</v>
      </c>
      <c r="E382" s="4" t="s">
        <v>6190</v>
      </c>
      <c r="F382" s="4" t="s">
        <v>2700</v>
      </c>
    </row>
    <row r="383" spans="1:6" x14ac:dyDescent="0.2">
      <c r="A383" s="4">
        <v>2615</v>
      </c>
      <c r="B383" s="4">
        <v>180075</v>
      </c>
      <c r="C383" s="4" t="s">
        <v>8543</v>
      </c>
      <c r="D383" s="4" t="s">
        <v>2579</v>
      </c>
      <c r="E383" s="4" t="s">
        <v>6190</v>
      </c>
      <c r="F383" s="4" t="s">
        <v>2700</v>
      </c>
    </row>
    <row r="384" spans="1:6" x14ac:dyDescent="0.2">
      <c r="A384" s="4">
        <v>2616</v>
      </c>
      <c r="B384" s="4">
        <v>211212</v>
      </c>
      <c r="C384" s="4" t="s">
        <v>8542</v>
      </c>
      <c r="D384" s="4" t="s">
        <v>2579</v>
      </c>
      <c r="E384" s="4" t="s">
        <v>6190</v>
      </c>
      <c r="F384" s="4" t="s">
        <v>2700</v>
      </c>
    </row>
    <row r="385" spans="1:6" x14ac:dyDescent="0.2">
      <c r="A385" s="4">
        <v>2618</v>
      </c>
      <c r="B385" s="4">
        <v>111024</v>
      </c>
      <c r="C385" s="4" t="s">
        <v>8541</v>
      </c>
      <c r="D385" s="4" t="s">
        <v>2527</v>
      </c>
      <c r="E385" s="4" t="s">
        <v>6190</v>
      </c>
      <c r="F385" s="4" t="s">
        <v>2700</v>
      </c>
    </row>
    <row r="386" spans="1:6" x14ac:dyDescent="0.2">
      <c r="A386" s="4">
        <v>2619</v>
      </c>
      <c r="B386" s="4">
        <v>97454</v>
      </c>
      <c r="C386" s="4" t="s">
        <v>8540</v>
      </c>
      <c r="D386" s="4" t="s">
        <v>2527</v>
      </c>
      <c r="E386" s="4" t="s">
        <v>6190</v>
      </c>
      <c r="F386" s="4" t="s">
        <v>2700</v>
      </c>
    </row>
    <row r="387" spans="1:6" x14ac:dyDescent="0.2">
      <c r="A387" s="4">
        <v>2620</v>
      </c>
      <c r="B387" s="4">
        <v>7384</v>
      </c>
      <c r="C387" s="4" t="s">
        <v>8539</v>
      </c>
      <c r="D387" s="4" t="s">
        <v>2527</v>
      </c>
      <c r="E387" s="4" t="s">
        <v>6190</v>
      </c>
      <c r="F387" s="4" t="s">
        <v>2700</v>
      </c>
    </row>
    <row r="388" spans="1:6" x14ac:dyDescent="0.2">
      <c r="A388" s="4">
        <v>2621</v>
      </c>
      <c r="B388" s="4">
        <v>91817</v>
      </c>
      <c r="C388" s="4" t="s">
        <v>8538</v>
      </c>
      <c r="D388" s="4" t="s">
        <v>2527</v>
      </c>
      <c r="E388" s="4" t="s">
        <v>6190</v>
      </c>
      <c r="F388" s="4" t="s">
        <v>2700</v>
      </c>
    </row>
    <row r="389" spans="1:6" x14ac:dyDescent="0.2">
      <c r="A389" s="4">
        <v>2622</v>
      </c>
      <c r="B389" s="4">
        <v>7403</v>
      </c>
      <c r="C389" s="4" t="s">
        <v>8537</v>
      </c>
      <c r="D389" s="4" t="s">
        <v>2527</v>
      </c>
      <c r="E389" s="4" t="s">
        <v>6190</v>
      </c>
      <c r="F389" s="4" t="s">
        <v>2700</v>
      </c>
    </row>
    <row r="390" spans="1:6" x14ac:dyDescent="0.2">
      <c r="A390" s="4">
        <v>2623</v>
      </c>
      <c r="B390" s="4">
        <v>168354</v>
      </c>
      <c r="C390" s="4" t="s">
        <v>8536</v>
      </c>
      <c r="D390" s="4" t="s">
        <v>2527</v>
      </c>
      <c r="E390" s="4" t="s">
        <v>6190</v>
      </c>
      <c r="F390" s="4" t="s">
        <v>2700</v>
      </c>
    </row>
    <row r="391" spans="1:6" x14ac:dyDescent="0.2">
      <c r="A391" s="4">
        <v>2624</v>
      </c>
      <c r="B391" s="4">
        <v>7472</v>
      </c>
      <c r="C391" s="4" t="s">
        <v>8535</v>
      </c>
      <c r="D391" s="4" t="s">
        <v>2527</v>
      </c>
      <c r="E391" s="4" t="s">
        <v>6190</v>
      </c>
      <c r="F391" s="4" t="s">
        <v>2700</v>
      </c>
    </row>
    <row r="392" spans="1:6" x14ac:dyDescent="0.2">
      <c r="A392" s="4">
        <v>2625</v>
      </c>
      <c r="B392" s="4">
        <v>195721</v>
      </c>
      <c r="C392" s="4" t="s">
        <v>8534</v>
      </c>
      <c r="D392" s="4" t="s">
        <v>2527</v>
      </c>
      <c r="E392" s="4" t="s">
        <v>6190</v>
      </c>
      <c r="F392" s="4" t="s">
        <v>2700</v>
      </c>
    </row>
    <row r="393" spans="1:6" x14ac:dyDescent="0.2">
      <c r="A393" s="4">
        <v>2626</v>
      </c>
      <c r="B393" s="4">
        <v>132120</v>
      </c>
      <c r="C393" s="4" t="s">
        <v>8533</v>
      </c>
      <c r="D393" s="4" t="s">
        <v>2527</v>
      </c>
      <c r="E393" s="4" t="s">
        <v>6190</v>
      </c>
      <c r="F393" s="4" t="s">
        <v>2700</v>
      </c>
    </row>
    <row r="394" spans="1:6" x14ac:dyDescent="0.2">
      <c r="A394" s="4">
        <v>2627</v>
      </c>
      <c r="B394" s="4">
        <v>7429</v>
      </c>
      <c r="C394" s="4" t="s">
        <v>8532</v>
      </c>
      <c r="D394" s="4" t="s">
        <v>2527</v>
      </c>
      <c r="E394" s="4" t="s">
        <v>6190</v>
      </c>
      <c r="F394" s="4" t="s">
        <v>2700</v>
      </c>
    </row>
    <row r="395" spans="1:6" x14ac:dyDescent="0.2">
      <c r="A395" s="4">
        <v>2628</v>
      </c>
      <c r="B395" s="4">
        <v>85085</v>
      </c>
      <c r="C395" s="4" t="s">
        <v>8531</v>
      </c>
      <c r="D395" s="4" t="s">
        <v>2527</v>
      </c>
      <c r="E395" s="4" t="s">
        <v>6190</v>
      </c>
      <c r="F395" s="4" t="s">
        <v>2700</v>
      </c>
    </row>
    <row r="396" spans="1:6" x14ac:dyDescent="0.2">
      <c r="A396" s="4">
        <v>2629</v>
      </c>
      <c r="B396" s="4">
        <v>112355</v>
      </c>
      <c r="C396" s="4" t="s">
        <v>8530</v>
      </c>
      <c r="D396" s="4" t="s">
        <v>2527</v>
      </c>
      <c r="E396" s="4" t="s">
        <v>6190</v>
      </c>
      <c r="F396" s="4" t="s">
        <v>2700</v>
      </c>
    </row>
    <row r="397" spans="1:6" x14ac:dyDescent="0.2">
      <c r="A397" s="4">
        <v>2630</v>
      </c>
      <c r="B397" s="4">
        <v>7436</v>
      </c>
      <c r="C397" s="4" t="s">
        <v>8529</v>
      </c>
      <c r="D397" s="4" t="s">
        <v>2527</v>
      </c>
      <c r="E397" s="4" t="s">
        <v>6190</v>
      </c>
      <c r="F397" s="4" t="s">
        <v>2700</v>
      </c>
    </row>
    <row r="398" spans="1:6" x14ac:dyDescent="0.2">
      <c r="A398" s="4">
        <v>2631</v>
      </c>
      <c r="B398" s="4">
        <v>7438</v>
      </c>
      <c r="C398" s="4" t="s">
        <v>8528</v>
      </c>
      <c r="D398" s="4" t="s">
        <v>2527</v>
      </c>
      <c r="E398" s="4" t="s">
        <v>6190</v>
      </c>
      <c r="F398" s="4" t="s">
        <v>2700</v>
      </c>
    </row>
    <row r="399" spans="1:6" x14ac:dyDescent="0.2">
      <c r="A399" s="4">
        <v>2632</v>
      </c>
      <c r="B399" s="4">
        <v>7439</v>
      </c>
      <c r="C399" s="4" t="s">
        <v>8527</v>
      </c>
      <c r="D399" s="4" t="s">
        <v>2527</v>
      </c>
      <c r="E399" s="4" t="s">
        <v>6190</v>
      </c>
      <c r="F399" s="4" t="s">
        <v>2700</v>
      </c>
    </row>
    <row r="400" spans="1:6" x14ac:dyDescent="0.2">
      <c r="A400" s="4">
        <v>2633</v>
      </c>
      <c r="B400" s="4">
        <v>85035</v>
      </c>
      <c r="C400" s="4" t="s">
        <v>8526</v>
      </c>
      <c r="D400" s="4" t="s">
        <v>2527</v>
      </c>
      <c r="E400" s="4" t="s">
        <v>6190</v>
      </c>
      <c r="F400" s="4" t="s">
        <v>2700</v>
      </c>
    </row>
    <row r="401" spans="1:6" x14ac:dyDescent="0.2">
      <c r="A401" s="4">
        <v>2634</v>
      </c>
      <c r="B401" s="4">
        <v>218996</v>
      </c>
      <c r="C401" s="4" t="s">
        <v>8525</v>
      </c>
      <c r="D401" s="4" t="s">
        <v>2527</v>
      </c>
      <c r="E401" s="4" t="s">
        <v>6190</v>
      </c>
      <c r="F401" s="4" t="s">
        <v>2700</v>
      </c>
    </row>
    <row r="402" spans="1:6" x14ac:dyDescent="0.2">
      <c r="A402" s="4">
        <v>2635</v>
      </c>
      <c r="B402" s="4">
        <v>7455</v>
      </c>
      <c r="C402" s="4" t="s">
        <v>8524</v>
      </c>
      <c r="D402" s="4" t="s">
        <v>2527</v>
      </c>
      <c r="E402" s="4" t="s">
        <v>6190</v>
      </c>
      <c r="F402" s="4" t="s">
        <v>2700</v>
      </c>
    </row>
    <row r="403" spans="1:6" x14ac:dyDescent="0.2">
      <c r="A403" s="4">
        <v>2636</v>
      </c>
      <c r="B403" s="4">
        <v>122329</v>
      </c>
      <c r="C403" s="4" t="s">
        <v>8523</v>
      </c>
      <c r="D403" s="4" t="s">
        <v>2527</v>
      </c>
      <c r="E403" s="4" t="s">
        <v>6190</v>
      </c>
      <c r="F403" s="4" t="s">
        <v>2700</v>
      </c>
    </row>
    <row r="404" spans="1:6" x14ac:dyDescent="0.2">
      <c r="A404" s="4">
        <v>2637</v>
      </c>
      <c r="B404" s="4">
        <v>199133</v>
      </c>
      <c r="C404" s="4" t="s">
        <v>8522</v>
      </c>
      <c r="D404" s="4" t="s">
        <v>2527</v>
      </c>
      <c r="E404" s="4" t="s">
        <v>6190</v>
      </c>
      <c r="F404" s="4" t="s">
        <v>2700</v>
      </c>
    </row>
    <row r="405" spans="1:6" x14ac:dyDescent="0.2">
      <c r="A405" s="4">
        <v>2638</v>
      </c>
      <c r="B405" s="4">
        <v>86188</v>
      </c>
      <c r="C405" s="4" t="s">
        <v>8521</v>
      </c>
      <c r="D405" s="4" t="s">
        <v>2527</v>
      </c>
      <c r="E405" s="4" t="s">
        <v>6190</v>
      </c>
      <c r="F405" s="4" t="s">
        <v>2700</v>
      </c>
    </row>
    <row r="406" spans="1:6" x14ac:dyDescent="0.2">
      <c r="A406" s="4">
        <v>2639</v>
      </c>
      <c r="B406" s="4">
        <v>220661</v>
      </c>
      <c r="C406" s="4" t="s">
        <v>8520</v>
      </c>
      <c r="D406" s="4" t="s">
        <v>2527</v>
      </c>
      <c r="E406" s="4" t="s">
        <v>6190</v>
      </c>
      <c r="F406" s="4" t="s">
        <v>2700</v>
      </c>
    </row>
    <row r="407" spans="1:6" x14ac:dyDescent="0.2">
      <c r="A407" s="4">
        <v>2640</v>
      </c>
      <c r="B407" s="4">
        <v>208257</v>
      </c>
      <c r="C407" s="4" t="s">
        <v>8519</v>
      </c>
      <c r="D407" s="4" t="s">
        <v>2527</v>
      </c>
      <c r="E407" s="4" t="s">
        <v>6190</v>
      </c>
      <c r="F407" s="4" t="s">
        <v>2700</v>
      </c>
    </row>
    <row r="408" spans="1:6" x14ac:dyDescent="0.2">
      <c r="A408" s="4">
        <v>2641</v>
      </c>
      <c r="B408" s="4">
        <v>208259</v>
      </c>
      <c r="C408" s="4" t="s">
        <v>8518</v>
      </c>
      <c r="D408" s="4" t="s">
        <v>2527</v>
      </c>
      <c r="E408" s="4" t="s">
        <v>6190</v>
      </c>
      <c r="F408" s="4" t="s">
        <v>2700</v>
      </c>
    </row>
    <row r="409" spans="1:6" x14ac:dyDescent="0.2">
      <c r="A409" s="4">
        <v>2642</v>
      </c>
      <c r="B409" s="4">
        <v>7475</v>
      </c>
      <c r="C409" s="4" t="s">
        <v>8517</v>
      </c>
      <c r="D409" s="4" t="s">
        <v>2527</v>
      </c>
      <c r="E409" s="4" t="s">
        <v>6190</v>
      </c>
      <c r="F409" s="4" t="s">
        <v>2700</v>
      </c>
    </row>
    <row r="410" spans="1:6" x14ac:dyDescent="0.2">
      <c r="A410" s="4">
        <v>2643</v>
      </c>
      <c r="B410" s="4">
        <v>7475</v>
      </c>
      <c r="C410" s="4" t="s">
        <v>8516</v>
      </c>
      <c r="D410" s="4" t="s">
        <v>2527</v>
      </c>
      <c r="E410" s="4" t="s">
        <v>6190</v>
      </c>
      <c r="F410" s="4" t="s">
        <v>2700</v>
      </c>
    </row>
    <row r="411" spans="1:6" x14ac:dyDescent="0.2">
      <c r="A411" s="4">
        <v>2645</v>
      </c>
      <c r="B411" s="4">
        <v>211569</v>
      </c>
      <c r="C411" s="4" t="s">
        <v>8515</v>
      </c>
      <c r="D411" s="4" t="s">
        <v>2514</v>
      </c>
      <c r="E411" s="4" t="s">
        <v>6190</v>
      </c>
      <c r="F411" s="4" t="s">
        <v>2700</v>
      </c>
    </row>
    <row r="412" spans="1:6" x14ac:dyDescent="0.2">
      <c r="A412" s="4">
        <v>2646</v>
      </c>
      <c r="B412" s="4">
        <v>89913</v>
      </c>
      <c r="C412" s="4" t="s">
        <v>8514</v>
      </c>
      <c r="D412" s="4" t="s">
        <v>2514</v>
      </c>
      <c r="E412" s="4" t="s">
        <v>6190</v>
      </c>
      <c r="F412" s="4" t="s">
        <v>2700</v>
      </c>
    </row>
    <row r="413" spans="1:6" x14ac:dyDescent="0.2">
      <c r="A413" s="4">
        <v>2647</v>
      </c>
      <c r="B413" s="4">
        <v>89911</v>
      </c>
      <c r="C413" s="4" t="s">
        <v>8513</v>
      </c>
      <c r="D413" s="4" t="s">
        <v>2514</v>
      </c>
      <c r="E413" s="4" t="s">
        <v>6190</v>
      </c>
      <c r="F413" s="4" t="s">
        <v>2700</v>
      </c>
    </row>
    <row r="414" spans="1:6" x14ac:dyDescent="0.2">
      <c r="A414" s="4">
        <v>2648</v>
      </c>
      <c r="B414" s="4">
        <v>107925</v>
      </c>
      <c r="C414" s="4" t="s">
        <v>8512</v>
      </c>
      <c r="D414" s="4" t="s">
        <v>2514</v>
      </c>
      <c r="E414" s="4" t="s">
        <v>6190</v>
      </c>
      <c r="F414" s="4" t="s">
        <v>2700</v>
      </c>
    </row>
    <row r="415" spans="1:6" x14ac:dyDescent="0.2">
      <c r="A415" s="4">
        <v>2649</v>
      </c>
      <c r="B415" s="4">
        <v>108098</v>
      </c>
      <c r="C415" s="4" t="s">
        <v>8511</v>
      </c>
      <c r="D415" s="4" t="s">
        <v>2514</v>
      </c>
      <c r="E415" s="4" t="s">
        <v>6190</v>
      </c>
      <c r="F415" s="4" t="s">
        <v>2700</v>
      </c>
    </row>
    <row r="416" spans="1:6" x14ac:dyDescent="0.2">
      <c r="A416" s="4">
        <v>2650</v>
      </c>
      <c r="B416" s="4">
        <v>89912</v>
      </c>
      <c r="C416" s="4" t="s">
        <v>8510</v>
      </c>
      <c r="D416" s="4" t="s">
        <v>2514</v>
      </c>
      <c r="E416" s="4" t="s">
        <v>6190</v>
      </c>
      <c r="F416" s="4" t="s">
        <v>2700</v>
      </c>
    </row>
    <row r="417" spans="1:6" x14ac:dyDescent="0.2">
      <c r="A417" s="4">
        <v>2652</v>
      </c>
      <c r="B417" s="4">
        <v>210244</v>
      </c>
      <c r="C417" s="4" t="s">
        <v>8509</v>
      </c>
      <c r="D417" s="4" t="s">
        <v>2514</v>
      </c>
      <c r="E417" s="4" t="s">
        <v>6190</v>
      </c>
      <c r="F417" s="4" t="s">
        <v>2700</v>
      </c>
    </row>
    <row r="418" spans="1:6" x14ac:dyDescent="0.2">
      <c r="A418" s="4">
        <v>2653</v>
      </c>
      <c r="B418" s="4">
        <v>210426</v>
      </c>
      <c r="C418" s="4" t="s">
        <v>8508</v>
      </c>
      <c r="D418" s="4" t="s">
        <v>2514</v>
      </c>
      <c r="E418" s="4" t="s">
        <v>6190</v>
      </c>
      <c r="F418" s="4" t="s">
        <v>2700</v>
      </c>
    </row>
    <row r="419" spans="1:6" x14ac:dyDescent="0.2">
      <c r="A419" s="4">
        <v>2654</v>
      </c>
      <c r="B419" s="4">
        <v>145749</v>
      </c>
      <c r="C419" s="4" t="s">
        <v>8507</v>
      </c>
      <c r="D419" s="4" t="s">
        <v>2514</v>
      </c>
      <c r="E419" s="4" t="s">
        <v>6190</v>
      </c>
      <c r="F419" s="4" t="s">
        <v>2700</v>
      </c>
    </row>
    <row r="420" spans="1:6" x14ac:dyDescent="0.2">
      <c r="A420" s="4">
        <v>2655</v>
      </c>
      <c r="B420" s="4">
        <v>85081</v>
      </c>
      <c r="C420" s="4" t="s">
        <v>8506</v>
      </c>
      <c r="D420" s="4" t="s">
        <v>2514</v>
      </c>
      <c r="E420" s="4" t="s">
        <v>6190</v>
      </c>
      <c r="F420" s="4" t="s">
        <v>2700</v>
      </c>
    </row>
    <row r="421" spans="1:6" x14ac:dyDescent="0.2">
      <c r="A421" s="4">
        <v>2656</v>
      </c>
      <c r="B421" s="4">
        <v>148828</v>
      </c>
      <c r="C421" s="4" t="s">
        <v>8505</v>
      </c>
      <c r="D421" s="4" t="s">
        <v>2514</v>
      </c>
      <c r="E421" s="4" t="s">
        <v>6190</v>
      </c>
      <c r="F421" s="4" t="s">
        <v>2700</v>
      </c>
    </row>
    <row r="422" spans="1:6" x14ac:dyDescent="0.2">
      <c r="A422" s="4">
        <v>2657</v>
      </c>
      <c r="B422" s="4">
        <v>134339</v>
      </c>
      <c r="C422" s="4" t="s">
        <v>8504</v>
      </c>
      <c r="D422" s="4" t="s">
        <v>2514</v>
      </c>
      <c r="E422" s="4" t="s">
        <v>6190</v>
      </c>
      <c r="F422" s="4" t="s">
        <v>2700</v>
      </c>
    </row>
    <row r="423" spans="1:6" x14ac:dyDescent="0.2">
      <c r="A423" s="4">
        <v>2658</v>
      </c>
      <c r="B423" s="4">
        <v>85123</v>
      </c>
      <c r="C423" s="4" t="s">
        <v>8503</v>
      </c>
      <c r="D423" s="4" t="s">
        <v>2514</v>
      </c>
      <c r="E423" s="4" t="s">
        <v>6190</v>
      </c>
      <c r="F423" s="4" t="s">
        <v>2700</v>
      </c>
    </row>
    <row r="424" spans="1:6" x14ac:dyDescent="0.2">
      <c r="A424" s="4">
        <v>2659</v>
      </c>
      <c r="B424" s="4">
        <v>89921</v>
      </c>
      <c r="C424" s="4" t="s">
        <v>8502</v>
      </c>
      <c r="D424" s="4" t="s">
        <v>2514</v>
      </c>
      <c r="E424" s="4" t="s">
        <v>6190</v>
      </c>
      <c r="F424" s="4" t="s">
        <v>2700</v>
      </c>
    </row>
    <row r="425" spans="1:6" x14ac:dyDescent="0.2">
      <c r="A425" s="4">
        <v>2660</v>
      </c>
      <c r="B425" s="4">
        <v>198694</v>
      </c>
      <c r="C425" s="4" t="s">
        <v>8501</v>
      </c>
      <c r="D425" s="4" t="s">
        <v>2514</v>
      </c>
      <c r="E425" s="4" t="s">
        <v>6190</v>
      </c>
      <c r="F425" s="4" t="s">
        <v>2700</v>
      </c>
    </row>
    <row r="426" spans="1:6" x14ac:dyDescent="0.2">
      <c r="A426" s="4">
        <v>2661</v>
      </c>
      <c r="B426" s="4">
        <v>104821</v>
      </c>
      <c r="C426" s="4" t="s">
        <v>8500</v>
      </c>
      <c r="D426" s="4" t="s">
        <v>2514</v>
      </c>
      <c r="E426" s="4" t="s">
        <v>6190</v>
      </c>
      <c r="F426" s="4" t="s">
        <v>2700</v>
      </c>
    </row>
    <row r="427" spans="1:6" x14ac:dyDescent="0.2">
      <c r="A427" s="4">
        <v>2663</v>
      </c>
      <c r="B427" s="4">
        <v>148824</v>
      </c>
      <c r="C427" s="4" t="s">
        <v>8499</v>
      </c>
      <c r="D427" s="4" t="s">
        <v>2514</v>
      </c>
      <c r="E427" s="4" t="s">
        <v>6190</v>
      </c>
      <c r="F427" s="4" t="s">
        <v>2700</v>
      </c>
    </row>
    <row r="428" spans="1:6" x14ac:dyDescent="0.2">
      <c r="A428" s="4">
        <v>2664</v>
      </c>
      <c r="B428" s="4">
        <v>85110</v>
      </c>
      <c r="C428" s="4" t="s">
        <v>8498</v>
      </c>
      <c r="D428" s="4" t="s">
        <v>2514</v>
      </c>
      <c r="E428" s="4" t="s">
        <v>6190</v>
      </c>
      <c r="F428" s="4" t="s">
        <v>2700</v>
      </c>
    </row>
    <row r="429" spans="1:6" x14ac:dyDescent="0.2">
      <c r="A429" s="4">
        <v>2665</v>
      </c>
      <c r="B429" s="4">
        <v>85283</v>
      </c>
      <c r="C429" s="4" t="s">
        <v>8497</v>
      </c>
      <c r="D429" s="4" t="s">
        <v>2513</v>
      </c>
      <c r="E429" s="4" t="s">
        <v>6190</v>
      </c>
      <c r="F429" s="4" t="s">
        <v>2700</v>
      </c>
    </row>
    <row r="430" spans="1:6" x14ac:dyDescent="0.2">
      <c r="A430" s="4">
        <v>2666</v>
      </c>
      <c r="B430" s="4">
        <v>8123</v>
      </c>
      <c r="C430" s="4" t="s">
        <v>8496</v>
      </c>
      <c r="D430" s="4" t="s">
        <v>2513</v>
      </c>
      <c r="E430" s="4" t="s">
        <v>6190</v>
      </c>
      <c r="F430" s="4" t="s">
        <v>2700</v>
      </c>
    </row>
    <row r="431" spans="1:6" x14ac:dyDescent="0.2">
      <c r="A431" s="4">
        <v>2667</v>
      </c>
      <c r="B431" s="4">
        <v>222870</v>
      </c>
      <c r="C431" s="4" t="s">
        <v>8495</v>
      </c>
      <c r="D431" s="4" t="s">
        <v>2513</v>
      </c>
      <c r="E431" s="4" t="s">
        <v>6190</v>
      </c>
      <c r="F431" s="4" t="s">
        <v>2700</v>
      </c>
    </row>
    <row r="432" spans="1:6" x14ac:dyDescent="0.2">
      <c r="A432" s="4">
        <v>2668</v>
      </c>
      <c r="B432" s="4">
        <v>8125</v>
      </c>
      <c r="C432" s="4" t="s">
        <v>8494</v>
      </c>
      <c r="D432" s="4" t="s">
        <v>2513</v>
      </c>
      <c r="E432" s="4" t="s">
        <v>6190</v>
      </c>
      <c r="F432" s="4" t="s">
        <v>2700</v>
      </c>
    </row>
    <row r="433" spans="1:6" x14ac:dyDescent="0.2">
      <c r="A433" s="4">
        <v>2669</v>
      </c>
      <c r="B433" s="4">
        <v>92364</v>
      </c>
      <c r="C433" s="4" t="s">
        <v>8493</v>
      </c>
      <c r="D433" s="4" t="s">
        <v>2513</v>
      </c>
      <c r="E433" s="4" t="s">
        <v>6190</v>
      </c>
      <c r="F433" s="4" t="s">
        <v>2700</v>
      </c>
    </row>
    <row r="434" spans="1:6" x14ac:dyDescent="0.2">
      <c r="A434" s="4">
        <v>2670</v>
      </c>
      <c r="B434" s="4">
        <v>92369</v>
      </c>
      <c r="C434" s="4" t="s">
        <v>8492</v>
      </c>
      <c r="D434" s="4" t="s">
        <v>2513</v>
      </c>
      <c r="E434" s="4" t="s">
        <v>6190</v>
      </c>
      <c r="F434" s="4" t="s">
        <v>2700</v>
      </c>
    </row>
    <row r="435" spans="1:6" x14ac:dyDescent="0.2">
      <c r="A435" s="4">
        <v>2671</v>
      </c>
      <c r="B435" s="4">
        <v>8128</v>
      </c>
      <c r="C435" s="4" t="s">
        <v>8491</v>
      </c>
      <c r="D435" s="4" t="s">
        <v>2513</v>
      </c>
      <c r="E435" s="4" t="s">
        <v>6190</v>
      </c>
      <c r="F435" s="4" t="s">
        <v>2700</v>
      </c>
    </row>
    <row r="436" spans="1:6" x14ac:dyDescent="0.2">
      <c r="A436" s="4">
        <v>2672</v>
      </c>
      <c r="B436" s="4">
        <v>8129</v>
      </c>
      <c r="C436" s="4" t="s">
        <v>8490</v>
      </c>
      <c r="D436" s="4" t="s">
        <v>2513</v>
      </c>
      <c r="E436" s="4" t="s">
        <v>6190</v>
      </c>
      <c r="F436" s="4" t="s">
        <v>2700</v>
      </c>
    </row>
    <row r="437" spans="1:6" x14ac:dyDescent="0.2">
      <c r="A437" s="4">
        <v>2673</v>
      </c>
      <c r="B437" s="4">
        <v>210569</v>
      </c>
      <c r="C437" s="4" t="s">
        <v>8489</v>
      </c>
      <c r="D437" s="4" t="s">
        <v>2513</v>
      </c>
      <c r="E437" s="4" t="s">
        <v>6190</v>
      </c>
      <c r="F437" s="4" t="s">
        <v>2700</v>
      </c>
    </row>
    <row r="438" spans="1:6" x14ac:dyDescent="0.2">
      <c r="A438" s="4">
        <v>2674</v>
      </c>
      <c r="B438" s="4">
        <v>174762</v>
      </c>
      <c r="C438" s="4" t="s">
        <v>8488</v>
      </c>
      <c r="D438" s="4" t="s">
        <v>2687</v>
      </c>
      <c r="E438" s="4" t="s">
        <v>6190</v>
      </c>
      <c r="F438" s="4" t="s">
        <v>2700</v>
      </c>
    </row>
    <row r="439" spans="1:6" x14ac:dyDescent="0.2">
      <c r="A439" s="4">
        <v>2675</v>
      </c>
      <c r="B439" s="4">
        <v>197751</v>
      </c>
      <c r="C439" s="4" t="s">
        <v>8487</v>
      </c>
      <c r="D439" s="4" t="s">
        <v>2687</v>
      </c>
      <c r="E439" s="4" t="s">
        <v>6190</v>
      </c>
      <c r="F439" s="4" t="s">
        <v>2700</v>
      </c>
    </row>
    <row r="440" spans="1:6" x14ac:dyDescent="0.2">
      <c r="A440" s="4">
        <v>2676</v>
      </c>
      <c r="B440" s="4">
        <v>76443</v>
      </c>
      <c r="C440" s="4" t="s">
        <v>8486</v>
      </c>
      <c r="D440" s="4" t="s">
        <v>2488</v>
      </c>
      <c r="E440" s="4" t="s">
        <v>6548</v>
      </c>
      <c r="F440" s="4" t="s">
        <v>2700</v>
      </c>
    </row>
    <row r="441" spans="1:6" x14ac:dyDescent="0.2">
      <c r="A441" s="4">
        <v>2677</v>
      </c>
      <c r="B441" s="4">
        <v>7852</v>
      </c>
      <c r="C441" s="4" t="s">
        <v>8485</v>
      </c>
      <c r="D441" s="4" t="s">
        <v>2484</v>
      </c>
      <c r="E441" s="4" t="s">
        <v>2493</v>
      </c>
      <c r="F441" s="4" t="s">
        <v>2700</v>
      </c>
    </row>
    <row r="442" spans="1:6" x14ac:dyDescent="0.2">
      <c r="A442" s="4">
        <v>2678</v>
      </c>
      <c r="B442" s="4">
        <v>83372</v>
      </c>
      <c r="C442" s="4" t="s">
        <v>8484</v>
      </c>
      <c r="D442" s="4" t="s">
        <v>2484</v>
      </c>
      <c r="E442" s="4" t="s">
        <v>2493</v>
      </c>
      <c r="F442" s="4" t="s">
        <v>2700</v>
      </c>
    </row>
    <row r="443" spans="1:6" x14ac:dyDescent="0.2">
      <c r="A443" s="4">
        <v>2679</v>
      </c>
      <c r="B443" s="4">
        <v>84557</v>
      </c>
      <c r="C443" s="4" t="s">
        <v>8483</v>
      </c>
      <c r="D443" s="4" t="s">
        <v>2594</v>
      </c>
      <c r="E443" s="4" t="s">
        <v>6447</v>
      </c>
      <c r="F443" s="4" t="s">
        <v>2700</v>
      </c>
    </row>
    <row r="444" spans="1:6" x14ac:dyDescent="0.2">
      <c r="A444" s="4">
        <v>2680</v>
      </c>
      <c r="B444" s="4">
        <v>149508</v>
      </c>
      <c r="C444" s="4" t="s">
        <v>8482</v>
      </c>
      <c r="D444" s="4" t="s">
        <v>2594</v>
      </c>
      <c r="E444" s="4" t="s">
        <v>6447</v>
      </c>
      <c r="F444" s="4" t="s">
        <v>2700</v>
      </c>
    </row>
    <row r="445" spans="1:6" x14ac:dyDescent="0.2">
      <c r="A445" s="4">
        <v>2681</v>
      </c>
      <c r="B445" s="4">
        <v>84557</v>
      </c>
      <c r="C445" s="4" t="s">
        <v>8481</v>
      </c>
      <c r="D445" s="4" t="s">
        <v>2594</v>
      </c>
      <c r="E445" s="4" t="s">
        <v>6447</v>
      </c>
      <c r="F445" s="4" t="s">
        <v>2700</v>
      </c>
    </row>
    <row r="446" spans="1:6" x14ac:dyDescent="0.2">
      <c r="A446" s="4">
        <v>2682</v>
      </c>
      <c r="B446" s="4">
        <v>156287</v>
      </c>
      <c r="C446" s="4" t="s">
        <v>8480</v>
      </c>
      <c r="D446" s="4" t="s">
        <v>2559</v>
      </c>
      <c r="E446" s="4" t="s">
        <v>6447</v>
      </c>
      <c r="F446" s="4" t="s">
        <v>2700</v>
      </c>
    </row>
    <row r="447" spans="1:6" x14ac:dyDescent="0.2">
      <c r="A447" s="4">
        <v>2683</v>
      </c>
      <c r="B447" s="4">
        <v>85078</v>
      </c>
      <c r="C447" s="4" t="s">
        <v>8479</v>
      </c>
      <c r="D447" s="4" t="s">
        <v>2559</v>
      </c>
      <c r="E447" s="4" t="s">
        <v>6447</v>
      </c>
      <c r="F447" s="4" t="s">
        <v>2700</v>
      </c>
    </row>
    <row r="448" spans="1:6" x14ac:dyDescent="0.2">
      <c r="A448" s="4">
        <v>2684</v>
      </c>
      <c r="B448" s="4">
        <v>85025</v>
      </c>
      <c r="C448" s="4" t="s">
        <v>8478</v>
      </c>
      <c r="D448" s="4" t="s">
        <v>2559</v>
      </c>
      <c r="E448" s="4" t="s">
        <v>6447</v>
      </c>
      <c r="F448" s="4" t="s">
        <v>2700</v>
      </c>
    </row>
    <row r="449" spans="1:6" x14ac:dyDescent="0.2">
      <c r="A449" s="4">
        <v>2685</v>
      </c>
      <c r="B449" s="4">
        <v>6535</v>
      </c>
      <c r="C449" s="4" t="s">
        <v>8477</v>
      </c>
      <c r="D449" s="4" t="s">
        <v>2559</v>
      </c>
      <c r="E449" s="4" t="s">
        <v>6447</v>
      </c>
      <c r="F449" s="4" t="s">
        <v>2700</v>
      </c>
    </row>
    <row r="450" spans="1:6" x14ac:dyDescent="0.2">
      <c r="A450" s="4">
        <v>2686</v>
      </c>
      <c r="B450" s="4">
        <v>389777</v>
      </c>
      <c r="C450" s="4" t="s">
        <v>8476</v>
      </c>
      <c r="D450" s="4" t="s">
        <v>2559</v>
      </c>
      <c r="E450" s="4" t="s">
        <v>6447</v>
      </c>
      <c r="F450" s="4" t="s">
        <v>2700</v>
      </c>
    </row>
    <row r="451" spans="1:6" x14ac:dyDescent="0.2">
      <c r="A451" s="4">
        <v>2687</v>
      </c>
      <c r="B451" s="4">
        <v>120249</v>
      </c>
      <c r="C451" s="4" t="s">
        <v>8475</v>
      </c>
      <c r="D451" s="4" t="s">
        <v>2559</v>
      </c>
      <c r="E451" s="4" t="s">
        <v>6447</v>
      </c>
      <c r="F451" s="4" t="s">
        <v>2700</v>
      </c>
    </row>
    <row r="452" spans="1:6" x14ac:dyDescent="0.2">
      <c r="A452" s="4">
        <v>2688</v>
      </c>
      <c r="B452" s="4">
        <v>118130</v>
      </c>
      <c r="C452" s="4" t="s">
        <v>8474</v>
      </c>
      <c r="D452" s="4" t="s">
        <v>2559</v>
      </c>
      <c r="E452" s="4" t="s">
        <v>6447</v>
      </c>
      <c r="F452" s="4" t="s">
        <v>2700</v>
      </c>
    </row>
    <row r="453" spans="1:6" x14ac:dyDescent="0.2">
      <c r="A453" s="4">
        <v>2689</v>
      </c>
      <c r="B453" s="4">
        <v>6554</v>
      </c>
      <c r="C453" s="4" t="s">
        <v>8473</v>
      </c>
      <c r="D453" s="4" t="s">
        <v>2559</v>
      </c>
      <c r="E453" s="4" t="s">
        <v>6447</v>
      </c>
      <c r="F453" s="4" t="s">
        <v>2700</v>
      </c>
    </row>
    <row r="454" spans="1:6" x14ac:dyDescent="0.2">
      <c r="A454" s="4">
        <v>2690</v>
      </c>
      <c r="B454" s="4">
        <v>91121</v>
      </c>
      <c r="C454" s="4" t="s">
        <v>8472</v>
      </c>
      <c r="D454" s="4" t="s">
        <v>2559</v>
      </c>
      <c r="E454" s="4" t="s">
        <v>6447</v>
      </c>
      <c r="F454" s="4" t="s">
        <v>2700</v>
      </c>
    </row>
    <row r="455" spans="1:6" x14ac:dyDescent="0.2">
      <c r="A455" s="4">
        <v>2691</v>
      </c>
      <c r="B455" s="4">
        <v>6492</v>
      </c>
      <c r="C455" s="4" t="s">
        <v>8471</v>
      </c>
      <c r="D455" s="4" t="s">
        <v>2559</v>
      </c>
      <c r="E455" s="4" t="s">
        <v>6447</v>
      </c>
      <c r="F455" s="4" t="s">
        <v>2700</v>
      </c>
    </row>
    <row r="456" spans="1:6" x14ac:dyDescent="0.2">
      <c r="A456" s="4">
        <v>2692</v>
      </c>
      <c r="B456" s="4">
        <v>85112</v>
      </c>
      <c r="C456" s="4" t="s">
        <v>8470</v>
      </c>
      <c r="D456" s="4" t="s">
        <v>2559</v>
      </c>
      <c r="E456" s="4" t="s">
        <v>6447</v>
      </c>
      <c r="F456" s="4" t="s">
        <v>2700</v>
      </c>
    </row>
    <row r="457" spans="1:6" x14ac:dyDescent="0.2">
      <c r="A457" s="4">
        <v>2693</v>
      </c>
      <c r="B457" s="4">
        <v>6494</v>
      </c>
      <c r="C457" s="4" t="s">
        <v>8469</v>
      </c>
      <c r="D457" s="4" t="s">
        <v>2559</v>
      </c>
      <c r="E457" s="4" t="s">
        <v>6447</v>
      </c>
      <c r="F457" s="4" t="s">
        <v>2700</v>
      </c>
    </row>
    <row r="458" spans="1:6" x14ac:dyDescent="0.2">
      <c r="A458" s="4">
        <v>2694</v>
      </c>
      <c r="B458" s="4">
        <v>6516</v>
      </c>
      <c r="C458" s="4" t="s">
        <v>8468</v>
      </c>
      <c r="D458" s="4" t="s">
        <v>2557</v>
      </c>
      <c r="E458" s="4" t="s">
        <v>6447</v>
      </c>
      <c r="F458" s="4" t="s">
        <v>2700</v>
      </c>
    </row>
    <row r="459" spans="1:6" x14ac:dyDescent="0.2">
      <c r="A459" s="4">
        <v>2695</v>
      </c>
      <c r="B459" s="4">
        <v>6518</v>
      </c>
      <c r="C459" s="4" t="s">
        <v>8467</v>
      </c>
      <c r="D459" s="4" t="s">
        <v>2557</v>
      </c>
      <c r="E459" s="4" t="s">
        <v>6447</v>
      </c>
      <c r="F459" s="4" t="s">
        <v>2700</v>
      </c>
    </row>
    <row r="460" spans="1:6" x14ac:dyDescent="0.2">
      <c r="A460" s="4">
        <v>2696</v>
      </c>
      <c r="B460" s="4">
        <v>170415</v>
      </c>
      <c r="C460" s="4" t="s">
        <v>8466</v>
      </c>
      <c r="D460" s="4" t="s">
        <v>2557</v>
      </c>
      <c r="E460" s="4" t="s">
        <v>6447</v>
      </c>
      <c r="F460" s="4" t="s">
        <v>2700</v>
      </c>
    </row>
    <row r="461" spans="1:6" x14ac:dyDescent="0.2">
      <c r="A461" s="4">
        <v>2697</v>
      </c>
      <c r="B461" s="4">
        <v>163231</v>
      </c>
      <c r="C461" s="4" t="s">
        <v>8465</v>
      </c>
      <c r="D461" s="4" t="s">
        <v>2544</v>
      </c>
      <c r="E461" s="4" t="s">
        <v>6447</v>
      </c>
      <c r="F461" s="4" t="s">
        <v>2700</v>
      </c>
    </row>
    <row r="462" spans="1:6" x14ac:dyDescent="0.2">
      <c r="A462" s="4">
        <v>2698</v>
      </c>
      <c r="B462" s="4">
        <v>152199</v>
      </c>
      <c r="C462" s="4" t="s">
        <v>8464</v>
      </c>
      <c r="D462" s="4" t="s">
        <v>2544</v>
      </c>
      <c r="E462" s="4" t="s">
        <v>6447</v>
      </c>
      <c r="F462" s="4" t="s">
        <v>2700</v>
      </c>
    </row>
    <row r="463" spans="1:6" x14ac:dyDescent="0.2">
      <c r="A463" s="4">
        <v>2699</v>
      </c>
      <c r="B463" s="4">
        <v>157461</v>
      </c>
      <c r="C463" s="4" t="s">
        <v>8463</v>
      </c>
      <c r="D463" s="4" t="s">
        <v>2509</v>
      </c>
      <c r="E463" s="4" t="s">
        <v>6447</v>
      </c>
      <c r="F463" s="4" t="s">
        <v>2700</v>
      </c>
    </row>
    <row r="464" spans="1:6" x14ac:dyDescent="0.2">
      <c r="A464" s="4">
        <v>2700</v>
      </c>
      <c r="B464" s="4">
        <v>150259</v>
      </c>
      <c r="C464" s="4" t="s">
        <v>8462</v>
      </c>
      <c r="D464" s="4" t="s">
        <v>2509</v>
      </c>
      <c r="E464" s="4" t="s">
        <v>6447</v>
      </c>
      <c r="F464" s="4" t="s">
        <v>2700</v>
      </c>
    </row>
    <row r="465" spans="1:6" x14ac:dyDescent="0.2">
      <c r="A465" s="4">
        <v>2701</v>
      </c>
      <c r="B465" s="4">
        <v>85050</v>
      </c>
      <c r="C465" s="4" t="s">
        <v>8461</v>
      </c>
      <c r="D465" s="4" t="s">
        <v>2509</v>
      </c>
      <c r="E465" s="4" t="s">
        <v>6447</v>
      </c>
      <c r="F465" s="4" t="s">
        <v>2700</v>
      </c>
    </row>
    <row r="466" spans="1:6" x14ac:dyDescent="0.2">
      <c r="A466" s="4">
        <v>2702</v>
      </c>
      <c r="B466" s="4">
        <v>88919</v>
      </c>
      <c r="C466" s="4" t="s">
        <v>8460</v>
      </c>
      <c r="D466" s="4" t="s">
        <v>2509</v>
      </c>
      <c r="E466" s="4" t="s">
        <v>6447</v>
      </c>
      <c r="F466" s="4" t="s">
        <v>2700</v>
      </c>
    </row>
    <row r="467" spans="1:6" x14ac:dyDescent="0.2">
      <c r="A467" s="4">
        <v>2703</v>
      </c>
      <c r="B467" s="4">
        <v>87536</v>
      </c>
      <c r="C467" s="4" t="s">
        <v>8459</v>
      </c>
      <c r="D467" s="4" t="s">
        <v>2509</v>
      </c>
      <c r="E467" s="4" t="s">
        <v>6447</v>
      </c>
      <c r="F467" s="4" t="s">
        <v>2700</v>
      </c>
    </row>
    <row r="468" spans="1:6" x14ac:dyDescent="0.2">
      <c r="A468" s="4">
        <v>2704</v>
      </c>
      <c r="B468" s="4">
        <v>85097</v>
      </c>
      <c r="C468" s="4" t="s">
        <v>8458</v>
      </c>
      <c r="D468" s="4" t="s">
        <v>2509</v>
      </c>
      <c r="E468" s="4" t="s">
        <v>6447</v>
      </c>
      <c r="F468" s="4" t="s">
        <v>2700</v>
      </c>
    </row>
    <row r="469" spans="1:6" x14ac:dyDescent="0.2">
      <c r="A469" s="4">
        <v>2705</v>
      </c>
      <c r="B469" s="4">
        <v>194574</v>
      </c>
      <c r="C469" s="4" t="s">
        <v>8457</v>
      </c>
      <c r="D469" s="4" t="s">
        <v>2509</v>
      </c>
      <c r="E469" s="4" t="s">
        <v>6447</v>
      </c>
      <c r="F469" s="4" t="s">
        <v>2700</v>
      </c>
    </row>
    <row r="470" spans="1:6" x14ac:dyDescent="0.2">
      <c r="A470" s="4">
        <v>2707</v>
      </c>
      <c r="B470" s="4">
        <v>212125</v>
      </c>
      <c r="C470" s="4" t="s">
        <v>8456</v>
      </c>
      <c r="D470" s="4" t="s">
        <v>2635</v>
      </c>
      <c r="E470" s="4" t="s">
        <v>7966</v>
      </c>
      <c r="F470" s="4" t="s">
        <v>2700</v>
      </c>
    </row>
    <row r="471" spans="1:6" x14ac:dyDescent="0.2">
      <c r="A471" s="4">
        <v>2708</v>
      </c>
      <c r="B471" s="4">
        <v>212720</v>
      </c>
      <c r="C471" s="4" t="s">
        <v>8455</v>
      </c>
      <c r="D471" s="4" t="s">
        <v>2559</v>
      </c>
      <c r="E471" s="4" t="s">
        <v>6447</v>
      </c>
      <c r="F471" s="4" t="s">
        <v>2700</v>
      </c>
    </row>
    <row r="472" spans="1:6" x14ac:dyDescent="0.2">
      <c r="A472" s="4">
        <v>2709</v>
      </c>
      <c r="B472" s="4">
        <v>241257</v>
      </c>
      <c r="C472" s="4" t="s">
        <v>8454</v>
      </c>
      <c r="D472" s="4" t="s">
        <v>2559</v>
      </c>
      <c r="E472" s="4" t="s">
        <v>6447</v>
      </c>
      <c r="F472" s="4" t="s">
        <v>2700</v>
      </c>
    </row>
    <row r="473" spans="1:6" x14ac:dyDescent="0.2">
      <c r="A473" s="4">
        <v>2710</v>
      </c>
      <c r="B473" s="4">
        <v>117771</v>
      </c>
      <c r="C473" s="4" t="s">
        <v>8453</v>
      </c>
      <c r="D473" s="4" t="s">
        <v>2557</v>
      </c>
      <c r="E473" s="4" t="s">
        <v>6447</v>
      </c>
      <c r="F473" s="4" t="s">
        <v>2700</v>
      </c>
    </row>
    <row r="474" spans="1:6" x14ac:dyDescent="0.2">
      <c r="A474" s="4">
        <v>2711</v>
      </c>
      <c r="B474" s="4">
        <v>6535</v>
      </c>
      <c r="C474" s="4" t="s">
        <v>8452</v>
      </c>
      <c r="D474" s="4" t="s">
        <v>2557</v>
      </c>
      <c r="E474" s="4" t="s">
        <v>6447</v>
      </c>
      <c r="F474" s="4" t="s">
        <v>2700</v>
      </c>
    </row>
    <row r="475" spans="1:6" x14ac:dyDescent="0.2">
      <c r="A475" s="4">
        <v>2712</v>
      </c>
      <c r="B475" s="4">
        <v>6528</v>
      </c>
      <c r="C475" s="4" t="s">
        <v>8451</v>
      </c>
      <c r="D475" s="4" t="s">
        <v>2557</v>
      </c>
      <c r="E475" s="4" t="s">
        <v>6447</v>
      </c>
      <c r="F475" s="4" t="s">
        <v>2700</v>
      </c>
    </row>
    <row r="476" spans="1:6" x14ac:dyDescent="0.2">
      <c r="A476" s="4">
        <v>2713</v>
      </c>
      <c r="B476" s="4">
        <v>84621</v>
      </c>
      <c r="C476" s="4" t="s">
        <v>8450</v>
      </c>
      <c r="D476" s="4" t="s">
        <v>2557</v>
      </c>
      <c r="E476" s="4" t="s">
        <v>6447</v>
      </c>
      <c r="F476" s="4" t="s">
        <v>2700</v>
      </c>
    </row>
    <row r="477" spans="1:6" x14ac:dyDescent="0.2">
      <c r="A477" s="4">
        <v>2714</v>
      </c>
      <c r="B477" s="4">
        <v>108035</v>
      </c>
      <c r="C477" s="4" t="s">
        <v>8449</v>
      </c>
      <c r="D477" s="4" t="s">
        <v>2509</v>
      </c>
      <c r="E477" s="4" t="s">
        <v>6447</v>
      </c>
      <c r="F477" s="4" t="s">
        <v>2700</v>
      </c>
    </row>
    <row r="478" spans="1:6" x14ac:dyDescent="0.2">
      <c r="A478" s="4">
        <v>2715</v>
      </c>
      <c r="B478" s="4">
        <v>212130</v>
      </c>
      <c r="C478" s="4" t="s">
        <v>8448</v>
      </c>
      <c r="D478" s="4" t="s">
        <v>2509</v>
      </c>
      <c r="E478" s="4" t="s">
        <v>6447</v>
      </c>
      <c r="F478" s="4" t="s">
        <v>2700</v>
      </c>
    </row>
    <row r="479" spans="1:6" x14ac:dyDescent="0.2">
      <c r="A479" s="4">
        <v>2716</v>
      </c>
      <c r="B479" s="4">
        <v>93343</v>
      </c>
      <c r="C479" s="4" t="s">
        <v>8447</v>
      </c>
      <c r="D479" s="4" t="s">
        <v>2559</v>
      </c>
      <c r="E479" s="4" t="s">
        <v>6447</v>
      </c>
      <c r="F479" s="4" t="s">
        <v>2700</v>
      </c>
    </row>
    <row r="480" spans="1:6" x14ac:dyDescent="0.2">
      <c r="A480" s="4">
        <v>2718</v>
      </c>
      <c r="B480" s="4">
        <v>223101</v>
      </c>
      <c r="C480" s="4" t="s">
        <v>8446</v>
      </c>
      <c r="D480" s="4" t="s">
        <v>2387</v>
      </c>
      <c r="E480" s="4" t="s">
        <v>2387</v>
      </c>
      <c r="F480" s="4" t="s">
        <v>2700</v>
      </c>
    </row>
    <row r="481" spans="1:6" x14ac:dyDescent="0.2">
      <c r="A481" s="4">
        <v>2719</v>
      </c>
      <c r="B481" s="4">
        <v>201065</v>
      </c>
      <c r="C481" s="4" t="s">
        <v>8445</v>
      </c>
      <c r="D481" s="4" t="s">
        <v>2593</v>
      </c>
      <c r="E481" s="4" t="s">
        <v>6192</v>
      </c>
      <c r="F481" s="4" t="s">
        <v>2700</v>
      </c>
    </row>
    <row r="482" spans="1:6" x14ac:dyDescent="0.2">
      <c r="A482" s="4">
        <v>2720</v>
      </c>
      <c r="B482" s="4">
        <v>221355</v>
      </c>
      <c r="C482" s="4" t="s">
        <v>8444</v>
      </c>
      <c r="D482" s="4" t="s">
        <v>2593</v>
      </c>
      <c r="E482" s="4" t="s">
        <v>6192</v>
      </c>
      <c r="F482" s="4" t="s">
        <v>2700</v>
      </c>
    </row>
    <row r="483" spans="1:6" x14ac:dyDescent="0.2">
      <c r="A483" s="4">
        <v>2721</v>
      </c>
      <c r="B483" s="4">
        <v>215715</v>
      </c>
      <c r="C483" s="4" t="s">
        <v>8443</v>
      </c>
      <c r="D483" s="4" t="s">
        <v>2515</v>
      </c>
      <c r="E483" s="4" t="s">
        <v>6192</v>
      </c>
      <c r="F483" s="4" t="s">
        <v>2700</v>
      </c>
    </row>
    <row r="484" spans="1:6" x14ac:dyDescent="0.2">
      <c r="A484" s="4">
        <v>2722</v>
      </c>
      <c r="B484" s="4">
        <v>218997</v>
      </c>
      <c r="C484" s="4" t="s">
        <v>8442</v>
      </c>
      <c r="D484" s="4" t="s">
        <v>2579</v>
      </c>
      <c r="E484" s="4" t="s">
        <v>6190</v>
      </c>
      <c r="F484" s="4" t="s">
        <v>2700</v>
      </c>
    </row>
    <row r="485" spans="1:6" x14ac:dyDescent="0.2">
      <c r="A485" s="4">
        <v>2724</v>
      </c>
      <c r="B485" s="4">
        <v>218528</v>
      </c>
      <c r="C485" s="4" t="s">
        <v>8441</v>
      </c>
      <c r="D485" s="4" t="s">
        <v>2585</v>
      </c>
      <c r="E485" s="4" t="s">
        <v>6443</v>
      </c>
      <c r="F485" s="4" t="s">
        <v>2700</v>
      </c>
    </row>
    <row r="486" spans="1:6" x14ac:dyDescent="0.2">
      <c r="A486" s="4">
        <v>2728</v>
      </c>
      <c r="B486" s="4">
        <v>150261</v>
      </c>
      <c r="C486" s="4" t="s">
        <v>8440</v>
      </c>
      <c r="D486" s="4" t="s">
        <v>2509</v>
      </c>
      <c r="E486" s="4" t="s">
        <v>6447</v>
      </c>
      <c r="F486" s="4" t="s">
        <v>2700</v>
      </c>
    </row>
    <row r="487" spans="1:6" x14ac:dyDescent="0.2">
      <c r="A487" s="4">
        <v>2729</v>
      </c>
      <c r="B487" s="4">
        <v>150260</v>
      </c>
      <c r="C487" s="4" t="s">
        <v>8439</v>
      </c>
      <c r="D487" s="4" t="s">
        <v>2509</v>
      </c>
      <c r="E487" s="4" t="s">
        <v>6447</v>
      </c>
      <c r="F487" s="4" t="s">
        <v>2700</v>
      </c>
    </row>
    <row r="488" spans="1:6" x14ac:dyDescent="0.2">
      <c r="A488" s="4">
        <v>2730</v>
      </c>
      <c r="B488" s="4">
        <v>84339</v>
      </c>
      <c r="C488" s="4" t="s">
        <v>8438</v>
      </c>
      <c r="D488" s="4" t="s">
        <v>2509</v>
      </c>
      <c r="E488" s="4" t="s">
        <v>6447</v>
      </c>
      <c r="F488" s="4" t="s">
        <v>2700</v>
      </c>
    </row>
    <row r="489" spans="1:6" x14ac:dyDescent="0.2">
      <c r="A489" s="4">
        <v>2731</v>
      </c>
      <c r="B489" s="4">
        <v>212129</v>
      </c>
      <c r="C489" s="4" t="s">
        <v>8437</v>
      </c>
      <c r="D489" s="4" t="s">
        <v>2509</v>
      </c>
      <c r="E489" s="4" t="s">
        <v>6447</v>
      </c>
      <c r="F489" s="4" t="s">
        <v>2700</v>
      </c>
    </row>
    <row r="490" spans="1:6" x14ac:dyDescent="0.2">
      <c r="A490" s="4">
        <v>2732</v>
      </c>
      <c r="B490" s="4">
        <v>211653</v>
      </c>
      <c r="C490" s="4" t="s">
        <v>8436</v>
      </c>
      <c r="D490" s="4" t="s">
        <v>2510</v>
      </c>
      <c r="E490" s="4" t="s">
        <v>6192</v>
      </c>
      <c r="F490" s="4" t="s">
        <v>2700</v>
      </c>
    </row>
    <row r="491" spans="1:6" x14ac:dyDescent="0.2">
      <c r="A491" s="4">
        <v>2733</v>
      </c>
      <c r="B491" s="4">
        <v>187265</v>
      </c>
      <c r="C491" s="4" t="s">
        <v>8435</v>
      </c>
      <c r="D491" s="4" t="s">
        <v>2510</v>
      </c>
      <c r="E491" s="4" t="s">
        <v>6192</v>
      </c>
      <c r="F491" s="4" t="s">
        <v>2700</v>
      </c>
    </row>
    <row r="492" spans="1:6" x14ac:dyDescent="0.2">
      <c r="A492" s="4">
        <v>2734</v>
      </c>
      <c r="B492" s="4">
        <v>211654</v>
      </c>
      <c r="C492" s="4" t="s">
        <v>8434</v>
      </c>
      <c r="D492" s="4" t="s">
        <v>2510</v>
      </c>
      <c r="E492" s="4" t="s">
        <v>6192</v>
      </c>
      <c r="F492" s="4" t="s">
        <v>2700</v>
      </c>
    </row>
    <row r="493" spans="1:6" x14ac:dyDescent="0.2">
      <c r="A493" s="4">
        <v>2735</v>
      </c>
      <c r="B493" s="4">
        <v>252044</v>
      </c>
      <c r="C493" s="4" t="s">
        <v>7884</v>
      </c>
      <c r="D493" s="4" t="s">
        <v>7884</v>
      </c>
      <c r="E493" s="4" t="s">
        <v>7884</v>
      </c>
      <c r="F493" s="4" t="s">
        <v>2700</v>
      </c>
    </row>
    <row r="494" spans="1:6" x14ac:dyDescent="0.2">
      <c r="A494" s="4">
        <v>2736</v>
      </c>
      <c r="B494" s="4">
        <v>226841</v>
      </c>
      <c r="C494" s="4" t="s">
        <v>8433</v>
      </c>
      <c r="D494" s="4" t="s">
        <v>8433</v>
      </c>
      <c r="E494" s="4" t="s">
        <v>8433</v>
      </c>
      <c r="F494" s="4" t="s">
        <v>2700</v>
      </c>
    </row>
    <row r="495" spans="1:6" x14ac:dyDescent="0.2">
      <c r="A495" s="4">
        <v>2737</v>
      </c>
      <c r="B495" s="4">
        <v>4568</v>
      </c>
      <c r="C495" s="4" t="s">
        <v>8432</v>
      </c>
      <c r="D495" s="4" t="s">
        <v>2646</v>
      </c>
      <c r="E495" s="4" t="s">
        <v>7651</v>
      </c>
      <c r="F495" s="4" t="s">
        <v>2700</v>
      </c>
    </row>
    <row r="496" spans="1:6" x14ac:dyDescent="0.2">
      <c r="A496" s="4">
        <v>2738</v>
      </c>
      <c r="B496" s="4">
        <v>6913</v>
      </c>
      <c r="C496" s="4" t="s">
        <v>2396</v>
      </c>
      <c r="D496" s="4" t="s">
        <v>2396</v>
      </c>
      <c r="E496" s="4" t="s">
        <v>6356</v>
      </c>
      <c r="F496" s="4" t="s">
        <v>2700</v>
      </c>
    </row>
    <row r="497" spans="1:6" x14ac:dyDescent="0.2">
      <c r="A497" s="4">
        <v>2739</v>
      </c>
      <c r="B497" s="4">
        <v>215713</v>
      </c>
      <c r="C497" s="4" t="s">
        <v>8431</v>
      </c>
      <c r="D497" s="4" t="s">
        <v>2515</v>
      </c>
      <c r="E497" s="4" t="s">
        <v>6192</v>
      </c>
      <c r="F497" s="4" t="s">
        <v>2700</v>
      </c>
    </row>
    <row r="498" spans="1:6" x14ac:dyDescent="0.2">
      <c r="A498" s="4">
        <v>2740</v>
      </c>
      <c r="B498" s="4">
        <v>212542</v>
      </c>
      <c r="C498" s="4" t="s">
        <v>8430</v>
      </c>
      <c r="D498" s="4" t="s">
        <v>2515</v>
      </c>
      <c r="E498" s="4" t="s">
        <v>6192</v>
      </c>
      <c r="F498" s="4" t="s">
        <v>2700</v>
      </c>
    </row>
    <row r="499" spans="1:6" x14ac:dyDescent="0.2">
      <c r="A499" s="4">
        <v>2742</v>
      </c>
      <c r="B499" s="4">
        <v>212131</v>
      </c>
      <c r="C499" s="4" t="s">
        <v>8429</v>
      </c>
      <c r="D499" s="4" t="s">
        <v>2509</v>
      </c>
      <c r="E499" s="4" t="s">
        <v>6447</v>
      </c>
      <c r="F499" s="4" t="s">
        <v>2700</v>
      </c>
    </row>
    <row r="500" spans="1:6" x14ac:dyDescent="0.2">
      <c r="A500" s="4">
        <v>2743</v>
      </c>
      <c r="B500" s="4">
        <v>218880</v>
      </c>
      <c r="C500" s="4" t="s">
        <v>8428</v>
      </c>
      <c r="D500" s="4" t="s">
        <v>2579</v>
      </c>
      <c r="E500" s="4" t="s">
        <v>6190</v>
      </c>
      <c r="F500" s="4" t="s">
        <v>2700</v>
      </c>
    </row>
    <row r="501" spans="1:6" x14ac:dyDescent="0.2">
      <c r="A501" s="4">
        <v>2744</v>
      </c>
      <c r="B501" s="4">
        <v>5205</v>
      </c>
      <c r="C501" s="4" t="s">
        <v>8427</v>
      </c>
      <c r="D501" s="4" t="s">
        <v>2456</v>
      </c>
      <c r="E501" s="4" t="s">
        <v>6356</v>
      </c>
      <c r="F501" s="4" t="s">
        <v>2700</v>
      </c>
    </row>
    <row r="502" spans="1:6" x14ac:dyDescent="0.2">
      <c r="A502" s="4">
        <v>2745</v>
      </c>
      <c r="B502" s="4">
        <v>5206</v>
      </c>
      <c r="C502" s="4" t="s">
        <v>8426</v>
      </c>
      <c r="D502" s="4" t="s">
        <v>2456</v>
      </c>
      <c r="E502" s="4" t="s">
        <v>6356</v>
      </c>
      <c r="F502" s="4" t="s">
        <v>2700</v>
      </c>
    </row>
    <row r="503" spans="1:6" x14ac:dyDescent="0.2">
      <c r="A503" s="4">
        <v>2746</v>
      </c>
      <c r="B503" s="4">
        <v>5236</v>
      </c>
      <c r="C503" s="4" t="s">
        <v>8425</v>
      </c>
      <c r="D503" s="4" t="s">
        <v>2454</v>
      </c>
      <c r="E503" s="4" t="s">
        <v>6356</v>
      </c>
      <c r="F503" s="4" t="s">
        <v>2700</v>
      </c>
    </row>
    <row r="504" spans="1:6" x14ac:dyDescent="0.2">
      <c r="A504" s="4">
        <v>2747</v>
      </c>
      <c r="B504" s="4">
        <v>4510</v>
      </c>
      <c r="C504" s="4" t="s">
        <v>8424</v>
      </c>
      <c r="D504" s="4" t="s">
        <v>2541</v>
      </c>
      <c r="E504" s="4" t="s">
        <v>2541</v>
      </c>
      <c r="F504" s="4" t="s">
        <v>2700</v>
      </c>
    </row>
    <row r="505" spans="1:6" x14ac:dyDescent="0.2">
      <c r="A505" s="4">
        <v>2748</v>
      </c>
      <c r="B505" s="4">
        <v>81657</v>
      </c>
      <c r="C505" s="4" t="s">
        <v>8423</v>
      </c>
      <c r="D505" s="4" t="s">
        <v>2541</v>
      </c>
      <c r="E505" s="4" t="s">
        <v>2541</v>
      </c>
      <c r="F505" s="4" t="s">
        <v>2700</v>
      </c>
    </row>
    <row r="506" spans="1:6" x14ac:dyDescent="0.2">
      <c r="A506" s="4">
        <v>2749</v>
      </c>
      <c r="B506" s="4">
        <v>85142</v>
      </c>
      <c r="C506" s="4" t="s">
        <v>8422</v>
      </c>
      <c r="D506" s="4" t="s">
        <v>2541</v>
      </c>
      <c r="E506" s="4" t="s">
        <v>2541</v>
      </c>
      <c r="F506" s="4" t="s">
        <v>2700</v>
      </c>
    </row>
    <row r="507" spans="1:6" x14ac:dyDescent="0.2">
      <c r="A507" s="4">
        <v>2750</v>
      </c>
      <c r="B507" s="4">
        <v>86319</v>
      </c>
      <c r="C507" s="4" t="s">
        <v>8421</v>
      </c>
      <c r="D507" s="4" t="s">
        <v>2541</v>
      </c>
      <c r="E507" s="4" t="s">
        <v>2541</v>
      </c>
      <c r="F507" s="4" t="s">
        <v>2700</v>
      </c>
    </row>
    <row r="508" spans="1:6" x14ac:dyDescent="0.2">
      <c r="A508" s="4">
        <v>2751</v>
      </c>
      <c r="B508" s="4">
        <v>211493</v>
      </c>
      <c r="C508" s="4" t="s">
        <v>8420</v>
      </c>
      <c r="D508" s="4" t="s">
        <v>2541</v>
      </c>
      <c r="E508" s="4" t="s">
        <v>2541</v>
      </c>
      <c r="F508" s="4" t="s">
        <v>2700</v>
      </c>
    </row>
    <row r="509" spans="1:6" x14ac:dyDescent="0.2">
      <c r="A509" s="4">
        <v>2752</v>
      </c>
      <c r="B509" s="4">
        <v>5509</v>
      </c>
      <c r="C509" s="4" t="s">
        <v>8419</v>
      </c>
      <c r="D509" s="4" t="s">
        <v>2539</v>
      </c>
      <c r="E509" s="4" t="s">
        <v>2541</v>
      </c>
      <c r="F509" s="4" t="s">
        <v>2700</v>
      </c>
    </row>
    <row r="510" spans="1:6" x14ac:dyDescent="0.2">
      <c r="A510" s="4">
        <v>2753</v>
      </c>
      <c r="B510" s="4">
        <v>76566</v>
      </c>
      <c r="C510" s="4" t="s">
        <v>8418</v>
      </c>
      <c r="D510" s="4" t="s">
        <v>2539</v>
      </c>
      <c r="E510" s="4" t="s">
        <v>2541</v>
      </c>
      <c r="F510" s="4" t="s">
        <v>2700</v>
      </c>
    </row>
    <row r="511" spans="1:6" x14ac:dyDescent="0.2">
      <c r="A511" s="4">
        <v>2754</v>
      </c>
      <c r="B511" s="4">
        <v>157696</v>
      </c>
      <c r="C511" s="4" t="s">
        <v>8417</v>
      </c>
      <c r="D511" s="4" t="s">
        <v>2541</v>
      </c>
      <c r="E511" s="4" t="s">
        <v>2541</v>
      </c>
      <c r="F511" s="4" t="s">
        <v>2700</v>
      </c>
    </row>
    <row r="512" spans="1:6" x14ac:dyDescent="0.2">
      <c r="A512" s="4">
        <v>2755</v>
      </c>
      <c r="B512" s="4">
        <v>211494</v>
      </c>
      <c r="C512" s="4" t="s">
        <v>8416</v>
      </c>
      <c r="D512" s="4" t="s">
        <v>2541</v>
      </c>
      <c r="E512" s="4" t="s">
        <v>2541</v>
      </c>
      <c r="F512" s="4" t="s">
        <v>2700</v>
      </c>
    </row>
    <row r="513" spans="1:6" x14ac:dyDescent="0.2">
      <c r="A513" s="4">
        <v>2756</v>
      </c>
      <c r="B513" s="4">
        <v>75399</v>
      </c>
      <c r="C513" s="4" t="s">
        <v>8415</v>
      </c>
      <c r="D513" s="4" t="s">
        <v>2541</v>
      </c>
      <c r="E513" s="4" t="s">
        <v>2541</v>
      </c>
      <c r="F513" s="4" t="s">
        <v>2700</v>
      </c>
    </row>
    <row r="514" spans="1:6" x14ac:dyDescent="0.2">
      <c r="A514" s="4">
        <v>2757</v>
      </c>
      <c r="B514" s="4">
        <v>198508</v>
      </c>
      <c r="C514" s="4" t="s">
        <v>8414</v>
      </c>
      <c r="D514" s="4" t="s">
        <v>2540</v>
      </c>
      <c r="E514" s="4" t="s">
        <v>2541</v>
      </c>
      <c r="F514" s="4" t="s">
        <v>2700</v>
      </c>
    </row>
    <row r="515" spans="1:6" x14ac:dyDescent="0.2">
      <c r="A515" s="4">
        <v>2758</v>
      </c>
      <c r="B515" s="4">
        <v>76569</v>
      </c>
      <c r="C515" s="4" t="s">
        <v>8413</v>
      </c>
      <c r="D515" s="4" t="s">
        <v>2541</v>
      </c>
      <c r="E515" s="4" t="s">
        <v>2541</v>
      </c>
      <c r="F515" s="4" t="s">
        <v>2700</v>
      </c>
    </row>
    <row r="516" spans="1:6" x14ac:dyDescent="0.2">
      <c r="A516" s="4">
        <v>2759</v>
      </c>
      <c r="B516" s="4">
        <v>155886</v>
      </c>
      <c r="C516" s="4" t="s">
        <v>8412</v>
      </c>
      <c r="D516" s="4" t="s">
        <v>2541</v>
      </c>
      <c r="E516" s="4" t="s">
        <v>2541</v>
      </c>
      <c r="F516" s="4" t="s">
        <v>2700</v>
      </c>
    </row>
    <row r="517" spans="1:6" x14ac:dyDescent="0.2">
      <c r="A517" s="4">
        <v>2760</v>
      </c>
      <c r="B517" s="4">
        <v>91647</v>
      </c>
      <c r="C517" s="4" t="s">
        <v>8411</v>
      </c>
      <c r="D517" s="4" t="s">
        <v>2541</v>
      </c>
      <c r="E517" s="4" t="s">
        <v>2541</v>
      </c>
      <c r="F517" s="4" t="s">
        <v>2700</v>
      </c>
    </row>
    <row r="518" spans="1:6" x14ac:dyDescent="0.2">
      <c r="A518" s="4">
        <v>2761</v>
      </c>
      <c r="B518" s="4">
        <v>81576</v>
      </c>
      <c r="C518" s="4" t="s">
        <v>8410</v>
      </c>
      <c r="D518" s="4" t="s">
        <v>2541</v>
      </c>
      <c r="E518" s="4" t="s">
        <v>2541</v>
      </c>
      <c r="F518" s="4" t="s">
        <v>2700</v>
      </c>
    </row>
    <row r="519" spans="1:6" x14ac:dyDescent="0.2">
      <c r="A519" s="4">
        <v>2763</v>
      </c>
      <c r="B519" s="4">
        <v>85305</v>
      </c>
      <c r="C519" s="4" t="s">
        <v>8409</v>
      </c>
      <c r="D519" s="4" t="s">
        <v>2541</v>
      </c>
      <c r="E519" s="4" t="s">
        <v>2541</v>
      </c>
      <c r="F519" s="4" t="s">
        <v>2700</v>
      </c>
    </row>
    <row r="520" spans="1:6" x14ac:dyDescent="0.2">
      <c r="A520" s="4">
        <v>2764</v>
      </c>
      <c r="B520" s="4">
        <v>85132</v>
      </c>
      <c r="C520" s="4" t="s">
        <v>8408</v>
      </c>
      <c r="D520" s="4" t="s">
        <v>2541</v>
      </c>
      <c r="E520" s="4" t="s">
        <v>2541</v>
      </c>
      <c r="F520" s="4" t="s">
        <v>2700</v>
      </c>
    </row>
    <row r="521" spans="1:6" x14ac:dyDescent="0.2">
      <c r="A521" s="4">
        <v>2765</v>
      </c>
      <c r="B521" s="4">
        <v>155895</v>
      </c>
      <c r="C521" s="4" t="s">
        <v>8407</v>
      </c>
      <c r="D521" s="4" t="s">
        <v>2541</v>
      </c>
      <c r="E521" s="4" t="s">
        <v>2541</v>
      </c>
      <c r="F521" s="4" t="s">
        <v>2700</v>
      </c>
    </row>
    <row r="522" spans="1:6" x14ac:dyDescent="0.2">
      <c r="A522" s="4">
        <v>2766</v>
      </c>
      <c r="B522" s="4">
        <v>144416</v>
      </c>
      <c r="C522" s="4" t="s">
        <v>8406</v>
      </c>
      <c r="D522" s="4" t="s">
        <v>2541</v>
      </c>
      <c r="E522" s="4" t="s">
        <v>2541</v>
      </c>
      <c r="F522" s="4" t="s">
        <v>2700</v>
      </c>
    </row>
    <row r="523" spans="1:6" x14ac:dyDescent="0.2">
      <c r="A523" s="4">
        <v>2767</v>
      </c>
      <c r="B523" s="4">
        <v>118661</v>
      </c>
      <c r="C523" s="4" t="s">
        <v>8405</v>
      </c>
      <c r="D523" s="4" t="s">
        <v>2541</v>
      </c>
      <c r="E523" s="4" t="s">
        <v>2541</v>
      </c>
      <c r="F523" s="4" t="s">
        <v>2700</v>
      </c>
    </row>
    <row r="524" spans="1:6" x14ac:dyDescent="0.2">
      <c r="A524" s="4">
        <v>2768</v>
      </c>
      <c r="B524" s="4">
        <v>139380</v>
      </c>
      <c r="C524" s="4" t="s">
        <v>8404</v>
      </c>
      <c r="D524" s="4" t="s">
        <v>2541</v>
      </c>
      <c r="E524" s="4" t="s">
        <v>2541</v>
      </c>
      <c r="F524" s="4" t="s">
        <v>2700</v>
      </c>
    </row>
    <row r="525" spans="1:6" x14ac:dyDescent="0.2">
      <c r="A525" s="4">
        <v>2769</v>
      </c>
      <c r="B525" s="4">
        <v>155874</v>
      </c>
      <c r="C525" s="4" t="s">
        <v>8403</v>
      </c>
      <c r="D525" s="4" t="s">
        <v>2541</v>
      </c>
      <c r="E525" s="4" t="s">
        <v>2541</v>
      </c>
      <c r="F525" s="4" t="s">
        <v>2700</v>
      </c>
    </row>
    <row r="526" spans="1:6" x14ac:dyDescent="0.2">
      <c r="A526" s="4">
        <v>2770</v>
      </c>
      <c r="B526" s="4">
        <v>155887</v>
      </c>
      <c r="C526" s="4" t="s">
        <v>8402</v>
      </c>
      <c r="D526" s="4" t="s">
        <v>2541</v>
      </c>
      <c r="E526" s="4" t="s">
        <v>2541</v>
      </c>
      <c r="F526" s="4" t="s">
        <v>2700</v>
      </c>
    </row>
    <row r="527" spans="1:6" x14ac:dyDescent="0.2">
      <c r="A527" s="4">
        <v>2771</v>
      </c>
      <c r="B527" s="4">
        <v>86328</v>
      </c>
      <c r="C527" s="4" t="s">
        <v>8401</v>
      </c>
      <c r="D527" s="4" t="s">
        <v>2541</v>
      </c>
      <c r="E527" s="4" t="s">
        <v>2541</v>
      </c>
      <c r="F527" s="4" t="s">
        <v>2700</v>
      </c>
    </row>
    <row r="528" spans="1:6" x14ac:dyDescent="0.2">
      <c r="A528" s="4">
        <v>2772</v>
      </c>
      <c r="B528" s="4">
        <v>5489</v>
      </c>
      <c r="C528" s="4" t="s">
        <v>8400</v>
      </c>
      <c r="D528" s="4" t="s">
        <v>2541</v>
      </c>
      <c r="E528" s="4" t="s">
        <v>2541</v>
      </c>
      <c r="F528" s="4" t="s">
        <v>2700</v>
      </c>
    </row>
    <row r="529" spans="1:6" x14ac:dyDescent="0.2">
      <c r="A529" s="4">
        <v>2773</v>
      </c>
      <c r="B529" s="4">
        <v>344857</v>
      </c>
      <c r="C529" s="4" t="s">
        <v>8399</v>
      </c>
      <c r="D529" s="4" t="s">
        <v>2540</v>
      </c>
      <c r="E529" s="4" t="s">
        <v>2541</v>
      </c>
      <c r="F529" s="4" t="s">
        <v>2700</v>
      </c>
    </row>
    <row r="530" spans="1:6" x14ac:dyDescent="0.2">
      <c r="A530" s="4">
        <v>2774</v>
      </c>
      <c r="B530" s="4">
        <v>150761</v>
      </c>
      <c r="C530" s="4" t="s">
        <v>8398</v>
      </c>
      <c r="D530" s="4" t="s">
        <v>2540</v>
      </c>
      <c r="E530" s="4" t="s">
        <v>2541</v>
      </c>
      <c r="F530" s="4" t="s">
        <v>2700</v>
      </c>
    </row>
    <row r="531" spans="1:6" x14ac:dyDescent="0.2">
      <c r="A531" s="4">
        <v>2775</v>
      </c>
      <c r="B531" s="4">
        <v>81279</v>
      </c>
      <c r="C531" s="4" t="s">
        <v>8397</v>
      </c>
      <c r="D531" s="4" t="s">
        <v>2540</v>
      </c>
      <c r="E531" s="4" t="s">
        <v>2541</v>
      </c>
      <c r="F531" s="4" t="s">
        <v>2700</v>
      </c>
    </row>
    <row r="532" spans="1:6" x14ac:dyDescent="0.2">
      <c r="A532" s="4">
        <v>2776</v>
      </c>
      <c r="B532" s="4">
        <v>211201</v>
      </c>
      <c r="C532" s="4" t="s">
        <v>8396</v>
      </c>
      <c r="D532" s="4" t="s">
        <v>2540</v>
      </c>
      <c r="E532" s="4" t="s">
        <v>2541</v>
      </c>
      <c r="F532" s="4" t="s">
        <v>2700</v>
      </c>
    </row>
    <row r="533" spans="1:6" x14ac:dyDescent="0.2">
      <c r="A533" s="4">
        <v>2777</v>
      </c>
      <c r="B533" s="4">
        <v>142311</v>
      </c>
      <c r="C533" s="4" t="s">
        <v>8395</v>
      </c>
      <c r="D533" s="4" t="s">
        <v>2540</v>
      </c>
      <c r="E533" s="4" t="s">
        <v>2541</v>
      </c>
      <c r="F533" s="4" t="s">
        <v>2700</v>
      </c>
    </row>
    <row r="534" spans="1:6" x14ac:dyDescent="0.2">
      <c r="A534" s="4">
        <v>2778</v>
      </c>
      <c r="B534" s="4">
        <v>155888</v>
      </c>
      <c r="C534" s="4" t="s">
        <v>8394</v>
      </c>
      <c r="D534" s="4" t="s">
        <v>2540</v>
      </c>
      <c r="E534" s="4" t="s">
        <v>2541</v>
      </c>
      <c r="F534" s="4" t="s">
        <v>2700</v>
      </c>
    </row>
    <row r="535" spans="1:6" x14ac:dyDescent="0.2">
      <c r="A535" s="4">
        <v>2779</v>
      </c>
      <c r="B535" s="4">
        <v>85064</v>
      </c>
      <c r="C535" s="4" t="s">
        <v>8393</v>
      </c>
      <c r="D535" s="4" t="s">
        <v>2540</v>
      </c>
      <c r="E535" s="4" t="s">
        <v>2541</v>
      </c>
      <c r="F535" s="4" t="s">
        <v>2700</v>
      </c>
    </row>
    <row r="536" spans="1:6" x14ac:dyDescent="0.2">
      <c r="A536" s="4">
        <v>2780</v>
      </c>
      <c r="B536" s="4">
        <v>76796</v>
      </c>
      <c r="C536" s="4" t="s">
        <v>8392</v>
      </c>
      <c r="D536" s="4" t="s">
        <v>2540</v>
      </c>
      <c r="E536" s="4" t="s">
        <v>2541</v>
      </c>
      <c r="F536" s="4" t="s">
        <v>2700</v>
      </c>
    </row>
    <row r="537" spans="1:6" x14ac:dyDescent="0.2">
      <c r="A537" s="4">
        <v>2781</v>
      </c>
      <c r="B537" s="4">
        <v>85072</v>
      </c>
      <c r="C537" s="4" t="s">
        <v>8391</v>
      </c>
      <c r="D537" s="4" t="s">
        <v>2540</v>
      </c>
      <c r="E537" s="4" t="s">
        <v>2541</v>
      </c>
      <c r="F537" s="4" t="s">
        <v>2700</v>
      </c>
    </row>
    <row r="538" spans="1:6" x14ac:dyDescent="0.2">
      <c r="A538" s="4">
        <v>2782</v>
      </c>
      <c r="B538" s="4">
        <v>147901</v>
      </c>
      <c r="C538" s="4" t="s">
        <v>8390</v>
      </c>
      <c r="D538" s="4" t="s">
        <v>2540</v>
      </c>
      <c r="E538" s="4" t="s">
        <v>2541</v>
      </c>
      <c r="F538" s="4" t="s">
        <v>2700</v>
      </c>
    </row>
    <row r="539" spans="1:6" x14ac:dyDescent="0.2">
      <c r="A539" s="4">
        <v>2783</v>
      </c>
      <c r="B539" s="4">
        <v>211200</v>
      </c>
      <c r="C539" s="4" t="s">
        <v>8389</v>
      </c>
      <c r="D539" s="4" t="s">
        <v>2541</v>
      </c>
      <c r="E539" s="4" t="s">
        <v>2541</v>
      </c>
      <c r="F539" s="4" t="s">
        <v>2700</v>
      </c>
    </row>
    <row r="540" spans="1:6" x14ac:dyDescent="0.2">
      <c r="A540" s="4">
        <v>2784</v>
      </c>
      <c r="B540" s="4">
        <v>75440</v>
      </c>
      <c r="C540" s="4" t="s">
        <v>8388</v>
      </c>
      <c r="D540" s="4" t="s">
        <v>2400</v>
      </c>
      <c r="E540" s="4" t="s">
        <v>6356</v>
      </c>
      <c r="F540" s="4" t="s">
        <v>2700</v>
      </c>
    </row>
    <row r="541" spans="1:6" x14ac:dyDescent="0.2">
      <c r="A541" s="4">
        <v>2785</v>
      </c>
      <c r="B541" s="4">
        <v>106528</v>
      </c>
      <c r="C541" s="4" t="s">
        <v>8387</v>
      </c>
      <c r="D541" s="4" t="s">
        <v>2400</v>
      </c>
      <c r="E541" s="4" t="s">
        <v>6356</v>
      </c>
      <c r="F541" s="4" t="s">
        <v>2700</v>
      </c>
    </row>
    <row r="542" spans="1:6" x14ac:dyDescent="0.2">
      <c r="A542" s="4">
        <v>2786</v>
      </c>
      <c r="B542" s="4">
        <v>9134</v>
      </c>
      <c r="C542" s="4" t="s">
        <v>8386</v>
      </c>
      <c r="D542" s="4" t="s">
        <v>2400</v>
      </c>
      <c r="E542" s="4" t="s">
        <v>6356</v>
      </c>
      <c r="F542" s="4" t="s">
        <v>2700</v>
      </c>
    </row>
    <row r="543" spans="1:6" x14ac:dyDescent="0.2">
      <c r="A543" s="4">
        <v>2787</v>
      </c>
      <c r="B543" s="4">
        <v>6815</v>
      </c>
      <c r="C543" s="4" t="s">
        <v>8385</v>
      </c>
      <c r="D543" s="4" t="s">
        <v>2399</v>
      </c>
      <c r="E543" s="4" t="s">
        <v>6356</v>
      </c>
      <c r="F543" s="4" t="s">
        <v>2700</v>
      </c>
    </row>
    <row r="544" spans="1:6" x14ac:dyDescent="0.2">
      <c r="A544" s="4">
        <v>2789</v>
      </c>
      <c r="B544" s="4">
        <v>90919</v>
      </c>
      <c r="C544" s="4" t="s">
        <v>8384</v>
      </c>
      <c r="D544" s="4" t="s">
        <v>2396</v>
      </c>
      <c r="E544" s="4" t="s">
        <v>6356</v>
      </c>
      <c r="F544" s="4" t="s">
        <v>2700</v>
      </c>
    </row>
    <row r="545" spans="1:6" x14ac:dyDescent="0.2">
      <c r="A545" s="4">
        <v>2790</v>
      </c>
      <c r="B545" s="4">
        <v>100781</v>
      </c>
      <c r="C545" s="4" t="s">
        <v>8383</v>
      </c>
      <c r="D545" s="4" t="s">
        <v>2396</v>
      </c>
      <c r="E545" s="4" t="s">
        <v>6356</v>
      </c>
      <c r="F545" s="4" t="s">
        <v>2700</v>
      </c>
    </row>
    <row r="546" spans="1:6" x14ac:dyDescent="0.2">
      <c r="A546" s="4">
        <v>2791</v>
      </c>
      <c r="B546" s="4">
        <v>148427</v>
      </c>
      <c r="C546" s="4" t="s">
        <v>8382</v>
      </c>
      <c r="D546" s="4" t="s">
        <v>2396</v>
      </c>
      <c r="E546" s="4" t="s">
        <v>6356</v>
      </c>
      <c r="F546" s="4" t="s">
        <v>2700</v>
      </c>
    </row>
    <row r="547" spans="1:6" x14ac:dyDescent="0.2">
      <c r="A547" s="4">
        <v>2792</v>
      </c>
      <c r="B547" s="4">
        <v>172845</v>
      </c>
      <c r="C547" s="4" t="s">
        <v>8381</v>
      </c>
      <c r="D547" s="4" t="s">
        <v>2396</v>
      </c>
      <c r="E547" s="4" t="s">
        <v>6356</v>
      </c>
      <c r="F547" s="4" t="s">
        <v>2700</v>
      </c>
    </row>
    <row r="548" spans="1:6" x14ac:dyDescent="0.2">
      <c r="A548" s="4">
        <v>2793</v>
      </c>
      <c r="B548" s="4">
        <v>212768</v>
      </c>
      <c r="C548" s="4" t="s">
        <v>8380</v>
      </c>
      <c r="D548" s="4" t="s">
        <v>2396</v>
      </c>
      <c r="E548" s="4" t="s">
        <v>6356</v>
      </c>
      <c r="F548" s="4" t="s">
        <v>2700</v>
      </c>
    </row>
    <row r="549" spans="1:6" x14ac:dyDescent="0.2">
      <c r="A549" s="4">
        <v>2794</v>
      </c>
      <c r="B549" s="4">
        <v>212595</v>
      </c>
      <c r="C549" s="4" t="s">
        <v>8379</v>
      </c>
      <c r="D549" s="4" t="s">
        <v>2396</v>
      </c>
      <c r="E549" s="4" t="s">
        <v>6356</v>
      </c>
      <c r="F549" s="4" t="s">
        <v>2700</v>
      </c>
    </row>
    <row r="550" spans="1:6" x14ac:dyDescent="0.2">
      <c r="A550" s="4">
        <v>2795</v>
      </c>
      <c r="B550" s="4">
        <v>157456</v>
      </c>
      <c r="C550" s="4" t="s">
        <v>8378</v>
      </c>
      <c r="D550" s="4" t="s">
        <v>2396</v>
      </c>
      <c r="E550" s="4" t="s">
        <v>6356</v>
      </c>
      <c r="F550" s="4" t="s">
        <v>2700</v>
      </c>
    </row>
    <row r="551" spans="1:6" x14ac:dyDescent="0.2">
      <c r="A551" s="4">
        <v>2796</v>
      </c>
      <c r="B551" s="4">
        <v>204688</v>
      </c>
      <c r="C551" s="4" t="s">
        <v>8377</v>
      </c>
      <c r="D551" s="4" t="s">
        <v>2396</v>
      </c>
      <c r="E551" s="4" t="s">
        <v>6356</v>
      </c>
      <c r="F551" s="4" t="s">
        <v>2700</v>
      </c>
    </row>
    <row r="552" spans="1:6" x14ac:dyDescent="0.2">
      <c r="A552" s="4">
        <v>2797</v>
      </c>
      <c r="B552" s="4">
        <v>168162</v>
      </c>
      <c r="C552" s="4" t="s">
        <v>8376</v>
      </c>
      <c r="D552" s="4" t="s">
        <v>2396</v>
      </c>
      <c r="E552" s="4" t="s">
        <v>6356</v>
      </c>
      <c r="F552" s="4" t="s">
        <v>2700</v>
      </c>
    </row>
    <row r="553" spans="1:6" x14ac:dyDescent="0.2">
      <c r="A553" s="4">
        <v>2798</v>
      </c>
      <c r="B553" s="4">
        <v>85420</v>
      </c>
      <c r="C553" s="4" t="s">
        <v>8375</v>
      </c>
      <c r="D553" s="4" t="s">
        <v>2378</v>
      </c>
      <c r="E553" s="4" t="s">
        <v>6356</v>
      </c>
      <c r="F553" s="4" t="s">
        <v>2700</v>
      </c>
    </row>
    <row r="554" spans="1:6" x14ac:dyDescent="0.2">
      <c r="A554" s="4">
        <v>2800</v>
      </c>
      <c r="B554" s="4">
        <v>7504</v>
      </c>
      <c r="C554" s="4" t="s">
        <v>8374</v>
      </c>
      <c r="D554" s="4" t="s">
        <v>2377</v>
      </c>
      <c r="E554" s="4" t="s">
        <v>6356</v>
      </c>
      <c r="F554" s="4" t="s">
        <v>2700</v>
      </c>
    </row>
    <row r="555" spans="1:6" x14ac:dyDescent="0.2">
      <c r="A555" s="4">
        <v>2801</v>
      </c>
      <c r="B555" s="4">
        <v>7505</v>
      </c>
      <c r="C555" s="4" t="s">
        <v>8373</v>
      </c>
      <c r="D555" s="4" t="s">
        <v>2377</v>
      </c>
      <c r="E555" s="4" t="s">
        <v>6356</v>
      </c>
      <c r="F555" s="4" t="s">
        <v>2700</v>
      </c>
    </row>
    <row r="556" spans="1:6" x14ac:dyDescent="0.2">
      <c r="A556" s="4">
        <v>2804</v>
      </c>
      <c r="B556" s="4">
        <v>208435</v>
      </c>
      <c r="C556" s="4" t="s">
        <v>8372</v>
      </c>
      <c r="D556" s="4" t="s">
        <v>2366</v>
      </c>
      <c r="E556" s="4" t="s">
        <v>2339</v>
      </c>
      <c r="F556" s="4" t="s">
        <v>2700</v>
      </c>
    </row>
    <row r="557" spans="1:6" x14ac:dyDescent="0.2">
      <c r="A557" s="4">
        <v>2805</v>
      </c>
      <c r="B557" s="4">
        <v>8378</v>
      </c>
      <c r="C557" s="4" t="s">
        <v>2508</v>
      </c>
      <c r="D557" s="4" t="s">
        <v>2508</v>
      </c>
      <c r="E557" s="4" t="s">
        <v>7476</v>
      </c>
      <c r="F557" s="4" t="s">
        <v>2700</v>
      </c>
    </row>
    <row r="558" spans="1:6" x14ac:dyDescent="0.2">
      <c r="A558" s="4">
        <v>2806</v>
      </c>
      <c r="B558" s="4">
        <v>8385</v>
      </c>
      <c r="C558" s="4" t="s">
        <v>8371</v>
      </c>
      <c r="D558" s="4" t="s">
        <v>2507</v>
      </c>
      <c r="E558" s="4" t="s">
        <v>7476</v>
      </c>
      <c r="F558" s="4" t="s">
        <v>2700</v>
      </c>
    </row>
    <row r="559" spans="1:6" x14ac:dyDescent="0.2">
      <c r="A559" s="4">
        <v>2807</v>
      </c>
      <c r="B559" s="4">
        <v>160036</v>
      </c>
      <c r="C559" s="4" t="s">
        <v>2506</v>
      </c>
      <c r="D559" s="4" t="s">
        <v>2506</v>
      </c>
      <c r="E559" s="4" t="s">
        <v>7476</v>
      </c>
      <c r="F559" s="4" t="s">
        <v>2700</v>
      </c>
    </row>
    <row r="560" spans="1:6" x14ac:dyDescent="0.2">
      <c r="A560" s="4">
        <v>2808</v>
      </c>
      <c r="B560" s="4">
        <v>83103</v>
      </c>
      <c r="C560" s="4" t="s">
        <v>2505</v>
      </c>
      <c r="D560" s="4" t="s">
        <v>2505</v>
      </c>
      <c r="E560" s="4" t="s">
        <v>7476</v>
      </c>
      <c r="F560" s="4" t="s">
        <v>2700</v>
      </c>
    </row>
    <row r="561" spans="1:6" x14ac:dyDescent="0.2">
      <c r="A561" s="4">
        <v>2809</v>
      </c>
      <c r="B561" s="4">
        <v>146268</v>
      </c>
      <c r="C561" s="4" t="s">
        <v>2628</v>
      </c>
      <c r="D561" s="4" t="s">
        <v>2628</v>
      </c>
      <c r="E561" s="4" t="s">
        <v>7476</v>
      </c>
      <c r="F561" s="4" t="s">
        <v>2700</v>
      </c>
    </row>
    <row r="562" spans="1:6" x14ac:dyDescent="0.2">
      <c r="A562" s="4">
        <v>2810</v>
      </c>
      <c r="B562" s="4">
        <v>8381</v>
      </c>
      <c r="C562" s="4" t="s">
        <v>2504</v>
      </c>
      <c r="D562" s="4" t="s">
        <v>2504</v>
      </c>
      <c r="E562" s="4" t="s">
        <v>7476</v>
      </c>
      <c r="F562" s="4" t="s">
        <v>2700</v>
      </c>
    </row>
    <row r="563" spans="1:6" x14ac:dyDescent="0.2">
      <c r="A563" s="4">
        <v>2811</v>
      </c>
      <c r="B563" s="4">
        <v>8382</v>
      </c>
      <c r="C563" s="4" t="s">
        <v>2503</v>
      </c>
      <c r="D563" s="4" t="s">
        <v>2503</v>
      </c>
      <c r="E563" s="4" t="s">
        <v>7476</v>
      </c>
      <c r="F563" s="4" t="s">
        <v>2700</v>
      </c>
    </row>
    <row r="564" spans="1:6" x14ac:dyDescent="0.2">
      <c r="A564" s="4">
        <v>2812</v>
      </c>
      <c r="B564" s="4">
        <v>8383</v>
      </c>
      <c r="C564" s="4" t="s">
        <v>8370</v>
      </c>
      <c r="D564" s="4" t="s">
        <v>2507</v>
      </c>
      <c r="E564" s="4" t="s">
        <v>7476</v>
      </c>
      <c r="F564" s="4" t="s">
        <v>2700</v>
      </c>
    </row>
    <row r="565" spans="1:6" x14ac:dyDescent="0.2">
      <c r="A565" s="4">
        <v>2813</v>
      </c>
      <c r="B565" s="4">
        <v>8384</v>
      </c>
      <c r="C565" s="4" t="s">
        <v>2502</v>
      </c>
      <c r="D565" s="4" t="s">
        <v>2502</v>
      </c>
      <c r="E565" s="4" t="s">
        <v>7476</v>
      </c>
      <c r="F565" s="4" t="s">
        <v>2700</v>
      </c>
    </row>
    <row r="566" spans="1:6" x14ac:dyDescent="0.2">
      <c r="A566" s="4">
        <v>2814</v>
      </c>
      <c r="B566" s="4">
        <v>82807</v>
      </c>
      <c r="C566" s="4" t="s">
        <v>2627</v>
      </c>
      <c r="D566" s="4" t="s">
        <v>2627</v>
      </c>
      <c r="E566" s="4" t="s">
        <v>7476</v>
      </c>
      <c r="F566" s="4" t="s">
        <v>2700</v>
      </c>
    </row>
    <row r="567" spans="1:6" x14ac:dyDescent="0.2">
      <c r="A567" s="4">
        <v>2815</v>
      </c>
      <c r="B567" s="4">
        <v>210530</v>
      </c>
      <c r="C567" s="4" t="s">
        <v>2625</v>
      </c>
      <c r="D567" s="4" t="s">
        <v>2625</v>
      </c>
      <c r="E567" s="4" t="s">
        <v>7476</v>
      </c>
      <c r="F567" s="4" t="s">
        <v>2700</v>
      </c>
    </row>
    <row r="568" spans="1:6" x14ac:dyDescent="0.2">
      <c r="A568" s="4">
        <v>2819</v>
      </c>
      <c r="B568" s="4">
        <v>168798</v>
      </c>
      <c r="C568" s="4" t="s">
        <v>8369</v>
      </c>
      <c r="D568" s="4" t="s">
        <v>2459</v>
      </c>
      <c r="E568" s="4" t="s">
        <v>7173</v>
      </c>
      <c r="F568" s="4" t="s">
        <v>2700</v>
      </c>
    </row>
    <row r="569" spans="1:6" x14ac:dyDescent="0.2">
      <c r="A569" s="4">
        <v>2820</v>
      </c>
      <c r="B569" s="4">
        <v>5277</v>
      </c>
      <c r="C569" s="4" t="s">
        <v>8368</v>
      </c>
      <c r="D569" s="4" t="s">
        <v>2448</v>
      </c>
      <c r="E569" s="4" t="s">
        <v>7173</v>
      </c>
      <c r="F569" s="4" t="s">
        <v>2700</v>
      </c>
    </row>
    <row r="570" spans="1:6" x14ac:dyDescent="0.2">
      <c r="A570" s="4">
        <v>2821</v>
      </c>
      <c r="B570" s="4">
        <v>75328</v>
      </c>
      <c r="C570" s="4" t="s">
        <v>8367</v>
      </c>
      <c r="D570" s="4" t="s">
        <v>2385</v>
      </c>
      <c r="E570" s="4" t="s">
        <v>7173</v>
      </c>
      <c r="F570" s="4" t="s">
        <v>2700</v>
      </c>
    </row>
    <row r="571" spans="1:6" x14ac:dyDescent="0.2">
      <c r="A571" s="4">
        <v>2822</v>
      </c>
      <c r="B571" s="4">
        <v>85848</v>
      </c>
      <c r="C571" s="4" t="s">
        <v>8366</v>
      </c>
      <c r="D571" s="4" t="s">
        <v>2385</v>
      </c>
      <c r="E571" s="4" t="s">
        <v>7173</v>
      </c>
      <c r="F571" s="4" t="s">
        <v>2700</v>
      </c>
    </row>
    <row r="572" spans="1:6" x14ac:dyDescent="0.2">
      <c r="A572" s="4">
        <v>2823</v>
      </c>
      <c r="B572" s="4">
        <v>86414</v>
      </c>
      <c r="C572" s="4" t="s">
        <v>8365</v>
      </c>
      <c r="D572" s="4" t="s">
        <v>2381</v>
      </c>
      <c r="E572" s="4" t="s">
        <v>2381</v>
      </c>
      <c r="F572" s="4" t="s">
        <v>2700</v>
      </c>
    </row>
    <row r="573" spans="1:6" x14ac:dyDescent="0.2">
      <c r="A573" s="4">
        <v>2824</v>
      </c>
      <c r="B573" s="4">
        <v>7485</v>
      </c>
      <c r="C573" s="4" t="s">
        <v>8364</v>
      </c>
      <c r="D573" s="4" t="s">
        <v>2381</v>
      </c>
      <c r="E573" s="4" t="s">
        <v>2381</v>
      </c>
      <c r="F573" s="4" t="s">
        <v>2700</v>
      </c>
    </row>
    <row r="574" spans="1:6" x14ac:dyDescent="0.2">
      <c r="A574" s="4">
        <v>2825</v>
      </c>
      <c r="B574" s="4">
        <v>7486</v>
      </c>
      <c r="C574" s="4" t="s">
        <v>8363</v>
      </c>
      <c r="D574" s="4" t="s">
        <v>2381</v>
      </c>
      <c r="E574" s="4" t="s">
        <v>2381</v>
      </c>
      <c r="F574" s="4" t="s">
        <v>2700</v>
      </c>
    </row>
    <row r="575" spans="1:6" x14ac:dyDescent="0.2">
      <c r="A575" s="4">
        <v>2826</v>
      </c>
      <c r="B575" s="4">
        <v>83291</v>
      </c>
      <c r="C575" s="4" t="s">
        <v>8362</v>
      </c>
      <c r="D575" s="4" t="s">
        <v>2376</v>
      </c>
      <c r="E575" s="4" t="s">
        <v>7173</v>
      </c>
      <c r="F575" s="4" t="s">
        <v>2700</v>
      </c>
    </row>
    <row r="576" spans="1:6" x14ac:dyDescent="0.2">
      <c r="A576" s="4">
        <v>2827</v>
      </c>
      <c r="B576" s="4">
        <v>86413</v>
      </c>
      <c r="C576" s="4" t="s">
        <v>8361</v>
      </c>
      <c r="D576" s="4" t="s">
        <v>2376</v>
      </c>
      <c r="E576" s="4" t="s">
        <v>7173</v>
      </c>
      <c r="F576" s="4" t="s">
        <v>2700</v>
      </c>
    </row>
    <row r="577" spans="1:6" x14ac:dyDescent="0.2">
      <c r="A577" s="4">
        <v>2828</v>
      </c>
      <c r="B577" s="4">
        <v>156277</v>
      </c>
      <c r="C577" s="4" t="s">
        <v>8360</v>
      </c>
      <c r="D577" s="4" t="s">
        <v>2524</v>
      </c>
      <c r="E577" s="4" t="s">
        <v>6267</v>
      </c>
      <c r="F577" s="4" t="s">
        <v>2700</v>
      </c>
    </row>
    <row r="578" spans="1:6" x14ac:dyDescent="0.2">
      <c r="A578" s="4">
        <v>2829</v>
      </c>
      <c r="B578" s="4">
        <v>6699</v>
      </c>
      <c r="C578" s="4" t="s">
        <v>8359</v>
      </c>
      <c r="D578" s="4" t="s">
        <v>2524</v>
      </c>
      <c r="E578" s="4" t="s">
        <v>6267</v>
      </c>
      <c r="F578" s="4" t="s">
        <v>2700</v>
      </c>
    </row>
    <row r="579" spans="1:6" x14ac:dyDescent="0.2">
      <c r="A579" s="4">
        <v>2830</v>
      </c>
      <c r="B579" s="4">
        <v>206558</v>
      </c>
      <c r="C579" s="4" t="s">
        <v>8358</v>
      </c>
      <c r="D579" s="4" t="s">
        <v>2524</v>
      </c>
      <c r="E579" s="4" t="s">
        <v>6267</v>
      </c>
      <c r="F579" s="4" t="s">
        <v>2700</v>
      </c>
    </row>
    <row r="580" spans="1:6" x14ac:dyDescent="0.2">
      <c r="A580" s="4">
        <v>2831</v>
      </c>
      <c r="B580" s="4">
        <v>91150</v>
      </c>
      <c r="C580" s="4" t="s">
        <v>8357</v>
      </c>
      <c r="D580" s="4" t="s">
        <v>2524</v>
      </c>
      <c r="E580" s="4" t="s">
        <v>6267</v>
      </c>
      <c r="F580" s="4" t="s">
        <v>2700</v>
      </c>
    </row>
    <row r="581" spans="1:6" x14ac:dyDescent="0.2">
      <c r="A581" s="4">
        <v>2832</v>
      </c>
      <c r="B581" s="4">
        <v>7873</v>
      </c>
      <c r="C581" s="4" t="s">
        <v>8356</v>
      </c>
      <c r="D581" s="4" t="s">
        <v>2524</v>
      </c>
      <c r="E581" s="4" t="s">
        <v>6267</v>
      </c>
      <c r="F581" s="4" t="s">
        <v>2700</v>
      </c>
    </row>
    <row r="582" spans="1:6" x14ac:dyDescent="0.2">
      <c r="A582" s="4">
        <v>2833</v>
      </c>
      <c r="B582" s="4">
        <v>5122</v>
      </c>
      <c r="C582" s="4" t="s">
        <v>8355</v>
      </c>
      <c r="D582" s="4" t="s">
        <v>2524</v>
      </c>
      <c r="E582" s="4" t="s">
        <v>6267</v>
      </c>
      <c r="F582" s="4" t="s">
        <v>2700</v>
      </c>
    </row>
    <row r="583" spans="1:6" x14ac:dyDescent="0.2">
      <c r="A583" s="4">
        <v>2834</v>
      </c>
      <c r="B583" s="4">
        <v>146008</v>
      </c>
      <c r="C583" s="4" t="s">
        <v>8354</v>
      </c>
      <c r="D583" s="4" t="s">
        <v>2524</v>
      </c>
      <c r="E583" s="4" t="s">
        <v>6267</v>
      </c>
      <c r="F583" s="4" t="s">
        <v>2700</v>
      </c>
    </row>
    <row r="584" spans="1:6" x14ac:dyDescent="0.2">
      <c r="A584" s="4">
        <v>2835</v>
      </c>
      <c r="B584" s="4">
        <v>85104</v>
      </c>
      <c r="C584" s="4" t="s">
        <v>8353</v>
      </c>
      <c r="D584" s="4" t="s">
        <v>2524</v>
      </c>
      <c r="E584" s="4" t="s">
        <v>6267</v>
      </c>
      <c r="F584" s="4" t="s">
        <v>2700</v>
      </c>
    </row>
    <row r="585" spans="1:6" x14ac:dyDescent="0.2">
      <c r="A585" s="4">
        <v>2836</v>
      </c>
      <c r="B585" s="4">
        <v>5856</v>
      </c>
      <c r="C585" s="4" t="s">
        <v>8352</v>
      </c>
      <c r="D585" s="4" t="s">
        <v>2524</v>
      </c>
      <c r="E585" s="4" t="s">
        <v>6267</v>
      </c>
      <c r="F585" s="4" t="s">
        <v>2700</v>
      </c>
    </row>
    <row r="586" spans="1:6" x14ac:dyDescent="0.2">
      <c r="A586" s="4">
        <v>2837</v>
      </c>
      <c r="B586" s="4">
        <v>84549</v>
      </c>
      <c r="C586" s="4" t="s">
        <v>8351</v>
      </c>
      <c r="D586" s="4" t="s">
        <v>2524</v>
      </c>
      <c r="E586" s="4" t="s">
        <v>6267</v>
      </c>
      <c r="F586" s="4" t="s">
        <v>2700</v>
      </c>
    </row>
    <row r="587" spans="1:6" x14ac:dyDescent="0.2">
      <c r="A587" s="4">
        <v>2838</v>
      </c>
      <c r="B587" s="4">
        <v>75468</v>
      </c>
      <c r="C587" s="4" t="s">
        <v>8350</v>
      </c>
      <c r="D587" s="4" t="s">
        <v>2524</v>
      </c>
      <c r="E587" s="4" t="s">
        <v>6267</v>
      </c>
      <c r="F587" s="4" t="s">
        <v>2700</v>
      </c>
    </row>
    <row r="588" spans="1:6" x14ac:dyDescent="0.2">
      <c r="A588" s="4">
        <v>2839</v>
      </c>
      <c r="B588" s="4">
        <v>101720</v>
      </c>
      <c r="C588" s="4" t="s">
        <v>8349</v>
      </c>
      <c r="D588" s="4" t="s">
        <v>2524</v>
      </c>
      <c r="E588" s="4" t="s">
        <v>6267</v>
      </c>
      <c r="F588" s="4" t="s">
        <v>2700</v>
      </c>
    </row>
    <row r="589" spans="1:6" x14ac:dyDescent="0.2">
      <c r="A589" s="4">
        <v>2840</v>
      </c>
      <c r="B589" s="4">
        <v>84549</v>
      </c>
      <c r="C589" s="4" t="s">
        <v>8348</v>
      </c>
      <c r="D589" s="4" t="s">
        <v>2524</v>
      </c>
      <c r="E589" s="4" t="s">
        <v>6267</v>
      </c>
      <c r="F589" s="4" t="s">
        <v>2700</v>
      </c>
    </row>
    <row r="590" spans="1:6" x14ac:dyDescent="0.2">
      <c r="A590" s="4">
        <v>2841</v>
      </c>
      <c r="B590" s="4">
        <v>8446</v>
      </c>
      <c r="C590" s="4" t="s">
        <v>8347</v>
      </c>
      <c r="D590" s="4" t="s">
        <v>2524</v>
      </c>
      <c r="E590" s="4" t="s">
        <v>6267</v>
      </c>
      <c r="F590" s="4" t="s">
        <v>2700</v>
      </c>
    </row>
    <row r="591" spans="1:6" x14ac:dyDescent="0.2">
      <c r="A591" s="4">
        <v>2842</v>
      </c>
      <c r="B591" s="4">
        <v>106911</v>
      </c>
      <c r="C591" s="4" t="s">
        <v>8346</v>
      </c>
      <c r="D591" s="4" t="s">
        <v>2524</v>
      </c>
      <c r="E591" s="4" t="s">
        <v>6267</v>
      </c>
      <c r="F591" s="4" t="s">
        <v>2700</v>
      </c>
    </row>
    <row r="592" spans="1:6" x14ac:dyDescent="0.2">
      <c r="A592" s="4">
        <v>2843</v>
      </c>
      <c r="B592" s="4">
        <v>89489</v>
      </c>
      <c r="C592" s="4" t="s">
        <v>8345</v>
      </c>
      <c r="D592" s="4" t="s">
        <v>2524</v>
      </c>
      <c r="E592" s="4" t="s">
        <v>6267</v>
      </c>
      <c r="F592" s="4" t="s">
        <v>2700</v>
      </c>
    </row>
    <row r="593" spans="1:6" x14ac:dyDescent="0.2">
      <c r="A593" s="4">
        <v>2844</v>
      </c>
      <c r="B593" s="4">
        <v>7873</v>
      </c>
      <c r="C593" s="4" t="s">
        <v>8344</v>
      </c>
      <c r="D593" s="4" t="s">
        <v>2524</v>
      </c>
      <c r="E593" s="4" t="s">
        <v>6267</v>
      </c>
      <c r="F593" s="4" t="s">
        <v>2700</v>
      </c>
    </row>
    <row r="594" spans="1:6" x14ac:dyDescent="0.2">
      <c r="A594" s="4">
        <v>2845</v>
      </c>
      <c r="B594" s="4">
        <v>120138</v>
      </c>
      <c r="C594" s="4" t="s">
        <v>8343</v>
      </c>
      <c r="D594" s="4" t="s">
        <v>2524</v>
      </c>
      <c r="E594" s="4" t="s">
        <v>6267</v>
      </c>
      <c r="F594" s="4" t="s">
        <v>2700</v>
      </c>
    </row>
    <row r="595" spans="1:6" x14ac:dyDescent="0.2">
      <c r="A595" s="4">
        <v>2846</v>
      </c>
      <c r="B595" s="4">
        <v>83408</v>
      </c>
      <c r="C595" s="4" t="s">
        <v>8342</v>
      </c>
      <c r="D595" s="4" t="s">
        <v>2524</v>
      </c>
      <c r="E595" s="4" t="s">
        <v>6267</v>
      </c>
      <c r="F595" s="4" t="s">
        <v>2700</v>
      </c>
    </row>
    <row r="596" spans="1:6" x14ac:dyDescent="0.2">
      <c r="A596" s="4">
        <v>2847</v>
      </c>
      <c r="B596" s="4">
        <v>159385</v>
      </c>
      <c r="C596" s="4" t="s">
        <v>8341</v>
      </c>
      <c r="D596" s="4" t="s">
        <v>2524</v>
      </c>
      <c r="E596" s="4" t="s">
        <v>6267</v>
      </c>
      <c r="F596" s="4" t="s">
        <v>2700</v>
      </c>
    </row>
    <row r="597" spans="1:6" x14ac:dyDescent="0.2">
      <c r="A597" s="4">
        <v>2849</v>
      </c>
      <c r="B597" s="4">
        <v>84773</v>
      </c>
      <c r="C597" s="4" t="s">
        <v>8340</v>
      </c>
      <c r="D597" s="4" t="s">
        <v>2524</v>
      </c>
      <c r="E597" s="4" t="s">
        <v>6267</v>
      </c>
      <c r="F597" s="4" t="s">
        <v>2700</v>
      </c>
    </row>
    <row r="598" spans="1:6" x14ac:dyDescent="0.2">
      <c r="A598" s="4">
        <v>2850</v>
      </c>
      <c r="B598" s="4">
        <v>209487</v>
      </c>
      <c r="C598" s="4" t="s">
        <v>8339</v>
      </c>
      <c r="D598" s="4" t="s">
        <v>2524</v>
      </c>
      <c r="E598" s="4" t="s">
        <v>6267</v>
      </c>
      <c r="F598" s="4" t="s">
        <v>2700</v>
      </c>
    </row>
    <row r="599" spans="1:6" x14ac:dyDescent="0.2">
      <c r="A599" s="4">
        <v>2851</v>
      </c>
      <c r="B599" s="4">
        <v>157411</v>
      </c>
      <c r="C599" s="4" t="s">
        <v>8338</v>
      </c>
      <c r="D599" s="4" t="s">
        <v>2524</v>
      </c>
      <c r="E599" s="4" t="s">
        <v>6267</v>
      </c>
      <c r="F599" s="4" t="s">
        <v>2700</v>
      </c>
    </row>
    <row r="600" spans="1:6" x14ac:dyDescent="0.2">
      <c r="A600" s="4">
        <v>2853</v>
      </c>
      <c r="B600" s="4">
        <v>90517</v>
      </c>
      <c r="C600" s="4" t="s">
        <v>8337</v>
      </c>
      <c r="D600" s="4" t="s">
        <v>2334</v>
      </c>
      <c r="E600" s="4" t="s">
        <v>6263</v>
      </c>
      <c r="F600" s="4" t="s">
        <v>2700</v>
      </c>
    </row>
    <row r="601" spans="1:6" x14ac:dyDescent="0.2">
      <c r="A601" s="4">
        <v>2854</v>
      </c>
      <c r="B601" s="4">
        <v>75496</v>
      </c>
      <c r="C601" s="4" t="s">
        <v>8336</v>
      </c>
      <c r="D601" s="4" t="s">
        <v>2335</v>
      </c>
      <c r="E601" s="4" t="s">
        <v>6211</v>
      </c>
      <c r="F601" s="4" t="s">
        <v>2700</v>
      </c>
    </row>
    <row r="602" spans="1:6" x14ac:dyDescent="0.2">
      <c r="A602" s="4">
        <v>2855</v>
      </c>
      <c r="B602" s="4">
        <v>81538</v>
      </c>
      <c r="C602" s="4" t="s">
        <v>8335</v>
      </c>
      <c r="D602" s="4" t="s">
        <v>2335</v>
      </c>
      <c r="E602" s="4" t="s">
        <v>6211</v>
      </c>
      <c r="F602" s="4" t="s">
        <v>2700</v>
      </c>
    </row>
    <row r="603" spans="1:6" x14ac:dyDescent="0.2">
      <c r="A603" s="4">
        <v>2856</v>
      </c>
      <c r="B603" s="4">
        <v>170380</v>
      </c>
      <c r="C603" s="4" t="s">
        <v>8334</v>
      </c>
      <c r="D603" s="4" t="s">
        <v>2334</v>
      </c>
      <c r="E603" s="4" t="s">
        <v>6263</v>
      </c>
      <c r="F603" s="4" t="s">
        <v>2700</v>
      </c>
    </row>
    <row r="604" spans="1:6" x14ac:dyDescent="0.2">
      <c r="A604" s="4">
        <v>2857</v>
      </c>
      <c r="B604" s="4">
        <v>170386</v>
      </c>
      <c r="C604" s="4" t="s">
        <v>8333</v>
      </c>
      <c r="D604" s="4" t="s">
        <v>2334</v>
      </c>
      <c r="E604" s="4" t="s">
        <v>6263</v>
      </c>
      <c r="F604" s="4" t="s">
        <v>2700</v>
      </c>
    </row>
    <row r="605" spans="1:6" x14ac:dyDescent="0.2">
      <c r="A605" s="4">
        <v>2858</v>
      </c>
      <c r="B605" s="4">
        <v>195142</v>
      </c>
      <c r="C605" s="4" t="s">
        <v>8332</v>
      </c>
      <c r="D605" s="4" t="s">
        <v>2334</v>
      </c>
      <c r="E605" s="4" t="s">
        <v>6263</v>
      </c>
      <c r="F605" s="4" t="s">
        <v>2700</v>
      </c>
    </row>
    <row r="606" spans="1:6" x14ac:dyDescent="0.2">
      <c r="A606" s="4">
        <v>2859</v>
      </c>
      <c r="B606" s="4">
        <v>90535</v>
      </c>
      <c r="C606" s="4" t="s">
        <v>8331</v>
      </c>
      <c r="D606" s="4" t="s">
        <v>2334</v>
      </c>
      <c r="E606" s="4" t="s">
        <v>6263</v>
      </c>
      <c r="F606" s="4" t="s">
        <v>2700</v>
      </c>
    </row>
    <row r="607" spans="1:6" x14ac:dyDescent="0.2">
      <c r="A607" s="4">
        <v>2860</v>
      </c>
      <c r="B607" s="4">
        <v>176988</v>
      </c>
      <c r="C607" s="4" t="s">
        <v>8330</v>
      </c>
      <c r="D607" s="4" t="s">
        <v>2335</v>
      </c>
      <c r="E607" s="4" t="s">
        <v>6211</v>
      </c>
      <c r="F607" s="4" t="s">
        <v>2700</v>
      </c>
    </row>
    <row r="608" spans="1:6" x14ac:dyDescent="0.2">
      <c r="A608" s="4">
        <v>2861</v>
      </c>
      <c r="B608" s="4">
        <v>176995</v>
      </c>
      <c r="C608" s="4" t="s">
        <v>8329</v>
      </c>
      <c r="D608" s="4" t="s">
        <v>2335</v>
      </c>
      <c r="E608" s="4" t="s">
        <v>6211</v>
      </c>
      <c r="F608" s="4" t="s">
        <v>2700</v>
      </c>
    </row>
    <row r="609" spans="1:6" x14ac:dyDescent="0.2">
      <c r="A609" s="4">
        <v>2862</v>
      </c>
      <c r="B609" s="4">
        <v>201881</v>
      </c>
      <c r="C609" s="4" t="s">
        <v>8328</v>
      </c>
      <c r="D609" s="4" t="s">
        <v>2335</v>
      </c>
      <c r="E609" s="4" t="s">
        <v>6211</v>
      </c>
      <c r="F609" s="4" t="s">
        <v>2700</v>
      </c>
    </row>
    <row r="610" spans="1:6" x14ac:dyDescent="0.2">
      <c r="A610" s="4">
        <v>2863</v>
      </c>
      <c r="B610" s="4">
        <v>88157</v>
      </c>
      <c r="C610" s="4" t="s">
        <v>8327</v>
      </c>
      <c r="D610" s="4" t="s">
        <v>2335</v>
      </c>
      <c r="E610" s="4" t="s">
        <v>6211</v>
      </c>
      <c r="F610" s="4" t="s">
        <v>2700</v>
      </c>
    </row>
    <row r="611" spans="1:6" x14ac:dyDescent="0.2">
      <c r="A611" s="4">
        <v>2864</v>
      </c>
      <c r="B611" s="4">
        <v>202321</v>
      </c>
      <c r="C611" s="4" t="s">
        <v>8326</v>
      </c>
      <c r="D611" s="4" t="s">
        <v>2335</v>
      </c>
      <c r="E611" s="4" t="s">
        <v>6211</v>
      </c>
      <c r="F611" s="4" t="s">
        <v>2700</v>
      </c>
    </row>
    <row r="612" spans="1:6" x14ac:dyDescent="0.2">
      <c r="A612" s="4">
        <v>2865</v>
      </c>
      <c r="B612" s="4">
        <v>90537</v>
      </c>
      <c r="C612" s="4" t="s">
        <v>8325</v>
      </c>
      <c r="D612" s="4" t="s">
        <v>2334</v>
      </c>
      <c r="E612" s="4" t="s">
        <v>6263</v>
      </c>
      <c r="F612" s="4" t="s">
        <v>2700</v>
      </c>
    </row>
    <row r="613" spans="1:6" x14ac:dyDescent="0.2">
      <c r="A613" s="4">
        <v>2866</v>
      </c>
      <c r="B613" s="4">
        <v>8591</v>
      </c>
      <c r="C613" s="4" t="s">
        <v>8324</v>
      </c>
      <c r="D613" s="4" t="s">
        <v>2335</v>
      </c>
      <c r="E613" s="4" t="s">
        <v>6211</v>
      </c>
      <c r="F613" s="4" t="s">
        <v>2700</v>
      </c>
    </row>
    <row r="614" spans="1:6" x14ac:dyDescent="0.2">
      <c r="A614" s="4">
        <v>2867</v>
      </c>
      <c r="B614" s="4">
        <v>108845</v>
      </c>
      <c r="C614" s="4" t="s">
        <v>8323</v>
      </c>
      <c r="D614" s="4" t="s">
        <v>2335</v>
      </c>
      <c r="E614" s="4" t="s">
        <v>6211</v>
      </c>
      <c r="F614" s="4" t="s">
        <v>2700</v>
      </c>
    </row>
    <row r="615" spans="1:6" x14ac:dyDescent="0.2">
      <c r="A615" s="4">
        <v>2868</v>
      </c>
      <c r="B615" s="4">
        <v>170369</v>
      </c>
      <c r="C615" s="4" t="s">
        <v>8322</v>
      </c>
      <c r="D615" s="4" t="s">
        <v>2334</v>
      </c>
      <c r="E615" s="4" t="s">
        <v>6263</v>
      </c>
      <c r="F615" s="4" t="s">
        <v>2700</v>
      </c>
    </row>
    <row r="616" spans="1:6" x14ac:dyDescent="0.2">
      <c r="A616" s="4">
        <v>2869</v>
      </c>
      <c r="B616" s="4">
        <v>110205</v>
      </c>
      <c r="C616" s="4" t="s">
        <v>8321</v>
      </c>
      <c r="D616" s="4" t="s">
        <v>2335</v>
      </c>
      <c r="E616" s="4" t="s">
        <v>6211</v>
      </c>
      <c r="F616" s="4" t="s">
        <v>2700</v>
      </c>
    </row>
    <row r="617" spans="1:6" x14ac:dyDescent="0.2">
      <c r="A617" s="4">
        <v>2871</v>
      </c>
      <c r="B617" s="4">
        <v>214514</v>
      </c>
      <c r="C617" s="4" t="s">
        <v>8320</v>
      </c>
      <c r="D617" s="4" t="s">
        <v>2335</v>
      </c>
      <c r="E617" s="4" t="s">
        <v>6211</v>
      </c>
      <c r="F617" s="4" t="s">
        <v>2700</v>
      </c>
    </row>
    <row r="618" spans="1:6" x14ac:dyDescent="0.2">
      <c r="A618" s="4">
        <v>2872</v>
      </c>
      <c r="B618" s="4">
        <v>176037</v>
      </c>
      <c r="C618" s="4" t="s">
        <v>8319</v>
      </c>
      <c r="D618" s="4" t="s">
        <v>2335</v>
      </c>
      <c r="E618" s="4" t="s">
        <v>6211</v>
      </c>
      <c r="F618" s="4" t="s">
        <v>2700</v>
      </c>
    </row>
    <row r="619" spans="1:6" x14ac:dyDescent="0.2">
      <c r="A619" s="4">
        <v>2873</v>
      </c>
      <c r="B619" s="4">
        <v>110667</v>
      </c>
      <c r="C619" s="4" t="s">
        <v>8318</v>
      </c>
      <c r="D619" s="4" t="s">
        <v>2335</v>
      </c>
      <c r="E619" s="4" t="s">
        <v>6211</v>
      </c>
      <c r="F619" s="4" t="s">
        <v>2700</v>
      </c>
    </row>
    <row r="620" spans="1:6" x14ac:dyDescent="0.2">
      <c r="A620" s="4">
        <v>2874</v>
      </c>
      <c r="B620" s="4">
        <v>8980</v>
      </c>
      <c r="C620" s="4" t="s">
        <v>8317</v>
      </c>
      <c r="D620" s="4" t="s">
        <v>2335</v>
      </c>
      <c r="E620" s="4" t="s">
        <v>6211</v>
      </c>
      <c r="F620" s="4" t="s">
        <v>2700</v>
      </c>
    </row>
    <row r="621" spans="1:6" x14ac:dyDescent="0.2">
      <c r="A621" s="4">
        <v>2875</v>
      </c>
      <c r="B621" s="4">
        <v>81063</v>
      </c>
      <c r="C621" s="4" t="s">
        <v>8316</v>
      </c>
      <c r="D621" s="4" t="s">
        <v>2335</v>
      </c>
      <c r="E621" s="4" t="s">
        <v>6211</v>
      </c>
      <c r="F621" s="4" t="s">
        <v>2700</v>
      </c>
    </row>
    <row r="622" spans="1:6" x14ac:dyDescent="0.2">
      <c r="A622" s="4">
        <v>2876</v>
      </c>
      <c r="B622" s="4">
        <v>123794</v>
      </c>
      <c r="C622" s="4" t="s">
        <v>8315</v>
      </c>
      <c r="D622" s="4" t="s">
        <v>2335</v>
      </c>
      <c r="E622" s="4" t="s">
        <v>6211</v>
      </c>
      <c r="F622" s="4" t="s">
        <v>2700</v>
      </c>
    </row>
    <row r="623" spans="1:6" x14ac:dyDescent="0.2">
      <c r="A623" s="4">
        <v>2877</v>
      </c>
      <c r="B623" s="4">
        <v>91360</v>
      </c>
      <c r="C623" s="4" t="s">
        <v>8314</v>
      </c>
      <c r="D623" s="4" t="s">
        <v>2335</v>
      </c>
      <c r="E623" s="4" t="s">
        <v>6211</v>
      </c>
      <c r="F623" s="4" t="s">
        <v>2700</v>
      </c>
    </row>
    <row r="624" spans="1:6" x14ac:dyDescent="0.2">
      <c r="A624" s="4">
        <v>2878</v>
      </c>
      <c r="B624" s="4">
        <v>8982</v>
      </c>
      <c r="C624" s="4" t="s">
        <v>8313</v>
      </c>
      <c r="D624" s="4" t="s">
        <v>2335</v>
      </c>
      <c r="E624" s="4" t="s">
        <v>6211</v>
      </c>
      <c r="F624" s="4" t="s">
        <v>2700</v>
      </c>
    </row>
    <row r="625" spans="1:6" x14ac:dyDescent="0.2">
      <c r="A625" s="4">
        <v>2879</v>
      </c>
      <c r="B625" s="4">
        <v>204155</v>
      </c>
      <c r="C625" s="4" t="s">
        <v>8312</v>
      </c>
      <c r="D625" s="4" t="s">
        <v>2334</v>
      </c>
      <c r="E625" s="4" t="s">
        <v>6263</v>
      </c>
      <c r="F625" s="4" t="s">
        <v>2700</v>
      </c>
    </row>
    <row r="626" spans="1:6" x14ac:dyDescent="0.2">
      <c r="A626" s="4">
        <v>2880</v>
      </c>
      <c r="B626" s="4">
        <v>170422</v>
      </c>
      <c r="C626" s="4" t="s">
        <v>8311</v>
      </c>
      <c r="D626" s="4" t="s">
        <v>2334</v>
      </c>
      <c r="E626" s="4" t="s">
        <v>6263</v>
      </c>
      <c r="F626" s="4" t="s">
        <v>2700</v>
      </c>
    </row>
    <row r="627" spans="1:6" x14ac:dyDescent="0.2">
      <c r="A627" s="4">
        <v>2881</v>
      </c>
      <c r="B627" s="4">
        <v>194408</v>
      </c>
      <c r="C627" s="4" t="s">
        <v>8310</v>
      </c>
      <c r="D627" s="4" t="s">
        <v>2335</v>
      </c>
      <c r="E627" s="4" t="s">
        <v>6211</v>
      </c>
      <c r="F627" s="4" t="s">
        <v>2700</v>
      </c>
    </row>
    <row r="628" spans="1:6" x14ac:dyDescent="0.2">
      <c r="A628" s="4">
        <v>2883</v>
      </c>
      <c r="B628" s="4">
        <v>180420</v>
      </c>
      <c r="C628" s="4" t="s">
        <v>8309</v>
      </c>
      <c r="D628" s="4" t="s">
        <v>2334</v>
      </c>
      <c r="E628" s="4" t="s">
        <v>6263</v>
      </c>
      <c r="F628" s="4" t="s">
        <v>2700</v>
      </c>
    </row>
    <row r="629" spans="1:6" x14ac:dyDescent="0.2">
      <c r="A629" s="4">
        <v>2884</v>
      </c>
      <c r="B629" s="4">
        <v>90546</v>
      </c>
      <c r="C629" s="4" t="s">
        <v>8308</v>
      </c>
      <c r="D629" s="4" t="s">
        <v>2334</v>
      </c>
      <c r="E629" s="4" t="s">
        <v>6263</v>
      </c>
      <c r="F629" s="4" t="s">
        <v>2700</v>
      </c>
    </row>
    <row r="630" spans="1:6" x14ac:dyDescent="0.2">
      <c r="A630" s="4">
        <v>2885</v>
      </c>
      <c r="B630" s="4">
        <v>196994</v>
      </c>
      <c r="C630" s="4" t="s">
        <v>8307</v>
      </c>
      <c r="D630" s="4" t="s">
        <v>2334</v>
      </c>
      <c r="E630" s="4" t="s">
        <v>6263</v>
      </c>
      <c r="F630" s="4" t="s">
        <v>2700</v>
      </c>
    </row>
    <row r="631" spans="1:6" x14ac:dyDescent="0.2">
      <c r="A631" s="4">
        <v>2886</v>
      </c>
      <c r="B631" s="4">
        <v>210674</v>
      </c>
      <c r="C631" s="4" t="s">
        <v>8306</v>
      </c>
      <c r="D631" s="4" t="s">
        <v>2335</v>
      </c>
      <c r="E631" s="4" t="s">
        <v>6211</v>
      </c>
      <c r="F631" s="4" t="s">
        <v>2700</v>
      </c>
    </row>
    <row r="632" spans="1:6" x14ac:dyDescent="0.2">
      <c r="A632" s="4">
        <v>2887</v>
      </c>
      <c r="B632" s="4">
        <v>174634</v>
      </c>
      <c r="C632" s="4" t="s">
        <v>8305</v>
      </c>
      <c r="D632" s="4" t="s">
        <v>2335</v>
      </c>
      <c r="E632" s="4" t="s">
        <v>6211</v>
      </c>
      <c r="F632" s="4" t="s">
        <v>2700</v>
      </c>
    </row>
    <row r="633" spans="1:6" x14ac:dyDescent="0.2">
      <c r="A633" s="4">
        <v>2888</v>
      </c>
      <c r="B633" s="4">
        <v>170422</v>
      </c>
      <c r="C633" s="4" t="s">
        <v>8304</v>
      </c>
      <c r="D633" s="4" t="s">
        <v>2334</v>
      </c>
      <c r="E633" s="4" t="s">
        <v>6263</v>
      </c>
      <c r="F633" s="4" t="s">
        <v>2700</v>
      </c>
    </row>
    <row r="634" spans="1:6" x14ac:dyDescent="0.2">
      <c r="A634" s="4">
        <v>2889</v>
      </c>
      <c r="B634" s="4">
        <v>90548</v>
      </c>
      <c r="C634" s="4" t="s">
        <v>8303</v>
      </c>
      <c r="D634" s="4" t="s">
        <v>2334</v>
      </c>
      <c r="E634" s="4" t="s">
        <v>6263</v>
      </c>
      <c r="F634" s="4" t="s">
        <v>2700</v>
      </c>
    </row>
    <row r="635" spans="1:6" x14ac:dyDescent="0.2">
      <c r="A635" s="4">
        <v>2890</v>
      </c>
      <c r="B635" s="4">
        <v>90539</v>
      </c>
      <c r="C635" s="4" t="s">
        <v>8302</v>
      </c>
      <c r="D635" s="4" t="s">
        <v>2334</v>
      </c>
      <c r="E635" s="4" t="s">
        <v>6263</v>
      </c>
      <c r="F635" s="4" t="s">
        <v>2700</v>
      </c>
    </row>
    <row r="636" spans="1:6" x14ac:dyDescent="0.2">
      <c r="A636" s="4">
        <v>2891</v>
      </c>
      <c r="B636" s="4">
        <v>170395</v>
      </c>
      <c r="C636" s="4" t="s">
        <v>8301</v>
      </c>
      <c r="D636" s="4" t="s">
        <v>2334</v>
      </c>
      <c r="E636" s="4" t="s">
        <v>6263</v>
      </c>
      <c r="F636" s="4" t="s">
        <v>2700</v>
      </c>
    </row>
    <row r="637" spans="1:6" x14ac:dyDescent="0.2">
      <c r="A637" s="4">
        <v>2892</v>
      </c>
      <c r="B637" s="4">
        <v>170371</v>
      </c>
      <c r="C637" s="4" t="s">
        <v>8300</v>
      </c>
      <c r="D637" s="4" t="s">
        <v>2334</v>
      </c>
      <c r="E637" s="4" t="s">
        <v>6263</v>
      </c>
      <c r="F637" s="4" t="s">
        <v>2700</v>
      </c>
    </row>
    <row r="638" spans="1:6" x14ac:dyDescent="0.2">
      <c r="A638" s="4">
        <v>2893</v>
      </c>
      <c r="B638" s="4">
        <v>192096</v>
      </c>
      <c r="C638" s="4" t="s">
        <v>8299</v>
      </c>
      <c r="D638" s="4" t="s">
        <v>2655</v>
      </c>
      <c r="E638" s="4" t="s">
        <v>6267</v>
      </c>
      <c r="F638" s="4" t="s">
        <v>2700</v>
      </c>
    </row>
    <row r="639" spans="1:6" x14ac:dyDescent="0.2">
      <c r="A639" s="4">
        <v>2894</v>
      </c>
      <c r="B639" s="4">
        <v>184102</v>
      </c>
      <c r="C639" s="4" t="s">
        <v>8298</v>
      </c>
      <c r="D639" s="4" t="s">
        <v>2655</v>
      </c>
      <c r="E639" s="4" t="s">
        <v>6267</v>
      </c>
      <c r="F639" s="4" t="s">
        <v>2700</v>
      </c>
    </row>
    <row r="640" spans="1:6" x14ac:dyDescent="0.2">
      <c r="A640" s="4">
        <v>2895</v>
      </c>
      <c r="B640" s="4">
        <v>198666</v>
      </c>
      <c r="C640" s="4" t="s">
        <v>8297</v>
      </c>
      <c r="D640" s="4" t="s">
        <v>2655</v>
      </c>
      <c r="E640" s="4" t="s">
        <v>6267</v>
      </c>
      <c r="F640" s="4" t="s">
        <v>2700</v>
      </c>
    </row>
    <row r="641" spans="1:6" x14ac:dyDescent="0.2">
      <c r="A641" s="4">
        <v>2896</v>
      </c>
      <c r="B641" s="4">
        <v>253827</v>
      </c>
      <c r="C641" s="4" t="s">
        <v>8296</v>
      </c>
      <c r="D641" s="4" t="s">
        <v>2655</v>
      </c>
      <c r="E641" s="4" t="s">
        <v>6267</v>
      </c>
      <c r="F641" s="4" t="s">
        <v>2700</v>
      </c>
    </row>
    <row r="642" spans="1:6" x14ac:dyDescent="0.2">
      <c r="A642" s="4">
        <v>2897</v>
      </c>
      <c r="B642" s="4">
        <v>253821</v>
      </c>
      <c r="C642" s="4" t="s">
        <v>8295</v>
      </c>
      <c r="D642" s="4" t="s">
        <v>2655</v>
      </c>
      <c r="E642" s="4" t="s">
        <v>6267</v>
      </c>
      <c r="F642" s="4" t="s">
        <v>2700</v>
      </c>
    </row>
    <row r="643" spans="1:6" x14ac:dyDescent="0.2">
      <c r="A643" s="4">
        <v>2898</v>
      </c>
      <c r="B643" s="4">
        <v>137317</v>
      </c>
      <c r="C643" s="4" t="s">
        <v>8294</v>
      </c>
      <c r="D643" s="4" t="s">
        <v>2524</v>
      </c>
      <c r="E643" s="4" t="s">
        <v>6267</v>
      </c>
      <c r="F643" s="4" t="s">
        <v>2700</v>
      </c>
    </row>
    <row r="644" spans="1:6" x14ac:dyDescent="0.2">
      <c r="A644" s="4">
        <v>2901</v>
      </c>
      <c r="B644" s="4">
        <v>210686</v>
      </c>
      <c r="C644" s="4" t="s">
        <v>8293</v>
      </c>
      <c r="D644" s="4" t="s">
        <v>2330</v>
      </c>
      <c r="E644" s="4" t="s">
        <v>6258</v>
      </c>
      <c r="F644" s="4" t="s">
        <v>2700</v>
      </c>
    </row>
    <row r="645" spans="1:6" x14ac:dyDescent="0.2">
      <c r="A645" s="4">
        <v>2903</v>
      </c>
      <c r="B645" s="4">
        <v>152009</v>
      </c>
      <c r="C645" s="4" t="s">
        <v>8292</v>
      </c>
      <c r="D645" s="4" t="s">
        <v>2330</v>
      </c>
      <c r="E645" s="4" t="s">
        <v>6258</v>
      </c>
      <c r="F645" s="4" t="s">
        <v>2700</v>
      </c>
    </row>
    <row r="646" spans="1:6" x14ac:dyDescent="0.2">
      <c r="A646" s="4">
        <v>2904</v>
      </c>
      <c r="B646" s="4">
        <v>97568</v>
      </c>
      <c r="C646" s="4" t="s">
        <v>8291</v>
      </c>
      <c r="D646" s="4" t="s">
        <v>2330</v>
      </c>
      <c r="E646" s="4" t="s">
        <v>6258</v>
      </c>
      <c r="F646" s="4" t="s">
        <v>2700</v>
      </c>
    </row>
    <row r="647" spans="1:6" x14ac:dyDescent="0.2">
      <c r="A647" s="4">
        <v>2905</v>
      </c>
      <c r="B647" s="4">
        <v>203970</v>
      </c>
      <c r="C647" s="4" t="s">
        <v>8290</v>
      </c>
      <c r="D647" s="4" t="s">
        <v>2330</v>
      </c>
      <c r="E647" s="4" t="s">
        <v>6258</v>
      </c>
      <c r="F647" s="4" t="s">
        <v>2700</v>
      </c>
    </row>
    <row r="648" spans="1:6" x14ac:dyDescent="0.2">
      <c r="A648" s="4">
        <v>2906</v>
      </c>
      <c r="B648" s="4">
        <v>98465</v>
      </c>
      <c r="C648" s="4" t="s">
        <v>8289</v>
      </c>
      <c r="D648" s="4" t="s">
        <v>2330</v>
      </c>
      <c r="E648" s="4" t="s">
        <v>6258</v>
      </c>
      <c r="F648" s="4" t="s">
        <v>2700</v>
      </c>
    </row>
    <row r="649" spans="1:6" x14ac:dyDescent="0.2">
      <c r="A649" s="4">
        <v>2907</v>
      </c>
      <c r="B649" s="4">
        <v>152011</v>
      </c>
      <c r="C649" s="4" t="s">
        <v>8288</v>
      </c>
      <c r="D649" s="4" t="s">
        <v>2330</v>
      </c>
      <c r="E649" s="4" t="s">
        <v>6258</v>
      </c>
      <c r="F649" s="4" t="s">
        <v>2700</v>
      </c>
    </row>
    <row r="650" spans="1:6" x14ac:dyDescent="0.2">
      <c r="A650" s="4">
        <v>2908</v>
      </c>
      <c r="B650" s="4">
        <v>9039</v>
      </c>
      <c r="C650" s="4" t="s">
        <v>8287</v>
      </c>
      <c r="D650" s="4" t="s">
        <v>2330</v>
      </c>
      <c r="E650" s="4" t="s">
        <v>6258</v>
      </c>
      <c r="F650" s="4" t="s">
        <v>2700</v>
      </c>
    </row>
    <row r="651" spans="1:6" x14ac:dyDescent="0.2">
      <c r="A651" s="4">
        <v>2910</v>
      </c>
      <c r="B651" s="4">
        <v>5628</v>
      </c>
      <c r="C651" s="4" t="s">
        <v>8286</v>
      </c>
      <c r="D651" s="4" t="s">
        <v>2331</v>
      </c>
      <c r="E651" s="4" t="s">
        <v>6258</v>
      </c>
      <c r="F651" s="4" t="s">
        <v>2700</v>
      </c>
    </row>
    <row r="652" spans="1:6" x14ac:dyDescent="0.2">
      <c r="A652" s="4">
        <v>2913</v>
      </c>
      <c r="B652" s="4">
        <v>98481</v>
      </c>
      <c r="C652" s="4" t="s">
        <v>8285</v>
      </c>
      <c r="D652" s="4" t="s">
        <v>2330</v>
      </c>
      <c r="E652" s="4" t="s">
        <v>6258</v>
      </c>
      <c r="F652" s="4" t="s">
        <v>2700</v>
      </c>
    </row>
    <row r="653" spans="1:6" x14ac:dyDescent="0.2">
      <c r="A653" s="4">
        <v>2916</v>
      </c>
      <c r="B653" s="4">
        <v>174950</v>
      </c>
      <c r="C653" s="4" t="s">
        <v>8284</v>
      </c>
      <c r="D653" s="4" t="s">
        <v>2330</v>
      </c>
      <c r="E653" s="4" t="s">
        <v>6258</v>
      </c>
      <c r="F653" s="4" t="s">
        <v>2700</v>
      </c>
    </row>
    <row r="654" spans="1:6" x14ac:dyDescent="0.2">
      <c r="A654" s="4">
        <v>2917</v>
      </c>
      <c r="B654" s="4">
        <v>171585</v>
      </c>
      <c r="C654" s="4" t="s">
        <v>8283</v>
      </c>
      <c r="D654" s="4" t="s">
        <v>2330</v>
      </c>
      <c r="E654" s="4" t="s">
        <v>6258</v>
      </c>
      <c r="F654" s="4" t="s">
        <v>2700</v>
      </c>
    </row>
    <row r="655" spans="1:6" x14ac:dyDescent="0.2">
      <c r="A655" s="4">
        <v>2922</v>
      </c>
      <c r="B655" s="4">
        <v>200718</v>
      </c>
      <c r="C655" s="4" t="s">
        <v>8282</v>
      </c>
      <c r="D655" s="4" t="s">
        <v>2331</v>
      </c>
      <c r="E655" s="4" t="s">
        <v>6258</v>
      </c>
      <c r="F655" s="4" t="s">
        <v>2700</v>
      </c>
    </row>
    <row r="656" spans="1:6" x14ac:dyDescent="0.2">
      <c r="A656" s="4">
        <v>2925</v>
      </c>
      <c r="B656" s="4">
        <v>120885</v>
      </c>
      <c r="C656" s="4" t="s">
        <v>8281</v>
      </c>
      <c r="D656" s="4" t="s">
        <v>2330</v>
      </c>
      <c r="E656" s="4" t="s">
        <v>6258</v>
      </c>
      <c r="F656" s="4" t="s">
        <v>2700</v>
      </c>
    </row>
    <row r="657" spans="1:6" x14ac:dyDescent="0.2">
      <c r="A657" s="4">
        <v>2927</v>
      </c>
      <c r="B657" s="4">
        <v>98500</v>
      </c>
      <c r="C657" s="4" t="s">
        <v>8280</v>
      </c>
      <c r="D657" s="4" t="s">
        <v>2330</v>
      </c>
      <c r="E657" s="4" t="s">
        <v>6258</v>
      </c>
      <c r="F657" s="4" t="s">
        <v>2700</v>
      </c>
    </row>
    <row r="658" spans="1:6" x14ac:dyDescent="0.2">
      <c r="A658" s="4">
        <v>2930</v>
      </c>
      <c r="B658" s="4">
        <v>90555</v>
      </c>
      <c r="C658" s="4" t="s">
        <v>8279</v>
      </c>
      <c r="D658" s="4" t="s">
        <v>2331</v>
      </c>
      <c r="E658" s="4" t="s">
        <v>6258</v>
      </c>
      <c r="F658" s="4" t="s">
        <v>2700</v>
      </c>
    </row>
    <row r="659" spans="1:6" x14ac:dyDescent="0.2">
      <c r="A659" s="4">
        <v>2931</v>
      </c>
      <c r="B659" s="4">
        <v>98040</v>
      </c>
      <c r="C659" s="4" t="s">
        <v>8278</v>
      </c>
      <c r="D659" s="4" t="s">
        <v>2330</v>
      </c>
      <c r="E659" s="4" t="s">
        <v>6258</v>
      </c>
      <c r="F659" s="4" t="s">
        <v>2700</v>
      </c>
    </row>
    <row r="660" spans="1:6" x14ac:dyDescent="0.2">
      <c r="A660" s="4">
        <v>2932</v>
      </c>
      <c r="B660" s="4">
        <v>166175</v>
      </c>
      <c r="C660" s="4" t="s">
        <v>8277</v>
      </c>
      <c r="D660" s="4" t="s">
        <v>2330</v>
      </c>
      <c r="E660" s="4" t="s">
        <v>6258</v>
      </c>
      <c r="F660" s="4" t="s">
        <v>2700</v>
      </c>
    </row>
    <row r="661" spans="1:6" x14ac:dyDescent="0.2">
      <c r="A661" s="4">
        <v>2933</v>
      </c>
      <c r="B661" s="4">
        <v>144026</v>
      </c>
      <c r="C661" s="4" t="s">
        <v>8276</v>
      </c>
      <c r="D661" s="4" t="s">
        <v>2330</v>
      </c>
      <c r="E661" s="4" t="s">
        <v>6258</v>
      </c>
      <c r="F661" s="4" t="s">
        <v>2700</v>
      </c>
    </row>
    <row r="662" spans="1:6" x14ac:dyDescent="0.2">
      <c r="A662" s="4">
        <v>2935</v>
      </c>
      <c r="B662" s="4">
        <v>107604</v>
      </c>
      <c r="C662" s="4" t="s">
        <v>8275</v>
      </c>
      <c r="D662" s="4" t="s">
        <v>2331</v>
      </c>
      <c r="E662" s="4" t="s">
        <v>6258</v>
      </c>
      <c r="F662" s="4" t="s">
        <v>2700</v>
      </c>
    </row>
    <row r="663" spans="1:6" x14ac:dyDescent="0.2">
      <c r="A663" s="4">
        <v>2937</v>
      </c>
      <c r="B663" s="4">
        <v>176280</v>
      </c>
      <c r="C663" s="4" t="s">
        <v>8274</v>
      </c>
      <c r="D663" s="4" t="s">
        <v>2330</v>
      </c>
      <c r="E663" s="4" t="s">
        <v>6258</v>
      </c>
      <c r="F663" s="4" t="s">
        <v>2700</v>
      </c>
    </row>
    <row r="664" spans="1:6" x14ac:dyDescent="0.2">
      <c r="A664" s="4">
        <v>2939</v>
      </c>
      <c r="B664" s="4">
        <v>203969</v>
      </c>
      <c r="C664" s="4" t="s">
        <v>8273</v>
      </c>
      <c r="D664" s="4" t="s">
        <v>2330</v>
      </c>
      <c r="E664" s="4" t="s">
        <v>6258</v>
      </c>
      <c r="F664" s="4" t="s">
        <v>2700</v>
      </c>
    </row>
    <row r="665" spans="1:6" x14ac:dyDescent="0.2">
      <c r="A665" s="4">
        <v>2942</v>
      </c>
      <c r="B665" s="4">
        <v>9053</v>
      </c>
      <c r="C665" s="4" t="s">
        <v>8272</v>
      </c>
      <c r="D665" s="4" t="s">
        <v>2330</v>
      </c>
      <c r="E665" s="4" t="s">
        <v>6258</v>
      </c>
      <c r="F665" s="4" t="s">
        <v>2700</v>
      </c>
    </row>
    <row r="666" spans="1:6" x14ac:dyDescent="0.2">
      <c r="A666" s="4">
        <v>2943</v>
      </c>
      <c r="B666" s="4">
        <v>96923</v>
      </c>
      <c r="C666" s="4" t="s">
        <v>8271</v>
      </c>
      <c r="D666" s="4" t="s">
        <v>2420</v>
      </c>
      <c r="E666" s="4" t="s">
        <v>6785</v>
      </c>
      <c r="F666" s="4" t="s">
        <v>2700</v>
      </c>
    </row>
    <row r="667" spans="1:6" x14ac:dyDescent="0.2">
      <c r="A667" s="4">
        <v>2944</v>
      </c>
      <c r="B667" s="4">
        <v>100465</v>
      </c>
      <c r="C667" s="4" t="s">
        <v>8270</v>
      </c>
      <c r="D667" s="4" t="s">
        <v>2420</v>
      </c>
      <c r="E667" s="4" t="s">
        <v>6785</v>
      </c>
      <c r="F667" s="4" t="s">
        <v>2700</v>
      </c>
    </row>
    <row r="668" spans="1:6" x14ac:dyDescent="0.2">
      <c r="A668" s="4">
        <v>2945</v>
      </c>
      <c r="B668" s="4">
        <v>8864</v>
      </c>
      <c r="C668" s="4" t="s">
        <v>8269</v>
      </c>
      <c r="D668" s="4" t="s">
        <v>2420</v>
      </c>
      <c r="E668" s="4" t="s">
        <v>6785</v>
      </c>
      <c r="F668" s="4" t="s">
        <v>2700</v>
      </c>
    </row>
    <row r="669" spans="1:6" x14ac:dyDescent="0.2">
      <c r="A669" s="4">
        <v>2946</v>
      </c>
      <c r="B669" s="4">
        <v>89328</v>
      </c>
      <c r="C669" s="4" t="s">
        <v>8268</v>
      </c>
      <c r="D669" s="4" t="s">
        <v>2420</v>
      </c>
      <c r="E669" s="4" t="s">
        <v>6785</v>
      </c>
      <c r="F669" s="4" t="s">
        <v>2700</v>
      </c>
    </row>
    <row r="670" spans="1:6" x14ac:dyDescent="0.2">
      <c r="A670" s="4">
        <v>2947</v>
      </c>
      <c r="B670" s="4">
        <v>96924</v>
      </c>
      <c r="C670" s="4" t="s">
        <v>8267</v>
      </c>
      <c r="D670" s="4" t="s">
        <v>2420</v>
      </c>
      <c r="E670" s="4" t="s">
        <v>6785</v>
      </c>
      <c r="F670" s="4" t="s">
        <v>2700</v>
      </c>
    </row>
    <row r="671" spans="1:6" x14ac:dyDescent="0.2">
      <c r="A671" s="4">
        <v>2948</v>
      </c>
      <c r="B671" s="4">
        <v>8865</v>
      </c>
      <c r="C671" s="4" t="s">
        <v>8266</v>
      </c>
      <c r="D671" s="4" t="s">
        <v>2420</v>
      </c>
      <c r="E671" s="4" t="s">
        <v>6785</v>
      </c>
      <c r="F671" s="4" t="s">
        <v>2700</v>
      </c>
    </row>
    <row r="672" spans="1:6" x14ac:dyDescent="0.2">
      <c r="A672" s="4">
        <v>2949</v>
      </c>
      <c r="B672" s="4">
        <v>95309</v>
      </c>
      <c r="C672" s="4" t="s">
        <v>8265</v>
      </c>
      <c r="D672" s="4" t="s">
        <v>2420</v>
      </c>
      <c r="E672" s="4" t="s">
        <v>6785</v>
      </c>
      <c r="F672" s="4" t="s">
        <v>2700</v>
      </c>
    </row>
    <row r="673" spans="1:6" x14ac:dyDescent="0.2">
      <c r="A673" s="4">
        <v>2951</v>
      </c>
      <c r="B673" s="4">
        <v>224370</v>
      </c>
      <c r="C673" s="4" t="s">
        <v>8264</v>
      </c>
      <c r="D673" s="4" t="s">
        <v>2334</v>
      </c>
      <c r="E673" s="4" t="s">
        <v>6263</v>
      </c>
      <c r="F673" s="4" t="s">
        <v>2700</v>
      </c>
    </row>
    <row r="674" spans="1:6" x14ac:dyDescent="0.2">
      <c r="A674" s="4">
        <v>2952</v>
      </c>
      <c r="B674" s="4">
        <v>215227</v>
      </c>
      <c r="C674" s="4" t="s">
        <v>8263</v>
      </c>
      <c r="D674" s="4" t="s">
        <v>2578</v>
      </c>
      <c r="E674" s="4" t="s">
        <v>6190</v>
      </c>
      <c r="F674" s="4" t="s">
        <v>2700</v>
      </c>
    </row>
    <row r="675" spans="1:6" x14ac:dyDescent="0.2">
      <c r="A675" s="4">
        <v>2953</v>
      </c>
      <c r="B675" s="4">
        <v>215222</v>
      </c>
      <c r="C675" s="4" t="s">
        <v>8262</v>
      </c>
      <c r="D675" s="4" t="s">
        <v>2578</v>
      </c>
      <c r="E675" s="4" t="s">
        <v>6190</v>
      </c>
      <c r="F675" s="4" t="s">
        <v>2700</v>
      </c>
    </row>
    <row r="676" spans="1:6" x14ac:dyDescent="0.2">
      <c r="A676" s="4">
        <v>2954</v>
      </c>
      <c r="B676" s="4">
        <v>211632</v>
      </c>
      <c r="C676" s="4" t="s">
        <v>8261</v>
      </c>
      <c r="D676" s="4" t="s">
        <v>2578</v>
      </c>
      <c r="E676" s="4" t="s">
        <v>6190</v>
      </c>
      <c r="F676" s="4" t="s">
        <v>2700</v>
      </c>
    </row>
    <row r="677" spans="1:6" x14ac:dyDescent="0.2">
      <c r="A677" s="4">
        <v>2955</v>
      </c>
      <c r="B677" s="4">
        <v>216712</v>
      </c>
      <c r="C677" s="4" t="s">
        <v>8260</v>
      </c>
      <c r="D677" s="4" t="s">
        <v>2396</v>
      </c>
      <c r="E677" s="4" t="s">
        <v>6356</v>
      </c>
      <c r="F677" s="4" t="s">
        <v>2700</v>
      </c>
    </row>
    <row r="678" spans="1:6" x14ac:dyDescent="0.2">
      <c r="A678" s="4">
        <v>2956</v>
      </c>
      <c r="B678" s="4">
        <v>214200</v>
      </c>
      <c r="C678" s="4" t="s">
        <v>8259</v>
      </c>
      <c r="D678" s="4" t="s">
        <v>2510</v>
      </c>
      <c r="E678" s="4" t="s">
        <v>6192</v>
      </c>
      <c r="F678" s="4" t="s">
        <v>2700</v>
      </c>
    </row>
    <row r="679" spans="1:6" x14ac:dyDescent="0.2">
      <c r="A679" s="4">
        <v>2957</v>
      </c>
      <c r="B679" s="4">
        <v>214514</v>
      </c>
      <c r="C679" s="4" t="s">
        <v>8258</v>
      </c>
      <c r="D679" s="4" t="s">
        <v>2335</v>
      </c>
      <c r="E679" s="4" t="s">
        <v>6211</v>
      </c>
      <c r="F679" s="4" t="s">
        <v>2700</v>
      </c>
    </row>
    <row r="680" spans="1:6" x14ac:dyDescent="0.2">
      <c r="A680" s="4">
        <v>2959</v>
      </c>
      <c r="B680" s="4">
        <v>91216</v>
      </c>
      <c r="C680" s="4" t="s">
        <v>8257</v>
      </c>
      <c r="D680" s="4" t="s">
        <v>2345</v>
      </c>
      <c r="E680" s="4" t="s">
        <v>6325</v>
      </c>
      <c r="F680" s="4" t="s">
        <v>2700</v>
      </c>
    </row>
    <row r="681" spans="1:6" x14ac:dyDescent="0.2">
      <c r="A681" s="4">
        <v>2960</v>
      </c>
      <c r="B681" s="4">
        <v>193482</v>
      </c>
      <c r="C681" s="4" t="s">
        <v>8256</v>
      </c>
      <c r="D681" s="4" t="s">
        <v>2345</v>
      </c>
      <c r="E681" s="4" t="s">
        <v>6325</v>
      </c>
      <c r="F681" s="4" t="s">
        <v>2700</v>
      </c>
    </row>
    <row r="682" spans="1:6" x14ac:dyDescent="0.2">
      <c r="A682" s="4">
        <v>2961</v>
      </c>
      <c r="B682" s="4">
        <v>214074</v>
      </c>
      <c r="C682" s="4" t="s">
        <v>8255</v>
      </c>
      <c r="D682" s="4" t="s">
        <v>2345</v>
      </c>
      <c r="E682" s="4" t="s">
        <v>6325</v>
      </c>
      <c r="F682" s="4" t="s">
        <v>2700</v>
      </c>
    </row>
    <row r="683" spans="1:6" x14ac:dyDescent="0.2">
      <c r="A683" s="4">
        <v>2962</v>
      </c>
      <c r="B683" s="4">
        <v>200198</v>
      </c>
      <c r="C683" s="4" t="s">
        <v>8254</v>
      </c>
      <c r="D683" s="4" t="s">
        <v>2345</v>
      </c>
      <c r="E683" s="4" t="s">
        <v>6325</v>
      </c>
      <c r="F683" s="4" t="s">
        <v>2700</v>
      </c>
    </row>
    <row r="684" spans="1:6" x14ac:dyDescent="0.2">
      <c r="A684" s="4">
        <v>2963</v>
      </c>
      <c r="B684" s="4">
        <v>195186</v>
      </c>
      <c r="C684" s="4" t="s">
        <v>8253</v>
      </c>
      <c r="D684" s="4" t="s">
        <v>2345</v>
      </c>
      <c r="E684" s="4" t="s">
        <v>6325</v>
      </c>
      <c r="F684" s="4" t="s">
        <v>2700</v>
      </c>
    </row>
    <row r="685" spans="1:6" x14ac:dyDescent="0.2">
      <c r="A685" s="4">
        <v>2964</v>
      </c>
      <c r="B685" s="4">
        <v>193481</v>
      </c>
      <c r="C685" s="4" t="s">
        <v>8252</v>
      </c>
      <c r="D685" s="4" t="s">
        <v>2345</v>
      </c>
      <c r="E685" s="4" t="s">
        <v>6325</v>
      </c>
      <c r="F685" s="4" t="s">
        <v>2700</v>
      </c>
    </row>
    <row r="686" spans="1:6" x14ac:dyDescent="0.2">
      <c r="A686" s="4">
        <v>2965</v>
      </c>
      <c r="B686" s="4">
        <v>215634</v>
      </c>
      <c r="C686" s="4" t="s">
        <v>8251</v>
      </c>
      <c r="D686" s="4" t="s">
        <v>2345</v>
      </c>
      <c r="E686" s="4" t="s">
        <v>6325</v>
      </c>
      <c r="F686" s="4" t="s">
        <v>2700</v>
      </c>
    </row>
    <row r="687" spans="1:6" x14ac:dyDescent="0.2">
      <c r="A687" s="4">
        <v>2966</v>
      </c>
      <c r="B687" s="4">
        <v>195187</v>
      </c>
      <c r="C687" s="4" t="s">
        <v>8250</v>
      </c>
      <c r="D687" s="4" t="s">
        <v>2345</v>
      </c>
      <c r="E687" s="4" t="s">
        <v>6325</v>
      </c>
      <c r="F687" s="4" t="s">
        <v>2700</v>
      </c>
    </row>
    <row r="688" spans="1:6" x14ac:dyDescent="0.2">
      <c r="A688" s="4">
        <v>2967</v>
      </c>
      <c r="B688" s="4">
        <v>192493</v>
      </c>
      <c r="C688" s="4" t="s">
        <v>8249</v>
      </c>
      <c r="D688" s="4" t="s">
        <v>2345</v>
      </c>
      <c r="E688" s="4" t="s">
        <v>6325</v>
      </c>
      <c r="F688" s="4" t="s">
        <v>2700</v>
      </c>
    </row>
    <row r="689" spans="1:6" x14ac:dyDescent="0.2">
      <c r="A689" s="4">
        <v>2968</v>
      </c>
      <c r="B689" s="4">
        <v>145044</v>
      </c>
      <c r="C689" s="4" t="s">
        <v>8248</v>
      </c>
      <c r="D689" s="4" t="s">
        <v>2345</v>
      </c>
      <c r="E689" s="4" t="s">
        <v>6325</v>
      </c>
      <c r="F689" s="4" t="s">
        <v>2700</v>
      </c>
    </row>
    <row r="690" spans="1:6" x14ac:dyDescent="0.2">
      <c r="A690" s="4">
        <v>2969</v>
      </c>
      <c r="B690" s="4">
        <v>224367</v>
      </c>
      <c r="C690" s="4" t="s">
        <v>8247</v>
      </c>
      <c r="D690" s="4" t="s">
        <v>2334</v>
      </c>
      <c r="E690" s="4" t="s">
        <v>6263</v>
      </c>
      <c r="F690" s="4" t="s">
        <v>2700</v>
      </c>
    </row>
    <row r="691" spans="1:6" x14ac:dyDescent="0.2">
      <c r="A691" s="4">
        <v>2970</v>
      </c>
      <c r="B691" s="4">
        <v>215223</v>
      </c>
      <c r="C691" s="4" t="s">
        <v>8246</v>
      </c>
      <c r="D691" s="4" t="s">
        <v>2578</v>
      </c>
      <c r="E691" s="4" t="s">
        <v>6190</v>
      </c>
      <c r="F691" s="4" t="s">
        <v>2700</v>
      </c>
    </row>
    <row r="692" spans="1:6" x14ac:dyDescent="0.2">
      <c r="A692" s="4">
        <v>2971</v>
      </c>
      <c r="B692" s="4">
        <v>4892</v>
      </c>
      <c r="C692" s="4" t="s">
        <v>8245</v>
      </c>
      <c r="D692" s="4" t="s">
        <v>2596</v>
      </c>
      <c r="E692" s="4" t="s">
        <v>6192</v>
      </c>
      <c r="F692" s="4" t="s">
        <v>2700</v>
      </c>
    </row>
    <row r="693" spans="1:6" x14ac:dyDescent="0.2">
      <c r="A693" s="4">
        <v>2972</v>
      </c>
      <c r="B693" s="4">
        <v>86138</v>
      </c>
      <c r="C693" s="4" t="s">
        <v>8244</v>
      </c>
      <c r="D693" s="4" t="s">
        <v>2639</v>
      </c>
      <c r="E693" s="4" t="s">
        <v>6192</v>
      </c>
      <c r="F693" s="4" t="s">
        <v>2700</v>
      </c>
    </row>
    <row r="694" spans="1:6" x14ac:dyDescent="0.2">
      <c r="A694" s="4">
        <v>2973</v>
      </c>
      <c r="B694" s="4">
        <v>177871</v>
      </c>
      <c r="C694" s="4" t="s">
        <v>8243</v>
      </c>
      <c r="D694" s="4" t="s">
        <v>2639</v>
      </c>
      <c r="E694" s="4" t="s">
        <v>6192</v>
      </c>
      <c r="F694" s="4" t="s">
        <v>2700</v>
      </c>
    </row>
    <row r="695" spans="1:6" x14ac:dyDescent="0.2">
      <c r="A695" s="4">
        <v>2974</v>
      </c>
      <c r="B695" s="4">
        <v>223778</v>
      </c>
      <c r="C695" s="4" t="s">
        <v>8242</v>
      </c>
      <c r="D695" s="4" t="s">
        <v>2514</v>
      </c>
      <c r="E695" s="4" t="s">
        <v>6190</v>
      </c>
      <c r="F695" s="4" t="s">
        <v>2700</v>
      </c>
    </row>
    <row r="696" spans="1:6" x14ac:dyDescent="0.2">
      <c r="A696" s="4">
        <v>2982</v>
      </c>
      <c r="B696" s="4">
        <v>7786</v>
      </c>
      <c r="C696" s="4" t="s">
        <v>8241</v>
      </c>
      <c r="D696" s="4" t="s">
        <v>2435</v>
      </c>
      <c r="E696" s="4" t="s">
        <v>2435</v>
      </c>
      <c r="F696" s="4" t="s">
        <v>2700</v>
      </c>
    </row>
    <row r="697" spans="1:6" x14ac:dyDescent="0.2">
      <c r="A697" s="4">
        <v>2983</v>
      </c>
      <c r="B697" s="4">
        <v>7089</v>
      </c>
      <c r="C697" s="4" t="s">
        <v>8240</v>
      </c>
      <c r="D697" s="4" t="s">
        <v>2435</v>
      </c>
      <c r="E697" s="4" t="s">
        <v>2435</v>
      </c>
      <c r="F697" s="4" t="s">
        <v>2700</v>
      </c>
    </row>
    <row r="698" spans="1:6" x14ac:dyDescent="0.2">
      <c r="A698" s="4">
        <v>2984</v>
      </c>
      <c r="B698" s="4">
        <v>167851</v>
      </c>
      <c r="C698" s="4" t="s">
        <v>8239</v>
      </c>
      <c r="D698" s="4" t="s">
        <v>2435</v>
      </c>
      <c r="E698" s="4" t="s">
        <v>2435</v>
      </c>
      <c r="F698" s="4" t="s">
        <v>2700</v>
      </c>
    </row>
    <row r="699" spans="1:6" x14ac:dyDescent="0.2">
      <c r="A699" s="4">
        <v>2985</v>
      </c>
      <c r="B699" s="4">
        <v>191520</v>
      </c>
      <c r="C699" s="4" t="s">
        <v>8238</v>
      </c>
      <c r="D699" s="4" t="s">
        <v>2435</v>
      </c>
      <c r="E699" s="4" t="s">
        <v>2435</v>
      </c>
      <c r="F699" s="4" t="s">
        <v>2700</v>
      </c>
    </row>
    <row r="700" spans="1:6" x14ac:dyDescent="0.2">
      <c r="A700" s="4">
        <v>2986</v>
      </c>
      <c r="B700" s="4">
        <v>110324</v>
      </c>
      <c r="C700" s="4" t="s">
        <v>8237</v>
      </c>
      <c r="D700" s="4" t="s">
        <v>2435</v>
      </c>
      <c r="E700" s="4" t="s">
        <v>2435</v>
      </c>
      <c r="F700" s="4" t="s">
        <v>2700</v>
      </c>
    </row>
    <row r="701" spans="1:6" x14ac:dyDescent="0.2">
      <c r="A701" s="4">
        <v>2987</v>
      </c>
      <c r="B701" s="4">
        <v>212573</v>
      </c>
      <c r="C701" s="4" t="s">
        <v>8236</v>
      </c>
      <c r="D701" s="4" t="s">
        <v>2579</v>
      </c>
      <c r="E701" s="4" t="s">
        <v>6190</v>
      </c>
      <c r="F701" s="4" t="s">
        <v>2700</v>
      </c>
    </row>
    <row r="702" spans="1:6" x14ac:dyDescent="0.2">
      <c r="A702" s="4">
        <v>2988</v>
      </c>
      <c r="B702" s="4">
        <v>208256</v>
      </c>
      <c r="C702" s="4" t="s">
        <v>8235</v>
      </c>
      <c r="D702" s="4" t="s">
        <v>2527</v>
      </c>
      <c r="E702" s="4" t="s">
        <v>6190</v>
      </c>
      <c r="F702" s="4" t="s">
        <v>2700</v>
      </c>
    </row>
    <row r="703" spans="1:6" x14ac:dyDescent="0.2">
      <c r="A703" s="4">
        <v>2990</v>
      </c>
      <c r="B703" s="4">
        <v>224371</v>
      </c>
      <c r="C703" s="4" t="s">
        <v>8234</v>
      </c>
      <c r="D703" s="4" t="s">
        <v>2334</v>
      </c>
      <c r="E703" s="4" t="s">
        <v>6263</v>
      </c>
      <c r="F703" s="4" t="s">
        <v>2700</v>
      </c>
    </row>
    <row r="704" spans="1:6" x14ac:dyDescent="0.2">
      <c r="A704" s="4">
        <v>2991</v>
      </c>
      <c r="B704" s="4">
        <v>219054</v>
      </c>
      <c r="C704" s="4" t="s">
        <v>8233</v>
      </c>
      <c r="D704" s="4" t="s">
        <v>2524</v>
      </c>
      <c r="E704" s="4" t="s">
        <v>6267</v>
      </c>
      <c r="F704" s="4" t="s">
        <v>2700</v>
      </c>
    </row>
    <row r="705" spans="1:6" x14ac:dyDescent="0.2">
      <c r="A705" s="4">
        <v>2992</v>
      </c>
      <c r="B705" s="4">
        <v>223514</v>
      </c>
      <c r="C705" s="4" t="s">
        <v>8232</v>
      </c>
      <c r="D705" s="4" t="s">
        <v>2540</v>
      </c>
      <c r="E705" s="4" t="s">
        <v>2541</v>
      </c>
      <c r="F705" s="4" t="s">
        <v>2700</v>
      </c>
    </row>
    <row r="706" spans="1:6" x14ac:dyDescent="0.2">
      <c r="A706" s="4">
        <v>2993</v>
      </c>
      <c r="B706" s="4"/>
      <c r="C706" s="4" t="s">
        <v>8231</v>
      </c>
      <c r="D706" s="4" t="s">
        <v>8230</v>
      </c>
      <c r="E706" s="4" t="s">
        <v>8229</v>
      </c>
      <c r="F706" s="4" t="s">
        <v>2700</v>
      </c>
    </row>
    <row r="707" spans="1:6" x14ac:dyDescent="0.2">
      <c r="A707" s="4">
        <v>2998</v>
      </c>
      <c r="B707" s="4">
        <v>211643</v>
      </c>
      <c r="C707" s="4" t="s">
        <v>2638</v>
      </c>
      <c r="D707" s="4" t="s">
        <v>2638</v>
      </c>
      <c r="E707" s="4" t="s">
        <v>6192</v>
      </c>
      <c r="F707" s="4" t="s">
        <v>2700</v>
      </c>
    </row>
    <row r="708" spans="1:6" x14ac:dyDescent="0.2">
      <c r="A708" s="4">
        <v>3002</v>
      </c>
      <c r="B708" s="4">
        <v>211642</v>
      </c>
      <c r="C708" s="4" t="s">
        <v>8228</v>
      </c>
      <c r="D708" s="4" t="s">
        <v>2638</v>
      </c>
      <c r="E708" s="4" t="s">
        <v>6192</v>
      </c>
      <c r="F708" s="4" t="s">
        <v>2700</v>
      </c>
    </row>
    <row r="709" spans="1:6" x14ac:dyDescent="0.2">
      <c r="A709" s="4">
        <v>3005</v>
      </c>
      <c r="B709" s="4">
        <v>223513</v>
      </c>
      <c r="C709" s="4" t="s">
        <v>8227</v>
      </c>
      <c r="D709" s="4" t="s">
        <v>2541</v>
      </c>
      <c r="E709" s="4" t="s">
        <v>2541</v>
      </c>
      <c r="F709" s="4" t="s">
        <v>2700</v>
      </c>
    </row>
    <row r="710" spans="1:6" x14ac:dyDescent="0.2">
      <c r="A710" s="4">
        <v>3006</v>
      </c>
      <c r="B710" s="4">
        <v>144455</v>
      </c>
      <c r="C710" s="4" t="s">
        <v>8226</v>
      </c>
      <c r="D710" s="4" t="s">
        <v>2483</v>
      </c>
      <c r="E710" s="4" t="s">
        <v>6411</v>
      </c>
      <c r="F710" s="4" t="s">
        <v>2700</v>
      </c>
    </row>
    <row r="711" spans="1:6" x14ac:dyDescent="0.2">
      <c r="A711" s="4">
        <v>3007</v>
      </c>
      <c r="B711" s="4">
        <v>342462</v>
      </c>
      <c r="C711" s="4" t="s">
        <v>8225</v>
      </c>
      <c r="D711" s="4" t="s">
        <v>2483</v>
      </c>
      <c r="E711" s="4" t="s">
        <v>6411</v>
      </c>
      <c r="F711" s="4" t="s">
        <v>2700</v>
      </c>
    </row>
    <row r="712" spans="1:6" x14ac:dyDescent="0.2">
      <c r="A712" s="4">
        <v>3008</v>
      </c>
      <c r="B712" s="4"/>
      <c r="C712" s="4" t="s">
        <v>7511</v>
      </c>
      <c r="D712" s="4" t="s">
        <v>7511</v>
      </c>
      <c r="E712" s="4" t="s">
        <v>7510</v>
      </c>
      <c r="F712" s="4" t="s">
        <v>2700</v>
      </c>
    </row>
    <row r="713" spans="1:6" x14ac:dyDescent="0.2">
      <c r="A713" s="4">
        <v>3009</v>
      </c>
      <c r="B713" s="4"/>
      <c r="C713" s="4" t="s">
        <v>8224</v>
      </c>
      <c r="D713" s="4" t="s">
        <v>8223</v>
      </c>
      <c r="E713" s="4" t="s">
        <v>7510</v>
      </c>
      <c r="F713" s="4" t="s">
        <v>2700</v>
      </c>
    </row>
    <row r="714" spans="1:6" x14ac:dyDescent="0.2">
      <c r="A714" s="4">
        <v>3011</v>
      </c>
      <c r="B714" s="4">
        <v>215908</v>
      </c>
      <c r="C714" s="4" t="s">
        <v>8222</v>
      </c>
      <c r="D714" s="4" t="s">
        <v>2420</v>
      </c>
      <c r="E714" s="4" t="s">
        <v>6785</v>
      </c>
      <c r="F714" s="4" t="s">
        <v>2700</v>
      </c>
    </row>
    <row r="715" spans="1:6" x14ac:dyDescent="0.2">
      <c r="A715" s="4">
        <v>3013</v>
      </c>
      <c r="B715" s="4">
        <v>113214</v>
      </c>
      <c r="C715" s="4" t="s">
        <v>8221</v>
      </c>
      <c r="D715" s="4" t="s">
        <v>2361</v>
      </c>
      <c r="E715" s="4" t="s">
        <v>6625</v>
      </c>
      <c r="F715" s="4" t="s">
        <v>2700</v>
      </c>
    </row>
    <row r="716" spans="1:6" x14ac:dyDescent="0.2">
      <c r="A716" s="4">
        <v>3014</v>
      </c>
      <c r="B716" s="4">
        <v>140518</v>
      </c>
      <c r="C716" s="4" t="s">
        <v>8220</v>
      </c>
      <c r="D716" s="4" t="s">
        <v>2440</v>
      </c>
      <c r="E716" s="4" t="s">
        <v>6524</v>
      </c>
      <c r="F716" s="4" t="s">
        <v>2700</v>
      </c>
    </row>
    <row r="717" spans="1:6" x14ac:dyDescent="0.2">
      <c r="A717" s="4">
        <v>3016</v>
      </c>
      <c r="B717" s="4"/>
      <c r="C717" s="4" t="s">
        <v>8219</v>
      </c>
      <c r="D717" s="4" t="s">
        <v>2380</v>
      </c>
      <c r="E717" s="4" t="s">
        <v>6153</v>
      </c>
      <c r="F717" s="4" t="s">
        <v>2700</v>
      </c>
    </row>
    <row r="718" spans="1:6" x14ac:dyDescent="0.2">
      <c r="A718" s="4">
        <v>3018</v>
      </c>
      <c r="B718" s="4">
        <v>221773</v>
      </c>
      <c r="C718" s="4" t="s">
        <v>8218</v>
      </c>
      <c r="D718" s="4" t="s">
        <v>2684</v>
      </c>
      <c r="E718" s="4" t="s">
        <v>6443</v>
      </c>
      <c r="F718" s="4" t="s">
        <v>2700</v>
      </c>
    </row>
    <row r="719" spans="1:6" x14ac:dyDescent="0.2">
      <c r="A719" s="4">
        <v>3019</v>
      </c>
      <c r="B719" s="4">
        <v>84970</v>
      </c>
      <c r="C719" s="4" t="s">
        <v>8217</v>
      </c>
      <c r="D719" s="4" t="s">
        <v>2339</v>
      </c>
      <c r="E719" s="4" t="s">
        <v>2339</v>
      </c>
      <c r="F719" s="4" t="s">
        <v>2700</v>
      </c>
    </row>
    <row r="720" spans="1:6" x14ac:dyDescent="0.2">
      <c r="A720" s="4">
        <v>3020</v>
      </c>
      <c r="B720" s="4">
        <v>202321</v>
      </c>
      <c r="C720" s="4" t="s">
        <v>8216</v>
      </c>
      <c r="D720" s="4" t="s">
        <v>2335</v>
      </c>
      <c r="E720" s="4" t="s">
        <v>6211</v>
      </c>
      <c r="F720" s="4" t="s">
        <v>2700</v>
      </c>
    </row>
    <row r="721" spans="1:6" x14ac:dyDescent="0.2">
      <c r="A721" s="4">
        <v>3021</v>
      </c>
      <c r="B721" s="4">
        <v>225994</v>
      </c>
      <c r="C721" s="4" t="s">
        <v>8215</v>
      </c>
      <c r="D721" s="4" t="s">
        <v>2637</v>
      </c>
      <c r="E721" s="4" t="s">
        <v>8214</v>
      </c>
      <c r="F721" s="4" t="s">
        <v>2700</v>
      </c>
    </row>
    <row r="722" spans="1:6" x14ac:dyDescent="0.2">
      <c r="A722" s="4">
        <v>3024</v>
      </c>
      <c r="B722" s="4">
        <v>120270</v>
      </c>
      <c r="C722" s="4" t="s">
        <v>8213</v>
      </c>
      <c r="D722" s="4" t="s">
        <v>2541</v>
      </c>
      <c r="E722" s="4" t="s">
        <v>2541</v>
      </c>
      <c r="F722" s="4" t="s">
        <v>2700</v>
      </c>
    </row>
    <row r="723" spans="1:6" x14ac:dyDescent="0.2">
      <c r="A723" s="4">
        <v>3025</v>
      </c>
      <c r="B723" s="4">
        <v>151438</v>
      </c>
      <c r="C723" s="4" t="s">
        <v>8212</v>
      </c>
      <c r="D723" s="4" t="s">
        <v>2541</v>
      </c>
      <c r="E723" s="4" t="s">
        <v>2541</v>
      </c>
      <c r="F723" s="4" t="s">
        <v>2700</v>
      </c>
    </row>
    <row r="724" spans="1:6" x14ac:dyDescent="0.2">
      <c r="A724" s="4">
        <v>3027</v>
      </c>
      <c r="B724" s="4"/>
      <c r="C724" s="4" t="s">
        <v>8211</v>
      </c>
      <c r="D724" s="4" t="s">
        <v>2541</v>
      </c>
      <c r="E724" s="4" t="s">
        <v>2541</v>
      </c>
      <c r="F724" s="4" t="s">
        <v>2700</v>
      </c>
    </row>
    <row r="725" spans="1:6" x14ac:dyDescent="0.2">
      <c r="A725" s="4">
        <v>3030</v>
      </c>
      <c r="B725" s="4">
        <v>341074</v>
      </c>
      <c r="C725" s="4" t="s">
        <v>5355</v>
      </c>
      <c r="D725" s="4" t="s">
        <v>5355</v>
      </c>
      <c r="E725" s="4" t="s">
        <v>6554</v>
      </c>
      <c r="F725" s="4" t="s">
        <v>2700</v>
      </c>
    </row>
    <row r="726" spans="1:6" x14ac:dyDescent="0.2">
      <c r="A726" s="4">
        <v>3032</v>
      </c>
      <c r="B726" s="4">
        <v>6559</v>
      </c>
      <c r="C726" s="4" t="s">
        <v>8210</v>
      </c>
      <c r="D726" s="4" t="s">
        <v>2559</v>
      </c>
      <c r="E726" s="4" t="s">
        <v>6447</v>
      </c>
      <c r="F726" s="4" t="s">
        <v>2700</v>
      </c>
    </row>
    <row r="727" spans="1:6" x14ac:dyDescent="0.2">
      <c r="A727" s="4">
        <v>3033</v>
      </c>
      <c r="B727" s="4">
        <v>6559</v>
      </c>
      <c r="C727" s="4" t="s">
        <v>8209</v>
      </c>
      <c r="D727" s="4" t="s">
        <v>2559</v>
      </c>
      <c r="E727" s="4" t="s">
        <v>6447</v>
      </c>
      <c r="F727" s="4" t="s">
        <v>2700</v>
      </c>
    </row>
    <row r="728" spans="1:6" x14ac:dyDescent="0.2">
      <c r="A728" s="4">
        <v>3035</v>
      </c>
      <c r="B728" s="4">
        <v>122126</v>
      </c>
      <c r="C728" s="4" t="s">
        <v>8208</v>
      </c>
      <c r="D728" s="4" t="s">
        <v>2442</v>
      </c>
      <c r="E728" s="4" t="s">
        <v>6610</v>
      </c>
      <c r="F728" s="4" t="s">
        <v>2700</v>
      </c>
    </row>
    <row r="729" spans="1:6" x14ac:dyDescent="0.2">
      <c r="A729" s="4">
        <v>3039</v>
      </c>
      <c r="B729" s="4">
        <v>217943</v>
      </c>
      <c r="C729" s="4" t="s">
        <v>8207</v>
      </c>
      <c r="D729" s="4" t="s">
        <v>2390</v>
      </c>
      <c r="E729" s="4" t="s">
        <v>7388</v>
      </c>
      <c r="F729" s="4" t="s">
        <v>2700</v>
      </c>
    </row>
    <row r="730" spans="1:6" x14ac:dyDescent="0.2">
      <c r="A730" s="4">
        <v>3042</v>
      </c>
      <c r="B730" s="4"/>
      <c r="C730" s="4" t="s">
        <v>8206</v>
      </c>
      <c r="D730" s="4" t="s">
        <v>2335</v>
      </c>
      <c r="E730" s="4" t="s">
        <v>6211</v>
      </c>
      <c r="F730" s="4" t="s">
        <v>2700</v>
      </c>
    </row>
    <row r="731" spans="1:6" x14ac:dyDescent="0.2">
      <c r="A731" s="4">
        <v>3043</v>
      </c>
      <c r="B731" s="4">
        <v>231956</v>
      </c>
      <c r="C731" s="4" t="s">
        <v>8205</v>
      </c>
      <c r="D731" s="4" t="s">
        <v>2426</v>
      </c>
      <c r="E731" s="4" t="s">
        <v>2426</v>
      </c>
      <c r="F731" s="4" t="s">
        <v>2700</v>
      </c>
    </row>
    <row r="732" spans="1:6" x14ac:dyDescent="0.2">
      <c r="A732" s="4">
        <v>3044</v>
      </c>
      <c r="B732" s="4">
        <v>268007</v>
      </c>
      <c r="C732" s="4" t="s">
        <v>8204</v>
      </c>
      <c r="D732" s="4" t="s">
        <v>2509</v>
      </c>
      <c r="E732" s="4" t="s">
        <v>6447</v>
      </c>
      <c r="F732" s="4" t="s">
        <v>2700</v>
      </c>
    </row>
    <row r="733" spans="1:6" x14ac:dyDescent="0.2">
      <c r="A733" s="4">
        <v>3046</v>
      </c>
      <c r="B733" s="4">
        <v>249364</v>
      </c>
      <c r="C733" s="4" t="s">
        <v>8203</v>
      </c>
      <c r="D733" s="4" t="s">
        <v>2351</v>
      </c>
      <c r="E733" s="4" t="s">
        <v>2351</v>
      </c>
      <c r="F733" s="4" t="s">
        <v>2700</v>
      </c>
    </row>
    <row r="734" spans="1:6" x14ac:dyDescent="0.2">
      <c r="A734" s="4">
        <v>3048</v>
      </c>
      <c r="B734" s="4">
        <v>249364</v>
      </c>
      <c r="C734" s="4" t="s">
        <v>8202</v>
      </c>
      <c r="D734" s="4" t="s">
        <v>2351</v>
      </c>
      <c r="E734" s="4" t="s">
        <v>2351</v>
      </c>
      <c r="F734" s="4" t="s">
        <v>2700</v>
      </c>
    </row>
    <row r="735" spans="1:6" x14ac:dyDescent="0.2">
      <c r="A735" s="4">
        <v>3050</v>
      </c>
      <c r="B735" s="4">
        <v>175938</v>
      </c>
      <c r="C735" s="4" t="s">
        <v>8201</v>
      </c>
      <c r="D735" s="4" t="s">
        <v>2330</v>
      </c>
      <c r="E735" s="4" t="s">
        <v>6258</v>
      </c>
      <c r="F735" s="4" t="s">
        <v>2700</v>
      </c>
    </row>
    <row r="736" spans="1:6" x14ac:dyDescent="0.2">
      <c r="A736" s="4">
        <v>3052</v>
      </c>
      <c r="B736" s="4">
        <v>5785</v>
      </c>
      <c r="C736" s="4" t="s">
        <v>8200</v>
      </c>
      <c r="D736" s="4" t="s">
        <v>2571</v>
      </c>
      <c r="E736" s="4" t="s">
        <v>6192</v>
      </c>
      <c r="F736" s="4" t="s">
        <v>2700</v>
      </c>
    </row>
    <row r="737" spans="1:6" x14ac:dyDescent="0.2">
      <c r="A737" s="4">
        <v>3053</v>
      </c>
      <c r="B737" s="4">
        <v>84557</v>
      </c>
      <c r="C737" s="4" t="s">
        <v>8199</v>
      </c>
      <c r="D737" s="4" t="s">
        <v>2594</v>
      </c>
      <c r="E737" s="4" t="s">
        <v>6447</v>
      </c>
      <c r="F737" s="4" t="s">
        <v>2700</v>
      </c>
    </row>
    <row r="738" spans="1:6" x14ac:dyDescent="0.2">
      <c r="A738" s="4">
        <v>3055</v>
      </c>
      <c r="B738" s="4">
        <v>87852</v>
      </c>
      <c r="C738" s="4" t="s">
        <v>8198</v>
      </c>
      <c r="D738" s="4" t="s">
        <v>8198</v>
      </c>
      <c r="E738" s="4" t="s">
        <v>8197</v>
      </c>
      <c r="F738" s="4" t="s">
        <v>2700</v>
      </c>
    </row>
    <row r="739" spans="1:6" x14ac:dyDescent="0.2">
      <c r="A739" s="4">
        <v>3059</v>
      </c>
      <c r="B739" s="4">
        <v>225110</v>
      </c>
      <c r="C739" s="4" t="s">
        <v>8196</v>
      </c>
      <c r="D739" s="4" t="s">
        <v>2510</v>
      </c>
      <c r="E739" s="4" t="s">
        <v>6192</v>
      </c>
      <c r="F739" s="4" t="s">
        <v>2700</v>
      </c>
    </row>
    <row r="740" spans="1:6" x14ac:dyDescent="0.2">
      <c r="A740" s="4">
        <v>3060</v>
      </c>
      <c r="B740" s="4">
        <v>6255</v>
      </c>
      <c r="C740" s="4" t="s">
        <v>8195</v>
      </c>
      <c r="D740" s="4" t="s">
        <v>2561</v>
      </c>
      <c r="E740" s="4" t="s">
        <v>6192</v>
      </c>
      <c r="F740" s="4" t="s">
        <v>2700</v>
      </c>
    </row>
    <row r="741" spans="1:6" x14ac:dyDescent="0.2">
      <c r="A741" s="4">
        <v>3061</v>
      </c>
      <c r="B741" s="4">
        <v>8983</v>
      </c>
      <c r="C741" s="4" t="s">
        <v>8194</v>
      </c>
      <c r="D741" s="4" t="s">
        <v>2335</v>
      </c>
      <c r="E741" s="4" t="s">
        <v>6211</v>
      </c>
      <c r="F741" s="4" t="s">
        <v>2700</v>
      </c>
    </row>
    <row r="742" spans="1:6" x14ac:dyDescent="0.2">
      <c r="A742" s="4">
        <v>3062</v>
      </c>
      <c r="B742" s="4">
        <v>226669</v>
      </c>
      <c r="C742" s="4" t="s">
        <v>8193</v>
      </c>
      <c r="D742" s="4" t="s">
        <v>2514</v>
      </c>
      <c r="E742" s="4" t="s">
        <v>6190</v>
      </c>
      <c r="F742" s="4" t="s">
        <v>2700</v>
      </c>
    </row>
    <row r="743" spans="1:6" x14ac:dyDescent="0.2">
      <c r="A743" s="4">
        <v>3063</v>
      </c>
      <c r="B743" s="4">
        <v>275489</v>
      </c>
      <c r="C743" s="4" t="s">
        <v>8192</v>
      </c>
      <c r="D743" s="4" t="s">
        <v>8192</v>
      </c>
      <c r="E743" s="4" t="s">
        <v>7884</v>
      </c>
      <c r="F743" s="4" t="s">
        <v>2700</v>
      </c>
    </row>
    <row r="744" spans="1:6" x14ac:dyDescent="0.2">
      <c r="A744" s="4">
        <v>3064</v>
      </c>
      <c r="B744" s="4">
        <v>191484</v>
      </c>
      <c r="C744" s="4" t="s">
        <v>8191</v>
      </c>
      <c r="D744" s="4" t="s">
        <v>2435</v>
      </c>
      <c r="E744" s="4" t="s">
        <v>2435</v>
      </c>
      <c r="F744" s="4" t="s">
        <v>2700</v>
      </c>
    </row>
    <row r="745" spans="1:6" x14ac:dyDescent="0.2">
      <c r="A745" s="4">
        <v>3065</v>
      </c>
      <c r="B745" s="4">
        <v>106250</v>
      </c>
      <c r="C745" s="4" t="s">
        <v>8190</v>
      </c>
      <c r="D745" s="4" t="s">
        <v>2579</v>
      </c>
      <c r="E745" s="4" t="s">
        <v>6190</v>
      </c>
      <c r="F745" s="4" t="s">
        <v>2700</v>
      </c>
    </row>
    <row r="746" spans="1:6" x14ac:dyDescent="0.2">
      <c r="A746" s="4">
        <v>3066</v>
      </c>
      <c r="B746" s="4">
        <v>231295</v>
      </c>
      <c r="C746" s="4" t="s">
        <v>8189</v>
      </c>
      <c r="D746" s="4" t="s">
        <v>2440</v>
      </c>
      <c r="E746" s="4" t="s">
        <v>6524</v>
      </c>
      <c r="F746" s="4" t="s">
        <v>2700</v>
      </c>
    </row>
    <row r="747" spans="1:6" x14ac:dyDescent="0.2">
      <c r="A747" s="4">
        <v>3067</v>
      </c>
      <c r="B747" s="4">
        <v>84599</v>
      </c>
      <c r="C747" s="4" t="s">
        <v>2418</v>
      </c>
      <c r="D747" s="4" t="s">
        <v>2418</v>
      </c>
      <c r="E747" s="4" t="s">
        <v>6356</v>
      </c>
      <c r="F747" s="4" t="s">
        <v>2700</v>
      </c>
    </row>
    <row r="748" spans="1:6" x14ac:dyDescent="0.2">
      <c r="A748" s="4">
        <v>3068</v>
      </c>
      <c r="B748" s="4"/>
      <c r="C748" s="4" t="s">
        <v>8188</v>
      </c>
      <c r="D748" s="4" t="s">
        <v>8187</v>
      </c>
      <c r="E748" s="4" t="s">
        <v>8187</v>
      </c>
      <c r="F748" s="4" t="s">
        <v>2700</v>
      </c>
    </row>
    <row r="749" spans="1:6" x14ac:dyDescent="0.2">
      <c r="A749" s="4">
        <v>3069</v>
      </c>
      <c r="B749" s="4"/>
      <c r="C749" s="4" t="s">
        <v>8186</v>
      </c>
      <c r="D749" s="4" t="s">
        <v>8185</v>
      </c>
      <c r="E749" s="4" t="s">
        <v>8185</v>
      </c>
      <c r="F749" s="4" t="s">
        <v>2700</v>
      </c>
    </row>
    <row r="750" spans="1:6" x14ac:dyDescent="0.2">
      <c r="A750" s="4">
        <v>3070</v>
      </c>
      <c r="B750" s="4">
        <v>251603</v>
      </c>
      <c r="C750" s="4" t="s">
        <v>8184</v>
      </c>
      <c r="D750" s="4" t="s">
        <v>2561</v>
      </c>
      <c r="E750" s="4" t="s">
        <v>6192</v>
      </c>
      <c r="F750" s="4" t="s">
        <v>2700</v>
      </c>
    </row>
    <row r="751" spans="1:6" x14ac:dyDescent="0.2">
      <c r="A751" s="4">
        <v>3071</v>
      </c>
      <c r="B751" s="4">
        <v>225119</v>
      </c>
      <c r="C751" s="4" t="s">
        <v>8183</v>
      </c>
      <c r="D751" s="4" t="s">
        <v>2596</v>
      </c>
      <c r="E751" s="4" t="s">
        <v>6192</v>
      </c>
      <c r="F751" s="4" t="s">
        <v>2700</v>
      </c>
    </row>
    <row r="752" spans="1:6" x14ac:dyDescent="0.2">
      <c r="A752" s="4">
        <v>3073</v>
      </c>
      <c r="B752" s="4">
        <v>237444</v>
      </c>
      <c r="C752" s="4" t="s">
        <v>8182</v>
      </c>
      <c r="D752" s="4" t="s">
        <v>2330</v>
      </c>
      <c r="E752" s="4" t="s">
        <v>6258</v>
      </c>
      <c r="F752" s="4" t="s">
        <v>2700</v>
      </c>
    </row>
    <row r="753" spans="1:6" x14ac:dyDescent="0.2">
      <c r="A753" s="4">
        <v>3075</v>
      </c>
      <c r="B753" s="4">
        <v>230847</v>
      </c>
      <c r="C753" s="4" t="s">
        <v>8181</v>
      </c>
      <c r="D753" s="4" t="s">
        <v>2540</v>
      </c>
      <c r="E753" s="4" t="s">
        <v>2541</v>
      </c>
      <c r="F753" s="4" t="s">
        <v>2700</v>
      </c>
    </row>
    <row r="754" spans="1:6" x14ac:dyDescent="0.2">
      <c r="A754" s="4">
        <v>3076</v>
      </c>
      <c r="B754" s="4">
        <v>251701</v>
      </c>
      <c r="C754" s="4" t="s">
        <v>8180</v>
      </c>
      <c r="D754" s="4" t="s">
        <v>2509</v>
      </c>
      <c r="E754" s="4" t="s">
        <v>6447</v>
      </c>
      <c r="F754" s="4" t="s">
        <v>2700</v>
      </c>
    </row>
    <row r="755" spans="1:6" x14ac:dyDescent="0.2">
      <c r="A755" s="4">
        <v>3077</v>
      </c>
      <c r="B755" s="4">
        <v>251702</v>
      </c>
      <c r="C755" s="4" t="s">
        <v>8179</v>
      </c>
      <c r="D755" s="4" t="s">
        <v>2509</v>
      </c>
      <c r="E755" s="4" t="s">
        <v>6447</v>
      </c>
      <c r="F755" s="4" t="s">
        <v>2700</v>
      </c>
    </row>
    <row r="756" spans="1:6" x14ac:dyDescent="0.2">
      <c r="A756" s="4">
        <v>3078</v>
      </c>
      <c r="B756" s="4">
        <v>251703</v>
      </c>
      <c r="C756" s="4" t="s">
        <v>8178</v>
      </c>
      <c r="D756" s="4" t="s">
        <v>2509</v>
      </c>
      <c r="E756" s="4" t="s">
        <v>6447</v>
      </c>
      <c r="F756" s="4" t="s">
        <v>2700</v>
      </c>
    </row>
    <row r="757" spans="1:6" x14ac:dyDescent="0.2">
      <c r="A757" s="4">
        <v>3079</v>
      </c>
      <c r="B757" s="4">
        <v>85104</v>
      </c>
      <c r="C757" s="4" t="s">
        <v>8177</v>
      </c>
      <c r="D757" s="4" t="s">
        <v>2524</v>
      </c>
      <c r="E757" s="4" t="s">
        <v>6267</v>
      </c>
      <c r="F757" s="4" t="s">
        <v>2700</v>
      </c>
    </row>
    <row r="758" spans="1:6" x14ac:dyDescent="0.2">
      <c r="A758" s="4">
        <v>3080</v>
      </c>
      <c r="B758" s="4">
        <v>139726</v>
      </c>
      <c r="C758" s="4" t="s">
        <v>8176</v>
      </c>
      <c r="D758" s="4" t="s">
        <v>2335</v>
      </c>
      <c r="E758" s="4" t="s">
        <v>6211</v>
      </c>
      <c r="F758" s="4" t="s">
        <v>2700</v>
      </c>
    </row>
    <row r="759" spans="1:6" x14ac:dyDescent="0.2">
      <c r="A759" s="4">
        <v>3081</v>
      </c>
      <c r="B759" s="4">
        <v>8960</v>
      </c>
      <c r="C759" s="4" t="s">
        <v>8175</v>
      </c>
      <c r="D759" s="4" t="s">
        <v>2335</v>
      </c>
      <c r="E759" s="4" t="s">
        <v>6211</v>
      </c>
      <c r="F759" s="4" t="s">
        <v>2700</v>
      </c>
    </row>
    <row r="760" spans="1:6" x14ac:dyDescent="0.2">
      <c r="A760" s="4">
        <v>3082</v>
      </c>
      <c r="B760" s="4">
        <v>112653</v>
      </c>
      <c r="C760" s="4" t="s">
        <v>8174</v>
      </c>
      <c r="D760" s="4" t="s">
        <v>2559</v>
      </c>
      <c r="E760" s="4" t="s">
        <v>6447</v>
      </c>
      <c r="F760" s="4" t="s">
        <v>2700</v>
      </c>
    </row>
    <row r="761" spans="1:6" x14ac:dyDescent="0.2">
      <c r="A761" s="4">
        <v>3083</v>
      </c>
      <c r="B761" s="4">
        <v>5122</v>
      </c>
      <c r="C761" s="4" t="s">
        <v>8173</v>
      </c>
      <c r="D761" s="4" t="s">
        <v>2524</v>
      </c>
      <c r="E761" s="4" t="s">
        <v>6267</v>
      </c>
      <c r="F761" s="4" t="s">
        <v>2700</v>
      </c>
    </row>
    <row r="762" spans="1:6" x14ac:dyDescent="0.2">
      <c r="A762" s="4">
        <v>3085</v>
      </c>
      <c r="B762" s="4">
        <v>258950</v>
      </c>
      <c r="C762" s="4" t="s">
        <v>8172</v>
      </c>
      <c r="D762" s="4" t="s">
        <v>8172</v>
      </c>
      <c r="E762" s="4" t="s">
        <v>6190</v>
      </c>
      <c r="F762" s="4" t="s">
        <v>2700</v>
      </c>
    </row>
    <row r="763" spans="1:6" x14ac:dyDescent="0.2">
      <c r="A763" s="4">
        <v>3087</v>
      </c>
      <c r="B763" s="4">
        <v>349103</v>
      </c>
      <c r="C763" s="4" t="s">
        <v>8171</v>
      </c>
      <c r="D763" s="4" t="s">
        <v>2335</v>
      </c>
      <c r="E763" s="4" t="s">
        <v>6211</v>
      </c>
      <c r="F763" s="4" t="s">
        <v>2700</v>
      </c>
    </row>
    <row r="764" spans="1:6" x14ac:dyDescent="0.2">
      <c r="A764" s="4">
        <v>3088</v>
      </c>
      <c r="B764" s="4">
        <v>98040</v>
      </c>
      <c r="C764" s="4" t="s">
        <v>8170</v>
      </c>
      <c r="D764" s="4" t="s">
        <v>2330</v>
      </c>
      <c r="E764" s="4" t="s">
        <v>6258</v>
      </c>
      <c r="F764" s="4" t="s">
        <v>2700</v>
      </c>
    </row>
    <row r="765" spans="1:6" x14ac:dyDescent="0.2">
      <c r="A765" s="4">
        <v>3090</v>
      </c>
      <c r="B765" s="4">
        <v>259618</v>
      </c>
      <c r="C765" s="4" t="s">
        <v>8169</v>
      </c>
      <c r="D765" s="4" t="s">
        <v>2330</v>
      </c>
      <c r="E765" s="4" t="s">
        <v>6258</v>
      </c>
      <c r="F765" s="4" t="s">
        <v>2700</v>
      </c>
    </row>
    <row r="766" spans="1:6" x14ac:dyDescent="0.2">
      <c r="A766" s="4">
        <v>3091</v>
      </c>
      <c r="B766" s="4">
        <v>108161</v>
      </c>
      <c r="C766" s="4" t="s">
        <v>8168</v>
      </c>
      <c r="D766" s="4" t="s">
        <v>2527</v>
      </c>
      <c r="E766" s="4" t="s">
        <v>6190</v>
      </c>
      <c r="F766" s="4" t="s">
        <v>2700</v>
      </c>
    </row>
    <row r="767" spans="1:6" x14ac:dyDescent="0.2">
      <c r="A767" s="4">
        <v>3092</v>
      </c>
      <c r="B767" s="4">
        <v>255161</v>
      </c>
      <c r="C767" s="4" t="s">
        <v>8167</v>
      </c>
      <c r="D767" s="4" t="s">
        <v>2578</v>
      </c>
      <c r="E767" s="4" t="s">
        <v>6190</v>
      </c>
      <c r="F767" s="4" t="s">
        <v>2700</v>
      </c>
    </row>
    <row r="768" spans="1:6" x14ac:dyDescent="0.2">
      <c r="A768" s="4">
        <v>3093</v>
      </c>
      <c r="B768" s="4">
        <v>237336</v>
      </c>
      <c r="C768" s="4" t="s">
        <v>8166</v>
      </c>
      <c r="D768" s="4" t="s">
        <v>2684</v>
      </c>
      <c r="E768" s="4" t="s">
        <v>6443</v>
      </c>
      <c r="F768" s="4" t="s">
        <v>2700</v>
      </c>
    </row>
    <row r="769" spans="1:6" x14ac:dyDescent="0.2">
      <c r="A769" s="4">
        <v>3094</v>
      </c>
      <c r="B769" s="4">
        <v>8970</v>
      </c>
      <c r="C769" s="4" t="s">
        <v>8165</v>
      </c>
      <c r="D769" s="4" t="s">
        <v>2335</v>
      </c>
      <c r="E769" s="4" t="s">
        <v>6211</v>
      </c>
      <c r="F769" s="4" t="s">
        <v>2700</v>
      </c>
    </row>
    <row r="770" spans="1:6" x14ac:dyDescent="0.2">
      <c r="A770" s="4">
        <v>3095</v>
      </c>
      <c r="B770" s="4"/>
      <c r="C770" s="4" t="s">
        <v>2636</v>
      </c>
      <c r="D770" s="4" t="s">
        <v>2636</v>
      </c>
      <c r="E770" s="4" t="s">
        <v>8164</v>
      </c>
      <c r="F770" s="4" t="s">
        <v>2700</v>
      </c>
    </row>
    <row r="771" spans="1:6" x14ac:dyDescent="0.2">
      <c r="A771" s="4">
        <v>3096</v>
      </c>
      <c r="B771" s="4">
        <v>7574</v>
      </c>
      <c r="C771" s="4" t="s">
        <v>8163</v>
      </c>
      <c r="D771" s="4" t="s">
        <v>2525</v>
      </c>
      <c r="E771" s="4" t="s">
        <v>6358</v>
      </c>
      <c r="F771" s="4" t="s">
        <v>2700</v>
      </c>
    </row>
    <row r="772" spans="1:6" x14ac:dyDescent="0.2">
      <c r="A772" s="4">
        <v>3097</v>
      </c>
      <c r="B772" s="4">
        <v>253737</v>
      </c>
      <c r="C772" s="4" t="s">
        <v>8162</v>
      </c>
      <c r="D772" s="4" t="s">
        <v>2525</v>
      </c>
      <c r="E772" s="4" t="s">
        <v>6358</v>
      </c>
      <c r="F772" s="4" t="s">
        <v>2700</v>
      </c>
    </row>
    <row r="773" spans="1:6" x14ac:dyDescent="0.2">
      <c r="A773" s="4">
        <v>3098</v>
      </c>
      <c r="B773" s="4">
        <v>128289</v>
      </c>
      <c r="C773" s="4" t="s">
        <v>8161</v>
      </c>
      <c r="D773" s="4" t="s">
        <v>2525</v>
      </c>
      <c r="E773" s="4" t="s">
        <v>6358</v>
      </c>
      <c r="F773" s="4" t="s">
        <v>2700</v>
      </c>
    </row>
    <row r="774" spans="1:6" x14ac:dyDescent="0.2">
      <c r="A774" s="4">
        <v>3099</v>
      </c>
      <c r="B774" s="4">
        <v>7574</v>
      </c>
      <c r="C774" s="4" t="s">
        <v>8160</v>
      </c>
      <c r="D774" s="4" t="s">
        <v>2525</v>
      </c>
      <c r="E774" s="4" t="s">
        <v>6358</v>
      </c>
      <c r="F774" s="4" t="s">
        <v>2700</v>
      </c>
    </row>
    <row r="775" spans="1:6" x14ac:dyDescent="0.2">
      <c r="A775" s="4">
        <v>3100</v>
      </c>
      <c r="B775" s="4">
        <v>7574</v>
      </c>
      <c r="C775" s="4" t="s">
        <v>8159</v>
      </c>
      <c r="D775" s="4" t="s">
        <v>2525</v>
      </c>
      <c r="E775" s="4" t="s">
        <v>6358</v>
      </c>
      <c r="F775" s="4" t="s">
        <v>2700</v>
      </c>
    </row>
    <row r="776" spans="1:6" x14ac:dyDescent="0.2">
      <c r="A776" s="4">
        <v>3101</v>
      </c>
      <c r="B776" s="4">
        <v>139282</v>
      </c>
      <c r="C776" s="4" t="s">
        <v>8158</v>
      </c>
      <c r="D776" s="4" t="s">
        <v>2525</v>
      </c>
      <c r="E776" s="4" t="s">
        <v>6358</v>
      </c>
      <c r="F776" s="4" t="s">
        <v>2700</v>
      </c>
    </row>
    <row r="777" spans="1:6" x14ac:dyDescent="0.2">
      <c r="A777" s="4">
        <v>3102</v>
      </c>
      <c r="B777" s="4">
        <v>7585</v>
      </c>
      <c r="C777" s="4" t="s">
        <v>8157</v>
      </c>
      <c r="D777" s="4" t="s">
        <v>2525</v>
      </c>
      <c r="E777" s="4" t="s">
        <v>6358</v>
      </c>
      <c r="F777" s="4" t="s">
        <v>2700</v>
      </c>
    </row>
    <row r="778" spans="1:6" x14ac:dyDescent="0.2">
      <c r="A778" s="4">
        <v>3103</v>
      </c>
      <c r="B778" s="4">
        <v>7585</v>
      </c>
      <c r="C778" s="4" t="s">
        <v>8156</v>
      </c>
      <c r="D778" s="4" t="s">
        <v>2525</v>
      </c>
      <c r="E778" s="4" t="s">
        <v>6358</v>
      </c>
      <c r="F778" s="4" t="s">
        <v>2700</v>
      </c>
    </row>
    <row r="779" spans="1:6" x14ac:dyDescent="0.2">
      <c r="A779" s="4">
        <v>3106</v>
      </c>
      <c r="B779" s="4">
        <v>7590</v>
      </c>
      <c r="C779" s="4" t="s">
        <v>8155</v>
      </c>
      <c r="D779" s="4" t="s">
        <v>2525</v>
      </c>
      <c r="E779" s="4" t="s">
        <v>6358</v>
      </c>
      <c r="F779" s="4" t="s">
        <v>2700</v>
      </c>
    </row>
    <row r="780" spans="1:6" x14ac:dyDescent="0.2">
      <c r="A780" s="4">
        <v>3107</v>
      </c>
      <c r="B780" s="4">
        <v>129086</v>
      </c>
      <c r="C780" s="4" t="s">
        <v>8154</v>
      </c>
      <c r="D780" s="4" t="s">
        <v>2525</v>
      </c>
      <c r="E780" s="4" t="s">
        <v>6358</v>
      </c>
      <c r="F780" s="4" t="s">
        <v>2700</v>
      </c>
    </row>
    <row r="781" spans="1:6" x14ac:dyDescent="0.2">
      <c r="A781" s="4">
        <v>3108</v>
      </c>
      <c r="B781" s="4"/>
      <c r="C781" s="4" t="s">
        <v>8153</v>
      </c>
      <c r="D781" s="4" t="s">
        <v>2525</v>
      </c>
      <c r="E781" s="4" t="s">
        <v>6358</v>
      </c>
      <c r="F781" s="4" t="s">
        <v>2700</v>
      </c>
    </row>
    <row r="782" spans="1:6" x14ac:dyDescent="0.2">
      <c r="A782" s="4">
        <v>3109</v>
      </c>
      <c r="B782" s="4">
        <v>99435</v>
      </c>
      <c r="C782" s="4" t="s">
        <v>8152</v>
      </c>
      <c r="D782" s="4" t="s">
        <v>2525</v>
      </c>
      <c r="E782" s="4" t="s">
        <v>6358</v>
      </c>
      <c r="F782" s="4" t="s">
        <v>2700</v>
      </c>
    </row>
    <row r="783" spans="1:6" x14ac:dyDescent="0.2">
      <c r="A783" s="4">
        <v>3110</v>
      </c>
      <c r="B783" s="4">
        <v>88654</v>
      </c>
      <c r="C783" s="4" t="s">
        <v>8151</v>
      </c>
      <c r="D783" s="4" t="s">
        <v>2525</v>
      </c>
      <c r="E783" s="4" t="s">
        <v>6358</v>
      </c>
      <c r="F783" s="4" t="s">
        <v>2700</v>
      </c>
    </row>
    <row r="784" spans="1:6" x14ac:dyDescent="0.2">
      <c r="A784" s="4">
        <v>3111</v>
      </c>
      <c r="B784" s="4">
        <v>7597</v>
      </c>
      <c r="C784" s="4" t="s">
        <v>8150</v>
      </c>
      <c r="D784" s="4" t="s">
        <v>2525</v>
      </c>
      <c r="E784" s="4" t="s">
        <v>6358</v>
      </c>
      <c r="F784" s="4" t="s">
        <v>2700</v>
      </c>
    </row>
    <row r="785" spans="1:6" x14ac:dyDescent="0.2">
      <c r="A785" s="4">
        <v>3112</v>
      </c>
      <c r="B785" s="4">
        <v>7597</v>
      </c>
      <c r="C785" s="4" t="s">
        <v>8149</v>
      </c>
      <c r="D785" s="4" t="s">
        <v>2525</v>
      </c>
      <c r="E785" s="4" t="s">
        <v>6358</v>
      </c>
      <c r="F785" s="4" t="s">
        <v>2700</v>
      </c>
    </row>
    <row r="786" spans="1:6" x14ac:dyDescent="0.2">
      <c r="A786" s="4">
        <v>3113</v>
      </c>
      <c r="B786" s="4">
        <v>88653</v>
      </c>
      <c r="C786" s="4" t="s">
        <v>8148</v>
      </c>
      <c r="D786" s="4" t="s">
        <v>2525</v>
      </c>
      <c r="E786" s="4" t="s">
        <v>6358</v>
      </c>
      <c r="F786" s="4" t="s">
        <v>2700</v>
      </c>
    </row>
    <row r="787" spans="1:6" x14ac:dyDescent="0.2">
      <c r="A787" s="4">
        <v>3114</v>
      </c>
      <c r="B787" s="4"/>
      <c r="C787" s="4" t="s">
        <v>8147</v>
      </c>
      <c r="D787" s="4" t="s">
        <v>2525</v>
      </c>
      <c r="E787" s="4" t="s">
        <v>6358</v>
      </c>
      <c r="F787" s="4" t="s">
        <v>2700</v>
      </c>
    </row>
    <row r="788" spans="1:6" x14ac:dyDescent="0.2">
      <c r="A788" s="4">
        <v>3115</v>
      </c>
      <c r="B788" s="4">
        <v>7593</v>
      </c>
      <c r="C788" s="4" t="s">
        <v>8146</v>
      </c>
      <c r="D788" s="4" t="s">
        <v>2525</v>
      </c>
      <c r="E788" s="4" t="s">
        <v>6358</v>
      </c>
      <c r="F788" s="4" t="s">
        <v>2700</v>
      </c>
    </row>
    <row r="789" spans="1:6" x14ac:dyDescent="0.2">
      <c r="A789" s="4">
        <v>3116</v>
      </c>
      <c r="B789" s="4"/>
      <c r="C789" s="4" t="s">
        <v>8145</v>
      </c>
      <c r="D789" s="4" t="s">
        <v>2525</v>
      </c>
      <c r="E789" s="4" t="s">
        <v>6358</v>
      </c>
      <c r="F789" s="4" t="s">
        <v>2700</v>
      </c>
    </row>
    <row r="790" spans="1:6" x14ac:dyDescent="0.2">
      <c r="A790" s="4">
        <v>3117</v>
      </c>
      <c r="B790" s="4">
        <v>88655</v>
      </c>
      <c r="C790" s="4" t="s">
        <v>8144</v>
      </c>
      <c r="D790" s="4" t="s">
        <v>2525</v>
      </c>
      <c r="E790" s="4" t="s">
        <v>6358</v>
      </c>
      <c r="F790" s="4" t="s">
        <v>2700</v>
      </c>
    </row>
    <row r="791" spans="1:6" x14ac:dyDescent="0.2">
      <c r="A791" s="4">
        <v>3118</v>
      </c>
      <c r="B791" s="4">
        <v>99435</v>
      </c>
      <c r="C791" s="4" t="s">
        <v>8143</v>
      </c>
      <c r="D791" s="4" t="s">
        <v>2525</v>
      </c>
      <c r="E791" s="4" t="s">
        <v>6358</v>
      </c>
      <c r="F791" s="4" t="s">
        <v>2700</v>
      </c>
    </row>
    <row r="792" spans="1:6" x14ac:dyDescent="0.2">
      <c r="A792" s="4">
        <v>3119</v>
      </c>
      <c r="B792" s="4">
        <v>281288</v>
      </c>
      <c r="C792" s="4" t="s">
        <v>8142</v>
      </c>
      <c r="D792" s="4" t="s">
        <v>2335</v>
      </c>
      <c r="E792" s="4" t="s">
        <v>6211</v>
      </c>
      <c r="F792" s="4" t="s">
        <v>2700</v>
      </c>
    </row>
    <row r="793" spans="1:6" x14ac:dyDescent="0.2">
      <c r="A793" s="4">
        <v>3120</v>
      </c>
      <c r="B793" s="4">
        <v>259625</v>
      </c>
      <c r="C793" s="4" t="s">
        <v>8141</v>
      </c>
      <c r="D793" s="4" t="s">
        <v>2335</v>
      </c>
      <c r="E793" s="4" t="s">
        <v>6211</v>
      </c>
      <c r="F793" s="4" t="s">
        <v>2700</v>
      </c>
    </row>
    <row r="794" spans="1:6" x14ac:dyDescent="0.2">
      <c r="A794" s="4">
        <v>3124</v>
      </c>
      <c r="B794" s="4">
        <v>119079</v>
      </c>
      <c r="C794" s="4" t="s">
        <v>8140</v>
      </c>
      <c r="D794" s="4" t="s">
        <v>2559</v>
      </c>
      <c r="E794" s="4" t="s">
        <v>6447</v>
      </c>
      <c r="F794" s="4" t="s">
        <v>2700</v>
      </c>
    </row>
    <row r="795" spans="1:6" x14ac:dyDescent="0.2">
      <c r="A795" s="4">
        <v>3125</v>
      </c>
      <c r="B795" s="4">
        <v>342810</v>
      </c>
      <c r="C795" s="4" t="s">
        <v>8139</v>
      </c>
      <c r="D795" s="4" t="s">
        <v>2527</v>
      </c>
      <c r="E795" s="4" t="s">
        <v>6190</v>
      </c>
      <c r="F795" s="4" t="s">
        <v>2700</v>
      </c>
    </row>
    <row r="796" spans="1:6" x14ac:dyDescent="0.2">
      <c r="A796" s="4">
        <v>3126</v>
      </c>
      <c r="B796" s="4">
        <v>266823</v>
      </c>
      <c r="C796" s="4" t="s">
        <v>8138</v>
      </c>
      <c r="D796" s="4" t="s">
        <v>2527</v>
      </c>
      <c r="E796" s="4" t="s">
        <v>6190</v>
      </c>
      <c r="F796" s="4" t="s">
        <v>2700</v>
      </c>
    </row>
    <row r="797" spans="1:6" x14ac:dyDescent="0.2">
      <c r="A797" s="4">
        <v>3127</v>
      </c>
      <c r="B797" s="4">
        <v>263405</v>
      </c>
      <c r="C797" s="4" t="s">
        <v>8137</v>
      </c>
      <c r="D797" s="4" t="s">
        <v>2579</v>
      </c>
      <c r="E797" s="4" t="s">
        <v>6190</v>
      </c>
      <c r="F797" s="4" t="s">
        <v>2700</v>
      </c>
    </row>
    <row r="798" spans="1:6" x14ac:dyDescent="0.2">
      <c r="A798" s="4">
        <v>3129</v>
      </c>
      <c r="B798" s="4">
        <v>262802</v>
      </c>
      <c r="C798" s="4" t="s">
        <v>8136</v>
      </c>
      <c r="D798" s="4" t="s">
        <v>2524</v>
      </c>
      <c r="E798" s="4" t="s">
        <v>6267</v>
      </c>
      <c r="F798" s="4" t="s">
        <v>2700</v>
      </c>
    </row>
    <row r="799" spans="1:6" x14ac:dyDescent="0.2">
      <c r="A799" s="4">
        <v>3131</v>
      </c>
      <c r="B799" s="4">
        <v>262801</v>
      </c>
      <c r="C799" s="4" t="s">
        <v>8135</v>
      </c>
      <c r="D799" s="4" t="s">
        <v>2524</v>
      </c>
      <c r="E799" s="4" t="s">
        <v>6267</v>
      </c>
      <c r="F799" s="4" t="s">
        <v>2700</v>
      </c>
    </row>
    <row r="800" spans="1:6" x14ac:dyDescent="0.2">
      <c r="A800" s="4">
        <v>3132</v>
      </c>
      <c r="B800" s="4"/>
      <c r="C800" s="4" t="s">
        <v>8134</v>
      </c>
      <c r="D800" s="4" t="s">
        <v>2330</v>
      </c>
      <c r="E800" s="4" t="s">
        <v>6258</v>
      </c>
      <c r="F800" s="4" t="s">
        <v>2700</v>
      </c>
    </row>
    <row r="801" spans="1:6" x14ac:dyDescent="0.2">
      <c r="A801" s="4">
        <v>3133</v>
      </c>
      <c r="B801" s="4">
        <v>161566</v>
      </c>
      <c r="C801" s="4" t="s">
        <v>8133</v>
      </c>
      <c r="D801" s="4" t="s">
        <v>2561</v>
      </c>
      <c r="E801" s="4" t="s">
        <v>6192</v>
      </c>
      <c r="F801" s="4" t="s">
        <v>2700</v>
      </c>
    </row>
    <row r="802" spans="1:6" x14ac:dyDescent="0.2">
      <c r="A802" s="4">
        <v>3134</v>
      </c>
      <c r="B802" s="4">
        <v>268213</v>
      </c>
      <c r="C802" s="4" t="s">
        <v>8132</v>
      </c>
      <c r="D802" s="4" t="s">
        <v>2561</v>
      </c>
      <c r="E802" s="4" t="s">
        <v>6192</v>
      </c>
      <c r="F802" s="4" t="s">
        <v>2700</v>
      </c>
    </row>
    <row r="803" spans="1:6" x14ac:dyDescent="0.2">
      <c r="A803" s="4">
        <v>3135</v>
      </c>
      <c r="B803" s="4">
        <v>163232</v>
      </c>
      <c r="C803" s="4" t="s">
        <v>8131</v>
      </c>
      <c r="D803" s="4" t="s">
        <v>2544</v>
      </c>
      <c r="E803" s="4" t="s">
        <v>6447</v>
      </c>
      <c r="F803" s="4" t="s">
        <v>2700</v>
      </c>
    </row>
    <row r="804" spans="1:6" x14ac:dyDescent="0.2">
      <c r="A804" s="4">
        <v>3136</v>
      </c>
      <c r="B804" s="4">
        <v>210523</v>
      </c>
      <c r="C804" s="4" t="s">
        <v>8130</v>
      </c>
      <c r="D804" s="4" t="s">
        <v>2561</v>
      </c>
      <c r="E804" s="4" t="s">
        <v>6192</v>
      </c>
      <c r="F804" s="4" t="s">
        <v>2700</v>
      </c>
    </row>
    <row r="805" spans="1:6" x14ac:dyDescent="0.2">
      <c r="A805" s="4">
        <v>3137</v>
      </c>
      <c r="B805" s="4">
        <v>253640</v>
      </c>
      <c r="C805" s="4" t="s">
        <v>8129</v>
      </c>
      <c r="D805" s="4" t="s">
        <v>2540</v>
      </c>
      <c r="E805" s="4" t="s">
        <v>2541</v>
      </c>
      <c r="F805" s="4" t="s">
        <v>2700</v>
      </c>
    </row>
    <row r="806" spans="1:6" x14ac:dyDescent="0.2">
      <c r="A806" s="4">
        <v>3138</v>
      </c>
      <c r="B806" s="4">
        <v>265132</v>
      </c>
      <c r="C806" s="4" t="s">
        <v>8128</v>
      </c>
      <c r="D806" s="4" t="s">
        <v>2541</v>
      </c>
      <c r="E806" s="4" t="s">
        <v>2541</v>
      </c>
      <c r="F806" s="4" t="s">
        <v>2700</v>
      </c>
    </row>
    <row r="807" spans="1:6" x14ac:dyDescent="0.2">
      <c r="A807" s="4">
        <v>3139</v>
      </c>
      <c r="B807" s="4">
        <v>262800</v>
      </c>
      <c r="C807" s="4" t="s">
        <v>8127</v>
      </c>
      <c r="D807" s="4" t="s">
        <v>2524</v>
      </c>
      <c r="E807" s="4" t="s">
        <v>6267</v>
      </c>
      <c r="F807" s="4" t="s">
        <v>2700</v>
      </c>
    </row>
    <row r="808" spans="1:6" x14ac:dyDescent="0.2">
      <c r="A808" s="4">
        <v>3140</v>
      </c>
      <c r="B808" s="4">
        <v>266617</v>
      </c>
      <c r="C808" s="4" t="s">
        <v>8126</v>
      </c>
      <c r="D808" s="4" t="s">
        <v>2331</v>
      </c>
      <c r="E808" s="4" t="s">
        <v>6258</v>
      </c>
      <c r="F808" s="4" t="s">
        <v>2700</v>
      </c>
    </row>
    <row r="809" spans="1:6" x14ac:dyDescent="0.2">
      <c r="A809" s="4">
        <v>3141</v>
      </c>
      <c r="B809" s="4">
        <v>266618</v>
      </c>
      <c r="C809" s="4" t="s">
        <v>8125</v>
      </c>
      <c r="D809" s="4" t="s">
        <v>2335</v>
      </c>
      <c r="E809" s="4" t="s">
        <v>6211</v>
      </c>
      <c r="F809" s="4" t="s">
        <v>2700</v>
      </c>
    </row>
    <row r="810" spans="1:6" x14ac:dyDescent="0.2">
      <c r="A810" s="4">
        <v>3143</v>
      </c>
      <c r="B810" s="4">
        <v>210523</v>
      </c>
      <c r="C810" s="4" t="s">
        <v>8124</v>
      </c>
      <c r="D810" s="4" t="s">
        <v>2561</v>
      </c>
      <c r="E810" s="4" t="s">
        <v>6192</v>
      </c>
      <c r="F810" s="4" t="s">
        <v>2700</v>
      </c>
    </row>
    <row r="811" spans="1:6" x14ac:dyDescent="0.2">
      <c r="A811" s="4">
        <v>3144</v>
      </c>
      <c r="B811" s="4"/>
      <c r="C811" s="4" t="s">
        <v>8123</v>
      </c>
      <c r="D811" s="4" t="s">
        <v>2524</v>
      </c>
      <c r="E811" s="4" t="s">
        <v>6267</v>
      </c>
      <c r="F811" s="4" t="s">
        <v>2700</v>
      </c>
    </row>
    <row r="812" spans="1:6" x14ac:dyDescent="0.2">
      <c r="A812" s="4">
        <v>3145</v>
      </c>
      <c r="B812" s="4"/>
      <c r="C812" s="4" t="s">
        <v>8122</v>
      </c>
      <c r="D812" s="4" t="s">
        <v>2524</v>
      </c>
      <c r="E812" s="4" t="s">
        <v>6267</v>
      </c>
      <c r="F812" s="4" t="s">
        <v>2700</v>
      </c>
    </row>
    <row r="813" spans="1:6" x14ac:dyDescent="0.2">
      <c r="A813" s="4">
        <v>3146</v>
      </c>
      <c r="B813" s="4">
        <v>199552</v>
      </c>
      <c r="C813" s="4" t="s">
        <v>8121</v>
      </c>
      <c r="D813" s="4" t="s">
        <v>2524</v>
      </c>
      <c r="E813" s="4" t="s">
        <v>6267</v>
      </c>
      <c r="F813" s="4" t="s">
        <v>2700</v>
      </c>
    </row>
    <row r="814" spans="1:6" x14ac:dyDescent="0.2">
      <c r="A814" s="4">
        <v>3147</v>
      </c>
      <c r="B814" s="4">
        <v>201869</v>
      </c>
      <c r="C814" s="4" t="s">
        <v>8120</v>
      </c>
      <c r="D814" s="4" t="s">
        <v>2500</v>
      </c>
      <c r="E814" s="4" t="s">
        <v>2493</v>
      </c>
      <c r="F814" s="4" t="s">
        <v>2700</v>
      </c>
    </row>
    <row r="815" spans="1:6" x14ac:dyDescent="0.2">
      <c r="A815" s="4">
        <v>3148</v>
      </c>
      <c r="B815" s="4">
        <v>219060</v>
      </c>
      <c r="C815" s="4" t="s">
        <v>8119</v>
      </c>
      <c r="D815" s="4" t="s">
        <v>2500</v>
      </c>
      <c r="E815" s="4" t="s">
        <v>2493</v>
      </c>
      <c r="F815" s="4" t="s">
        <v>2700</v>
      </c>
    </row>
    <row r="816" spans="1:6" x14ac:dyDescent="0.2">
      <c r="A816" s="4">
        <v>3149</v>
      </c>
      <c r="B816" s="4">
        <v>255579</v>
      </c>
      <c r="C816" s="4" t="s">
        <v>8118</v>
      </c>
      <c r="D816" s="4" t="s">
        <v>2500</v>
      </c>
      <c r="E816" s="4" t="s">
        <v>2493</v>
      </c>
      <c r="F816" s="4" t="s">
        <v>2700</v>
      </c>
    </row>
    <row r="817" spans="1:6" x14ac:dyDescent="0.2">
      <c r="A817" s="4">
        <v>3150</v>
      </c>
      <c r="B817" s="4">
        <v>265093</v>
      </c>
      <c r="C817" s="4" t="s">
        <v>8117</v>
      </c>
      <c r="D817" s="4" t="s">
        <v>2525</v>
      </c>
      <c r="E817" s="4" t="s">
        <v>6358</v>
      </c>
      <c r="F817" s="4" t="s">
        <v>2700</v>
      </c>
    </row>
    <row r="818" spans="1:6" x14ac:dyDescent="0.2">
      <c r="A818" s="4">
        <v>3151</v>
      </c>
      <c r="B818" s="4">
        <v>269373</v>
      </c>
      <c r="C818" s="4" t="s">
        <v>8116</v>
      </c>
      <c r="D818" s="4" t="s">
        <v>2525</v>
      </c>
      <c r="E818" s="4" t="s">
        <v>6358</v>
      </c>
      <c r="F818" s="4" t="s">
        <v>2700</v>
      </c>
    </row>
    <row r="819" spans="1:6" x14ac:dyDescent="0.2">
      <c r="A819" s="4">
        <v>3152</v>
      </c>
      <c r="B819" s="4">
        <v>85598</v>
      </c>
      <c r="C819" s="4" t="s">
        <v>8115</v>
      </c>
      <c r="D819" s="4" t="s">
        <v>2335</v>
      </c>
      <c r="E819" s="4" t="s">
        <v>6211</v>
      </c>
      <c r="F819" s="4" t="s">
        <v>2700</v>
      </c>
    </row>
    <row r="820" spans="1:6" x14ac:dyDescent="0.2">
      <c r="A820" s="4">
        <v>3153</v>
      </c>
      <c r="B820" s="4">
        <v>367394</v>
      </c>
      <c r="C820" s="4" t="s">
        <v>8114</v>
      </c>
      <c r="D820" s="4" t="s">
        <v>2515</v>
      </c>
      <c r="E820" s="4" t="s">
        <v>6192</v>
      </c>
      <c r="F820" s="4" t="s">
        <v>2700</v>
      </c>
    </row>
    <row r="821" spans="1:6" x14ac:dyDescent="0.2">
      <c r="A821" s="4">
        <v>3154</v>
      </c>
      <c r="B821" s="4">
        <v>255880</v>
      </c>
      <c r="C821" s="4" t="s">
        <v>8113</v>
      </c>
      <c r="D821" s="4" t="s">
        <v>2376</v>
      </c>
      <c r="E821" s="4" t="s">
        <v>7173</v>
      </c>
      <c r="F821" s="4" t="s">
        <v>2700</v>
      </c>
    </row>
    <row r="822" spans="1:6" x14ac:dyDescent="0.2">
      <c r="A822" s="4">
        <v>3155</v>
      </c>
      <c r="B822" s="4">
        <v>267316</v>
      </c>
      <c r="C822" s="4" t="s">
        <v>8112</v>
      </c>
      <c r="D822" s="4" t="s">
        <v>2376</v>
      </c>
      <c r="E822" s="4" t="s">
        <v>7173</v>
      </c>
      <c r="F822" s="4" t="s">
        <v>2700</v>
      </c>
    </row>
    <row r="823" spans="1:6" x14ac:dyDescent="0.2">
      <c r="A823" s="4">
        <v>3156</v>
      </c>
      <c r="B823" s="4">
        <v>266594</v>
      </c>
      <c r="C823" s="4" t="s">
        <v>8111</v>
      </c>
      <c r="D823" s="4" t="s">
        <v>2559</v>
      </c>
      <c r="E823" s="4" t="s">
        <v>6447</v>
      </c>
      <c r="F823" s="4" t="s">
        <v>2700</v>
      </c>
    </row>
    <row r="824" spans="1:6" x14ac:dyDescent="0.2">
      <c r="A824" s="4">
        <v>3157</v>
      </c>
      <c r="B824" s="4">
        <v>236880</v>
      </c>
      <c r="C824" s="4" t="s">
        <v>8110</v>
      </c>
      <c r="D824" s="4" t="s">
        <v>2509</v>
      </c>
      <c r="E824" s="4" t="s">
        <v>6447</v>
      </c>
      <c r="F824" s="4" t="s">
        <v>2700</v>
      </c>
    </row>
    <row r="825" spans="1:6" x14ac:dyDescent="0.2">
      <c r="A825" s="4">
        <v>3158</v>
      </c>
      <c r="B825" s="4">
        <v>266592</v>
      </c>
      <c r="C825" s="4" t="s">
        <v>8109</v>
      </c>
      <c r="D825" s="4" t="s">
        <v>2557</v>
      </c>
      <c r="E825" s="4" t="s">
        <v>6447</v>
      </c>
      <c r="F825" s="4" t="s">
        <v>2700</v>
      </c>
    </row>
    <row r="826" spans="1:6" x14ac:dyDescent="0.2">
      <c r="A826" s="4">
        <v>3159</v>
      </c>
      <c r="B826" s="4">
        <v>268705</v>
      </c>
      <c r="C826" s="4" t="s">
        <v>8108</v>
      </c>
      <c r="D826" s="4" t="s">
        <v>2509</v>
      </c>
      <c r="E826" s="4" t="s">
        <v>6447</v>
      </c>
      <c r="F826" s="4" t="s">
        <v>2700</v>
      </c>
    </row>
    <row r="827" spans="1:6" x14ac:dyDescent="0.2">
      <c r="A827" s="4">
        <v>3160</v>
      </c>
      <c r="B827" s="4">
        <v>268035</v>
      </c>
      <c r="C827" s="4" t="s">
        <v>8107</v>
      </c>
      <c r="D827" s="4" t="s">
        <v>2526</v>
      </c>
      <c r="E827" s="4" t="s">
        <v>6190</v>
      </c>
      <c r="F827" s="4" t="s">
        <v>2700</v>
      </c>
    </row>
    <row r="828" spans="1:6" x14ac:dyDescent="0.2">
      <c r="A828" s="4">
        <v>3161</v>
      </c>
      <c r="B828" s="4">
        <v>247197</v>
      </c>
      <c r="C828" s="4" t="s">
        <v>8106</v>
      </c>
      <c r="D828" s="4" t="s">
        <v>2510</v>
      </c>
      <c r="E828" s="4" t="s">
        <v>6192</v>
      </c>
      <c r="F828" s="4" t="s">
        <v>2700</v>
      </c>
    </row>
    <row r="829" spans="1:6" x14ac:dyDescent="0.2">
      <c r="A829" s="4">
        <v>3162</v>
      </c>
      <c r="B829" s="4">
        <v>275646</v>
      </c>
      <c r="C829" s="4" t="s">
        <v>8105</v>
      </c>
      <c r="D829" s="4" t="s">
        <v>2351</v>
      </c>
      <c r="E829" s="4" t="s">
        <v>2351</v>
      </c>
      <c r="F829" s="4" t="s">
        <v>2700</v>
      </c>
    </row>
    <row r="830" spans="1:6" x14ac:dyDescent="0.2">
      <c r="A830" s="4">
        <v>3163</v>
      </c>
      <c r="B830" s="4">
        <v>275647</v>
      </c>
      <c r="C830" s="4" t="s">
        <v>8104</v>
      </c>
      <c r="D830" s="4" t="s">
        <v>2351</v>
      </c>
      <c r="E830" s="4" t="s">
        <v>2351</v>
      </c>
      <c r="F830" s="4" t="s">
        <v>2700</v>
      </c>
    </row>
    <row r="831" spans="1:6" x14ac:dyDescent="0.2">
      <c r="A831" s="4">
        <v>3164</v>
      </c>
      <c r="B831" s="4">
        <v>271847</v>
      </c>
      <c r="C831" s="4" t="s">
        <v>8103</v>
      </c>
      <c r="D831" s="4" t="s">
        <v>2351</v>
      </c>
      <c r="E831" s="4" t="s">
        <v>2351</v>
      </c>
      <c r="F831" s="4" t="s">
        <v>2700</v>
      </c>
    </row>
    <row r="832" spans="1:6" x14ac:dyDescent="0.2">
      <c r="A832" s="4">
        <v>3165</v>
      </c>
      <c r="B832" s="4">
        <v>265133</v>
      </c>
      <c r="C832" s="4" t="s">
        <v>8102</v>
      </c>
      <c r="D832" s="4" t="s">
        <v>2540</v>
      </c>
      <c r="E832" s="4" t="s">
        <v>2541</v>
      </c>
      <c r="F832" s="4" t="s">
        <v>2700</v>
      </c>
    </row>
    <row r="833" spans="1:6" x14ac:dyDescent="0.2">
      <c r="A833" s="4">
        <v>3166</v>
      </c>
      <c r="B833" s="4">
        <v>267254</v>
      </c>
      <c r="C833" s="4" t="s">
        <v>8101</v>
      </c>
      <c r="D833" s="4" t="s">
        <v>2550</v>
      </c>
      <c r="E833" s="4" t="s">
        <v>6443</v>
      </c>
      <c r="F833" s="4" t="s">
        <v>2700</v>
      </c>
    </row>
    <row r="834" spans="1:6" x14ac:dyDescent="0.2">
      <c r="A834" s="4">
        <v>3167</v>
      </c>
      <c r="B834" s="4">
        <v>261820</v>
      </c>
      <c r="C834" s="4" t="s">
        <v>8100</v>
      </c>
      <c r="D834" s="4" t="s">
        <v>2684</v>
      </c>
      <c r="E834" s="4" t="s">
        <v>6443</v>
      </c>
      <c r="F834" s="4" t="s">
        <v>2700</v>
      </c>
    </row>
    <row r="835" spans="1:6" x14ac:dyDescent="0.2">
      <c r="A835" s="4">
        <v>3168</v>
      </c>
      <c r="B835" s="4">
        <v>264911</v>
      </c>
      <c r="C835" s="4" t="s">
        <v>8099</v>
      </c>
      <c r="D835" s="4" t="s">
        <v>2603</v>
      </c>
      <c r="E835" s="4" t="s">
        <v>6190</v>
      </c>
      <c r="F835" s="4" t="s">
        <v>2700</v>
      </c>
    </row>
    <row r="836" spans="1:6" x14ac:dyDescent="0.2">
      <c r="A836" s="4">
        <v>3169</v>
      </c>
      <c r="B836" s="4">
        <v>269216</v>
      </c>
      <c r="C836" s="4" t="s">
        <v>8098</v>
      </c>
      <c r="D836" s="4" t="s">
        <v>2514</v>
      </c>
      <c r="E836" s="4" t="s">
        <v>6190</v>
      </c>
      <c r="F836" s="4" t="s">
        <v>2700</v>
      </c>
    </row>
    <row r="837" spans="1:6" x14ac:dyDescent="0.2">
      <c r="A837" s="4">
        <v>3170</v>
      </c>
      <c r="B837" s="4">
        <v>262803</v>
      </c>
      <c r="C837" s="4" t="s">
        <v>8097</v>
      </c>
      <c r="D837" s="4" t="s">
        <v>2524</v>
      </c>
      <c r="E837" s="4" t="s">
        <v>6267</v>
      </c>
      <c r="F837" s="4" t="s">
        <v>2700</v>
      </c>
    </row>
    <row r="838" spans="1:6" x14ac:dyDescent="0.2">
      <c r="A838" s="4">
        <v>3204</v>
      </c>
      <c r="B838" s="4">
        <v>150385</v>
      </c>
      <c r="C838" s="4" t="s">
        <v>8096</v>
      </c>
      <c r="D838" s="4" t="s">
        <v>2405</v>
      </c>
      <c r="E838" s="4" t="s">
        <v>6336</v>
      </c>
      <c r="F838" s="4" t="s">
        <v>2700</v>
      </c>
    </row>
    <row r="839" spans="1:6" x14ac:dyDescent="0.2">
      <c r="A839" s="4">
        <v>3206</v>
      </c>
      <c r="B839" s="4">
        <v>269373</v>
      </c>
      <c r="C839" s="4" t="s">
        <v>8095</v>
      </c>
      <c r="D839" s="4" t="s">
        <v>2525</v>
      </c>
      <c r="E839" s="4" t="s">
        <v>6358</v>
      </c>
      <c r="F839" s="4" t="s">
        <v>2700</v>
      </c>
    </row>
    <row r="840" spans="1:6" x14ac:dyDescent="0.2">
      <c r="A840" s="4">
        <v>3207</v>
      </c>
      <c r="B840" s="4">
        <v>269526</v>
      </c>
      <c r="C840" s="4" t="s">
        <v>8094</v>
      </c>
      <c r="D840" s="4" t="s">
        <v>2509</v>
      </c>
      <c r="E840" s="4" t="s">
        <v>6447</v>
      </c>
      <c r="F840" s="4" t="s">
        <v>2700</v>
      </c>
    </row>
    <row r="841" spans="1:6" x14ac:dyDescent="0.2">
      <c r="A841" s="4">
        <v>3208</v>
      </c>
      <c r="B841" s="4">
        <v>269525</v>
      </c>
      <c r="C841" s="4" t="s">
        <v>8093</v>
      </c>
      <c r="D841" s="4" t="s">
        <v>2509</v>
      </c>
      <c r="E841" s="4" t="s">
        <v>6447</v>
      </c>
      <c r="F841" s="4" t="s">
        <v>2700</v>
      </c>
    </row>
    <row r="842" spans="1:6" x14ac:dyDescent="0.2">
      <c r="A842" s="4">
        <v>3209</v>
      </c>
      <c r="B842" s="4">
        <v>267825</v>
      </c>
      <c r="C842" s="4" t="s">
        <v>8092</v>
      </c>
      <c r="D842" s="4" t="s">
        <v>2514</v>
      </c>
      <c r="E842" s="4" t="s">
        <v>6190</v>
      </c>
      <c r="F842" s="4" t="s">
        <v>2700</v>
      </c>
    </row>
    <row r="843" spans="1:6" x14ac:dyDescent="0.2">
      <c r="A843" s="4">
        <v>3210</v>
      </c>
      <c r="B843" s="4">
        <v>225305</v>
      </c>
      <c r="C843" s="4" t="s">
        <v>8091</v>
      </c>
      <c r="D843" s="4" t="s">
        <v>2514</v>
      </c>
      <c r="E843" s="4" t="s">
        <v>6190</v>
      </c>
      <c r="F843" s="4" t="s">
        <v>2700</v>
      </c>
    </row>
    <row r="844" spans="1:6" x14ac:dyDescent="0.2">
      <c r="A844" s="4">
        <v>3211</v>
      </c>
      <c r="B844" s="4">
        <v>340357</v>
      </c>
      <c r="C844" s="4" t="s">
        <v>2404</v>
      </c>
      <c r="D844" s="4" t="s">
        <v>2404</v>
      </c>
      <c r="E844" s="4" t="s">
        <v>6678</v>
      </c>
      <c r="F844" s="4" t="s">
        <v>2700</v>
      </c>
    </row>
    <row r="845" spans="1:6" x14ac:dyDescent="0.2">
      <c r="A845" s="4">
        <v>3212</v>
      </c>
      <c r="B845" s="4"/>
      <c r="C845" s="4" t="s">
        <v>8090</v>
      </c>
      <c r="D845" s="4" t="s">
        <v>8090</v>
      </c>
      <c r="E845" s="4" t="s">
        <v>6678</v>
      </c>
      <c r="F845" s="4" t="s">
        <v>2700</v>
      </c>
    </row>
    <row r="846" spans="1:6" x14ac:dyDescent="0.2">
      <c r="A846" s="4">
        <v>3213</v>
      </c>
      <c r="B846" s="4">
        <v>272608</v>
      </c>
      <c r="C846" s="4" t="s">
        <v>8089</v>
      </c>
      <c r="D846" s="4" t="s">
        <v>2579</v>
      </c>
      <c r="E846" s="4" t="s">
        <v>6190</v>
      </c>
      <c r="F846" s="4" t="s">
        <v>2700</v>
      </c>
    </row>
    <row r="847" spans="1:6" x14ac:dyDescent="0.2">
      <c r="A847" s="4">
        <v>3214</v>
      </c>
      <c r="B847" s="4">
        <v>76890</v>
      </c>
      <c r="C847" s="4" t="s">
        <v>8088</v>
      </c>
      <c r="D847" s="4" t="s">
        <v>2578</v>
      </c>
      <c r="E847" s="4" t="s">
        <v>6190</v>
      </c>
      <c r="F847" s="4" t="s">
        <v>2700</v>
      </c>
    </row>
    <row r="848" spans="1:6" x14ac:dyDescent="0.2">
      <c r="A848" s="4">
        <v>3215</v>
      </c>
      <c r="B848" s="4">
        <v>276567</v>
      </c>
      <c r="C848" s="4" t="s">
        <v>8087</v>
      </c>
      <c r="D848" s="4" t="s">
        <v>2579</v>
      </c>
      <c r="E848" s="4" t="s">
        <v>6190</v>
      </c>
      <c r="F848" s="4" t="s">
        <v>2700</v>
      </c>
    </row>
    <row r="849" spans="1:6" x14ac:dyDescent="0.2">
      <c r="A849" s="4">
        <v>3321</v>
      </c>
      <c r="B849" s="4">
        <v>215631</v>
      </c>
      <c r="C849" s="4" t="s">
        <v>8086</v>
      </c>
      <c r="D849" s="4" t="s">
        <v>2345</v>
      </c>
      <c r="E849" s="4" t="s">
        <v>6325</v>
      </c>
      <c r="F849" s="4" t="s">
        <v>2700</v>
      </c>
    </row>
    <row r="850" spans="1:6" x14ac:dyDescent="0.2">
      <c r="A850" s="4">
        <v>3322</v>
      </c>
      <c r="B850" s="4">
        <v>265943</v>
      </c>
      <c r="C850" s="4" t="s">
        <v>2567</v>
      </c>
      <c r="D850" s="4" t="s">
        <v>2567</v>
      </c>
      <c r="E850" s="4" t="s">
        <v>2567</v>
      </c>
      <c r="F850" s="4" t="s">
        <v>2700</v>
      </c>
    </row>
    <row r="851" spans="1:6" x14ac:dyDescent="0.2">
      <c r="A851" s="4">
        <v>3324</v>
      </c>
      <c r="B851" s="4">
        <v>85144</v>
      </c>
      <c r="C851" s="4" t="s">
        <v>8085</v>
      </c>
      <c r="D851" s="4" t="s">
        <v>2513</v>
      </c>
      <c r="E851" s="4" t="s">
        <v>6190</v>
      </c>
      <c r="F851" s="4" t="s">
        <v>2700</v>
      </c>
    </row>
    <row r="852" spans="1:6" x14ac:dyDescent="0.2">
      <c r="A852" s="4">
        <v>3325</v>
      </c>
      <c r="B852" s="4">
        <v>356844</v>
      </c>
      <c r="C852" s="4" t="s">
        <v>8084</v>
      </c>
      <c r="D852" s="4" t="s">
        <v>2601</v>
      </c>
      <c r="E852" s="4" t="s">
        <v>6192</v>
      </c>
      <c r="F852" s="4" t="s">
        <v>2700</v>
      </c>
    </row>
    <row r="853" spans="1:6" x14ac:dyDescent="0.2">
      <c r="A853" s="4">
        <v>3326</v>
      </c>
      <c r="B853" s="4">
        <v>276505</v>
      </c>
      <c r="C853" s="4" t="s">
        <v>2523</v>
      </c>
      <c r="D853" s="4" t="s">
        <v>2523</v>
      </c>
      <c r="E853" s="4" t="s">
        <v>6192</v>
      </c>
      <c r="F853" s="4" t="s">
        <v>2700</v>
      </c>
    </row>
    <row r="854" spans="1:6" x14ac:dyDescent="0.2">
      <c r="A854" s="4">
        <v>3328</v>
      </c>
      <c r="B854" s="4">
        <v>258108</v>
      </c>
      <c r="C854" s="4" t="s">
        <v>8083</v>
      </c>
      <c r="D854" s="4" t="s">
        <v>2578</v>
      </c>
      <c r="E854" s="4" t="s">
        <v>6190</v>
      </c>
      <c r="F854" s="4" t="s">
        <v>2700</v>
      </c>
    </row>
    <row r="855" spans="1:6" x14ac:dyDescent="0.2">
      <c r="A855" s="4">
        <v>3329</v>
      </c>
      <c r="B855" s="4">
        <v>255154</v>
      </c>
      <c r="C855" s="4" t="s">
        <v>8082</v>
      </c>
      <c r="D855" s="4" t="s">
        <v>2578</v>
      </c>
      <c r="E855" s="4" t="s">
        <v>6190</v>
      </c>
      <c r="F855" s="4" t="s">
        <v>2700</v>
      </c>
    </row>
    <row r="856" spans="1:6" x14ac:dyDescent="0.2">
      <c r="A856" s="4">
        <v>3330</v>
      </c>
      <c r="B856" s="4">
        <v>269369</v>
      </c>
      <c r="C856" s="4" t="s">
        <v>8081</v>
      </c>
      <c r="D856" s="4" t="s">
        <v>2525</v>
      </c>
      <c r="E856" s="4" t="s">
        <v>6358</v>
      </c>
      <c r="F856" s="4" t="s">
        <v>2700</v>
      </c>
    </row>
    <row r="857" spans="1:6" x14ac:dyDescent="0.2">
      <c r="A857" s="4">
        <v>3331</v>
      </c>
      <c r="B857" s="4">
        <v>266620</v>
      </c>
      <c r="C857" s="4" t="s">
        <v>8080</v>
      </c>
      <c r="D857" s="4" t="s">
        <v>2335</v>
      </c>
      <c r="E857" s="4" t="s">
        <v>6211</v>
      </c>
      <c r="F857" s="4" t="s">
        <v>2700</v>
      </c>
    </row>
    <row r="858" spans="1:6" x14ac:dyDescent="0.2">
      <c r="A858" s="4">
        <v>3332</v>
      </c>
      <c r="B858" s="4">
        <v>262057</v>
      </c>
      <c r="C858" s="4" t="s">
        <v>8079</v>
      </c>
      <c r="D858" s="4" t="s">
        <v>2634</v>
      </c>
      <c r="E858" s="4" t="s">
        <v>8076</v>
      </c>
      <c r="F858" s="4" t="s">
        <v>2700</v>
      </c>
    </row>
    <row r="859" spans="1:6" x14ac:dyDescent="0.2">
      <c r="A859" s="4">
        <v>3333</v>
      </c>
      <c r="B859" s="4">
        <v>262058</v>
      </c>
      <c r="C859" s="4" t="s">
        <v>8078</v>
      </c>
      <c r="D859" s="4" t="s">
        <v>2634</v>
      </c>
      <c r="E859" s="4" t="s">
        <v>8076</v>
      </c>
      <c r="F859" s="4" t="s">
        <v>2700</v>
      </c>
    </row>
    <row r="860" spans="1:6" x14ac:dyDescent="0.2">
      <c r="A860" s="4">
        <v>3334</v>
      </c>
      <c r="B860" s="4">
        <v>262059</v>
      </c>
      <c r="C860" s="4" t="s">
        <v>8077</v>
      </c>
      <c r="D860" s="4" t="s">
        <v>2634</v>
      </c>
      <c r="E860" s="4" t="s">
        <v>8076</v>
      </c>
      <c r="F860" s="4" t="s">
        <v>2700</v>
      </c>
    </row>
    <row r="861" spans="1:6" x14ac:dyDescent="0.2">
      <c r="A861" s="4">
        <v>3336</v>
      </c>
      <c r="B861" s="4">
        <v>274307</v>
      </c>
      <c r="C861" s="4" t="s">
        <v>8075</v>
      </c>
      <c r="D861" s="4" t="s">
        <v>2514</v>
      </c>
      <c r="E861" s="4" t="s">
        <v>6190</v>
      </c>
      <c r="F861" s="4" t="s">
        <v>2700</v>
      </c>
    </row>
    <row r="862" spans="1:6" x14ac:dyDescent="0.2">
      <c r="A862" s="4">
        <v>3337</v>
      </c>
      <c r="B862" s="4">
        <v>321349</v>
      </c>
      <c r="C862" s="4" t="s">
        <v>8074</v>
      </c>
      <c r="D862" s="4" t="s">
        <v>7511</v>
      </c>
      <c r="E862" s="4" t="s">
        <v>7510</v>
      </c>
      <c r="F862" s="4" t="s">
        <v>2700</v>
      </c>
    </row>
    <row r="863" spans="1:6" x14ac:dyDescent="0.2">
      <c r="A863" s="4">
        <v>3338</v>
      </c>
      <c r="B863" s="4"/>
      <c r="C863" s="4" t="s">
        <v>8073</v>
      </c>
      <c r="D863" s="4" t="s">
        <v>7511</v>
      </c>
      <c r="E863" s="4" t="s">
        <v>7510</v>
      </c>
      <c r="F863" s="4" t="s">
        <v>2700</v>
      </c>
    </row>
    <row r="864" spans="1:6" x14ac:dyDescent="0.2">
      <c r="A864" s="4">
        <v>3339</v>
      </c>
      <c r="B864" s="4"/>
      <c r="C864" s="4" t="s">
        <v>8072</v>
      </c>
      <c r="D864" s="4" t="s">
        <v>7511</v>
      </c>
      <c r="E864" s="4" t="s">
        <v>7510</v>
      </c>
      <c r="F864" s="4" t="s">
        <v>2700</v>
      </c>
    </row>
    <row r="865" spans="1:6" x14ac:dyDescent="0.2">
      <c r="A865" s="4">
        <v>3341</v>
      </c>
      <c r="B865" s="4">
        <v>226952</v>
      </c>
      <c r="C865" s="4" t="s">
        <v>8071</v>
      </c>
      <c r="D865" s="4" t="s">
        <v>2380</v>
      </c>
      <c r="E865" s="4" t="s">
        <v>6153</v>
      </c>
      <c r="F865" s="4" t="s">
        <v>2700</v>
      </c>
    </row>
    <row r="866" spans="1:6" x14ac:dyDescent="0.2">
      <c r="A866" s="4">
        <v>3342</v>
      </c>
      <c r="B866" s="4">
        <v>338182</v>
      </c>
      <c r="C866" s="4" t="s">
        <v>8070</v>
      </c>
      <c r="D866" s="4" t="s">
        <v>2597</v>
      </c>
      <c r="E866" s="4" t="s">
        <v>2598</v>
      </c>
      <c r="F866" s="4" t="s">
        <v>2700</v>
      </c>
    </row>
    <row r="867" spans="1:6" x14ac:dyDescent="0.2">
      <c r="A867" s="4">
        <v>3343</v>
      </c>
      <c r="B867" s="4">
        <v>75557</v>
      </c>
      <c r="C867" s="4" t="s">
        <v>8069</v>
      </c>
      <c r="D867" s="4" t="s">
        <v>2598</v>
      </c>
      <c r="E867" s="4" t="s">
        <v>2598</v>
      </c>
      <c r="F867" s="4" t="s">
        <v>2700</v>
      </c>
    </row>
    <row r="868" spans="1:6" x14ac:dyDescent="0.2">
      <c r="A868" s="4">
        <v>3344</v>
      </c>
      <c r="B868" s="4">
        <v>97774</v>
      </c>
      <c r="C868" s="4" t="s">
        <v>8068</v>
      </c>
      <c r="D868" s="4" t="s">
        <v>2598</v>
      </c>
      <c r="E868" s="4" t="s">
        <v>2598</v>
      </c>
      <c r="F868" s="4" t="s">
        <v>2700</v>
      </c>
    </row>
    <row r="869" spans="1:6" x14ac:dyDescent="0.2">
      <c r="A869" s="4">
        <v>3345</v>
      </c>
      <c r="B869" s="4">
        <v>162105</v>
      </c>
      <c r="C869" s="4" t="s">
        <v>8067</v>
      </c>
      <c r="D869" s="4" t="s">
        <v>2597</v>
      </c>
      <c r="E869" s="4" t="s">
        <v>2598</v>
      </c>
      <c r="F869" s="4" t="s">
        <v>2700</v>
      </c>
    </row>
    <row r="870" spans="1:6" x14ac:dyDescent="0.2">
      <c r="A870" s="4">
        <v>3346</v>
      </c>
      <c r="B870" s="4">
        <v>86697</v>
      </c>
      <c r="C870" s="4" t="s">
        <v>8066</v>
      </c>
      <c r="D870" s="4" t="s">
        <v>2598</v>
      </c>
      <c r="E870" s="4" t="s">
        <v>2598</v>
      </c>
      <c r="F870" s="4" t="s">
        <v>2700</v>
      </c>
    </row>
    <row r="871" spans="1:6" x14ac:dyDescent="0.2">
      <c r="A871" s="4">
        <v>3347</v>
      </c>
      <c r="B871" s="4">
        <v>75548</v>
      </c>
      <c r="C871" s="4" t="s">
        <v>8065</v>
      </c>
      <c r="D871" s="4" t="s">
        <v>2598</v>
      </c>
      <c r="E871" s="4" t="s">
        <v>2598</v>
      </c>
      <c r="F871" s="4" t="s">
        <v>2700</v>
      </c>
    </row>
    <row r="872" spans="1:6" x14ac:dyDescent="0.2">
      <c r="A872" s="4">
        <v>3349</v>
      </c>
      <c r="B872" s="4">
        <v>4776</v>
      </c>
      <c r="C872" s="4" t="s">
        <v>8064</v>
      </c>
      <c r="D872" s="4" t="s">
        <v>2598</v>
      </c>
      <c r="E872" s="4" t="s">
        <v>2598</v>
      </c>
      <c r="F872" s="4" t="s">
        <v>2700</v>
      </c>
    </row>
    <row r="873" spans="1:6" x14ac:dyDescent="0.2">
      <c r="A873" s="4">
        <v>3350</v>
      </c>
      <c r="B873" s="4">
        <v>277244</v>
      </c>
      <c r="C873" s="4" t="s">
        <v>8063</v>
      </c>
      <c r="D873" s="4" t="s">
        <v>2598</v>
      </c>
      <c r="E873" s="4" t="s">
        <v>2598</v>
      </c>
      <c r="F873" s="4" t="s">
        <v>2700</v>
      </c>
    </row>
    <row r="874" spans="1:6" x14ac:dyDescent="0.2">
      <c r="A874" s="4">
        <v>3351</v>
      </c>
      <c r="B874" s="4">
        <v>330288</v>
      </c>
      <c r="C874" s="4" t="s">
        <v>8062</v>
      </c>
      <c r="D874" s="4" t="s">
        <v>7418</v>
      </c>
      <c r="E874" s="4" t="s">
        <v>7417</v>
      </c>
      <c r="F874" s="4" t="s">
        <v>2700</v>
      </c>
    </row>
    <row r="875" spans="1:6" x14ac:dyDescent="0.2">
      <c r="A875" s="4">
        <v>3352</v>
      </c>
      <c r="B875" s="4">
        <v>317406</v>
      </c>
      <c r="C875" s="4" t="s">
        <v>8061</v>
      </c>
      <c r="D875" s="4" t="s">
        <v>7418</v>
      </c>
      <c r="E875" s="4" t="s">
        <v>7417</v>
      </c>
      <c r="F875" s="4" t="s">
        <v>2700</v>
      </c>
    </row>
    <row r="876" spans="1:6" x14ac:dyDescent="0.2">
      <c r="A876" s="4">
        <v>3353</v>
      </c>
      <c r="B876" s="4">
        <v>316547</v>
      </c>
      <c r="C876" s="4" t="s">
        <v>8060</v>
      </c>
      <c r="D876" s="4" t="s">
        <v>7418</v>
      </c>
      <c r="E876" s="4" t="s">
        <v>7417</v>
      </c>
      <c r="F876" s="4" t="s">
        <v>2700</v>
      </c>
    </row>
    <row r="877" spans="1:6" x14ac:dyDescent="0.2">
      <c r="A877" s="4">
        <v>3354</v>
      </c>
      <c r="B877" s="4"/>
      <c r="C877" s="4" t="s">
        <v>8059</v>
      </c>
      <c r="D877" s="4" t="s">
        <v>7418</v>
      </c>
      <c r="E877" s="4" t="s">
        <v>7417</v>
      </c>
      <c r="F877" s="4" t="s">
        <v>2700</v>
      </c>
    </row>
    <row r="878" spans="1:6" x14ac:dyDescent="0.2">
      <c r="A878" s="4">
        <v>3355</v>
      </c>
      <c r="B878" s="4">
        <v>75552</v>
      </c>
      <c r="C878" s="4" t="s">
        <v>8058</v>
      </c>
      <c r="D878" s="4" t="s">
        <v>2598</v>
      </c>
      <c r="E878" s="4" t="s">
        <v>2598</v>
      </c>
      <c r="F878" s="4" t="s">
        <v>2700</v>
      </c>
    </row>
    <row r="879" spans="1:6" x14ac:dyDescent="0.2">
      <c r="A879" s="4">
        <v>3356</v>
      </c>
      <c r="B879" s="4">
        <v>94501</v>
      </c>
      <c r="C879" s="4" t="s">
        <v>8057</v>
      </c>
      <c r="D879" s="4" t="s">
        <v>2598</v>
      </c>
      <c r="E879" s="4" t="s">
        <v>2598</v>
      </c>
      <c r="F879" s="4" t="s">
        <v>2700</v>
      </c>
    </row>
    <row r="880" spans="1:6" x14ac:dyDescent="0.2">
      <c r="A880" s="4">
        <v>3357</v>
      </c>
      <c r="B880" s="4">
        <v>224881</v>
      </c>
      <c r="C880" s="4" t="s">
        <v>8056</v>
      </c>
      <c r="D880" s="4" t="s">
        <v>2598</v>
      </c>
      <c r="E880" s="4" t="s">
        <v>2598</v>
      </c>
      <c r="F880" s="4" t="s">
        <v>2700</v>
      </c>
    </row>
    <row r="881" spans="1:6" x14ac:dyDescent="0.2">
      <c r="A881" s="4">
        <v>3358</v>
      </c>
      <c r="B881" s="4"/>
      <c r="C881" s="4" t="s">
        <v>8055</v>
      </c>
      <c r="D881" s="4" t="s">
        <v>2401</v>
      </c>
      <c r="E881" s="4" t="s">
        <v>7192</v>
      </c>
      <c r="F881" s="4" t="s">
        <v>2700</v>
      </c>
    </row>
    <row r="882" spans="1:6" x14ac:dyDescent="0.2">
      <c r="A882" s="4">
        <v>3359</v>
      </c>
      <c r="B882" s="4"/>
      <c r="C882" s="4" t="s">
        <v>8054</v>
      </c>
      <c r="D882" s="4" t="s">
        <v>2401</v>
      </c>
      <c r="E882" s="4" t="s">
        <v>7192</v>
      </c>
      <c r="F882" s="4" t="s">
        <v>2700</v>
      </c>
    </row>
    <row r="883" spans="1:6" x14ac:dyDescent="0.2">
      <c r="A883" s="4">
        <v>3360</v>
      </c>
      <c r="B883" s="4"/>
      <c r="C883" s="4" t="s">
        <v>8053</v>
      </c>
      <c r="D883" s="4" t="s">
        <v>2401</v>
      </c>
      <c r="E883" s="4" t="s">
        <v>7192</v>
      </c>
      <c r="F883" s="4" t="s">
        <v>2700</v>
      </c>
    </row>
    <row r="884" spans="1:6" x14ac:dyDescent="0.2">
      <c r="A884" s="4">
        <v>3361</v>
      </c>
      <c r="B884" s="4">
        <v>135641</v>
      </c>
      <c r="C884" s="4" t="s">
        <v>8052</v>
      </c>
      <c r="D884" s="4" t="s">
        <v>2401</v>
      </c>
      <c r="E884" s="4" t="s">
        <v>7192</v>
      </c>
      <c r="F884" s="4" t="s">
        <v>2700</v>
      </c>
    </row>
    <row r="885" spans="1:6" x14ac:dyDescent="0.2">
      <c r="A885" s="4">
        <v>3362</v>
      </c>
      <c r="B885" s="4"/>
      <c r="C885" s="4" t="s">
        <v>8051</v>
      </c>
      <c r="D885" s="4" t="s">
        <v>2401</v>
      </c>
      <c r="E885" s="4" t="s">
        <v>7192</v>
      </c>
      <c r="F885" s="4" t="s">
        <v>2700</v>
      </c>
    </row>
    <row r="886" spans="1:6" x14ac:dyDescent="0.2">
      <c r="A886" s="4">
        <v>3363</v>
      </c>
      <c r="B886" s="4">
        <v>135631</v>
      </c>
      <c r="C886" s="4" t="s">
        <v>8050</v>
      </c>
      <c r="D886" s="4" t="s">
        <v>2401</v>
      </c>
      <c r="E886" s="4" t="s">
        <v>7192</v>
      </c>
      <c r="F886" s="4" t="s">
        <v>2700</v>
      </c>
    </row>
    <row r="887" spans="1:6" x14ac:dyDescent="0.2">
      <c r="A887" s="4">
        <v>3364</v>
      </c>
      <c r="B887" s="4">
        <v>135639</v>
      </c>
      <c r="C887" s="4" t="s">
        <v>8049</v>
      </c>
      <c r="D887" s="4" t="s">
        <v>2401</v>
      </c>
      <c r="E887" s="4" t="s">
        <v>7192</v>
      </c>
      <c r="F887" s="4" t="s">
        <v>2700</v>
      </c>
    </row>
    <row r="888" spans="1:6" x14ac:dyDescent="0.2">
      <c r="A888" s="4">
        <v>3365</v>
      </c>
      <c r="B888" s="4">
        <v>135654</v>
      </c>
      <c r="C888" s="4" t="s">
        <v>8048</v>
      </c>
      <c r="D888" s="4" t="s">
        <v>2401</v>
      </c>
      <c r="E888" s="4" t="s">
        <v>7192</v>
      </c>
      <c r="F888" s="4" t="s">
        <v>2700</v>
      </c>
    </row>
    <row r="889" spans="1:6" x14ac:dyDescent="0.2">
      <c r="A889" s="4">
        <v>3366</v>
      </c>
      <c r="B889" s="4"/>
      <c r="C889" s="4" t="s">
        <v>8047</v>
      </c>
      <c r="D889" s="4" t="s">
        <v>2401</v>
      </c>
      <c r="E889" s="4" t="s">
        <v>7192</v>
      </c>
      <c r="F889" s="4" t="s">
        <v>2700</v>
      </c>
    </row>
    <row r="890" spans="1:6" x14ac:dyDescent="0.2">
      <c r="A890" s="4">
        <v>3367</v>
      </c>
      <c r="B890" s="4"/>
      <c r="C890" s="4" t="s">
        <v>8046</v>
      </c>
      <c r="D890" s="4" t="s">
        <v>2401</v>
      </c>
      <c r="E890" s="4" t="s">
        <v>7192</v>
      </c>
      <c r="F890" s="4" t="s">
        <v>2700</v>
      </c>
    </row>
    <row r="891" spans="1:6" x14ac:dyDescent="0.2">
      <c r="A891" s="4">
        <v>3368</v>
      </c>
      <c r="B891" s="4"/>
      <c r="C891" s="4" t="s">
        <v>8045</v>
      </c>
      <c r="D891" s="4" t="s">
        <v>2401</v>
      </c>
      <c r="E891" s="4" t="s">
        <v>7192</v>
      </c>
      <c r="F891" s="4" t="s">
        <v>2700</v>
      </c>
    </row>
    <row r="892" spans="1:6" x14ac:dyDescent="0.2">
      <c r="A892" s="4">
        <v>3369</v>
      </c>
      <c r="B892" s="4"/>
      <c r="C892" s="4" t="s">
        <v>8044</v>
      </c>
      <c r="D892" s="4" t="s">
        <v>8041</v>
      </c>
      <c r="E892" s="4" t="s">
        <v>8040</v>
      </c>
      <c r="F892" s="4" t="s">
        <v>2700</v>
      </c>
    </row>
    <row r="893" spans="1:6" x14ac:dyDescent="0.2">
      <c r="A893" s="4">
        <v>3370</v>
      </c>
      <c r="B893" s="4"/>
      <c r="C893" s="4" t="s">
        <v>8043</v>
      </c>
      <c r="D893" s="4" t="s">
        <v>8041</v>
      </c>
      <c r="E893" s="4" t="s">
        <v>8040</v>
      </c>
      <c r="F893" s="4" t="s">
        <v>2700</v>
      </c>
    </row>
    <row r="894" spans="1:6" x14ac:dyDescent="0.2">
      <c r="A894" s="4">
        <v>3371</v>
      </c>
      <c r="B894" s="4"/>
      <c r="C894" s="4" t="s">
        <v>8042</v>
      </c>
      <c r="D894" s="4" t="s">
        <v>8041</v>
      </c>
      <c r="E894" s="4" t="s">
        <v>8040</v>
      </c>
      <c r="F894" s="4" t="s">
        <v>2700</v>
      </c>
    </row>
    <row r="895" spans="1:6" x14ac:dyDescent="0.2">
      <c r="A895" s="4">
        <v>3373</v>
      </c>
      <c r="B895" s="4">
        <v>206299</v>
      </c>
      <c r="C895" s="4" t="s">
        <v>8039</v>
      </c>
      <c r="D895" s="4" t="s">
        <v>2335</v>
      </c>
      <c r="E895" s="4" t="s">
        <v>6211</v>
      </c>
      <c r="F895" s="4" t="s">
        <v>2700</v>
      </c>
    </row>
    <row r="896" spans="1:6" x14ac:dyDescent="0.2">
      <c r="A896" s="4">
        <v>3374</v>
      </c>
      <c r="B896" s="4"/>
      <c r="C896" s="4" t="s">
        <v>8038</v>
      </c>
      <c r="D896" s="4" t="s">
        <v>2335</v>
      </c>
      <c r="E896" s="4" t="s">
        <v>6211</v>
      </c>
      <c r="F896" s="4" t="s">
        <v>2700</v>
      </c>
    </row>
    <row r="897" spans="1:6" x14ac:dyDescent="0.2">
      <c r="A897" s="4">
        <v>3375</v>
      </c>
      <c r="B897" s="4">
        <v>145669</v>
      </c>
      <c r="C897" s="4" t="s">
        <v>8037</v>
      </c>
      <c r="D897" s="4" t="s">
        <v>2335</v>
      </c>
      <c r="E897" s="4" t="s">
        <v>6211</v>
      </c>
      <c r="F897" s="4" t="s">
        <v>2700</v>
      </c>
    </row>
    <row r="898" spans="1:6" x14ac:dyDescent="0.2">
      <c r="A898" s="4">
        <v>3376</v>
      </c>
      <c r="B898" s="4">
        <v>177066</v>
      </c>
      <c r="C898" s="4" t="s">
        <v>8036</v>
      </c>
      <c r="D898" s="4" t="s">
        <v>2335</v>
      </c>
      <c r="E898" s="4" t="s">
        <v>6211</v>
      </c>
      <c r="F898" s="4" t="s">
        <v>2700</v>
      </c>
    </row>
    <row r="899" spans="1:6" x14ac:dyDescent="0.2">
      <c r="A899" s="4">
        <v>3377</v>
      </c>
      <c r="B899" s="4"/>
      <c r="C899" s="4" t="s">
        <v>8035</v>
      </c>
      <c r="D899" s="4" t="s">
        <v>2335</v>
      </c>
      <c r="E899" s="4" t="s">
        <v>6211</v>
      </c>
      <c r="F899" s="4" t="s">
        <v>2700</v>
      </c>
    </row>
    <row r="900" spans="1:6" x14ac:dyDescent="0.2">
      <c r="A900" s="4">
        <v>3378</v>
      </c>
      <c r="B900" s="4">
        <v>176037</v>
      </c>
      <c r="C900" s="4" t="s">
        <v>8034</v>
      </c>
      <c r="D900" s="4" t="s">
        <v>2335</v>
      </c>
      <c r="E900" s="4" t="s">
        <v>6211</v>
      </c>
      <c r="F900" s="4" t="s">
        <v>2700</v>
      </c>
    </row>
    <row r="901" spans="1:6" x14ac:dyDescent="0.2">
      <c r="A901" s="4">
        <v>3379</v>
      </c>
      <c r="B901" s="4">
        <v>88437</v>
      </c>
      <c r="C901" s="4" t="s">
        <v>8033</v>
      </c>
      <c r="D901" s="4" t="s">
        <v>2335</v>
      </c>
      <c r="E901" s="4" t="s">
        <v>6211</v>
      </c>
      <c r="F901" s="4" t="s">
        <v>2700</v>
      </c>
    </row>
    <row r="902" spans="1:6" x14ac:dyDescent="0.2">
      <c r="A902" s="4">
        <v>3380</v>
      </c>
      <c r="B902" s="4">
        <v>88690</v>
      </c>
      <c r="C902" s="4" t="s">
        <v>8032</v>
      </c>
      <c r="D902" s="4" t="s">
        <v>2335</v>
      </c>
      <c r="E902" s="4" t="s">
        <v>6211</v>
      </c>
      <c r="F902" s="4" t="s">
        <v>2700</v>
      </c>
    </row>
    <row r="903" spans="1:6" x14ac:dyDescent="0.2">
      <c r="A903" s="4">
        <v>3381</v>
      </c>
      <c r="B903" s="4">
        <v>176033</v>
      </c>
      <c r="C903" s="4" t="s">
        <v>8031</v>
      </c>
      <c r="D903" s="4" t="s">
        <v>2335</v>
      </c>
      <c r="E903" s="4" t="s">
        <v>6211</v>
      </c>
      <c r="F903" s="4" t="s">
        <v>2700</v>
      </c>
    </row>
    <row r="904" spans="1:6" x14ac:dyDescent="0.2">
      <c r="A904" s="4">
        <v>3382</v>
      </c>
      <c r="B904" s="4">
        <v>219055</v>
      </c>
      <c r="C904" s="4" t="s">
        <v>8030</v>
      </c>
      <c r="D904" s="4" t="s">
        <v>2426</v>
      </c>
      <c r="E904" s="4" t="s">
        <v>2426</v>
      </c>
      <c r="F904" s="4" t="s">
        <v>2700</v>
      </c>
    </row>
    <row r="905" spans="1:6" x14ac:dyDescent="0.2">
      <c r="A905" s="4">
        <v>3383</v>
      </c>
      <c r="B905" s="4"/>
      <c r="C905" s="4" t="s">
        <v>8029</v>
      </c>
      <c r="D905" s="4" t="s">
        <v>2337</v>
      </c>
      <c r="E905" s="4" t="s">
        <v>4478</v>
      </c>
      <c r="F905" s="4" t="s">
        <v>2700</v>
      </c>
    </row>
    <row r="906" spans="1:6" x14ac:dyDescent="0.2">
      <c r="A906" s="4">
        <v>3384</v>
      </c>
      <c r="B906" s="4"/>
      <c r="C906" s="4" t="s">
        <v>8028</v>
      </c>
      <c r="D906" s="4" t="s">
        <v>2334</v>
      </c>
      <c r="E906" s="4" t="s">
        <v>6263</v>
      </c>
      <c r="F906" s="4" t="s">
        <v>2700</v>
      </c>
    </row>
    <row r="907" spans="1:6" x14ac:dyDescent="0.2">
      <c r="A907" s="4">
        <v>3385</v>
      </c>
      <c r="B907" s="4">
        <v>280569</v>
      </c>
      <c r="C907" s="4" t="s">
        <v>8027</v>
      </c>
      <c r="D907" s="4" t="s">
        <v>2579</v>
      </c>
      <c r="E907" s="4" t="s">
        <v>6190</v>
      </c>
      <c r="F907" s="4" t="s">
        <v>2700</v>
      </c>
    </row>
    <row r="908" spans="1:6" x14ac:dyDescent="0.2">
      <c r="A908" s="4">
        <v>3386</v>
      </c>
      <c r="B908" s="4">
        <v>90288</v>
      </c>
      <c r="C908" s="4" t="s">
        <v>8026</v>
      </c>
      <c r="D908" s="4" t="s">
        <v>2341</v>
      </c>
      <c r="E908" s="4" t="s">
        <v>2341</v>
      </c>
      <c r="F908" s="4" t="s">
        <v>2700</v>
      </c>
    </row>
    <row r="909" spans="1:6" x14ac:dyDescent="0.2">
      <c r="A909" s="4">
        <v>3387</v>
      </c>
      <c r="B909" s="4">
        <v>150028</v>
      </c>
      <c r="C909" s="4" t="s">
        <v>8025</v>
      </c>
      <c r="D909" s="4" t="s">
        <v>2341</v>
      </c>
      <c r="E909" s="4" t="s">
        <v>2341</v>
      </c>
      <c r="F909" s="4" t="s">
        <v>2700</v>
      </c>
    </row>
    <row r="910" spans="1:6" x14ac:dyDescent="0.2">
      <c r="A910" s="4">
        <v>3388</v>
      </c>
      <c r="B910" s="4">
        <v>204951</v>
      </c>
      <c r="C910" s="4" t="s">
        <v>8024</v>
      </c>
      <c r="D910" s="4" t="s">
        <v>2341</v>
      </c>
      <c r="E910" s="4" t="s">
        <v>2341</v>
      </c>
      <c r="F910" s="4" t="s">
        <v>2700</v>
      </c>
    </row>
    <row r="911" spans="1:6" x14ac:dyDescent="0.2">
      <c r="A911" s="4">
        <v>3389</v>
      </c>
      <c r="B911" s="4">
        <v>204949</v>
      </c>
      <c r="C911" s="4" t="s">
        <v>8023</v>
      </c>
      <c r="D911" s="4" t="s">
        <v>2341</v>
      </c>
      <c r="E911" s="4" t="s">
        <v>2341</v>
      </c>
      <c r="F911" s="4" t="s">
        <v>2700</v>
      </c>
    </row>
    <row r="912" spans="1:6" x14ac:dyDescent="0.2">
      <c r="A912" s="4">
        <v>3390</v>
      </c>
      <c r="B912" s="4">
        <v>94698</v>
      </c>
      <c r="C912" s="4" t="s">
        <v>8022</v>
      </c>
      <c r="D912" s="4" t="s">
        <v>2367</v>
      </c>
      <c r="E912" s="4" t="s">
        <v>6554</v>
      </c>
      <c r="F912" s="4" t="s">
        <v>2700</v>
      </c>
    </row>
    <row r="913" spans="1:6" x14ac:dyDescent="0.2">
      <c r="A913" s="4">
        <v>3392</v>
      </c>
      <c r="B913" s="4">
        <v>274350</v>
      </c>
      <c r="C913" s="4" t="s">
        <v>8021</v>
      </c>
      <c r="D913" s="4" t="s">
        <v>2426</v>
      </c>
      <c r="E913" s="4" t="s">
        <v>2426</v>
      </c>
      <c r="F913" s="4" t="s">
        <v>2700</v>
      </c>
    </row>
    <row r="914" spans="1:6" x14ac:dyDescent="0.2">
      <c r="A914" s="4">
        <v>3393</v>
      </c>
      <c r="B914" s="4">
        <v>210701</v>
      </c>
      <c r="C914" s="4" t="s">
        <v>8020</v>
      </c>
      <c r="D914" s="4" t="s">
        <v>2339</v>
      </c>
      <c r="E914" s="4" t="s">
        <v>2339</v>
      </c>
      <c r="F914" s="4" t="s">
        <v>2700</v>
      </c>
    </row>
    <row r="915" spans="1:6" x14ac:dyDescent="0.2">
      <c r="A915" s="4">
        <v>3394</v>
      </c>
      <c r="B915" s="4">
        <v>6946</v>
      </c>
      <c r="C915" s="4" t="s">
        <v>8019</v>
      </c>
      <c r="D915" s="4" t="s">
        <v>2339</v>
      </c>
      <c r="E915" s="4" t="s">
        <v>2339</v>
      </c>
      <c r="F915" s="4" t="s">
        <v>2700</v>
      </c>
    </row>
    <row r="916" spans="1:6" x14ac:dyDescent="0.2">
      <c r="A916" s="4">
        <v>3395</v>
      </c>
      <c r="B916" s="4">
        <v>6949</v>
      </c>
      <c r="C916" s="4" t="s">
        <v>8018</v>
      </c>
      <c r="D916" s="4" t="s">
        <v>2339</v>
      </c>
      <c r="E916" s="4" t="s">
        <v>2339</v>
      </c>
      <c r="F916" s="4" t="s">
        <v>2700</v>
      </c>
    </row>
    <row r="917" spans="1:6" x14ac:dyDescent="0.2">
      <c r="A917" s="4">
        <v>3396</v>
      </c>
      <c r="B917" s="4">
        <v>6945</v>
      </c>
      <c r="C917" s="4" t="s">
        <v>8017</v>
      </c>
      <c r="D917" s="4" t="s">
        <v>2339</v>
      </c>
      <c r="E917" s="4" t="s">
        <v>2339</v>
      </c>
      <c r="F917" s="4" t="s">
        <v>2700</v>
      </c>
    </row>
    <row r="918" spans="1:6" x14ac:dyDescent="0.2">
      <c r="A918" s="4">
        <v>3397</v>
      </c>
      <c r="B918" s="4">
        <v>6946</v>
      </c>
      <c r="C918" s="4" t="s">
        <v>8016</v>
      </c>
      <c r="D918" s="4" t="s">
        <v>2339</v>
      </c>
      <c r="E918" s="4" t="s">
        <v>2339</v>
      </c>
      <c r="F918" s="4" t="s">
        <v>2700</v>
      </c>
    </row>
    <row r="919" spans="1:6" x14ac:dyDescent="0.2">
      <c r="A919" s="4">
        <v>3398</v>
      </c>
      <c r="B919" s="4">
        <v>6948</v>
      </c>
      <c r="C919" s="4" t="s">
        <v>8015</v>
      </c>
      <c r="D919" s="4" t="s">
        <v>2339</v>
      </c>
      <c r="E919" s="4" t="s">
        <v>2339</v>
      </c>
      <c r="F919" s="4" t="s">
        <v>2700</v>
      </c>
    </row>
    <row r="920" spans="1:6" x14ac:dyDescent="0.2">
      <c r="A920" s="4">
        <v>3400</v>
      </c>
      <c r="B920" s="4">
        <v>181185</v>
      </c>
      <c r="C920" s="4" t="s">
        <v>8014</v>
      </c>
      <c r="D920" s="4" t="s">
        <v>2339</v>
      </c>
      <c r="E920" s="4" t="s">
        <v>2339</v>
      </c>
      <c r="F920" s="4" t="s">
        <v>2700</v>
      </c>
    </row>
    <row r="921" spans="1:6" x14ac:dyDescent="0.2">
      <c r="A921" s="4">
        <v>3401</v>
      </c>
      <c r="B921" s="4">
        <v>174406</v>
      </c>
      <c r="C921" s="4" t="s">
        <v>8013</v>
      </c>
      <c r="D921" s="4" t="s">
        <v>2339</v>
      </c>
      <c r="E921" s="4" t="s">
        <v>2339</v>
      </c>
      <c r="F921" s="4" t="s">
        <v>2700</v>
      </c>
    </row>
    <row r="922" spans="1:6" x14ac:dyDescent="0.2">
      <c r="A922" s="4">
        <v>3402</v>
      </c>
      <c r="B922" s="4">
        <v>6949</v>
      </c>
      <c r="C922" s="4" t="s">
        <v>8012</v>
      </c>
      <c r="D922" s="4" t="s">
        <v>2339</v>
      </c>
      <c r="E922" s="4" t="s">
        <v>2339</v>
      </c>
      <c r="F922" s="4" t="s">
        <v>2700</v>
      </c>
    </row>
    <row r="923" spans="1:6" x14ac:dyDescent="0.2">
      <c r="A923" s="4">
        <v>3403</v>
      </c>
      <c r="B923" s="4">
        <v>76413</v>
      </c>
      <c r="C923" s="4" t="s">
        <v>8011</v>
      </c>
      <c r="D923" s="4" t="s">
        <v>2342</v>
      </c>
      <c r="E923" s="4" t="s">
        <v>2339</v>
      </c>
      <c r="F923" s="4" t="s">
        <v>2700</v>
      </c>
    </row>
    <row r="924" spans="1:6" x14ac:dyDescent="0.2">
      <c r="A924" s="4">
        <v>3404</v>
      </c>
      <c r="B924" s="4">
        <v>76412</v>
      </c>
      <c r="C924" s="4" t="s">
        <v>8010</v>
      </c>
      <c r="D924" s="4" t="s">
        <v>2342</v>
      </c>
      <c r="E924" s="4" t="s">
        <v>2339</v>
      </c>
      <c r="F924" s="4" t="s">
        <v>2700</v>
      </c>
    </row>
    <row r="925" spans="1:6" x14ac:dyDescent="0.2">
      <c r="A925" s="4">
        <v>3405</v>
      </c>
      <c r="B925" s="4">
        <v>76414</v>
      </c>
      <c r="C925" s="4" t="s">
        <v>8009</v>
      </c>
      <c r="D925" s="4" t="s">
        <v>2342</v>
      </c>
      <c r="E925" s="4" t="s">
        <v>2339</v>
      </c>
      <c r="F925" s="4" t="s">
        <v>2700</v>
      </c>
    </row>
    <row r="926" spans="1:6" x14ac:dyDescent="0.2">
      <c r="A926" s="4">
        <v>3406</v>
      </c>
      <c r="B926" s="4">
        <v>272642</v>
      </c>
      <c r="C926" s="4" t="s">
        <v>8008</v>
      </c>
      <c r="D926" s="4" t="s">
        <v>2342</v>
      </c>
      <c r="E926" s="4" t="s">
        <v>2339</v>
      </c>
      <c r="F926" s="4" t="s">
        <v>2700</v>
      </c>
    </row>
    <row r="927" spans="1:6" x14ac:dyDescent="0.2">
      <c r="A927" s="4">
        <v>3407</v>
      </c>
      <c r="B927" s="4">
        <v>204340</v>
      </c>
      <c r="C927" s="4" t="s">
        <v>8007</v>
      </c>
      <c r="D927" s="4" t="s">
        <v>2342</v>
      </c>
      <c r="E927" s="4" t="s">
        <v>2339</v>
      </c>
      <c r="F927" s="4" t="s">
        <v>2700</v>
      </c>
    </row>
    <row r="928" spans="1:6" x14ac:dyDescent="0.2">
      <c r="A928" s="4">
        <v>3408</v>
      </c>
      <c r="B928" s="4">
        <v>279895</v>
      </c>
      <c r="C928" s="4" t="s">
        <v>8006</v>
      </c>
      <c r="D928" s="4" t="s">
        <v>2524</v>
      </c>
      <c r="E928" s="4" t="s">
        <v>6267</v>
      </c>
      <c r="F928" s="4" t="s">
        <v>2700</v>
      </c>
    </row>
    <row r="929" spans="1:6" x14ac:dyDescent="0.2">
      <c r="A929" s="4">
        <v>3409</v>
      </c>
      <c r="B929" s="4">
        <v>204876</v>
      </c>
      <c r="C929" s="4" t="s">
        <v>8005</v>
      </c>
      <c r="D929" s="4" t="s">
        <v>2351</v>
      </c>
      <c r="E929" s="4" t="s">
        <v>2351</v>
      </c>
      <c r="F929" s="4" t="s">
        <v>2700</v>
      </c>
    </row>
    <row r="930" spans="1:6" x14ac:dyDescent="0.2">
      <c r="A930" s="4">
        <v>3410</v>
      </c>
      <c r="B930" s="4">
        <v>205038</v>
      </c>
      <c r="C930" s="4" t="s">
        <v>8004</v>
      </c>
      <c r="D930" s="4" t="s">
        <v>2351</v>
      </c>
      <c r="E930" s="4" t="s">
        <v>2351</v>
      </c>
      <c r="F930" s="4" t="s">
        <v>2700</v>
      </c>
    </row>
    <row r="931" spans="1:6" x14ac:dyDescent="0.2">
      <c r="A931" s="4">
        <v>3411</v>
      </c>
      <c r="B931" s="4">
        <v>237772</v>
      </c>
      <c r="C931" s="4" t="s">
        <v>8003</v>
      </c>
      <c r="D931" s="4" t="s">
        <v>2351</v>
      </c>
      <c r="E931" s="4" t="s">
        <v>2351</v>
      </c>
      <c r="F931" s="4" t="s">
        <v>2700</v>
      </c>
    </row>
    <row r="932" spans="1:6" x14ac:dyDescent="0.2">
      <c r="A932" s="4">
        <v>3412</v>
      </c>
      <c r="B932" s="4">
        <v>173763</v>
      </c>
      <c r="C932" s="4" t="s">
        <v>8002</v>
      </c>
      <c r="D932" s="4" t="s">
        <v>2351</v>
      </c>
      <c r="E932" s="4" t="s">
        <v>2351</v>
      </c>
      <c r="F932" s="4" t="s">
        <v>2700</v>
      </c>
    </row>
    <row r="933" spans="1:6" x14ac:dyDescent="0.2">
      <c r="A933" s="4">
        <v>3414</v>
      </c>
      <c r="B933" s="4">
        <v>204883</v>
      </c>
      <c r="C933" s="4" t="s">
        <v>8001</v>
      </c>
      <c r="D933" s="4" t="s">
        <v>2351</v>
      </c>
      <c r="E933" s="4" t="s">
        <v>2351</v>
      </c>
      <c r="F933" s="4" t="s">
        <v>2700</v>
      </c>
    </row>
    <row r="934" spans="1:6" x14ac:dyDescent="0.2">
      <c r="A934" s="4">
        <v>3415</v>
      </c>
      <c r="B934" s="4">
        <v>204877</v>
      </c>
      <c r="C934" s="4" t="s">
        <v>8000</v>
      </c>
      <c r="D934" s="4" t="s">
        <v>2351</v>
      </c>
      <c r="E934" s="4" t="s">
        <v>2351</v>
      </c>
      <c r="F934" s="4" t="s">
        <v>2700</v>
      </c>
    </row>
    <row r="935" spans="1:6" x14ac:dyDescent="0.2">
      <c r="A935" s="4">
        <v>3416</v>
      </c>
      <c r="B935" s="4">
        <v>204881</v>
      </c>
      <c r="C935" s="4" t="s">
        <v>7999</v>
      </c>
      <c r="D935" s="4" t="s">
        <v>2351</v>
      </c>
      <c r="E935" s="4" t="s">
        <v>2351</v>
      </c>
      <c r="F935" s="4" t="s">
        <v>2700</v>
      </c>
    </row>
    <row r="936" spans="1:6" x14ac:dyDescent="0.2">
      <c r="A936" s="4">
        <v>3417</v>
      </c>
      <c r="B936" s="4">
        <v>204886</v>
      </c>
      <c r="C936" s="4" t="s">
        <v>7998</v>
      </c>
      <c r="D936" s="4" t="s">
        <v>2351</v>
      </c>
      <c r="E936" s="4" t="s">
        <v>2351</v>
      </c>
      <c r="F936" s="4" t="s">
        <v>2700</v>
      </c>
    </row>
    <row r="937" spans="1:6" x14ac:dyDescent="0.2">
      <c r="A937" s="4">
        <v>3418</v>
      </c>
      <c r="B937" s="4">
        <v>275655</v>
      </c>
      <c r="C937" s="4" t="s">
        <v>7997</v>
      </c>
      <c r="D937" s="4" t="s">
        <v>2471</v>
      </c>
      <c r="E937" s="4" t="s">
        <v>2351</v>
      </c>
      <c r="F937" s="4" t="s">
        <v>2700</v>
      </c>
    </row>
    <row r="938" spans="1:6" x14ac:dyDescent="0.2">
      <c r="A938" s="4">
        <v>3419</v>
      </c>
      <c r="B938" s="4">
        <v>275646</v>
      </c>
      <c r="C938" s="4" t="s">
        <v>7996</v>
      </c>
      <c r="D938" s="4" t="s">
        <v>2351</v>
      </c>
      <c r="E938" s="4" t="s">
        <v>2351</v>
      </c>
      <c r="F938" s="4" t="s">
        <v>2700</v>
      </c>
    </row>
    <row r="939" spans="1:6" x14ac:dyDescent="0.2">
      <c r="A939" s="4">
        <v>3420</v>
      </c>
      <c r="B939" s="4">
        <v>204882</v>
      </c>
      <c r="C939" s="4" t="s">
        <v>7995</v>
      </c>
      <c r="D939" s="4" t="s">
        <v>2351</v>
      </c>
      <c r="E939" s="4" t="s">
        <v>2351</v>
      </c>
      <c r="F939" s="4" t="s">
        <v>2700</v>
      </c>
    </row>
    <row r="940" spans="1:6" x14ac:dyDescent="0.2">
      <c r="A940" s="4">
        <v>3421</v>
      </c>
      <c r="B940" s="4">
        <v>275650</v>
      </c>
      <c r="C940" s="4" t="s">
        <v>7994</v>
      </c>
      <c r="D940" s="4" t="s">
        <v>2351</v>
      </c>
      <c r="E940" s="4" t="s">
        <v>2351</v>
      </c>
      <c r="F940" s="4" t="s">
        <v>2700</v>
      </c>
    </row>
    <row r="941" spans="1:6" x14ac:dyDescent="0.2">
      <c r="A941" s="4">
        <v>3422</v>
      </c>
      <c r="B941" s="4">
        <v>204887</v>
      </c>
      <c r="C941" s="4" t="s">
        <v>7993</v>
      </c>
      <c r="D941" s="4" t="s">
        <v>2351</v>
      </c>
      <c r="E941" s="4" t="s">
        <v>2351</v>
      </c>
      <c r="F941" s="4" t="s">
        <v>2700</v>
      </c>
    </row>
    <row r="942" spans="1:6" x14ac:dyDescent="0.2">
      <c r="A942" s="4">
        <v>3423</v>
      </c>
      <c r="B942" s="4">
        <v>275656</v>
      </c>
      <c r="C942" s="4" t="s">
        <v>7992</v>
      </c>
      <c r="D942" s="4" t="s">
        <v>2471</v>
      </c>
      <c r="E942" s="4" t="s">
        <v>2351</v>
      </c>
      <c r="F942" s="4" t="s">
        <v>2700</v>
      </c>
    </row>
    <row r="943" spans="1:6" x14ac:dyDescent="0.2">
      <c r="A943" s="4">
        <v>3424</v>
      </c>
      <c r="B943" s="4">
        <v>204879</v>
      </c>
      <c r="C943" s="4" t="s">
        <v>7991</v>
      </c>
      <c r="D943" s="4" t="s">
        <v>2351</v>
      </c>
      <c r="E943" s="4" t="s">
        <v>2351</v>
      </c>
      <c r="F943" s="4" t="s">
        <v>2700</v>
      </c>
    </row>
    <row r="944" spans="1:6" x14ac:dyDescent="0.2">
      <c r="A944" s="4">
        <v>3425</v>
      </c>
      <c r="B944" s="4">
        <v>204889</v>
      </c>
      <c r="C944" s="4" t="s">
        <v>7990</v>
      </c>
      <c r="D944" s="4" t="s">
        <v>2351</v>
      </c>
      <c r="E944" s="4" t="s">
        <v>2351</v>
      </c>
      <c r="F944" s="4" t="s">
        <v>2700</v>
      </c>
    </row>
    <row r="945" spans="1:6" x14ac:dyDescent="0.2">
      <c r="A945" s="4">
        <v>3426</v>
      </c>
      <c r="B945" s="4">
        <v>275651</v>
      </c>
      <c r="C945" s="4" t="s">
        <v>7989</v>
      </c>
      <c r="D945" s="4" t="s">
        <v>2351</v>
      </c>
      <c r="E945" s="4" t="s">
        <v>2351</v>
      </c>
      <c r="F945" s="4" t="s">
        <v>2700</v>
      </c>
    </row>
    <row r="946" spans="1:6" x14ac:dyDescent="0.2">
      <c r="A946" s="4">
        <v>3427</v>
      </c>
      <c r="B946" s="4">
        <v>276254</v>
      </c>
      <c r="C946" s="4" t="s">
        <v>7988</v>
      </c>
      <c r="D946" s="4" t="s">
        <v>2351</v>
      </c>
      <c r="E946" s="4" t="s">
        <v>2351</v>
      </c>
      <c r="F946" s="4" t="s">
        <v>2700</v>
      </c>
    </row>
    <row r="947" spans="1:6" x14ac:dyDescent="0.2">
      <c r="A947" s="4">
        <v>3428</v>
      </c>
      <c r="B947" s="4">
        <v>259044</v>
      </c>
      <c r="C947" s="4" t="s">
        <v>7987</v>
      </c>
      <c r="D947" s="4" t="s">
        <v>2351</v>
      </c>
      <c r="E947" s="4" t="s">
        <v>2351</v>
      </c>
      <c r="F947" s="4" t="s">
        <v>2700</v>
      </c>
    </row>
    <row r="948" spans="1:6" x14ac:dyDescent="0.2">
      <c r="A948" s="4">
        <v>3429</v>
      </c>
      <c r="B948" s="4">
        <v>204891</v>
      </c>
      <c r="C948" s="4" t="s">
        <v>7986</v>
      </c>
      <c r="D948" s="4" t="s">
        <v>2351</v>
      </c>
      <c r="E948" s="4" t="s">
        <v>2351</v>
      </c>
      <c r="F948" s="4" t="s">
        <v>2700</v>
      </c>
    </row>
    <row r="949" spans="1:6" x14ac:dyDescent="0.2">
      <c r="A949" s="4">
        <v>3430</v>
      </c>
      <c r="B949" s="4">
        <v>204890</v>
      </c>
      <c r="C949" s="4" t="s">
        <v>7985</v>
      </c>
      <c r="D949" s="4" t="s">
        <v>2351</v>
      </c>
      <c r="E949" s="4" t="s">
        <v>2351</v>
      </c>
      <c r="F949" s="4" t="s">
        <v>2700</v>
      </c>
    </row>
    <row r="950" spans="1:6" x14ac:dyDescent="0.2">
      <c r="A950" s="4">
        <v>3431</v>
      </c>
      <c r="B950" s="4">
        <v>275786</v>
      </c>
      <c r="C950" s="4" t="s">
        <v>7984</v>
      </c>
      <c r="D950" s="4" t="s">
        <v>2351</v>
      </c>
      <c r="E950" s="4" t="s">
        <v>2351</v>
      </c>
      <c r="F950" s="4" t="s">
        <v>2700</v>
      </c>
    </row>
    <row r="951" spans="1:6" x14ac:dyDescent="0.2">
      <c r="A951" s="4">
        <v>3432</v>
      </c>
      <c r="B951" s="4">
        <v>204885</v>
      </c>
      <c r="C951" s="4" t="s">
        <v>7983</v>
      </c>
      <c r="D951" s="4" t="s">
        <v>2351</v>
      </c>
      <c r="E951" s="4" t="s">
        <v>2351</v>
      </c>
      <c r="F951" s="4" t="s">
        <v>2700</v>
      </c>
    </row>
    <row r="952" spans="1:6" x14ac:dyDescent="0.2">
      <c r="A952" s="4">
        <v>3433</v>
      </c>
      <c r="B952" s="4">
        <v>275649</v>
      </c>
      <c r="C952" s="4" t="s">
        <v>7982</v>
      </c>
      <c r="D952" s="4" t="s">
        <v>2351</v>
      </c>
      <c r="E952" s="4" t="s">
        <v>2351</v>
      </c>
      <c r="F952" s="4" t="s">
        <v>2700</v>
      </c>
    </row>
    <row r="953" spans="1:6" x14ac:dyDescent="0.2">
      <c r="A953" s="4">
        <v>3434</v>
      </c>
      <c r="B953" s="4">
        <v>275661</v>
      </c>
      <c r="C953" s="4" t="s">
        <v>7981</v>
      </c>
      <c r="D953" s="4" t="s">
        <v>2351</v>
      </c>
      <c r="E953" s="4" t="s">
        <v>2351</v>
      </c>
      <c r="F953" s="4" t="s">
        <v>2700</v>
      </c>
    </row>
    <row r="954" spans="1:6" x14ac:dyDescent="0.2">
      <c r="A954" s="4">
        <v>3435</v>
      </c>
      <c r="B954" s="4">
        <v>184243</v>
      </c>
      <c r="C954" s="4" t="s">
        <v>7980</v>
      </c>
      <c r="D954" s="4" t="s">
        <v>2351</v>
      </c>
      <c r="E954" s="4" t="s">
        <v>2351</v>
      </c>
      <c r="F954" s="4" t="s">
        <v>2700</v>
      </c>
    </row>
    <row r="955" spans="1:6" x14ac:dyDescent="0.2">
      <c r="A955" s="4">
        <v>3436</v>
      </c>
      <c r="B955" s="4">
        <v>275662</v>
      </c>
      <c r="C955" s="4" t="s">
        <v>7979</v>
      </c>
      <c r="D955" s="4" t="s">
        <v>2351</v>
      </c>
      <c r="E955" s="4" t="s">
        <v>2351</v>
      </c>
      <c r="F955" s="4" t="s">
        <v>2700</v>
      </c>
    </row>
    <row r="956" spans="1:6" x14ac:dyDescent="0.2">
      <c r="A956" s="4">
        <v>3437</v>
      </c>
      <c r="B956" s="4">
        <v>275787</v>
      </c>
      <c r="C956" s="4" t="s">
        <v>7978</v>
      </c>
      <c r="D956" s="4" t="s">
        <v>2351</v>
      </c>
      <c r="E956" s="4" t="s">
        <v>2351</v>
      </c>
      <c r="F956" s="4" t="s">
        <v>2700</v>
      </c>
    </row>
    <row r="957" spans="1:6" x14ac:dyDescent="0.2">
      <c r="A957" s="4">
        <v>3438</v>
      </c>
      <c r="B957" s="4">
        <v>275659</v>
      </c>
      <c r="C957" s="4" t="s">
        <v>7977</v>
      </c>
      <c r="D957" s="4" t="s">
        <v>2351</v>
      </c>
      <c r="E957" s="4" t="s">
        <v>2351</v>
      </c>
      <c r="F957" s="4" t="s">
        <v>2700</v>
      </c>
    </row>
    <row r="958" spans="1:6" x14ac:dyDescent="0.2">
      <c r="A958" s="4">
        <v>3439</v>
      </c>
      <c r="B958" s="4">
        <v>204884</v>
      </c>
      <c r="C958" s="4" t="s">
        <v>7976</v>
      </c>
      <c r="D958" s="4" t="s">
        <v>2351</v>
      </c>
      <c r="E958" s="4" t="s">
        <v>2351</v>
      </c>
      <c r="F958" s="4" t="s">
        <v>2700</v>
      </c>
    </row>
    <row r="959" spans="1:6" x14ac:dyDescent="0.2">
      <c r="A959" s="4">
        <v>3440</v>
      </c>
      <c r="B959" s="4">
        <v>275795</v>
      </c>
      <c r="C959" s="4" t="s">
        <v>7975</v>
      </c>
      <c r="D959" s="4" t="s">
        <v>2351</v>
      </c>
      <c r="E959" s="4" t="s">
        <v>2351</v>
      </c>
      <c r="F959" s="4" t="s">
        <v>2700</v>
      </c>
    </row>
    <row r="960" spans="1:6" x14ac:dyDescent="0.2">
      <c r="A960" s="4">
        <v>3441</v>
      </c>
      <c r="B960" s="4">
        <v>275788</v>
      </c>
      <c r="C960" s="4" t="s">
        <v>7974</v>
      </c>
      <c r="D960" s="4" t="s">
        <v>2351</v>
      </c>
      <c r="E960" s="4" t="s">
        <v>2351</v>
      </c>
      <c r="F960" s="4" t="s">
        <v>2700</v>
      </c>
    </row>
    <row r="961" spans="1:6" x14ac:dyDescent="0.2">
      <c r="A961" s="4">
        <v>3442</v>
      </c>
      <c r="B961" s="4">
        <v>275660</v>
      </c>
      <c r="C961" s="4" t="s">
        <v>7973</v>
      </c>
      <c r="D961" s="4" t="s">
        <v>2351</v>
      </c>
      <c r="E961" s="4" t="s">
        <v>2351</v>
      </c>
      <c r="F961" s="4" t="s">
        <v>2700</v>
      </c>
    </row>
    <row r="962" spans="1:6" x14ac:dyDescent="0.2">
      <c r="A962" s="4">
        <v>3444</v>
      </c>
      <c r="B962" s="4">
        <v>278176</v>
      </c>
      <c r="C962" s="4" t="s">
        <v>7972</v>
      </c>
      <c r="D962" s="4" t="s">
        <v>7967</v>
      </c>
      <c r="E962" s="4" t="s">
        <v>7966</v>
      </c>
      <c r="F962" s="4" t="s">
        <v>2700</v>
      </c>
    </row>
    <row r="963" spans="1:6" x14ac:dyDescent="0.2">
      <c r="A963" s="4">
        <v>3445</v>
      </c>
      <c r="B963" s="4">
        <v>278169</v>
      </c>
      <c r="C963" s="4" t="s">
        <v>7971</v>
      </c>
      <c r="D963" s="4" t="s">
        <v>7967</v>
      </c>
      <c r="E963" s="4" t="s">
        <v>7966</v>
      </c>
      <c r="F963" s="4" t="s">
        <v>2700</v>
      </c>
    </row>
    <row r="964" spans="1:6" x14ac:dyDescent="0.2">
      <c r="A964" s="4">
        <v>3446</v>
      </c>
      <c r="B964" s="4">
        <v>278167</v>
      </c>
      <c r="C964" s="4" t="s">
        <v>7970</v>
      </c>
      <c r="D964" s="4" t="s">
        <v>7967</v>
      </c>
      <c r="E964" s="4" t="s">
        <v>7966</v>
      </c>
      <c r="F964" s="4" t="s">
        <v>2700</v>
      </c>
    </row>
    <row r="965" spans="1:6" x14ac:dyDescent="0.2">
      <c r="A965" s="4">
        <v>3447</v>
      </c>
      <c r="B965" s="4">
        <v>278171</v>
      </c>
      <c r="C965" s="4" t="s">
        <v>7969</v>
      </c>
      <c r="D965" s="4" t="s">
        <v>7967</v>
      </c>
      <c r="E965" s="4" t="s">
        <v>7966</v>
      </c>
      <c r="F965" s="4" t="s">
        <v>2700</v>
      </c>
    </row>
    <row r="966" spans="1:6" x14ac:dyDescent="0.2">
      <c r="A966" s="4">
        <v>3448</v>
      </c>
      <c r="B966" s="4">
        <v>278178</v>
      </c>
      <c r="C966" s="4" t="s">
        <v>7968</v>
      </c>
      <c r="D966" s="4" t="s">
        <v>7967</v>
      </c>
      <c r="E966" s="4" t="s">
        <v>7966</v>
      </c>
      <c r="F966" s="4" t="s">
        <v>2700</v>
      </c>
    </row>
    <row r="967" spans="1:6" x14ac:dyDescent="0.2">
      <c r="A967" s="4">
        <v>3449</v>
      </c>
      <c r="B967" s="4">
        <v>272900</v>
      </c>
      <c r="C967" s="4" t="s">
        <v>7965</v>
      </c>
      <c r="D967" s="4" t="s">
        <v>2514</v>
      </c>
      <c r="E967" s="4" t="s">
        <v>6190</v>
      </c>
      <c r="F967" s="4" t="s">
        <v>2700</v>
      </c>
    </row>
    <row r="968" spans="1:6" x14ac:dyDescent="0.2">
      <c r="A968" s="4">
        <v>3450</v>
      </c>
      <c r="B968" s="4">
        <v>281966</v>
      </c>
      <c r="C968" s="4" t="s">
        <v>7964</v>
      </c>
      <c r="D968" s="4" t="s">
        <v>2435</v>
      </c>
      <c r="E968" s="4" t="s">
        <v>2435</v>
      </c>
      <c r="F968" s="4" t="s">
        <v>2700</v>
      </c>
    </row>
    <row r="969" spans="1:6" x14ac:dyDescent="0.2">
      <c r="A969" s="4">
        <v>3451</v>
      </c>
      <c r="B969" s="4">
        <v>110324</v>
      </c>
      <c r="C969" s="4" t="s">
        <v>7963</v>
      </c>
      <c r="D969" s="4" t="s">
        <v>2435</v>
      </c>
      <c r="E969" s="4" t="s">
        <v>2435</v>
      </c>
      <c r="F969" s="4" t="s">
        <v>2700</v>
      </c>
    </row>
    <row r="970" spans="1:6" x14ac:dyDescent="0.2">
      <c r="A970" s="4">
        <v>3452</v>
      </c>
      <c r="B970" s="4">
        <v>150248</v>
      </c>
      <c r="C970" s="4" t="s">
        <v>7962</v>
      </c>
      <c r="D970" s="4" t="s">
        <v>2435</v>
      </c>
      <c r="E970" s="4" t="s">
        <v>2435</v>
      </c>
      <c r="F970" s="4" t="s">
        <v>2700</v>
      </c>
    </row>
    <row r="971" spans="1:6" x14ac:dyDescent="0.2">
      <c r="A971" s="4">
        <v>3453</v>
      </c>
      <c r="B971" s="4">
        <v>109285</v>
      </c>
      <c r="C971" s="4" t="s">
        <v>7961</v>
      </c>
      <c r="D971" s="4" t="s">
        <v>2435</v>
      </c>
      <c r="E971" s="4" t="s">
        <v>2435</v>
      </c>
      <c r="F971" s="4" t="s">
        <v>2700</v>
      </c>
    </row>
    <row r="972" spans="1:6" x14ac:dyDescent="0.2">
      <c r="A972" s="4">
        <v>3454</v>
      </c>
      <c r="B972" s="4">
        <v>206645</v>
      </c>
      <c r="C972" s="4" t="s">
        <v>7960</v>
      </c>
      <c r="D972" s="4" t="s">
        <v>2435</v>
      </c>
      <c r="E972" s="4" t="s">
        <v>2435</v>
      </c>
      <c r="F972" s="4" t="s">
        <v>2700</v>
      </c>
    </row>
    <row r="973" spans="1:6" x14ac:dyDescent="0.2">
      <c r="A973" s="4">
        <v>3455</v>
      </c>
      <c r="B973" s="4">
        <v>274160</v>
      </c>
      <c r="C973" s="4" t="s">
        <v>7959</v>
      </c>
      <c r="D973" s="4" t="s">
        <v>2435</v>
      </c>
      <c r="E973" s="4" t="s">
        <v>2435</v>
      </c>
      <c r="F973" s="4" t="s">
        <v>2700</v>
      </c>
    </row>
    <row r="974" spans="1:6" x14ac:dyDescent="0.2">
      <c r="A974" s="4">
        <v>3456</v>
      </c>
      <c r="B974" s="4">
        <v>183573</v>
      </c>
      <c r="C974" s="4" t="s">
        <v>7958</v>
      </c>
      <c r="D974" s="4" t="s">
        <v>2435</v>
      </c>
      <c r="E974" s="4" t="s">
        <v>2435</v>
      </c>
      <c r="F974" s="4" t="s">
        <v>2700</v>
      </c>
    </row>
    <row r="975" spans="1:6" x14ac:dyDescent="0.2">
      <c r="A975" s="4">
        <v>3457</v>
      </c>
      <c r="B975" s="4">
        <v>191484</v>
      </c>
      <c r="C975" s="4" t="s">
        <v>7957</v>
      </c>
      <c r="D975" s="4" t="s">
        <v>2435</v>
      </c>
      <c r="E975" s="4" t="s">
        <v>2435</v>
      </c>
      <c r="F975" s="4" t="s">
        <v>2700</v>
      </c>
    </row>
    <row r="976" spans="1:6" x14ac:dyDescent="0.2">
      <c r="A976" s="4">
        <v>3459</v>
      </c>
      <c r="B976" s="4">
        <v>204780</v>
      </c>
      <c r="C976" s="4" t="s">
        <v>7956</v>
      </c>
      <c r="D976" s="4" t="s">
        <v>2435</v>
      </c>
      <c r="E976" s="4" t="s">
        <v>2435</v>
      </c>
      <c r="F976" s="4" t="s">
        <v>2700</v>
      </c>
    </row>
    <row r="977" spans="1:6" x14ac:dyDescent="0.2">
      <c r="A977" s="4">
        <v>3460</v>
      </c>
      <c r="B977" s="4"/>
      <c r="C977" s="4" t="s">
        <v>7955</v>
      </c>
      <c r="D977" s="4" t="s">
        <v>2435</v>
      </c>
      <c r="E977" s="4" t="s">
        <v>2435</v>
      </c>
      <c r="F977" s="4" t="s">
        <v>2700</v>
      </c>
    </row>
    <row r="978" spans="1:6" x14ac:dyDescent="0.2">
      <c r="A978" s="4">
        <v>3461</v>
      </c>
      <c r="B978" s="4"/>
      <c r="C978" s="4" t="s">
        <v>7954</v>
      </c>
      <c r="D978" s="4" t="s">
        <v>2435</v>
      </c>
      <c r="E978" s="4" t="s">
        <v>2435</v>
      </c>
      <c r="F978" s="4" t="s">
        <v>2700</v>
      </c>
    </row>
    <row r="979" spans="1:6" x14ac:dyDescent="0.2">
      <c r="A979" s="4">
        <v>3463</v>
      </c>
      <c r="B979" s="4">
        <v>109285</v>
      </c>
      <c r="C979" s="4" t="s">
        <v>7953</v>
      </c>
      <c r="D979" s="4" t="s">
        <v>2435</v>
      </c>
      <c r="E979" s="4" t="s">
        <v>2435</v>
      </c>
      <c r="F979" s="4" t="s">
        <v>2700</v>
      </c>
    </row>
    <row r="980" spans="1:6" x14ac:dyDescent="0.2">
      <c r="A980" s="4">
        <v>3464</v>
      </c>
      <c r="B980" s="4">
        <v>204779</v>
      </c>
      <c r="C980" s="4" t="s">
        <v>7952</v>
      </c>
      <c r="D980" s="4" t="s">
        <v>2435</v>
      </c>
      <c r="E980" s="4" t="s">
        <v>2435</v>
      </c>
      <c r="F980" s="4" t="s">
        <v>2700</v>
      </c>
    </row>
    <row r="981" spans="1:6" x14ac:dyDescent="0.2">
      <c r="A981" s="4">
        <v>3465</v>
      </c>
      <c r="B981" s="4">
        <v>199282</v>
      </c>
      <c r="C981" s="4" t="s">
        <v>7951</v>
      </c>
      <c r="D981" s="4" t="s">
        <v>2435</v>
      </c>
      <c r="E981" s="4" t="s">
        <v>2435</v>
      </c>
      <c r="F981" s="4" t="s">
        <v>2700</v>
      </c>
    </row>
    <row r="982" spans="1:6" x14ac:dyDescent="0.2">
      <c r="A982" s="4">
        <v>3466</v>
      </c>
      <c r="B982" s="4">
        <v>167868</v>
      </c>
      <c r="C982" s="4" t="s">
        <v>7950</v>
      </c>
      <c r="D982" s="4" t="s">
        <v>2435</v>
      </c>
      <c r="E982" s="4" t="s">
        <v>2435</v>
      </c>
      <c r="F982" s="4" t="s">
        <v>2700</v>
      </c>
    </row>
    <row r="983" spans="1:6" x14ac:dyDescent="0.2">
      <c r="A983" s="4">
        <v>3467</v>
      </c>
      <c r="B983" s="4">
        <v>167851</v>
      </c>
      <c r="C983" s="4" t="s">
        <v>7949</v>
      </c>
      <c r="D983" s="4" t="s">
        <v>2435</v>
      </c>
      <c r="E983" s="4" t="s">
        <v>2435</v>
      </c>
      <c r="F983" s="4" t="s">
        <v>2700</v>
      </c>
    </row>
    <row r="984" spans="1:6" x14ac:dyDescent="0.2">
      <c r="A984" s="4">
        <v>3468</v>
      </c>
      <c r="B984" s="4">
        <v>105467</v>
      </c>
      <c r="C984" s="4" t="s">
        <v>7948</v>
      </c>
      <c r="D984" s="4" t="s">
        <v>2435</v>
      </c>
      <c r="E984" s="4" t="s">
        <v>2435</v>
      </c>
      <c r="F984" s="4" t="s">
        <v>2700</v>
      </c>
    </row>
    <row r="985" spans="1:6" x14ac:dyDescent="0.2">
      <c r="A985" s="4">
        <v>3469</v>
      </c>
      <c r="B985" s="4">
        <v>207609</v>
      </c>
      <c r="C985" s="4" t="s">
        <v>7947</v>
      </c>
      <c r="D985" s="4" t="s">
        <v>2435</v>
      </c>
      <c r="E985" s="4" t="s">
        <v>2435</v>
      </c>
      <c r="F985" s="4" t="s">
        <v>2700</v>
      </c>
    </row>
    <row r="986" spans="1:6" x14ac:dyDescent="0.2">
      <c r="A986" s="4">
        <v>3470</v>
      </c>
      <c r="B986" s="4">
        <v>212060</v>
      </c>
      <c r="C986" s="4" t="s">
        <v>7946</v>
      </c>
      <c r="D986" s="4" t="s">
        <v>2435</v>
      </c>
      <c r="E986" s="4" t="s">
        <v>2435</v>
      </c>
      <c r="F986" s="4" t="s">
        <v>2700</v>
      </c>
    </row>
    <row r="987" spans="1:6" x14ac:dyDescent="0.2">
      <c r="A987" s="4">
        <v>3487</v>
      </c>
      <c r="B987" s="4"/>
      <c r="C987" s="4" t="s">
        <v>7945</v>
      </c>
      <c r="D987" s="4" t="s">
        <v>2411</v>
      </c>
      <c r="E987" s="4" t="s">
        <v>7485</v>
      </c>
      <c r="F987" s="4" t="s">
        <v>2700</v>
      </c>
    </row>
    <row r="988" spans="1:6" x14ac:dyDescent="0.2">
      <c r="A988" s="4">
        <v>3488</v>
      </c>
      <c r="B988" s="4">
        <v>119943</v>
      </c>
      <c r="C988" s="4" t="s">
        <v>7944</v>
      </c>
      <c r="D988" s="4" t="s">
        <v>2418</v>
      </c>
      <c r="E988" s="4" t="s">
        <v>6356</v>
      </c>
      <c r="F988" s="4" t="s">
        <v>2700</v>
      </c>
    </row>
    <row r="989" spans="1:6" x14ac:dyDescent="0.2">
      <c r="A989" s="4">
        <v>3489</v>
      </c>
      <c r="B989" s="4">
        <v>267766</v>
      </c>
      <c r="C989" s="4" t="s">
        <v>7943</v>
      </c>
      <c r="D989" s="4" t="s">
        <v>2559</v>
      </c>
      <c r="E989" s="4" t="s">
        <v>6447</v>
      </c>
      <c r="F989" s="4" t="s">
        <v>2700</v>
      </c>
    </row>
    <row r="990" spans="1:6" x14ac:dyDescent="0.2">
      <c r="A990" s="4">
        <v>3490</v>
      </c>
      <c r="B990" s="4">
        <v>286590</v>
      </c>
      <c r="C990" s="4" t="s">
        <v>7942</v>
      </c>
      <c r="D990" s="4" t="s">
        <v>2524</v>
      </c>
      <c r="E990" s="4" t="s">
        <v>6267</v>
      </c>
      <c r="F990" s="4" t="s">
        <v>2700</v>
      </c>
    </row>
    <row r="991" spans="1:6" x14ac:dyDescent="0.2">
      <c r="A991" s="4">
        <v>3491</v>
      </c>
      <c r="B991" s="4">
        <v>360866</v>
      </c>
      <c r="C991" s="4" t="s">
        <v>7941</v>
      </c>
      <c r="D991" s="4" t="s">
        <v>2351</v>
      </c>
      <c r="E991" s="4" t="s">
        <v>2351</v>
      </c>
      <c r="F991" s="4" t="s">
        <v>2700</v>
      </c>
    </row>
    <row r="992" spans="1:6" x14ac:dyDescent="0.2">
      <c r="A992" s="4">
        <v>3492</v>
      </c>
      <c r="B992" s="4">
        <v>276413</v>
      </c>
      <c r="C992" s="4" t="s">
        <v>7940</v>
      </c>
      <c r="D992" s="4" t="s">
        <v>2523</v>
      </c>
      <c r="E992" s="4" t="s">
        <v>6192</v>
      </c>
      <c r="F992" s="4" t="s">
        <v>2700</v>
      </c>
    </row>
    <row r="993" spans="1:6" x14ac:dyDescent="0.2">
      <c r="A993" s="4">
        <v>3493</v>
      </c>
      <c r="B993" s="4">
        <v>276414</v>
      </c>
      <c r="C993" s="4" t="s">
        <v>7939</v>
      </c>
      <c r="D993" s="4" t="s">
        <v>2523</v>
      </c>
      <c r="E993" s="4" t="s">
        <v>6192</v>
      </c>
      <c r="F993" s="4" t="s">
        <v>2700</v>
      </c>
    </row>
    <row r="994" spans="1:6" x14ac:dyDescent="0.2">
      <c r="A994" s="4">
        <v>3494</v>
      </c>
      <c r="B994" s="4"/>
      <c r="C994" s="4" t="s">
        <v>7938</v>
      </c>
      <c r="D994" s="4" t="s">
        <v>2500</v>
      </c>
      <c r="E994" s="4" t="s">
        <v>2493</v>
      </c>
      <c r="F994" s="4" t="s">
        <v>2700</v>
      </c>
    </row>
    <row r="995" spans="1:6" x14ac:dyDescent="0.2">
      <c r="A995" s="4">
        <v>3495</v>
      </c>
      <c r="B995" s="4">
        <v>175021</v>
      </c>
      <c r="C995" s="4" t="s">
        <v>7937</v>
      </c>
      <c r="D995" s="4" t="s">
        <v>7414</v>
      </c>
      <c r="E995" s="4" t="s">
        <v>7414</v>
      </c>
      <c r="F995" s="4" t="s">
        <v>2700</v>
      </c>
    </row>
    <row r="996" spans="1:6" x14ac:dyDescent="0.2">
      <c r="A996" s="4">
        <v>3496</v>
      </c>
      <c r="B996" s="4"/>
      <c r="C996" s="4" t="s">
        <v>7936</v>
      </c>
      <c r="D996" s="4" t="s">
        <v>2337</v>
      </c>
      <c r="E996" s="4" t="s">
        <v>4478</v>
      </c>
      <c r="F996" s="4" t="s">
        <v>2700</v>
      </c>
    </row>
    <row r="997" spans="1:6" x14ac:dyDescent="0.2">
      <c r="A997" s="4">
        <v>3497</v>
      </c>
      <c r="B997" s="4"/>
      <c r="C997" s="4" t="s">
        <v>7935</v>
      </c>
      <c r="D997" s="4" t="s">
        <v>2329</v>
      </c>
      <c r="E997" s="4" t="s">
        <v>4478</v>
      </c>
      <c r="F997" s="4" t="s">
        <v>2700</v>
      </c>
    </row>
    <row r="998" spans="1:6" x14ac:dyDescent="0.2">
      <c r="A998" s="4">
        <v>3498</v>
      </c>
      <c r="B998" s="4">
        <v>8941</v>
      </c>
      <c r="C998" s="4" t="s">
        <v>7934</v>
      </c>
      <c r="D998" s="4" t="s">
        <v>2337</v>
      </c>
      <c r="E998" s="4" t="s">
        <v>4478</v>
      </c>
      <c r="F998" s="4" t="s">
        <v>2700</v>
      </c>
    </row>
    <row r="999" spans="1:6" x14ac:dyDescent="0.2">
      <c r="A999" s="4">
        <v>3499</v>
      </c>
      <c r="B999" s="4">
        <v>8941</v>
      </c>
      <c r="C999" s="4" t="s">
        <v>7933</v>
      </c>
      <c r="D999" s="4" t="s">
        <v>2337</v>
      </c>
      <c r="E999" s="4" t="s">
        <v>4478</v>
      </c>
      <c r="F999" s="4" t="s">
        <v>2700</v>
      </c>
    </row>
    <row r="1000" spans="1:6" x14ac:dyDescent="0.2">
      <c r="A1000" s="4">
        <v>3500</v>
      </c>
      <c r="B1000" s="4">
        <v>6626</v>
      </c>
      <c r="C1000" s="4" t="s">
        <v>7932</v>
      </c>
      <c r="D1000" s="4" t="s">
        <v>2337</v>
      </c>
      <c r="E1000" s="4" t="s">
        <v>4478</v>
      </c>
      <c r="F1000" s="4" t="s">
        <v>2700</v>
      </c>
    </row>
    <row r="1001" spans="1:6" x14ac:dyDescent="0.2">
      <c r="A1001" s="4">
        <v>3501</v>
      </c>
      <c r="B1001" s="4">
        <v>287269</v>
      </c>
      <c r="C1001" s="4" t="s">
        <v>7931</v>
      </c>
      <c r="D1001" s="4" t="s">
        <v>2337</v>
      </c>
      <c r="E1001" s="4" t="s">
        <v>4478</v>
      </c>
      <c r="F1001" s="4" t="s">
        <v>2700</v>
      </c>
    </row>
    <row r="1002" spans="1:6" x14ac:dyDescent="0.2">
      <c r="A1002" s="4">
        <v>3502</v>
      </c>
      <c r="B1002" s="4">
        <v>6448</v>
      </c>
      <c r="C1002" s="4" t="s">
        <v>7930</v>
      </c>
      <c r="D1002" s="4" t="s">
        <v>2337</v>
      </c>
      <c r="E1002" s="4" t="s">
        <v>4478</v>
      </c>
      <c r="F1002" s="4" t="s">
        <v>2700</v>
      </c>
    </row>
    <row r="1003" spans="1:6" x14ac:dyDescent="0.2">
      <c r="A1003" s="4">
        <v>3503</v>
      </c>
      <c r="B1003" s="4">
        <v>8941</v>
      </c>
      <c r="C1003" s="4" t="s">
        <v>7929</v>
      </c>
      <c r="D1003" s="4" t="s">
        <v>2337</v>
      </c>
      <c r="E1003" s="4" t="s">
        <v>4478</v>
      </c>
      <c r="F1003" s="4" t="s">
        <v>2700</v>
      </c>
    </row>
    <row r="1004" spans="1:6" x14ac:dyDescent="0.2">
      <c r="A1004" s="4">
        <v>3504</v>
      </c>
      <c r="B1004" s="4">
        <v>123523</v>
      </c>
      <c r="C1004" s="4" t="s">
        <v>7928</v>
      </c>
      <c r="D1004" s="4" t="s">
        <v>2337</v>
      </c>
      <c r="E1004" s="4" t="s">
        <v>4478</v>
      </c>
      <c r="F1004" s="4" t="s">
        <v>2700</v>
      </c>
    </row>
    <row r="1005" spans="1:6" x14ac:dyDescent="0.2">
      <c r="A1005" s="4">
        <v>3505</v>
      </c>
      <c r="B1005" s="4">
        <v>160517</v>
      </c>
      <c r="C1005" s="4" t="s">
        <v>7927</v>
      </c>
      <c r="D1005" s="4" t="s">
        <v>2525</v>
      </c>
      <c r="E1005" s="4" t="s">
        <v>6358</v>
      </c>
      <c r="F1005" s="4" t="s">
        <v>2700</v>
      </c>
    </row>
    <row r="1006" spans="1:6" x14ac:dyDescent="0.2">
      <c r="A1006" s="4">
        <v>3506</v>
      </c>
      <c r="B1006" s="4">
        <v>286388</v>
      </c>
      <c r="C1006" s="4" t="s">
        <v>7926</v>
      </c>
      <c r="D1006" s="4" t="s">
        <v>2380</v>
      </c>
      <c r="E1006" s="4" t="s">
        <v>6153</v>
      </c>
      <c r="F1006" s="4" t="s">
        <v>2700</v>
      </c>
    </row>
    <row r="1007" spans="1:6" x14ac:dyDescent="0.2">
      <c r="A1007" s="4">
        <v>3507</v>
      </c>
      <c r="B1007" s="4">
        <v>205990</v>
      </c>
      <c r="C1007" s="4" t="s">
        <v>7925</v>
      </c>
      <c r="D1007" s="4" t="s">
        <v>2380</v>
      </c>
      <c r="E1007" s="4" t="s">
        <v>6153</v>
      </c>
      <c r="F1007" s="4" t="s">
        <v>2700</v>
      </c>
    </row>
    <row r="1008" spans="1:6" x14ac:dyDescent="0.2">
      <c r="A1008" s="4">
        <v>3508</v>
      </c>
      <c r="B1008" s="4">
        <v>7488</v>
      </c>
      <c r="C1008" s="4" t="s">
        <v>7924</v>
      </c>
      <c r="D1008" s="4" t="s">
        <v>2380</v>
      </c>
      <c r="E1008" s="4" t="s">
        <v>6153</v>
      </c>
      <c r="F1008" s="4" t="s">
        <v>2700</v>
      </c>
    </row>
    <row r="1009" spans="1:6" x14ac:dyDescent="0.2">
      <c r="A1009" s="4">
        <v>3509</v>
      </c>
      <c r="B1009" s="4">
        <v>286385</v>
      </c>
      <c r="C1009" s="4" t="s">
        <v>7923</v>
      </c>
      <c r="D1009" s="4" t="s">
        <v>2380</v>
      </c>
      <c r="E1009" s="4" t="s">
        <v>6153</v>
      </c>
      <c r="F1009" s="4" t="s">
        <v>2700</v>
      </c>
    </row>
    <row r="1010" spans="1:6" x14ac:dyDescent="0.2">
      <c r="A1010" s="4">
        <v>3510</v>
      </c>
      <c r="B1010" s="4">
        <v>144484</v>
      </c>
      <c r="C1010" s="4" t="s">
        <v>7922</v>
      </c>
      <c r="D1010" s="4" t="s">
        <v>2380</v>
      </c>
      <c r="E1010" s="4" t="s">
        <v>6153</v>
      </c>
      <c r="F1010" s="4" t="s">
        <v>2700</v>
      </c>
    </row>
    <row r="1011" spans="1:6" x14ac:dyDescent="0.2">
      <c r="A1011" s="4">
        <v>3511</v>
      </c>
      <c r="B1011" s="4">
        <v>144443</v>
      </c>
      <c r="C1011" s="4" t="s">
        <v>7921</v>
      </c>
      <c r="D1011" s="4" t="s">
        <v>2380</v>
      </c>
      <c r="E1011" s="4" t="s">
        <v>6153</v>
      </c>
      <c r="F1011" s="4" t="s">
        <v>2700</v>
      </c>
    </row>
    <row r="1012" spans="1:6" x14ac:dyDescent="0.2">
      <c r="A1012" s="4">
        <v>3512</v>
      </c>
      <c r="B1012" s="4">
        <v>286384</v>
      </c>
      <c r="C1012" s="4" t="s">
        <v>7920</v>
      </c>
      <c r="D1012" s="4" t="s">
        <v>2380</v>
      </c>
      <c r="E1012" s="4" t="s">
        <v>6153</v>
      </c>
      <c r="F1012" s="4" t="s">
        <v>2700</v>
      </c>
    </row>
    <row r="1013" spans="1:6" x14ac:dyDescent="0.2">
      <c r="A1013" s="4">
        <v>3513</v>
      </c>
      <c r="B1013" s="4">
        <v>144442</v>
      </c>
      <c r="C1013" s="4" t="s">
        <v>7919</v>
      </c>
      <c r="D1013" s="4" t="s">
        <v>2380</v>
      </c>
      <c r="E1013" s="4" t="s">
        <v>6153</v>
      </c>
      <c r="F1013" s="4" t="s">
        <v>2700</v>
      </c>
    </row>
    <row r="1014" spans="1:6" x14ac:dyDescent="0.2">
      <c r="A1014" s="4">
        <v>3514</v>
      </c>
      <c r="B1014" s="4"/>
      <c r="C1014" s="4" t="s">
        <v>7918</v>
      </c>
      <c r="D1014" s="4" t="s">
        <v>2380</v>
      </c>
      <c r="E1014" s="4" t="s">
        <v>6153</v>
      </c>
      <c r="F1014" s="4" t="s">
        <v>2700</v>
      </c>
    </row>
    <row r="1015" spans="1:6" x14ac:dyDescent="0.2">
      <c r="A1015" s="4">
        <v>3515</v>
      </c>
      <c r="B1015" s="4">
        <v>226953</v>
      </c>
      <c r="C1015" s="4" t="s">
        <v>7917</v>
      </c>
      <c r="D1015" s="4" t="s">
        <v>2380</v>
      </c>
      <c r="E1015" s="4" t="s">
        <v>6153</v>
      </c>
      <c r="F1015" s="4" t="s">
        <v>2700</v>
      </c>
    </row>
    <row r="1016" spans="1:6" x14ac:dyDescent="0.2">
      <c r="A1016" s="4">
        <v>3516</v>
      </c>
      <c r="B1016" s="4">
        <v>105703</v>
      </c>
      <c r="C1016" s="4" t="s">
        <v>7916</v>
      </c>
      <c r="D1016" s="4" t="s">
        <v>2380</v>
      </c>
      <c r="E1016" s="4" t="s">
        <v>6153</v>
      </c>
      <c r="F1016" s="4" t="s">
        <v>2700</v>
      </c>
    </row>
    <row r="1017" spans="1:6" x14ac:dyDescent="0.2">
      <c r="A1017" s="4">
        <v>3517</v>
      </c>
      <c r="B1017" s="4">
        <v>237736</v>
      </c>
      <c r="C1017" s="4" t="s">
        <v>7915</v>
      </c>
      <c r="D1017" s="4" t="s">
        <v>2380</v>
      </c>
      <c r="E1017" s="4" t="s">
        <v>6153</v>
      </c>
      <c r="F1017" s="4" t="s">
        <v>2700</v>
      </c>
    </row>
    <row r="1018" spans="1:6" x14ac:dyDescent="0.2">
      <c r="A1018" s="4">
        <v>3518</v>
      </c>
      <c r="B1018" s="4">
        <v>144451</v>
      </c>
      <c r="C1018" s="4" t="s">
        <v>7914</v>
      </c>
      <c r="D1018" s="4" t="s">
        <v>2380</v>
      </c>
      <c r="E1018" s="4" t="s">
        <v>6153</v>
      </c>
      <c r="F1018" s="4" t="s">
        <v>2700</v>
      </c>
    </row>
    <row r="1019" spans="1:6" x14ac:dyDescent="0.2">
      <c r="A1019" s="4">
        <v>3519</v>
      </c>
      <c r="B1019" s="4">
        <v>205994</v>
      </c>
      <c r="C1019" s="4" t="s">
        <v>7913</v>
      </c>
      <c r="D1019" s="4" t="s">
        <v>2380</v>
      </c>
      <c r="E1019" s="4" t="s">
        <v>6153</v>
      </c>
      <c r="F1019" s="4" t="s">
        <v>2700</v>
      </c>
    </row>
    <row r="1020" spans="1:6" x14ac:dyDescent="0.2">
      <c r="A1020" s="4">
        <v>3520</v>
      </c>
      <c r="B1020" s="4">
        <v>144474</v>
      </c>
      <c r="C1020" s="4" t="s">
        <v>7912</v>
      </c>
      <c r="D1020" s="4" t="s">
        <v>2380</v>
      </c>
      <c r="E1020" s="4" t="s">
        <v>6153</v>
      </c>
      <c r="F1020" s="4" t="s">
        <v>2700</v>
      </c>
    </row>
    <row r="1021" spans="1:6" x14ac:dyDescent="0.2">
      <c r="A1021" s="4">
        <v>3521</v>
      </c>
      <c r="B1021" s="4">
        <v>286386</v>
      </c>
      <c r="C1021" s="4" t="s">
        <v>7911</v>
      </c>
      <c r="D1021" s="4" t="s">
        <v>2380</v>
      </c>
      <c r="E1021" s="4" t="s">
        <v>6153</v>
      </c>
      <c r="F1021" s="4" t="s">
        <v>2700</v>
      </c>
    </row>
    <row r="1022" spans="1:6" x14ac:dyDescent="0.2">
      <c r="A1022" s="4">
        <v>3522</v>
      </c>
      <c r="B1022" s="4">
        <v>205995</v>
      </c>
      <c r="C1022" s="4" t="s">
        <v>7910</v>
      </c>
      <c r="D1022" s="4" t="s">
        <v>2380</v>
      </c>
      <c r="E1022" s="4" t="s">
        <v>6153</v>
      </c>
      <c r="F1022" s="4" t="s">
        <v>2700</v>
      </c>
    </row>
    <row r="1023" spans="1:6" x14ac:dyDescent="0.2">
      <c r="A1023" s="4">
        <v>3523</v>
      </c>
      <c r="B1023" s="4">
        <v>144485</v>
      </c>
      <c r="C1023" s="4" t="s">
        <v>7909</v>
      </c>
      <c r="D1023" s="4" t="s">
        <v>2380</v>
      </c>
      <c r="E1023" s="4" t="s">
        <v>6153</v>
      </c>
      <c r="F1023" s="4" t="s">
        <v>2700</v>
      </c>
    </row>
    <row r="1024" spans="1:6" x14ac:dyDescent="0.2">
      <c r="A1024" s="4">
        <v>3524</v>
      </c>
      <c r="B1024" s="4">
        <v>286383</v>
      </c>
      <c r="C1024" s="4" t="s">
        <v>7908</v>
      </c>
      <c r="D1024" s="4" t="s">
        <v>2340</v>
      </c>
      <c r="E1024" s="4" t="s">
        <v>6153</v>
      </c>
      <c r="F1024" s="4" t="s">
        <v>2700</v>
      </c>
    </row>
    <row r="1025" spans="1:6" x14ac:dyDescent="0.2">
      <c r="A1025" s="4">
        <v>3525</v>
      </c>
      <c r="B1025" s="4">
        <v>268648</v>
      </c>
      <c r="C1025" s="4" t="s">
        <v>7907</v>
      </c>
      <c r="D1025" s="4" t="s">
        <v>2380</v>
      </c>
      <c r="E1025" s="4" t="s">
        <v>6153</v>
      </c>
      <c r="F1025" s="4" t="s">
        <v>2700</v>
      </c>
    </row>
    <row r="1026" spans="1:6" x14ac:dyDescent="0.2">
      <c r="A1026" s="4">
        <v>3526</v>
      </c>
      <c r="B1026" s="4">
        <v>286392</v>
      </c>
      <c r="C1026" s="4" t="s">
        <v>7906</v>
      </c>
      <c r="D1026" s="4" t="s">
        <v>2380</v>
      </c>
      <c r="E1026" s="4" t="s">
        <v>6153</v>
      </c>
      <c r="F1026" s="4" t="s">
        <v>2700</v>
      </c>
    </row>
    <row r="1027" spans="1:6" x14ac:dyDescent="0.2">
      <c r="A1027" s="4">
        <v>3527</v>
      </c>
      <c r="B1027" s="4"/>
      <c r="C1027" s="4" t="s">
        <v>7905</v>
      </c>
      <c r="D1027" s="4" t="s">
        <v>2340</v>
      </c>
      <c r="E1027" s="4" t="s">
        <v>6153</v>
      </c>
      <c r="F1027" s="4" t="s">
        <v>2700</v>
      </c>
    </row>
    <row r="1028" spans="1:6" x14ac:dyDescent="0.2">
      <c r="A1028" s="4">
        <v>3528</v>
      </c>
      <c r="B1028" s="4">
        <v>286511</v>
      </c>
      <c r="C1028" s="4" t="s">
        <v>7904</v>
      </c>
      <c r="D1028" s="4" t="s">
        <v>2380</v>
      </c>
      <c r="E1028" s="4" t="s">
        <v>6153</v>
      </c>
      <c r="F1028" s="4" t="s">
        <v>2700</v>
      </c>
    </row>
    <row r="1029" spans="1:6" x14ac:dyDescent="0.2">
      <c r="A1029" s="4">
        <v>3529</v>
      </c>
      <c r="B1029" s="4">
        <v>286397</v>
      </c>
      <c r="C1029" s="4" t="s">
        <v>7903</v>
      </c>
      <c r="D1029" s="4" t="s">
        <v>2380</v>
      </c>
      <c r="E1029" s="4" t="s">
        <v>6153</v>
      </c>
      <c r="F1029" s="4" t="s">
        <v>2700</v>
      </c>
    </row>
    <row r="1030" spans="1:6" x14ac:dyDescent="0.2">
      <c r="A1030" s="4">
        <v>3530</v>
      </c>
      <c r="B1030" s="4">
        <v>6442</v>
      </c>
      <c r="C1030" s="4" t="s">
        <v>7902</v>
      </c>
      <c r="D1030" s="4" t="s">
        <v>2340</v>
      </c>
      <c r="E1030" s="4" t="s">
        <v>6153</v>
      </c>
      <c r="F1030" s="4" t="s">
        <v>2700</v>
      </c>
    </row>
    <row r="1031" spans="1:6" x14ac:dyDescent="0.2">
      <c r="A1031" s="4">
        <v>3531</v>
      </c>
      <c r="B1031" s="4">
        <v>314001</v>
      </c>
      <c r="C1031" s="4" t="s">
        <v>7901</v>
      </c>
      <c r="D1031" s="4" t="s">
        <v>2340</v>
      </c>
      <c r="E1031" s="4" t="s">
        <v>6153</v>
      </c>
      <c r="F1031" s="4" t="s">
        <v>2700</v>
      </c>
    </row>
    <row r="1032" spans="1:6" x14ac:dyDescent="0.2">
      <c r="A1032" s="4">
        <v>3532</v>
      </c>
      <c r="B1032" s="4">
        <v>316565</v>
      </c>
      <c r="C1032" s="4" t="s">
        <v>7900</v>
      </c>
      <c r="D1032" s="4" t="s">
        <v>2330</v>
      </c>
      <c r="E1032" s="4" t="s">
        <v>6258</v>
      </c>
      <c r="F1032" s="4" t="s">
        <v>2700</v>
      </c>
    </row>
    <row r="1033" spans="1:6" x14ac:dyDescent="0.2">
      <c r="A1033" s="4">
        <v>3533</v>
      </c>
      <c r="B1033" s="4">
        <v>120431</v>
      </c>
      <c r="C1033" s="4" t="s">
        <v>7899</v>
      </c>
      <c r="D1033" s="4" t="s">
        <v>2331</v>
      </c>
      <c r="E1033" s="4" t="s">
        <v>6258</v>
      </c>
      <c r="F1033" s="4" t="s">
        <v>2700</v>
      </c>
    </row>
    <row r="1034" spans="1:6" x14ac:dyDescent="0.2">
      <c r="A1034" s="4">
        <v>3534</v>
      </c>
      <c r="B1034" s="4">
        <v>278419</v>
      </c>
      <c r="C1034" s="4" t="s">
        <v>7898</v>
      </c>
      <c r="D1034" s="4" t="s">
        <v>2354</v>
      </c>
      <c r="E1034" s="4" t="s">
        <v>6199</v>
      </c>
      <c r="F1034" s="4" t="s">
        <v>2700</v>
      </c>
    </row>
    <row r="1035" spans="1:6" x14ac:dyDescent="0.2">
      <c r="A1035" s="4">
        <v>3535</v>
      </c>
      <c r="B1035" s="4">
        <v>287224</v>
      </c>
      <c r="C1035" s="4" t="s">
        <v>7897</v>
      </c>
      <c r="D1035" s="4" t="s">
        <v>2405</v>
      </c>
      <c r="E1035" s="4" t="s">
        <v>6336</v>
      </c>
      <c r="F1035" s="4" t="s">
        <v>2700</v>
      </c>
    </row>
    <row r="1036" spans="1:6" x14ac:dyDescent="0.2">
      <c r="A1036" s="4">
        <v>3536</v>
      </c>
      <c r="B1036" s="4">
        <v>148840</v>
      </c>
      <c r="C1036" s="4" t="s">
        <v>7896</v>
      </c>
      <c r="D1036" s="4" t="s">
        <v>2405</v>
      </c>
      <c r="E1036" s="4" t="s">
        <v>6336</v>
      </c>
      <c r="F1036" s="4" t="s">
        <v>2700</v>
      </c>
    </row>
    <row r="1037" spans="1:6" x14ac:dyDescent="0.2">
      <c r="A1037" s="4">
        <v>3537</v>
      </c>
      <c r="B1037" s="4">
        <v>150385</v>
      </c>
      <c r="C1037" s="4" t="s">
        <v>7895</v>
      </c>
      <c r="D1037" s="4" t="s">
        <v>2405</v>
      </c>
      <c r="E1037" s="4" t="s">
        <v>6336</v>
      </c>
      <c r="F1037" s="4" t="s">
        <v>2700</v>
      </c>
    </row>
    <row r="1038" spans="1:6" x14ac:dyDescent="0.2">
      <c r="A1038" s="4">
        <v>3539</v>
      </c>
      <c r="B1038" s="4"/>
      <c r="C1038" s="4" t="s">
        <v>7894</v>
      </c>
      <c r="D1038" s="4" t="s">
        <v>2334</v>
      </c>
      <c r="E1038" s="4" t="s">
        <v>6263</v>
      </c>
      <c r="F1038" s="4" t="s">
        <v>2700</v>
      </c>
    </row>
    <row r="1039" spans="1:6" x14ac:dyDescent="0.2">
      <c r="A1039" s="4">
        <v>3540</v>
      </c>
      <c r="B1039" s="4">
        <v>284661</v>
      </c>
      <c r="C1039" s="4" t="s">
        <v>7893</v>
      </c>
      <c r="D1039" s="4" t="s">
        <v>2527</v>
      </c>
      <c r="E1039" s="4" t="s">
        <v>6190</v>
      </c>
      <c r="F1039" s="4" t="s">
        <v>2700</v>
      </c>
    </row>
    <row r="1040" spans="1:6" x14ac:dyDescent="0.2">
      <c r="A1040" s="4">
        <v>3541</v>
      </c>
      <c r="B1040" s="4">
        <v>281937</v>
      </c>
      <c r="C1040" s="4" t="s">
        <v>7892</v>
      </c>
      <c r="D1040" s="4" t="s">
        <v>2603</v>
      </c>
      <c r="E1040" s="4" t="s">
        <v>6190</v>
      </c>
      <c r="F1040" s="4" t="s">
        <v>2700</v>
      </c>
    </row>
    <row r="1041" spans="1:6" x14ac:dyDescent="0.2">
      <c r="A1041" s="4">
        <v>3542</v>
      </c>
      <c r="B1041" s="4">
        <v>252640</v>
      </c>
      <c r="C1041" s="4" t="s">
        <v>7891</v>
      </c>
      <c r="D1041" s="4" t="s">
        <v>7884</v>
      </c>
      <c r="E1041" s="4" t="s">
        <v>7884</v>
      </c>
      <c r="F1041" s="4" t="s">
        <v>2700</v>
      </c>
    </row>
    <row r="1042" spans="1:6" x14ac:dyDescent="0.2">
      <c r="A1042" s="4">
        <v>3544</v>
      </c>
      <c r="B1042" s="4">
        <v>252044</v>
      </c>
      <c r="C1042" s="4" t="s">
        <v>7890</v>
      </c>
      <c r="D1042" s="4" t="s">
        <v>7884</v>
      </c>
      <c r="E1042" s="4" t="s">
        <v>7884</v>
      </c>
      <c r="F1042" s="4" t="s">
        <v>2700</v>
      </c>
    </row>
    <row r="1043" spans="1:6" x14ac:dyDescent="0.2">
      <c r="A1043" s="4">
        <v>3545</v>
      </c>
      <c r="B1043" s="4"/>
      <c r="C1043" s="4" t="s">
        <v>7889</v>
      </c>
      <c r="D1043" s="4" t="s">
        <v>2351</v>
      </c>
      <c r="E1043" s="4" t="s">
        <v>2351</v>
      </c>
      <c r="F1043" s="4" t="s">
        <v>2700</v>
      </c>
    </row>
    <row r="1044" spans="1:6" x14ac:dyDescent="0.2">
      <c r="A1044" s="4">
        <v>3546</v>
      </c>
      <c r="B1044" s="4">
        <v>87456</v>
      </c>
      <c r="C1044" s="4" t="s">
        <v>7888</v>
      </c>
      <c r="D1044" s="4" t="s">
        <v>2598</v>
      </c>
      <c r="E1044" s="4" t="s">
        <v>2598</v>
      </c>
      <c r="F1044" s="4" t="s">
        <v>2700</v>
      </c>
    </row>
    <row r="1045" spans="1:6" x14ac:dyDescent="0.2">
      <c r="A1045" s="4">
        <v>3547</v>
      </c>
      <c r="B1045" s="4">
        <v>6549</v>
      </c>
      <c r="C1045" s="4" t="s">
        <v>7887</v>
      </c>
      <c r="D1045" s="4" t="s">
        <v>2559</v>
      </c>
      <c r="E1045" s="4" t="s">
        <v>6447</v>
      </c>
      <c r="F1045" s="4" t="s">
        <v>2700</v>
      </c>
    </row>
    <row r="1046" spans="1:6" x14ac:dyDescent="0.2">
      <c r="A1046" s="4">
        <v>3548</v>
      </c>
      <c r="B1046" s="4"/>
      <c r="C1046" s="4" t="s">
        <v>7886</v>
      </c>
      <c r="D1046" s="4" t="s">
        <v>7884</v>
      </c>
      <c r="E1046" s="4" t="s">
        <v>7884</v>
      </c>
      <c r="F1046" s="4" t="s">
        <v>2700</v>
      </c>
    </row>
    <row r="1047" spans="1:6" x14ac:dyDescent="0.2">
      <c r="A1047" s="4">
        <v>3549</v>
      </c>
      <c r="B1047" s="4"/>
      <c r="C1047" s="4" t="s">
        <v>7885</v>
      </c>
      <c r="D1047" s="4" t="s">
        <v>7884</v>
      </c>
      <c r="E1047" s="4" t="s">
        <v>7884</v>
      </c>
      <c r="F1047" s="4" t="s">
        <v>2700</v>
      </c>
    </row>
    <row r="1048" spans="1:6" x14ac:dyDescent="0.2">
      <c r="A1048" s="4">
        <v>3550</v>
      </c>
      <c r="B1048" s="4"/>
      <c r="C1048" s="4" t="s">
        <v>7883</v>
      </c>
      <c r="D1048" s="4" t="s">
        <v>2401</v>
      </c>
      <c r="E1048" s="4" t="s">
        <v>7192</v>
      </c>
      <c r="F1048" s="4" t="s">
        <v>2700</v>
      </c>
    </row>
    <row r="1049" spans="1:6" x14ac:dyDescent="0.2">
      <c r="A1049" s="4">
        <v>3551</v>
      </c>
      <c r="B1049" s="4"/>
      <c r="C1049" s="4" t="s">
        <v>7882</v>
      </c>
      <c r="D1049" s="4" t="s">
        <v>2401</v>
      </c>
      <c r="E1049" s="4" t="s">
        <v>7192</v>
      </c>
      <c r="F1049" s="4" t="s">
        <v>2700</v>
      </c>
    </row>
    <row r="1050" spans="1:6" x14ac:dyDescent="0.2">
      <c r="A1050" s="4">
        <v>3553</v>
      </c>
      <c r="B1050" s="4"/>
      <c r="C1050" s="4" t="s">
        <v>7881</v>
      </c>
      <c r="D1050" s="4" t="s">
        <v>2380</v>
      </c>
      <c r="E1050" s="4" t="s">
        <v>6153</v>
      </c>
      <c r="F1050" s="4" t="s">
        <v>2700</v>
      </c>
    </row>
    <row r="1051" spans="1:6" x14ac:dyDescent="0.2">
      <c r="A1051" s="4">
        <v>3554</v>
      </c>
      <c r="B1051" s="4">
        <v>288111</v>
      </c>
      <c r="C1051" s="4" t="s">
        <v>7880</v>
      </c>
      <c r="D1051" s="4" t="s">
        <v>2435</v>
      </c>
      <c r="E1051" s="4" t="s">
        <v>2435</v>
      </c>
      <c r="F1051" s="4" t="s">
        <v>2700</v>
      </c>
    </row>
    <row r="1052" spans="1:6" x14ac:dyDescent="0.2">
      <c r="A1052" s="4">
        <v>3555</v>
      </c>
      <c r="B1052" s="4">
        <v>255889</v>
      </c>
      <c r="C1052" s="4" t="s">
        <v>7879</v>
      </c>
      <c r="D1052" s="4" t="s">
        <v>2341</v>
      </c>
      <c r="E1052" s="4" t="s">
        <v>2341</v>
      </c>
      <c r="F1052" s="4" t="s">
        <v>2700</v>
      </c>
    </row>
    <row r="1053" spans="1:6" x14ac:dyDescent="0.2">
      <c r="A1053" s="4">
        <v>3556</v>
      </c>
      <c r="B1053" s="4">
        <v>178646</v>
      </c>
      <c r="C1053" s="4" t="s">
        <v>7878</v>
      </c>
      <c r="D1053" s="4" t="s">
        <v>2603</v>
      </c>
      <c r="E1053" s="4" t="s">
        <v>6190</v>
      </c>
      <c r="F1053" s="4" t="s">
        <v>2700</v>
      </c>
    </row>
    <row r="1054" spans="1:6" x14ac:dyDescent="0.2">
      <c r="A1054" s="4">
        <v>3557</v>
      </c>
      <c r="B1054" s="4"/>
      <c r="C1054" s="4" t="s">
        <v>7877</v>
      </c>
      <c r="D1054" s="4" t="s">
        <v>2341</v>
      </c>
      <c r="E1054" s="4" t="s">
        <v>2341</v>
      </c>
      <c r="F1054" s="4" t="s">
        <v>2700</v>
      </c>
    </row>
    <row r="1055" spans="1:6" x14ac:dyDescent="0.2">
      <c r="A1055" s="4">
        <v>3558</v>
      </c>
      <c r="B1055" s="4">
        <v>289600</v>
      </c>
      <c r="C1055" s="4" t="s">
        <v>7876</v>
      </c>
      <c r="D1055" s="4" t="s">
        <v>2578</v>
      </c>
      <c r="E1055" s="4" t="s">
        <v>6190</v>
      </c>
      <c r="F1055" s="4" t="s">
        <v>2700</v>
      </c>
    </row>
    <row r="1056" spans="1:6" x14ac:dyDescent="0.2">
      <c r="A1056" s="4">
        <v>3559</v>
      </c>
      <c r="B1056" s="4">
        <v>251745</v>
      </c>
      <c r="C1056" s="4" t="s">
        <v>7875</v>
      </c>
      <c r="D1056" s="4" t="s">
        <v>2578</v>
      </c>
      <c r="E1056" s="4" t="s">
        <v>6190</v>
      </c>
      <c r="F1056" s="4" t="s">
        <v>2700</v>
      </c>
    </row>
    <row r="1057" spans="1:6" x14ac:dyDescent="0.2">
      <c r="A1057" s="4">
        <v>3560</v>
      </c>
      <c r="B1057" s="4">
        <v>146196</v>
      </c>
      <c r="C1057" s="4" t="s">
        <v>7874</v>
      </c>
      <c r="D1057" s="4" t="s">
        <v>2579</v>
      </c>
      <c r="E1057" s="4" t="s">
        <v>6190</v>
      </c>
      <c r="F1057" s="4" t="s">
        <v>2700</v>
      </c>
    </row>
    <row r="1058" spans="1:6" x14ac:dyDescent="0.2">
      <c r="A1058" s="4">
        <v>3561</v>
      </c>
      <c r="B1058" s="4">
        <v>281667</v>
      </c>
      <c r="C1058" s="4" t="s">
        <v>7873</v>
      </c>
      <c r="D1058" s="4" t="s">
        <v>2550</v>
      </c>
      <c r="E1058" s="4" t="s">
        <v>6443</v>
      </c>
      <c r="F1058" s="4" t="s">
        <v>2700</v>
      </c>
    </row>
    <row r="1059" spans="1:6" x14ac:dyDescent="0.2">
      <c r="A1059" s="4">
        <v>3562</v>
      </c>
      <c r="B1059" s="4">
        <v>284567</v>
      </c>
      <c r="C1059" s="4" t="s">
        <v>7872</v>
      </c>
      <c r="D1059" s="4" t="s">
        <v>2511</v>
      </c>
      <c r="E1059" s="4" t="s">
        <v>6443</v>
      </c>
      <c r="F1059" s="4" t="s">
        <v>2700</v>
      </c>
    </row>
    <row r="1060" spans="1:6" x14ac:dyDescent="0.2">
      <c r="A1060" s="4">
        <v>3563</v>
      </c>
      <c r="B1060" s="4">
        <v>175023</v>
      </c>
      <c r="C1060" s="4" t="s">
        <v>7871</v>
      </c>
      <c r="D1060" s="4" t="s">
        <v>7414</v>
      </c>
      <c r="E1060" s="4" t="s">
        <v>7414</v>
      </c>
      <c r="F1060" s="4" t="s">
        <v>2700</v>
      </c>
    </row>
    <row r="1061" spans="1:6" x14ac:dyDescent="0.2">
      <c r="A1061" s="4">
        <v>3564</v>
      </c>
      <c r="B1061" s="4">
        <v>350705</v>
      </c>
      <c r="C1061" s="4" t="s">
        <v>7870</v>
      </c>
      <c r="D1061" s="4" t="s">
        <v>2351</v>
      </c>
      <c r="E1061" s="4" t="s">
        <v>2351</v>
      </c>
      <c r="F1061" s="4" t="s">
        <v>2700</v>
      </c>
    </row>
    <row r="1062" spans="1:6" x14ac:dyDescent="0.2">
      <c r="A1062" s="4">
        <v>3565</v>
      </c>
      <c r="B1062" s="4"/>
      <c r="C1062" s="4" t="s">
        <v>7869</v>
      </c>
      <c r="D1062" s="4" t="s">
        <v>2401</v>
      </c>
      <c r="E1062" s="4" t="s">
        <v>7192</v>
      </c>
      <c r="F1062" s="4" t="s">
        <v>2700</v>
      </c>
    </row>
    <row r="1063" spans="1:6" x14ac:dyDescent="0.2">
      <c r="A1063" s="4">
        <v>3568</v>
      </c>
      <c r="B1063" s="4">
        <v>85079</v>
      </c>
      <c r="C1063" s="4" t="s">
        <v>7868</v>
      </c>
      <c r="D1063" s="4" t="s">
        <v>2561</v>
      </c>
      <c r="E1063" s="4" t="s">
        <v>6192</v>
      </c>
      <c r="F1063" s="4" t="s">
        <v>2700</v>
      </c>
    </row>
    <row r="1064" spans="1:6" x14ac:dyDescent="0.2">
      <c r="A1064" s="4">
        <v>3569</v>
      </c>
      <c r="B1064" s="4">
        <v>284819</v>
      </c>
      <c r="C1064" s="4" t="s">
        <v>7867</v>
      </c>
      <c r="D1064" s="4" t="s">
        <v>2354</v>
      </c>
      <c r="E1064" s="4" t="s">
        <v>6199</v>
      </c>
      <c r="F1064" s="4" t="s">
        <v>2700</v>
      </c>
    </row>
    <row r="1065" spans="1:6" x14ac:dyDescent="0.2">
      <c r="A1065" s="4">
        <v>3570</v>
      </c>
      <c r="B1065" s="4">
        <v>284941</v>
      </c>
      <c r="C1065" s="4" t="s">
        <v>7866</v>
      </c>
      <c r="D1065" s="4" t="s">
        <v>2514</v>
      </c>
      <c r="E1065" s="4" t="s">
        <v>6190</v>
      </c>
      <c r="F1065" s="4" t="s">
        <v>2700</v>
      </c>
    </row>
    <row r="1066" spans="1:6" x14ac:dyDescent="0.2">
      <c r="A1066" s="4">
        <v>3571</v>
      </c>
      <c r="B1066" s="4">
        <v>284666</v>
      </c>
      <c r="C1066" s="4" t="s">
        <v>7865</v>
      </c>
      <c r="D1066" s="4" t="s">
        <v>2514</v>
      </c>
      <c r="E1066" s="4" t="s">
        <v>6190</v>
      </c>
      <c r="F1066" s="4" t="s">
        <v>2700</v>
      </c>
    </row>
    <row r="1067" spans="1:6" x14ac:dyDescent="0.2">
      <c r="A1067" s="4">
        <v>3572</v>
      </c>
      <c r="B1067" s="4">
        <v>284665</v>
      </c>
      <c r="C1067" s="4" t="s">
        <v>7864</v>
      </c>
      <c r="D1067" s="4" t="s">
        <v>2514</v>
      </c>
      <c r="E1067" s="4" t="s">
        <v>6190</v>
      </c>
      <c r="F1067" s="4" t="s">
        <v>2700</v>
      </c>
    </row>
    <row r="1068" spans="1:6" x14ac:dyDescent="0.2">
      <c r="A1068" s="4">
        <v>3573</v>
      </c>
      <c r="B1068" s="4">
        <v>316767</v>
      </c>
      <c r="C1068" s="4" t="s">
        <v>7863</v>
      </c>
      <c r="D1068" s="4" t="s">
        <v>2514</v>
      </c>
      <c r="E1068" s="4" t="s">
        <v>6190</v>
      </c>
      <c r="F1068" s="4" t="s">
        <v>2700</v>
      </c>
    </row>
    <row r="1069" spans="1:6" x14ac:dyDescent="0.2">
      <c r="A1069" s="4">
        <v>3574</v>
      </c>
      <c r="B1069" s="4">
        <v>285359</v>
      </c>
      <c r="C1069" s="4" t="s">
        <v>7862</v>
      </c>
      <c r="D1069" s="4" t="s">
        <v>2540</v>
      </c>
      <c r="E1069" s="4" t="s">
        <v>2541</v>
      </c>
      <c r="F1069" s="4" t="s">
        <v>2700</v>
      </c>
    </row>
    <row r="1070" spans="1:6" x14ac:dyDescent="0.2">
      <c r="A1070" s="4">
        <v>3576</v>
      </c>
      <c r="B1070" s="4">
        <v>256997</v>
      </c>
      <c r="C1070" s="4" t="s">
        <v>7861</v>
      </c>
      <c r="D1070" s="4" t="s">
        <v>2435</v>
      </c>
      <c r="E1070" s="4" t="s">
        <v>2435</v>
      </c>
      <c r="F1070" s="4" t="s">
        <v>2700</v>
      </c>
    </row>
    <row r="1071" spans="1:6" x14ac:dyDescent="0.2">
      <c r="A1071" s="4">
        <v>3577</v>
      </c>
      <c r="B1071" s="4"/>
      <c r="C1071" s="4" t="s">
        <v>7860</v>
      </c>
      <c r="D1071" s="4" t="s">
        <v>2401</v>
      </c>
      <c r="E1071" s="4" t="s">
        <v>7192</v>
      </c>
      <c r="F1071" s="4" t="s">
        <v>2700</v>
      </c>
    </row>
    <row r="1072" spans="1:6" x14ac:dyDescent="0.2">
      <c r="A1072" s="4">
        <v>3578</v>
      </c>
      <c r="B1072" s="4">
        <v>347064</v>
      </c>
      <c r="C1072" s="4" t="s">
        <v>7859</v>
      </c>
      <c r="D1072" s="4" t="s">
        <v>2435</v>
      </c>
      <c r="E1072" s="4" t="s">
        <v>2435</v>
      </c>
      <c r="F1072" s="4" t="s">
        <v>2700</v>
      </c>
    </row>
    <row r="1073" spans="1:6" x14ac:dyDescent="0.2">
      <c r="A1073" s="4">
        <v>3579</v>
      </c>
      <c r="B1073" s="4">
        <v>251460</v>
      </c>
      <c r="C1073" s="4" t="s">
        <v>7858</v>
      </c>
      <c r="D1073" s="4" t="s">
        <v>2373</v>
      </c>
      <c r="E1073" s="4" t="s">
        <v>6554</v>
      </c>
      <c r="F1073" s="4" t="s">
        <v>2700</v>
      </c>
    </row>
    <row r="1074" spans="1:6" x14ac:dyDescent="0.2">
      <c r="A1074" s="4">
        <v>3626</v>
      </c>
      <c r="B1074" s="4">
        <v>249569</v>
      </c>
      <c r="C1074" s="4" t="s">
        <v>7857</v>
      </c>
      <c r="D1074" s="4" t="s">
        <v>2424</v>
      </c>
      <c r="E1074" s="4" t="s">
        <v>6554</v>
      </c>
      <c r="F1074" s="4" t="s">
        <v>2700</v>
      </c>
    </row>
    <row r="1075" spans="1:6" x14ac:dyDescent="0.2">
      <c r="A1075" s="4">
        <v>3627</v>
      </c>
      <c r="B1075" s="4">
        <v>206046</v>
      </c>
      <c r="C1075" s="4" t="s">
        <v>7856</v>
      </c>
      <c r="D1075" s="4" t="s">
        <v>2405</v>
      </c>
      <c r="E1075" s="4" t="s">
        <v>6336</v>
      </c>
      <c r="F1075" s="4" t="s">
        <v>2700</v>
      </c>
    </row>
    <row r="1076" spans="1:6" x14ac:dyDescent="0.2">
      <c r="A1076" s="4">
        <v>3628</v>
      </c>
      <c r="B1076" s="4">
        <v>227456</v>
      </c>
      <c r="C1076" s="4" t="s">
        <v>7855</v>
      </c>
      <c r="D1076" s="4" t="s">
        <v>4422</v>
      </c>
      <c r="E1076" s="4" t="s">
        <v>4422</v>
      </c>
      <c r="F1076" s="4" t="s">
        <v>2700</v>
      </c>
    </row>
    <row r="1077" spans="1:6" x14ac:dyDescent="0.2">
      <c r="A1077" s="4">
        <v>3629</v>
      </c>
      <c r="B1077" s="4"/>
      <c r="C1077" s="4" t="s">
        <v>7854</v>
      </c>
      <c r="D1077" s="4" t="s">
        <v>4422</v>
      </c>
      <c r="E1077" s="4" t="s">
        <v>4422</v>
      </c>
      <c r="F1077" s="4" t="s">
        <v>2700</v>
      </c>
    </row>
    <row r="1078" spans="1:6" x14ac:dyDescent="0.2">
      <c r="A1078" s="4">
        <v>3630</v>
      </c>
      <c r="B1078" s="4">
        <v>229782</v>
      </c>
      <c r="C1078" s="4" t="s">
        <v>7853</v>
      </c>
      <c r="D1078" s="4" t="s">
        <v>4422</v>
      </c>
      <c r="E1078" s="4" t="s">
        <v>4422</v>
      </c>
      <c r="F1078" s="4" t="s">
        <v>2700</v>
      </c>
    </row>
    <row r="1079" spans="1:6" x14ac:dyDescent="0.2">
      <c r="A1079" s="4">
        <v>3631</v>
      </c>
      <c r="B1079" s="4">
        <v>287044</v>
      </c>
      <c r="C1079" s="4" t="s">
        <v>7852</v>
      </c>
      <c r="D1079" s="4" t="s">
        <v>4422</v>
      </c>
      <c r="E1079" s="4" t="s">
        <v>4422</v>
      </c>
      <c r="F1079" s="4" t="s">
        <v>2700</v>
      </c>
    </row>
    <row r="1080" spans="1:6" x14ac:dyDescent="0.2">
      <c r="A1080" s="4">
        <v>3632</v>
      </c>
      <c r="B1080" s="4">
        <v>279533</v>
      </c>
      <c r="C1080" s="4" t="s">
        <v>7851</v>
      </c>
      <c r="D1080" s="4" t="s">
        <v>4422</v>
      </c>
      <c r="E1080" s="4" t="s">
        <v>4422</v>
      </c>
      <c r="F1080" s="4" t="s">
        <v>2700</v>
      </c>
    </row>
    <row r="1081" spans="1:6" x14ac:dyDescent="0.2">
      <c r="A1081" s="4">
        <v>3633</v>
      </c>
      <c r="B1081" s="4">
        <v>302062</v>
      </c>
      <c r="C1081" s="4" t="s">
        <v>7850</v>
      </c>
      <c r="D1081" s="4" t="s">
        <v>2435</v>
      </c>
      <c r="E1081" s="4" t="s">
        <v>2435</v>
      </c>
      <c r="F1081" s="4" t="s">
        <v>2700</v>
      </c>
    </row>
    <row r="1082" spans="1:6" x14ac:dyDescent="0.2">
      <c r="A1082" s="4">
        <v>3634</v>
      </c>
      <c r="B1082" s="4">
        <v>302021</v>
      </c>
      <c r="C1082" s="4" t="s">
        <v>7849</v>
      </c>
      <c r="D1082" s="4" t="s">
        <v>2598</v>
      </c>
      <c r="E1082" s="4" t="s">
        <v>2598</v>
      </c>
      <c r="F1082" s="4" t="s">
        <v>2700</v>
      </c>
    </row>
    <row r="1083" spans="1:6" x14ac:dyDescent="0.2">
      <c r="A1083" s="4">
        <v>3635</v>
      </c>
      <c r="B1083" s="4">
        <v>105624</v>
      </c>
      <c r="C1083" s="4" t="s">
        <v>7848</v>
      </c>
      <c r="D1083" s="4" t="s">
        <v>2426</v>
      </c>
      <c r="E1083" s="4" t="s">
        <v>2426</v>
      </c>
      <c r="F1083" s="4" t="s">
        <v>2700</v>
      </c>
    </row>
    <row r="1084" spans="1:6" x14ac:dyDescent="0.2">
      <c r="A1084" s="4">
        <v>3636</v>
      </c>
      <c r="B1084" s="4">
        <v>101282</v>
      </c>
      <c r="C1084" s="4" t="s">
        <v>7847</v>
      </c>
      <c r="D1084" s="4" t="s">
        <v>2426</v>
      </c>
      <c r="E1084" s="4" t="s">
        <v>2426</v>
      </c>
      <c r="F1084" s="4" t="s">
        <v>2700</v>
      </c>
    </row>
    <row r="1085" spans="1:6" x14ac:dyDescent="0.2">
      <c r="A1085" s="4">
        <v>3637</v>
      </c>
      <c r="B1085" s="4">
        <v>76355</v>
      </c>
      <c r="C1085" s="4" t="s">
        <v>7846</v>
      </c>
      <c r="D1085" s="4" t="s">
        <v>2426</v>
      </c>
      <c r="E1085" s="4" t="s">
        <v>2426</v>
      </c>
      <c r="F1085" s="4" t="s">
        <v>2700</v>
      </c>
    </row>
    <row r="1086" spans="1:6" x14ac:dyDescent="0.2">
      <c r="A1086" s="4">
        <v>3638</v>
      </c>
      <c r="B1086" s="4">
        <v>124558</v>
      </c>
      <c r="C1086" s="4" t="s">
        <v>7845</v>
      </c>
      <c r="D1086" s="4" t="s">
        <v>2426</v>
      </c>
      <c r="E1086" s="4" t="s">
        <v>2426</v>
      </c>
      <c r="F1086" s="4" t="s">
        <v>2700</v>
      </c>
    </row>
    <row r="1087" spans="1:6" x14ac:dyDescent="0.2">
      <c r="A1087" s="4">
        <v>3639</v>
      </c>
      <c r="B1087" s="4">
        <v>105639</v>
      </c>
      <c r="C1087" s="4" t="s">
        <v>7844</v>
      </c>
      <c r="D1087" s="4" t="s">
        <v>2426</v>
      </c>
      <c r="E1087" s="4" t="s">
        <v>2426</v>
      </c>
      <c r="F1087" s="4" t="s">
        <v>2700</v>
      </c>
    </row>
    <row r="1088" spans="1:6" x14ac:dyDescent="0.2">
      <c r="A1088" s="4">
        <v>3640</v>
      </c>
      <c r="B1088" s="4">
        <v>219056</v>
      </c>
      <c r="C1088" s="4" t="s">
        <v>7843</v>
      </c>
      <c r="D1088" s="4" t="s">
        <v>2426</v>
      </c>
      <c r="E1088" s="4" t="s">
        <v>2426</v>
      </c>
      <c r="F1088" s="4" t="s">
        <v>2700</v>
      </c>
    </row>
    <row r="1089" spans="1:6" x14ac:dyDescent="0.2">
      <c r="A1089" s="4">
        <v>3641</v>
      </c>
      <c r="B1089" s="4">
        <v>105635</v>
      </c>
      <c r="C1089" s="4" t="s">
        <v>7842</v>
      </c>
      <c r="D1089" s="4" t="s">
        <v>2426</v>
      </c>
      <c r="E1089" s="4" t="s">
        <v>2426</v>
      </c>
      <c r="F1089" s="4" t="s">
        <v>2700</v>
      </c>
    </row>
    <row r="1090" spans="1:6" x14ac:dyDescent="0.2">
      <c r="A1090" s="4">
        <v>3642</v>
      </c>
      <c r="B1090" s="4">
        <v>124548</v>
      </c>
      <c r="C1090" s="4" t="s">
        <v>7841</v>
      </c>
      <c r="D1090" s="4" t="s">
        <v>2426</v>
      </c>
      <c r="E1090" s="4" t="s">
        <v>2426</v>
      </c>
      <c r="F1090" s="4" t="s">
        <v>2700</v>
      </c>
    </row>
    <row r="1091" spans="1:6" x14ac:dyDescent="0.2">
      <c r="A1091" s="4">
        <v>3643</v>
      </c>
      <c r="B1091" s="4">
        <v>199954</v>
      </c>
      <c r="C1091" s="4" t="s">
        <v>7840</v>
      </c>
      <c r="D1091" s="4" t="s">
        <v>2426</v>
      </c>
      <c r="E1091" s="4" t="s">
        <v>2426</v>
      </c>
      <c r="F1091" s="4" t="s">
        <v>2700</v>
      </c>
    </row>
    <row r="1092" spans="1:6" x14ac:dyDescent="0.2">
      <c r="A1092" s="4">
        <v>3644</v>
      </c>
      <c r="B1092" s="4">
        <v>254841</v>
      </c>
      <c r="C1092" s="4" t="s">
        <v>7839</v>
      </c>
      <c r="D1092" s="4" t="s">
        <v>2426</v>
      </c>
      <c r="E1092" s="4" t="s">
        <v>2426</v>
      </c>
      <c r="F1092" s="4" t="s">
        <v>2700</v>
      </c>
    </row>
    <row r="1093" spans="1:6" x14ac:dyDescent="0.2">
      <c r="A1093" s="4">
        <v>3645</v>
      </c>
      <c r="B1093" s="4">
        <v>199943</v>
      </c>
      <c r="C1093" s="4" t="s">
        <v>7838</v>
      </c>
      <c r="D1093" s="4" t="s">
        <v>2426</v>
      </c>
      <c r="E1093" s="4" t="s">
        <v>2426</v>
      </c>
      <c r="F1093" s="4" t="s">
        <v>2700</v>
      </c>
    </row>
    <row r="1094" spans="1:6" x14ac:dyDescent="0.2">
      <c r="A1094" s="4">
        <v>3646</v>
      </c>
      <c r="B1094" s="4"/>
      <c r="C1094" s="4" t="s">
        <v>7837</v>
      </c>
      <c r="D1094" s="4" t="s">
        <v>2426</v>
      </c>
      <c r="E1094" s="4" t="s">
        <v>2426</v>
      </c>
      <c r="F1094" s="4" t="s">
        <v>2700</v>
      </c>
    </row>
    <row r="1095" spans="1:6" x14ac:dyDescent="0.2">
      <c r="A1095" s="4">
        <v>3647</v>
      </c>
      <c r="B1095" s="4">
        <v>261992</v>
      </c>
      <c r="C1095" s="4" t="s">
        <v>7836</v>
      </c>
      <c r="D1095" s="4" t="s">
        <v>2426</v>
      </c>
      <c r="E1095" s="4" t="s">
        <v>2426</v>
      </c>
      <c r="F1095" s="4" t="s">
        <v>2700</v>
      </c>
    </row>
    <row r="1096" spans="1:6" x14ac:dyDescent="0.2">
      <c r="A1096" s="4">
        <v>3648</v>
      </c>
      <c r="B1096" s="4">
        <v>260617</v>
      </c>
      <c r="C1096" s="4" t="s">
        <v>7835</v>
      </c>
      <c r="D1096" s="4" t="s">
        <v>2426</v>
      </c>
      <c r="E1096" s="4" t="s">
        <v>2426</v>
      </c>
      <c r="F1096" s="4" t="s">
        <v>2700</v>
      </c>
    </row>
    <row r="1097" spans="1:6" x14ac:dyDescent="0.2">
      <c r="A1097" s="4">
        <v>3649</v>
      </c>
      <c r="B1097" s="4">
        <v>124555</v>
      </c>
      <c r="C1097" s="4" t="s">
        <v>7834</v>
      </c>
      <c r="D1097" s="4" t="s">
        <v>2426</v>
      </c>
      <c r="E1097" s="4" t="s">
        <v>2426</v>
      </c>
      <c r="F1097" s="4" t="s">
        <v>2700</v>
      </c>
    </row>
    <row r="1098" spans="1:6" x14ac:dyDescent="0.2">
      <c r="A1098" s="4">
        <v>3650</v>
      </c>
      <c r="B1098" s="4"/>
      <c r="C1098" s="4" t="s">
        <v>7833</v>
      </c>
      <c r="D1098" s="4" t="s">
        <v>2426</v>
      </c>
      <c r="E1098" s="4" t="s">
        <v>2426</v>
      </c>
      <c r="F1098" s="4" t="s">
        <v>2700</v>
      </c>
    </row>
    <row r="1099" spans="1:6" x14ac:dyDescent="0.2">
      <c r="A1099" s="4">
        <v>3651</v>
      </c>
      <c r="B1099" s="4">
        <v>124535</v>
      </c>
      <c r="C1099" s="4" t="s">
        <v>7832</v>
      </c>
      <c r="D1099" s="4" t="s">
        <v>2426</v>
      </c>
      <c r="E1099" s="4" t="s">
        <v>2426</v>
      </c>
      <c r="F1099" s="4" t="s">
        <v>2700</v>
      </c>
    </row>
    <row r="1100" spans="1:6" x14ac:dyDescent="0.2">
      <c r="A1100" s="4">
        <v>3652</v>
      </c>
      <c r="B1100" s="4">
        <v>105614</v>
      </c>
      <c r="C1100" s="4" t="s">
        <v>7831</v>
      </c>
      <c r="D1100" s="4" t="s">
        <v>2426</v>
      </c>
      <c r="E1100" s="4" t="s">
        <v>2426</v>
      </c>
      <c r="F1100" s="4" t="s">
        <v>2700</v>
      </c>
    </row>
    <row r="1101" spans="1:6" x14ac:dyDescent="0.2">
      <c r="A1101" s="4">
        <v>3653</v>
      </c>
      <c r="B1101" s="4">
        <v>151167</v>
      </c>
      <c r="C1101" s="4" t="s">
        <v>7830</v>
      </c>
      <c r="D1101" s="4" t="s">
        <v>2426</v>
      </c>
      <c r="E1101" s="4" t="s">
        <v>2426</v>
      </c>
      <c r="F1101" s="4" t="s">
        <v>2700</v>
      </c>
    </row>
    <row r="1102" spans="1:6" x14ac:dyDescent="0.2">
      <c r="A1102" s="4">
        <v>3654</v>
      </c>
      <c r="B1102" s="4">
        <v>167418</v>
      </c>
      <c r="C1102" s="4" t="s">
        <v>7829</v>
      </c>
      <c r="D1102" s="4" t="s">
        <v>2426</v>
      </c>
      <c r="E1102" s="4" t="s">
        <v>2426</v>
      </c>
      <c r="F1102" s="4" t="s">
        <v>2700</v>
      </c>
    </row>
    <row r="1103" spans="1:6" x14ac:dyDescent="0.2">
      <c r="A1103" s="4">
        <v>3655</v>
      </c>
      <c r="B1103" s="4">
        <v>209487</v>
      </c>
      <c r="C1103" s="4" t="s">
        <v>7828</v>
      </c>
      <c r="D1103" s="4" t="s">
        <v>2524</v>
      </c>
      <c r="E1103" s="4" t="s">
        <v>6267</v>
      </c>
      <c r="F1103" s="4" t="s">
        <v>2700</v>
      </c>
    </row>
    <row r="1104" spans="1:6" x14ac:dyDescent="0.2">
      <c r="A1104" s="4">
        <v>3657</v>
      </c>
      <c r="B1104" s="4">
        <v>7886</v>
      </c>
      <c r="C1104" s="4" t="s">
        <v>7827</v>
      </c>
      <c r="D1104" s="4" t="s">
        <v>2440</v>
      </c>
      <c r="E1104" s="4" t="s">
        <v>6524</v>
      </c>
      <c r="F1104" s="4" t="s">
        <v>2700</v>
      </c>
    </row>
    <row r="1105" spans="1:6" x14ac:dyDescent="0.2">
      <c r="A1105" s="4">
        <v>3658</v>
      </c>
      <c r="B1105" s="4"/>
      <c r="C1105" s="4" t="s">
        <v>7826</v>
      </c>
      <c r="D1105" s="4" t="s">
        <v>2440</v>
      </c>
      <c r="E1105" s="4" t="s">
        <v>6524</v>
      </c>
      <c r="F1105" s="4" t="s">
        <v>2700</v>
      </c>
    </row>
    <row r="1106" spans="1:6" x14ac:dyDescent="0.2">
      <c r="A1106" s="4">
        <v>3659</v>
      </c>
      <c r="B1106" s="4">
        <v>109280</v>
      </c>
      <c r="C1106" s="4" t="s">
        <v>7825</v>
      </c>
      <c r="D1106" s="4" t="s">
        <v>2440</v>
      </c>
      <c r="E1106" s="4" t="s">
        <v>6524</v>
      </c>
      <c r="F1106" s="4" t="s">
        <v>2700</v>
      </c>
    </row>
    <row r="1107" spans="1:6" x14ac:dyDescent="0.2">
      <c r="A1107" s="4">
        <v>3660</v>
      </c>
      <c r="B1107" s="4">
        <v>133727</v>
      </c>
      <c r="C1107" s="4" t="s">
        <v>7824</v>
      </c>
      <c r="D1107" s="4" t="s">
        <v>2440</v>
      </c>
      <c r="E1107" s="4" t="s">
        <v>6524</v>
      </c>
      <c r="F1107" s="4" t="s">
        <v>2700</v>
      </c>
    </row>
    <row r="1108" spans="1:6" x14ac:dyDescent="0.2">
      <c r="A1108" s="4">
        <v>3661</v>
      </c>
      <c r="B1108" s="4">
        <v>266626</v>
      </c>
      <c r="C1108" s="4" t="s">
        <v>7823</v>
      </c>
      <c r="D1108" s="4" t="s">
        <v>2440</v>
      </c>
      <c r="E1108" s="4" t="s">
        <v>6524</v>
      </c>
      <c r="F1108" s="4" t="s">
        <v>2700</v>
      </c>
    </row>
    <row r="1109" spans="1:6" x14ac:dyDescent="0.2">
      <c r="A1109" s="4">
        <v>3662</v>
      </c>
      <c r="B1109" s="4">
        <v>266625</v>
      </c>
      <c r="C1109" s="4" t="s">
        <v>7822</v>
      </c>
      <c r="D1109" s="4" t="s">
        <v>2440</v>
      </c>
      <c r="E1109" s="4" t="s">
        <v>6524</v>
      </c>
      <c r="F1109" s="4" t="s">
        <v>2700</v>
      </c>
    </row>
    <row r="1110" spans="1:6" x14ac:dyDescent="0.2">
      <c r="A1110" s="4">
        <v>3663</v>
      </c>
      <c r="B1110" s="4">
        <v>222203</v>
      </c>
      <c r="C1110" s="4" t="s">
        <v>7821</v>
      </c>
      <c r="D1110" s="4" t="s">
        <v>2440</v>
      </c>
      <c r="E1110" s="4" t="s">
        <v>6524</v>
      </c>
      <c r="F1110" s="4" t="s">
        <v>2700</v>
      </c>
    </row>
    <row r="1111" spans="1:6" x14ac:dyDescent="0.2">
      <c r="A1111" s="4">
        <v>3664</v>
      </c>
      <c r="B1111" s="4">
        <v>133726</v>
      </c>
      <c r="C1111" s="4" t="s">
        <v>7820</v>
      </c>
      <c r="D1111" s="4" t="s">
        <v>2440</v>
      </c>
      <c r="E1111" s="4" t="s">
        <v>6524</v>
      </c>
      <c r="F1111" s="4" t="s">
        <v>2700</v>
      </c>
    </row>
    <row r="1112" spans="1:6" x14ac:dyDescent="0.2">
      <c r="A1112" s="4">
        <v>3665</v>
      </c>
      <c r="B1112" s="4">
        <v>133728</v>
      </c>
      <c r="C1112" s="4" t="s">
        <v>7819</v>
      </c>
      <c r="D1112" s="4" t="s">
        <v>2440</v>
      </c>
      <c r="E1112" s="4" t="s">
        <v>6524</v>
      </c>
      <c r="F1112" s="4" t="s">
        <v>2700</v>
      </c>
    </row>
    <row r="1113" spans="1:6" x14ac:dyDescent="0.2">
      <c r="A1113" s="4">
        <v>3666</v>
      </c>
      <c r="B1113" s="4">
        <v>263779</v>
      </c>
      <c r="C1113" s="4" t="s">
        <v>7818</v>
      </c>
      <c r="D1113" s="4" t="s">
        <v>2440</v>
      </c>
      <c r="E1113" s="4" t="s">
        <v>6524</v>
      </c>
      <c r="F1113" s="4" t="s">
        <v>2700</v>
      </c>
    </row>
    <row r="1114" spans="1:6" x14ac:dyDescent="0.2">
      <c r="A1114" s="4">
        <v>3667</v>
      </c>
      <c r="B1114" s="4">
        <v>269523</v>
      </c>
      <c r="C1114" s="4" t="s">
        <v>7817</v>
      </c>
      <c r="D1114" s="4" t="s">
        <v>2440</v>
      </c>
      <c r="E1114" s="4" t="s">
        <v>6524</v>
      </c>
      <c r="F1114" s="4" t="s">
        <v>2700</v>
      </c>
    </row>
    <row r="1115" spans="1:6" x14ac:dyDescent="0.2">
      <c r="A1115" s="4">
        <v>3668</v>
      </c>
      <c r="B1115" s="4">
        <v>140518</v>
      </c>
      <c r="C1115" s="4" t="s">
        <v>7816</v>
      </c>
      <c r="D1115" s="4" t="s">
        <v>2440</v>
      </c>
      <c r="E1115" s="4" t="s">
        <v>6524</v>
      </c>
      <c r="F1115" s="4" t="s">
        <v>2700</v>
      </c>
    </row>
    <row r="1116" spans="1:6" x14ac:dyDescent="0.2">
      <c r="A1116" s="4">
        <v>3669</v>
      </c>
      <c r="B1116" s="4"/>
      <c r="C1116" s="4" t="s">
        <v>7815</v>
      </c>
      <c r="D1116" s="4" t="s">
        <v>2440</v>
      </c>
      <c r="E1116" s="4" t="s">
        <v>6524</v>
      </c>
      <c r="F1116" s="4" t="s">
        <v>2700</v>
      </c>
    </row>
    <row r="1117" spans="1:6" x14ac:dyDescent="0.2">
      <c r="A1117" s="4">
        <v>3670</v>
      </c>
      <c r="B1117" s="4">
        <v>130601</v>
      </c>
      <c r="C1117" s="4" t="s">
        <v>7814</v>
      </c>
      <c r="D1117" s="4" t="s">
        <v>2440</v>
      </c>
      <c r="E1117" s="4" t="s">
        <v>6524</v>
      </c>
      <c r="F1117" s="4" t="s">
        <v>2700</v>
      </c>
    </row>
    <row r="1118" spans="1:6" x14ac:dyDescent="0.2">
      <c r="A1118" s="4">
        <v>3671</v>
      </c>
      <c r="B1118" s="4"/>
      <c r="C1118" s="4" t="s">
        <v>7813</v>
      </c>
      <c r="D1118" s="4" t="s">
        <v>2440</v>
      </c>
      <c r="E1118" s="4" t="s">
        <v>6524</v>
      </c>
      <c r="F1118" s="4" t="s">
        <v>2700</v>
      </c>
    </row>
    <row r="1119" spans="1:6" x14ac:dyDescent="0.2">
      <c r="A1119" s="4">
        <v>3672</v>
      </c>
      <c r="B1119" s="4"/>
      <c r="C1119" s="4" t="s">
        <v>7812</v>
      </c>
      <c r="D1119" s="4" t="s">
        <v>2440</v>
      </c>
      <c r="E1119" s="4" t="s">
        <v>6524</v>
      </c>
      <c r="F1119" s="4" t="s">
        <v>2700</v>
      </c>
    </row>
    <row r="1120" spans="1:6" x14ac:dyDescent="0.2">
      <c r="A1120" s="4">
        <v>3673</v>
      </c>
      <c r="B1120" s="4">
        <v>214509</v>
      </c>
      <c r="C1120" s="4" t="s">
        <v>7811</v>
      </c>
      <c r="D1120" s="4" t="s">
        <v>2440</v>
      </c>
      <c r="E1120" s="4" t="s">
        <v>6524</v>
      </c>
      <c r="F1120" s="4" t="s">
        <v>2700</v>
      </c>
    </row>
    <row r="1121" spans="1:6" x14ac:dyDescent="0.2">
      <c r="A1121" s="4">
        <v>3674</v>
      </c>
      <c r="B1121" s="4">
        <v>174980</v>
      </c>
      <c r="C1121" s="4" t="s">
        <v>7810</v>
      </c>
      <c r="D1121" s="4" t="s">
        <v>2440</v>
      </c>
      <c r="E1121" s="4" t="s">
        <v>6524</v>
      </c>
      <c r="F1121" s="4" t="s">
        <v>2700</v>
      </c>
    </row>
    <row r="1122" spans="1:6" x14ac:dyDescent="0.2">
      <c r="A1122" s="4">
        <v>3675</v>
      </c>
      <c r="B1122" s="4"/>
      <c r="C1122" s="4" t="s">
        <v>7809</v>
      </c>
      <c r="D1122" s="4" t="s">
        <v>2440</v>
      </c>
      <c r="E1122" s="4" t="s">
        <v>6524</v>
      </c>
      <c r="F1122" s="4" t="s">
        <v>2700</v>
      </c>
    </row>
    <row r="1123" spans="1:6" x14ac:dyDescent="0.2">
      <c r="A1123" s="4">
        <v>3676</v>
      </c>
      <c r="B1123" s="4">
        <v>226724</v>
      </c>
      <c r="C1123" s="4" t="s">
        <v>7808</v>
      </c>
      <c r="D1123" s="4" t="s">
        <v>2440</v>
      </c>
      <c r="E1123" s="4" t="s">
        <v>6524</v>
      </c>
      <c r="F1123" s="4" t="s">
        <v>2700</v>
      </c>
    </row>
    <row r="1124" spans="1:6" x14ac:dyDescent="0.2">
      <c r="A1124" s="4">
        <v>3677</v>
      </c>
      <c r="B1124" s="4"/>
      <c r="C1124" s="4" t="s">
        <v>7807</v>
      </c>
      <c r="D1124" s="4" t="s">
        <v>2440</v>
      </c>
      <c r="E1124" s="4" t="s">
        <v>6524</v>
      </c>
      <c r="F1124" s="4" t="s">
        <v>2700</v>
      </c>
    </row>
    <row r="1125" spans="1:6" x14ac:dyDescent="0.2">
      <c r="A1125" s="4">
        <v>3678</v>
      </c>
      <c r="B1125" s="4">
        <v>171488</v>
      </c>
      <c r="C1125" s="4" t="s">
        <v>7806</v>
      </c>
      <c r="D1125" s="4" t="s">
        <v>2440</v>
      </c>
      <c r="E1125" s="4" t="s">
        <v>6524</v>
      </c>
      <c r="F1125" s="4" t="s">
        <v>2700</v>
      </c>
    </row>
    <row r="1126" spans="1:6" x14ac:dyDescent="0.2">
      <c r="A1126" s="4">
        <v>3679</v>
      </c>
      <c r="B1126" s="4">
        <v>99290</v>
      </c>
      <c r="C1126" s="4" t="s">
        <v>7805</v>
      </c>
      <c r="D1126" s="4" t="s">
        <v>2440</v>
      </c>
      <c r="E1126" s="4" t="s">
        <v>6524</v>
      </c>
      <c r="F1126" s="4" t="s">
        <v>2700</v>
      </c>
    </row>
    <row r="1127" spans="1:6" x14ac:dyDescent="0.2">
      <c r="A1127" s="4">
        <v>3680</v>
      </c>
      <c r="B1127" s="4"/>
      <c r="C1127" s="4" t="s">
        <v>7804</v>
      </c>
      <c r="D1127" s="4" t="s">
        <v>2440</v>
      </c>
      <c r="E1127" s="4" t="s">
        <v>6524</v>
      </c>
      <c r="F1127" s="4" t="s">
        <v>2700</v>
      </c>
    </row>
    <row r="1128" spans="1:6" x14ac:dyDescent="0.2">
      <c r="A1128" s="4">
        <v>3681</v>
      </c>
      <c r="B1128" s="4"/>
      <c r="C1128" s="4" t="s">
        <v>7803</v>
      </c>
      <c r="D1128" s="4" t="s">
        <v>2440</v>
      </c>
      <c r="E1128" s="4" t="s">
        <v>6524</v>
      </c>
      <c r="F1128" s="4" t="s">
        <v>2700</v>
      </c>
    </row>
    <row r="1129" spans="1:6" x14ac:dyDescent="0.2">
      <c r="A1129" s="4">
        <v>3682</v>
      </c>
      <c r="B1129" s="4">
        <v>90119</v>
      </c>
      <c r="C1129" s="4" t="s">
        <v>7802</v>
      </c>
      <c r="D1129" s="4" t="s">
        <v>2344</v>
      </c>
      <c r="E1129" s="4" t="s">
        <v>2344</v>
      </c>
      <c r="F1129" s="4" t="s">
        <v>2700</v>
      </c>
    </row>
    <row r="1130" spans="1:6" x14ac:dyDescent="0.2">
      <c r="A1130" s="4">
        <v>3683</v>
      </c>
      <c r="B1130" s="4">
        <v>90066</v>
      </c>
      <c r="C1130" s="4" t="s">
        <v>7801</v>
      </c>
      <c r="D1130" s="4" t="s">
        <v>2344</v>
      </c>
      <c r="E1130" s="4" t="s">
        <v>2344</v>
      </c>
      <c r="F1130" s="4" t="s">
        <v>2700</v>
      </c>
    </row>
    <row r="1131" spans="1:6" x14ac:dyDescent="0.2">
      <c r="A1131" s="4">
        <v>3684</v>
      </c>
      <c r="B1131" s="4">
        <v>123157</v>
      </c>
      <c r="C1131" s="4" t="s">
        <v>7800</v>
      </c>
      <c r="D1131" s="4" t="s">
        <v>2344</v>
      </c>
      <c r="E1131" s="4" t="s">
        <v>2344</v>
      </c>
      <c r="F1131" s="4" t="s">
        <v>2700</v>
      </c>
    </row>
    <row r="1132" spans="1:6" x14ac:dyDescent="0.2">
      <c r="A1132" s="4">
        <v>3685</v>
      </c>
      <c r="B1132" s="4">
        <v>90071</v>
      </c>
      <c r="C1132" s="4" t="s">
        <v>7799</v>
      </c>
      <c r="D1132" s="4" t="s">
        <v>2344</v>
      </c>
      <c r="E1132" s="4" t="s">
        <v>2344</v>
      </c>
      <c r="F1132" s="4" t="s">
        <v>2700</v>
      </c>
    </row>
    <row r="1133" spans="1:6" x14ac:dyDescent="0.2">
      <c r="A1133" s="4">
        <v>3686</v>
      </c>
      <c r="B1133" s="4">
        <v>90118</v>
      </c>
      <c r="C1133" s="4" t="s">
        <v>7798</v>
      </c>
      <c r="D1133" s="4" t="s">
        <v>2344</v>
      </c>
      <c r="E1133" s="4" t="s">
        <v>2344</v>
      </c>
      <c r="F1133" s="4" t="s">
        <v>2700</v>
      </c>
    </row>
    <row r="1134" spans="1:6" x14ac:dyDescent="0.2">
      <c r="A1134" s="4">
        <v>3687</v>
      </c>
      <c r="B1134" s="4">
        <v>210076</v>
      </c>
      <c r="C1134" s="4" t="s">
        <v>7797</v>
      </c>
      <c r="D1134" s="4" t="s">
        <v>2344</v>
      </c>
      <c r="E1134" s="4" t="s">
        <v>2344</v>
      </c>
      <c r="F1134" s="4" t="s">
        <v>2700</v>
      </c>
    </row>
    <row r="1135" spans="1:6" x14ac:dyDescent="0.2">
      <c r="A1135" s="4">
        <v>3688</v>
      </c>
      <c r="B1135" s="4">
        <v>123504</v>
      </c>
      <c r="C1135" s="4" t="s">
        <v>7796</v>
      </c>
      <c r="D1135" s="4" t="s">
        <v>2344</v>
      </c>
      <c r="E1135" s="4" t="s">
        <v>2344</v>
      </c>
      <c r="F1135" s="4" t="s">
        <v>2700</v>
      </c>
    </row>
    <row r="1136" spans="1:6" x14ac:dyDescent="0.2">
      <c r="A1136" s="4">
        <v>3689</v>
      </c>
      <c r="B1136" s="4">
        <v>96115</v>
      </c>
      <c r="C1136" s="4" t="s">
        <v>7795</v>
      </c>
      <c r="D1136" s="4" t="s">
        <v>2442</v>
      </c>
      <c r="E1136" s="4" t="s">
        <v>6610</v>
      </c>
      <c r="F1136" s="4" t="s">
        <v>2700</v>
      </c>
    </row>
    <row r="1137" spans="1:6" x14ac:dyDescent="0.2">
      <c r="A1137" s="4">
        <v>3690</v>
      </c>
      <c r="B1137" s="4">
        <v>121418</v>
      </c>
      <c r="C1137" s="4" t="s">
        <v>7794</v>
      </c>
      <c r="D1137" s="4" t="s">
        <v>2442</v>
      </c>
      <c r="E1137" s="4" t="s">
        <v>6610</v>
      </c>
      <c r="F1137" s="4" t="s">
        <v>2700</v>
      </c>
    </row>
    <row r="1138" spans="1:6" x14ac:dyDescent="0.2">
      <c r="A1138" s="4">
        <v>3691</v>
      </c>
      <c r="B1138" s="4">
        <v>121487</v>
      </c>
      <c r="C1138" s="4" t="s">
        <v>7793</v>
      </c>
      <c r="D1138" s="4" t="s">
        <v>2442</v>
      </c>
      <c r="E1138" s="4" t="s">
        <v>6610</v>
      </c>
      <c r="F1138" s="4" t="s">
        <v>2700</v>
      </c>
    </row>
    <row r="1139" spans="1:6" x14ac:dyDescent="0.2">
      <c r="A1139" s="4">
        <v>3692</v>
      </c>
      <c r="B1139" s="4">
        <v>369115</v>
      </c>
      <c r="C1139" s="4" t="s">
        <v>7792</v>
      </c>
      <c r="D1139" s="4" t="s">
        <v>2442</v>
      </c>
      <c r="E1139" s="4" t="s">
        <v>6610</v>
      </c>
      <c r="F1139" s="4" t="s">
        <v>2700</v>
      </c>
    </row>
    <row r="1140" spans="1:6" x14ac:dyDescent="0.2">
      <c r="A1140" s="4">
        <v>3693</v>
      </c>
      <c r="B1140" s="4">
        <v>122303</v>
      </c>
      <c r="C1140" s="4" t="s">
        <v>7791</v>
      </c>
      <c r="D1140" s="4" t="s">
        <v>2442</v>
      </c>
      <c r="E1140" s="4" t="s">
        <v>6610</v>
      </c>
      <c r="F1140" s="4" t="s">
        <v>2700</v>
      </c>
    </row>
    <row r="1141" spans="1:6" x14ac:dyDescent="0.2">
      <c r="A1141" s="4">
        <v>3696</v>
      </c>
      <c r="B1141" s="4">
        <v>122126</v>
      </c>
      <c r="C1141" s="4" t="s">
        <v>7790</v>
      </c>
      <c r="D1141" s="4" t="s">
        <v>2442</v>
      </c>
      <c r="E1141" s="4" t="s">
        <v>6610</v>
      </c>
      <c r="F1141" s="4" t="s">
        <v>2700</v>
      </c>
    </row>
    <row r="1142" spans="1:6" x14ac:dyDescent="0.2">
      <c r="A1142" s="4">
        <v>3697</v>
      </c>
      <c r="B1142" s="4">
        <v>376640</v>
      </c>
      <c r="C1142" s="4" t="s">
        <v>7789</v>
      </c>
      <c r="D1142" s="4" t="s">
        <v>2442</v>
      </c>
      <c r="E1142" s="4" t="s">
        <v>6610</v>
      </c>
      <c r="F1142" s="4" t="s">
        <v>2700</v>
      </c>
    </row>
    <row r="1143" spans="1:6" x14ac:dyDescent="0.2">
      <c r="A1143" s="4">
        <v>3698</v>
      </c>
      <c r="B1143" s="4">
        <v>121385</v>
      </c>
      <c r="C1143" s="4" t="s">
        <v>7788</v>
      </c>
      <c r="D1143" s="4" t="s">
        <v>2442</v>
      </c>
      <c r="E1143" s="4" t="s">
        <v>6610</v>
      </c>
      <c r="F1143" s="4" t="s">
        <v>2700</v>
      </c>
    </row>
    <row r="1144" spans="1:6" x14ac:dyDescent="0.2">
      <c r="A1144" s="4">
        <v>3699</v>
      </c>
      <c r="B1144" s="4"/>
      <c r="C1144" s="4" t="s">
        <v>7787</v>
      </c>
      <c r="D1144" s="4" t="s">
        <v>2442</v>
      </c>
      <c r="E1144" s="4" t="s">
        <v>6610</v>
      </c>
      <c r="F1144" s="4" t="s">
        <v>2700</v>
      </c>
    </row>
    <row r="1145" spans="1:6" x14ac:dyDescent="0.2">
      <c r="A1145" s="4">
        <v>3700</v>
      </c>
      <c r="B1145" s="4">
        <v>119624</v>
      </c>
      <c r="C1145" s="4" t="s">
        <v>7786</v>
      </c>
      <c r="D1145" s="4" t="s">
        <v>2340</v>
      </c>
      <c r="E1145" s="4" t="s">
        <v>6153</v>
      </c>
      <c r="F1145" s="4" t="s">
        <v>2700</v>
      </c>
    </row>
    <row r="1146" spans="1:6" x14ac:dyDescent="0.2">
      <c r="A1146" s="4">
        <v>3701</v>
      </c>
      <c r="B1146" s="4">
        <v>7488</v>
      </c>
      <c r="C1146" s="4" t="s">
        <v>7785</v>
      </c>
      <c r="D1146" s="4" t="s">
        <v>2340</v>
      </c>
      <c r="E1146" s="4" t="s">
        <v>6153</v>
      </c>
      <c r="F1146" s="4" t="s">
        <v>2700</v>
      </c>
    </row>
    <row r="1147" spans="1:6" x14ac:dyDescent="0.2">
      <c r="A1147" s="4">
        <v>3702</v>
      </c>
      <c r="B1147" s="4">
        <v>129931</v>
      </c>
      <c r="C1147" s="4" t="s">
        <v>7784</v>
      </c>
      <c r="D1147" s="4" t="s">
        <v>2338</v>
      </c>
      <c r="E1147" s="4" t="s">
        <v>4478</v>
      </c>
      <c r="F1147" s="4" t="s">
        <v>2700</v>
      </c>
    </row>
    <row r="1148" spans="1:6" x14ac:dyDescent="0.2">
      <c r="A1148" s="4">
        <v>3703</v>
      </c>
      <c r="B1148" s="4">
        <v>129932</v>
      </c>
      <c r="C1148" s="4" t="s">
        <v>7783</v>
      </c>
      <c r="D1148" s="4" t="s">
        <v>2338</v>
      </c>
      <c r="E1148" s="4" t="s">
        <v>4478</v>
      </c>
      <c r="F1148" s="4" t="s">
        <v>2700</v>
      </c>
    </row>
    <row r="1149" spans="1:6" x14ac:dyDescent="0.2">
      <c r="A1149" s="4">
        <v>3704</v>
      </c>
      <c r="B1149" s="4">
        <v>129933</v>
      </c>
      <c r="C1149" s="4" t="s">
        <v>7782</v>
      </c>
      <c r="D1149" s="4" t="s">
        <v>2338</v>
      </c>
      <c r="E1149" s="4" t="s">
        <v>4478</v>
      </c>
      <c r="F1149" s="4" t="s">
        <v>2700</v>
      </c>
    </row>
    <row r="1150" spans="1:6" x14ac:dyDescent="0.2">
      <c r="A1150" s="4">
        <v>3705</v>
      </c>
      <c r="B1150" s="4">
        <v>129930</v>
      </c>
      <c r="C1150" s="4" t="s">
        <v>7781</v>
      </c>
      <c r="D1150" s="4" t="s">
        <v>2338</v>
      </c>
      <c r="E1150" s="4" t="s">
        <v>4478</v>
      </c>
      <c r="F1150" s="4" t="s">
        <v>2700</v>
      </c>
    </row>
    <row r="1151" spans="1:6" x14ac:dyDescent="0.2">
      <c r="A1151" s="4">
        <v>3706</v>
      </c>
      <c r="B1151" s="4">
        <v>129929</v>
      </c>
      <c r="C1151" s="4" t="s">
        <v>7780</v>
      </c>
      <c r="D1151" s="4" t="s">
        <v>2338</v>
      </c>
      <c r="E1151" s="4" t="s">
        <v>4478</v>
      </c>
      <c r="F1151" s="4" t="s">
        <v>2700</v>
      </c>
    </row>
    <row r="1152" spans="1:6" x14ac:dyDescent="0.2">
      <c r="A1152" s="4">
        <v>3707</v>
      </c>
      <c r="B1152" s="4"/>
      <c r="C1152" s="4" t="s">
        <v>7779</v>
      </c>
      <c r="D1152" s="4" t="s">
        <v>2338</v>
      </c>
      <c r="E1152" s="4" t="s">
        <v>4478</v>
      </c>
      <c r="F1152" s="4" t="s">
        <v>2700</v>
      </c>
    </row>
    <row r="1153" spans="1:6" x14ac:dyDescent="0.2">
      <c r="A1153" s="4">
        <v>3708</v>
      </c>
      <c r="B1153" s="4">
        <v>144458</v>
      </c>
      <c r="C1153" s="4" t="s">
        <v>7778</v>
      </c>
      <c r="D1153" s="4" t="s">
        <v>2338</v>
      </c>
      <c r="E1153" s="4" t="s">
        <v>4478</v>
      </c>
      <c r="F1153" s="4" t="s">
        <v>2700</v>
      </c>
    </row>
    <row r="1154" spans="1:6" x14ac:dyDescent="0.2">
      <c r="A1154" s="4">
        <v>3709</v>
      </c>
      <c r="B1154" s="4">
        <v>254437</v>
      </c>
      <c r="C1154" s="4" t="s">
        <v>7777</v>
      </c>
      <c r="D1154" s="4" t="s">
        <v>2338</v>
      </c>
      <c r="E1154" s="4" t="s">
        <v>4478</v>
      </c>
      <c r="F1154" s="4" t="s">
        <v>2700</v>
      </c>
    </row>
    <row r="1155" spans="1:6" x14ac:dyDescent="0.2">
      <c r="A1155" s="4">
        <v>3718</v>
      </c>
      <c r="B1155" s="4">
        <v>108927</v>
      </c>
      <c r="C1155" s="4" t="s">
        <v>7776</v>
      </c>
      <c r="D1155" s="4" t="s">
        <v>2483</v>
      </c>
      <c r="E1155" s="4" t="s">
        <v>6411</v>
      </c>
      <c r="F1155" s="4" t="s">
        <v>2700</v>
      </c>
    </row>
    <row r="1156" spans="1:6" x14ac:dyDescent="0.2">
      <c r="A1156" s="4">
        <v>3719</v>
      </c>
      <c r="B1156" s="4">
        <v>108928</v>
      </c>
      <c r="C1156" s="4" t="s">
        <v>7775</v>
      </c>
      <c r="D1156" s="4" t="s">
        <v>2483</v>
      </c>
      <c r="E1156" s="4" t="s">
        <v>6411</v>
      </c>
      <c r="F1156" s="4" t="s">
        <v>2700</v>
      </c>
    </row>
    <row r="1157" spans="1:6" x14ac:dyDescent="0.2">
      <c r="A1157" s="4">
        <v>3720</v>
      </c>
      <c r="B1157" s="4">
        <v>144440</v>
      </c>
      <c r="C1157" s="4" t="s">
        <v>7774</v>
      </c>
      <c r="D1157" s="4" t="s">
        <v>2483</v>
      </c>
      <c r="E1157" s="4" t="s">
        <v>6411</v>
      </c>
      <c r="F1157" s="4" t="s">
        <v>2700</v>
      </c>
    </row>
    <row r="1158" spans="1:6" x14ac:dyDescent="0.2">
      <c r="A1158" s="4">
        <v>3721</v>
      </c>
      <c r="B1158" s="4">
        <v>107376</v>
      </c>
      <c r="C1158" s="4" t="s">
        <v>7773</v>
      </c>
      <c r="D1158" s="4" t="s">
        <v>2483</v>
      </c>
      <c r="E1158" s="4" t="s">
        <v>6411</v>
      </c>
      <c r="F1158" s="4" t="s">
        <v>2700</v>
      </c>
    </row>
    <row r="1159" spans="1:6" x14ac:dyDescent="0.2">
      <c r="A1159" s="4">
        <v>3722</v>
      </c>
      <c r="B1159" s="4">
        <v>144435</v>
      </c>
      <c r="C1159" s="4" t="s">
        <v>7772</v>
      </c>
      <c r="D1159" s="4" t="s">
        <v>2483</v>
      </c>
      <c r="E1159" s="4" t="s">
        <v>6411</v>
      </c>
      <c r="F1159" s="4" t="s">
        <v>2700</v>
      </c>
    </row>
    <row r="1160" spans="1:6" x14ac:dyDescent="0.2">
      <c r="A1160" s="4">
        <v>3723</v>
      </c>
      <c r="B1160" s="4">
        <v>364136</v>
      </c>
      <c r="C1160" s="4" t="s">
        <v>7771</v>
      </c>
      <c r="D1160" s="4" t="s">
        <v>2483</v>
      </c>
      <c r="E1160" s="4" t="s">
        <v>6411</v>
      </c>
      <c r="F1160" s="4" t="s">
        <v>2700</v>
      </c>
    </row>
    <row r="1161" spans="1:6" x14ac:dyDescent="0.2">
      <c r="A1161" s="4">
        <v>3725</v>
      </c>
      <c r="B1161" s="4">
        <v>144125</v>
      </c>
      <c r="C1161" s="4" t="s">
        <v>7770</v>
      </c>
      <c r="D1161" s="4" t="s">
        <v>2483</v>
      </c>
      <c r="E1161" s="4" t="s">
        <v>6411</v>
      </c>
      <c r="F1161" s="4" t="s">
        <v>2700</v>
      </c>
    </row>
    <row r="1162" spans="1:6" x14ac:dyDescent="0.2">
      <c r="A1162" s="4">
        <v>3726</v>
      </c>
      <c r="B1162" s="4">
        <v>370377</v>
      </c>
      <c r="C1162" s="4" t="s">
        <v>7769</v>
      </c>
      <c r="D1162" s="4" t="s">
        <v>2483</v>
      </c>
      <c r="E1162" s="4" t="s">
        <v>6411</v>
      </c>
      <c r="F1162" s="4" t="s">
        <v>2700</v>
      </c>
    </row>
    <row r="1163" spans="1:6" x14ac:dyDescent="0.2">
      <c r="A1163" s="4">
        <v>3727</v>
      </c>
      <c r="B1163" s="4">
        <v>387432</v>
      </c>
      <c r="C1163" s="4" t="s">
        <v>7768</v>
      </c>
      <c r="D1163" s="4" t="s">
        <v>2483</v>
      </c>
      <c r="E1163" s="4" t="s">
        <v>6411</v>
      </c>
      <c r="F1163" s="4" t="s">
        <v>2700</v>
      </c>
    </row>
    <row r="1164" spans="1:6" x14ac:dyDescent="0.2">
      <c r="A1164" s="4">
        <v>3728</v>
      </c>
      <c r="B1164" s="4"/>
      <c r="C1164" s="4" t="s">
        <v>7767</v>
      </c>
      <c r="D1164" s="4" t="s">
        <v>2483</v>
      </c>
      <c r="E1164" s="4" t="s">
        <v>6411</v>
      </c>
      <c r="F1164" s="4" t="s">
        <v>2700</v>
      </c>
    </row>
    <row r="1165" spans="1:6" x14ac:dyDescent="0.2">
      <c r="A1165" s="4">
        <v>3729</v>
      </c>
      <c r="B1165" s="4"/>
      <c r="C1165" s="4" t="s">
        <v>7766</v>
      </c>
      <c r="D1165" s="4" t="s">
        <v>2483</v>
      </c>
      <c r="E1165" s="4" t="s">
        <v>6411</v>
      </c>
      <c r="F1165" s="4" t="s">
        <v>2700</v>
      </c>
    </row>
    <row r="1166" spans="1:6" x14ac:dyDescent="0.2">
      <c r="A1166" s="4">
        <v>3730</v>
      </c>
      <c r="B1166" s="4">
        <v>364136</v>
      </c>
      <c r="C1166" s="4" t="s">
        <v>7765</v>
      </c>
      <c r="D1166" s="4" t="s">
        <v>2483</v>
      </c>
      <c r="E1166" s="4" t="s">
        <v>6411</v>
      </c>
      <c r="F1166" s="4" t="s">
        <v>2700</v>
      </c>
    </row>
    <row r="1167" spans="1:6" x14ac:dyDescent="0.2">
      <c r="A1167" s="4">
        <v>3731</v>
      </c>
      <c r="B1167" s="4">
        <v>144479</v>
      </c>
      <c r="C1167" s="4" t="s">
        <v>7764</v>
      </c>
      <c r="D1167" s="4" t="s">
        <v>2483</v>
      </c>
      <c r="E1167" s="4" t="s">
        <v>6411</v>
      </c>
      <c r="F1167" s="4" t="s">
        <v>2700</v>
      </c>
    </row>
    <row r="1168" spans="1:6" x14ac:dyDescent="0.2">
      <c r="A1168" s="4">
        <v>3732</v>
      </c>
      <c r="B1168" s="4">
        <v>144435</v>
      </c>
      <c r="C1168" s="4" t="s">
        <v>7763</v>
      </c>
      <c r="D1168" s="4" t="s">
        <v>2483</v>
      </c>
      <c r="E1168" s="4" t="s">
        <v>6411</v>
      </c>
      <c r="F1168" s="4" t="s">
        <v>2700</v>
      </c>
    </row>
    <row r="1169" spans="1:6" x14ac:dyDescent="0.2">
      <c r="A1169" s="4">
        <v>3733</v>
      </c>
      <c r="B1169" s="4"/>
      <c r="C1169" s="4" t="s">
        <v>7762</v>
      </c>
      <c r="D1169" s="4" t="s">
        <v>7020</v>
      </c>
      <c r="E1169" s="4" t="s">
        <v>6411</v>
      </c>
      <c r="F1169" s="4" t="s">
        <v>2700</v>
      </c>
    </row>
    <row r="1170" spans="1:6" x14ac:dyDescent="0.2">
      <c r="A1170" s="4">
        <v>3734</v>
      </c>
      <c r="B1170" s="4">
        <v>6394</v>
      </c>
      <c r="C1170" s="4" t="s">
        <v>7761</v>
      </c>
      <c r="D1170" s="4" t="s">
        <v>2408</v>
      </c>
      <c r="E1170" s="4" t="s">
        <v>4478</v>
      </c>
      <c r="F1170" s="4" t="s">
        <v>2700</v>
      </c>
    </row>
    <row r="1171" spans="1:6" x14ac:dyDescent="0.2">
      <c r="A1171" s="4">
        <v>3735</v>
      </c>
      <c r="B1171" s="4">
        <v>8319</v>
      </c>
      <c r="C1171" s="4" t="s">
        <v>7760</v>
      </c>
      <c r="D1171" s="4" t="s">
        <v>2361</v>
      </c>
      <c r="E1171" s="4" t="s">
        <v>6625</v>
      </c>
      <c r="F1171" s="4" t="s">
        <v>2700</v>
      </c>
    </row>
    <row r="1172" spans="1:6" x14ac:dyDescent="0.2">
      <c r="A1172" s="4">
        <v>3736</v>
      </c>
      <c r="B1172" s="4">
        <v>76457</v>
      </c>
      <c r="C1172" s="4" t="s">
        <v>7759</v>
      </c>
      <c r="D1172" s="4" t="s">
        <v>2408</v>
      </c>
      <c r="E1172" s="4" t="s">
        <v>4478</v>
      </c>
      <c r="F1172" s="4" t="s">
        <v>2700</v>
      </c>
    </row>
    <row r="1173" spans="1:6" x14ac:dyDescent="0.2">
      <c r="A1173" s="4">
        <v>3737</v>
      </c>
      <c r="B1173" s="4">
        <v>123197</v>
      </c>
      <c r="C1173" s="4" t="s">
        <v>7758</v>
      </c>
      <c r="D1173" s="4" t="s">
        <v>2361</v>
      </c>
      <c r="E1173" s="4" t="s">
        <v>6625</v>
      </c>
      <c r="F1173" s="4" t="s">
        <v>2700</v>
      </c>
    </row>
    <row r="1174" spans="1:6" x14ac:dyDescent="0.2">
      <c r="A1174" s="4">
        <v>3738</v>
      </c>
      <c r="B1174" s="4">
        <v>8324</v>
      </c>
      <c r="C1174" s="4" t="s">
        <v>7757</v>
      </c>
      <c r="D1174" s="4" t="s">
        <v>2361</v>
      </c>
      <c r="E1174" s="4" t="s">
        <v>6625</v>
      </c>
      <c r="F1174" s="4" t="s">
        <v>2700</v>
      </c>
    </row>
    <row r="1175" spans="1:6" x14ac:dyDescent="0.2">
      <c r="A1175" s="4">
        <v>3739</v>
      </c>
      <c r="B1175" s="4">
        <v>168224</v>
      </c>
      <c r="C1175" s="4" t="s">
        <v>7756</v>
      </c>
      <c r="D1175" s="4" t="s">
        <v>2361</v>
      </c>
      <c r="E1175" s="4" t="s">
        <v>6625</v>
      </c>
      <c r="F1175" s="4" t="s">
        <v>2700</v>
      </c>
    </row>
    <row r="1176" spans="1:6" x14ac:dyDescent="0.2">
      <c r="A1176" s="4">
        <v>3740</v>
      </c>
      <c r="B1176" s="4">
        <v>123333</v>
      </c>
      <c r="C1176" s="4" t="s">
        <v>7755</v>
      </c>
      <c r="D1176" s="4" t="s">
        <v>2361</v>
      </c>
      <c r="E1176" s="4" t="s">
        <v>6625</v>
      </c>
      <c r="F1176" s="4" t="s">
        <v>2700</v>
      </c>
    </row>
    <row r="1177" spans="1:6" x14ac:dyDescent="0.2">
      <c r="A1177" s="4">
        <v>3741</v>
      </c>
      <c r="B1177" s="4">
        <v>270690</v>
      </c>
      <c r="C1177" s="4" t="s">
        <v>7754</v>
      </c>
      <c r="D1177" s="4" t="s">
        <v>2361</v>
      </c>
      <c r="E1177" s="4" t="s">
        <v>6625</v>
      </c>
      <c r="F1177" s="4" t="s">
        <v>2700</v>
      </c>
    </row>
    <row r="1178" spans="1:6" x14ac:dyDescent="0.2">
      <c r="A1178" s="4">
        <v>3742</v>
      </c>
      <c r="B1178" s="4">
        <v>172453</v>
      </c>
      <c r="C1178" s="4" t="s">
        <v>7753</v>
      </c>
      <c r="D1178" s="4" t="s">
        <v>2408</v>
      </c>
      <c r="E1178" s="4" t="s">
        <v>4478</v>
      </c>
      <c r="F1178" s="4" t="s">
        <v>2700</v>
      </c>
    </row>
    <row r="1179" spans="1:6" x14ac:dyDescent="0.2">
      <c r="A1179" s="4">
        <v>3743</v>
      </c>
      <c r="B1179" s="4">
        <v>198715</v>
      </c>
      <c r="C1179" s="4" t="s">
        <v>7752</v>
      </c>
      <c r="D1179" s="4" t="s">
        <v>2361</v>
      </c>
      <c r="E1179" s="4" t="s">
        <v>6625</v>
      </c>
      <c r="F1179" s="4" t="s">
        <v>2700</v>
      </c>
    </row>
    <row r="1180" spans="1:6" x14ac:dyDescent="0.2">
      <c r="A1180" s="4">
        <v>3744</v>
      </c>
      <c r="B1180" s="4">
        <v>8334</v>
      </c>
      <c r="C1180" s="4" t="s">
        <v>7751</v>
      </c>
      <c r="D1180" s="4" t="s">
        <v>2361</v>
      </c>
      <c r="E1180" s="4" t="s">
        <v>6625</v>
      </c>
      <c r="F1180" s="4" t="s">
        <v>2700</v>
      </c>
    </row>
    <row r="1181" spans="1:6" x14ac:dyDescent="0.2">
      <c r="A1181" s="4">
        <v>3745</v>
      </c>
      <c r="B1181" s="4">
        <v>85401</v>
      </c>
      <c r="C1181" s="4" t="s">
        <v>7750</v>
      </c>
      <c r="D1181" s="4" t="s">
        <v>2361</v>
      </c>
      <c r="E1181" s="4" t="s">
        <v>6625</v>
      </c>
      <c r="F1181" s="4" t="s">
        <v>2700</v>
      </c>
    </row>
    <row r="1182" spans="1:6" x14ac:dyDescent="0.2">
      <c r="A1182" s="4">
        <v>3746</v>
      </c>
      <c r="B1182" s="4">
        <v>113215</v>
      </c>
      <c r="C1182" s="4" t="s">
        <v>7749</v>
      </c>
      <c r="D1182" s="4" t="s">
        <v>2361</v>
      </c>
      <c r="E1182" s="4" t="s">
        <v>6625</v>
      </c>
      <c r="F1182" s="4" t="s">
        <v>2700</v>
      </c>
    </row>
    <row r="1183" spans="1:6" x14ac:dyDescent="0.2">
      <c r="A1183" s="4">
        <v>3747</v>
      </c>
      <c r="B1183" s="4">
        <v>85477</v>
      </c>
      <c r="C1183" s="4" t="s">
        <v>7748</v>
      </c>
      <c r="D1183" s="4" t="s">
        <v>2361</v>
      </c>
      <c r="E1183" s="4" t="s">
        <v>6625</v>
      </c>
      <c r="F1183" s="4" t="s">
        <v>2700</v>
      </c>
    </row>
    <row r="1184" spans="1:6" x14ac:dyDescent="0.2">
      <c r="A1184" s="4">
        <v>3748</v>
      </c>
      <c r="B1184" s="4">
        <v>272033</v>
      </c>
      <c r="C1184" s="4" t="s">
        <v>7747</v>
      </c>
      <c r="D1184" s="4" t="s">
        <v>2361</v>
      </c>
      <c r="E1184" s="4" t="s">
        <v>6625</v>
      </c>
      <c r="F1184" s="4" t="s">
        <v>2700</v>
      </c>
    </row>
    <row r="1185" spans="1:6" x14ac:dyDescent="0.2">
      <c r="A1185" s="4">
        <v>3749</v>
      </c>
      <c r="B1185" s="4">
        <v>204307</v>
      </c>
      <c r="C1185" s="4" t="s">
        <v>7746</v>
      </c>
      <c r="D1185" s="4" t="s">
        <v>2361</v>
      </c>
      <c r="E1185" s="4" t="s">
        <v>6625</v>
      </c>
      <c r="F1185" s="4" t="s">
        <v>2700</v>
      </c>
    </row>
    <row r="1186" spans="1:6" x14ac:dyDescent="0.2">
      <c r="A1186" s="4">
        <v>3750</v>
      </c>
      <c r="B1186" s="4">
        <v>8335</v>
      </c>
      <c r="C1186" s="4" t="s">
        <v>7745</v>
      </c>
      <c r="D1186" s="4" t="s">
        <v>2361</v>
      </c>
      <c r="E1186" s="4" t="s">
        <v>6625</v>
      </c>
      <c r="F1186" s="4" t="s">
        <v>2700</v>
      </c>
    </row>
    <row r="1187" spans="1:6" x14ac:dyDescent="0.2">
      <c r="A1187" s="4">
        <v>3753</v>
      </c>
      <c r="B1187" s="4"/>
      <c r="C1187" s="4" t="s">
        <v>7744</v>
      </c>
      <c r="D1187" s="4" t="s">
        <v>2527</v>
      </c>
      <c r="E1187" s="4" t="s">
        <v>6190</v>
      </c>
      <c r="F1187" s="4" t="s">
        <v>2700</v>
      </c>
    </row>
    <row r="1188" spans="1:6" x14ac:dyDescent="0.2">
      <c r="A1188" s="4">
        <v>3754</v>
      </c>
      <c r="B1188" s="4">
        <v>295604</v>
      </c>
      <c r="C1188" s="4" t="s">
        <v>7743</v>
      </c>
      <c r="D1188" s="4" t="s">
        <v>2579</v>
      </c>
      <c r="E1188" s="4" t="s">
        <v>6190</v>
      </c>
      <c r="F1188" s="4" t="s">
        <v>2700</v>
      </c>
    </row>
    <row r="1189" spans="1:6" x14ac:dyDescent="0.2">
      <c r="A1189" s="4">
        <v>3755</v>
      </c>
      <c r="B1189" s="4">
        <v>289601</v>
      </c>
      <c r="C1189" s="4" t="s">
        <v>7742</v>
      </c>
      <c r="D1189" s="4" t="s">
        <v>2579</v>
      </c>
      <c r="E1189" s="4" t="s">
        <v>6190</v>
      </c>
      <c r="F1189" s="4" t="s">
        <v>2700</v>
      </c>
    </row>
    <row r="1190" spans="1:6" x14ac:dyDescent="0.2">
      <c r="A1190" s="4">
        <v>3756</v>
      </c>
      <c r="B1190" s="4">
        <v>293860</v>
      </c>
      <c r="C1190" s="4" t="s">
        <v>7741</v>
      </c>
      <c r="D1190" s="4" t="s">
        <v>2440</v>
      </c>
      <c r="E1190" s="4" t="s">
        <v>6524</v>
      </c>
      <c r="F1190" s="4" t="s">
        <v>2700</v>
      </c>
    </row>
    <row r="1191" spans="1:6" x14ac:dyDescent="0.2">
      <c r="A1191" s="4">
        <v>3757</v>
      </c>
      <c r="B1191" s="4">
        <v>284952</v>
      </c>
      <c r="C1191" s="4" t="s">
        <v>7740</v>
      </c>
      <c r="D1191" s="4" t="s">
        <v>2440</v>
      </c>
      <c r="E1191" s="4" t="s">
        <v>6524</v>
      </c>
      <c r="F1191" s="4" t="s">
        <v>2700</v>
      </c>
    </row>
    <row r="1192" spans="1:6" x14ac:dyDescent="0.2">
      <c r="A1192" s="4">
        <v>3758</v>
      </c>
      <c r="B1192" s="4"/>
      <c r="C1192" s="4" t="s">
        <v>7739</v>
      </c>
      <c r="D1192" s="4" t="s">
        <v>2401</v>
      </c>
      <c r="E1192" s="4" t="s">
        <v>7192</v>
      </c>
      <c r="F1192" s="4" t="s">
        <v>2700</v>
      </c>
    </row>
    <row r="1193" spans="1:6" x14ac:dyDescent="0.2">
      <c r="A1193" s="4">
        <v>3759</v>
      </c>
      <c r="B1193" s="4">
        <v>386925</v>
      </c>
      <c r="C1193" s="4" t="s">
        <v>7738</v>
      </c>
      <c r="D1193" s="4" t="s">
        <v>2330</v>
      </c>
      <c r="E1193" s="4" t="s">
        <v>6258</v>
      </c>
      <c r="F1193" s="4" t="s">
        <v>2700</v>
      </c>
    </row>
    <row r="1194" spans="1:6" x14ac:dyDescent="0.2">
      <c r="A1194" s="4">
        <v>3760</v>
      </c>
      <c r="B1194" s="4">
        <v>294118</v>
      </c>
      <c r="C1194" s="4" t="s">
        <v>7737</v>
      </c>
      <c r="D1194" s="4" t="s">
        <v>2541</v>
      </c>
      <c r="E1194" s="4" t="s">
        <v>2541</v>
      </c>
      <c r="F1194" s="4" t="s">
        <v>2700</v>
      </c>
    </row>
    <row r="1195" spans="1:6" x14ac:dyDescent="0.2">
      <c r="A1195" s="4">
        <v>3761</v>
      </c>
      <c r="B1195" s="4"/>
      <c r="C1195" s="4" t="s">
        <v>7736</v>
      </c>
      <c r="D1195" s="4" t="s">
        <v>2354</v>
      </c>
      <c r="E1195" s="4" t="s">
        <v>6199</v>
      </c>
      <c r="F1195" s="4" t="s">
        <v>2700</v>
      </c>
    </row>
    <row r="1196" spans="1:6" x14ac:dyDescent="0.2">
      <c r="A1196" s="4">
        <v>3762</v>
      </c>
      <c r="B1196" s="4">
        <v>287365</v>
      </c>
      <c r="C1196" s="4" t="s">
        <v>7735</v>
      </c>
      <c r="D1196" s="4" t="s">
        <v>2341</v>
      </c>
      <c r="E1196" s="4" t="s">
        <v>2341</v>
      </c>
      <c r="F1196" s="4" t="s">
        <v>2700</v>
      </c>
    </row>
    <row r="1197" spans="1:6" x14ac:dyDescent="0.2">
      <c r="A1197" s="4">
        <v>3763</v>
      </c>
      <c r="B1197" s="4">
        <v>293323</v>
      </c>
      <c r="C1197" s="4" t="s">
        <v>7734</v>
      </c>
      <c r="D1197" s="4" t="s">
        <v>2440</v>
      </c>
      <c r="E1197" s="4" t="s">
        <v>6524</v>
      </c>
      <c r="F1197" s="4" t="s">
        <v>2700</v>
      </c>
    </row>
    <row r="1198" spans="1:6" x14ac:dyDescent="0.2">
      <c r="A1198" s="4">
        <v>3764</v>
      </c>
      <c r="B1198" s="4">
        <v>150384</v>
      </c>
      <c r="C1198" s="4" t="s">
        <v>7733</v>
      </c>
      <c r="D1198" s="4" t="s">
        <v>2405</v>
      </c>
      <c r="E1198" s="4" t="s">
        <v>6336</v>
      </c>
      <c r="F1198" s="4" t="s">
        <v>2700</v>
      </c>
    </row>
    <row r="1199" spans="1:6" x14ac:dyDescent="0.2">
      <c r="A1199" s="4">
        <v>3765</v>
      </c>
      <c r="B1199" s="4">
        <v>176868</v>
      </c>
      <c r="C1199" s="4" t="s">
        <v>7732</v>
      </c>
      <c r="D1199" s="4" t="s">
        <v>2405</v>
      </c>
      <c r="E1199" s="4" t="s">
        <v>6336</v>
      </c>
      <c r="F1199" s="4" t="s">
        <v>2700</v>
      </c>
    </row>
    <row r="1200" spans="1:6" x14ac:dyDescent="0.2">
      <c r="A1200" s="4">
        <v>3766</v>
      </c>
      <c r="B1200" s="4">
        <v>348608</v>
      </c>
      <c r="C1200" s="4" t="s">
        <v>7731</v>
      </c>
      <c r="D1200" s="4" t="s">
        <v>2405</v>
      </c>
      <c r="E1200" s="4" t="s">
        <v>6336</v>
      </c>
      <c r="F1200" s="4" t="s">
        <v>2700</v>
      </c>
    </row>
    <row r="1201" spans="1:6" x14ac:dyDescent="0.2">
      <c r="A1201" s="4">
        <v>3767</v>
      </c>
      <c r="B1201" s="4">
        <v>290348</v>
      </c>
      <c r="C1201" s="4" t="s">
        <v>7730</v>
      </c>
      <c r="D1201" s="4" t="s">
        <v>2345</v>
      </c>
      <c r="E1201" s="4" t="s">
        <v>6325</v>
      </c>
      <c r="F1201" s="4" t="s">
        <v>2700</v>
      </c>
    </row>
    <row r="1202" spans="1:6" x14ac:dyDescent="0.2">
      <c r="A1202" s="4">
        <v>3768</v>
      </c>
      <c r="B1202" s="4">
        <v>103422</v>
      </c>
      <c r="C1202" s="4" t="s">
        <v>7729</v>
      </c>
      <c r="D1202" s="4" t="s">
        <v>2600</v>
      </c>
      <c r="E1202" s="4" t="s">
        <v>4421</v>
      </c>
      <c r="F1202" s="4" t="s">
        <v>2700</v>
      </c>
    </row>
    <row r="1203" spans="1:6" x14ac:dyDescent="0.2">
      <c r="A1203" s="4">
        <v>3769</v>
      </c>
      <c r="B1203" s="4">
        <v>272908</v>
      </c>
      <c r="C1203" s="4" t="s">
        <v>7728</v>
      </c>
      <c r="D1203" s="4" t="s">
        <v>2600</v>
      </c>
      <c r="E1203" s="4" t="s">
        <v>4421</v>
      </c>
      <c r="F1203" s="4" t="s">
        <v>2700</v>
      </c>
    </row>
    <row r="1204" spans="1:6" x14ac:dyDescent="0.2">
      <c r="A1204" s="4">
        <v>3770</v>
      </c>
      <c r="B1204" s="4">
        <v>202452</v>
      </c>
      <c r="C1204" s="4" t="s">
        <v>7727</v>
      </c>
      <c r="D1204" s="4" t="s">
        <v>2600</v>
      </c>
      <c r="E1204" s="4" t="s">
        <v>4421</v>
      </c>
      <c r="F1204" s="4" t="s">
        <v>2700</v>
      </c>
    </row>
    <row r="1205" spans="1:6" x14ac:dyDescent="0.2">
      <c r="A1205" s="4">
        <v>3771</v>
      </c>
      <c r="B1205" s="4">
        <v>346117</v>
      </c>
      <c r="C1205" s="4" t="s">
        <v>7726</v>
      </c>
      <c r="D1205" s="4" t="s">
        <v>2600</v>
      </c>
      <c r="E1205" s="4" t="s">
        <v>4421</v>
      </c>
      <c r="F1205" s="4" t="s">
        <v>2700</v>
      </c>
    </row>
    <row r="1206" spans="1:6" x14ac:dyDescent="0.2">
      <c r="A1206" s="4">
        <v>3772</v>
      </c>
      <c r="B1206" s="4">
        <v>231315</v>
      </c>
      <c r="C1206" s="4" t="s">
        <v>7725</v>
      </c>
      <c r="D1206" s="4" t="s">
        <v>2600</v>
      </c>
      <c r="E1206" s="4" t="s">
        <v>4421</v>
      </c>
      <c r="F1206" s="4" t="s">
        <v>2700</v>
      </c>
    </row>
    <row r="1207" spans="1:6" x14ac:dyDescent="0.2">
      <c r="A1207" s="4">
        <v>3773</v>
      </c>
      <c r="B1207" s="4">
        <v>201099</v>
      </c>
      <c r="C1207" s="4" t="s">
        <v>7724</v>
      </c>
      <c r="D1207" s="4" t="s">
        <v>2600</v>
      </c>
      <c r="E1207" s="4" t="s">
        <v>4421</v>
      </c>
      <c r="F1207" s="4" t="s">
        <v>2700</v>
      </c>
    </row>
    <row r="1208" spans="1:6" x14ac:dyDescent="0.2">
      <c r="A1208" s="4">
        <v>3774</v>
      </c>
      <c r="B1208" s="4">
        <v>75550</v>
      </c>
      <c r="C1208" s="4" t="s">
        <v>7723</v>
      </c>
      <c r="D1208" s="4" t="s">
        <v>2598</v>
      </c>
      <c r="E1208" s="4" t="s">
        <v>2598</v>
      </c>
      <c r="F1208" s="4" t="s">
        <v>2700</v>
      </c>
    </row>
    <row r="1209" spans="1:6" x14ac:dyDescent="0.2">
      <c r="A1209" s="4">
        <v>3775</v>
      </c>
      <c r="B1209" s="4">
        <v>282660</v>
      </c>
      <c r="C1209" s="4" t="s">
        <v>7722</v>
      </c>
      <c r="D1209" s="4" t="s">
        <v>2598</v>
      </c>
      <c r="E1209" s="4" t="s">
        <v>2598</v>
      </c>
      <c r="F1209" s="4" t="s">
        <v>2700</v>
      </c>
    </row>
    <row r="1210" spans="1:6" x14ac:dyDescent="0.2">
      <c r="A1210" s="4">
        <v>3776</v>
      </c>
      <c r="B1210" s="4">
        <v>75553</v>
      </c>
      <c r="C1210" s="4" t="s">
        <v>7721</v>
      </c>
      <c r="D1210" s="4" t="s">
        <v>2598</v>
      </c>
      <c r="E1210" s="4" t="s">
        <v>2598</v>
      </c>
      <c r="F1210" s="4" t="s">
        <v>2700</v>
      </c>
    </row>
    <row r="1211" spans="1:6" x14ac:dyDescent="0.2">
      <c r="A1211" s="4">
        <v>3777</v>
      </c>
      <c r="B1211" s="4">
        <v>303108</v>
      </c>
      <c r="C1211" s="4" t="s">
        <v>7720</v>
      </c>
      <c r="D1211" s="4" t="s">
        <v>2435</v>
      </c>
      <c r="E1211" s="4" t="s">
        <v>2435</v>
      </c>
      <c r="F1211" s="4" t="s">
        <v>2700</v>
      </c>
    </row>
    <row r="1212" spans="1:6" x14ac:dyDescent="0.2">
      <c r="A1212" s="4">
        <v>3779</v>
      </c>
      <c r="B1212" s="4"/>
      <c r="C1212" s="4" t="s">
        <v>7719</v>
      </c>
      <c r="D1212" s="4" t="s">
        <v>2334</v>
      </c>
      <c r="E1212" s="4" t="s">
        <v>6263</v>
      </c>
      <c r="F1212" s="4" t="s">
        <v>2700</v>
      </c>
    </row>
    <row r="1213" spans="1:6" x14ac:dyDescent="0.2">
      <c r="A1213" s="4">
        <v>3781</v>
      </c>
      <c r="B1213" s="4">
        <v>8570</v>
      </c>
      <c r="C1213" s="4" t="s">
        <v>7718</v>
      </c>
      <c r="D1213" s="4" t="s">
        <v>2411</v>
      </c>
      <c r="E1213" s="4" t="s">
        <v>7485</v>
      </c>
      <c r="F1213" s="4" t="s">
        <v>2700</v>
      </c>
    </row>
    <row r="1214" spans="1:6" x14ac:dyDescent="0.2">
      <c r="A1214" s="4">
        <v>3783</v>
      </c>
      <c r="B1214" s="4">
        <v>105639</v>
      </c>
      <c r="C1214" s="4" t="s">
        <v>7717</v>
      </c>
      <c r="D1214" s="4" t="s">
        <v>2426</v>
      </c>
      <c r="E1214" s="4" t="s">
        <v>2426</v>
      </c>
      <c r="F1214" s="4" t="s">
        <v>2700</v>
      </c>
    </row>
    <row r="1215" spans="1:6" x14ac:dyDescent="0.2">
      <c r="A1215" s="4">
        <v>3784</v>
      </c>
      <c r="B1215" s="4">
        <v>76355</v>
      </c>
      <c r="C1215" s="4" t="s">
        <v>7716</v>
      </c>
      <c r="D1215" s="4" t="s">
        <v>2426</v>
      </c>
      <c r="E1215" s="4" t="s">
        <v>2426</v>
      </c>
      <c r="F1215" s="4" t="s">
        <v>2700</v>
      </c>
    </row>
    <row r="1216" spans="1:6" x14ac:dyDescent="0.2">
      <c r="A1216" s="4">
        <v>3786</v>
      </c>
      <c r="B1216" s="4">
        <v>323665</v>
      </c>
      <c r="C1216" s="4" t="s">
        <v>7715</v>
      </c>
      <c r="D1216" s="4" t="s">
        <v>2426</v>
      </c>
      <c r="E1216" s="4" t="s">
        <v>2426</v>
      </c>
      <c r="F1216" s="4" t="s">
        <v>2700</v>
      </c>
    </row>
    <row r="1217" spans="1:6" x14ac:dyDescent="0.2">
      <c r="A1217" s="4">
        <v>3789</v>
      </c>
      <c r="B1217" s="4">
        <v>89685</v>
      </c>
      <c r="C1217" s="4" t="s">
        <v>7714</v>
      </c>
      <c r="D1217" s="4" t="s">
        <v>2411</v>
      </c>
      <c r="E1217" s="4" t="s">
        <v>7485</v>
      </c>
      <c r="F1217" s="4" t="s">
        <v>2700</v>
      </c>
    </row>
    <row r="1218" spans="1:6" x14ac:dyDescent="0.2">
      <c r="A1218" s="4">
        <v>3791</v>
      </c>
      <c r="B1218" s="4">
        <v>89690</v>
      </c>
      <c r="C1218" s="4" t="s">
        <v>7713</v>
      </c>
      <c r="D1218" s="4" t="s">
        <v>2411</v>
      </c>
      <c r="E1218" s="4" t="s">
        <v>7485</v>
      </c>
      <c r="F1218" s="4" t="s">
        <v>2700</v>
      </c>
    </row>
    <row r="1219" spans="1:6" x14ac:dyDescent="0.2">
      <c r="A1219" s="4">
        <v>3792</v>
      </c>
      <c r="B1219" s="4">
        <v>89694</v>
      </c>
      <c r="C1219" s="4" t="s">
        <v>7712</v>
      </c>
      <c r="D1219" s="4" t="s">
        <v>2411</v>
      </c>
      <c r="E1219" s="4" t="s">
        <v>7485</v>
      </c>
      <c r="F1219" s="4" t="s">
        <v>2700</v>
      </c>
    </row>
    <row r="1220" spans="1:6" x14ac:dyDescent="0.2">
      <c r="A1220" s="4">
        <v>3793</v>
      </c>
      <c r="B1220" s="4">
        <v>89695</v>
      </c>
      <c r="C1220" s="4" t="s">
        <v>7711</v>
      </c>
      <c r="D1220" s="4" t="s">
        <v>2411</v>
      </c>
      <c r="E1220" s="4" t="s">
        <v>7485</v>
      </c>
      <c r="F1220" s="4" t="s">
        <v>2700</v>
      </c>
    </row>
    <row r="1221" spans="1:6" x14ac:dyDescent="0.2">
      <c r="A1221" s="4">
        <v>3794</v>
      </c>
      <c r="B1221" s="4">
        <v>89700</v>
      </c>
      <c r="C1221" s="4" t="s">
        <v>7710</v>
      </c>
      <c r="D1221" s="4" t="s">
        <v>2411</v>
      </c>
      <c r="E1221" s="4" t="s">
        <v>7485</v>
      </c>
      <c r="F1221" s="4" t="s">
        <v>2700</v>
      </c>
    </row>
    <row r="1222" spans="1:6" x14ac:dyDescent="0.2">
      <c r="A1222" s="4">
        <v>3795</v>
      </c>
      <c r="B1222" s="4">
        <v>174760</v>
      </c>
      <c r="C1222" s="4" t="s">
        <v>7709</v>
      </c>
      <c r="D1222" s="4" t="s">
        <v>2411</v>
      </c>
      <c r="E1222" s="4" t="s">
        <v>7485</v>
      </c>
      <c r="F1222" s="4" t="s">
        <v>2700</v>
      </c>
    </row>
    <row r="1223" spans="1:6" x14ac:dyDescent="0.2">
      <c r="A1223" s="4">
        <v>3796</v>
      </c>
      <c r="B1223" s="4">
        <v>262889</v>
      </c>
      <c r="C1223" s="4" t="s">
        <v>7708</v>
      </c>
      <c r="D1223" s="4" t="s">
        <v>2411</v>
      </c>
      <c r="E1223" s="4" t="s">
        <v>7485</v>
      </c>
      <c r="F1223" s="4" t="s">
        <v>2700</v>
      </c>
    </row>
    <row r="1224" spans="1:6" x14ac:dyDescent="0.2">
      <c r="A1224" s="4">
        <v>3797</v>
      </c>
      <c r="B1224" s="4">
        <v>149479</v>
      </c>
      <c r="C1224" s="4" t="s">
        <v>7707</v>
      </c>
      <c r="D1224" s="4" t="s">
        <v>2411</v>
      </c>
      <c r="E1224" s="4" t="s">
        <v>7485</v>
      </c>
      <c r="F1224" s="4" t="s">
        <v>2700</v>
      </c>
    </row>
    <row r="1225" spans="1:6" x14ac:dyDescent="0.2">
      <c r="A1225" s="4">
        <v>3798</v>
      </c>
      <c r="B1225" s="4">
        <v>123158</v>
      </c>
      <c r="C1225" s="4" t="s">
        <v>7706</v>
      </c>
      <c r="D1225" s="4" t="s">
        <v>2411</v>
      </c>
      <c r="E1225" s="4" t="s">
        <v>7485</v>
      </c>
      <c r="F1225" s="4" t="s">
        <v>2700</v>
      </c>
    </row>
    <row r="1226" spans="1:6" x14ac:dyDescent="0.2">
      <c r="A1226" s="4">
        <v>3800</v>
      </c>
      <c r="B1226" s="4">
        <v>89696</v>
      </c>
      <c r="C1226" s="4" t="s">
        <v>7705</v>
      </c>
      <c r="D1226" s="4" t="s">
        <v>2411</v>
      </c>
      <c r="E1226" s="4" t="s">
        <v>7485</v>
      </c>
      <c r="F1226" s="4" t="s">
        <v>2700</v>
      </c>
    </row>
    <row r="1227" spans="1:6" x14ac:dyDescent="0.2">
      <c r="A1227" s="4">
        <v>3801</v>
      </c>
      <c r="B1227" s="4">
        <v>123338</v>
      </c>
      <c r="C1227" s="4" t="s">
        <v>7704</v>
      </c>
      <c r="D1227" s="4" t="s">
        <v>2411</v>
      </c>
      <c r="E1227" s="4" t="s">
        <v>7485</v>
      </c>
      <c r="F1227" s="4" t="s">
        <v>2700</v>
      </c>
    </row>
    <row r="1228" spans="1:6" x14ac:dyDescent="0.2">
      <c r="A1228" s="4">
        <v>3813</v>
      </c>
      <c r="B1228" s="4">
        <v>171358</v>
      </c>
      <c r="C1228" s="4" t="s">
        <v>7703</v>
      </c>
      <c r="D1228" s="4" t="s">
        <v>2371</v>
      </c>
      <c r="E1228" s="4" t="s">
        <v>6554</v>
      </c>
      <c r="F1228" s="4" t="s">
        <v>2700</v>
      </c>
    </row>
    <row r="1229" spans="1:6" x14ac:dyDescent="0.2">
      <c r="A1229" s="4">
        <v>3814</v>
      </c>
      <c r="B1229" s="4">
        <v>169800</v>
      </c>
      <c r="C1229" s="4" t="s">
        <v>7702</v>
      </c>
      <c r="D1229" s="4" t="s">
        <v>2371</v>
      </c>
      <c r="E1229" s="4" t="s">
        <v>6554</v>
      </c>
      <c r="F1229" s="4" t="s">
        <v>2700</v>
      </c>
    </row>
    <row r="1230" spans="1:6" x14ac:dyDescent="0.2">
      <c r="A1230" s="4">
        <v>3815</v>
      </c>
      <c r="B1230" s="4">
        <v>144708</v>
      </c>
      <c r="C1230" s="4" t="s">
        <v>7701</v>
      </c>
      <c r="D1230" s="4" t="s">
        <v>2371</v>
      </c>
      <c r="E1230" s="4" t="s">
        <v>6554</v>
      </c>
      <c r="F1230" s="4" t="s">
        <v>2700</v>
      </c>
    </row>
    <row r="1231" spans="1:6" x14ac:dyDescent="0.2">
      <c r="A1231" s="4">
        <v>3816</v>
      </c>
      <c r="B1231" s="4">
        <v>303462</v>
      </c>
      <c r="C1231" s="4" t="s">
        <v>7700</v>
      </c>
      <c r="D1231" s="4" t="s">
        <v>2447</v>
      </c>
      <c r="E1231" s="4" t="s">
        <v>6625</v>
      </c>
      <c r="F1231" s="4" t="s">
        <v>2700</v>
      </c>
    </row>
    <row r="1232" spans="1:6" x14ac:dyDescent="0.2">
      <c r="A1232" s="4">
        <v>3817</v>
      </c>
      <c r="B1232" s="4">
        <v>303464</v>
      </c>
      <c r="C1232" s="4" t="s">
        <v>7699</v>
      </c>
      <c r="D1232" s="4" t="s">
        <v>2447</v>
      </c>
      <c r="E1232" s="4" t="s">
        <v>6625</v>
      </c>
      <c r="F1232" s="4" t="s">
        <v>2700</v>
      </c>
    </row>
    <row r="1233" spans="1:6" x14ac:dyDescent="0.2">
      <c r="A1233" s="4">
        <v>3829</v>
      </c>
      <c r="B1233" s="4">
        <v>121487</v>
      </c>
      <c r="C1233" s="4" t="s">
        <v>7698</v>
      </c>
      <c r="D1233" s="4" t="s">
        <v>2442</v>
      </c>
      <c r="E1233" s="4" t="s">
        <v>6610</v>
      </c>
      <c r="F1233" s="4" t="s">
        <v>2700</v>
      </c>
    </row>
    <row r="1234" spans="1:6" x14ac:dyDescent="0.2">
      <c r="A1234" s="4">
        <v>3831</v>
      </c>
      <c r="B1234" s="4">
        <v>369218</v>
      </c>
      <c r="C1234" s="4" t="s">
        <v>7697</v>
      </c>
      <c r="D1234" s="4" t="s">
        <v>2452</v>
      </c>
      <c r="E1234" s="4" t="s">
        <v>2452</v>
      </c>
      <c r="F1234" s="4" t="s">
        <v>2700</v>
      </c>
    </row>
    <row r="1235" spans="1:6" x14ac:dyDescent="0.2">
      <c r="A1235" s="4">
        <v>3832</v>
      </c>
      <c r="B1235" s="4">
        <v>376887</v>
      </c>
      <c r="C1235" s="4" t="s">
        <v>7696</v>
      </c>
      <c r="D1235" s="4" t="s">
        <v>2452</v>
      </c>
      <c r="E1235" s="4" t="s">
        <v>2452</v>
      </c>
      <c r="F1235" s="4" t="s">
        <v>2700</v>
      </c>
    </row>
    <row r="1236" spans="1:6" x14ac:dyDescent="0.2">
      <c r="A1236" s="4">
        <v>3833</v>
      </c>
      <c r="B1236" s="4"/>
      <c r="C1236" s="4" t="s">
        <v>7695</v>
      </c>
      <c r="D1236" s="4" t="s">
        <v>2452</v>
      </c>
      <c r="E1236" s="4" t="s">
        <v>2452</v>
      </c>
      <c r="F1236" s="4" t="s">
        <v>2700</v>
      </c>
    </row>
    <row r="1237" spans="1:6" x14ac:dyDescent="0.2">
      <c r="A1237" s="4">
        <v>3834</v>
      </c>
      <c r="B1237" s="4"/>
      <c r="C1237" s="4" t="s">
        <v>7694</v>
      </c>
      <c r="D1237" s="4" t="s">
        <v>2452</v>
      </c>
      <c r="E1237" s="4" t="s">
        <v>2452</v>
      </c>
      <c r="F1237" s="4" t="s">
        <v>2700</v>
      </c>
    </row>
    <row r="1238" spans="1:6" x14ac:dyDescent="0.2">
      <c r="A1238" s="4">
        <v>3835</v>
      </c>
      <c r="B1238" s="4"/>
      <c r="C1238" s="4" t="s">
        <v>7693</v>
      </c>
      <c r="D1238" s="4" t="s">
        <v>2452</v>
      </c>
      <c r="E1238" s="4" t="s">
        <v>2452</v>
      </c>
      <c r="F1238" s="4" t="s">
        <v>2700</v>
      </c>
    </row>
    <row r="1239" spans="1:6" x14ac:dyDescent="0.2">
      <c r="A1239" s="4">
        <v>3836</v>
      </c>
      <c r="B1239" s="4">
        <v>369216</v>
      </c>
      <c r="C1239" s="4" t="s">
        <v>7692</v>
      </c>
      <c r="D1239" s="4" t="s">
        <v>2452</v>
      </c>
      <c r="E1239" s="4" t="s">
        <v>2452</v>
      </c>
      <c r="F1239" s="4" t="s">
        <v>2700</v>
      </c>
    </row>
    <row r="1240" spans="1:6" x14ac:dyDescent="0.2">
      <c r="A1240" s="4">
        <v>3837</v>
      </c>
      <c r="B1240" s="4">
        <v>386545</v>
      </c>
      <c r="C1240" s="4" t="s">
        <v>7691</v>
      </c>
      <c r="D1240" s="4" t="s">
        <v>2452</v>
      </c>
      <c r="E1240" s="4" t="s">
        <v>2452</v>
      </c>
      <c r="F1240" s="4" t="s">
        <v>2700</v>
      </c>
    </row>
    <row r="1241" spans="1:6" x14ac:dyDescent="0.2">
      <c r="A1241" s="4">
        <v>3838</v>
      </c>
      <c r="B1241" s="4">
        <v>369217</v>
      </c>
      <c r="C1241" s="4" t="s">
        <v>7690</v>
      </c>
      <c r="D1241" s="4" t="s">
        <v>2452</v>
      </c>
      <c r="E1241" s="4" t="s">
        <v>2452</v>
      </c>
      <c r="F1241" s="4" t="s">
        <v>2700</v>
      </c>
    </row>
    <row r="1242" spans="1:6" x14ac:dyDescent="0.2">
      <c r="A1242" s="4">
        <v>3839</v>
      </c>
      <c r="B1242" s="4"/>
      <c r="C1242" s="4" t="s">
        <v>7689</v>
      </c>
      <c r="D1242" s="4" t="s">
        <v>2452</v>
      </c>
      <c r="E1242" s="4" t="s">
        <v>2452</v>
      </c>
      <c r="F1242" s="4" t="s">
        <v>2700</v>
      </c>
    </row>
    <row r="1243" spans="1:6" x14ac:dyDescent="0.2">
      <c r="A1243" s="4">
        <v>3840</v>
      </c>
      <c r="B1243" s="4">
        <v>386542</v>
      </c>
      <c r="C1243" s="4" t="s">
        <v>7688</v>
      </c>
      <c r="D1243" s="4" t="s">
        <v>2452</v>
      </c>
      <c r="E1243" s="4" t="s">
        <v>2452</v>
      </c>
      <c r="F1243" s="4" t="s">
        <v>2700</v>
      </c>
    </row>
    <row r="1244" spans="1:6" x14ac:dyDescent="0.2">
      <c r="A1244" s="4">
        <v>3841</v>
      </c>
      <c r="B1244" s="4">
        <v>222736</v>
      </c>
      <c r="C1244" s="4" t="s">
        <v>7687</v>
      </c>
      <c r="D1244" s="4" t="s">
        <v>2452</v>
      </c>
      <c r="E1244" s="4" t="s">
        <v>2452</v>
      </c>
      <c r="F1244" s="4" t="s">
        <v>2700</v>
      </c>
    </row>
    <row r="1245" spans="1:6" x14ac:dyDescent="0.2">
      <c r="A1245" s="4">
        <v>3842</v>
      </c>
      <c r="B1245" s="4">
        <v>386545</v>
      </c>
      <c r="C1245" s="4" t="s">
        <v>7686</v>
      </c>
      <c r="D1245" s="4" t="s">
        <v>2452</v>
      </c>
      <c r="E1245" s="4" t="s">
        <v>2452</v>
      </c>
      <c r="F1245" s="4" t="s">
        <v>2700</v>
      </c>
    </row>
    <row r="1246" spans="1:6" x14ac:dyDescent="0.2">
      <c r="A1246" s="4">
        <v>3843</v>
      </c>
      <c r="B1246" s="4"/>
      <c r="C1246" s="4" t="s">
        <v>7685</v>
      </c>
      <c r="D1246" s="4" t="s">
        <v>2452</v>
      </c>
      <c r="E1246" s="4" t="s">
        <v>2452</v>
      </c>
      <c r="F1246" s="4" t="s">
        <v>2700</v>
      </c>
    </row>
    <row r="1247" spans="1:6" x14ac:dyDescent="0.2">
      <c r="A1247" s="4">
        <v>3844</v>
      </c>
      <c r="B1247" s="4"/>
      <c r="C1247" s="4" t="s">
        <v>7684</v>
      </c>
      <c r="D1247" s="4" t="s">
        <v>2452</v>
      </c>
      <c r="E1247" s="4" t="s">
        <v>2452</v>
      </c>
      <c r="F1247" s="4" t="s">
        <v>2700</v>
      </c>
    </row>
    <row r="1248" spans="1:6" x14ac:dyDescent="0.2">
      <c r="A1248" s="4">
        <v>3845</v>
      </c>
      <c r="B1248" s="4">
        <v>386540</v>
      </c>
      <c r="C1248" s="4" t="s">
        <v>7683</v>
      </c>
      <c r="D1248" s="4" t="s">
        <v>2452</v>
      </c>
      <c r="E1248" s="4" t="s">
        <v>2452</v>
      </c>
      <c r="F1248" s="4" t="s">
        <v>2700</v>
      </c>
    </row>
    <row r="1249" spans="1:6" x14ac:dyDescent="0.2">
      <c r="A1249" s="4">
        <v>3846</v>
      </c>
      <c r="B1249" s="4">
        <v>386544</v>
      </c>
      <c r="C1249" s="4" t="s">
        <v>7682</v>
      </c>
      <c r="D1249" s="4" t="s">
        <v>2452</v>
      </c>
      <c r="E1249" s="4" t="s">
        <v>2452</v>
      </c>
      <c r="F1249" s="4" t="s">
        <v>2700</v>
      </c>
    </row>
    <row r="1250" spans="1:6" x14ac:dyDescent="0.2">
      <c r="A1250" s="4">
        <v>3847</v>
      </c>
      <c r="B1250" s="4"/>
      <c r="C1250" s="4" t="s">
        <v>7681</v>
      </c>
      <c r="D1250" s="4" t="s">
        <v>2452</v>
      </c>
      <c r="E1250" s="4" t="s">
        <v>2452</v>
      </c>
      <c r="F1250" s="4" t="s">
        <v>2700</v>
      </c>
    </row>
    <row r="1251" spans="1:6" x14ac:dyDescent="0.2">
      <c r="A1251" s="4">
        <v>3848</v>
      </c>
      <c r="B1251" s="4"/>
      <c r="C1251" s="4" t="s">
        <v>7680</v>
      </c>
      <c r="D1251" s="4" t="s">
        <v>2452</v>
      </c>
      <c r="E1251" s="4" t="s">
        <v>2452</v>
      </c>
      <c r="F1251" s="4" t="s">
        <v>2700</v>
      </c>
    </row>
    <row r="1252" spans="1:6" x14ac:dyDescent="0.2">
      <c r="A1252" s="4">
        <v>3849</v>
      </c>
      <c r="B1252" s="4"/>
      <c r="C1252" s="4" t="s">
        <v>7679</v>
      </c>
      <c r="D1252" s="4" t="s">
        <v>2452</v>
      </c>
      <c r="E1252" s="4" t="s">
        <v>2452</v>
      </c>
      <c r="F1252" s="4" t="s">
        <v>2700</v>
      </c>
    </row>
    <row r="1253" spans="1:6" x14ac:dyDescent="0.2">
      <c r="A1253" s="4">
        <v>3866</v>
      </c>
      <c r="B1253" s="4">
        <v>320893</v>
      </c>
      <c r="C1253" s="4" t="s">
        <v>7678</v>
      </c>
      <c r="D1253" s="4" t="s">
        <v>7511</v>
      </c>
      <c r="E1253" s="4" t="s">
        <v>7510</v>
      </c>
      <c r="F1253" s="4" t="s">
        <v>2700</v>
      </c>
    </row>
    <row r="1254" spans="1:6" x14ac:dyDescent="0.2">
      <c r="A1254" s="4">
        <v>3867</v>
      </c>
      <c r="B1254" s="4">
        <v>320896</v>
      </c>
      <c r="C1254" s="4" t="s">
        <v>7677</v>
      </c>
      <c r="D1254" s="4" t="s">
        <v>7511</v>
      </c>
      <c r="E1254" s="4" t="s">
        <v>7510</v>
      </c>
      <c r="F1254" s="4" t="s">
        <v>2700</v>
      </c>
    </row>
    <row r="1255" spans="1:6" x14ac:dyDescent="0.2">
      <c r="A1255" s="4">
        <v>3868</v>
      </c>
      <c r="B1255" s="4"/>
      <c r="C1255" s="4" t="s">
        <v>7676</v>
      </c>
      <c r="D1255" s="4" t="s">
        <v>7511</v>
      </c>
      <c r="E1255" s="4" t="s">
        <v>7510</v>
      </c>
      <c r="F1255" s="4" t="s">
        <v>2700</v>
      </c>
    </row>
    <row r="1256" spans="1:6" x14ac:dyDescent="0.2">
      <c r="A1256" s="4">
        <v>3869</v>
      </c>
      <c r="B1256" s="4"/>
      <c r="C1256" s="4" t="s">
        <v>7675</v>
      </c>
      <c r="D1256" s="4" t="s">
        <v>7511</v>
      </c>
      <c r="E1256" s="4" t="s">
        <v>7510</v>
      </c>
      <c r="F1256" s="4" t="s">
        <v>2700</v>
      </c>
    </row>
    <row r="1257" spans="1:6" x14ac:dyDescent="0.2">
      <c r="A1257" s="4">
        <v>3870</v>
      </c>
      <c r="B1257" s="4"/>
      <c r="C1257" s="4" t="s">
        <v>7674</v>
      </c>
      <c r="D1257" s="4" t="s">
        <v>7511</v>
      </c>
      <c r="E1257" s="4" t="s">
        <v>7510</v>
      </c>
      <c r="F1257" s="4" t="s">
        <v>2700</v>
      </c>
    </row>
    <row r="1258" spans="1:6" x14ac:dyDescent="0.2">
      <c r="A1258" s="4">
        <v>3871</v>
      </c>
      <c r="B1258" s="4"/>
      <c r="C1258" s="4" t="s">
        <v>7673</v>
      </c>
      <c r="D1258" s="4" t="s">
        <v>7511</v>
      </c>
      <c r="E1258" s="4" t="s">
        <v>7510</v>
      </c>
      <c r="F1258" s="4" t="s">
        <v>2700</v>
      </c>
    </row>
    <row r="1259" spans="1:6" x14ac:dyDescent="0.2">
      <c r="A1259" s="4">
        <v>3872</v>
      </c>
      <c r="B1259" s="4">
        <v>320895</v>
      </c>
      <c r="C1259" s="4" t="s">
        <v>7672</v>
      </c>
      <c r="D1259" s="4" t="s">
        <v>7511</v>
      </c>
      <c r="E1259" s="4" t="s">
        <v>7510</v>
      </c>
      <c r="F1259" s="4" t="s">
        <v>2700</v>
      </c>
    </row>
    <row r="1260" spans="1:6" x14ac:dyDescent="0.2">
      <c r="A1260" s="4">
        <v>3876</v>
      </c>
      <c r="B1260" s="4">
        <v>275657</v>
      </c>
      <c r="C1260" s="4" t="s">
        <v>7671</v>
      </c>
      <c r="D1260" s="4" t="s">
        <v>2351</v>
      </c>
      <c r="E1260" s="4" t="s">
        <v>2351</v>
      </c>
      <c r="F1260" s="4" t="s">
        <v>2700</v>
      </c>
    </row>
    <row r="1261" spans="1:6" x14ac:dyDescent="0.2">
      <c r="A1261" s="4">
        <v>3878</v>
      </c>
      <c r="B1261" s="4">
        <v>204944</v>
      </c>
      <c r="C1261" s="4" t="s">
        <v>7670</v>
      </c>
      <c r="D1261" s="4" t="s">
        <v>2341</v>
      </c>
      <c r="E1261" s="4" t="s">
        <v>2341</v>
      </c>
      <c r="F1261" s="4" t="s">
        <v>2700</v>
      </c>
    </row>
    <row r="1262" spans="1:6" x14ac:dyDescent="0.2">
      <c r="A1262" s="4">
        <v>3879</v>
      </c>
      <c r="B1262" s="4">
        <v>347712</v>
      </c>
      <c r="C1262" s="4" t="s">
        <v>7669</v>
      </c>
      <c r="D1262" s="4" t="s">
        <v>2341</v>
      </c>
      <c r="E1262" s="4" t="s">
        <v>2341</v>
      </c>
      <c r="F1262" s="4" t="s">
        <v>2700</v>
      </c>
    </row>
    <row r="1263" spans="1:6" x14ac:dyDescent="0.2">
      <c r="A1263" s="4">
        <v>3880</v>
      </c>
      <c r="B1263" s="4">
        <v>263319</v>
      </c>
      <c r="C1263" s="4" t="s">
        <v>7668</v>
      </c>
      <c r="D1263" s="4" t="s">
        <v>2341</v>
      </c>
      <c r="E1263" s="4" t="s">
        <v>2341</v>
      </c>
      <c r="F1263" s="4" t="s">
        <v>2700</v>
      </c>
    </row>
    <row r="1264" spans="1:6" x14ac:dyDescent="0.2">
      <c r="A1264" s="4">
        <v>3881</v>
      </c>
      <c r="B1264" s="4">
        <v>90288</v>
      </c>
      <c r="C1264" s="4" t="s">
        <v>7667</v>
      </c>
      <c r="D1264" s="4" t="s">
        <v>2341</v>
      </c>
      <c r="E1264" s="4" t="s">
        <v>2341</v>
      </c>
      <c r="F1264" s="4" t="s">
        <v>2700</v>
      </c>
    </row>
    <row r="1265" spans="1:6" x14ac:dyDescent="0.2">
      <c r="A1265" s="4">
        <v>3882</v>
      </c>
      <c r="B1265" s="4">
        <v>302823</v>
      </c>
      <c r="C1265" s="4" t="s">
        <v>7666</v>
      </c>
      <c r="D1265" s="4" t="s">
        <v>2341</v>
      </c>
      <c r="E1265" s="4" t="s">
        <v>2341</v>
      </c>
      <c r="F1265" s="4" t="s">
        <v>2700</v>
      </c>
    </row>
    <row r="1266" spans="1:6" x14ac:dyDescent="0.2">
      <c r="A1266" s="4">
        <v>3883</v>
      </c>
      <c r="B1266" s="4">
        <v>388246</v>
      </c>
      <c r="C1266" s="4" t="s">
        <v>7665</v>
      </c>
      <c r="D1266" s="4" t="s">
        <v>2341</v>
      </c>
      <c r="E1266" s="4" t="s">
        <v>2341</v>
      </c>
      <c r="F1266" s="4" t="s">
        <v>2700</v>
      </c>
    </row>
    <row r="1267" spans="1:6" x14ac:dyDescent="0.2">
      <c r="A1267" s="4">
        <v>3886</v>
      </c>
      <c r="B1267" s="4">
        <v>135631</v>
      </c>
      <c r="C1267" s="4" t="s">
        <v>7664</v>
      </c>
      <c r="D1267" s="4" t="s">
        <v>2401</v>
      </c>
      <c r="E1267" s="4" t="s">
        <v>7192</v>
      </c>
      <c r="F1267" s="4" t="s">
        <v>2700</v>
      </c>
    </row>
    <row r="1268" spans="1:6" x14ac:dyDescent="0.2">
      <c r="A1268" s="4">
        <v>3891</v>
      </c>
      <c r="B1268" s="4">
        <v>261815</v>
      </c>
      <c r="C1268" s="4" t="s">
        <v>7663</v>
      </c>
      <c r="D1268" s="4" t="s">
        <v>2406</v>
      </c>
      <c r="E1268" s="4" t="s">
        <v>2406</v>
      </c>
      <c r="F1268" s="4" t="s">
        <v>2700</v>
      </c>
    </row>
    <row r="1269" spans="1:6" x14ac:dyDescent="0.2">
      <c r="A1269" s="4">
        <v>3910</v>
      </c>
      <c r="B1269" s="4">
        <v>214515</v>
      </c>
      <c r="C1269" s="4" t="s">
        <v>7662</v>
      </c>
      <c r="D1269" s="4" t="s">
        <v>2335</v>
      </c>
      <c r="E1269" s="4" t="s">
        <v>6211</v>
      </c>
      <c r="F1269" s="4" t="s">
        <v>2700</v>
      </c>
    </row>
    <row r="1270" spans="1:6" x14ac:dyDescent="0.2">
      <c r="A1270" s="4">
        <v>3914</v>
      </c>
      <c r="B1270" s="4">
        <v>76435</v>
      </c>
      <c r="C1270" s="4" t="s">
        <v>7661</v>
      </c>
      <c r="D1270" s="4" t="s">
        <v>2334</v>
      </c>
      <c r="E1270" s="4" t="s">
        <v>6263</v>
      </c>
      <c r="F1270" s="4" t="s">
        <v>2700</v>
      </c>
    </row>
    <row r="1271" spans="1:6" x14ac:dyDescent="0.2">
      <c r="A1271" s="4">
        <v>3915</v>
      </c>
      <c r="B1271" s="4">
        <v>224368</v>
      </c>
      <c r="C1271" s="4" t="s">
        <v>7660</v>
      </c>
      <c r="D1271" s="4" t="s">
        <v>2334</v>
      </c>
      <c r="E1271" s="4" t="s">
        <v>6263</v>
      </c>
      <c r="F1271" s="4" t="s">
        <v>2700</v>
      </c>
    </row>
    <row r="1272" spans="1:6" x14ac:dyDescent="0.2">
      <c r="A1272" s="4">
        <v>3916</v>
      </c>
      <c r="B1272" s="4">
        <v>224369</v>
      </c>
      <c r="C1272" s="4" t="s">
        <v>7659</v>
      </c>
      <c r="D1272" s="4" t="s">
        <v>2334</v>
      </c>
      <c r="E1272" s="4" t="s">
        <v>6263</v>
      </c>
      <c r="F1272" s="4" t="s">
        <v>2700</v>
      </c>
    </row>
    <row r="1273" spans="1:6" x14ac:dyDescent="0.2">
      <c r="A1273" s="4">
        <v>3918</v>
      </c>
      <c r="B1273" s="4">
        <v>90545</v>
      </c>
      <c r="C1273" s="4" t="s">
        <v>7658</v>
      </c>
      <c r="D1273" s="4" t="s">
        <v>2334</v>
      </c>
      <c r="E1273" s="4" t="s">
        <v>6263</v>
      </c>
      <c r="F1273" s="4" t="s">
        <v>2700</v>
      </c>
    </row>
    <row r="1274" spans="1:6" x14ac:dyDescent="0.2">
      <c r="A1274" s="4">
        <v>3921</v>
      </c>
      <c r="B1274" s="4">
        <v>281352</v>
      </c>
      <c r="C1274" s="4" t="s">
        <v>7657</v>
      </c>
      <c r="D1274" s="4" t="s">
        <v>2334</v>
      </c>
      <c r="E1274" s="4" t="s">
        <v>6263</v>
      </c>
      <c r="F1274" s="4" t="s">
        <v>2700</v>
      </c>
    </row>
    <row r="1275" spans="1:6" x14ac:dyDescent="0.2">
      <c r="A1275" s="4">
        <v>3922</v>
      </c>
      <c r="B1275" s="4">
        <v>156436</v>
      </c>
      <c r="C1275" s="4" t="s">
        <v>7656</v>
      </c>
      <c r="D1275" s="4" t="s">
        <v>7656</v>
      </c>
      <c r="E1275" s="4" t="s">
        <v>7656</v>
      </c>
      <c r="F1275" s="4" t="s">
        <v>2700</v>
      </c>
    </row>
    <row r="1276" spans="1:6" x14ac:dyDescent="0.2">
      <c r="A1276" s="4">
        <v>3924</v>
      </c>
      <c r="B1276" s="4">
        <v>263266</v>
      </c>
      <c r="C1276" s="4" t="s">
        <v>7655</v>
      </c>
      <c r="D1276" s="4" t="s">
        <v>2514</v>
      </c>
      <c r="E1276" s="4" t="s">
        <v>6190</v>
      </c>
      <c r="F1276" s="4" t="s">
        <v>2700</v>
      </c>
    </row>
    <row r="1277" spans="1:6" x14ac:dyDescent="0.2">
      <c r="A1277" s="4">
        <v>3929</v>
      </c>
      <c r="B1277" s="4">
        <v>82866</v>
      </c>
      <c r="C1277" s="4" t="s">
        <v>7654</v>
      </c>
      <c r="D1277" s="4" t="s">
        <v>2646</v>
      </c>
      <c r="E1277" s="4" t="s">
        <v>7651</v>
      </c>
      <c r="F1277" s="4" t="s">
        <v>2700</v>
      </c>
    </row>
    <row r="1278" spans="1:6" x14ac:dyDescent="0.2">
      <c r="A1278" s="4">
        <v>3930</v>
      </c>
      <c r="B1278" s="4">
        <v>4571</v>
      </c>
      <c r="C1278" s="4" t="s">
        <v>7653</v>
      </c>
      <c r="D1278" s="4" t="s">
        <v>2646</v>
      </c>
      <c r="E1278" s="4" t="s">
        <v>7651</v>
      </c>
      <c r="F1278" s="4" t="s">
        <v>2700</v>
      </c>
    </row>
    <row r="1279" spans="1:6" x14ac:dyDescent="0.2">
      <c r="A1279" s="4">
        <v>3931</v>
      </c>
      <c r="B1279" s="4">
        <v>86304</v>
      </c>
      <c r="C1279" s="4" t="s">
        <v>7652</v>
      </c>
      <c r="D1279" s="4" t="s">
        <v>2646</v>
      </c>
      <c r="E1279" s="4" t="s">
        <v>7651</v>
      </c>
      <c r="F1279" s="4" t="s">
        <v>2700</v>
      </c>
    </row>
    <row r="1280" spans="1:6" x14ac:dyDescent="0.2">
      <c r="A1280" s="4">
        <v>3933</v>
      </c>
      <c r="B1280" s="4"/>
      <c r="C1280" s="4" t="s">
        <v>7650</v>
      </c>
      <c r="D1280" s="4" t="s">
        <v>2381</v>
      </c>
      <c r="E1280" s="4" t="s">
        <v>2381</v>
      </c>
      <c r="F1280" s="4" t="s">
        <v>2700</v>
      </c>
    </row>
    <row r="1281" spans="1:6" x14ac:dyDescent="0.2">
      <c r="A1281" s="4">
        <v>3934</v>
      </c>
      <c r="B1281" s="4">
        <v>218846</v>
      </c>
      <c r="C1281" s="4" t="s">
        <v>7649</v>
      </c>
      <c r="D1281" s="4" t="s">
        <v>2381</v>
      </c>
      <c r="E1281" s="4" t="s">
        <v>2381</v>
      </c>
      <c r="F1281" s="4" t="s">
        <v>2700</v>
      </c>
    </row>
    <row r="1282" spans="1:6" x14ac:dyDescent="0.2">
      <c r="A1282" s="4">
        <v>3935</v>
      </c>
      <c r="B1282" s="4">
        <v>8174</v>
      </c>
      <c r="C1282" s="4" t="s">
        <v>7648</v>
      </c>
      <c r="D1282" s="4" t="s">
        <v>2332</v>
      </c>
      <c r="E1282" s="4" t="s">
        <v>2332</v>
      </c>
      <c r="F1282" s="4" t="s">
        <v>2700</v>
      </c>
    </row>
    <row r="1283" spans="1:6" x14ac:dyDescent="0.2">
      <c r="A1283" s="4">
        <v>3936</v>
      </c>
      <c r="B1283" s="4"/>
      <c r="C1283" s="4" t="s">
        <v>7647</v>
      </c>
      <c r="D1283" s="4" t="s">
        <v>2332</v>
      </c>
      <c r="E1283" s="4" t="s">
        <v>2332</v>
      </c>
      <c r="F1283" s="4" t="s">
        <v>2700</v>
      </c>
    </row>
    <row r="1284" spans="1:6" x14ac:dyDescent="0.2">
      <c r="A1284" s="4">
        <v>3937</v>
      </c>
      <c r="B1284" s="4"/>
      <c r="C1284" s="4" t="s">
        <v>7646</v>
      </c>
      <c r="D1284" s="4" t="s">
        <v>2332</v>
      </c>
      <c r="E1284" s="4" t="s">
        <v>2332</v>
      </c>
      <c r="F1284" s="4" t="s">
        <v>2700</v>
      </c>
    </row>
    <row r="1285" spans="1:6" x14ac:dyDescent="0.2">
      <c r="A1285" s="4">
        <v>3938</v>
      </c>
      <c r="B1285" s="4">
        <v>8180</v>
      </c>
      <c r="C1285" s="4" t="s">
        <v>7645</v>
      </c>
      <c r="D1285" s="4" t="s">
        <v>2332</v>
      </c>
      <c r="E1285" s="4" t="s">
        <v>2332</v>
      </c>
      <c r="F1285" s="4" t="s">
        <v>2700</v>
      </c>
    </row>
    <row r="1286" spans="1:6" x14ac:dyDescent="0.2">
      <c r="A1286" s="4">
        <v>3939</v>
      </c>
      <c r="B1286" s="4">
        <v>8180</v>
      </c>
      <c r="C1286" s="4" t="s">
        <v>7644</v>
      </c>
      <c r="D1286" s="4" t="s">
        <v>2332</v>
      </c>
      <c r="E1286" s="4" t="s">
        <v>2332</v>
      </c>
      <c r="F1286" s="4" t="s">
        <v>2700</v>
      </c>
    </row>
    <row r="1287" spans="1:6" x14ac:dyDescent="0.2">
      <c r="A1287" s="4">
        <v>3940</v>
      </c>
      <c r="B1287" s="4">
        <v>133349</v>
      </c>
      <c r="C1287" s="4" t="s">
        <v>7643</v>
      </c>
      <c r="D1287" s="4" t="s">
        <v>2332</v>
      </c>
      <c r="E1287" s="4" t="s">
        <v>2332</v>
      </c>
      <c r="F1287" s="4" t="s">
        <v>2700</v>
      </c>
    </row>
    <row r="1288" spans="1:6" x14ac:dyDescent="0.2">
      <c r="A1288" s="4">
        <v>3941</v>
      </c>
      <c r="B1288" s="4">
        <v>8180</v>
      </c>
      <c r="C1288" s="4" t="s">
        <v>7642</v>
      </c>
      <c r="D1288" s="4" t="s">
        <v>2332</v>
      </c>
      <c r="E1288" s="4" t="s">
        <v>2332</v>
      </c>
      <c r="F1288" s="4" t="s">
        <v>2700</v>
      </c>
    </row>
    <row r="1289" spans="1:6" x14ac:dyDescent="0.2">
      <c r="A1289" s="4">
        <v>3942</v>
      </c>
      <c r="B1289" s="4">
        <v>333469</v>
      </c>
      <c r="C1289" s="4" t="s">
        <v>7641</v>
      </c>
      <c r="D1289" s="4" t="s">
        <v>2351</v>
      </c>
      <c r="E1289" s="4" t="s">
        <v>2351</v>
      </c>
      <c r="F1289" s="4" t="s">
        <v>2700</v>
      </c>
    </row>
    <row r="1290" spans="1:6" x14ac:dyDescent="0.2">
      <c r="A1290" s="4">
        <v>3944</v>
      </c>
      <c r="B1290" s="4"/>
      <c r="C1290" s="4" t="s">
        <v>7640</v>
      </c>
      <c r="D1290" s="4" t="s">
        <v>2401</v>
      </c>
      <c r="E1290" s="4" t="s">
        <v>7192</v>
      </c>
      <c r="F1290" s="4" t="s">
        <v>2700</v>
      </c>
    </row>
    <row r="1291" spans="1:6" x14ac:dyDescent="0.2">
      <c r="A1291" s="4">
        <v>3945</v>
      </c>
      <c r="B1291" s="4">
        <v>101964</v>
      </c>
      <c r="C1291" s="4" t="s">
        <v>7639</v>
      </c>
      <c r="D1291" s="4" t="s">
        <v>2542</v>
      </c>
      <c r="E1291" s="4" t="s">
        <v>2542</v>
      </c>
      <c r="F1291" s="4" t="s">
        <v>2700</v>
      </c>
    </row>
    <row r="1292" spans="1:6" x14ac:dyDescent="0.2">
      <c r="A1292" s="4">
        <v>3946</v>
      </c>
      <c r="B1292" s="4">
        <v>108749</v>
      </c>
      <c r="C1292" s="4" t="s">
        <v>7638</v>
      </c>
      <c r="D1292" s="4" t="s">
        <v>2543</v>
      </c>
      <c r="E1292" s="4" t="s">
        <v>2542</v>
      </c>
      <c r="F1292" s="4" t="s">
        <v>2700</v>
      </c>
    </row>
    <row r="1293" spans="1:6" x14ac:dyDescent="0.2">
      <c r="A1293" s="4">
        <v>3947</v>
      </c>
      <c r="B1293" s="4">
        <v>193109</v>
      </c>
      <c r="C1293" s="4" t="s">
        <v>7637</v>
      </c>
      <c r="D1293" s="4" t="s">
        <v>2543</v>
      </c>
      <c r="E1293" s="4" t="s">
        <v>2542</v>
      </c>
      <c r="F1293" s="4" t="s">
        <v>2700</v>
      </c>
    </row>
    <row r="1294" spans="1:6" x14ac:dyDescent="0.2">
      <c r="A1294" s="4">
        <v>3949</v>
      </c>
      <c r="B1294" s="4">
        <v>5602</v>
      </c>
      <c r="C1294" s="4" t="s">
        <v>7636</v>
      </c>
      <c r="D1294" s="4" t="s">
        <v>2354</v>
      </c>
      <c r="E1294" s="4" t="s">
        <v>6199</v>
      </c>
      <c r="F1294" s="4" t="s">
        <v>2700</v>
      </c>
    </row>
    <row r="1295" spans="1:6" x14ac:dyDescent="0.2">
      <c r="A1295" s="4">
        <v>3950</v>
      </c>
      <c r="B1295" s="4">
        <v>5603</v>
      </c>
      <c r="C1295" s="4" t="s">
        <v>7635</v>
      </c>
      <c r="D1295" s="4" t="s">
        <v>2354</v>
      </c>
      <c r="E1295" s="4" t="s">
        <v>6199</v>
      </c>
      <c r="F1295" s="4" t="s">
        <v>2700</v>
      </c>
    </row>
    <row r="1296" spans="1:6" x14ac:dyDescent="0.2">
      <c r="A1296" s="4">
        <v>3951</v>
      </c>
      <c r="B1296" s="4"/>
      <c r="C1296" s="4" t="s">
        <v>7634</v>
      </c>
      <c r="D1296" s="4" t="s">
        <v>2354</v>
      </c>
      <c r="E1296" s="4" t="s">
        <v>6199</v>
      </c>
      <c r="F1296" s="4" t="s">
        <v>2700</v>
      </c>
    </row>
    <row r="1297" spans="1:6" x14ac:dyDescent="0.2">
      <c r="A1297" s="4">
        <v>3952</v>
      </c>
      <c r="B1297" s="4"/>
      <c r="C1297" s="4" t="s">
        <v>7633</v>
      </c>
      <c r="D1297" s="4" t="s">
        <v>2354</v>
      </c>
      <c r="E1297" s="4" t="s">
        <v>6199</v>
      </c>
      <c r="F1297" s="4" t="s">
        <v>2700</v>
      </c>
    </row>
    <row r="1298" spans="1:6" x14ac:dyDescent="0.2">
      <c r="A1298" s="4">
        <v>3955</v>
      </c>
      <c r="B1298" s="4"/>
      <c r="C1298" s="4" t="s">
        <v>7632</v>
      </c>
      <c r="D1298" s="4" t="s">
        <v>2354</v>
      </c>
      <c r="E1298" s="4" t="s">
        <v>6199</v>
      </c>
      <c r="F1298" s="4" t="s">
        <v>2700</v>
      </c>
    </row>
    <row r="1299" spans="1:6" x14ac:dyDescent="0.2">
      <c r="A1299" s="4">
        <v>3956</v>
      </c>
      <c r="B1299" s="4">
        <v>254632</v>
      </c>
      <c r="C1299" s="4" t="s">
        <v>7631</v>
      </c>
      <c r="D1299" s="4" t="s">
        <v>2561</v>
      </c>
      <c r="E1299" s="4" t="s">
        <v>6192</v>
      </c>
      <c r="F1299" s="4" t="s">
        <v>2700</v>
      </c>
    </row>
    <row r="1300" spans="1:6" x14ac:dyDescent="0.2">
      <c r="A1300" s="4">
        <v>3957</v>
      </c>
      <c r="B1300" s="4">
        <v>295078</v>
      </c>
      <c r="C1300" s="4" t="s">
        <v>7630</v>
      </c>
      <c r="D1300" s="4" t="s">
        <v>2335</v>
      </c>
      <c r="E1300" s="4" t="s">
        <v>6211</v>
      </c>
      <c r="F1300" s="4" t="s">
        <v>2700</v>
      </c>
    </row>
    <row r="1301" spans="1:6" x14ac:dyDescent="0.2">
      <c r="A1301" s="4">
        <v>3958</v>
      </c>
      <c r="B1301" s="4">
        <v>295176</v>
      </c>
      <c r="C1301" s="4" t="s">
        <v>7629</v>
      </c>
      <c r="D1301" s="4" t="s">
        <v>2335</v>
      </c>
      <c r="E1301" s="4" t="s">
        <v>6211</v>
      </c>
      <c r="F1301" s="4" t="s">
        <v>2700</v>
      </c>
    </row>
    <row r="1302" spans="1:6" x14ac:dyDescent="0.2">
      <c r="A1302" s="4">
        <v>3959</v>
      </c>
      <c r="B1302" s="4">
        <v>302247</v>
      </c>
      <c r="C1302" s="4" t="s">
        <v>7628</v>
      </c>
      <c r="D1302" s="4" t="s">
        <v>2524</v>
      </c>
      <c r="E1302" s="4" t="s">
        <v>6267</v>
      </c>
      <c r="F1302" s="4" t="s">
        <v>2700</v>
      </c>
    </row>
    <row r="1303" spans="1:6" x14ac:dyDescent="0.2">
      <c r="A1303" s="4">
        <v>3960</v>
      </c>
      <c r="B1303" s="4">
        <v>294917</v>
      </c>
      <c r="C1303" s="4" t="s">
        <v>7627</v>
      </c>
      <c r="D1303" s="4" t="s">
        <v>2348</v>
      </c>
      <c r="E1303" s="4" t="s">
        <v>6509</v>
      </c>
      <c r="F1303" s="4" t="s">
        <v>2700</v>
      </c>
    </row>
    <row r="1304" spans="1:6" x14ac:dyDescent="0.2">
      <c r="A1304" s="4">
        <v>3961</v>
      </c>
      <c r="B1304" s="4">
        <v>293789</v>
      </c>
      <c r="C1304" s="4" t="s">
        <v>7626</v>
      </c>
      <c r="D1304" s="4" t="s">
        <v>2345</v>
      </c>
      <c r="E1304" s="4" t="s">
        <v>6325</v>
      </c>
      <c r="F1304" s="4" t="s">
        <v>2700</v>
      </c>
    </row>
    <row r="1305" spans="1:6" x14ac:dyDescent="0.2">
      <c r="A1305" s="4">
        <v>3962</v>
      </c>
      <c r="B1305" s="4">
        <v>276947</v>
      </c>
      <c r="C1305" s="4" t="s">
        <v>7625</v>
      </c>
      <c r="D1305" s="4" t="s">
        <v>2525</v>
      </c>
      <c r="E1305" s="4" t="s">
        <v>6358</v>
      </c>
      <c r="F1305" s="4" t="s">
        <v>2700</v>
      </c>
    </row>
    <row r="1306" spans="1:6" x14ac:dyDescent="0.2">
      <c r="A1306" s="4">
        <v>3963</v>
      </c>
      <c r="B1306" s="4">
        <v>296101</v>
      </c>
      <c r="C1306" s="4" t="s">
        <v>7624</v>
      </c>
      <c r="D1306" s="4" t="s">
        <v>2330</v>
      </c>
      <c r="E1306" s="4" t="s">
        <v>6258</v>
      </c>
      <c r="F1306" s="4" t="s">
        <v>2700</v>
      </c>
    </row>
    <row r="1307" spans="1:6" x14ac:dyDescent="0.2">
      <c r="A1307" s="4">
        <v>3964</v>
      </c>
      <c r="B1307" s="4">
        <v>297981</v>
      </c>
      <c r="C1307" s="4" t="s">
        <v>7623</v>
      </c>
      <c r="D1307" s="4" t="s">
        <v>2579</v>
      </c>
      <c r="E1307" s="4" t="s">
        <v>6190</v>
      </c>
      <c r="F1307" s="4" t="s">
        <v>2700</v>
      </c>
    </row>
    <row r="1308" spans="1:6" x14ac:dyDescent="0.2">
      <c r="A1308" s="4">
        <v>3965</v>
      </c>
      <c r="B1308" s="4">
        <v>302029</v>
      </c>
      <c r="C1308" s="4" t="s">
        <v>7622</v>
      </c>
      <c r="D1308" s="4" t="s">
        <v>2330</v>
      </c>
      <c r="E1308" s="4" t="s">
        <v>6258</v>
      </c>
      <c r="F1308" s="4" t="s">
        <v>2700</v>
      </c>
    </row>
    <row r="1309" spans="1:6" x14ac:dyDescent="0.2">
      <c r="A1309" s="4">
        <v>3966</v>
      </c>
      <c r="B1309" s="4">
        <v>303415</v>
      </c>
      <c r="C1309" s="4" t="s">
        <v>7621</v>
      </c>
      <c r="D1309" s="4" t="s">
        <v>2540</v>
      </c>
      <c r="E1309" s="4" t="s">
        <v>2541</v>
      </c>
      <c r="F1309" s="4" t="s">
        <v>2700</v>
      </c>
    </row>
    <row r="1310" spans="1:6" x14ac:dyDescent="0.2">
      <c r="A1310" s="4">
        <v>3968</v>
      </c>
      <c r="B1310" s="4">
        <v>303330</v>
      </c>
      <c r="C1310" s="4" t="s">
        <v>7620</v>
      </c>
      <c r="D1310" s="4" t="s">
        <v>2540</v>
      </c>
      <c r="E1310" s="4" t="s">
        <v>2541</v>
      </c>
      <c r="F1310" s="4" t="s">
        <v>2700</v>
      </c>
    </row>
    <row r="1311" spans="1:6" x14ac:dyDescent="0.2">
      <c r="A1311" s="4">
        <v>3970</v>
      </c>
      <c r="B1311" s="4">
        <v>303101</v>
      </c>
      <c r="C1311" s="4" t="s">
        <v>7619</v>
      </c>
      <c r="D1311" s="4" t="s">
        <v>2559</v>
      </c>
      <c r="E1311" s="4" t="s">
        <v>6447</v>
      </c>
      <c r="F1311" s="4" t="s">
        <v>2700</v>
      </c>
    </row>
    <row r="1312" spans="1:6" x14ac:dyDescent="0.2">
      <c r="A1312" s="4">
        <v>3971</v>
      </c>
      <c r="B1312" s="4"/>
      <c r="C1312" s="4" t="s">
        <v>7618</v>
      </c>
      <c r="D1312" s="4" t="s">
        <v>2380</v>
      </c>
      <c r="E1312" s="4" t="s">
        <v>6153</v>
      </c>
      <c r="F1312" s="4" t="s">
        <v>2700</v>
      </c>
    </row>
    <row r="1313" spans="1:6" x14ac:dyDescent="0.2">
      <c r="A1313" s="4">
        <v>3972</v>
      </c>
      <c r="B1313" s="4">
        <v>293848</v>
      </c>
      <c r="C1313" s="4" t="s">
        <v>7617</v>
      </c>
      <c r="D1313" s="4" t="s">
        <v>2440</v>
      </c>
      <c r="E1313" s="4" t="s">
        <v>6524</v>
      </c>
      <c r="F1313" s="4" t="s">
        <v>2700</v>
      </c>
    </row>
    <row r="1314" spans="1:6" x14ac:dyDescent="0.2">
      <c r="A1314" s="4">
        <v>3973</v>
      </c>
      <c r="B1314" s="4">
        <v>293844</v>
      </c>
      <c r="C1314" s="4" t="s">
        <v>7616</v>
      </c>
      <c r="D1314" s="4" t="s">
        <v>2440</v>
      </c>
      <c r="E1314" s="4" t="s">
        <v>6524</v>
      </c>
      <c r="F1314" s="4" t="s">
        <v>2700</v>
      </c>
    </row>
    <row r="1315" spans="1:6" x14ac:dyDescent="0.2">
      <c r="A1315" s="4">
        <v>3974</v>
      </c>
      <c r="B1315" s="4">
        <v>268235</v>
      </c>
      <c r="C1315" s="4" t="s">
        <v>7615</v>
      </c>
      <c r="D1315" s="4" t="s">
        <v>2600</v>
      </c>
      <c r="E1315" s="4" t="s">
        <v>4421</v>
      </c>
      <c r="F1315" s="4" t="s">
        <v>2700</v>
      </c>
    </row>
    <row r="1316" spans="1:6" x14ac:dyDescent="0.2">
      <c r="A1316" s="4">
        <v>3975</v>
      </c>
      <c r="B1316" s="4">
        <v>298134</v>
      </c>
      <c r="C1316" s="4" t="s">
        <v>2491</v>
      </c>
      <c r="D1316" s="4" t="s">
        <v>2491</v>
      </c>
      <c r="E1316" s="4" t="s">
        <v>2493</v>
      </c>
      <c r="F1316" s="4" t="s">
        <v>2700</v>
      </c>
    </row>
    <row r="1317" spans="1:6" x14ac:dyDescent="0.2">
      <c r="A1317" s="4">
        <v>3976</v>
      </c>
      <c r="B1317" s="4">
        <v>171555</v>
      </c>
      <c r="C1317" s="4" t="s">
        <v>7614</v>
      </c>
      <c r="D1317" s="4" t="s">
        <v>5355</v>
      </c>
      <c r="E1317" s="4" t="s">
        <v>6554</v>
      </c>
      <c r="F1317" s="4" t="s">
        <v>2700</v>
      </c>
    </row>
    <row r="1318" spans="1:6" x14ac:dyDescent="0.2">
      <c r="A1318" s="4">
        <v>3977</v>
      </c>
      <c r="B1318" s="4">
        <v>306790</v>
      </c>
      <c r="C1318" s="4" t="s">
        <v>7613</v>
      </c>
      <c r="D1318" s="4" t="s">
        <v>2366</v>
      </c>
      <c r="E1318" s="4" t="s">
        <v>2339</v>
      </c>
      <c r="F1318" s="4" t="s">
        <v>2700</v>
      </c>
    </row>
    <row r="1319" spans="1:6" x14ac:dyDescent="0.2">
      <c r="A1319" s="4">
        <v>3978</v>
      </c>
      <c r="B1319" s="4">
        <v>312742</v>
      </c>
      <c r="C1319" s="4" t="s">
        <v>7612</v>
      </c>
      <c r="D1319" s="4" t="s">
        <v>2338</v>
      </c>
      <c r="E1319" s="4" t="s">
        <v>4478</v>
      </c>
      <c r="F1319" s="4" t="s">
        <v>2700</v>
      </c>
    </row>
    <row r="1320" spans="1:6" x14ac:dyDescent="0.2">
      <c r="A1320" s="4">
        <v>3980</v>
      </c>
      <c r="B1320" s="4">
        <v>317938</v>
      </c>
      <c r="C1320" s="4" t="s">
        <v>7611</v>
      </c>
      <c r="D1320" s="4" t="s">
        <v>2341</v>
      </c>
      <c r="E1320" s="4" t="s">
        <v>2341</v>
      </c>
      <c r="F1320" s="4" t="s">
        <v>2700</v>
      </c>
    </row>
    <row r="1321" spans="1:6" x14ac:dyDescent="0.2">
      <c r="A1321" s="4">
        <v>3981</v>
      </c>
      <c r="B1321" s="4">
        <v>302823</v>
      </c>
      <c r="C1321" s="4" t="s">
        <v>7610</v>
      </c>
      <c r="D1321" s="4" t="s">
        <v>2341</v>
      </c>
      <c r="E1321" s="4" t="s">
        <v>2341</v>
      </c>
      <c r="F1321" s="4" t="s">
        <v>2700</v>
      </c>
    </row>
    <row r="1322" spans="1:6" x14ac:dyDescent="0.2">
      <c r="A1322" s="4">
        <v>3982</v>
      </c>
      <c r="B1322" s="4">
        <v>293850</v>
      </c>
      <c r="C1322" s="4" t="s">
        <v>7609</v>
      </c>
      <c r="D1322" s="4" t="s">
        <v>2440</v>
      </c>
      <c r="E1322" s="4" t="s">
        <v>6524</v>
      </c>
      <c r="F1322" s="4" t="s">
        <v>2700</v>
      </c>
    </row>
    <row r="1323" spans="1:6" x14ac:dyDescent="0.2">
      <c r="A1323" s="4">
        <v>3983</v>
      </c>
      <c r="B1323" s="4">
        <v>307433</v>
      </c>
      <c r="C1323" s="4" t="s">
        <v>7608</v>
      </c>
      <c r="D1323" s="4" t="s">
        <v>2513</v>
      </c>
      <c r="E1323" s="4" t="s">
        <v>6190</v>
      </c>
      <c r="F1323" s="4" t="s">
        <v>2700</v>
      </c>
    </row>
    <row r="1324" spans="1:6" x14ac:dyDescent="0.2">
      <c r="A1324" s="4">
        <v>3984</v>
      </c>
      <c r="B1324" s="4">
        <v>278104</v>
      </c>
      <c r="C1324" s="4" t="s">
        <v>7607</v>
      </c>
      <c r="D1324" s="4" t="s">
        <v>2594</v>
      </c>
      <c r="E1324" s="4" t="s">
        <v>6447</v>
      </c>
      <c r="F1324" s="4" t="s">
        <v>2700</v>
      </c>
    </row>
    <row r="1325" spans="1:6" x14ac:dyDescent="0.2">
      <c r="A1325" s="4">
        <v>3985</v>
      </c>
      <c r="B1325" s="4">
        <v>306084</v>
      </c>
      <c r="C1325" s="4" t="s">
        <v>7606</v>
      </c>
      <c r="D1325" s="4" t="s">
        <v>2594</v>
      </c>
      <c r="E1325" s="4" t="s">
        <v>6447</v>
      </c>
      <c r="F1325" s="4" t="s">
        <v>2700</v>
      </c>
    </row>
    <row r="1326" spans="1:6" x14ac:dyDescent="0.2">
      <c r="A1326" s="4">
        <v>3986</v>
      </c>
      <c r="B1326" s="4">
        <v>303423</v>
      </c>
      <c r="C1326" s="4" t="s">
        <v>7605</v>
      </c>
      <c r="D1326" s="4" t="s">
        <v>2376</v>
      </c>
      <c r="E1326" s="4" t="s">
        <v>7173</v>
      </c>
      <c r="F1326" s="4" t="s">
        <v>2700</v>
      </c>
    </row>
    <row r="1327" spans="1:6" x14ac:dyDescent="0.2">
      <c r="A1327" s="4">
        <v>3987</v>
      </c>
      <c r="B1327" s="4">
        <v>303247</v>
      </c>
      <c r="C1327" s="4" t="s">
        <v>7604</v>
      </c>
      <c r="D1327" s="4" t="s">
        <v>2559</v>
      </c>
      <c r="E1327" s="4" t="s">
        <v>6447</v>
      </c>
      <c r="F1327" s="4" t="s">
        <v>2700</v>
      </c>
    </row>
    <row r="1328" spans="1:6" x14ac:dyDescent="0.2">
      <c r="A1328" s="4">
        <v>3988</v>
      </c>
      <c r="B1328" s="4">
        <v>236881</v>
      </c>
      <c r="C1328" s="4" t="s">
        <v>7603</v>
      </c>
      <c r="D1328" s="4" t="s">
        <v>2509</v>
      </c>
      <c r="E1328" s="4" t="s">
        <v>6447</v>
      </c>
      <c r="F1328" s="4" t="s">
        <v>2700</v>
      </c>
    </row>
    <row r="1329" spans="1:6" x14ac:dyDescent="0.2">
      <c r="A1329" s="4">
        <v>3989</v>
      </c>
      <c r="B1329" s="4">
        <v>301694</v>
      </c>
      <c r="C1329" s="4" t="s">
        <v>7602</v>
      </c>
      <c r="D1329" s="4" t="s">
        <v>2509</v>
      </c>
      <c r="E1329" s="4" t="s">
        <v>6447</v>
      </c>
      <c r="F1329" s="4" t="s">
        <v>2700</v>
      </c>
    </row>
    <row r="1330" spans="1:6" x14ac:dyDescent="0.2">
      <c r="A1330" s="4">
        <v>3990</v>
      </c>
      <c r="B1330" s="4">
        <v>305096</v>
      </c>
      <c r="C1330" s="4" t="s">
        <v>7601</v>
      </c>
      <c r="D1330" s="4" t="s">
        <v>2509</v>
      </c>
      <c r="E1330" s="4" t="s">
        <v>6447</v>
      </c>
      <c r="F1330" s="4" t="s">
        <v>2700</v>
      </c>
    </row>
    <row r="1331" spans="1:6" x14ac:dyDescent="0.2">
      <c r="A1331" s="4">
        <v>3991</v>
      </c>
      <c r="B1331" s="4">
        <v>305091</v>
      </c>
      <c r="C1331" s="4" t="s">
        <v>7600</v>
      </c>
      <c r="D1331" s="4" t="s">
        <v>2509</v>
      </c>
      <c r="E1331" s="4" t="s">
        <v>6447</v>
      </c>
      <c r="F1331" s="4" t="s">
        <v>2700</v>
      </c>
    </row>
    <row r="1332" spans="1:6" x14ac:dyDescent="0.2">
      <c r="A1332" s="4">
        <v>3992</v>
      </c>
      <c r="B1332" s="4">
        <v>305085</v>
      </c>
      <c r="C1332" s="4" t="s">
        <v>7599</v>
      </c>
      <c r="D1332" s="4" t="s">
        <v>2509</v>
      </c>
      <c r="E1332" s="4" t="s">
        <v>6447</v>
      </c>
      <c r="F1332" s="4" t="s">
        <v>2700</v>
      </c>
    </row>
    <row r="1333" spans="1:6" x14ac:dyDescent="0.2">
      <c r="A1333" s="4">
        <v>3993</v>
      </c>
      <c r="B1333" s="4">
        <v>305102</v>
      </c>
      <c r="C1333" s="4" t="s">
        <v>7598</v>
      </c>
      <c r="D1333" s="4" t="s">
        <v>2509</v>
      </c>
      <c r="E1333" s="4" t="s">
        <v>6447</v>
      </c>
      <c r="F1333" s="4" t="s">
        <v>2700</v>
      </c>
    </row>
    <row r="1334" spans="1:6" x14ac:dyDescent="0.2">
      <c r="A1334" s="4">
        <v>3994</v>
      </c>
      <c r="B1334" s="4">
        <v>305100</v>
      </c>
      <c r="C1334" s="4" t="s">
        <v>7597</v>
      </c>
      <c r="D1334" s="4" t="s">
        <v>2509</v>
      </c>
      <c r="E1334" s="4" t="s">
        <v>6447</v>
      </c>
      <c r="F1334" s="4" t="s">
        <v>2700</v>
      </c>
    </row>
    <row r="1335" spans="1:6" x14ac:dyDescent="0.2">
      <c r="A1335" s="4">
        <v>3995</v>
      </c>
      <c r="B1335" s="4">
        <v>304181</v>
      </c>
      <c r="C1335" s="4" t="s">
        <v>7596</v>
      </c>
      <c r="D1335" s="4" t="s">
        <v>2633</v>
      </c>
      <c r="E1335" s="4" t="s">
        <v>6509</v>
      </c>
      <c r="F1335" s="4" t="s">
        <v>2700</v>
      </c>
    </row>
    <row r="1336" spans="1:6" x14ac:dyDescent="0.2">
      <c r="A1336" s="4">
        <v>3996</v>
      </c>
      <c r="B1336" s="4">
        <v>304182</v>
      </c>
      <c r="C1336" s="4" t="s">
        <v>7595</v>
      </c>
      <c r="D1336" s="4" t="s">
        <v>2633</v>
      </c>
      <c r="E1336" s="4" t="s">
        <v>6509</v>
      </c>
      <c r="F1336" s="4" t="s">
        <v>2700</v>
      </c>
    </row>
    <row r="1337" spans="1:6" x14ac:dyDescent="0.2">
      <c r="A1337" s="4">
        <v>3997</v>
      </c>
      <c r="B1337" s="4">
        <v>304180</v>
      </c>
      <c r="C1337" s="4" t="s">
        <v>7594</v>
      </c>
      <c r="D1337" s="4" t="s">
        <v>2633</v>
      </c>
      <c r="E1337" s="4" t="s">
        <v>6509</v>
      </c>
      <c r="F1337" s="4" t="s">
        <v>2700</v>
      </c>
    </row>
    <row r="1338" spans="1:6" x14ac:dyDescent="0.2">
      <c r="A1338" s="4">
        <v>3998</v>
      </c>
      <c r="B1338" s="4">
        <v>304183</v>
      </c>
      <c r="C1338" s="4" t="s">
        <v>7593</v>
      </c>
      <c r="D1338" s="4" t="s">
        <v>2633</v>
      </c>
      <c r="E1338" s="4" t="s">
        <v>6509</v>
      </c>
      <c r="F1338" s="4" t="s">
        <v>2700</v>
      </c>
    </row>
    <row r="1339" spans="1:6" x14ac:dyDescent="0.2">
      <c r="A1339" s="4">
        <v>3999</v>
      </c>
      <c r="B1339" s="4">
        <v>306471</v>
      </c>
      <c r="C1339" s="4" t="s">
        <v>7592</v>
      </c>
      <c r="D1339" s="4" t="s">
        <v>2585</v>
      </c>
      <c r="E1339" s="4" t="s">
        <v>6443</v>
      </c>
      <c r="F1339" s="4" t="s">
        <v>2700</v>
      </c>
    </row>
    <row r="1340" spans="1:6" x14ac:dyDescent="0.2">
      <c r="A1340" s="4">
        <v>4000</v>
      </c>
      <c r="B1340" s="4">
        <v>316446</v>
      </c>
      <c r="C1340" s="4" t="s">
        <v>7591</v>
      </c>
      <c r="D1340" s="4" t="s">
        <v>2525</v>
      </c>
      <c r="E1340" s="4" t="s">
        <v>6358</v>
      </c>
      <c r="F1340" s="4" t="s">
        <v>2700</v>
      </c>
    </row>
    <row r="1341" spans="1:6" x14ac:dyDescent="0.2">
      <c r="A1341" s="4">
        <v>4001</v>
      </c>
      <c r="B1341" s="4">
        <v>313552</v>
      </c>
      <c r="C1341" s="4" t="s">
        <v>7590</v>
      </c>
      <c r="D1341" s="4" t="s">
        <v>2459</v>
      </c>
      <c r="E1341" s="4" t="s">
        <v>7173</v>
      </c>
      <c r="F1341" s="4" t="s">
        <v>2700</v>
      </c>
    </row>
    <row r="1342" spans="1:6" x14ac:dyDescent="0.2">
      <c r="A1342" s="4">
        <v>4002</v>
      </c>
      <c r="B1342" s="4">
        <v>283972</v>
      </c>
      <c r="C1342" s="4" t="s">
        <v>2547</v>
      </c>
      <c r="D1342" s="4" t="s">
        <v>2547</v>
      </c>
      <c r="E1342" s="4" t="s">
        <v>6443</v>
      </c>
      <c r="F1342" s="4" t="s">
        <v>2700</v>
      </c>
    </row>
    <row r="1343" spans="1:6" x14ac:dyDescent="0.2">
      <c r="A1343" s="4">
        <v>4003</v>
      </c>
      <c r="B1343" s="4">
        <v>297979</v>
      </c>
      <c r="C1343" s="4" t="s">
        <v>7589</v>
      </c>
      <c r="D1343" s="4" t="s">
        <v>2579</v>
      </c>
      <c r="E1343" s="4" t="s">
        <v>6190</v>
      </c>
      <c r="F1343" s="4" t="s">
        <v>2700</v>
      </c>
    </row>
    <row r="1344" spans="1:6" x14ac:dyDescent="0.2">
      <c r="A1344" s="4">
        <v>4005</v>
      </c>
      <c r="B1344" s="4">
        <v>304148</v>
      </c>
      <c r="C1344" s="4" t="s">
        <v>7588</v>
      </c>
      <c r="D1344" s="4" t="s">
        <v>2527</v>
      </c>
      <c r="E1344" s="4" t="s">
        <v>6190</v>
      </c>
      <c r="F1344" s="4" t="s">
        <v>2700</v>
      </c>
    </row>
    <row r="1345" spans="1:6" x14ac:dyDescent="0.2">
      <c r="A1345" s="4">
        <v>4006</v>
      </c>
      <c r="B1345" s="4"/>
      <c r="C1345" s="4" t="s">
        <v>7587</v>
      </c>
      <c r="D1345" s="4" t="s">
        <v>2452</v>
      </c>
      <c r="E1345" s="4" t="s">
        <v>2452</v>
      </c>
      <c r="F1345" s="4" t="s">
        <v>2700</v>
      </c>
    </row>
    <row r="1346" spans="1:6" x14ac:dyDescent="0.2">
      <c r="A1346" s="4">
        <v>4007</v>
      </c>
      <c r="B1346" s="4"/>
      <c r="C1346" s="4" t="s">
        <v>7586</v>
      </c>
      <c r="D1346" s="4" t="s">
        <v>2452</v>
      </c>
      <c r="E1346" s="4" t="s">
        <v>2452</v>
      </c>
      <c r="F1346" s="4" t="s">
        <v>2700</v>
      </c>
    </row>
    <row r="1347" spans="1:6" x14ac:dyDescent="0.2">
      <c r="A1347" s="4">
        <v>4008</v>
      </c>
      <c r="B1347" s="4"/>
      <c r="C1347" s="4" t="s">
        <v>7585</v>
      </c>
      <c r="D1347" s="4" t="s">
        <v>2452</v>
      </c>
      <c r="E1347" s="4" t="s">
        <v>2452</v>
      </c>
      <c r="F1347" s="4" t="s">
        <v>2700</v>
      </c>
    </row>
    <row r="1348" spans="1:6" x14ac:dyDescent="0.2">
      <c r="A1348" s="4">
        <v>4009</v>
      </c>
      <c r="B1348" s="4">
        <v>306193</v>
      </c>
      <c r="C1348" s="4" t="s">
        <v>7584</v>
      </c>
      <c r="D1348" s="4" t="s">
        <v>2550</v>
      </c>
      <c r="E1348" s="4" t="s">
        <v>6443</v>
      </c>
      <c r="F1348" s="4" t="s">
        <v>2700</v>
      </c>
    </row>
    <row r="1349" spans="1:6" x14ac:dyDescent="0.2">
      <c r="A1349" s="4">
        <v>4010</v>
      </c>
      <c r="B1349" s="4">
        <v>275718</v>
      </c>
      <c r="C1349" s="4" t="s">
        <v>7583</v>
      </c>
      <c r="D1349" s="4" t="s">
        <v>2684</v>
      </c>
      <c r="E1349" s="4" t="s">
        <v>6443</v>
      </c>
      <c r="F1349" s="4" t="s">
        <v>2700</v>
      </c>
    </row>
    <row r="1350" spans="1:6" x14ac:dyDescent="0.2">
      <c r="A1350" s="4">
        <v>4011</v>
      </c>
      <c r="B1350" s="4">
        <v>285717</v>
      </c>
      <c r="C1350" s="4" t="s">
        <v>2461</v>
      </c>
      <c r="D1350" s="4" t="s">
        <v>2461</v>
      </c>
      <c r="E1350" s="4" t="s">
        <v>6678</v>
      </c>
      <c r="F1350" s="4" t="s">
        <v>2700</v>
      </c>
    </row>
    <row r="1351" spans="1:6" x14ac:dyDescent="0.2">
      <c r="A1351" s="4">
        <v>4012</v>
      </c>
      <c r="B1351" s="4">
        <v>304159</v>
      </c>
      <c r="C1351" s="4" t="s">
        <v>7582</v>
      </c>
      <c r="D1351" s="4" t="s">
        <v>2335</v>
      </c>
      <c r="E1351" s="4" t="s">
        <v>6211</v>
      </c>
      <c r="F1351" s="4" t="s">
        <v>2700</v>
      </c>
    </row>
    <row r="1352" spans="1:6" x14ac:dyDescent="0.2">
      <c r="A1352" s="4">
        <v>4013</v>
      </c>
      <c r="B1352" s="4">
        <v>310140</v>
      </c>
      <c r="C1352" s="4" t="s">
        <v>7581</v>
      </c>
      <c r="D1352" s="4" t="s">
        <v>2335</v>
      </c>
      <c r="E1352" s="4" t="s">
        <v>6211</v>
      </c>
      <c r="F1352" s="4" t="s">
        <v>2700</v>
      </c>
    </row>
    <row r="1353" spans="1:6" x14ac:dyDescent="0.2">
      <c r="A1353" s="4">
        <v>4014</v>
      </c>
      <c r="B1353" s="4">
        <v>303463</v>
      </c>
      <c r="C1353" s="4" t="s">
        <v>7580</v>
      </c>
      <c r="D1353" s="4" t="s">
        <v>2447</v>
      </c>
      <c r="E1353" s="4" t="s">
        <v>6625</v>
      </c>
      <c r="F1353" s="4" t="s">
        <v>2700</v>
      </c>
    </row>
    <row r="1354" spans="1:6" x14ac:dyDescent="0.2">
      <c r="A1354" s="4">
        <v>4015</v>
      </c>
      <c r="B1354" s="4">
        <v>261532</v>
      </c>
      <c r="C1354" s="4" t="s">
        <v>7579</v>
      </c>
      <c r="D1354" s="4" t="s">
        <v>2447</v>
      </c>
      <c r="E1354" s="4" t="s">
        <v>6625</v>
      </c>
      <c r="F1354" s="4" t="s">
        <v>2700</v>
      </c>
    </row>
    <row r="1355" spans="1:6" x14ac:dyDescent="0.2">
      <c r="A1355" s="4">
        <v>4016</v>
      </c>
      <c r="B1355" s="4">
        <v>303461</v>
      </c>
      <c r="C1355" s="4" t="s">
        <v>7578</v>
      </c>
      <c r="D1355" s="4" t="s">
        <v>2447</v>
      </c>
      <c r="E1355" s="4" t="s">
        <v>6625</v>
      </c>
      <c r="F1355" s="4" t="s">
        <v>2700</v>
      </c>
    </row>
    <row r="1356" spans="1:6" x14ac:dyDescent="0.2">
      <c r="A1356" s="4">
        <v>4017</v>
      </c>
      <c r="B1356" s="4"/>
      <c r="C1356" s="4" t="s">
        <v>7577</v>
      </c>
      <c r="D1356" s="4" t="s">
        <v>2447</v>
      </c>
      <c r="E1356" s="4" t="s">
        <v>6625</v>
      </c>
      <c r="F1356" s="4" t="s">
        <v>2700</v>
      </c>
    </row>
    <row r="1357" spans="1:6" x14ac:dyDescent="0.2">
      <c r="A1357" s="4">
        <v>4018</v>
      </c>
      <c r="B1357" s="4">
        <v>84467</v>
      </c>
      <c r="C1357" s="4" t="s">
        <v>7576</v>
      </c>
      <c r="D1357" s="4" t="s">
        <v>2418</v>
      </c>
      <c r="E1357" s="4" t="s">
        <v>6356</v>
      </c>
      <c r="F1357" s="4" t="s">
        <v>2700</v>
      </c>
    </row>
    <row r="1358" spans="1:6" x14ac:dyDescent="0.2">
      <c r="A1358" s="4">
        <v>4019</v>
      </c>
      <c r="B1358" s="4">
        <v>84462</v>
      </c>
      <c r="C1358" s="4" t="s">
        <v>7575</v>
      </c>
      <c r="D1358" s="4" t="s">
        <v>2418</v>
      </c>
      <c r="E1358" s="4" t="s">
        <v>6356</v>
      </c>
      <c r="F1358" s="4" t="s">
        <v>2700</v>
      </c>
    </row>
    <row r="1359" spans="1:6" x14ac:dyDescent="0.2">
      <c r="A1359" s="4">
        <v>4020</v>
      </c>
      <c r="B1359" s="4">
        <v>84599</v>
      </c>
      <c r="C1359" s="4" t="s">
        <v>7574</v>
      </c>
      <c r="D1359" s="4" t="s">
        <v>2418</v>
      </c>
      <c r="E1359" s="4" t="s">
        <v>6356</v>
      </c>
      <c r="F1359" s="4" t="s">
        <v>2700</v>
      </c>
    </row>
    <row r="1360" spans="1:6" x14ac:dyDescent="0.2">
      <c r="A1360" s="4">
        <v>4021</v>
      </c>
      <c r="B1360" s="4">
        <v>84759</v>
      </c>
      <c r="C1360" s="4" t="s">
        <v>7573</v>
      </c>
      <c r="D1360" s="4" t="s">
        <v>2418</v>
      </c>
      <c r="E1360" s="4" t="s">
        <v>6356</v>
      </c>
      <c r="F1360" s="4" t="s">
        <v>2700</v>
      </c>
    </row>
    <row r="1361" spans="1:6" x14ac:dyDescent="0.2">
      <c r="A1361" s="4">
        <v>4022</v>
      </c>
      <c r="B1361" s="4">
        <v>85017</v>
      </c>
      <c r="C1361" s="4" t="s">
        <v>7572</v>
      </c>
      <c r="D1361" s="4" t="s">
        <v>2418</v>
      </c>
      <c r="E1361" s="4" t="s">
        <v>6356</v>
      </c>
      <c r="F1361" s="4" t="s">
        <v>2700</v>
      </c>
    </row>
    <row r="1362" spans="1:6" x14ac:dyDescent="0.2">
      <c r="A1362" s="4">
        <v>4023</v>
      </c>
      <c r="B1362" s="4">
        <v>95344</v>
      </c>
      <c r="C1362" s="4" t="s">
        <v>7571</v>
      </c>
      <c r="D1362" s="4" t="s">
        <v>2418</v>
      </c>
      <c r="E1362" s="4" t="s">
        <v>6356</v>
      </c>
      <c r="F1362" s="4" t="s">
        <v>2700</v>
      </c>
    </row>
    <row r="1363" spans="1:6" x14ac:dyDescent="0.2">
      <c r="A1363" s="4">
        <v>4024</v>
      </c>
      <c r="B1363" s="4">
        <v>108235</v>
      </c>
      <c r="C1363" s="4" t="s">
        <v>7570</v>
      </c>
      <c r="D1363" s="4" t="s">
        <v>2418</v>
      </c>
      <c r="E1363" s="4" t="s">
        <v>6356</v>
      </c>
      <c r="F1363" s="4" t="s">
        <v>2700</v>
      </c>
    </row>
    <row r="1364" spans="1:6" x14ac:dyDescent="0.2">
      <c r="A1364" s="4">
        <v>4025</v>
      </c>
      <c r="B1364" s="4">
        <v>6914</v>
      </c>
      <c r="C1364" s="4" t="s">
        <v>7569</v>
      </c>
      <c r="D1364" s="4" t="s">
        <v>2418</v>
      </c>
      <c r="E1364" s="4" t="s">
        <v>6356</v>
      </c>
      <c r="F1364" s="4" t="s">
        <v>2700</v>
      </c>
    </row>
    <row r="1365" spans="1:6" x14ac:dyDescent="0.2">
      <c r="A1365" s="4">
        <v>4026</v>
      </c>
      <c r="B1365" s="4">
        <v>207607</v>
      </c>
      <c r="C1365" s="4" t="s">
        <v>7568</v>
      </c>
      <c r="D1365" s="4" t="s">
        <v>2542</v>
      </c>
      <c r="E1365" s="4" t="s">
        <v>2542</v>
      </c>
      <c r="F1365" s="4" t="s">
        <v>2700</v>
      </c>
    </row>
    <row r="1366" spans="1:6" x14ac:dyDescent="0.2">
      <c r="A1366" s="4">
        <v>4027</v>
      </c>
      <c r="B1366" s="4">
        <v>214600</v>
      </c>
      <c r="C1366" s="4" t="s">
        <v>7567</v>
      </c>
      <c r="D1366" s="4" t="s">
        <v>2542</v>
      </c>
      <c r="E1366" s="4" t="s">
        <v>2542</v>
      </c>
      <c r="F1366" s="4" t="s">
        <v>2700</v>
      </c>
    </row>
    <row r="1367" spans="1:6" x14ac:dyDescent="0.2">
      <c r="A1367" s="4">
        <v>4028</v>
      </c>
      <c r="B1367" s="4">
        <v>228595</v>
      </c>
      <c r="C1367" s="4" t="s">
        <v>7566</v>
      </c>
      <c r="D1367" s="4" t="s">
        <v>2542</v>
      </c>
      <c r="E1367" s="4" t="s">
        <v>2542</v>
      </c>
      <c r="F1367" s="4" t="s">
        <v>2700</v>
      </c>
    </row>
    <row r="1368" spans="1:6" x14ac:dyDescent="0.2">
      <c r="A1368" s="4">
        <v>4029</v>
      </c>
      <c r="B1368" s="4">
        <v>139531</v>
      </c>
      <c r="C1368" s="4" t="s">
        <v>7565</v>
      </c>
      <c r="D1368" s="4" t="s">
        <v>2542</v>
      </c>
      <c r="E1368" s="4" t="s">
        <v>2542</v>
      </c>
      <c r="F1368" s="4" t="s">
        <v>2700</v>
      </c>
    </row>
    <row r="1369" spans="1:6" x14ac:dyDescent="0.2">
      <c r="A1369" s="4">
        <v>4030</v>
      </c>
      <c r="B1369" s="4">
        <v>121752</v>
      </c>
      <c r="C1369" s="4" t="s">
        <v>7564</v>
      </c>
      <c r="D1369" s="4" t="s">
        <v>2542</v>
      </c>
      <c r="E1369" s="4" t="s">
        <v>2542</v>
      </c>
      <c r="F1369" s="4" t="s">
        <v>2700</v>
      </c>
    </row>
    <row r="1370" spans="1:6" x14ac:dyDescent="0.2">
      <c r="A1370" s="4">
        <v>4031</v>
      </c>
      <c r="B1370" s="4">
        <v>171668</v>
      </c>
      <c r="C1370" s="4" t="s">
        <v>7563</v>
      </c>
      <c r="D1370" s="4" t="s">
        <v>2542</v>
      </c>
      <c r="E1370" s="4" t="s">
        <v>2542</v>
      </c>
      <c r="F1370" s="4" t="s">
        <v>2700</v>
      </c>
    </row>
    <row r="1371" spans="1:6" x14ac:dyDescent="0.2">
      <c r="A1371" s="4">
        <v>4032</v>
      </c>
      <c r="B1371" s="4">
        <v>202723</v>
      </c>
      <c r="C1371" s="4" t="s">
        <v>7562</v>
      </c>
      <c r="D1371" s="4" t="s">
        <v>2459</v>
      </c>
      <c r="E1371" s="4" t="s">
        <v>7173</v>
      </c>
      <c r="F1371" s="4" t="s">
        <v>2700</v>
      </c>
    </row>
    <row r="1372" spans="1:6" x14ac:dyDescent="0.2">
      <c r="A1372" s="4">
        <v>4033</v>
      </c>
      <c r="B1372" s="4">
        <v>204683</v>
      </c>
      <c r="C1372" s="4" t="s">
        <v>7561</v>
      </c>
      <c r="D1372" s="4" t="s">
        <v>2459</v>
      </c>
      <c r="E1372" s="4" t="s">
        <v>7173</v>
      </c>
      <c r="F1372" s="4" t="s">
        <v>2700</v>
      </c>
    </row>
    <row r="1373" spans="1:6" x14ac:dyDescent="0.2">
      <c r="A1373" s="4">
        <v>4034</v>
      </c>
      <c r="B1373" s="4">
        <v>168798</v>
      </c>
      <c r="C1373" s="4" t="s">
        <v>7560</v>
      </c>
      <c r="D1373" s="4" t="s">
        <v>2459</v>
      </c>
      <c r="E1373" s="4" t="s">
        <v>7173</v>
      </c>
      <c r="F1373" s="4" t="s">
        <v>2700</v>
      </c>
    </row>
    <row r="1374" spans="1:6" x14ac:dyDescent="0.2">
      <c r="A1374" s="4">
        <v>4035</v>
      </c>
      <c r="B1374" s="4">
        <v>204683</v>
      </c>
      <c r="C1374" s="4" t="s">
        <v>7559</v>
      </c>
      <c r="D1374" s="4" t="s">
        <v>2459</v>
      </c>
      <c r="E1374" s="4" t="s">
        <v>7173</v>
      </c>
      <c r="F1374" s="4" t="s">
        <v>2700</v>
      </c>
    </row>
    <row r="1375" spans="1:6" x14ac:dyDescent="0.2">
      <c r="A1375" s="4">
        <v>4036</v>
      </c>
      <c r="B1375" s="4">
        <v>312587</v>
      </c>
      <c r="C1375" s="4" t="s">
        <v>7558</v>
      </c>
      <c r="D1375" s="4" t="s">
        <v>2351</v>
      </c>
      <c r="E1375" s="4" t="s">
        <v>2351</v>
      </c>
      <c r="F1375" s="4" t="s">
        <v>2700</v>
      </c>
    </row>
    <row r="1376" spans="1:6" x14ac:dyDescent="0.2">
      <c r="A1376" s="4">
        <v>4037</v>
      </c>
      <c r="B1376" s="4">
        <v>313975</v>
      </c>
      <c r="C1376" s="4" t="s">
        <v>7557</v>
      </c>
      <c r="D1376" s="4" t="s">
        <v>2351</v>
      </c>
      <c r="E1376" s="4" t="s">
        <v>2351</v>
      </c>
      <c r="F1376" s="4" t="s">
        <v>2700</v>
      </c>
    </row>
    <row r="1377" spans="1:6" x14ac:dyDescent="0.2">
      <c r="A1377" s="4">
        <v>4038</v>
      </c>
      <c r="B1377" s="4">
        <v>176866</v>
      </c>
      <c r="C1377" s="4" t="s">
        <v>7556</v>
      </c>
      <c r="D1377" s="4" t="s">
        <v>2405</v>
      </c>
      <c r="E1377" s="4" t="s">
        <v>6336</v>
      </c>
      <c r="F1377" s="4" t="s">
        <v>2700</v>
      </c>
    </row>
    <row r="1378" spans="1:6" x14ac:dyDescent="0.2">
      <c r="A1378" s="4">
        <v>4039</v>
      </c>
      <c r="B1378" s="4">
        <v>303307</v>
      </c>
      <c r="C1378" s="4" t="s">
        <v>7555</v>
      </c>
      <c r="D1378" s="4" t="s">
        <v>2534</v>
      </c>
      <c r="E1378" s="4" t="s">
        <v>6192</v>
      </c>
      <c r="F1378" s="4" t="s">
        <v>2700</v>
      </c>
    </row>
    <row r="1379" spans="1:6" x14ac:dyDescent="0.2">
      <c r="A1379" s="4">
        <v>4040</v>
      </c>
      <c r="B1379" s="4">
        <v>303944</v>
      </c>
      <c r="C1379" s="4" t="s">
        <v>7554</v>
      </c>
      <c r="D1379" s="4" t="s">
        <v>2523</v>
      </c>
      <c r="E1379" s="4" t="s">
        <v>6192</v>
      </c>
      <c r="F1379" s="4" t="s">
        <v>2700</v>
      </c>
    </row>
    <row r="1380" spans="1:6" x14ac:dyDescent="0.2">
      <c r="A1380" s="4">
        <v>4041</v>
      </c>
      <c r="B1380" s="4">
        <v>276413</v>
      </c>
      <c r="C1380" s="4" t="s">
        <v>7553</v>
      </c>
      <c r="D1380" s="4" t="s">
        <v>2523</v>
      </c>
      <c r="E1380" s="4" t="s">
        <v>6192</v>
      </c>
      <c r="F1380" s="4" t="s">
        <v>2700</v>
      </c>
    </row>
    <row r="1381" spans="1:6" x14ac:dyDescent="0.2">
      <c r="A1381" s="4">
        <v>4042</v>
      </c>
      <c r="B1381" s="4">
        <v>231673</v>
      </c>
      <c r="C1381" s="4" t="s">
        <v>7552</v>
      </c>
      <c r="D1381" s="4" t="s">
        <v>2518</v>
      </c>
      <c r="E1381" s="4" t="s">
        <v>6192</v>
      </c>
      <c r="F1381" s="4" t="s">
        <v>2700</v>
      </c>
    </row>
    <row r="1382" spans="1:6" x14ac:dyDescent="0.2">
      <c r="A1382" s="4">
        <v>4043</v>
      </c>
      <c r="B1382" s="4">
        <v>231674</v>
      </c>
      <c r="C1382" s="4" t="s">
        <v>7551</v>
      </c>
      <c r="D1382" s="4" t="s">
        <v>2518</v>
      </c>
      <c r="E1382" s="4" t="s">
        <v>6192</v>
      </c>
      <c r="F1382" s="4" t="s">
        <v>2700</v>
      </c>
    </row>
    <row r="1383" spans="1:6" x14ac:dyDescent="0.2">
      <c r="A1383" s="4">
        <v>4044</v>
      </c>
      <c r="B1383" s="4">
        <v>224320</v>
      </c>
      <c r="C1383" s="4" t="s">
        <v>7550</v>
      </c>
      <c r="D1383" s="4" t="s">
        <v>2510</v>
      </c>
      <c r="E1383" s="4" t="s">
        <v>6192</v>
      </c>
      <c r="F1383" s="4" t="s">
        <v>2700</v>
      </c>
    </row>
    <row r="1384" spans="1:6" x14ac:dyDescent="0.2">
      <c r="A1384" s="4">
        <v>4045</v>
      </c>
      <c r="B1384" s="4">
        <v>306990</v>
      </c>
      <c r="C1384" s="4" t="s">
        <v>7549</v>
      </c>
      <c r="D1384" s="4" t="s">
        <v>2601</v>
      </c>
      <c r="E1384" s="4" t="s">
        <v>6192</v>
      </c>
      <c r="F1384" s="4" t="s">
        <v>2700</v>
      </c>
    </row>
    <row r="1385" spans="1:6" x14ac:dyDescent="0.2">
      <c r="A1385" s="4">
        <v>4046</v>
      </c>
      <c r="B1385" s="4">
        <v>303943</v>
      </c>
      <c r="C1385" s="4" t="s">
        <v>7548</v>
      </c>
      <c r="D1385" s="4" t="s">
        <v>2523</v>
      </c>
      <c r="E1385" s="4" t="s">
        <v>6192</v>
      </c>
      <c r="F1385" s="4" t="s">
        <v>2700</v>
      </c>
    </row>
    <row r="1386" spans="1:6" x14ac:dyDescent="0.2">
      <c r="A1386" s="4">
        <v>4047</v>
      </c>
      <c r="B1386" s="4">
        <v>303942</v>
      </c>
      <c r="C1386" s="4" t="s">
        <v>7547</v>
      </c>
      <c r="D1386" s="4" t="s">
        <v>2523</v>
      </c>
      <c r="E1386" s="4" t="s">
        <v>6192</v>
      </c>
      <c r="F1386" s="4" t="s">
        <v>2700</v>
      </c>
    </row>
    <row r="1387" spans="1:6" x14ac:dyDescent="0.2">
      <c r="A1387" s="4">
        <v>4048</v>
      </c>
      <c r="B1387" s="4">
        <v>310684</v>
      </c>
      <c r="C1387" s="4" t="s">
        <v>7546</v>
      </c>
      <c r="D1387" s="4" t="s">
        <v>2500</v>
      </c>
      <c r="E1387" s="4" t="s">
        <v>2493</v>
      </c>
      <c r="F1387" s="4" t="s">
        <v>2700</v>
      </c>
    </row>
    <row r="1388" spans="1:6" x14ac:dyDescent="0.2">
      <c r="A1388" s="4">
        <v>4049</v>
      </c>
      <c r="B1388" s="4">
        <v>313211</v>
      </c>
      <c r="C1388" s="4" t="s">
        <v>7545</v>
      </c>
      <c r="D1388" s="4" t="s">
        <v>2486</v>
      </c>
      <c r="E1388" s="4" t="s">
        <v>2493</v>
      </c>
      <c r="F1388" s="4" t="s">
        <v>2700</v>
      </c>
    </row>
    <row r="1389" spans="1:6" x14ac:dyDescent="0.2">
      <c r="A1389" s="4">
        <v>4050</v>
      </c>
      <c r="B1389" s="4">
        <v>313210</v>
      </c>
      <c r="C1389" s="4" t="s">
        <v>7544</v>
      </c>
      <c r="D1389" s="4" t="s">
        <v>2486</v>
      </c>
      <c r="E1389" s="4" t="s">
        <v>2493</v>
      </c>
      <c r="F1389" s="4" t="s">
        <v>2700</v>
      </c>
    </row>
    <row r="1390" spans="1:6" x14ac:dyDescent="0.2">
      <c r="A1390" s="4">
        <v>4051</v>
      </c>
      <c r="B1390" s="4">
        <v>214602</v>
      </c>
      <c r="C1390" s="4" t="s">
        <v>7543</v>
      </c>
      <c r="D1390" s="4" t="s">
        <v>2329</v>
      </c>
      <c r="E1390" s="4" t="s">
        <v>4478</v>
      </c>
      <c r="F1390" s="4" t="s">
        <v>2700</v>
      </c>
    </row>
    <row r="1391" spans="1:6" x14ac:dyDescent="0.2">
      <c r="A1391" s="4">
        <v>4052</v>
      </c>
      <c r="B1391" s="4">
        <v>124554</v>
      </c>
      <c r="C1391" s="4" t="s">
        <v>7542</v>
      </c>
      <c r="D1391" s="4" t="s">
        <v>2426</v>
      </c>
      <c r="E1391" s="4" t="s">
        <v>2426</v>
      </c>
      <c r="F1391" s="4" t="s">
        <v>2700</v>
      </c>
    </row>
    <row r="1392" spans="1:6" x14ac:dyDescent="0.2">
      <c r="A1392" s="4">
        <v>4053</v>
      </c>
      <c r="B1392" s="4">
        <v>306823</v>
      </c>
      <c r="C1392" s="4" t="s">
        <v>7541</v>
      </c>
      <c r="D1392" s="4" t="s">
        <v>2426</v>
      </c>
      <c r="E1392" s="4" t="s">
        <v>2426</v>
      </c>
      <c r="F1392" s="4" t="s">
        <v>2700</v>
      </c>
    </row>
    <row r="1393" spans="1:6" x14ac:dyDescent="0.2">
      <c r="A1393" s="4">
        <v>4054</v>
      </c>
      <c r="B1393" s="4">
        <v>105679</v>
      </c>
      <c r="C1393" s="4" t="s">
        <v>7540</v>
      </c>
      <c r="D1393" s="4" t="s">
        <v>2462</v>
      </c>
      <c r="E1393" s="4" t="s">
        <v>4478</v>
      </c>
      <c r="F1393" s="4" t="s">
        <v>2700</v>
      </c>
    </row>
    <row r="1394" spans="1:6" x14ac:dyDescent="0.2">
      <c r="A1394" s="4">
        <v>4055</v>
      </c>
      <c r="B1394" s="4">
        <v>128794</v>
      </c>
      <c r="C1394" s="4" t="s">
        <v>7539</v>
      </c>
      <c r="D1394" s="4" t="s">
        <v>2462</v>
      </c>
      <c r="E1394" s="4" t="s">
        <v>4478</v>
      </c>
      <c r="F1394" s="4" t="s">
        <v>2700</v>
      </c>
    </row>
    <row r="1395" spans="1:6" x14ac:dyDescent="0.2">
      <c r="A1395" s="4">
        <v>4056</v>
      </c>
      <c r="B1395" s="4">
        <v>107178</v>
      </c>
      <c r="C1395" s="4" t="s">
        <v>7538</v>
      </c>
      <c r="D1395" s="4" t="s">
        <v>2329</v>
      </c>
      <c r="E1395" s="4" t="s">
        <v>4478</v>
      </c>
      <c r="F1395" s="4" t="s">
        <v>2700</v>
      </c>
    </row>
    <row r="1396" spans="1:6" x14ac:dyDescent="0.2">
      <c r="A1396" s="4">
        <v>4057</v>
      </c>
      <c r="B1396" s="4">
        <v>176282</v>
      </c>
      <c r="C1396" s="4" t="s">
        <v>7537</v>
      </c>
      <c r="D1396" s="4" t="s">
        <v>2329</v>
      </c>
      <c r="E1396" s="4" t="s">
        <v>4478</v>
      </c>
      <c r="F1396" s="4" t="s">
        <v>2700</v>
      </c>
    </row>
    <row r="1397" spans="1:6" x14ac:dyDescent="0.2">
      <c r="A1397" s="4">
        <v>4058</v>
      </c>
      <c r="B1397" s="4">
        <v>129521</v>
      </c>
      <c r="C1397" s="4" t="s">
        <v>7536</v>
      </c>
      <c r="D1397" s="4" t="s">
        <v>2462</v>
      </c>
      <c r="E1397" s="4" t="s">
        <v>4478</v>
      </c>
      <c r="F1397" s="4" t="s">
        <v>2700</v>
      </c>
    </row>
    <row r="1398" spans="1:6" x14ac:dyDescent="0.2">
      <c r="A1398" s="4">
        <v>4059</v>
      </c>
      <c r="B1398" s="4">
        <v>128788</v>
      </c>
      <c r="C1398" s="4" t="s">
        <v>7535</v>
      </c>
      <c r="D1398" s="4" t="s">
        <v>2462</v>
      </c>
      <c r="E1398" s="4" t="s">
        <v>4478</v>
      </c>
      <c r="F1398" s="4" t="s">
        <v>2700</v>
      </c>
    </row>
    <row r="1399" spans="1:6" x14ac:dyDescent="0.2">
      <c r="A1399" s="4">
        <v>4060</v>
      </c>
      <c r="B1399" s="4">
        <v>107170</v>
      </c>
      <c r="C1399" s="4" t="s">
        <v>7534</v>
      </c>
      <c r="D1399" s="4" t="s">
        <v>2329</v>
      </c>
      <c r="E1399" s="4" t="s">
        <v>4478</v>
      </c>
      <c r="F1399" s="4" t="s">
        <v>2700</v>
      </c>
    </row>
    <row r="1400" spans="1:6" x14ac:dyDescent="0.2">
      <c r="A1400" s="4">
        <v>4061</v>
      </c>
      <c r="B1400" s="4">
        <v>106357</v>
      </c>
      <c r="C1400" s="4" t="s">
        <v>7533</v>
      </c>
      <c r="D1400" s="4" t="s">
        <v>2329</v>
      </c>
      <c r="E1400" s="4" t="s">
        <v>4478</v>
      </c>
      <c r="F1400" s="4" t="s">
        <v>2700</v>
      </c>
    </row>
    <row r="1401" spans="1:6" x14ac:dyDescent="0.2">
      <c r="A1401" s="4">
        <v>4062</v>
      </c>
      <c r="B1401" s="4">
        <v>83288</v>
      </c>
      <c r="C1401" s="4" t="s">
        <v>7532</v>
      </c>
      <c r="D1401" s="4" t="s">
        <v>2329</v>
      </c>
      <c r="E1401" s="4" t="s">
        <v>4478</v>
      </c>
      <c r="F1401" s="4" t="s">
        <v>2700</v>
      </c>
    </row>
    <row r="1402" spans="1:6" x14ac:dyDescent="0.2">
      <c r="A1402" s="4">
        <v>4063</v>
      </c>
      <c r="B1402" s="4">
        <v>372916</v>
      </c>
      <c r="C1402" s="4" t="s">
        <v>7531</v>
      </c>
      <c r="D1402" s="4" t="s">
        <v>2329</v>
      </c>
      <c r="E1402" s="4" t="s">
        <v>4478</v>
      </c>
      <c r="F1402" s="4" t="s">
        <v>2700</v>
      </c>
    </row>
    <row r="1403" spans="1:6" x14ac:dyDescent="0.2">
      <c r="A1403" s="4">
        <v>4064</v>
      </c>
      <c r="B1403" s="4">
        <v>133216</v>
      </c>
      <c r="C1403" s="4" t="s">
        <v>7530</v>
      </c>
      <c r="D1403" s="4" t="s">
        <v>2329</v>
      </c>
      <c r="E1403" s="4" t="s">
        <v>4478</v>
      </c>
      <c r="F1403" s="4" t="s">
        <v>2700</v>
      </c>
    </row>
    <row r="1404" spans="1:6" x14ac:dyDescent="0.2">
      <c r="A1404" s="4">
        <v>4065</v>
      </c>
      <c r="B1404" s="4">
        <v>107172</v>
      </c>
      <c r="C1404" s="4" t="s">
        <v>7529</v>
      </c>
      <c r="D1404" s="4" t="s">
        <v>2329</v>
      </c>
      <c r="E1404" s="4" t="s">
        <v>4478</v>
      </c>
      <c r="F1404" s="4" t="s">
        <v>2700</v>
      </c>
    </row>
    <row r="1405" spans="1:6" x14ac:dyDescent="0.2">
      <c r="A1405" s="4">
        <v>4066</v>
      </c>
      <c r="B1405" s="4">
        <v>107174</v>
      </c>
      <c r="C1405" s="4" t="s">
        <v>7528</v>
      </c>
      <c r="D1405" s="4" t="s">
        <v>2329</v>
      </c>
      <c r="E1405" s="4" t="s">
        <v>4478</v>
      </c>
      <c r="F1405" s="4" t="s">
        <v>2700</v>
      </c>
    </row>
    <row r="1406" spans="1:6" x14ac:dyDescent="0.2">
      <c r="A1406" s="4">
        <v>4067</v>
      </c>
      <c r="B1406" s="4">
        <v>107173</v>
      </c>
      <c r="C1406" s="4" t="s">
        <v>7527</v>
      </c>
      <c r="D1406" s="4" t="s">
        <v>2329</v>
      </c>
      <c r="E1406" s="4" t="s">
        <v>4478</v>
      </c>
      <c r="F1406" s="4" t="s">
        <v>2700</v>
      </c>
    </row>
    <row r="1407" spans="1:6" x14ac:dyDescent="0.2">
      <c r="A1407" s="4">
        <v>4068</v>
      </c>
      <c r="B1407" s="4">
        <v>106372</v>
      </c>
      <c r="C1407" s="4" t="s">
        <v>7526</v>
      </c>
      <c r="D1407" s="4" t="s">
        <v>2329</v>
      </c>
      <c r="E1407" s="4" t="s">
        <v>4478</v>
      </c>
      <c r="F1407" s="4" t="s">
        <v>2700</v>
      </c>
    </row>
    <row r="1408" spans="1:6" x14ac:dyDescent="0.2">
      <c r="A1408" s="4">
        <v>4069</v>
      </c>
      <c r="B1408" s="4">
        <v>306212</v>
      </c>
      <c r="C1408" s="4" t="s">
        <v>7525</v>
      </c>
      <c r="D1408" s="4" t="s">
        <v>2329</v>
      </c>
      <c r="E1408" s="4" t="s">
        <v>4478</v>
      </c>
      <c r="F1408" s="4" t="s">
        <v>2700</v>
      </c>
    </row>
    <row r="1409" spans="1:6" x14ac:dyDescent="0.2">
      <c r="A1409" s="4">
        <v>4071</v>
      </c>
      <c r="B1409" s="4"/>
      <c r="C1409" s="4" t="s">
        <v>7524</v>
      </c>
      <c r="D1409" s="4" t="s">
        <v>2566</v>
      </c>
      <c r="E1409" s="4" t="s">
        <v>6190</v>
      </c>
      <c r="F1409" s="4" t="s">
        <v>2700</v>
      </c>
    </row>
    <row r="1410" spans="1:6" x14ac:dyDescent="0.2">
      <c r="A1410" s="4">
        <v>4072</v>
      </c>
      <c r="B1410" s="4">
        <v>301751</v>
      </c>
      <c r="C1410" s="4" t="s">
        <v>7523</v>
      </c>
      <c r="D1410" s="4" t="s">
        <v>2566</v>
      </c>
      <c r="E1410" s="4" t="s">
        <v>6190</v>
      </c>
      <c r="F1410" s="4" t="s">
        <v>2700</v>
      </c>
    </row>
    <row r="1411" spans="1:6" x14ac:dyDescent="0.2">
      <c r="A1411" s="4">
        <v>4073</v>
      </c>
      <c r="B1411" s="4">
        <v>301750</v>
      </c>
      <c r="C1411" s="4" t="s">
        <v>7522</v>
      </c>
      <c r="D1411" s="4" t="s">
        <v>2566</v>
      </c>
      <c r="E1411" s="4" t="s">
        <v>6190</v>
      </c>
      <c r="F1411" s="4" t="s">
        <v>2700</v>
      </c>
    </row>
    <row r="1412" spans="1:6" x14ac:dyDescent="0.2">
      <c r="A1412" s="4">
        <v>4074</v>
      </c>
      <c r="B1412" s="4">
        <v>307435</v>
      </c>
      <c r="C1412" s="4" t="s">
        <v>7521</v>
      </c>
      <c r="D1412" s="4" t="s">
        <v>2578</v>
      </c>
      <c r="E1412" s="4" t="s">
        <v>6190</v>
      </c>
      <c r="F1412" s="4" t="s">
        <v>2700</v>
      </c>
    </row>
    <row r="1413" spans="1:6" x14ac:dyDescent="0.2">
      <c r="A1413" s="4">
        <v>4075</v>
      </c>
      <c r="B1413" s="4">
        <v>304150</v>
      </c>
      <c r="C1413" s="4" t="s">
        <v>7520</v>
      </c>
      <c r="D1413" s="4" t="s">
        <v>2513</v>
      </c>
      <c r="E1413" s="4" t="s">
        <v>6190</v>
      </c>
      <c r="F1413" s="4" t="s">
        <v>2700</v>
      </c>
    </row>
    <row r="1414" spans="1:6" x14ac:dyDescent="0.2">
      <c r="A1414" s="4">
        <v>4076</v>
      </c>
      <c r="B1414" s="4">
        <v>306803</v>
      </c>
      <c r="C1414" s="4" t="s">
        <v>7519</v>
      </c>
      <c r="D1414" s="4" t="s">
        <v>2578</v>
      </c>
      <c r="E1414" s="4" t="s">
        <v>6190</v>
      </c>
      <c r="F1414" s="4" t="s">
        <v>2700</v>
      </c>
    </row>
    <row r="1415" spans="1:6" x14ac:dyDescent="0.2">
      <c r="A1415" s="4">
        <v>4077</v>
      </c>
      <c r="B1415" s="4">
        <v>313963</v>
      </c>
      <c r="C1415" s="4" t="s">
        <v>7518</v>
      </c>
      <c r="D1415" s="4" t="s">
        <v>2435</v>
      </c>
      <c r="E1415" s="4" t="s">
        <v>2435</v>
      </c>
      <c r="F1415" s="4" t="s">
        <v>2700</v>
      </c>
    </row>
    <row r="1416" spans="1:6" x14ac:dyDescent="0.2">
      <c r="A1416" s="4">
        <v>4078</v>
      </c>
      <c r="B1416" s="4">
        <v>327860</v>
      </c>
      <c r="C1416" s="4" t="s">
        <v>7517</v>
      </c>
      <c r="D1416" s="4" t="s">
        <v>2435</v>
      </c>
      <c r="E1416" s="4" t="s">
        <v>2435</v>
      </c>
      <c r="F1416" s="4" t="s">
        <v>2700</v>
      </c>
    </row>
    <row r="1417" spans="1:6" x14ac:dyDescent="0.2">
      <c r="A1417" s="4">
        <v>4079</v>
      </c>
      <c r="B1417" s="4">
        <v>306189</v>
      </c>
      <c r="C1417" s="4" t="s">
        <v>7516</v>
      </c>
      <c r="D1417" s="4" t="s">
        <v>2587</v>
      </c>
      <c r="E1417" s="4" t="s">
        <v>6443</v>
      </c>
      <c r="F1417" s="4" t="s">
        <v>2700</v>
      </c>
    </row>
    <row r="1418" spans="1:6" x14ac:dyDescent="0.2">
      <c r="A1418" s="4">
        <v>4080</v>
      </c>
      <c r="B1418" s="4">
        <v>317290</v>
      </c>
      <c r="C1418" s="4" t="s">
        <v>7515</v>
      </c>
      <c r="D1418" s="4" t="s">
        <v>2435</v>
      </c>
      <c r="E1418" s="4" t="s">
        <v>2435</v>
      </c>
      <c r="F1418" s="4" t="s">
        <v>2700</v>
      </c>
    </row>
    <row r="1419" spans="1:6" x14ac:dyDescent="0.2">
      <c r="A1419" s="4">
        <v>4081</v>
      </c>
      <c r="B1419" s="4">
        <v>293850</v>
      </c>
      <c r="C1419" s="4" t="s">
        <v>7514</v>
      </c>
      <c r="D1419" s="4" t="s">
        <v>2440</v>
      </c>
      <c r="E1419" s="4" t="s">
        <v>6524</v>
      </c>
      <c r="F1419" s="4" t="s">
        <v>2700</v>
      </c>
    </row>
    <row r="1420" spans="1:6" x14ac:dyDescent="0.2">
      <c r="A1420" s="4">
        <v>4082</v>
      </c>
      <c r="B1420" s="4">
        <v>140515</v>
      </c>
      <c r="C1420" s="4" t="s">
        <v>7513</v>
      </c>
      <c r="D1420" s="4" t="s">
        <v>2440</v>
      </c>
      <c r="E1420" s="4" t="s">
        <v>6524</v>
      </c>
      <c r="F1420" s="4" t="s">
        <v>2700</v>
      </c>
    </row>
    <row r="1421" spans="1:6" x14ac:dyDescent="0.2">
      <c r="A1421" s="4">
        <v>4084</v>
      </c>
      <c r="B1421" s="4"/>
      <c r="C1421" s="4" t="s">
        <v>7512</v>
      </c>
      <c r="D1421" s="4" t="s">
        <v>7511</v>
      </c>
      <c r="E1421" s="4" t="s">
        <v>7510</v>
      </c>
      <c r="F1421" s="4" t="s">
        <v>2700</v>
      </c>
    </row>
    <row r="1422" spans="1:6" x14ac:dyDescent="0.2">
      <c r="A1422" s="4">
        <v>4085</v>
      </c>
      <c r="B1422" s="4">
        <v>230548</v>
      </c>
      <c r="C1422" s="4" t="s">
        <v>7509</v>
      </c>
      <c r="D1422" s="4" t="s">
        <v>2574</v>
      </c>
      <c r="E1422" s="4" t="s">
        <v>6426</v>
      </c>
      <c r="F1422" s="4" t="s">
        <v>2700</v>
      </c>
    </row>
    <row r="1423" spans="1:6" x14ac:dyDescent="0.2">
      <c r="A1423" s="4">
        <v>4086</v>
      </c>
      <c r="B1423" s="4">
        <v>307707</v>
      </c>
      <c r="C1423" s="4" t="s">
        <v>7508</v>
      </c>
      <c r="D1423" s="4" t="s">
        <v>2574</v>
      </c>
      <c r="E1423" s="4" t="s">
        <v>6426</v>
      </c>
      <c r="F1423" s="4" t="s">
        <v>2700</v>
      </c>
    </row>
    <row r="1424" spans="1:6" x14ac:dyDescent="0.2">
      <c r="A1424" s="4">
        <v>4087</v>
      </c>
      <c r="B1424" s="4">
        <v>285342</v>
      </c>
      <c r="C1424" s="4" t="s">
        <v>7507</v>
      </c>
      <c r="D1424" s="4" t="s">
        <v>2574</v>
      </c>
      <c r="E1424" s="4" t="s">
        <v>6426</v>
      </c>
      <c r="F1424" s="4" t="s">
        <v>2700</v>
      </c>
    </row>
    <row r="1425" spans="1:6" x14ac:dyDescent="0.2">
      <c r="A1425" s="4">
        <v>4088</v>
      </c>
      <c r="B1425" s="4">
        <v>364199</v>
      </c>
      <c r="C1425" s="4" t="s">
        <v>7506</v>
      </c>
      <c r="D1425" s="4" t="s">
        <v>2483</v>
      </c>
      <c r="E1425" s="4" t="s">
        <v>6411</v>
      </c>
      <c r="F1425" s="4" t="s">
        <v>2700</v>
      </c>
    </row>
    <row r="1426" spans="1:6" x14ac:dyDescent="0.2">
      <c r="A1426" s="4">
        <v>4089</v>
      </c>
      <c r="B1426" s="4">
        <v>305422</v>
      </c>
      <c r="C1426" s="4" t="s">
        <v>7505</v>
      </c>
      <c r="D1426" s="4" t="s">
        <v>2483</v>
      </c>
      <c r="E1426" s="4" t="s">
        <v>6411</v>
      </c>
      <c r="F1426" s="4" t="s">
        <v>2700</v>
      </c>
    </row>
    <row r="1427" spans="1:6" x14ac:dyDescent="0.2">
      <c r="A1427" s="4">
        <v>4090</v>
      </c>
      <c r="B1427" s="4">
        <v>353073</v>
      </c>
      <c r="C1427" s="4" t="s">
        <v>7504</v>
      </c>
      <c r="D1427" s="4" t="s">
        <v>2483</v>
      </c>
      <c r="E1427" s="4" t="s">
        <v>6411</v>
      </c>
      <c r="F1427" s="4" t="s">
        <v>2700</v>
      </c>
    </row>
    <row r="1428" spans="1:6" x14ac:dyDescent="0.2">
      <c r="A1428" s="4">
        <v>4091</v>
      </c>
      <c r="B1428" s="4">
        <v>315814</v>
      </c>
      <c r="C1428" s="4" t="s">
        <v>7503</v>
      </c>
      <c r="D1428" s="4" t="s">
        <v>2401</v>
      </c>
      <c r="E1428" s="4" t="s">
        <v>7192</v>
      </c>
      <c r="F1428" s="4" t="s">
        <v>2700</v>
      </c>
    </row>
    <row r="1429" spans="1:6" x14ac:dyDescent="0.2">
      <c r="A1429" s="4">
        <v>4092</v>
      </c>
      <c r="B1429" s="4">
        <v>315775</v>
      </c>
      <c r="C1429" s="4" t="s">
        <v>7502</v>
      </c>
      <c r="D1429" s="4" t="s">
        <v>2401</v>
      </c>
      <c r="E1429" s="4" t="s">
        <v>7192</v>
      </c>
      <c r="F1429" s="4" t="s">
        <v>2700</v>
      </c>
    </row>
    <row r="1430" spans="1:6" x14ac:dyDescent="0.2">
      <c r="A1430" s="4">
        <v>4093</v>
      </c>
      <c r="B1430" s="4">
        <v>309287</v>
      </c>
      <c r="C1430" s="4" t="s">
        <v>7501</v>
      </c>
      <c r="D1430" s="4" t="s">
        <v>7414</v>
      </c>
      <c r="E1430" s="4" t="s">
        <v>7414</v>
      </c>
      <c r="F1430" s="4" t="s">
        <v>2700</v>
      </c>
    </row>
    <row r="1431" spans="1:6" x14ac:dyDescent="0.2">
      <c r="A1431" s="4">
        <v>4094</v>
      </c>
      <c r="B1431" s="4">
        <v>262876</v>
      </c>
      <c r="C1431" s="4" t="s">
        <v>7500</v>
      </c>
      <c r="D1431" s="4" t="s">
        <v>2411</v>
      </c>
      <c r="E1431" s="4" t="s">
        <v>7485</v>
      </c>
      <c r="F1431" s="4" t="s">
        <v>2700</v>
      </c>
    </row>
    <row r="1432" spans="1:6" x14ac:dyDescent="0.2">
      <c r="A1432" s="4">
        <v>4095</v>
      </c>
      <c r="B1432" s="4">
        <v>156306</v>
      </c>
      <c r="C1432" s="4" t="s">
        <v>7499</v>
      </c>
      <c r="D1432" s="4" t="s">
        <v>2411</v>
      </c>
      <c r="E1432" s="4" t="s">
        <v>7485</v>
      </c>
      <c r="F1432" s="4" t="s">
        <v>2700</v>
      </c>
    </row>
    <row r="1433" spans="1:6" x14ac:dyDescent="0.2">
      <c r="A1433" s="4">
        <v>4096</v>
      </c>
      <c r="B1433" s="4">
        <v>156314</v>
      </c>
      <c r="C1433" s="4" t="s">
        <v>7498</v>
      </c>
      <c r="D1433" s="4" t="s">
        <v>2411</v>
      </c>
      <c r="E1433" s="4" t="s">
        <v>7485</v>
      </c>
      <c r="F1433" s="4" t="s">
        <v>2700</v>
      </c>
    </row>
    <row r="1434" spans="1:6" x14ac:dyDescent="0.2">
      <c r="A1434" s="4">
        <v>4097</v>
      </c>
      <c r="B1434" s="4"/>
      <c r="C1434" s="4" t="s">
        <v>7497</v>
      </c>
      <c r="D1434" s="4" t="s">
        <v>2405</v>
      </c>
      <c r="E1434" s="4" t="s">
        <v>6336</v>
      </c>
      <c r="F1434" s="4" t="s">
        <v>2700</v>
      </c>
    </row>
    <row r="1435" spans="1:6" x14ac:dyDescent="0.2">
      <c r="A1435" s="4">
        <v>4098</v>
      </c>
      <c r="B1435" s="4">
        <v>313205</v>
      </c>
      <c r="C1435" s="4" t="s">
        <v>7496</v>
      </c>
      <c r="D1435" s="4" t="s">
        <v>2541</v>
      </c>
      <c r="E1435" s="4" t="s">
        <v>2541</v>
      </c>
      <c r="F1435" s="4" t="s">
        <v>2700</v>
      </c>
    </row>
    <row r="1436" spans="1:6" x14ac:dyDescent="0.2">
      <c r="A1436" s="4">
        <v>4099</v>
      </c>
      <c r="B1436" s="4">
        <v>6989</v>
      </c>
      <c r="C1436" s="4" t="s">
        <v>7495</v>
      </c>
      <c r="D1436" s="4" t="s">
        <v>2392</v>
      </c>
      <c r="E1436" s="4" t="s">
        <v>6554</v>
      </c>
      <c r="F1436" s="4" t="s">
        <v>2700</v>
      </c>
    </row>
    <row r="1437" spans="1:6" x14ac:dyDescent="0.2">
      <c r="A1437" s="4">
        <v>4100</v>
      </c>
      <c r="B1437" s="4">
        <v>214451</v>
      </c>
      <c r="C1437" s="4" t="s">
        <v>7494</v>
      </c>
      <c r="D1437" s="4" t="s">
        <v>2392</v>
      </c>
      <c r="E1437" s="4" t="s">
        <v>6554</v>
      </c>
      <c r="F1437" s="4" t="s">
        <v>2700</v>
      </c>
    </row>
    <row r="1438" spans="1:6" x14ac:dyDescent="0.2">
      <c r="A1438" s="4">
        <v>4101</v>
      </c>
      <c r="B1438" s="4">
        <v>131241</v>
      </c>
      <c r="C1438" s="4" t="s">
        <v>7493</v>
      </c>
      <c r="D1438" s="4" t="s">
        <v>2392</v>
      </c>
      <c r="E1438" s="4" t="s">
        <v>6554</v>
      </c>
      <c r="F1438" s="4" t="s">
        <v>2700</v>
      </c>
    </row>
    <row r="1439" spans="1:6" x14ac:dyDescent="0.2">
      <c r="A1439" s="4">
        <v>4102</v>
      </c>
      <c r="B1439" s="4"/>
      <c r="C1439" s="4" t="s">
        <v>7492</v>
      </c>
      <c r="D1439" s="4" t="s">
        <v>2392</v>
      </c>
      <c r="E1439" s="4" t="s">
        <v>6554</v>
      </c>
      <c r="F1439" s="4" t="s">
        <v>2700</v>
      </c>
    </row>
    <row r="1440" spans="1:6" x14ac:dyDescent="0.2">
      <c r="A1440" s="4">
        <v>4103</v>
      </c>
      <c r="B1440" s="4"/>
      <c r="C1440" s="4" t="s">
        <v>7491</v>
      </c>
      <c r="D1440" s="4" t="s">
        <v>2392</v>
      </c>
      <c r="E1440" s="4" t="s">
        <v>6554</v>
      </c>
      <c r="F1440" s="4" t="s">
        <v>2700</v>
      </c>
    </row>
    <row r="1441" spans="1:6" x14ac:dyDescent="0.2">
      <c r="A1441" s="4">
        <v>4104</v>
      </c>
      <c r="B1441" s="4">
        <v>306360</v>
      </c>
      <c r="C1441" s="4" t="s">
        <v>7490</v>
      </c>
      <c r="D1441" s="4" t="s">
        <v>2440</v>
      </c>
      <c r="E1441" s="4" t="s">
        <v>6524</v>
      </c>
      <c r="F1441" s="4" t="s">
        <v>2700</v>
      </c>
    </row>
    <row r="1442" spans="1:6" x14ac:dyDescent="0.2">
      <c r="A1442" s="4">
        <v>4105</v>
      </c>
      <c r="B1442" s="4">
        <v>199943</v>
      </c>
      <c r="C1442" s="4" t="s">
        <v>7489</v>
      </c>
      <c r="D1442" s="4" t="s">
        <v>2426</v>
      </c>
      <c r="E1442" s="4" t="s">
        <v>2426</v>
      </c>
      <c r="F1442" s="4" t="s">
        <v>2700</v>
      </c>
    </row>
    <row r="1443" spans="1:6" x14ac:dyDescent="0.2">
      <c r="A1443" s="4">
        <v>4106</v>
      </c>
      <c r="B1443" s="4">
        <v>378027</v>
      </c>
      <c r="C1443" s="4" t="s">
        <v>7488</v>
      </c>
      <c r="D1443" s="4" t="s">
        <v>2483</v>
      </c>
      <c r="E1443" s="4" t="s">
        <v>6411</v>
      </c>
      <c r="F1443" s="4" t="s">
        <v>2700</v>
      </c>
    </row>
    <row r="1444" spans="1:6" x14ac:dyDescent="0.2">
      <c r="A1444" s="4">
        <v>4107</v>
      </c>
      <c r="B1444" s="4">
        <v>249435</v>
      </c>
      <c r="C1444" s="4" t="s">
        <v>7487</v>
      </c>
      <c r="D1444" s="4" t="s">
        <v>2515</v>
      </c>
      <c r="E1444" s="4" t="s">
        <v>6192</v>
      </c>
      <c r="F1444" s="4" t="s">
        <v>2700</v>
      </c>
    </row>
    <row r="1445" spans="1:6" x14ac:dyDescent="0.2">
      <c r="A1445" s="4">
        <v>4108</v>
      </c>
      <c r="B1445" s="4">
        <v>6324</v>
      </c>
      <c r="C1445" s="4" t="s">
        <v>7486</v>
      </c>
      <c r="D1445" s="4" t="s">
        <v>2411</v>
      </c>
      <c r="E1445" s="4" t="s">
        <v>7485</v>
      </c>
      <c r="F1445" s="4" t="s">
        <v>2700</v>
      </c>
    </row>
    <row r="1446" spans="1:6" x14ac:dyDescent="0.2">
      <c r="A1446" s="4">
        <v>4109</v>
      </c>
      <c r="B1446" s="4">
        <v>306959</v>
      </c>
      <c r="C1446" s="4" t="s">
        <v>7484</v>
      </c>
      <c r="D1446" s="4" t="s">
        <v>2335</v>
      </c>
      <c r="E1446" s="4" t="s">
        <v>6211</v>
      </c>
      <c r="F1446" s="4" t="s">
        <v>2700</v>
      </c>
    </row>
    <row r="1447" spans="1:6" x14ac:dyDescent="0.2">
      <c r="A1447" s="4">
        <v>4110</v>
      </c>
      <c r="B1447" s="4">
        <v>306961</v>
      </c>
      <c r="C1447" s="4" t="s">
        <v>7483</v>
      </c>
      <c r="D1447" s="4" t="s">
        <v>2335</v>
      </c>
      <c r="E1447" s="4" t="s">
        <v>6211</v>
      </c>
      <c r="F1447" s="4" t="s">
        <v>2700</v>
      </c>
    </row>
    <row r="1448" spans="1:6" x14ac:dyDescent="0.2">
      <c r="A1448" s="4">
        <v>4111</v>
      </c>
      <c r="B1448" s="4">
        <v>306963</v>
      </c>
      <c r="C1448" s="4" t="s">
        <v>7482</v>
      </c>
      <c r="D1448" s="4" t="s">
        <v>2335</v>
      </c>
      <c r="E1448" s="4" t="s">
        <v>6211</v>
      </c>
      <c r="F1448" s="4" t="s">
        <v>2700</v>
      </c>
    </row>
    <row r="1449" spans="1:6" x14ac:dyDescent="0.2">
      <c r="A1449" s="4">
        <v>4112</v>
      </c>
      <c r="B1449" s="4">
        <v>346546</v>
      </c>
      <c r="C1449" s="4" t="s">
        <v>7481</v>
      </c>
      <c r="D1449" s="4" t="s">
        <v>2330</v>
      </c>
      <c r="E1449" s="4" t="s">
        <v>6258</v>
      </c>
      <c r="F1449" s="4" t="s">
        <v>2700</v>
      </c>
    </row>
    <row r="1450" spans="1:6" x14ac:dyDescent="0.2">
      <c r="A1450" s="4">
        <v>4113</v>
      </c>
      <c r="B1450" s="4">
        <v>302829</v>
      </c>
      <c r="C1450" s="4" t="s">
        <v>7480</v>
      </c>
      <c r="D1450" s="4" t="s">
        <v>4422</v>
      </c>
      <c r="E1450" s="4" t="s">
        <v>4422</v>
      </c>
      <c r="F1450" s="4" t="s">
        <v>2700</v>
      </c>
    </row>
    <row r="1451" spans="1:6" x14ac:dyDescent="0.2">
      <c r="A1451" s="4">
        <v>4114</v>
      </c>
      <c r="B1451" s="4">
        <v>237699</v>
      </c>
      <c r="C1451" s="4" t="s">
        <v>7479</v>
      </c>
      <c r="D1451" s="4" t="s">
        <v>4422</v>
      </c>
      <c r="E1451" s="4" t="s">
        <v>4422</v>
      </c>
      <c r="F1451" s="4" t="s">
        <v>2700</v>
      </c>
    </row>
    <row r="1452" spans="1:6" x14ac:dyDescent="0.2">
      <c r="A1452" s="4">
        <v>4115</v>
      </c>
      <c r="B1452" s="4">
        <v>275871</v>
      </c>
      <c r="C1452" s="4" t="s">
        <v>7478</v>
      </c>
      <c r="D1452" s="4" t="s">
        <v>2345</v>
      </c>
      <c r="E1452" s="4" t="s">
        <v>6325</v>
      </c>
      <c r="F1452" s="4" t="s">
        <v>2700</v>
      </c>
    </row>
    <row r="1453" spans="1:6" x14ac:dyDescent="0.2">
      <c r="A1453" s="4">
        <v>4116</v>
      </c>
      <c r="B1453" s="4">
        <v>301970</v>
      </c>
      <c r="C1453" s="4" t="s">
        <v>7477</v>
      </c>
      <c r="D1453" s="4" t="s">
        <v>2345</v>
      </c>
      <c r="E1453" s="4" t="s">
        <v>6325</v>
      </c>
      <c r="F1453" s="4" t="s">
        <v>2700</v>
      </c>
    </row>
    <row r="1454" spans="1:6" x14ac:dyDescent="0.2">
      <c r="A1454" s="4">
        <v>4117</v>
      </c>
      <c r="B1454" s="4">
        <v>301566</v>
      </c>
      <c r="C1454" s="4" t="s">
        <v>2629</v>
      </c>
      <c r="D1454" s="4" t="s">
        <v>2629</v>
      </c>
      <c r="E1454" s="4" t="s">
        <v>7476</v>
      </c>
      <c r="F1454" s="4" t="s">
        <v>2700</v>
      </c>
    </row>
    <row r="1455" spans="1:6" x14ac:dyDescent="0.2">
      <c r="A1455" s="4">
        <v>4118</v>
      </c>
      <c r="B1455" s="4">
        <v>255890</v>
      </c>
      <c r="C1455" s="4" t="s">
        <v>7475</v>
      </c>
      <c r="D1455" s="4" t="s">
        <v>2579</v>
      </c>
      <c r="E1455" s="4" t="s">
        <v>6190</v>
      </c>
      <c r="F1455" s="4" t="s">
        <v>2700</v>
      </c>
    </row>
    <row r="1456" spans="1:6" x14ac:dyDescent="0.2">
      <c r="A1456" s="4">
        <v>4119</v>
      </c>
      <c r="B1456" s="4">
        <v>394233</v>
      </c>
      <c r="C1456" s="4" t="s">
        <v>7474</v>
      </c>
      <c r="D1456" s="4" t="s">
        <v>2603</v>
      </c>
      <c r="E1456" s="4" t="s">
        <v>6190</v>
      </c>
      <c r="F1456" s="4" t="s">
        <v>2700</v>
      </c>
    </row>
    <row r="1457" spans="1:6" x14ac:dyDescent="0.2">
      <c r="A1457" s="4">
        <v>4120</v>
      </c>
      <c r="B1457" s="4">
        <v>313563</v>
      </c>
      <c r="C1457" s="4" t="s">
        <v>7473</v>
      </c>
      <c r="D1457" s="4" t="s">
        <v>2541</v>
      </c>
      <c r="E1457" s="4" t="s">
        <v>2541</v>
      </c>
      <c r="F1457" s="4" t="s">
        <v>2700</v>
      </c>
    </row>
    <row r="1458" spans="1:6" x14ac:dyDescent="0.2">
      <c r="A1458" s="4">
        <v>4121</v>
      </c>
      <c r="B1458" s="4">
        <v>346952</v>
      </c>
      <c r="C1458" s="4" t="s">
        <v>7472</v>
      </c>
      <c r="D1458" s="4" t="s">
        <v>2341</v>
      </c>
      <c r="E1458" s="4" t="s">
        <v>2341</v>
      </c>
      <c r="F1458" s="4" t="s">
        <v>2700</v>
      </c>
    </row>
    <row r="1459" spans="1:6" x14ac:dyDescent="0.2">
      <c r="A1459" s="4">
        <v>4122</v>
      </c>
      <c r="B1459" s="4"/>
      <c r="C1459" s="4" t="s">
        <v>7471</v>
      </c>
      <c r="D1459" s="4" t="s">
        <v>2330</v>
      </c>
      <c r="E1459" s="4" t="s">
        <v>6258</v>
      </c>
      <c r="F1459" s="4" t="s">
        <v>2700</v>
      </c>
    </row>
    <row r="1460" spans="1:6" x14ac:dyDescent="0.2">
      <c r="A1460" s="4">
        <v>4123</v>
      </c>
      <c r="B1460" s="4">
        <v>306202</v>
      </c>
      <c r="C1460" s="4" t="s">
        <v>7470</v>
      </c>
      <c r="D1460" s="4" t="s">
        <v>2334</v>
      </c>
      <c r="E1460" s="4" t="s">
        <v>6263</v>
      </c>
      <c r="F1460" s="4" t="s">
        <v>2700</v>
      </c>
    </row>
    <row r="1461" spans="1:6" x14ac:dyDescent="0.2">
      <c r="A1461" s="4">
        <v>4124</v>
      </c>
      <c r="B1461" s="4">
        <v>123794</v>
      </c>
      <c r="C1461" s="4" t="s">
        <v>7469</v>
      </c>
      <c r="D1461" s="4" t="s">
        <v>2334</v>
      </c>
      <c r="E1461" s="4" t="s">
        <v>6263</v>
      </c>
      <c r="F1461" s="4" t="s">
        <v>2700</v>
      </c>
    </row>
    <row r="1462" spans="1:6" x14ac:dyDescent="0.2">
      <c r="A1462" s="4">
        <v>4125</v>
      </c>
      <c r="B1462" s="4">
        <v>229264</v>
      </c>
      <c r="C1462" s="4" t="s">
        <v>7468</v>
      </c>
      <c r="D1462" s="4" t="s">
        <v>2405</v>
      </c>
      <c r="E1462" s="4" t="s">
        <v>6336</v>
      </c>
      <c r="F1462" s="4" t="s">
        <v>2700</v>
      </c>
    </row>
    <row r="1463" spans="1:6" x14ac:dyDescent="0.2">
      <c r="A1463" s="4">
        <v>4126</v>
      </c>
      <c r="B1463" s="4">
        <v>319635</v>
      </c>
      <c r="C1463" s="4" t="s">
        <v>7467</v>
      </c>
      <c r="D1463" s="4" t="s">
        <v>2405</v>
      </c>
      <c r="E1463" s="4" t="s">
        <v>6336</v>
      </c>
      <c r="F1463" s="4" t="s">
        <v>2700</v>
      </c>
    </row>
    <row r="1464" spans="1:6" x14ac:dyDescent="0.2">
      <c r="A1464" s="4">
        <v>4127</v>
      </c>
      <c r="B1464" s="4">
        <v>348608</v>
      </c>
      <c r="C1464" s="4" t="s">
        <v>7466</v>
      </c>
      <c r="D1464" s="4" t="s">
        <v>2405</v>
      </c>
      <c r="E1464" s="4" t="s">
        <v>6336</v>
      </c>
      <c r="F1464" s="4" t="s">
        <v>2700</v>
      </c>
    </row>
    <row r="1465" spans="1:6" x14ac:dyDescent="0.2">
      <c r="A1465" s="4">
        <v>4128</v>
      </c>
      <c r="B1465" s="4">
        <v>111024</v>
      </c>
      <c r="C1465" s="4" t="s">
        <v>7465</v>
      </c>
      <c r="D1465" s="4" t="s">
        <v>2527</v>
      </c>
      <c r="E1465" s="4" t="s">
        <v>6190</v>
      </c>
      <c r="F1465" s="4" t="s">
        <v>2700</v>
      </c>
    </row>
    <row r="1466" spans="1:6" x14ac:dyDescent="0.2">
      <c r="A1466" s="4">
        <v>4129</v>
      </c>
      <c r="B1466" s="4">
        <v>314061</v>
      </c>
      <c r="C1466" s="4" t="s">
        <v>7464</v>
      </c>
      <c r="D1466" s="4" t="s">
        <v>2579</v>
      </c>
      <c r="E1466" s="4" t="s">
        <v>6190</v>
      </c>
      <c r="F1466" s="4" t="s">
        <v>2700</v>
      </c>
    </row>
    <row r="1467" spans="1:6" x14ac:dyDescent="0.2">
      <c r="A1467" s="4">
        <v>4130</v>
      </c>
      <c r="B1467" s="4">
        <v>311120</v>
      </c>
      <c r="C1467" s="4" t="s">
        <v>7463</v>
      </c>
      <c r="D1467" s="4" t="s">
        <v>2335</v>
      </c>
      <c r="E1467" s="4" t="s">
        <v>6211</v>
      </c>
      <c r="F1467" s="4" t="s">
        <v>2700</v>
      </c>
    </row>
    <row r="1468" spans="1:6" x14ac:dyDescent="0.2">
      <c r="A1468" s="4">
        <v>4131</v>
      </c>
      <c r="B1468" s="4"/>
      <c r="C1468" s="4" t="s">
        <v>7462</v>
      </c>
      <c r="D1468" s="4" t="s">
        <v>2579</v>
      </c>
      <c r="E1468" s="4" t="s">
        <v>6190</v>
      </c>
      <c r="F1468" s="4" t="s">
        <v>2700</v>
      </c>
    </row>
    <row r="1469" spans="1:6" x14ac:dyDescent="0.2">
      <c r="A1469" s="4">
        <v>4132</v>
      </c>
      <c r="B1469" s="4">
        <v>97727</v>
      </c>
      <c r="C1469" s="4" t="s">
        <v>7461</v>
      </c>
      <c r="D1469" s="4" t="s">
        <v>5355</v>
      </c>
      <c r="E1469" s="4" t="s">
        <v>6554</v>
      </c>
      <c r="F1469" s="4" t="s">
        <v>2700</v>
      </c>
    </row>
    <row r="1470" spans="1:6" x14ac:dyDescent="0.2">
      <c r="A1470" s="4">
        <v>4133</v>
      </c>
      <c r="B1470" s="4">
        <v>322099</v>
      </c>
      <c r="C1470" s="4" t="s">
        <v>2425</v>
      </c>
      <c r="D1470" s="4" t="s">
        <v>2425</v>
      </c>
      <c r="E1470" s="4" t="s">
        <v>6678</v>
      </c>
      <c r="F1470" s="4" t="s">
        <v>2700</v>
      </c>
    </row>
    <row r="1471" spans="1:6" x14ac:dyDescent="0.2">
      <c r="A1471" s="4">
        <v>4134</v>
      </c>
      <c r="B1471" s="4">
        <v>322582</v>
      </c>
      <c r="C1471" s="4" t="s">
        <v>7460</v>
      </c>
      <c r="D1471" s="4" t="s">
        <v>2483</v>
      </c>
      <c r="E1471" s="4" t="s">
        <v>6411</v>
      </c>
      <c r="F1471" s="4" t="s">
        <v>2700</v>
      </c>
    </row>
    <row r="1472" spans="1:6" x14ac:dyDescent="0.2">
      <c r="A1472" s="4">
        <v>4135</v>
      </c>
      <c r="B1472" s="4">
        <v>321348</v>
      </c>
      <c r="C1472" s="4" t="s">
        <v>7459</v>
      </c>
      <c r="D1472" s="4" t="s">
        <v>2341</v>
      </c>
      <c r="E1472" s="4" t="s">
        <v>2341</v>
      </c>
      <c r="F1472" s="4" t="s">
        <v>2700</v>
      </c>
    </row>
    <row r="1473" spans="1:6" x14ac:dyDescent="0.2">
      <c r="A1473" s="4">
        <v>4137</v>
      </c>
      <c r="B1473" s="4">
        <v>276505</v>
      </c>
      <c r="C1473" s="4" t="s">
        <v>7458</v>
      </c>
      <c r="D1473" s="4" t="s">
        <v>2523</v>
      </c>
      <c r="E1473" s="4" t="s">
        <v>6192</v>
      </c>
      <c r="F1473" s="4" t="s">
        <v>2700</v>
      </c>
    </row>
    <row r="1474" spans="1:6" x14ac:dyDescent="0.2">
      <c r="A1474" s="4">
        <v>4138</v>
      </c>
      <c r="B1474" s="4">
        <v>311141</v>
      </c>
      <c r="C1474" s="4" t="s">
        <v>7457</v>
      </c>
      <c r="D1474" s="4" t="s">
        <v>2347</v>
      </c>
      <c r="E1474" s="4" t="s">
        <v>6509</v>
      </c>
      <c r="F1474" s="4" t="s">
        <v>2700</v>
      </c>
    </row>
    <row r="1475" spans="1:6" x14ac:dyDescent="0.2">
      <c r="A1475" s="4">
        <v>4139</v>
      </c>
      <c r="B1475" s="4"/>
      <c r="C1475" s="4" t="s">
        <v>7456</v>
      </c>
      <c r="D1475" s="4" t="s">
        <v>2347</v>
      </c>
      <c r="E1475" s="4" t="s">
        <v>6509</v>
      </c>
      <c r="F1475" s="4" t="s">
        <v>2700</v>
      </c>
    </row>
    <row r="1476" spans="1:6" x14ac:dyDescent="0.2">
      <c r="A1476" s="4">
        <v>4140</v>
      </c>
      <c r="B1476" s="4">
        <v>267790</v>
      </c>
      <c r="C1476" s="4" t="s">
        <v>7455</v>
      </c>
      <c r="D1476" s="4" t="s">
        <v>2347</v>
      </c>
      <c r="E1476" s="4" t="s">
        <v>6509</v>
      </c>
      <c r="F1476" s="4" t="s">
        <v>2700</v>
      </c>
    </row>
    <row r="1477" spans="1:6" x14ac:dyDescent="0.2">
      <c r="A1477" s="4">
        <v>4141</v>
      </c>
      <c r="B1477" s="4">
        <v>302821</v>
      </c>
      <c r="C1477" s="4" t="s">
        <v>7454</v>
      </c>
      <c r="D1477" s="4" t="s">
        <v>2510</v>
      </c>
      <c r="E1477" s="4" t="s">
        <v>6192</v>
      </c>
      <c r="F1477" s="4" t="s">
        <v>2700</v>
      </c>
    </row>
    <row r="1478" spans="1:6" x14ac:dyDescent="0.2">
      <c r="A1478" s="4">
        <v>4142</v>
      </c>
      <c r="B1478" s="4">
        <v>229164</v>
      </c>
      <c r="C1478" s="4" t="s">
        <v>7453</v>
      </c>
      <c r="D1478" s="4" t="s">
        <v>2405</v>
      </c>
      <c r="E1478" s="4" t="s">
        <v>6336</v>
      </c>
      <c r="F1478" s="4" t="s">
        <v>2700</v>
      </c>
    </row>
    <row r="1479" spans="1:6" x14ac:dyDescent="0.2">
      <c r="A1479" s="4">
        <v>4143</v>
      </c>
      <c r="B1479" s="4"/>
      <c r="C1479" s="4" t="s">
        <v>7452</v>
      </c>
      <c r="D1479" s="4" t="s">
        <v>7443</v>
      </c>
      <c r="E1479" s="4" t="s">
        <v>7443</v>
      </c>
      <c r="F1479" s="4" t="s">
        <v>2700</v>
      </c>
    </row>
    <row r="1480" spans="1:6" x14ac:dyDescent="0.2">
      <c r="A1480" s="4">
        <v>4144</v>
      </c>
      <c r="B1480" s="4"/>
      <c r="C1480" s="4" t="s">
        <v>7451</v>
      </c>
      <c r="D1480" s="4" t="s">
        <v>7443</v>
      </c>
      <c r="E1480" s="4" t="s">
        <v>7443</v>
      </c>
      <c r="F1480" s="4" t="s">
        <v>2700</v>
      </c>
    </row>
    <row r="1481" spans="1:6" x14ac:dyDescent="0.2">
      <c r="A1481" s="4">
        <v>4145</v>
      </c>
      <c r="B1481" s="4"/>
      <c r="C1481" s="4" t="s">
        <v>7450</v>
      </c>
      <c r="D1481" s="4" t="s">
        <v>7443</v>
      </c>
      <c r="E1481" s="4" t="s">
        <v>7443</v>
      </c>
      <c r="F1481" s="4" t="s">
        <v>2700</v>
      </c>
    </row>
    <row r="1482" spans="1:6" x14ac:dyDescent="0.2">
      <c r="A1482" s="4">
        <v>4146</v>
      </c>
      <c r="B1482" s="4"/>
      <c r="C1482" s="4" t="s">
        <v>7449</v>
      </c>
      <c r="D1482" s="4" t="s">
        <v>7443</v>
      </c>
      <c r="E1482" s="4" t="s">
        <v>7443</v>
      </c>
      <c r="F1482" s="4" t="s">
        <v>2700</v>
      </c>
    </row>
    <row r="1483" spans="1:6" x14ac:dyDescent="0.2">
      <c r="A1483" s="4">
        <v>4147</v>
      </c>
      <c r="B1483" s="4"/>
      <c r="C1483" s="4" t="s">
        <v>7448</v>
      </c>
      <c r="D1483" s="4" t="s">
        <v>7443</v>
      </c>
      <c r="E1483" s="4" t="s">
        <v>7443</v>
      </c>
      <c r="F1483" s="4" t="s">
        <v>2700</v>
      </c>
    </row>
    <row r="1484" spans="1:6" x14ac:dyDescent="0.2">
      <c r="A1484" s="4">
        <v>4148</v>
      </c>
      <c r="B1484" s="4"/>
      <c r="C1484" s="4" t="s">
        <v>7447</v>
      </c>
      <c r="D1484" s="4" t="s">
        <v>7443</v>
      </c>
      <c r="E1484" s="4" t="s">
        <v>7443</v>
      </c>
      <c r="F1484" s="4" t="s">
        <v>2700</v>
      </c>
    </row>
    <row r="1485" spans="1:6" x14ac:dyDescent="0.2">
      <c r="A1485" s="4">
        <v>4149</v>
      </c>
      <c r="B1485" s="4"/>
      <c r="C1485" s="4" t="s">
        <v>7446</v>
      </c>
      <c r="D1485" s="4" t="s">
        <v>7443</v>
      </c>
      <c r="E1485" s="4" t="s">
        <v>7443</v>
      </c>
      <c r="F1485" s="4" t="s">
        <v>2700</v>
      </c>
    </row>
    <row r="1486" spans="1:6" x14ac:dyDescent="0.2">
      <c r="A1486" s="4">
        <v>4150</v>
      </c>
      <c r="B1486" s="4"/>
      <c r="C1486" s="4" t="s">
        <v>7445</v>
      </c>
      <c r="D1486" s="4" t="s">
        <v>7443</v>
      </c>
      <c r="E1486" s="4" t="s">
        <v>7443</v>
      </c>
      <c r="F1486" s="4" t="s">
        <v>2700</v>
      </c>
    </row>
    <row r="1487" spans="1:6" x14ac:dyDescent="0.2">
      <c r="A1487" s="4">
        <v>4151</v>
      </c>
      <c r="B1487" s="4"/>
      <c r="C1487" s="4" t="s">
        <v>7444</v>
      </c>
      <c r="D1487" s="4" t="s">
        <v>7443</v>
      </c>
      <c r="E1487" s="4" t="s">
        <v>7443</v>
      </c>
      <c r="F1487" s="4" t="s">
        <v>2700</v>
      </c>
    </row>
    <row r="1488" spans="1:6" x14ac:dyDescent="0.2">
      <c r="A1488" s="4">
        <v>4152</v>
      </c>
      <c r="B1488" s="4"/>
      <c r="C1488" s="4" t="s">
        <v>7442</v>
      </c>
      <c r="D1488" s="4" t="s">
        <v>7440</v>
      </c>
      <c r="E1488" s="4" t="s">
        <v>7440</v>
      </c>
      <c r="F1488" s="4" t="s">
        <v>2700</v>
      </c>
    </row>
    <row r="1489" spans="1:6" x14ac:dyDescent="0.2">
      <c r="A1489" s="4">
        <v>4153</v>
      </c>
      <c r="B1489" s="4"/>
      <c r="C1489" s="4" t="s">
        <v>7441</v>
      </c>
      <c r="D1489" s="4" t="s">
        <v>7440</v>
      </c>
      <c r="E1489" s="4" t="s">
        <v>7440</v>
      </c>
      <c r="F1489" s="4" t="s">
        <v>2700</v>
      </c>
    </row>
    <row r="1490" spans="1:6" x14ac:dyDescent="0.2">
      <c r="A1490" s="4">
        <v>4154</v>
      </c>
      <c r="B1490" s="4"/>
      <c r="C1490" s="4" t="s">
        <v>7439</v>
      </c>
      <c r="D1490" s="4" t="s">
        <v>7436</v>
      </c>
      <c r="E1490" s="4" t="s">
        <v>7436</v>
      </c>
      <c r="F1490" s="4" t="s">
        <v>2700</v>
      </c>
    </row>
    <row r="1491" spans="1:6" x14ac:dyDescent="0.2">
      <c r="A1491" s="4">
        <v>4155</v>
      </c>
      <c r="B1491" s="4"/>
      <c r="C1491" s="4" t="s">
        <v>7438</v>
      </c>
      <c r="D1491" s="4" t="s">
        <v>7436</v>
      </c>
      <c r="E1491" s="4" t="s">
        <v>7436</v>
      </c>
      <c r="F1491" s="4" t="s">
        <v>2700</v>
      </c>
    </row>
    <row r="1492" spans="1:6" x14ac:dyDescent="0.2">
      <c r="A1492" s="4">
        <v>4156</v>
      </c>
      <c r="B1492" s="4"/>
      <c r="C1492" s="4" t="s">
        <v>7437</v>
      </c>
      <c r="D1492" s="4" t="s">
        <v>7436</v>
      </c>
      <c r="E1492" s="4" t="s">
        <v>7436</v>
      </c>
      <c r="F1492" s="4" t="s">
        <v>2700</v>
      </c>
    </row>
    <row r="1493" spans="1:6" x14ac:dyDescent="0.2">
      <c r="A1493" s="4">
        <v>4157</v>
      </c>
      <c r="B1493" s="4"/>
      <c r="C1493" s="4" t="s">
        <v>7435</v>
      </c>
      <c r="D1493" s="4" t="s">
        <v>7432</v>
      </c>
      <c r="E1493" s="4" t="s">
        <v>7432</v>
      </c>
      <c r="F1493" s="4" t="s">
        <v>2700</v>
      </c>
    </row>
    <row r="1494" spans="1:6" x14ac:dyDescent="0.2">
      <c r="A1494" s="4">
        <v>4158</v>
      </c>
      <c r="B1494" s="4"/>
      <c r="C1494" s="4" t="s">
        <v>7434</v>
      </c>
      <c r="D1494" s="4" t="s">
        <v>7432</v>
      </c>
      <c r="E1494" s="4" t="s">
        <v>7432</v>
      </c>
      <c r="F1494" s="4" t="s">
        <v>2700</v>
      </c>
    </row>
    <row r="1495" spans="1:6" x14ac:dyDescent="0.2">
      <c r="A1495" s="4">
        <v>4160</v>
      </c>
      <c r="B1495" s="4"/>
      <c r="C1495" s="4" t="s">
        <v>7433</v>
      </c>
      <c r="D1495" s="4" t="s">
        <v>7432</v>
      </c>
      <c r="E1495" s="4" t="s">
        <v>7432</v>
      </c>
      <c r="F1495" s="4" t="s">
        <v>2700</v>
      </c>
    </row>
    <row r="1496" spans="1:6" x14ac:dyDescent="0.2">
      <c r="A1496" s="4">
        <v>4161</v>
      </c>
      <c r="B1496" s="4">
        <v>316269</v>
      </c>
      <c r="C1496" s="4" t="s">
        <v>7431</v>
      </c>
      <c r="D1496" s="4" t="s">
        <v>2514</v>
      </c>
      <c r="E1496" s="4" t="s">
        <v>6190</v>
      </c>
      <c r="F1496" s="4" t="s">
        <v>2700</v>
      </c>
    </row>
    <row r="1497" spans="1:6" x14ac:dyDescent="0.2">
      <c r="A1497" s="4">
        <v>4162</v>
      </c>
      <c r="B1497" s="4">
        <v>346127</v>
      </c>
      <c r="C1497" s="4" t="s">
        <v>7430</v>
      </c>
      <c r="D1497" s="4" t="s">
        <v>2600</v>
      </c>
      <c r="E1497" s="4" t="s">
        <v>4421</v>
      </c>
      <c r="F1497" s="4" t="s">
        <v>2700</v>
      </c>
    </row>
    <row r="1498" spans="1:6" x14ac:dyDescent="0.2">
      <c r="A1498" s="4">
        <v>4163</v>
      </c>
      <c r="B1498" s="4"/>
      <c r="C1498" s="4" t="s">
        <v>7429</v>
      </c>
      <c r="D1498" s="4" t="s">
        <v>2509</v>
      </c>
      <c r="E1498" s="4" t="s">
        <v>6447</v>
      </c>
      <c r="F1498" s="4" t="s">
        <v>2700</v>
      </c>
    </row>
    <row r="1499" spans="1:6" x14ac:dyDescent="0.2">
      <c r="A1499" s="4">
        <v>4164</v>
      </c>
      <c r="B1499" s="4">
        <v>150261</v>
      </c>
      <c r="C1499" s="4" t="s">
        <v>7428</v>
      </c>
      <c r="D1499" s="4" t="s">
        <v>2509</v>
      </c>
      <c r="E1499" s="4" t="s">
        <v>6447</v>
      </c>
      <c r="F1499" s="4" t="s">
        <v>2700</v>
      </c>
    </row>
    <row r="1500" spans="1:6" x14ac:dyDescent="0.2">
      <c r="A1500" s="4">
        <v>4165</v>
      </c>
      <c r="B1500" s="4">
        <v>150260</v>
      </c>
      <c r="C1500" s="4" t="s">
        <v>7427</v>
      </c>
      <c r="D1500" s="4" t="s">
        <v>2509</v>
      </c>
      <c r="E1500" s="4" t="s">
        <v>6447</v>
      </c>
      <c r="F1500" s="4" t="s">
        <v>2700</v>
      </c>
    </row>
    <row r="1501" spans="1:6" x14ac:dyDescent="0.2">
      <c r="A1501" s="4">
        <v>4166</v>
      </c>
      <c r="B1501" s="4">
        <v>267767</v>
      </c>
      <c r="C1501" s="4" t="s">
        <v>7426</v>
      </c>
      <c r="D1501" s="4" t="s">
        <v>2559</v>
      </c>
      <c r="E1501" s="4" t="s">
        <v>6447</v>
      </c>
      <c r="F1501" s="4" t="s">
        <v>2700</v>
      </c>
    </row>
    <row r="1502" spans="1:6" x14ac:dyDescent="0.2">
      <c r="A1502" s="4">
        <v>4167</v>
      </c>
      <c r="B1502" s="4">
        <v>327874</v>
      </c>
      <c r="C1502" s="4" t="s">
        <v>7425</v>
      </c>
      <c r="D1502" s="4" t="s">
        <v>2331</v>
      </c>
      <c r="E1502" s="4" t="s">
        <v>6258</v>
      </c>
      <c r="F1502" s="4" t="s">
        <v>2700</v>
      </c>
    </row>
    <row r="1503" spans="1:6" x14ac:dyDescent="0.2">
      <c r="A1503" s="4">
        <v>4168</v>
      </c>
      <c r="B1503" s="4">
        <v>286188</v>
      </c>
      <c r="C1503" s="4" t="s">
        <v>7424</v>
      </c>
      <c r="D1503" s="4" t="s">
        <v>2514</v>
      </c>
      <c r="E1503" s="4" t="s">
        <v>6190</v>
      </c>
      <c r="F1503" s="4" t="s">
        <v>2700</v>
      </c>
    </row>
    <row r="1504" spans="1:6" x14ac:dyDescent="0.2">
      <c r="A1504" s="4">
        <v>4169</v>
      </c>
      <c r="B1504" s="4">
        <v>324008</v>
      </c>
      <c r="C1504" s="4" t="s">
        <v>7423</v>
      </c>
      <c r="D1504" s="4" t="s">
        <v>2514</v>
      </c>
      <c r="E1504" s="4" t="s">
        <v>6190</v>
      </c>
      <c r="F1504" s="4" t="s">
        <v>2700</v>
      </c>
    </row>
    <row r="1505" spans="1:6" x14ac:dyDescent="0.2">
      <c r="A1505" s="4">
        <v>4170</v>
      </c>
      <c r="B1505" s="4">
        <v>316062</v>
      </c>
      <c r="C1505" s="4" t="s">
        <v>7422</v>
      </c>
      <c r="D1505" s="4" t="s">
        <v>2514</v>
      </c>
      <c r="E1505" s="4" t="s">
        <v>6190</v>
      </c>
      <c r="F1505" s="4" t="s">
        <v>2700</v>
      </c>
    </row>
    <row r="1506" spans="1:6" x14ac:dyDescent="0.2">
      <c r="A1506" s="4">
        <v>4171</v>
      </c>
      <c r="B1506" s="4">
        <v>316767</v>
      </c>
      <c r="C1506" s="4" t="s">
        <v>7421</v>
      </c>
      <c r="D1506" s="4" t="s">
        <v>2514</v>
      </c>
      <c r="E1506" s="4" t="s">
        <v>6190</v>
      </c>
      <c r="F1506" s="4" t="s">
        <v>2700</v>
      </c>
    </row>
    <row r="1507" spans="1:6" x14ac:dyDescent="0.2">
      <c r="A1507" s="4">
        <v>4172</v>
      </c>
      <c r="B1507" s="4"/>
      <c r="C1507" s="4" t="s">
        <v>7420</v>
      </c>
      <c r="D1507" s="4" t="s">
        <v>2401</v>
      </c>
      <c r="E1507" s="4" t="s">
        <v>7192</v>
      </c>
      <c r="F1507" s="4" t="s">
        <v>2700</v>
      </c>
    </row>
    <row r="1508" spans="1:6" x14ac:dyDescent="0.2">
      <c r="A1508" s="4">
        <v>4173</v>
      </c>
      <c r="B1508" s="4"/>
      <c r="C1508" s="4" t="s">
        <v>7419</v>
      </c>
      <c r="D1508" s="4" t="s">
        <v>7418</v>
      </c>
      <c r="E1508" s="4" t="s">
        <v>7417</v>
      </c>
      <c r="F1508" s="4" t="s">
        <v>2700</v>
      </c>
    </row>
    <row r="1509" spans="1:6" x14ac:dyDescent="0.2">
      <c r="A1509" s="4">
        <v>4174</v>
      </c>
      <c r="B1509" s="4">
        <v>353034</v>
      </c>
      <c r="C1509" s="4" t="s">
        <v>7416</v>
      </c>
      <c r="D1509" s="4" t="s">
        <v>2579</v>
      </c>
      <c r="E1509" s="4" t="s">
        <v>6190</v>
      </c>
      <c r="F1509" s="4" t="s">
        <v>2700</v>
      </c>
    </row>
    <row r="1510" spans="1:6" x14ac:dyDescent="0.2">
      <c r="A1510" s="4">
        <v>4175</v>
      </c>
      <c r="B1510" s="4">
        <v>310871</v>
      </c>
      <c r="C1510" s="4" t="s">
        <v>7415</v>
      </c>
      <c r="D1510" s="4" t="s">
        <v>7414</v>
      </c>
      <c r="E1510" s="4" t="s">
        <v>7414</v>
      </c>
      <c r="F1510" s="4" t="s">
        <v>2700</v>
      </c>
    </row>
    <row r="1511" spans="1:6" x14ac:dyDescent="0.2">
      <c r="A1511" s="4">
        <v>4176</v>
      </c>
      <c r="B1511" s="4"/>
      <c r="C1511" s="4" t="s">
        <v>2397</v>
      </c>
      <c r="D1511" s="4" t="s">
        <v>2397</v>
      </c>
      <c r="E1511" s="4" t="s">
        <v>4417</v>
      </c>
      <c r="F1511" s="4" t="s">
        <v>2700</v>
      </c>
    </row>
    <row r="1512" spans="1:6" x14ac:dyDescent="0.2">
      <c r="A1512" s="4">
        <v>4183</v>
      </c>
      <c r="B1512" s="4">
        <v>330177</v>
      </c>
      <c r="C1512" s="4" t="s">
        <v>7413</v>
      </c>
      <c r="D1512" s="4" t="s">
        <v>2341</v>
      </c>
      <c r="E1512" s="4" t="s">
        <v>2341</v>
      </c>
      <c r="F1512" s="4" t="s">
        <v>2700</v>
      </c>
    </row>
    <row r="1513" spans="1:6" x14ac:dyDescent="0.2">
      <c r="A1513" s="4">
        <v>4184</v>
      </c>
      <c r="B1513" s="4">
        <v>327822</v>
      </c>
      <c r="C1513" s="4" t="s">
        <v>7412</v>
      </c>
      <c r="D1513" s="4" t="s">
        <v>2603</v>
      </c>
      <c r="E1513" s="4" t="s">
        <v>6190</v>
      </c>
      <c r="F1513" s="4" t="s">
        <v>2700</v>
      </c>
    </row>
    <row r="1514" spans="1:6" x14ac:dyDescent="0.2">
      <c r="A1514" s="4">
        <v>4185</v>
      </c>
      <c r="B1514" s="4">
        <v>307716</v>
      </c>
      <c r="C1514" s="4" t="s">
        <v>7411</v>
      </c>
      <c r="D1514" s="4" t="s">
        <v>2440</v>
      </c>
      <c r="E1514" s="4" t="s">
        <v>6524</v>
      </c>
      <c r="F1514" s="4" t="s">
        <v>2700</v>
      </c>
    </row>
    <row r="1515" spans="1:6" x14ac:dyDescent="0.2">
      <c r="A1515" s="4">
        <v>4186</v>
      </c>
      <c r="B1515" s="4"/>
      <c r="C1515" s="4" t="s">
        <v>7410</v>
      </c>
      <c r="D1515" s="4" t="s">
        <v>2600</v>
      </c>
      <c r="E1515" s="4" t="s">
        <v>4421</v>
      </c>
      <c r="F1515" s="4" t="s">
        <v>2700</v>
      </c>
    </row>
    <row r="1516" spans="1:6" x14ac:dyDescent="0.2">
      <c r="A1516" s="4">
        <v>4187</v>
      </c>
      <c r="B1516" s="4">
        <v>313584</v>
      </c>
      <c r="C1516" s="4" t="s">
        <v>7409</v>
      </c>
      <c r="D1516" s="4" t="s">
        <v>2600</v>
      </c>
      <c r="E1516" s="4" t="s">
        <v>4421</v>
      </c>
      <c r="F1516" s="4" t="s">
        <v>2700</v>
      </c>
    </row>
    <row r="1517" spans="1:6" x14ac:dyDescent="0.2">
      <c r="A1517" s="4">
        <v>4188</v>
      </c>
      <c r="B1517" s="4">
        <v>313585</v>
      </c>
      <c r="C1517" s="4" t="s">
        <v>7408</v>
      </c>
      <c r="D1517" s="4" t="s">
        <v>2600</v>
      </c>
      <c r="E1517" s="4" t="s">
        <v>4421</v>
      </c>
      <c r="F1517" s="4" t="s">
        <v>2700</v>
      </c>
    </row>
    <row r="1518" spans="1:6" x14ac:dyDescent="0.2">
      <c r="A1518" s="4">
        <v>4189</v>
      </c>
      <c r="B1518" s="4">
        <v>315195</v>
      </c>
      <c r="C1518" s="4" t="s">
        <v>7407</v>
      </c>
      <c r="D1518" s="4" t="s">
        <v>2600</v>
      </c>
      <c r="E1518" s="4" t="s">
        <v>4421</v>
      </c>
      <c r="F1518" s="4" t="s">
        <v>2700</v>
      </c>
    </row>
    <row r="1519" spans="1:6" x14ac:dyDescent="0.2">
      <c r="A1519" s="4">
        <v>4192</v>
      </c>
      <c r="B1519" s="4">
        <v>324101</v>
      </c>
      <c r="C1519" s="4" t="s">
        <v>7406</v>
      </c>
      <c r="D1519" s="4" t="s">
        <v>2356</v>
      </c>
      <c r="E1519" s="4" t="s">
        <v>6548</v>
      </c>
      <c r="F1519" s="4" t="s">
        <v>2700</v>
      </c>
    </row>
    <row r="1520" spans="1:6" x14ac:dyDescent="0.2">
      <c r="A1520" s="4">
        <v>4193</v>
      </c>
      <c r="B1520" s="4"/>
      <c r="C1520" s="4" t="s">
        <v>7405</v>
      </c>
      <c r="D1520" s="4" t="s">
        <v>2330</v>
      </c>
      <c r="E1520" s="4" t="s">
        <v>6258</v>
      </c>
      <c r="F1520" s="4" t="s">
        <v>2700</v>
      </c>
    </row>
    <row r="1521" spans="1:6" x14ac:dyDescent="0.2">
      <c r="A1521" s="4">
        <v>4194</v>
      </c>
      <c r="B1521" s="4"/>
      <c r="C1521" s="4" t="s">
        <v>7404</v>
      </c>
      <c r="D1521" s="4" t="s">
        <v>6769</v>
      </c>
      <c r="E1521" s="4" t="s">
        <v>4487</v>
      </c>
      <c r="F1521" s="4" t="s">
        <v>2700</v>
      </c>
    </row>
    <row r="1522" spans="1:6" x14ac:dyDescent="0.2">
      <c r="A1522" s="4">
        <v>4195</v>
      </c>
      <c r="B1522" s="4"/>
      <c r="C1522" s="4" t="s">
        <v>7403</v>
      </c>
      <c r="D1522" s="4" t="s">
        <v>6769</v>
      </c>
      <c r="E1522" s="4" t="s">
        <v>4487</v>
      </c>
      <c r="F1522" s="4" t="s">
        <v>2700</v>
      </c>
    </row>
    <row r="1523" spans="1:6" x14ac:dyDescent="0.2">
      <c r="A1523" s="4">
        <v>4196</v>
      </c>
      <c r="B1523" s="4"/>
      <c r="C1523" s="4" t="s">
        <v>7402</v>
      </c>
      <c r="D1523" s="4" t="s">
        <v>6769</v>
      </c>
      <c r="E1523" s="4" t="s">
        <v>4487</v>
      </c>
      <c r="F1523" s="4" t="s">
        <v>2700</v>
      </c>
    </row>
    <row r="1524" spans="1:6" x14ac:dyDescent="0.2">
      <c r="A1524" s="4">
        <v>4197</v>
      </c>
      <c r="B1524" s="4"/>
      <c r="C1524" s="4" t="s">
        <v>7401</v>
      </c>
      <c r="D1524" s="4" t="s">
        <v>6769</v>
      </c>
      <c r="E1524" s="4" t="s">
        <v>4487</v>
      </c>
      <c r="F1524" s="4" t="s">
        <v>2700</v>
      </c>
    </row>
    <row r="1525" spans="1:6" x14ac:dyDescent="0.2">
      <c r="A1525" s="4">
        <v>4198</v>
      </c>
      <c r="B1525" s="4"/>
      <c r="C1525" s="4" t="s">
        <v>7400</v>
      </c>
      <c r="D1525" s="4" t="s">
        <v>2419</v>
      </c>
      <c r="E1525" s="4" t="s">
        <v>4487</v>
      </c>
      <c r="F1525" s="4" t="s">
        <v>2700</v>
      </c>
    </row>
    <row r="1526" spans="1:6" x14ac:dyDescent="0.2">
      <c r="A1526" s="4">
        <v>4199</v>
      </c>
      <c r="B1526" s="4"/>
      <c r="C1526" s="4" t="s">
        <v>7399</v>
      </c>
      <c r="D1526" s="4" t="s">
        <v>2419</v>
      </c>
      <c r="E1526" s="4" t="s">
        <v>4487</v>
      </c>
      <c r="F1526" s="4" t="s">
        <v>2700</v>
      </c>
    </row>
    <row r="1527" spans="1:6" x14ac:dyDescent="0.2">
      <c r="A1527" s="4">
        <v>4200</v>
      </c>
      <c r="B1527" s="4"/>
      <c r="C1527" s="4" t="s">
        <v>7398</v>
      </c>
      <c r="D1527" s="4" t="s">
        <v>6769</v>
      </c>
      <c r="E1527" s="4" t="s">
        <v>4487</v>
      </c>
      <c r="F1527" s="4" t="s">
        <v>2700</v>
      </c>
    </row>
    <row r="1528" spans="1:6" x14ac:dyDescent="0.2">
      <c r="A1528" s="4">
        <v>4201</v>
      </c>
      <c r="B1528" s="4">
        <v>109941</v>
      </c>
      <c r="C1528" s="4" t="s">
        <v>7397</v>
      </c>
      <c r="D1528" s="4" t="s">
        <v>6769</v>
      </c>
      <c r="E1528" s="4" t="s">
        <v>4487</v>
      </c>
      <c r="F1528" s="4" t="s">
        <v>2700</v>
      </c>
    </row>
    <row r="1529" spans="1:6" x14ac:dyDescent="0.2">
      <c r="A1529" s="4">
        <v>4202</v>
      </c>
      <c r="B1529" s="4"/>
      <c r="C1529" s="4" t="s">
        <v>7396</v>
      </c>
      <c r="D1529" s="4" t="s">
        <v>6769</v>
      </c>
      <c r="E1529" s="4" t="s">
        <v>4487</v>
      </c>
      <c r="F1529" s="4" t="s">
        <v>2700</v>
      </c>
    </row>
    <row r="1530" spans="1:6" x14ac:dyDescent="0.2">
      <c r="A1530" s="4">
        <v>4203</v>
      </c>
      <c r="B1530" s="4"/>
      <c r="C1530" s="4" t="s">
        <v>7395</v>
      </c>
      <c r="D1530" s="4" t="s">
        <v>6769</v>
      </c>
      <c r="E1530" s="4" t="s">
        <v>4487</v>
      </c>
      <c r="F1530" s="4" t="s">
        <v>2700</v>
      </c>
    </row>
    <row r="1531" spans="1:6" x14ac:dyDescent="0.2">
      <c r="A1531" s="4">
        <v>4204</v>
      </c>
      <c r="B1531" s="4"/>
      <c r="C1531" s="4" t="s">
        <v>7394</v>
      </c>
      <c r="D1531" s="4" t="s">
        <v>6769</v>
      </c>
      <c r="E1531" s="4" t="s">
        <v>4487</v>
      </c>
      <c r="F1531" s="4" t="s">
        <v>2700</v>
      </c>
    </row>
    <row r="1532" spans="1:6" x14ac:dyDescent="0.2">
      <c r="A1532" s="4">
        <v>4205</v>
      </c>
      <c r="B1532" s="4"/>
      <c r="C1532" s="4" t="s">
        <v>7393</v>
      </c>
      <c r="D1532" s="4" t="s">
        <v>6769</v>
      </c>
      <c r="E1532" s="4" t="s">
        <v>4487</v>
      </c>
      <c r="F1532" s="4" t="s">
        <v>2700</v>
      </c>
    </row>
    <row r="1533" spans="1:6" x14ac:dyDescent="0.2">
      <c r="A1533" s="4">
        <v>4206</v>
      </c>
      <c r="B1533" s="4">
        <v>321943</v>
      </c>
      <c r="C1533" s="4" t="s">
        <v>7392</v>
      </c>
      <c r="D1533" s="4" t="s">
        <v>2335</v>
      </c>
      <c r="E1533" s="4" t="s">
        <v>6211</v>
      </c>
      <c r="F1533" s="4" t="s">
        <v>2700</v>
      </c>
    </row>
    <row r="1534" spans="1:6" x14ac:dyDescent="0.2">
      <c r="A1534" s="4">
        <v>4207</v>
      </c>
      <c r="B1534" s="4"/>
      <c r="C1534" s="4" t="s">
        <v>7391</v>
      </c>
      <c r="D1534" s="4" t="s">
        <v>2527</v>
      </c>
      <c r="E1534" s="4" t="s">
        <v>6190</v>
      </c>
      <c r="F1534" s="4" t="s">
        <v>2700</v>
      </c>
    </row>
    <row r="1535" spans="1:6" x14ac:dyDescent="0.2">
      <c r="A1535" s="4">
        <v>4208</v>
      </c>
      <c r="B1535" s="4">
        <v>323267</v>
      </c>
      <c r="C1535" s="4" t="s">
        <v>7390</v>
      </c>
      <c r="D1535" s="4" t="s">
        <v>2355</v>
      </c>
      <c r="E1535" s="4" t="s">
        <v>2355</v>
      </c>
      <c r="F1535" s="4" t="s">
        <v>2700</v>
      </c>
    </row>
    <row r="1536" spans="1:6" x14ac:dyDescent="0.2">
      <c r="A1536" s="4">
        <v>4209</v>
      </c>
      <c r="B1536" s="4">
        <v>109503</v>
      </c>
      <c r="C1536" s="4" t="s">
        <v>7389</v>
      </c>
      <c r="D1536" s="4" t="s">
        <v>2390</v>
      </c>
      <c r="E1536" s="4" t="s">
        <v>7388</v>
      </c>
      <c r="F1536" s="4" t="s">
        <v>2700</v>
      </c>
    </row>
    <row r="1537" spans="1:6" x14ac:dyDescent="0.2">
      <c r="A1537" s="4">
        <v>4210</v>
      </c>
      <c r="B1537" s="4">
        <v>256629</v>
      </c>
      <c r="C1537" s="4" t="s">
        <v>7387</v>
      </c>
      <c r="D1537" s="4" t="s">
        <v>2600</v>
      </c>
      <c r="E1537" s="4" t="s">
        <v>4421</v>
      </c>
      <c r="F1537" s="4" t="s">
        <v>2700</v>
      </c>
    </row>
    <row r="1538" spans="1:6" x14ac:dyDescent="0.2">
      <c r="A1538" s="4">
        <v>4211</v>
      </c>
      <c r="B1538" s="4">
        <v>364138</v>
      </c>
      <c r="C1538" s="4" t="s">
        <v>7386</v>
      </c>
      <c r="D1538" s="4" t="s">
        <v>2483</v>
      </c>
      <c r="E1538" s="4" t="s">
        <v>6411</v>
      </c>
      <c r="F1538" s="4" t="s">
        <v>2700</v>
      </c>
    </row>
    <row r="1539" spans="1:6" x14ac:dyDescent="0.2">
      <c r="A1539" s="4">
        <v>4212</v>
      </c>
      <c r="B1539" s="4">
        <v>322244</v>
      </c>
      <c r="C1539" s="4" t="s">
        <v>7385</v>
      </c>
      <c r="D1539" s="4" t="s">
        <v>2427</v>
      </c>
      <c r="E1539" s="4" t="s">
        <v>2427</v>
      </c>
      <c r="F1539" s="4" t="s">
        <v>2700</v>
      </c>
    </row>
    <row r="1540" spans="1:6" x14ac:dyDescent="0.2">
      <c r="A1540" s="4">
        <v>4213</v>
      </c>
      <c r="B1540" s="4"/>
      <c r="C1540" s="4" t="s">
        <v>7384</v>
      </c>
      <c r="D1540" s="4" t="s">
        <v>2401</v>
      </c>
      <c r="E1540" s="4" t="s">
        <v>7192</v>
      </c>
      <c r="F1540" s="4" t="s">
        <v>2700</v>
      </c>
    </row>
    <row r="1541" spans="1:6" x14ac:dyDescent="0.2">
      <c r="A1541" s="4">
        <v>4214</v>
      </c>
      <c r="B1541" s="4">
        <v>94486</v>
      </c>
      <c r="C1541" s="4" t="s">
        <v>7383</v>
      </c>
      <c r="D1541" s="4" t="s">
        <v>2597</v>
      </c>
      <c r="E1541" s="4" t="s">
        <v>2598</v>
      </c>
      <c r="F1541" s="4" t="s">
        <v>2700</v>
      </c>
    </row>
    <row r="1542" spans="1:6" x14ac:dyDescent="0.2">
      <c r="A1542" s="4">
        <v>4215</v>
      </c>
      <c r="B1542" s="4">
        <v>357901</v>
      </c>
      <c r="C1542" s="4" t="s">
        <v>7382</v>
      </c>
      <c r="D1542" s="4" t="s">
        <v>7020</v>
      </c>
      <c r="E1542" s="4" t="s">
        <v>6411</v>
      </c>
      <c r="F1542" s="4" t="s">
        <v>2700</v>
      </c>
    </row>
    <row r="1543" spans="1:6" x14ac:dyDescent="0.2">
      <c r="A1543" s="4">
        <v>4216</v>
      </c>
      <c r="B1543" s="4">
        <v>357898</v>
      </c>
      <c r="C1543" s="4" t="s">
        <v>7381</v>
      </c>
      <c r="D1543" s="4" t="s">
        <v>7020</v>
      </c>
      <c r="E1543" s="4" t="s">
        <v>6411</v>
      </c>
      <c r="F1543" s="4" t="s">
        <v>2700</v>
      </c>
    </row>
    <row r="1544" spans="1:6" x14ac:dyDescent="0.2">
      <c r="A1544" s="4">
        <v>4217</v>
      </c>
      <c r="B1544" s="4"/>
      <c r="C1544" s="4" t="s">
        <v>7380</v>
      </c>
      <c r="D1544" s="4" t="s">
        <v>7020</v>
      </c>
      <c r="E1544" s="4" t="s">
        <v>6411</v>
      </c>
      <c r="F1544" s="4" t="s">
        <v>2700</v>
      </c>
    </row>
    <row r="1545" spans="1:6" x14ac:dyDescent="0.2">
      <c r="A1545" s="4">
        <v>4218</v>
      </c>
      <c r="B1545" s="4"/>
      <c r="C1545" s="4" t="s">
        <v>7379</v>
      </c>
      <c r="D1545" s="4" t="s">
        <v>7020</v>
      </c>
      <c r="E1545" s="4" t="s">
        <v>6411</v>
      </c>
      <c r="F1545" s="4" t="s">
        <v>2700</v>
      </c>
    </row>
    <row r="1546" spans="1:6" x14ac:dyDescent="0.2">
      <c r="A1546" s="4">
        <v>4219</v>
      </c>
      <c r="B1546" s="4"/>
      <c r="C1546" s="4" t="s">
        <v>7378</v>
      </c>
      <c r="D1546" s="4" t="s">
        <v>2334</v>
      </c>
      <c r="E1546" s="4" t="s">
        <v>6263</v>
      </c>
      <c r="F1546" s="4" t="s">
        <v>2700</v>
      </c>
    </row>
    <row r="1547" spans="1:6" x14ac:dyDescent="0.2">
      <c r="A1547" s="4">
        <v>4220</v>
      </c>
      <c r="B1547" s="4"/>
      <c r="C1547" s="4" t="s">
        <v>7377</v>
      </c>
      <c r="D1547" s="4" t="s">
        <v>2334</v>
      </c>
      <c r="E1547" s="4" t="s">
        <v>6263</v>
      </c>
      <c r="F1547" s="4" t="s">
        <v>2700</v>
      </c>
    </row>
    <row r="1548" spans="1:6" x14ac:dyDescent="0.2">
      <c r="A1548" s="4">
        <v>4221</v>
      </c>
      <c r="B1548" s="4"/>
      <c r="C1548" s="4" t="s">
        <v>7376</v>
      </c>
      <c r="D1548" s="4" t="s">
        <v>2373</v>
      </c>
      <c r="E1548" s="4" t="s">
        <v>6554</v>
      </c>
      <c r="F1548" s="4" t="s">
        <v>2700</v>
      </c>
    </row>
    <row r="1549" spans="1:6" x14ac:dyDescent="0.2">
      <c r="A1549" s="4">
        <v>4223</v>
      </c>
      <c r="B1549" s="4">
        <v>317521</v>
      </c>
      <c r="C1549" s="4" t="s">
        <v>7375</v>
      </c>
      <c r="D1549" s="4" t="s">
        <v>2440</v>
      </c>
      <c r="E1549" s="4" t="s">
        <v>6524</v>
      </c>
      <c r="F1549" s="4" t="s">
        <v>2700</v>
      </c>
    </row>
    <row r="1550" spans="1:6" x14ac:dyDescent="0.2">
      <c r="A1550" s="4">
        <v>4224</v>
      </c>
      <c r="B1550" s="4">
        <v>146905</v>
      </c>
      <c r="C1550" s="4" t="s">
        <v>7374</v>
      </c>
      <c r="D1550" s="4" t="s">
        <v>2344</v>
      </c>
      <c r="E1550" s="4" t="s">
        <v>2344</v>
      </c>
      <c r="F1550" s="4" t="s">
        <v>2700</v>
      </c>
    </row>
    <row r="1551" spans="1:6" x14ac:dyDescent="0.2">
      <c r="A1551" s="4">
        <v>4225</v>
      </c>
      <c r="B1551" s="4">
        <v>90118</v>
      </c>
      <c r="C1551" s="4" t="s">
        <v>7373</v>
      </c>
      <c r="D1551" s="4" t="s">
        <v>2344</v>
      </c>
      <c r="E1551" s="4" t="s">
        <v>2344</v>
      </c>
      <c r="F1551" s="4" t="s">
        <v>2700</v>
      </c>
    </row>
    <row r="1552" spans="1:6" x14ac:dyDescent="0.2">
      <c r="A1552" s="4">
        <v>4226</v>
      </c>
      <c r="B1552" s="4">
        <v>366524</v>
      </c>
      <c r="C1552" s="4" t="s">
        <v>7372</v>
      </c>
      <c r="D1552" s="4" t="s">
        <v>2351</v>
      </c>
      <c r="E1552" s="4" t="s">
        <v>2351</v>
      </c>
      <c r="F1552" s="4" t="s">
        <v>2700</v>
      </c>
    </row>
    <row r="1553" spans="1:6" x14ac:dyDescent="0.2">
      <c r="A1553" s="4">
        <v>4227</v>
      </c>
      <c r="B1553" s="4">
        <v>335825</v>
      </c>
      <c r="C1553" s="4" t="s">
        <v>7371</v>
      </c>
      <c r="D1553" s="4" t="s">
        <v>2514</v>
      </c>
      <c r="E1553" s="4" t="s">
        <v>6190</v>
      </c>
      <c r="F1553" s="4" t="s">
        <v>2700</v>
      </c>
    </row>
    <row r="1554" spans="1:6" x14ac:dyDescent="0.2">
      <c r="A1554" s="4">
        <v>4228</v>
      </c>
      <c r="B1554" s="4">
        <v>172083</v>
      </c>
      <c r="C1554" s="4" t="s">
        <v>7370</v>
      </c>
      <c r="D1554" s="4" t="s">
        <v>2561</v>
      </c>
      <c r="E1554" s="4" t="s">
        <v>6192</v>
      </c>
      <c r="F1554" s="4" t="s">
        <v>2700</v>
      </c>
    </row>
    <row r="1555" spans="1:6" x14ac:dyDescent="0.2">
      <c r="A1555" s="4">
        <v>4229</v>
      </c>
      <c r="B1555" s="4"/>
      <c r="C1555" s="4" t="s">
        <v>7369</v>
      </c>
      <c r="D1555" s="4" t="s">
        <v>2311</v>
      </c>
      <c r="E1555" s="4" t="s">
        <v>6562</v>
      </c>
      <c r="F1555" s="4" t="s">
        <v>2700</v>
      </c>
    </row>
    <row r="1556" spans="1:6" x14ac:dyDescent="0.2">
      <c r="A1556" s="4">
        <v>4230</v>
      </c>
      <c r="B1556" s="4"/>
      <c r="C1556" s="4" t="s">
        <v>7368</v>
      </c>
      <c r="D1556" s="4" t="s">
        <v>2311</v>
      </c>
      <c r="E1556" s="4" t="s">
        <v>6562</v>
      </c>
      <c r="F1556" s="4" t="s">
        <v>2700</v>
      </c>
    </row>
    <row r="1557" spans="1:6" x14ac:dyDescent="0.2">
      <c r="A1557" s="4">
        <v>4231</v>
      </c>
      <c r="B1557" s="4"/>
      <c r="C1557" s="4" t="s">
        <v>7367</v>
      </c>
      <c r="D1557" s="4" t="s">
        <v>2311</v>
      </c>
      <c r="E1557" s="4" t="s">
        <v>6562</v>
      </c>
      <c r="F1557" s="4" t="s">
        <v>2700</v>
      </c>
    </row>
    <row r="1558" spans="1:6" x14ac:dyDescent="0.2">
      <c r="A1558" s="4">
        <v>4232</v>
      </c>
      <c r="B1558" s="4">
        <v>336718</v>
      </c>
      <c r="C1558" s="4" t="s">
        <v>7366</v>
      </c>
      <c r="D1558" s="4" t="s">
        <v>7364</v>
      </c>
      <c r="E1558" s="4" t="s">
        <v>6562</v>
      </c>
      <c r="F1558" s="4" t="s">
        <v>2700</v>
      </c>
    </row>
    <row r="1559" spans="1:6" x14ac:dyDescent="0.2">
      <c r="A1559" s="4">
        <v>4233</v>
      </c>
      <c r="B1559" s="4">
        <v>336717</v>
      </c>
      <c r="C1559" s="4" t="s">
        <v>7365</v>
      </c>
      <c r="D1559" s="4" t="s">
        <v>7364</v>
      </c>
      <c r="E1559" s="4" t="s">
        <v>6562</v>
      </c>
      <c r="F1559" s="4" t="s">
        <v>2700</v>
      </c>
    </row>
    <row r="1560" spans="1:6" x14ac:dyDescent="0.2">
      <c r="A1560" s="4">
        <v>4234</v>
      </c>
      <c r="B1560" s="4">
        <v>109740</v>
      </c>
      <c r="C1560" s="4" t="s">
        <v>7363</v>
      </c>
      <c r="D1560" s="4" t="s">
        <v>2595</v>
      </c>
      <c r="E1560" s="4" t="s">
        <v>2595</v>
      </c>
      <c r="F1560" s="4" t="s">
        <v>2700</v>
      </c>
    </row>
    <row r="1561" spans="1:6" x14ac:dyDescent="0.2">
      <c r="A1561" s="4">
        <v>4235</v>
      </c>
      <c r="B1561" s="4">
        <v>291392</v>
      </c>
      <c r="C1561" s="4" t="s">
        <v>7362</v>
      </c>
      <c r="D1561" s="4" t="s">
        <v>2595</v>
      </c>
      <c r="E1561" s="4" t="s">
        <v>2595</v>
      </c>
      <c r="F1561" s="4" t="s">
        <v>2700</v>
      </c>
    </row>
    <row r="1562" spans="1:6" x14ac:dyDescent="0.2">
      <c r="A1562" s="4">
        <v>4236</v>
      </c>
      <c r="B1562" s="4">
        <v>338433</v>
      </c>
      <c r="C1562" s="4" t="s">
        <v>7361</v>
      </c>
      <c r="D1562" s="4" t="s">
        <v>2595</v>
      </c>
      <c r="E1562" s="4" t="s">
        <v>2595</v>
      </c>
      <c r="F1562" s="4" t="s">
        <v>2700</v>
      </c>
    </row>
    <row r="1563" spans="1:6" x14ac:dyDescent="0.2">
      <c r="A1563" s="4">
        <v>4237</v>
      </c>
      <c r="B1563" s="4">
        <v>338435</v>
      </c>
      <c r="C1563" s="4" t="s">
        <v>7360</v>
      </c>
      <c r="D1563" s="4" t="s">
        <v>2595</v>
      </c>
      <c r="E1563" s="4" t="s">
        <v>2595</v>
      </c>
      <c r="F1563" s="4" t="s">
        <v>2700</v>
      </c>
    </row>
    <row r="1564" spans="1:6" x14ac:dyDescent="0.2">
      <c r="A1564" s="4">
        <v>4238</v>
      </c>
      <c r="B1564" s="4">
        <v>227737</v>
      </c>
      <c r="C1564" s="4" t="s">
        <v>7359</v>
      </c>
      <c r="D1564" s="4" t="s">
        <v>2595</v>
      </c>
      <c r="E1564" s="4" t="s">
        <v>2595</v>
      </c>
      <c r="F1564" s="4" t="s">
        <v>2700</v>
      </c>
    </row>
    <row r="1565" spans="1:6" x14ac:dyDescent="0.2">
      <c r="A1565" s="4">
        <v>4239</v>
      </c>
      <c r="B1565" s="4">
        <v>109756</v>
      </c>
      <c r="C1565" s="4" t="s">
        <v>7358</v>
      </c>
      <c r="D1565" s="4" t="s">
        <v>2595</v>
      </c>
      <c r="E1565" s="4" t="s">
        <v>2595</v>
      </c>
      <c r="F1565" s="4" t="s">
        <v>2700</v>
      </c>
    </row>
    <row r="1566" spans="1:6" x14ac:dyDescent="0.2">
      <c r="A1566" s="4">
        <v>4240</v>
      </c>
      <c r="B1566" s="4">
        <v>252425</v>
      </c>
      <c r="C1566" s="4" t="s">
        <v>7357</v>
      </c>
      <c r="D1566" s="4" t="s">
        <v>2595</v>
      </c>
      <c r="E1566" s="4" t="s">
        <v>2595</v>
      </c>
      <c r="F1566" s="4" t="s">
        <v>2700</v>
      </c>
    </row>
    <row r="1567" spans="1:6" x14ac:dyDescent="0.2">
      <c r="A1567" s="4">
        <v>4241</v>
      </c>
      <c r="B1567" s="4">
        <v>176976</v>
      </c>
      <c r="C1567" s="4" t="s">
        <v>7356</v>
      </c>
      <c r="D1567" s="4" t="s">
        <v>2595</v>
      </c>
      <c r="E1567" s="4" t="s">
        <v>2595</v>
      </c>
      <c r="F1567" s="4" t="s">
        <v>2700</v>
      </c>
    </row>
    <row r="1568" spans="1:6" x14ac:dyDescent="0.2">
      <c r="A1568" s="4">
        <v>4242</v>
      </c>
      <c r="B1568" s="4">
        <v>109731</v>
      </c>
      <c r="C1568" s="4" t="s">
        <v>7355</v>
      </c>
      <c r="D1568" s="4" t="s">
        <v>2595</v>
      </c>
      <c r="E1568" s="4" t="s">
        <v>2595</v>
      </c>
      <c r="F1568" s="4" t="s">
        <v>2700</v>
      </c>
    </row>
    <row r="1569" spans="1:6" x14ac:dyDescent="0.2">
      <c r="A1569" s="4">
        <v>4243</v>
      </c>
      <c r="B1569" s="4">
        <v>109798</v>
      </c>
      <c r="C1569" s="4" t="s">
        <v>7354</v>
      </c>
      <c r="D1569" s="4" t="s">
        <v>2595</v>
      </c>
      <c r="E1569" s="4" t="s">
        <v>2595</v>
      </c>
      <c r="F1569" s="4" t="s">
        <v>2700</v>
      </c>
    </row>
    <row r="1570" spans="1:6" x14ac:dyDescent="0.2">
      <c r="A1570" s="4">
        <v>4244</v>
      </c>
      <c r="B1570" s="4">
        <v>109759</v>
      </c>
      <c r="C1570" s="4" t="s">
        <v>7353</v>
      </c>
      <c r="D1570" s="4" t="s">
        <v>2595</v>
      </c>
      <c r="E1570" s="4" t="s">
        <v>2595</v>
      </c>
      <c r="F1570" s="4" t="s">
        <v>2700</v>
      </c>
    </row>
    <row r="1571" spans="1:6" x14ac:dyDescent="0.2">
      <c r="A1571" s="4">
        <v>4245</v>
      </c>
      <c r="B1571" s="4">
        <v>318952</v>
      </c>
      <c r="C1571" s="4" t="s">
        <v>7352</v>
      </c>
      <c r="D1571" s="4" t="s">
        <v>2595</v>
      </c>
      <c r="E1571" s="4" t="s">
        <v>2595</v>
      </c>
      <c r="F1571" s="4" t="s">
        <v>2700</v>
      </c>
    </row>
    <row r="1572" spans="1:6" x14ac:dyDescent="0.2">
      <c r="A1572" s="4">
        <v>4246</v>
      </c>
      <c r="B1572" s="4">
        <v>323423</v>
      </c>
      <c r="C1572" s="4" t="s">
        <v>7351</v>
      </c>
      <c r="D1572" s="4" t="s">
        <v>2595</v>
      </c>
      <c r="E1572" s="4" t="s">
        <v>2595</v>
      </c>
      <c r="F1572" s="4" t="s">
        <v>2700</v>
      </c>
    </row>
    <row r="1573" spans="1:6" x14ac:dyDescent="0.2">
      <c r="A1573" s="4">
        <v>4247</v>
      </c>
      <c r="B1573" s="4">
        <v>109789</v>
      </c>
      <c r="C1573" s="4" t="s">
        <v>7350</v>
      </c>
      <c r="D1573" s="4" t="s">
        <v>2595</v>
      </c>
      <c r="E1573" s="4" t="s">
        <v>2595</v>
      </c>
      <c r="F1573" s="4" t="s">
        <v>2700</v>
      </c>
    </row>
    <row r="1574" spans="1:6" x14ac:dyDescent="0.2">
      <c r="A1574" s="4">
        <v>4248</v>
      </c>
      <c r="B1574" s="4">
        <v>321543</v>
      </c>
      <c r="C1574" s="4" t="s">
        <v>7349</v>
      </c>
      <c r="D1574" s="4" t="s">
        <v>2595</v>
      </c>
      <c r="E1574" s="4" t="s">
        <v>2595</v>
      </c>
      <c r="F1574" s="4" t="s">
        <v>2700</v>
      </c>
    </row>
    <row r="1575" spans="1:6" x14ac:dyDescent="0.2">
      <c r="A1575" s="4">
        <v>4249</v>
      </c>
      <c r="B1575" s="4">
        <v>109790</v>
      </c>
      <c r="C1575" s="4" t="s">
        <v>7348</v>
      </c>
      <c r="D1575" s="4" t="s">
        <v>2595</v>
      </c>
      <c r="E1575" s="4" t="s">
        <v>2595</v>
      </c>
      <c r="F1575" s="4" t="s">
        <v>2700</v>
      </c>
    </row>
    <row r="1576" spans="1:6" x14ac:dyDescent="0.2">
      <c r="A1576" s="4">
        <v>4250</v>
      </c>
      <c r="B1576" s="4">
        <v>333112</v>
      </c>
      <c r="C1576" s="4" t="s">
        <v>7347</v>
      </c>
      <c r="D1576" s="4" t="s">
        <v>2595</v>
      </c>
      <c r="E1576" s="4" t="s">
        <v>2595</v>
      </c>
      <c r="F1576" s="4" t="s">
        <v>2700</v>
      </c>
    </row>
    <row r="1577" spans="1:6" x14ac:dyDescent="0.2">
      <c r="A1577" s="4">
        <v>4251</v>
      </c>
      <c r="B1577" s="4">
        <v>313976</v>
      </c>
      <c r="C1577" s="4" t="s">
        <v>7346</v>
      </c>
      <c r="D1577" s="4" t="s">
        <v>2595</v>
      </c>
      <c r="E1577" s="4" t="s">
        <v>2595</v>
      </c>
      <c r="F1577" s="4" t="s">
        <v>2700</v>
      </c>
    </row>
    <row r="1578" spans="1:6" x14ac:dyDescent="0.2">
      <c r="A1578" s="4">
        <v>4252</v>
      </c>
      <c r="B1578" s="4">
        <v>330168</v>
      </c>
      <c r="C1578" s="4" t="s">
        <v>7345</v>
      </c>
      <c r="D1578" s="4" t="s">
        <v>2541</v>
      </c>
      <c r="E1578" s="4" t="s">
        <v>2541</v>
      </c>
      <c r="F1578" s="4" t="s">
        <v>2700</v>
      </c>
    </row>
    <row r="1579" spans="1:6" x14ac:dyDescent="0.2">
      <c r="A1579" s="4">
        <v>4253</v>
      </c>
      <c r="B1579" s="4">
        <v>333814</v>
      </c>
      <c r="C1579" s="4" t="s">
        <v>7344</v>
      </c>
      <c r="D1579" s="4" t="s">
        <v>2603</v>
      </c>
      <c r="E1579" s="4" t="s">
        <v>6190</v>
      </c>
      <c r="F1579" s="4" t="s">
        <v>2700</v>
      </c>
    </row>
    <row r="1580" spans="1:6" x14ac:dyDescent="0.2">
      <c r="A1580" s="4">
        <v>4254</v>
      </c>
      <c r="B1580" s="4"/>
      <c r="C1580" s="4" t="s">
        <v>7343</v>
      </c>
      <c r="D1580" s="4" t="s">
        <v>2436</v>
      </c>
      <c r="E1580" s="4" t="s">
        <v>7281</v>
      </c>
      <c r="F1580" s="4" t="s">
        <v>2700</v>
      </c>
    </row>
    <row r="1581" spans="1:6" x14ac:dyDescent="0.2">
      <c r="A1581" s="4">
        <v>4255</v>
      </c>
      <c r="B1581" s="4"/>
      <c r="C1581" s="4" t="s">
        <v>7342</v>
      </c>
      <c r="D1581" s="4" t="s">
        <v>2436</v>
      </c>
      <c r="E1581" s="4" t="s">
        <v>7281</v>
      </c>
      <c r="F1581" s="4" t="s">
        <v>2700</v>
      </c>
    </row>
    <row r="1582" spans="1:6" x14ac:dyDescent="0.2">
      <c r="A1582" s="4">
        <v>4256</v>
      </c>
      <c r="B1582" s="4"/>
      <c r="C1582" s="4" t="s">
        <v>7341</v>
      </c>
      <c r="D1582" s="4" t="s">
        <v>2436</v>
      </c>
      <c r="E1582" s="4" t="s">
        <v>7281</v>
      </c>
      <c r="F1582" s="4" t="s">
        <v>2700</v>
      </c>
    </row>
    <row r="1583" spans="1:6" x14ac:dyDescent="0.2">
      <c r="A1583" s="4">
        <v>4257</v>
      </c>
      <c r="B1583" s="4"/>
      <c r="C1583" s="4" t="s">
        <v>7340</v>
      </c>
      <c r="D1583" s="4" t="s">
        <v>2483</v>
      </c>
      <c r="E1583" s="4" t="s">
        <v>6411</v>
      </c>
      <c r="F1583" s="4" t="s">
        <v>2700</v>
      </c>
    </row>
    <row r="1584" spans="1:6" x14ac:dyDescent="0.2">
      <c r="A1584" s="4">
        <v>4258</v>
      </c>
      <c r="B1584" s="4"/>
      <c r="C1584" s="4" t="s">
        <v>7339</v>
      </c>
      <c r="D1584" s="4" t="s">
        <v>2595</v>
      </c>
      <c r="E1584" s="4" t="s">
        <v>2595</v>
      </c>
      <c r="F1584" s="4" t="s">
        <v>2700</v>
      </c>
    </row>
    <row r="1585" spans="1:6" x14ac:dyDescent="0.2">
      <c r="A1585" s="4">
        <v>4259</v>
      </c>
      <c r="B1585" s="4">
        <v>343909</v>
      </c>
      <c r="C1585" s="4" t="s">
        <v>7338</v>
      </c>
      <c r="D1585" s="4" t="s">
        <v>2527</v>
      </c>
      <c r="E1585" s="4" t="s">
        <v>6190</v>
      </c>
      <c r="F1585" s="4" t="s">
        <v>2700</v>
      </c>
    </row>
    <row r="1586" spans="1:6" x14ac:dyDescent="0.2">
      <c r="A1586" s="4">
        <v>4260</v>
      </c>
      <c r="B1586" s="4">
        <v>390629</v>
      </c>
      <c r="C1586" s="4" t="s">
        <v>7337</v>
      </c>
      <c r="D1586" s="4" t="s">
        <v>2330</v>
      </c>
      <c r="E1586" s="4" t="s">
        <v>6258</v>
      </c>
      <c r="F1586" s="4" t="s">
        <v>2700</v>
      </c>
    </row>
    <row r="1587" spans="1:6" x14ac:dyDescent="0.2">
      <c r="A1587" s="4">
        <v>4261</v>
      </c>
      <c r="B1587" s="4">
        <v>338439</v>
      </c>
      <c r="C1587" s="4" t="s">
        <v>7336</v>
      </c>
      <c r="D1587" s="4" t="s">
        <v>2595</v>
      </c>
      <c r="E1587" s="4" t="s">
        <v>2595</v>
      </c>
      <c r="F1587" s="4" t="s">
        <v>2700</v>
      </c>
    </row>
    <row r="1588" spans="1:6" x14ac:dyDescent="0.2">
      <c r="A1588" s="4">
        <v>4262</v>
      </c>
      <c r="B1588" s="4">
        <v>338440</v>
      </c>
      <c r="C1588" s="4" t="s">
        <v>7335</v>
      </c>
      <c r="D1588" s="4" t="s">
        <v>2595</v>
      </c>
      <c r="E1588" s="4" t="s">
        <v>2595</v>
      </c>
      <c r="F1588" s="4" t="s">
        <v>2700</v>
      </c>
    </row>
    <row r="1589" spans="1:6" x14ac:dyDescent="0.2">
      <c r="A1589" s="4">
        <v>4263</v>
      </c>
      <c r="B1589" s="4"/>
      <c r="C1589" s="4" t="s">
        <v>7334</v>
      </c>
      <c r="D1589" s="4" t="s">
        <v>2405</v>
      </c>
      <c r="E1589" s="4" t="s">
        <v>6336</v>
      </c>
      <c r="F1589" s="4" t="s">
        <v>2700</v>
      </c>
    </row>
    <row r="1590" spans="1:6" x14ac:dyDescent="0.2">
      <c r="A1590" s="4">
        <v>4264</v>
      </c>
      <c r="B1590" s="4">
        <v>330203</v>
      </c>
      <c r="C1590" s="4" t="s">
        <v>7333</v>
      </c>
      <c r="D1590" s="4" t="s">
        <v>2524</v>
      </c>
      <c r="E1590" s="4" t="s">
        <v>6267</v>
      </c>
      <c r="F1590" s="4" t="s">
        <v>2700</v>
      </c>
    </row>
    <row r="1591" spans="1:6" x14ac:dyDescent="0.2">
      <c r="A1591" s="4">
        <v>4265</v>
      </c>
      <c r="B1591" s="4"/>
      <c r="C1591" s="4" t="s">
        <v>7332</v>
      </c>
      <c r="D1591" s="4" t="s">
        <v>2426</v>
      </c>
      <c r="E1591" s="4" t="s">
        <v>2426</v>
      </c>
      <c r="F1591" s="4" t="s">
        <v>2700</v>
      </c>
    </row>
    <row r="1592" spans="1:6" x14ac:dyDescent="0.2">
      <c r="A1592" s="4">
        <v>4266</v>
      </c>
      <c r="B1592" s="4">
        <v>305042</v>
      </c>
      <c r="C1592" s="4" t="s">
        <v>7331</v>
      </c>
      <c r="D1592" s="4" t="s">
        <v>2426</v>
      </c>
      <c r="E1592" s="4" t="s">
        <v>2426</v>
      </c>
      <c r="F1592" s="4" t="s">
        <v>2700</v>
      </c>
    </row>
    <row r="1593" spans="1:6" x14ac:dyDescent="0.2">
      <c r="A1593" s="4">
        <v>4267</v>
      </c>
      <c r="B1593" s="4">
        <v>333810</v>
      </c>
      <c r="C1593" s="4" t="s">
        <v>7330</v>
      </c>
      <c r="D1593" s="4" t="s">
        <v>2527</v>
      </c>
      <c r="E1593" s="4" t="s">
        <v>6190</v>
      </c>
      <c r="F1593" s="4" t="s">
        <v>2700</v>
      </c>
    </row>
    <row r="1594" spans="1:6" x14ac:dyDescent="0.2">
      <c r="A1594" s="4">
        <v>4268</v>
      </c>
      <c r="B1594" s="4">
        <v>339668</v>
      </c>
      <c r="C1594" s="4" t="s">
        <v>2431</v>
      </c>
      <c r="D1594" s="4" t="s">
        <v>2431</v>
      </c>
      <c r="E1594" s="4" t="s">
        <v>2431</v>
      </c>
      <c r="F1594" s="4" t="s">
        <v>2700</v>
      </c>
    </row>
    <row r="1595" spans="1:6" x14ac:dyDescent="0.2">
      <c r="A1595" s="4">
        <v>4269</v>
      </c>
      <c r="B1595" s="4">
        <v>76435</v>
      </c>
      <c r="C1595" s="4" t="s">
        <v>7329</v>
      </c>
      <c r="D1595" s="4" t="s">
        <v>2335</v>
      </c>
      <c r="E1595" s="4" t="s">
        <v>6211</v>
      </c>
      <c r="F1595" s="4" t="s">
        <v>2700</v>
      </c>
    </row>
    <row r="1596" spans="1:6" x14ac:dyDescent="0.2">
      <c r="A1596" s="4">
        <v>4270</v>
      </c>
      <c r="B1596" s="4">
        <v>333834</v>
      </c>
      <c r="C1596" s="4" t="s">
        <v>7328</v>
      </c>
      <c r="D1596" s="4" t="s">
        <v>2559</v>
      </c>
      <c r="E1596" s="4" t="s">
        <v>6447</v>
      </c>
      <c r="F1596" s="4" t="s">
        <v>2700</v>
      </c>
    </row>
    <row r="1597" spans="1:6" x14ac:dyDescent="0.2">
      <c r="A1597" s="4">
        <v>4271</v>
      </c>
      <c r="B1597" s="4"/>
      <c r="C1597" s="4" t="s">
        <v>7327</v>
      </c>
      <c r="D1597" s="4" t="s">
        <v>2345</v>
      </c>
      <c r="E1597" s="4" t="s">
        <v>6325</v>
      </c>
      <c r="F1597" s="4" t="s">
        <v>2700</v>
      </c>
    </row>
    <row r="1598" spans="1:6" x14ac:dyDescent="0.2">
      <c r="A1598" s="4">
        <v>4272</v>
      </c>
      <c r="B1598" s="4">
        <v>180228</v>
      </c>
      <c r="C1598" s="4" t="s">
        <v>7326</v>
      </c>
      <c r="D1598" s="4" t="s">
        <v>2595</v>
      </c>
      <c r="E1598" s="4" t="s">
        <v>2595</v>
      </c>
      <c r="F1598" s="4" t="s">
        <v>2700</v>
      </c>
    </row>
    <row r="1599" spans="1:6" x14ac:dyDescent="0.2">
      <c r="A1599" s="4">
        <v>4273</v>
      </c>
      <c r="B1599" s="4">
        <v>182801</v>
      </c>
      <c r="C1599" s="4" t="s">
        <v>7325</v>
      </c>
      <c r="D1599" s="4" t="s">
        <v>2595</v>
      </c>
      <c r="E1599" s="4" t="s">
        <v>2595</v>
      </c>
      <c r="F1599" s="4" t="s">
        <v>2700</v>
      </c>
    </row>
    <row r="1600" spans="1:6" x14ac:dyDescent="0.2">
      <c r="A1600" s="4">
        <v>4274</v>
      </c>
      <c r="B1600" s="4">
        <v>252419</v>
      </c>
      <c r="C1600" s="4" t="s">
        <v>7324</v>
      </c>
      <c r="D1600" s="4" t="s">
        <v>2595</v>
      </c>
      <c r="E1600" s="4" t="s">
        <v>2595</v>
      </c>
      <c r="F1600" s="4" t="s">
        <v>2700</v>
      </c>
    </row>
    <row r="1601" spans="1:6" x14ac:dyDescent="0.2">
      <c r="A1601" s="4">
        <v>4275</v>
      </c>
      <c r="B1601" s="4">
        <v>346521</v>
      </c>
      <c r="C1601" s="4" t="s">
        <v>7323</v>
      </c>
      <c r="D1601" s="4" t="s">
        <v>2595</v>
      </c>
      <c r="E1601" s="4" t="s">
        <v>2595</v>
      </c>
      <c r="F1601" s="4" t="s">
        <v>2700</v>
      </c>
    </row>
    <row r="1602" spans="1:6" x14ac:dyDescent="0.2">
      <c r="A1602" s="4">
        <v>4276</v>
      </c>
      <c r="B1602" s="4">
        <v>109763</v>
      </c>
      <c r="C1602" s="4" t="s">
        <v>7322</v>
      </c>
      <c r="D1602" s="4" t="s">
        <v>2595</v>
      </c>
      <c r="E1602" s="4" t="s">
        <v>2595</v>
      </c>
      <c r="F1602" s="4" t="s">
        <v>2700</v>
      </c>
    </row>
    <row r="1603" spans="1:6" x14ac:dyDescent="0.2">
      <c r="A1603" s="4">
        <v>4277</v>
      </c>
      <c r="B1603" s="4"/>
      <c r="C1603" s="4" t="s">
        <v>7321</v>
      </c>
      <c r="D1603" s="4" t="s">
        <v>2595</v>
      </c>
      <c r="E1603" s="4" t="s">
        <v>2595</v>
      </c>
      <c r="F1603" s="4" t="s">
        <v>2700</v>
      </c>
    </row>
    <row r="1604" spans="1:6" x14ac:dyDescent="0.2">
      <c r="A1604" s="4">
        <v>4278</v>
      </c>
      <c r="B1604" s="4">
        <v>207458</v>
      </c>
      <c r="C1604" s="4" t="s">
        <v>7320</v>
      </c>
      <c r="D1604" s="4" t="s">
        <v>2603</v>
      </c>
      <c r="E1604" s="4" t="s">
        <v>6190</v>
      </c>
      <c r="F1604" s="4" t="s">
        <v>2700</v>
      </c>
    </row>
    <row r="1605" spans="1:6" x14ac:dyDescent="0.2">
      <c r="A1605" s="4">
        <v>4279</v>
      </c>
      <c r="B1605" s="4">
        <v>333194</v>
      </c>
      <c r="C1605" s="4" t="s">
        <v>7319</v>
      </c>
      <c r="D1605" s="4" t="s">
        <v>2330</v>
      </c>
      <c r="E1605" s="4" t="s">
        <v>6258</v>
      </c>
      <c r="F1605" s="4" t="s">
        <v>2700</v>
      </c>
    </row>
    <row r="1606" spans="1:6" x14ac:dyDescent="0.2">
      <c r="A1606" s="4">
        <v>4280</v>
      </c>
      <c r="B1606" s="4">
        <v>147053</v>
      </c>
      <c r="C1606" s="4" t="s">
        <v>7318</v>
      </c>
      <c r="D1606" s="4" t="s">
        <v>2595</v>
      </c>
      <c r="E1606" s="4" t="s">
        <v>2595</v>
      </c>
      <c r="F1606" s="4" t="s">
        <v>2700</v>
      </c>
    </row>
    <row r="1607" spans="1:6" x14ac:dyDescent="0.2">
      <c r="A1607" s="4">
        <v>4281</v>
      </c>
      <c r="B1607" s="4">
        <v>332894</v>
      </c>
      <c r="C1607" s="4" t="s">
        <v>7317</v>
      </c>
      <c r="D1607" s="4" t="s">
        <v>2598</v>
      </c>
      <c r="E1607" s="4" t="s">
        <v>2598</v>
      </c>
      <c r="F1607" s="4" t="s">
        <v>2700</v>
      </c>
    </row>
    <row r="1608" spans="1:6" x14ac:dyDescent="0.2">
      <c r="A1608" s="4">
        <v>4282</v>
      </c>
      <c r="B1608" s="4">
        <v>283692</v>
      </c>
      <c r="C1608" s="4" t="s">
        <v>7316</v>
      </c>
      <c r="D1608" s="4" t="s">
        <v>2440</v>
      </c>
      <c r="E1608" s="4" t="s">
        <v>6524</v>
      </c>
      <c r="F1608" s="4" t="s">
        <v>2700</v>
      </c>
    </row>
    <row r="1609" spans="1:6" x14ac:dyDescent="0.2">
      <c r="A1609" s="4">
        <v>4283</v>
      </c>
      <c r="B1609" s="4">
        <v>340034</v>
      </c>
      <c r="C1609" s="4" t="s">
        <v>7315</v>
      </c>
      <c r="D1609" s="4" t="s">
        <v>2354</v>
      </c>
      <c r="E1609" s="4" t="s">
        <v>6199</v>
      </c>
      <c r="F1609" s="4" t="s">
        <v>2700</v>
      </c>
    </row>
    <row r="1610" spans="1:6" x14ac:dyDescent="0.2">
      <c r="A1610" s="4">
        <v>4284</v>
      </c>
      <c r="B1610" s="4"/>
      <c r="C1610" s="4" t="s">
        <v>7314</v>
      </c>
      <c r="D1610" s="4" t="s">
        <v>2354</v>
      </c>
      <c r="E1610" s="4" t="s">
        <v>6199</v>
      </c>
      <c r="F1610" s="4" t="s">
        <v>2700</v>
      </c>
    </row>
    <row r="1611" spans="1:6" x14ac:dyDescent="0.2">
      <c r="A1611" s="4">
        <v>4285</v>
      </c>
      <c r="B1611" s="4"/>
      <c r="C1611" s="4" t="s">
        <v>7313</v>
      </c>
      <c r="D1611" s="4" t="s">
        <v>2351</v>
      </c>
      <c r="E1611" s="4" t="s">
        <v>2351</v>
      </c>
      <c r="F1611" s="4" t="s">
        <v>2700</v>
      </c>
    </row>
    <row r="1612" spans="1:6" x14ac:dyDescent="0.2">
      <c r="A1612" s="4">
        <v>4286</v>
      </c>
      <c r="B1612" s="4">
        <v>8944</v>
      </c>
      <c r="C1612" s="4" t="s">
        <v>7312</v>
      </c>
      <c r="D1612" s="4" t="s">
        <v>2336</v>
      </c>
      <c r="E1612" s="4" t="s">
        <v>6261</v>
      </c>
      <c r="F1612" s="4" t="s">
        <v>2700</v>
      </c>
    </row>
    <row r="1613" spans="1:6" x14ac:dyDescent="0.2">
      <c r="A1613" s="4">
        <v>4287</v>
      </c>
      <c r="B1613" s="4">
        <v>8946</v>
      </c>
      <c r="C1613" s="4" t="s">
        <v>7311</v>
      </c>
      <c r="D1613" s="4" t="s">
        <v>2336</v>
      </c>
      <c r="E1613" s="4" t="s">
        <v>6261</v>
      </c>
      <c r="F1613" s="4" t="s">
        <v>2700</v>
      </c>
    </row>
    <row r="1614" spans="1:6" x14ac:dyDescent="0.2">
      <c r="A1614" s="4">
        <v>4288</v>
      </c>
      <c r="B1614" s="4">
        <v>8951</v>
      </c>
      <c r="C1614" s="4" t="s">
        <v>7310</v>
      </c>
      <c r="D1614" s="4" t="s">
        <v>2336</v>
      </c>
      <c r="E1614" s="4" t="s">
        <v>6261</v>
      </c>
      <c r="F1614" s="4" t="s">
        <v>2700</v>
      </c>
    </row>
    <row r="1615" spans="1:6" x14ac:dyDescent="0.2">
      <c r="A1615" s="4">
        <v>4289</v>
      </c>
      <c r="B1615" s="4">
        <v>308958</v>
      </c>
      <c r="C1615" s="4" t="s">
        <v>7309</v>
      </c>
      <c r="D1615" s="4" t="s">
        <v>2336</v>
      </c>
      <c r="E1615" s="4" t="s">
        <v>6261</v>
      </c>
      <c r="F1615" s="4" t="s">
        <v>2700</v>
      </c>
    </row>
    <row r="1616" spans="1:6" x14ac:dyDescent="0.2">
      <c r="A1616" s="4">
        <v>4290</v>
      </c>
      <c r="B1616" s="4">
        <v>368569</v>
      </c>
      <c r="C1616" s="4" t="s">
        <v>7308</v>
      </c>
      <c r="D1616" s="4" t="s">
        <v>2336</v>
      </c>
      <c r="E1616" s="4" t="s">
        <v>6261</v>
      </c>
      <c r="F1616" s="4" t="s">
        <v>2700</v>
      </c>
    </row>
    <row r="1617" spans="1:6" x14ac:dyDescent="0.2">
      <c r="A1617" s="4">
        <v>4291</v>
      </c>
      <c r="B1617" s="4">
        <v>8949</v>
      </c>
      <c r="C1617" s="4" t="s">
        <v>7307</v>
      </c>
      <c r="D1617" s="4" t="s">
        <v>2336</v>
      </c>
      <c r="E1617" s="4" t="s">
        <v>6261</v>
      </c>
      <c r="F1617" s="4" t="s">
        <v>2700</v>
      </c>
    </row>
    <row r="1618" spans="1:6" x14ac:dyDescent="0.2">
      <c r="A1618" s="4">
        <v>4292</v>
      </c>
      <c r="B1618" s="4">
        <v>308960</v>
      </c>
      <c r="C1618" s="4" t="s">
        <v>7306</v>
      </c>
      <c r="D1618" s="4" t="s">
        <v>2336</v>
      </c>
      <c r="E1618" s="4" t="s">
        <v>6261</v>
      </c>
      <c r="F1618" s="4" t="s">
        <v>2700</v>
      </c>
    </row>
    <row r="1619" spans="1:6" x14ac:dyDescent="0.2">
      <c r="A1619" s="4">
        <v>4293</v>
      </c>
      <c r="B1619" s="4">
        <v>167551</v>
      </c>
      <c r="C1619" s="4" t="s">
        <v>7305</v>
      </c>
      <c r="D1619" s="4" t="s">
        <v>2336</v>
      </c>
      <c r="E1619" s="4" t="s">
        <v>6261</v>
      </c>
      <c r="F1619" s="4" t="s">
        <v>2700</v>
      </c>
    </row>
    <row r="1620" spans="1:6" x14ac:dyDescent="0.2">
      <c r="A1620" s="4">
        <v>4294</v>
      </c>
      <c r="B1620" s="4">
        <v>208478</v>
      </c>
      <c r="C1620" s="4" t="s">
        <v>7304</v>
      </c>
      <c r="D1620" s="4" t="s">
        <v>2402</v>
      </c>
      <c r="E1620" s="4" t="s">
        <v>6356</v>
      </c>
      <c r="F1620" s="4" t="s">
        <v>2700</v>
      </c>
    </row>
    <row r="1621" spans="1:6" x14ac:dyDescent="0.2">
      <c r="A1621" s="4">
        <v>4295</v>
      </c>
      <c r="B1621" s="4"/>
      <c r="C1621" s="4" t="s">
        <v>7303</v>
      </c>
      <c r="D1621" s="4" t="s">
        <v>2402</v>
      </c>
      <c r="E1621" s="4" t="s">
        <v>6356</v>
      </c>
      <c r="F1621" s="4" t="s">
        <v>2700</v>
      </c>
    </row>
    <row r="1622" spans="1:6" x14ac:dyDescent="0.2">
      <c r="A1622" s="4">
        <v>4296</v>
      </c>
      <c r="B1622" s="4"/>
      <c r="C1622" s="4" t="s">
        <v>7302</v>
      </c>
      <c r="D1622" s="4" t="s">
        <v>2402</v>
      </c>
      <c r="E1622" s="4" t="s">
        <v>6356</v>
      </c>
      <c r="F1622" s="4" t="s">
        <v>2700</v>
      </c>
    </row>
    <row r="1623" spans="1:6" x14ac:dyDescent="0.2">
      <c r="A1623" s="4">
        <v>4297</v>
      </c>
      <c r="B1623" s="4">
        <v>118314</v>
      </c>
      <c r="C1623" s="4" t="s">
        <v>7301</v>
      </c>
      <c r="D1623" s="4" t="s">
        <v>2402</v>
      </c>
      <c r="E1623" s="4" t="s">
        <v>6356</v>
      </c>
      <c r="F1623" s="4" t="s">
        <v>2700</v>
      </c>
    </row>
    <row r="1624" spans="1:6" x14ac:dyDescent="0.2">
      <c r="A1624" s="4">
        <v>4298</v>
      </c>
      <c r="B1624" s="4">
        <v>204093</v>
      </c>
      <c r="C1624" s="4" t="s">
        <v>7300</v>
      </c>
      <c r="D1624" s="4" t="s">
        <v>2402</v>
      </c>
      <c r="E1624" s="4" t="s">
        <v>6356</v>
      </c>
      <c r="F1624" s="4" t="s">
        <v>2700</v>
      </c>
    </row>
    <row r="1625" spans="1:6" x14ac:dyDescent="0.2">
      <c r="A1625" s="4">
        <v>4299</v>
      </c>
      <c r="B1625" s="4">
        <v>316297</v>
      </c>
      <c r="C1625" s="4" t="s">
        <v>7299</v>
      </c>
      <c r="D1625" s="4" t="s">
        <v>2402</v>
      </c>
      <c r="E1625" s="4" t="s">
        <v>6356</v>
      </c>
      <c r="F1625" s="4" t="s">
        <v>2700</v>
      </c>
    </row>
    <row r="1626" spans="1:6" x14ac:dyDescent="0.2">
      <c r="A1626" s="4">
        <v>4300</v>
      </c>
      <c r="B1626" s="4">
        <v>105672</v>
      </c>
      <c r="C1626" s="4" t="s">
        <v>7298</v>
      </c>
      <c r="D1626" s="4" t="s">
        <v>2432</v>
      </c>
      <c r="E1626" s="4" t="s">
        <v>6153</v>
      </c>
      <c r="F1626" s="4" t="s">
        <v>2700</v>
      </c>
    </row>
    <row r="1627" spans="1:6" x14ac:dyDescent="0.2">
      <c r="A1627" s="4">
        <v>4301</v>
      </c>
      <c r="B1627" s="4">
        <v>122021</v>
      </c>
      <c r="C1627" s="4" t="s">
        <v>7297</v>
      </c>
      <c r="D1627" s="4" t="s">
        <v>2432</v>
      </c>
      <c r="E1627" s="4" t="s">
        <v>6153</v>
      </c>
      <c r="F1627" s="4" t="s">
        <v>2700</v>
      </c>
    </row>
    <row r="1628" spans="1:6" x14ac:dyDescent="0.2">
      <c r="A1628" s="4">
        <v>4302</v>
      </c>
      <c r="B1628" s="4">
        <v>7109</v>
      </c>
      <c r="C1628" s="4" t="s">
        <v>7296</v>
      </c>
      <c r="D1628" s="4" t="s">
        <v>2432</v>
      </c>
      <c r="E1628" s="4" t="s">
        <v>6153</v>
      </c>
      <c r="F1628" s="4" t="s">
        <v>2700</v>
      </c>
    </row>
    <row r="1629" spans="1:6" x14ac:dyDescent="0.2">
      <c r="A1629" s="4">
        <v>4303</v>
      </c>
      <c r="B1629" s="4"/>
      <c r="C1629" s="4" t="s">
        <v>7295</v>
      </c>
      <c r="D1629" s="4" t="s">
        <v>2432</v>
      </c>
      <c r="E1629" s="4" t="s">
        <v>6153</v>
      </c>
      <c r="F1629" s="4" t="s">
        <v>2700</v>
      </c>
    </row>
    <row r="1630" spans="1:6" x14ac:dyDescent="0.2">
      <c r="A1630" s="4">
        <v>4304</v>
      </c>
      <c r="B1630" s="4">
        <v>7674</v>
      </c>
      <c r="C1630" s="4" t="s">
        <v>7294</v>
      </c>
      <c r="D1630" s="4" t="s">
        <v>2432</v>
      </c>
      <c r="E1630" s="4" t="s">
        <v>6153</v>
      </c>
      <c r="F1630" s="4" t="s">
        <v>2700</v>
      </c>
    </row>
    <row r="1631" spans="1:6" x14ac:dyDescent="0.2">
      <c r="A1631" s="4">
        <v>4305</v>
      </c>
      <c r="B1631" s="4"/>
      <c r="C1631" s="4" t="s">
        <v>7293</v>
      </c>
      <c r="D1631" s="4" t="s">
        <v>2432</v>
      </c>
      <c r="E1631" s="4" t="s">
        <v>6153</v>
      </c>
      <c r="F1631" s="4" t="s">
        <v>2700</v>
      </c>
    </row>
    <row r="1632" spans="1:6" x14ac:dyDescent="0.2">
      <c r="A1632" s="4">
        <v>4306</v>
      </c>
      <c r="B1632" s="4"/>
      <c r="C1632" s="4" t="s">
        <v>7292</v>
      </c>
      <c r="D1632" s="4" t="s">
        <v>2432</v>
      </c>
      <c r="E1632" s="4" t="s">
        <v>6153</v>
      </c>
      <c r="F1632" s="4" t="s">
        <v>2700</v>
      </c>
    </row>
    <row r="1633" spans="1:6" x14ac:dyDescent="0.2">
      <c r="A1633" s="4">
        <v>4308</v>
      </c>
      <c r="B1633" s="4"/>
      <c r="C1633" s="4" t="s">
        <v>7291</v>
      </c>
      <c r="D1633" s="4" t="s">
        <v>2432</v>
      </c>
      <c r="E1633" s="4" t="s">
        <v>6153</v>
      </c>
      <c r="F1633" s="4" t="s">
        <v>2700</v>
      </c>
    </row>
    <row r="1634" spans="1:6" x14ac:dyDescent="0.2">
      <c r="A1634" s="4">
        <v>4309</v>
      </c>
      <c r="B1634" s="4"/>
      <c r="C1634" s="4" t="s">
        <v>7290</v>
      </c>
      <c r="D1634" s="4" t="s">
        <v>2432</v>
      </c>
      <c r="E1634" s="4" t="s">
        <v>6153</v>
      </c>
      <c r="F1634" s="4" t="s">
        <v>2700</v>
      </c>
    </row>
    <row r="1635" spans="1:6" x14ac:dyDescent="0.2">
      <c r="A1635" s="4">
        <v>4310</v>
      </c>
      <c r="B1635" s="4">
        <v>231897</v>
      </c>
      <c r="C1635" s="4" t="s">
        <v>7289</v>
      </c>
      <c r="D1635" s="4" t="s">
        <v>2432</v>
      </c>
      <c r="E1635" s="4" t="s">
        <v>6153</v>
      </c>
      <c r="F1635" s="4" t="s">
        <v>2700</v>
      </c>
    </row>
    <row r="1636" spans="1:6" x14ac:dyDescent="0.2">
      <c r="A1636" s="4">
        <v>4311</v>
      </c>
      <c r="B1636" s="4"/>
      <c r="C1636" s="4" t="s">
        <v>7288</v>
      </c>
      <c r="D1636" s="4" t="s">
        <v>2432</v>
      </c>
      <c r="E1636" s="4" t="s">
        <v>6153</v>
      </c>
      <c r="F1636" s="4" t="s">
        <v>2700</v>
      </c>
    </row>
    <row r="1637" spans="1:6" x14ac:dyDescent="0.2">
      <c r="A1637" s="4">
        <v>4312</v>
      </c>
      <c r="B1637" s="4">
        <v>270314</v>
      </c>
      <c r="C1637" s="4" t="s">
        <v>7287</v>
      </c>
      <c r="D1637" s="4" t="s">
        <v>2383</v>
      </c>
      <c r="E1637" s="4" t="s">
        <v>2383</v>
      </c>
      <c r="F1637" s="4" t="s">
        <v>2700</v>
      </c>
    </row>
    <row r="1638" spans="1:6" x14ac:dyDescent="0.2">
      <c r="A1638" s="4">
        <v>4313</v>
      </c>
      <c r="B1638" s="4">
        <v>369254</v>
      </c>
      <c r="C1638" s="4" t="s">
        <v>7286</v>
      </c>
      <c r="D1638" s="4" t="s">
        <v>2383</v>
      </c>
      <c r="E1638" s="4" t="s">
        <v>2383</v>
      </c>
      <c r="F1638" s="4" t="s">
        <v>2700</v>
      </c>
    </row>
    <row r="1639" spans="1:6" x14ac:dyDescent="0.2">
      <c r="A1639" s="4">
        <v>4314</v>
      </c>
      <c r="B1639" s="4">
        <v>270315</v>
      </c>
      <c r="C1639" s="4" t="s">
        <v>7285</v>
      </c>
      <c r="D1639" s="4" t="s">
        <v>2383</v>
      </c>
      <c r="E1639" s="4" t="s">
        <v>2383</v>
      </c>
      <c r="F1639" s="4" t="s">
        <v>2700</v>
      </c>
    </row>
    <row r="1640" spans="1:6" x14ac:dyDescent="0.2">
      <c r="A1640" s="4">
        <v>4315</v>
      </c>
      <c r="B1640" s="4">
        <v>253003</v>
      </c>
      <c r="C1640" s="4" t="s">
        <v>7284</v>
      </c>
      <c r="D1640" s="4" t="s">
        <v>2383</v>
      </c>
      <c r="E1640" s="4" t="s">
        <v>2383</v>
      </c>
      <c r="F1640" s="4" t="s">
        <v>2700</v>
      </c>
    </row>
    <row r="1641" spans="1:6" x14ac:dyDescent="0.2">
      <c r="A1641" s="4">
        <v>4316</v>
      </c>
      <c r="B1641" s="4">
        <v>185508</v>
      </c>
      <c r="C1641" s="4" t="s">
        <v>7283</v>
      </c>
      <c r="D1641" s="4" t="s">
        <v>2383</v>
      </c>
      <c r="E1641" s="4" t="s">
        <v>2383</v>
      </c>
      <c r="F1641" s="4" t="s">
        <v>2700</v>
      </c>
    </row>
    <row r="1642" spans="1:6" x14ac:dyDescent="0.2">
      <c r="A1642" s="4">
        <v>4317</v>
      </c>
      <c r="B1642" s="4"/>
      <c r="C1642" s="4" t="s">
        <v>7282</v>
      </c>
      <c r="D1642" s="4" t="s">
        <v>2436</v>
      </c>
      <c r="E1642" s="4" t="s">
        <v>7281</v>
      </c>
      <c r="F1642" s="4" t="s">
        <v>2700</v>
      </c>
    </row>
    <row r="1643" spans="1:6" x14ac:dyDescent="0.2">
      <c r="A1643" s="4">
        <v>4318</v>
      </c>
      <c r="B1643" s="4"/>
      <c r="C1643" s="4" t="s">
        <v>7280</v>
      </c>
      <c r="D1643" s="4" t="s">
        <v>2369</v>
      </c>
      <c r="E1643" s="4" t="s">
        <v>2383</v>
      </c>
      <c r="F1643" s="4" t="s">
        <v>2700</v>
      </c>
    </row>
    <row r="1644" spans="1:6" x14ac:dyDescent="0.2">
      <c r="A1644" s="4">
        <v>4319</v>
      </c>
      <c r="B1644" s="4"/>
      <c r="C1644" s="4" t="s">
        <v>7279</v>
      </c>
      <c r="D1644" s="4" t="s">
        <v>2369</v>
      </c>
      <c r="E1644" s="4" t="s">
        <v>2383</v>
      </c>
      <c r="F1644" s="4" t="s">
        <v>2700</v>
      </c>
    </row>
    <row r="1645" spans="1:6" x14ac:dyDescent="0.2">
      <c r="A1645" s="4">
        <v>4320</v>
      </c>
      <c r="B1645" s="4"/>
      <c r="C1645" s="4" t="s">
        <v>7278</v>
      </c>
      <c r="D1645" s="4" t="s">
        <v>2369</v>
      </c>
      <c r="E1645" s="4" t="s">
        <v>2383</v>
      </c>
      <c r="F1645" s="4" t="s">
        <v>2700</v>
      </c>
    </row>
    <row r="1646" spans="1:6" x14ac:dyDescent="0.2">
      <c r="A1646" s="4">
        <v>4321</v>
      </c>
      <c r="B1646" s="4"/>
      <c r="C1646" s="4" t="s">
        <v>7277</v>
      </c>
      <c r="D1646" s="4" t="s">
        <v>2369</v>
      </c>
      <c r="E1646" s="4" t="s">
        <v>2383</v>
      </c>
      <c r="F1646" s="4" t="s">
        <v>2700</v>
      </c>
    </row>
    <row r="1647" spans="1:6" x14ac:dyDescent="0.2">
      <c r="A1647" s="4">
        <v>4322</v>
      </c>
      <c r="B1647" s="4"/>
      <c r="C1647" s="4" t="s">
        <v>7276</v>
      </c>
      <c r="D1647" s="4" t="s">
        <v>2369</v>
      </c>
      <c r="E1647" s="4" t="s">
        <v>2383</v>
      </c>
      <c r="F1647" s="4" t="s">
        <v>2700</v>
      </c>
    </row>
    <row r="1648" spans="1:6" x14ac:dyDescent="0.2">
      <c r="A1648" s="4">
        <v>4323</v>
      </c>
      <c r="B1648" s="4"/>
      <c r="C1648" s="4" t="s">
        <v>7275</v>
      </c>
      <c r="D1648" s="4" t="s">
        <v>2369</v>
      </c>
      <c r="E1648" s="4" t="s">
        <v>2383</v>
      </c>
      <c r="F1648" s="4" t="s">
        <v>2700</v>
      </c>
    </row>
    <row r="1649" spans="1:6" x14ac:dyDescent="0.2">
      <c r="A1649" s="4">
        <v>4324</v>
      </c>
      <c r="B1649" s="4">
        <v>5293</v>
      </c>
      <c r="C1649" s="4" t="s">
        <v>7274</v>
      </c>
      <c r="D1649" s="4" t="s">
        <v>2490</v>
      </c>
      <c r="E1649" s="4" t="s">
        <v>2632</v>
      </c>
      <c r="F1649" s="4" t="s">
        <v>2700</v>
      </c>
    </row>
    <row r="1650" spans="1:6" x14ac:dyDescent="0.2">
      <c r="A1650" s="4">
        <v>4325</v>
      </c>
      <c r="B1650" s="4"/>
      <c r="C1650" s="4" t="s">
        <v>7273</v>
      </c>
      <c r="D1650" s="4" t="s">
        <v>2490</v>
      </c>
      <c r="E1650" s="4" t="s">
        <v>2632</v>
      </c>
      <c r="F1650" s="4" t="s">
        <v>2700</v>
      </c>
    </row>
    <row r="1651" spans="1:6" x14ac:dyDescent="0.2">
      <c r="A1651" s="4">
        <v>4326</v>
      </c>
      <c r="B1651" s="4">
        <v>6169</v>
      </c>
      <c r="C1651" s="4" t="s">
        <v>7272</v>
      </c>
      <c r="D1651" s="4" t="s">
        <v>2490</v>
      </c>
      <c r="E1651" s="4" t="s">
        <v>2632</v>
      </c>
      <c r="F1651" s="4" t="s">
        <v>2700</v>
      </c>
    </row>
    <row r="1652" spans="1:6" x14ac:dyDescent="0.2">
      <c r="A1652" s="4">
        <v>4327</v>
      </c>
      <c r="B1652" s="4">
        <v>281399</v>
      </c>
      <c r="C1652" s="4" t="s">
        <v>7271</v>
      </c>
      <c r="D1652" s="4" t="s">
        <v>2490</v>
      </c>
      <c r="E1652" s="4" t="s">
        <v>2632</v>
      </c>
      <c r="F1652" s="4" t="s">
        <v>2700</v>
      </c>
    </row>
    <row r="1653" spans="1:6" x14ac:dyDescent="0.2">
      <c r="A1653" s="4">
        <v>4328</v>
      </c>
      <c r="B1653" s="4">
        <v>6302</v>
      </c>
      <c r="C1653" s="4" t="s">
        <v>7270</v>
      </c>
      <c r="D1653" s="4" t="s">
        <v>2490</v>
      </c>
      <c r="E1653" s="4" t="s">
        <v>2632</v>
      </c>
      <c r="F1653" s="4" t="s">
        <v>2700</v>
      </c>
    </row>
    <row r="1654" spans="1:6" x14ac:dyDescent="0.2">
      <c r="A1654" s="4">
        <v>4329</v>
      </c>
      <c r="B1654" s="4">
        <v>89661</v>
      </c>
      <c r="C1654" s="4" t="s">
        <v>7269</v>
      </c>
      <c r="D1654" s="4" t="s">
        <v>2490</v>
      </c>
      <c r="E1654" s="4" t="s">
        <v>2632</v>
      </c>
      <c r="F1654" s="4" t="s">
        <v>2700</v>
      </c>
    </row>
    <row r="1655" spans="1:6" x14ac:dyDescent="0.2">
      <c r="A1655" s="4">
        <v>4330</v>
      </c>
      <c r="B1655" s="4"/>
      <c r="C1655" s="4" t="s">
        <v>7268</v>
      </c>
      <c r="D1655" s="4" t="s">
        <v>2490</v>
      </c>
      <c r="E1655" s="4" t="s">
        <v>2632</v>
      </c>
      <c r="F1655" s="4" t="s">
        <v>2700</v>
      </c>
    </row>
    <row r="1656" spans="1:6" x14ac:dyDescent="0.2">
      <c r="A1656" s="4">
        <v>4331</v>
      </c>
      <c r="B1656" s="4">
        <v>271151</v>
      </c>
      <c r="C1656" s="4" t="s">
        <v>7267</v>
      </c>
      <c r="D1656" s="4" t="s">
        <v>2490</v>
      </c>
      <c r="E1656" s="4" t="s">
        <v>2632</v>
      </c>
      <c r="F1656" s="4" t="s">
        <v>2700</v>
      </c>
    </row>
    <row r="1657" spans="1:6" x14ac:dyDescent="0.2">
      <c r="A1657" s="4">
        <v>4332</v>
      </c>
      <c r="B1657" s="4"/>
      <c r="C1657" s="4" t="s">
        <v>7266</v>
      </c>
      <c r="D1657" s="4" t="s">
        <v>2490</v>
      </c>
      <c r="E1657" s="4" t="s">
        <v>2632</v>
      </c>
      <c r="F1657" s="4" t="s">
        <v>2700</v>
      </c>
    </row>
    <row r="1658" spans="1:6" x14ac:dyDescent="0.2">
      <c r="A1658" s="4">
        <v>4333</v>
      </c>
      <c r="B1658" s="4">
        <v>211326</v>
      </c>
      <c r="C1658" s="4" t="s">
        <v>7265</v>
      </c>
      <c r="D1658" s="4" t="s">
        <v>2489</v>
      </c>
      <c r="E1658" s="4" t="s">
        <v>2632</v>
      </c>
      <c r="F1658" s="4" t="s">
        <v>2700</v>
      </c>
    </row>
    <row r="1659" spans="1:6" x14ac:dyDescent="0.2">
      <c r="A1659" s="4">
        <v>4334</v>
      </c>
      <c r="B1659" s="4">
        <v>361110</v>
      </c>
      <c r="C1659" s="4" t="s">
        <v>7264</v>
      </c>
      <c r="D1659" s="4" t="s">
        <v>2489</v>
      </c>
      <c r="E1659" s="4" t="s">
        <v>2632</v>
      </c>
      <c r="F1659" s="4" t="s">
        <v>2700</v>
      </c>
    </row>
    <row r="1660" spans="1:6" x14ac:dyDescent="0.2">
      <c r="A1660" s="4">
        <v>4335</v>
      </c>
      <c r="B1660" s="4">
        <v>91644</v>
      </c>
      <c r="C1660" s="4" t="s">
        <v>7263</v>
      </c>
      <c r="D1660" s="4" t="s">
        <v>2489</v>
      </c>
      <c r="E1660" s="4" t="s">
        <v>2632</v>
      </c>
      <c r="F1660" s="4" t="s">
        <v>2700</v>
      </c>
    </row>
    <row r="1661" spans="1:6" x14ac:dyDescent="0.2">
      <c r="A1661" s="4">
        <v>4336</v>
      </c>
      <c r="B1661" s="4">
        <v>97103</v>
      </c>
      <c r="C1661" s="4" t="s">
        <v>7262</v>
      </c>
      <c r="D1661" s="4" t="s">
        <v>2333</v>
      </c>
      <c r="E1661" s="4" t="s">
        <v>2333</v>
      </c>
      <c r="F1661" s="4" t="s">
        <v>2700</v>
      </c>
    </row>
    <row r="1662" spans="1:6" x14ac:dyDescent="0.2">
      <c r="A1662" s="4">
        <v>4337</v>
      </c>
      <c r="B1662" s="4">
        <v>146714</v>
      </c>
      <c r="C1662" s="4" t="s">
        <v>7261</v>
      </c>
      <c r="D1662" s="4" t="s">
        <v>2333</v>
      </c>
      <c r="E1662" s="4" t="s">
        <v>2333</v>
      </c>
      <c r="F1662" s="4" t="s">
        <v>2700</v>
      </c>
    </row>
    <row r="1663" spans="1:6" x14ac:dyDescent="0.2">
      <c r="A1663" s="4">
        <v>4338</v>
      </c>
      <c r="B1663" s="4">
        <v>306363</v>
      </c>
      <c r="C1663" s="4" t="s">
        <v>7260</v>
      </c>
      <c r="D1663" s="4" t="s">
        <v>2333</v>
      </c>
      <c r="E1663" s="4" t="s">
        <v>2333</v>
      </c>
      <c r="F1663" s="4" t="s">
        <v>2700</v>
      </c>
    </row>
    <row r="1664" spans="1:6" x14ac:dyDescent="0.2">
      <c r="A1664" s="4">
        <v>4339</v>
      </c>
      <c r="B1664" s="4">
        <v>97833</v>
      </c>
      <c r="C1664" s="4" t="s">
        <v>7259</v>
      </c>
      <c r="D1664" s="4" t="s">
        <v>2333</v>
      </c>
      <c r="E1664" s="4" t="s">
        <v>2333</v>
      </c>
      <c r="F1664" s="4" t="s">
        <v>2700</v>
      </c>
    </row>
    <row r="1665" spans="1:6" x14ac:dyDescent="0.2">
      <c r="A1665" s="4">
        <v>4340</v>
      </c>
      <c r="B1665" s="4">
        <v>301385</v>
      </c>
      <c r="C1665" s="4" t="s">
        <v>7258</v>
      </c>
      <c r="D1665" s="4" t="s">
        <v>2333</v>
      </c>
      <c r="E1665" s="4" t="s">
        <v>2333</v>
      </c>
      <c r="F1665" s="4" t="s">
        <v>2700</v>
      </c>
    </row>
    <row r="1666" spans="1:6" x14ac:dyDescent="0.2">
      <c r="A1666" s="4">
        <v>4341</v>
      </c>
      <c r="B1666" s="4">
        <v>342404</v>
      </c>
      <c r="C1666" s="4" t="s">
        <v>7257</v>
      </c>
      <c r="D1666" s="4" t="s">
        <v>2333</v>
      </c>
      <c r="E1666" s="4" t="s">
        <v>2333</v>
      </c>
      <c r="F1666" s="4" t="s">
        <v>2700</v>
      </c>
    </row>
    <row r="1667" spans="1:6" x14ac:dyDescent="0.2">
      <c r="A1667" s="4">
        <v>4342</v>
      </c>
      <c r="B1667" s="4">
        <v>97085</v>
      </c>
      <c r="C1667" s="4" t="s">
        <v>7256</v>
      </c>
      <c r="D1667" s="4" t="s">
        <v>2333</v>
      </c>
      <c r="E1667" s="4" t="s">
        <v>2333</v>
      </c>
      <c r="F1667" s="4" t="s">
        <v>2700</v>
      </c>
    </row>
    <row r="1668" spans="1:6" x14ac:dyDescent="0.2">
      <c r="A1668" s="4">
        <v>4343</v>
      </c>
      <c r="B1668" s="4">
        <v>249411</v>
      </c>
      <c r="C1668" s="4" t="s">
        <v>7255</v>
      </c>
      <c r="D1668" s="4" t="s">
        <v>2333</v>
      </c>
      <c r="E1668" s="4" t="s">
        <v>2333</v>
      </c>
      <c r="F1668" s="4" t="s">
        <v>2700</v>
      </c>
    </row>
    <row r="1669" spans="1:6" x14ac:dyDescent="0.2">
      <c r="A1669" s="4">
        <v>4344</v>
      </c>
      <c r="B1669" s="4">
        <v>8482</v>
      </c>
      <c r="C1669" s="4" t="s">
        <v>7254</v>
      </c>
      <c r="D1669" s="4" t="s">
        <v>2333</v>
      </c>
      <c r="E1669" s="4" t="s">
        <v>2333</v>
      </c>
      <c r="F1669" s="4" t="s">
        <v>2700</v>
      </c>
    </row>
    <row r="1670" spans="1:6" x14ac:dyDescent="0.2">
      <c r="A1670" s="4">
        <v>4345</v>
      </c>
      <c r="B1670" s="4">
        <v>283870</v>
      </c>
      <c r="C1670" s="4" t="s">
        <v>7253</v>
      </c>
      <c r="D1670" s="4" t="s">
        <v>2333</v>
      </c>
      <c r="E1670" s="4" t="s">
        <v>2333</v>
      </c>
      <c r="F1670" s="4" t="s">
        <v>2700</v>
      </c>
    </row>
    <row r="1671" spans="1:6" x14ac:dyDescent="0.2">
      <c r="A1671" s="4">
        <v>4346</v>
      </c>
      <c r="B1671" s="4">
        <v>207807</v>
      </c>
      <c r="C1671" s="4" t="s">
        <v>7252</v>
      </c>
      <c r="D1671" s="4" t="s">
        <v>2333</v>
      </c>
      <c r="E1671" s="4" t="s">
        <v>2333</v>
      </c>
      <c r="F1671" s="4" t="s">
        <v>2700</v>
      </c>
    </row>
    <row r="1672" spans="1:6" x14ac:dyDescent="0.2">
      <c r="A1672" s="4">
        <v>4347</v>
      </c>
      <c r="B1672" s="4">
        <v>97838</v>
      </c>
      <c r="C1672" s="4" t="s">
        <v>7251</v>
      </c>
      <c r="D1672" s="4" t="s">
        <v>2333</v>
      </c>
      <c r="E1672" s="4" t="s">
        <v>2333</v>
      </c>
      <c r="F1672" s="4" t="s">
        <v>2700</v>
      </c>
    </row>
    <row r="1673" spans="1:6" x14ac:dyDescent="0.2">
      <c r="A1673" s="4">
        <v>4348</v>
      </c>
      <c r="B1673" s="4">
        <v>207527</v>
      </c>
      <c r="C1673" s="4" t="s">
        <v>7250</v>
      </c>
      <c r="D1673" s="4" t="s">
        <v>2621</v>
      </c>
      <c r="E1673" s="4" t="s">
        <v>2333</v>
      </c>
      <c r="F1673" s="4" t="s">
        <v>2700</v>
      </c>
    </row>
    <row r="1674" spans="1:6" x14ac:dyDescent="0.2">
      <c r="A1674" s="4">
        <v>4349</v>
      </c>
      <c r="B1674" s="4">
        <v>271499</v>
      </c>
      <c r="C1674" s="4" t="s">
        <v>7249</v>
      </c>
      <c r="D1674" s="4" t="s">
        <v>2621</v>
      </c>
      <c r="E1674" s="4" t="s">
        <v>2333</v>
      </c>
      <c r="F1674" s="4" t="s">
        <v>2700</v>
      </c>
    </row>
    <row r="1675" spans="1:6" x14ac:dyDescent="0.2">
      <c r="A1675" s="4">
        <v>4350</v>
      </c>
      <c r="B1675" s="4">
        <v>376960</v>
      </c>
      <c r="C1675" s="4" t="s">
        <v>7248</v>
      </c>
      <c r="D1675" s="4" t="s">
        <v>2621</v>
      </c>
      <c r="E1675" s="4" t="s">
        <v>2333</v>
      </c>
      <c r="F1675" s="4" t="s">
        <v>2700</v>
      </c>
    </row>
    <row r="1676" spans="1:6" x14ac:dyDescent="0.2">
      <c r="A1676" s="4">
        <v>4351</v>
      </c>
      <c r="B1676" s="4">
        <v>313046</v>
      </c>
      <c r="C1676" s="4" t="s">
        <v>7247</v>
      </c>
      <c r="D1676" s="4" t="s">
        <v>2621</v>
      </c>
      <c r="E1676" s="4" t="s">
        <v>2333</v>
      </c>
      <c r="F1676" s="4" t="s">
        <v>2700</v>
      </c>
    </row>
    <row r="1677" spans="1:6" x14ac:dyDescent="0.2">
      <c r="A1677" s="4">
        <v>4352</v>
      </c>
      <c r="B1677" s="4">
        <v>347705</v>
      </c>
      <c r="C1677" s="4" t="s">
        <v>7246</v>
      </c>
      <c r="D1677" s="4" t="s">
        <v>2470</v>
      </c>
      <c r="E1677" s="4" t="s">
        <v>6338</v>
      </c>
      <c r="F1677" s="4" t="s">
        <v>2700</v>
      </c>
    </row>
    <row r="1678" spans="1:6" x14ac:dyDescent="0.2">
      <c r="A1678" s="4">
        <v>4353</v>
      </c>
      <c r="B1678" s="4">
        <v>111807</v>
      </c>
      <c r="C1678" s="4" t="s">
        <v>7245</v>
      </c>
      <c r="D1678" s="4" t="s">
        <v>2470</v>
      </c>
      <c r="E1678" s="4" t="s">
        <v>6338</v>
      </c>
      <c r="F1678" s="4" t="s">
        <v>2700</v>
      </c>
    </row>
    <row r="1679" spans="1:6" x14ac:dyDescent="0.2">
      <c r="A1679" s="4">
        <v>4354</v>
      </c>
      <c r="B1679" s="4">
        <v>222637</v>
      </c>
      <c r="C1679" s="4" t="s">
        <v>7244</v>
      </c>
      <c r="D1679" s="4" t="s">
        <v>2470</v>
      </c>
      <c r="E1679" s="4" t="s">
        <v>6338</v>
      </c>
      <c r="F1679" s="4" t="s">
        <v>2700</v>
      </c>
    </row>
    <row r="1680" spans="1:6" x14ac:dyDescent="0.2">
      <c r="A1680" s="4">
        <v>4355</v>
      </c>
      <c r="B1680" s="4">
        <v>231669</v>
      </c>
      <c r="C1680" s="4" t="s">
        <v>7243</v>
      </c>
      <c r="D1680" s="4" t="s">
        <v>2470</v>
      </c>
      <c r="E1680" s="4" t="s">
        <v>6338</v>
      </c>
      <c r="F1680" s="4" t="s">
        <v>2700</v>
      </c>
    </row>
    <row r="1681" spans="1:6" x14ac:dyDescent="0.2">
      <c r="A1681" s="4">
        <v>4356</v>
      </c>
      <c r="B1681" s="4">
        <v>91787</v>
      </c>
      <c r="C1681" s="4" t="s">
        <v>7242</v>
      </c>
      <c r="D1681" s="4" t="s">
        <v>2470</v>
      </c>
      <c r="E1681" s="4" t="s">
        <v>6338</v>
      </c>
      <c r="F1681" s="4" t="s">
        <v>2700</v>
      </c>
    </row>
    <row r="1682" spans="1:6" x14ac:dyDescent="0.2">
      <c r="A1682" s="4">
        <v>4357</v>
      </c>
      <c r="B1682" s="4">
        <v>111827</v>
      </c>
      <c r="C1682" s="4" t="s">
        <v>7241</v>
      </c>
      <c r="D1682" s="4" t="s">
        <v>2470</v>
      </c>
      <c r="E1682" s="4" t="s">
        <v>6338</v>
      </c>
      <c r="F1682" s="4" t="s">
        <v>2700</v>
      </c>
    </row>
    <row r="1683" spans="1:6" x14ac:dyDescent="0.2">
      <c r="A1683" s="4">
        <v>4358</v>
      </c>
      <c r="B1683" s="4">
        <v>111808</v>
      </c>
      <c r="C1683" s="4" t="s">
        <v>7240</v>
      </c>
      <c r="D1683" s="4" t="s">
        <v>2470</v>
      </c>
      <c r="E1683" s="4" t="s">
        <v>6338</v>
      </c>
      <c r="F1683" s="4" t="s">
        <v>2700</v>
      </c>
    </row>
    <row r="1684" spans="1:6" x14ac:dyDescent="0.2">
      <c r="A1684" s="4">
        <v>4359</v>
      </c>
      <c r="B1684" s="4">
        <v>111809</v>
      </c>
      <c r="C1684" s="4" t="s">
        <v>7239</v>
      </c>
      <c r="D1684" s="4" t="s">
        <v>2470</v>
      </c>
      <c r="E1684" s="4" t="s">
        <v>6338</v>
      </c>
      <c r="F1684" s="4" t="s">
        <v>2700</v>
      </c>
    </row>
    <row r="1685" spans="1:6" x14ac:dyDescent="0.2">
      <c r="A1685" s="4">
        <v>4360</v>
      </c>
      <c r="B1685" s="4">
        <v>111805</v>
      </c>
      <c r="C1685" s="4" t="s">
        <v>7238</v>
      </c>
      <c r="D1685" s="4" t="s">
        <v>2470</v>
      </c>
      <c r="E1685" s="4" t="s">
        <v>6338</v>
      </c>
      <c r="F1685" s="4" t="s">
        <v>2700</v>
      </c>
    </row>
    <row r="1686" spans="1:6" x14ac:dyDescent="0.2">
      <c r="A1686" s="4">
        <v>4361</v>
      </c>
      <c r="B1686" s="4">
        <v>111810</v>
      </c>
      <c r="C1686" s="4" t="s">
        <v>7237</v>
      </c>
      <c r="D1686" s="4" t="s">
        <v>2470</v>
      </c>
      <c r="E1686" s="4" t="s">
        <v>6338</v>
      </c>
      <c r="F1686" s="4" t="s">
        <v>2700</v>
      </c>
    </row>
    <row r="1687" spans="1:6" x14ac:dyDescent="0.2">
      <c r="A1687" s="4">
        <v>4362</v>
      </c>
      <c r="B1687" s="4">
        <v>91695</v>
      </c>
      <c r="C1687" s="4" t="s">
        <v>7236</v>
      </c>
      <c r="D1687" s="4" t="s">
        <v>2470</v>
      </c>
      <c r="E1687" s="4" t="s">
        <v>6338</v>
      </c>
      <c r="F1687" s="4" t="s">
        <v>2700</v>
      </c>
    </row>
    <row r="1688" spans="1:6" x14ac:dyDescent="0.2">
      <c r="A1688" s="4">
        <v>4363</v>
      </c>
      <c r="B1688" s="4">
        <v>91696</v>
      </c>
      <c r="C1688" s="4" t="s">
        <v>7235</v>
      </c>
      <c r="D1688" s="4" t="s">
        <v>2470</v>
      </c>
      <c r="E1688" s="4" t="s">
        <v>6338</v>
      </c>
      <c r="F1688" s="4" t="s">
        <v>2700</v>
      </c>
    </row>
    <row r="1689" spans="1:6" x14ac:dyDescent="0.2">
      <c r="A1689" s="4">
        <v>4364</v>
      </c>
      <c r="B1689" s="4">
        <v>91701</v>
      </c>
      <c r="C1689" s="4" t="s">
        <v>7234</v>
      </c>
      <c r="D1689" s="4" t="s">
        <v>2470</v>
      </c>
      <c r="E1689" s="4" t="s">
        <v>6338</v>
      </c>
      <c r="F1689" s="4" t="s">
        <v>2700</v>
      </c>
    </row>
    <row r="1690" spans="1:6" x14ac:dyDescent="0.2">
      <c r="A1690" s="4">
        <v>4365</v>
      </c>
      <c r="B1690" s="4">
        <v>111822</v>
      </c>
      <c r="C1690" s="4" t="s">
        <v>7233</v>
      </c>
      <c r="D1690" s="4" t="s">
        <v>2470</v>
      </c>
      <c r="E1690" s="4" t="s">
        <v>6338</v>
      </c>
      <c r="F1690" s="4" t="s">
        <v>2700</v>
      </c>
    </row>
    <row r="1691" spans="1:6" x14ac:dyDescent="0.2">
      <c r="A1691" s="4">
        <v>4366</v>
      </c>
      <c r="B1691" s="4">
        <v>111817</v>
      </c>
      <c r="C1691" s="4" t="s">
        <v>7232</v>
      </c>
      <c r="D1691" s="4" t="s">
        <v>2470</v>
      </c>
      <c r="E1691" s="4" t="s">
        <v>6338</v>
      </c>
      <c r="F1691" s="4" t="s">
        <v>2700</v>
      </c>
    </row>
    <row r="1692" spans="1:6" x14ac:dyDescent="0.2">
      <c r="A1692" s="4">
        <v>4367</v>
      </c>
      <c r="B1692" s="4"/>
      <c r="C1692" s="4" t="s">
        <v>7231</v>
      </c>
      <c r="D1692" s="4" t="s">
        <v>2470</v>
      </c>
      <c r="E1692" s="4" t="s">
        <v>6338</v>
      </c>
      <c r="F1692" s="4" t="s">
        <v>2700</v>
      </c>
    </row>
    <row r="1693" spans="1:6" x14ac:dyDescent="0.2">
      <c r="A1693" s="4">
        <v>4368</v>
      </c>
      <c r="B1693" s="4">
        <v>91744</v>
      </c>
      <c r="C1693" s="4" t="s">
        <v>7230</v>
      </c>
      <c r="D1693" s="4" t="s">
        <v>2470</v>
      </c>
      <c r="E1693" s="4" t="s">
        <v>6338</v>
      </c>
      <c r="F1693" s="4" t="s">
        <v>2700</v>
      </c>
    </row>
    <row r="1694" spans="1:6" x14ac:dyDescent="0.2">
      <c r="A1694" s="4">
        <v>4369</v>
      </c>
      <c r="B1694" s="4">
        <v>111821</v>
      </c>
      <c r="C1694" s="4" t="s">
        <v>7229</v>
      </c>
      <c r="D1694" s="4" t="s">
        <v>2470</v>
      </c>
      <c r="E1694" s="4" t="s">
        <v>6338</v>
      </c>
      <c r="F1694" s="4" t="s">
        <v>2700</v>
      </c>
    </row>
    <row r="1695" spans="1:6" x14ac:dyDescent="0.2">
      <c r="A1695" s="4">
        <v>4370</v>
      </c>
      <c r="B1695" s="4">
        <v>111819</v>
      </c>
      <c r="C1695" s="4" t="s">
        <v>7228</v>
      </c>
      <c r="D1695" s="4" t="s">
        <v>2470</v>
      </c>
      <c r="E1695" s="4" t="s">
        <v>6338</v>
      </c>
      <c r="F1695" s="4" t="s">
        <v>2700</v>
      </c>
    </row>
    <row r="1696" spans="1:6" x14ac:dyDescent="0.2">
      <c r="A1696" s="4">
        <v>4371</v>
      </c>
      <c r="B1696" s="4">
        <v>337021</v>
      </c>
      <c r="C1696" s="4" t="s">
        <v>7227</v>
      </c>
      <c r="D1696" s="4" t="s">
        <v>2596</v>
      </c>
      <c r="E1696" s="4" t="s">
        <v>6192</v>
      </c>
      <c r="F1696" s="4" t="s">
        <v>2700</v>
      </c>
    </row>
    <row r="1697" spans="1:6" x14ac:dyDescent="0.2">
      <c r="A1697" s="4">
        <v>4372</v>
      </c>
      <c r="B1697" s="4"/>
      <c r="C1697" s="4" t="s">
        <v>7226</v>
      </c>
      <c r="D1697" s="4" t="s">
        <v>2336</v>
      </c>
      <c r="E1697" s="4" t="s">
        <v>6261</v>
      </c>
      <c r="F1697" s="4" t="s">
        <v>2700</v>
      </c>
    </row>
    <row r="1698" spans="1:6" x14ac:dyDescent="0.2">
      <c r="A1698" s="4">
        <v>4373</v>
      </c>
      <c r="B1698" s="4"/>
      <c r="C1698" s="4" t="s">
        <v>7225</v>
      </c>
      <c r="D1698" s="4" t="s">
        <v>2401</v>
      </c>
      <c r="E1698" s="4" t="s">
        <v>7192</v>
      </c>
      <c r="F1698" s="4" t="s">
        <v>2700</v>
      </c>
    </row>
    <row r="1699" spans="1:6" x14ac:dyDescent="0.2">
      <c r="A1699" s="4">
        <v>4374</v>
      </c>
      <c r="B1699" s="4"/>
      <c r="C1699" s="4" t="s">
        <v>7224</v>
      </c>
      <c r="D1699" s="4" t="s">
        <v>2401</v>
      </c>
      <c r="E1699" s="4" t="s">
        <v>7192</v>
      </c>
      <c r="F1699" s="4" t="s">
        <v>2700</v>
      </c>
    </row>
    <row r="1700" spans="1:6" x14ac:dyDescent="0.2">
      <c r="A1700" s="4">
        <v>4376</v>
      </c>
      <c r="B1700" s="4">
        <v>111834</v>
      </c>
      <c r="C1700" s="4" t="s">
        <v>7223</v>
      </c>
      <c r="D1700" s="4" t="s">
        <v>2470</v>
      </c>
      <c r="E1700" s="4" t="s">
        <v>6338</v>
      </c>
      <c r="F1700" s="4" t="s">
        <v>2700</v>
      </c>
    </row>
    <row r="1701" spans="1:6" x14ac:dyDescent="0.2">
      <c r="A1701" s="4">
        <v>4377</v>
      </c>
      <c r="B1701" s="4"/>
      <c r="C1701" s="4" t="s">
        <v>7222</v>
      </c>
      <c r="D1701" s="4" t="s">
        <v>2333</v>
      </c>
      <c r="E1701" s="4" t="s">
        <v>2333</v>
      </c>
      <c r="F1701" s="4" t="s">
        <v>2700</v>
      </c>
    </row>
    <row r="1702" spans="1:6" x14ac:dyDescent="0.2">
      <c r="A1702" s="4">
        <v>4379</v>
      </c>
      <c r="B1702" s="4">
        <v>359149</v>
      </c>
      <c r="C1702" s="4" t="s">
        <v>7221</v>
      </c>
      <c r="D1702" s="4" t="s">
        <v>2527</v>
      </c>
      <c r="E1702" s="4" t="s">
        <v>6190</v>
      </c>
      <c r="F1702" s="4" t="s">
        <v>2700</v>
      </c>
    </row>
    <row r="1703" spans="1:6" x14ac:dyDescent="0.2">
      <c r="A1703" s="4">
        <v>4380</v>
      </c>
      <c r="B1703" s="4">
        <v>199593</v>
      </c>
      <c r="C1703" s="4" t="s">
        <v>7220</v>
      </c>
      <c r="D1703" s="4" t="s">
        <v>2470</v>
      </c>
      <c r="E1703" s="4" t="s">
        <v>6338</v>
      </c>
      <c r="F1703" s="4" t="s">
        <v>2700</v>
      </c>
    </row>
    <row r="1704" spans="1:6" x14ac:dyDescent="0.2">
      <c r="A1704" s="4">
        <v>4381</v>
      </c>
      <c r="B1704" s="4"/>
      <c r="C1704" s="4" t="s">
        <v>7219</v>
      </c>
      <c r="D1704" s="4" t="s">
        <v>2432</v>
      </c>
      <c r="E1704" s="4" t="s">
        <v>6153</v>
      </c>
      <c r="F1704" s="4" t="s">
        <v>2700</v>
      </c>
    </row>
    <row r="1705" spans="1:6" x14ac:dyDescent="0.2">
      <c r="A1705" s="4">
        <v>4383</v>
      </c>
      <c r="B1705" s="4"/>
      <c r="C1705" s="4" t="s">
        <v>7218</v>
      </c>
      <c r="D1705" s="4" t="s">
        <v>2383</v>
      </c>
      <c r="E1705" s="4" t="s">
        <v>2383</v>
      </c>
      <c r="F1705" s="4" t="s">
        <v>2700</v>
      </c>
    </row>
    <row r="1706" spans="1:6" x14ac:dyDescent="0.2">
      <c r="A1706" s="4">
        <v>4384</v>
      </c>
      <c r="B1706" s="4"/>
      <c r="C1706" s="4" t="s">
        <v>7217</v>
      </c>
      <c r="D1706" s="4" t="s">
        <v>2333</v>
      </c>
      <c r="E1706" s="4" t="s">
        <v>2333</v>
      </c>
      <c r="F1706" s="4" t="s">
        <v>2700</v>
      </c>
    </row>
    <row r="1707" spans="1:6" x14ac:dyDescent="0.2">
      <c r="A1707" s="4">
        <v>4385</v>
      </c>
      <c r="B1707" s="4"/>
      <c r="C1707" s="4" t="s">
        <v>7216</v>
      </c>
      <c r="D1707" s="4" t="s">
        <v>2336</v>
      </c>
      <c r="E1707" s="4" t="s">
        <v>6261</v>
      </c>
      <c r="F1707" s="4" t="s">
        <v>2700</v>
      </c>
    </row>
    <row r="1708" spans="1:6" x14ac:dyDescent="0.2">
      <c r="A1708" s="4">
        <v>4386</v>
      </c>
      <c r="B1708" s="4">
        <v>339242</v>
      </c>
      <c r="C1708" s="4" t="s">
        <v>7215</v>
      </c>
      <c r="D1708" s="4" t="s">
        <v>2348</v>
      </c>
      <c r="E1708" s="4" t="s">
        <v>6509</v>
      </c>
      <c r="F1708" s="4" t="s">
        <v>2700</v>
      </c>
    </row>
    <row r="1709" spans="1:6" x14ac:dyDescent="0.2">
      <c r="A1709" s="4">
        <v>4387</v>
      </c>
      <c r="B1709" s="4">
        <v>337688</v>
      </c>
      <c r="C1709" s="4" t="s">
        <v>7214</v>
      </c>
      <c r="D1709" s="4" t="s">
        <v>2330</v>
      </c>
      <c r="E1709" s="4" t="s">
        <v>6258</v>
      </c>
      <c r="F1709" s="4" t="s">
        <v>2700</v>
      </c>
    </row>
    <row r="1710" spans="1:6" x14ac:dyDescent="0.2">
      <c r="A1710" s="4">
        <v>4388</v>
      </c>
      <c r="B1710" s="4">
        <v>180008</v>
      </c>
      <c r="C1710" s="4" t="s">
        <v>7213</v>
      </c>
      <c r="D1710" s="4" t="s">
        <v>2330</v>
      </c>
      <c r="E1710" s="4" t="s">
        <v>6258</v>
      </c>
      <c r="F1710" s="4" t="s">
        <v>2700</v>
      </c>
    </row>
    <row r="1711" spans="1:6" x14ac:dyDescent="0.2">
      <c r="A1711" s="4">
        <v>4389</v>
      </c>
      <c r="B1711" s="4">
        <v>89918</v>
      </c>
      <c r="C1711" s="4" t="s">
        <v>7212</v>
      </c>
      <c r="D1711" s="4" t="s">
        <v>2514</v>
      </c>
      <c r="E1711" s="4" t="s">
        <v>6190</v>
      </c>
      <c r="F1711" s="4" t="s">
        <v>2700</v>
      </c>
    </row>
    <row r="1712" spans="1:6" x14ac:dyDescent="0.2">
      <c r="A1712" s="4">
        <v>4390</v>
      </c>
      <c r="B1712" s="4">
        <v>86192</v>
      </c>
      <c r="C1712" s="4" t="s">
        <v>7211</v>
      </c>
      <c r="D1712" s="4" t="s">
        <v>2579</v>
      </c>
      <c r="E1712" s="4" t="s">
        <v>6190</v>
      </c>
      <c r="F1712" s="4" t="s">
        <v>2700</v>
      </c>
    </row>
    <row r="1713" spans="1:6" x14ac:dyDescent="0.2">
      <c r="A1713" s="4">
        <v>4391</v>
      </c>
      <c r="B1713" s="4">
        <v>340247</v>
      </c>
      <c r="C1713" s="4" t="s">
        <v>7210</v>
      </c>
      <c r="D1713" s="4" t="s">
        <v>2524</v>
      </c>
      <c r="E1713" s="4" t="s">
        <v>6267</v>
      </c>
      <c r="F1713" s="4" t="s">
        <v>2700</v>
      </c>
    </row>
    <row r="1714" spans="1:6" x14ac:dyDescent="0.2">
      <c r="A1714" s="4">
        <v>4392</v>
      </c>
      <c r="B1714" s="4">
        <v>340245</v>
      </c>
      <c r="C1714" s="4" t="s">
        <v>7209</v>
      </c>
      <c r="D1714" s="4" t="s">
        <v>2524</v>
      </c>
      <c r="E1714" s="4" t="s">
        <v>6267</v>
      </c>
      <c r="F1714" s="4" t="s">
        <v>2700</v>
      </c>
    </row>
    <row r="1715" spans="1:6" x14ac:dyDescent="0.2">
      <c r="A1715" s="4">
        <v>4393</v>
      </c>
      <c r="B1715" s="4">
        <v>340118</v>
      </c>
      <c r="C1715" s="4" t="s">
        <v>7208</v>
      </c>
      <c r="D1715" s="4" t="s">
        <v>2524</v>
      </c>
      <c r="E1715" s="4" t="s">
        <v>6267</v>
      </c>
      <c r="F1715" s="4" t="s">
        <v>2700</v>
      </c>
    </row>
    <row r="1716" spans="1:6" x14ac:dyDescent="0.2">
      <c r="A1716" s="4">
        <v>4394</v>
      </c>
      <c r="B1716" s="4">
        <v>328783</v>
      </c>
      <c r="C1716" s="4" t="s">
        <v>7207</v>
      </c>
      <c r="D1716" s="4" t="s">
        <v>2519</v>
      </c>
      <c r="E1716" s="4" t="s">
        <v>6192</v>
      </c>
      <c r="F1716" s="4" t="s">
        <v>2700</v>
      </c>
    </row>
    <row r="1717" spans="1:6" x14ac:dyDescent="0.2">
      <c r="A1717" s="4">
        <v>4395</v>
      </c>
      <c r="B1717" s="4">
        <v>284947</v>
      </c>
      <c r="C1717" s="4" t="s">
        <v>7206</v>
      </c>
      <c r="D1717" s="4" t="s">
        <v>2519</v>
      </c>
      <c r="E1717" s="4" t="s">
        <v>6192</v>
      </c>
      <c r="F1717" s="4" t="s">
        <v>2700</v>
      </c>
    </row>
    <row r="1718" spans="1:6" x14ac:dyDescent="0.2">
      <c r="A1718" s="4">
        <v>4396</v>
      </c>
      <c r="B1718" s="4">
        <v>8975</v>
      </c>
      <c r="C1718" s="4" t="s">
        <v>7205</v>
      </c>
      <c r="D1718" s="4" t="s">
        <v>2335</v>
      </c>
      <c r="E1718" s="4" t="s">
        <v>6211</v>
      </c>
      <c r="F1718" s="4" t="s">
        <v>2700</v>
      </c>
    </row>
    <row r="1719" spans="1:6" x14ac:dyDescent="0.2">
      <c r="A1719" s="4">
        <v>4397</v>
      </c>
      <c r="B1719" s="4">
        <v>97454</v>
      </c>
      <c r="C1719" s="4" t="s">
        <v>7204</v>
      </c>
      <c r="D1719" s="4" t="s">
        <v>2527</v>
      </c>
      <c r="E1719" s="4" t="s">
        <v>6190</v>
      </c>
      <c r="F1719" s="4" t="s">
        <v>2700</v>
      </c>
    </row>
    <row r="1720" spans="1:6" x14ac:dyDescent="0.2">
      <c r="A1720" s="4">
        <v>4399</v>
      </c>
      <c r="B1720" s="4">
        <v>89928</v>
      </c>
      <c r="C1720" s="4" t="s">
        <v>7203</v>
      </c>
      <c r="D1720" s="4" t="s">
        <v>2513</v>
      </c>
      <c r="E1720" s="4" t="s">
        <v>6190</v>
      </c>
      <c r="F1720" s="4" t="s">
        <v>2700</v>
      </c>
    </row>
    <row r="1721" spans="1:6" x14ac:dyDescent="0.2">
      <c r="A1721" s="4">
        <v>4403</v>
      </c>
      <c r="B1721" s="4">
        <v>307457</v>
      </c>
      <c r="C1721" s="4" t="s">
        <v>7202</v>
      </c>
      <c r="D1721" s="4" t="s">
        <v>2351</v>
      </c>
      <c r="E1721" s="4" t="s">
        <v>2351</v>
      </c>
      <c r="F1721" s="4" t="s">
        <v>2700</v>
      </c>
    </row>
    <row r="1722" spans="1:6" x14ac:dyDescent="0.2">
      <c r="A1722" s="4">
        <v>4404</v>
      </c>
      <c r="B1722" s="4">
        <v>340316</v>
      </c>
      <c r="C1722" s="4" t="s">
        <v>7201</v>
      </c>
      <c r="D1722" s="4" t="s">
        <v>2540</v>
      </c>
      <c r="E1722" s="4" t="s">
        <v>2541</v>
      </c>
      <c r="F1722" s="4" t="s">
        <v>2700</v>
      </c>
    </row>
    <row r="1723" spans="1:6" x14ac:dyDescent="0.2">
      <c r="A1723" s="4">
        <v>4405</v>
      </c>
      <c r="B1723" s="4">
        <v>344594</v>
      </c>
      <c r="C1723" s="4" t="s">
        <v>7200</v>
      </c>
      <c r="D1723" s="4" t="s">
        <v>2538</v>
      </c>
      <c r="E1723" s="4" t="s">
        <v>2541</v>
      </c>
      <c r="F1723" s="4" t="s">
        <v>2700</v>
      </c>
    </row>
    <row r="1724" spans="1:6" x14ac:dyDescent="0.2">
      <c r="A1724" s="4">
        <v>4406</v>
      </c>
      <c r="B1724" s="4">
        <v>341677</v>
      </c>
      <c r="C1724" s="4" t="s">
        <v>7199</v>
      </c>
      <c r="D1724" s="4" t="s">
        <v>2538</v>
      </c>
      <c r="E1724" s="4" t="s">
        <v>2541</v>
      </c>
      <c r="F1724" s="4" t="s">
        <v>2700</v>
      </c>
    </row>
    <row r="1725" spans="1:6" x14ac:dyDescent="0.2">
      <c r="A1725" s="4">
        <v>4407</v>
      </c>
      <c r="B1725" s="4">
        <v>317739</v>
      </c>
      <c r="C1725" s="4" t="s">
        <v>7198</v>
      </c>
      <c r="D1725" s="4" t="s">
        <v>2440</v>
      </c>
      <c r="E1725" s="4" t="s">
        <v>6524</v>
      </c>
      <c r="F1725" s="4" t="s">
        <v>2700</v>
      </c>
    </row>
    <row r="1726" spans="1:6" x14ac:dyDescent="0.2">
      <c r="A1726" s="4">
        <v>4408</v>
      </c>
      <c r="B1726" s="4">
        <v>337446</v>
      </c>
      <c r="C1726" s="4" t="s">
        <v>7197</v>
      </c>
      <c r="D1726" s="4" t="s">
        <v>2523</v>
      </c>
      <c r="E1726" s="4" t="s">
        <v>6192</v>
      </c>
      <c r="F1726" s="4" t="s">
        <v>2700</v>
      </c>
    </row>
    <row r="1727" spans="1:6" x14ac:dyDescent="0.2">
      <c r="A1727" s="4">
        <v>4409</v>
      </c>
      <c r="B1727" s="4">
        <v>342831</v>
      </c>
      <c r="C1727" s="4" t="s">
        <v>7196</v>
      </c>
      <c r="D1727" s="4" t="s">
        <v>2435</v>
      </c>
      <c r="E1727" s="4" t="s">
        <v>2435</v>
      </c>
      <c r="F1727" s="4" t="s">
        <v>2700</v>
      </c>
    </row>
    <row r="1728" spans="1:6" x14ac:dyDescent="0.2">
      <c r="A1728" s="4">
        <v>4410</v>
      </c>
      <c r="B1728" s="4">
        <v>341207</v>
      </c>
      <c r="C1728" s="4" t="s">
        <v>7195</v>
      </c>
      <c r="D1728" s="4" t="s">
        <v>2524</v>
      </c>
      <c r="E1728" s="4" t="s">
        <v>6267</v>
      </c>
      <c r="F1728" s="4" t="s">
        <v>2700</v>
      </c>
    </row>
    <row r="1729" spans="1:6" x14ac:dyDescent="0.2">
      <c r="A1729" s="4">
        <v>4411</v>
      </c>
      <c r="B1729" s="4">
        <v>342178</v>
      </c>
      <c r="C1729" s="4" t="s">
        <v>7194</v>
      </c>
      <c r="D1729" s="4" t="s">
        <v>2333</v>
      </c>
      <c r="E1729" s="4" t="s">
        <v>2333</v>
      </c>
      <c r="F1729" s="4" t="s">
        <v>2700</v>
      </c>
    </row>
    <row r="1730" spans="1:6" x14ac:dyDescent="0.2">
      <c r="A1730" s="4">
        <v>4412</v>
      </c>
      <c r="B1730" s="4"/>
      <c r="C1730" s="4" t="s">
        <v>7193</v>
      </c>
      <c r="D1730" s="4" t="s">
        <v>2401</v>
      </c>
      <c r="E1730" s="4" t="s">
        <v>7192</v>
      </c>
      <c r="F1730" s="4" t="s">
        <v>2700</v>
      </c>
    </row>
    <row r="1731" spans="1:6" x14ac:dyDescent="0.2">
      <c r="A1731" s="4">
        <v>4413</v>
      </c>
      <c r="B1731" s="4">
        <v>109724</v>
      </c>
      <c r="C1731" s="4" t="s">
        <v>7191</v>
      </c>
      <c r="D1731" s="4" t="s">
        <v>2595</v>
      </c>
      <c r="E1731" s="4" t="s">
        <v>2595</v>
      </c>
      <c r="F1731" s="4" t="s">
        <v>2700</v>
      </c>
    </row>
    <row r="1732" spans="1:6" x14ac:dyDescent="0.2">
      <c r="A1732" s="4">
        <v>4414</v>
      </c>
      <c r="B1732" s="4">
        <v>155887</v>
      </c>
      <c r="C1732" s="4" t="s">
        <v>7190</v>
      </c>
      <c r="D1732" s="4" t="s">
        <v>2541</v>
      </c>
      <c r="E1732" s="4" t="s">
        <v>2541</v>
      </c>
      <c r="F1732" s="4" t="s">
        <v>2700</v>
      </c>
    </row>
    <row r="1733" spans="1:6" x14ac:dyDescent="0.2">
      <c r="A1733" s="4">
        <v>4415</v>
      </c>
      <c r="B1733" s="4">
        <v>329990</v>
      </c>
      <c r="C1733" s="4" t="s">
        <v>7189</v>
      </c>
      <c r="D1733" s="4" t="s">
        <v>2513</v>
      </c>
      <c r="E1733" s="4" t="s">
        <v>6190</v>
      </c>
      <c r="F1733" s="4" t="s">
        <v>2700</v>
      </c>
    </row>
    <row r="1734" spans="1:6" x14ac:dyDescent="0.2">
      <c r="A1734" s="4">
        <v>4416</v>
      </c>
      <c r="B1734" s="4">
        <v>340891</v>
      </c>
      <c r="C1734" s="4" t="s">
        <v>7188</v>
      </c>
      <c r="D1734" s="4" t="s">
        <v>2603</v>
      </c>
      <c r="E1734" s="4" t="s">
        <v>6190</v>
      </c>
      <c r="F1734" s="4" t="s">
        <v>2700</v>
      </c>
    </row>
    <row r="1735" spans="1:6" x14ac:dyDescent="0.2">
      <c r="A1735" s="4">
        <v>4417</v>
      </c>
      <c r="B1735" s="4">
        <v>341039</v>
      </c>
      <c r="C1735" s="4" t="s">
        <v>7187</v>
      </c>
      <c r="D1735" s="4" t="s">
        <v>2538</v>
      </c>
      <c r="E1735" s="4" t="s">
        <v>2541</v>
      </c>
      <c r="F1735" s="4" t="s">
        <v>2700</v>
      </c>
    </row>
    <row r="1736" spans="1:6" x14ac:dyDescent="0.2">
      <c r="A1736" s="4">
        <v>4418</v>
      </c>
      <c r="B1736" s="4">
        <v>93988</v>
      </c>
      <c r="C1736" s="4" t="s">
        <v>7186</v>
      </c>
      <c r="D1736" s="4" t="s">
        <v>2597</v>
      </c>
      <c r="E1736" s="4" t="s">
        <v>2598</v>
      </c>
      <c r="F1736" s="4" t="s">
        <v>2700</v>
      </c>
    </row>
    <row r="1737" spans="1:6" x14ac:dyDescent="0.2">
      <c r="A1737" s="4">
        <v>4420</v>
      </c>
      <c r="B1737" s="4">
        <v>346092</v>
      </c>
      <c r="C1737" s="4" t="s">
        <v>7185</v>
      </c>
      <c r="D1737" s="4" t="s">
        <v>2341</v>
      </c>
      <c r="E1737" s="4" t="s">
        <v>2341</v>
      </c>
      <c r="F1737" s="4" t="s">
        <v>2700</v>
      </c>
    </row>
    <row r="1738" spans="1:6" x14ac:dyDescent="0.2">
      <c r="A1738" s="4">
        <v>4421</v>
      </c>
      <c r="B1738" s="4"/>
      <c r="C1738" s="4" t="s">
        <v>7184</v>
      </c>
      <c r="D1738" s="4" t="s">
        <v>2341</v>
      </c>
      <c r="E1738" s="4" t="s">
        <v>2341</v>
      </c>
      <c r="F1738" s="4" t="s">
        <v>2700</v>
      </c>
    </row>
    <row r="1739" spans="1:6" x14ac:dyDescent="0.2">
      <c r="A1739" s="4">
        <v>4422</v>
      </c>
      <c r="B1739" s="4">
        <v>346952</v>
      </c>
      <c r="C1739" s="4" t="s">
        <v>7183</v>
      </c>
      <c r="D1739" s="4" t="s">
        <v>2341</v>
      </c>
      <c r="E1739" s="4" t="s">
        <v>2341</v>
      </c>
      <c r="F1739" s="4" t="s">
        <v>2700</v>
      </c>
    </row>
    <row r="1740" spans="1:6" x14ac:dyDescent="0.2">
      <c r="A1740" s="4">
        <v>4423</v>
      </c>
      <c r="B1740" s="4">
        <v>83434</v>
      </c>
      <c r="C1740" s="4" t="s">
        <v>7182</v>
      </c>
      <c r="D1740" s="4" t="s">
        <v>2333</v>
      </c>
      <c r="E1740" s="4" t="s">
        <v>2333</v>
      </c>
      <c r="F1740" s="4" t="s">
        <v>2700</v>
      </c>
    </row>
    <row r="1741" spans="1:6" x14ac:dyDescent="0.2">
      <c r="A1741" s="4">
        <v>4424</v>
      </c>
      <c r="B1741" s="4">
        <v>342896</v>
      </c>
      <c r="C1741" s="4" t="s">
        <v>7181</v>
      </c>
      <c r="D1741" s="4" t="s">
        <v>2541</v>
      </c>
      <c r="E1741" s="4" t="s">
        <v>2541</v>
      </c>
      <c r="F1741" s="4" t="s">
        <v>2700</v>
      </c>
    </row>
    <row r="1742" spans="1:6" x14ac:dyDescent="0.2">
      <c r="A1742" s="4">
        <v>4425</v>
      </c>
      <c r="B1742" s="4">
        <v>340324</v>
      </c>
      <c r="C1742" s="4" t="s">
        <v>7180</v>
      </c>
      <c r="D1742" s="4" t="s">
        <v>2540</v>
      </c>
      <c r="E1742" s="4" t="s">
        <v>2541</v>
      </c>
      <c r="F1742" s="4" t="s">
        <v>2700</v>
      </c>
    </row>
    <row r="1743" spans="1:6" x14ac:dyDescent="0.2">
      <c r="A1743" s="4">
        <v>4426</v>
      </c>
      <c r="B1743" s="4">
        <v>341024</v>
      </c>
      <c r="C1743" s="4" t="s">
        <v>7179</v>
      </c>
      <c r="D1743" s="4" t="s">
        <v>2594</v>
      </c>
      <c r="E1743" s="4" t="s">
        <v>6447</v>
      </c>
      <c r="F1743" s="4" t="s">
        <v>2700</v>
      </c>
    </row>
    <row r="1744" spans="1:6" x14ac:dyDescent="0.2">
      <c r="A1744" s="4">
        <v>4427</v>
      </c>
      <c r="B1744" s="4">
        <v>341035</v>
      </c>
      <c r="C1744" s="4" t="s">
        <v>7178</v>
      </c>
      <c r="D1744" s="4" t="s">
        <v>2594</v>
      </c>
      <c r="E1744" s="4" t="s">
        <v>6447</v>
      </c>
      <c r="F1744" s="4" t="s">
        <v>2700</v>
      </c>
    </row>
    <row r="1745" spans="1:6" x14ac:dyDescent="0.2">
      <c r="A1745" s="4">
        <v>4428</v>
      </c>
      <c r="B1745" s="4">
        <v>304156</v>
      </c>
      <c r="C1745" s="4" t="s">
        <v>7177</v>
      </c>
      <c r="D1745" s="4" t="s">
        <v>2514</v>
      </c>
      <c r="E1745" s="4" t="s">
        <v>6190</v>
      </c>
      <c r="F1745" s="4" t="s">
        <v>2700</v>
      </c>
    </row>
    <row r="1746" spans="1:6" x14ac:dyDescent="0.2">
      <c r="A1746" s="4">
        <v>4429</v>
      </c>
      <c r="B1746" s="4">
        <v>317730</v>
      </c>
      <c r="C1746" s="4" t="s">
        <v>7176</v>
      </c>
      <c r="D1746" s="4" t="s">
        <v>2440</v>
      </c>
      <c r="E1746" s="4" t="s">
        <v>6524</v>
      </c>
      <c r="F1746" s="4" t="s">
        <v>2700</v>
      </c>
    </row>
    <row r="1747" spans="1:6" x14ac:dyDescent="0.2">
      <c r="A1747" s="4">
        <v>4431</v>
      </c>
      <c r="B1747" s="4"/>
      <c r="C1747" s="4" t="s">
        <v>7175</v>
      </c>
      <c r="D1747" s="4" t="s">
        <v>2341</v>
      </c>
      <c r="E1747" s="4" t="s">
        <v>2341</v>
      </c>
      <c r="F1747" s="4" t="s">
        <v>2700</v>
      </c>
    </row>
    <row r="1748" spans="1:6" x14ac:dyDescent="0.2">
      <c r="A1748" s="4">
        <v>4432</v>
      </c>
      <c r="B1748" s="4">
        <v>5277</v>
      </c>
      <c r="C1748" s="4" t="s">
        <v>7174</v>
      </c>
      <c r="D1748" s="4" t="s">
        <v>2448</v>
      </c>
      <c r="E1748" s="4" t="s">
        <v>7173</v>
      </c>
      <c r="F1748" s="4" t="s">
        <v>2700</v>
      </c>
    </row>
    <row r="1749" spans="1:6" x14ac:dyDescent="0.2">
      <c r="A1749" s="4">
        <v>4433</v>
      </c>
      <c r="B1749" s="4">
        <v>344983</v>
      </c>
      <c r="C1749" s="4" t="s">
        <v>7172</v>
      </c>
      <c r="D1749" s="4" t="s">
        <v>2524</v>
      </c>
      <c r="E1749" s="4" t="s">
        <v>6267</v>
      </c>
      <c r="F1749" s="4" t="s">
        <v>2700</v>
      </c>
    </row>
    <row r="1750" spans="1:6" x14ac:dyDescent="0.2">
      <c r="A1750" s="4">
        <v>4434</v>
      </c>
      <c r="B1750" s="4">
        <v>6375</v>
      </c>
      <c r="C1750" s="4" t="s">
        <v>7171</v>
      </c>
      <c r="D1750" s="4" t="s">
        <v>2432</v>
      </c>
      <c r="E1750" s="4" t="s">
        <v>6153</v>
      </c>
      <c r="F1750" s="4" t="s">
        <v>2700</v>
      </c>
    </row>
    <row r="1751" spans="1:6" x14ac:dyDescent="0.2">
      <c r="A1751" s="4">
        <v>4435</v>
      </c>
      <c r="B1751" s="4">
        <v>344596</v>
      </c>
      <c r="C1751" s="4" t="s">
        <v>7170</v>
      </c>
      <c r="D1751" s="4" t="s">
        <v>2524</v>
      </c>
      <c r="E1751" s="4" t="s">
        <v>6267</v>
      </c>
      <c r="F1751" s="4" t="s">
        <v>2700</v>
      </c>
    </row>
    <row r="1752" spans="1:6" x14ac:dyDescent="0.2">
      <c r="A1752" s="4">
        <v>4436</v>
      </c>
      <c r="B1752" s="4">
        <v>343805</v>
      </c>
      <c r="C1752" s="4" t="s">
        <v>7169</v>
      </c>
      <c r="D1752" s="4" t="s">
        <v>2524</v>
      </c>
      <c r="E1752" s="4" t="s">
        <v>6267</v>
      </c>
      <c r="F1752" s="4" t="s">
        <v>2700</v>
      </c>
    </row>
    <row r="1753" spans="1:6" x14ac:dyDescent="0.2">
      <c r="A1753" s="4">
        <v>4438</v>
      </c>
      <c r="B1753" s="4">
        <v>168053</v>
      </c>
      <c r="C1753" s="4" t="s">
        <v>7168</v>
      </c>
      <c r="D1753" s="4" t="s">
        <v>2426</v>
      </c>
      <c r="E1753" s="4" t="s">
        <v>2426</v>
      </c>
      <c r="F1753" s="4" t="s">
        <v>2700</v>
      </c>
    </row>
    <row r="1754" spans="1:6" x14ac:dyDescent="0.2">
      <c r="A1754" s="4">
        <v>4440</v>
      </c>
      <c r="B1754" s="4"/>
      <c r="C1754" s="4" t="s">
        <v>7167</v>
      </c>
      <c r="D1754" s="4" t="s">
        <v>2336</v>
      </c>
      <c r="E1754" s="4" t="s">
        <v>6261</v>
      </c>
      <c r="F1754" s="4" t="s">
        <v>2700</v>
      </c>
    </row>
    <row r="1755" spans="1:6" x14ac:dyDescent="0.2">
      <c r="A1755" s="4">
        <v>4441</v>
      </c>
      <c r="B1755" s="4">
        <v>271210</v>
      </c>
      <c r="C1755" s="4" t="s">
        <v>7166</v>
      </c>
      <c r="D1755" s="4" t="s">
        <v>2595</v>
      </c>
      <c r="E1755" s="4" t="s">
        <v>2595</v>
      </c>
      <c r="F1755" s="4" t="s">
        <v>2700</v>
      </c>
    </row>
    <row r="1756" spans="1:6" x14ac:dyDescent="0.2">
      <c r="A1756" s="4">
        <v>4442</v>
      </c>
      <c r="B1756" s="4"/>
      <c r="C1756" s="4" t="s">
        <v>7165</v>
      </c>
      <c r="D1756" s="4" t="s">
        <v>2490</v>
      </c>
      <c r="E1756" s="4" t="s">
        <v>2632</v>
      </c>
      <c r="F1756" s="4" t="s">
        <v>2700</v>
      </c>
    </row>
    <row r="1757" spans="1:6" x14ac:dyDescent="0.2">
      <c r="A1757" s="4">
        <v>4443</v>
      </c>
      <c r="B1757" s="4">
        <v>91266</v>
      </c>
      <c r="C1757" s="4" t="s">
        <v>7164</v>
      </c>
      <c r="D1757" s="4" t="s">
        <v>2490</v>
      </c>
      <c r="E1757" s="4" t="s">
        <v>2632</v>
      </c>
      <c r="F1757" s="4" t="s">
        <v>2700</v>
      </c>
    </row>
    <row r="1758" spans="1:6" x14ac:dyDescent="0.2">
      <c r="A1758" s="4">
        <v>4444</v>
      </c>
      <c r="B1758" s="4"/>
      <c r="C1758" s="4" t="s">
        <v>7163</v>
      </c>
      <c r="D1758" s="4" t="s">
        <v>2490</v>
      </c>
      <c r="E1758" s="4" t="s">
        <v>2632</v>
      </c>
      <c r="F1758" s="4" t="s">
        <v>2700</v>
      </c>
    </row>
    <row r="1759" spans="1:6" x14ac:dyDescent="0.2">
      <c r="A1759" s="4">
        <v>4445</v>
      </c>
      <c r="B1759" s="4">
        <v>345030</v>
      </c>
      <c r="C1759" s="4" t="s">
        <v>7162</v>
      </c>
      <c r="D1759" s="4" t="s">
        <v>2551</v>
      </c>
      <c r="E1759" s="4" t="s">
        <v>6443</v>
      </c>
      <c r="F1759" s="4" t="s">
        <v>2700</v>
      </c>
    </row>
    <row r="1760" spans="1:6" x14ac:dyDescent="0.2">
      <c r="A1760" s="4">
        <v>4446</v>
      </c>
      <c r="B1760" s="4">
        <v>274587</v>
      </c>
      <c r="C1760" s="4" t="s">
        <v>7161</v>
      </c>
      <c r="D1760" s="4" t="s">
        <v>2336</v>
      </c>
      <c r="E1760" s="4" t="s">
        <v>6261</v>
      </c>
      <c r="F1760" s="4" t="s">
        <v>2700</v>
      </c>
    </row>
    <row r="1761" spans="1:6" x14ac:dyDescent="0.2">
      <c r="A1761" s="4">
        <v>4447</v>
      </c>
      <c r="B1761" s="4">
        <v>343865</v>
      </c>
      <c r="C1761" s="4" t="s">
        <v>7160</v>
      </c>
      <c r="D1761" s="4" t="s">
        <v>2345</v>
      </c>
      <c r="E1761" s="4" t="s">
        <v>6325</v>
      </c>
      <c r="F1761" s="4" t="s">
        <v>2700</v>
      </c>
    </row>
    <row r="1762" spans="1:6" x14ac:dyDescent="0.2">
      <c r="A1762" s="4">
        <v>4448</v>
      </c>
      <c r="B1762" s="4">
        <v>342387</v>
      </c>
      <c r="C1762" s="4" t="s">
        <v>7159</v>
      </c>
      <c r="D1762" s="4" t="s">
        <v>2509</v>
      </c>
      <c r="E1762" s="4" t="s">
        <v>6447</v>
      </c>
      <c r="F1762" s="4" t="s">
        <v>2700</v>
      </c>
    </row>
    <row r="1763" spans="1:6" x14ac:dyDescent="0.2">
      <c r="A1763" s="4">
        <v>4449</v>
      </c>
      <c r="B1763" s="4">
        <v>251701</v>
      </c>
      <c r="C1763" s="4" t="s">
        <v>7158</v>
      </c>
      <c r="D1763" s="4" t="s">
        <v>2509</v>
      </c>
      <c r="E1763" s="4" t="s">
        <v>6447</v>
      </c>
      <c r="F1763" s="4" t="s">
        <v>2700</v>
      </c>
    </row>
    <row r="1764" spans="1:6" x14ac:dyDescent="0.2">
      <c r="A1764" s="4">
        <v>4450</v>
      </c>
      <c r="B1764" s="4">
        <v>341023</v>
      </c>
      <c r="C1764" s="4" t="s">
        <v>7157</v>
      </c>
      <c r="D1764" s="4" t="s">
        <v>2557</v>
      </c>
      <c r="E1764" s="4" t="s">
        <v>6447</v>
      </c>
      <c r="F1764" s="4" t="s">
        <v>2700</v>
      </c>
    </row>
    <row r="1765" spans="1:6" x14ac:dyDescent="0.2">
      <c r="A1765" s="4">
        <v>4451</v>
      </c>
      <c r="B1765" s="4">
        <v>84621</v>
      </c>
      <c r="C1765" s="4" t="s">
        <v>7156</v>
      </c>
      <c r="D1765" s="4" t="s">
        <v>2557</v>
      </c>
      <c r="E1765" s="4" t="s">
        <v>6447</v>
      </c>
      <c r="F1765" s="4" t="s">
        <v>2700</v>
      </c>
    </row>
    <row r="1766" spans="1:6" x14ac:dyDescent="0.2">
      <c r="A1766" s="4">
        <v>4452</v>
      </c>
      <c r="B1766" s="4">
        <v>342390</v>
      </c>
      <c r="C1766" s="4" t="s">
        <v>7155</v>
      </c>
      <c r="D1766" s="4" t="s">
        <v>2490</v>
      </c>
      <c r="E1766" s="4" t="s">
        <v>2632</v>
      </c>
      <c r="F1766" s="4" t="s">
        <v>2700</v>
      </c>
    </row>
    <row r="1767" spans="1:6" x14ac:dyDescent="0.2">
      <c r="A1767" s="4">
        <v>4453</v>
      </c>
      <c r="B1767" s="4">
        <v>343895</v>
      </c>
      <c r="C1767" s="4" t="s">
        <v>7154</v>
      </c>
      <c r="D1767" s="4" t="s">
        <v>2570</v>
      </c>
      <c r="E1767" s="4" t="s">
        <v>6192</v>
      </c>
      <c r="F1767" s="4" t="s">
        <v>2700</v>
      </c>
    </row>
    <row r="1768" spans="1:6" x14ac:dyDescent="0.2">
      <c r="A1768" s="4">
        <v>4454</v>
      </c>
      <c r="B1768" s="4">
        <v>342392</v>
      </c>
      <c r="C1768" s="4" t="s">
        <v>7153</v>
      </c>
      <c r="D1768" s="4" t="s">
        <v>2559</v>
      </c>
      <c r="E1768" s="4" t="s">
        <v>6447</v>
      </c>
      <c r="F1768" s="4" t="s">
        <v>2700</v>
      </c>
    </row>
    <row r="1769" spans="1:6" x14ac:dyDescent="0.2">
      <c r="A1769" s="4">
        <v>4455</v>
      </c>
      <c r="B1769" s="4">
        <v>342384</v>
      </c>
      <c r="C1769" s="4" t="s">
        <v>7152</v>
      </c>
      <c r="D1769" s="4" t="s">
        <v>2509</v>
      </c>
      <c r="E1769" s="4" t="s">
        <v>6447</v>
      </c>
      <c r="F1769" s="4" t="s">
        <v>2700</v>
      </c>
    </row>
    <row r="1770" spans="1:6" x14ac:dyDescent="0.2">
      <c r="A1770" s="4">
        <v>4456</v>
      </c>
      <c r="B1770" s="4">
        <v>361799</v>
      </c>
      <c r="C1770" s="4" t="s">
        <v>7151</v>
      </c>
      <c r="D1770" s="4" t="s">
        <v>2509</v>
      </c>
      <c r="E1770" s="4" t="s">
        <v>6447</v>
      </c>
      <c r="F1770" s="4" t="s">
        <v>2700</v>
      </c>
    </row>
    <row r="1771" spans="1:6" x14ac:dyDescent="0.2">
      <c r="A1771" s="4">
        <v>4457</v>
      </c>
      <c r="B1771" s="4">
        <v>342381</v>
      </c>
      <c r="C1771" s="4" t="s">
        <v>7150</v>
      </c>
      <c r="D1771" s="4" t="s">
        <v>2509</v>
      </c>
      <c r="E1771" s="4" t="s">
        <v>6447</v>
      </c>
      <c r="F1771" s="4" t="s">
        <v>2700</v>
      </c>
    </row>
    <row r="1772" spans="1:6" x14ac:dyDescent="0.2">
      <c r="A1772" s="4">
        <v>4458</v>
      </c>
      <c r="B1772" s="4">
        <v>342403</v>
      </c>
      <c r="C1772" s="4" t="s">
        <v>7149</v>
      </c>
      <c r="D1772" s="4" t="s">
        <v>2509</v>
      </c>
      <c r="E1772" s="4" t="s">
        <v>6447</v>
      </c>
      <c r="F1772" s="4" t="s">
        <v>2700</v>
      </c>
    </row>
    <row r="1773" spans="1:6" x14ac:dyDescent="0.2">
      <c r="A1773" s="4">
        <v>4459</v>
      </c>
      <c r="B1773" s="4">
        <v>341044</v>
      </c>
      <c r="C1773" s="4" t="s">
        <v>7148</v>
      </c>
      <c r="D1773" s="4" t="s">
        <v>2509</v>
      </c>
      <c r="E1773" s="4" t="s">
        <v>6447</v>
      </c>
      <c r="F1773" s="4" t="s">
        <v>2700</v>
      </c>
    </row>
    <row r="1774" spans="1:6" x14ac:dyDescent="0.2">
      <c r="A1774" s="4">
        <v>4460</v>
      </c>
      <c r="B1774" s="4">
        <v>343947</v>
      </c>
      <c r="C1774" s="4" t="s">
        <v>7147</v>
      </c>
      <c r="D1774" s="4" t="s">
        <v>2330</v>
      </c>
      <c r="E1774" s="4" t="s">
        <v>6258</v>
      </c>
      <c r="F1774" s="4" t="s">
        <v>2700</v>
      </c>
    </row>
    <row r="1775" spans="1:6" x14ac:dyDescent="0.2">
      <c r="A1775" s="4">
        <v>4461</v>
      </c>
      <c r="B1775" s="4">
        <v>344662</v>
      </c>
      <c r="C1775" s="4" t="s">
        <v>7146</v>
      </c>
      <c r="D1775" s="4" t="s">
        <v>2335</v>
      </c>
      <c r="E1775" s="4" t="s">
        <v>6211</v>
      </c>
      <c r="F1775" s="4" t="s">
        <v>2700</v>
      </c>
    </row>
    <row r="1776" spans="1:6" x14ac:dyDescent="0.2">
      <c r="A1776" s="4">
        <v>4462</v>
      </c>
      <c r="B1776" s="4">
        <v>347064</v>
      </c>
      <c r="C1776" s="4" t="s">
        <v>7145</v>
      </c>
      <c r="D1776" s="4" t="s">
        <v>2435</v>
      </c>
      <c r="E1776" s="4" t="s">
        <v>2435</v>
      </c>
      <c r="F1776" s="4" t="s">
        <v>2700</v>
      </c>
    </row>
    <row r="1777" spans="1:6" x14ac:dyDescent="0.2">
      <c r="A1777" s="4">
        <v>4463</v>
      </c>
      <c r="B1777" s="4"/>
      <c r="C1777" s="4" t="s">
        <v>7144</v>
      </c>
      <c r="D1777" s="4" t="s">
        <v>2334</v>
      </c>
      <c r="E1777" s="4" t="s">
        <v>6263</v>
      </c>
      <c r="F1777" s="4" t="s">
        <v>2700</v>
      </c>
    </row>
    <row r="1778" spans="1:6" x14ac:dyDescent="0.2">
      <c r="A1778" s="4">
        <v>4465</v>
      </c>
      <c r="B1778" s="4"/>
      <c r="C1778" s="4" t="s">
        <v>7143</v>
      </c>
      <c r="D1778" s="4" t="s">
        <v>2514</v>
      </c>
      <c r="E1778" s="4" t="s">
        <v>6190</v>
      </c>
      <c r="F1778" s="4" t="s">
        <v>2700</v>
      </c>
    </row>
    <row r="1779" spans="1:6" x14ac:dyDescent="0.2">
      <c r="A1779" s="4">
        <v>4466</v>
      </c>
      <c r="B1779" s="4">
        <v>342728</v>
      </c>
      <c r="C1779" s="4" t="s">
        <v>7142</v>
      </c>
      <c r="D1779" s="4" t="s">
        <v>2514</v>
      </c>
      <c r="E1779" s="4" t="s">
        <v>6190</v>
      </c>
      <c r="F1779" s="4" t="s">
        <v>2700</v>
      </c>
    </row>
    <row r="1780" spans="1:6" x14ac:dyDescent="0.2">
      <c r="A1780" s="4">
        <v>4467</v>
      </c>
      <c r="B1780" s="4">
        <v>237207</v>
      </c>
      <c r="C1780" s="4" t="s">
        <v>7141</v>
      </c>
      <c r="D1780" s="4" t="s">
        <v>2514</v>
      </c>
      <c r="E1780" s="4" t="s">
        <v>6190</v>
      </c>
      <c r="F1780" s="4" t="s">
        <v>2700</v>
      </c>
    </row>
    <row r="1781" spans="1:6" x14ac:dyDescent="0.2">
      <c r="A1781" s="4">
        <v>4468</v>
      </c>
      <c r="B1781" s="4">
        <v>146780</v>
      </c>
      <c r="C1781" s="4" t="s">
        <v>7140</v>
      </c>
      <c r="D1781" s="4" t="s">
        <v>2596</v>
      </c>
      <c r="E1781" s="4" t="s">
        <v>6192</v>
      </c>
      <c r="F1781" s="4" t="s">
        <v>2700</v>
      </c>
    </row>
    <row r="1782" spans="1:6" x14ac:dyDescent="0.2">
      <c r="A1782" s="4">
        <v>4469</v>
      </c>
      <c r="B1782" s="4">
        <v>375383</v>
      </c>
      <c r="C1782" s="4" t="s">
        <v>7139</v>
      </c>
      <c r="D1782" s="4" t="s">
        <v>2483</v>
      </c>
      <c r="E1782" s="4" t="s">
        <v>6411</v>
      </c>
      <c r="F1782" s="4" t="s">
        <v>2700</v>
      </c>
    </row>
    <row r="1783" spans="1:6" x14ac:dyDescent="0.2">
      <c r="A1783" s="4">
        <v>4470</v>
      </c>
      <c r="B1783" s="4">
        <v>343894</v>
      </c>
      <c r="C1783" s="4" t="s">
        <v>7138</v>
      </c>
      <c r="D1783" s="4" t="s">
        <v>2570</v>
      </c>
      <c r="E1783" s="4" t="s">
        <v>6192</v>
      </c>
      <c r="F1783" s="4" t="s">
        <v>2700</v>
      </c>
    </row>
    <row r="1784" spans="1:6" x14ac:dyDescent="0.2">
      <c r="A1784" s="4">
        <v>4473</v>
      </c>
      <c r="B1784" s="4">
        <v>347057</v>
      </c>
      <c r="C1784" s="4" t="s">
        <v>7137</v>
      </c>
      <c r="D1784" s="4" t="s">
        <v>2517</v>
      </c>
      <c r="E1784" s="4" t="s">
        <v>6190</v>
      </c>
      <c r="F1784" s="4" t="s">
        <v>2700</v>
      </c>
    </row>
    <row r="1785" spans="1:6" x14ac:dyDescent="0.2">
      <c r="A1785" s="4">
        <v>4474</v>
      </c>
      <c r="B1785" s="4">
        <v>347066</v>
      </c>
      <c r="C1785" s="4" t="s">
        <v>7136</v>
      </c>
      <c r="D1785" s="4" t="s">
        <v>2517</v>
      </c>
      <c r="E1785" s="4" t="s">
        <v>6190</v>
      </c>
      <c r="F1785" s="4" t="s">
        <v>2700</v>
      </c>
    </row>
    <row r="1786" spans="1:6" x14ac:dyDescent="0.2">
      <c r="A1786" s="4">
        <v>4475</v>
      </c>
      <c r="B1786" s="4"/>
      <c r="C1786" s="4" t="s">
        <v>7135</v>
      </c>
      <c r="D1786" s="4" t="s">
        <v>2330</v>
      </c>
      <c r="E1786" s="4" t="s">
        <v>6258</v>
      </c>
      <c r="F1786" s="4" t="s">
        <v>2700</v>
      </c>
    </row>
    <row r="1787" spans="1:6" x14ac:dyDescent="0.2">
      <c r="A1787" s="4">
        <v>4476</v>
      </c>
      <c r="B1787" s="4">
        <v>344138</v>
      </c>
      <c r="C1787" s="4" t="s">
        <v>7134</v>
      </c>
      <c r="D1787" s="4" t="s">
        <v>2509</v>
      </c>
      <c r="E1787" s="4" t="s">
        <v>6447</v>
      </c>
      <c r="F1787" s="4" t="s">
        <v>2700</v>
      </c>
    </row>
    <row r="1788" spans="1:6" x14ac:dyDescent="0.2">
      <c r="A1788" s="4">
        <v>4477</v>
      </c>
      <c r="B1788" s="4">
        <v>344131</v>
      </c>
      <c r="C1788" s="4" t="s">
        <v>7133</v>
      </c>
      <c r="D1788" s="4" t="s">
        <v>2509</v>
      </c>
      <c r="E1788" s="4" t="s">
        <v>6447</v>
      </c>
      <c r="F1788" s="4" t="s">
        <v>2700</v>
      </c>
    </row>
    <row r="1789" spans="1:6" x14ac:dyDescent="0.2">
      <c r="A1789" s="4">
        <v>4478</v>
      </c>
      <c r="B1789" s="4">
        <v>340713</v>
      </c>
      <c r="C1789" s="4" t="s">
        <v>7132</v>
      </c>
      <c r="D1789" s="4" t="s">
        <v>2509</v>
      </c>
      <c r="E1789" s="4" t="s">
        <v>6447</v>
      </c>
      <c r="F1789" s="4" t="s">
        <v>2700</v>
      </c>
    </row>
    <row r="1790" spans="1:6" x14ac:dyDescent="0.2">
      <c r="A1790" s="4">
        <v>4479</v>
      </c>
      <c r="B1790" s="4">
        <v>208237</v>
      </c>
      <c r="C1790" s="4" t="s">
        <v>7131</v>
      </c>
      <c r="D1790" s="4" t="s">
        <v>2333</v>
      </c>
      <c r="E1790" s="4" t="s">
        <v>2333</v>
      </c>
      <c r="F1790" s="4" t="s">
        <v>2700</v>
      </c>
    </row>
    <row r="1791" spans="1:6" x14ac:dyDescent="0.2">
      <c r="A1791" s="4">
        <v>4480</v>
      </c>
      <c r="B1791" s="4">
        <v>6245</v>
      </c>
      <c r="C1791" s="4" t="s">
        <v>7130</v>
      </c>
      <c r="D1791" s="4" t="s">
        <v>2561</v>
      </c>
      <c r="E1791" s="4" t="s">
        <v>6192</v>
      </c>
      <c r="F1791" s="4" t="s">
        <v>2700</v>
      </c>
    </row>
    <row r="1792" spans="1:6" x14ac:dyDescent="0.2">
      <c r="A1792" s="4">
        <v>4481</v>
      </c>
      <c r="B1792" s="4">
        <v>346614</v>
      </c>
      <c r="C1792" s="4" t="s">
        <v>7129</v>
      </c>
      <c r="D1792" s="4" t="s">
        <v>2470</v>
      </c>
      <c r="E1792" s="4" t="s">
        <v>6338</v>
      </c>
      <c r="F1792" s="4" t="s">
        <v>2700</v>
      </c>
    </row>
    <row r="1793" spans="1:6" x14ac:dyDescent="0.2">
      <c r="A1793" s="4">
        <v>4482</v>
      </c>
      <c r="B1793" s="4">
        <v>346613</v>
      </c>
      <c r="C1793" s="4" t="s">
        <v>7128</v>
      </c>
      <c r="D1793" s="4" t="s">
        <v>2470</v>
      </c>
      <c r="E1793" s="4" t="s">
        <v>6338</v>
      </c>
      <c r="F1793" s="4" t="s">
        <v>2700</v>
      </c>
    </row>
    <row r="1794" spans="1:6" x14ac:dyDescent="0.2">
      <c r="A1794" s="4">
        <v>4483</v>
      </c>
      <c r="B1794" s="4">
        <v>132662</v>
      </c>
      <c r="C1794" s="4" t="s">
        <v>7127</v>
      </c>
      <c r="D1794" s="4" t="s">
        <v>2432</v>
      </c>
      <c r="E1794" s="4" t="s">
        <v>6153</v>
      </c>
      <c r="F1794" s="4" t="s">
        <v>2700</v>
      </c>
    </row>
    <row r="1795" spans="1:6" x14ac:dyDescent="0.2">
      <c r="A1795" s="4">
        <v>4484</v>
      </c>
      <c r="B1795" s="4">
        <v>213223</v>
      </c>
      <c r="C1795" s="4" t="s">
        <v>7126</v>
      </c>
      <c r="D1795" s="4" t="s">
        <v>2432</v>
      </c>
      <c r="E1795" s="4" t="s">
        <v>6153</v>
      </c>
      <c r="F1795" s="4" t="s">
        <v>2700</v>
      </c>
    </row>
    <row r="1796" spans="1:6" x14ac:dyDescent="0.2">
      <c r="A1796" s="4">
        <v>4485</v>
      </c>
      <c r="B1796" s="4"/>
      <c r="C1796" s="4" t="s">
        <v>7125</v>
      </c>
      <c r="D1796" s="4" t="s">
        <v>2432</v>
      </c>
      <c r="E1796" s="4" t="s">
        <v>6153</v>
      </c>
      <c r="F1796" s="4" t="s">
        <v>2700</v>
      </c>
    </row>
    <row r="1797" spans="1:6" x14ac:dyDescent="0.2">
      <c r="A1797" s="4">
        <v>4486</v>
      </c>
      <c r="B1797" s="4"/>
      <c r="C1797" s="4" t="s">
        <v>7124</v>
      </c>
      <c r="D1797" s="4" t="s">
        <v>2432</v>
      </c>
      <c r="E1797" s="4" t="s">
        <v>6153</v>
      </c>
      <c r="F1797" s="4" t="s">
        <v>2700</v>
      </c>
    </row>
    <row r="1798" spans="1:6" x14ac:dyDescent="0.2">
      <c r="A1798" s="4">
        <v>4487</v>
      </c>
      <c r="B1798" s="4"/>
      <c r="C1798" s="4" t="s">
        <v>7123</v>
      </c>
      <c r="D1798" s="4" t="s">
        <v>2432</v>
      </c>
      <c r="E1798" s="4" t="s">
        <v>6153</v>
      </c>
      <c r="F1798" s="4" t="s">
        <v>2700</v>
      </c>
    </row>
    <row r="1799" spans="1:6" x14ac:dyDescent="0.2">
      <c r="A1799" s="4">
        <v>4488</v>
      </c>
      <c r="B1799" s="4">
        <v>207041</v>
      </c>
      <c r="C1799" s="4" t="s">
        <v>7122</v>
      </c>
      <c r="D1799" s="4" t="s">
        <v>2432</v>
      </c>
      <c r="E1799" s="4" t="s">
        <v>6153</v>
      </c>
      <c r="F1799" s="4" t="s">
        <v>2700</v>
      </c>
    </row>
    <row r="1800" spans="1:6" x14ac:dyDescent="0.2">
      <c r="A1800" s="4">
        <v>4489</v>
      </c>
      <c r="B1800" s="4"/>
      <c r="C1800" s="4" t="s">
        <v>7121</v>
      </c>
      <c r="D1800" s="4" t="s">
        <v>2432</v>
      </c>
      <c r="E1800" s="4" t="s">
        <v>6153</v>
      </c>
      <c r="F1800" s="4" t="s">
        <v>2700</v>
      </c>
    </row>
    <row r="1801" spans="1:6" x14ac:dyDescent="0.2">
      <c r="A1801" s="4">
        <v>4490</v>
      </c>
      <c r="B1801" s="4">
        <v>366525</v>
      </c>
      <c r="C1801" s="4" t="s">
        <v>7120</v>
      </c>
      <c r="D1801" s="4" t="s">
        <v>2432</v>
      </c>
      <c r="E1801" s="4" t="s">
        <v>6153</v>
      </c>
      <c r="F1801" s="4" t="s">
        <v>2700</v>
      </c>
    </row>
    <row r="1802" spans="1:6" x14ac:dyDescent="0.2">
      <c r="A1802" s="4">
        <v>4491</v>
      </c>
      <c r="B1802" s="4"/>
      <c r="C1802" s="4" t="s">
        <v>7119</v>
      </c>
      <c r="D1802" s="4" t="s">
        <v>2432</v>
      </c>
      <c r="E1802" s="4" t="s">
        <v>6153</v>
      </c>
      <c r="F1802" s="4" t="s">
        <v>2700</v>
      </c>
    </row>
    <row r="1803" spans="1:6" x14ac:dyDescent="0.2">
      <c r="A1803" s="4">
        <v>4492</v>
      </c>
      <c r="B1803" s="4">
        <v>387115</v>
      </c>
      <c r="C1803" s="4" t="s">
        <v>7118</v>
      </c>
      <c r="D1803" s="4" t="s">
        <v>2383</v>
      </c>
      <c r="E1803" s="4" t="s">
        <v>2383</v>
      </c>
      <c r="F1803" s="4" t="s">
        <v>2700</v>
      </c>
    </row>
    <row r="1804" spans="1:6" x14ac:dyDescent="0.2">
      <c r="A1804" s="4">
        <v>4493</v>
      </c>
      <c r="B1804" s="4"/>
      <c r="C1804" s="4" t="s">
        <v>7117</v>
      </c>
      <c r="D1804" s="4" t="s">
        <v>2383</v>
      </c>
      <c r="E1804" s="4" t="s">
        <v>2383</v>
      </c>
      <c r="F1804" s="4" t="s">
        <v>2700</v>
      </c>
    </row>
    <row r="1805" spans="1:6" x14ac:dyDescent="0.2">
      <c r="A1805" s="4">
        <v>4494</v>
      </c>
      <c r="B1805" s="4"/>
      <c r="C1805" s="4" t="s">
        <v>7116</v>
      </c>
      <c r="D1805" s="4" t="s">
        <v>2402</v>
      </c>
      <c r="E1805" s="4" t="s">
        <v>6356</v>
      </c>
      <c r="F1805" s="4" t="s">
        <v>2700</v>
      </c>
    </row>
    <row r="1806" spans="1:6" x14ac:dyDescent="0.2">
      <c r="A1806" s="4">
        <v>4495</v>
      </c>
      <c r="B1806" s="4"/>
      <c r="C1806" s="4" t="s">
        <v>7115</v>
      </c>
      <c r="D1806" s="4" t="s">
        <v>2333</v>
      </c>
      <c r="E1806" s="4" t="s">
        <v>2333</v>
      </c>
      <c r="F1806" s="4" t="s">
        <v>2700</v>
      </c>
    </row>
    <row r="1807" spans="1:6" x14ac:dyDescent="0.2">
      <c r="A1807" s="4">
        <v>4496</v>
      </c>
      <c r="B1807" s="4"/>
      <c r="C1807" s="4" t="s">
        <v>7114</v>
      </c>
      <c r="D1807" s="4" t="s">
        <v>2432</v>
      </c>
      <c r="E1807" s="4" t="s">
        <v>6153</v>
      </c>
      <c r="F1807" s="4" t="s">
        <v>2700</v>
      </c>
    </row>
    <row r="1808" spans="1:6" x14ac:dyDescent="0.2">
      <c r="A1808" s="4">
        <v>4497</v>
      </c>
      <c r="B1808" s="4"/>
      <c r="C1808" s="4" t="s">
        <v>7113</v>
      </c>
      <c r="D1808" s="4" t="s">
        <v>2336</v>
      </c>
      <c r="E1808" s="4" t="s">
        <v>6261</v>
      </c>
      <c r="F1808" s="4" t="s">
        <v>2700</v>
      </c>
    </row>
    <row r="1809" spans="1:6" x14ac:dyDescent="0.2">
      <c r="A1809" s="4">
        <v>4499</v>
      </c>
      <c r="B1809" s="4">
        <v>337004</v>
      </c>
      <c r="C1809" s="4" t="s">
        <v>7112</v>
      </c>
      <c r="D1809" s="4" t="s">
        <v>2601</v>
      </c>
      <c r="E1809" s="4" t="s">
        <v>6192</v>
      </c>
      <c r="F1809" s="4" t="s">
        <v>2700</v>
      </c>
    </row>
    <row r="1810" spans="1:6" x14ac:dyDescent="0.2">
      <c r="A1810" s="4">
        <v>4500</v>
      </c>
      <c r="B1810" s="4">
        <v>337005</v>
      </c>
      <c r="C1810" s="4" t="s">
        <v>7111</v>
      </c>
      <c r="D1810" s="4" t="s">
        <v>2601</v>
      </c>
      <c r="E1810" s="4" t="s">
        <v>6192</v>
      </c>
      <c r="F1810" s="4" t="s">
        <v>2700</v>
      </c>
    </row>
    <row r="1811" spans="1:6" x14ac:dyDescent="0.2">
      <c r="A1811" s="4">
        <v>4501</v>
      </c>
      <c r="B1811" s="4">
        <v>340971</v>
      </c>
      <c r="C1811" s="4" t="s">
        <v>7110</v>
      </c>
      <c r="D1811" s="4" t="s">
        <v>2550</v>
      </c>
      <c r="E1811" s="4" t="s">
        <v>6443</v>
      </c>
      <c r="F1811" s="4" t="s">
        <v>2700</v>
      </c>
    </row>
    <row r="1812" spans="1:6" x14ac:dyDescent="0.2">
      <c r="A1812" s="4">
        <v>4502</v>
      </c>
      <c r="B1812" s="4">
        <v>345111</v>
      </c>
      <c r="C1812" s="4" t="s">
        <v>7109</v>
      </c>
      <c r="D1812" s="4" t="s">
        <v>2551</v>
      </c>
      <c r="E1812" s="4" t="s">
        <v>6443</v>
      </c>
      <c r="F1812" s="4" t="s">
        <v>2700</v>
      </c>
    </row>
    <row r="1813" spans="1:6" x14ac:dyDescent="0.2">
      <c r="A1813" s="4">
        <v>4503</v>
      </c>
      <c r="B1813" s="4">
        <v>347751</v>
      </c>
      <c r="C1813" s="4" t="s">
        <v>7108</v>
      </c>
      <c r="D1813" s="4" t="s">
        <v>2579</v>
      </c>
      <c r="E1813" s="4" t="s">
        <v>6190</v>
      </c>
      <c r="F1813" s="4" t="s">
        <v>2700</v>
      </c>
    </row>
    <row r="1814" spans="1:6" x14ac:dyDescent="0.2">
      <c r="A1814" s="4">
        <v>4504</v>
      </c>
      <c r="B1814" s="4">
        <v>347065</v>
      </c>
      <c r="C1814" s="4" t="s">
        <v>7107</v>
      </c>
      <c r="D1814" s="4" t="s">
        <v>2517</v>
      </c>
      <c r="E1814" s="4" t="s">
        <v>6190</v>
      </c>
      <c r="F1814" s="4" t="s">
        <v>2700</v>
      </c>
    </row>
    <row r="1815" spans="1:6" x14ac:dyDescent="0.2">
      <c r="A1815" s="4">
        <v>4508</v>
      </c>
      <c r="B1815" s="4">
        <v>342736</v>
      </c>
      <c r="C1815" s="4" t="s">
        <v>7106</v>
      </c>
      <c r="D1815" s="4" t="s">
        <v>2514</v>
      </c>
      <c r="E1815" s="4" t="s">
        <v>6190</v>
      </c>
      <c r="F1815" s="4" t="s">
        <v>2700</v>
      </c>
    </row>
    <row r="1816" spans="1:6" x14ac:dyDescent="0.2">
      <c r="A1816" s="4">
        <v>4509</v>
      </c>
      <c r="B1816" s="4">
        <v>346477</v>
      </c>
      <c r="C1816" s="4" t="s">
        <v>7105</v>
      </c>
      <c r="D1816" s="4" t="s">
        <v>2514</v>
      </c>
      <c r="E1816" s="4" t="s">
        <v>6190</v>
      </c>
      <c r="F1816" s="4" t="s">
        <v>2700</v>
      </c>
    </row>
    <row r="1817" spans="1:6" x14ac:dyDescent="0.2">
      <c r="A1817" s="4">
        <v>4510</v>
      </c>
      <c r="B1817" s="4">
        <v>322013</v>
      </c>
      <c r="C1817" s="4" t="s">
        <v>7104</v>
      </c>
      <c r="D1817" s="4" t="s">
        <v>2514</v>
      </c>
      <c r="E1817" s="4" t="s">
        <v>6190</v>
      </c>
      <c r="F1817" s="4" t="s">
        <v>2700</v>
      </c>
    </row>
    <row r="1818" spans="1:6" x14ac:dyDescent="0.2">
      <c r="A1818" s="4">
        <v>4511</v>
      </c>
      <c r="B1818" s="4">
        <v>344590</v>
      </c>
      <c r="C1818" s="4" t="s">
        <v>7103</v>
      </c>
      <c r="D1818" s="4" t="s">
        <v>2578</v>
      </c>
      <c r="E1818" s="4" t="s">
        <v>6190</v>
      </c>
      <c r="F1818" s="4" t="s">
        <v>2700</v>
      </c>
    </row>
    <row r="1819" spans="1:6" x14ac:dyDescent="0.2">
      <c r="A1819" s="4">
        <v>4512</v>
      </c>
      <c r="B1819" s="4">
        <v>347440</v>
      </c>
      <c r="C1819" s="4" t="s">
        <v>7102</v>
      </c>
      <c r="D1819" s="4" t="s">
        <v>2578</v>
      </c>
      <c r="E1819" s="4" t="s">
        <v>6190</v>
      </c>
      <c r="F1819" s="4" t="s">
        <v>2700</v>
      </c>
    </row>
    <row r="1820" spans="1:6" x14ac:dyDescent="0.2">
      <c r="A1820" s="4">
        <v>4513</v>
      </c>
      <c r="B1820" s="4">
        <v>347197</v>
      </c>
      <c r="C1820" s="4" t="s">
        <v>7101</v>
      </c>
      <c r="D1820" s="4" t="s">
        <v>2578</v>
      </c>
      <c r="E1820" s="4" t="s">
        <v>6190</v>
      </c>
      <c r="F1820" s="4" t="s">
        <v>2700</v>
      </c>
    </row>
    <row r="1821" spans="1:6" x14ac:dyDescent="0.2">
      <c r="A1821" s="4">
        <v>4514</v>
      </c>
      <c r="B1821" s="4">
        <v>287237</v>
      </c>
      <c r="C1821" s="4" t="s">
        <v>7100</v>
      </c>
      <c r="D1821" s="4" t="s">
        <v>2405</v>
      </c>
      <c r="E1821" s="4" t="s">
        <v>6336</v>
      </c>
      <c r="F1821" s="4" t="s">
        <v>2700</v>
      </c>
    </row>
    <row r="1822" spans="1:6" x14ac:dyDescent="0.2">
      <c r="A1822" s="4">
        <v>4515</v>
      </c>
      <c r="B1822" s="4">
        <v>287238</v>
      </c>
      <c r="C1822" s="4" t="s">
        <v>7099</v>
      </c>
      <c r="D1822" s="4" t="s">
        <v>2405</v>
      </c>
      <c r="E1822" s="4" t="s">
        <v>6336</v>
      </c>
      <c r="F1822" s="4" t="s">
        <v>2700</v>
      </c>
    </row>
    <row r="1823" spans="1:6" x14ac:dyDescent="0.2">
      <c r="A1823" s="4">
        <v>4516</v>
      </c>
      <c r="B1823" s="4">
        <v>344848</v>
      </c>
      <c r="C1823" s="4" t="s">
        <v>7098</v>
      </c>
      <c r="D1823" s="4" t="s">
        <v>2583</v>
      </c>
      <c r="E1823" s="4" t="s">
        <v>7092</v>
      </c>
      <c r="F1823" s="4" t="s">
        <v>2700</v>
      </c>
    </row>
    <row r="1824" spans="1:6" x14ac:dyDescent="0.2">
      <c r="A1824" s="4">
        <v>4517</v>
      </c>
      <c r="B1824" s="4">
        <v>368898</v>
      </c>
      <c r="C1824" s="4" t="s">
        <v>7097</v>
      </c>
      <c r="D1824" s="4" t="s">
        <v>2583</v>
      </c>
      <c r="E1824" s="4" t="s">
        <v>7092</v>
      </c>
      <c r="F1824" s="4" t="s">
        <v>2700</v>
      </c>
    </row>
    <row r="1825" spans="1:6" x14ac:dyDescent="0.2">
      <c r="A1825" s="4">
        <v>4518</v>
      </c>
      <c r="B1825" s="4">
        <v>357132</v>
      </c>
      <c r="C1825" s="4" t="s">
        <v>7096</v>
      </c>
      <c r="D1825" s="4" t="s">
        <v>2583</v>
      </c>
      <c r="E1825" s="4" t="s">
        <v>7092</v>
      </c>
      <c r="F1825" s="4" t="s">
        <v>2700</v>
      </c>
    </row>
    <row r="1826" spans="1:6" x14ac:dyDescent="0.2">
      <c r="A1826" s="4">
        <v>4519</v>
      </c>
      <c r="B1826" s="4">
        <v>368901</v>
      </c>
      <c r="C1826" s="4" t="s">
        <v>7095</v>
      </c>
      <c r="D1826" s="4" t="s">
        <v>2583</v>
      </c>
      <c r="E1826" s="4" t="s">
        <v>7092</v>
      </c>
      <c r="F1826" s="4" t="s">
        <v>2700</v>
      </c>
    </row>
    <row r="1827" spans="1:6" x14ac:dyDescent="0.2">
      <c r="A1827" s="4">
        <v>4520</v>
      </c>
      <c r="B1827" s="4">
        <v>357135</v>
      </c>
      <c r="C1827" s="4" t="s">
        <v>7094</v>
      </c>
      <c r="D1827" s="4" t="s">
        <v>2583</v>
      </c>
      <c r="E1827" s="4" t="s">
        <v>7092</v>
      </c>
      <c r="F1827" s="4" t="s">
        <v>2700</v>
      </c>
    </row>
    <row r="1828" spans="1:6" x14ac:dyDescent="0.2">
      <c r="A1828" s="4">
        <v>4521</v>
      </c>
      <c r="B1828" s="4"/>
      <c r="C1828" s="4" t="s">
        <v>7093</v>
      </c>
      <c r="D1828" s="4" t="s">
        <v>2583</v>
      </c>
      <c r="E1828" s="4" t="s">
        <v>7092</v>
      </c>
      <c r="F1828" s="4" t="s">
        <v>2700</v>
      </c>
    </row>
    <row r="1829" spans="1:6" x14ac:dyDescent="0.2">
      <c r="A1829" s="4">
        <v>4522</v>
      </c>
      <c r="B1829" s="4">
        <v>343891</v>
      </c>
      <c r="C1829" s="4" t="s">
        <v>7091</v>
      </c>
      <c r="D1829" s="4" t="s">
        <v>2570</v>
      </c>
      <c r="E1829" s="4" t="s">
        <v>6192</v>
      </c>
      <c r="F1829" s="4" t="s">
        <v>2700</v>
      </c>
    </row>
    <row r="1830" spans="1:6" x14ac:dyDescent="0.2">
      <c r="A1830" s="4">
        <v>4523</v>
      </c>
      <c r="B1830" s="4">
        <v>348272</v>
      </c>
      <c r="C1830" s="4" t="s">
        <v>7090</v>
      </c>
      <c r="D1830" s="4" t="s">
        <v>2335</v>
      </c>
      <c r="E1830" s="4" t="s">
        <v>6211</v>
      </c>
      <c r="F1830" s="4" t="s">
        <v>2700</v>
      </c>
    </row>
    <row r="1831" spans="1:6" x14ac:dyDescent="0.2">
      <c r="A1831" s="4">
        <v>4524</v>
      </c>
      <c r="B1831" s="4">
        <v>357633</v>
      </c>
      <c r="C1831" s="4" t="s">
        <v>7089</v>
      </c>
      <c r="D1831" s="4" t="s">
        <v>2351</v>
      </c>
      <c r="E1831" s="4" t="s">
        <v>2351</v>
      </c>
      <c r="F1831" s="4" t="s">
        <v>2700</v>
      </c>
    </row>
    <row r="1832" spans="1:6" x14ac:dyDescent="0.2">
      <c r="A1832" s="4">
        <v>4525</v>
      </c>
      <c r="B1832" s="4">
        <v>331013</v>
      </c>
      <c r="C1832" s="4" t="s">
        <v>7088</v>
      </c>
      <c r="D1832" s="4" t="s">
        <v>2476</v>
      </c>
      <c r="E1832" s="4" t="s">
        <v>6686</v>
      </c>
      <c r="F1832" s="4" t="s">
        <v>2700</v>
      </c>
    </row>
    <row r="1833" spans="1:6" x14ac:dyDescent="0.2">
      <c r="A1833" s="4">
        <v>4526</v>
      </c>
      <c r="B1833" s="4">
        <v>333008</v>
      </c>
      <c r="C1833" s="4" t="s">
        <v>7087</v>
      </c>
      <c r="D1833" s="4" t="s">
        <v>2476</v>
      </c>
      <c r="E1833" s="4" t="s">
        <v>6686</v>
      </c>
      <c r="F1833" s="4" t="s">
        <v>2700</v>
      </c>
    </row>
    <row r="1834" spans="1:6" x14ac:dyDescent="0.2">
      <c r="A1834" s="4">
        <v>4527</v>
      </c>
      <c r="B1834" s="4">
        <v>389015</v>
      </c>
      <c r="C1834" s="4" t="s">
        <v>2360</v>
      </c>
      <c r="D1834" s="4" t="s">
        <v>2360</v>
      </c>
      <c r="E1834" s="4" t="s">
        <v>6360</v>
      </c>
      <c r="F1834" s="4" t="s">
        <v>2700</v>
      </c>
    </row>
    <row r="1835" spans="1:6" x14ac:dyDescent="0.2">
      <c r="A1835" s="4">
        <v>4528</v>
      </c>
      <c r="B1835" s="4">
        <v>393785</v>
      </c>
      <c r="C1835" s="4" t="s">
        <v>7086</v>
      </c>
      <c r="D1835" s="4" t="s">
        <v>2603</v>
      </c>
      <c r="E1835" s="4" t="s">
        <v>6190</v>
      </c>
      <c r="F1835" s="4" t="s">
        <v>2700</v>
      </c>
    </row>
    <row r="1836" spans="1:6" x14ac:dyDescent="0.2">
      <c r="A1836" s="4">
        <v>4529</v>
      </c>
      <c r="B1836" s="4">
        <v>342408</v>
      </c>
      <c r="C1836" s="4" t="s">
        <v>7085</v>
      </c>
      <c r="D1836" s="4" t="s">
        <v>2559</v>
      </c>
      <c r="E1836" s="4" t="s">
        <v>6447</v>
      </c>
      <c r="F1836" s="4" t="s">
        <v>2700</v>
      </c>
    </row>
    <row r="1837" spans="1:6" x14ac:dyDescent="0.2">
      <c r="A1837" s="4">
        <v>4530</v>
      </c>
      <c r="B1837" s="4">
        <v>147541</v>
      </c>
      <c r="C1837" s="4" t="s">
        <v>7084</v>
      </c>
      <c r="D1837" s="4" t="s">
        <v>2440</v>
      </c>
      <c r="E1837" s="4" t="s">
        <v>6524</v>
      </c>
      <c r="F1837" s="4" t="s">
        <v>2700</v>
      </c>
    </row>
    <row r="1838" spans="1:6" x14ac:dyDescent="0.2">
      <c r="A1838" s="4">
        <v>4531</v>
      </c>
      <c r="B1838" s="4">
        <v>348270</v>
      </c>
      <c r="C1838" s="4" t="s">
        <v>7083</v>
      </c>
      <c r="D1838" s="4" t="s">
        <v>2335</v>
      </c>
      <c r="E1838" s="4" t="s">
        <v>6211</v>
      </c>
      <c r="F1838" s="4" t="s">
        <v>2700</v>
      </c>
    </row>
    <row r="1839" spans="1:6" x14ac:dyDescent="0.2">
      <c r="A1839" s="4">
        <v>4532</v>
      </c>
      <c r="B1839" s="4"/>
      <c r="C1839" s="4" t="s">
        <v>7082</v>
      </c>
      <c r="D1839" s="4" t="s">
        <v>2470</v>
      </c>
      <c r="E1839" s="4" t="s">
        <v>6338</v>
      </c>
      <c r="F1839" s="4" t="s">
        <v>2700</v>
      </c>
    </row>
    <row r="1840" spans="1:6" x14ac:dyDescent="0.2">
      <c r="A1840" s="4">
        <v>4533</v>
      </c>
      <c r="B1840" s="4">
        <v>9023</v>
      </c>
      <c r="C1840" s="4" t="s">
        <v>7081</v>
      </c>
      <c r="D1840" s="4" t="s">
        <v>2333</v>
      </c>
      <c r="E1840" s="4" t="s">
        <v>2333</v>
      </c>
      <c r="F1840" s="4" t="s">
        <v>2700</v>
      </c>
    </row>
    <row r="1841" spans="1:6" x14ac:dyDescent="0.2">
      <c r="A1841" s="4">
        <v>4535</v>
      </c>
      <c r="B1841" s="4"/>
      <c r="C1841" s="4" t="s">
        <v>7080</v>
      </c>
      <c r="D1841" s="4" t="s">
        <v>2578</v>
      </c>
      <c r="E1841" s="4" t="s">
        <v>6190</v>
      </c>
      <c r="F1841" s="4" t="s">
        <v>2700</v>
      </c>
    </row>
    <row r="1842" spans="1:6" x14ac:dyDescent="0.2">
      <c r="A1842" s="4">
        <v>4536</v>
      </c>
      <c r="B1842" s="4">
        <v>337488</v>
      </c>
      <c r="C1842" s="4" t="s">
        <v>7079</v>
      </c>
      <c r="D1842" s="4" t="s">
        <v>2515</v>
      </c>
      <c r="E1842" s="4" t="s">
        <v>6192</v>
      </c>
      <c r="F1842" s="4" t="s">
        <v>2700</v>
      </c>
    </row>
    <row r="1843" spans="1:6" x14ac:dyDescent="0.2">
      <c r="A1843" s="4">
        <v>4537</v>
      </c>
      <c r="B1843" s="4">
        <v>366133</v>
      </c>
      <c r="C1843" s="4" t="s">
        <v>7078</v>
      </c>
      <c r="D1843" s="4" t="s">
        <v>2352</v>
      </c>
      <c r="E1843" s="4" t="s">
        <v>7077</v>
      </c>
      <c r="F1843" s="4" t="s">
        <v>2700</v>
      </c>
    </row>
    <row r="1844" spans="1:6" x14ac:dyDescent="0.2">
      <c r="A1844" s="4">
        <v>4538</v>
      </c>
      <c r="B1844" s="4">
        <v>340958</v>
      </c>
      <c r="C1844" s="4" t="s">
        <v>7076</v>
      </c>
      <c r="D1844" s="4" t="s">
        <v>2574</v>
      </c>
      <c r="E1844" s="4" t="s">
        <v>6426</v>
      </c>
      <c r="F1844" s="4" t="s">
        <v>2700</v>
      </c>
    </row>
    <row r="1845" spans="1:6" x14ac:dyDescent="0.2">
      <c r="A1845" s="4">
        <v>4539</v>
      </c>
      <c r="B1845" s="4">
        <v>347063</v>
      </c>
      <c r="C1845" s="4" t="s">
        <v>7075</v>
      </c>
      <c r="D1845" s="4" t="s">
        <v>2435</v>
      </c>
      <c r="E1845" s="4" t="s">
        <v>2435</v>
      </c>
      <c r="F1845" s="4" t="s">
        <v>2700</v>
      </c>
    </row>
    <row r="1846" spans="1:6" x14ac:dyDescent="0.2">
      <c r="A1846" s="4">
        <v>4540</v>
      </c>
      <c r="B1846" s="4">
        <v>349670</v>
      </c>
      <c r="C1846" s="4" t="s">
        <v>7074</v>
      </c>
      <c r="D1846" s="4" t="s">
        <v>2435</v>
      </c>
      <c r="E1846" s="4" t="s">
        <v>2435</v>
      </c>
      <c r="F1846" s="4" t="s">
        <v>2700</v>
      </c>
    </row>
    <row r="1847" spans="1:6" x14ac:dyDescent="0.2">
      <c r="A1847" s="4">
        <v>4541</v>
      </c>
      <c r="B1847" s="4">
        <v>109756</v>
      </c>
      <c r="C1847" s="4" t="s">
        <v>7073</v>
      </c>
      <c r="D1847" s="4" t="s">
        <v>2595</v>
      </c>
      <c r="E1847" s="4" t="s">
        <v>2595</v>
      </c>
      <c r="F1847" s="4" t="s">
        <v>2700</v>
      </c>
    </row>
    <row r="1848" spans="1:6" x14ac:dyDescent="0.2">
      <c r="A1848" s="4">
        <v>4542</v>
      </c>
      <c r="B1848" s="4"/>
      <c r="C1848" s="4" t="s">
        <v>7072</v>
      </c>
      <c r="D1848" s="4" t="s">
        <v>2595</v>
      </c>
      <c r="E1848" s="4" t="s">
        <v>2595</v>
      </c>
      <c r="F1848" s="4" t="s">
        <v>2700</v>
      </c>
    </row>
    <row r="1849" spans="1:6" x14ac:dyDescent="0.2">
      <c r="A1849" s="4">
        <v>4543</v>
      </c>
      <c r="B1849" s="4">
        <v>348545</v>
      </c>
      <c r="C1849" s="4" t="s">
        <v>7071</v>
      </c>
      <c r="D1849" s="4" t="s">
        <v>2361</v>
      </c>
      <c r="E1849" s="4" t="s">
        <v>6625</v>
      </c>
      <c r="F1849" s="4" t="s">
        <v>2700</v>
      </c>
    </row>
    <row r="1850" spans="1:6" x14ac:dyDescent="0.2">
      <c r="A1850" s="4">
        <v>4544</v>
      </c>
      <c r="B1850" s="4">
        <v>314001</v>
      </c>
      <c r="C1850" s="4" t="s">
        <v>7070</v>
      </c>
      <c r="D1850" s="4" t="s">
        <v>2340</v>
      </c>
      <c r="E1850" s="4" t="s">
        <v>6153</v>
      </c>
      <c r="F1850" s="4" t="s">
        <v>2700</v>
      </c>
    </row>
    <row r="1851" spans="1:6" x14ac:dyDescent="0.2">
      <c r="A1851" s="4">
        <v>4545</v>
      </c>
      <c r="B1851" s="4">
        <v>366355</v>
      </c>
      <c r="C1851" s="4" t="s">
        <v>7069</v>
      </c>
      <c r="D1851" s="4" t="s">
        <v>2380</v>
      </c>
      <c r="E1851" s="4" t="s">
        <v>6153</v>
      </c>
      <c r="F1851" s="4" t="s">
        <v>2700</v>
      </c>
    </row>
    <row r="1852" spans="1:6" x14ac:dyDescent="0.2">
      <c r="A1852" s="4">
        <v>4546</v>
      </c>
      <c r="B1852" s="4">
        <v>349809</v>
      </c>
      <c r="C1852" s="4" t="s">
        <v>7068</v>
      </c>
      <c r="D1852" s="4" t="s">
        <v>2410</v>
      </c>
      <c r="E1852" s="4" t="s">
        <v>6562</v>
      </c>
      <c r="F1852" s="4" t="s">
        <v>2700</v>
      </c>
    </row>
    <row r="1853" spans="1:6" x14ac:dyDescent="0.2">
      <c r="A1853" s="4">
        <v>4547</v>
      </c>
      <c r="B1853" s="4">
        <v>349811</v>
      </c>
      <c r="C1853" s="4" t="s">
        <v>7067</v>
      </c>
      <c r="D1853" s="4" t="s">
        <v>2410</v>
      </c>
      <c r="E1853" s="4" t="s">
        <v>6562</v>
      </c>
      <c r="F1853" s="4" t="s">
        <v>2700</v>
      </c>
    </row>
    <row r="1854" spans="1:6" x14ac:dyDescent="0.2">
      <c r="A1854" s="4">
        <v>4550</v>
      </c>
      <c r="B1854" s="4">
        <v>347712</v>
      </c>
      <c r="C1854" s="4" t="s">
        <v>7066</v>
      </c>
      <c r="D1854" s="4" t="s">
        <v>2341</v>
      </c>
      <c r="E1854" s="4" t="s">
        <v>2341</v>
      </c>
      <c r="F1854" s="4" t="s">
        <v>2700</v>
      </c>
    </row>
    <row r="1855" spans="1:6" x14ac:dyDescent="0.2">
      <c r="A1855" s="4">
        <v>4551</v>
      </c>
      <c r="B1855" s="4">
        <v>348387</v>
      </c>
      <c r="C1855" s="4" t="s">
        <v>7065</v>
      </c>
      <c r="D1855" s="4" t="s">
        <v>2426</v>
      </c>
      <c r="E1855" s="4" t="s">
        <v>2426</v>
      </c>
      <c r="F1855" s="4" t="s">
        <v>2700</v>
      </c>
    </row>
    <row r="1856" spans="1:6" x14ac:dyDescent="0.2">
      <c r="A1856" s="4">
        <v>4552</v>
      </c>
      <c r="B1856" s="4">
        <v>322825</v>
      </c>
      <c r="C1856" s="4" t="s">
        <v>7064</v>
      </c>
      <c r="D1856" s="4" t="s">
        <v>2470</v>
      </c>
      <c r="E1856" s="4" t="s">
        <v>6338</v>
      </c>
      <c r="F1856" s="4" t="s">
        <v>2700</v>
      </c>
    </row>
    <row r="1857" spans="1:6" x14ac:dyDescent="0.2">
      <c r="A1857" s="4">
        <v>4553</v>
      </c>
      <c r="B1857" s="4">
        <v>350953</v>
      </c>
      <c r="C1857" s="4" t="s">
        <v>7063</v>
      </c>
      <c r="D1857" s="4" t="s">
        <v>2595</v>
      </c>
      <c r="E1857" s="4" t="s">
        <v>2595</v>
      </c>
      <c r="F1857" s="4" t="s">
        <v>2700</v>
      </c>
    </row>
    <row r="1858" spans="1:6" x14ac:dyDescent="0.2">
      <c r="A1858" s="4">
        <v>4554</v>
      </c>
      <c r="B1858" s="4">
        <v>350954</v>
      </c>
      <c r="C1858" s="4" t="s">
        <v>7062</v>
      </c>
      <c r="D1858" s="4" t="s">
        <v>2595</v>
      </c>
      <c r="E1858" s="4" t="s">
        <v>2595</v>
      </c>
      <c r="F1858" s="4" t="s">
        <v>2700</v>
      </c>
    </row>
    <row r="1859" spans="1:6" x14ac:dyDescent="0.2">
      <c r="A1859" s="4">
        <v>4555</v>
      </c>
      <c r="B1859" s="4"/>
      <c r="C1859" s="4" t="s">
        <v>2482</v>
      </c>
      <c r="D1859" s="4" t="s">
        <v>2482</v>
      </c>
      <c r="E1859" s="4" t="s">
        <v>7032</v>
      </c>
      <c r="F1859" s="4" t="s">
        <v>2700</v>
      </c>
    </row>
    <row r="1860" spans="1:6" x14ac:dyDescent="0.2">
      <c r="A1860" s="4">
        <v>4556</v>
      </c>
      <c r="B1860" s="4"/>
      <c r="C1860" s="4" t="s">
        <v>7061</v>
      </c>
      <c r="D1860" s="4" t="s">
        <v>2482</v>
      </c>
      <c r="E1860" s="4" t="s">
        <v>7032</v>
      </c>
      <c r="F1860" s="4" t="s">
        <v>2700</v>
      </c>
    </row>
    <row r="1861" spans="1:6" x14ac:dyDescent="0.2">
      <c r="A1861" s="4">
        <v>4557</v>
      </c>
      <c r="B1861" s="4"/>
      <c r="C1861" s="4" t="s">
        <v>2389</v>
      </c>
      <c r="D1861" s="4" t="s">
        <v>2389</v>
      </c>
      <c r="E1861" s="4" t="s">
        <v>7032</v>
      </c>
      <c r="F1861" s="4" t="s">
        <v>2700</v>
      </c>
    </row>
    <row r="1862" spans="1:6" x14ac:dyDescent="0.2">
      <c r="A1862" s="4">
        <v>4558</v>
      </c>
      <c r="B1862" s="4"/>
      <c r="C1862" s="4" t="s">
        <v>2455</v>
      </c>
      <c r="D1862" s="4" t="s">
        <v>2455</v>
      </c>
      <c r="E1862" s="4" t="s">
        <v>7032</v>
      </c>
      <c r="F1862" s="4" t="s">
        <v>2700</v>
      </c>
    </row>
    <row r="1863" spans="1:6" x14ac:dyDescent="0.2">
      <c r="A1863" s="4">
        <v>4559</v>
      </c>
      <c r="B1863" s="4">
        <v>345039</v>
      </c>
      <c r="C1863" s="4" t="s">
        <v>7060</v>
      </c>
      <c r="D1863" s="4" t="s">
        <v>2525</v>
      </c>
      <c r="E1863" s="4" t="s">
        <v>6358</v>
      </c>
      <c r="F1863" s="4" t="s">
        <v>2700</v>
      </c>
    </row>
    <row r="1864" spans="1:6" x14ac:dyDescent="0.2">
      <c r="A1864" s="4">
        <v>4560</v>
      </c>
      <c r="B1864" s="4">
        <v>171358</v>
      </c>
      <c r="C1864" s="4" t="s">
        <v>7059</v>
      </c>
      <c r="D1864" s="4" t="s">
        <v>2371</v>
      </c>
      <c r="E1864" s="4" t="s">
        <v>6554</v>
      </c>
      <c r="F1864" s="4" t="s">
        <v>2700</v>
      </c>
    </row>
    <row r="1865" spans="1:6" x14ac:dyDescent="0.2">
      <c r="A1865" s="4">
        <v>4561</v>
      </c>
      <c r="B1865" s="4">
        <v>356210</v>
      </c>
      <c r="C1865" s="4" t="s">
        <v>7058</v>
      </c>
      <c r="D1865" s="4" t="s">
        <v>2344</v>
      </c>
      <c r="E1865" s="4" t="s">
        <v>2344</v>
      </c>
      <c r="F1865" s="4" t="s">
        <v>2700</v>
      </c>
    </row>
    <row r="1866" spans="1:6" x14ac:dyDescent="0.2">
      <c r="A1866" s="4">
        <v>4562</v>
      </c>
      <c r="B1866" s="4">
        <v>346586</v>
      </c>
      <c r="C1866" s="4" t="s">
        <v>7057</v>
      </c>
      <c r="D1866" s="4" t="s">
        <v>2513</v>
      </c>
      <c r="E1866" s="4" t="s">
        <v>6190</v>
      </c>
      <c r="F1866" s="4" t="s">
        <v>2700</v>
      </c>
    </row>
    <row r="1867" spans="1:6" x14ac:dyDescent="0.2">
      <c r="A1867" s="4">
        <v>4563</v>
      </c>
      <c r="B1867" s="4"/>
      <c r="C1867" s="4" t="s">
        <v>7056</v>
      </c>
      <c r="D1867" s="4" t="s">
        <v>2333</v>
      </c>
      <c r="E1867" s="4" t="s">
        <v>2333</v>
      </c>
      <c r="F1867" s="4" t="s">
        <v>2700</v>
      </c>
    </row>
    <row r="1868" spans="1:6" x14ac:dyDescent="0.2">
      <c r="A1868" s="4">
        <v>4564</v>
      </c>
      <c r="B1868" s="4">
        <v>351587</v>
      </c>
      <c r="C1868" s="4" t="s">
        <v>7055</v>
      </c>
      <c r="D1868" s="4" t="s">
        <v>2361</v>
      </c>
      <c r="E1868" s="4" t="s">
        <v>6625</v>
      </c>
      <c r="F1868" s="4" t="s">
        <v>2700</v>
      </c>
    </row>
    <row r="1869" spans="1:6" x14ac:dyDescent="0.2">
      <c r="A1869" s="4">
        <v>4565</v>
      </c>
      <c r="B1869" s="4">
        <v>353217</v>
      </c>
      <c r="C1869" s="4" t="s">
        <v>7054</v>
      </c>
      <c r="D1869" s="4" t="s">
        <v>2509</v>
      </c>
      <c r="E1869" s="4" t="s">
        <v>6447</v>
      </c>
      <c r="F1869" s="4" t="s">
        <v>2700</v>
      </c>
    </row>
    <row r="1870" spans="1:6" x14ac:dyDescent="0.2">
      <c r="A1870" s="4">
        <v>4566</v>
      </c>
      <c r="B1870" s="4">
        <v>350008</v>
      </c>
      <c r="C1870" s="4" t="s">
        <v>7053</v>
      </c>
      <c r="D1870" s="4" t="s">
        <v>2405</v>
      </c>
      <c r="E1870" s="4" t="s">
        <v>6336</v>
      </c>
      <c r="F1870" s="4" t="s">
        <v>2700</v>
      </c>
    </row>
    <row r="1871" spans="1:6" x14ac:dyDescent="0.2">
      <c r="A1871" s="4">
        <v>4567</v>
      </c>
      <c r="B1871" s="4"/>
      <c r="C1871" s="4" t="s">
        <v>7052</v>
      </c>
      <c r="D1871" s="4" t="s">
        <v>2341</v>
      </c>
      <c r="E1871" s="4" t="s">
        <v>2341</v>
      </c>
      <c r="F1871" s="4" t="s">
        <v>2700</v>
      </c>
    </row>
    <row r="1872" spans="1:6" x14ac:dyDescent="0.2">
      <c r="A1872" s="4">
        <v>4568</v>
      </c>
      <c r="B1872" s="4">
        <v>357596</v>
      </c>
      <c r="C1872" s="4" t="s">
        <v>2521</v>
      </c>
      <c r="D1872" s="4" t="s">
        <v>2521</v>
      </c>
      <c r="E1872" s="4" t="s">
        <v>7051</v>
      </c>
      <c r="F1872" s="4" t="s">
        <v>2700</v>
      </c>
    </row>
    <row r="1873" spans="1:6" x14ac:dyDescent="0.2">
      <c r="A1873" s="4">
        <v>4569</v>
      </c>
      <c r="B1873" s="4">
        <v>356203</v>
      </c>
      <c r="C1873" s="4" t="s">
        <v>7050</v>
      </c>
      <c r="D1873" s="4" t="s">
        <v>2354</v>
      </c>
      <c r="E1873" s="4" t="s">
        <v>6199</v>
      </c>
      <c r="F1873" s="4" t="s">
        <v>2700</v>
      </c>
    </row>
    <row r="1874" spans="1:6" x14ac:dyDescent="0.2">
      <c r="A1874" s="4">
        <v>4570</v>
      </c>
      <c r="B1874" s="4"/>
      <c r="C1874" s="4" t="s">
        <v>7049</v>
      </c>
      <c r="D1874" s="4" t="s">
        <v>2334</v>
      </c>
      <c r="E1874" s="4" t="s">
        <v>6263</v>
      </c>
      <c r="F1874" s="4" t="s">
        <v>2700</v>
      </c>
    </row>
    <row r="1875" spans="1:6" x14ac:dyDescent="0.2">
      <c r="A1875" s="4">
        <v>4571</v>
      </c>
      <c r="B1875" s="4">
        <v>367697</v>
      </c>
      <c r="C1875" s="4" t="s">
        <v>2584</v>
      </c>
      <c r="D1875" s="4" t="s">
        <v>2584</v>
      </c>
      <c r="E1875" s="4" t="s">
        <v>6443</v>
      </c>
      <c r="F1875" s="4" t="s">
        <v>2700</v>
      </c>
    </row>
    <row r="1876" spans="1:6" x14ac:dyDescent="0.2">
      <c r="A1876" s="4">
        <v>4572</v>
      </c>
      <c r="B1876" s="4"/>
      <c r="C1876" s="4" t="s">
        <v>7048</v>
      </c>
      <c r="D1876" s="4" t="s">
        <v>2426</v>
      </c>
      <c r="E1876" s="4" t="s">
        <v>2426</v>
      </c>
      <c r="F1876" s="4" t="s">
        <v>2700</v>
      </c>
    </row>
    <row r="1877" spans="1:6" x14ac:dyDescent="0.2">
      <c r="A1877" s="4">
        <v>4573</v>
      </c>
      <c r="B1877" s="4">
        <v>159393</v>
      </c>
      <c r="C1877" s="4" t="s">
        <v>7047</v>
      </c>
      <c r="D1877" s="4" t="s">
        <v>2333</v>
      </c>
      <c r="E1877" s="4" t="s">
        <v>2333</v>
      </c>
      <c r="F1877" s="4" t="s">
        <v>2700</v>
      </c>
    </row>
    <row r="1878" spans="1:6" x14ac:dyDescent="0.2">
      <c r="A1878" s="4">
        <v>4574</v>
      </c>
      <c r="B1878" s="4">
        <v>356216</v>
      </c>
      <c r="C1878" s="4" t="s">
        <v>7046</v>
      </c>
      <c r="D1878" s="4" t="s">
        <v>7041</v>
      </c>
      <c r="E1878" s="4" t="s">
        <v>7040</v>
      </c>
      <c r="F1878" s="4" t="s">
        <v>2700</v>
      </c>
    </row>
    <row r="1879" spans="1:6" x14ac:dyDescent="0.2">
      <c r="A1879" s="4">
        <v>4575</v>
      </c>
      <c r="B1879" s="4">
        <v>356224</v>
      </c>
      <c r="C1879" s="4" t="s">
        <v>7045</v>
      </c>
      <c r="D1879" s="4" t="s">
        <v>7041</v>
      </c>
      <c r="E1879" s="4" t="s">
        <v>7040</v>
      </c>
      <c r="F1879" s="4" t="s">
        <v>2700</v>
      </c>
    </row>
    <row r="1880" spans="1:6" x14ac:dyDescent="0.2">
      <c r="A1880" s="4">
        <v>4576</v>
      </c>
      <c r="B1880" s="4">
        <v>356224</v>
      </c>
      <c r="C1880" s="4" t="s">
        <v>7044</v>
      </c>
      <c r="D1880" s="4" t="s">
        <v>7041</v>
      </c>
      <c r="E1880" s="4" t="s">
        <v>7040</v>
      </c>
      <c r="F1880" s="4" t="s">
        <v>2700</v>
      </c>
    </row>
    <row r="1881" spans="1:6" x14ac:dyDescent="0.2">
      <c r="A1881" s="4">
        <v>4577</v>
      </c>
      <c r="B1881" s="4">
        <v>357589</v>
      </c>
      <c r="C1881" s="4" t="s">
        <v>7043</v>
      </c>
      <c r="D1881" s="4" t="s">
        <v>7041</v>
      </c>
      <c r="E1881" s="4" t="s">
        <v>7040</v>
      </c>
      <c r="F1881" s="4" t="s">
        <v>2700</v>
      </c>
    </row>
    <row r="1882" spans="1:6" x14ac:dyDescent="0.2">
      <c r="A1882" s="4">
        <v>4578</v>
      </c>
      <c r="B1882" s="4">
        <v>357590</v>
      </c>
      <c r="C1882" s="4" t="s">
        <v>7042</v>
      </c>
      <c r="D1882" s="4" t="s">
        <v>7041</v>
      </c>
      <c r="E1882" s="4" t="s">
        <v>7040</v>
      </c>
      <c r="F1882" s="4" t="s">
        <v>2700</v>
      </c>
    </row>
    <row r="1883" spans="1:6" x14ac:dyDescent="0.2">
      <c r="A1883" s="4">
        <v>4579</v>
      </c>
      <c r="B1883" s="4">
        <v>349752</v>
      </c>
      <c r="C1883" s="4" t="s">
        <v>7039</v>
      </c>
      <c r="D1883" s="4" t="s">
        <v>2524</v>
      </c>
      <c r="E1883" s="4" t="s">
        <v>6267</v>
      </c>
      <c r="F1883" s="4" t="s">
        <v>2700</v>
      </c>
    </row>
    <row r="1884" spans="1:6" x14ac:dyDescent="0.2">
      <c r="A1884" s="4">
        <v>4580</v>
      </c>
      <c r="B1884" s="4">
        <v>344517</v>
      </c>
      <c r="C1884" s="4" t="s">
        <v>7038</v>
      </c>
      <c r="D1884" s="4" t="s">
        <v>2329</v>
      </c>
      <c r="E1884" s="4" t="s">
        <v>4478</v>
      </c>
      <c r="F1884" s="4" t="s">
        <v>2700</v>
      </c>
    </row>
    <row r="1885" spans="1:6" x14ac:dyDescent="0.2">
      <c r="A1885" s="4">
        <v>4581</v>
      </c>
      <c r="B1885" s="4">
        <v>344592</v>
      </c>
      <c r="C1885" s="4" t="s">
        <v>7037</v>
      </c>
      <c r="D1885" s="4" t="s">
        <v>4462</v>
      </c>
      <c r="E1885" s="4" t="s">
        <v>6548</v>
      </c>
      <c r="F1885" s="4" t="s">
        <v>2700</v>
      </c>
    </row>
    <row r="1886" spans="1:6" x14ac:dyDescent="0.2">
      <c r="A1886" s="4">
        <v>4582</v>
      </c>
      <c r="B1886" s="4">
        <v>107137</v>
      </c>
      <c r="C1886" s="4" t="s">
        <v>7036</v>
      </c>
      <c r="D1886" s="4" t="s">
        <v>4462</v>
      </c>
      <c r="E1886" s="4" t="s">
        <v>6548</v>
      </c>
      <c r="F1886" s="4" t="s">
        <v>2700</v>
      </c>
    </row>
    <row r="1887" spans="1:6" x14ac:dyDescent="0.2">
      <c r="A1887" s="4">
        <v>4583</v>
      </c>
      <c r="B1887" s="4"/>
      <c r="C1887" s="4" t="s">
        <v>7035</v>
      </c>
      <c r="D1887" s="4" t="s">
        <v>2458</v>
      </c>
      <c r="E1887" s="4" t="s">
        <v>7032</v>
      </c>
      <c r="F1887" s="4" t="s">
        <v>2700</v>
      </c>
    </row>
    <row r="1888" spans="1:6" x14ac:dyDescent="0.2">
      <c r="A1888" s="4">
        <v>4584</v>
      </c>
      <c r="B1888" s="4"/>
      <c r="C1888" s="4" t="s">
        <v>7034</v>
      </c>
      <c r="D1888" s="4" t="s">
        <v>2458</v>
      </c>
      <c r="E1888" s="4" t="s">
        <v>7032</v>
      </c>
      <c r="F1888" s="4" t="s">
        <v>2700</v>
      </c>
    </row>
    <row r="1889" spans="1:6" x14ac:dyDescent="0.2">
      <c r="A1889" s="4">
        <v>4585</v>
      </c>
      <c r="B1889" s="4"/>
      <c r="C1889" s="4" t="s">
        <v>7033</v>
      </c>
      <c r="D1889" s="4" t="s">
        <v>2458</v>
      </c>
      <c r="E1889" s="4" t="s">
        <v>7032</v>
      </c>
      <c r="F1889" s="4" t="s">
        <v>2700</v>
      </c>
    </row>
    <row r="1890" spans="1:6" x14ac:dyDescent="0.2">
      <c r="A1890" s="4">
        <v>4586</v>
      </c>
      <c r="B1890" s="4">
        <v>352685</v>
      </c>
      <c r="C1890" s="4" t="s">
        <v>7031</v>
      </c>
      <c r="D1890" s="4" t="s">
        <v>2384</v>
      </c>
      <c r="E1890" s="4" t="s">
        <v>6153</v>
      </c>
      <c r="F1890" s="4" t="s">
        <v>2700</v>
      </c>
    </row>
    <row r="1891" spans="1:6" x14ac:dyDescent="0.2">
      <c r="A1891" s="4">
        <v>4587</v>
      </c>
      <c r="B1891" s="4">
        <v>352682</v>
      </c>
      <c r="C1891" s="4" t="s">
        <v>7030</v>
      </c>
      <c r="D1891" s="4" t="s">
        <v>2384</v>
      </c>
      <c r="E1891" s="4" t="s">
        <v>6153</v>
      </c>
      <c r="F1891" s="4" t="s">
        <v>2700</v>
      </c>
    </row>
    <row r="1892" spans="1:6" x14ac:dyDescent="0.2">
      <c r="A1892" s="4">
        <v>4588</v>
      </c>
      <c r="B1892" s="4">
        <v>375296</v>
      </c>
      <c r="C1892" s="4" t="s">
        <v>7029</v>
      </c>
      <c r="D1892" s="4" t="s">
        <v>2595</v>
      </c>
      <c r="E1892" s="4" t="s">
        <v>2595</v>
      </c>
      <c r="F1892" s="4" t="s">
        <v>2700</v>
      </c>
    </row>
    <row r="1893" spans="1:6" x14ac:dyDescent="0.2">
      <c r="A1893" s="4">
        <v>4589</v>
      </c>
      <c r="B1893" s="4">
        <v>349791</v>
      </c>
      <c r="C1893" s="4" t="s">
        <v>7028</v>
      </c>
      <c r="D1893" s="4" t="s">
        <v>2435</v>
      </c>
      <c r="E1893" s="4" t="s">
        <v>2435</v>
      </c>
      <c r="F1893" s="4" t="s">
        <v>2700</v>
      </c>
    </row>
    <row r="1894" spans="1:6" x14ac:dyDescent="0.2">
      <c r="A1894" s="4">
        <v>4590</v>
      </c>
      <c r="B1894" s="4">
        <v>342409</v>
      </c>
      <c r="C1894" s="4" t="s">
        <v>7027</v>
      </c>
      <c r="D1894" s="4" t="s">
        <v>2559</v>
      </c>
      <c r="E1894" s="4" t="s">
        <v>6447</v>
      </c>
      <c r="F1894" s="4" t="s">
        <v>2700</v>
      </c>
    </row>
    <row r="1895" spans="1:6" x14ac:dyDescent="0.2">
      <c r="A1895" s="4">
        <v>4592</v>
      </c>
      <c r="B1895" s="4">
        <v>182801</v>
      </c>
      <c r="C1895" s="4" t="s">
        <v>7026</v>
      </c>
      <c r="D1895" s="4" t="s">
        <v>2595</v>
      </c>
      <c r="E1895" s="4" t="s">
        <v>2595</v>
      </c>
      <c r="F1895" s="4" t="s">
        <v>2700</v>
      </c>
    </row>
    <row r="1896" spans="1:6" x14ac:dyDescent="0.2">
      <c r="A1896" s="4">
        <v>4593</v>
      </c>
      <c r="B1896" s="4">
        <v>176869</v>
      </c>
      <c r="C1896" s="4" t="s">
        <v>7025</v>
      </c>
      <c r="D1896" s="4" t="s">
        <v>2405</v>
      </c>
      <c r="E1896" s="4" t="s">
        <v>6336</v>
      </c>
      <c r="F1896" s="4" t="s">
        <v>2700</v>
      </c>
    </row>
    <row r="1897" spans="1:6" x14ac:dyDescent="0.2">
      <c r="A1897" s="4">
        <v>4594</v>
      </c>
      <c r="B1897" s="4"/>
      <c r="C1897" s="4" t="s">
        <v>7024</v>
      </c>
      <c r="D1897" s="4" t="s">
        <v>2470</v>
      </c>
      <c r="E1897" s="4" t="s">
        <v>6338</v>
      </c>
      <c r="F1897" s="4" t="s">
        <v>2700</v>
      </c>
    </row>
    <row r="1898" spans="1:6" x14ac:dyDescent="0.2">
      <c r="A1898" s="4">
        <v>4597</v>
      </c>
      <c r="B1898" s="4">
        <v>370397</v>
      </c>
      <c r="C1898" s="4" t="s">
        <v>7023</v>
      </c>
      <c r="D1898" s="4" t="s">
        <v>2483</v>
      </c>
      <c r="E1898" s="4" t="s">
        <v>6411</v>
      </c>
      <c r="F1898" s="4" t="s">
        <v>2700</v>
      </c>
    </row>
    <row r="1899" spans="1:6" x14ac:dyDescent="0.2">
      <c r="A1899" s="4">
        <v>4598</v>
      </c>
      <c r="B1899" s="4"/>
      <c r="C1899" s="4" t="s">
        <v>7022</v>
      </c>
      <c r="D1899" s="4" t="s">
        <v>7020</v>
      </c>
      <c r="E1899" s="4" t="s">
        <v>6411</v>
      </c>
      <c r="F1899" s="4" t="s">
        <v>2700</v>
      </c>
    </row>
    <row r="1900" spans="1:6" x14ac:dyDescent="0.2">
      <c r="A1900" s="4">
        <v>4599</v>
      </c>
      <c r="B1900" s="4"/>
      <c r="C1900" s="4" t="s">
        <v>7021</v>
      </c>
      <c r="D1900" s="4" t="s">
        <v>7020</v>
      </c>
      <c r="E1900" s="4" t="s">
        <v>6411</v>
      </c>
      <c r="F1900" s="4" t="s">
        <v>2700</v>
      </c>
    </row>
    <row r="1901" spans="1:6" x14ac:dyDescent="0.2">
      <c r="A1901" s="4">
        <v>4600</v>
      </c>
      <c r="B1901" s="4">
        <v>144124</v>
      </c>
      <c r="C1901" s="4" t="s">
        <v>7019</v>
      </c>
      <c r="D1901" s="4" t="s">
        <v>2483</v>
      </c>
      <c r="E1901" s="4" t="s">
        <v>6411</v>
      </c>
      <c r="F1901" s="4" t="s">
        <v>2700</v>
      </c>
    </row>
    <row r="1902" spans="1:6" x14ac:dyDescent="0.2">
      <c r="A1902" s="4">
        <v>4601</v>
      </c>
      <c r="B1902" s="4">
        <v>199105</v>
      </c>
      <c r="C1902" s="4" t="s">
        <v>7018</v>
      </c>
      <c r="D1902" s="4" t="s">
        <v>2394</v>
      </c>
      <c r="E1902" s="4" t="s">
        <v>7017</v>
      </c>
      <c r="F1902" s="4" t="s">
        <v>2700</v>
      </c>
    </row>
    <row r="1903" spans="1:6" x14ac:dyDescent="0.2">
      <c r="A1903" s="4">
        <v>4602</v>
      </c>
      <c r="B1903" s="4">
        <v>353973</v>
      </c>
      <c r="C1903" s="4" t="s">
        <v>7016</v>
      </c>
      <c r="D1903" s="4" t="s">
        <v>2418</v>
      </c>
      <c r="E1903" s="4" t="s">
        <v>6356</v>
      </c>
      <c r="F1903" s="4" t="s">
        <v>2700</v>
      </c>
    </row>
    <row r="1904" spans="1:6" x14ac:dyDescent="0.2">
      <c r="A1904" s="4">
        <v>4603</v>
      </c>
      <c r="B1904" s="4">
        <v>353975</v>
      </c>
      <c r="C1904" s="4" t="s">
        <v>7015</v>
      </c>
      <c r="D1904" s="4" t="s">
        <v>2418</v>
      </c>
      <c r="E1904" s="4" t="s">
        <v>6356</v>
      </c>
      <c r="F1904" s="4" t="s">
        <v>2700</v>
      </c>
    </row>
    <row r="1905" spans="1:6" x14ac:dyDescent="0.2">
      <c r="A1905" s="4">
        <v>4604</v>
      </c>
      <c r="B1905" s="4">
        <v>344478</v>
      </c>
      <c r="C1905" s="4" t="s">
        <v>7014</v>
      </c>
      <c r="D1905" s="4" t="s">
        <v>2418</v>
      </c>
      <c r="E1905" s="4" t="s">
        <v>6356</v>
      </c>
      <c r="F1905" s="4" t="s">
        <v>2700</v>
      </c>
    </row>
    <row r="1906" spans="1:6" x14ac:dyDescent="0.2">
      <c r="A1906" s="4">
        <v>4605</v>
      </c>
      <c r="B1906" s="4">
        <v>344476</v>
      </c>
      <c r="C1906" s="4" t="s">
        <v>7013</v>
      </c>
      <c r="D1906" s="4" t="s">
        <v>2418</v>
      </c>
      <c r="E1906" s="4" t="s">
        <v>6356</v>
      </c>
      <c r="F1906" s="4" t="s">
        <v>2700</v>
      </c>
    </row>
    <row r="1907" spans="1:6" x14ac:dyDescent="0.2">
      <c r="A1907" s="4">
        <v>4606</v>
      </c>
      <c r="B1907" s="4">
        <v>344479</v>
      </c>
      <c r="C1907" s="4" t="s">
        <v>7012</v>
      </c>
      <c r="D1907" s="4" t="s">
        <v>2418</v>
      </c>
      <c r="E1907" s="4" t="s">
        <v>6356</v>
      </c>
      <c r="F1907" s="4" t="s">
        <v>2700</v>
      </c>
    </row>
    <row r="1908" spans="1:6" x14ac:dyDescent="0.2">
      <c r="A1908" s="4">
        <v>4607</v>
      </c>
      <c r="B1908" s="4"/>
      <c r="C1908" s="4" t="s">
        <v>7011</v>
      </c>
      <c r="D1908" s="4" t="s">
        <v>2435</v>
      </c>
      <c r="E1908" s="4" t="s">
        <v>2435</v>
      </c>
      <c r="F1908" s="4" t="s">
        <v>2700</v>
      </c>
    </row>
    <row r="1909" spans="1:6" x14ac:dyDescent="0.2">
      <c r="A1909" s="4">
        <v>4608</v>
      </c>
      <c r="B1909" s="4">
        <v>329257</v>
      </c>
      <c r="C1909" s="4" t="s">
        <v>7010</v>
      </c>
      <c r="D1909" s="4" t="s">
        <v>2567</v>
      </c>
      <c r="E1909" s="4" t="s">
        <v>2567</v>
      </c>
      <c r="F1909" s="4" t="s">
        <v>2700</v>
      </c>
    </row>
    <row r="1910" spans="1:6" x14ac:dyDescent="0.2">
      <c r="A1910" s="4">
        <v>4609</v>
      </c>
      <c r="B1910" s="4">
        <v>143942</v>
      </c>
      <c r="C1910" s="4" t="s">
        <v>7009</v>
      </c>
      <c r="D1910" s="4" t="s">
        <v>2330</v>
      </c>
      <c r="E1910" s="4" t="s">
        <v>6258</v>
      </c>
      <c r="F1910" s="4" t="s">
        <v>2700</v>
      </c>
    </row>
    <row r="1911" spans="1:6" x14ac:dyDescent="0.2">
      <c r="A1911" s="4">
        <v>4610</v>
      </c>
      <c r="B1911" s="4">
        <v>196288</v>
      </c>
      <c r="C1911" s="4" t="s">
        <v>7008</v>
      </c>
      <c r="D1911" s="4" t="s">
        <v>2336</v>
      </c>
      <c r="E1911" s="4" t="s">
        <v>6261</v>
      </c>
      <c r="F1911" s="4" t="s">
        <v>2700</v>
      </c>
    </row>
    <row r="1912" spans="1:6" x14ac:dyDescent="0.2">
      <c r="A1912" s="4">
        <v>4611</v>
      </c>
      <c r="B1912" s="4">
        <v>357330</v>
      </c>
      <c r="C1912" s="4" t="s">
        <v>7007</v>
      </c>
      <c r="D1912" s="4" t="s">
        <v>2330</v>
      </c>
      <c r="E1912" s="4" t="s">
        <v>6258</v>
      </c>
      <c r="F1912" s="4" t="s">
        <v>2700</v>
      </c>
    </row>
    <row r="1913" spans="1:6" x14ac:dyDescent="0.2">
      <c r="A1913" s="4">
        <v>4612</v>
      </c>
      <c r="B1913" s="4">
        <v>389017</v>
      </c>
      <c r="C1913" s="4" t="s">
        <v>7006</v>
      </c>
      <c r="D1913" s="4" t="s">
        <v>7006</v>
      </c>
      <c r="E1913" s="4" t="s">
        <v>6548</v>
      </c>
      <c r="F1913" s="4" t="s">
        <v>2700</v>
      </c>
    </row>
    <row r="1914" spans="1:6" x14ac:dyDescent="0.2">
      <c r="A1914" s="4">
        <v>4613</v>
      </c>
      <c r="B1914" s="4">
        <v>349422</v>
      </c>
      <c r="C1914" s="4" t="s">
        <v>7005</v>
      </c>
      <c r="D1914" s="4" t="s">
        <v>2440</v>
      </c>
      <c r="E1914" s="4" t="s">
        <v>6524</v>
      </c>
      <c r="F1914" s="4" t="s">
        <v>2700</v>
      </c>
    </row>
    <row r="1915" spans="1:6" x14ac:dyDescent="0.2">
      <c r="A1915" s="4">
        <v>4614</v>
      </c>
      <c r="B1915" s="4">
        <v>359785</v>
      </c>
      <c r="C1915" s="4" t="s">
        <v>7004</v>
      </c>
      <c r="D1915" s="4" t="s">
        <v>2333</v>
      </c>
      <c r="E1915" s="4" t="s">
        <v>2333</v>
      </c>
      <c r="F1915" s="4" t="s">
        <v>2700</v>
      </c>
    </row>
    <row r="1916" spans="1:6" x14ac:dyDescent="0.2">
      <c r="A1916" s="4">
        <v>4615</v>
      </c>
      <c r="B1916" s="4"/>
      <c r="C1916" s="4" t="s">
        <v>7003</v>
      </c>
      <c r="D1916" s="4" t="s">
        <v>2370</v>
      </c>
      <c r="E1916" s="4" t="s">
        <v>2370</v>
      </c>
      <c r="F1916" s="4" t="s">
        <v>2700</v>
      </c>
    </row>
    <row r="1917" spans="1:6" x14ac:dyDescent="0.2">
      <c r="A1917" s="4">
        <v>4616</v>
      </c>
      <c r="B1917" s="4">
        <v>376304</v>
      </c>
      <c r="C1917" s="4" t="s">
        <v>7002</v>
      </c>
      <c r="D1917" s="4" t="s">
        <v>2370</v>
      </c>
      <c r="E1917" s="4" t="s">
        <v>2370</v>
      </c>
      <c r="F1917" s="4" t="s">
        <v>2700</v>
      </c>
    </row>
    <row r="1918" spans="1:6" x14ac:dyDescent="0.2">
      <c r="A1918" s="4">
        <v>4617</v>
      </c>
      <c r="B1918" s="4"/>
      <c r="C1918" s="4" t="s">
        <v>7001</v>
      </c>
      <c r="D1918" s="4" t="s">
        <v>2370</v>
      </c>
      <c r="E1918" s="4" t="s">
        <v>2370</v>
      </c>
      <c r="F1918" s="4" t="s">
        <v>2700</v>
      </c>
    </row>
    <row r="1919" spans="1:6" x14ac:dyDescent="0.2">
      <c r="A1919" s="4">
        <v>4618</v>
      </c>
      <c r="B1919" s="4"/>
      <c r="C1919" s="4" t="s">
        <v>7000</v>
      </c>
      <c r="D1919" s="4" t="s">
        <v>2370</v>
      </c>
      <c r="E1919" s="4" t="s">
        <v>2370</v>
      </c>
      <c r="F1919" s="4" t="s">
        <v>2700</v>
      </c>
    </row>
    <row r="1920" spans="1:6" x14ac:dyDescent="0.2">
      <c r="A1920" s="4">
        <v>4619</v>
      </c>
      <c r="B1920" s="4">
        <v>376305</v>
      </c>
      <c r="C1920" s="4" t="s">
        <v>6999</v>
      </c>
      <c r="D1920" s="4" t="s">
        <v>2370</v>
      </c>
      <c r="E1920" s="4" t="s">
        <v>2370</v>
      </c>
      <c r="F1920" s="4" t="s">
        <v>2700</v>
      </c>
    </row>
    <row r="1921" spans="1:6" x14ac:dyDescent="0.2">
      <c r="A1921" s="4">
        <v>4620</v>
      </c>
      <c r="B1921" s="4">
        <v>358046</v>
      </c>
      <c r="C1921" s="4" t="s">
        <v>6998</v>
      </c>
      <c r="D1921" s="4" t="s">
        <v>2524</v>
      </c>
      <c r="E1921" s="4" t="s">
        <v>6267</v>
      </c>
      <c r="F1921" s="4" t="s">
        <v>2700</v>
      </c>
    </row>
    <row r="1922" spans="1:6" x14ac:dyDescent="0.2">
      <c r="A1922" s="4">
        <v>4621</v>
      </c>
      <c r="B1922" s="4">
        <v>6946</v>
      </c>
      <c r="C1922" s="4" t="s">
        <v>6997</v>
      </c>
      <c r="D1922" s="4" t="s">
        <v>2339</v>
      </c>
      <c r="E1922" s="4" t="s">
        <v>2339</v>
      </c>
      <c r="F1922" s="4" t="s">
        <v>2700</v>
      </c>
    </row>
    <row r="1923" spans="1:6" x14ac:dyDescent="0.2">
      <c r="A1923" s="4">
        <v>4622</v>
      </c>
      <c r="B1923" s="4">
        <v>101775</v>
      </c>
      <c r="C1923" s="4" t="s">
        <v>6996</v>
      </c>
      <c r="D1923" s="4" t="s">
        <v>2361</v>
      </c>
      <c r="E1923" s="4" t="s">
        <v>6625</v>
      </c>
      <c r="F1923" s="4" t="s">
        <v>2700</v>
      </c>
    </row>
    <row r="1924" spans="1:6" x14ac:dyDescent="0.2">
      <c r="A1924" s="4">
        <v>4623</v>
      </c>
      <c r="B1924" s="4"/>
      <c r="C1924" s="4" t="s">
        <v>6995</v>
      </c>
      <c r="D1924" s="4" t="s">
        <v>2476</v>
      </c>
      <c r="E1924" s="4" t="s">
        <v>6686</v>
      </c>
      <c r="F1924" s="4" t="s">
        <v>2700</v>
      </c>
    </row>
    <row r="1925" spans="1:6" x14ac:dyDescent="0.2">
      <c r="A1925" s="4">
        <v>4624</v>
      </c>
      <c r="B1925" s="4">
        <v>332952</v>
      </c>
      <c r="C1925" s="4" t="s">
        <v>6994</v>
      </c>
      <c r="D1925" s="4" t="s">
        <v>2470</v>
      </c>
      <c r="E1925" s="4" t="s">
        <v>6338</v>
      </c>
      <c r="F1925" s="4" t="s">
        <v>2700</v>
      </c>
    </row>
    <row r="1926" spans="1:6" x14ac:dyDescent="0.2">
      <c r="A1926" s="4">
        <v>4625</v>
      </c>
      <c r="B1926" s="4">
        <v>111825</v>
      </c>
      <c r="C1926" s="4" t="s">
        <v>6993</v>
      </c>
      <c r="D1926" s="4" t="s">
        <v>2470</v>
      </c>
      <c r="E1926" s="4" t="s">
        <v>6338</v>
      </c>
      <c r="F1926" s="4" t="s">
        <v>2700</v>
      </c>
    </row>
    <row r="1927" spans="1:6" x14ac:dyDescent="0.2">
      <c r="A1927" s="4">
        <v>4626</v>
      </c>
      <c r="B1927" s="4"/>
      <c r="C1927" s="4" t="s">
        <v>6992</v>
      </c>
      <c r="D1927" s="4" t="s">
        <v>2434</v>
      </c>
      <c r="E1927" s="4" t="s">
        <v>4426</v>
      </c>
      <c r="F1927" s="4" t="s">
        <v>2700</v>
      </c>
    </row>
    <row r="1928" spans="1:6" x14ac:dyDescent="0.2">
      <c r="A1928" s="4">
        <v>4627</v>
      </c>
      <c r="B1928" s="4"/>
      <c r="C1928" s="4" t="s">
        <v>6991</v>
      </c>
      <c r="D1928" s="4" t="s">
        <v>2434</v>
      </c>
      <c r="E1928" s="4" t="s">
        <v>4426</v>
      </c>
      <c r="F1928" s="4" t="s">
        <v>2700</v>
      </c>
    </row>
    <row r="1929" spans="1:6" x14ac:dyDescent="0.2">
      <c r="A1929" s="4">
        <v>4628</v>
      </c>
      <c r="B1929" s="4">
        <v>368460</v>
      </c>
      <c r="C1929" s="4" t="s">
        <v>6990</v>
      </c>
      <c r="D1929" s="4" t="s">
        <v>2595</v>
      </c>
      <c r="E1929" s="4" t="s">
        <v>2595</v>
      </c>
      <c r="F1929" s="4" t="s">
        <v>2700</v>
      </c>
    </row>
    <row r="1930" spans="1:6" x14ac:dyDescent="0.2">
      <c r="A1930" s="4">
        <v>4629</v>
      </c>
      <c r="B1930" s="4">
        <v>358606</v>
      </c>
      <c r="C1930" s="4" t="s">
        <v>6989</v>
      </c>
      <c r="D1930" s="4" t="s">
        <v>2354</v>
      </c>
      <c r="E1930" s="4" t="s">
        <v>6199</v>
      </c>
      <c r="F1930" s="4" t="s">
        <v>2700</v>
      </c>
    </row>
    <row r="1931" spans="1:6" x14ac:dyDescent="0.2">
      <c r="A1931" s="4">
        <v>4630</v>
      </c>
      <c r="B1931" s="4">
        <v>362276</v>
      </c>
      <c r="C1931" s="4" t="s">
        <v>6988</v>
      </c>
      <c r="D1931" s="4" t="s">
        <v>6987</v>
      </c>
      <c r="E1931" s="4" t="s">
        <v>6986</v>
      </c>
      <c r="F1931" s="4" t="s">
        <v>2700</v>
      </c>
    </row>
    <row r="1932" spans="1:6" x14ac:dyDescent="0.2">
      <c r="A1932" s="4">
        <v>4631</v>
      </c>
      <c r="B1932" s="4">
        <v>345456</v>
      </c>
      <c r="C1932" s="4" t="s">
        <v>6985</v>
      </c>
      <c r="D1932" s="4" t="s">
        <v>2429</v>
      </c>
      <c r="E1932" s="4" t="s">
        <v>2429</v>
      </c>
      <c r="F1932" s="4" t="s">
        <v>2700</v>
      </c>
    </row>
    <row r="1933" spans="1:6" x14ac:dyDescent="0.2">
      <c r="A1933" s="4">
        <v>4632</v>
      </c>
      <c r="B1933" s="4">
        <v>364071</v>
      </c>
      <c r="C1933" s="4" t="s">
        <v>6984</v>
      </c>
      <c r="D1933" s="4" t="s">
        <v>2429</v>
      </c>
      <c r="E1933" s="4" t="s">
        <v>2429</v>
      </c>
      <c r="F1933" s="4" t="s">
        <v>2700</v>
      </c>
    </row>
    <row r="1934" spans="1:6" x14ac:dyDescent="0.2">
      <c r="A1934" s="4">
        <v>4633</v>
      </c>
      <c r="B1934" s="4"/>
      <c r="C1934" s="4" t="s">
        <v>6983</v>
      </c>
      <c r="D1934" s="4" t="s">
        <v>2449</v>
      </c>
      <c r="E1934" s="4" t="s">
        <v>6329</v>
      </c>
      <c r="F1934" s="4" t="s">
        <v>2700</v>
      </c>
    </row>
    <row r="1935" spans="1:6" x14ac:dyDescent="0.2">
      <c r="A1935" s="4">
        <v>4634</v>
      </c>
      <c r="B1935" s="4">
        <v>375358</v>
      </c>
      <c r="C1935" s="4" t="s">
        <v>6982</v>
      </c>
      <c r="D1935" s="4" t="s">
        <v>2422</v>
      </c>
      <c r="E1935" s="4" t="s">
        <v>6329</v>
      </c>
      <c r="F1935" s="4" t="s">
        <v>2700</v>
      </c>
    </row>
    <row r="1936" spans="1:6" x14ac:dyDescent="0.2">
      <c r="A1936" s="4">
        <v>4635</v>
      </c>
      <c r="B1936" s="4">
        <v>386203</v>
      </c>
      <c r="C1936" s="4" t="s">
        <v>6981</v>
      </c>
      <c r="D1936" s="4" t="s">
        <v>2422</v>
      </c>
      <c r="E1936" s="4" t="s">
        <v>6329</v>
      </c>
      <c r="F1936" s="4" t="s">
        <v>2700</v>
      </c>
    </row>
    <row r="1937" spans="1:6" x14ac:dyDescent="0.2">
      <c r="A1937" s="4">
        <v>4636</v>
      </c>
      <c r="B1937" s="4">
        <v>340826</v>
      </c>
      <c r="C1937" s="4" t="s">
        <v>6980</v>
      </c>
      <c r="D1937" s="4" t="s">
        <v>2523</v>
      </c>
      <c r="E1937" s="4" t="s">
        <v>6192</v>
      </c>
      <c r="F1937" s="4" t="s">
        <v>2700</v>
      </c>
    </row>
    <row r="1938" spans="1:6" x14ac:dyDescent="0.2">
      <c r="A1938" s="4">
        <v>4637</v>
      </c>
      <c r="B1938" s="4"/>
      <c r="C1938" s="4" t="s">
        <v>6979</v>
      </c>
      <c r="D1938" s="4" t="s">
        <v>2449</v>
      </c>
      <c r="E1938" s="4" t="s">
        <v>6329</v>
      </c>
      <c r="F1938" s="4" t="s">
        <v>2700</v>
      </c>
    </row>
    <row r="1939" spans="1:6" x14ac:dyDescent="0.2">
      <c r="A1939" s="4">
        <v>4638</v>
      </c>
      <c r="B1939" s="4">
        <v>369117</v>
      </c>
      <c r="C1939" s="4" t="s">
        <v>6978</v>
      </c>
      <c r="D1939" s="4" t="s">
        <v>2336</v>
      </c>
      <c r="E1939" s="4" t="s">
        <v>6261</v>
      </c>
      <c r="F1939" s="4" t="s">
        <v>2700</v>
      </c>
    </row>
    <row r="1940" spans="1:6" x14ac:dyDescent="0.2">
      <c r="A1940" s="4">
        <v>4639</v>
      </c>
      <c r="B1940" s="4">
        <v>335825</v>
      </c>
      <c r="C1940" s="4" t="s">
        <v>6977</v>
      </c>
      <c r="D1940" s="4" t="s">
        <v>2514</v>
      </c>
      <c r="E1940" s="4" t="s">
        <v>6190</v>
      </c>
      <c r="F1940" s="4" t="s">
        <v>2700</v>
      </c>
    </row>
    <row r="1941" spans="1:6" x14ac:dyDescent="0.2">
      <c r="A1941" s="4">
        <v>4640</v>
      </c>
      <c r="B1941" s="4">
        <v>360132</v>
      </c>
      <c r="C1941" s="4" t="s">
        <v>6976</v>
      </c>
      <c r="D1941" s="4" t="s">
        <v>2345</v>
      </c>
      <c r="E1941" s="4" t="s">
        <v>6325</v>
      </c>
      <c r="F1941" s="4" t="s">
        <v>2700</v>
      </c>
    </row>
    <row r="1942" spans="1:6" x14ac:dyDescent="0.2">
      <c r="A1942" s="4">
        <v>4641</v>
      </c>
      <c r="B1942" s="4">
        <v>307715</v>
      </c>
      <c r="C1942" s="4" t="s">
        <v>6975</v>
      </c>
      <c r="D1942" s="4" t="s">
        <v>2440</v>
      </c>
      <c r="E1942" s="4" t="s">
        <v>6524</v>
      </c>
      <c r="F1942" s="4" t="s">
        <v>2700</v>
      </c>
    </row>
    <row r="1943" spans="1:6" x14ac:dyDescent="0.2">
      <c r="A1943" s="4">
        <v>4642</v>
      </c>
      <c r="B1943" s="4">
        <v>335149</v>
      </c>
      <c r="C1943" s="4" t="s">
        <v>6974</v>
      </c>
      <c r="D1943" s="4" t="s">
        <v>2525</v>
      </c>
      <c r="E1943" s="4" t="s">
        <v>6358</v>
      </c>
      <c r="F1943" s="4" t="s">
        <v>2700</v>
      </c>
    </row>
    <row r="1944" spans="1:6" x14ac:dyDescent="0.2">
      <c r="A1944" s="4">
        <v>4643</v>
      </c>
      <c r="B1944" s="4">
        <v>172390</v>
      </c>
      <c r="C1944" s="4" t="s">
        <v>6973</v>
      </c>
      <c r="D1944" s="4" t="s">
        <v>2342</v>
      </c>
      <c r="E1944" s="4" t="s">
        <v>2339</v>
      </c>
      <c r="F1944" s="4" t="s">
        <v>2700</v>
      </c>
    </row>
    <row r="1945" spans="1:6" x14ac:dyDescent="0.2">
      <c r="A1945" s="4">
        <v>4644</v>
      </c>
      <c r="B1945" s="4">
        <v>342410</v>
      </c>
      <c r="C1945" s="4" t="s">
        <v>6972</v>
      </c>
      <c r="D1945" s="4" t="s">
        <v>2559</v>
      </c>
      <c r="E1945" s="4" t="s">
        <v>6447</v>
      </c>
      <c r="F1945" s="4" t="s">
        <v>2700</v>
      </c>
    </row>
    <row r="1946" spans="1:6" x14ac:dyDescent="0.2">
      <c r="A1946" s="4">
        <v>4645</v>
      </c>
      <c r="B1946" s="4">
        <v>88116</v>
      </c>
      <c r="C1946" s="4" t="s">
        <v>6971</v>
      </c>
      <c r="D1946" s="4" t="s">
        <v>6970</v>
      </c>
      <c r="E1946" s="4" t="s">
        <v>6970</v>
      </c>
      <c r="F1946" s="4" t="s">
        <v>2700</v>
      </c>
    </row>
    <row r="1947" spans="1:6" x14ac:dyDescent="0.2">
      <c r="A1947" s="4">
        <v>4646</v>
      </c>
      <c r="B1947" s="4">
        <v>362234</v>
      </c>
      <c r="C1947" s="4" t="s">
        <v>6969</v>
      </c>
      <c r="D1947" s="4" t="s">
        <v>2333</v>
      </c>
      <c r="E1947" s="4" t="s">
        <v>2333</v>
      </c>
      <c r="F1947" s="4" t="s">
        <v>2700</v>
      </c>
    </row>
    <row r="1948" spans="1:6" x14ac:dyDescent="0.2">
      <c r="A1948" s="4">
        <v>4647</v>
      </c>
      <c r="B1948" s="4">
        <v>389015</v>
      </c>
      <c r="C1948" s="4" t="s">
        <v>2359</v>
      </c>
      <c r="D1948" s="4" t="s">
        <v>2359</v>
      </c>
      <c r="E1948" s="4" t="s">
        <v>6360</v>
      </c>
      <c r="F1948" s="4" t="s">
        <v>2700</v>
      </c>
    </row>
    <row r="1949" spans="1:6" x14ac:dyDescent="0.2">
      <c r="A1949" s="4">
        <v>4648</v>
      </c>
      <c r="B1949" s="4">
        <v>111826</v>
      </c>
      <c r="C1949" s="4" t="s">
        <v>6968</v>
      </c>
      <c r="D1949" s="4" t="s">
        <v>2470</v>
      </c>
      <c r="E1949" s="4" t="s">
        <v>6338</v>
      </c>
      <c r="F1949" s="4" t="s">
        <v>2700</v>
      </c>
    </row>
    <row r="1950" spans="1:6" x14ac:dyDescent="0.2">
      <c r="A1950" s="4">
        <v>4653</v>
      </c>
      <c r="B1950" s="4">
        <v>369209</v>
      </c>
      <c r="C1950" s="4" t="s">
        <v>6967</v>
      </c>
      <c r="D1950" s="4" t="s">
        <v>2476</v>
      </c>
      <c r="E1950" s="4" t="s">
        <v>6686</v>
      </c>
      <c r="F1950" s="4" t="s">
        <v>2700</v>
      </c>
    </row>
    <row r="1951" spans="1:6" x14ac:dyDescent="0.2">
      <c r="A1951" s="4">
        <v>4654</v>
      </c>
      <c r="B1951" s="4">
        <v>359030</v>
      </c>
      <c r="C1951" s="4" t="s">
        <v>6966</v>
      </c>
      <c r="D1951" s="4" t="s">
        <v>2579</v>
      </c>
      <c r="E1951" s="4" t="s">
        <v>6190</v>
      </c>
      <c r="F1951" s="4" t="s">
        <v>2700</v>
      </c>
    </row>
    <row r="1952" spans="1:6" x14ac:dyDescent="0.2">
      <c r="A1952" s="4">
        <v>4655</v>
      </c>
      <c r="B1952" s="4">
        <v>298256</v>
      </c>
      <c r="C1952" s="4" t="s">
        <v>6965</v>
      </c>
      <c r="D1952" s="4" t="s">
        <v>2383</v>
      </c>
      <c r="E1952" s="4" t="s">
        <v>2383</v>
      </c>
      <c r="F1952" s="4" t="s">
        <v>2700</v>
      </c>
    </row>
    <row r="1953" spans="1:6" x14ac:dyDescent="0.2">
      <c r="A1953" s="4">
        <v>4656</v>
      </c>
      <c r="B1953" s="4">
        <v>394233</v>
      </c>
      <c r="C1953" s="4" t="s">
        <v>6964</v>
      </c>
      <c r="D1953" s="4" t="s">
        <v>2603</v>
      </c>
      <c r="E1953" s="4" t="s">
        <v>6190</v>
      </c>
      <c r="F1953" s="4" t="s">
        <v>2700</v>
      </c>
    </row>
    <row r="1954" spans="1:6" x14ac:dyDescent="0.2">
      <c r="A1954" s="4">
        <v>4657</v>
      </c>
      <c r="B1954" s="4">
        <v>342846</v>
      </c>
      <c r="C1954" s="4" t="s">
        <v>6963</v>
      </c>
      <c r="D1954" s="4" t="s">
        <v>2440</v>
      </c>
      <c r="E1954" s="4" t="s">
        <v>6524</v>
      </c>
      <c r="F1954" s="4" t="s">
        <v>2700</v>
      </c>
    </row>
    <row r="1955" spans="1:6" x14ac:dyDescent="0.2">
      <c r="A1955" s="4">
        <v>4658</v>
      </c>
      <c r="B1955" s="4">
        <v>358012</v>
      </c>
      <c r="C1955" s="4" t="s">
        <v>6962</v>
      </c>
      <c r="D1955" s="4" t="s">
        <v>2524</v>
      </c>
      <c r="E1955" s="4" t="s">
        <v>6267</v>
      </c>
      <c r="F1955" s="4" t="s">
        <v>2700</v>
      </c>
    </row>
    <row r="1956" spans="1:6" x14ac:dyDescent="0.2">
      <c r="A1956" s="4">
        <v>4659</v>
      </c>
      <c r="B1956" s="4"/>
      <c r="C1956" s="4" t="s">
        <v>6961</v>
      </c>
      <c r="D1956" s="4" t="s">
        <v>6958</v>
      </c>
      <c r="E1956" s="4" t="s">
        <v>5910</v>
      </c>
      <c r="F1956" s="4" t="s">
        <v>2700</v>
      </c>
    </row>
    <row r="1957" spans="1:6" x14ac:dyDescent="0.2">
      <c r="A1957" s="4">
        <v>4660</v>
      </c>
      <c r="B1957" s="4">
        <v>377819</v>
      </c>
      <c r="C1957" s="4" t="s">
        <v>6960</v>
      </c>
      <c r="D1957" s="4" t="s">
        <v>6958</v>
      </c>
      <c r="E1957" s="4" t="s">
        <v>5910</v>
      </c>
      <c r="F1957" s="4" t="s">
        <v>2700</v>
      </c>
    </row>
    <row r="1958" spans="1:6" x14ac:dyDescent="0.2">
      <c r="A1958" s="4">
        <v>4661</v>
      </c>
      <c r="B1958" s="4">
        <v>377822</v>
      </c>
      <c r="C1958" s="4" t="s">
        <v>6959</v>
      </c>
      <c r="D1958" s="4" t="s">
        <v>6958</v>
      </c>
      <c r="E1958" s="4" t="s">
        <v>5910</v>
      </c>
      <c r="F1958" s="4" t="s">
        <v>2700</v>
      </c>
    </row>
    <row r="1959" spans="1:6" x14ac:dyDescent="0.2">
      <c r="A1959" s="4">
        <v>4662</v>
      </c>
      <c r="B1959" s="4">
        <v>377825</v>
      </c>
      <c r="C1959" s="4" t="s">
        <v>6957</v>
      </c>
      <c r="D1959" s="4" t="s">
        <v>2382</v>
      </c>
      <c r="E1959" s="4" t="s">
        <v>5910</v>
      </c>
      <c r="F1959" s="4" t="s">
        <v>2700</v>
      </c>
    </row>
    <row r="1960" spans="1:6" x14ac:dyDescent="0.2">
      <c r="A1960" s="4">
        <v>4663</v>
      </c>
      <c r="B1960" s="4"/>
      <c r="C1960" s="4" t="s">
        <v>6956</v>
      </c>
      <c r="D1960" s="4" t="s">
        <v>2413</v>
      </c>
      <c r="E1960" s="4" t="s">
        <v>5910</v>
      </c>
      <c r="F1960" s="4" t="s">
        <v>2700</v>
      </c>
    </row>
    <row r="1961" spans="1:6" x14ac:dyDescent="0.2">
      <c r="A1961" s="4">
        <v>4664</v>
      </c>
      <c r="B1961" s="4"/>
      <c r="C1961" s="4" t="s">
        <v>6955</v>
      </c>
      <c r="D1961" s="4" t="s">
        <v>2413</v>
      </c>
      <c r="E1961" s="4" t="s">
        <v>5910</v>
      </c>
      <c r="F1961" s="4" t="s">
        <v>2700</v>
      </c>
    </row>
    <row r="1962" spans="1:6" x14ac:dyDescent="0.2">
      <c r="A1962" s="4">
        <v>4665</v>
      </c>
      <c r="B1962" s="4"/>
      <c r="C1962" s="4" t="s">
        <v>6954</v>
      </c>
      <c r="D1962" s="4" t="s">
        <v>2578</v>
      </c>
      <c r="E1962" s="4" t="s">
        <v>6190</v>
      </c>
      <c r="F1962" s="4" t="s">
        <v>2700</v>
      </c>
    </row>
    <row r="1963" spans="1:6" x14ac:dyDescent="0.2">
      <c r="A1963" s="4">
        <v>4666</v>
      </c>
      <c r="B1963" s="4">
        <v>360751</v>
      </c>
      <c r="C1963" s="4" t="s">
        <v>6953</v>
      </c>
      <c r="D1963" s="4" t="s">
        <v>2483</v>
      </c>
      <c r="E1963" s="4" t="s">
        <v>6411</v>
      </c>
      <c r="F1963" s="4" t="s">
        <v>2700</v>
      </c>
    </row>
    <row r="1964" spans="1:6" x14ac:dyDescent="0.2">
      <c r="A1964" s="4">
        <v>4667</v>
      </c>
      <c r="B1964" s="4"/>
      <c r="C1964" s="4" t="s">
        <v>6952</v>
      </c>
      <c r="D1964" s="4" t="s">
        <v>2333</v>
      </c>
      <c r="E1964" s="4" t="s">
        <v>2333</v>
      </c>
      <c r="F1964" s="4" t="s">
        <v>2700</v>
      </c>
    </row>
    <row r="1965" spans="1:6" x14ac:dyDescent="0.2">
      <c r="A1965" s="4">
        <v>4668</v>
      </c>
      <c r="B1965" s="4">
        <v>360597</v>
      </c>
      <c r="C1965" s="4" t="s">
        <v>6951</v>
      </c>
      <c r="D1965" s="4" t="s">
        <v>2335</v>
      </c>
      <c r="E1965" s="4" t="s">
        <v>6211</v>
      </c>
      <c r="F1965" s="4" t="s">
        <v>2700</v>
      </c>
    </row>
    <row r="1966" spans="1:6" x14ac:dyDescent="0.2">
      <c r="A1966" s="4">
        <v>4669</v>
      </c>
      <c r="B1966" s="4">
        <v>360594</v>
      </c>
      <c r="C1966" s="4" t="s">
        <v>6950</v>
      </c>
      <c r="D1966" s="4" t="s">
        <v>2335</v>
      </c>
      <c r="E1966" s="4" t="s">
        <v>6211</v>
      </c>
      <c r="F1966" s="4" t="s">
        <v>2700</v>
      </c>
    </row>
    <row r="1967" spans="1:6" x14ac:dyDescent="0.2">
      <c r="A1967" s="4">
        <v>4670</v>
      </c>
      <c r="B1967" s="4"/>
      <c r="C1967" s="4" t="s">
        <v>6949</v>
      </c>
      <c r="D1967" s="4" t="s">
        <v>2330</v>
      </c>
      <c r="E1967" s="4" t="s">
        <v>6258</v>
      </c>
      <c r="F1967" s="4" t="s">
        <v>2700</v>
      </c>
    </row>
    <row r="1968" spans="1:6" x14ac:dyDescent="0.2">
      <c r="A1968" s="4">
        <v>4671</v>
      </c>
      <c r="B1968" s="4">
        <v>361084</v>
      </c>
      <c r="C1968" s="4" t="s">
        <v>6948</v>
      </c>
      <c r="D1968" s="4" t="s">
        <v>2524</v>
      </c>
      <c r="E1968" s="4" t="s">
        <v>6267</v>
      </c>
      <c r="F1968" s="4" t="s">
        <v>2700</v>
      </c>
    </row>
    <row r="1969" spans="1:6" x14ac:dyDescent="0.2">
      <c r="A1969" s="4">
        <v>4672</v>
      </c>
      <c r="B1969" s="4">
        <v>351488</v>
      </c>
      <c r="C1969" s="4" t="s">
        <v>6947</v>
      </c>
      <c r="D1969" s="4" t="s">
        <v>2430</v>
      </c>
      <c r="E1969" s="4" t="s">
        <v>6153</v>
      </c>
      <c r="F1969" s="4" t="s">
        <v>2700</v>
      </c>
    </row>
    <row r="1970" spans="1:6" x14ac:dyDescent="0.2">
      <c r="A1970" s="4">
        <v>4673</v>
      </c>
      <c r="B1970" s="4">
        <v>255012</v>
      </c>
      <c r="C1970" s="4" t="s">
        <v>6946</v>
      </c>
      <c r="D1970" s="4" t="s">
        <v>2432</v>
      </c>
      <c r="E1970" s="4" t="s">
        <v>6153</v>
      </c>
      <c r="F1970" s="4" t="s">
        <v>2700</v>
      </c>
    </row>
    <row r="1971" spans="1:6" x14ac:dyDescent="0.2">
      <c r="A1971" s="4">
        <v>4674</v>
      </c>
      <c r="B1971" s="4">
        <v>368462</v>
      </c>
      <c r="C1971" s="4" t="s">
        <v>6945</v>
      </c>
      <c r="D1971" s="4" t="s">
        <v>2595</v>
      </c>
      <c r="E1971" s="4" t="s">
        <v>2595</v>
      </c>
      <c r="F1971" s="4" t="s">
        <v>2700</v>
      </c>
    </row>
    <row r="1972" spans="1:6" x14ac:dyDescent="0.2">
      <c r="A1972" s="4">
        <v>4675</v>
      </c>
      <c r="B1972" s="4"/>
      <c r="C1972" s="4" t="s">
        <v>6944</v>
      </c>
      <c r="D1972" s="4" t="s">
        <v>2464</v>
      </c>
      <c r="E1972" s="4" t="s">
        <v>6940</v>
      </c>
      <c r="F1972" s="4" t="s">
        <v>2700</v>
      </c>
    </row>
    <row r="1973" spans="1:6" x14ac:dyDescent="0.2">
      <c r="A1973" s="4">
        <v>4676</v>
      </c>
      <c r="B1973" s="4"/>
      <c r="C1973" s="4" t="s">
        <v>6943</v>
      </c>
      <c r="D1973" s="4" t="s">
        <v>2464</v>
      </c>
      <c r="E1973" s="4" t="s">
        <v>6940</v>
      </c>
      <c r="F1973" s="4" t="s">
        <v>2700</v>
      </c>
    </row>
    <row r="1974" spans="1:6" x14ac:dyDescent="0.2">
      <c r="A1974" s="4">
        <v>4677</v>
      </c>
      <c r="B1974" s="4"/>
      <c r="C1974" s="4" t="s">
        <v>6942</v>
      </c>
      <c r="D1974" s="4" t="s">
        <v>2464</v>
      </c>
      <c r="E1974" s="4" t="s">
        <v>6940</v>
      </c>
      <c r="F1974" s="4" t="s">
        <v>2700</v>
      </c>
    </row>
    <row r="1975" spans="1:6" x14ac:dyDescent="0.2">
      <c r="A1975" s="4">
        <v>4678</v>
      </c>
      <c r="B1975" s="4"/>
      <c r="C1975" s="4" t="s">
        <v>6941</v>
      </c>
      <c r="D1975" s="4" t="s">
        <v>2464</v>
      </c>
      <c r="E1975" s="4" t="s">
        <v>6940</v>
      </c>
      <c r="F1975" s="4" t="s">
        <v>2700</v>
      </c>
    </row>
    <row r="1976" spans="1:6" x14ac:dyDescent="0.2">
      <c r="A1976" s="4">
        <v>4679</v>
      </c>
      <c r="B1976" s="4"/>
      <c r="C1976" s="4" t="s">
        <v>6939</v>
      </c>
      <c r="D1976" s="4" t="s">
        <v>2466</v>
      </c>
      <c r="E1976" s="4" t="s">
        <v>6934</v>
      </c>
      <c r="F1976" s="4" t="s">
        <v>2700</v>
      </c>
    </row>
    <row r="1977" spans="1:6" x14ac:dyDescent="0.2">
      <c r="A1977" s="4">
        <v>4680</v>
      </c>
      <c r="B1977" s="4">
        <v>344522</v>
      </c>
      <c r="C1977" s="4" t="s">
        <v>6938</v>
      </c>
      <c r="D1977" s="4" t="s">
        <v>2466</v>
      </c>
      <c r="E1977" s="4" t="s">
        <v>6934</v>
      </c>
      <c r="F1977" s="4" t="s">
        <v>2700</v>
      </c>
    </row>
    <row r="1978" spans="1:6" x14ac:dyDescent="0.2">
      <c r="A1978" s="4">
        <v>4681</v>
      </c>
      <c r="B1978" s="4"/>
      <c r="C1978" s="4" t="s">
        <v>6937</v>
      </c>
      <c r="D1978" s="4" t="s">
        <v>2466</v>
      </c>
      <c r="E1978" s="4" t="s">
        <v>6934</v>
      </c>
      <c r="F1978" s="4" t="s">
        <v>2700</v>
      </c>
    </row>
    <row r="1979" spans="1:6" x14ac:dyDescent="0.2">
      <c r="A1979" s="4">
        <v>4682</v>
      </c>
      <c r="B1979" s="4"/>
      <c r="C1979" s="4" t="s">
        <v>6936</v>
      </c>
      <c r="D1979" s="4" t="s">
        <v>2466</v>
      </c>
      <c r="E1979" s="4" t="s">
        <v>6934</v>
      </c>
      <c r="F1979" s="4" t="s">
        <v>2700</v>
      </c>
    </row>
    <row r="1980" spans="1:6" x14ac:dyDescent="0.2">
      <c r="A1980" s="4">
        <v>4683</v>
      </c>
      <c r="B1980" s="4"/>
      <c r="C1980" s="4" t="s">
        <v>6935</v>
      </c>
      <c r="D1980" s="4" t="s">
        <v>2466</v>
      </c>
      <c r="E1980" s="4" t="s">
        <v>6934</v>
      </c>
      <c r="F1980" s="4" t="s">
        <v>2700</v>
      </c>
    </row>
    <row r="1981" spans="1:6" x14ac:dyDescent="0.2">
      <c r="A1981" s="4">
        <v>4684</v>
      </c>
      <c r="B1981" s="4">
        <v>363810</v>
      </c>
      <c r="C1981" s="4" t="s">
        <v>6933</v>
      </c>
      <c r="D1981" s="4" t="s">
        <v>2579</v>
      </c>
      <c r="E1981" s="4" t="s">
        <v>6190</v>
      </c>
      <c r="F1981" s="4" t="s">
        <v>2700</v>
      </c>
    </row>
    <row r="1982" spans="1:6" x14ac:dyDescent="0.2">
      <c r="A1982" s="4">
        <v>4685</v>
      </c>
      <c r="B1982" s="4">
        <v>301534</v>
      </c>
      <c r="C1982" s="4" t="s">
        <v>6932</v>
      </c>
      <c r="D1982" s="4" t="s">
        <v>2333</v>
      </c>
      <c r="E1982" s="4" t="s">
        <v>2333</v>
      </c>
      <c r="F1982" s="4" t="s">
        <v>2700</v>
      </c>
    </row>
    <row r="1983" spans="1:6" x14ac:dyDescent="0.2">
      <c r="A1983" s="4">
        <v>4686</v>
      </c>
      <c r="B1983" s="4"/>
      <c r="C1983" s="4" t="s">
        <v>6931</v>
      </c>
      <c r="D1983" s="4" t="s">
        <v>2344</v>
      </c>
      <c r="E1983" s="4" t="s">
        <v>2344</v>
      </c>
      <c r="F1983" s="4" t="s">
        <v>2700</v>
      </c>
    </row>
    <row r="1984" spans="1:6" x14ac:dyDescent="0.2">
      <c r="A1984" s="4">
        <v>4688</v>
      </c>
      <c r="B1984" s="4">
        <v>361934</v>
      </c>
      <c r="C1984" s="4" t="s">
        <v>6930</v>
      </c>
      <c r="D1984" s="4" t="s">
        <v>2432</v>
      </c>
      <c r="E1984" s="4" t="s">
        <v>6153</v>
      </c>
      <c r="F1984" s="4" t="s">
        <v>2700</v>
      </c>
    </row>
    <row r="1985" spans="1:6" x14ac:dyDescent="0.2">
      <c r="A1985" s="4">
        <v>4689</v>
      </c>
      <c r="B1985" s="4">
        <v>365480</v>
      </c>
      <c r="C1985" s="4" t="s">
        <v>6929</v>
      </c>
      <c r="D1985" s="4" t="s">
        <v>2489</v>
      </c>
      <c r="E1985" s="4" t="s">
        <v>2632</v>
      </c>
      <c r="F1985" s="4" t="s">
        <v>2700</v>
      </c>
    </row>
    <row r="1986" spans="1:6" x14ac:dyDescent="0.2">
      <c r="A1986" s="4">
        <v>4690</v>
      </c>
      <c r="B1986" s="4">
        <v>266592</v>
      </c>
      <c r="C1986" s="4" t="s">
        <v>6928</v>
      </c>
      <c r="D1986" s="4" t="s">
        <v>2557</v>
      </c>
      <c r="E1986" s="4" t="s">
        <v>6447</v>
      </c>
      <c r="F1986" s="4" t="s">
        <v>2700</v>
      </c>
    </row>
    <row r="1987" spans="1:6" x14ac:dyDescent="0.2">
      <c r="A1987" s="4">
        <v>4691</v>
      </c>
      <c r="B1987" s="4">
        <v>367020</v>
      </c>
      <c r="C1987" s="4" t="s">
        <v>6927</v>
      </c>
      <c r="D1987" s="4" t="s">
        <v>2557</v>
      </c>
      <c r="E1987" s="4" t="s">
        <v>6447</v>
      </c>
      <c r="F1987" s="4" t="s">
        <v>2700</v>
      </c>
    </row>
    <row r="1988" spans="1:6" x14ac:dyDescent="0.2">
      <c r="A1988" s="4">
        <v>4692</v>
      </c>
      <c r="B1988" s="4">
        <v>366554</v>
      </c>
      <c r="C1988" s="4" t="s">
        <v>6926</v>
      </c>
      <c r="D1988" s="4" t="s">
        <v>2509</v>
      </c>
      <c r="E1988" s="4" t="s">
        <v>6447</v>
      </c>
      <c r="F1988" s="4" t="s">
        <v>2700</v>
      </c>
    </row>
    <row r="1989" spans="1:6" x14ac:dyDescent="0.2">
      <c r="A1989" s="4">
        <v>4693</v>
      </c>
      <c r="B1989" s="4">
        <v>324429</v>
      </c>
      <c r="C1989" s="4" t="s">
        <v>6925</v>
      </c>
      <c r="D1989" s="4" t="s">
        <v>2513</v>
      </c>
      <c r="E1989" s="4" t="s">
        <v>6190</v>
      </c>
      <c r="F1989" s="4" t="s">
        <v>2700</v>
      </c>
    </row>
    <row r="1990" spans="1:6" x14ac:dyDescent="0.2">
      <c r="A1990" s="4">
        <v>4695</v>
      </c>
      <c r="B1990" s="4"/>
      <c r="C1990" s="4" t="s">
        <v>2345</v>
      </c>
      <c r="D1990" s="4" t="s">
        <v>2345</v>
      </c>
      <c r="E1990" s="4" t="s">
        <v>6325</v>
      </c>
      <c r="F1990" s="4" t="s">
        <v>2700</v>
      </c>
    </row>
    <row r="1991" spans="1:6" x14ac:dyDescent="0.2">
      <c r="A1991" s="4">
        <v>4701</v>
      </c>
      <c r="B1991" s="4">
        <v>6983</v>
      </c>
      <c r="C1991" s="4" t="s">
        <v>2534</v>
      </c>
      <c r="D1991" s="4" t="s">
        <v>2534</v>
      </c>
      <c r="E1991" s="4" t="s">
        <v>6192</v>
      </c>
      <c r="F1991" s="4" t="s">
        <v>2700</v>
      </c>
    </row>
    <row r="1992" spans="1:6" x14ac:dyDescent="0.2">
      <c r="A1992" s="4">
        <v>4704</v>
      </c>
      <c r="B1992" s="4">
        <v>361086</v>
      </c>
      <c r="C1992" s="4" t="s">
        <v>6924</v>
      </c>
      <c r="D1992" s="4" t="s">
        <v>2402</v>
      </c>
      <c r="E1992" s="4" t="s">
        <v>6356</v>
      </c>
      <c r="F1992" s="4" t="s">
        <v>2700</v>
      </c>
    </row>
    <row r="1993" spans="1:6" x14ac:dyDescent="0.2">
      <c r="A1993" s="4">
        <v>4705</v>
      </c>
      <c r="B1993" s="4"/>
      <c r="C1993" s="4" t="s">
        <v>6922</v>
      </c>
      <c r="D1993" s="4" t="s">
        <v>6923</v>
      </c>
      <c r="E1993" s="4" t="s">
        <v>6922</v>
      </c>
      <c r="F1993" s="4" t="s">
        <v>2700</v>
      </c>
    </row>
    <row r="1994" spans="1:6" x14ac:dyDescent="0.2">
      <c r="A1994" s="4">
        <v>4707</v>
      </c>
      <c r="B1994" s="4"/>
      <c r="C1994" s="4" t="s">
        <v>6921</v>
      </c>
      <c r="D1994" s="4" t="s">
        <v>2510</v>
      </c>
      <c r="E1994" s="4" t="s">
        <v>6192</v>
      </c>
      <c r="F1994" s="4" t="s">
        <v>2700</v>
      </c>
    </row>
    <row r="1995" spans="1:6" x14ac:dyDescent="0.2">
      <c r="A1995" s="4">
        <v>4708</v>
      </c>
      <c r="B1995" s="4"/>
      <c r="C1995" s="4" t="s">
        <v>2509</v>
      </c>
      <c r="D1995" s="4" t="s">
        <v>2509</v>
      </c>
      <c r="E1995" s="4" t="s">
        <v>6447</v>
      </c>
      <c r="F1995" s="4" t="s">
        <v>2700</v>
      </c>
    </row>
    <row r="1996" spans="1:6" x14ac:dyDescent="0.2">
      <c r="A1996" s="4">
        <v>4709</v>
      </c>
      <c r="B1996" s="4">
        <v>274587</v>
      </c>
      <c r="C1996" s="4" t="s">
        <v>6920</v>
      </c>
      <c r="D1996" s="4" t="s">
        <v>2336</v>
      </c>
      <c r="E1996" s="4" t="s">
        <v>6261</v>
      </c>
      <c r="F1996" s="4" t="s">
        <v>2700</v>
      </c>
    </row>
    <row r="1997" spans="1:6" x14ac:dyDescent="0.2">
      <c r="A1997" s="4">
        <v>4710</v>
      </c>
      <c r="B1997" s="4">
        <v>369079</v>
      </c>
      <c r="C1997" s="4" t="s">
        <v>6919</v>
      </c>
      <c r="D1997" s="4" t="s">
        <v>2335</v>
      </c>
      <c r="E1997" s="4" t="s">
        <v>6211</v>
      </c>
      <c r="F1997" s="4" t="s">
        <v>2700</v>
      </c>
    </row>
    <row r="1998" spans="1:6" x14ac:dyDescent="0.2">
      <c r="A1998" s="4">
        <v>4711</v>
      </c>
      <c r="B1998" s="4"/>
      <c r="C1998" s="4" t="s">
        <v>6918</v>
      </c>
      <c r="D1998" s="4" t="s">
        <v>2483</v>
      </c>
      <c r="E1998" s="4" t="s">
        <v>6411</v>
      </c>
      <c r="F1998" s="4" t="s">
        <v>2700</v>
      </c>
    </row>
    <row r="1999" spans="1:6" x14ac:dyDescent="0.2">
      <c r="A1999" s="4">
        <v>4713</v>
      </c>
      <c r="B1999" s="4"/>
      <c r="C1999" s="4" t="s">
        <v>6917</v>
      </c>
      <c r="D1999" s="4" t="s">
        <v>2483</v>
      </c>
      <c r="E1999" s="4" t="s">
        <v>6411</v>
      </c>
      <c r="F1999" s="4" t="s">
        <v>2700</v>
      </c>
    </row>
    <row r="2000" spans="1:6" x14ac:dyDescent="0.2">
      <c r="A2000" s="4">
        <v>4714</v>
      </c>
      <c r="B2000" s="4"/>
      <c r="C2000" s="4" t="s">
        <v>6916</v>
      </c>
      <c r="D2000" s="4" t="s">
        <v>2569</v>
      </c>
      <c r="E2000" s="4" t="s">
        <v>6190</v>
      </c>
      <c r="F2000" s="4" t="s">
        <v>2700</v>
      </c>
    </row>
    <row r="2001" spans="1:6" x14ac:dyDescent="0.2">
      <c r="A2001" s="4">
        <v>4715</v>
      </c>
      <c r="B2001" s="4">
        <v>329057</v>
      </c>
      <c r="C2001" s="4" t="s">
        <v>6915</v>
      </c>
      <c r="D2001" s="4" t="s">
        <v>2569</v>
      </c>
      <c r="E2001" s="4" t="s">
        <v>6190</v>
      </c>
      <c r="F2001" s="4" t="s">
        <v>2700</v>
      </c>
    </row>
    <row r="2002" spans="1:6" x14ac:dyDescent="0.2">
      <c r="A2002" s="4">
        <v>4716</v>
      </c>
      <c r="B2002" s="4"/>
      <c r="C2002" s="4" t="s">
        <v>6914</v>
      </c>
      <c r="D2002" s="4" t="s">
        <v>2569</v>
      </c>
      <c r="E2002" s="4" t="s">
        <v>6190</v>
      </c>
      <c r="F2002" s="4" t="s">
        <v>2700</v>
      </c>
    </row>
    <row r="2003" spans="1:6" x14ac:dyDescent="0.2">
      <c r="A2003" s="4">
        <v>4717</v>
      </c>
      <c r="B2003" s="4"/>
      <c r="C2003" s="4" t="s">
        <v>6913</v>
      </c>
      <c r="D2003" s="4" t="s">
        <v>2569</v>
      </c>
      <c r="E2003" s="4" t="s">
        <v>6190</v>
      </c>
      <c r="F2003" s="4" t="s">
        <v>2700</v>
      </c>
    </row>
    <row r="2004" spans="1:6" x14ac:dyDescent="0.2">
      <c r="A2004" s="4">
        <v>4718</v>
      </c>
      <c r="B2004" s="4"/>
      <c r="C2004" s="4" t="s">
        <v>6912</v>
      </c>
      <c r="D2004" s="4" t="s">
        <v>2517</v>
      </c>
      <c r="E2004" s="4" t="s">
        <v>6190</v>
      </c>
      <c r="F2004" s="4" t="s">
        <v>2700</v>
      </c>
    </row>
    <row r="2005" spans="1:6" x14ac:dyDescent="0.2">
      <c r="A2005" s="4">
        <v>4719</v>
      </c>
      <c r="B2005" s="4">
        <v>363045</v>
      </c>
      <c r="C2005" s="4" t="s">
        <v>6911</v>
      </c>
      <c r="D2005" s="4" t="s">
        <v>2524</v>
      </c>
      <c r="E2005" s="4" t="s">
        <v>6267</v>
      </c>
      <c r="F2005" s="4" t="s">
        <v>2700</v>
      </c>
    </row>
    <row r="2006" spans="1:6" x14ac:dyDescent="0.2">
      <c r="A2006" s="4">
        <v>4720</v>
      </c>
      <c r="B2006" s="4">
        <v>363715</v>
      </c>
      <c r="C2006" s="4" t="s">
        <v>6910</v>
      </c>
      <c r="D2006" s="4" t="s">
        <v>2524</v>
      </c>
      <c r="E2006" s="4" t="s">
        <v>6267</v>
      </c>
      <c r="F2006" s="4" t="s">
        <v>2700</v>
      </c>
    </row>
    <row r="2007" spans="1:6" x14ac:dyDescent="0.2">
      <c r="A2007" s="4">
        <v>4721</v>
      </c>
      <c r="B2007" s="4">
        <v>366790</v>
      </c>
      <c r="C2007" s="4" t="s">
        <v>6909</v>
      </c>
      <c r="D2007" s="4" t="s">
        <v>2524</v>
      </c>
      <c r="E2007" s="4" t="s">
        <v>6267</v>
      </c>
      <c r="F2007" s="4" t="s">
        <v>2700</v>
      </c>
    </row>
    <row r="2008" spans="1:6" x14ac:dyDescent="0.2">
      <c r="A2008" s="4">
        <v>4722</v>
      </c>
      <c r="B2008" s="4">
        <v>368112</v>
      </c>
      <c r="C2008" s="4" t="s">
        <v>6908</v>
      </c>
      <c r="D2008" s="4" t="s">
        <v>2333</v>
      </c>
      <c r="E2008" s="4" t="s">
        <v>2333</v>
      </c>
      <c r="F2008" s="4" t="s">
        <v>2700</v>
      </c>
    </row>
    <row r="2009" spans="1:6" x14ac:dyDescent="0.2">
      <c r="A2009" s="4">
        <v>4723</v>
      </c>
      <c r="B2009" s="4">
        <v>369256</v>
      </c>
      <c r="C2009" s="4" t="s">
        <v>6907</v>
      </c>
      <c r="D2009" s="4" t="s">
        <v>2383</v>
      </c>
      <c r="E2009" s="4" t="s">
        <v>2383</v>
      </c>
      <c r="F2009" s="4" t="s">
        <v>2700</v>
      </c>
    </row>
    <row r="2010" spans="1:6" x14ac:dyDescent="0.2">
      <c r="A2010" s="4">
        <v>4724</v>
      </c>
      <c r="B2010" s="4">
        <v>367213</v>
      </c>
      <c r="C2010" s="4" t="s">
        <v>6906</v>
      </c>
      <c r="D2010" s="4" t="s">
        <v>2330</v>
      </c>
      <c r="E2010" s="4" t="s">
        <v>6258</v>
      </c>
      <c r="F2010" s="4" t="s">
        <v>2700</v>
      </c>
    </row>
    <row r="2011" spans="1:6" x14ac:dyDescent="0.2">
      <c r="A2011" s="4">
        <v>4725</v>
      </c>
      <c r="B2011" s="4">
        <v>348611</v>
      </c>
      <c r="C2011" s="4" t="s">
        <v>6905</v>
      </c>
      <c r="D2011" s="4" t="s">
        <v>2527</v>
      </c>
      <c r="E2011" s="4" t="s">
        <v>6190</v>
      </c>
      <c r="F2011" s="4" t="s">
        <v>2700</v>
      </c>
    </row>
    <row r="2012" spans="1:6" x14ac:dyDescent="0.2">
      <c r="A2012" s="4">
        <v>4726</v>
      </c>
      <c r="B2012" s="4">
        <v>368688</v>
      </c>
      <c r="C2012" s="4" t="s">
        <v>6904</v>
      </c>
      <c r="D2012" s="4" t="s">
        <v>2330</v>
      </c>
      <c r="E2012" s="4" t="s">
        <v>6258</v>
      </c>
      <c r="F2012" s="4" t="s">
        <v>2700</v>
      </c>
    </row>
    <row r="2013" spans="1:6" x14ac:dyDescent="0.2">
      <c r="A2013" s="4">
        <v>4727</v>
      </c>
      <c r="B2013" s="4">
        <v>353765</v>
      </c>
      <c r="C2013" s="4" t="s">
        <v>6903</v>
      </c>
      <c r="D2013" s="4" t="s">
        <v>2331</v>
      </c>
      <c r="E2013" s="4" t="s">
        <v>6258</v>
      </c>
      <c r="F2013" s="4" t="s">
        <v>2700</v>
      </c>
    </row>
    <row r="2014" spans="1:6" x14ac:dyDescent="0.2">
      <c r="A2014" s="4">
        <v>4728</v>
      </c>
      <c r="B2014" s="4">
        <v>180008</v>
      </c>
      <c r="C2014" s="4" t="s">
        <v>6902</v>
      </c>
      <c r="D2014" s="4" t="s">
        <v>2330</v>
      </c>
      <c r="E2014" s="4" t="s">
        <v>6258</v>
      </c>
      <c r="F2014" s="4" t="s">
        <v>2700</v>
      </c>
    </row>
    <row r="2015" spans="1:6" x14ac:dyDescent="0.2">
      <c r="A2015" s="4">
        <v>4729</v>
      </c>
      <c r="B2015" s="4">
        <v>344327</v>
      </c>
      <c r="C2015" s="4" t="s">
        <v>6901</v>
      </c>
      <c r="D2015" s="4" t="s">
        <v>2514</v>
      </c>
      <c r="E2015" s="4" t="s">
        <v>6190</v>
      </c>
      <c r="F2015" s="4" t="s">
        <v>2700</v>
      </c>
    </row>
    <row r="2016" spans="1:6" x14ac:dyDescent="0.2">
      <c r="A2016" s="4">
        <v>4730</v>
      </c>
      <c r="B2016" s="4">
        <v>367278</v>
      </c>
      <c r="C2016" s="4" t="s">
        <v>6900</v>
      </c>
      <c r="D2016" s="4" t="s">
        <v>2335</v>
      </c>
      <c r="E2016" s="4" t="s">
        <v>6211</v>
      </c>
      <c r="F2016" s="4" t="s">
        <v>2700</v>
      </c>
    </row>
    <row r="2017" spans="1:6" x14ac:dyDescent="0.2">
      <c r="A2017" s="4">
        <v>4731</v>
      </c>
      <c r="B2017" s="4">
        <v>367958</v>
      </c>
      <c r="C2017" s="4" t="s">
        <v>6899</v>
      </c>
      <c r="D2017" s="4" t="s">
        <v>2335</v>
      </c>
      <c r="E2017" s="4" t="s">
        <v>6211</v>
      </c>
      <c r="F2017" s="4" t="s">
        <v>2700</v>
      </c>
    </row>
    <row r="2018" spans="1:6" x14ac:dyDescent="0.2">
      <c r="A2018" s="4">
        <v>4732</v>
      </c>
      <c r="B2018" s="4">
        <v>342229</v>
      </c>
      <c r="C2018" s="4" t="s">
        <v>6898</v>
      </c>
      <c r="D2018" s="4" t="s">
        <v>2597</v>
      </c>
      <c r="E2018" s="4" t="s">
        <v>2598</v>
      </c>
      <c r="F2018" s="4" t="s">
        <v>2700</v>
      </c>
    </row>
    <row r="2019" spans="1:6" x14ac:dyDescent="0.2">
      <c r="A2019" s="4">
        <v>4733</v>
      </c>
      <c r="B2019" s="4">
        <v>347065</v>
      </c>
      <c r="C2019" s="4" t="s">
        <v>6897</v>
      </c>
      <c r="D2019" s="4" t="s">
        <v>2517</v>
      </c>
      <c r="E2019" s="4" t="s">
        <v>6190</v>
      </c>
      <c r="F2019" s="4" t="s">
        <v>2700</v>
      </c>
    </row>
    <row r="2020" spans="1:6" x14ac:dyDescent="0.2">
      <c r="A2020" s="4">
        <v>4734</v>
      </c>
      <c r="B2020" s="4"/>
      <c r="C2020" s="4" t="s">
        <v>6896</v>
      </c>
      <c r="D2020" s="4" t="s">
        <v>6209</v>
      </c>
      <c r="E2020" s="4" t="s">
        <v>6208</v>
      </c>
      <c r="F2020" s="4" t="s">
        <v>2700</v>
      </c>
    </row>
    <row r="2021" spans="1:6" x14ac:dyDescent="0.2">
      <c r="A2021" s="4">
        <v>4735</v>
      </c>
      <c r="B2021" s="4">
        <v>367540</v>
      </c>
      <c r="C2021" s="4" t="s">
        <v>6895</v>
      </c>
      <c r="D2021" s="4" t="s">
        <v>2517</v>
      </c>
      <c r="E2021" s="4" t="s">
        <v>6190</v>
      </c>
      <c r="F2021" s="4" t="s">
        <v>2700</v>
      </c>
    </row>
    <row r="2022" spans="1:6" x14ac:dyDescent="0.2">
      <c r="A2022" s="4">
        <v>4736</v>
      </c>
      <c r="B2022" s="4">
        <v>367660</v>
      </c>
      <c r="C2022" s="4" t="s">
        <v>6894</v>
      </c>
      <c r="D2022" s="4" t="s">
        <v>2524</v>
      </c>
      <c r="E2022" s="4" t="s">
        <v>6267</v>
      </c>
      <c r="F2022" s="4" t="s">
        <v>2700</v>
      </c>
    </row>
    <row r="2023" spans="1:6" x14ac:dyDescent="0.2">
      <c r="A2023" s="4">
        <v>4737</v>
      </c>
      <c r="B2023" s="4">
        <v>347065</v>
      </c>
      <c r="C2023" s="4" t="s">
        <v>6893</v>
      </c>
      <c r="D2023" s="4" t="s">
        <v>2517</v>
      </c>
      <c r="E2023" s="4" t="s">
        <v>6190</v>
      </c>
      <c r="F2023" s="4" t="s">
        <v>2700</v>
      </c>
    </row>
    <row r="2024" spans="1:6" x14ac:dyDescent="0.2">
      <c r="A2024" s="4">
        <v>4739</v>
      </c>
      <c r="B2024" s="4">
        <v>125780</v>
      </c>
      <c r="C2024" s="4" t="s">
        <v>6892</v>
      </c>
      <c r="D2024" s="4" t="s">
        <v>2481</v>
      </c>
      <c r="E2024" s="4" t="s">
        <v>2481</v>
      </c>
      <c r="F2024" s="4" t="s">
        <v>2700</v>
      </c>
    </row>
    <row r="2025" spans="1:6" x14ac:dyDescent="0.2">
      <c r="A2025" s="4">
        <v>4740</v>
      </c>
      <c r="B2025" s="4">
        <v>125780</v>
      </c>
      <c r="C2025" s="4" t="s">
        <v>6891</v>
      </c>
      <c r="D2025" s="4" t="s">
        <v>2481</v>
      </c>
      <c r="E2025" s="4" t="s">
        <v>2481</v>
      </c>
      <c r="F2025" s="4" t="s">
        <v>2700</v>
      </c>
    </row>
    <row r="2026" spans="1:6" x14ac:dyDescent="0.2">
      <c r="A2026" s="4">
        <v>4741</v>
      </c>
      <c r="B2026" s="4">
        <v>125780</v>
      </c>
      <c r="C2026" s="4" t="s">
        <v>6890</v>
      </c>
      <c r="D2026" s="4" t="s">
        <v>2481</v>
      </c>
      <c r="E2026" s="4" t="s">
        <v>2481</v>
      </c>
      <c r="F2026" s="4" t="s">
        <v>2700</v>
      </c>
    </row>
    <row r="2027" spans="1:6" x14ac:dyDescent="0.2">
      <c r="A2027" s="4">
        <v>4742</v>
      </c>
      <c r="B2027" s="4">
        <v>91216</v>
      </c>
      <c r="C2027" s="4" t="s">
        <v>6889</v>
      </c>
      <c r="D2027" s="4" t="s">
        <v>2345</v>
      </c>
      <c r="E2027" s="4" t="s">
        <v>6325</v>
      </c>
      <c r="F2027" s="4" t="s">
        <v>2700</v>
      </c>
    </row>
    <row r="2028" spans="1:6" x14ac:dyDescent="0.2">
      <c r="A2028" s="4">
        <v>4743</v>
      </c>
      <c r="B2028" s="4">
        <v>365613</v>
      </c>
      <c r="C2028" s="4" t="s">
        <v>6888</v>
      </c>
      <c r="D2028" s="4" t="s">
        <v>2560</v>
      </c>
      <c r="E2028" s="4" t="s">
        <v>2541</v>
      </c>
      <c r="F2028" s="4" t="s">
        <v>2700</v>
      </c>
    </row>
    <row r="2029" spans="1:6" x14ac:dyDescent="0.2">
      <c r="A2029" s="4">
        <v>4744</v>
      </c>
      <c r="B2029" s="4">
        <v>365615</v>
      </c>
      <c r="C2029" s="4" t="s">
        <v>6887</v>
      </c>
      <c r="D2029" s="4" t="s">
        <v>2560</v>
      </c>
      <c r="E2029" s="4" t="s">
        <v>2541</v>
      </c>
      <c r="F2029" s="4" t="s">
        <v>2700</v>
      </c>
    </row>
    <row r="2030" spans="1:6" x14ac:dyDescent="0.2">
      <c r="A2030" s="4">
        <v>4745</v>
      </c>
      <c r="B2030" s="4">
        <v>6109</v>
      </c>
      <c r="C2030" s="4" t="s">
        <v>2563</v>
      </c>
      <c r="D2030" s="4" t="s">
        <v>2563</v>
      </c>
      <c r="E2030" s="4" t="s">
        <v>2541</v>
      </c>
      <c r="F2030" s="4" t="s">
        <v>2700</v>
      </c>
    </row>
    <row r="2031" spans="1:6" x14ac:dyDescent="0.2">
      <c r="A2031" s="4">
        <v>4746</v>
      </c>
      <c r="B2031" s="4">
        <v>168581</v>
      </c>
      <c r="C2031" s="4" t="s">
        <v>2562</v>
      </c>
      <c r="D2031" s="4" t="s">
        <v>2562</v>
      </c>
      <c r="E2031" s="4" t="s">
        <v>2541</v>
      </c>
      <c r="F2031" s="4" t="s">
        <v>2700</v>
      </c>
    </row>
    <row r="2032" spans="1:6" x14ac:dyDescent="0.2">
      <c r="A2032" s="4">
        <v>4747</v>
      </c>
      <c r="B2032" s="4">
        <v>366231</v>
      </c>
      <c r="C2032" s="4" t="s">
        <v>6886</v>
      </c>
      <c r="D2032" s="4" t="s">
        <v>2579</v>
      </c>
      <c r="E2032" s="4" t="s">
        <v>6190</v>
      </c>
      <c r="F2032" s="4" t="s">
        <v>2700</v>
      </c>
    </row>
    <row r="2033" spans="1:6" x14ac:dyDescent="0.2">
      <c r="A2033" s="4">
        <v>4748</v>
      </c>
      <c r="B2033" s="4">
        <v>361592</v>
      </c>
      <c r="C2033" s="4" t="s">
        <v>6885</v>
      </c>
      <c r="D2033" s="4" t="s">
        <v>2348</v>
      </c>
      <c r="E2033" s="4" t="s">
        <v>6509</v>
      </c>
      <c r="F2033" s="4" t="s">
        <v>2700</v>
      </c>
    </row>
    <row r="2034" spans="1:6" x14ac:dyDescent="0.2">
      <c r="A2034" s="4">
        <v>4751</v>
      </c>
      <c r="B2034" s="4">
        <v>346285</v>
      </c>
      <c r="C2034" s="4" t="s">
        <v>6884</v>
      </c>
      <c r="D2034" s="4" t="s">
        <v>2573</v>
      </c>
      <c r="E2034" s="4" t="s">
        <v>6342</v>
      </c>
      <c r="F2034" s="4" t="s">
        <v>2700</v>
      </c>
    </row>
    <row r="2035" spans="1:6" x14ac:dyDescent="0.2">
      <c r="A2035" s="4">
        <v>4752</v>
      </c>
      <c r="B2035" s="4">
        <v>367200</v>
      </c>
      <c r="C2035" s="4" t="s">
        <v>6883</v>
      </c>
      <c r="D2035" s="4" t="s">
        <v>2361</v>
      </c>
      <c r="E2035" s="4" t="s">
        <v>6625</v>
      </c>
      <c r="F2035" s="4" t="s">
        <v>2700</v>
      </c>
    </row>
    <row r="2036" spans="1:6" x14ac:dyDescent="0.2">
      <c r="A2036" s="4">
        <v>4753</v>
      </c>
      <c r="B2036" s="4">
        <v>324426</v>
      </c>
      <c r="C2036" s="4" t="s">
        <v>6882</v>
      </c>
      <c r="D2036" s="4" t="s">
        <v>2513</v>
      </c>
      <c r="E2036" s="4" t="s">
        <v>6190</v>
      </c>
      <c r="F2036" s="4" t="s">
        <v>2700</v>
      </c>
    </row>
    <row r="2037" spans="1:6" x14ac:dyDescent="0.2">
      <c r="A2037" s="4">
        <v>4754</v>
      </c>
      <c r="B2037" s="4">
        <v>354421</v>
      </c>
      <c r="C2037" s="4" t="s">
        <v>6881</v>
      </c>
      <c r="D2037" s="4" t="s">
        <v>2573</v>
      </c>
      <c r="E2037" s="4" t="s">
        <v>6342</v>
      </c>
      <c r="F2037" s="4" t="s">
        <v>2700</v>
      </c>
    </row>
    <row r="2038" spans="1:6" x14ac:dyDescent="0.2">
      <c r="A2038" s="4">
        <v>4755</v>
      </c>
      <c r="B2038" s="4">
        <v>344326</v>
      </c>
      <c r="C2038" s="4" t="s">
        <v>6880</v>
      </c>
      <c r="D2038" s="4" t="s">
        <v>2573</v>
      </c>
      <c r="E2038" s="4" t="s">
        <v>6342</v>
      </c>
      <c r="F2038" s="4" t="s">
        <v>2700</v>
      </c>
    </row>
    <row r="2039" spans="1:6" x14ac:dyDescent="0.2">
      <c r="A2039" s="4">
        <v>4756</v>
      </c>
      <c r="B2039" s="4">
        <v>327250</v>
      </c>
      <c r="C2039" s="4" t="s">
        <v>6879</v>
      </c>
      <c r="D2039" s="4" t="s">
        <v>2573</v>
      </c>
      <c r="E2039" s="4" t="s">
        <v>6342</v>
      </c>
      <c r="F2039" s="4" t="s">
        <v>2700</v>
      </c>
    </row>
    <row r="2040" spans="1:6" x14ac:dyDescent="0.2">
      <c r="A2040" s="4">
        <v>4757</v>
      </c>
      <c r="B2040" s="4">
        <v>344647</v>
      </c>
      <c r="C2040" s="4" t="s">
        <v>6878</v>
      </c>
      <c r="D2040" s="4" t="s">
        <v>2599</v>
      </c>
      <c r="E2040" s="4" t="s">
        <v>6342</v>
      </c>
      <c r="F2040" s="4" t="s">
        <v>2700</v>
      </c>
    </row>
    <row r="2041" spans="1:6" x14ac:dyDescent="0.2">
      <c r="A2041" s="4">
        <v>4758</v>
      </c>
      <c r="B2041" s="4">
        <v>361494</v>
      </c>
      <c r="C2041" s="4" t="s">
        <v>6877</v>
      </c>
      <c r="D2041" s="4" t="s">
        <v>2599</v>
      </c>
      <c r="E2041" s="4" t="s">
        <v>6342</v>
      </c>
      <c r="F2041" s="4" t="s">
        <v>2700</v>
      </c>
    </row>
    <row r="2042" spans="1:6" x14ac:dyDescent="0.2">
      <c r="A2042" s="4">
        <v>4759</v>
      </c>
      <c r="B2042" s="4">
        <v>361499</v>
      </c>
      <c r="C2042" s="4" t="s">
        <v>6876</v>
      </c>
      <c r="D2042" s="4" t="s">
        <v>2599</v>
      </c>
      <c r="E2042" s="4" t="s">
        <v>6342</v>
      </c>
      <c r="F2042" s="4" t="s">
        <v>2700</v>
      </c>
    </row>
    <row r="2043" spans="1:6" x14ac:dyDescent="0.2">
      <c r="A2043" s="4">
        <v>4760</v>
      </c>
      <c r="B2043" s="4">
        <v>361497</v>
      </c>
      <c r="C2043" s="4" t="s">
        <v>6875</v>
      </c>
      <c r="D2043" s="4" t="s">
        <v>2599</v>
      </c>
      <c r="E2043" s="4" t="s">
        <v>6342</v>
      </c>
      <c r="F2043" s="4" t="s">
        <v>2700</v>
      </c>
    </row>
    <row r="2044" spans="1:6" x14ac:dyDescent="0.2">
      <c r="A2044" s="4">
        <v>4761</v>
      </c>
      <c r="B2044" s="4">
        <v>367392</v>
      </c>
      <c r="C2044" s="4" t="s">
        <v>6874</v>
      </c>
      <c r="D2044" s="4" t="s">
        <v>2523</v>
      </c>
      <c r="E2044" s="4" t="s">
        <v>6192</v>
      </c>
      <c r="F2044" s="4" t="s">
        <v>2700</v>
      </c>
    </row>
    <row r="2045" spans="1:6" x14ac:dyDescent="0.2">
      <c r="A2045" s="4">
        <v>4762</v>
      </c>
      <c r="B2045" s="4">
        <v>367393</v>
      </c>
      <c r="C2045" s="4" t="s">
        <v>6873</v>
      </c>
      <c r="D2045" s="4" t="s">
        <v>2523</v>
      </c>
      <c r="E2045" s="4" t="s">
        <v>6192</v>
      </c>
      <c r="F2045" s="4" t="s">
        <v>2700</v>
      </c>
    </row>
    <row r="2046" spans="1:6" x14ac:dyDescent="0.2">
      <c r="A2046" s="4">
        <v>4763</v>
      </c>
      <c r="B2046" s="4">
        <v>364982</v>
      </c>
      <c r="C2046" s="4" t="s">
        <v>6872</v>
      </c>
      <c r="D2046" s="4" t="s">
        <v>2596</v>
      </c>
      <c r="E2046" s="4" t="s">
        <v>6192</v>
      </c>
      <c r="F2046" s="4" t="s">
        <v>2700</v>
      </c>
    </row>
    <row r="2047" spans="1:6" x14ac:dyDescent="0.2">
      <c r="A2047" s="4">
        <v>4764</v>
      </c>
      <c r="B2047" s="4">
        <v>364553</v>
      </c>
      <c r="C2047" s="4" t="s">
        <v>6871</v>
      </c>
      <c r="D2047" s="4" t="s">
        <v>2510</v>
      </c>
      <c r="E2047" s="4" t="s">
        <v>6192</v>
      </c>
      <c r="F2047" s="4" t="s">
        <v>2700</v>
      </c>
    </row>
    <row r="2048" spans="1:6" x14ac:dyDescent="0.2">
      <c r="A2048" s="4">
        <v>4765</v>
      </c>
      <c r="B2048" s="4">
        <v>366079</v>
      </c>
      <c r="C2048" s="4" t="s">
        <v>6870</v>
      </c>
      <c r="D2048" s="4" t="s">
        <v>2523</v>
      </c>
      <c r="E2048" s="4" t="s">
        <v>6192</v>
      </c>
      <c r="F2048" s="4" t="s">
        <v>2700</v>
      </c>
    </row>
    <row r="2049" spans="1:6" x14ac:dyDescent="0.2">
      <c r="A2049" s="4">
        <v>4766</v>
      </c>
      <c r="B2049" s="4">
        <v>367444</v>
      </c>
      <c r="C2049" s="4" t="s">
        <v>6869</v>
      </c>
      <c r="D2049" s="4" t="s">
        <v>2579</v>
      </c>
      <c r="E2049" s="4" t="s">
        <v>6190</v>
      </c>
      <c r="F2049" s="4" t="s">
        <v>2700</v>
      </c>
    </row>
    <row r="2050" spans="1:6" x14ac:dyDescent="0.2">
      <c r="A2050" s="4">
        <v>4767</v>
      </c>
      <c r="B2050" s="4">
        <v>371930</v>
      </c>
      <c r="C2050" s="4" t="s">
        <v>6868</v>
      </c>
      <c r="D2050" s="4" t="s">
        <v>2429</v>
      </c>
      <c r="E2050" s="4" t="s">
        <v>2429</v>
      </c>
      <c r="F2050" s="4" t="s">
        <v>2700</v>
      </c>
    </row>
    <row r="2051" spans="1:6" x14ac:dyDescent="0.2">
      <c r="A2051" s="4">
        <v>4768</v>
      </c>
      <c r="B2051" s="4">
        <v>340941</v>
      </c>
      <c r="C2051" s="4" t="s">
        <v>6867</v>
      </c>
      <c r="D2051" s="4" t="s">
        <v>2366</v>
      </c>
      <c r="E2051" s="4" t="s">
        <v>2339</v>
      </c>
      <c r="F2051" s="4" t="s">
        <v>2700</v>
      </c>
    </row>
    <row r="2052" spans="1:6" x14ac:dyDescent="0.2">
      <c r="A2052" s="4">
        <v>4769</v>
      </c>
      <c r="B2052" s="4">
        <v>368568</v>
      </c>
      <c r="C2052" s="4" t="s">
        <v>6866</v>
      </c>
      <c r="D2052" s="4" t="s">
        <v>2599</v>
      </c>
      <c r="E2052" s="4" t="s">
        <v>6342</v>
      </c>
      <c r="F2052" s="4" t="s">
        <v>2700</v>
      </c>
    </row>
    <row r="2053" spans="1:6" x14ac:dyDescent="0.2">
      <c r="A2053" s="4">
        <v>4770</v>
      </c>
      <c r="B2053" s="4"/>
      <c r="C2053" s="4" t="s">
        <v>6865</v>
      </c>
      <c r="D2053" s="4" t="s">
        <v>2599</v>
      </c>
      <c r="E2053" s="4" t="s">
        <v>6342</v>
      </c>
      <c r="F2053" s="4" t="s">
        <v>2700</v>
      </c>
    </row>
    <row r="2054" spans="1:6" x14ac:dyDescent="0.2">
      <c r="A2054" s="4">
        <v>4771</v>
      </c>
      <c r="B2054" s="4">
        <v>361500</v>
      </c>
      <c r="C2054" s="4" t="s">
        <v>6864</v>
      </c>
      <c r="D2054" s="4" t="s">
        <v>2599</v>
      </c>
      <c r="E2054" s="4" t="s">
        <v>6342</v>
      </c>
      <c r="F2054" s="4" t="s">
        <v>2700</v>
      </c>
    </row>
    <row r="2055" spans="1:6" x14ac:dyDescent="0.2">
      <c r="A2055" s="4">
        <v>4772</v>
      </c>
      <c r="B2055" s="4"/>
      <c r="C2055" s="4" t="s">
        <v>6863</v>
      </c>
      <c r="D2055" s="4" t="s">
        <v>2599</v>
      </c>
      <c r="E2055" s="4" t="s">
        <v>6342</v>
      </c>
      <c r="F2055" s="4" t="s">
        <v>2700</v>
      </c>
    </row>
    <row r="2056" spans="1:6" x14ac:dyDescent="0.2">
      <c r="A2056" s="4">
        <v>4773</v>
      </c>
      <c r="B2056" s="4">
        <v>361457</v>
      </c>
      <c r="C2056" s="4" t="s">
        <v>6862</v>
      </c>
      <c r="D2056" s="4" t="s">
        <v>2599</v>
      </c>
      <c r="E2056" s="4" t="s">
        <v>6342</v>
      </c>
      <c r="F2056" s="4" t="s">
        <v>2700</v>
      </c>
    </row>
    <row r="2057" spans="1:6" x14ac:dyDescent="0.2">
      <c r="A2057" s="4">
        <v>4774</v>
      </c>
      <c r="B2057" s="4">
        <v>361539</v>
      </c>
      <c r="C2057" s="4" t="s">
        <v>6861</v>
      </c>
      <c r="D2057" s="4" t="s">
        <v>2599</v>
      </c>
      <c r="E2057" s="4" t="s">
        <v>6342</v>
      </c>
      <c r="F2057" s="4" t="s">
        <v>2700</v>
      </c>
    </row>
    <row r="2058" spans="1:6" x14ac:dyDescent="0.2">
      <c r="A2058" s="4">
        <v>4775</v>
      </c>
      <c r="B2058" s="4">
        <v>351062</v>
      </c>
      <c r="C2058" s="4" t="s">
        <v>6860</v>
      </c>
      <c r="D2058" s="4" t="s">
        <v>2483</v>
      </c>
      <c r="E2058" s="4" t="s">
        <v>6411</v>
      </c>
      <c r="F2058" s="4" t="s">
        <v>2700</v>
      </c>
    </row>
    <row r="2059" spans="1:6" x14ac:dyDescent="0.2">
      <c r="A2059" s="4">
        <v>4776</v>
      </c>
      <c r="B2059" s="4">
        <v>368737</v>
      </c>
      <c r="C2059" s="4" t="s">
        <v>6859</v>
      </c>
      <c r="D2059" s="4" t="s">
        <v>2483</v>
      </c>
      <c r="E2059" s="4" t="s">
        <v>6411</v>
      </c>
      <c r="F2059" s="4" t="s">
        <v>2700</v>
      </c>
    </row>
    <row r="2060" spans="1:6" x14ac:dyDescent="0.2">
      <c r="A2060" s="4">
        <v>4777</v>
      </c>
      <c r="B2060" s="4">
        <v>381684</v>
      </c>
      <c r="C2060" s="4" t="s">
        <v>6858</v>
      </c>
      <c r="D2060" s="4" t="s">
        <v>2516</v>
      </c>
      <c r="E2060" s="4" t="s">
        <v>6443</v>
      </c>
      <c r="F2060" s="4" t="s">
        <v>2700</v>
      </c>
    </row>
    <row r="2061" spans="1:6" x14ac:dyDescent="0.2">
      <c r="A2061" s="4">
        <v>4778</v>
      </c>
      <c r="B2061" s="4">
        <v>381682</v>
      </c>
      <c r="C2061" s="4" t="s">
        <v>6857</v>
      </c>
      <c r="D2061" s="4" t="s">
        <v>2516</v>
      </c>
      <c r="E2061" s="4" t="s">
        <v>6443</v>
      </c>
      <c r="F2061" s="4" t="s">
        <v>2700</v>
      </c>
    </row>
    <row r="2062" spans="1:6" x14ac:dyDescent="0.2">
      <c r="A2062" s="4">
        <v>4779</v>
      </c>
      <c r="B2062" s="4">
        <v>381686</v>
      </c>
      <c r="C2062" s="4" t="s">
        <v>6856</v>
      </c>
      <c r="D2062" s="4" t="s">
        <v>2516</v>
      </c>
      <c r="E2062" s="4" t="s">
        <v>6443</v>
      </c>
      <c r="F2062" s="4" t="s">
        <v>2700</v>
      </c>
    </row>
    <row r="2063" spans="1:6" x14ac:dyDescent="0.2">
      <c r="A2063" s="4">
        <v>4780</v>
      </c>
      <c r="B2063" s="4">
        <v>319932</v>
      </c>
      <c r="C2063" s="4" t="s">
        <v>6855</v>
      </c>
      <c r="D2063" s="4" t="s">
        <v>2580</v>
      </c>
      <c r="E2063" s="4" t="s">
        <v>6447</v>
      </c>
      <c r="F2063" s="4" t="s">
        <v>2700</v>
      </c>
    </row>
    <row r="2064" spans="1:6" x14ac:dyDescent="0.2">
      <c r="A2064" s="4">
        <v>4781</v>
      </c>
      <c r="B2064" s="4">
        <v>319930</v>
      </c>
      <c r="C2064" s="4" t="s">
        <v>6854</v>
      </c>
      <c r="D2064" s="4" t="s">
        <v>2580</v>
      </c>
      <c r="E2064" s="4" t="s">
        <v>6447</v>
      </c>
      <c r="F2064" s="4" t="s">
        <v>2700</v>
      </c>
    </row>
    <row r="2065" spans="1:6" x14ac:dyDescent="0.2">
      <c r="A2065" s="4">
        <v>4782</v>
      </c>
      <c r="B2065" s="4">
        <v>368110</v>
      </c>
      <c r="C2065" s="4" t="s">
        <v>6853</v>
      </c>
      <c r="D2065" s="4" t="s">
        <v>2580</v>
      </c>
      <c r="E2065" s="4" t="s">
        <v>6447</v>
      </c>
      <c r="F2065" s="4" t="s">
        <v>2700</v>
      </c>
    </row>
    <row r="2066" spans="1:6" x14ac:dyDescent="0.2">
      <c r="A2066" s="4">
        <v>4783</v>
      </c>
      <c r="B2066" s="4">
        <v>367100</v>
      </c>
      <c r="C2066" s="4" t="s">
        <v>6852</v>
      </c>
      <c r="D2066" s="4" t="s">
        <v>2594</v>
      </c>
      <c r="E2066" s="4" t="s">
        <v>6447</v>
      </c>
      <c r="F2066" s="4" t="s">
        <v>2700</v>
      </c>
    </row>
    <row r="2067" spans="1:6" x14ac:dyDescent="0.2">
      <c r="A2067" s="4">
        <v>4784</v>
      </c>
      <c r="B2067" s="4">
        <v>366016</v>
      </c>
      <c r="C2067" s="4" t="s">
        <v>6851</v>
      </c>
      <c r="D2067" s="4" t="s">
        <v>2594</v>
      </c>
      <c r="E2067" s="4" t="s">
        <v>6447</v>
      </c>
      <c r="F2067" s="4" t="s">
        <v>2700</v>
      </c>
    </row>
    <row r="2068" spans="1:6" x14ac:dyDescent="0.2">
      <c r="A2068" s="4">
        <v>4785</v>
      </c>
      <c r="B2068" s="4">
        <v>367099</v>
      </c>
      <c r="C2068" s="4" t="s">
        <v>6850</v>
      </c>
      <c r="D2068" s="4" t="s">
        <v>2594</v>
      </c>
      <c r="E2068" s="4" t="s">
        <v>6447</v>
      </c>
      <c r="F2068" s="4" t="s">
        <v>2700</v>
      </c>
    </row>
    <row r="2069" spans="1:6" x14ac:dyDescent="0.2">
      <c r="A2069" s="4">
        <v>4786</v>
      </c>
      <c r="B2069" s="4">
        <v>367024</v>
      </c>
      <c r="C2069" s="4" t="s">
        <v>6849</v>
      </c>
      <c r="D2069" s="4" t="s">
        <v>2544</v>
      </c>
      <c r="E2069" s="4" t="s">
        <v>6447</v>
      </c>
      <c r="F2069" s="4" t="s">
        <v>2700</v>
      </c>
    </row>
    <row r="2070" spans="1:6" x14ac:dyDescent="0.2">
      <c r="A2070" s="4">
        <v>4787</v>
      </c>
      <c r="B2070" s="4">
        <v>6559</v>
      </c>
      <c r="C2070" s="4" t="s">
        <v>6848</v>
      </c>
      <c r="D2070" s="4" t="s">
        <v>2559</v>
      </c>
      <c r="E2070" s="4" t="s">
        <v>6447</v>
      </c>
      <c r="F2070" s="4" t="s">
        <v>2700</v>
      </c>
    </row>
    <row r="2071" spans="1:6" x14ac:dyDescent="0.2">
      <c r="A2071" s="4">
        <v>4788</v>
      </c>
      <c r="B2071" s="4">
        <v>367128</v>
      </c>
      <c r="C2071" s="4" t="s">
        <v>6847</v>
      </c>
      <c r="D2071" s="4" t="s">
        <v>2559</v>
      </c>
      <c r="E2071" s="4" t="s">
        <v>6447</v>
      </c>
      <c r="F2071" s="4" t="s">
        <v>2700</v>
      </c>
    </row>
    <row r="2072" spans="1:6" x14ac:dyDescent="0.2">
      <c r="A2072" s="4">
        <v>4789</v>
      </c>
      <c r="B2072" s="4">
        <v>367127</v>
      </c>
      <c r="C2072" s="4" t="s">
        <v>6846</v>
      </c>
      <c r="D2072" s="4" t="s">
        <v>2559</v>
      </c>
      <c r="E2072" s="4" t="s">
        <v>6447</v>
      </c>
      <c r="F2072" s="4" t="s">
        <v>2700</v>
      </c>
    </row>
    <row r="2073" spans="1:6" x14ac:dyDescent="0.2">
      <c r="A2073" s="4">
        <v>4790</v>
      </c>
      <c r="B2073" s="4">
        <v>366724</v>
      </c>
      <c r="C2073" s="4" t="s">
        <v>6845</v>
      </c>
      <c r="D2073" s="4" t="s">
        <v>2509</v>
      </c>
      <c r="E2073" s="4" t="s">
        <v>6447</v>
      </c>
      <c r="F2073" s="4" t="s">
        <v>2700</v>
      </c>
    </row>
    <row r="2074" spans="1:6" x14ac:dyDescent="0.2">
      <c r="A2074" s="4">
        <v>4791</v>
      </c>
      <c r="B2074" s="4">
        <v>301694</v>
      </c>
      <c r="C2074" s="4" t="s">
        <v>6844</v>
      </c>
      <c r="D2074" s="4" t="s">
        <v>2509</v>
      </c>
      <c r="E2074" s="4" t="s">
        <v>6447</v>
      </c>
      <c r="F2074" s="4" t="s">
        <v>2700</v>
      </c>
    </row>
    <row r="2075" spans="1:6" x14ac:dyDescent="0.2">
      <c r="A2075" s="4">
        <v>4792</v>
      </c>
      <c r="B2075" s="4">
        <v>367101</v>
      </c>
      <c r="C2075" s="4" t="s">
        <v>6843</v>
      </c>
      <c r="D2075" s="4" t="s">
        <v>2509</v>
      </c>
      <c r="E2075" s="4" t="s">
        <v>6447</v>
      </c>
      <c r="F2075" s="4" t="s">
        <v>2700</v>
      </c>
    </row>
    <row r="2076" spans="1:6" x14ac:dyDescent="0.2">
      <c r="A2076" s="4">
        <v>4793</v>
      </c>
      <c r="B2076" s="4">
        <v>367102</v>
      </c>
      <c r="C2076" s="4" t="s">
        <v>6842</v>
      </c>
      <c r="D2076" s="4" t="s">
        <v>2509</v>
      </c>
      <c r="E2076" s="4" t="s">
        <v>6447</v>
      </c>
      <c r="F2076" s="4" t="s">
        <v>2700</v>
      </c>
    </row>
    <row r="2077" spans="1:6" x14ac:dyDescent="0.2">
      <c r="A2077" s="4">
        <v>4794</v>
      </c>
      <c r="B2077" s="4">
        <v>367103</v>
      </c>
      <c r="C2077" s="4" t="s">
        <v>6841</v>
      </c>
      <c r="D2077" s="4" t="s">
        <v>2509</v>
      </c>
      <c r="E2077" s="4" t="s">
        <v>6447</v>
      </c>
      <c r="F2077" s="4" t="s">
        <v>2700</v>
      </c>
    </row>
    <row r="2078" spans="1:6" x14ac:dyDescent="0.2">
      <c r="A2078" s="4">
        <v>4795</v>
      </c>
      <c r="B2078" s="4">
        <v>364865</v>
      </c>
      <c r="C2078" s="4" t="s">
        <v>6840</v>
      </c>
      <c r="D2078" s="4" t="s">
        <v>2490</v>
      </c>
      <c r="E2078" s="4" t="s">
        <v>2632</v>
      </c>
      <c r="F2078" s="4" t="s">
        <v>2700</v>
      </c>
    </row>
    <row r="2079" spans="1:6" x14ac:dyDescent="0.2">
      <c r="A2079" s="4">
        <v>4796</v>
      </c>
      <c r="B2079" s="4">
        <v>319633</v>
      </c>
      <c r="C2079" s="4" t="s">
        <v>6839</v>
      </c>
      <c r="D2079" s="4" t="s">
        <v>2405</v>
      </c>
      <c r="E2079" s="4" t="s">
        <v>6336</v>
      </c>
      <c r="F2079" s="4" t="s">
        <v>2700</v>
      </c>
    </row>
    <row r="2080" spans="1:6" x14ac:dyDescent="0.2">
      <c r="A2080" s="4">
        <v>4797</v>
      </c>
      <c r="B2080" s="4">
        <v>367886</v>
      </c>
      <c r="C2080" s="4" t="s">
        <v>6838</v>
      </c>
      <c r="D2080" s="4" t="s">
        <v>2579</v>
      </c>
      <c r="E2080" s="4" t="s">
        <v>6190</v>
      </c>
      <c r="F2080" s="4" t="s">
        <v>2700</v>
      </c>
    </row>
    <row r="2081" spans="1:6" x14ac:dyDescent="0.2">
      <c r="A2081" s="4">
        <v>4798</v>
      </c>
      <c r="B2081" s="4">
        <v>364866</v>
      </c>
      <c r="C2081" s="4" t="s">
        <v>6837</v>
      </c>
      <c r="D2081" s="4" t="s">
        <v>2490</v>
      </c>
      <c r="E2081" s="4" t="s">
        <v>2632</v>
      </c>
      <c r="F2081" s="4" t="s">
        <v>2700</v>
      </c>
    </row>
    <row r="2082" spans="1:6" x14ac:dyDescent="0.2">
      <c r="A2082" s="4">
        <v>4799</v>
      </c>
      <c r="B2082" s="4">
        <v>180230</v>
      </c>
      <c r="C2082" s="4" t="s">
        <v>6836</v>
      </c>
      <c r="D2082" s="4" t="s">
        <v>2595</v>
      </c>
      <c r="E2082" s="4" t="s">
        <v>2595</v>
      </c>
      <c r="F2082" s="4" t="s">
        <v>2700</v>
      </c>
    </row>
    <row r="2083" spans="1:6" x14ac:dyDescent="0.2">
      <c r="A2083" s="4">
        <v>4800</v>
      </c>
      <c r="B2083" s="4">
        <v>364551</v>
      </c>
      <c r="C2083" s="4" t="s">
        <v>6835</v>
      </c>
      <c r="D2083" s="4" t="s">
        <v>2570</v>
      </c>
      <c r="E2083" s="4" t="s">
        <v>6192</v>
      </c>
      <c r="F2083" s="4" t="s">
        <v>2700</v>
      </c>
    </row>
    <row r="2084" spans="1:6" x14ac:dyDescent="0.2">
      <c r="A2084" s="4">
        <v>4801</v>
      </c>
      <c r="B2084" s="4">
        <v>371652</v>
      </c>
      <c r="C2084" s="4" t="s">
        <v>6834</v>
      </c>
      <c r="D2084" s="4" t="s">
        <v>2351</v>
      </c>
      <c r="E2084" s="4" t="s">
        <v>2351</v>
      </c>
      <c r="F2084" s="4" t="s">
        <v>2700</v>
      </c>
    </row>
    <row r="2085" spans="1:6" x14ac:dyDescent="0.2">
      <c r="A2085" s="4">
        <v>4802</v>
      </c>
      <c r="B2085" s="4">
        <v>373215</v>
      </c>
      <c r="C2085" s="4" t="s">
        <v>6833</v>
      </c>
      <c r="D2085" s="4" t="s">
        <v>2351</v>
      </c>
      <c r="E2085" s="4" t="s">
        <v>2351</v>
      </c>
      <c r="F2085" s="4" t="s">
        <v>2700</v>
      </c>
    </row>
    <row r="2086" spans="1:6" x14ac:dyDescent="0.2">
      <c r="A2086" s="4">
        <v>4803</v>
      </c>
      <c r="B2086" s="4"/>
      <c r="C2086" s="4" t="s">
        <v>6832</v>
      </c>
      <c r="D2086" s="4" t="s">
        <v>2370</v>
      </c>
      <c r="E2086" s="4" t="s">
        <v>2370</v>
      </c>
      <c r="F2086" s="4" t="s">
        <v>2700</v>
      </c>
    </row>
    <row r="2087" spans="1:6" x14ac:dyDescent="0.2">
      <c r="A2087" s="4">
        <v>4804</v>
      </c>
      <c r="B2087" s="4">
        <v>366084</v>
      </c>
      <c r="C2087" s="4" t="s">
        <v>6831</v>
      </c>
      <c r="D2087" s="4" t="s">
        <v>2515</v>
      </c>
      <c r="E2087" s="4" t="s">
        <v>6192</v>
      </c>
      <c r="F2087" s="4" t="s">
        <v>2700</v>
      </c>
    </row>
    <row r="2088" spans="1:6" x14ac:dyDescent="0.2">
      <c r="A2088" s="4">
        <v>4805</v>
      </c>
      <c r="B2088" s="4">
        <v>349103</v>
      </c>
      <c r="C2088" s="4" t="s">
        <v>6830</v>
      </c>
      <c r="D2088" s="4" t="s">
        <v>2335</v>
      </c>
      <c r="E2088" s="4" t="s">
        <v>6211</v>
      </c>
      <c r="F2088" s="4" t="s">
        <v>2700</v>
      </c>
    </row>
    <row r="2089" spans="1:6" x14ac:dyDescent="0.2">
      <c r="A2089" s="4">
        <v>4806</v>
      </c>
      <c r="B2089" s="4">
        <v>368652</v>
      </c>
      <c r="C2089" s="4" t="s">
        <v>6829</v>
      </c>
      <c r="D2089" s="4" t="s">
        <v>2334</v>
      </c>
      <c r="E2089" s="4" t="s">
        <v>6263</v>
      </c>
      <c r="F2089" s="4" t="s">
        <v>2700</v>
      </c>
    </row>
    <row r="2090" spans="1:6" x14ac:dyDescent="0.2">
      <c r="A2090" s="4">
        <v>4807</v>
      </c>
      <c r="B2090" s="4">
        <v>347057</v>
      </c>
      <c r="C2090" s="4" t="s">
        <v>6828</v>
      </c>
      <c r="D2090" s="4" t="s">
        <v>2517</v>
      </c>
      <c r="E2090" s="4" t="s">
        <v>6190</v>
      </c>
      <c r="F2090" s="4" t="s">
        <v>2700</v>
      </c>
    </row>
    <row r="2091" spans="1:6" x14ac:dyDescent="0.2">
      <c r="A2091" s="4">
        <v>4808</v>
      </c>
      <c r="B2091" s="4">
        <v>372238</v>
      </c>
      <c r="C2091" s="4" t="s">
        <v>6827</v>
      </c>
      <c r="D2091" s="4" t="s">
        <v>2517</v>
      </c>
      <c r="E2091" s="4" t="s">
        <v>6190</v>
      </c>
      <c r="F2091" s="4" t="s">
        <v>2700</v>
      </c>
    </row>
    <row r="2092" spans="1:6" x14ac:dyDescent="0.2">
      <c r="A2092" s="4">
        <v>4809</v>
      </c>
      <c r="B2092" s="4">
        <v>286406</v>
      </c>
      <c r="C2092" s="4" t="s">
        <v>6826</v>
      </c>
      <c r="D2092" s="4" t="s">
        <v>2432</v>
      </c>
      <c r="E2092" s="4" t="s">
        <v>6153</v>
      </c>
      <c r="F2092" s="4" t="s">
        <v>2700</v>
      </c>
    </row>
    <row r="2093" spans="1:6" x14ac:dyDescent="0.2">
      <c r="A2093" s="4">
        <v>4810</v>
      </c>
      <c r="B2093" s="4">
        <v>367919</v>
      </c>
      <c r="C2093" s="4" t="s">
        <v>6825</v>
      </c>
      <c r="D2093" s="4" t="s">
        <v>2421</v>
      </c>
      <c r="E2093" s="4" t="s">
        <v>6646</v>
      </c>
      <c r="F2093" s="4" t="s">
        <v>2700</v>
      </c>
    </row>
    <row r="2094" spans="1:6" x14ac:dyDescent="0.2">
      <c r="A2094" s="4">
        <v>4811</v>
      </c>
      <c r="B2094" s="4">
        <v>366428</v>
      </c>
      <c r="C2094" s="4" t="s">
        <v>6824</v>
      </c>
      <c r="D2094" s="4" t="s">
        <v>2421</v>
      </c>
      <c r="E2094" s="4" t="s">
        <v>6646</v>
      </c>
      <c r="F2094" s="4" t="s">
        <v>2700</v>
      </c>
    </row>
    <row r="2095" spans="1:6" x14ac:dyDescent="0.2">
      <c r="A2095" s="4">
        <v>4812</v>
      </c>
      <c r="B2095" s="4">
        <v>367920</v>
      </c>
      <c r="C2095" s="4" t="s">
        <v>6823</v>
      </c>
      <c r="D2095" s="4" t="s">
        <v>2421</v>
      </c>
      <c r="E2095" s="4" t="s">
        <v>6646</v>
      </c>
      <c r="F2095" s="4" t="s">
        <v>2700</v>
      </c>
    </row>
    <row r="2096" spans="1:6" x14ac:dyDescent="0.2">
      <c r="A2096" s="4">
        <v>4813</v>
      </c>
      <c r="B2096" s="4">
        <v>366427</v>
      </c>
      <c r="C2096" s="4" t="s">
        <v>6822</v>
      </c>
      <c r="D2096" s="4" t="s">
        <v>2421</v>
      </c>
      <c r="E2096" s="4" t="s">
        <v>6646</v>
      </c>
      <c r="F2096" s="4" t="s">
        <v>2700</v>
      </c>
    </row>
    <row r="2097" spans="1:6" x14ac:dyDescent="0.2">
      <c r="A2097" s="4">
        <v>4814</v>
      </c>
      <c r="B2097" s="4">
        <v>367918</v>
      </c>
      <c r="C2097" s="4" t="s">
        <v>6821</v>
      </c>
      <c r="D2097" s="4" t="s">
        <v>2421</v>
      </c>
      <c r="E2097" s="4" t="s">
        <v>6646</v>
      </c>
      <c r="F2097" s="4" t="s">
        <v>2700</v>
      </c>
    </row>
    <row r="2098" spans="1:6" x14ac:dyDescent="0.2">
      <c r="A2098" s="4">
        <v>4815</v>
      </c>
      <c r="B2098" s="4">
        <v>366429</v>
      </c>
      <c r="C2098" s="4" t="s">
        <v>6820</v>
      </c>
      <c r="D2098" s="4" t="s">
        <v>2421</v>
      </c>
      <c r="E2098" s="4" t="s">
        <v>6646</v>
      </c>
      <c r="F2098" s="4" t="s">
        <v>2700</v>
      </c>
    </row>
    <row r="2099" spans="1:6" x14ac:dyDescent="0.2">
      <c r="A2099" s="4">
        <v>4816</v>
      </c>
      <c r="B2099" s="4">
        <v>367922</v>
      </c>
      <c r="C2099" s="4" t="s">
        <v>6819</v>
      </c>
      <c r="D2099" s="4" t="s">
        <v>2433</v>
      </c>
      <c r="E2099" s="4" t="s">
        <v>6646</v>
      </c>
      <c r="F2099" s="4" t="s">
        <v>2700</v>
      </c>
    </row>
    <row r="2100" spans="1:6" x14ac:dyDescent="0.2">
      <c r="A2100" s="4">
        <v>4817</v>
      </c>
      <c r="B2100" s="4">
        <v>366450</v>
      </c>
      <c r="C2100" s="4" t="s">
        <v>6818</v>
      </c>
      <c r="D2100" s="4" t="s">
        <v>2433</v>
      </c>
      <c r="E2100" s="4" t="s">
        <v>6646</v>
      </c>
      <c r="F2100" s="4" t="s">
        <v>2700</v>
      </c>
    </row>
    <row r="2101" spans="1:6" x14ac:dyDescent="0.2">
      <c r="A2101" s="4">
        <v>4818</v>
      </c>
      <c r="B2101" s="4">
        <v>367923</v>
      </c>
      <c r="C2101" s="4" t="s">
        <v>6817</v>
      </c>
      <c r="D2101" s="4" t="s">
        <v>2433</v>
      </c>
      <c r="E2101" s="4" t="s">
        <v>6646</v>
      </c>
      <c r="F2101" s="4" t="s">
        <v>2700</v>
      </c>
    </row>
    <row r="2102" spans="1:6" x14ac:dyDescent="0.2">
      <c r="A2102" s="4">
        <v>4819</v>
      </c>
      <c r="B2102" s="4">
        <v>316300</v>
      </c>
      <c r="C2102" s="4" t="s">
        <v>6816</v>
      </c>
      <c r="D2102" s="4" t="s">
        <v>2402</v>
      </c>
      <c r="E2102" s="4" t="s">
        <v>6356</v>
      </c>
      <c r="F2102" s="4" t="s">
        <v>2700</v>
      </c>
    </row>
    <row r="2103" spans="1:6" x14ac:dyDescent="0.2">
      <c r="A2103" s="4">
        <v>4820</v>
      </c>
      <c r="B2103" s="4"/>
      <c r="C2103" s="4" t="s">
        <v>6815</v>
      </c>
      <c r="D2103" s="4" t="s">
        <v>2476</v>
      </c>
      <c r="E2103" s="4" t="s">
        <v>6686</v>
      </c>
      <c r="F2103" s="4" t="s">
        <v>2700</v>
      </c>
    </row>
    <row r="2104" spans="1:6" x14ac:dyDescent="0.2">
      <c r="A2104" s="4">
        <v>4821</v>
      </c>
      <c r="B2104" s="4"/>
      <c r="C2104" s="4" t="s">
        <v>6814</v>
      </c>
      <c r="D2104" s="4" t="s">
        <v>2476</v>
      </c>
      <c r="E2104" s="4" t="s">
        <v>6686</v>
      </c>
      <c r="F2104" s="4" t="s">
        <v>2700</v>
      </c>
    </row>
    <row r="2105" spans="1:6" x14ac:dyDescent="0.2">
      <c r="A2105" s="4">
        <v>4822</v>
      </c>
      <c r="B2105" s="4"/>
      <c r="C2105" s="4" t="s">
        <v>6813</v>
      </c>
      <c r="D2105" s="4" t="s">
        <v>2476</v>
      </c>
      <c r="E2105" s="4" t="s">
        <v>6686</v>
      </c>
      <c r="F2105" s="4" t="s">
        <v>2700</v>
      </c>
    </row>
    <row r="2106" spans="1:6" x14ac:dyDescent="0.2">
      <c r="A2106" s="4">
        <v>4823</v>
      </c>
      <c r="B2106" s="4">
        <v>367883</v>
      </c>
      <c r="C2106" s="4" t="s">
        <v>6812</v>
      </c>
      <c r="D2106" s="4" t="s">
        <v>2579</v>
      </c>
      <c r="E2106" s="4" t="s">
        <v>6190</v>
      </c>
      <c r="F2106" s="4" t="s">
        <v>2700</v>
      </c>
    </row>
    <row r="2107" spans="1:6" x14ac:dyDescent="0.2">
      <c r="A2107" s="4">
        <v>4824</v>
      </c>
      <c r="B2107" s="4">
        <v>367301</v>
      </c>
      <c r="C2107" s="4" t="s">
        <v>6811</v>
      </c>
      <c r="D2107" s="4" t="s">
        <v>2418</v>
      </c>
      <c r="E2107" s="4" t="s">
        <v>6356</v>
      </c>
      <c r="F2107" s="4" t="s">
        <v>2700</v>
      </c>
    </row>
    <row r="2108" spans="1:6" x14ac:dyDescent="0.2">
      <c r="A2108" s="4">
        <v>4825</v>
      </c>
      <c r="B2108" s="4"/>
      <c r="C2108" s="4" t="s">
        <v>6810</v>
      </c>
      <c r="D2108" s="4" t="s">
        <v>2422</v>
      </c>
      <c r="E2108" s="4" t="s">
        <v>6329</v>
      </c>
      <c r="F2108" s="4" t="s">
        <v>2700</v>
      </c>
    </row>
    <row r="2109" spans="1:6" x14ac:dyDescent="0.2">
      <c r="A2109" s="4">
        <v>4826</v>
      </c>
      <c r="B2109" s="4">
        <v>372677</v>
      </c>
      <c r="C2109" s="4" t="s">
        <v>6809</v>
      </c>
      <c r="D2109" s="4" t="s">
        <v>2490</v>
      </c>
      <c r="E2109" s="4" t="s">
        <v>2632</v>
      </c>
      <c r="F2109" s="4" t="s">
        <v>2700</v>
      </c>
    </row>
    <row r="2110" spans="1:6" x14ac:dyDescent="0.2">
      <c r="A2110" s="4">
        <v>4827</v>
      </c>
      <c r="B2110" s="4">
        <v>373004</v>
      </c>
      <c r="C2110" s="4" t="s">
        <v>6808</v>
      </c>
      <c r="D2110" s="4" t="s">
        <v>2383</v>
      </c>
      <c r="E2110" s="4" t="s">
        <v>2383</v>
      </c>
      <c r="F2110" s="4" t="s">
        <v>2700</v>
      </c>
    </row>
    <row r="2111" spans="1:6" x14ac:dyDescent="0.2">
      <c r="A2111" s="4">
        <v>4828</v>
      </c>
      <c r="B2111" s="4">
        <v>372962</v>
      </c>
      <c r="C2111" s="4" t="s">
        <v>6807</v>
      </c>
      <c r="D2111" s="4" t="s">
        <v>2383</v>
      </c>
      <c r="E2111" s="4" t="s">
        <v>2383</v>
      </c>
      <c r="F2111" s="4" t="s">
        <v>2700</v>
      </c>
    </row>
    <row r="2112" spans="1:6" x14ac:dyDescent="0.2">
      <c r="A2112" s="4">
        <v>4829</v>
      </c>
      <c r="B2112" s="4">
        <v>372961</v>
      </c>
      <c r="C2112" s="4" t="s">
        <v>6806</v>
      </c>
      <c r="D2112" s="4" t="s">
        <v>2383</v>
      </c>
      <c r="E2112" s="4" t="s">
        <v>2383</v>
      </c>
      <c r="F2112" s="4" t="s">
        <v>2700</v>
      </c>
    </row>
    <row r="2113" spans="1:6" x14ac:dyDescent="0.2">
      <c r="A2113" s="4">
        <v>4830</v>
      </c>
      <c r="B2113" s="4">
        <v>372227</v>
      </c>
      <c r="C2113" s="4" t="s">
        <v>6805</v>
      </c>
      <c r="D2113" s="4" t="s">
        <v>2541</v>
      </c>
      <c r="E2113" s="4" t="s">
        <v>2541</v>
      </c>
      <c r="F2113" s="4" t="s">
        <v>2700</v>
      </c>
    </row>
    <row r="2114" spans="1:6" x14ac:dyDescent="0.2">
      <c r="A2114" s="4">
        <v>4831</v>
      </c>
      <c r="B2114" s="4"/>
      <c r="C2114" s="4" t="s">
        <v>6804</v>
      </c>
      <c r="D2114" s="4" t="s">
        <v>2474</v>
      </c>
      <c r="E2114" s="4" t="s">
        <v>6329</v>
      </c>
      <c r="F2114" s="4" t="s">
        <v>2700</v>
      </c>
    </row>
    <row r="2115" spans="1:6" x14ac:dyDescent="0.2">
      <c r="A2115" s="4">
        <v>4832</v>
      </c>
      <c r="B2115" s="4"/>
      <c r="C2115" s="4" t="s">
        <v>6803</v>
      </c>
      <c r="D2115" s="4" t="s">
        <v>2474</v>
      </c>
      <c r="E2115" s="4" t="s">
        <v>6329</v>
      </c>
      <c r="F2115" s="4" t="s">
        <v>2700</v>
      </c>
    </row>
    <row r="2116" spans="1:6" x14ac:dyDescent="0.2">
      <c r="A2116" s="4">
        <v>4833</v>
      </c>
      <c r="B2116" s="4"/>
      <c r="C2116" s="4" t="s">
        <v>6802</v>
      </c>
      <c r="D2116" s="4" t="s">
        <v>2414</v>
      </c>
      <c r="E2116" s="4" t="s">
        <v>6329</v>
      </c>
      <c r="F2116" s="4" t="s">
        <v>2700</v>
      </c>
    </row>
    <row r="2117" spans="1:6" x14ac:dyDescent="0.2">
      <c r="A2117" s="4">
        <v>4834</v>
      </c>
      <c r="B2117" s="4"/>
      <c r="C2117" s="4" t="s">
        <v>6801</v>
      </c>
      <c r="D2117" s="4" t="s">
        <v>2414</v>
      </c>
      <c r="E2117" s="4" t="s">
        <v>6329</v>
      </c>
      <c r="F2117" s="4" t="s">
        <v>2700</v>
      </c>
    </row>
    <row r="2118" spans="1:6" x14ac:dyDescent="0.2">
      <c r="A2118" s="4">
        <v>4835</v>
      </c>
      <c r="B2118" s="4"/>
      <c r="C2118" s="4" t="s">
        <v>6800</v>
      </c>
      <c r="D2118" s="4" t="s">
        <v>2467</v>
      </c>
      <c r="E2118" s="4" t="s">
        <v>6329</v>
      </c>
      <c r="F2118" s="4" t="s">
        <v>2700</v>
      </c>
    </row>
    <row r="2119" spans="1:6" x14ac:dyDescent="0.2">
      <c r="A2119" s="4">
        <v>4836</v>
      </c>
      <c r="B2119" s="4"/>
      <c r="C2119" s="4" t="s">
        <v>6799</v>
      </c>
      <c r="D2119" s="4" t="s">
        <v>2467</v>
      </c>
      <c r="E2119" s="4" t="s">
        <v>6329</v>
      </c>
      <c r="F2119" s="4" t="s">
        <v>2700</v>
      </c>
    </row>
    <row r="2120" spans="1:6" x14ac:dyDescent="0.2">
      <c r="A2120" s="4">
        <v>4837</v>
      </c>
      <c r="B2120" s="4">
        <v>374933</v>
      </c>
      <c r="C2120" s="4" t="s">
        <v>6798</v>
      </c>
      <c r="D2120" s="4" t="s">
        <v>2384</v>
      </c>
      <c r="E2120" s="4" t="s">
        <v>6153</v>
      </c>
      <c r="F2120" s="4" t="s">
        <v>2700</v>
      </c>
    </row>
    <row r="2121" spans="1:6" x14ac:dyDescent="0.2">
      <c r="A2121" s="4">
        <v>4838</v>
      </c>
      <c r="B2121" s="4">
        <v>180008</v>
      </c>
      <c r="C2121" s="4" t="s">
        <v>6797</v>
      </c>
      <c r="D2121" s="4" t="s">
        <v>2330</v>
      </c>
      <c r="E2121" s="4" t="s">
        <v>6258</v>
      </c>
      <c r="F2121" s="4" t="s">
        <v>2700</v>
      </c>
    </row>
    <row r="2122" spans="1:6" x14ac:dyDescent="0.2">
      <c r="A2122" s="4">
        <v>4839</v>
      </c>
      <c r="B2122" s="4">
        <v>373267</v>
      </c>
      <c r="C2122" s="4" t="s">
        <v>6796</v>
      </c>
      <c r="D2122" s="4" t="s">
        <v>2517</v>
      </c>
      <c r="E2122" s="4" t="s">
        <v>6190</v>
      </c>
      <c r="F2122" s="4" t="s">
        <v>2700</v>
      </c>
    </row>
    <row r="2123" spans="1:6" x14ac:dyDescent="0.2">
      <c r="A2123" s="4">
        <v>4840</v>
      </c>
      <c r="B2123" s="4">
        <v>368641</v>
      </c>
      <c r="C2123" s="4" t="s">
        <v>6795</v>
      </c>
      <c r="D2123" s="4" t="s">
        <v>2335</v>
      </c>
      <c r="E2123" s="4" t="s">
        <v>6211</v>
      </c>
      <c r="F2123" s="4" t="s">
        <v>2700</v>
      </c>
    </row>
    <row r="2124" spans="1:6" x14ac:dyDescent="0.2">
      <c r="A2124" s="4">
        <v>4841</v>
      </c>
      <c r="B2124" s="4">
        <v>349103</v>
      </c>
      <c r="C2124" s="4" t="s">
        <v>6794</v>
      </c>
      <c r="D2124" s="4" t="s">
        <v>2335</v>
      </c>
      <c r="E2124" s="4" t="s">
        <v>6211</v>
      </c>
      <c r="F2124" s="4" t="s">
        <v>2700</v>
      </c>
    </row>
    <row r="2125" spans="1:6" x14ac:dyDescent="0.2">
      <c r="A2125" s="4">
        <v>4842</v>
      </c>
      <c r="B2125" s="4">
        <v>349103</v>
      </c>
      <c r="C2125" s="4" t="s">
        <v>6793</v>
      </c>
      <c r="D2125" s="4" t="s">
        <v>2335</v>
      </c>
      <c r="E2125" s="4" t="s">
        <v>6211</v>
      </c>
      <c r="F2125" s="4" t="s">
        <v>2700</v>
      </c>
    </row>
    <row r="2126" spans="1:6" x14ac:dyDescent="0.2">
      <c r="A2126" s="4">
        <v>4843</v>
      </c>
      <c r="B2126" s="4">
        <v>197353</v>
      </c>
      <c r="C2126" s="4" t="s">
        <v>6792</v>
      </c>
      <c r="D2126" s="4" t="s">
        <v>2426</v>
      </c>
      <c r="E2126" s="4" t="s">
        <v>2426</v>
      </c>
      <c r="F2126" s="4" t="s">
        <v>2700</v>
      </c>
    </row>
    <row r="2127" spans="1:6" x14ac:dyDescent="0.2">
      <c r="A2127" s="4">
        <v>4844</v>
      </c>
      <c r="B2127" s="4">
        <v>373496</v>
      </c>
      <c r="C2127" s="4" t="s">
        <v>6791</v>
      </c>
      <c r="D2127" s="4" t="s">
        <v>2599</v>
      </c>
      <c r="E2127" s="4" t="s">
        <v>6342</v>
      </c>
      <c r="F2127" s="4" t="s">
        <v>2700</v>
      </c>
    </row>
    <row r="2128" spans="1:6" x14ac:dyDescent="0.2">
      <c r="A2128" s="4">
        <v>4846</v>
      </c>
      <c r="B2128" s="4">
        <v>367548</v>
      </c>
      <c r="C2128" s="4" t="s">
        <v>6790</v>
      </c>
      <c r="D2128" s="4" t="s">
        <v>2514</v>
      </c>
      <c r="E2128" s="4" t="s">
        <v>6190</v>
      </c>
      <c r="F2128" s="4" t="s">
        <v>2700</v>
      </c>
    </row>
    <row r="2129" spans="1:6" x14ac:dyDescent="0.2">
      <c r="A2129" s="4">
        <v>4847</v>
      </c>
      <c r="B2129" s="4">
        <v>6914</v>
      </c>
      <c r="C2129" s="4" t="s">
        <v>6789</v>
      </c>
      <c r="D2129" s="4" t="s">
        <v>2395</v>
      </c>
      <c r="E2129" s="4" t="s">
        <v>6356</v>
      </c>
      <c r="F2129" s="4" t="s">
        <v>2700</v>
      </c>
    </row>
    <row r="2130" spans="1:6" x14ac:dyDescent="0.2">
      <c r="A2130" s="4">
        <v>4848</v>
      </c>
      <c r="B2130" s="4">
        <v>226824</v>
      </c>
      <c r="C2130" s="4" t="s">
        <v>6788</v>
      </c>
      <c r="D2130" s="4" t="s">
        <v>2514</v>
      </c>
      <c r="E2130" s="4" t="s">
        <v>6190</v>
      </c>
      <c r="F2130" s="4" t="s">
        <v>2700</v>
      </c>
    </row>
    <row r="2131" spans="1:6" x14ac:dyDescent="0.2">
      <c r="A2131" s="4">
        <v>4849</v>
      </c>
      <c r="B2131" s="4">
        <v>373265</v>
      </c>
      <c r="C2131" s="4" t="s">
        <v>6787</v>
      </c>
      <c r="D2131" s="4" t="s">
        <v>2524</v>
      </c>
      <c r="E2131" s="4" t="s">
        <v>6267</v>
      </c>
      <c r="F2131" s="4" t="s">
        <v>2700</v>
      </c>
    </row>
    <row r="2132" spans="1:6" x14ac:dyDescent="0.2">
      <c r="A2132" s="4">
        <v>4850</v>
      </c>
      <c r="B2132" s="4">
        <v>368615</v>
      </c>
      <c r="C2132" s="4" t="s">
        <v>6786</v>
      </c>
      <c r="D2132" s="4" t="s">
        <v>2420</v>
      </c>
      <c r="E2132" s="4" t="s">
        <v>6785</v>
      </c>
      <c r="F2132" s="4" t="s">
        <v>2700</v>
      </c>
    </row>
    <row r="2133" spans="1:6" x14ac:dyDescent="0.2">
      <c r="A2133" s="4">
        <v>4851</v>
      </c>
      <c r="B2133" s="4">
        <v>373959</v>
      </c>
      <c r="C2133" s="4" t="s">
        <v>6784</v>
      </c>
      <c r="D2133" s="4" t="s">
        <v>2432</v>
      </c>
      <c r="E2133" s="4" t="s">
        <v>6153</v>
      </c>
      <c r="F2133" s="4" t="s">
        <v>2700</v>
      </c>
    </row>
    <row r="2134" spans="1:6" x14ac:dyDescent="0.2">
      <c r="A2134" s="4">
        <v>4852</v>
      </c>
      <c r="B2134" s="4">
        <v>107925</v>
      </c>
      <c r="C2134" s="4" t="s">
        <v>6783</v>
      </c>
      <c r="D2134" s="4" t="s">
        <v>2514</v>
      </c>
      <c r="E2134" s="4" t="s">
        <v>6190</v>
      </c>
      <c r="F2134" s="4" t="s">
        <v>2700</v>
      </c>
    </row>
    <row r="2135" spans="1:6" x14ac:dyDescent="0.2">
      <c r="A2135" s="4">
        <v>4853</v>
      </c>
      <c r="B2135" s="4">
        <v>376054</v>
      </c>
      <c r="C2135" s="4" t="s">
        <v>6782</v>
      </c>
      <c r="D2135" s="4" t="s">
        <v>2361</v>
      </c>
      <c r="E2135" s="4" t="s">
        <v>6625</v>
      </c>
      <c r="F2135" s="4" t="s">
        <v>2700</v>
      </c>
    </row>
    <row r="2136" spans="1:6" x14ac:dyDescent="0.2">
      <c r="A2136" s="4">
        <v>4854</v>
      </c>
      <c r="B2136" s="4"/>
      <c r="C2136" s="4" t="s">
        <v>6781</v>
      </c>
      <c r="D2136" s="4" t="s">
        <v>2361</v>
      </c>
      <c r="E2136" s="4" t="s">
        <v>6625</v>
      </c>
      <c r="F2136" s="4" t="s">
        <v>2700</v>
      </c>
    </row>
    <row r="2137" spans="1:6" x14ac:dyDescent="0.2">
      <c r="A2137" s="4">
        <v>4855</v>
      </c>
      <c r="B2137" s="4">
        <v>396142</v>
      </c>
      <c r="C2137" s="4" t="s">
        <v>6780</v>
      </c>
      <c r="D2137" s="4" t="s">
        <v>2595</v>
      </c>
      <c r="E2137" s="4" t="s">
        <v>2595</v>
      </c>
      <c r="F2137" s="4" t="s">
        <v>2700</v>
      </c>
    </row>
    <row r="2138" spans="1:6" x14ac:dyDescent="0.2">
      <c r="A2138" s="4">
        <v>4856</v>
      </c>
      <c r="B2138" s="4">
        <v>109766</v>
      </c>
      <c r="C2138" s="4" t="s">
        <v>6779</v>
      </c>
      <c r="D2138" s="4" t="s">
        <v>2595</v>
      </c>
      <c r="E2138" s="4" t="s">
        <v>2595</v>
      </c>
      <c r="F2138" s="4" t="s">
        <v>2700</v>
      </c>
    </row>
    <row r="2139" spans="1:6" x14ac:dyDescent="0.2">
      <c r="A2139" s="4">
        <v>4857</v>
      </c>
      <c r="B2139" s="4">
        <v>372928</v>
      </c>
      <c r="C2139" s="4" t="s">
        <v>6778</v>
      </c>
      <c r="D2139" s="4" t="s">
        <v>2330</v>
      </c>
      <c r="E2139" s="4" t="s">
        <v>6258</v>
      </c>
      <c r="F2139" s="4" t="s">
        <v>2700</v>
      </c>
    </row>
    <row r="2140" spans="1:6" x14ac:dyDescent="0.2">
      <c r="A2140" s="4">
        <v>4858</v>
      </c>
      <c r="B2140" s="4">
        <v>372927</v>
      </c>
      <c r="C2140" s="4" t="s">
        <v>6777</v>
      </c>
      <c r="D2140" s="4" t="s">
        <v>2335</v>
      </c>
      <c r="E2140" s="4" t="s">
        <v>6211</v>
      </c>
      <c r="F2140" s="4" t="s">
        <v>2700</v>
      </c>
    </row>
    <row r="2141" spans="1:6" x14ac:dyDescent="0.2">
      <c r="A2141" s="4">
        <v>4859</v>
      </c>
      <c r="B2141" s="4">
        <v>372380</v>
      </c>
      <c r="C2141" s="4" t="s">
        <v>6776</v>
      </c>
      <c r="D2141" s="4" t="s">
        <v>2483</v>
      </c>
      <c r="E2141" s="4" t="s">
        <v>6411</v>
      </c>
      <c r="F2141" s="4" t="s">
        <v>2700</v>
      </c>
    </row>
    <row r="2142" spans="1:6" x14ac:dyDescent="0.2">
      <c r="A2142" s="4">
        <v>4860</v>
      </c>
      <c r="B2142" s="4">
        <v>349114</v>
      </c>
      <c r="C2142" s="4" t="s">
        <v>6775</v>
      </c>
      <c r="D2142" s="4" t="s">
        <v>2453</v>
      </c>
      <c r="E2142" s="4" t="s">
        <v>6292</v>
      </c>
      <c r="F2142" s="4" t="s">
        <v>2700</v>
      </c>
    </row>
    <row r="2143" spans="1:6" x14ac:dyDescent="0.2">
      <c r="A2143" s="4">
        <v>4861</v>
      </c>
      <c r="B2143" s="4">
        <v>365880</v>
      </c>
      <c r="C2143" s="4" t="s">
        <v>6774</v>
      </c>
      <c r="D2143" s="4" t="s">
        <v>2453</v>
      </c>
      <c r="E2143" s="4" t="s">
        <v>6292</v>
      </c>
      <c r="F2143" s="4" t="s">
        <v>2700</v>
      </c>
    </row>
    <row r="2144" spans="1:6" x14ac:dyDescent="0.2">
      <c r="A2144" s="4">
        <v>4862</v>
      </c>
      <c r="B2144" s="4">
        <v>363149</v>
      </c>
      <c r="C2144" s="4" t="s">
        <v>6773</v>
      </c>
      <c r="D2144" s="4" t="s">
        <v>2453</v>
      </c>
      <c r="E2144" s="4" t="s">
        <v>6292</v>
      </c>
      <c r="F2144" s="4" t="s">
        <v>2700</v>
      </c>
    </row>
    <row r="2145" spans="1:6" x14ac:dyDescent="0.2">
      <c r="A2145" s="4">
        <v>4863</v>
      </c>
      <c r="B2145" s="4">
        <v>363148</v>
      </c>
      <c r="C2145" s="4" t="s">
        <v>6772</v>
      </c>
      <c r="D2145" s="4" t="s">
        <v>2453</v>
      </c>
      <c r="E2145" s="4" t="s">
        <v>6292</v>
      </c>
      <c r="F2145" s="4" t="s">
        <v>2700</v>
      </c>
    </row>
    <row r="2146" spans="1:6" x14ac:dyDescent="0.2">
      <c r="A2146" s="4">
        <v>4864</v>
      </c>
      <c r="B2146" s="4">
        <v>375693</v>
      </c>
      <c r="C2146" s="4" t="s">
        <v>6771</v>
      </c>
      <c r="D2146" s="4" t="s">
        <v>6769</v>
      </c>
      <c r="E2146" s="4" t="s">
        <v>4487</v>
      </c>
      <c r="F2146" s="4" t="s">
        <v>2700</v>
      </c>
    </row>
    <row r="2147" spans="1:6" x14ac:dyDescent="0.2">
      <c r="A2147" s="4">
        <v>4865</v>
      </c>
      <c r="B2147" s="4"/>
      <c r="C2147" s="4" t="s">
        <v>6770</v>
      </c>
      <c r="D2147" s="4" t="s">
        <v>6769</v>
      </c>
      <c r="E2147" s="4" t="s">
        <v>4487</v>
      </c>
      <c r="F2147" s="4" t="s">
        <v>2700</v>
      </c>
    </row>
    <row r="2148" spans="1:6" x14ac:dyDescent="0.2">
      <c r="A2148" s="4">
        <v>4866</v>
      </c>
      <c r="B2148" s="4">
        <v>372098</v>
      </c>
      <c r="C2148" s="4" t="s">
        <v>6768</v>
      </c>
      <c r="D2148" s="4" t="s">
        <v>2524</v>
      </c>
      <c r="E2148" s="4" t="s">
        <v>6267</v>
      </c>
      <c r="F2148" s="4" t="s">
        <v>2700</v>
      </c>
    </row>
    <row r="2149" spans="1:6" x14ac:dyDescent="0.2">
      <c r="A2149" s="4">
        <v>4867</v>
      </c>
      <c r="B2149" s="4">
        <v>91695</v>
      </c>
      <c r="C2149" s="4" t="s">
        <v>6767</v>
      </c>
      <c r="D2149" s="4" t="s">
        <v>2470</v>
      </c>
      <c r="E2149" s="4" t="s">
        <v>6338</v>
      </c>
      <c r="F2149" s="4" t="s">
        <v>2700</v>
      </c>
    </row>
    <row r="2150" spans="1:6" x14ac:dyDescent="0.2">
      <c r="A2150" s="4">
        <v>4868</v>
      </c>
      <c r="B2150" s="4">
        <v>377708</v>
      </c>
      <c r="C2150" s="4" t="s">
        <v>6766</v>
      </c>
      <c r="D2150" s="4" t="s">
        <v>2312</v>
      </c>
      <c r="E2150" s="4" t="s">
        <v>6562</v>
      </c>
      <c r="F2150" s="4" t="s">
        <v>2700</v>
      </c>
    </row>
    <row r="2151" spans="1:6" x14ac:dyDescent="0.2">
      <c r="A2151" s="4">
        <v>4869</v>
      </c>
      <c r="B2151" s="4">
        <v>372238</v>
      </c>
      <c r="C2151" s="4" t="s">
        <v>6765</v>
      </c>
      <c r="D2151" s="4" t="s">
        <v>2517</v>
      </c>
      <c r="E2151" s="4" t="s">
        <v>6190</v>
      </c>
      <c r="F2151" s="4" t="s">
        <v>2700</v>
      </c>
    </row>
    <row r="2152" spans="1:6" x14ac:dyDescent="0.2">
      <c r="A2152" s="4">
        <v>4870</v>
      </c>
      <c r="B2152" s="4"/>
      <c r="C2152" s="4" t="s">
        <v>6764</v>
      </c>
      <c r="D2152" s="4" t="s">
        <v>2351</v>
      </c>
      <c r="E2152" s="4" t="s">
        <v>2351</v>
      </c>
      <c r="F2152" s="4" t="s">
        <v>2700</v>
      </c>
    </row>
    <row r="2153" spans="1:6" x14ac:dyDescent="0.2">
      <c r="A2153" s="4">
        <v>4871</v>
      </c>
      <c r="B2153" s="4">
        <v>372861</v>
      </c>
      <c r="C2153" s="4" t="s">
        <v>6763</v>
      </c>
      <c r="D2153" s="4" t="s">
        <v>2600</v>
      </c>
      <c r="E2153" s="4" t="s">
        <v>4421</v>
      </c>
      <c r="F2153" s="4" t="s">
        <v>2700</v>
      </c>
    </row>
    <row r="2154" spans="1:6" x14ac:dyDescent="0.2">
      <c r="A2154" s="4">
        <v>4872</v>
      </c>
      <c r="B2154" s="4"/>
      <c r="C2154" s="4" t="s">
        <v>6762</v>
      </c>
      <c r="D2154" s="4" t="s">
        <v>2405</v>
      </c>
      <c r="E2154" s="4" t="s">
        <v>6336</v>
      </c>
      <c r="F2154" s="4" t="s">
        <v>2700</v>
      </c>
    </row>
    <row r="2155" spans="1:6" x14ac:dyDescent="0.2">
      <c r="A2155" s="4">
        <v>4873</v>
      </c>
      <c r="B2155" s="4">
        <v>368416</v>
      </c>
      <c r="C2155" s="4" t="s">
        <v>6761</v>
      </c>
      <c r="D2155" s="4" t="s">
        <v>6704</v>
      </c>
      <c r="E2155" s="4" t="s">
        <v>6703</v>
      </c>
      <c r="F2155" s="4" t="s">
        <v>2700</v>
      </c>
    </row>
    <row r="2156" spans="1:6" x14ac:dyDescent="0.2">
      <c r="A2156" s="4">
        <v>4874</v>
      </c>
      <c r="B2156" s="4">
        <v>368418</v>
      </c>
      <c r="C2156" s="4" t="s">
        <v>6760</v>
      </c>
      <c r="D2156" s="4" t="s">
        <v>6704</v>
      </c>
      <c r="E2156" s="4" t="s">
        <v>6703</v>
      </c>
      <c r="F2156" s="4" t="s">
        <v>2700</v>
      </c>
    </row>
    <row r="2157" spans="1:6" x14ac:dyDescent="0.2">
      <c r="A2157" s="4">
        <v>4875</v>
      </c>
      <c r="B2157" s="4">
        <v>366376</v>
      </c>
      <c r="C2157" s="4" t="s">
        <v>6759</v>
      </c>
      <c r="D2157" s="4" t="s">
        <v>6704</v>
      </c>
      <c r="E2157" s="4" t="s">
        <v>6703</v>
      </c>
      <c r="F2157" s="4" t="s">
        <v>2700</v>
      </c>
    </row>
    <row r="2158" spans="1:6" x14ac:dyDescent="0.2">
      <c r="A2158" s="4">
        <v>4876</v>
      </c>
      <c r="B2158" s="4">
        <v>368417</v>
      </c>
      <c r="C2158" s="4" t="s">
        <v>6758</v>
      </c>
      <c r="D2158" s="4" t="s">
        <v>6704</v>
      </c>
      <c r="E2158" s="4" t="s">
        <v>6703</v>
      </c>
      <c r="F2158" s="4" t="s">
        <v>2700</v>
      </c>
    </row>
    <row r="2159" spans="1:6" x14ac:dyDescent="0.2">
      <c r="A2159" s="4">
        <v>4877</v>
      </c>
      <c r="B2159" s="4">
        <v>373385</v>
      </c>
      <c r="C2159" s="4" t="s">
        <v>6757</v>
      </c>
      <c r="D2159" s="4" t="s">
        <v>2517</v>
      </c>
      <c r="E2159" s="4" t="s">
        <v>6190</v>
      </c>
      <c r="F2159" s="4" t="s">
        <v>2700</v>
      </c>
    </row>
    <row r="2160" spans="1:6" x14ac:dyDescent="0.2">
      <c r="A2160" s="4">
        <v>4879</v>
      </c>
      <c r="B2160" s="4">
        <v>346376</v>
      </c>
      <c r="C2160" s="4" t="s">
        <v>6756</v>
      </c>
      <c r="D2160" s="4" t="s">
        <v>2479</v>
      </c>
      <c r="E2160" s="4" t="s">
        <v>6675</v>
      </c>
      <c r="F2160" s="4" t="s">
        <v>2700</v>
      </c>
    </row>
    <row r="2161" spans="1:6" x14ac:dyDescent="0.2">
      <c r="A2161" s="4">
        <v>4880</v>
      </c>
      <c r="B2161" s="4">
        <v>374665</v>
      </c>
      <c r="C2161" s="4" t="s">
        <v>6755</v>
      </c>
      <c r="D2161" s="4" t="s">
        <v>2333</v>
      </c>
      <c r="E2161" s="4" t="s">
        <v>2333</v>
      </c>
      <c r="F2161" s="4" t="s">
        <v>2700</v>
      </c>
    </row>
    <row r="2162" spans="1:6" x14ac:dyDescent="0.2">
      <c r="A2162" s="4">
        <v>4881</v>
      </c>
      <c r="B2162" s="4"/>
      <c r="C2162" s="4" t="s">
        <v>6754</v>
      </c>
      <c r="D2162" s="4" t="s">
        <v>2449</v>
      </c>
      <c r="E2162" s="4" t="s">
        <v>6329</v>
      </c>
      <c r="F2162" s="4" t="s">
        <v>2700</v>
      </c>
    </row>
    <row r="2163" spans="1:6" x14ac:dyDescent="0.2">
      <c r="A2163" s="4">
        <v>4882</v>
      </c>
      <c r="B2163" s="4">
        <v>377395</v>
      </c>
      <c r="C2163" s="4" t="s">
        <v>6753</v>
      </c>
      <c r="D2163" s="4" t="s">
        <v>2357</v>
      </c>
      <c r="E2163" s="4" t="s">
        <v>6548</v>
      </c>
      <c r="F2163" s="4" t="s">
        <v>2700</v>
      </c>
    </row>
    <row r="2164" spans="1:6" x14ac:dyDescent="0.2">
      <c r="A2164" s="4">
        <v>4883</v>
      </c>
      <c r="B2164" s="4">
        <v>370480</v>
      </c>
      <c r="C2164" s="4" t="s">
        <v>6752</v>
      </c>
      <c r="D2164" s="4" t="s">
        <v>2384</v>
      </c>
      <c r="E2164" s="4" t="s">
        <v>6153</v>
      </c>
      <c r="F2164" s="4" t="s">
        <v>2700</v>
      </c>
    </row>
    <row r="2165" spans="1:6" x14ac:dyDescent="0.2">
      <c r="A2165" s="4">
        <v>4884</v>
      </c>
      <c r="B2165" s="4">
        <v>180219</v>
      </c>
      <c r="C2165" s="4" t="s">
        <v>6751</v>
      </c>
      <c r="D2165" s="4" t="s">
        <v>2432</v>
      </c>
      <c r="E2165" s="4" t="s">
        <v>6153</v>
      </c>
      <c r="F2165" s="4" t="s">
        <v>2700</v>
      </c>
    </row>
    <row r="2166" spans="1:6" x14ac:dyDescent="0.2">
      <c r="A2166" s="4">
        <v>4885</v>
      </c>
      <c r="B2166" s="4">
        <v>252418</v>
      </c>
      <c r="C2166" s="4" t="s">
        <v>6750</v>
      </c>
      <c r="D2166" s="4" t="s">
        <v>2595</v>
      </c>
      <c r="E2166" s="4" t="s">
        <v>2595</v>
      </c>
      <c r="F2166" s="4" t="s">
        <v>2700</v>
      </c>
    </row>
    <row r="2167" spans="1:6" x14ac:dyDescent="0.2">
      <c r="A2167" s="4">
        <v>4886</v>
      </c>
      <c r="B2167" s="4">
        <v>109763</v>
      </c>
      <c r="C2167" s="4" t="s">
        <v>6749</v>
      </c>
      <c r="D2167" s="4" t="s">
        <v>2595</v>
      </c>
      <c r="E2167" s="4" t="s">
        <v>2595</v>
      </c>
      <c r="F2167" s="4" t="s">
        <v>2700</v>
      </c>
    </row>
    <row r="2168" spans="1:6" x14ac:dyDescent="0.2">
      <c r="A2168" s="4">
        <v>4887</v>
      </c>
      <c r="B2168" s="4">
        <v>375021</v>
      </c>
      <c r="C2168" s="4" t="s">
        <v>6748</v>
      </c>
      <c r="D2168" s="4" t="s">
        <v>2426</v>
      </c>
      <c r="E2168" s="4" t="s">
        <v>2426</v>
      </c>
      <c r="F2168" s="4" t="s">
        <v>2700</v>
      </c>
    </row>
    <row r="2169" spans="1:6" x14ac:dyDescent="0.2">
      <c r="A2169" s="4">
        <v>4888</v>
      </c>
      <c r="B2169" s="4">
        <v>375024</v>
      </c>
      <c r="C2169" s="4" t="s">
        <v>6747</v>
      </c>
      <c r="D2169" s="4" t="s">
        <v>2426</v>
      </c>
      <c r="E2169" s="4" t="s">
        <v>2426</v>
      </c>
      <c r="F2169" s="4" t="s">
        <v>2700</v>
      </c>
    </row>
    <row r="2170" spans="1:6" x14ac:dyDescent="0.2">
      <c r="A2170" s="4">
        <v>4889</v>
      </c>
      <c r="B2170" s="4"/>
      <c r="C2170" s="4" t="s">
        <v>6746</v>
      </c>
      <c r="D2170" s="4" t="s">
        <v>2467</v>
      </c>
      <c r="E2170" s="4" t="s">
        <v>6329</v>
      </c>
      <c r="F2170" s="4" t="s">
        <v>2700</v>
      </c>
    </row>
    <row r="2171" spans="1:6" x14ac:dyDescent="0.2">
      <c r="A2171" s="4">
        <v>4890</v>
      </c>
      <c r="B2171" s="4">
        <v>375341</v>
      </c>
      <c r="C2171" s="4" t="s">
        <v>6745</v>
      </c>
      <c r="D2171" s="4" t="s">
        <v>2467</v>
      </c>
      <c r="E2171" s="4" t="s">
        <v>6329</v>
      </c>
      <c r="F2171" s="4" t="s">
        <v>2700</v>
      </c>
    </row>
    <row r="2172" spans="1:6" x14ac:dyDescent="0.2">
      <c r="A2172" s="4">
        <v>4891</v>
      </c>
      <c r="B2172" s="4"/>
      <c r="C2172" s="4" t="s">
        <v>6744</v>
      </c>
      <c r="D2172" s="4" t="s">
        <v>2467</v>
      </c>
      <c r="E2172" s="4" t="s">
        <v>6329</v>
      </c>
      <c r="F2172" s="4" t="s">
        <v>2700</v>
      </c>
    </row>
    <row r="2173" spans="1:6" x14ac:dyDescent="0.2">
      <c r="A2173" s="4">
        <v>4892</v>
      </c>
      <c r="B2173" s="4"/>
      <c r="C2173" s="4" t="s">
        <v>6743</v>
      </c>
      <c r="D2173" s="4" t="s">
        <v>2368</v>
      </c>
      <c r="E2173" s="4" t="s">
        <v>6742</v>
      </c>
      <c r="F2173" s="4" t="s">
        <v>2700</v>
      </c>
    </row>
    <row r="2174" spans="1:6" x14ac:dyDescent="0.2">
      <c r="A2174" s="4">
        <v>4893</v>
      </c>
      <c r="B2174" s="4">
        <v>381637</v>
      </c>
      <c r="C2174" s="4" t="s">
        <v>6741</v>
      </c>
      <c r="D2174" s="4" t="s">
        <v>2581</v>
      </c>
      <c r="E2174" s="4" t="s">
        <v>2581</v>
      </c>
      <c r="F2174" s="4" t="s">
        <v>2700</v>
      </c>
    </row>
    <row r="2175" spans="1:6" x14ac:dyDescent="0.2">
      <c r="A2175" s="4">
        <v>4894</v>
      </c>
      <c r="B2175" s="4"/>
      <c r="C2175" s="4" t="s">
        <v>6740</v>
      </c>
      <c r="D2175" s="4" t="s">
        <v>2581</v>
      </c>
      <c r="E2175" s="4" t="s">
        <v>2581</v>
      </c>
      <c r="F2175" s="4" t="s">
        <v>2700</v>
      </c>
    </row>
    <row r="2176" spans="1:6" x14ac:dyDescent="0.2">
      <c r="A2176" s="4">
        <v>4895</v>
      </c>
      <c r="B2176" s="4"/>
      <c r="C2176" s="4" t="s">
        <v>6739</v>
      </c>
      <c r="D2176" s="4" t="s">
        <v>2422</v>
      </c>
      <c r="E2176" s="4" t="s">
        <v>6329</v>
      </c>
      <c r="F2176" s="4" t="s">
        <v>2700</v>
      </c>
    </row>
    <row r="2177" spans="1:6" x14ac:dyDescent="0.2">
      <c r="A2177" s="4">
        <v>4896</v>
      </c>
      <c r="B2177" s="4">
        <v>377513</v>
      </c>
      <c r="C2177" s="4" t="s">
        <v>6738</v>
      </c>
      <c r="D2177" s="4" t="s">
        <v>2481</v>
      </c>
      <c r="E2177" s="4" t="s">
        <v>2481</v>
      </c>
      <c r="F2177" s="4" t="s">
        <v>2700</v>
      </c>
    </row>
    <row r="2178" spans="1:6" x14ac:dyDescent="0.2">
      <c r="A2178" s="4">
        <v>4897</v>
      </c>
      <c r="B2178" s="4"/>
      <c r="C2178" s="4" t="s">
        <v>6737</v>
      </c>
      <c r="D2178" s="4" t="s">
        <v>2449</v>
      </c>
      <c r="E2178" s="4" t="s">
        <v>6329</v>
      </c>
      <c r="F2178" s="4" t="s">
        <v>2700</v>
      </c>
    </row>
    <row r="2179" spans="1:6" x14ac:dyDescent="0.2">
      <c r="A2179" s="4">
        <v>4898</v>
      </c>
      <c r="B2179" s="4">
        <v>373562</v>
      </c>
      <c r="C2179" s="4" t="s">
        <v>6736</v>
      </c>
      <c r="D2179" s="4" t="s">
        <v>2577</v>
      </c>
      <c r="E2179" s="4" t="s">
        <v>6192</v>
      </c>
      <c r="F2179" s="4" t="s">
        <v>2700</v>
      </c>
    </row>
    <row r="2180" spans="1:6" x14ac:dyDescent="0.2">
      <c r="A2180" s="4">
        <v>4899</v>
      </c>
      <c r="B2180" s="4">
        <v>373568</v>
      </c>
      <c r="C2180" s="4" t="s">
        <v>6735</v>
      </c>
      <c r="D2180" s="4" t="s">
        <v>2577</v>
      </c>
      <c r="E2180" s="4" t="s">
        <v>6192</v>
      </c>
      <c r="F2180" s="4" t="s">
        <v>2700</v>
      </c>
    </row>
    <row r="2181" spans="1:6" x14ac:dyDescent="0.2">
      <c r="A2181" s="4">
        <v>4900</v>
      </c>
      <c r="B2181" s="4">
        <v>373998</v>
      </c>
      <c r="C2181" s="4" t="s">
        <v>6734</v>
      </c>
      <c r="D2181" s="4" t="s">
        <v>2577</v>
      </c>
      <c r="E2181" s="4" t="s">
        <v>6192</v>
      </c>
      <c r="F2181" s="4" t="s">
        <v>2700</v>
      </c>
    </row>
    <row r="2182" spans="1:6" x14ac:dyDescent="0.2">
      <c r="A2182" s="4">
        <v>4901</v>
      </c>
      <c r="B2182" s="4">
        <v>373568</v>
      </c>
      <c r="C2182" s="4" t="s">
        <v>6733</v>
      </c>
      <c r="D2182" s="4" t="s">
        <v>2577</v>
      </c>
      <c r="E2182" s="4" t="s">
        <v>6192</v>
      </c>
      <c r="F2182" s="4" t="s">
        <v>2700</v>
      </c>
    </row>
    <row r="2183" spans="1:6" x14ac:dyDescent="0.2">
      <c r="A2183" s="4">
        <v>4902</v>
      </c>
      <c r="B2183" s="4">
        <v>373997</v>
      </c>
      <c r="C2183" s="4" t="s">
        <v>6732</v>
      </c>
      <c r="D2183" s="4" t="s">
        <v>2577</v>
      </c>
      <c r="E2183" s="4" t="s">
        <v>6192</v>
      </c>
      <c r="F2183" s="4" t="s">
        <v>2700</v>
      </c>
    </row>
    <row r="2184" spans="1:6" x14ac:dyDescent="0.2">
      <c r="A2184" s="4">
        <v>4903</v>
      </c>
      <c r="B2184" s="4">
        <v>105404</v>
      </c>
      <c r="C2184" s="4" t="s">
        <v>6731</v>
      </c>
      <c r="D2184" s="4" t="s">
        <v>2577</v>
      </c>
      <c r="E2184" s="4" t="s">
        <v>6192</v>
      </c>
      <c r="F2184" s="4" t="s">
        <v>2700</v>
      </c>
    </row>
    <row r="2185" spans="1:6" x14ac:dyDescent="0.2">
      <c r="A2185" s="4">
        <v>4904</v>
      </c>
      <c r="B2185" s="4">
        <v>373995</v>
      </c>
      <c r="C2185" s="4" t="s">
        <v>6730</v>
      </c>
      <c r="D2185" s="4" t="s">
        <v>2577</v>
      </c>
      <c r="E2185" s="4" t="s">
        <v>6192</v>
      </c>
      <c r="F2185" s="4" t="s">
        <v>2700</v>
      </c>
    </row>
    <row r="2186" spans="1:6" x14ac:dyDescent="0.2">
      <c r="A2186" s="4">
        <v>4905</v>
      </c>
      <c r="B2186" s="4">
        <v>373994</v>
      </c>
      <c r="C2186" s="4" t="s">
        <v>6729</v>
      </c>
      <c r="D2186" s="4" t="s">
        <v>2577</v>
      </c>
      <c r="E2186" s="4" t="s">
        <v>6192</v>
      </c>
      <c r="F2186" s="4" t="s">
        <v>2700</v>
      </c>
    </row>
    <row r="2187" spans="1:6" x14ac:dyDescent="0.2">
      <c r="A2187" s="4">
        <v>4906</v>
      </c>
      <c r="B2187" s="4">
        <v>373557</v>
      </c>
      <c r="C2187" s="4" t="s">
        <v>6728</v>
      </c>
      <c r="D2187" s="4" t="s">
        <v>2577</v>
      </c>
      <c r="E2187" s="4" t="s">
        <v>6192</v>
      </c>
      <c r="F2187" s="4" t="s">
        <v>2700</v>
      </c>
    </row>
    <row r="2188" spans="1:6" x14ac:dyDescent="0.2">
      <c r="A2188" s="4">
        <v>4907</v>
      </c>
      <c r="B2188" s="4">
        <v>373560</v>
      </c>
      <c r="C2188" s="4" t="s">
        <v>6727</v>
      </c>
      <c r="D2188" s="4" t="s">
        <v>2577</v>
      </c>
      <c r="E2188" s="4" t="s">
        <v>6192</v>
      </c>
      <c r="F2188" s="4" t="s">
        <v>2700</v>
      </c>
    </row>
    <row r="2189" spans="1:6" x14ac:dyDescent="0.2">
      <c r="A2189" s="4">
        <v>4908</v>
      </c>
      <c r="B2189" s="4">
        <v>373996</v>
      </c>
      <c r="C2189" s="4" t="s">
        <v>6726</v>
      </c>
      <c r="D2189" s="4" t="s">
        <v>2577</v>
      </c>
      <c r="E2189" s="4" t="s">
        <v>6192</v>
      </c>
      <c r="F2189" s="4" t="s">
        <v>2700</v>
      </c>
    </row>
    <row r="2190" spans="1:6" x14ac:dyDescent="0.2">
      <c r="A2190" s="4">
        <v>4909</v>
      </c>
      <c r="B2190" s="4">
        <v>374003</v>
      </c>
      <c r="C2190" s="4" t="s">
        <v>6725</v>
      </c>
      <c r="D2190" s="4" t="s">
        <v>2577</v>
      </c>
      <c r="E2190" s="4" t="s">
        <v>6192</v>
      </c>
      <c r="F2190" s="4" t="s">
        <v>2700</v>
      </c>
    </row>
    <row r="2191" spans="1:6" x14ac:dyDescent="0.2">
      <c r="A2191" s="4">
        <v>4910</v>
      </c>
      <c r="B2191" s="4">
        <v>374648</v>
      </c>
      <c r="C2191" s="4" t="s">
        <v>6724</v>
      </c>
      <c r="D2191" s="4" t="s">
        <v>2577</v>
      </c>
      <c r="E2191" s="4" t="s">
        <v>6192</v>
      </c>
      <c r="F2191" s="4" t="s">
        <v>2700</v>
      </c>
    </row>
    <row r="2192" spans="1:6" x14ac:dyDescent="0.2">
      <c r="A2192" s="4">
        <v>4911</v>
      </c>
      <c r="B2192" s="4">
        <v>375248</v>
      </c>
      <c r="C2192" s="4" t="s">
        <v>6723</v>
      </c>
      <c r="D2192" s="4" t="s">
        <v>2577</v>
      </c>
      <c r="E2192" s="4" t="s">
        <v>6192</v>
      </c>
      <c r="F2192" s="4" t="s">
        <v>2700</v>
      </c>
    </row>
    <row r="2193" spans="1:6" x14ac:dyDescent="0.2">
      <c r="A2193" s="4">
        <v>4912</v>
      </c>
      <c r="B2193" s="4">
        <v>374004</v>
      </c>
      <c r="C2193" s="4" t="s">
        <v>6722</v>
      </c>
      <c r="D2193" s="4" t="s">
        <v>2577</v>
      </c>
      <c r="E2193" s="4" t="s">
        <v>6192</v>
      </c>
      <c r="F2193" s="4" t="s">
        <v>2700</v>
      </c>
    </row>
    <row r="2194" spans="1:6" x14ac:dyDescent="0.2">
      <c r="A2194" s="4">
        <v>4913</v>
      </c>
      <c r="B2194" s="4">
        <v>374651</v>
      </c>
      <c r="C2194" s="4" t="s">
        <v>6721</v>
      </c>
      <c r="D2194" s="4" t="s">
        <v>2577</v>
      </c>
      <c r="E2194" s="4" t="s">
        <v>6192</v>
      </c>
      <c r="F2194" s="4" t="s">
        <v>2700</v>
      </c>
    </row>
    <row r="2195" spans="1:6" x14ac:dyDescent="0.2">
      <c r="A2195" s="4">
        <v>4914</v>
      </c>
      <c r="B2195" s="4">
        <v>361770</v>
      </c>
      <c r="C2195" s="4" t="s">
        <v>6720</v>
      </c>
      <c r="D2195" s="4" t="s">
        <v>2577</v>
      </c>
      <c r="E2195" s="4" t="s">
        <v>6192</v>
      </c>
      <c r="F2195" s="4" t="s">
        <v>2700</v>
      </c>
    </row>
    <row r="2196" spans="1:6" x14ac:dyDescent="0.2">
      <c r="A2196" s="4">
        <v>4915</v>
      </c>
      <c r="B2196" s="4">
        <v>374006</v>
      </c>
      <c r="C2196" s="4" t="s">
        <v>6719</v>
      </c>
      <c r="D2196" s="4" t="s">
        <v>2577</v>
      </c>
      <c r="E2196" s="4" t="s">
        <v>6192</v>
      </c>
      <c r="F2196" s="4" t="s">
        <v>2700</v>
      </c>
    </row>
    <row r="2197" spans="1:6" x14ac:dyDescent="0.2">
      <c r="A2197" s="4">
        <v>4916</v>
      </c>
      <c r="B2197" s="4">
        <v>374005</v>
      </c>
      <c r="C2197" s="4" t="s">
        <v>6718</v>
      </c>
      <c r="D2197" s="4" t="s">
        <v>2577</v>
      </c>
      <c r="E2197" s="4" t="s">
        <v>6192</v>
      </c>
      <c r="F2197" s="4" t="s">
        <v>2700</v>
      </c>
    </row>
    <row r="2198" spans="1:6" x14ac:dyDescent="0.2">
      <c r="A2198" s="4">
        <v>4917</v>
      </c>
      <c r="B2198" s="4">
        <v>373566</v>
      </c>
      <c r="C2198" s="4" t="s">
        <v>6717</v>
      </c>
      <c r="D2198" s="4" t="s">
        <v>2577</v>
      </c>
      <c r="E2198" s="4" t="s">
        <v>6192</v>
      </c>
      <c r="F2198" s="4" t="s">
        <v>2700</v>
      </c>
    </row>
    <row r="2199" spans="1:6" x14ac:dyDescent="0.2">
      <c r="A2199" s="4">
        <v>4918</v>
      </c>
      <c r="B2199" s="4">
        <v>374649</v>
      </c>
      <c r="C2199" s="4" t="s">
        <v>6716</v>
      </c>
      <c r="D2199" s="4" t="s">
        <v>2577</v>
      </c>
      <c r="E2199" s="4" t="s">
        <v>6192</v>
      </c>
      <c r="F2199" s="4" t="s">
        <v>2700</v>
      </c>
    </row>
    <row r="2200" spans="1:6" x14ac:dyDescent="0.2">
      <c r="A2200" s="4">
        <v>4919</v>
      </c>
      <c r="B2200" s="4"/>
      <c r="C2200" s="4" t="s">
        <v>6715</v>
      </c>
      <c r="D2200" s="4" t="s">
        <v>2414</v>
      </c>
      <c r="E2200" s="4" t="s">
        <v>6329</v>
      </c>
      <c r="F2200" s="4" t="s">
        <v>2700</v>
      </c>
    </row>
    <row r="2201" spans="1:6" x14ac:dyDescent="0.2">
      <c r="A2201" s="4">
        <v>4920</v>
      </c>
      <c r="B2201" s="4"/>
      <c r="C2201" s="4" t="s">
        <v>6714</v>
      </c>
      <c r="D2201" s="4" t="s">
        <v>2474</v>
      </c>
      <c r="E2201" s="4" t="s">
        <v>6329</v>
      </c>
      <c r="F2201" s="4" t="s">
        <v>2700</v>
      </c>
    </row>
    <row r="2202" spans="1:6" x14ac:dyDescent="0.2">
      <c r="A2202" s="4">
        <v>4921</v>
      </c>
      <c r="B2202" s="4"/>
      <c r="C2202" s="4" t="s">
        <v>6713</v>
      </c>
      <c r="D2202" s="4" t="s">
        <v>2474</v>
      </c>
      <c r="E2202" s="4" t="s">
        <v>6329</v>
      </c>
      <c r="F2202" s="4" t="s">
        <v>2700</v>
      </c>
    </row>
    <row r="2203" spans="1:6" x14ac:dyDescent="0.2">
      <c r="A2203" s="4">
        <v>4922</v>
      </c>
      <c r="B2203" s="4"/>
      <c r="C2203" s="4" t="s">
        <v>6712</v>
      </c>
      <c r="D2203" s="4" t="s">
        <v>2474</v>
      </c>
      <c r="E2203" s="4" t="s">
        <v>6329</v>
      </c>
      <c r="F2203" s="4" t="s">
        <v>2700</v>
      </c>
    </row>
    <row r="2204" spans="1:6" x14ac:dyDescent="0.2">
      <c r="A2204" s="4">
        <v>4923</v>
      </c>
      <c r="B2204" s="4"/>
      <c r="C2204" s="4" t="s">
        <v>6711</v>
      </c>
      <c r="D2204" s="4" t="s">
        <v>2474</v>
      </c>
      <c r="E2204" s="4" t="s">
        <v>6329</v>
      </c>
      <c r="F2204" s="4" t="s">
        <v>2700</v>
      </c>
    </row>
    <row r="2205" spans="1:6" x14ac:dyDescent="0.2">
      <c r="A2205" s="4">
        <v>4924</v>
      </c>
      <c r="B2205" s="4">
        <v>319633</v>
      </c>
      <c r="C2205" s="4" t="s">
        <v>6710</v>
      </c>
      <c r="D2205" s="4" t="s">
        <v>2405</v>
      </c>
      <c r="E2205" s="4" t="s">
        <v>6336</v>
      </c>
      <c r="F2205" s="4" t="s">
        <v>2700</v>
      </c>
    </row>
    <row r="2206" spans="1:6" x14ac:dyDescent="0.2">
      <c r="A2206" s="4">
        <v>4925</v>
      </c>
      <c r="B2206" s="4">
        <v>371250</v>
      </c>
      <c r="C2206" s="4" t="s">
        <v>6709</v>
      </c>
      <c r="D2206" s="4" t="s">
        <v>2596</v>
      </c>
      <c r="E2206" s="4" t="s">
        <v>6192</v>
      </c>
      <c r="F2206" s="4" t="s">
        <v>2700</v>
      </c>
    </row>
    <row r="2207" spans="1:6" x14ac:dyDescent="0.2">
      <c r="A2207" s="4">
        <v>4926</v>
      </c>
      <c r="B2207" s="4"/>
      <c r="C2207" s="4" t="s">
        <v>6708</v>
      </c>
      <c r="D2207" s="4" t="s">
        <v>6706</v>
      </c>
      <c r="E2207" s="4" t="s">
        <v>6706</v>
      </c>
      <c r="F2207" s="4" t="s">
        <v>2700</v>
      </c>
    </row>
    <row r="2208" spans="1:6" x14ac:dyDescent="0.2">
      <c r="A2208" s="4">
        <v>4927</v>
      </c>
      <c r="B2208" s="4"/>
      <c r="C2208" s="4" t="s">
        <v>6707</v>
      </c>
      <c r="D2208" s="4" t="s">
        <v>6706</v>
      </c>
      <c r="E2208" s="4" t="s">
        <v>6706</v>
      </c>
      <c r="F2208" s="4" t="s">
        <v>2700</v>
      </c>
    </row>
    <row r="2209" spans="1:6" x14ac:dyDescent="0.2">
      <c r="A2209" s="4">
        <v>4928</v>
      </c>
      <c r="B2209" s="4">
        <v>368419</v>
      </c>
      <c r="C2209" s="4" t="s">
        <v>6705</v>
      </c>
      <c r="D2209" s="4" t="s">
        <v>6704</v>
      </c>
      <c r="E2209" s="4" t="s">
        <v>6703</v>
      </c>
      <c r="F2209" s="4" t="s">
        <v>2700</v>
      </c>
    </row>
    <row r="2210" spans="1:6" x14ac:dyDescent="0.2">
      <c r="A2210" s="4">
        <v>4929</v>
      </c>
      <c r="B2210" s="4">
        <v>373090</v>
      </c>
      <c r="C2210" s="4" t="s">
        <v>6702</v>
      </c>
      <c r="D2210" s="4" t="s">
        <v>2380</v>
      </c>
      <c r="E2210" s="4" t="s">
        <v>6153</v>
      </c>
      <c r="F2210" s="4" t="s">
        <v>2700</v>
      </c>
    </row>
    <row r="2211" spans="1:6" x14ac:dyDescent="0.2">
      <c r="A2211" s="4">
        <v>4930</v>
      </c>
      <c r="B2211" s="4"/>
      <c r="C2211" s="4" t="s">
        <v>6701</v>
      </c>
      <c r="D2211" s="4" t="s">
        <v>2467</v>
      </c>
      <c r="E2211" s="4" t="s">
        <v>6329</v>
      </c>
      <c r="F2211" s="4" t="s">
        <v>2700</v>
      </c>
    </row>
    <row r="2212" spans="1:6" x14ac:dyDescent="0.2">
      <c r="A2212" s="4">
        <v>4931</v>
      </c>
      <c r="B2212" s="4">
        <v>176317</v>
      </c>
      <c r="C2212" s="4" t="s">
        <v>6700</v>
      </c>
      <c r="D2212" s="4" t="s">
        <v>2383</v>
      </c>
      <c r="E2212" s="4" t="s">
        <v>2383</v>
      </c>
      <c r="F2212" s="4" t="s">
        <v>2700</v>
      </c>
    </row>
    <row r="2213" spans="1:6" x14ac:dyDescent="0.2">
      <c r="A2213" s="4">
        <v>4932</v>
      </c>
      <c r="B2213" s="4">
        <v>378130</v>
      </c>
      <c r="C2213" s="4" t="s">
        <v>6699</v>
      </c>
      <c r="D2213" s="4" t="s">
        <v>2383</v>
      </c>
      <c r="E2213" s="4" t="s">
        <v>2383</v>
      </c>
      <c r="F2213" s="4" t="s">
        <v>2700</v>
      </c>
    </row>
    <row r="2214" spans="1:6" x14ac:dyDescent="0.2">
      <c r="A2214" s="4">
        <v>4933</v>
      </c>
      <c r="B2214" s="4"/>
      <c r="C2214" s="4" t="s">
        <v>6698</v>
      </c>
      <c r="D2214" s="4" t="s">
        <v>2423</v>
      </c>
      <c r="E2214" s="4" t="s">
        <v>6646</v>
      </c>
      <c r="F2214" s="4" t="s">
        <v>2700</v>
      </c>
    </row>
    <row r="2215" spans="1:6" x14ac:dyDescent="0.2">
      <c r="A2215" s="4">
        <v>4934</v>
      </c>
      <c r="B2215" s="4">
        <v>379038</v>
      </c>
      <c r="C2215" s="4" t="s">
        <v>6697</v>
      </c>
      <c r="D2215" s="4" t="s">
        <v>2573</v>
      </c>
      <c r="E2215" s="4" t="s">
        <v>6342</v>
      </c>
      <c r="F2215" s="4" t="s">
        <v>2700</v>
      </c>
    </row>
    <row r="2216" spans="1:6" x14ac:dyDescent="0.2">
      <c r="A2216" s="4">
        <v>4935</v>
      </c>
      <c r="B2216" s="4">
        <v>369447</v>
      </c>
      <c r="C2216" s="4" t="s">
        <v>6696</v>
      </c>
      <c r="D2216" s="4" t="s">
        <v>2573</v>
      </c>
      <c r="E2216" s="4" t="s">
        <v>6342</v>
      </c>
      <c r="F2216" s="4" t="s">
        <v>2700</v>
      </c>
    </row>
    <row r="2217" spans="1:6" x14ac:dyDescent="0.2">
      <c r="A2217" s="4">
        <v>4936</v>
      </c>
      <c r="B2217" s="4">
        <v>369447</v>
      </c>
      <c r="C2217" s="4" t="s">
        <v>6695</v>
      </c>
      <c r="D2217" s="4" t="s">
        <v>2573</v>
      </c>
      <c r="E2217" s="4" t="s">
        <v>6342</v>
      </c>
      <c r="F2217" s="4" t="s">
        <v>2700</v>
      </c>
    </row>
    <row r="2218" spans="1:6" x14ac:dyDescent="0.2">
      <c r="A2218" s="4">
        <v>4937</v>
      </c>
      <c r="B2218" s="4">
        <v>379039</v>
      </c>
      <c r="C2218" s="4" t="s">
        <v>6694</v>
      </c>
      <c r="D2218" s="4" t="s">
        <v>2599</v>
      </c>
      <c r="E2218" s="4" t="s">
        <v>6342</v>
      </c>
      <c r="F2218" s="4" t="s">
        <v>2700</v>
      </c>
    </row>
    <row r="2219" spans="1:6" x14ac:dyDescent="0.2">
      <c r="A2219" s="4">
        <v>4938</v>
      </c>
      <c r="B2219" s="4">
        <v>251709</v>
      </c>
      <c r="C2219" s="4" t="s">
        <v>6693</v>
      </c>
      <c r="D2219" s="4" t="s">
        <v>2599</v>
      </c>
      <c r="E2219" s="4" t="s">
        <v>6342</v>
      </c>
      <c r="F2219" s="4" t="s">
        <v>2700</v>
      </c>
    </row>
    <row r="2220" spans="1:6" x14ac:dyDescent="0.2">
      <c r="A2220" s="4">
        <v>4939</v>
      </c>
      <c r="B2220" s="4">
        <v>251709</v>
      </c>
      <c r="C2220" s="4" t="s">
        <v>6692</v>
      </c>
      <c r="D2220" s="4" t="s">
        <v>2599</v>
      </c>
      <c r="E2220" s="4" t="s">
        <v>6342</v>
      </c>
      <c r="F2220" s="4" t="s">
        <v>2700</v>
      </c>
    </row>
    <row r="2221" spans="1:6" x14ac:dyDescent="0.2">
      <c r="A2221" s="4">
        <v>4940</v>
      </c>
      <c r="B2221" s="4"/>
      <c r="C2221" s="4" t="s">
        <v>6691</v>
      </c>
      <c r="D2221" s="4" t="s">
        <v>2476</v>
      </c>
      <c r="E2221" s="4" t="s">
        <v>6686</v>
      </c>
      <c r="F2221" s="4" t="s">
        <v>2700</v>
      </c>
    </row>
    <row r="2222" spans="1:6" x14ac:dyDescent="0.2">
      <c r="A2222" s="4">
        <v>4941</v>
      </c>
      <c r="B2222" s="4"/>
      <c r="C2222" s="4" t="s">
        <v>6690</v>
      </c>
      <c r="D2222" s="4" t="s">
        <v>2476</v>
      </c>
      <c r="E2222" s="4" t="s">
        <v>6686</v>
      </c>
      <c r="F2222" s="4" t="s">
        <v>2700</v>
      </c>
    </row>
    <row r="2223" spans="1:6" x14ac:dyDescent="0.2">
      <c r="A2223" s="4">
        <v>4942</v>
      </c>
      <c r="B2223" s="4"/>
      <c r="C2223" s="4" t="s">
        <v>6689</v>
      </c>
      <c r="D2223" s="4" t="s">
        <v>2476</v>
      </c>
      <c r="E2223" s="4" t="s">
        <v>6686</v>
      </c>
      <c r="F2223" s="4" t="s">
        <v>2700</v>
      </c>
    </row>
    <row r="2224" spans="1:6" x14ac:dyDescent="0.2">
      <c r="A2224" s="4">
        <v>4943</v>
      </c>
      <c r="B2224" s="4"/>
      <c r="C2224" s="4" t="s">
        <v>6688</v>
      </c>
      <c r="D2224" s="4" t="s">
        <v>2476</v>
      </c>
      <c r="E2224" s="4" t="s">
        <v>6686</v>
      </c>
      <c r="F2224" s="4" t="s">
        <v>2700</v>
      </c>
    </row>
    <row r="2225" spans="1:6" x14ac:dyDescent="0.2">
      <c r="A2225" s="4">
        <v>4944</v>
      </c>
      <c r="B2225" s="4"/>
      <c r="C2225" s="4" t="s">
        <v>6687</v>
      </c>
      <c r="D2225" s="4" t="s">
        <v>2476</v>
      </c>
      <c r="E2225" s="4" t="s">
        <v>6686</v>
      </c>
      <c r="F2225" s="4" t="s">
        <v>2700</v>
      </c>
    </row>
    <row r="2226" spans="1:6" x14ac:dyDescent="0.2">
      <c r="A2226" s="4">
        <v>4945</v>
      </c>
      <c r="B2226" s="4"/>
      <c r="C2226" s="4" t="s">
        <v>6685</v>
      </c>
      <c r="D2226" s="4" t="s">
        <v>6155</v>
      </c>
      <c r="E2226" s="4" t="s">
        <v>5888</v>
      </c>
      <c r="F2226" s="4" t="s">
        <v>2700</v>
      </c>
    </row>
    <row r="2227" spans="1:6" x14ac:dyDescent="0.2">
      <c r="A2227" s="4">
        <v>4946</v>
      </c>
      <c r="B2227" s="4"/>
      <c r="C2227" s="4" t="s">
        <v>6684</v>
      </c>
      <c r="D2227" s="4" t="s">
        <v>6155</v>
      </c>
      <c r="E2227" s="4" t="s">
        <v>5888</v>
      </c>
      <c r="F2227" s="4" t="s">
        <v>2700</v>
      </c>
    </row>
    <row r="2228" spans="1:6" x14ac:dyDescent="0.2">
      <c r="A2228" s="4">
        <v>4947</v>
      </c>
      <c r="B2228" s="4"/>
      <c r="C2228" s="4" t="s">
        <v>6683</v>
      </c>
      <c r="D2228" s="4" t="s">
        <v>6155</v>
      </c>
      <c r="E2228" s="4" t="s">
        <v>5888</v>
      </c>
      <c r="F2228" s="4" t="s">
        <v>2700</v>
      </c>
    </row>
    <row r="2229" spans="1:6" x14ac:dyDescent="0.2">
      <c r="A2229" s="4">
        <v>4948</v>
      </c>
      <c r="B2229" s="4"/>
      <c r="C2229" s="4" t="s">
        <v>6682</v>
      </c>
      <c r="D2229" s="4" t="s">
        <v>6155</v>
      </c>
      <c r="E2229" s="4" t="s">
        <v>5888</v>
      </c>
      <c r="F2229" s="4" t="s">
        <v>2700</v>
      </c>
    </row>
    <row r="2230" spans="1:6" x14ac:dyDescent="0.2">
      <c r="A2230" s="4">
        <v>4949</v>
      </c>
      <c r="B2230" s="4"/>
      <c r="C2230" s="4" t="s">
        <v>6681</v>
      </c>
      <c r="D2230" s="4" t="s">
        <v>6155</v>
      </c>
      <c r="E2230" s="4" t="s">
        <v>5888</v>
      </c>
      <c r="F2230" s="4" t="s">
        <v>2700</v>
      </c>
    </row>
    <row r="2231" spans="1:6" x14ac:dyDescent="0.2">
      <c r="A2231" s="4">
        <v>4950</v>
      </c>
      <c r="B2231" s="4"/>
      <c r="C2231" s="4" t="s">
        <v>6680</v>
      </c>
      <c r="D2231" s="4" t="s">
        <v>6155</v>
      </c>
      <c r="E2231" s="4" t="s">
        <v>5888</v>
      </c>
      <c r="F2231" s="4" t="s">
        <v>2700</v>
      </c>
    </row>
    <row r="2232" spans="1:6" x14ac:dyDescent="0.2">
      <c r="A2232" s="4">
        <v>4951</v>
      </c>
      <c r="B2232" s="4"/>
      <c r="C2232" s="4" t="s">
        <v>6679</v>
      </c>
      <c r="D2232" s="4" t="s">
        <v>2404</v>
      </c>
      <c r="E2232" s="4" t="s">
        <v>6678</v>
      </c>
      <c r="F2232" s="4" t="s">
        <v>2700</v>
      </c>
    </row>
    <row r="2233" spans="1:6" x14ac:dyDescent="0.2">
      <c r="A2233" s="4">
        <v>4952</v>
      </c>
      <c r="B2233" s="4">
        <v>374665</v>
      </c>
      <c r="C2233" s="4" t="s">
        <v>6677</v>
      </c>
      <c r="D2233" s="4" t="s">
        <v>2333</v>
      </c>
      <c r="E2233" s="4" t="s">
        <v>2333</v>
      </c>
      <c r="F2233" s="4" t="s">
        <v>2700</v>
      </c>
    </row>
    <row r="2234" spans="1:6" x14ac:dyDescent="0.2">
      <c r="A2234" s="4">
        <v>4953</v>
      </c>
      <c r="B2234" s="4"/>
      <c r="C2234" s="4" t="s">
        <v>6676</v>
      </c>
      <c r="D2234" s="4" t="s">
        <v>2479</v>
      </c>
      <c r="E2234" s="4" t="s">
        <v>6675</v>
      </c>
      <c r="F2234" s="4" t="s">
        <v>2700</v>
      </c>
    </row>
    <row r="2235" spans="1:6" x14ac:dyDescent="0.2">
      <c r="A2235" s="4">
        <v>4954</v>
      </c>
      <c r="B2235" s="4"/>
      <c r="C2235" s="4" t="s">
        <v>6674</v>
      </c>
      <c r="D2235" s="4" t="s">
        <v>2568</v>
      </c>
      <c r="E2235" s="4" t="s">
        <v>6500</v>
      </c>
      <c r="F2235" s="4" t="s">
        <v>2700</v>
      </c>
    </row>
    <row r="2236" spans="1:6" x14ac:dyDescent="0.2">
      <c r="A2236" s="4">
        <v>4955</v>
      </c>
      <c r="B2236" s="4"/>
      <c r="C2236" s="4" t="s">
        <v>6673</v>
      </c>
      <c r="D2236" s="4" t="s">
        <v>2568</v>
      </c>
      <c r="E2236" s="4" t="s">
        <v>6500</v>
      </c>
      <c r="F2236" s="4" t="s">
        <v>2700</v>
      </c>
    </row>
    <row r="2237" spans="1:6" x14ac:dyDescent="0.2">
      <c r="A2237" s="4">
        <v>4956</v>
      </c>
      <c r="B2237" s="4">
        <v>377694</v>
      </c>
      <c r="C2237" s="4" t="s">
        <v>6672</v>
      </c>
      <c r="D2237" s="4" t="s">
        <v>2470</v>
      </c>
      <c r="E2237" s="4" t="s">
        <v>6338</v>
      </c>
      <c r="F2237" s="4" t="s">
        <v>2700</v>
      </c>
    </row>
    <row r="2238" spans="1:6" x14ac:dyDescent="0.2">
      <c r="A2238" s="4">
        <v>4957</v>
      </c>
      <c r="B2238" s="4">
        <v>378994</v>
      </c>
      <c r="C2238" s="4" t="s">
        <v>6671</v>
      </c>
      <c r="D2238" s="4" t="s">
        <v>2470</v>
      </c>
      <c r="E2238" s="4" t="s">
        <v>6338</v>
      </c>
      <c r="F2238" s="4" t="s">
        <v>2700</v>
      </c>
    </row>
    <row r="2239" spans="1:6" x14ac:dyDescent="0.2">
      <c r="A2239" s="4">
        <v>4958</v>
      </c>
      <c r="B2239" s="4">
        <v>378995</v>
      </c>
      <c r="C2239" s="4" t="s">
        <v>6670</v>
      </c>
      <c r="D2239" s="4" t="s">
        <v>2470</v>
      </c>
      <c r="E2239" s="4" t="s">
        <v>6338</v>
      </c>
      <c r="F2239" s="4" t="s">
        <v>2700</v>
      </c>
    </row>
    <row r="2240" spans="1:6" x14ac:dyDescent="0.2">
      <c r="A2240" s="4">
        <v>4959</v>
      </c>
      <c r="B2240" s="4">
        <v>380636</v>
      </c>
      <c r="C2240" s="4" t="s">
        <v>6669</v>
      </c>
      <c r="D2240" s="4" t="s">
        <v>6668</v>
      </c>
      <c r="E2240" s="4" t="s">
        <v>5884</v>
      </c>
      <c r="F2240" s="4" t="s">
        <v>2700</v>
      </c>
    </row>
    <row r="2241" spans="1:6" x14ac:dyDescent="0.2">
      <c r="A2241" s="4">
        <v>4960</v>
      </c>
      <c r="B2241" s="4"/>
      <c r="C2241" s="4" t="s">
        <v>6667</v>
      </c>
      <c r="D2241" s="4" t="s">
        <v>2469</v>
      </c>
      <c r="E2241" s="4" t="s">
        <v>5884</v>
      </c>
      <c r="F2241" s="4" t="s">
        <v>2700</v>
      </c>
    </row>
    <row r="2242" spans="1:6" x14ac:dyDescent="0.2">
      <c r="A2242" s="4">
        <v>4961</v>
      </c>
      <c r="B2242" s="4">
        <v>372085</v>
      </c>
      <c r="C2242" s="4" t="s">
        <v>6666</v>
      </c>
      <c r="D2242" s="4" t="s">
        <v>2469</v>
      </c>
      <c r="E2242" s="4" t="s">
        <v>5884</v>
      </c>
      <c r="F2242" s="4" t="s">
        <v>2700</v>
      </c>
    </row>
    <row r="2243" spans="1:6" x14ac:dyDescent="0.2">
      <c r="A2243" s="4">
        <v>4962</v>
      </c>
      <c r="B2243" s="4">
        <v>380186</v>
      </c>
      <c r="C2243" s="4" t="s">
        <v>6665</v>
      </c>
      <c r="D2243" s="4" t="s">
        <v>2469</v>
      </c>
      <c r="E2243" s="4" t="s">
        <v>5884</v>
      </c>
      <c r="F2243" s="4" t="s">
        <v>2700</v>
      </c>
    </row>
    <row r="2244" spans="1:6" x14ac:dyDescent="0.2">
      <c r="A2244" s="4">
        <v>4963</v>
      </c>
      <c r="B2244" s="4">
        <v>94903</v>
      </c>
      <c r="C2244" s="4" t="s">
        <v>6664</v>
      </c>
      <c r="D2244" s="4" t="s">
        <v>2439</v>
      </c>
      <c r="E2244" s="4" t="s">
        <v>6663</v>
      </c>
      <c r="F2244" s="4" t="s">
        <v>2700</v>
      </c>
    </row>
    <row r="2245" spans="1:6" x14ac:dyDescent="0.2">
      <c r="A2245" s="4">
        <v>4964</v>
      </c>
      <c r="B2245" s="4"/>
      <c r="C2245" s="4" t="s">
        <v>6662</v>
      </c>
      <c r="D2245" s="4" t="s">
        <v>2573</v>
      </c>
      <c r="E2245" s="4" t="s">
        <v>6342</v>
      </c>
      <c r="F2245" s="4" t="s">
        <v>2700</v>
      </c>
    </row>
    <row r="2246" spans="1:6" x14ac:dyDescent="0.2">
      <c r="A2246" s="4">
        <v>4965</v>
      </c>
      <c r="B2246" s="4"/>
      <c r="C2246" s="4" t="s">
        <v>6661</v>
      </c>
      <c r="D2246" s="4" t="s">
        <v>2541</v>
      </c>
      <c r="E2246" s="4" t="s">
        <v>2541</v>
      </c>
      <c r="F2246" s="4" t="s">
        <v>2700</v>
      </c>
    </row>
    <row r="2247" spans="1:6" x14ac:dyDescent="0.2">
      <c r="A2247" s="4">
        <v>4966</v>
      </c>
      <c r="B2247" s="4">
        <v>378824</v>
      </c>
      <c r="C2247" s="4" t="s">
        <v>6660</v>
      </c>
      <c r="D2247" s="4" t="s">
        <v>2418</v>
      </c>
      <c r="E2247" s="4" t="s">
        <v>6356</v>
      </c>
      <c r="F2247" s="4" t="s">
        <v>2700</v>
      </c>
    </row>
    <row r="2248" spans="1:6" x14ac:dyDescent="0.2">
      <c r="A2248" s="4">
        <v>4967</v>
      </c>
      <c r="B2248" s="4">
        <v>351499</v>
      </c>
      <c r="C2248" s="4" t="s">
        <v>6659</v>
      </c>
      <c r="D2248" s="4" t="s">
        <v>2457</v>
      </c>
      <c r="E2248" s="4" t="s">
        <v>5881</v>
      </c>
      <c r="F2248" s="4" t="s">
        <v>2700</v>
      </c>
    </row>
    <row r="2249" spans="1:6" x14ac:dyDescent="0.2">
      <c r="A2249" s="4">
        <v>4968</v>
      </c>
      <c r="B2249" s="4">
        <v>351504</v>
      </c>
      <c r="C2249" s="4" t="s">
        <v>6658</v>
      </c>
      <c r="D2249" s="4" t="s">
        <v>2457</v>
      </c>
      <c r="E2249" s="4" t="s">
        <v>5881</v>
      </c>
      <c r="F2249" s="4" t="s">
        <v>2700</v>
      </c>
    </row>
    <row r="2250" spans="1:6" x14ac:dyDescent="0.2">
      <c r="A2250" s="4">
        <v>4969</v>
      </c>
      <c r="B2250" s="4">
        <v>373704</v>
      </c>
      <c r="C2250" s="4" t="s">
        <v>6657</v>
      </c>
      <c r="D2250" s="4" t="s">
        <v>2457</v>
      </c>
      <c r="E2250" s="4" t="s">
        <v>5881</v>
      </c>
      <c r="F2250" s="4" t="s">
        <v>2700</v>
      </c>
    </row>
    <row r="2251" spans="1:6" x14ac:dyDescent="0.2">
      <c r="A2251" s="4">
        <v>4970</v>
      </c>
      <c r="B2251" s="4">
        <v>200639</v>
      </c>
      <c r="C2251" s="4" t="s">
        <v>6656</v>
      </c>
      <c r="D2251" s="4" t="s">
        <v>2457</v>
      </c>
      <c r="E2251" s="4" t="s">
        <v>5881</v>
      </c>
      <c r="F2251" s="4" t="s">
        <v>2700</v>
      </c>
    </row>
    <row r="2252" spans="1:6" x14ac:dyDescent="0.2">
      <c r="A2252" s="4">
        <v>4971</v>
      </c>
      <c r="B2252" s="4">
        <v>351502</v>
      </c>
      <c r="C2252" s="4" t="s">
        <v>6655</v>
      </c>
      <c r="D2252" s="4" t="s">
        <v>2457</v>
      </c>
      <c r="E2252" s="4" t="s">
        <v>5881</v>
      </c>
      <c r="F2252" s="4" t="s">
        <v>2700</v>
      </c>
    </row>
    <row r="2253" spans="1:6" x14ac:dyDescent="0.2">
      <c r="A2253" s="4">
        <v>4972</v>
      </c>
      <c r="B2253" s="4">
        <v>184243</v>
      </c>
      <c r="C2253" s="4" t="s">
        <v>6654</v>
      </c>
      <c r="D2253" s="4" t="s">
        <v>2351</v>
      </c>
      <c r="E2253" s="4" t="s">
        <v>2351</v>
      </c>
      <c r="F2253" s="4" t="s">
        <v>2700</v>
      </c>
    </row>
    <row r="2254" spans="1:6" x14ac:dyDescent="0.2">
      <c r="A2254" s="4">
        <v>4973</v>
      </c>
      <c r="B2254" s="4">
        <v>378537</v>
      </c>
      <c r="C2254" s="4" t="s">
        <v>6653</v>
      </c>
      <c r="D2254" s="4" t="s">
        <v>2445</v>
      </c>
      <c r="E2254" s="4" t="s">
        <v>6252</v>
      </c>
      <c r="F2254" s="4" t="s">
        <v>2700</v>
      </c>
    </row>
    <row r="2255" spans="1:6" x14ac:dyDescent="0.2">
      <c r="A2255" s="4">
        <v>4974</v>
      </c>
      <c r="B2255" s="4">
        <v>378538</v>
      </c>
      <c r="C2255" s="4" t="s">
        <v>6652</v>
      </c>
      <c r="D2255" s="4" t="s">
        <v>2445</v>
      </c>
      <c r="E2255" s="4" t="s">
        <v>6252</v>
      </c>
      <c r="F2255" s="4" t="s">
        <v>2700</v>
      </c>
    </row>
    <row r="2256" spans="1:6" x14ac:dyDescent="0.2">
      <c r="A2256" s="4">
        <v>4975</v>
      </c>
      <c r="B2256" s="4">
        <v>378531</v>
      </c>
      <c r="C2256" s="4" t="s">
        <v>6651</v>
      </c>
      <c r="D2256" s="4" t="s">
        <v>2445</v>
      </c>
      <c r="E2256" s="4" t="s">
        <v>6252</v>
      </c>
      <c r="F2256" s="4" t="s">
        <v>2700</v>
      </c>
    </row>
    <row r="2257" spans="1:6" x14ac:dyDescent="0.2">
      <c r="A2257" s="4">
        <v>4976</v>
      </c>
      <c r="B2257" s="4">
        <v>378528</v>
      </c>
      <c r="C2257" s="4" t="s">
        <v>6650</v>
      </c>
      <c r="D2257" s="4" t="s">
        <v>2445</v>
      </c>
      <c r="E2257" s="4" t="s">
        <v>6252</v>
      </c>
      <c r="F2257" s="4" t="s">
        <v>2700</v>
      </c>
    </row>
    <row r="2258" spans="1:6" x14ac:dyDescent="0.2">
      <c r="A2258" s="4">
        <v>4977</v>
      </c>
      <c r="B2258" s="4">
        <v>381648</v>
      </c>
      <c r="C2258" s="4" t="s">
        <v>6649</v>
      </c>
      <c r="D2258" s="4" t="s">
        <v>2423</v>
      </c>
      <c r="E2258" s="4" t="s">
        <v>6646</v>
      </c>
      <c r="F2258" s="4" t="s">
        <v>2700</v>
      </c>
    </row>
    <row r="2259" spans="1:6" x14ac:dyDescent="0.2">
      <c r="A2259" s="4">
        <v>4978</v>
      </c>
      <c r="B2259" s="4">
        <v>379536</v>
      </c>
      <c r="C2259" s="4" t="s">
        <v>6648</v>
      </c>
      <c r="D2259" s="4" t="s">
        <v>2423</v>
      </c>
      <c r="E2259" s="4" t="s">
        <v>6646</v>
      </c>
      <c r="F2259" s="4" t="s">
        <v>2700</v>
      </c>
    </row>
    <row r="2260" spans="1:6" x14ac:dyDescent="0.2">
      <c r="A2260" s="4">
        <v>4979</v>
      </c>
      <c r="B2260" s="4">
        <v>379534</v>
      </c>
      <c r="C2260" s="4" t="s">
        <v>6647</v>
      </c>
      <c r="D2260" s="4" t="s">
        <v>2423</v>
      </c>
      <c r="E2260" s="4" t="s">
        <v>6646</v>
      </c>
      <c r="F2260" s="4" t="s">
        <v>2700</v>
      </c>
    </row>
    <row r="2261" spans="1:6" x14ac:dyDescent="0.2">
      <c r="A2261" s="4">
        <v>4980</v>
      </c>
      <c r="B2261" s="4">
        <v>277985</v>
      </c>
      <c r="C2261" s="4" t="s">
        <v>6645</v>
      </c>
      <c r="D2261" s="4" t="s">
        <v>2417</v>
      </c>
      <c r="E2261" s="4" t="s">
        <v>5882</v>
      </c>
      <c r="F2261" s="4" t="s">
        <v>2700</v>
      </c>
    </row>
    <row r="2262" spans="1:6" x14ac:dyDescent="0.2">
      <c r="A2262" s="4">
        <v>4981</v>
      </c>
      <c r="B2262" s="4">
        <v>381651</v>
      </c>
      <c r="C2262" s="4" t="s">
        <v>6644</v>
      </c>
      <c r="D2262" s="4" t="s">
        <v>2445</v>
      </c>
      <c r="E2262" s="4" t="s">
        <v>6252</v>
      </c>
      <c r="F2262" s="4" t="s">
        <v>2700</v>
      </c>
    </row>
    <row r="2263" spans="1:6" x14ac:dyDescent="0.2">
      <c r="A2263" s="4">
        <v>4982</v>
      </c>
      <c r="B2263" s="4">
        <v>354741</v>
      </c>
      <c r="C2263" s="4" t="s">
        <v>6643</v>
      </c>
      <c r="D2263" s="4" t="s">
        <v>2445</v>
      </c>
      <c r="E2263" s="4" t="s">
        <v>6252</v>
      </c>
      <c r="F2263" s="4" t="s">
        <v>2700</v>
      </c>
    </row>
    <row r="2264" spans="1:6" x14ac:dyDescent="0.2">
      <c r="A2264" s="4">
        <v>4983</v>
      </c>
      <c r="B2264" s="4">
        <v>354743</v>
      </c>
      <c r="C2264" s="4" t="s">
        <v>6642</v>
      </c>
      <c r="D2264" s="4" t="s">
        <v>2445</v>
      </c>
      <c r="E2264" s="4" t="s">
        <v>6252</v>
      </c>
      <c r="F2264" s="4" t="s">
        <v>2700</v>
      </c>
    </row>
    <row r="2265" spans="1:6" x14ac:dyDescent="0.2">
      <c r="A2265" s="4">
        <v>4984</v>
      </c>
      <c r="B2265" s="4">
        <v>343938</v>
      </c>
      <c r="C2265" s="4" t="s">
        <v>6641</v>
      </c>
      <c r="D2265" s="4" t="s">
        <v>2445</v>
      </c>
      <c r="E2265" s="4" t="s">
        <v>6252</v>
      </c>
      <c r="F2265" s="4" t="s">
        <v>2700</v>
      </c>
    </row>
    <row r="2266" spans="1:6" x14ac:dyDescent="0.2">
      <c r="A2266" s="4">
        <v>4985</v>
      </c>
      <c r="B2266" s="4">
        <v>349103</v>
      </c>
      <c r="C2266" s="4" t="s">
        <v>6640</v>
      </c>
      <c r="D2266" s="4" t="s">
        <v>2335</v>
      </c>
      <c r="E2266" s="4" t="s">
        <v>6211</v>
      </c>
      <c r="F2266" s="4" t="s">
        <v>2700</v>
      </c>
    </row>
    <row r="2267" spans="1:6" x14ac:dyDescent="0.2">
      <c r="A2267" s="4">
        <v>4986</v>
      </c>
      <c r="B2267" s="4"/>
      <c r="C2267" s="4" t="s">
        <v>6639</v>
      </c>
      <c r="D2267" s="4" t="s">
        <v>2474</v>
      </c>
      <c r="E2267" s="4" t="s">
        <v>6329</v>
      </c>
      <c r="F2267" s="4" t="s">
        <v>2700</v>
      </c>
    </row>
    <row r="2268" spans="1:6" x14ac:dyDescent="0.2">
      <c r="A2268" s="4">
        <v>4987</v>
      </c>
      <c r="B2268" s="4">
        <v>374085</v>
      </c>
      <c r="C2268" s="4" t="s">
        <v>6638</v>
      </c>
      <c r="D2268" s="4" t="s">
        <v>2453</v>
      </c>
      <c r="E2268" s="4" t="s">
        <v>6292</v>
      </c>
      <c r="F2268" s="4" t="s">
        <v>2700</v>
      </c>
    </row>
    <row r="2269" spans="1:6" x14ac:dyDescent="0.2">
      <c r="A2269" s="4">
        <v>4988</v>
      </c>
      <c r="B2269" s="4">
        <v>367676</v>
      </c>
      <c r="C2269" s="4" t="s">
        <v>6637</v>
      </c>
      <c r="D2269" s="4" t="s">
        <v>2453</v>
      </c>
      <c r="E2269" s="4" t="s">
        <v>6292</v>
      </c>
      <c r="F2269" s="4" t="s">
        <v>2700</v>
      </c>
    </row>
    <row r="2270" spans="1:6" x14ac:dyDescent="0.2">
      <c r="A2270" s="4">
        <v>4989</v>
      </c>
      <c r="B2270" s="4"/>
      <c r="C2270" s="4" t="s">
        <v>6636</v>
      </c>
      <c r="D2270" s="4" t="s">
        <v>2422</v>
      </c>
      <c r="E2270" s="4" t="s">
        <v>6329</v>
      </c>
      <c r="F2270" s="4" t="s">
        <v>2700</v>
      </c>
    </row>
    <row r="2271" spans="1:6" x14ac:dyDescent="0.2">
      <c r="A2271" s="4">
        <v>4990</v>
      </c>
      <c r="B2271" s="4"/>
      <c r="C2271" s="4" t="s">
        <v>6635</v>
      </c>
      <c r="D2271" s="4" t="s">
        <v>2568</v>
      </c>
      <c r="E2271" s="4" t="s">
        <v>6500</v>
      </c>
      <c r="F2271" s="4" t="s">
        <v>2700</v>
      </c>
    </row>
    <row r="2272" spans="1:6" x14ac:dyDescent="0.2">
      <c r="A2272" s="4">
        <v>4991</v>
      </c>
      <c r="B2272" s="4">
        <v>376201</v>
      </c>
      <c r="C2272" s="4" t="s">
        <v>6634</v>
      </c>
      <c r="D2272" s="4" t="s">
        <v>2568</v>
      </c>
      <c r="E2272" s="4" t="s">
        <v>6500</v>
      </c>
      <c r="F2272" s="4" t="s">
        <v>2700</v>
      </c>
    </row>
    <row r="2273" spans="1:6" x14ac:dyDescent="0.2">
      <c r="A2273" s="4">
        <v>4992</v>
      </c>
      <c r="B2273" s="4"/>
      <c r="C2273" s="4" t="s">
        <v>6633</v>
      </c>
      <c r="D2273" s="4" t="s">
        <v>2568</v>
      </c>
      <c r="E2273" s="4" t="s">
        <v>6500</v>
      </c>
      <c r="F2273" s="4" t="s">
        <v>2700</v>
      </c>
    </row>
    <row r="2274" spans="1:6" x14ac:dyDescent="0.2">
      <c r="A2274" s="4">
        <v>4993</v>
      </c>
      <c r="B2274" s="4"/>
      <c r="C2274" s="4" t="s">
        <v>6632</v>
      </c>
      <c r="D2274" s="4" t="s">
        <v>2568</v>
      </c>
      <c r="E2274" s="4" t="s">
        <v>6500</v>
      </c>
      <c r="F2274" s="4" t="s">
        <v>2700</v>
      </c>
    </row>
    <row r="2275" spans="1:6" x14ac:dyDescent="0.2">
      <c r="A2275" s="4">
        <v>4994</v>
      </c>
      <c r="B2275" s="4">
        <v>375577</v>
      </c>
      <c r="C2275" s="4" t="s">
        <v>6631</v>
      </c>
      <c r="D2275" s="4" t="s">
        <v>2335</v>
      </c>
      <c r="E2275" s="4" t="s">
        <v>6211</v>
      </c>
      <c r="F2275" s="4" t="s">
        <v>2700</v>
      </c>
    </row>
    <row r="2276" spans="1:6" x14ac:dyDescent="0.2">
      <c r="A2276" s="4">
        <v>4996</v>
      </c>
      <c r="B2276" s="4">
        <v>121820</v>
      </c>
      <c r="C2276" s="4" t="s">
        <v>2428</v>
      </c>
      <c r="D2276" s="4" t="s">
        <v>2428</v>
      </c>
      <c r="E2276" s="4" t="s">
        <v>6610</v>
      </c>
      <c r="F2276" s="4" t="s">
        <v>2700</v>
      </c>
    </row>
    <row r="2277" spans="1:6" x14ac:dyDescent="0.2">
      <c r="A2277" s="4">
        <v>4997</v>
      </c>
      <c r="B2277" s="4">
        <v>398461</v>
      </c>
      <c r="C2277" s="4" t="s">
        <v>2364</v>
      </c>
      <c r="D2277" s="4" t="s">
        <v>2364</v>
      </c>
      <c r="E2277" s="4" t="s">
        <v>6610</v>
      </c>
      <c r="F2277" s="4" t="s">
        <v>2700</v>
      </c>
    </row>
    <row r="2278" spans="1:6" x14ac:dyDescent="0.2">
      <c r="A2278" s="4">
        <v>4998</v>
      </c>
      <c r="B2278" s="4">
        <v>204877</v>
      </c>
      <c r="C2278" s="4" t="s">
        <v>6630</v>
      </c>
      <c r="D2278" s="4" t="s">
        <v>2351</v>
      </c>
      <c r="E2278" s="4" t="s">
        <v>2351</v>
      </c>
      <c r="F2278" s="4" t="s">
        <v>2700</v>
      </c>
    </row>
    <row r="2279" spans="1:6" x14ac:dyDescent="0.2">
      <c r="A2279" s="4">
        <v>4999</v>
      </c>
      <c r="B2279" s="4">
        <v>381786</v>
      </c>
      <c r="C2279" s="4" t="s">
        <v>6629</v>
      </c>
      <c r="D2279" s="4" t="s">
        <v>2432</v>
      </c>
      <c r="E2279" s="4" t="s">
        <v>6153</v>
      </c>
      <c r="F2279" s="4" t="s">
        <v>2700</v>
      </c>
    </row>
    <row r="2280" spans="1:6" x14ac:dyDescent="0.2">
      <c r="A2280" s="4">
        <v>5000</v>
      </c>
      <c r="B2280" s="4">
        <v>346117</v>
      </c>
      <c r="C2280" s="4" t="s">
        <v>6628</v>
      </c>
      <c r="D2280" s="4" t="s">
        <v>2600</v>
      </c>
      <c r="E2280" s="4" t="s">
        <v>4421</v>
      </c>
      <c r="F2280" s="4" t="s">
        <v>2700</v>
      </c>
    </row>
    <row r="2281" spans="1:6" x14ac:dyDescent="0.2">
      <c r="A2281" s="4">
        <v>5001</v>
      </c>
      <c r="B2281" s="4">
        <v>378027</v>
      </c>
      <c r="C2281" s="4" t="s">
        <v>6627</v>
      </c>
      <c r="D2281" s="4" t="s">
        <v>2483</v>
      </c>
      <c r="E2281" s="4" t="s">
        <v>6411</v>
      </c>
      <c r="F2281" s="4" t="s">
        <v>2700</v>
      </c>
    </row>
    <row r="2282" spans="1:6" x14ac:dyDescent="0.2">
      <c r="A2282" s="4">
        <v>5002</v>
      </c>
      <c r="B2282" s="4">
        <v>376152</v>
      </c>
      <c r="C2282" s="4" t="s">
        <v>6626</v>
      </c>
      <c r="D2282" s="4" t="s">
        <v>2361</v>
      </c>
      <c r="E2282" s="4" t="s">
        <v>6625</v>
      </c>
      <c r="F2282" s="4" t="s">
        <v>2700</v>
      </c>
    </row>
    <row r="2283" spans="1:6" x14ac:dyDescent="0.2">
      <c r="A2283" s="4">
        <v>5003</v>
      </c>
      <c r="B2283" s="4">
        <v>241140</v>
      </c>
      <c r="C2283" s="4" t="s">
        <v>6624</v>
      </c>
      <c r="D2283" s="4" t="s">
        <v>2362</v>
      </c>
      <c r="E2283" s="4" t="s">
        <v>2362</v>
      </c>
      <c r="F2283" s="4" t="s">
        <v>2700</v>
      </c>
    </row>
    <row r="2284" spans="1:6" x14ac:dyDescent="0.2">
      <c r="A2284" s="4">
        <v>5004</v>
      </c>
      <c r="B2284" s="4">
        <v>379222</v>
      </c>
      <c r="C2284" s="4" t="s">
        <v>6623</v>
      </c>
      <c r="D2284" s="4" t="s">
        <v>2362</v>
      </c>
      <c r="E2284" s="4" t="s">
        <v>2362</v>
      </c>
      <c r="F2284" s="4" t="s">
        <v>2700</v>
      </c>
    </row>
    <row r="2285" spans="1:6" x14ac:dyDescent="0.2">
      <c r="A2285" s="4">
        <v>5007</v>
      </c>
      <c r="B2285" s="4">
        <v>383051</v>
      </c>
      <c r="C2285" s="4" t="s">
        <v>6622</v>
      </c>
      <c r="D2285" s="4" t="s">
        <v>2393</v>
      </c>
      <c r="E2285" s="4" t="s">
        <v>6621</v>
      </c>
      <c r="F2285" s="4" t="s">
        <v>2700</v>
      </c>
    </row>
    <row r="2286" spans="1:6" x14ac:dyDescent="0.2">
      <c r="A2286" s="4">
        <v>5008</v>
      </c>
      <c r="B2286" s="4">
        <v>169223</v>
      </c>
      <c r="C2286" s="4" t="s">
        <v>6620</v>
      </c>
      <c r="D2286" s="4" t="s">
        <v>2490</v>
      </c>
      <c r="E2286" s="4" t="s">
        <v>2632</v>
      </c>
      <c r="F2286" s="4" t="s">
        <v>2700</v>
      </c>
    </row>
    <row r="2287" spans="1:6" x14ac:dyDescent="0.2">
      <c r="A2287" s="4">
        <v>5009</v>
      </c>
      <c r="B2287" s="4">
        <v>381197</v>
      </c>
      <c r="C2287" s="4" t="s">
        <v>6619</v>
      </c>
      <c r="D2287" s="4" t="s">
        <v>2579</v>
      </c>
      <c r="E2287" s="4" t="s">
        <v>6190</v>
      </c>
      <c r="F2287" s="4" t="s">
        <v>2700</v>
      </c>
    </row>
    <row r="2288" spans="1:6" x14ac:dyDescent="0.2">
      <c r="A2288" s="4">
        <v>5010</v>
      </c>
      <c r="B2288" s="4">
        <v>379414</v>
      </c>
      <c r="C2288" s="4" t="s">
        <v>6618</v>
      </c>
      <c r="D2288" s="4" t="s">
        <v>2362</v>
      </c>
      <c r="E2288" s="4" t="s">
        <v>2362</v>
      </c>
      <c r="F2288" s="4" t="s">
        <v>2700</v>
      </c>
    </row>
    <row r="2289" spans="1:6" x14ac:dyDescent="0.2">
      <c r="A2289" s="4">
        <v>5011</v>
      </c>
      <c r="B2289" s="4">
        <v>387141</v>
      </c>
      <c r="C2289" s="4" t="s">
        <v>6617</v>
      </c>
      <c r="D2289" s="4" t="s">
        <v>6616</v>
      </c>
      <c r="E2289" s="4" t="s">
        <v>6611</v>
      </c>
      <c r="F2289" s="4" t="s">
        <v>2700</v>
      </c>
    </row>
    <row r="2290" spans="1:6" x14ac:dyDescent="0.2">
      <c r="A2290" s="4">
        <v>5012</v>
      </c>
      <c r="B2290" s="4">
        <v>387142</v>
      </c>
      <c r="C2290" s="4" t="s">
        <v>6615</v>
      </c>
      <c r="D2290" s="4" t="s">
        <v>2463</v>
      </c>
      <c r="E2290" s="4" t="s">
        <v>6611</v>
      </c>
      <c r="F2290" s="4" t="s">
        <v>2700</v>
      </c>
    </row>
    <row r="2291" spans="1:6" x14ac:dyDescent="0.2">
      <c r="A2291" s="4">
        <v>5013</v>
      </c>
      <c r="B2291" s="4">
        <v>336839</v>
      </c>
      <c r="C2291" s="4" t="s">
        <v>6614</v>
      </c>
      <c r="D2291" s="4" t="s">
        <v>6614</v>
      </c>
      <c r="E2291" s="4" t="s">
        <v>6611</v>
      </c>
      <c r="F2291" s="4" t="s">
        <v>2700</v>
      </c>
    </row>
    <row r="2292" spans="1:6" x14ac:dyDescent="0.2">
      <c r="A2292" s="4">
        <v>5014</v>
      </c>
      <c r="B2292" s="4">
        <v>336839</v>
      </c>
      <c r="C2292" s="4" t="s">
        <v>6613</v>
      </c>
      <c r="D2292" s="4" t="s">
        <v>6612</v>
      </c>
      <c r="E2292" s="4" t="s">
        <v>6611</v>
      </c>
      <c r="F2292" s="4" t="s">
        <v>2700</v>
      </c>
    </row>
    <row r="2293" spans="1:6" x14ac:dyDescent="0.2">
      <c r="A2293" s="4">
        <v>5015</v>
      </c>
      <c r="B2293" s="4">
        <v>97974</v>
      </c>
      <c r="C2293" s="4" t="s">
        <v>2363</v>
      </c>
      <c r="D2293" s="4" t="s">
        <v>2363</v>
      </c>
      <c r="E2293" s="4" t="s">
        <v>6610</v>
      </c>
      <c r="F2293" s="4" t="s">
        <v>2700</v>
      </c>
    </row>
    <row r="2294" spans="1:6" x14ac:dyDescent="0.2">
      <c r="A2294" s="4">
        <v>5016</v>
      </c>
      <c r="B2294" s="4"/>
      <c r="C2294" s="4" t="s">
        <v>6609</v>
      </c>
      <c r="D2294" s="4" t="s">
        <v>2472</v>
      </c>
      <c r="E2294" s="4" t="s">
        <v>5876</v>
      </c>
      <c r="F2294" s="4" t="s">
        <v>2700</v>
      </c>
    </row>
    <row r="2295" spans="1:6" x14ac:dyDescent="0.2">
      <c r="A2295" s="4">
        <v>5017</v>
      </c>
      <c r="B2295" s="4"/>
      <c r="C2295" s="4" t="s">
        <v>6608</v>
      </c>
      <c r="D2295" s="4" t="s">
        <v>2472</v>
      </c>
      <c r="E2295" s="4" t="s">
        <v>5876</v>
      </c>
      <c r="F2295" s="4" t="s">
        <v>2700</v>
      </c>
    </row>
    <row r="2296" spans="1:6" x14ac:dyDescent="0.2">
      <c r="A2296" s="4">
        <v>5018</v>
      </c>
      <c r="B2296" s="4"/>
      <c r="C2296" s="4" t="s">
        <v>6607</v>
      </c>
      <c r="D2296" s="4" t="s">
        <v>2472</v>
      </c>
      <c r="E2296" s="4" t="s">
        <v>5876</v>
      </c>
      <c r="F2296" s="4" t="s">
        <v>2700</v>
      </c>
    </row>
    <row r="2297" spans="1:6" x14ac:dyDescent="0.2">
      <c r="A2297" s="4">
        <v>5019</v>
      </c>
      <c r="B2297" s="4"/>
      <c r="C2297" s="4" t="s">
        <v>6606</v>
      </c>
      <c r="D2297" s="4" t="s">
        <v>2472</v>
      </c>
      <c r="E2297" s="4" t="s">
        <v>5876</v>
      </c>
      <c r="F2297" s="4" t="s">
        <v>2700</v>
      </c>
    </row>
    <row r="2298" spans="1:6" x14ac:dyDescent="0.2">
      <c r="A2298" s="4">
        <v>5020</v>
      </c>
      <c r="B2298" s="4">
        <v>386926</v>
      </c>
      <c r="C2298" s="4" t="s">
        <v>6605</v>
      </c>
      <c r="D2298" s="4" t="s">
        <v>2335</v>
      </c>
      <c r="E2298" s="4" t="s">
        <v>6211</v>
      </c>
      <c r="F2298" s="4" t="s">
        <v>2700</v>
      </c>
    </row>
    <row r="2299" spans="1:6" x14ac:dyDescent="0.2">
      <c r="A2299" s="4">
        <v>5021</v>
      </c>
      <c r="B2299" s="4">
        <v>8942</v>
      </c>
      <c r="C2299" s="4" t="s">
        <v>6604</v>
      </c>
      <c r="D2299" s="4" t="s">
        <v>2336</v>
      </c>
      <c r="E2299" s="4" t="s">
        <v>6261</v>
      </c>
      <c r="F2299" s="4" t="s">
        <v>2700</v>
      </c>
    </row>
    <row r="2300" spans="1:6" x14ac:dyDescent="0.2">
      <c r="A2300" s="4">
        <v>5022</v>
      </c>
      <c r="B2300" s="4">
        <v>180230</v>
      </c>
      <c r="C2300" s="4" t="s">
        <v>6603</v>
      </c>
      <c r="D2300" s="4" t="s">
        <v>2595</v>
      </c>
      <c r="E2300" s="4" t="s">
        <v>2595</v>
      </c>
      <c r="F2300" s="4" t="s">
        <v>2700</v>
      </c>
    </row>
    <row r="2301" spans="1:6" x14ac:dyDescent="0.2">
      <c r="A2301" s="4">
        <v>5023</v>
      </c>
      <c r="B2301" s="4">
        <v>109769</v>
      </c>
      <c r="C2301" s="4" t="s">
        <v>6602</v>
      </c>
      <c r="D2301" s="4" t="s">
        <v>2595</v>
      </c>
      <c r="E2301" s="4" t="s">
        <v>2595</v>
      </c>
      <c r="F2301" s="4" t="s">
        <v>2700</v>
      </c>
    </row>
    <row r="2302" spans="1:6" x14ac:dyDescent="0.2">
      <c r="A2302" s="4">
        <v>5024</v>
      </c>
      <c r="B2302" s="4">
        <v>381638</v>
      </c>
      <c r="C2302" s="4" t="s">
        <v>6601</v>
      </c>
      <c r="D2302" s="4" t="s">
        <v>2330</v>
      </c>
      <c r="E2302" s="4" t="s">
        <v>6258</v>
      </c>
      <c r="F2302" s="4" t="s">
        <v>2700</v>
      </c>
    </row>
    <row r="2303" spans="1:6" x14ac:dyDescent="0.2">
      <c r="A2303" s="4">
        <v>5025</v>
      </c>
      <c r="B2303" s="4"/>
      <c r="C2303" s="4" t="s">
        <v>6600</v>
      </c>
      <c r="D2303" s="4" t="s">
        <v>2330</v>
      </c>
      <c r="E2303" s="4" t="s">
        <v>6258</v>
      </c>
      <c r="F2303" s="4" t="s">
        <v>2700</v>
      </c>
    </row>
    <row r="2304" spans="1:6" x14ac:dyDescent="0.2">
      <c r="A2304" s="4">
        <v>5026</v>
      </c>
      <c r="B2304" s="4">
        <v>7472</v>
      </c>
      <c r="C2304" s="4" t="s">
        <v>6599</v>
      </c>
      <c r="D2304" s="4" t="s">
        <v>2527</v>
      </c>
      <c r="E2304" s="4" t="s">
        <v>6190</v>
      </c>
      <c r="F2304" s="4" t="s">
        <v>2700</v>
      </c>
    </row>
    <row r="2305" spans="1:6" x14ac:dyDescent="0.2">
      <c r="A2305" s="4">
        <v>5027</v>
      </c>
      <c r="B2305" s="4">
        <v>386277</v>
      </c>
      <c r="C2305" s="4" t="s">
        <v>6598</v>
      </c>
      <c r="D2305" s="4" t="s">
        <v>2465</v>
      </c>
      <c r="E2305" s="4" t="s">
        <v>6481</v>
      </c>
      <c r="F2305" s="4" t="s">
        <v>2700</v>
      </c>
    </row>
    <row r="2306" spans="1:6" x14ac:dyDescent="0.2">
      <c r="A2306" s="4">
        <v>5028</v>
      </c>
      <c r="B2306" s="4">
        <v>386434</v>
      </c>
      <c r="C2306" s="4" t="s">
        <v>6597</v>
      </c>
      <c r="D2306" s="4" t="s">
        <v>2465</v>
      </c>
      <c r="E2306" s="4" t="s">
        <v>6481</v>
      </c>
      <c r="F2306" s="4" t="s">
        <v>2700</v>
      </c>
    </row>
    <row r="2307" spans="1:6" x14ac:dyDescent="0.2">
      <c r="A2307" s="4">
        <v>5029</v>
      </c>
      <c r="B2307" s="4">
        <v>363800</v>
      </c>
      <c r="C2307" s="4" t="s">
        <v>6596</v>
      </c>
      <c r="D2307" s="4" t="s">
        <v>2388</v>
      </c>
      <c r="E2307" s="4" t="s">
        <v>5873</v>
      </c>
      <c r="F2307" s="4" t="s">
        <v>2700</v>
      </c>
    </row>
    <row r="2308" spans="1:6" x14ac:dyDescent="0.2">
      <c r="A2308" s="4">
        <v>5030</v>
      </c>
      <c r="B2308" s="4">
        <v>363799</v>
      </c>
      <c r="C2308" s="4" t="s">
        <v>6595</v>
      </c>
      <c r="D2308" s="4" t="s">
        <v>2388</v>
      </c>
      <c r="E2308" s="4" t="s">
        <v>5873</v>
      </c>
      <c r="F2308" s="4" t="s">
        <v>2700</v>
      </c>
    </row>
    <row r="2309" spans="1:6" x14ac:dyDescent="0.2">
      <c r="A2309" s="4">
        <v>5031</v>
      </c>
      <c r="B2309" s="4">
        <v>384427</v>
      </c>
      <c r="C2309" s="4" t="s">
        <v>6594</v>
      </c>
      <c r="D2309" s="4" t="s">
        <v>2388</v>
      </c>
      <c r="E2309" s="4" t="s">
        <v>5873</v>
      </c>
      <c r="F2309" s="4" t="s">
        <v>2700</v>
      </c>
    </row>
    <row r="2310" spans="1:6" x14ac:dyDescent="0.2">
      <c r="A2310" s="4">
        <v>5032</v>
      </c>
      <c r="B2310" s="4">
        <v>329811</v>
      </c>
      <c r="C2310" s="4" t="s">
        <v>6593</v>
      </c>
      <c r="D2310" s="4" t="s">
        <v>2599</v>
      </c>
      <c r="E2310" s="4" t="s">
        <v>6342</v>
      </c>
      <c r="F2310" s="4" t="s">
        <v>2700</v>
      </c>
    </row>
    <row r="2311" spans="1:6" x14ac:dyDescent="0.2">
      <c r="A2311" s="4">
        <v>5033</v>
      </c>
      <c r="B2311" s="4">
        <v>382345</v>
      </c>
      <c r="C2311" s="4" t="s">
        <v>6592</v>
      </c>
      <c r="D2311" s="4" t="s">
        <v>2599</v>
      </c>
      <c r="E2311" s="4" t="s">
        <v>6342</v>
      </c>
      <c r="F2311" s="4" t="s">
        <v>2700</v>
      </c>
    </row>
    <row r="2312" spans="1:6" x14ac:dyDescent="0.2">
      <c r="A2312" s="4">
        <v>5034</v>
      </c>
      <c r="B2312" s="4">
        <v>261815</v>
      </c>
      <c r="C2312" s="4" t="s">
        <v>6591</v>
      </c>
      <c r="D2312" s="4" t="s">
        <v>2406</v>
      </c>
      <c r="E2312" s="4" t="s">
        <v>2406</v>
      </c>
      <c r="F2312" s="4" t="s">
        <v>2700</v>
      </c>
    </row>
    <row r="2313" spans="1:6" x14ac:dyDescent="0.2">
      <c r="A2313" s="4">
        <v>5035</v>
      </c>
      <c r="B2313" s="4"/>
      <c r="C2313" s="4" t="s">
        <v>6590</v>
      </c>
      <c r="D2313" s="4" t="s">
        <v>2444</v>
      </c>
      <c r="E2313" s="4" t="s">
        <v>5837</v>
      </c>
      <c r="F2313" s="4" t="s">
        <v>2700</v>
      </c>
    </row>
    <row r="2314" spans="1:6" x14ac:dyDescent="0.2">
      <c r="A2314" s="4">
        <v>5036</v>
      </c>
      <c r="B2314" s="4"/>
      <c r="C2314" s="4" t="s">
        <v>6589</v>
      </c>
      <c r="D2314" s="4" t="s">
        <v>2444</v>
      </c>
      <c r="E2314" s="4" t="s">
        <v>5837</v>
      </c>
      <c r="F2314" s="4" t="s">
        <v>2700</v>
      </c>
    </row>
    <row r="2315" spans="1:6" x14ac:dyDescent="0.2">
      <c r="A2315" s="4">
        <v>5037</v>
      </c>
      <c r="B2315" s="4">
        <v>367780</v>
      </c>
      <c r="C2315" s="4" t="s">
        <v>6588</v>
      </c>
      <c r="D2315" s="4" t="s">
        <v>2541</v>
      </c>
      <c r="E2315" s="4" t="s">
        <v>2541</v>
      </c>
      <c r="F2315" s="4" t="s">
        <v>2700</v>
      </c>
    </row>
    <row r="2316" spans="1:6" x14ac:dyDescent="0.2">
      <c r="A2316" s="4">
        <v>5038</v>
      </c>
      <c r="B2316" s="4">
        <v>382257</v>
      </c>
      <c r="C2316" s="4" t="s">
        <v>6587</v>
      </c>
      <c r="D2316" s="4" t="s">
        <v>2560</v>
      </c>
      <c r="E2316" s="4" t="s">
        <v>2541</v>
      </c>
      <c r="F2316" s="4" t="s">
        <v>2700</v>
      </c>
    </row>
    <row r="2317" spans="1:6" x14ac:dyDescent="0.2">
      <c r="A2317" s="4">
        <v>5039</v>
      </c>
      <c r="B2317" s="4">
        <v>282058</v>
      </c>
      <c r="C2317" s="4" t="s">
        <v>6586</v>
      </c>
      <c r="D2317" s="4" t="s">
        <v>2598</v>
      </c>
      <c r="E2317" s="4" t="s">
        <v>2598</v>
      </c>
      <c r="F2317" s="4" t="s">
        <v>2700</v>
      </c>
    </row>
    <row r="2318" spans="1:6" x14ac:dyDescent="0.2">
      <c r="A2318" s="4">
        <v>5040</v>
      </c>
      <c r="B2318" s="4"/>
      <c r="C2318" s="4" t="s">
        <v>6585</v>
      </c>
      <c r="D2318" s="4" t="s">
        <v>6155</v>
      </c>
      <c r="E2318" s="4" t="s">
        <v>5888</v>
      </c>
      <c r="F2318" s="4" t="s">
        <v>2700</v>
      </c>
    </row>
    <row r="2319" spans="1:6" x14ac:dyDescent="0.2">
      <c r="A2319" s="4">
        <v>5041</v>
      </c>
      <c r="B2319" s="4"/>
      <c r="C2319" s="4" t="s">
        <v>6584</v>
      </c>
      <c r="D2319" s="4" t="s">
        <v>6155</v>
      </c>
      <c r="E2319" s="4" t="s">
        <v>5888</v>
      </c>
      <c r="F2319" s="4" t="s">
        <v>2700</v>
      </c>
    </row>
    <row r="2320" spans="1:6" x14ac:dyDescent="0.2">
      <c r="A2320" s="4">
        <v>5042</v>
      </c>
      <c r="B2320" s="4">
        <v>368611</v>
      </c>
      <c r="C2320" s="4" t="s">
        <v>6583</v>
      </c>
      <c r="D2320" s="4" t="s">
        <v>2559</v>
      </c>
      <c r="E2320" s="4" t="s">
        <v>6447</v>
      </c>
      <c r="F2320" s="4" t="s">
        <v>2700</v>
      </c>
    </row>
    <row r="2321" spans="1:6" x14ac:dyDescent="0.2">
      <c r="A2321" s="4">
        <v>5043</v>
      </c>
      <c r="B2321" s="4">
        <v>389811</v>
      </c>
      <c r="C2321" s="4" t="s">
        <v>6582</v>
      </c>
      <c r="D2321" s="4" t="s">
        <v>2580</v>
      </c>
      <c r="E2321" s="4" t="s">
        <v>6447</v>
      </c>
      <c r="F2321" s="4" t="s">
        <v>2700</v>
      </c>
    </row>
    <row r="2322" spans="1:6" x14ac:dyDescent="0.2">
      <c r="A2322" s="4">
        <v>5045</v>
      </c>
      <c r="B2322" s="4">
        <v>371411</v>
      </c>
      <c r="C2322" s="4" t="s">
        <v>6581</v>
      </c>
      <c r="D2322" s="4" t="s">
        <v>2561</v>
      </c>
      <c r="E2322" s="4" t="s">
        <v>6192</v>
      </c>
      <c r="F2322" s="4" t="s">
        <v>2700</v>
      </c>
    </row>
    <row r="2323" spans="1:6" x14ac:dyDescent="0.2">
      <c r="A2323" s="4">
        <v>5046</v>
      </c>
      <c r="B2323" s="4">
        <v>381789</v>
      </c>
      <c r="C2323" s="4" t="s">
        <v>6580</v>
      </c>
      <c r="D2323" s="4" t="s">
        <v>2432</v>
      </c>
      <c r="E2323" s="4" t="s">
        <v>6153</v>
      </c>
      <c r="F2323" s="4" t="s">
        <v>2700</v>
      </c>
    </row>
    <row r="2324" spans="1:6" x14ac:dyDescent="0.2">
      <c r="A2324" s="4">
        <v>5047</v>
      </c>
      <c r="B2324" s="4"/>
      <c r="C2324" s="4" t="s">
        <v>6579</v>
      </c>
      <c r="D2324" s="4" t="s">
        <v>2380</v>
      </c>
      <c r="E2324" s="4" t="s">
        <v>6153</v>
      </c>
      <c r="F2324" s="4" t="s">
        <v>2700</v>
      </c>
    </row>
    <row r="2325" spans="1:6" x14ac:dyDescent="0.2">
      <c r="A2325" s="4">
        <v>5048</v>
      </c>
      <c r="B2325" s="4">
        <v>373537</v>
      </c>
      <c r="C2325" s="4" t="s">
        <v>6578</v>
      </c>
      <c r="D2325" s="4" t="s">
        <v>2524</v>
      </c>
      <c r="E2325" s="4" t="s">
        <v>6267</v>
      </c>
      <c r="F2325" s="4" t="s">
        <v>2700</v>
      </c>
    </row>
    <row r="2326" spans="1:6" x14ac:dyDescent="0.2">
      <c r="A2326" s="4">
        <v>5049</v>
      </c>
      <c r="B2326" s="4">
        <v>372250</v>
      </c>
      <c r="C2326" s="4" t="s">
        <v>6577</v>
      </c>
      <c r="D2326" s="4" t="s">
        <v>2345</v>
      </c>
      <c r="E2326" s="4" t="s">
        <v>6325</v>
      </c>
      <c r="F2326" s="4" t="s">
        <v>2700</v>
      </c>
    </row>
    <row r="2327" spans="1:6" x14ac:dyDescent="0.2">
      <c r="A2327" s="4">
        <v>5050</v>
      </c>
      <c r="B2327" s="4">
        <v>376173</v>
      </c>
      <c r="C2327" s="4" t="s">
        <v>6576</v>
      </c>
      <c r="D2327" s="4" t="s">
        <v>2576</v>
      </c>
      <c r="E2327" s="4" t="s">
        <v>6500</v>
      </c>
      <c r="F2327" s="4" t="s">
        <v>2700</v>
      </c>
    </row>
    <row r="2328" spans="1:6" x14ac:dyDescent="0.2">
      <c r="A2328" s="4">
        <v>5051</v>
      </c>
      <c r="B2328" s="4"/>
      <c r="C2328" s="4" t="s">
        <v>6575</v>
      </c>
      <c r="D2328" s="4" t="s">
        <v>2576</v>
      </c>
      <c r="E2328" s="4" t="s">
        <v>6500</v>
      </c>
      <c r="F2328" s="4" t="s">
        <v>2700</v>
      </c>
    </row>
    <row r="2329" spans="1:6" x14ac:dyDescent="0.2">
      <c r="A2329" s="4">
        <v>5052</v>
      </c>
      <c r="B2329" s="4"/>
      <c r="C2329" s="4" t="s">
        <v>6574</v>
      </c>
      <c r="D2329" s="4" t="s">
        <v>2576</v>
      </c>
      <c r="E2329" s="4" t="s">
        <v>6500</v>
      </c>
      <c r="F2329" s="4" t="s">
        <v>2700</v>
      </c>
    </row>
    <row r="2330" spans="1:6" x14ac:dyDescent="0.2">
      <c r="A2330" s="4">
        <v>5053</v>
      </c>
      <c r="B2330" s="4"/>
      <c r="C2330" s="4" t="s">
        <v>6573</v>
      </c>
      <c r="D2330" s="4" t="s">
        <v>2576</v>
      </c>
      <c r="E2330" s="4" t="s">
        <v>6500</v>
      </c>
      <c r="F2330" s="4" t="s">
        <v>2700</v>
      </c>
    </row>
    <row r="2331" spans="1:6" x14ac:dyDescent="0.2">
      <c r="A2331" s="4">
        <v>5054</v>
      </c>
      <c r="B2331" s="4">
        <v>303287</v>
      </c>
      <c r="C2331" s="4" t="s">
        <v>6572</v>
      </c>
      <c r="D2331" s="4" t="s">
        <v>2365</v>
      </c>
      <c r="E2331" s="4" t="s">
        <v>6254</v>
      </c>
      <c r="F2331" s="4" t="s">
        <v>2700</v>
      </c>
    </row>
    <row r="2332" spans="1:6" x14ac:dyDescent="0.2">
      <c r="A2332" s="4">
        <v>5055</v>
      </c>
      <c r="B2332" s="4">
        <v>303258</v>
      </c>
      <c r="C2332" s="4" t="s">
        <v>6571</v>
      </c>
      <c r="D2332" s="4" t="s">
        <v>2365</v>
      </c>
      <c r="E2332" s="4" t="s">
        <v>6254</v>
      </c>
      <c r="F2332" s="4" t="s">
        <v>2700</v>
      </c>
    </row>
    <row r="2333" spans="1:6" x14ac:dyDescent="0.2">
      <c r="A2333" s="4">
        <v>5056</v>
      </c>
      <c r="B2333" s="4">
        <v>303292</v>
      </c>
      <c r="C2333" s="4" t="s">
        <v>6570</v>
      </c>
      <c r="D2333" s="4" t="s">
        <v>2365</v>
      </c>
      <c r="E2333" s="4" t="s">
        <v>6254</v>
      </c>
      <c r="F2333" s="4" t="s">
        <v>2700</v>
      </c>
    </row>
    <row r="2334" spans="1:6" x14ac:dyDescent="0.2">
      <c r="A2334" s="4">
        <v>5057</v>
      </c>
      <c r="B2334" s="4">
        <v>358332</v>
      </c>
      <c r="C2334" s="4" t="s">
        <v>6569</v>
      </c>
      <c r="D2334" s="4" t="s">
        <v>2365</v>
      </c>
      <c r="E2334" s="4" t="s">
        <v>6254</v>
      </c>
      <c r="F2334" s="4" t="s">
        <v>2700</v>
      </c>
    </row>
    <row r="2335" spans="1:6" x14ac:dyDescent="0.2">
      <c r="A2335" s="4">
        <v>5058</v>
      </c>
      <c r="B2335" s="4"/>
      <c r="C2335" s="4" t="s">
        <v>6568</v>
      </c>
      <c r="D2335" s="4" t="s">
        <v>2365</v>
      </c>
      <c r="E2335" s="4" t="s">
        <v>6254</v>
      </c>
      <c r="F2335" s="4" t="s">
        <v>2700</v>
      </c>
    </row>
    <row r="2336" spans="1:6" x14ac:dyDescent="0.2">
      <c r="A2336" s="4">
        <v>5059</v>
      </c>
      <c r="B2336" s="4">
        <v>303286</v>
      </c>
      <c r="C2336" s="4" t="s">
        <v>6567</v>
      </c>
      <c r="D2336" s="4" t="s">
        <v>2365</v>
      </c>
      <c r="E2336" s="4" t="s">
        <v>6254</v>
      </c>
      <c r="F2336" s="4" t="s">
        <v>2700</v>
      </c>
    </row>
    <row r="2337" spans="1:6" x14ac:dyDescent="0.2">
      <c r="A2337" s="4">
        <v>5060</v>
      </c>
      <c r="B2337" s="4">
        <v>303288</v>
      </c>
      <c r="C2337" s="4" t="s">
        <v>6566</v>
      </c>
      <c r="D2337" s="4" t="s">
        <v>2365</v>
      </c>
      <c r="E2337" s="4" t="s">
        <v>6254</v>
      </c>
      <c r="F2337" s="4" t="s">
        <v>2700</v>
      </c>
    </row>
    <row r="2338" spans="1:6" x14ac:dyDescent="0.2">
      <c r="A2338" s="4">
        <v>5061</v>
      </c>
      <c r="B2338" s="4">
        <v>376141</v>
      </c>
      <c r="C2338" s="4" t="s">
        <v>6565</v>
      </c>
      <c r="D2338" s="4" t="s">
        <v>2365</v>
      </c>
      <c r="E2338" s="4" t="s">
        <v>6254</v>
      </c>
      <c r="F2338" s="4" t="s">
        <v>2700</v>
      </c>
    </row>
    <row r="2339" spans="1:6" x14ac:dyDescent="0.2">
      <c r="A2339" s="4">
        <v>5062</v>
      </c>
      <c r="B2339" s="4">
        <v>309959</v>
      </c>
      <c r="C2339" s="4" t="s">
        <v>6564</v>
      </c>
      <c r="D2339" s="4" t="s">
        <v>2373</v>
      </c>
      <c r="E2339" s="4" t="s">
        <v>6554</v>
      </c>
      <c r="F2339" s="4" t="s">
        <v>2700</v>
      </c>
    </row>
    <row r="2340" spans="1:6" x14ac:dyDescent="0.2">
      <c r="A2340" s="4">
        <v>5063</v>
      </c>
      <c r="B2340" s="4">
        <v>329680</v>
      </c>
      <c r="C2340" s="4" t="s">
        <v>6563</v>
      </c>
      <c r="D2340" s="4" t="s">
        <v>2311</v>
      </c>
      <c r="E2340" s="4" t="s">
        <v>6562</v>
      </c>
      <c r="F2340" s="4" t="s">
        <v>2700</v>
      </c>
    </row>
    <row r="2341" spans="1:6" x14ac:dyDescent="0.2">
      <c r="A2341" s="4">
        <v>5064</v>
      </c>
      <c r="B2341" s="4"/>
      <c r="C2341" s="4" t="s">
        <v>6561</v>
      </c>
      <c r="D2341" s="4" t="s">
        <v>2541</v>
      </c>
      <c r="E2341" s="4" t="s">
        <v>2541</v>
      </c>
      <c r="F2341" s="4" t="s">
        <v>2700</v>
      </c>
    </row>
    <row r="2342" spans="1:6" x14ac:dyDescent="0.2">
      <c r="A2342" s="4">
        <v>5065</v>
      </c>
      <c r="B2342" s="4">
        <v>382708</v>
      </c>
      <c r="C2342" s="4" t="s">
        <v>6560</v>
      </c>
      <c r="D2342" s="4" t="s">
        <v>2600</v>
      </c>
      <c r="E2342" s="4" t="s">
        <v>4421</v>
      </c>
      <c r="F2342" s="4" t="s">
        <v>2700</v>
      </c>
    </row>
    <row r="2343" spans="1:6" x14ac:dyDescent="0.2">
      <c r="A2343" s="4">
        <v>5066</v>
      </c>
      <c r="B2343" s="4">
        <v>386973</v>
      </c>
      <c r="C2343" s="4" t="s">
        <v>6559</v>
      </c>
      <c r="D2343" s="4" t="s">
        <v>2511</v>
      </c>
      <c r="E2343" s="4" t="s">
        <v>6443</v>
      </c>
      <c r="F2343" s="4" t="s">
        <v>2700</v>
      </c>
    </row>
    <row r="2344" spans="1:6" x14ac:dyDescent="0.2">
      <c r="A2344" s="4">
        <v>5067</v>
      </c>
      <c r="B2344" s="4">
        <v>383031</v>
      </c>
      <c r="C2344" s="4" t="s">
        <v>6558</v>
      </c>
      <c r="D2344" s="4" t="s">
        <v>2549</v>
      </c>
      <c r="E2344" s="4" t="s">
        <v>6443</v>
      </c>
      <c r="F2344" s="4" t="s">
        <v>2700</v>
      </c>
    </row>
    <row r="2345" spans="1:6" x14ac:dyDescent="0.2">
      <c r="A2345" s="4">
        <v>5068</v>
      </c>
      <c r="B2345" s="4">
        <v>387015</v>
      </c>
      <c r="C2345" s="4" t="s">
        <v>6557</v>
      </c>
      <c r="D2345" s="4" t="s">
        <v>2375</v>
      </c>
      <c r="E2345" s="4" t="s">
        <v>2375</v>
      </c>
      <c r="F2345" s="4" t="s">
        <v>2700</v>
      </c>
    </row>
    <row r="2346" spans="1:6" x14ac:dyDescent="0.2">
      <c r="A2346" s="4">
        <v>5069</v>
      </c>
      <c r="B2346" s="4">
        <v>385374</v>
      </c>
      <c r="C2346" s="4" t="s">
        <v>6556</v>
      </c>
      <c r="D2346" s="4" t="s">
        <v>2524</v>
      </c>
      <c r="E2346" s="4" t="s">
        <v>6267</v>
      </c>
      <c r="F2346" s="4" t="s">
        <v>2700</v>
      </c>
    </row>
    <row r="2347" spans="1:6" x14ac:dyDescent="0.2">
      <c r="A2347" s="4">
        <v>5070</v>
      </c>
      <c r="B2347" s="4">
        <v>386982</v>
      </c>
      <c r="C2347" s="4" t="s">
        <v>6555</v>
      </c>
      <c r="D2347" s="4" t="s">
        <v>2391</v>
      </c>
      <c r="E2347" s="4" t="s">
        <v>6554</v>
      </c>
      <c r="F2347" s="4" t="s">
        <v>2700</v>
      </c>
    </row>
    <row r="2348" spans="1:6" x14ac:dyDescent="0.2">
      <c r="A2348" s="4">
        <v>5071</v>
      </c>
      <c r="B2348" s="4">
        <v>86295</v>
      </c>
      <c r="C2348" s="4" t="s">
        <v>6553</v>
      </c>
      <c r="D2348" s="4" t="s">
        <v>2402</v>
      </c>
      <c r="E2348" s="4" t="s">
        <v>6356</v>
      </c>
      <c r="F2348" s="4" t="s">
        <v>2700</v>
      </c>
    </row>
    <row r="2349" spans="1:6" x14ac:dyDescent="0.2">
      <c r="A2349" s="4">
        <v>5072</v>
      </c>
      <c r="B2349" s="4">
        <v>372645</v>
      </c>
      <c r="C2349" s="4" t="s">
        <v>6552</v>
      </c>
      <c r="D2349" s="4" t="s">
        <v>6549</v>
      </c>
      <c r="E2349" s="4" t="s">
        <v>6548</v>
      </c>
      <c r="F2349" s="4" t="s">
        <v>2700</v>
      </c>
    </row>
    <row r="2350" spans="1:6" x14ac:dyDescent="0.2">
      <c r="A2350" s="4">
        <v>5073</v>
      </c>
      <c r="B2350" s="4">
        <v>236048</v>
      </c>
      <c r="C2350" s="4" t="s">
        <v>6551</v>
      </c>
      <c r="D2350" s="4" t="s">
        <v>6549</v>
      </c>
      <c r="E2350" s="4" t="s">
        <v>6548</v>
      </c>
      <c r="F2350" s="4" t="s">
        <v>2700</v>
      </c>
    </row>
    <row r="2351" spans="1:6" x14ac:dyDescent="0.2">
      <c r="A2351" s="4">
        <v>5074</v>
      </c>
      <c r="B2351" s="4">
        <v>372644</v>
      </c>
      <c r="C2351" s="4" t="s">
        <v>6550</v>
      </c>
      <c r="D2351" s="4" t="s">
        <v>6549</v>
      </c>
      <c r="E2351" s="4" t="s">
        <v>6548</v>
      </c>
      <c r="F2351" s="4" t="s">
        <v>2700</v>
      </c>
    </row>
    <row r="2352" spans="1:6" x14ac:dyDescent="0.2">
      <c r="A2352" s="4">
        <v>5075</v>
      </c>
      <c r="B2352" s="4">
        <v>387177</v>
      </c>
      <c r="C2352" s="4" t="s">
        <v>6547</v>
      </c>
      <c r="D2352" s="4" t="s">
        <v>2480</v>
      </c>
      <c r="E2352" s="4" t="s">
        <v>2480</v>
      </c>
      <c r="F2352" s="4" t="s">
        <v>2700</v>
      </c>
    </row>
    <row r="2353" spans="1:6" x14ac:dyDescent="0.2">
      <c r="A2353" s="4">
        <v>5076</v>
      </c>
      <c r="B2353" s="4">
        <v>387178</v>
      </c>
      <c r="C2353" s="4" t="s">
        <v>6546</v>
      </c>
      <c r="D2353" s="4" t="s">
        <v>2480</v>
      </c>
      <c r="E2353" s="4" t="s">
        <v>2480</v>
      </c>
      <c r="F2353" s="4" t="s">
        <v>2700</v>
      </c>
    </row>
    <row r="2354" spans="1:6" x14ac:dyDescent="0.2">
      <c r="A2354" s="4">
        <v>5077</v>
      </c>
      <c r="B2354" s="4">
        <v>379335</v>
      </c>
      <c r="C2354" s="4" t="s">
        <v>6545</v>
      </c>
      <c r="D2354" s="4" t="s">
        <v>2480</v>
      </c>
      <c r="E2354" s="4" t="s">
        <v>2480</v>
      </c>
      <c r="F2354" s="4" t="s">
        <v>2700</v>
      </c>
    </row>
    <row r="2355" spans="1:6" x14ac:dyDescent="0.2">
      <c r="A2355" s="4">
        <v>5078</v>
      </c>
      <c r="B2355" s="4">
        <v>382608</v>
      </c>
      <c r="C2355" s="4" t="s">
        <v>6544</v>
      </c>
      <c r="D2355" s="4" t="s">
        <v>2480</v>
      </c>
      <c r="E2355" s="4" t="s">
        <v>2480</v>
      </c>
      <c r="F2355" s="4" t="s">
        <v>2700</v>
      </c>
    </row>
    <row r="2356" spans="1:6" x14ac:dyDescent="0.2">
      <c r="A2356" s="4">
        <v>5079</v>
      </c>
      <c r="B2356" s="4">
        <v>160539</v>
      </c>
      <c r="C2356" s="4" t="s">
        <v>6543</v>
      </c>
      <c r="D2356" s="4" t="s">
        <v>2460</v>
      </c>
      <c r="E2356" s="4" t="s">
        <v>6528</v>
      </c>
      <c r="F2356" s="4" t="s">
        <v>2700</v>
      </c>
    </row>
    <row r="2357" spans="1:6" x14ac:dyDescent="0.2">
      <c r="A2357" s="4">
        <v>5080</v>
      </c>
      <c r="B2357" s="4">
        <v>160053</v>
      </c>
      <c r="C2357" s="4" t="s">
        <v>6542</v>
      </c>
      <c r="D2357" s="4" t="s">
        <v>2460</v>
      </c>
      <c r="E2357" s="4" t="s">
        <v>6528</v>
      </c>
      <c r="F2357" s="4" t="s">
        <v>2700</v>
      </c>
    </row>
    <row r="2358" spans="1:6" x14ac:dyDescent="0.2">
      <c r="A2358" s="4">
        <v>5081</v>
      </c>
      <c r="B2358" s="4">
        <v>160468</v>
      </c>
      <c r="C2358" s="4" t="s">
        <v>6541</v>
      </c>
      <c r="D2358" s="4" t="s">
        <v>2460</v>
      </c>
      <c r="E2358" s="4" t="s">
        <v>6528</v>
      </c>
      <c r="F2358" s="4" t="s">
        <v>2700</v>
      </c>
    </row>
    <row r="2359" spans="1:6" x14ac:dyDescent="0.2">
      <c r="A2359" s="4">
        <v>5082</v>
      </c>
      <c r="B2359" s="4">
        <v>159060</v>
      </c>
      <c r="C2359" s="4" t="s">
        <v>6540</v>
      </c>
      <c r="D2359" s="4" t="s">
        <v>2460</v>
      </c>
      <c r="E2359" s="4" t="s">
        <v>6528</v>
      </c>
      <c r="F2359" s="4" t="s">
        <v>2700</v>
      </c>
    </row>
    <row r="2360" spans="1:6" x14ac:dyDescent="0.2">
      <c r="A2360" s="4">
        <v>5083</v>
      </c>
      <c r="B2360" s="4">
        <v>160054</v>
      </c>
      <c r="C2360" s="4" t="s">
        <v>6539</v>
      </c>
      <c r="D2360" s="4" t="s">
        <v>2460</v>
      </c>
      <c r="E2360" s="4" t="s">
        <v>6528</v>
      </c>
      <c r="F2360" s="4" t="s">
        <v>2700</v>
      </c>
    </row>
    <row r="2361" spans="1:6" x14ac:dyDescent="0.2">
      <c r="A2361" s="4">
        <v>5084</v>
      </c>
      <c r="B2361" s="4">
        <v>85785</v>
      </c>
      <c r="C2361" s="4" t="s">
        <v>6538</v>
      </c>
      <c r="D2361" s="4" t="s">
        <v>2460</v>
      </c>
      <c r="E2361" s="4" t="s">
        <v>6528</v>
      </c>
      <c r="F2361" s="4" t="s">
        <v>2700</v>
      </c>
    </row>
    <row r="2362" spans="1:6" x14ac:dyDescent="0.2">
      <c r="A2362" s="4">
        <v>5085</v>
      </c>
      <c r="B2362" s="4">
        <v>85467</v>
      </c>
      <c r="C2362" s="4" t="s">
        <v>6537</v>
      </c>
      <c r="D2362" s="4" t="s">
        <v>2460</v>
      </c>
      <c r="E2362" s="4" t="s">
        <v>6528</v>
      </c>
      <c r="F2362" s="4" t="s">
        <v>2700</v>
      </c>
    </row>
    <row r="2363" spans="1:6" x14ac:dyDescent="0.2">
      <c r="A2363" s="4">
        <v>5086</v>
      </c>
      <c r="B2363" s="4">
        <v>226147</v>
      </c>
      <c r="C2363" s="4" t="s">
        <v>6536</v>
      </c>
      <c r="D2363" s="4" t="s">
        <v>2460</v>
      </c>
      <c r="E2363" s="4" t="s">
        <v>6528</v>
      </c>
      <c r="F2363" s="4" t="s">
        <v>2700</v>
      </c>
    </row>
    <row r="2364" spans="1:6" x14ac:dyDescent="0.2">
      <c r="A2364" s="4">
        <v>5087</v>
      </c>
      <c r="B2364" s="4">
        <v>388886</v>
      </c>
      <c r="C2364" s="4" t="s">
        <v>6535</v>
      </c>
      <c r="D2364" s="4" t="s">
        <v>2460</v>
      </c>
      <c r="E2364" s="4" t="s">
        <v>6528</v>
      </c>
      <c r="F2364" s="4" t="s">
        <v>2700</v>
      </c>
    </row>
    <row r="2365" spans="1:6" x14ac:dyDescent="0.2">
      <c r="A2365" s="4">
        <v>5088</v>
      </c>
      <c r="B2365" s="4">
        <v>356847</v>
      </c>
      <c r="C2365" s="4" t="s">
        <v>6534</v>
      </c>
      <c r="D2365" s="4" t="s">
        <v>2460</v>
      </c>
      <c r="E2365" s="4" t="s">
        <v>6528</v>
      </c>
      <c r="F2365" s="4" t="s">
        <v>2700</v>
      </c>
    </row>
    <row r="2366" spans="1:6" x14ac:dyDescent="0.2">
      <c r="A2366" s="4">
        <v>5089</v>
      </c>
      <c r="B2366" s="4">
        <v>388887</v>
      </c>
      <c r="C2366" s="4" t="s">
        <v>6533</v>
      </c>
      <c r="D2366" s="4" t="s">
        <v>2460</v>
      </c>
      <c r="E2366" s="4" t="s">
        <v>6528</v>
      </c>
      <c r="F2366" s="4" t="s">
        <v>2700</v>
      </c>
    </row>
    <row r="2367" spans="1:6" x14ac:dyDescent="0.2">
      <c r="A2367" s="4">
        <v>5090</v>
      </c>
      <c r="B2367" s="4">
        <v>226070</v>
      </c>
      <c r="C2367" s="4" t="s">
        <v>6532</v>
      </c>
      <c r="D2367" s="4" t="s">
        <v>2460</v>
      </c>
      <c r="E2367" s="4" t="s">
        <v>6528</v>
      </c>
      <c r="F2367" s="4" t="s">
        <v>2700</v>
      </c>
    </row>
    <row r="2368" spans="1:6" x14ac:dyDescent="0.2">
      <c r="A2368" s="4">
        <v>5091</v>
      </c>
      <c r="B2368" s="4">
        <v>226149</v>
      </c>
      <c r="C2368" s="4" t="s">
        <v>6531</v>
      </c>
      <c r="D2368" s="4" t="s">
        <v>2460</v>
      </c>
      <c r="E2368" s="4" t="s">
        <v>6528</v>
      </c>
      <c r="F2368" s="4" t="s">
        <v>2700</v>
      </c>
    </row>
    <row r="2369" spans="1:6" x14ac:dyDescent="0.2">
      <c r="A2369" s="4">
        <v>5092</v>
      </c>
      <c r="B2369" s="4">
        <v>388888</v>
      </c>
      <c r="C2369" s="4" t="s">
        <v>6530</v>
      </c>
      <c r="D2369" s="4" t="s">
        <v>2460</v>
      </c>
      <c r="E2369" s="4" t="s">
        <v>6528</v>
      </c>
      <c r="F2369" s="4" t="s">
        <v>2700</v>
      </c>
    </row>
    <row r="2370" spans="1:6" x14ac:dyDescent="0.2">
      <c r="A2370" s="4">
        <v>5093</v>
      </c>
      <c r="B2370" s="4">
        <v>226148</v>
      </c>
      <c r="C2370" s="4" t="s">
        <v>6529</v>
      </c>
      <c r="D2370" s="4" t="s">
        <v>2460</v>
      </c>
      <c r="E2370" s="4" t="s">
        <v>6528</v>
      </c>
      <c r="F2370" s="4" t="s">
        <v>2700</v>
      </c>
    </row>
    <row r="2371" spans="1:6" x14ac:dyDescent="0.2">
      <c r="A2371" s="4">
        <v>5094</v>
      </c>
      <c r="B2371" s="4">
        <v>392441</v>
      </c>
      <c r="C2371" s="4" t="s">
        <v>6527</v>
      </c>
      <c r="D2371" s="4" t="s">
        <v>2573</v>
      </c>
      <c r="E2371" s="4" t="s">
        <v>6342</v>
      </c>
      <c r="F2371" s="4" t="s">
        <v>2700</v>
      </c>
    </row>
    <row r="2372" spans="1:6" x14ac:dyDescent="0.2">
      <c r="A2372" s="4">
        <v>5095</v>
      </c>
      <c r="B2372" s="4">
        <v>363138</v>
      </c>
      <c r="C2372" s="4" t="s">
        <v>6526</v>
      </c>
      <c r="D2372" s="4" t="s">
        <v>2542</v>
      </c>
      <c r="E2372" s="4" t="s">
        <v>2542</v>
      </c>
      <c r="F2372" s="4" t="s">
        <v>2700</v>
      </c>
    </row>
    <row r="2373" spans="1:6" x14ac:dyDescent="0.2">
      <c r="A2373" s="4">
        <v>5096</v>
      </c>
      <c r="B2373" s="4">
        <v>386881</v>
      </c>
      <c r="C2373" s="4" t="s">
        <v>6525</v>
      </c>
      <c r="D2373" s="4" t="s">
        <v>2440</v>
      </c>
      <c r="E2373" s="4" t="s">
        <v>6524</v>
      </c>
      <c r="F2373" s="4" t="s">
        <v>2700</v>
      </c>
    </row>
    <row r="2374" spans="1:6" x14ac:dyDescent="0.2">
      <c r="A2374" s="4">
        <v>5097</v>
      </c>
      <c r="B2374" s="4">
        <v>368967</v>
      </c>
      <c r="C2374" s="4" t="s">
        <v>6523</v>
      </c>
      <c r="D2374" s="4" t="s">
        <v>2530</v>
      </c>
      <c r="E2374" s="4" t="s">
        <v>2530</v>
      </c>
      <c r="F2374" s="4" t="s">
        <v>2700</v>
      </c>
    </row>
    <row r="2375" spans="1:6" x14ac:dyDescent="0.2">
      <c r="A2375" s="4">
        <v>5098</v>
      </c>
      <c r="B2375" s="4">
        <v>204969</v>
      </c>
      <c r="C2375" s="4" t="s">
        <v>6522</v>
      </c>
      <c r="D2375" s="4" t="s">
        <v>2354</v>
      </c>
      <c r="E2375" s="4" t="s">
        <v>6199</v>
      </c>
      <c r="F2375" s="4" t="s">
        <v>2700</v>
      </c>
    </row>
    <row r="2376" spans="1:6" x14ac:dyDescent="0.2">
      <c r="A2376" s="4">
        <v>5099</v>
      </c>
      <c r="B2376" s="4">
        <v>166981</v>
      </c>
      <c r="C2376" s="4" t="s">
        <v>6521</v>
      </c>
      <c r="D2376" s="4" t="s">
        <v>2333</v>
      </c>
      <c r="E2376" s="4" t="s">
        <v>2333</v>
      </c>
      <c r="F2376" s="4" t="s">
        <v>2700</v>
      </c>
    </row>
    <row r="2377" spans="1:6" x14ac:dyDescent="0.2">
      <c r="A2377" s="4">
        <v>5100</v>
      </c>
      <c r="B2377" s="4"/>
      <c r="C2377" s="4" t="s">
        <v>6520</v>
      </c>
      <c r="D2377" s="4" t="s">
        <v>2568</v>
      </c>
      <c r="E2377" s="4" t="s">
        <v>6500</v>
      </c>
      <c r="F2377" s="4" t="s">
        <v>2700</v>
      </c>
    </row>
    <row r="2378" spans="1:6" x14ac:dyDescent="0.2">
      <c r="A2378" s="4">
        <v>5101</v>
      </c>
      <c r="B2378" s="4"/>
      <c r="C2378" s="4" t="s">
        <v>6519</v>
      </c>
      <c r="D2378" s="4" t="s">
        <v>2568</v>
      </c>
      <c r="E2378" s="4" t="s">
        <v>6500</v>
      </c>
      <c r="F2378" s="4" t="s">
        <v>2700</v>
      </c>
    </row>
    <row r="2379" spans="1:6" x14ac:dyDescent="0.2">
      <c r="A2379" s="4">
        <v>5102</v>
      </c>
      <c r="B2379" s="4"/>
      <c r="C2379" s="4" t="s">
        <v>6518</v>
      </c>
      <c r="D2379" s="4" t="s">
        <v>2468</v>
      </c>
      <c r="E2379" s="4" t="s">
        <v>5884</v>
      </c>
      <c r="F2379" s="4" t="s">
        <v>2700</v>
      </c>
    </row>
    <row r="2380" spans="1:6" x14ac:dyDescent="0.2">
      <c r="A2380" s="4">
        <v>5103</v>
      </c>
      <c r="B2380" s="4"/>
      <c r="C2380" s="4" t="s">
        <v>6517</v>
      </c>
      <c r="D2380" s="4" t="s">
        <v>2472</v>
      </c>
      <c r="E2380" s="4" t="s">
        <v>5876</v>
      </c>
      <c r="F2380" s="4" t="s">
        <v>2700</v>
      </c>
    </row>
    <row r="2381" spans="1:6" x14ac:dyDescent="0.2">
      <c r="A2381" s="4">
        <v>5104</v>
      </c>
      <c r="B2381" s="4"/>
      <c r="C2381" s="4" t="s">
        <v>6516</v>
      </c>
      <c r="D2381" s="4" t="s">
        <v>2473</v>
      </c>
      <c r="E2381" s="4" t="s">
        <v>5868</v>
      </c>
      <c r="F2381" s="4" t="s">
        <v>2700</v>
      </c>
    </row>
    <row r="2382" spans="1:6" x14ac:dyDescent="0.2">
      <c r="A2382" s="4">
        <v>5105</v>
      </c>
      <c r="B2382" s="4"/>
      <c r="C2382" s="4" t="s">
        <v>6515</v>
      </c>
      <c r="D2382" s="4" t="s">
        <v>2473</v>
      </c>
      <c r="E2382" s="4" t="s">
        <v>5868</v>
      </c>
      <c r="F2382" s="4" t="s">
        <v>2700</v>
      </c>
    </row>
    <row r="2383" spans="1:6" x14ac:dyDescent="0.2">
      <c r="A2383" s="4">
        <v>5106</v>
      </c>
      <c r="B2383" s="4"/>
      <c r="C2383" s="4" t="s">
        <v>6514</v>
      </c>
      <c r="D2383" s="4" t="s">
        <v>2473</v>
      </c>
      <c r="E2383" s="4" t="s">
        <v>5868</v>
      </c>
      <c r="F2383" s="4" t="s">
        <v>2700</v>
      </c>
    </row>
    <row r="2384" spans="1:6" x14ac:dyDescent="0.2">
      <c r="A2384" s="4">
        <v>5107</v>
      </c>
      <c r="B2384" s="4"/>
      <c r="C2384" s="4" t="s">
        <v>6513</v>
      </c>
      <c r="D2384" s="4" t="s">
        <v>2473</v>
      </c>
      <c r="E2384" s="4" t="s">
        <v>5868</v>
      </c>
      <c r="F2384" s="4" t="s">
        <v>2700</v>
      </c>
    </row>
    <row r="2385" spans="1:6" x14ac:dyDescent="0.2">
      <c r="A2385" s="4">
        <v>5108</v>
      </c>
      <c r="B2385" s="4">
        <v>383798</v>
      </c>
      <c r="C2385" s="4" t="s">
        <v>6512</v>
      </c>
      <c r="D2385" s="4" t="s">
        <v>2339</v>
      </c>
      <c r="E2385" s="4" t="s">
        <v>2339</v>
      </c>
      <c r="F2385" s="4" t="s">
        <v>2700</v>
      </c>
    </row>
    <row r="2386" spans="1:6" x14ac:dyDescent="0.2">
      <c r="A2386" s="4">
        <v>5109</v>
      </c>
      <c r="B2386" s="4">
        <v>100783</v>
      </c>
      <c r="C2386" s="4" t="s">
        <v>6511</v>
      </c>
      <c r="D2386" s="4" t="s">
        <v>2396</v>
      </c>
      <c r="E2386" s="4" t="s">
        <v>6356</v>
      </c>
      <c r="F2386" s="4" t="s">
        <v>2700</v>
      </c>
    </row>
    <row r="2387" spans="1:6" x14ac:dyDescent="0.2">
      <c r="A2387" s="4">
        <v>5110</v>
      </c>
      <c r="B2387" s="4">
        <v>386251</v>
      </c>
      <c r="C2387" s="4" t="s">
        <v>6510</v>
      </c>
      <c r="D2387" s="4" t="s">
        <v>2348</v>
      </c>
      <c r="E2387" s="4" t="s">
        <v>6509</v>
      </c>
      <c r="F2387" s="4" t="s">
        <v>2700</v>
      </c>
    </row>
    <row r="2388" spans="1:6" x14ac:dyDescent="0.2">
      <c r="A2388" s="4">
        <v>5111</v>
      </c>
      <c r="B2388" s="4">
        <v>389759</v>
      </c>
      <c r="C2388" s="4" t="s">
        <v>6508</v>
      </c>
      <c r="D2388" s="4" t="s">
        <v>2381</v>
      </c>
      <c r="E2388" s="4" t="s">
        <v>2381</v>
      </c>
      <c r="F2388" s="4" t="s">
        <v>2700</v>
      </c>
    </row>
    <row r="2389" spans="1:6" x14ac:dyDescent="0.2">
      <c r="A2389" s="4">
        <v>5112</v>
      </c>
      <c r="B2389" s="4">
        <v>386203</v>
      </c>
      <c r="C2389" s="4" t="s">
        <v>6507</v>
      </c>
      <c r="D2389" s="4" t="s">
        <v>2467</v>
      </c>
      <c r="E2389" s="4" t="s">
        <v>6329</v>
      </c>
      <c r="F2389" s="4" t="s">
        <v>2700</v>
      </c>
    </row>
    <row r="2390" spans="1:6" x14ac:dyDescent="0.2">
      <c r="A2390" s="4">
        <v>5113</v>
      </c>
      <c r="B2390" s="4">
        <v>386203</v>
      </c>
      <c r="C2390" s="4" t="s">
        <v>6506</v>
      </c>
      <c r="D2390" s="4" t="s">
        <v>2467</v>
      </c>
      <c r="E2390" s="4" t="s">
        <v>6329</v>
      </c>
      <c r="F2390" s="4" t="s">
        <v>2700</v>
      </c>
    </row>
    <row r="2391" spans="1:6" x14ac:dyDescent="0.2">
      <c r="A2391" s="4">
        <v>5114</v>
      </c>
      <c r="B2391" s="4">
        <v>386203</v>
      </c>
      <c r="C2391" s="4" t="s">
        <v>6505</v>
      </c>
      <c r="D2391" s="4" t="s">
        <v>2467</v>
      </c>
      <c r="E2391" s="4" t="s">
        <v>6329</v>
      </c>
      <c r="F2391" s="4" t="s">
        <v>2700</v>
      </c>
    </row>
    <row r="2392" spans="1:6" x14ac:dyDescent="0.2">
      <c r="A2392" s="4">
        <v>5115</v>
      </c>
      <c r="B2392" s="4">
        <v>386203</v>
      </c>
      <c r="C2392" s="4" t="s">
        <v>6504</v>
      </c>
      <c r="D2392" s="4" t="s">
        <v>2467</v>
      </c>
      <c r="E2392" s="4" t="s">
        <v>6329</v>
      </c>
      <c r="F2392" s="4" t="s">
        <v>2700</v>
      </c>
    </row>
    <row r="2393" spans="1:6" x14ac:dyDescent="0.2">
      <c r="A2393" s="4">
        <v>5116</v>
      </c>
      <c r="B2393" s="4">
        <v>391428</v>
      </c>
      <c r="C2393" s="4" t="s">
        <v>6503</v>
      </c>
      <c r="D2393" s="4" t="s">
        <v>2375</v>
      </c>
      <c r="E2393" s="4" t="s">
        <v>2375</v>
      </c>
      <c r="F2393" s="4" t="s">
        <v>2700</v>
      </c>
    </row>
    <row r="2394" spans="1:6" x14ac:dyDescent="0.2">
      <c r="A2394" s="4">
        <v>5117</v>
      </c>
      <c r="B2394" s="4">
        <v>389767</v>
      </c>
      <c r="C2394" s="4" t="s">
        <v>6502</v>
      </c>
      <c r="D2394" s="4" t="s">
        <v>2375</v>
      </c>
      <c r="E2394" s="4" t="s">
        <v>2375</v>
      </c>
      <c r="F2394" s="4" t="s">
        <v>2700</v>
      </c>
    </row>
    <row r="2395" spans="1:6" x14ac:dyDescent="0.2">
      <c r="A2395" s="4">
        <v>5118</v>
      </c>
      <c r="B2395" s="4"/>
      <c r="C2395" s="4" t="s">
        <v>6501</v>
      </c>
      <c r="D2395" s="4" t="s">
        <v>2568</v>
      </c>
      <c r="E2395" s="4" t="s">
        <v>6500</v>
      </c>
      <c r="F2395" s="4" t="s">
        <v>2700</v>
      </c>
    </row>
    <row r="2396" spans="1:6" x14ac:dyDescent="0.2">
      <c r="A2396" s="4">
        <v>5119</v>
      </c>
      <c r="B2396" s="4">
        <v>388644</v>
      </c>
      <c r="C2396" s="4" t="s">
        <v>6499</v>
      </c>
      <c r="D2396" s="4" t="s">
        <v>2594</v>
      </c>
      <c r="E2396" s="4" t="s">
        <v>6447</v>
      </c>
      <c r="F2396" s="4" t="s">
        <v>2700</v>
      </c>
    </row>
    <row r="2397" spans="1:6" x14ac:dyDescent="0.2">
      <c r="A2397" s="4">
        <v>5120</v>
      </c>
      <c r="B2397" s="4">
        <v>382754</v>
      </c>
      <c r="C2397" s="4" t="s">
        <v>6498</v>
      </c>
      <c r="D2397" s="4" t="s">
        <v>2544</v>
      </c>
      <c r="E2397" s="4" t="s">
        <v>6447</v>
      </c>
      <c r="F2397" s="4" t="s">
        <v>2700</v>
      </c>
    </row>
    <row r="2398" spans="1:6" x14ac:dyDescent="0.2">
      <c r="A2398" s="4">
        <v>5121</v>
      </c>
      <c r="B2398" s="4">
        <v>366724</v>
      </c>
      <c r="C2398" s="4" t="s">
        <v>6497</v>
      </c>
      <c r="D2398" s="4" t="s">
        <v>2509</v>
      </c>
      <c r="E2398" s="4" t="s">
        <v>6447</v>
      </c>
      <c r="F2398" s="4" t="s">
        <v>2700</v>
      </c>
    </row>
    <row r="2399" spans="1:6" x14ac:dyDescent="0.2">
      <c r="A2399" s="4">
        <v>5122</v>
      </c>
      <c r="B2399" s="4">
        <v>388659</v>
      </c>
      <c r="C2399" s="4" t="s">
        <v>6496</v>
      </c>
      <c r="D2399" s="4" t="s">
        <v>2557</v>
      </c>
      <c r="E2399" s="4" t="s">
        <v>6447</v>
      </c>
      <c r="F2399" s="4" t="s">
        <v>2700</v>
      </c>
    </row>
    <row r="2400" spans="1:6" x14ac:dyDescent="0.2">
      <c r="A2400" s="4">
        <v>5123</v>
      </c>
      <c r="B2400" s="4">
        <v>83478</v>
      </c>
      <c r="C2400" s="4" t="s">
        <v>6495</v>
      </c>
      <c r="D2400" s="4" t="s">
        <v>2330</v>
      </c>
      <c r="E2400" s="4" t="s">
        <v>6258</v>
      </c>
      <c r="F2400" s="4" t="s">
        <v>2700</v>
      </c>
    </row>
    <row r="2401" spans="1:6" x14ac:dyDescent="0.2">
      <c r="A2401" s="4">
        <v>5124</v>
      </c>
      <c r="B2401" s="4">
        <v>388838</v>
      </c>
      <c r="C2401" s="4" t="s">
        <v>6494</v>
      </c>
      <c r="D2401" s="4" t="s">
        <v>2335</v>
      </c>
      <c r="E2401" s="4" t="s">
        <v>6211</v>
      </c>
      <c r="F2401" s="4" t="s">
        <v>2700</v>
      </c>
    </row>
    <row r="2402" spans="1:6" x14ac:dyDescent="0.2">
      <c r="A2402" s="4">
        <v>5125</v>
      </c>
      <c r="B2402" s="4">
        <v>390561</v>
      </c>
      <c r="C2402" s="4" t="s">
        <v>6493</v>
      </c>
      <c r="D2402" s="4" t="s">
        <v>2335</v>
      </c>
      <c r="E2402" s="4" t="s">
        <v>6211</v>
      </c>
      <c r="F2402" s="4" t="s">
        <v>2700</v>
      </c>
    </row>
    <row r="2403" spans="1:6" x14ac:dyDescent="0.2">
      <c r="A2403" s="4">
        <v>5126</v>
      </c>
      <c r="B2403" s="4">
        <v>386604</v>
      </c>
      <c r="C2403" s="4" t="s">
        <v>6492</v>
      </c>
      <c r="D2403" s="4" t="s">
        <v>2335</v>
      </c>
      <c r="E2403" s="4" t="s">
        <v>6211</v>
      </c>
      <c r="F2403" s="4" t="s">
        <v>2700</v>
      </c>
    </row>
    <row r="2404" spans="1:6" x14ac:dyDescent="0.2">
      <c r="A2404" s="4">
        <v>5127</v>
      </c>
      <c r="B2404" s="4"/>
      <c r="C2404" s="4" t="s">
        <v>6491</v>
      </c>
      <c r="D2404" s="4" t="s">
        <v>2532</v>
      </c>
      <c r="E2404" s="4" t="s">
        <v>6486</v>
      </c>
      <c r="F2404" s="4" t="s">
        <v>2700</v>
      </c>
    </row>
    <row r="2405" spans="1:6" x14ac:dyDescent="0.2">
      <c r="A2405" s="4">
        <v>5128</v>
      </c>
      <c r="B2405" s="4"/>
      <c r="C2405" s="4" t="s">
        <v>6490</v>
      </c>
      <c r="D2405" s="4" t="s">
        <v>2532</v>
      </c>
      <c r="E2405" s="4" t="s">
        <v>6486</v>
      </c>
      <c r="F2405" s="4" t="s">
        <v>2700</v>
      </c>
    </row>
    <row r="2406" spans="1:6" x14ac:dyDescent="0.2">
      <c r="A2406" s="4">
        <v>5129</v>
      </c>
      <c r="B2406" s="4"/>
      <c r="C2406" s="4" t="s">
        <v>6489</v>
      </c>
      <c r="D2406" s="4" t="s">
        <v>2532</v>
      </c>
      <c r="E2406" s="4" t="s">
        <v>6486</v>
      </c>
      <c r="F2406" s="4" t="s">
        <v>2700</v>
      </c>
    </row>
    <row r="2407" spans="1:6" x14ac:dyDescent="0.2">
      <c r="A2407" s="4">
        <v>5130</v>
      </c>
      <c r="B2407" s="4"/>
      <c r="C2407" s="4" t="s">
        <v>6488</v>
      </c>
      <c r="D2407" s="4" t="s">
        <v>2620</v>
      </c>
      <c r="E2407" s="4" t="s">
        <v>6486</v>
      </c>
      <c r="F2407" s="4" t="s">
        <v>2700</v>
      </c>
    </row>
    <row r="2408" spans="1:6" x14ac:dyDescent="0.2">
      <c r="A2408" s="4">
        <v>5131</v>
      </c>
      <c r="B2408" s="4"/>
      <c r="C2408" s="4" t="s">
        <v>6487</v>
      </c>
      <c r="D2408" s="4" t="s">
        <v>2620</v>
      </c>
      <c r="E2408" s="4" t="s">
        <v>6486</v>
      </c>
      <c r="F2408" s="4" t="s">
        <v>2700</v>
      </c>
    </row>
    <row r="2409" spans="1:6" x14ac:dyDescent="0.2">
      <c r="A2409" s="4">
        <v>5132</v>
      </c>
      <c r="B2409" s="4">
        <v>368967</v>
      </c>
      <c r="C2409" s="4" t="s">
        <v>6485</v>
      </c>
      <c r="D2409" s="4" t="s">
        <v>2530</v>
      </c>
      <c r="E2409" s="4" t="s">
        <v>2530</v>
      </c>
      <c r="F2409" s="4" t="s">
        <v>2700</v>
      </c>
    </row>
    <row r="2410" spans="1:6" x14ac:dyDescent="0.2">
      <c r="A2410" s="4">
        <v>5133</v>
      </c>
      <c r="B2410" s="4">
        <v>385377</v>
      </c>
      <c r="C2410" s="4" t="s">
        <v>6484</v>
      </c>
      <c r="D2410" s="4" t="s">
        <v>2524</v>
      </c>
      <c r="E2410" s="4" t="s">
        <v>6267</v>
      </c>
      <c r="F2410" s="4" t="s">
        <v>2700</v>
      </c>
    </row>
    <row r="2411" spans="1:6" x14ac:dyDescent="0.2">
      <c r="A2411" s="4">
        <v>5134</v>
      </c>
      <c r="B2411" s="4">
        <v>386455</v>
      </c>
      <c r="C2411" s="4" t="s">
        <v>6483</v>
      </c>
      <c r="D2411" s="4" t="s">
        <v>2465</v>
      </c>
      <c r="E2411" s="4" t="s">
        <v>6481</v>
      </c>
      <c r="F2411" s="4" t="s">
        <v>2700</v>
      </c>
    </row>
    <row r="2412" spans="1:6" x14ac:dyDescent="0.2">
      <c r="A2412" s="4">
        <v>5135</v>
      </c>
      <c r="B2412" s="4">
        <v>386454</v>
      </c>
      <c r="C2412" s="4" t="s">
        <v>6482</v>
      </c>
      <c r="D2412" s="4" t="s">
        <v>2465</v>
      </c>
      <c r="E2412" s="4" t="s">
        <v>6481</v>
      </c>
      <c r="F2412" s="4" t="s">
        <v>2700</v>
      </c>
    </row>
    <row r="2413" spans="1:6" x14ac:dyDescent="0.2">
      <c r="A2413" s="4">
        <v>5136</v>
      </c>
      <c r="B2413" s="4">
        <v>387793</v>
      </c>
      <c r="C2413" s="4" t="s">
        <v>6480</v>
      </c>
      <c r="D2413" s="4" t="s">
        <v>2600</v>
      </c>
      <c r="E2413" s="4" t="s">
        <v>4421</v>
      </c>
      <c r="F2413" s="4" t="s">
        <v>2700</v>
      </c>
    </row>
    <row r="2414" spans="1:6" x14ac:dyDescent="0.2">
      <c r="A2414" s="4">
        <v>5137</v>
      </c>
      <c r="B2414" s="4">
        <v>387794</v>
      </c>
      <c r="C2414" s="4" t="s">
        <v>6479</v>
      </c>
      <c r="D2414" s="4" t="s">
        <v>2600</v>
      </c>
      <c r="E2414" s="4" t="s">
        <v>4421</v>
      </c>
      <c r="F2414" s="4" t="s">
        <v>2700</v>
      </c>
    </row>
    <row r="2415" spans="1:6" x14ac:dyDescent="0.2">
      <c r="A2415" s="4">
        <v>5138</v>
      </c>
      <c r="B2415" s="4">
        <v>388284</v>
      </c>
      <c r="C2415" s="4" t="s">
        <v>6478</v>
      </c>
      <c r="D2415" s="4" t="s">
        <v>2541</v>
      </c>
      <c r="E2415" s="4" t="s">
        <v>2541</v>
      </c>
      <c r="F2415" s="4" t="s">
        <v>2700</v>
      </c>
    </row>
    <row r="2416" spans="1:6" x14ac:dyDescent="0.2">
      <c r="A2416" s="4">
        <v>5139</v>
      </c>
      <c r="B2416" s="4">
        <v>365627</v>
      </c>
      <c r="C2416" s="4" t="s">
        <v>6477</v>
      </c>
      <c r="D2416" s="4" t="s">
        <v>2453</v>
      </c>
      <c r="E2416" s="4" t="s">
        <v>6292</v>
      </c>
      <c r="F2416" s="4" t="s">
        <v>2700</v>
      </c>
    </row>
    <row r="2417" spans="1:6" x14ac:dyDescent="0.2">
      <c r="A2417" s="4">
        <v>5140</v>
      </c>
      <c r="B2417" s="4">
        <v>394068</v>
      </c>
      <c r="C2417" s="4" t="s">
        <v>6476</v>
      </c>
      <c r="D2417" s="4" t="s">
        <v>2453</v>
      </c>
      <c r="E2417" s="4" t="s">
        <v>6292</v>
      </c>
      <c r="F2417" s="4" t="s">
        <v>2700</v>
      </c>
    </row>
    <row r="2418" spans="1:6" x14ac:dyDescent="0.2">
      <c r="A2418" s="4">
        <v>5141</v>
      </c>
      <c r="B2418" s="4">
        <v>372238</v>
      </c>
      <c r="C2418" s="4" t="s">
        <v>6475</v>
      </c>
      <c r="D2418" s="4" t="s">
        <v>2517</v>
      </c>
      <c r="E2418" s="4" t="s">
        <v>6190</v>
      </c>
      <c r="F2418" s="4" t="s">
        <v>2700</v>
      </c>
    </row>
    <row r="2419" spans="1:6" x14ac:dyDescent="0.2">
      <c r="A2419" s="4">
        <v>5142</v>
      </c>
      <c r="B2419" s="4">
        <v>373385</v>
      </c>
      <c r="C2419" s="4" t="s">
        <v>6474</v>
      </c>
      <c r="D2419" s="4" t="s">
        <v>2517</v>
      </c>
      <c r="E2419" s="4" t="s">
        <v>6190</v>
      </c>
      <c r="F2419" s="4" t="s">
        <v>2700</v>
      </c>
    </row>
    <row r="2420" spans="1:6" x14ac:dyDescent="0.2">
      <c r="A2420" s="4">
        <v>5143</v>
      </c>
      <c r="B2420" s="4">
        <v>388044</v>
      </c>
      <c r="C2420" s="4" t="s">
        <v>6473</v>
      </c>
      <c r="D2420" s="4" t="s">
        <v>2517</v>
      </c>
      <c r="E2420" s="4" t="s">
        <v>6190</v>
      </c>
      <c r="F2420" s="4" t="s">
        <v>2700</v>
      </c>
    </row>
    <row r="2421" spans="1:6" x14ac:dyDescent="0.2">
      <c r="A2421" s="4">
        <v>5144</v>
      </c>
      <c r="B2421" s="4">
        <v>388326</v>
      </c>
      <c r="C2421" s="4" t="s">
        <v>6472</v>
      </c>
      <c r="D2421" s="4" t="s">
        <v>2527</v>
      </c>
      <c r="E2421" s="4" t="s">
        <v>6190</v>
      </c>
      <c r="F2421" s="4" t="s">
        <v>2700</v>
      </c>
    </row>
    <row r="2422" spans="1:6" x14ac:dyDescent="0.2">
      <c r="A2422" s="4">
        <v>5145</v>
      </c>
      <c r="B2422" s="4">
        <v>390151</v>
      </c>
      <c r="C2422" s="4" t="s">
        <v>6471</v>
      </c>
      <c r="D2422" s="4" t="s">
        <v>2513</v>
      </c>
      <c r="E2422" s="4" t="s">
        <v>6190</v>
      </c>
      <c r="F2422" s="4" t="s">
        <v>2700</v>
      </c>
    </row>
    <row r="2423" spans="1:6" x14ac:dyDescent="0.2">
      <c r="A2423" s="4">
        <v>5146</v>
      </c>
      <c r="B2423" s="4">
        <v>392387</v>
      </c>
      <c r="C2423" s="4" t="s">
        <v>6470</v>
      </c>
      <c r="D2423" s="4" t="s">
        <v>2579</v>
      </c>
      <c r="E2423" s="4" t="s">
        <v>6190</v>
      </c>
      <c r="F2423" s="4" t="s">
        <v>2700</v>
      </c>
    </row>
    <row r="2424" spans="1:6" x14ac:dyDescent="0.2">
      <c r="A2424" s="4">
        <v>5147</v>
      </c>
      <c r="B2424" s="4">
        <v>366125</v>
      </c>
      <c r="C2424" s="4" t="s">
        <v>6469</v>
      </c>
      <c r="D2424" s="4" t="s">
        <v>2426</v>
      </c>
      <c r="E2424" s="4" t="s">
        <v>2426</v>
      </c>
      <c r="F2424" s="4" t="s">
        <v>2700</v>
      </c>
    </row>
    <row r="2425" spans="1:6" x14ac:dyDescent="0.2">
      <c r="A2425" s="4">
        <v>5148</v>
      </c>
      <c r="B2425" s="4">
        <v>389291</v>
      </c>
      <c r="C2425" s="4" t="s">
        <v>6468</v>
      </c>
      <c r="D2425" s="4" t="s">
        <v>2426</v>
      </c>
      <c r="E2425" s="4" t="s">
        <v>2426</v>
      </c>
      <c r="F2425" s="4" t="s">
        <v>2700</v>
      </c>
    </row>
    <row r="2426" spans="1:6" x14ac:dyDescent="0.2">
      <c r="A2426" s="4">
        <v>5149</v>
      </c>
      <c r="B2426" s="4">
        <v>391206</v>
      </c>
      <c r="C2426" s="4" t="s">
        <v>6467</v>
      </c>
      <c r="D2426" s="4" t="s">
        <v>2354</v>
      </c>
      <c r="E2426" s="4" t="s">
        <v>6199</v>
      </c>
      <c r="F2426" s="4" t="s">
        <v>2700</v>
      </c>
    </row>
    <row r="2427" spans="1:6" x14ac:dyDescent="0.2">
      <c r="A2427" s="4">
        <v>5150</v>
      </c>
      <c r="B2427" s="4">
        <v>379202</v>
      </c>
      <c r="C2427" s="4" t="s">
        <v>6466</v>
      </c>
      <c r="D2427" s="4" t="s">
        <v>2515</v>
      </c>
      <c r="E2427" s="4" t="s">
        <v>6192</v>
      </c>
      <c r="F2427" s="4" t="s">
        <v>2700</v>
      </c>
    </row>
    <row r="2428" spans="1:6" x14ac:dyDescent="0.2">
      <c r="A2428" s="4">
        <v>5151</v>
      </c>
      <c r="B2428" s="4">
        <v>387517</v>
      </c>
      <c r="C2428" s="4" t="s">
        <v>6465</v>
      </c>
      <c r="D2428" s="4" t="s">
        <v>2523</v>
      </c>
      <c r="E2428" s="4" t="s">
        <v>6192</v>
      </c>
      <c r="F2428" s="4" t="s">
        <v>2700</v>
      </c>
    </row>
    <row r="2429" spans="1:6" x14ac:dyDescent="0.2">
      <c r="A2429" s="4">
        <v>5152</v>
      </c>
      <c r="B2429" s="4">
        <v>378462</v>
      </c>
      <c r="C2429" s="4" t="s">
        <v>6464</v>
      </c>
      <c r="D2429" s="4" t="s">
        <v>2523</v>
      </c>
      <c r="E2429" s="4" t="s">
        <v>6192</v>
      </c>
      <c r="F2429" s="4" t="s">
        <v>2700</v>
      </c>
    </row>
    <row r="2430" spans="1:6" x14ac:dyDescent="0.2">
      <c r="A2430" s="4">
        <v>5153</v>
      </c>
      <c r="B2430" s="4">
        <v>387995</v>
      </c>
      <c r="C2430" s="4" t="s">
        <v>6463</v>
      </c>
      <c r="D2430" s="4" t="s">
        <v>2561</v>
      </c>
      <c r="E2430" s="4" t="s">
        <v>6192</v>
      </c>
      <c r="F2430" s="4" t="s">
        <v>2700</v>
      </c>
    </row>
    <row r="2431" spans="1:6" x14ac:dyDescent="0.2">
      <c r="A2431" s="4">
        <v>5154</v>
      </c>
      <c r="B2431" s="4">
        <v>391270</v>
      </c>
      <c r="C2431" s="4" t="s">
        <v>6462</v>
      </c>
      <c r="D2431" s="4" t="s">
        <v>2335</v>
      </c>
      <c r="E2431" s="4" t="s">
        <v>6211</v>
      </c>
      <c r="F2431" s="4" t="s">
        <v>2700</v>
      </c>
    </row>
    <row r="2432" spans="1:6" x14ac:dyDescent="0.2">
      <c r="A2432" s="4">
        <v>5155</v>
      </c>
      <c r="B2432" s="4">
        <v>390631</v>
      </c>
      <c r="C2432" s="4" t="s">
        <v>6461</v>
      </c>
      <c r="D2432" s="4" t="s">
        <v>2330</v>
      </c>
      <c r="E2432" s="4" t="s">
        <v>6258</v>
      </c>
      <c r="F2432" s="4" t="s">
        <v>2700</v>
      </c>
    </row>
    <row r="2433" spans="1:6" x14ac:dyDescent="0.2">
      <c r="A2433" s="4">
        <v>5156</v>
      </c>
      <c r="B2433" s="4">
        <v>376304</v>
      </c>
      <c r="C2433" s="4" t="s">
        <v>6460</v>
      </c>
      <c r="D2433" s="4" t="s">
        <v>2370</v>
      </c>
      <c r="E2433" s="4" t="s">
        <v>2370</v>
      </c>
      <c r="F2433" s="4" t="s">
        <v>2700</v>
      </c>
    </row>
    <row r="2434" spans="1:6" x14ac:dyDescent="0.2">
      <c r="A2434" s="4">
        <v>5157</v>
      </c>
      <c r="B2434" s="4">
        <v>391297</v>
      </c>
      <c r="C2434" s="4" t="s">
        <v>6459</v>
      </c>
      <c r="D2434" s="4" t="s">
        <v>2435</v>
      </c>
      <c r="E2434" s="4" t="s">
        <v>2435</v>
      </c>
      <c r="F2434" s="4" t="s">
        <v>2700</v>
      </c>
    </row>
    <row r="2435" spans="1:6" x14ac:dyDescent="0.2">
      <c r="A2435" s="4">
        <v>5158</v>
      </c>
      <c r="B2435" s="4">
        <v>318916</v>
      </c>
      <c r="C2435" s="4" t="s">
        <v>6458</v>
      </c>
      <c r="D2435" s="4" t="s">
        <v>2336</v>
      </c>
      <c r="E2435" s="4" t="s">
        <v>6261</v>
      </c>
      <c r="F2435" s="4" t="s">
        <v>2700</v>
      </c>
    </row>
    <row r="2436" spans="1:6" x14ac:dyDescent="0.2">
      <c r="A2436" s="4">
        <v>5160</v>
      </c>
      <c r="B2436" s="4">
        <v>391291</v>
      </c>
      <c r="C2436" s="4" t="s">
        <v>6457</v>
      </c>
      <c r="D2436" s="4" t="s">
        <v>2536</v>
      </c>
      <c r="E2436" s="4" t="s">
        <v>6447</v>
      </c>
      <c r="F2436" s="4" t="s">
        <v>2700</v>
      </c>
    </row>
    <row r="2437" spans="1:6" x14ac:dyDescent="0.2">
      <c r="A2437" s="4">
        <v>5161</v>
      </c>
      <c r="B2437" s="4">
        <v>391289</v>
      </c>
      <c r="C2437" s="4" t="s">
        <v>6456</v>
      </c>
      <c r="D2437" s="4" t="s">
        <v>2536</v>
      </c>
      <c r="E2437" s="4" t="s">
        <v>6447</v>
      </c>
      <c r="F2437" s="4" t="s">
        <v>2700</v>
      </c>
    </row>
    <row r="2438" spans="1:6" x14ac:dyDescent="0.2">
      <c r="A2438" s="4">
        <v>5162</v>
      </c>
      <c r="B2438" s="4">
        <v>391287</v>
      </c>
      <c r="C2438" s="4" t="s">
        <v>6455</v>
      </c>
      <c r="D2438" s="4" t="s">
        <v>2536</v>
      </c>
      <c r="E2438" s="4" t="s">
        <v>6447</v>
      </c>
      <c r="F2438" s="4" t="s">
        <v>2700</v>
      </c>
    </row>
    <row r="2439" spans="1:6" x14ac:dyDescent="0.2">
      <c r="A2439" s="4">
        <v>5163</v>
      </c>
      <c r="B2439" s="4">
        <v>390844</v>
      </c>
      <c r="C2439" s="4" t="s">
        <v>6454</v>
      </c>
      <c r="D2439" s="4" t="s">
        <v>2536</v>
      </c>
      <c r="E2439" s="4" t="s">
        <v>6447</v>
      </c>
      <c r="F2439" s="4" t="s">
        <v>2700</v>
      </c>
    </row>
    <row r="2440" spans="1:6" x14ac:dyDescent="0.2">
      <c r="A2440" s="4">
        <v>5164</v>
      </c>
      <c r="B2440" s="4">
        <v>389730</v>
      </c>
      <c r="C2440" s="4" t="s">
        <v>6453</v>
      </c>
      <c r="D2440" s="4" t="s">
        <v>2559</v>
      </c>
      <c r="E2440" s="4" t="s">
        <v>6447</v>
      </c>
      <c r="F2440" s="4" t="s">
        <v>2700</v>
      </c>
    </row>
    <row r="2441" spans="1:6" x14ac:dyDescent="0.2">
      <c r="A2441" s="4">
        <v>5165</v>
      </c>
      <c r="B2441" s="4">
        <v>91480</v>
      </c>
      <c r="C2441" s="4" t="s">
        <v>6452</v>
      </c>
      <c r="D2441" s="4" t="s">
        <v>2594</v>
      </c>
      <c r="E2441" s="4" t="s">
        <v>6447</v>
      </c>
      <c r="F2441" s="4" t="s">
        <v>2700</v>
      </c>
    </row>
    <row r="2442" spans="1:6" x14ac:dyDescent="0.2">
      <c r="A2442" s="4">
        <v>5166</v>
      </c>
      <c r="B2442" s="4">
        <v>236882</v>
      </c>
      <c r="C2442" s="4" t="s">
        <v>6451</v>
      </c>
      <c r="D2442" s="4" t="s">
        <v>2509</v>
      </c>
      <c r="E2442" s="4" t="s">
        <v>6447</v>
      </c>
      <c r="F2442" s="4" t="s">
        <v>2700</v>
      </c>
    </row>
    <row r="2443" spans="1:6" x14ac:dyDescent="0.2">
      <c r="A2443" s="4">
        <v>5167</v>
      </c>
      <c r="B2443" s="4">
        <v>389572</v>
      </c>
      <c r="C2443" s="4" t="s">
        <v>6450</v>
      </c>
      <c r="D2443" s="4" t="s">
        <v>2558</v>
      </c>
      <c r="E2443" s="4" t="s">
        <v>6447</v>
      </c>
      <c r="F2443" s="4" t="s">
        <v>2700</v>
      </c>
    </row>
    <row r="2444" spans="1:6" x14ac:dyDescent="0.2">
      <c r="A2444" s="4">
        <v>5168</v>
      </c>
      <c r="B2444" s="4">
        <v>389575</v>
      </c>
      <c r="C2444" s="4" t="s">
        <v>6449</v>
      </c>
      <c r="D2444" s="4" t="s">
        <v>2558</v>
      </c>
      <c r="E2444" s="4" t="s">
        <v>6447</v>
      </c>
      <c r="F2444" s="4" t="s">
        <v>2700</v>
      </c>
    </row>
    <row r="2445" spans="1:6" x14ac:dyDescent="0.2">
      <c r="A2445" s="4">
        <v>5169</v>
      </c>
      <c r="B2445" s="4">
        <v>389565</v>
      </c>
      <c r="C2445" s="4" t="s">
        <v>6448</v>
      </c>
      <c r="D2445" s="4" t="s">
        <v>2558</v>
      </c>
      <c r="E2445" s="4" t="s">
        <v>6447</v>
      </c>
      <c r="F2445" s="4" t="s">
        <v>2700</v>
      </c>
    </row>
    <row r="2446" spans="1:6" x14ac:dyDescent="0.2">
      <c r="A2446" s="4">
        <v>5170</v>
      </c>
      <c r="B2446" s="4">
        <v>388212</v>
      </c>
      <c r="C2446" s="4" t="s">
        <v>6446</v>
      </c>
      <c r="D2446" s="4" t="s">
        <v>2550</v>
      </c>
      <c r="E2446" s="4" t="s">
        <v>6443</v>
      </c>
      <c r="F2446" s="4" t="s">
        <v>2700</v>
      </c>
    </row>
    <row r="2447" spans="1:6" x14ac:dyDescent="0.2">
      <c r="A2447" s="4">
        <v>5171</v>
      </c>
      <c r="B2447" s="4">
        <v>388215</v>
      </c>
      <c r="C2447" s="4" t="s">
        <v>6445</v>
      </c>
      <c r="D2447" s="4" t="s">
        <v>2550</v>
      </c>
      <c r="E2447" s="4" t="s">
        <v>6443</v>
      </c>
      <c r="F2447" s="4" t="s">
        <v>2700</v>
      </c>
    </row>
    <row r="2448" spans="1:6" x14ac:dyDescent="0.2">
      <c r="A2448" s="4">
        <v>5172</v>
      </c>
      <c r="B2448" s="4">
        <v>365338</v>
      </c>
      <c r="C2448" s="4" t="s">
        <v>6444</v>
      </c>
      <c r="D2448" s="4" t="s">
        <v>2550</v>
      </c>
      <c r="E2448" s="4" t="s">
        <v>6443</v>
      </c>
      <c r="F2448" s="4" t="s">
        <v>2700</v>
      </c>
    </row>
    <row r="2449" spans="1:6" x14ac:dyDescent="0.2">
      <c r="A2449" s="4">
        <v>5173</v>
      </c>
      <c r="B2449" s="4">
        <v>392443</v>
      </c>
      <c r="C2449" s="4" t="s">
        <v>6442</v>
      </c>
      <c r="D2449" s="4" t="s">
        <v>2573</v>
      </c>
      <c r="E2449" s="4" t="s">
        <v>6342</v>
      </c>
      <c r="F2449" s="4" t="s">
        <v>2700</v>
      </c>
    </row>
    <row r="2450" spans="1:6" x14ac:dyDescent="0.2">
      <c r="A2450" s="4">
        <v>5174</v>
      </c>
      <c r="B2450" s="4">
        <v>383535</v>
      </c>
      <c r="C2450" s="4" t="s">
        <v>6441</v>
      </c>
      <c r="D2450" s="4" t="s">
        <v>2528</v>
      </c>
      <c r="E2450" s="4" t="s">
        <v>6192</v>
      </c>
      <c r="F2450" s="4" t="s">
        <v>2700</v>
      </c>
    </row>
    <row r="2451" spans="1:6" x14ac:dyDescent="0.2">
      <c r="A2451" s="4">
        <v>5175</v>
      </c>
      <c r="B2451" s="4">
        <v>98465</v>
      </c>
      <c r="C2451" s="4" t="s">
        <v>6440</v>
      </c>
      <c r="D2451" s="4" t="s">
        <v>2330</v>
      </c>
      <c r="E2451" s="4" t="s">
        <v>6258</v>
      </c>
      <c r="F2451" s="4" t="s">
        <v>2700</v>
      </c>
    </row>
    <row r="2452" spans="1:6" x14ac:dyDescent="0.2">
      <c r="A2452" s="4">
        <v>5176</v>
      </c>
      <c r="B2452" s="4">
        <v>319635</v>
      </c>
      <c r="C2452" s="4" t="s">
        <v>6439</v>
      </c>
      <c r="D2452" s="4" t="s">
        <v>2405</v>
      </c>
      <c r="E2452" s="4" t="s">
        <v>6336</v>
      </c>
      <c r="F2452" s="4" t="s">
        <v>2700</v>
      </c>
    </row>
    <row r="2453" spans="1:6" x14ac:dyDescent="0.2">
      <c r="A2453" s="4">
        <v>5177</v>
      </c>
      <c r="B2453" s="4">
        <v>391428</v>
      </c>
      <c r="C2453" s="4" t="s">
        <v>2316</v>
      </c>
      <c r="D2453" s="4" t="s">
        <v>2375</v>
      </c>
      <c r="E2453" s="4" t="s">
        <v>2375</v>
      </c>
      <c r="F2453" s="4" t="s">
        <v>2700</v>
      </c>
    </row>
    <row r="2454" spans="1:6" x14ac:dyDescent="0.2">
      <c r="A2454" s="4">
        <v>5178</v>
      </c>
      <c r="B2454" s="4">
        <v>390899</v>
      </c>
      <c r="C2454" s="4" t="s">
        <v>6438</v>
      </c>
      <c r="D2454" s="4" t="s">
        <v>2513</v>
      </c>
      <c r="E2454" s="4" t="s">
        <v>6190</v>
      </c>
      <c r="F2454" s="4" t="s">
        <v>2700</v>
      </c>
    </row>
    <row r="2455" spans="1:6" x14ac:dyDescent="0.2">
      <c r="A2455" s="4">
        <v>5179</v>
      </c>
      <c r="B2455" s="4">
        <v>388433</v>
      </c>
      <c r="C2455" s="4" t="s">
        <v>6437</v>
      </c>
      <c r="D2455" s="4" t="s">
        <v>2517</v>
      </c>
      <c r="E2455" s="4" t="s">
        <v>6190</v>
      </c>
      <c r="F2455" s="4" t="s">
        <v>2700</v>
      </c>
    </row>
    <row r="2456" spans="1:6" x14ac:dyDescent="0.2">
      <c r="A2456" s="4">
        <v>5180</v>
      </c>
      <c r="B2456" s="4">
        <v>347065</v>
      </c>
      <c r="C2456" s="4" t="s">
        <v>6436</v>
      </c>
      <c r="D2456" s="4" t="s">
        <v>2517</v>
      </c>
      <c r="E2456" s="4" t="s">
        <v>6190</v>
      </c>
      <c r="F2456" s="4" t="s">
        <v>2700</v>
      </c>
    </row>
    <row r="2457" spans="1:6" x14ac:dyDescent="0.2">
      <c r="A2457" s="4">
        <v>5181</v>
      </c>
      <c r="B2457" s="4">
        <v>388893</v>
      </c>
      <c r="C2457" s="4" t="s">
        <v>6435</v>
      </c>
      <c r="D2457" s="4" t="s">
        <v>2540</v>
      </c>
      <c r="E2457" s="4" t="s">
        <v>2541</v>
      </c>
      <c r="F2457" s="4" t="s">
        <v>2700</v>
      </c>
    </row>
    <row r="2458" spans="1:6" x14ac:dyDescent="0.2">
      <c r="A2458" s="4">
        <v>5182</v>
      </c>
      <c r="B2458" s="4">
        <v>387121</v>
      </c>
      <c r="C2458" s="4" t="s">
        <v>6434</v>
      </c>
      <c r="D2458" s="4" t="s">
        <v>2600</v>
      </c>
      <c r="E2458" s="4" t="s">
        <v>4421</v>
      </c>
      <c r="F2458" s="4" t="s">
        <v>2700</v>
      </c>
    </row>
    <row r="2459" spans="1:6" x14ac:dyDescent="0.2">
      <c r="A2459" s="4">
        <v>5183</v>
      </c>
      <c r="B2459" s="4"/>
      <c r="C2459" s="4" t="s">
        <v>6433</v>
      </c>
      <c r="D2459" s="4" t="s">
        <v>2372</v>
      </c>
      <c r="E2459" s="4" t="s">
        <v>6429</v>
      </c>
      <c r="F2459" s="4" t="s">
        <v>2700</v>
      </c>
    </row>
    <row r="2460" spans="1:6" x14ac:dyDescent="0.2">
      <c r="A2460" s="4">
        <v>5184</v>
      </c>
      <c r="B2460" s="4"/>
      <c r="C2460" s="4" t="s">
        <v>6432</v>
      </c>
      <c r="D2460" s="4" t="s">
        <v>2372</v>
      </c>
      <c r="E2460" s="4" t="s">
        <v>6429</v>
      </c>
      <c r="F2460" s="4" t="s">
        <v>2700</v>
      </c>
    </row>
    <row r="2461" spans="1:6" x14ac:dyDescent="0.2">
      <c r="A2461" s="4">
        <v>5185</v>
      </c>
      <c r="B2461" s="4"/>
      <c r="C2461" s="4" t="s">
        <v>6431</v>
      </c>
      <c r="D2461" s="4" t="s">
        <v>2372</v>
      </c>
      <c r="E2461" s="4" t="s">
        <v>6429</v>
      </c>
      <c r="F2461" s="4" t="s">
        <v>2700</v>
      </c>
    </row>
    <row r="2462" spans="1:6" x14ac:dyDescent="0.2">
      <c r="A2462" s="4">
        <v>5186</v>
      </c>
      <c r="B2462" s="4"/>
      <c r="C2462" s="4" t="s">
        <v>6430</v>
      </c>
      <c r="D2462" s="4" t="s">
        <v>2372</v>
      </c>
      <c r="E2462" s="4" t="s">
        <v>6429</v>
      </c>
      <c r="F2462" s="4" t="s">
        <v>2700</v>
      </c>
    </row>
    <row r="2463" spans="1:6" x14ac:dyDescent="0.2">
      <c r="A2463" s="4">
        <v>5187</v>
      </c>
      <c r="B2463" s="4">
        <v>390154</v>
      </c>
      <c r="C2463" s="4" t="s">
        <v>6428</v>
      </c>
      <c r="D2463" s="4" t="s">
        <v>2513</v>
      </c>
      <c r="E2463" s="4" t="s">
        <v>6190</v>
      </c>
      <c r="F2463" s="4" t="s">
        <v>2700</v>
      </c>
    </row>
    <row r="2464" spans="1:6" x14ac:dyDescent="0.2">
      <c r="A2464" s="4">
        <v>5188</v>
      </c>
      <c r="B2464" s="4">
        <v>393540</v>
      </c>
      <c r="C2464" s="4" t="s">
        <v>6427</v>
      </c>
      <c r="D2464" s="4" t="s">
        <v>2435</v>
      </c>
      <c r="E2464" s="4" t="s">
        <v>2435</v>
      </c>
      <c r="F2464" s="4" t="s">
        <v>2700</v>
      </c>
    </row>
    <row r="2465" spans="1:6" x14ac:dyDescent="0.2">
      <c r="A2465" s="4">
        <v>5189</v>
      </c>
      <c r="B2465" s="4">
        <v>393514</v>
      </c>
      <c r="C2465" s="4" t="s">
        <v>2624</v>
      </c>
      <c r="D2465" s="4" t="s">
        <v>2624</v>
      </c>
      <c r="E2465" s="4" t="s">
        <v>6426</v>
      </c>
      <c r="F2465" s="4" t="s">
        <v>2700</v>
      </c>
    </row>
    <row r="2466" spans="1:6" x14ac:dyDescent="0.2">
      <c r="A2466" s="4">
        <v>5190</v>
      </c>
      <c r="B2466" s="4">
        <v>224376</v>
      </c>
      <c r="C2466" s="4" t="s">
        <v>2314</v>
      </c>
      <c r="D2466" s="4" t="s">
        <v>2336</v>
      </c>
      <c r="E2466" s="4" t="s">
        <v>6261</v>
      </c>
      <c r="F2466" s="4" t="s">
        <v>2700</v>
      </c>
    </row>
    <row r="2467" spans="1:6" x14ac:dyDescent="0.2">
      <c r="A2467" s="4">
        <v>5191</v>
      </c>
      <c r="B2467" s="4">
        <v>392669</v>
      </c>
      <c r="C2467" s="4" t="s">
        <v>6425</v>
      </c>
      <c r="D2467" s="4" t="s">
        <v>2335</v>
      </c>
      <c r="E2467" s="4" t="s">
        <v>6211</v>
      </c>
      <c r="F2467" s="4" t="s">
        <v>2700</v>
      </c>
    </row>
    <row r="2468" spans="1:6" x14ac:dyDescent="0.2">
      <c r="A2468" s="4">
        <v>5192</v>
      </c>
      <c r="B2468" s="4">
        <v>392668</v>
      </c>
      <c r="C2468" s="4" t="s">
        <v>6424</v>
      </c>
      <c r="D2468" s="4" t="s">
        <v>2335</v>
      </c>
      <c r="E2468" s="4" t="s">
        <v>6211</v>
      </c>
      <c r="F2468" s="4" t="s">
        <v>2700</v>
      </c>
    </row>
    <row r="2469" spans="1:6" x14ac:dyDescent="0.2">
      <c r="A2469" s="4">
        <v>5193</v>
      </c>
      <c r="B2469" s="4">
        <v>395265</v>
      </c>
      <c r="C2469" s="4" t="s">
        <v>6423</v>
      </c>
      <c r="D2469" s="4" t="s">
        <v>2330</v>
      </c>
      <c r="E2469" s="4" t="s">
        <v>6258</v>
      </c>
      <c r="F2469" s="4" t="s">
        <v>2700</v>
      </c>
    </row>
    <row r="2470" spans="1:6" x14ac:dyDescent="0.2">
      <c r="A2470" s="4">
        <v>5194</v>
      </c>
      <c r="B2470" s="4">
        <v>204877</v>
      </c>
      <c r="C2470" s="4" t="s">
        <v>2315</v>
      </c>
      <c r="D2470" s="4" t="s">
        <v>2351</v>
      </c>
      <c r="E2470" s="4" t="s">
        <v>2351</v>
      </c>
      <c r="F2470" s="4" t="s">
        <v>2700</v>
      </c>
    </row>
    <row r="2471" spans="1:6" x14ac:dyDescent="0.2">
      <c r="A2471" s="4">
        <v>5195</v>
      </c>
      <c r="B2471" s="4">
        <v>393082</v>
      </c>
      <c r="C2471" s="4" t="s">
        <v>6422</v>
      </c>
      <c r="D2471" s="4" t="s">
        <v>2470</v>
      </c>
      <c r="E2471" s="4" t="s">
        <v>6338</v>
      </c>
      <c r="F2471" s="4" t="s">
        <v>2700</v>
      </c>
    </row>
    <row r="2472" spans="1:6" x14ac:dyDescent="0.2">
      <c r="A2472" s="4">
        <v>5196</v>
      </c>
      <c r="B2472" s="4">
        <v>393818</v>
      </c>
      <c r="C2472" s="4" t="s">
        <v>6421</v>
      </c>
      <c r="D2472" s="4" t="s">
        <v>2524</v>
      </c>
      <c r="E2472" s="4" t="s">
        <v>6267</v>
      </c>
      <c r="F2472" s="4" t="s">
        <v>2700</v>
      </c>
    </row>
    <row r="2473" spans="1:6" x14ac:dyDescent="0.2">
      <c r="A2473" s="4">
        <v>5197</v>
      </c>
      <c r="B2473" s="4"/>
      <c r="C2473" s="4" t="s">
        <v>6420</v>
      </c>
      <c r="D2473" s="4" t="s">
        <v>6418</v>
      </c>
      <c r="E2473" s="4" t="s">
        <v>6417</v>
      </c>
      <c r="F2473" s="4" t="s">
        <v>2700</v>
      </c>
    </row>
    <row r="2474" spans="1:6" x14ac:dyDescent="0.2">
      <c r="A2474" s="4">
        <v>5198</v>
      </c>
      <c r="B2474" s="4"/>
      <c r="C2474" s="4" t="s">
        <v>6419</v>
      </c>
      <c r="D2474" s="4" t="s">
        <v>6418</v>
      </c>
      <c r="E2474" s="4" t="s">
        <v>6417</v>
      </c>
      <c r="F2474" s="4" t="s">
        <v>2700</v>
      </c>
    </row>
    <row r="2475" spans="1:6" x14ac:dyDescent="0.2">
      <c r="A2475" s="4">
        <v>5199</v>
      </c>
      <c r="B2475" s="4">
        <v>391283</v>
      </c>
      <c r="C2475" s="4" t="s">
        <v>2494</v>
      </c>
      <c r="D2475" s="4" t="s">
        <v>2494</v>
      </c>
      <c r="E2475" s="4" t="s">
        <v>2493</v>
      </c>
      <c r="F2475" s="4" t="s">
        <v>2700</v>
      </c>
    </row>
    <row r="2476" spans="1:6" x14ac:dyDescent="0.2">
      <c r="A2476" s="4">
        <v>5200</v>
      </c>
      <c r="B2476" s="4">
        <v>394559</v>
      </c>
      <c r="C2476" s="4" t="s">
        <v>6416</v>
      </c>
      <c r="D2476" s="4" t="s">
        <v>2335</v>
      </c>
      <c r="E2476" s="4" t="s">
        <v>6211</v>
      </c>
      <c r="F2476" s="4" t="s">
        <v>2700</v>
      </c>
    </row>
    <row r="2477" spans="1:6" x14ac:dyDescent="0.2">
      <c r="A2477" s="4">
        <v>5201</v>
      </c>
      <c r="B2477" s="4">
        <v>394800</v>
      </c>
      <c r="C2477" s="4" t="s">
        <v>6415</v>
      </c>
      <c r="D2477" s="4" t="s">
        <v>2335</v>
      </c>
      <c r="E2477" s="4" t="s">
        <v>6211</v>
      </c>
      <c r="F2477" s="4" t="s">
        <v>2700</v>
      </c>
    </row>
    <row r="2478" spans="1:6" x14ac:dyDescent="0.2">
      <c r="A2478" s="4">
        <v>5202</v>
      </c>
      <c r="B2478" s="4">
        <v>316824</v>
      </c>
      <c r="C2478" s="4" t="s">
        <v>6414</v>
      </c>
      <c r="D2478" s="4" t="s">
        <v>2334</v>
      </c>
      <c r="E2478" s="4" t="s">
        <v>6263</v>
      </c>
      <c r="F2478" s="4" t="s">
        <v>2700</v>
      </c>
    </row>
    <row r="2479" spans="1:6" x14ac:dyDescent="0.2">
      <c r="A2479" s="4">
        <v>5203</v>
      </c>
      <c r="B2479" s="4">
        <v>391689</v>
      </c>
      <c r="C2479" s="4" t="s">
        <v>6413</v>
      </c>
      <c r="D2479" s="4" t="s">
        <v>2345</v>
      </c>
      <c r="E2479" s="4" t="s">
        <v>6325</v>
      </c>
      <c r="F2479" s="4" t="s">
        <v>2700</v>
      </c>
    </row>
    <row r="2480" spans="1:6" x14ac:dyDescent="0.2">
      <c r="A2480" s="4">
        <v>5204</v>
      </c>
      <c r="B2480" s="4">
        <v>384245</v>
      </c>
      <c r="C2480" s="4" t="s">
        <v>6412</v>
      </c>
      <c r="D2480" s="4" t="s">
        <v>2483</v>
      </c>
      <c r="E2480" s="4" t="s">
        <v>6411</v>
      </c>
      <c r="F2480" s="4" t="s">
        <v>2700</v>
      </c>
    </row>
    <row r="2481" spans="1:6" x14ac:dyDescent="0.2">
      <c r="A2481" s="4">
        <v>5205</v>
      </c>
      <c r="B2481" s="4">
        <v>394224</v>
      </c>
      <c r="C2481" s="4" t="s">
        <v>6410</v>
      </c>
      <c r="D2481" s="4" t="s">
        <v>2375</v>
      </c>
      <c r="E2481" s="4" t="s">
        <v>2375</v>
      </c>
      <c r="F2481" s="4" t="s">
        <v>2700</v>
      </c>
    </row>
    <row r="2482" spans="1:6" x14ac:dyDescent="0.2">
      <c r="A2482" s="4">
        <v>5206</v>
      </c>
      <c r="B2482" s="4">
        <v>394225</v>
      </c>
      <c r="C2482" s="4" t="s">
        <v>2318</v>
      </c>
      <c r="D2482" s="4" t="s">
        <v>2375</v>
      </c>
      <c r="E2482" s="4" t="s">
        <v>2375</v>
      </c>
      <c r="F2482" s="4" t="s">
        <v>2700</v>
      </c>
    </row>
    <row r="2483" spans="1:6" x14ac:dyDescent="0.2">
      <c r="A2483" s="4">
        <v>5207</v>
      </c>
      <c r="B2483" s="4">
        <v>388400</v>
      </c>
      <c r="C2483" s="4" t="s">
        <v>6409</v>
      </c>
      <c r="D2483" s="4" t="s">
        <v>2578</v>
      </c>
      <c r="E2483" s="4" t="s">
        <v>6190</v>
      </c>
      <c r="F2483" s="4" t="s">
        <v>2700</v>
      </c>
    </row>
    <row r="2484" spans="1:6" x14ac:dyDescent="0.2">
      <c r="A2484" s="4">
        <v>5208</v>
      </c>
      <c r="B2484" s="4">
        <v>347197</v>
      </c>
      <c r="C2484" s="4" t="s">
        <v>6408</v>
      </c>
      <c r="D2484" s="4" t="s">
        <v>2578</v>
      </c>
      <c r="E2484" s="4" t="s">
        <v>6190</v>
      </c>
      <c r="F2484" s="4" t="s">
        <v>2700</v>
      </c>
    </row>
    <row r="2485" spans="1:6" x14ac:dyDescent="0.2">
      <c r="A2485" s="4">
        <v>5209</v>
      </c>
      <c r="B2485" s="4">
        <v>215227</v>
      </c>
      <c r="C2485" s="4" t="s">
        <v>6407</v>
      </c>
      <c r="D2485" s="4" t="s">
        <v>2578</v>
      </c>
      <c r="E2485" s="4" t="s">
        <v>6190</v>
      </c>
      <c r="F2485" s="4" t="s">
        <v>2700</v>
      </c>
    </row>
    <row r="2486" spans="1:6" x14ac:dyDescent="0.2">
      <c r="A2486" s="4">
        <v>5210</v>
      </c>
      <c r="B2486" s="4">
        <v>390881</v>
      </c>
      <c r="C2486" s="4" t="s">
        <v>6406</v>
      </c>
      <c r="D2486" s="4" t="s">
        <v>2579</v>
      </c>
      <c r="E2486" s="4" t="s">
        <v>6190</v>
      </c>
      <c r="F2486" s="4" t="s">
        <v>2700</v>
      </c>
    </row>
    <row r="2487" spans="1:6" x14ac:dyDescent="0.2">
      <c r="A2487" s="4">
        <v>5211</v>
      </c>
      <c r="B2487" s="4">
        <v>96116</v>
      </c>
      <c r="C2487" s="4" t="s">
        <v>6405</v>
      </c>
      <c r="D2487" s="4" t="s">
        <v>2579</v>
      </c>
      <c r="E2487" s="4" t="s">
        <v>6190</v>
      </c>
      <c r="F2487" s="4" t="s">
        <v>2700</v>
      </c>
    </row>
    <row r="2488" spans="1:6" x14ac:dyDescent="0.2">
      <c r="A2488" s="4">
        <v>5212</v>
      </c>
      <c r="B2488" s="4">
        <v>373341</v>
      </c>
      <c r="C2488" s="4" t="s">
        <v>6404</v>
      </c>
      <c r="D2488" s="4" t="s">
        <v>2522</v>
      </c>
      <c r="E2488" s="4" t="s">
        <v>6190</v>
      </c>
      <c r="F2488" s="4" t="s">
        <v>2700</v>
      </c>
    </row>
    <row r="2489" spans="1:6" x14ac:dyDescent="0.2">
      <c r="A2489" s="4">
        <v>5213</v>
      </c>
      <c r="B2489" s="4">
        <v>373293</v>
      </c>
      <c r="C2489" s="4" t="s">
        <v>6403</v>
      </c>
      <c r="D2489" s="4" t="s">
        <v>2522</v>
      </c>
      <c r="E2489" s="4" t="s">
        <v>6190</v>
      </c>
      <c r="F2489" s="4" t="s">
        <v>2700</v>
      </c>
    </row>
    <row r="2490" spans="1:6" x14ac:dyDescent="0.2">
      <c r="A2490" s="4">
        <v>5214</v>
      </c>
      <c r="B2490" s="4">
        <v>373291</v>
      </c>
      <c r="C2490" s="4" t="s">
        <v>6402</v>
      </c>
      <c r="D2490" s="4" t="s">
        <v>2522</v>
      </c>
      <c r="E2490" s="4" t="s">
        <v>6190</v>
      </c>
      <c r="F2490" s="4" t="s">
        <v>2700</v>
      </c>
    </row>
    <row r="2491" spans="1:6" x14ac:dyDescent="0.2">
      <c r="A2491" s="4">
        <v>5215</v>
      </c>
      <c r="B2491" s="4">
        <v>373288</v>
      </c>
      <c r="C2491" s="4" t="s">
        <v>6401</v>
      </c>
      <c r="D2491" s="4" t="s">
        <v>2522</v>
      </c>
      <c r="E2491" s="4" t="s">
        <v>6190</v>
      </c>
      <c r="F2491" s="4" t="s">
        <v>2700</v>
      </c>
    </row>
    <row r="2492" spans="1:6" x14ac:dyDescent="0.2">
      <c r="A2492" s="4">
        <v>5216</v>
      </c>
      <c r="B2492" s="4">
        <v>392317</v>
      </c>
      <c r="C2492" s="4" t="s">
        <v>6400</v>
      </c>
      <c r="D2492" s="4" t="s">
        <v>2514</v>
      </c>
      <c r="E2492" s="4" t="s">
        <v>6190</v>
      </c>
      <c r="F2492" s="4" t="s">
        <v>2700</v>
      </c>
    </row>
    <row r="2493" spans="1:6" x14ac:dyDescent="0.2">
      <c r="A2493" s="4">
        <v>5217</v>
      </c>
      <c r="B2493" s="4">
        <v>282245</v>
      </c>
      <c r="C2493" s="4" t="s">
        <v>6399</v>
      </c>
      <c r="D2493" s="4" t="s">
        <v>2490</v>
      </c>
      <c r="E2493" s="4" t="s">
        <v>2632</v>
      </c>
      <c r="F2493" s="4" t="s">
        <v>2700</v>
      </c>
    </row>
    <row r="2494" spans="1:6" x14ac:dyDescent="0.2">
      <c r="A2494" s="4">
        <v>5218</v>
      </c>
      <c r="B2494" s="4">
        <v>180230</v>
      </c>
      <c r="C2494" s="4" t="s">
        <v>6398</v>
      </c>
      <c r="D2494" s="4" t="s">
        <v>2595</v>
      </c>
      <c r="E2494" s="4" t="s">
        <v>2595</v>
      </c>
      <c r="F2494" s="4" t="s">
        <v>2700</v>
      </c>
    </row>
    <row r="2495" spans="1:6" x14ac:dyDescent="0.2">
      <c r="A2495" s="4">
        <v>5219</v>
      </c>
      <c r="B2495" s="4">
        <v>109768</v>
      </c>
      <c r="C2495" s="4" t="s">
        <v>6397</v>
      </c>
      <c r="D2495" s="4" t="s">
        <v>2595</v>
      </c>
      <c r="E2495" s="4" t="s">
        <v>2595</v>
      </c>
      <c r="F2495" s="4" t="s">
        <v>2700</v>
      </c>
    </row>
    <row r="2496" spans="1:6" x14ac:dyDescent="0.2">
      <c r="A2496" s="4">
        <v>5220</v>
      </c>
      <c r="B2496" s="4">
        <v>111462</v>
      </c>
      <c r="C2496" s="4" t="s">
        <v>6396</v>
      </c>
      <c r="D2496" s="4" t="s">
        <v>2611</v>
      </c>
      <c r="E2496" s="4" t="s">
        <v>6215</v>
      </c>
      <c r="F2496" s="4" t="s">
        <v>2700</v>
      </c>
    </row>
    <row r="2497" spans="1:6" x14ac:dyDescent="0.2">
      <c r="A2497" s="4">
        <v>5221</v>
      </c>
      <c r="B2497" s="4">
        <v>116952</v>
      </c>
      <c r="C2497" s="4" t="s">
        <v>6395</v>
      </c>
      <c r="D2497" s="4" t="s">
        <v>2611</v>
      </c>
      <c r="E2497" s="4" t="s">
        <v>6215</v>
      </c>
      <c r="F2497" s="4" t="s">
        <v>2700</v>
      </c>
    </row>
    <row r="2498" spans="1:6" x14ac:dyDescent="0.2">
      <c r="A2498" s="4">
        <v>5222</v>
      </c>
      <c r="B2498" s="4">
        <v>117243</v>
      </c>
      <c r="C2498" s="4" t="s">
        <v>6394</v>
      </c>
      <c r="D2498" s="4" t="s">
        <v>2611</v>
      </c>
      <c r="E2498" s="4" t="s">
        <v>6215</v>
      </c>
      <c r="F2498" s="4" t="s">
        <v>2700</v>
      </c>
    </row>
    <row r="2499" spans="1:6" x14ac:dyDescent="0.2">
      <c r="A2499" s="4">
        <v>5223</v>
      </c>
      <c r="B2499" s="4">
        <v>109369</v>
      </c>
      <c r="C2499" s="4" t="s">
        <v>6393</v>
      </c>
      <c r="D2499" s="4" t="s">
        <v>2611</v>
      </c>
      <c r="E2499" s="4" t="s">
        <v>6215</v>
      </c>
      <c r="F2499" s="4" t="s">
        <v>2700</v>
      </c>
    </row>
    <row r="2500" spans="1:6" x14ac:dyDescent="0.2">
      <c r="A2500" s="4">
        <v>5224</v>
      </c>
      <c r="B2500" s="4">
        <v>111086</v>
      </c>
      <c r="C2500" s="4" t="s">
        <v>6392</v>
      </c>
      <c r="D2500" s="4" t="s">
        <v>2611</v>
      </c>
      <c r="E2500" s="4" t="s">
        <v>6215</v>
      </c>
      <c r="F2500" s="4" t="s">
        <v>2700</v>
      </c>
    </row>
    <row r="2501" spans="1:6" x14ac:dyDescent="0.2">
      <c r="A2501" s="4">
        <v>5225</v>
      </c>
      <c r="B2501" s="4"/>
      <c r="C2501" s="4" t="s">
        <v>6391</v>
      </c>
      <c r="D2501" s="4" t="s">
        <v>2322</v>
      </c>
      <c r="E2501" s="4" t="s">
        <v>6365</v>
      </c>
      <c r="F2501" s="4" t="s">
        <v>2700</v>
      </c>
    </row>
    <row r="2502" spans="1:6" x14ac:dyDescent="0.2">
      <c r="A2502" s="4">
        <v>5226</v>
      </c>
      <c r="B2502" s="4"/>
      <c r="C2502" s="4" t="s">
        <v>6390</v>
      </c>
      <c r="D2502" s="4" t="s">
        <v>2322</v>
      </c>
      <c r="E2502" s="4" t="s">
        <v>6365</v>
      </c>
      <c r="F2502" s="4" t="s">
        <v>2700</v>
      </c>
    </row>
    <row r="2503" spans="1:6" x14ac:dyDescent="0.2">
      <c r="A2503" s="4">
        <v>5227</v>
      </c>
      <c r="B2503" s="4">
        <v>345178</v>
      </c>
      <c r="C2503" s="4" t="s">
        <v>6389</v>
      </c>
      <c r="D2503" s="4" t="s">
        <v>2326</v>
      </c>
      <c r="E2503" s="4" t="s">
        <v>6215</v>
      </c>
      <c r="F2503" s="4" t="s">
        <v>2700</v>
      </c>
    </row>
    <row r="2504" spans="1:6" x14ac:dyDescent="0.2">
      <c r="A2504" s="4">
        <v>5228</v>
      </c>
      <c r="B2504" s="4"/>
      <c r="C2504" s="4" t="s">
        <v>6388</v>
      </c>
      <c r="D2504" s="4" t="s">
        <v>2326</v>
      </c>
      <c r="E2504" s="4" t="s">
        <v>6215</v>
      </c>
      <c r="F2504" s="4" t="s">
        <v>2700</v>
      </c>
    </row>
    <row r="2505" spans="1:6" x14ac:dyDescent="0.2">
      <c r="A2505" s="4">
        <v>5229</v>
      </c>
      <c r="B2505" s="4">
        <v>353473</v>
      </c>
      <c r="C2505" s="4" t="s">
        <v>6387</v>
      </c>
      <c r="D2505" s="4" t="s">
        <v>2326</v>
      </c>
      <c r="E2505" s="4" t="s">
        <v>6215</v>
      </c>
      <c r="F2505" s="4" t="s">
        <v>2700</v>
      </c>
    </row>
    <row r="2506" spans="1:6" x14ac:dyDescent="0.2">
      <c r="A2506" s="4">
        <v>5230</v>
      </c>
      <c r="B2506" s="4"/>
      <c r="C2506" s="4" t="s">
        <v>6386</v>
      </c>
      <c r="D2506" s="4" t="s">
        <v>2326</v>
      </c>
      <c r="E2506" s="4" t="s">
        <v>6215</v>
      </c>
      <c r="F2506" s="4" t="s">
        <v>2700</v>
      </c>
    </row>
    <row r="2507" spans="1:6" x14ac:dyDescent="0.2">
      <c r="A2507" s="4">
        <v>5231</v>
      </c>
      <c r="B2507" s="4">
        <v>109775</v>
      </c>
      <c r="C2507" s="4" t="s">
        <v>6385</v>
      </c>
      <c r="D2507" s="4" t="s">
        <v>2325</v>
      </c>
      <c r="E2507" s="4" t="s">
        <v>6215</v>
      </c>
      <c r="F2507" s="4" t="s">
        <v>2700</v>
      </c>
    </row>
    <row r="2508" spans="1:6" x14ac:dyDescent="0.2">
      <c r="A2508" s="4">
        <v>5232</v>
      </c>
      <c r="B2508" s="4">
        <v>109505</v>
      </c>
      <c r="C2508" s="4" t="s">
        <v>6384</v>
      </c>
      <c r="D2508" s="4" t="s">
        <v>2324</v>
      </c>
      <c r="E2508" s="4" t="s">
        <v>6215</v>
      </c>
      <c r="F2508" s="4" t="s">
        <v>2700</v>
      </c>
    </row>
    <row r="2509" spans="1:6" x14ac:dyDescent="0.2">
      <c r="A2509" s="4">
        <v>5233</v>
      </c>
      <c r="B2509" s="4">
        <v>112315</v>
      </c>
      <c r="C2509" s="4" t="s">
        <v>6383</v>
      </c>
      <c r="D2509" s="4" t="s">
        <v>2610</v>
      </c>
      <c r="E2509" s="4" t="s">
        <v>6215</v>
      </c>
      <c r="F2509" s="4" t="s">
        <v>2700</v>
      </c>
    </row>
    <row r="2510" spans="1:6" x14ac:dyDescent="0.2">
      <c r="A2510" s="4">
        <v>5234</v>
      </c>
      <c r="B2510" s="4">
        <v>395267</v>
      </c>
      <c r="C2510" s="4" t="s">
        <v>6382</v>
      </c>
      <c r="D2510" s="4" t="s">
        <v>2462</v>
      </c>
      <c r="E2510" s="4" t="s">
        <v>4478</v>
      </c>
      <c r="F2510" s="4" t="s">
        <v>2700</v>
      </c>
    </row>
    <row r="2511" spans="1:6" x14ac:dyDescent="0.2">
      <c r="A2511" s="4">
        <v>5237</v>
      </c>
      <c r="B2511" s="4">
        <v>400199</v>
      </c>
      <c r="C2511" s="4" t="s">
        <v>6381</v>
      </c>
      <c r="D2511" s="4" t="s">
        <v>2321</v>
      </c>
      <c r="E2511" s="4" t="s">
        <v>5848</v>
      </c>
      <c r="F2511" s="4" t="s">
        <v>2700</v>
      </c>
    </row>
    <row r="2512" spans="1:6" x14ac:dyDescent="0.2">
      <c r="A2512" s="4">
        <v>5238</v>
      </c>
      <c r="B2512" s="4">
        <v>400308</v>
      </c>
      <c r="C2512" s="4" t="s">
        <v>6380</v>
      </c>
      <c r="D2512" s="4" t="s">
        <v>2321</v>
      </c>
      <c r="E2512" s="4" t="s">
        <v>5848</v>
      </c>
      <c r="F2512" s="4" t="s">
        <v>2700</v>
      </c>
    </row>
    <row r="2513" spans="1:6" x14ac:dyDescent="0.2">
      <c r="A2513" s="4">
        <v>5239</v>
      </c>
      <c r="B2513" s="4">
        <v>400309</v>
      </c>
      <c r="C2513" s="4" t="s">
        <v>6379</v>
      </c>
      <c r="D2513" s="4" t="s">
        <v>2321</v>
      </c>
      <c r="E2513" s="4" t="s">
        <v>5848</v>
      </c>
      <c r="F2513" s="4" t="s">
        <v>2700</v>
      </c>
    </row>
    <row r="2514" spans="1:6" x14ac:dyDescent="0.2">
      <c r="A2514" s="4">
        <v>5240</v>
      </c>
      <c r="B2514" s="4">
        <v>400310</v>
      </c>
      <c r="C2514" s="4" t="s">
        <v>6378</v>
      </c>
      <c r="D2514" s="4" t="s">
        <v>2321</v>
      </c>
      <c r="E2514" s="4" t="s">
        <v>5848</v>
      </c>
      <c r="F2514" s="4" t="s">
        <v>2700</v>
      </c>
    </row>
    <row r="2515" spans="1:6" x14ac:dyDescent="0.2">
      <c r="A2515" s="4">
        <v>5241</v>
      </c>
      <c r="B2515" s="4">
        <v>385609</v>
      </c>
      <c r="C2515" s="4" t="s">
        <v>6377</v>
      </c>
      <c r="D2515" s="4" t="s">
        <v>2320</v>
      </c>
      <c r="E2515" s="4" t="s">
        <v>5848</v>
      </c>
      <c r="F2515" s="4" t="s">
        <v>2700</v>
      </c>
    </row>
    <row r="2516" spans="1:6" x14ac:dyDescent="0.2">
      <c r="A2516" s="4">
        <v>5242</v>
      </c>
      <c r="B2516" s="4"/>
      <c r="C2516" s="4" t="s">
        <v>6376</v>
      </c>
      <c r="D2516" s="4" t="s">
        <v>2323</v>
      </c>
      <c r="E2516" s="4" t="s">
        <v>6360</v>
      </c>
      <c r="F2516" s="4" t="s">
        <v>2700</v>
      </c>
    </row>
    <row r="2517" spans="1:6" x14ac:dyDescent="0.2">
      <c r="A2517" s="4">
        <v>5243</v>
      </c>
      <c r="B2517" s="4">
        <v>385626</v>
      </c>
      <c r="C2517" s="4" t="s">
        <v>6375</v>
      </c>
      <c r="D2517" s="4" t="s">
        <v>2319</v>
      </c>
      <c r="E2517" s="4" t="s">
        <v>5848</v>
      </c>
      <c r="F2517" s="4" t="s">
        <v>2700</v>
      </c>
    </row>
    <row r="2518" spans="1:6" x14ac:dyDescent="0.2">
      <c r="A2518" s="4">
        <v>5244</v>
      </c>
      <c r="B2518" s="4"/>
      <c r="C2518" s="4" t="s">
        <v>6374</v>
      </c>
      <c r="D2518" s="4" t="s">
        <v>2327</v>
      </c>
      <c r="E2518" s="4" t="s">
        <v>6365</v>
      </c>
      <c r="F2518" s="4" t="s">
        <v>2700</v>
      </c>
    </row>
    <row r="2519" spans="1:6" x14ac:dyDescent="0.2">
      <c r="A2519" s="4">
        <v>5245</v>
      </c>
      <c r="B2519" s="4"/>
      <c r="C2519" s="4" t="s">
        <v>6373</v>
      </c>
      <c r="D2519" s="4" t="s">
        <v>2327</v>
      </c>
      <c r="E2519" s="4" t="s">
        <v>6365</v>
      </c>
      <c r="F2519" s="4" t="s">
        <v>2700</v>
      </c>
    </row>
    <row r="2520" spans="1:6" x14ac:dyDescent="0.2">
      <c r="A2520" s="4">
        <v>5246</v>
      </c>
      <c r="B2520" s="4"/>
      <c r="C2520" s="4" t="s">
        <v>6372</v>
      </c>
      <c r="D2520" s="4" t="s">
        <v>2327</v>
      </c>
      <c r="E2520" s="4" t="s">
        <v>6365</v>
      </c>
      <c r="F2520" s="4" t="s">
        <v>2700</v>
      </c>
    </row>
    <row r="2521" spans="1:6" x14ac:dyDescent="0.2">
      <c r="A2521" s="4">
        <v>5247</v>
      </c>
      <c r="B2521" s="4"/>
      <c r="C2521" s="4" t="s">
        <v>6371</v>
      </c>
      <c r="D2521" s="4" t="s">
        <v>2327</v>
      </c>
      <c r="E2521" s="4" t="s">
        <v>6365</v>
      </c>
      <c r="F2521" s="4" t="s">
        <v>2700</v>
      </c>
    </row>
    <row r="2522" spans="1:6" x14ac:dyDescent="0.2">
      <c r="A2522" s="4">
        <v>5248</v>
      </c>
      <c r="B2522" s="4"/>
      <c r="C2522" s="4" t="s">
        <v>6370</v>
      </c>
      <c r="D2522" s="4" t="s">
        <v>2327</v>
      </c>
      <c r="E2522" s="4" t="s">
        <v>6365</v>
      </c>
      <c r="F2522" s="4" t="s">
        <v>2700</v>
      </c>
    </row>
    <row r="2523" spans="1:6" x14ac:dyDescent="0.2">
      <c r="A2523" s="4">
        <v>5249</v>
      </c>
      <c r="B2523" s="4">
        <v>400371</v>
      </c>
      <c r="C2523" s="4" t="s">
        <v>6369</v>
      </c>
      <c r="D2523" s="4" t="s">
        <v>6368</v>
      </c>
      <c r="E2523" s="4" t="s">
        <v>6367</v>
      </c>
      <c r="F2523" s="4" t="s">
        <v>2700</v>
      </c>
    </row>
    <row r="2524" spans="1:6" x14ac:dyDescent="0.2">
      <c r="A2524" s="4">
        <v>5251</v>
      </c>
      <c r="B2524" s="4"/>
      <c r="C2524" s="4" t="s">
        <v>6366</v>
      </c>
      <c r="D2524" s="4" t="s">
        <v>2327</v>
      </c>
      <c r="E2524" s="4" t="s">
        <v>6365</v>
      </c>
      <c r="F2524" s="4" t="s">
        <v>2700</v>
      </c>
    </row>
    <row r="2525" spans="1:6" x14ac:dyDescent="0.2">
      <c r="A2525" s="4">
        <v>5252</v>
      </c>
      <c r="B2525" s="4"/>
      <c r="C2525" s="4" t="s">
        <v>6364</v>
      </c>
      <c r="D2525" s="4" t="s">
        <v>2323</v>
      </c>
      <c r="E2525" s="4" t="s">
        <v>6360</v>
      </c>
      <c r="F2525" s="4" t="s">
        <v>2700</v>
      </c>
    </row>
    <row r="2526" spans="1:6" x14ac:dyDescent="0.2">
      <c r="A2526" s="4">
        <v>5253</v>
      </c>
      <c r="B2526" s="4"/>
      <c r="C2526" s="4" t="s">
        <v>6363</v>
      </c>
      <c r="D2526" s="4" t="s">
        <v>2323</v>
      </c>
      <c r="E2526" s="4" t="s">
        <v>6360</v>
      </c>
      <c r="F2526" s="4" t="s">
        <v>2700</v>
      </c>
    </row>
    <row r="2527" spans="1:6" x14ac:dyDescent="0.2">
      <c r="A2527" s="4">
        <v>5254</v>
      </c>
      <c r="B2527" s="4"/>
      <c r="C2527" s="4" t="s">
        <v>6362</v>
      </c>
      <c r="D2527" s="4" t="s">
        <v>2323</v>
      </c>
      <c r="E2527" s="4" t="s">
        <v>6360</v>
      </c>
      <c r="F2527" s="4" t="s">
        <v>2700</v>
      </c>
    </row>
    <row r="2528" spans="1:6" x14ac:dyDescent="0.2">
      <c r="A2528" s="4">
        <v>5255</v>
      </c>
      <c r="B2528" s="4"/>
      <c r="C2528" s="4" t="s">
        <v>6361</v>
      </c>
      <c r="D2528" s="4" t="s">
        <v>2323</v>
      </c>
      <c r="E2528" s="4" t="s">
        <v>6360</v>
      </c>
      <c r="F2528" s="4" t="s">
        <v>2700</v>
      </c>
    </row>
    <row r="2529" spans="1:6" x14ac:dyDescent="0.2">
      <c r="A2529" s="4">
        <v>5256</v>
      </c>
      <c r="B2529" s="4">
        <v>389756</v>
      </c>
      <c r="C2529" s="4" t="s">
        <v>6359</v>
      </c>
      <c r="D2529" s="4" t="s">
        <v>2525</v>
      </c>
      <c r="E2529" s="4" t="s">
        <v>6358</v>
      </c>
      <c r="F2529" s="4" t="s">
        <v>2700</v>
      </c>
    </row>
    <row r="2530" spans="1:6" x14ac:dyDescent="0.2">
      <c r="A2530" s="4">
        <v>5257</v>
      </c>
      <c r="B2530" s="4">
        <v>392892</v>
      </c>
      <c r="C2530" s="4" t="s">
        <v>6357</v>
      </c>
      <c r="D2530" s="4" t="s">
        <v>2396</v>
      </c>
      <c r="E2530" s="4" t="s">
        <v>6356</v>
      </c>
      <c r="F2530" s="4" t="s">
        <v>2700</v>
      </c>
    </row>
    <row r="2531" spans="1:6" x14ac:dyDescent="0.2">
      <c r="A2531" s="4">
        <v>5258</v>
      </c>
      <c r="B2531" s="4">
        <v>355200</v>
      </c>
      <c r="C2531" s="4" t="s">
        <v>6355</v>
      </c>
      <c r="D2531" s="4" t="s">
        <v>2426</v>
      </c>
      <c r="E2531" s="4" t="s">
        <v>2426</v>
      </c>
      <c r="F2531" s="4" t="s">
        <v>2700</v>
      </c>
    </row>
    <row r="2532" spans="1:6" x14ac:dyDescent="0.2">
      <c r="A2532" s="4">
        <v>5259</v>
      </c>
      <c r="B2532" s="4"/>
      <c r="C2532" s="4" t="s">
        <v>6354</v>
      </c>
      <c r="D2532" s="4" t="s">
        <v>2600</v>
      </c>
      <c r="E2532" s="4" t="s">
        <v>4421</v>
      </c>
      <c r="F2532" s="4" t="s">
        <v>2700</v>
      </c>
    </row>
    <row r="2533" spans="1:6" x14ac:dyDescent="0.2">
      <c r="A2533" s="4">
        <v>5260</v>
      </c>
      <c r="B2533" s="4">
        <v>205994</v>
      </c>
      <c r="C2533" s="4" t="s">
        <v>6353</v>
      </c>
      <c r="D2533" s="4" t="s">
        <v>2380</v>
      </c>
      <c r="E2533" s="4" t="s">
        <v>6153</v>
      </c>
      <c r="F2533" s="4" t="s">
        <v>2700</v>
      </c>
    </row>
    <row r="2534" spans="1:6" x14ac:dyDescent="0.2">
      <c r="A2534" s="4">
        <v>5261</v>
      </c>
      <c r="B2534" s="4">
        <v>397126</v>
      </c>
      <c r="C2534" s="4" t="s">
        <v>6352</v>
      </c>
      <c r="D2534" s="4" t="s">
        <v>2517</v>
      </c>
      <c r="E2534" s="4" t="s">
        <v>6190</v>
      </c>
      <c r="F2534" s="4" t="s">
        <v>2700</v>
      </c>
    </row>
    <row r="2535" spans="1:6" x14ac:dyDescent="0.2">
      <c r="A2535" s="4">
        <v>5262</v>
      </c>
      <c r="B2535" s="4">
        <v>392793</v>
      </c>
      <c r="C2535" s="4" t="s">
        <v>6351</v>
      </c>
      <c r="D2535" s="4" t="s">
        <v>2330</v>
      </c>
      <c r="E2535" s="4" t="s">
        <v>6258</v>
      </c>
      <c r="F2535" s="4" t="s">
        <v>2700</v>
      </c>
    </row>
    <row r="2536" spans="1:6" x14ac:dyDescent="0.2">
      <c r="A2536" s="4">
        <v>5263</v>
      </c>
      <c r="B2536" s="4">
        <v>342585</v>
      </c>
      <c r="C2536" s="4" t="s">
        <v>6350</v>
      </c>
      <c r="D2536" s="4" t="s">
        <v>2345</v>
      </c>
      <c r="E2536" s="4" t="s">
        <v>6325</v>
      </c>
      <c r="F2536" s="4" t="s">
        <v>2700</v>
      </c>
    </row>
    <row r="2537" spans="1:6" x14ac:dyDescent="0.2">
      <c r="A2537" s="4">
        <v>5264</v>
      </c>
      <c r="B2537" s="4">
        <v>370469</v>
      </c>
      <c r="C2537" s="4" t="s">
        <v>6349</v>
      </c>
      <c r="D2537" s="4" t="s">
        <v>2345</v>
      </c>
      <c r="E2537" s="4" t="s">
        <v>6325</v>
      </c>
      <c r="F2537" s="4" t="s">
        <v>2700</v>
      </c>
    </row>
    <row r="2538" spans="1:6" x14ac:dyDescent="0.2">
      <c r="A2538" s="4">
        <v>5265</v>
      </c>
      <c r="B2538" s="4">
        <v>393385</v>
      </c>
      <c r="C2538" s="4" t="s">
        <v>6348</v>
      </c>
      <c r="D2538" s="4" t="s">
        <v>2328</v>
      </c>
      <c r="E2538" s="4" t="s">
        <v>6336</v>
      </c>
      <c r="F2538" s="4" t="s">
        <v>2700</v>
      </c>
    </row>
    <row r="2539" spans="1:6" x14ac:dyDescent="0.2">
      <c r="A2539" s="4">
        <v>5266</v>
      </c>
      <c r="B2539" s="4">
        <v>396034</v>
      </c>
      <c r="C2539" s="4" t="s">
        <v>6347</v>
      </c>
      <c r="D2539" s="4" t="s">
        <v>2354</v>
      </c>
      <c r="E2539" s="4" t="s">
        <v>6199</v>
      </c>
      <c r="F2539" s="4" t="s">
        <v>2700</v>
      </c>
    </row>
    <row r="2540" spans="1:6" x14ac:dyDescent="0.2">
      <c r="A2540" s="4">
        <v>5267</v>
      </c>
      <c r="B2540" s="4">
        <v>382382</v>
      </c>
      <c r="C2540" s="4" t="s">
        <v>6346</v>
      </c>
      <c r="D2540" s="4" t="s">
        <v>2598</v>
      </c>
      <c r="E2540" s="4" t="s">
        <v>2598</v>
      </c>
      <c r="F2540" s="4" t="s">
        <v>2700</v>
      </c>
    </row>
    <row r="2541" spans="1:6" x14ac:dyDescent="0.2">
      <c r="A2541" s="4">
        <v>5268</v>
      </c>
      <c r="B2541" s="4">
        <v>287238</v>
      </c>
      <c r="C2541" s="4" t="s">
        <v>6345</v>
      </c>
      <c r="D2541" s="4" t="s">
        <v>2405</v>
      </c>
      <c r="E2541" s="4" t="s">
        <v>6336</v>
      </c>
      <c r="F2541" s="4" t="s">
        <v>2700</v>
      </c>
    </row>
    <row r="2542" spans="1:6" x14ac:dyDescent="0.2">
      <c r="A2542" s="4">
        <v>5269</v>
      </c>
      <c r="B2542" s="4">
        <v>393785</v>
      </c>
      <c r="C2542" s="4" t="s">
        <v>6344</v>
      </c>
      <c r="D2542" s="4" t="s">
        <v>2514</v>
      </c>
      <c r="E2542" s="4" t="s">
        <v>6190</v>
      </c>
      <c r="F2542" s="4" t="s">
        <v>2700</v>
      </c>
    </row>
    <row r="2543" spans="1:6" x14ac:dyDescent="0.2">
      <c r="A2543" s="4">
        <v>5270</v>
      </c>
      <c r="B2543" s="4">
        <v>369447</v>
      </c>
      <c r="C2543" s="4" t="s">
        <v>6343</v>
      </c>
      <c r="D2543" s="4" t="s">
        <v>2573</v>
      </c>
      <c r="E2543" s="4" t="s">
        <v>6342</v>
      </c>
      <c r="F2543" s="4" t="s">
        <v>2700</v>
      </c>
    </row>
    <row r="2544" spans="1:6" x14ac:dyDescent="0.2">
      <c r="A2544" s="4">
        <v>5271</v>
      </c>
      <c r="B2544" s="4">
        <v>395237</v>
      </c>
      <c r="C2544" s="4" t="s">
        <v>6341</v>
      </c>
      <c r="D2544" s="4" t="s">
        <v>2524</v>
      </c>
      <c r="E2544" s="4" t="s">
        <v>6267</v>
      </c>
      <c r="F2544" s="4" t="s">
        <v>2700</v>
      </c>
    </row>
    <row r="2545" spans="1:6" x14ac:dyDescent="0.2">
      <c r="A2545" s="4">
        <v>5272</v>
      </c>
      <c r="B2545" s="4">
        <v>397783</v>
      </c>
      <c r="C2545" s="4" t="s">
        <v>6340</v>
      </c>
      <c r="D2545" s="4" t="s">
        <v>2426</v>
      </c>
      <c r="E2545" s="4" t="s">
        <v>2426</v>
      </c>
      <c r="F2545" s="4" t="s">
        <v>2700</v>
      </c>
    </row>
    <row r="2546" spans="1:6" x14ac:dyDescent="0.2">
      <c r="A2546" s="4">
        <v>5273</v>
      </c>
      <c r="B2546" s="4">
        <v>397838</v>
      </c>
      <c r="C2546" s="4" t="s">
        <v>6339</v>
      </c>
      <c r="D2546" s="4" t="s">
        <v>2470</v>
      </c>
      <c r="E2546" s="4" t="s">
        <v>6338</v>
      </c>
      <c r="F2546" s="4" t="s">
        <v>2700</v>
      </c>
    </row>
    <row r="2547" spans="1:6" x14ac:dyDescent="0.2">
      <c r="A2547" s="4">
        <v>5274</v>
      </c>
      <c r="B2547" s="4">
        <v>393383</v>
      </c>
      <c r="C2547" s="4" t="s">
        <v>6337</v>
      </c>
      <c r="D2547" s="4" t="s">
        <v>2328</v>
      </c>
      <c r="E2547" s="4" t="s">
        <v>6336</v>
      </c>
      <c r="F2547" s="4" t="s">
        <v>2700</v>
      </c>
    </row>
    <row r="2548" spans="1:6" x14ac:dyDescent="0.2">
      <c r="A2548" s="4">
        <v>5275</v>
      </c>
      <c r="B2548" s="4">
        <v>396022</v>
      </c>
      <c r="C2548" s="4" t="s">
        <v>6335</v>
      </c>
      <c r="D2548" s="4" t="s">
        <v>2429</v>
      </c>
      <c r="E2548" s="4" t="s">
        <v>2429</v>
      </c>
      <c r="F2548" s="4" t="s">
        <v>2700</v>
      </c>
    </row>
    <row r="2549" spans="1:6" x14ac:dyDescent="0.2">
      <c r="A2549" s="4">
        <v>5276</v>
      </c>
      <c r="B2549" s="4">
        <v>399147</v>
      </c>
      <c r="C2549" s="4" t="s">
        <v>6334</v>
      </c>
      <c r="D2549" s="4" t="s">
        <v>2493</v>
      </c>
      <c r="E2549" s="4" t="s">
        <v>2493</v>
      </c>
      <c r="F2549" s="4" t="s">
        <v>2700</v>
      </c>
    </row>
    <row r="2550" spans="1:6" x14ac:dyDescent="0.2">
      <c r="A2550" s="4">
        <v>5277</v>
      </c>
      <c r="B2550" s="4">
        <v>391704</v>
      </c>
      <c r="C2550" s="4" t="s">
        <v>6333</v>
      </c>
      <c r="D2550" s="4" t="s">
        <v>2619</v>
      </c>
      <c r="E2550" s="4" t="s">
        <v>6192</v>
      </c>
      <c r="F2550" s="4" t="s">
        <v>2700</v>
      </c>
    </row>
    <row r="2551" spans="1:6" x14ac:dyDescent="0.2">
      <c r="A2551" s="4">
        <v>5278</v>
      </c>
      <c r="B2551" s="4">
        <v>398371</v>
      </c>
      <c r="C2551" s="4" t="s">
        <v>6332</v>
      </c>
      <c r="D2551" s="4" t="s">
        <v>2598</v>
      </c>
      <c r="E2551" s="4" t="s">
        <v>2598</v>
      </c>
      <c r="F2551" s="4" t="s">
        <v>2700</v>
      </c>
    </row>
    <row r="2552" spans="1:6" x14ac:dyDescent="0.2">
      <c r="A2552" s="4">
        <v>5279</v>
      </c>
      <c r="B2552" s="4">
        <v>386203</v>
      </c>
      <c r="C2552" s="4" t="s">
        <v>6331</v>
      </c>
      <c r="D2552" s="4" t="s">
        <v>2422</v>
      </c>
      <c r="E2552" s="4" t="s">
        <v>6329</v>
      </c>
      <c r="F2552" s="4" t="s">
        <v>2700</v>
      </c>
    </row>
    <row r="2553" spans="1:6" x14ac:dyDescent="0.2">
      <c r="A2553" s="4">
        <v>5280</v>
      </c>
      <c r="B2553" s="4">
        <v>386203</v>
      </c>
      <c r="C2553" s="4" t="s">
        <v>6330</v>
      </c>
      <c r="D2553" s="4" t="s">
        <v>2422</v>
      </c>
      <c r="E2553" s="4" t="s">
        <v>6329</v>
      </c>
      <c r="F2553" s="4" t="s">
        <v>2700</v>
      </c>
    </row>
    <row r="2554" spans="1:6" x14ac:dyDescent="0.2">
      <c r="A2554" s="4">
        <v>5281</v>
      </c>
      <c r="B2554" s="4">
        <v>124561</v>
      </c>
      <c r="C2554" s="4" t="s">
        <v>6328</v>
      </c>
      <c r="D2554" s="4" t="s">
        <v>2426</v>
      </c>
      <c r="E2554" s="4" t="s">
        <v>2426</v>
      </c>
      <c r="F2554" s="4" t="s">
        <v>2700</v>
      </c>
    </row>
    <row r="2555" spans="1:6" x14ac:dyDescent="0.2">
      <c r="A2555" s="4">
        <v>5282</v>
      </c>
      <c r="B2555" s="4">
        <v>398470</v>
      </c>
      <c r="C2555" s="4" t="s">
        <v>6327</v>
      </c>
      <c r="D2555" s="4" t="s">
        <v>2595</v>
      </c>
      <c r="E2555" s="4" t="s">
        <v>2595</v>
      </c>
      <c r="F2555" s="4" t="s">
        <v>2700</v>
      </c>
    </row>
    <row r="2556" spans="1:6" x14ac:dyDescent="0.2">
      <c r="A2556" s="4">
        <v>5283</v>
      </c>
      <c r="B2556" s="4">
        <v>394961</v>
      </c>
      <c r="C2556" s="4" t="s">
        <v>6326</v>
      </c>
      <c r="D2556" s="4" t="s">
        <v>2345</v>
      </c>
      <c r="E2556" s="4" t="s">
        <v>6325</v>
      </c>
      <c r="F2556" s="4" t="s">
        <v>2700</v>
      </c>
    </row>
    <row r="2557" spans="1:6" x14ac:dyDescent="0.2">
      <c r="A2557" s="4">
        <v>5284</v>
      </c>
      <c r="B2557" s="4">
        <v>398475</v>
      </c>
      <c r="C2557" s="4" t="s">
        <v>6324</v>
      </c>
      <c r="D2557" s="4" t="s">
        <v>2375</v>
      </c>
      <c r="E2557" s="4" t="s">
        <v>2375</v>
      </c>
      <c r="F2557" s="4" t="s">
        <v>2700</v>
      </c>
    </row>
    <row r="2558" spans="1:6" x14ac:dyDescent="0.2">
      <c r="A2558" s="4">
        <v>5285</v>
      </c>
      <c r="B2558" s="4">
        <v>398476</v>
      </c>
      <c r="C2558" s="4" t="s">
        <v>6323</v>
      </c>
      <c r="D2558" s="4" t="s">
        <v>2375</v>
      </c>
      <c r="E2558" s="4" t="s">
        <v>2375</v>
      </c>
      <c r="F2558" s="4" t="s">
        <v>2700</v>
      </c>
    </row>
    <row r="2559" spans="1:6" x14ac:dyDescent="0.2">
      <c r="A2559" s="4">
        <v>5286</v>
      </c>
      <c r="B2559" s="4">
        <v>323228</v>
      </c>
      <c r="C2559" s="4" t="s">
        <v>6322</v>
      </c>
      <c r="D2559" s="4" t="s">
        <v>2539</v>
      </c>
      <c r="E2559" s="4" t="s">
        <v>2541</v>
      </c>
      <c r="F2559" s="4" t="s">
        <v>2700</v>
      </c>
    </row>
    <row r="2560" spans="1:6" x14ac:dyDescent="0.2">
      <c r="A2560" s="4">
        <v>5287</v>
      </c>
      <c r="B2560" s="4"/>
      <c r="C2560" s="4" t="s">
        <v>6321</v>
      </c>
      <c r="D2560" s="4" t="s">
        <v>2381</v>
      </c>
      <c r="E2560" s="4" t="s">
        <v>2381</v>
      </c>
      <c r="F2560" s="4" t="s">
        <v>2700</v>
      </c>
    </row>
    <row r="2561" spans="1:6" x14ac:dyDescent="0.2">
      <c r="A2561" s="4">
        <v>5288</v>
      </c>
      <c r="B2561" s="4"/>
      <c r="C2561" s="4" t="s">
        <v>6320</v>
      </c>
      <c r="D2561" s="4" t="s">
        <v>2618</v>
      </c>
      <c r="E2561" s="4" t="s">
        <v>5839</v>
      </c>
      <c r="F2561" s="4" t="s">
        <v>2700</v>
      </c>
    </row>
    <row r="2562" spans="1:6" x14ac:dyDescent="0.2">
      <c r="A2562" s="4">
        <v>5289</v>
      </c>
      <c r="B2562" s="4"/>
      <c r="C2562" s="4" t="s">
        <v>6319</v>
      </c>
      <c r="D2562" s="4" t="s">
        <v>2618</v>
      </c>
      <c r="E2562" s="4" t="s">
        <v>5839</v>
      </c>
      <c r="F2562" s="4" t="s">
        <v>2700</v>
      </c>
    </row>
    <row r="2563" spans="1:6" x14ac:dyDescent="0.2">
      <c r="A2563" s="4">
        <v>5290</v>
      </c>
      <c r="B2563" s="4"/>
      <c r="C2563" s="4" t="s">
        <v>6318</v>
      </c>
      <c r="D2563" s="4" t="s">
        <v>2618</v>
      </c>
      <c r="E2563" s="4" t="s">
        <v>5839</v>
      </c>
      <c r="F2563" s="4" t="s">
        <v>2700</v>
      </c>
    </row>
    <row r="2564" spans="1:6" x14ac:dyDescent="0.2">
      <c r="A2564" s="4">
        <v>5291</v>
      </c>
      <c r="B2564" s="4">
        <v>383920</v>
      </c>
      <c r="C2564" s="4" t="s">
        <v>6317</v>
      </c>
      <c r="D2564" s="4" t="s">
        <v>2326</v>
      </c>
      <c r="E2564" s="4" t="s">
        <v>6215</v>
      </c>
      <c r="F2564" s="4" t="s">
        <v>2700</v>
      </c>
    </row>
    <row r="2565" spans="1:6" x14ac:dyDescent="0.2">
      <c r="A2565" s="4">
        <v>5292</v>
      </c>
      <c r="B2565" s="4">
        <v>387518</v>
      </c>
      <c r="C2565" s="4" t="s">
        <v>6316</v>
      </c>
      <c r="D2565" s="4" t="s">
        <v>2565</v>
      </c>
      <c r="E2565" s="4" t="s">
        <v>6192</v>
      </c>
      <c r="F2565" s="4" t="s">
        <v>2700</v>
      </c>
    </row>
    <row r="2566" spans="1:6" x14ac:dyDescent="0.2">
      <c r="A2566" s="4">
        <v>5293</v>
      </c>
      <c r="B2566" s="4">
        <v>398454</v>
      </c>
      <c r="C2566" s="4" t="s">
        <v>6315</v>
      </c>
      <c r="D2566" s="4" t="s">
        <v>2600</v>
      </c>
      <c r="E2566" s="4" t="s">
        <v>4421</v>
      </c>
      <c r="F2566" s="4" t="s">
        <v>2700</v>
      </c>
    </row>
    <row r="2567" spans="1:6" x14ac:dyDescent="0.2">
      <c r="A2567" s="4">
        <v>5294</v>
      </c>
      <c r="B2567" s="4"/>
      <c r="C2567" s="4" t="s">
        <v>6314</v>
      </c>
      <c r="D2567" s="4" t="s">
        <v>2313</v>
      </c>
      <c r="E2567" s="4" t="s">
        <v>6313</v>
      </c>
      <c r="F2567" s="4" t="s">
        <v>2700</v>
      </c>
    </row>
    <row r="2568" spans="1:6" x14ac:dyDescent="0.2">
      <c r="A2568" s="4">
        <v>5295</v>
      </c>
      <c r="B2568" s="4">
        <v>123279</v>
      </c>
      <c r="C2568" s="4" t="s">
        <v>6312</v>
      </c>
      <c r="D2568" s="4" t="s">
        <v>2337</v>
      </c>
      <c r="E2568" s="4" t="s">
        <v>4478</v>
      </c>
      <c r="F2568" s="4" t="s">
        <v>2700</v>
      </c>
    </row>
    <row r="2569" spans="1:6" x14ac:dyDescent="0.2">
      <c r="A2569" s="4">
        <v>5296</v>
      </c>
      <c r="B2569" s="4">
        <v>391200</v>
      </c>
      <c r="C2569" s="4" t="s">
        <v>6311</v>
      </c>
      <c r="D2569" s="4" t="s">
        <v>2337</v>
      </c>
      <c r="E2569" s="4" t="s">
        <v>4478</v>
      </c>
      <c r="F2569" s="4" t="s">
        <v>2700</v>
      </c>
    </row>
    <row r="2570" spans="1:6" x14ac:dyDescent="0.2">
      <c r="A2570" s="4">
        <v>5297</v>
      </c>
      <c r="B2570" s="4">
        <v>373294</v>
      </c>
      <c r="C2570" s="4" t="s">
        <v>6310</v>
      </c>
      <c r="D2570" s="4" t="s">
        <v>2355</v>
      </c>
      <c r="E2570" s="4" t="s">
        <v>2355</v>
      </c>
      <c r="F2570" s="4" t="s">
        <v>2700</v>
      </c>
    </row>
    <row r="2571" spans="1:6" x14ac:dyDescent="0.2">
      <c r="A2571" s="4">
        <v>5299</v>
      </c>
      <c r="B2571" s="4">
        <v>373704</v>
      </c>
      <c r="C2571" s="4" t="s">
        <v>6309</v>
      </c>
      <c r="D2571" s="4" t="s">
        <v>2457</v>
      </c>
      <c r="E2571" s="4" t="s">
        <v>5881</v>
      </c>
      <c r="F2571" s="4" t="s">
        <v>2700</v>
      </c>
    </row>
    <row r="2572" spans="1:6" x14ac:dyDescent="0.2">
      <c r="A2572" s="4">
        <v>5300</v>
      </c>
      <c r="B2572" s="4">
        <v>338013</v>
      </c>
      <c r="C2572" s="4" t="s">
        <v>6308</v>
      </c>
      <c r="D2572" s="4" t="s">
        <v>2615</v>
      </c>
      <c r="E2572" s="4" t="s">
        <v>6296</v>
      </c>
      <c r="F2572" s="4" t="s">
        <v>2700</v>
      </c>
    </row>
    <row r="2573" spans="1:6" x14ac:dyDescent="0.2">
      <c r="A2573" s="4">
        <v>5301</v>
      </c>
      <c r="B2573" s="4">
        <v>268958</v>
      </c>
      <c r="C2573" s="4" t="s">
        <v>6307</v>
      </c>
      <c r="D2573" s="4" t="s">
        <v>2615</v>
      </c>
      <c r="E2573" s="4" t="s">
        <v>6296</v>
      </c>
      <c r="F2573" s="4" t="s">
        <v>2700</v>
      </c>
    </row>
    <row r="2574" spans="1:6" x14ac:dyDescent="0.2">
      <c r="A2574" s="4">
        <v>5302</v>
      </c>
      <c r="B2574" s="4">
        <v>392267</v>
      </c>
      <c r="C2574" s="4" t="s">
        <v>6306</v>
      </c>
      <c r="D2574" s="4" t="s">
        <v>2615</v>
      </c>
      <c r="E2574" s="4" t="s">
        <v>6296</v>
      </c>
      <c r="F2574" s="4" t="s">
        <v>2700</v>
      </c>
    </row>
    <row r="2575" spans="1:6" x14ac:dyDescent="0.2">
      <c r="A2575" s="4">
        <v>5303</v>
      </c>
      <c r="B2575" s="4">
        <v>332911</v>
      </c>
      <c r="C2575" s="4" t="s">
        <v>6305</v>
      </c>
      <c r="D2575" s="4" t="s">
        <v>2615</v>
      </c>
      <c r="E2575" s="4" t="s">
        <v>6296</v>
      </c>
      <c r="F2575" s="4" t="s">
        <v>2700</v>
      </c>
    </row>
    <row r="2576" spans="1:6" x14ac:dyDescent="0.2">
      <c r="A2576" s="4">
        <v>5304</v>
      </c>
      <c r="B2576" s="4">
        <v>392265</v>
      </c>
      <c r="C2576" s="4" t="s">
        <v>6304</v>
      </c>
      <c r="D2576" s="4" t="s">
        <v>2615</v>
      </c>
      <c r="E2576" s="4" t="s">
        <v>6296</v>
      </c>
      <c r="F2576" s="4" t="s">
        <v>2700</v>
      </c>
    </row>
    <row r="2577" spans="1:6" x14ac:dyDescent="0.2">
      <c r="A2577" s="4">
        <v>5305</v>
      </c>
      <c r="B2577" s="4">
        <v>390915</v>
      </c>
      <c r="C2577" s="4" t="s">
        <v>6303</v>
      </c>
      <c r="D2577" s="4" t="s">
        <v>2615</v>
      </c>
      <c r="E2577" s="4" t="s">
        <v>6296</v>
      </c>
      <c r="F2577" s="4" t="s">
        <v>2700</v>
      </c>
    </row>
    <row r="2578" spans="1:6" x14ac:dyDescent="0.2">
      <c r="A2578" s="4">
        <v>5306</v>
      </c>
      <c r="B2578" s="4">
        <v>338015</v>
      </c>
      <c r="C2578" s="4" t="s">
        <v>6302</v>
      </c>
      <c r="D2578" s="4" t="s">
        <v>2615</v>
      </c>
      <c r="E2578" s="4" t="s">
        <v>6296</v>
      </c>
      <c r="F2578" s="4" t="s">
        <v>2700</v>
      </c>
    </row>
    <row r="2579" spans="1:6" x14ac:dyDescent="0.2">
      <c r="A2579" s="4">
        <v>5307</v>
      </c>
      <c r="B2579" s="4">
        <v>368872</v>
      </c>
      <c r="C2579" s="4" t="s">
        <v>6301</v>
      </c>
      <c r="D2579" s="4" t="s">
        <v>2615</v>
      </c>
      <c r="E2579" s="4" t="s">
        <v>6296</v>
      </c>
      <c r="F2579" s="4" t="s">
        <v>2700</v>
      </c>
    </row>
    <row r="2580" spans="1:6" x14ac:dyDescent="0.2">
      <c r="A2580" s="4">
        <v>5308</v>
      </c>
      <c r="B2580" s="4">
        <v>338017</v>
      </c>
      <c r="C2580" s="4" t="s">
        <v>6300</v>
      </c>
      <c r="D2580" s="4" t="s">
        <v>2615</v>
      </c>
      <c r="E2580" s="4" t="s">
        <v>6296</v>
      </c>
      <c r="F2580" s="4" t="s">
        <v>2700</v>
      </c>
    </row>
    <row r="2581" spans="1:6" x14ac:dyDescent="0.2">
      <c r="A2581" s="4">
        <v>5309</v>
      </c>
      <c r="B2581" s="4">
        <v>351060</v>
      </c>
      <c r="C2581" s="4" t="s">
        <v>6299</v>
      </c>
      <c r="D2581" s="4" t="s">
        <v>2615</v>
      </c>
      <c r="E2581" s="4" t="s">
        <v>6296</v>
      </c>
      <c r="F2581" s="4" t="s">
        <v>2700</v>
      </c>
    </row>
    <row r="2582" spans="1:6" x14ac:dyDescent="0.2">
      <c r="A2582" s="4">
        <v>5310</v>
      </c>
      <c r="B2582" s="4"/>
      <c r="C2582" s="4" t="s">
        <v>6298</v>
      </c>
      <c r="D2582" s="4" t="s">
        <v>2615</v>
      </c>
      <c r="E2582" s="4" t="s">
        <v>6296</v>
      </c>
      <c r="F2582" s="4" t="s">
        <v>2700</v>
      </c>
    </row>
    <row r="2583" spans="1:6" x14ac:dyDescent="0.2">
      <c r="A2583" s="4">
        <v>5311</v>
      </c>
      <c r="B2583" s="4">
        <v>375948</v>
      </c>
      <c r="C2583" s="4" t="s">
        <v>6297</v>
      </c>
      <c r="D2583" s="4" t="s">
        <v>2615</v>
      </c>
      <c r="E2583" s="4" t="s">
        <v>6296</v>
      </c>
      <c r="F2583" s="4" t="s">
        <v>2700</v>
      </c>
    </row>
    <row r="2584" spans="1:6" x14ac:dyDescent="0.2">
      <c r="A2584" s="4">
        <v>5312</v>
      </c>
      <c r="B2584" s="4">
        <v>395723</v>
      </c>
      <c r="C2584" s="4" t="s">
        <v>6295</v>
      </c>
      <c r="D2584" s="4" t="s">
        <v>2453</v>
      </c>
      <c r="E2584" s="4" t="s">
        <v>6292</v>
      </c>
      <c r="F2584" s="4" t="s">
        <v>2700</v>
      </c>
    </row>
    <row r="2585" spans="1:6" x14ac:dyDescent="0.2">
      <c r="A2585" s="4">
        <v>5313</v>
      </c>
      <c r="B2585" s="4">
        <v>395722</v>
      </c>
      <c r="C2585" s="4" t="s">
        <v>6294</v>
      </c>
      <c r="D2585" s="4" t="s">
        <v>2453</v>
      </c>
      <c r="E2585" s="4" t="s">
        <v>6292</v>
      </c>
      <c r="F2585" s="4" t="s">
        <v>2700</v>
      </c>
    </row>
    <row r="2586" spans="1:6" x14ac:dyDescent="0.2">
      <c r="A2586" s="4">
        <v>5314</v>
      </c>
      <c r="B2586" s="4">
        <v>367675</v>
      </c>
      <c r="C2586" s="4" t="s">
        <v>6293</v>
      </c>
      <c r="D2586" s="4" t="s">
        <v>2453</v>
      </c>
      <c r="E2586" s="4" t="s">
        <v>6292</v>
      </c>
      <c r="F2586" s="4" t="s">
        <v>2700</v>
      </c>
    </row>
    <row r="2587" spans="1:6" x14ac:dyDescent="0.2">
      <c r="A2587" s="4">
        <v>5315</v>
      </c>
      <c r="B2587" s="4">
        <v>399499</v>
      </c>
      <c r="C2587" s="4" t="s">
        <v>6291</v>
      </c>
      <c r="D2587" s="4" t="s">
        <v>2581</v>
      </c>
      <c r="E2587" s="4" t="s">
        <v>2581</v>
      </c>
      <c r="F2587" s="4" t="s">
        <v>2700</v>
      </c>
    </row>
    <row r="2588" spans="1:6" x14ac:dyDescent="0.2">
      <c r="A2588" s="4">
        <v>5316</v>
      </c>
      <c r="B2588" s="4">
        <v>399496</v>
      </c>
      <c r="C2588" s="4" t="s">
        <v>6290</v>
      </c>
      <c r="D2588" s="4" t="s">
        <v>2581</v>
      </c>
      <c r="E2588" s="4" t="s">
        <v>2581</v>
      </c>
      <c r="F2588" s="4" t="s">
        <v>2700</v>
      </c>
    </row>
    <row r="2589" spans="1:6" x14ac:dyDescent="0.2">
      <c r="A2589" s="4">
        <v>5317</v>
      </c>
      <c r="B2589" s="4">
        <v>399497</v>
      </c>
      <c r="C2589" s="4" t="s">
        <v>6289</v>
      </c>
      <c r="D2589" s="4" t="s">
        <v>2380</v>
      </c>
      <c r="E2589" s="4" t="s">
        <v>6153</v>
      </c>
      <c r="F2589" s="4" t="s">
        <v>2700</v>
      </c>
    </row>
    <row r="2590" spans="1:6" x14ac:dyDescent="0.2">
      <c r="A2590" s="4">
        <v>5318</v>
      </c>
      <c r="B2590" s="4">
        <v>399601</v>
      </c>
      <c r="C2590" s="4" t="s">
        <v>6288</v>
      </c>
      <c r="D2590" s="4" t="s">
        <v>6282</v>
      </c>
      <c r="E2590" s="4" t="s">
        <v>6281</v>
      </c>
      <c r="F2590" s="4" t="s">
        <v>2700</v>
      </c>
    </row>
    <row r="2591" spans="1:6" x14ac:dyDescent="0.2">
      <c r="A2591" s="4">
        <v>5319</v>
      </c>
      <c r="B2591" s="4">
        <v>399603</v>
      </c>
      <c r="C2591" s="4" t="s">
        <v>6287</v>
      </c>
      <c r="D2591" s="4" t="s">
        <v>6282</v>
      </c>
      <c r="E2591" s="4" t="s">
        <v>6281</v>
      </c>
      <c r="F2591" s="4" t="s">
        <v>2700</v>
      </c>
    </row>
    <row r="2592" spans="1:6" x14ac:dyDescent="0.2">
      <c r="A2592" s="4">
        <v>5320</v>
      </c>
      <c r="B2592" s="4">
        <v>385046</v>
      </c>
      <c r="C2592" s="4" t="s">
        <v>6286</v>
      </c>
      <c r="D2592" s="4" t="s">
        <v>6282</v>
      </c>
      <c r="E2592" s="4" t="s">
        <v>6281</v>
      </c>
      <c r="F2592" s="4" t="s">
        <v>2700</v>
      </c>
    </row>
    <row r="2593" spans="1:6" x14ac:dyDescent="0.2">
      <c r="A2593" s="4">
        <v>5321</v>
      </c>
      <c r="B2593" s="4">
        <v>349236</v>
      </c>
      <c r="C2593" s="4" t="s">
        <v>6285</v>
      </c>
      <c r="D2593" s="4" t="s">
        <v>6282</v>
      </c>
      <c r="E2593" s="4" t="s">
        <v>6281</v>
      </c>
      <c r="F2593" s="4" t="s">
        <v>2700</v>
      </c>
    </row>
    <row r="2594" spans="1:6" x14ac:dyDescent="0.2">
      <c r="A2594" s="4">
        <v>5322</v>
      </c>
      <c r="B2594" s="4">
        <v>357634</v>
      </c>
      <c r="C2594" s="4" t="s">
        <v>6284</v>
      </c>
      <c r="D2594" s="4" t="s">
        <v>6282</v>
      </c>
      <c r="E2594" s="4" t="s">
        <v>6281</v>
      </c>
      <c r="F2594" s="4" t="s">
        <v>2700</v>
      </c>
    </row>
    <row r="2595" spans="1:6" x14ac:dyDescent="0.2">
      <c r="A2595" s="4">
        <v>5323</v>
      </c>
      <c r="B2595" s="4">
        <v>344909</v>
      </c>
      <c r="C2595" s="4" t="s">
        <v>6283</v>
      </c>
      <c r="D2595" s="4" t="s">
        <v>6282</v>
      </c>
      <c r="E2595" s="4" t="s">
        <v>6281</v>
      </c>
      <c r="F2595" s="4" t="s">
        <v>2700</v>
      </c>
    </row>
    <row r="2596" spans="1:6" x14ac:dyDescent="0.2">
      <c r="A2596" s="4">
        <v>5324</v>
      </c>
      <c r="B2596" s="4">
        <v>399723</v>
      </c>
      <c r="C2596" s="4" t="s">
        <v>6280</v>
      </c>
      <c r="D2596" s="4" t="s">
        <v>2351</v>
      </c>
      <c r="E2596" s="4" t="s">
        <v>2351</v>
      </c>
      <c r="F2596" s="4" t="s">
        <v>2700</v>
      </c>
    </row>
    <row r="2597" spans="1:6" x14ac:dyDescent="0.2">
      <c r="A2597" s="4">
        <v>5325</v>
      </c>
      <c r="B2597" s="4">
        <v>380526</v>
      </c>
      <c r="C2597" s="4" t="s">
        <v>6279</v>
      </c>
      <c r="D2597" s="4" t="s">
        <v>2613</v>
      </c>
      <c r="E2597" s="4" t="s">
        <v>6274</v>
      </c>
      <c r="F2597" s="4" t="s">
        <v>2700</v>
      </c>
    </row>
    <row r="2598" spans="1:6" x14ac:dyDescent="0.2">
      <c r="A2598" s="4">
        <v>5326</v>
      </c>
      <c r="B2598" s="4">
        <v>356852</v>
      </c>
      <c r="C2598" s="4" t="s">
        <v>6278</v>
      </c>
      <c r="D2598" s="4" t="s">
        <v>2613</v>
      </c>
      <c r="E2598" s="4" t="s">
        <v>6274</v>
      </c>
      <c r="F2598" s="4" t="s">
        <v>2700</v>
      </c>
    </row>
    <row r="2599" spans="1:6" x14ac:dyDescent="0.2">
      <c r="A2599" s="4">
        <v>5327</v>
      </c>
      <c r="B2599" s="4">
        <v>356854</v>
      </c>
      <c r="C2599" s="4" t="s">
        <v>6277</v>
      </c>
      <c r="D2599" s="4" t="s">
        <v>2613</v>
      </c>
      <c r="E2599" s="4" t="s">
        <v>6274</v>
      </c>
      <c r="F2599" s="4" t="s">
        <v>2700</v>
      </c>
    </row>
    <row r="2600" spans="1:6" x14ac:dyDescent="0.2">
      <c r="A2600" s="4">
        <v>5328</v>
      </c>
      <c r="B2600" s="4">
        <v>258688</v>
      </c>
      <c r="C2600" s="4" t="s">
        <v>6276</v>
      </c>
      <c r="D2600" s="4" t="s">
        <v>2613</v>
      </c>
      <c r="E2600" s="4" t="s">
        <v>6274</v>
      </c>
      <c r="F2600" s="4" t="s">
        <v>2700</v>
      </c>
    </row>
    <row r="2601" spans="1:6" x14ac:dyDescent="0.2">
      <c r="A2601" s="4">
        <v>5329</v>
      </c>
      <c r="B2601" s="4">
        <v>399724</v>
      </c>
      <c r="C2601" s="4" t="s">
        <v>6275</v>
      </c>
      <c r="D2601" s="4" t="s">
        <v>2613</v>
      </c>
      <c r="E2601" s="4" t="s">
        <v>6274</v>
      </c>
      <c r="F2601" s="4" t="s">
        <v>2700</v>
      </c>
    </row>
    <row r="2602" spans="1:6" x14ac:dyDescent="0.2">
      <c r="A2602" s="4">
        <v>5330</v>
      </c>
      <c r="B2602" s="4">
        <v>399733</v>
      </c>
      <c r="C2602" s="4" t="s">
        <v>6273</v>
      </c>
      <c r="D2602" s="4" t="s">
        <v>2595</v>
      </c>
      <c r="E2602" s="4" t="s">
        <v>2595</v>
      </c>
      <c r="F2602" s="4" t="s">
        <v>2700</v>
      </c>
    </row>
    <row r="2603" spans="1:6" x14ac:dyDescent="0.2">
      <c r="A2603" s="4">
        <v>5331</v>
      </c>
      <c r="B2603" s="4">
        <v>399795</v>
      </c>
      <c r="C2603" s="4" t="s">
        <v>6272</v>
      </c>
      <c r="D2603" s="4" t="s">
        <v>2490</v>
      </c>
      <c r="E2603" s="4" t="s">
        <v>2632</v>
      </c>
      <c r="F2603" s="4" t="s">
        <v>2700</v>
      </c>
    </row>
    <row r="2604" spans="1:6" x14ac:dyDescent="0.2">
      <c r="A2604" s="4">
        <v>5332</v>
      </c>
      <c r="B2604" s="4">
        <v>399489</v>
      </c>
      <c r="C2604" s="4" t="s">
        <v>6271</v>
      </c>
      <c r="D2604" s="4" t="s">
        <v>2600</v>
      </c>
      <c r="E2604" s="4" t="s">
        <v>4421</v>
      </c>
      <c r="F2604" s="4" t="s">
        <v>2700</v>
      </c>
    </row>
    <row r="2605" spans="1:6" x14ac:dyDescent="0.2">
      <c r="A2605" s="4">
        <v>5333</v>
      </c>
      <c r="B2605" s="4">
        <v>399638</v>
      </c>
      <c r="C2605" s="4" t="s">
        <v>6270</v>
      </c>
      <c r="D2605" s="4" t="s">
        <v>2600</v>
      </c>
      <c r="E2605" s="4" t="s">
        <v>4421</v>
      </c>
      <c r="F2605" s="4" t="s">
        <v>2700</v>
      </c>
    </row>
    <row r="2606" spans="1:6" x14ac:dyDescent="0.2">
      <c r="A2606" s="4">
        <v>5334</v>
      </c>
      <c r="B2606" s="4">
        <v>399987</v>
      </c>
      <c r="C2606" s="4" t="s">
        <v>6269</v>
      </c>
      <c r="D2606" s="4" t="s">
        <v>2426</v>
      </c>
      <c r="E2606" s="4" t="s">
        <v>2426</v>
      </c>
      <c r="F2606" s="4" t="s">
        <v>2700</v>
      </c>
    </row>
    <row r="2607" spans="1:6" x14ac:dyDescent="0.2">
      <c r="A2607" s="4">
        <v>5335</v>
      </c>
      <c r="B2607" s="4">
        <v>393001</v>
      </c>
      <c r="C2607" s="4" t="s">
        <v>6268</v>
      </c>
      <c r="D2607" s="4" t="s">
        <v>2524</v>
      </c>
      <c r="E2607" s="4" t="s">
        <v>6267</v>
      </c>
      <c r="F2607" s="4" t="s">
        <v>2700</v>
      </c>
    </row>
    <row r="2608" spans="1:6" x14ac:dyDescent="0.2">
      <c r="A2608" s="4">
        <v>5336</v>
      </c>
      <c r="B2608" s="4">
        <v>401096</v>
      </c>
      <c r="C2608" s="4" t="s">
        <v>6266</v>
      </c>
      <c r="D2608" s="4" t="s">
        <v>6264</v>
      </c>
      <c r="E2608" s="4" t="s">
        <v>6263</v>
      </c>
      <c r="F2608" s="4" t="s">
        <v>2700</v>
      </c>
    </row>
    <row r="2609" spans="1:6" x14ac:dyDescent="0.2">
      <c r="A2609" s="4">
        <v>5337</v>
      </c>
      <c r="B2609" s="4">
        <v>390541</v>
      </c>
      <c r="C2609" s="4" t="s">
        <v>6265</v>
      </c>
      <c r="D2609" s="4" t="s">
        <v>6264</v>
      </c>
      <c r="E2609" s="4" t="s">
        <v>6263</v>
      </c>
      <c r="F2609" s="4" t="s">
        <v>2700</v>
      </c>
    </row>
    <row r="2610" spans="1:6" x14ac:dyDescent="0.2">
      <c r="A2610" s="4">
        <v>5338</v>
      </c>
      <c r="B2610" s="4">
        <v>401153</v>
      </c>
      <c r="C2610" s="4" t="s">
        <v>6262</v>
      </c>
      <c r="D2610" s="4" t="s">
        <v>2336</v>
      </c>
      <c r="E2610" s="4" t="s">
        <v>6261</v>
      </c>
      <c r="F2610" s="4" t="s">
        <v>2700</v>
      </c>
    </row>
    <row r="2611" spans="1:6" x14ac:dyDescent="0.2">
      <c r="A2611" s="4">
        <v>5339</v>
      </c>
      <c r="B2611" s="4">
        <v>401154</v>
      </c>
      <c r="C2611" s="4" t="s">
        <v>6260</v>
      </c>
      <c r="D2611" s="4" t="s">
        <v>2335</v>
      </c>
      <c r="E2611" s="4" t="s">
        <v>6211</v>
      </c>
      <c r="F2611" s="4" t="s">
        <v>2700</v>
      </c>
    </row>
    <row r="2612" spans="1:6" x14ac:dyDescent="0.2">
      <c r="A2612" s="4">
        <v>5340</v>
      </c>
      <c r="B2612" s="4">
        <v>399657</v>
      </c>
      <c r="C2612" s="4" t="s">
        <v>6259</v>
      </c>
      <c r="D2612" s="4" t="s">
        <v>2330</v>
      </c>
      <c r="E2612" s="4" t="s">
        <v>6258</v>
      </c>
      <c r="F2612" s="4" t="s">
        <v>2700</v>
      </c>
    </row>
    <row r="2613" spans="1:6" x14ac:dyDescent="0.2">
      <c r="A2613" s="4">
        <v>5341</v>
      </c>
      <c r="B2613" s="4">
        <v>378531</v>
      </c>
      <c r="C2613" s="4" t="s">
        <v>6257</v>
      </c>
      <c r="D2613" s="4" t="s">
        <v>2445</v>
      </c>
      <c r="E2613" s="4" t="s">
        <v>6252</v>
      </c>
      <c r="F2613" s="4" t="s">
        <v>2700</v>
      </c>
    </row>
    <row r="2614" spans="1:6" x14ac:dyDescent="0.2">
      <c r="A2614" s="4">
        <v>5342</v>
      </c>
      <c r="B2614" s="4">
        <v>358330</v>
      </c>
      <c r="C2614" s="4" t="s">
        <v>6256</v>
      </c>
      <c r="D2614" s="4" t="s">
        <v>2365</v>
      </c>
      <c r="E2614" s="4" t="s">
        <v>6254</v>
      </c>
      <c r="F2614" s="4" t="s">
        <v>2700</v>
      </c>
    </row>
    <row r="2615" spans="1:6" x14ac:dyDescent="0.2">
      <c r="A2615" s="4">
        <v>5343</v>
      </c>
      <c r="B2615" s="4">
        <v>358331</v>
      </c>
      <c r="C2615" s="4" t="s">
        <v>6255</v>
      </c>
      <c r="D2615" s="4" t="s">
        <v>2365</v>
      </c>
      <c r="E2615" s="4" t="s">
        <v>6254</v>
      </c>
      <c r="F2615" s="4" t="s">
        <v>2700</v>
      </c>
    </row>
    <row r="2616" spans="1:6" x14ac:dyDescent="0.2">
      <c r="A2616" s="4">
        <v>5344</v>
      </c>
      <c r="B2616" s="4">
        <v>401300</v>
      </c>
      <c r="C2616" s="4" t="s">
        <v>6253</v>
      </c>
      <c r="D2616" s="4" t="s">
        <v>2445</v>
      </c>
      <c r="E2616" s="4" t="s">
        <v>6252</v>
      </c>
      <c r="F2616" s="4" t="s">
        <v>2700</v>
      </c>
    </row>
    <row r="2617" spans="1:6" x14ac:dyDescent="0.2">
      <c r="A2617" s="4">
        <v>5345</v>
      </c>
      <c r="B2617" s="4">
        <v>394297</v>
      </c>
      <c r="C2617" s="4" t="s">
        <v>6251</v>
      </c>
      <c r="D2617" s="4" t="s">
        <v>6250</v>
      </c>
      <c r="E2617" s="4" t="s">
        <v>2426</v>
      </c>
      <c r="F2617" s="4" t="s">
        <v>2700</v>
      </c>
    </row>
    <row r="2618" spans="1:6" x14ac:dyDescent="0.2">
      <c r="A2618" s="4">
        <v>5346</v>
      </c>
      <c r="B2618" s="4">
        <v>401952</v>
      </c>
      <c r="C2618" s="4" t="s">
        <v>6249</v>
      </c>
      <c r="D2618" s="4" t="s">
        <v>6155</v>
      </c>
      <c r="E2618" s="4" t="s">
        <v>5888</v>
      </c>
      <c r="F2618" s="4" t="s">
        <v>2700</v>
      </c>
    </row>
    <row r="2619" spans="1:6" x14ac:dyDescent="0.2">
      <c r="A2619" s="4">
        <v>5347</v>
      </c>
      <c r="B2619" s="4"/>
      <c r="C2619" s="4" t="s">
        <v>6248</v>
      </c>
      <c r="D2619" s="4" t="s">
        <v>6155</v>
      </c>
      <c r="E2619" s="4" t="s">
        <v>5888</v>
      </c>
      <c r="F2619" s="4" t="s">
        <v>2700</v>
      </c>
    </row>
    <row r="2620" spans="1:6" x14ac:dyDescent="0.2">
      <c r="A2620" s="4">
        <v>5348</v>
      </c>
      <c r="B2620" s="4">
        <v>357728</v>
      </c>
      <c r="C2620" s="4" t="s">
        <v>6247</v>
      </c>
      <c r="D2620" s="4" t="s">
        <v>2612</v>
      </c>
      <c r="E2620" s="4" t="s">
        <v>6192</v>
      </c>
      <c r="F2620" s="4" t="s">
        <v>2700</v>
      </c>
    </row>
    <row r="2621" spans="1:6" x14ac:dyDescent="0.2">
      <c r="A2621" s="4">
        <v>5349</v>
      </c>
      <c r="B2621" s="4">
        <v>347306</v>
      </c>
      <c r="C2621" s="4" t="s">
        <v>6246</v>
      </c>
      <c r="D2621" s="4" t="s">
        <v>2612</v>
      </c>
      <c r="E2621" s="4" t="s">
        <v>6192</v>
      </c>
      <c r="F2621" s="4" t="s">
        <v>2700</v>
      </c>
    </row>
    <row r="2622" spans="1:6" x14ac:dyDescent="0.2">
      <c r="A2622" s="4">
        <v>5350</v>
      </c>
      <c r="B2622" s="4">
        <v>343651</v>
      </c>
      <c r="C2622" s="4" t="s">
        <v>6245</v>
      </c>
      <c r="D2622" s="4" t="s">
        <v>2612</v>
      </c>
      <c r="E2622" s="4" t="s">
        <v>6192</v>
      </c>
      <c r="F2622" s="4" t="s">
        <v>2700</v>
      </c>
    </row>
    <row r="2623" spans="1:6" x14ac:dyDescent="0.2">
      <c r="A2623" s="4">
        <v>5351</v>
      </c>
      <c r="B2623" s="4">
        <v>147869</v>
      </c>
      <c r="C2623" s="4" t="s">
        <v>6244</v>
      </c>
      <c r="D2623" s="4" t="s">
        <v>2612</v>
      </c>
      <c r="E2623" s="4" t="s">
        <v>6192</v>
      </c>
      <c r="F2623" s="4" t="s">
        <v>2700</v>
      </c>
    </row>
    <row r="2624" spans="1:6" x14ac:dyDescent="0.2">
      <c r="A2624" s="4">
        <v>5352</v>
      </c>
      <c r="B2624" s="4">
        <v>280026</v>
      </c>
      <c r="C2624" s="4" t="s">
        <v>6243</v>
      </c>
      <c r="D2624" s="4" t="s">
        <v>2612</v>
      </c>
      <c r="E2624" s="4" t="s">
        <v>6192</v>
      </c>
      <c r="F2624" s="4" t="s">
        <v>2700</v>
      </c>
    </row>
    <row r="2625" spans="1:6" x14ac:dyDescent="0.2">
      <c r="A2625" s="4">
        <v>5353</v>
      </c>
      <c r="B2625" s="4">
        <v>381513</v>
      </c>
      <c r="C2625" s="4" t="s">
        <v>6242</v>
      </c>
      <c r="D2625" s="4" t="s">
        <v>2612</v>
      </c>
      <c r="E2625" s="4" t="s">
        <v>6192</v>
      </c>
      <c r="F2625" s="4" t="s">
        <v>2700</v>
      </c>
    </row>
    <row r="2626" spans="1:6" x14ac:dyDescent="0.2">
      <c r="A2626" s="4">
        <v>5354</v>
      </c>
      <c r="B2626" s="4">
        <v>343652</v>
      </c>
      <c r="C2626" s="4" t="s">
        <v>6241</v>
      </c>
      <c r="D2626" s="4" t="s">
        <v>2612</v>
      </c>
      <c r="E2626" s="4" t="s">
        <v>6192</v>
      </c>
      <c r="F2626" s="4" t="s">
        <v>2700</v>
      </c>
    </row>
    <row r="2627" spans="1:6" x14ac:dyDescent="0.2">
      <c r="A2627" s="4">
        <v>5355</v>
      </c>
      <c r="B2627" s="4">
        <v>262159</v>
      </c>
      <c r="C2627" s="4" t="s">
        <v>6240</v>
      </c>
      <c r="D2627" s="4" t="s">
        <v>2612</v>
      </c>
      <c r="E2627" s="4" t="s">
        <v>6192</v>
      </c>
      <c r="F2627" s="4" t="s">
        <v>2700</v>
      </c>
    </row>
    <row r="2628" spans="1:6" x14ac:dyDescent="0.2">
      <c r="A2628" s="4">
        <v>5356</v>
      </c>
      <c r="B2628" s="4">
        <v>381482</v>
      </c>
      <c r="C2628" s="4" t="s">
        <v>6239</v>
      </c>
      <c r="D2628" s="4" t="s">
        <v>2612</v>
      </c>
      <c r="E2628" s="4" t="s">
        <v>6192</v>
      </c>
      <c r="F2628" s="4" t="s">
        <v>2700</v>
      </c>
    </row>
    <row r="2629" spans="1:6" x14ac:dyDescent="0.2">
      <c r="A2629" s="4">
        <v>5357</v>
      </c>
      <c r="B2629" s="4">
        <v>343650</v>
      </c>
      <c r="C2629" s="4" t="s">
        <v>6238</v>
      </c>
      <c r="D2629" s="4" t="s">
        <v>2612</v>
      </c>
      <c r="E2629" s="4" t="s">
        <v>6192</v>
      </c>
      <c r="F2629" s="4" t="s">
        <v>2700</v>
      </c>
    </row>
    <row r="2630" spans="1:6" x14ac:dyDescent="0.2">
      <c r="A2630" s="4">
        <v>5358</v>
      </c>
      <c r="B2630" s="4">
        <v>86814</v>
      </c>
      <c r="C2630" s="4" t="s">
        <v>6237</v>
      </c>
      <c r="D2630" s="4" t="s">
        <v>2612</v>
      </c>
      <c r="E2630" s="4" t="s">
        <v>6192</v>
      </c>
      <c r="F2630" s="4" t="s">
        <v>2700</v>
      </c>
    </row>
    <row r="2631" spans="1:6" x14ac:dyDescent="0.2">
      <c r="A2631" s="4">
        <v>5359</v>
      </c>
      <c r="B2631" s="4">
        <v>400628</v>
      </c>
      <c r="C2631" s="4" t="s">
        <v>6236</v>
      </c>
      <c r="D2631" s="4" t="s">
        <v>2612</v>
      </c>
      <c r="E2631" s="4" t="s">
        <v>6192</v>
      </c>
      <c r="F2631" s="4" t="s">
        <v>2700</v>
      </c>
    </row>
    <row r="2632" spans="1:6" x14ac:dyDescent="0.2">
      <c r="A2632" s="4">
        <v>5360</v>
      </c>
      <c r="B2632" s="4">
        <v>86816</v>
      </c>
      <c r="C2632" s="4" t="s">
        <v>6235</v>
      </c>
      <c r="D2632" s="4" t="s">
        <v>2612</v>
      </c>
      <c r="E2632" s="4" t="s">
        <v>6192</v>
      </c>
      <c r="F2632" s="4" t="s">
        <v>2700</v>
      </c>
    </row>
    <row r="2633" spans="1:6" x14ac:dyDescent="0.2">
      <c r="A2633" s="4">
        <v>5361</v>
      </c>
      <c r="B2633" s="4">
        <v>290903</v>
      </c>
      <c r="C2633" s="4" t="s">
        <v>6234</v>
      </c>
      <c r="D2633" s="4" t="s">
        <v>2612</v>
      </c>
      <c r="E2633" s="4" t="s">
        <v>6192</v>
      </c>
      <c r="F2633" s="4" t="s">
        <v>2700</v>
      </c>
    </row>
    <row r="2634" spans="1:6" x14ac:dyDescent="0.2">
      <c r="A2634" s="4">
        <v>5362</v>
      </c>
      <c r="B2634" s="4">
        <v>357727</v>
      </c>
      <c r="C2634" s="4" t="s">
        <v>6233</v>
      </c>
      <c r="D2634" s="4" t="s">
        <v>2612</v>
      </c>
      <c r="E2634" s="4" t="s">
        <v>6192</v>
      </c>
      <c r="F2634" s="4" t="s">
        <v>2700</v>
      </c>
    </row>
    <row r="2635" spans="1:6" x14ac:dyDescent="0.2">
      <c r="A2635" s="4">
        <v>5363</v>
      </c>
      <c r="B2635" s="4">
        <v>86812</v>
      </c>
      <c r="C2635" s="4" t="s">
        <v>6232</v>
      </c>
      <c r="D2635" s="4" t="s">
        <v>2612</v>
      </c>
      <c r="E2635" s="4" t="s">
        <v>6192</v>
      </c>
      <c r="F2635" s="4" t="s">
        <v>2700</v>
      </c>
    </row>
    <row r="2636" spans="1:6" x14ac:dyDescent="0.2">
      <c r="A2636" s="4">
        <v>5364</v>
      </c>
      <c r="B2636" s="4">
        <v>86810</v>
      </c>
      <c r="C2636" s="4" t="s">
        <v>6231</v>
      </c>
      <c r="D2636" s="4" t="s">
        <v>2612</v>
      </c>
      <c r="E2636" s="4" t="s">
        <v>6192</v>
      </c>
      <c r="F2636" s="4" t="s">
        <v>2700</v>
      </c>
    </row>
    <row r="2637" spans="1:6" x14ac:dyDescent="0.2">
      <c r="A2637" s="4">
        <v>5365</v>
      </c>
      <c r="B2637" s="4">
        <v>400257</v>
      </c>
      <c r="C2637" s="4" t="s">
        <v>6230</v>
      </c>
      <c r="D2637" s="4" t="s">
        <v>2612</v>
      </c>
      <c r="E2637" s="4" t="s">
        <v>6192</v>
      </c>
      <c r="F2637" s="4" t="s">
        <v>2700</v>
      </c>
    </row>
    <row r="2638" spans="1:6" x14ac:dyDescent="0.2">
      <c r="A2638" s="4">
        <v>5366</v>
      </c>
      <c r="B2638" s="4">
        <v>343654</v>
      </c>
      <c r="C2638" s="4" t="s">
        <v>6229</v>
      </c>
      <c r="D2638" s="4" t="s">
        <v>2612</v>
      </c>
      <c r="E2638" s="4" t="s">
        <v>6192</v>
      </c>
      <c r="F2638" s="4" t="s">
        <v>2700</v>
      </c>
    </row>
    <row r="2639" spans="1:6" x14ac:dyDescent="0.2">
      <c r="A2639" s="4">
        <v>5367</v>
      </c>
      <c r="B2639" s="4">
        <v>343655</v>
      </c>
      <c r="C2639" s="4" t="s">
        <v>6228</v>
      </c>
      <c r="D2639" s="4" t="s">
        <v>2612</v>
      </c>
      <c r="E2639" s="4" t="s">
        <v>6192</v>
      </c>
      <c r="F2639" s="4" t="s">
        <v>2700</v>
      </c>
    </row>
    <row r="2640" spans="1:6" x14ac:dyDescent="0.2">
      <c r="A2640" s="4">
        <v>5368</v>
      </c>
      <c r="B2640" s="4">
        <v>186236</v>
      </c>
      <c r="C2640" s="4" t="s">
        <v>6227</v>
      </c>
      <c r="D2640" s="4" t="s">
        <v>2612</v>
      </c>
      <c r="E2640" s="4" t="s">
        <v>6192</v>
      </c>
      <c r="F2640" s="4" t="s">
        <v>2700</v>
      </c>
    </row>
    <row r="2641" spans="1:6" x14ac:dyDescent="0.2">
      <c r="A2641" s="4">
        <v>5369</v>
      </c>
      <c r="B2641" s="4">
        <v>401601</v>
      </c>
      <c r="C2641" s="4" t="s">
        <v>6226</v>
      </c>
      <c r="D2641" s="4" t="s">
        <v>2612</v>
      </c>
      <c r="E2641" s="4" t="s">
        <v>6192</v>
      </c>
      <c r="F2641" s="4" t="s">
        <v>2700</v>
      </c>
    </row>
    <row r="2642" spans="1:6" x14ac:dyDescent="0.2">
      <c r="A2642" s="4">
        <v>5370</v>
      </c>
      <c r="B2642" s="4">
        <v>401014</v>
      </c>
      <c r="C2642" s="4" t="s">
        <v>6225</v>
      </c>
      <c r="D2642" s="4" t="s">
        <v>2612</v>
      </c>
      <c r="E2642" s="4" t="s">
        <v>6192</v>
      </c>
      <c r="F2642" s="4" t="s">
        <v>2700</v>
      </c>
    </row>
    <row r="2643" spans="1:6" x14ac:dyDescent="0.2">
      <c r="A2643" s="4">
        <v>5371</v>
      </c>
      <c r="B2643" s="4">
        <v>401595</v>
      </c>
      <c r="C2643" s="4" t="s">
        <v>6224</v>
      </c>
      <c r="D2643" s="4" t="s">
        <v>2612</v>
      </c>
      <c r="E2643" s="4" t="s">
        <v>6192</v>
      </c>
      <c r="F2643" s="4" t="s">
        <v>2700</v>
      </c>
    </row>
    <row r="2644" spans="1:6" x14ac:dyDescent="0.2">
      <c r="A2644" s="4">
        <v>5372</v>
      </c>
      <c r="B2644" s="4">
        <v>147874</v>
      </c>
      <c r="C2644" s="4" t="s">
        <v>6223</v>
      </c>
      <c r="D2644" s="4" t="s">
        <v>2612</v>
      </c>
      <c r="E2644" s="4" t="s">
        <v>6192</v>
      </c>
      <c r="F2644" s="4" t="s">
        <v>2700</v>
      </c>
    </row>
    <row r="2645" spans="1:6" x14ac:dyDescent="0.2">
      <c r="A2645" s="4">
        <v>5373</v>
      </c>
      <c r="B2645" s="4">
        <v>147869</v>
      </c>
      <c r="C2645" s="4" t="s">
        <v>6222</v>
      </c>
      <c r="D2645" s="4" t="s">
        <v>2612</v>
      </c>
      <c r="E2645" s="4" t="s">
        <v>6192</v>
      </c>
      <c r="F2645" s="4" t="s">
        <v>2700</v>
      </c>
    </row>
    <row r="2646" spans="1:6" x14ac:dyDescent="0.2">
      <c r="A2646" s="4">
        <v>5374</v>
      </c>
      <c r="B2646" s="4">
        <v>290756</v>
      </c>
      <c r="C2646" s="4" t="s">
        <v>6221</v>
      </c>
      <c r="D2646" s="4" t="s">
        <v>2612</v>
      </c>
      <c r="E2646" s="4" t="s">
        <v>6192</v>
      </c>
      <c r="F2646" s="4" t="s">
        <v>2700</v>
      </c>
    </row>
    <row r="2647" spans="1:6" x14ac:dyDescent="0.2">
      <c r="A2647" s="4">
        <v>5375</v>
      </c>
      <c r="B2647" s="4">
        <v>86812</v>
      </c>
      <c r="C2647" s="4" t="s">
        <v>6220</v>
      </c>
      <c r="D2647" s="4" t="s">
        <v>2612</v>
      </c>
      <c r="E2647" s="4" t="s">
        <v>6192</v>
      </c>
      <c r="F2647" s="4" t="s">
        <v>2700</v>
      </c>
    </row>
    <row r="2648" spans="1:6" x14ac:dyDescent="0.2">
      <c r="A2648" s="4">
        <v>5376</v>
      </c>
      <c r="B2648" s="4">
        <v>337769</v>
      </c>
      <c r="C2648" s="4" t="s">
        <v>6219</v>
      </c>
      <c r="D2648" s="4" t="s">
        <v>2612</v>
      </c>
      <c r="E2648" s="4" t="s">
        <v>6192</v>
      </c>
      <c r="F2648" s="4" t="s">
        <v>2700</v>
      </c>
    </row>
    <row r="2649" spans="1:6" x14ac:dyDescent="0.2">
      <c r="A2649" s="4">
        <v>5377</v>
      </c>
      <c r="B2649" s="4">
        <v>337768</v>
      </c>
      <c r="C2649" s="4" t="s">
        <v>6218</v>
      </c>
      <c r="D2649" s="4" t="s">
        <v>2612</v>
      </c>
      <c r="E2649" s="4" t="s">
        <v>6192</v>
      </c>
      <c r="F2649" s="4" t="s">
        <v>2700</v>
      </c>
    </row>
    <row r="2650" spans="1:6" x14ac:dyDescent="0.2">
      <c r="A2650" s="4">
        <v>5378</v>
      </c>
      <c r="B2650" s="4">
        <v>346169</v>
      </c>
      <c r="C2650" s="4" t="s">
        <v>6217</v>
      </c>
      <c r="D2650" s="4" t="s">
        <v>2612</v>
      </c>
      <c r="E2650" s="4" t="s">
        <v>6192</v>
      </c>
      <c r="F2650" s="4" t="s">
        <v>2700</v>
      </c>
    </row>
    <row r="2651" spans="1:6" x14ac:dyDescent="0.2">
      <c r="A2651" s="4">
        <v>5379</v>
      </c>
      <c r="B2651" s="4">
        <v>345172</v>
      </c>
      <c r="C2651" s="4" t="s">
        <v>6216</v>
      </c>
      <c r="D2651" s="4" t="s">
        <v>2326</v>
      </c>
      <c r="E2651" s="4" t="s">
        <v>6215</v>
      </c>
      <c r="F2651" s="4" t="s">
        <v>2700</v>
      </c>
    </row>
    <row r="2652" spans="1:6" x14ac:dyDescent="0.2">
      <c r="A2652" s="4">
        <v>5380</v>
      </c>
      <c r="B2652" s="4">
        <v>399015</v>
      </c>
      <c r="C2652" s="4" t="s">
        <v>6214</v>
      </c>
      <c r="D2652" s="4" t="s">
        <v>2335</v>
      </c>
      <c r="E2652" s="4" t="s">
        <v>6211</v>
      </c>
      <c r="F2652" s="4" t="s">
        <v>2700</v>
      </c>
    </row>
    <row r="2653" spans="1:6" x14ac:dyDescent="0.2">
      <c r="A2653" s="4">
        <v>5381</v>
      </c>
      <c r="B2653" s="4">
        <v>8983</v>
      </c>
      <c r="C2653" s="4" t="s">
        <v>6213</v>
      </c>
      <c r="D2653" s="4" t="s">
        <v>2335</v>
      </c>
      <c r="E2653" s="4" t="s">
        <v>6211</v>
      </c>
      <c r="F2653" s="4" t="s">
        <v>2700</v>
      </c>
    </row>
    <row r="2654" spans="1:6" x14ac:dyDescent="0.2">
      <c r="A2654" s="4">
        <v>5382</v>
      </c>
      <c r="B2654" s="4">
        <v>399016</v>
      </c>
      <c r="C2654" s="4" t="s">
        <v>6212</v>
      </c>
      <c r="D2654" s="4" t="s">
        <v>2335</v>
      </c>
      <c r="E2654" s="4" t="s">
        <v>6211</v>
      </c>
      <c r="F2654" s="4" t="s">
        <v>2700</v>
      </c>
    </row>
    <row r="2655" spans="1:6" x14ac:dyDescent="0.2">
      <c r="A2655" s="4">
        <v>5383</v>
      </c>
      <c r="B2655" s="4"/>
      <c r="C2655" s="4" t="s">
        <v>6210</v>
      </c>
      <c r="D2655" s="4" t="s">
        <v>6209</v>
      </c>
      <c r="E2655" s="4" t="s">
        <v>6208</v>
      </c>
      <c r="F2655" s="4" t="s">
        <v>2700</v>
      </c>
    </row>
    <row r="2656" spans="1:6" x14ac:dyDescent="0.2">
      <c r="A2656" s="4">
        <v>5384</v>
      </c>
      <c r="B2656" s="4">
        <v>398452</v>
      </c>
      <c r="C2656" s="4" t="s">
        <v>6207</v>
      </c>
      <c r="D2656" s="4" t="s">
        <v>6201</v>
      </c>
      <c r="E2656" s="4" t="s">
        <v>6190</v>
      </c>
      <c r="F2656" s="4" t="s">
        <v>2700</v>
      </c>
    </row>
    <row r="2657" spans="1:6" x14ac:dyDescent="0.2">
      <c r="A2657" s="4">
        <v>5385</v>
      </c>
      <c r="B2657" s="4">
        <v>398249</v>
      </c>
      <c r="C2657" s="4" t="s">
        <v>6206</v>
      </c>
      <c r="D2657" s="4" t="s">
        <v>6201</v>
      </c>
      <c r="E2657" s="4" t="s">
        <v>6190</v>
      </c>
      <c r="F2657" s="4" t="s">
        <v>2700</v>
      </c>
    </row>
    <row r="2658" spans="1:6" x14ac:dyDescent="0.2">
      <c r="A2658" s="4">
        <v>5386</v>
      </c>
      <c r="B2658" s="4">
        <v>398457</v>
      </c>
      <c r="C2658" s="4" t="s">
        <v>6205</v>
      </c>
      <c r="D2658" s="4" t="s">
        <v>6201</v>
      </c>
      <c r="E2658" s="4" t="s">
        <v>6190</v>
      </c>
      <c r="F2658" s="4" t="s">
        <v>2700</v>
      </c>
    </row>
    <row r="2659" spans="1:6" x14ac:dyDescent="0.2">
      <c r="A2659" s="4">
        <v>5387</v>
      </c>
      <c r="B2659" s="4">
        <v>398641</v>
      </c>
      <c r="C2659" s="4" t="s">
        <v>6204</v>
      </c>
      <c r="D2659" s="4" t="s">
        <v>6201</v>
      </c>
      <c r="E2659" s="4" t="s">
        <v>6190</v>
      </c>
      <c r="F2659" s="4" t="s">
        <v>2700</v>
      </c>
    </row>
    <row r="2660" spans="1:6" x14ac:dyDescent="0.2">
      <c r="A2660" s="4">
        <v>5388</v>
      </c>
      <c r="B2660" s="4">
        <v>398642</v>
      </c>
      <c r="C2660" s="4" t="s">
        <v>6203</v>
      </c>
      <c r="D2660" s="4" t="s">
        <v>6201</v>
      </c>
      <c r="E2660" s="4" t="s">
        <v>6190</v>
      </c>
      <c r="F2660" s="4" t="s">
        <v>2700</v>
      </c>
    </row>
    <row r="2661" spans="1:6" x14ac:dyDescent="0.2">
      <c r="A2661" s="4">
        <v>5389</v>
      </c>
      <c r="B2661" s="4">
        <v>398459</v>
      </c>
      <c r="C2661" s="4" t="s">
        <v>6202</v>
      </c>
      <c r="D2661" s="4" t="s">
        <v>6201</v>
      </c>
      <c r="E2661" s="4" t="s">
        <v>6190</v>
      </c>
      <c r="F2661" s="4" t="s">
        <v>2700</v>
      </c>
    </row>
    <row r="2662" spans="1:6" x14ac:dyDescent="0.2">
      <c r="A2662" s="4">
        <v>5390</v>
      </c>
      <c r="B2662" s="4">
        <v>402081</v>
      </c>
      <c r="C2662" s="4" t="s">
        <v>6200</v>
      </c>
      <c r="D2662" s="4" t="s">
        <v>2354</v>
      </c>
      <c r="E2662" s="4" t="s">
        <v>6199</v>
      </c>
      <c r="F2662" s="4" t="s">
        <v>2700</v>
      </c>
    </row>
    <row r="2663" spans="1:6" x14ac:dyDescent="0.2">
      <c r="A2663" s="4">
        <v>5391</v>
      </c>
      <c r="B2663" s="4">
        <v>371402</v>
      </c>
      <c r="C2663" s="4" t="s">
        <v>6198</v>
      </c>
      <c r="D2663" s="4" t="s">
        <v>6193</v>
      </c>
      <c r="E2663" s="4" t="s">
        <v>6192</v>
      </c>
      <c r="F2663" s="4" t="s">
        <v>2700</v>
      </c>
    </row>
    <row r="2664" spans="1:6" x14ac:dyDescent="0.2">
      <c r="A2664" s="4">
        <v>5392</v>
      </c>
      <c r="B2664" s="4">
        <v>371401</v>
      </c>
      <c r="C2664" s="4" t="s">
        <v>6197</v>
      </c>
      <c r="D2664" s="4" t="s">
        <v>6193</v>
      </c>
      <c r="E2664" s="4" t="s">
        <v>6192</v>
      </c>
      <c r="F2664" s="4" t="s">
        <v>2700</v>
      </c>
    </row>
    <row r="2665" spans="1:6" x14ac:dyDescent="0.2">
      <c r="A2665" s="4">
        <v>5393</v>
      </c>
      <c r="B2665" s="4">
        <v>371400</v>
      </c>
      <c r="C2665" s="4" t="s">
        <v>6196</v>
      </c>
      <c r="D2665" s="4" t="s">
        <v>6193</v>
      </c>
      <c r="E2665" s="4" t="s">
        <v>6192</v>
      </c>
      <c r="F2665" s="4" t="s">
        <v>2700</v>
      </c>
    </row>
    <row r="2666" spans="1:6" x14ac:dyDescent="0.2">
      <c r="A2666" s="4">
        <v>5394</v>
      </c>
      <c r="B2666" s="4">
        <v>371399</v>
      </c>
      <c r="C2666" s="4" t="s">
        <v>6195</v>
      </c>
      <c r="D2666" s="4" t="s">
        <v>6193</v>
      </c>
      <c r="E2666" s="4" t="s">
        <v>6192</v>
      </c>
      <c r="F2666" s="4" t="s">
        <v>2700</v>
      </c>
    </row>
    <row r="2667" spans="1:6" x14ac:dyDescent="0.2">
      <c r="A2667" s="4">
        <v>5395</v>
      </c>
      <c r="B2667" s="4">
        <v>371391</v>
      </c>
      <c r="C2667" s="4" t="s">
        <v>6194</v>
      </c>
      <c r="D2667" s="4" t="s">
        <v>6193</v>
      </c>
      <c r="E2667" s="4" t="s">
        <v>6192</v>
      </c>
      <c r="F2667" s="4" t="s">
        <v>2700</v>
      </c>
    </row>
    <row r="2668" spans="1:6" x14ac:dyDescent="0.2">
      <c r="A2668" s="4">
        <v>5396</v>
      </c>
      <c r="B2668" s="4">
        <v>402055</v>
      </c>
      <c r="C2668" s="4" t="s">
        <v>6191</v>
      </c>
      <c r="D2668" s="4" t="s">
        <v>2514</v>
      </c>
      <c r="E2668" s="4" t="s">
        <v>6190</v>
      </c>
      <c r="F2668" s="4" t="s">
        <v>2700</v>
      </c>
    </row>
    <row r="2669" spans="1:6" x14ac:dyDescent="0.2">
      <c r="A2669" s="4">
        <v>5397</v>
      </c>
      <c r="B2669" s="4">
        <v>150154</v>
      </c>
      <c r="C2669" s="4" t="s">
        <v>6189</v>
      </c>
      <c r="D2669" s="4" t="s">
        <v>6172</v>
      </c>
      <c r="E2669" s="4" t="s">
        <v>6171</v>
      </c>
      <c r="F2669" s="4" t="s">
        <v>2700</v>
      </c>
    </row>
    <row r="2670" spans="1:6" x14ac:dyDescent="0.2">
      <c r="A2670" s="4">
        <v>5398</v>
      </c>
      <c r="B2670" s="4">
        <v>402294</v>
      </c>
      <c r="C2670" s="4" t="s">
        <v>6188</v>
      </c>
      <c r="D2670" s="4" t="s">
        <v>6172</v>
      </c>
      <c r="E2670" s="4" t="s">
        <v>6171</v>
      </c>
      <c r="F2670" s="4" t="s">
        <v>2700</v>
      </c>
    </row>
    <row r="2671" spans="1:6" x14ac:dyDescent="0.2">
      <c r="A2671" s="4">
        <v>5399</v>
      </c>
      <c r="B2671" s="4">
        <v>150156</v>
      </c>
      <c r="C2671" s="4" t="s">
        <v>6187</v>
      </c>
      <c r="D2671" s="4" t="s">
        <v>6172</v>
      </c>
      <c r="E2671" s="4" t="s">
        <v>6171</v>
      </c>
      <c r="F2671" s="4" t="s">
        <v>2700</v>
      </c>
    </row>
    <row r="2672" spans="1:6" x14ac:dyDescent="0.2">
      <c r="A2672" s="4">
        <v>5400</v>
      </c>
      <c r="B2672" s="4">
        <v>287812</v>
      </c>
      <c r="C2672" s="4" t="s">
        <v>6186</v>
      </c>
      <c r="D2672" s="4" t="s">
        <v>6172</v>
      </c>
      <c r="E2672" s="4" t="s">
        <v>6171</v>
      </c>
      <c r="F2672" s="4" t="s">
        <v>2700</v>
      </c>
    </row>
    <row r="2673" spans="1:6" x14ac:dyDescent="0.2">
      <c r="A2673" s="4">
        <v>5401</v>
      </c>
      <c r="B2673" s="4">
        <v>150155</v>
      </c>
      <c r="C2673" s="4" t="s">
        <v>6185</v>
      </c>
      <c r="D2673" s="4" t="s">
        <v>6172</v>
      </c>
      <c r="E2673" s="4" t="s">
        <v>6171</v>
      </c>
      <c r="F2673" s="4" t="s">
        <v>2700</v>
      </c>
    </row>
    <row r="2674" spans="1:6" x14ac:dyDescent="0.2">
      <c r="A2674" s="4">
        <v>5402</v>
      </c>
      <c r="B2674" s="4">
        <v>150159</v>
      </c>
      <c r="C2674" s="4" t="s">
        <v>6184</v>
      </c>
      <c r="D2674" s="4" t="s">
        <v>6172</v>
      </c>
      <c r="E2674" s="4" t="s">
        <v>6171</v>
      </c>
      <c r="F2674" s="4" t="s">
        <v>2700</v>
      </c>
    </row>
    <row r="2675" spans="1:6" x14ac:dyDescent="0.2">
      <c r="A2675" s="4">
        <v>5403</v>
      </c>
      <c r="B2675" s="4">
        <v>353645</v>
      </c>
      <c r="C2675" s="4" t="s">
        <v>6183</v>
      </c>
      <c r="D2675" s="4" t="s">
        <v>6172</v>
      </c>
      <c r="E2675" s="4" t="s">
        <v>6171</v>
      </c>
      <c r="F2675" s="4" t="s">
        <v>2700</v>
      </c>
    </row>
    <row r="2676" spans="1:6" x14ac:dyDescent="0.2">
      <c r="A2676" s="4">
        <v>5404</v>
      </c>
      <c r="B2676" s="4">
        <v>402282</v>
      </c>
      <c r="C2676" s="4" t="s">
        <v>6182</v>
      </c>
      <c r="D2676" s="4" t="s">
        <v>6172</v>
      </c>
      <c r="E2676" s="4" t="s">
        <v>6171</v>
      </c>
      <c r="F2676" s="4" t="s">
        <v>2700</v>
      </c>
    </row>
    <row r="2677" spans="1:6" x14ac:dyDescent="0.2">
      <c r="A2677" s="4">
        <v>5405</v>
      </c>
      <c r="B2677" s="4">
        <v>402285</v>
      </c>
      <c r="C2677" s="4" t="s">
        <v>6181</v>
      </c>
      <c r="D2677" s="4" t="s">
        <v>6172</v>
      </c>
      <c r="E2677" s="4" t="s">
        <v>6171</v>
      </c>
      <c r="F2677" s="4" t="s">
        <v>2700</v>
      </c>
    </row>
    <row r="2678" spans="1:6" x14ac:dyDescent="0.2">
      <c r="A2678" s="4">
        <v>5406</v>
      </c>
      <c r="B2678" s="4">
        <v>402295</v>
      </c>
      <c r="C2678" s="4" t="s">
        <v>6180</v>
      </c>
      <c r="D2678" s="4" t="s">
        <v>6172</v>
      </c>
      <c r="E2678" s="4" t="s">
        <v>6171</v>
      </c>
      <c r="F2678" s="4" t="s">
        <v>2700</v>
      </c>
    </row>
    <row r="2679" spans="1:6" x14ac:dyDescent="0.2">
      <c r="A2679" s="4">
        <v>5407</v>
      </c>
      <c r="B2679" s="4">
        <v>402296</v>
      </c>
      <c r="C2679" s="4" t="s">
        <v>6179</v>
      </c>
      <c r="D2679" s="4" t="s">
        <v>6172</v>
      </c>
      <c r="E2679" s="4" t="s">
        <v>6171</v>
      </c>
      <c r="F2679" s="4" t="s">
        <v>2700</v>
      </c>
    </row>
    <row r="2680" spans="1:6" x14ac:dyDescent="0.2">
      <c r="A2680" s="4">
        <v>5408</v>
      </c>
      <c r="B2680" s="4">
        <v>402297</v>
      </c>
      <c r="C2680" s="4" t="s">
        <v>6178</v>
      </c>
      <c r="D2680" s="4" t="s">
        <v>6172</v>
      </c>
      <c r="E2680" s="4" t="s">
        <v>6171</v>
      </c>
      <c r="F2680" s="4" t="s">
        <v>2700</v>
      </c>
    </row>
    <row r="2681" spans="1:6" x14ac:dyDescent="0.2">
      <c r="A2681" s="4">
        <v>5409</v>
      </c>
      <c r="B2681" s="4">
        <v>402298</v>
      </c>
      <c r="C2681" s="4" t="s">
        <v>6177</v>
      </c>
      <c r="D2681" s="4" t="s">
        <v>6172</v>
      </c>
      <c r="E2681" s="4" t="s">
        <v>6171</v>
      </c>
      <c r="F2681" s="4" t="s">
        <v>2700</v>
      </c>
    </row>
    <row r="2682" spans="1:6" x14ac:dyDescent="0.2">
      <c r="A2682" s="4">
        <v>5410</v>
      </c>
      <c r="B2682" s="4">
        <v>402299</v>
      </c>
      <c r="C2682" s="4" t="s">
        <v>6176</v>
      </c>
      <c r="D2682" s="4" t="s">
        <v>6172</v>
      </c>
      <c r="E2682" s="4" t="s">
        <v>6171</v>
      </c>
      <c r="F2682" s="4" t="s">
        <v>2700</v>
      </c>
    </row>
    <row r="2683" spans="1:6" x14ac:dyDescent="0.2">
      <c r="A2683" s="4">
        <v>5411</v>
      </c>
      <c r="B2683" s="4">
        <v>402287</v>
      </c>
      <c r="C2683" s="4" t="s">
        <v>6175</v>
      </c>
      <c r="D2683" s="4" t="s">
        <v>6172</v>
      </c>
      <c r="E2683" s="4" t="s">
        <v>6171</v>
      </c>
      <c r="F2683" s="4" t="s">
        <v>2700</v>
      </c>
    </row>
    <row r="2684" spans="1:6" x14ac:dyDescent="0.2">
      <c r="A2684" s="4">
        <v>5412</v>
      </c>
      <c r="B2684" s="4">
        <v>402288</v>
      </c>
      <c r="C2684" s="4" t="s">
        <v>6174</v>
      </c>
      <c r="D2684" s="4" t="s">
        <v>6172</v>
      </c>
      <c r="E2684" s="4" t="s">
        <v>6171</v>
      </c>
      <c r="F2684" s="4" t="s">
        <v>2700</v>
      </c>
    </row>
    <row r="2685" spans="1:6" x14ac:dyDescent="0.2">
      <c r="A2685" s="4">
        <v>5413</v>
      </c>
      <c r="B2685" s="4">
        <v>402289</v>
      </c>
      <c r="C2685" s="4" t="s">
        <v>6173</v>
      </c>
      <c r="D2685" s="4" t="s">
        <v>6172</v>
      </c>
      <c r="E2685" s="4" t="s">
        <v>6171</v>
      </c>
      <c r="F2685" s="4" t="s">
        <v>2700</v>
      </c>
    </row>
    <row r="2686" spans="1:6" x14ac:dyDescent="0.2">
      <c r="A2686" s="4">
        <v>5414</v>
      </c>
      <c r="B2686" s="4">
        <v>400693</v>
      </c>
      <c r="C2686" s="4" t="s">
        <v>6170</v>
      </c>
      <c r="D2686" s="4" t="s">
        <v>2541</v>
      </c>
      <c r="E2686" s="4" t="s">
        <v>2541</v>
      </c>
      <c r="F2686" s="4" t="s">
        <v>2700</v>
      </c>
    </row>
    <row r="2687" spans="1:6" x14ac:dyDescent="0.2">
      <c r="A2687" s="4">
        <v>5415</v>
      </c>
      <c r="B2687" s="4">
        <v>192558</v>
      </c>
      <c r="C2687" s="4" t="s">
        <v>6169</v>
      </c>
      <c r="D2687" s="4" t="s">
        <v>6159</v>
      </c>
      <c r="E2687" s="4" t="s">
        <v>6158</v>
      </c>
      <c r="F2687" s="4" t="s">
        <v>2700</v>
      </c>
    </row>
    <row r="2688" spans="1:6" x14ac:dyDescent="0.2">
      <c r="A2688" s="4">
        <v>5416</v>
      </c>
      <c r="B2688" s="4">
        <v>192556</v>
      </c>
      <c r="C2688" s="4" t="s">
        <v>6168</v>
      </c>
      <c r="D2688" s="4" t="s">
        <v>6159</v>
      </c>
      <c r="E2688" s="4" t="s">
        <v>6158</v>
      </c>
      <c r="F2688" s="4" t="s">
        <v>2700</v>
      </c>
    </row>
    <row r="2689" spans="1:6" x14ac:dyDescent="0.2">
      <c r="A2689" s="4">
        <v>5417</v>
      </c>
      <c r="B2689" s="4">
        <v>372052</v>
      </c>
      <c r="C2689" s="4" t="s">
        <v>6167</v>
      </c>
      <c r="D2689" s="4" t="s">
        <v>6159</v>
      </c>
      <c r="E2689" s="4" t="s">
        <v>6158</v>
      </c>
      <c r="F2689" s="4" t="s">
        <v>2700</v>
      </c>
    </row>
    <row r="2690" spans="1:6" x14ac:dyDescent="0.2">
      <c r="A2690" s="4">
        <v>5418</v>
      </c>
      <c r="B2690" s="4">
        <v>402320</v>
      </c>
      <c r="C2690" s="4" t="s">
        <v>6166</v>
      </c>
      <c r="D2690" s="4" t="s">
        <v>6159</v>
      </c>
      <c r="E2690" s="4" t="s">
        <v>6158</v>
      </c>
      <c r="F2690" s="4" t="s">
        <v>2700</v>
      </c>
    </row>
    <row r="2691" spans="1:6" x14ac:dyDescent="0.2">
      <c r="A2691" s="4">
        <v>5419</v>
      </c>
      <c r="B2691" s="4">
        <v>221658</v>
      </c>
      <c r="C2691" s="4" t="s">
        <v>6165</v>
      </c>
      <c r="D2691" s="4" t="s">
        <v>6159</v>
      </c>
      <c r="E2691" s="4" t="s">
        <v>6158</v>
      </c>
      <c r="F2691" s="4" t="s">
        <v>2700</v>
      </c>
    </row>
    <row r="2692" spans="1:6" x14ac:dyDescent="0.2">
      <c r="A2692" s="4">
        <v>5420</v>
      </c>
      <c r="B2692" s="4">
        <v>387552</v>
      </c>
      <c r="C2692" s="4" t="s">
        <v>6164</v>
      </c>
      <c r="D2692" s="4" t="s">
        <v>6159</v>
      </c>
      <c r="E2692" s="4" t="s">
        <v>6158</v>
      </c>
      <c r="F2692" s="4" t="s">
        <v>2700</v>
      </c>
    </row>
    <row r="2693" spans="1:6" x14ac:dyDescent="0.2">
      <c r="A2693" s="4">
        <v>5421</v>
      </c>
      <c r="B2693" s="4">
        <v>402388</v>
      </c>
      <c r="C2693" s="4" t="s">
        <v>6163</v>
      </c>
      <c r="D2693" s="4" t="s">
        <v>6159</v>
      </c>
      <c r="E2693" s="4" t="s">
        <v>6158</v>
      </c>
      <c r="F2693" s="4" t="s">
        <v>2700</v>
      </c>
    </row>
    <row r="2694" spans="1:6" x14ac:dyDescent="0.2">
      <c r="A2694" s="4">
        <v>5422</v>
      </c>
      <c r="B2694" s="4">
        <v>393933</v>
      </c>
      <c r="C2694" s="4" t="s">
        <v>6162</v>
      </c>
      <c r="D2694" s="4" t="s">
        <v>6159</v>
      </c>
      <c r="E2694" s="4" t="s">
        <v>6158</v>
      </c>
      <c r="F2694" s="4" t="s">
        <v>2700</v>
      </c>
    </row>
    <row r="2695" spans="1:6" x14ac:dyDescent="0.2">
      <c r="A2695" s="4">
        <v>5423</v>
      </c>
      <c r="B2695" s="4">
        <v>398450</v>
      </c>
      <c r="C2695" s="4" t="s">
        <v>6161</v>
      </c>
      <c r="D2695" s="4" t="s">
        <v>6159</v>
      </c>
      <c r="E2695" s="4" t="s">
        <v>6158</v>
      </c>
      <c r="F2695" s="4" t="s">
        <v>2700</v>
      </c>
    </row>
    <row r="2696" spans="1:6" x14ac:dyDescent="0.2">
      <c r="A2696" s="4">
        <v>5424</v>
      </c>
      <c r="B2696" s="4">
        <v>402824</v>
      </c>
      <c r="C2696" s="4" t="s">
        <v>6160</v>
      </c>
      <c r="D2696" s="4" t="s">
        <v>6159</v>
      </c>
      <c r="E2696" s="4" t="s">
        <v>6158</v>
      </c>
      <c r="F2696" s="4" t="s">
        <v>2700</v>
      </c>
    </row>
    <row r="2697" spans="1:6" x14ac:dyDescent="0.2">
      <c r="A2697" s="4">
        <v>5425</v>
      </c>
      <c r="B2697" s="4">
        <v>402860</v>
      </c>
      <c r="C2697" s="4" t="s">
        <v>6157</v>
      </c>
      <c r="D2697" s="4" t="s">
        <v>2351</v>
      </c>
      <c r="E2697" s="4" t="s">
        <v>2351</v>
      </c>
      <c r="F2697" s="4" t="s">
        <v>2700</v>
      </c>
    </row>
    <row r="2698" spans="1:6" x14ac:dyDescent="0.2">
      <c r="A2698" s="4">
        <v>5426</v>
      </c>
      <c r="B2698" s="4">
        <v>402991</v>
      </c>
      <c r="C2698" s="4" t="s">
        <v>6156</v>
      </c>
      <c r="D2698" s="4" t="s">
        <v>6155</v>
      </c>
      <c r="E2698" s="4" t="s">
        <v>5888</v>
      </c>
      <c r="F2698" s="4" t="s">
        <v>2700</v>
      </c>
    </row>
    <row r="2699" spans="1:6" x14ac:dyDescent="0.2">
      <c r="A2699" s="4">
        <v>5427</v>
      </c>
      <c r="B2699" s="4">
        <v>403299</v>
      </c>
      <c r="C2699" s="4" t="s">
        <v>6154</v>
      </c>
      <c r="D2699" s="4" t="s">
        <v>2380</v>
      </c>
      <c r="E2699" s="4" t="s">
        <v>6153</v>
      </c>
      <c r="F2699" s="4" t="s">
        <v>2700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ABB5F1-9F25-4CC4-A20B-0FCAC94618E6}">
  <dimension ref="A1:F81"/>
  <sheetViews>
    <sheetView workbookViewId="0">
      <selection activeCell="H35" sqref="H35"/>
    </sheetView>
  </sheetViews>
  <sheetFormatPr defaultRowHeight="12.75" x14ac:dyDescent="0.2"/>
  <cols>
    <col min="1" max="1" width="37.42578125" bestFit="1" customWidth="1"/>
    <col min="3" max="3" width="32.42578125" bestFit="1" customWidth="1"/>
    <col min="4" max="4" width="27.42578125" bestFit="1" customWidth="1"/>
    <col min="5" max="5" width="77.140625" bestFit="1" customWidth="1"/>
  </cols>
  <sheetData>
    <row r="1" spans="1:6" x14ac:dyDescent="0.2">
      <c r="A1" s="7" t="s">
        <v>2709</v>
      </c>
      <c r="B1" s="7" t="s">
        <v>2710</v>
      </c>
      <c r="C1" s="7" t="s">
        <v>2711</v>
      </c>
      <c r="D1" s="7" t="s">
        <v>2712</v>
      </c>
      <c r="E1" s="7" t="s">
        <v>2713</v>
      </c>
      <c r="F1" s="7" t="s">
        <v>2714</v>
      </c>
    </row>
    <row r="2" spans="1:6" x14ac:dyDescent="0.2">
      <c r="A2" t="s">
        <v>44</v>
      </c>
      <c r="B2">
        <v>18</v>
      </c>
      <c r="C2" t="s">
        <v>2507</v>
      </c>
      <c r="D2" t="str">
        <f>IF(C2="","",IFERROR(VLOOKUP(C2,'Brand Family Territory (Enc)'!$A$2:$B$296,2,FALSE),"Not Found"))</f>
        <v>Core Market</v>
      </c>
      <c r="E2" t="s">
        <v>2715</v>
      </c>
      <c r="F2" t="s">
        <v>2716</v>
      </c>
    </row>
    <row r="3" spans="1:6" x14ac:dyDescent="0.2">
      <c r="A3" t="s">
        <v>369</v>
      </c>
      <c r="B3">
        <v>16</v>
      </c>
      <c r="C3" t="s">
        <v>2333</v>
      </c>
      <c r="D3" t="str">
        <f>IF(C3="","",IFERROR(VLOOKUP(C3,'Brand Family Territory (Enc)'!$A$2:$B$296,2,FALSE),"Not Found"))</f>
        <v>Bergen/Passaic/Hudson/Essex</v>
      </c>
      <c r="E3" t="s">
        <v>2717</v>
      </c>
      <c r="F3" t="s">
        <v>2716</v>
      </c>
    </row>
    <row r="4" spans="1:6" x14ac:dyDescent="0.2">
      <c r="A4" t="s">
        <v>36</v>
      </c>
      <c r="B4">
        <v>12</v>
      </c>
      <c r="C4" t="s">
        <v>2490</v>
      </c>
      <c r="D4" t="str">
        <f>IF(C4="","",IFERROR(VLOOKUP(C4,'Brand Family Territory (Enc)'!$A$2:$B$296,2,FALSE),"Not Found"))</f>
        <v>Core + Morris Communities</v>
      </c>
      <c r="E4" t="s">
        <v>2718</v>
      </c>
      <c r="F4" t="s">
        <v>2716</v>
      </c>
    </row>
    <row r="5" spans="1:6" x14ac:dyDescent="0.2">
      <c r="A5" t="s">
        <v>182</v>
      </c>
      <c r="B5">
        <v>9</v>
      </c>
      <c r="C5" t="s">
        <v>2549</v>
      </c>
      <c r="D5" t="str">
        <f>IF(C5="","",IFERROR(VLOOKUP(C5,'Brand Family Territory (Enc)'!$A$2:$B$296,2,FALSE),"Not Found"))</f>
        <v>Core Market</v>
      </c>
      <c r="E5" t="s">
        <v>2719</v>
      </c>
      <c r="F5" t="s">
        <v>2716</v>
      </c>
    </row>
    <row r="6" spans="1:6" x14ac:dyDescent="0.2">
      <c r="A6" t="s">
        <v>487</v>
      </c>
      <c r="B6">
        <v>8</v>
      </c>
      <c r="D6" t="str">
        <f>IF(C6="","",IFERROR(VLOOKUP(C6,'Brand Family Territory (Enc)'!$A$2:$B$296,2,FALSE),"Not Found"))</f>
        <v/>
      </c>
      <c r="E6" t="s">
        <v>2720</v>
      </c>
      <c r="F6" t="s">
        <v>2721</v>
      </c>
    </row>
    <row r="7" spans="1:6" x14ac:dyDescent="0.2">
      <c r="A7" t="s">
        <v>135</v>
      </c>
      <c r="B7">
        <v>8</v>
      </c>
      <c r="D7" t="str">
        <f>IF(C7="","",IFERROR(VLOOKUP(C7,'Brand Family Territory (Enc)'!$A$2:$B$296,2,FALSE),"Not Found"))</f>
        <v/>
      </c>
      <c r="E7" t="s">
        <v>2720</v>
      </c>
      <c r="F7" t="s">
        <v>2721</v>
      </c>
    </row>
    <row r="8" spans="1:6" x14ac:dyDescent="0.2">
      <c r="A8" t="s">
        <v>158</v>
      </c>
      <c r="B8">
        <v>8</v>
      </c>
      <c r="C8" t="s">
        <v>2579</v>
      </c>
      <c r="D8" t="str">
        <f>IF(C8="","",IFERROR(VLOOKUP(C8,'Brand Family Territory (Enc)'!$A$2:$B$296,2,FALSE),"Not Found"))</f>
        <v>Core Market</v>
      </c>
      <c r="E8" t="s">
        <v>2722</v>
      </c>
      <c r="F8" t="s">
        <v>2716</v>
      </c>
    </row>
    <row r="9" spans="1:6" x14ac:dyDescent="0.2">
      <c r="A9" t="s">
        <v>209</v>
      </c>
      <c r="B9">
        <v>7</v>
      </c>
      <c r="C9" t="s">
        <v>2595</v>
      </c>
      <c r="D9" t="str">
        <f>IF(C9="","",IFERROR(VLOOKUP(C9,'Brand Family Territory (Enc)'!$A$2:$B$296,2,FALSE),"Not Found"))</f>
        <v>Core Market</v>
      </c>
      <c r="E9" t="s">
        <v>2718</v>
      </c>
      <c r="F9" t="s">
        <v>2716</v>
      </c>
    </row>
    <row r="10" spans="1:6" x14ac:dyDescent="0.2">
      <c r="A10" t="s">
        <v>398</v>
      </c>
      <c r="B10">
        <v>7</v>
      </c>
      <c r="C10" t="s">
        <v>2442</v>
      </c>
      <c r="D10" t="str">
        <f>IF(C10="","",IFERROR(VLOOKUP(C10,'Brand Family Territory (Enc)'!$A$2:$B$296,2,FALSE),"Not Found"))</f>
        <v>All Counties</v>
      </c>
      <c r="E10" t="s">
        <v>2718</v>
      </c>
      <c r="F10" t="s">
        <v>2716</v>
      </c>
    </row>
    <row r="11" spans="1:6" x14ac:dyDescent="0.2">
      <c r="A11" t="s">
        <v>119</v>
      </c>
      <c r="B11">
        <v>7</v>
      </c>
      <c r="D11" t="str">
        <f>IF(C11="","",IFERROR(VLOOKUP(C11,'Brand Family Territory (Enc)'!$A$2:$B$296,2,FALSE),"Not Found"))</f>
        <v/>
      </c>
      <c r="E11" t="s">
        <v>2720</v>
      </c>
      <c r="F11" t="s">
        <v>2721</v>
      </c>
    </row>
    <row r="12" spans="1:6" x14ac:dyDescent="0.2">
      <c r="A12" t="s">
        <v>143</v>
      </c>
      <c r="B12">
        <v>6</v>
      </c>
      <c r="C12" t="s">
        <v>2554</v>
      </c>
      <c r="D12" t="str">
        <f>IF(C12="","",IFERROR(VLOOKUP(C12,'Brand Family Territory (Enc)'!$A$2:$B$296,2,FALSE),"Not Found"))</f>
        <v>Core Market</v>
      </c>
      <c r="E12" t="s">
        <v>2723</v>
      </c>
      <c r="F12" t="s">
        <v>2716</v>
      </c>
    </row>
    <row r="13" spans="1:6" x14ac:dyDescent="0.2">
      <c r="A13" t="s">
        <v>192</v>
      </c>
      <c r="B13">
        <v>6</v>
      </c>
      <c r="C13" t="s">
        <v>2405</v>
      </c>
      <c r="D13" t="str">
        <f>IF(C13="","",IFERROR(VLOOKUP(C13,'Brand Family Territory (Enc)'!$A$2:$B$296,2,FALSE),"Not Found"))</f>
        <v>All Counties</v>
      </c>
      <c r="E13" t="s">
        <v>2718</v>
      </c>
      <c r="F13" t="s">
        <v>2716</v>
      </c>
    </row>
    <row r="14" spans="1:6" x14ac:dyDescent="0.2">
      <c r="A14" t="s">
        <v>95</v>
      </c>
      <c r="B14">
        <v>6</v>
      </c>
      <c r="D14" t="str">
        <f>IF(C14="","",IFERROR(VLOOKUP(C14,'Brand Family Territory (Enc)'!$A$2:$B$296,2,FALSE),"Not Found"))</f>
        <v/>
      </c>
      <c r="E14" t="s">
        <v>2720</v>
      </c>
      <c r="F14" t="s">
        <v>2721</v>
      </c>
    </row>
    <row r="15" spans="1:6" x14ac:dyDescent="0.2">
      <c r="A15" t="s">
        <v>234</v>
      </c>
      <c r="B15">
        <v>5</v>
      </c>
      <c r="C15" t="s">
        <v>2351</v>
      </c>
      <c r="D15" t="str">
        <f>IF(C15="","",IFERROR(VLOOKUP(C15,'Brand Family Territory (Enc)'!$A$2:$B$296,2,FALSE),"Not Found"))</f>
        <v>Metro Less West Milford Area</v>
      </c>
      <c r="E15" t="s">
        <v>2718</v>
      </c>
      <c r="F15" t="s">
        <v>2716</v>
      </c>
    </row>
    <row r="16" spans="1:6" x14ac:dyDescent="0.2">
      <c r="A16" t="s">
        <v>20</v>
      </c>
      <c r="B16">
        <v>5</v>
      </c>
      <c r="C16" t="s">
        <v>2493</v>
      </c>
      <c r="D16" t="str">
        <f>IF(C16="","",IFERROR(VLOOKUP(C16,'Brand Family Territory (Enc)'!$A$2:$B$296,2,FALSE),"Not Found"))</f>
        <v>Core + Morris Communities</v>
      </c>
      <c r="E16" t="s">
        <v>2718</v>
      </c>
      <c r="F16" t="s">
        <v>2716</v>
      </c>
    </row>
    <row r="17" spans="1:6" x14ac:dyDescent="0.2">
      <c r="A17" t="s">
        <v>140</v>
      </c>
      <c r="B17">
        <v>5</v>
      </c>
      <c r="C17" t="s">
        <v>2534</v>
      </c>
      <c r="D17" t="str">
        <f>IF(C17="","",IFERROR(VLOOKUP(C17,'Brand Family Territory (Enc)'!$A$2:$B$296,2,FALSE),"Not Found"))</f>
        <v>Core Market</v>
      </c>
      <c r="E17" t="s">
        <v>2718</v>
      </c>
      <c r="F17" t="s">
        <v>2716</v>
      </c>
    </row>
    <row r="18" spans="1:6" x14ac:dyDescent="0.2">
      <c r="A18" t="s">
        <v>452</v>
      </c>
      <c r="B18">
        <v>4</v>
      </c>
      <c r="D18" t="str">
        <f>IF(C18="","",IFERROR(VLOOKUP(C18,'Brand Family Territory (Enc)'!$A$2:$B$296,2,FALSE),"Not Found"))</f>
        <v/>
      </c>
      <c r="E18" t="s">
        <v>2720</v>
      </c>
      <c r="F18" t="s">
        <v>2721</v>
      </c>
    </row>
    <row r="19" spans="1:6" x14ac:dyDescent="0.2">
      <c r="A19" t="s">
        <v>396</v>
      </c>
      <c r="B19">
        <v>4</v>
      </c>
      <c r="C19" t="s">
        <v>2579</v>
      </c>
      <c r="D19" t="str">
        <f>IF(C19="","",IFERROR(VLOOKUP(C19,'Brand Family Territory (Enc)'!$A$2:$B$296,2,FALSE),"Not Found"))</f>
        <v>Core Market</v>
      </c>
      <c r="E19" t="s">
        <v>2724</v>
      </c>
      <c r="F19" t="s">
        <v>2716</v>
      </c>
    </row>
    <row r="20" spans="1:6" x14ac:dyDescent="0.2">
      <c r="A20" t="s">
        <v>214</v>
      </c>
      <c r="B20">
        <v>4</v>
      </c>
      <c r="C20" t="s">
        <v>2541</v>
      </c>
      <c r="D20" t="str">
        <f>IF(C20="","",IFERROR(VLOOKUP(C20,'Brand Family Territory (Enc)'!$A$2:$B$296,2,FALSE),"Not Found"))</f>
        <v>Core Market</v>
      </c>
      <c r="E20" t="s">
        <v>2718</v>
      </c>
      <c r="F20" t="s">
        <v>2716</v>
      </c>
    </row>
    <row r="21" spans="1:6" x14ac:dyDescent="0.2">
      <c r="A21" t="s">
        <v>34</v>
      </c>
      <c r="B21">
        <v>4</v>
      </c>
      <c r="C21" t="s">
        <v>2524</v>
      </c>
      <c r="D21" t="str">
        <f>IF(C21="","",IFERROR(VLOOKUP(C21,'Brand Family Territory (Enc)'!$A$2:$B$296,2,FALSE),"Not Found"))</f>
        <v>Core Market</v>
      </c>
      <c r="E21" t="s">
        <v>2718</v>
      </c>
      <c r="F21" t="s">
        <v>2716</v>
      </c>
    </row>
    <row r="22" spans="1:6" x14ac:dyDescent="0.2">
      <c r="A22" t="s">
        <v>465</v>
      </c>
      <c r="B22">
        <v>4</v>
      </c>
      <c r="C22" t="s">
        <v>2333</v>
      </c>
      <c r="D22" t="str">
        <f>IF(C22="","",IFERROR(VLOOKUP(C22,'Brand Family Territory (Enc)'!$A$2:$B$296,2,FALSE),"Not Found"))</f>
        <v>Bergen/Passaic/Hudson/Essex</v>
      </c>
      <c r="E22" t="s">
        <v>2725</v>
      </c>
      <c r="F22" t="s">
        <v>2716</v>
      </c>
    </row>
    <row r="23" spans="1:6" x14ac:dyDescent="0.2">
      <c r="A23" t="s">
        <v>351</v>
      </c>
      <c r="B23">
        <v>3</v>
      </c>
      <c r="D23" t="str">
        <f>IF(C23="","",IFERROR(VLOOKUP(C23,'Brand Family Territory (Enc)'!$A$2:$B$296,2,FALSE),"Not Found"))</f>
        <v/>
      </c>
      <c r="E23" t="s">
        <v>2720</v>
      </c>
      <c r="F23" t="s">
        <v>2721</v>
      </c>
    </row>
    <row r="24" spans="1:6" x14ac:dyDescent="0.2">
      <c r="A24" t="s">
        <v>624</v>
      </c>
      <c r="B24">
        <v>3</v>
      </c>
      <c r="C24" t="s">
        <v>2470</v>
      </c>
      <c r="D24" t="str">
        <f>IF(C24="","",IFERROR(VLOOKUP(C24,'Brand Family Territory (Enc)'!$A$2:$B$296,2,FALSE),"Not Found"))</f>
        <v>All Counties</v>
      </c>
      <c r="E24" t="s">
        <v>2726</v>
      </c>
      <c r="F24" t="s">
        <v>2716</v>
      </c>
    </row>
    <row r="25" spans="1:6" x14ac:dyDescent="0.2">
      <c r="A25" t="s">
        <v>473</v>
      </c>
      <c r="B25">
        <v>3</v>
      </c>
      <c r="D25" t="str">
        <f>IF(C25="","",IFERROR(VLOOKUP(C25,'Brand Family Territory (Enc)'!$A$2:$B$296,2,FALSE),"Not Found"))</f>
        <v/>
      </c>
      <c r="E25" t="s">
        <v>2720</v>
      </c>
      <c r="F25" t="s">
        <v>2721</v>
      </c>
    </row>
    <row r="26" spans="1:6" x14ac:dyDescent="0.2">
      <c r="A26" t="s">
        <v>542</v>
      </c>
      <c r="B26">
        <v>3</v>
      </c>
      <c r="C26" t="s">
        <v>2429</v>
      </c>
      <c r="D26" t="str">
        <f>IF(C26="","",IFERROR(VLOOKUP(C26,'Brand Family Territory (Enc)'!$A$2:$B$296,2,FALSE),"Not Found"))</f>
        <v>All Counties</v>
      </c>
      <c r="E26" t="s">
        <v>2727</v>
      </c>
      <c r="F26" t="s">
        <v>2716</v>
      </c>
    </row>
    <row r="27" spans="1:6" x14ac:dyDescent="0.2">
      <c r="A27" t="s">
        <v>53</v>
      </c>
      <c r="B27">
        <v>3</v>
      </c>
      <c r="C27" t="s">
        <v>2420</v>
      </c>
      <c r="D27" t="str">
        <f>IF(C27="","",IFERROR(VLOOKUP(C27,'Brand Family Territory (Enc)'!$A$2:$B$296,2,FALSE),"Not Found"))</f>
        <v>All Counties</v>
      </c>
      <c r="E27" t="s">
        <v>2718</v>
      </c>
      <c r="F27" t="s">
        <v>2716</v>
      </c>
    </row>
    <row r="28" spans="1:6" x14ac:dyDescent="0.2">
      <c r="A28" t="s">
        <v>236</v>
      </c>
      <c r="B28">
        <v>3</v>
      </c>
      <c r="C28" t="s">
        <v>2561</v>
      </c>
      <c r="D28" t="str">
        <f>IF(C28="","",IFERROR(VLOOKUP(C28,'Brand Family Territory (Enc)'!$A$2:$B$296,2,FALSE),"Not Found"))</f>
        <v>Core Market</v>
      </c>
      <c r="E28" t="s">
        <v>2718</v>
      </c>
      <c r="F28" t="s">
        <v>2716</v>
      </c>
    </row>
    <row r="29" spans="1:6" x14ac:dyDescent="0.2">
      <c r="A29" t="s">
        <v>63</v>
      </c>
      <c r="B29">
        <v>3</v>
      </c>
      <c r="C29" t="s">
        <v>2542</v>
      </c>
      <c r="D29" t="str">
        <f>IF(C29="","",IFERROR(VLOOKUP(C29,'Brand Family Territory (Enc)'!$A$2:$B$296,2,FALSE),"Not Found"))</f>
        <v>Core Market</v>
      </c>
      <c r="E29" t="s">
        <v>2718</v>
      </c>
      <c r="F29" t="s">
        <v>2716</v>
      </c>
    </row>
    <row r="30" spans="1:6" x14ac:dyDescent="0.2">
      <c r="A30" t="s">
        <v>295</v>
      </c>
      <c r="B30">
        <v>3</v>
      </c>
      <c r="C30" t="s">
        <v>2541</v>
      </c>
      <c r="D30" t="str">
        <f>IF(C30="","",IFERROR(VLOOKUP(C30,'Brand Family Territory (Enc)'!$A$2:$B$296,2,FALSE),"Not Found"))</f>
        <v>Core Market</v>
      </c>
      <c r="E30" t="s">
        <v>2728</v>
      </c>
      <c r="F30" t="s">
        <v>2716</v>
      </c>
    </row>
    <row r="31" spans="1:6" x14ac:dyDescent="0.2">
      <c r="A31" t="s">
        <v>358</v>
      </c>
      <c r="B31">
        <v>3</v>
      </c>
      <c r="C31" t="s">
        <v>2527</v>
      </c>
      <c r="D31" t="str">
        <f>IF(C31="","",IFERROR(VLOOKUP(C31,'Brand Family Territory (Enc)'!$A$2:$B$296,2,FALSE),"Not Found"))</f>
        <v>Core Market</v>
      </c>
      <c r="E31" t="s">
        <v>2729</v>
      </c>
      <c r="F31" t="s">
        <v>2716</v>
      </c>
    </row>
    <row r="32" spans="1:6" x14ac:dyDescent="0.2">
      <c r="A32" t="s">
        <v>87</v>
      </c>
      <c r="B32">
        <v>3</v>
      </c>
      <c r="C32" t="s">
        <v>2336</v>
      </c>
      <c r="D32" t="str">
        <f>IF(C32="","",IFERROR(VLOOKUP(C32,'Brand Family Territory (Enc)'!$A$2:$B$296,2,FALSE),"Not Found"))</f>
        <v>Bergen/Passaic/Hudson/Essex</v>
      </c>
      <c r="E32" t="s">
        <v>2718</v>
      </c>
      <c r="F32" t="s">
        <v>2716</v>
      </c>
    </row>
    <row r="33" spans="1:6" x14ac:dyDescent="0.2">
      <c r="A33" t="s">
        <v>212</v>
      </c>
      <c r="B33">
        <v>3</v>
      </c>
      <c r="C33" t="s">
        <v>2330</v>
      </c>
      <c r="D33" t="str">
        <f>IF(C33="","",IFERROR(VLOOKUP(C33,'Brand Family Territory (Enc)'!$A$2:$B$296,2,FALSE),"Not Found"))</f>
        <v>Bergen/Passaic/Hudson/Essex</v>
      </c>
      <c r="E33" t="s">
        <v>2718</v>
      </c>
      <c r="F33" t="s">
        <v>2716</v>
      </c>
    </row>
    <row r="34" spans="1:6" x14ac:dyDescent="0.2">
      <c r="A34" t="s">
        <v>477</v>
      </c>
      <c r="B34">
        <v>3</v>
      </c>
      <c r="C34" t="s">
        <v>2361</v>
      </c>
      <c r="D34" t="str">
        <f>IF(C34="","",IFERROR(VLOOKUP(C34,'Brand Family Territory (Enc)'!$A$2:$B$296,2,FALSE),"Not Found"))</f>
        <v>All Counties</v>
      </c>
      <c r="E34" t="s">
        <v>2718</v>
      </c>
      <c r="F34" t="s">
        <v>2716</v>
      </c>
    </row>
    <row r="35" spans="1:6" x14ac:dyDescent="0.2">
      <c r="A35" t="s">
        <v>45</v>
      </c>
      <c r="B35">
        <v>3</v>
      </c>
      <c r="C35" t="s">
        <v>2507</v>
      </c>
      <c r="D35" t="str">
        <f>IF(C35="","",IFERROR(VLOOKUP(C35,'Brand Family Territory (Enc)'!$A$2:$B$296,2,FALSE),"Not Found"))</f>
        <v>Core Market</v>
      </c>
      <c r="E35" t="s">
        <v>2724</v>
      </c>
      <c r="F35" t="s">
        <v>2716</v>
      </c>
    </row>
    <row r="36" spans="1:6" x14ac:dyDescent="0.2">
      <c r="A36" t="s">
        <v>458</v>
      </c>
      <c r="B36">
        <v>2</v>
      </c>
      <c r="C36" t="s">
        <v>2475</v>
      </c>
      <c r="D36" t="str">
        <f>IF(C36="","",IFERROR(VLOOKUP(C36,'Brand Family Territory (Enc)'!$A$2:$B$296,2,FALSE),"Not Found"))</f>
        <v>All Counties</v>
      </c>
      <c r="E36" t="s">
        <v>2730</v>
      </c>
      <c r="F36" t="s">
        <v>2716</v>
      </c>
    </row>
    <row r="37" spans="1:6" x14ac:dyDescent="0.2">
      <c r="A37" t="s">
        <v>288</v>
      </c>
      <c r="B37">
        <v>2</v>
      </c>
      <c r="D37" t="str">
        <f>IF(C37="","",IFERROR(VLOOKUP(C37,'Brand Family Territory (Enc)'!$A$2:$B$296,2,FALSE),"Not Found"))</f>
        <v/>
      </c>
      <c r="E37" t="s">
        <v>2720</v>
      </c>
      <c r="F37" t="s">
        <v>2721</v>
      </c>
    </row>
    <row r="38" spans="1:6" x14ac:dyDescent="0.2">
      <c r="A38" t="s">
        <v>23</v>
      </c>
      <c r="B38">
        <v>2</v>
      </c>
      <c r="C38" t="s">
        <v>2590</v>
      </c>
      <c r="D38" t="str">
        <f>IF(C38="","",IFERROR(VLOOKUP(C38,'Brand Family Territory (Enc)'!$A$2:$B$296,2,FALSE),"Not Found"))</f>
        <v>Core Market</v>
      </c>
      <c r="E38" t="s">
        <v>2731</v>
      </c>
      <c r="F38" t="s">
        <v>2716</v>
      </c>
    </row>
    <row r="39" spans="1:6" x14ac:dyDescent="0.2">
      <c r="A39" t="s">
        <v>461</v>
      </c>
      <c r="B39">
        <v>2</v>
      </c>
      <c r="D39" t="str">
        <f>IF(C39="","",IFERROR(VLOOKUP(C39,'Brand Family Territory (Enc)'!$A$2:$B$296,2,FALSE),"Not Found"))</f>
        <v/>
      </c>
      <c r="E39" t="s">
        <v>2720</v>
      </c>
      <c r="F39" t="s">
        <v>2721</v>
      </c>
    </row>
    <row r="40" spans="1:6" x14ac:dyDescent="0.2">
      <c r="A40" t="s">
        <v>467</v>
      </c>
      <c r="B40">
        <v>2</v>
      </c>
      <c r="C40" t="s">
        <v>2402</v>
      </c>
      <c r="D40" t="str">
        <f>IF(C40="","",IFERROR(VLOOKUP(C40,'Brand Family Territory (Enc)'!$A$2:$B$296,2,FALSE),"Not Found"))</f>
        <v>All Counties</v>
      </c>
      <c r="E40" t="s">
        <v>2718</v>
      </c>
      <c r="F40" t="s">
        <v>2716</v>
      </c>
    </row>
    <row r="41" spans="1:6" x14ac:dyDescent="0.2">
      <c r="A41" t="s">
        <v>610</v>
      </c>
      <c r="B41">
        <v>2</v>
      </c>
      <c r="C41" t="s">
        <v>2396</v>
      </c>
      <c r="D41" t="str">
        <f>IF(C41="","",IFERROR(VLOOKUP(C41,'Brand Family Territory (Enc)'!$A$2:$B$296,2,FALSE),"Not Found"))</f>
        <v>All Counties</v>
      </c>
      <c r="E41" t="s">
        <v>2718</v>
      </c>
      <c r="F41" t="s">
        <v>2716</v>
      </c>
    </row>
    <row r="42" spans="1:6" x14ac:dyDescent="0.2">
      <c r="A42" t="s">
        <v>454</v>
      </c>
      <c r="B42">
        <v>2</v>
      </c>
      <c r="C42" t="s">
        <v>2392</v>
      </c>
      <c r="D42" t="str">
        <f>IF(C42="","",IFERROR(VLOOKUP(C42,'Brand Family Territory (Enc)'!$A$2:$B$296,2,FALSE),"Not Found"))</f>
        <v>All Counties</v>
      </c>
      <c r="E42" t="s">
        <v>2718</v>
      </c>
      <c r="F42" t="s">
        <v>2716</v>
      </c>
    </row>
    <row r="43" spans="1:6" x14ac:dyDescent="0.2">
      <c r="A43" t="s">
        <v>153</v>
      </c>
      <c r="B43">
        <v>2</v>
      </c>
      <c r="C43" t="s">
        <v>2527</v>
      </c>
      <c r="D43" t="str">
        <f>IF(C43="","",IFERROR(VLOOKUP(C43,'Brand Family Territory (Enc)'!$A$2:$B$296,2,FALSE),"Not Found"))</f>
        <v>Core Market</v>
      </c>
      <c r="E43" t="s">
        <v>2729</v>
      </c>
      <c r="F43" t="s">
        <v>2716</v>
      </c>
    </row>
    <row r="44" spans="1:6" x14ac:dyDescent="0.2">
      <c r="A44" t="s">
        <v>379</v>
      </c>
      <c r="B44">
        <v>2</v>
      </c>
      <c r="C44" t="s">
        <v>2335</v>
      </c>
      <c r="D44" t="str">
        <f>IF(C44="","",IFERROR(VLOOKUP(C44,'Brand Family Territory (Enc)'!$A$2:$B$296,2,FALSE),"Not Found"))</f>
        <v>Bergen/Passaic/Hudson/Essex</v>
      </c>
      <c r="E44" t="s">
        <v>2718</v>
      </c>
      <c r="F44" t="s">
        <v>2716</v>
      </c>
    </row>
    <row r="45" spans="1:6" x14ac:dyDescent="0.2">
      <c r="A45" t="s">
        <v>128</v>
      </c>
      <c r="B45">
        <v>2</v>
      </c>
      <c r="C45" t="s">
        <v>2335</v>
      </c>
      <c r="D45" t="str">
        <f>IF(C45="","",IFERROR(VLOOKUP(C45,'Brand Family Territory (Enc)'!$A$2:$B$296,2,FALSE),"Not Found"))</f>
        <v>Bergen/Passaic/Hudson/Essex</v>
      </c>
      <c r="E45" t="s">
        <v>2718</v>
      </c>
      <c r="F45" t="s">
        <v>2716</v>
      </c>
    </row>
    <row r="46" spans="1:6" x14ac:dyDescent="0.2">
      <c r="A46" t="s">
        <v>432</v>
      </c>
      <c r="B46">
        <v>2</v>
      </c>
      <c r="C46" t="s">
        <v>2373</v>
      </c>
      <c r="D46" t="str">
        <f>IF(C46="","",IFERROR(VLOOKUP(C46,'Brand Family Territory (Enc)'!$A$2:$B$296,2,FALSE),"Not Found"))</f>
        <v>All Counties</v>
      </c>
      <c r="E46" t="s">
        <v>2718</v>
      </c>
      <c r="F46" t="s">
        <v>2716</v>
      </c>
    </row>
    <row r="47" spans="1:6" x14ac:dyDescent="0.2">
      <c r="A47" t="s">
        <v>456</v>
      </c>
      <c r="B47">
        <v>2</v>
      </c>
      <c r="D47" t="str">
        <f>IF(C47="","",IFERROR(VLOOKUP(C47,'Brand Family Territory (Enc)'!$A$2:$B$296,2,FALSE),"Not Found"))</f>
        <v/>
      </c>
      <c r="E47" t="s">
        <v>2732</v>
      </c>
      <c r="F47" t="s">
        <v>2721</v>
      </c>
    </row>
    <row r="48" spans="1:6" x14ac:dyDescent="0.2">
      <c r="A48" s="8" t="s">
        <v>102</v>
      </c>
      <c r="B48">
        <v>1</v>
      </c>
      <c r="C48" t="s">
        <v>2483</v>
      </c>
      <c r="D48" t="str">
        <f>IF(C48="","",IFERROR(VLOOKUP(C48,'Brand Family Territory (Enc)'!$A$2:$B$296,2,FALSE),"Not Found"))</f>
        <v>All Counties</v>
      </c>
      <c r="E48" t="s">
        <v>2718</v>
      </c>
      <c r="F48" t="s">
        <v>2716</v>
      </c>
    </row>
    <row r="49" spans="1:6" x14ac:dyDescent="0.2">
      <c r="A49" t="s">
        <v>564</v>
      </c>
      <c r="B49">
        <v>1</v>
      </c>
      <c r="D49" t="str">
        <f>IF(C49="","",IFERROR(VLOOKUP(C49,'Brand Family Territory (Enc)'!$A$2:$B$296,2,FALSE),"Not Found"))</f>
        <v/>
      </c>
      <c r="E49" t="s">
        <v>2720</v>
      </c>
      <c r="F49" t="s">
        <v>2721</v>
      </c>
    </row>
    <row r="50" spans="1:6" x14ac:dyDescent="0.2">
      <c r="A50" t="s">
        <v>321</v>
      </c>
      <c r="B50">
        <v>1</v>
      </c>
      <c r="C50" t="s">
        <v>2598</v>
      </c>
      <c r="D50" t="str">
        <f>IF(C50="","",IFERROR(VLOOKUP(C50,'Brand Family Territory (Enc)'!$A$2:$B$296,2,FALSE),"Not Found"))</f>
        <v>Core Market</v>
      </c>
      <c r="E50" t="s">
        <v>2733</v>
      </c>
      <c r="F50" t="s">
        <v>2716</v>
      </c>
    </row>
    <row r="51" spans="1:6" x14ac:dyDescent="0.2">
      <c r="A51" t="s">
        <v>450</v>
      </c>
      <c r="B51">
        <v>1</v>
      </c>
      <c r="C51" t="s">
        <v>2579</v>
      </c>
      <c r="D51" t="str">
        <f>IF(C51="","",IFERROR(VLOOKUP(C51,'Brand Family Territory (Enc)'!$A$2:$B$296,2,FALSE),"Not Found"))</f>
        <v>Core Market</v>
      </c>
      <c r="E51" t="s">
        <v>2724</v>
      </c>
      <c r="F51" t="s">
        <v>2716</v>
      </c>
    </row>
    <row r="52" spans="1:6" x14ac:dyDescent="0.2">
      <c r="A52" t="s">
        <v>441</v>
      </c>
      <c r="B52">
        <v>1</v>
      </c>
      <c r="C52" t="s">
        <v>2435</v>
      </c>
      <c r="D52" t="str">
        <f>IF(C52="","",IFERROR(VLOOKUP(C52,'Brand Family Territory (Enc)'!$A$2:$B$296,2,FALSE),"Not Found"))</f>
        <v>All Counties</v>
      </c>
      <c r="E52" t="s">
        <v>2718</v>
      </c>
      <c r="F52" t="s">
        <v>2716</v>
      </c>
    </row>
    <row r="53" spans="1:6" x14ac:dyDescent="0.2">
      <c r="A53" t="s">
        <v>506</v>
      </c>
      <c r="B53">
        <v>1</v>
      </c>
      <c r="D53" t="str">
        <f>IF(C53="","",IFERROR(VLOOKUP(C53,'Brand Family Territory (Enc)'!$A$2:$B$296,2,FALSE),"Not Found"))</f>
        <v/>
      </c>
      <c r="E53" t="s">
        <v>2720</v>
      </c>
      <c r="F53" t="s">
        <v>2721</v>
      </c>
    </row>
    <row r="54" spans="1:6" x14ac:dyDescent="0.2">
      <c r="A54" t="s">
        <v>419</v>
      </c>
      <c r="B54">
        <v>1</v>
      </c>
      <c r="C54" t="s">
        <v>2380</v>
      </c>
      <c r="D54" t="str">
        <f>IF(C54="","",IFERROR(VLOOKUP(C54,'Brand Family Territory (Enc)'!$A$2:$B$296,2,FALSE),"Not Found"))</f>
        <v>All Counties</v>
      </c>
      <c r="E54" t="s">
        <v>2718</v>
      </c>
      <c r="F54" t="s">
        <v>2716</v>
      </c>
    </row>
    <row r="55" spans="1:6" x14ac:dyDescent="0.2">
      <c r="A55" t="s">
        <v>514</v>
      </c>
      <c r="B55">
        <v>1</v>
      </c>
      <c r="D55" t="str">
        <f>IF(C55="","",IFERROR(VLOOKUP(C55,'Brand Family Territory (Enc)'!$A$2:$B$296,2,FALSE),"Not Found"))</f>
        <v/>
      </c>
      <c r="E55" t="s">
        <v>2720</v>
      </c>
      <c r="F55" t="s">
        <v>2721</v>
      </c>
    </row>
    <row r="56" spans="1:6" x14ac:dyDescent="0.2">
      <c r="A56" t="s">
        <v>439</v>
      </c>
      <c r="B56">
        <v>1</v>
      </c>
      <c r="C56" t="s">
        <v>2336</v>
      </c>
      <c r="D56" t="str">
        <f>IF(C56="","",IFERROR(VLOOKUP(C56,'Brand Family Territory (Enc)'!$A$2:$B$296,2,FALSE),"Not Found"))</f>
        <v>Bergen/Passaic/Hudson/Essex</v>
      </c>
      <c r="E56" t="s">
        <v>2734</v>
      </c>
      <c r="F56" t="s">
        <v>2716</v>
      </c>
    </row>
    <row r="57" spans="1:6" x14ac:dyDescent="0.2">
      <c r="A57" s="8" t="s">
        <v>1056</v>
      </c>
      <c r="B57">
        <v>14</v>
      </c>
      <c r="C57" t="s">
        <v>2668</v>
      </c>
      <c r="D57" t="s">
        <v>6150</v>
      </c>
      <c r="E57" t="s">
        <v>6151</v>
      </c>
      <c r="F57" t="s">
        <v>2716</v>
      </c>
    </row>
    <row r="58" spans="1:6" x14ac:dyDescent="0.2">
      <c r="A58" s="8" t="s">
        <v>1276</v>
      </c>
      <c r="B58">
        <v>8</v>
      </c>
      <c r="C58" t="s">
        <v>2330</v>
      </c>
      <c r="D58" t="str">
        <f>IFERROR(VLOOKUP(C58,'Brand Family Territory (Enc)'!$A$2:$B$296,2,FALSE),"Not Found")</f>
        <v>Bergen/Passaic/Hudson/Essex</v>
      </c>
      <c r="E58" t="s">
        <v>6140</v>
      </c>
      <c r="F58" t="s">
        <v>2716</v>
      </c>
    </row>
    <row r="59" spans="1:6" x14ac:dyDescent="0.2">
      <c r="A59" s="8" t="s">
        <v>1345</v>
      </c>
      <c r="B59">
        <v>7</v>
      </c>
      <c r="C59" t="s">
        <v>2330</v>
      </c>
      <c r="D59" t="str">
        <f>IFERROR(VLOOKUP(C59,'Brand Family Territory (Enc)'!$A$2:$B$296,2,FALSE),"Not Found")</f>
        <v>Bergen/Passaic/Hudson/Essex</v>
      </c>
      <c r="E59" t="s">
        <v>6140</v>
      </c>
      <c r="F59" t="s">
        <v>2716</v>
      </c>
    </row>
    <row r="60" spans="1:6" x14ac:dyDescent="0.2">
      <c r="A60" s="8" t="s">
        <v>1290</v>
      </c>
      <c r="B60">
        <v>1</v>
      </c>
      <c r="C60" t="s">
        <v>2330</v>
      </c>
      <c r="D60" t="str">
        <f>IFERROR(VLOOKUP(C60,'Brand Family Territory (Enc)'!$A$2:$B$296,2,FALSE),"Not Found")</f>
        <v>Bergen/Passaic/Hudson/Essex</v>
      </c>
      <c r="E60" t="s">
        <v>6141</v>
      </c>
      <c r="F60" t="s">
        <v>2716</v>
      </c>
    </row>
    <row r="61" spans="1:6" x14ac:dyDescent="0.2">
      <c r="A61" s="8" t="s">
        <v>1049</v>
      </c>
      <c r="B61">
        <v>8</v>
      </c>
      <c r="C61" t="s">
        <v>2435</v>
      </c>
      <c r="D61" t="str">
        <f>IFERROR(VLOOKUP(C61,'Brand Family Territory (Enc)'!$A$2:$B$296,2,FALSE),"Not Found")</f>
        <v>All Counties</v>
      </c>
      <c r="E61" t="s">
        <v>6142</v>
      </c>
      <c r="F61" t="s">
        <v>2716</v>
      </c>
    </row>
    <row r="62" spans="1:6" x14ac:dyDescent="0.2">
      <c r="A62" s="8" t="s">
        <v>965</v>
      </c>
      <c r="B62">
        <v>7</v>
      </c>
      <c r="C62" t="s">
        <v>2598</v>
      </c>
      <c r="D62" t="str">
        <f>IFERROR(VLOOKUP(C62,'Brand Family Territory (Enc)'!$A$2:$B$296,2,FALSE),"Not Found")</f>
        <v>Core Market</v>
      </c>
      <c r="E62" t="s">
        <v>6141</v>
      </c>
      <c r="F62" t="s">
        <v>2716</v>
      </c>
    </row>
    <row r="63" spans="1:6" x14ac:dyDescent="0.2">
      <c r="A63" s="8" t="s">
        <v>1063</v>
      </c>
      <c r="B63">
        <v>7</v>
      </c>
      <c r="C63" t="s">
        <v>2329</v>
      </c>
      <c r="D63" t="str">
        <f>IFERROR(VLOOKUP(C63,'Brand Family Territory (Enc)'!$A$2:$B$296,2,FALSE),"Not Found")</f>
        <v>Bergen/Passaic/Hudson/Essex</v>
      </c>
      <c r="E63" t="s">
        <v>6143</v>
      </c>
      <c r="F63" t="s">
        <v>2716</v>
      </c>
    </row>
    <row r="64" spans="1:6" x14ac:dyDescent="0.2">
      <c r="A64" s="8" t="s">
        <v>1090</v>
      </c>
      <c r="B64">
        <v>5</v>
      </c>
      <c r="C64" t="s">
        <v>2426</v>
      </c>
      <c r="D64" t="str">
        <f>IFERROR(VLOOKUP(C64,'Brand Family Territory (Enc)'!$A$2:$B$296,2,FALSE),"Not Found")</f>
        <v>All Counties</v>
      </c>
      <c r="E64" t="s">
        <v>6144</v>
      </c>
      <c r="F64" t="s">
        <v>2716</v>
      </c>
    </row>
    <row r="65" spans="1:6" x14ac:dyDescent="0.2">
      <c r="A65" s="8" t="s">
        <v>1082</v>
      </c>
      <c r="B65">
        <v>3</v>
      </c>
      <c r="C65" t="s">
        <v>2426</v>
      </c>
      <c r="D65" t="str">
        <f>IFERROR(VLOOKUP(C65,'Brand Family Territory (Enc)'!$A$2:$B$296,2,FALSE),"Not Found")</f>
        <v>All Counties</v>
      </c>
      <c r="E65" t="s">
        <v>6144</v>
      </c>
      <c r="F65" t="s">
        <v>2716</v>
      </c>
    </row>
    <row r="66" spans="1:6" x14ac:dyDescent="0.2">
      <c r="A66" s="8" t="s">
        <v>773</v>
      </c>
      <c r="B66">
        <v>2</v>
      </c>
      <c r="C66" t="s">
        <v>2426</v>
      </c>
      <c r="D66" t="str">
        <f>IFERROR(VLOOKUP(C66,'Brand Family Territory (Enc)'!$A$2:$B$296,2,FALSE),"Not Found")</f>
        <v>All Counties</v>
      </c>
      <c r="E66" t="s">
        <v>6141</v>
      </c>
      <c r="F66" t="s">
        <v>2716</v>
      </c>
    </row>
    <row r="67" spans="1:6" x14ac:dyDescent="0.2">
      <c r="A67" s="8" t="s">
        <v>1274</v>
      </c>
      <c r="B67">
        <v>5</v>
      </c>
      <c r="C67" t="s">
        <v>2401</v>
      </c>
      <c r="D67" t="str">
        <f>IFERROR(VLOOKUP(C67,'Brand Family Territory (Enc)'!$A$2:$B$296,2,FALSE),"Not Found")</f>
        <v>All Counties</v>
      </c>
      <c r="E67" t="s">
        <v>6141</v>
      </c>
      <c r="F67" t="s">
        <v>2716</v>
      </c>
    </row>
    <row r="68" spans="1:6" x14ac:dyDescent="0.2">
      <c r="A68" s="8" t="s">
        <v>937</v>
      </c>
      <c r="B68">
        <v>4</v>
      </c>
      <c r="C68" t="s">
        <v>2371</v>
      </c>
      <c r="D68" t="str">
        <f>IFERROR(VLOOKUP(C68,'Brand Family Territory (Enc)'!$A$2:$B$296,2,FALSE),"Not Found")</f>
        <v>All Counties</v>
      </c>
      <c r="E68" t="s">
        <v>6141</v>
      </c>
      <c r="F68" t="s">
        <v>2716</v>
      </c>
    </row>
    <row r="69" spans="1:6" x14ac:dyDescent="0.2">
      <c r="A69" s="8" t="s">
        <v>1110</v>
      </c>
      <c r="B69">
        <v>3</v>
      </c>
      <c r="C69" t="s">
        <v>2385</v>
      </c>
      <c r="D69" t="str">
        <f>IFERROR(VLOOKUP(C69,'Brand Family Territory (Enc)'!$A$2:$B$296,2,FALSE),"Not Found")</f>
        <v>All Counties</v>
      </c>
      <c r="E69" t="s">
        <v>6141</v>
      </c>
      <c r="F69" t="s">
        <v>2716</v>
      </c>
    </row>
    <row r="70" spans="1:6" x14ac:dyDescent="0.2">
      <c r="A70" s="8" t="s">
        <v>1098</v>
      </c>
      <c r="B70">
        <v>2</v>
      </c>
      <c r="C70" t="s">
        <v>2476</v>
      </c>
      <c r="D70" t="str">
        <f>IFERROR(VLOOKUP(C70,'Brand Family Territory (Enc)'!$A$2:$B$296,2,FALSE),"Not Found")</f>
        <v>All Counties</v>
      </c>
      <c r="E70" t="s">
        <v>6141</v>
      </c>
      <c r="F70" t="s">
        <v>2716</v>
      </c>
    </row>
    <row r="71" spans="1:6" x14ac:dyDescent="0.2">
      <c r="A71" s="8" t="s">
        <v>1126</v>
      </c>
      <c r="B71">
        <v>2</v>
      </c>
      <c r="C71" t="s">
        <v>2575</v>
      </c>
      <c r="D71" t="str">
        <f>IFERROR(VLOOKUP(C71,'Brand Family Territory (Enc)'!$A$2:$B$296,2,FALSE),"Not Found")</f>
        <v>Core Market</v>
      </c>
      <c r="E71" t="s">
        <v>6145</v>
      </c>
      <c r="F71" t="s">
        <v>2716</v>
      </c>
    </row>
    <row r="72" spans="1:6" x14ac:dyDescent="0.2">
      <c r="A72" s="8" t="s">
        <v>1533</v>
      </c>
      <c r="B72">
        <v>2</v>
      </c>
      <c r="C72" t="s">
        <v>2341</v>
      </c>
      <c r="D72" t="str">
        <f>IFERROR(VLOOKUP(C72,'Brand Family Territory (Enc)'!$A$2:$B$296,2,FALSE),"Not Found")</f>
        <v>Bergen/Passaic/Hudson/Essex</v>
      </c>
      <c r="E72" t="s">
        <v>6141</v>
      </c>
      <c r="F72" t="s">
        <v>2716</v>
      </c>
    </row>
    <row r="73" spans="1:6" x14ac:dyDescent="0.2">
      <c r="A73" s="8" t="s">
        <v>150</v>
      </c>
      <c r="B73">
        <v>2</v>
      </c>
      <c r="C73" t="s">
        <v>2408</v>
      </c>
      <c r="D73" t="str">
        <f>IFERROR(VLOOKUP(C73,'Brand Family Territory (Enc)'!$A$2:$B$296,2,FALSE),"Not Found")</f>
        <v>All Counties</v>
      </c>
      <c r="E73" t="s">
        <v>6141</v>
      </c>
      <c r="F73" t="s">
        <v>2716</v>
      </c>
    </row>
    <row r="74" spans="1:6" x14ac:dyDescent="0.2">
      <c r="A74" s="8" t="s">
        <v>1315</v>
      </c>
      <c r="B74">
        <v>2</v>
      </c>
      <c r="C74" t="s">
        <v>2342</v>
      </c>
      <c r="D74" t="str">
        <f>IFERROR(VLOOKUP(C74,'Brand Family Territory (Enc)'!$A$2:$B$296,2,FALSE),"Not Found")</f>
        <v>Bergen/Passaic/Hudson/Essex</v>
      </c>
      <c r="E74" t="s">
        <v>6141</v>
      </c>
      <c r="F74" t="s">
        <v>2716</v>
      </c>
    </row>
    <row r="75" spans="1:6" x14ac:dyDescent="0.2">
      <c r="A75" s="8" t="s">
        <v>1367</v>
      </c>
      <c r="B75">
        <v>2</v>
      </c>
      <c r="C75" t="s">
        <v>2477</v>
      </c>
      <c r="D75" t="str">
        <f>IFERROR(VLOOKUP(C75,'Brand Family Territory (Enc)'!$A$2:$B$296,2,FALSE),"Not Found")</f>
        <v>All Counties</v>
      </c>
      <c r="E75" t="s">
        <v>6141</v>
      </c>
      <c r="F75" t="s">
        <v>2716</v>
      </c>
    </row>
    <row r="76" spans="1:6" x14ac:dyDescent="0.2">
      <c r="A76" s="8" t="s">
        <v>1652</v>
      </c>
      <c r="B76">
        <v>1</v>
      </c>
      <c r="C76" t="s">
        <v>2335</v>
      </c>
      <c r="D76" t="str">
        <f>IFERROR(VLOOKUP(C76,'Brand Family Territory (Enc)'!$A$2:$B$296,2,FALSE),"Not Found")</f>
        <v>Bergen/Passaic/Hudson/Essex</v>
      </c>
      <c r="E76" t="s">
        <v>6141</v>
      </c>
      <c r="F76" t="s">
        <v>2716</v>
      </c>
    </row>
    <row r="77" spans="1:6" x14ac:dyDescent="0.2">
      <c r="A77" s="8" t="s">
        <v>1474</v>
      </c>
      <c r="B77">
        <v>1</v>
      </c>
      <c r="C77" t="s">
        <v>2333</v>
      </c>
      <c r="D77" t="str">
        <f>IFERROR(VLOOKUP(C77,'Brand Family Territory (Enc)'!$A$2:$B$296,2,FALSE),"Not Found")</f>
        <v>Bergen/Passaic/Hudson/Essex</v>
      </c>
      <c r="E77" t="s">
        <v>6146</v>
      </c>
      <c r="F77" t="s">
        <v>2716</v>
      </c>
    </row>
    <row r="78" spans="1:6" x14ac:dyDescent="0.2">
      <c r="A78" s="8" t="s">
        <v>1206</v>
      </c>
      <c r="B78">
        <v>1</v>
      </c>
      <c r="C78" t="s">
        <v>2333</v>
      </c>
      <c r="D78" t="str">
        <f>IFERROR(VLOOKUP(C78,'Brand Family Territory (Enc)'!$A$2:$B$296,2,FALSE),"Not Found")</f>
        <v>Bergen/Passaic/Hudson/Essex</v>
      </c>
      <c r="E78" t="s">
        <v>6146</v>
      </c>
      <c r="F78" t="s">
        <v>2716</v>
      </c>
    </row>
    <row r="79" spans="1:6" x14ac:dyDescent="0.2">
      <c r="A79" s="8" t="s">
        <v>1459</v>
      </c>
      <c r="B79">
        <v>1</v>
      </c>
      <c r="C79" t="s">
        <v>2392</v>
      </c>
      <c r="D79" t="str">
        <f>IFERROR(VLOOKUP(C79,'Brand Family Territory (Enc)'!$A$2:$B$296,2,FALSE),"Not Found")</f>
        <v>All Counties</v>
      </c>
      <c r="E79" t="s">
        <v>6147</v>
      </c>
      <c r="F79" t="s">
        <v>2716</v>
      </c>
    </row>
    <row r="80" spans="1:6" x14ac:dyDescent="0.2">
      <c r="A80" s="8" t="s">
        <v>1466</v>
      </c>
      <c r="B80">
        <v>1</v>
      </c>
      <c r="C80" t="s">
        <v>2367</v>
      </c>
      <c r="D80" t="str">
        <f>IFERROR(VLOOKUP(C80,'Brand Family Territory (Enc)'!$A$2:$B$296,2,FALSE),"Not Found")</f>
        <v>All Counties</v>
      </c>
      <c r="E80" t="s">
        <v>6143</v>
      </c>
      <c r="F80" t="s">
        <v>2716</v>
      </c>
    </row>
    <row r="81" spans="1:6" x14ac:dyDescent="0.2">
      <c r="A81" s="8" t="s">
        <v>1432</v>
      </c>
      <c r="B81">
        <v>1</v>
      </c>
      <c r="C81" t="s">
        <v>2448</v>
      </c>
      <c r="D81" t="str">
        <f>IFERROR(VLOOKUP(C81,'Brand Family Territory (Enc)'!$A$2:$B$296,2,FALSE),"Not Found")</f>
        <v>All Counties</v>
      </c>
      <c r="E81" t="s">
        <v>6148</v>
      </c>
      <c r="F81" t="s">
        <v>2716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C0E3E2-EA31-4634-9D3F-DBA37BDDF305}">
  <dimension ref="A1:K297"/>
  <sheetViews>
    <sheetView workbookViewId="0">
      <selection activeCell="B2" sqref="B2"/>
    </sheetView>
  </sheetViews>
  <sheetFormatPr defaultRowHeight="12.75" x14ac:dyDescent="0.2"/>
  <sheetData>
    <row r="1" spans="1:11" x14ac:dyDescent="0.2">
      <c r="A1" s="6" t="s">
        <v>11</v>
      </c>
      <c r="B1" s="6" t="str">
        <f>'Whitelist (Blackout Reverse)'!B1</f>
        <v>BERGEN</v>
      </c>
      <c r="C1" s="6" t="str">
        <f>'Whitelist (Blackout Reverse)'!C1</f>
        <v>PASSAIC</v>
      </c>
      <c r="D1" s="6" t="str">
        <f>'Whitelist (Blackout Reverse)'!D1</f>
        <v>PASSAIC-FF</v>
      </c>
      <c r="E1" s="6" t="str">
        <f>'Whitelist (Blackout Reverse)'!E1</f>
        <v>ESSEX</v>
      </c>
      <c r="F1" s="6" t="str">
        <f>'Whitelist (Blackout Reverse)'!F1</f>
        <v>HUDSON</v>
      </c>
      <c r="G1" s="6" t="str">
        <f>'Whitelist (Blackout Reverse)'!G1</f>
        <v>UNION</v>
      </c>
      <c r="H1" s="6" t="str">
        <f>'Whitelist (Blackout Reverse)'!H1</f>
        <v>SUSSEX</v>
      </c>
      <c r="I1" s="6" t="str">
        <f>'Whitelist (Blackout Reverse)'!I1</f>
        <v>MORRIS 1</v>
      </c>
      <c r="J1" s="6" t="str">
        <f>'Whitelist (Blackout Reverse)'!J1</f>
        <v>MORRIS 2</v>
      </c>
      <c r="K1" s="6" t="str">
        <f>'Whitelist (Blackout Reverse)'!K1</f>
        <v>MORRIS 3</v>
      </c>
    </row>
    <row r="2" spans="1:11" x14ac:dyDescent="0.2">
      <c r="A2" t="str">
        <f>'Brand Family Territory (Enc)'!A2</f>
        <v>Angry Orchard</v>
      </c>
      <c r="B2" t="str">
        <f>IFERROR(INDEX('Master - US vs THEM'!$F$2:$F$2951,MATCH($A2&amp;"|"&amp;B$1,'Master - US vs THEM'!$G$2:$G$2951,0)),"")</f>
        <v>US</v>
      </c>
      <c r="C2" t="str">
        <f>IFERROR(INDEX('Master - US vs THEM'!$F$2:$F$2951,MATCH($A2&amp;"|"&amp;C$1,'Master - US vs THEM'!$G$2:$G$2951,0)),"")</f>
        <v>US</v>
      </c>
      <c r="D2" t="str">
        <f>IFERROR(INDEX('Master - US vs THEM'!$F$2:$F$2951,MATCH($A2&amp;"|"&amp;D$1,'Master - US vs THEM'!$G$2:$G$2951,0)),"")</f>
        <v>US</v>
      </c>
      <c r="E2" t="str">
        <f>IFERROR(INDEX('Master - US vs THEM'!$F$2:$F$2951,MATCH($A2&amp;"|"&amp;E$1,'Master - US vs THEM'!$G$2:$G$2951,0)),"")</f>
        <v>THEM</v>
      </c>
      <c r="F2" t="str">
        <f>IFERROR(INDEX('Master - US vs THEM'!$F$2:$F$2951,MATCH($A2&amp;"|"&amp;F$1,'Master - US vs THEM'!$G$2:$G$2951,0)),"")</f>
        <v>THEM</v>
      </c>
      <c r="G2" t="str">
        <f>IFERROR(INDEX('Master - US vs THEM'!$F$2:$F$2951,MATCH($A2&amp;"|"&amp;G$1,'Master - US vs THEM'!$G$2:$G$2951,0)),"")</f>
        <v>THEM</v>
      </c>
      <c r="H2" t="str">
        <f>IFERROR(INDEX('Master - US vs THEM'!$F$2:$F$2951,MATCH($A2&amp;"|"&amp;H$1,'Master - US vs THEM'!$G$2:$G$2951,0)),"")</f>
        <v>US</v>
      </c>
      <c r="I2" t="str">
        <f>IFERROR(INDEX('Master - US vs THEM'!$F$2:$F$2951,MATCH($A2&amp;"|"&amp;I$1,'Master - US vs THEM'!$G$2:$G$2951,0)),"")</f>
        <v>US</v>
      </c>
      <c r="J2" t="str">
        <f>IFERROR(INDEX('Master - US vs THEM'!$F$2:$F$2951,MATCH($A2&amp;"|"&amp;J$1,'Master - US vs THEM'!$G$2:$G$2951,0)),"")</f>
        <v>THEM</v>
      </c>
      <c r="K2" t="str">
        <f>IFERROR(INDEX('Master - US vs THEM'!$F$2:$F$2951,MATCH($A2&amp;"|"&amp;K$1,'Master - US vs THEM'!$G$2:$G$2951,0)),"")</f>
        <v>US</v>
      </c>
    </row>
    <row r="3" spans="1:11" x14ac:dyDescent="0.2">
      <c r="A3" t="str">
        <f>'Brand Family Territory (Enc)'!A3</f>
        <v>Aguila</v>
      </c>
      <c r="B3" t="str">
        <f>IFERROR(INDEX('Master - US vs THEM'!$F$2:$F$2951,MATCH($A3&amp;"|"&amp;B$1,'Master - US vs THEM'!$G$2:$G$2951,0)),"")</f>
        <v>US</v>
      </c>
      <c r="C3" t="str">
        <f>IFERROR(INDEX('Master - US vs THEM'!$F$2:$F$2951,MATCH($A3&amp;"|"&amp;C$1,'Master - US vs THEM'!$G$2:$G$2951,0)),"")</f>
        <v>US</v>
      </c>
      <c r="D3" t="str">
        <f>IFERROR(INDEX('Master - US vs THEM'!$F$2:$F$2951,MATCH($A3&amp;"|"&amp;D$1,'Master - US vs THEM'!$G$2:$G$2951,0)),"")</f>
        <v>US</v>
      </c>
      <c r="E3" t="str">
        <f>IFERROR(INDEX('Master - US vs THEM'!$F$2:$F$2951,MATCH($A3&amp;"|"&amp;E$1,'Master - US vs THEM'!$G$2:$G$2951,0)),"")</f>
        <v>THEM</v>
      </c>
      <c r="F3" t="str">
        <f>IFERROR(INDEX('Master - US vs THEM'!$F$2:$F$2951,MATCH($A3&amp;"|"&amp;F$1,'Master - US vs THEM'!$G$2:$G$2951,0)),"")</f>
        <v>THEM</v>
      </c>
      <c r="G3" t="str">
        <f>IFERROR(INDEX('Master - US vs THEM'!$F$2:$F$2951,MATCH($A3&amp;"|"&amp;G$1,'Master - US vs THEM'!$G$2:$G$2951,0)),"")</f>
        <v>THEM</v>
      </c>
      <c r="H3" t="str">
        <f>IFERROR(INDEX('Master - US vs THEM'!$F$2:$F$2951,MATCH($A3&amp;"|"&amp;H$1,'Master - US vs THEM'!$G$2:$G$2951,0)),"")</f>
        <v>US</v>
      </c>
      <c r="I3" t="str">
        <f>IFERROR(INDEX('Master - US vs THEM'!$F$2:$F$2951,MATCH($A3&amp;"|"&amp;I$1,'Master - US vs THEM'!$G$2:$G$2951,0)),"")</f>
        <v>US</v>
      </c>
      <c r="J3" t="str">
        <f>IFERROR(INDEX('Master - US vs THEM'!$F$2:$F$2951,MATCH($A3&amp;"|"&amp;J$1,'Master - US vs THEM'!$G$2:$G$2951,0)),"")</f>
        <v>THEM</v>
      </c>
      <c r="K3" t="str">
        <f>IFERROR(INDEX('Master - US vs THEM'!$F$2:$F$2951,MATCH($A3&amp;"|"&amp;K$1,'Master - US vs THEM'!$G$2:$G$2951,0)),"")</f>
        <v>US</v>
      </c>
    </row>
    <row r="4" spans="1:11" x14ac:dyDescent="0.2">
      <c r="A4" t="str">
        <f>'Brand Family Territory (Enc)'!A4</f>
        <v>Arnold Palmer</v>
      </c>
      <c r="B4" t="str">
        <f>IFERROR(INDEX('Master - US vs THEM'!$F$2:$F$2951,MATCH($A4&amp;"|"&amp;B$1,'Master - US vs THEM'!$G$2:$G$2951,0)),"")</f>
        <v>US</v>
      </c>
      <c r="C4" t="str">
        <f>IFERROR(INDEX('Master - US vs THEM'!$F$2:$F$2951,MATCH($A4&amp;"|"&amp;C$1,'Master - US vs THEM'!$G$2:$G$2951,0)),"")</f>
        <v>US</v>
      </c>
      <c r="D4" t="str">
        <f>IFERROR(INDEX('Master - US vs THEM'!$F$2:$F$2951,MATCH($A4&amp;"|"&amp;D$1,'Master - US vs THEM'!$G$2:$G$2951,0)),"")</f>
        <v>US</v>
      </c>
      <c r="E4" t="str">
        <f>IFERROR(INDEX('Master - US vs THEM'!$F$2:$F$2951,MATCH($A4&amp;"|"&amp;E$1,'Master - US vs THEM'!$G$2:$G$2951,0)),"")</f>
        <v>THEM</v>
      </c>
      <c r="F4" t="str">
        <f>IFERROR(INDEX('Master - US vs THEM'!$F$2:$F$2951,MATCH($A4&amp;"|"&amp;F$1,'Master - US vs THEM'!$G$2:$G$2951,0)),"")</f>
        <v>THEM</v>
      </c>
      <c r="G4" t="str">
        <f>IFERROR(INDEX('Master - US vs THEM'!$F$2:$F$2951,MATCH($A4&amp;"|"&amp;G$1,'Master - US vs THEM'!$G$2:$G$2951,0)),"")</f>
        <v>THEM</v>
      </c>
      <c r="H4" t="str">
        <f>IFERROR(INDEX('Master - US vs THEM'!$F$2:$F$2951,MATCH($A4&amp;"|"&amp;H$1,'Master - US vs THEM'!$G$2:$G$2951,0)),"")</f>
        <v>US</v>
      </c>
      <c r="I4" t="str">
        <f>IFERROR(INDEX('Master - US vs THEM'!$F$2:$F$2951,MATCH($A4&amp;"|"&amp;I$1,'Master - US vs THEM'!$G$2:$G$2951,0)),"")</f>
        <v>US</v>
      </c>
      <c r="J4" t="str">
        <f>IFERROR(INDEX('Master - US vs THEM'!$F$2:$F$2951,MATCH($A4&amp;"|"&amp;J$1,'Master - US vs THEM'!$G$2:$G$2951,0)),"")</f>
        <v>THEM</v>
      </c>
      <c r="K4" t="str">
        <f>IFERROR(INDEX('Master - US vs THEM'!$F$2:$F$2951,MATCH($A4&amp;"|"&amp;K$1,'Master - US vs THEM'!$G$2:$G$2951,0)),"")</f>
        <v>US</v>
      </c>
    </row>
    <row r="5" spans="1:11" x14ac:dyDescent="0.2">
      <c r="A5" t="str">
        <f>'Brand Family Territory (Enc)'!A5</f>
        <v>Athletic</v>
      </c>
      <c r="B5" t="str">
        <f>IFERROR(INDEX('Master - US vs THEM'!$F$2:$F$2951,MATCH($A5&amp;"|"&amp;B$1,'Master - US vs THEM'!$G$2:$G$2951,0)),"")</f>
        <v>US</v>
      </c>
      <c r="C5" t="str">
        <f>IFERROR(INDEX('Master - US vs THEM'!$F$2:$F$2951,MATCH($A5&amp;"|"&amp;C$1,'Master - US vs THEM'!$G$2:$G$2951,0)),"")</f>
        <v>US</v>
      </c>
      <c r="D5" t="str">
        <f>IFERROR(INDEX('Master - US vs THEM'!$F$2:$F$2951,MATCH($A5&amp;"|"&amp;D$1,'Master - US vs THEM'!$G$2:$G$2951,0)),"")</f>
        <v>US</v>
      </c>
      <c r="E5" t="str">
        <f>IFERROR(INDEX('Master - US vs THEM'!$F$2:$F$2951,MATCH($A5&amp;"|"&amp;E$1,'Master - US vs THEM'!$G$2:$G$2951,0)),"")</f>
        <v>THEM</v>
      </c>
      <c r="F5" t="str">
        <f>IFERROR(INDEX('Master - US vs THEM'!$F$2:$F$2951,MATCH($A5&amp;"|"&amp;F$1,'Master - US vs THEM'!$G$2:$G$2951,0)),"")</f>
        <v>THEM</v>
      </c>
      <c r="G5" t="str">
        <f>IFERROR(INDEX('Master - US vs THEM'!$F$2:$F$2951,MATCH($A5&amp;"|"&amp;G$1,'Master - US vs THEM'!$G$2:$G$2951,0)),"")</f>
        <v>THEM</v>
      </c>
      <c r="H5" t="str">
        <f>IFERROR(INDEX('Master - US vs THEM'!$F$2:$F$2951,MATCH($A5&amp;"|"&amp;H$1,'Master - US vs THEM'!$G$2:$G$2951,0)),"")</f>
        <v>US</v>
      </c>
      <c r="I5" t="str">
        <f>IFERROR(INDEX('Master - US vs THEM'!$F$2:$F$2951,MATCH($A5&amp;"|"&amp;I$1,'Master - US vs THEM'!$G$2:$G$2951,0)),"")</f>
        <v>US</v>
      </c>
      <c r="J5" t="str">
        <f>IFERROR(INDEX('Master - US vs THEM'!$F$2:$F$2951,MATCH($A5&amp;"|"&amp;J$1,'Master - US vs THEM'!$G$2:$G$2951,0)),"")</f>
        <v>THEM</v>
      </c>
      <c r="K5" t="str">
        <f>IFERROR(INDEX('Master - US vs THEM'!$F$2:$F$2951,MATCH($A5&amp;"|"&amp;K$1,'Master - US vs THEM'!$G$2:$G$2951,0)),"")</f>
        <v>US</v>
      </c>
    </row>
    <row r="6" spans="1:11" x14ac:dyDescent="0.2">
      <c r="A6" t="str">
        <f>'Brand Family Territory (Enc)'!A6</f>
        <v>Bardstown Bourbon</v>
      </c>
      <c r="B6" t="str">
        <f>IFERROR(INDEX('Master - US vs THEM'!$F$2:$F$2951,MATCH($A6&amp;"|"&amp;B$1,'Master - US vs THEM'!$G$2:$G$2951,0)),"")</f>
        <v>US</v>
      </c>
      <c r="C6" t="str">
        <f>IFERROR(INDEX('Master - US vs THEM'!$F$2:$F$2951,MATCH($A6&amp;"|"&amp;C$1,'Master - US vs THEM'!$G$2:$G$2951,0)),"")</f>
        <v>US</v>
      </c>
      <c r="D6" t="str">
        <f>IFERROR(INDEX('Master - US vs THEM'!$F$2:$F$2951,MATCH($A6&amp;"|"&amp;D$1,'Master - US vs THEM'!$G$2:$G$2951,0)),"")</f>
        <v>US</v>
      </c>
      <c r="E6" t="str">
        <f>IFERROR(INDEX('Master - US vs THEM'!$F$2:$F$2951,MATCH($A6&amp;"|"&amp;E$1,'Master - US vs THEM'!$G$2:$G$2951,0)),"")</f>
        <v>THEM</v>
      </c>
      <c r="F6" t="str">
        <f>IFERROR(INDEX('Master - US vs THEM'!$F$2:$F$2951,MATCH($A6&amp;"|"&amp;F$1,'Master - US vs THEM'!$G$2:$G$2951,0)),"")</f>
        <v>THEM</v>
      </c>
      <c r="G6" t="str">
        <f>IFERROR(INDEX('Master - US vs THEM'!$F$2:$F$2951,MATCH($A6&amp;"|"&amp;G$1,'Master - US vs THEM'!$G$2:$G$2951,0)),"")</f>
        <v>THEM</v>
      </c>
      <c r="H6" t="str">
        <f>IFERROR(INDEX('Master - US vs THEM'!$F$2:$F$2951,MATCH($A6&amp;"|"&amp;H$1,'Master - US vs THEM'!$G$2:$G$2951,0)),"")</f>
        <v>US</v>
      </c>
      <c r="I6" t="str">
        <f>IFERROR(INDEX('Master - US vs THEM'!$F$2:$F$2951,MATCH($A6&amp;"|"&amp;I$1,'Master - US vs THEM'!$G$2:$G$2951,0)),"")</f>
        <v>US</v>
      </c>
      <c r="J6" t="str">
        <f>IFERROR(INDEX('Master - US vs THEM'!$F$2:$F$2951,MATCH($A6&amp;"|"&amp;J$1,'Master - US vs THEM'!$G$2:$G$2951,0)),"")</f>
        <v>THEM</v>
      </c>
      <c r="K6" t="str">
        <f>IFERROR(INDEX('Master - US vs THEM'!$F$2:$F$2951,MATCH($A6&amp;"|"&amp;K$1,'Master - US vs THEM'!$G$2:$G$2951,0)),"")</f>
        <v>US</v>
      </c>
    </row>
    <row r="7" spans="1:11" x14ac:dyDescent="0.2">
      <c r="A7" t="str">
        <f>'Brand Family Territory (Enc)'!A7</f>
        <v>Bell's</v>
      </c>
      <c r="B7" t="str">
        <f>IFERROR(INDEX('Master - US vs THEM'!$F$2:$F$2951,MATCH($A7&amp;"|"&amp;B$1,'Master - US vs THEM'!$G$2:$G$2951,0)),"")</f>
        <v>US</v>
      </c>
      <c r="C7" t="str">
        <f>IFERROR(INDEX('Master - US vs THEM'!$F$2:$F$2951,MATCH($A7&amp;"|"&amp;C$1,'Master - US vs THEM'!$G$2:$G$2951,0)),"")</f>
        <v>US</v>
      </c>
      <c r="D7" t="str">
        <f>IFERROR(INDEX('Master - US vs THEM'!$F$2:$F$2951,MATCH($A7&amp;"|"&amp;D$1,'Master - US vs THEM'!$G$2:$G$2951,0)),"")</f>
        <v>US</v>
      </c>
      <c r="E7" t="str">
        <f>IFERROR(INDEX('Master - US vs THEM'!$F$2:$F$2951,MATCH($A7&amp;"|"&amp;E$1,'Master - US vs THEM'!$G$2:$G$2951,0)),"")</f>
        <v>THEM</v>
      </c>
      <c r="F7" t="str">
        <f>IFERROR(INDEX('Master - US vs THEM'!$F$2:$F$2951,MATCH($A7&amp;"|"&amp;F$1,'Master - US vs THEM'!$G$2:$G$2951,0)),"")</f>
        <v>THEM</v>
      </c>
      <c r="G7" t="str">
        <f>IFERROR(INDEX('Master - US vs THEM'!$F$2:$F$2951,MATCH($A7&amp;"|"&amp;G$1,'Master - US vs THEM'!$G$2:$G$2951,0)),"")</f>
        <v>THEM</v>
      </c>
      <c r="H7" t="str">
        <f>IFERROR(INDEX('Master - US vs THEM'!$F$2:$F$2951,MATCH($A7&amp;"|"&amp;H$1,'Master - US vs THEM'!$G$2:$G$2951,0)),"")</f>
        <v>US</v>
      </c>
      <c r="I7" t="str">
        <f>IFERROR(INDEX('Master - US vs THEM'!$F$2:$F$2951,MATCH($A7&amp;"|"&amp;I$1,'Master - US vs THEM'!$G$2:$G$2951,0)),"")</f>
        <v>US</v>
      </c>
      <c r="J7" t="str">
        <f>IFERROR(INDEX('Master - US vs THEM'!$F$2:$F$2951,MATCH($A7&amp;"|"&amp;J$1,'Master - US vs THEM'!$G$2:$G$2951,0)),"")</f>
        <v>THEM</v>
      </c>
      <c r="K7" t="str">
        <f>IFERROR(INDEX('Master - US vs THEM'!$F$2:$F$2951,MATCH($A7&amp;"|"&amp;K$1,'Master - US vs THEM'!$G$2:$G$2951,0)),"")</f>
        <v>US</v>
      </c>
    </row>
    <row r="8" spans="1:11" x14ac:dyDescent="0.2">
      <c r="A8" t="str">
        <f>'Brand Family Territory (Enc)'!A8</f>
        <v>Bell's Hearted Family</v>
      </c>
      <c r="B8" t="str">
        <f>IFERROR(INDEX('Master - US vs THEM'!$F$2:$F$2951,MATCH($A8&amp;"|"&amp;B$1,'Master - US vs THEM'!$G$2:$G$2951,0)),"")</f>
        <v>US</v>
      </c>
      <c r="C8" t="str">
        <f>IFERROR(INDEX('Master - US vs THEM'!$F$2:$F$2951,MATCH($A8&amp;"|"&amp;C$1,'Master - US vs THEM'!$G$2:$G$2951,0)),"")</f>
        <v>US</v>
      </c>
      <c r="D8" t="str">
        <f>IFERROR(INDEX('Master - US vs THEM'!$F$2:$F$2951,MATCH($A8&amp;"|"&amp;D$1,'Master - US vs THEM'!$G$2:$G$2951,0)),"")</f>
        <v>US</v>
      </c>
      <c r="E8" t="str">
        <f>IFERROR(INDEX('Master - US vs THEM'!$F$2:$F$2951,MATCH($A8&amp;"|"&amp;E$1,'Master - US vs THEM'!$G$2:$G$2951,0)),"")</f>
        <v>THEM</v>
      </c>
      <c r="F8" t="str">
        <f>IFERROR(INDEX('Master - US vs THEM'!$F$2:$F$2951,MATCH($A8&amp;"|"&amp;F$1,'Master - US vs THEM'!$G$2:$G$2951,0)),"")</f>
        <v>THEM</v>
      </c>
      <c r="G8" t="str">
        <f>IFERROR(INDEX('Master - US vs THEM'!$F$2:$F$2951,MATCH($A8&amp;"|"&amp;G$1,'Master - US vs THEM'!$G$2:$G$2951,0)),"")</f>
        <v>THEM</v>
      </c>
      <c r="H8" t="str">
        <f>IFERROR(INDEX('Master - US vs THEM'!$F$2:$F$2951,MATCH($A8&amp;"|"&amp;H$1,'Master - US vs THEM'!$G$2:$G$2951,0)),"")</f>
        <v>US</v>
      </c>
      <c r="I8" t="str">
        <f>IFERROR(INDEX('Master - US vs THEM'!$F$2:$F$2951,MATCH($A8&amp;"|"&amp;I$1,'Master - US vs THEM'!$G$2:$G$2951,0)),"")</f>
        <v>US</v>
      </c>
      <c r="J8" t="str">
        <f>IFERROR(INDEX('Master - US vs THEM'!$F$2:$F$2951,MATCH($A8&amp;"|"&amp;J$1,'Master - US vs THEM'!$G$2:$G$2951,0)),"")</f>
        <v>THEM</v>
      </c>
      <c r="K8" t="str">
        <f>IFERROR(INDEX('Master - US vs THEM'!$F$2:$F$2951,MATCH($A8&amp;"|"&amp;K$1,'Master - US vs THEM'!$G$2:$G$2951,0)),"")</f>
        <v>US</v>
      </c>
    </row>
    <row r="9" spans="1:11" x14ac:dyDescent="0.2">
      <c r="A9" t="str">
        <f>'Brand Family Territory (Enc)'!A9</f>
        <v>Blue Moon</v>
      </c>
      <c r="B9" t="str">
        <f>IFERROR(INDEX('Master - US vs THEM'!$F$2:$F$2951,MATCH($A9&amp;"|"&amp;B$1,'Master - US vs THEM'!$G$2:$G$2951,0)),"")</f>
        <v>US</v>
      </c>
      <c r="C9" t="str">
        <f>IFERROR(INDEX('Master - US vs THEM'!$F$2:$F$2951,MATCH($A9&amp;"|"&amp;C$1,'Master - US vs THEM'!$G$2:$G$2951,0)),"")</f>
        <v>US</v>
      </c>
      <c r="D9" t="str">
        <f>IFERROR(INDEX('Master - US vs THEM'!$F$2:$F$2951,MATCH($A9&amp;"|"&amp;D$1,'Master - US vs THEM'!$G$2:$G$2951,0)),"")</f>
        <v>US</v>
      </c>
      <c r="E9" t="str">
        <f>IFERROR(INDEX('Master - US vs THEM'!$F$2:$F$2951,MATCH($A9&amp;"|"&amp;E$1,'Master - US vs THEM'!$G$2:$G$2951,0)),"")</f>
        <v>THEM</v>
      </c>
      <c r="F9" t="str">
        <f>IFERROR(INDEX('Master - US vs THEM'!$F$2:$F$2951,MATCH($A9&amp;"|"&amp;F$1,'Master - US vs THEM'!$G$2:$G$2951,0)),"")</f>
        <v>THEM</v>
      </c>
      <c r="G9" t="str">
        <f>IFERROR(INDEX('Master - US vs THEM'!$F$2:$F$2951,MATCH($A9&amp;"|"&amp;G$1,'Master - US vs THEM'!$G$2:$G$2951,0)),"")</f>
        <v>THEM</v>
      </c>
      <c r="H9" t="str">
        <f>IFERROR(INDEX('Master - US vs THEM'!$F$2:$F$2951,MATCH($A9&amp;"|"&amp;H$1,'Master - US vs THEM'!$G$2:$G$2951,0)),"")</f>
        <v>US</v>
      </c>
      <c r="I9" t="str">
        <f>IFERROR(INDEX('Master - US vs THEM'!$F$2:$F$2951,MATCH($A9&amp;"|"&amp;I$1,'Master - US vs THEM'!$G$2:$G$2951,0)),"")</f>
        <v>US</v>
      </c>
      <c r="J9" t="str">
        <f>IFERROR(INDEX('Master - US vs THEM'!$F$2:$F$2951,MATCH($A9&amp;"|"&amp;J$1,'Master - US vs THEM'!$G$2:$G$2951,0)),"")</f>
        <v>THEM</v>
      </c>
      <c r="K9" t="str">
        <f>IFERROR(INDEX('Master - US vs THEM'!$F$2:$F$2951,MATCH($A9&amp;"|"&amp;K$1,'Master - US vs THEM'!$G$2:$G$2951,0)),"")</f>
        <v>US</v>
      </c>
    </row>
    <row r="10" spans="1:11" x14ac:dyDescent="0.2">
      <c r="A10" t="str">
        <f>'Brand Family Territory (Enc)'!A10</f>
        <v>Cape May</v>
      </c>
      <c r="B10" t="str">
        <f>IFERROR(INDEX('Master - US vs THEM'!$F$2:$F$2951,MATCH($A10&amp;"|"&amp;B$1,'Master - US vs THEM'!$G$2:$G$2951,0)),"")</f>
        <v>US</v>
      </c>
      <c r="C10" t="str">
        <f>IFERROR(INDEX('Master - US vs THEM'!$F$2:$F$2951,MATCH($A10&amp;"|"&amp;C$1,'Master - US vs THEM'!$G$2:$G$2951,0)),"")</f>
        <v>US</v>
      </c>
      <c r="D10" t="str">
        <f>IFERROR(INDEX('Master - US vs THEM'!$F$2:$F$2951,MATCH($A10&amp;"|"&amp;D$1,'Master - US vs THEM'!$G$2:$G$2951,0)),"")</f>
        <v>US</v>
      </c>
      <c r="E10" t="str">
        <f>IFERROR(INDEX('Master - US vs THEM'!$F$2:$F$2951,MATCH($A10&amp;"|"&amp;E$1,'Master - US vs THEM'!$G$2:$G$2951,0)),"")</f>
        <v>THEM</v>
      </c>
      <c r="F10" t="str">
        <f>IFERROR(INDEX('Master - US vs THEM'!$F$2:$F$2951,MATCH($A10&amp;"|"&amp;F$1,'Master - US vs THEM'!$G$2:$G$2951,0)),"")</f>
        <v>THEM</v>
      </c>
      <c r="G10" t="str">
        <f>IFERROR(INDEX('Master - US vs THEM'!$F$2:$F$2951,MATCH($A10&amp;"|"&amp;G$1,'Master - US vs THEM'!$G$2:$G$2951,0)),"")</f>
        <v>THEM</v>
      </c>
      <c r="H10" t="str">
        <f>IFERROR(INDEX('Master - US vs THEM'!$F$2:$F$2951,MATCH($A10&amp;"|"&amp;H$1,'Master - US vs THEM'!$G$2:$G$2951,0)),"")</f>
        <v>US</v>
      </c>
      <c r="I10" t="str">
        <f>IFERROR(INDEX('Master - US vs THEM'!$F$2:$F$2951,MATCH($A10&amp;"|"&amp;I$1,'Master - US vs THEM'!$G$2:$G$2951,0)),"")</f>
        <v>US</v>
      </c>
      <c r="J10" t="str">
        <f>IFERROR(INDEX('Master - US vs THEM'!$F$2:$F$2951,MATCH($A10&amp;"|"&amp;J$1,'Master - US vs THEM'!$G$2:$G$2951,0)),"")</f>
        <v>THEM</v>
      </c>
      <c r="K10" t="str">
        <f>IFERROR(INDEX('Master - US vs THEM'!$F$2:$F$2951,MATCH($A10&amp;"|"&amp;K$1,'Master - US vs THEM'!$G$2:$G$2951,0)),"")</f>
        <v>US</v>
      </c>
    </row>
    <row r="11" spans="1:11" x14ac:dyDescent="0.2">
      <c r="A11" t="str">
        <f>'Brand Family Territory (Enc)'!A11</f>
        <v>Cayman Jack</v>
      </c>
      <c r="B11" t="str">
        <f>IFERROR(INDEX('Master - US vs THEM'!$F$2:$F$2951,MATCH($A11&amp;"|"&amp;B$1,'Master - US vs THEM'!$G$2:$G$2951,0)),"")</f>
        <v>US</v>
      </c>
      <c r="C11" t="str">
        <f>IFERROR(INDEX('Master - US vs THEM'!$F$2:$F$2951,MATCH($A11&amp;"|"&amp;C$1,'Master - US vs THEM'!$G$2:$G$2951,0)),"")</f>
        <v>US</v>
      </c>
      <c r="D11" t="str">
        <f>IFERROR(INDEX('Master - US vs THEM'!$F$2:$F$2951,MATCH($A11&amp;"|"&amp;D$1,'Master - US vs THEM'!$G$2:$G$2951,0)),"")</f>
        <v>US</v>
      </c>
      <c r="E11" t="str">
        <f>IFERROR(INDEX('Master - US vs THEM'!$F$2:$F$2951,MATCH($A11&amp;"|"&amp;E$1,'Master - US vs THEM'!$G$2:$G$2951,0)),"")</f>
        <v>THEM</v>
      </c>
      <c r="F11" t="str">
        <f>IFERROR(INDEX('Master - US vs THEM'!$F$2:$F$2951,MATCH($A11&amp;"|"&amp;F$1,'Master - US vs THEM'!$G$2:$G$2951,0)),"")</f>
        <v>THEM</v>
      </c>
      <c r="G11" t="str">
        <f>IFERROR(INDEX('Master - US vs THEM'!$F$2:$F$2951,MATCH($A11&amp;"|"&amp;G$1,'Master - US vs THEM'!$G$2:$G$2951,0)),"")</f>
        <v>THEM</v>
      </c>
      <c r="H11" t="str">
        <f>IFERROR(INDEX('Master - US vs THEM'!$F$2:$F$2951,MATCH($A11&amp;"|"&amp;H$1,'Master - US vs THEM'!$G$2:$G$2951,0)),"")</f>
        <v>US</v>
      </c>
      <c r="I11" t="str">
        <f>IFERROR(INDEX('Master - US vs THEM'!$F$2:$F$2951,MATCH($A11&amp;"|"&amp;I$1,'Master - US vs THEM'!$G$2:$G$2951,0)),"")</f>
        <v>US</v>
      </c>
      <c r="J11" t="str">
        <f>IFERROR(INDEX('Master - US vs THEM'!$F$2:$F$2951,MATCH($A11&amp;"|"&amp;J$1,'Master - US vs THEM'!$G$2:$G$2951,0)),"")</f>
        <v>THEM</v>
      </c>
      <c r="K11" t="str">
        <f>IFERROR(INDEX('Master - US vs THEM'!$F$2:$F$2951,MATCH($A11&amp;"|"&amp;K$1,'Master - US vs THEM'!$G$2:$G$2951,0)),"")</f>
        <v>US</v>
      </c>
    </row>
    <row r="12" spans="1:11" x14ac:dyDescent="0.2">
      <c r="A12" t="str">
        <f>'Brand Family Territory (Enc)'!A12</f>
        <v>Coors</v>
      </c>
      <c r="B12" t="str">
        <f>IFERROR(INDEX('Master - US vs THEM'!$F$2:$F$2951,MATCH($A12&amp;"|"&amp;B$1,'Master - US vs THEM'!$G$2:$G$2951,0)),"")</f>
        <v>US</v>
      </c>
      <c r="C12" t="str">
        <f>IFERROR(INDEX('Master - US vs THEM'!$F$2:$F$2951,MATCH($A12&amp;"|"&amp;C$1,'Master - US vs THEM'!$G$2:$G$2951,0)),"")</f>
        <v>US</v>
      </c>
      <c r="D12" t="str">
        <f>IFERROR(INDEX('Master - US vs THEM'!$F$2:$F$2951,MATCH($A12&amp;"|"&amp;D$1,'Master - US vs THEM'!$G$2:$G$2951,0)),"")</f>
        <v>US</v>
      </c>
      <c r="E12" t="str">
        <f>IFERROR(INDEX('Master - US vs THEM'!$F$2:$F$2951,MATCH($A12&amp;"|"&amp;E$1,'Master - US vs THEM'!$G$2:$G$2951,0)),"")</f>
        <v>THEM</v>
      </c>
      <c r="F12" t="str">
        <f>IFERROR(INDEX('Master - US vs THEM'!$F$2:$F$2951,MATCH($A12&amp;"|"&amp;F$1,'Master - US vs THEM'!$G$2:$G$2951,0)),"")</f>
        <v>THEM</v>
      </c>
      <c r="G12" t="str">
        <f>IFERROR(INDEX('Master - US vs THEM'!$F$2:$F$2951,MATCH($A12&amp;"|"&amp;G$1,'Master - US vs THEM'!$G$2:$G$2951,0)),"")</f>
        <v>THEM</v>
      </c>
      <c r="H12" t="str">
        <f>IFERROR(INDEX('Master - US vs THEM'!$F$2:$F$2951,MATCH($A12&amp;"|"&amp;H$1,'Master - US vs THEM'!$G$2:$G$2951,0)),"")</f>
        <v>US</v>
      </c>
      <c r="I12" t="str">
        <f>IFERROR(INDEX('Master - US vs THEM'!$F$2:$F$2951,MATCH($A12&amp;"|"&amp;I$1,'Master - US vs THEM'!$G$2:$G$2951,0)),"")</f>
        <v>US</v>
      </c>
      <c r="J12" t="str">
        <f>IFERROR(INDEX('Master - US vs THEM'!$F$2:$F$2951,MATCH($A12&amp;"|"&amp;J$1,'Master - US vs THEM'!$G$2:$G$2951,0)),"")</f>
        <v>THEM</v>
      </c>
      <c r="K12" t="str">
        <f>IFERROR(INDEX('Master - US vs THEM'!$F$2:$F$2951,MATCH($A12&amp;"|"&amp;K$1,'Master - US vs THEM'!$G$2:$G$2951,0)),"")</f>
        <v>US</v>
      </c>
    </row>
    <row r="13" spans="1:11" x14ac:dyDescent="0.2">
      <c r="A13" t="str">
        <f>'Brand Family Territory (Enc)'!A13</f>
        <v>Coors Edge</v>
      </c>
      <c r="B13" t="str">
        <f>IFERROR(INDEX('Master - US vs THEM'!$F$2:$F$2951,MATCH($A13&amp;"|"&amp;B$1,'Master - US vs THEM'!$G$2:$G$2951,0)),"")</f>
        <v>US</v>
      </c>
      <c r="C13" t="str">
        <f>IFERROR(INDEX('Master - US vs THEM'!$F$2:$F$2951,MATCH($A13&amp;"|"&amp;C$1,'Master - US vs THEM'!$G$2:$G$2951,0)),"")</f>
        <v>US</v>
      </c>
      <c r="D13" t="str">
        <f>IFERROR(INDEX('Master - US vs THEM'!$F$2:$F$2951,MATCH($A13&amp;"|"&amp;D$1,'Master - US vs THEM'!$G$2:$G$2951,0)),"")</f>
        <v>US</v>
      </c>
      <c r="E13" t="str">
        <f>IFERROR(INDEX('Master - US vs THEM'!$F$2:$F$2951,MATCH($A13&amp;"|"&amp;E$1,'Master - US vs THEM'!$G$2:$G$2951,0)),"")</f>
        <v>THEM</v>
      </c>
      <c r="F13" t="str">
        <f>IFERROR(INDEX('Master - US vs THEM'!$F$2:$F$2951,MATCH($A13&amp;"|"&amp;F$1,'Master - US vs THEM'!$G$2:$G$2951,0)),"")</f>
        <v>THEM</v>
      </c>
      <c r="G13" t="str">
        <f>IFERROR(INDEX('Master - US vs THEM'!$F$2:$F$2951,MATCH($A13&amp;"|"&amp;G$1,'Master - US vs THEM'!$G$2:$G$2951,0)),"")</f>
        <v>THEM</v>
      </c>
      <c r="H13" t="str">
        <f>IFERROR(INDEX('Master - US vs THEM'!$F$2:$F$2951,MATCH($A13&amp;"|"&amp;H$1,'Master - US vs THEM'!$G$2:$G$2951,0)),"")</f>
        <v>US</v>
      </c>
      <c r="I13" t="str">
        <f>IFERROR(INDEX('Master - US vs THEM'!$F$2:$F$2951,MATCH($A13&amp;"|"&amp;I$1,'Master - US vs THEM'!$G$2:$G$2951,0)),"")</f>
        <v>US</v>
      </c>
      <c r="J13" t="str">
        <f>IFERROR(INDEX('Master - US vs THEM'!$F$2:$F$2951,MATCH($A13&amp;"|"&amp;J$1,'Master - US vs THEM'!$G$2:$G$2951,0)),"")</f>
        <v>THEM</v>
      </c>
      <c r="K13" t="str">
        <f>IFERROR(INDEX('Master - US vs THEM'!$F$2:$F$2951,MATCH($A13&amp;"|"&amp;K$1,'Master - US vs THEM'!$G$2:$G$2951,0)),"")</f>
        <v>US</v>
      </c>
    </row>
    <row r="14" spans="1:11" x14ac:dyDescent="0.2">
      <c r="A14" t="str">
        <f>'Brand Family Territory (Enc)'!A14</f>
        <v>Coors Light</v>
      </c>
      <c r="B14" t="str">
        <f>IFERROR(INDEX('Master - US vs THEM'!$F$2:$F$2951,MATCH($A14&amp;"|"&amp;B$1,'Master - US vs THEM'!$G$2:$G$2951,0)),"")</f>
        <v>US</v>
      </c>
      <c r="C14" t="str">
        <f>IFERROR(INDEX('Master - US vs THEM'!$F$2:$F$2951,MATCH($A14&amp;"|"&amp;C$1,'Master - US vs THEM'!$G$2:$G$2951,0)),"")</f>
        <v>US</v>
      </c>
      <c r="D14" t="str">
        <f>IFERROR(INDEX('Master - US vs THEM'!$F$2:$F$2951,MATCH($A14&amp;"|"&amp;D$1,'Master - US vs THEM'!$G$2:$G$2951,0)),"")</f>
        <v>US</v>
      </c>
      <c r="E14" t="str">
        <f>IFERROR(INDEX('Master - US vs THEM'!$F$2:$F$2951,MATCH($A14&amp;"|"&amp;E$1,'Master - US vs THEM'!$G$2:$G$2951,0)),"")</f>
        <v>THEM</v>
      </c>
      <c r="F14" t="str">
        <f>IFERROR(INDEX('Master - US vs THEM'!$F$2:$F$2951,MATCH($A14&amp;"|"&amp;F$1,'Master - US vs THEM'!$G$2:$G$2951,0)),"")</f>
        <v>THEM</v>
      </c>
      <c r="G14" t="str">
        <f>IFERROR(INDEX('Master - US vs THEM'!$F$2:$F$2951,MATCH($A14&amp;"|"&amp;G$1,'Master - US vs THEM'!$G$2:$G$2951,0)),"")</f>
        <v>THEM</v>
      </c>
      <c r="H14" t="str">
        <f>IFERROR(INDEX('Master - US vs THEM'!$F$2:$F$2951,MATCH($A14&amp;"|"&amp;H$1,'Master - US vs THEM'!$G$2:$G$2951,0)),"")</f>
        <v>US</v>
      </c>
      <c r="I14" t="str">
        <f>IFERROR(INDEX('Master - US vs THEM'!$F$2:$F$2951,MATCH($A14&amp;"|"&amp;I$1,'Master - US vs THEM'!$G$2:$G$2951,0)),"")</f>
        <v>US</v>
      </c>
      <c r="J14" t="str">
        <f>IFERROR(INDEX('Master - US vs THEM'!$F$2:$F$2951,MATCH($A14&amp;"|"&amp;J$1,'Master - US vs THEM'!$G$2:$G$2951,0)),"")</f>
        <v>THEM</v>
      </c>
      <c r="K14" t="str">
        <f>IFERROR(INDEX('Master - US vs THEM'!$F$2:$F$2951,MATCH($A14&amp;"|"&amp;K$1,'Master - US vs THEM'!$G$2:$G$2951,0)),"")</f>
        <v>US</v>
      </c>
    </row>
    <row r="15" spans="1:11" x14ac:dyDescent="0.2">
      <c r="A15" t="str">
        <f>'Brand Family Territory (Enc)'!A15</f>
        <v>Corona Extra</v>
      </c>
      <c r="B15" t="str">
        <f>IFERROR(INDEX('Master - US vs THEM'!$F$2:$F$2951,MATCH($A15&amp;"|"&amp;B$1,'Master - US vs THEM'!$G$2:$G$2951,0)),"")</f>
        <v>US</v>
      </c>
      <c r="C15" t="str">
        <f>IFERROR(INDEX('Master - US vs THEM'!$F$2:$F$2951,MATCH($A15&amp;"|"&amp;C$1,'Master - US vs THEM'!$G$2:$G$2951,0)),"")</f>
        <v>US</v>
      </c>
      <c r="D15" t="str">
        <f>IFERROR(INDEX('Master - US vs THEM'!$F$2:$F$2951,MATCH($A15&amp;"|"&amp;D$1,'Master - US vs THEM'!$G$2:$G$2951,0)),"")</f>
        <v>US</v>
      </c>
      <c r="E15" t="str">
        <f>IFERROR(INDEX('Master - US vs THEM'!$F$2:$F$2951,MATCH($A15&amp;"|"&amp;E$1,'Master - US vs THEM'!$G$2:$G$2951,0)),"")</f>
        <v>THEM</v>
      </c>
      <c r="F15" t="str">
        <f>IFERROR(INDEX('Master - US vs THEM'!$F$2:$F$2951,MATCH($A15&amp;"|"&amp;F$1,'Master - US vs THEM'!$G$2:$G$2951,0)),"")</f>
        <v>THEM</v>
      </c>
      <c r="G15" t="str">
        <f>IFERROR(INDEX('Master - US vs THEM'!$F$2:$F$2951,MATCH($A15&amp;"|"&amp;G$1,'Master - US vs THEM'!$G$2:$G$2951,0)),"")</f>
        <v>THEM</v>
      </c>
      <c r="H15" t="str">
        <f>IFERROR(INDEX('Master - US vs THEM'!$F$2:$F$2951,MATCH($A15&amp;"|"&amp;H$1,'Master - US vs THEM'!$G$2:$G$2951,0)),"")</f>
        <v>US</v>
      </c>
      <c r="I15" t="str">
        <f>IFERROR(INDEX('Master - US vs THEM'!$F$2:$F$2951,MATCH($A15&amp;"|"&amp;I$1,'Master - US vs THEM'!$G$2:$G$2951,0)),"")</f>
        <v>US</v>
      </c>
      <c r="J15" t="str">
        <f>IFERROR(INDEX('Master - US vs THEM'!$F$2:$F$2951,MATCH($A15&amp;"|"&amp;J$1,'Master - US vs THEM'!$G$2:$G$2951,0)),"")</f>
        <v>THEM</v>
      </c>
      <c r="K15" t="str">
        <f>IFERROR(INDEX('Master - US vs THEM'!$F$2:$F$2951,MATCH($A15&amp;"|"&amp;K$1,'Master - US vs THEM'!$G$2:$G$2951,0)),"")</f>
        <v>US</v>
      </c>
    </row>
    <row r="16" spans="1:11" x14ac:dyDescent="0.2">
      <c r="A16" t="str">
        <f>'Brand Family Territory (Enc)'!A16</f>
        <v>Corona Familiar</v>
      </c>
      <c r="B16" t="str">
        <f>IFERROR(INDEX('Master - US vs THEM'!$F$2:$F$2951,MATCH($A16&amp;"|"&amp;B$1,'Master - US vs THEM'!$G$2:$G$2951,0)),"")</f>
        <v>US</v>
      </c>
      <c r="C16" t="str">
        <f>IFERROR(INDEX('Master - US vs THEM'!$F$2:$F$2951,MATCH($A16&amp;"|"&amp;C$1,'Master - US vs THEM'!$G$2:$G$2951,0)),"")</f>
        <v>US</v>
      </c>
      <c r="D16" t="str">
        <f>IFERROR(INDEX('Master - US vs THEM'!$F$2:$F$2951,MATCH($A16&amp;"|"&amp;D$1,'Master - US vs THEM'!$G$2:$G$2951,0)),"")</f>
        <v>US</v>
      </c>
      <c r="E16" t="str">
        <f>IFERROR(INDEX('Master - US vs THEM'!$F$2:$F$2951,MATCH($A16&amp;"|"&amp;E$1,'Master - US vs THEM'!$G$2:$G$2951,0)),"")</f>
        <v>THEM</v>
      </c>
      <c r="F16" t="str">
        <f>IFERROR(INDEX('Master - US vs THEM'!$F$2:$F$2951,MATCH($A16&amp;"|"&amp;F$1,'Master - US vs THEM'!$G$2:$G$2951,0)),"")</f>
        <v>THEM</v>
      </c>
      <c r="G16" t="str">
        <f>IFERROR(INDEX('Master - US vs THEM'!$F$2:$F$2951,MATCH($A16&amp;"|"&amp;G$1,'Master - US vs THEM'!$G$2:$G$2951,0)),"")</f>
        <v>THEM</v>
      </c>
      <c r="H16" t="str">
        <f>IFERROR(INDEX('Master - US vs THEM'!$F$2:$F$2951,MATCH($A16&amp;"|"&amp;H$1,'Master - US vs THEM'!$G$2:$G$2951,0)),"")</f>
        <v>US</v>
      </c>
      <c r="I16" t="str">
        <f>IFERROR(INDEX('Master - US vs THEM'!$F$2:$F$2951,MATCH($A16&amp;"|"&amp;I$1,'Master - US vs THEM'!$G$2:$G$2951,0)),"")</f>
        <v>US</v>
      </c>
      <c r="J16" t="str">
        <f>IFERROR(INDEX('Master - US vs THEM'!$F$2:$F$2951,MATCH($A16&amp;"|"&amp;J$1,'Master - US vs THEM'!$G$2:$G$2951,0)),"")</f>
        <v>THEM</v>
      </c>
      <c r="K16" t="str">
        <f>IFERROR(INDEX('Master - US vs THEM'!$F$2:$F$2951,MATCH($A16&amp;"|"&amp;K$1,'Master - US vs THEM'!$G$2:$G$2951,0)),"")</f>
        <v>US</v>
      </c>
    </row>
    <row r="17" spans="1:11" x14ac:dyDescent="0.2">
      <c r="A17" t="str">
        <f>'Brand Family Territory (Enc)'!A17</f>
        <v>Corona Light</v>
      </c>
      <c r="B17" t="str">
        <f>IFERROR(INDEX('Master - US vs THEM'!$F$2:$F$2951,MATCH($A17&amp;"|"&amp;B$1,'Master - US vs THEM'!$G$2:$G$2951,0)),"")</f>
        <v>US</v>
      </c>
      <c r="C17" t="str">
        <f>IFERROR(INDEX('Master - US vs THEM'!$F$2:$F$2951,MATCH($A17&amp;"|"&amp;C$1,'Master - US vs THEM'!$G$2:$G$2951,0)),"")</f>
        <v>US</v>
      </c>
      <c r="D17" t="str">
        <f>IFERROR(INDEX('Master - US vs THEM'!$F$2:$F$2951,MATCH($A17&amp;"|"&amp;D$1,'Master - US vs THEM'!$G$2:$G$2951,0)),"")</f>
        <v>US</v>
      </c>
      <c r="E17" t="str">
        <f>IFERROR(INDEX('Master - US vs THEM'!$F$2:$F$2951,MATCH($A17&amp;"|"&amp;E$1,'Master - US vs THEM'!$G$2:$G$2951,0)),"")</f>
        <v>THEM</v>
      </c>
      <c r="F17" t="str">
        <f>IFERROR(INDEX('Master - US vs THEM'!$F$2:$F$2951,MATCH($A17&amp;"|"&amp;F$1,'Master - US vs THEM'!$G$2:$G$2951,0)),"")</f>
        <v>THEM</v>
      </c>
      <c r="G17" t="str">
        <f>IFERROR(INDEX('Master - US vs THEM'!$F$2:$F$2951,MATCH($A17&amp;"|"&amp;G$1,'Master - US vs THEM'!$G$2:$G$2951,0)),"")</f>
        <v>THEM</v>
      </c>
      <c r="H17" t="str">
        <f>IFERROR(INDEX('Master - US vs THEM'!$F$2:$F$2951,MATCH($A17&amp;"|"&amp;H$1,'Master - US vs THEM'!$G$2:$G$2951,0)),"")</f>
        <v>US</v>
      </c>
      <c r="I17" t="str">
        <f>IFERROR(INDEX('Master - US vs THEM'!$F$2:$F$2951,MATCH($A17&amp;"|"&amp;I$1,'Master - US vs THEM'!$G$2:$G$2951,0)),"")</f>
        <v>US</v>
      </c>
      <c r="J17" t="str">
        <f>IFERROR(INDEX('Master - US vs THEM'!$F$2:$F$2951,MATCH($A17&amp;"|"&amp;J$1,'Master - US vs THEM'!$G$2:$G$2951,0)),"")</f>
        <v>THEM</v>
      </c>
      <c r="K17" t="str">
        <f>IFERROR(INDEX('Master - US vs THEM'!$F$2:$F$2951,MATCH($A17&amp;"|"&amp;K$1,'Master - US vs THEM'!$G$2:$G$2951,0)),"")</f>
        <v>US</v>
      </c>
    </row>
    <row r="18" spans="1:11" x14ac:dyDescent="0.2">
      <c r="A18" t="str">
        <f>'Brand Family Territory (Enc)'!A18</f>
        <v>Corona NA</v>
      </c>
      <c r="B18" t="str">
        <f>IFERROR(INDEX('Master - US vs THEM'!$F$2:$F$2951,MATCH($A18&amp;"|"&amp;B$1,'Master - US vs THEM'!$G$2:$G$2951,0)),"")</f>
        <v>US</v>
      </c>
      <c r="C18" t="str">
        <f>IFERROR(INDEX('Master - US vs THEM'!$F$2:$F$2951,MATCH($A18&amp;"|"&amp;C$1,'Master - US vs THEM'!$G$2:$G$2951,0)),"")</f>
        <v>US</v>
      </c>
      <c r="D18" t="str">
        <f>IFERROR(INDEX('Master - US vs THEM'!$F$2:$F$2951,MATCH($A18&amp;"|"&amp;D$1,'Master - US vs THEM'!$G$2:$G$2951,0)),"")</f>
        <v>US</v>
      </c>
      <c r="E18" t="str">
        <f>IFERROR(INDEX('Master - US vs THEM'!$F$2:$F$2951,MATCH($A18&amp;"|"&amp;E$1,'Master - US vs THEM'!$G$2:$G$2951,0)),"")</f>
        <v>THEM</v>
      </c>
      <c r="F18" t="str">
        <f>IFERROR(INDEX('Master - US vs THEM'!$F$2:$F$2951,MATCH($A18&amp;"|"&amp;F$1,'Master - US vs THEM'!$G$2:$G$2951,0)),"")</f>
        <v>THEM</v>
      </c>
      <c r="G18" t="str">
        <f>IFERROR(INDEX('Master - US vs THEM'!$F$2:$F$2951,MATCH($A18&amp;"|"&amp;G$1,'Master - US vs THEM'!$G$2:$G$2951,0)),"")</f>
        <v>THEM</v>
      </c>
      <c r="H18" t="str">
        <f>IFERROR(INDEX('Master - US vs THEM'!$F$2:$F$2951,MATCH($A18&amp;"|"&amp;H$1,'Master - US vs THEM'!$G$2:$G$2951,0)),"")</f>
        <v>US</v>
      </c>
      <c r="I18" t="str">
        <f>IFERROR(INDEX('Master - US vs THEM'!$F$2:$F$2951,MATCH($A18&amp;"|"&amp;I$1,'Master - US vs THEM'!$G$2:$G$2951,0)),"")</f>
        <v>US</v>
      </c>
      <c r="J18" t="str">
        <f>IFERROR(INDEX('Master - US vs THEM'!$F$2:$F$2951,MATCH($A18&amp;"|"&amp;J$1,'Master - US vs THEM'!$G$2:$G$2951,0)),"")</f>
        <v>THEM</v>
      </c>
      <c r="K18" t="str">
        <f>IFERROR(INDEX('Master - US vs THEM'!$F$2:$F$2951,MATCH($A18&amp;"|"&amp;K$1,'Master - US vs THEM'!$G$2:$G$2951,0)),"")</f>
        <v>US</v>
      </c>
    </row>
    <row r="19" spans="1:11" x14ac:dyDescent="0.2">
      <c r="A19" t="str">
        <f>'Brand Family Territory (Enc)'!A19</f>
        <v>Corona Premier</v>
      </c>
      <c r="B19" t="str">
        <f>IFERROR(INDEX('Master - US vs THEM'!$F$2:$F$2951,MATCH($A19&amp;"|"&amp;B$1,'Master - US vs THEM'!$G$2:$G$2951,0)),"")</f>
        <v>US</v>
      </c>
      <c r="C19" t="str">
        <f>IFERROR(INDEX('Master - US vs THEM'!$F$2:$F$2951,MATCH($A19&amp;"|"&amp;C$1,'Master - US vs THEM'!$G$2:$G$2951,0)),"")</f>
        <v>US</v>
      </c>
      <c r="D19" t="str">
        <f>IFERROR(INDEX('Master - US vs THEM'!$F$2:$F$2951,MATCH($A19&amp;"|"&amp;D$1,'Master - US vs THEM'!$G$2:$G$2951,0)),"")</f>
        <v>US</v>
      </c>
      <c r="E19" t="str">
        <f>IFERROR(INDEX('Master - US vs THEM'!$F$2:$F$2951,MATCH($A19&amp;"|"&amp;E$1,'Master - US vs THEM'!$G$2:$G$2951,0)),"")</f>
        <v>THEM</v>
      </c>
      <c r="F19" t="str">
        <f>IFERROR(INDEX('Master - US vs THEM'!$F$2:$F$2951,MATCH($A19&amp;"|"&amp;F$1,'Master - US vs THEM'!$G$2:$G$2951,0)),"")</f>
        <v>THEM</v>
      </c>
      <c r="G19" t="str">
        <f>IFERROR(INDEX('Master - US vs THEM'!$F$2:$F$2951,MATCH($A19&amp;"|"&amp;G$1,'Master - US vs THEM'!$G$2:$G$2951,0)),"")</f>
        <v>THEM</v>
      </c>
      <c r="H19" t="str">
        <f>IFERROR(INDEX('Master - US vs THEM'!$F$2:$F$2951,MATCH($A19&amp;"|"&amp;H$1,'Master - US vs THEM'!$G$2:$G$2951,0)),"")</f>
        <v>US</v>
      </c>
      <c r="I19" t="str">
        <f>IFERROR(INDEX('Master - US vs THEM'!$F$2:$F$2951,MATCH($A19&amp;"|"&amp;I$1,'Master - US vs THEM'!$G$2:$G$2951,0)),"")</f>
        <v>US</v>
      </c>
      <c r="J19" t="str">
        <f>IFERROR(INDEX('Master - US vs THEM'!$F$2:$F$2951,MATCH($A19&amp;"|"&amp;J$1,'Master - US vs THEM'!$G$2:$G$2951,0)),"")</f>
        <v>THEM</v>
      </c>
      <c r="K19" t="str">
        <f>IFERROR(INDEX('Master - US vs THEM'!$F$2:$F$2951,MATCH($A19&amp;"|"&amp;K$1,'Master - US vs THEM'!$G$2:$G$2951,0)),"")</f>
        <v>US</v>
      </c>
    </row>
    <row r="20" spans="1:11" x14ac:dyDescent="0.2">
      <c r="A20" t="str">
        <f>'Brand Family Territory (Enc)'!A20</f>
        <v>Corona Refresca</v>
      </c>
      <c r="B20" t="str">
        <f>IFERROR(INDEX('Master - US vs THEM'!$F$2:$F$2951,MATCH($A20&amp;"|"&amp;B$1,'Master - US vs THEM'!$G$2:$G$2951,0)),"")</f>
        <v>US</v>
      </c>
      <c r="C20" t="str">
        <f>IFERROR(INDEX('Master - US vs THEM'!$F$2:$F$2951,MATCH($A20&amp;"|"&amp;C$1,'Master - US vs THEM'!$G$2:$G$2951,0)),"")</f>
        <v>US</v>
      </c>
      <c r="D20" t="str">
        <f>IFERROR(INDEX('Master - US vs THEM'!$F$2:$F$2951,MATCH($A20&amp;"|"&amp;D$1,'Master - US vs THEM'!$G$2:$G$2951,0)),"")</f>
        <v>US</v>
      </c>
      <c r="E20" t="str">
        <f>IFERROR(INDEX('Master - US vs THEM'!$F$2:$F$2951,MATCH($A20&amp;"|"&amp;E$1,'Master - US vs THEM'!$G$2:$G$2951,0)),"")</f>
        <v>THEM</v>
      </c>
      <c r="F20" t="str">
        <f>IFERROR(INDEX('Master - US vs THEM'!$F$2:$F$2951,MATCH($A20&amp;"|"&amp;F$1,'Master - US vs THEM'!$G$2:$G$2951,0)),"")</f>
        <v>THEM</v>
      </c>
      <c r="G20" t="str">
        <f>IFERROR(INDEX('Master - US vs THEM'!$F$2:$F$2951,MATCH($A20&amp;"|"&amp;G$1,'Master - US vs THEM'!$G$2:$G$2951,0)),"")</f>
        <v>THEM</v>
      </c>
      <c r="H20" t="str">
        <f>IFERROR(INDEX('Master - US vs THEM'!$F$2:$F$2951,MATCH($A20&amp;"|"&amp;H$1,'Master - US vs THEM'!$G$2:$G$2951,0)),"")</f>
        <v>US</v>
      </c>
      <c r="I20" t="str">
        <f>IFERROR(INDEX('Master - US vs THEM'!$F$2:$F$2951,MATCH($A20&amp;"|"&amp;I$1,'Master - US vs THEM'!$G$2:$G$2951,0)),"")</f>
        <v>US</v>
      </c>
      <c r="J20" t="str">
        <f>IFERROR(INDEX('Master - US vs THEM'!$F$2:$F$2951,MATCH($A20&amp;"|"&amp;J$1,'Master - US vs THEM'!$G$2:$G$2951,0)),"")</f>
        <v>THEM</v>
      </c>
      <c r="K20" t="str">
        <f>IFERROR(INDEX('Master - US vs THEM'!$F$2:$F$2951,MATCH($A20&amp;"|"&amp;K$1,'Master - US vs THEM'!$G$2:$G$2951,0)),"")</f>
        <v>US</v>
      </c>
    </row>
    <row r="21" spans="1:11" x14ac:dyDescent="0.2">
      <c r="A21" t="str">
        <f>'Brand Family Territory (Enc)'!A21</f>
        <v>Corona Sunbrew</v>
      </c>
      <c r="B21" t="str">
        <f>IFERROR(INDEX('Master - US vs THEM'!$F$2:$F$2951,MATCH($A21&amp;"|"&amp;B$1,'Master - US vs THEM'!$G$2:$G$2951,0)),"")</f>
        <v>US</v>
      </c>
      <c r="C21" t="str">
        <f>IFERROR(INDEX('Master - US vs THEM'!$F$2:$F$2951,MATCH($A21&amp;"|"&amp;C$1,'Master - US vs THEM'!$G$2:$G$2951,0)),"")</f>
        <v>US</v>
      </c>
      <c r="D21" t="str">
        <f>IFERROR(INDEX('Master - US vs THEM'!$F$2:$F$2951,MATCH($A21&amp;"|"&amp;D$1,'Master - US vs THEM'!$G$2:$G$2951,0)),"")</f>
        <v>US</v>
      </c>
      <c r="E21" t="str">
        <f>IFERROR(INDEX('Master - US vs THEM'!$F$2:$F$2951,MATCH($A21&amp;"|"&amp;E$1,'Master - US vs THEM'!$G$2:$G$2951,0)),"")</f>
        <v>THEM</v>
      </c>
      <c r="F21" t="str">
        <f>IFERROR(INDEX('Master - US vs THEM'!$F$2:$F$2951,MATCH($A21&amp;"|"&amp;F$1,'Master - US vs THEM'!$G$2:$G$2951,0)),"")</f>
        <v>THEM</v>
      </c>
      <c r="G21" t="str">
        <f>IFERROR(INDEX('Master - US vs THEM'!$F$2:$F$2951,MATCH($A21&amp;"|"&amp;G$1,'Master - US vs THEM'!$G$2:$G$2951,0)),"")</f>
        <v>THEM</v>
      </c>
      <c r="H21" t="str">
        <f>IFERROR(INDEX('Master - US vs THEM'!$F$2:$F$2951,MATCH($A21&amp;"|"&amp;H$1,'Master - US vs THEM'!$G$2:$G$2951,0)),"")</f>
        <v>US</v>
      </c>
      <c r="I21" t="str">
        <f>IFERROR(INDEX('Master - US vs THEM'!$F$2:$F$2951,MATCH($A21&amp;"|"&amp;I$1,'Master - US vs THEM'!$G$2:$G$2951,0)),"")</f>
        <v>US</v>
      </c>
      <c r="J21" t="str">
        <f>IFERROR(INDEX('Master - US vs THEM'!$F$2:$F$2951,MATCH($A21&amp;"|"&amp;J$1,'Master - US vs THEM'!$G$2:$G$2951,0)),"")</f>
        <v>THEM</v>
      </c>
      <c r="K21" t="str">
        <f>IFERROR(INDEX('Master - US vs THEM'!$F$2:$F$2951,MATCH($A21&amp;"|"&amp;K$1,'Master - US vs THEM'!$G$2:$G$2951,0)),"")</f>
        <v>US</v>
      </c>
    </row>
    <row r="22" spans="1:11" x14ac:dyDescent="0.2">
      <c r="A22" t="str">
        <f>'Brand Family Territory (Enc)'!A22</f>
        <v>Craftwell</v>
      </c>
      <c r="B22" t="str">
        <f>IFERROR(INDEX('Master - US vs THEM'!$F$2:$F$2951,MATCH($A22&amp;"|"&amp;B$1,'Master - US vs THEM'!$G$2:$G$2951,0)),"")</f>
        <v>US</v>
      </c>
      <c r="C22" t="str">
        <f>IFERROR(INDEX('Master - US vs THEM'!$F$2:$F$2951,MATCH($A22&amp;"|"&amp;C$1,'Master - US vs THEM'!$G$2:$G$2951,0)),"")</f>
        <v>US</v>
      </c>
      <c r="D22" t="str">
        <f>IFERROR(INDEX('Master - US vs THEM'!$F$2:$F$2951,MATCH($A22&amp;"|"&amp;D$1,'Master - US vs THEM'!$G$2:$G$2951,0)),"")</f>
        <v>US</v>
      </c>
      <c r="E22" t="str">
        <f>IFERROR(INDEX('Master - US vs THEM'!$F$2:$F$2951,MATCH($A22&amp;"|"&amp;E$1,'Master - US vs THEM'!$G$2:$G$2951,0)),"")</f>
        <v>THEM</v>
      </c>
      <c r="F22" t="str">
        <f>IFERROR(INDEX('Master - US vs THEM'!$F$2:$F$2951,MATCH($A22&amp;"|"&amp;F$1,'Master - US vs THEM'!$G$2:$G$2951,0)),"")</f>
        <v>THEM</v>
      </c>
      <c r="G22" t="str">
        <f>IFERROR(INDEX('Master - US vs THEM'!$F$2:$F$2951,MATCH($A22&amp;"|"&amp;G$1,'Master - US vs THEM'!$G$2:$G$2951,0)),"")</f>
        <v>THEM</v>
      </c>
      <c r="H22" t="str">
        <f>IFERROR(INDEX('Master - US vs THEM'!$F$2:$F$2951,MATCH($A22&amp;"|"&amp;H$1,'Master - US vs THEM'!$G$2:$G$2951,0)),"")</f>
        <v>US</v>
      </c>
      <c r="I22" t="str">
        <f>IFERROR(INDEX('Master - US vs THEM'!$F$2:$F$2951,MATCH($A22&amp;"|"&amp;I$1,'Master - US vs THEM'!$G$2:$G$2951,0)),"")</f>
        <v>US</v>
      </c>
      <c r="J22" t="str">
        <f>IFERROR(INDEX('Master - US vs THEM'!$F$2:$F$2951,MATCH($A22&amp;"|"&amp;J$1,'Master - US vs THEM'!$G$2:$G$2951,0)),"")</f>
        <v>THEM</v>
      </c>
      <c r="K22" t="str">
        <f>IFERROR(INDEX('Master - US vs THEM'!$F$2:$F$2951,MATCH($A22&amp;"|"&amp;K$1,'Master - US vs THEM'!$G$2:$G$2951,0)),"")</f>
        <v>US</v>
      </c>
    </row>
    <row r="23" spans="1:11" x14ac:dyDescent="0.2">
      <c r="A23" t="str">
        <f>'Brand Family Territory (Enc)'!A23</f>
        <v>Cusquena</v>
      </c>
      <c r="B23" t="str">
        <f>IFERROR(INDEX('Master - US vs THEM'!$F$2:$F$2951,MATCH($A23&amp;"|"&amp;B$1,'Master - US vs THEM'!$G$2:$G$2951,0)),"")</f>
        <v>US</v>
      </c>
      <c r="C23" t="str">
        <f>IFERROR(INDEX('Master - US vs THEM'!$F$2:$F$2951,MATCH($A23&amp;"|"&amp;C$1,'Master - US vs THEM'!$G$2:$G$2951,0)),"")</f>
        <v>US</v>
      </c>
      <c r="D23" t="str">
        <f>IFERROR(INDEX('Master - US vs THEM'!$F$2:$F$2951,MATCH($A23&amp;"|"&amp;D$1,'Master - US vs THEM'!$G$2:$G$2951,0)),"")</f>
        <v>US</v>
      </c>
      <c r="E23" t="str">
        <f>IFERROR(INDEX('Master - US vs THEM'!$F$2:$F$2951,MATCH($A23&amp;"|"&amp;E$1,'Master - US vs THEM'!$G$2:$G$2951,0)),"")</f>
        <v>THEM</v>
      </c>
      <c r="F23" t="str">
        <f>IFERROR(INDEX('Master - US vs THEM'!$F$2:$F$2951,MATCH($A23&amp;"|"&amp;F$1,'Master - US vs THEM'!$G$2:$G$2951,0)),"")</f>
        <v>THEM</v>
      </c>
      <c r="G23" t="str">
        <f>IFERROR(INDEX('Master - US vs THEM'!$F$2:$F$2951,MATCH($A23&amp;"|"&amp;G$1,'Master - US vs THEM'!$G$2:$G$2951,0)),"")</f>
        <v>THEM</v>
      </c>
      <c r="H23" t="str">
        <f>IFERROR(INDEX('Master - US vs THEM'!$F$2:$F$2951,MATCH($A23&amp;"|"&amp;H$1,'Master - US vs THEM'!$G$2:$G$2951,0)),"")</f>
        <v>US</v>
      </c>
      <c r="I23" t="str">
        <f>IFERROR(INDEX('Master - US vs THEM'!$F$2:$F$2951,MATCH($A23&amp;"|"&amp;I$1,'Master - US vs THEM'!$G$2:$G$2951,0)),"")</f>
        <v>US</v>
      </c>
      <c r="J23" t="str">
        <f>IFERROR(INDEX('Master - US vs THEM'!$F$2:$F$2951,MATCH($A23&amp;"|"&amp;J$1,'Master - US vs THEM'!$G$2:$G$2951,0)),"")</f>
        <v>THEM</v>
      </c>
      <c r="K23" t="str">
        <f>IFERROR(INDEX('Master - US vs THEM'!$F$2:$F$2951,MATCH($A23&amp;"|"&amp;K$1,'Master - US vs THEM'!$G$2:$G$2951,0)),"")</f>
        <v>US</v>
      </c>
    </row>
    <row r="24" spans="1:11" x14ac:dyDescent="0.2">
      <c r="A24" t="str">
        <f>'Brand Family Territory (Enc)'!A24</f>
        <v>Dad Grass</v>
      </c>
      <c r="B24" t="str">
        <f>IFERROR(INDEX('Master - US vs THEM'!$F$2:$F$2951,MATCH($A24&amp;"|"&amp;B$1,'Master - US vs THEM'!$G$2:$G$2951,0)),"")</f>
        <v>US</v>
      </c>
      <c r="C24" t="str">
        <f>IFERROR(INDEX('Master - US vs THEM'!$F$2:$F$2951,MATCH($A24&amp;"|"&amp;C$1,'Master - US vs THEM'!$G$2:$G$2951,0)),"")</f>
        <v>US</v>
      </c>
      <c r="D24" t="str">
        <f>IFERROR(INDEX('Master - US vs THEM'!$F$2:$F$2951,MATCH($A24&amp;"|"&amp;D$1,'Master - US vs THEM'!$G$2:$G$2951,0)),"")</f>
        <v>US</v>
      </c>
      <c r="E24" t="str">
        <f>IFERROR(INDEX('Master - US vs THEM'!$F$2:$F$2951,MATCH($A24&amp;"|"&amp;E$1,'Master - US vs THEM'!$G$2:$G$2951,0)),"")</f>
        <v>THEM</v>
      </c>
      <c r="F24" t="str">
        <f>IFERROR(INDEX('Master - US vs THEM'!$F$2:$F$2951,MATCH($A24&amp;"|"&amp;F$1,'Master - US vs THEM'!$G$2:$G$2951,0)),"")</f>
        <v>THEM</v>
      </c>
      <c r="G24" t="str">
        <f>IFERROR(INDEX('Master - US vs THEM'!$F$2:$F$2951,MATCH($A24&amp;"|"&amp;G$1,'Master - US vs THEM'!$G$2:$G$2951,0)),"")</f>
        <v>THEM</v>
      </c>
      <c r="H24" t="str">
        <f>IFERROR(INDEX('Master - US vs THEM'!$F$2:$F$2951,MATCH($A24&amp;"|"&amp;H$1,'Master - US vs THEM'!$G$2:$G$2951,0)),"")</f>
        <v>US</v>
      </c>
      <c r="I24" t="str">
        <f>IFERROR(INDEX('Master - US vs THEM'!$F$2:$F$2951,MATCH($A24&amp;"|"&amp;I$1,'Master - US vs THEM'!$G$2:$G$2951,0)),"")</f>
        <v>US</v>
      </c>
      <c r="J24" t="str">
        <f>IFERROR(INDEX('Master - US vs THEM'!$F$2:$F$2951,MATCH($A24&amp;"|"&amp;J$1,'Master - US vs THEM'!$G$2:$G$2951,0)),"")</f>
        <v>THEM</v>
      </c>
      <c r="K24" t="str">
        <f>IFERROR(INDEX('Master - US vs THEM'!$F$2:$F$2951,MATCH($A24&amp;"|"&amp;K$1,'Master - US vs THEM'!$G$2:$G$2951,0)),"")</f>
        <v>US</v>
      </c>
    </row>
    <row r="25" spans="1:11" x14ac:dyDescent="0.2">
      <c r="A25" t="str">
        <f>'Brand Family Territory (Enc)'!A25</f>
        <v>Dillon's Cocktails</v>
      </c>
      <c r="B25" t="str">
        <f>IFERROR(INDEX('Master - US vs THEM'!$F$2:$F$2951,MATCH($A25&amp;"|"&amp;B$1,'Master - US vs THEM'!$G$2:$G$2951,0)),"")</f>
        <v>US</v>
      </c>
      <c r="C25" t="str">
        <f>IFERROR(INDEX('Master - US vs THEM'!$F$2:$F$2951,MATCH($A25&amp;"|"&amp;C$1,'Master - US vs THEM'!$G$2:$G$2951,0)),"")</f>
        <v>US</v>
      </c>
      <c r="D25" t="str">
        <f>IFERROR(INDEX('Master - US vs THEM'!$F$2:$F$2951,MATCH($A25&amp;"|"&amp;D$1,'Master - US vs THEM'!$G$2:$G$2951,0)),"")</f>
        <v>US</v>
      </c>
      <c r="E25" t="str">
        <f>IFERROR(INDEX('Master - US vs THEM'!$F$2:$F$2951,MATCH($A25&amp;"|"&amp;E$1,'Master - US vs THEM'!$G$2:$G$2951,0)),"")</f>
        <v>THEM</v>
      </c>
      <c r="F25" t="str">
        <f>IFERROR(INDEX('Master - US vs THEM'!$F$2:$F$2951,MATCH($A25&amp;"|"&amp;F$1,'Master - US vs THEM'!$G$2:$G$2951,0)),"")</f>
        <v>THEM</v>
      </c>
      <c r="G25" t="str">
        <f>IFERROR(INDEX('Master - US vs THEM'!$F$2:$F$2951,MATCH($A25&amp;"|"&amp;G$1,'Master - US vs THEM'!$G$2:$G$2951,0)),"")</f>
        <v>THEM</v>
      </c>
      <c r="H25" t="str">
        <f>IFERROR(INDEX('Master - US vs THEM'!$F$2:$F$2951,MATCH($A25&amp;"|"&amp;H$1,'Master - US vs THEM'!$G$2:$G$2951,0)),"")</f>
        <v>US</v>
      </c>
      <c r="I25" t="str">
        <f>IFERROR(INDEX('Master - US vs THEM'!$F$2:$F$2951,MATCH($A25&amp;"|"&amp;I$1,'Master - US vs THEM'!$G$2:$G$2951,0)),"")</f>
        <v>US</v>
      </c>
      <c r="J25" t="str">
        <f>IFERROR(INDEX('Master - US vs THEM'!$F$2:$F$2951,MATCH($A25&amp;"|"&amp;J$1,'Master - US vs THEM'!$G$2:$G$2951,0)),"")</f>
        <v>THEM</v>
      </c>
      <c r="K25" t="str">
        <f>IFERROR(INDEX('Master - US vs THEM'!$F$2:$F$2951,MATCH($A25&amp;"|"&amp;K$1,'Master - US vs THEM'!$G$2:$G$2951,0)),"")</f>
        <v>US</v>
      </c>
    </row>
    <row r="26" spans="1:11" x14ac:dyDescent="0.2">
      <c r="A26" t="str">
        <f>'Brand Family Territory (Enc)'!A26</f>
        <v>Dogfish Head Beer</v>
      </c>
      <c r="B26" t="str">
        <f>IFERROR(INDEX('Master - US vs THEM'!$F$2:$F$2951,MATCH($A26&amp;"|"&amp;B$1,'Master - US vs THEM'!$G$2:$G$2951,0)),"")</f>
        <v>US</v>
      </c>
      <c r="C26" t="str">
        <f>IFERROR(INDEX('Master - US vs THEM'!$F$2:$F$2951,MATCH($A26&amp;"|"&amp;C$1,'Master - US vs THEM'!$G$2:$G$2951,0)),"")</f>
        <v>US</v>
      </c>
      <c r="D26" t="str">
        <f>IFERROR(INDEX('Master - US vs THEM'!$F$2:$F$2951,MATCH($A26&amp;"|"&amp;D$1,'Master - US vs THEM'!$G$2:$G$2951,0)),"")</f>
        <v>US</v>
      </c>
      <c r="E26" t="str">
        <f>IFERROR(INDEX('Master - US vs THEM'!$F$2:$F$2951,MATCH($A26&amp;"|"&amp;E$1,'Master - US vs THEM'!$G$2:$G$2951,0)),"")</f>
        <v>THEM</v>
      </c>
      <c r="F26" t="str">
        <f>IFERROR(INDEX('Master - US vs THEM'!$F$2:$F$2951,MATCH($A26&amp;"|"&amp;F$1,'Master - US vs THEM'!$G$2:$G$2951,0)),"")</f>
        <v>THEM</v>
      </c>
      <c r="G26" t="str">
        <f>IFERROR(INDEX('Master - US vs THEM'!$F$2:$F$2951,MATCH($A26&amp;"|"&amp;G$1,'Master - US vs THEM'!$G$2:$G$2951,0)),"")</f>
        <v>THEM</v>
      </c>
      <c r="H26" t="str">
        <f>IFERROR(INDEX('Master - US vs THEM'!$F$2:$F$2951,MATCH($A26&amp;"|"&amp;H$1,'Master - US vs THEM'!$G$2:$G$2951,0)),"")</f>
        <v>US</v>
      </c>
      <c r="I26" t="str">
        <f>IFERROR(INDEX('Master - US vs THEM'!$F$2:$F$2951,MATCH($A26&amp;"|"&amp;I$1,'Master - US vs THEM'!$G$2:$G$2951,0)),"")</f>
        <v>US</v>
      </c>
      <c r="J26" t="str">
        <f>IFERROR(INDEX('Master - US vs THEM'!$F$2:$F$2951,MATCH($A26&amp;"|"&amp;J$1,'Master - US vs THEM'!$G$2:$G$2951,0)),"")</f>
        <v>THEM</v>
      </c>
      <c r="K26" t="str">
        <f>IFERROR(INDEX('Master - US vs THEM'!$F$2:$F$2951,MATCH($A26&amp;"|"&amp;K$1,'Master - US vs THEM'!$G$2:$G$2951,0)),"")</f>
        <v>US</v>
      </c>
    </row>
    <row r="27" spans="1:11" x14ac:dyDescent="0.2">
      <c r="A27" t="str">
        <f>'Brand Family Territory (Enc)'!A27</f>
        <v>Dogfish Head Spirits</v>
      </c>
      <c r="B27" t="str">
        <f>IFERROR(INDEX('Master - US vs THEM'!$F$2:$F$2951,MATCH($A27&amp;"|"&amp;B$1,'Master - US vs THEM'!$G$2:$G$2951,0)),"")</f>
        <v>US</v>
      </c>
      <c r="C27" t="str">
        <f>IFERROR(INDEX('Master - US vs THEM'!$F$2:$F$2951,MATCH($A27&amp;"|"&amp;C$1,'Master - US vs THEM'!$G$2:$G$2951,0)),"")</f>
        <v>US</v>
      </c>
      <c r="D27" t="str">
        <f>IFERROR(INDEX('Master - US vs THEM'!$F$2:$F$2951,MATCH($A27&amp;"|"&amp;D$1,'Master - US vs THEM'!$G$2:$G$2951,0)),"")</f>
        <v>US</v>
      </c>
      <c r="E27" t="str">
        <f>IFERROR(INDEX('Master - US vs THEM'!$F$2:$F$2951,MATCH($A27&amp;"|"&amp;E$1,'Master - US vs THEM'!$G$2:$G$2951,0)),"")</f>
        <v>THEM</v>
      </c>
      <c r="F27" t="str">
        <f>IFERROR(INDEX('Master - US vs THEM'!$F$2:$F$2951,MATCH($A27&amp;"|"&amp;F$1,'Master - US vs THEM'!$G$2:$G$2951,0)),"")</f>
        <v>THEM</v>
      </c>
      <c r="G27" t="str">
        <f>IFERROR(INDEX('Master - US vs THEM'!$F$2:$F$2951,MATCH($A27&amp;"|"&amp;G$1,'Master - US vs THEM'!$G$2:$G$2951,0)),"")</f>
        <v>THEM</v>
      </c>
      <c r="H27" t="str">
        <f>IFERROR(INDEX('Master - US vs THEM'!$F$2:$F$2951,MATCH($A27&amp;"|"&amp;H$1,'Master - US vs THEM'!$G$2:$G$2951,0)),"")</f>
        <v>US</v>
      </c>
      <c r="I27" t="str">
        <f>IFERROR(INDEX('Master - US vs THEM'!$F$2:$F$2951,MATCH($A27&amp;"|"&amp;I$1,'Master - US vs THEM'!$G$2:$G$2951,0)),"")</f>
        <v>US</v>
      </c>
      <c r="J27" t="str">
        <f>IFERROR(INDEX('Master - US vs THEM'!$F$2:$F$2951,MATCH($A27&amp;"|"&amp;J$1,'Master - US vs THEM'!$G$2:$G$2951,0)),"")</f>
        <v>THEM</v>
      </c>
      <c r="K27" t="str">
        <f>IFERROR(INDEX('Master - US vs THEM'!$F$2:$F$2951,MATCH($A27&amp;"|"&amp;K$1,'Master - US vs THEM'!$G$2:$G$2951,0)),"")</f>
        <v>US</v>
      </c>
    </row>
    <row r="28" spans="1:11" x14ac:dyDescent="0.2">
      <c r="A28" t="str">
        <f>'Brand Family Territory (Enc)'!A28</f>
        <v>Fever Tree</v>
      </c>
      <c r="B28" t="str">
        <f>IFERROR(INDEX('Master - US vs THEM'!$F$2:$F$2951,MATCH($A28&amp;"|"&amp;B$1,'Master - US vs THEM'!$G$2:$G$2951,0)),"")</f>
        <v>US</v>
      </c>
      <c r="C28" t="str">
        <f>IFERROR(INDEX('Master - US vs THEM'!$F$2:$F$2951,MATCH($A28&amp;"|"&amp;C$1,'Master - US vs THEM'!$G$2:$G$2951,0)),"")</f>
        <v>US</v>
      </c>
      <c r="D28" t="str">
        <f>IFERROR(INDEX('Master - US vs THEM'!$F$2:$F$2951,MATCH($A28&amp;"|"&amp;D$1,'Master - US vs THEM'!$G$2:$G$2951,0)),"")</f>
        <v>US</v>
      </c>
      <c r="E28" t="str">
        <f>IFERROR(INDEX('Master - US vs THEM'!$F$2:$F$2951,MATCH($A28&amp;"|"&amp;E$1,'Master - US vs THEM'!$G$2:$G$2951,0)),"")</f>
        <v>THEM</v>
      </c>
      <c r="F28" t="str">
        <f>IFERROR(INDEX('Master - US vs THEM'!$F$2:$F$2951,MATCH($A28&amp;"|"&amp;F$1,'Master - US vs THEM'!$G$2:$G$2951,0)),"")</f>
        <v>THEM</v>
      </c>
      <c r="G28" t="str">
        <f>IFERROR(INDEX('Master - US vs THEM'!$F$2:$F$2951,MATCH($A28&amp;"|"&amp;G$1,'Master - US vs THEM'!$G$2:$G$2951,0)),"")</f>
        <v>THEM</v>
      </c>
      <c r="H28" t="str">
        <f>IFERROR(INDEX('Master - US vs THEM'!$F$2:$F$2951,MATCH($A28&amp;"|"&amp;H$1,'Master - US vs THEM'!$G$2:$G$2951,0)),"")</f>
        <v>US</v>
      </c>
      <c r="I28" t="str">
        <f>IFERROR(INDEX('Master - US vs THEM'!$F$2:$F$2951,MATCH($A28&amp;"|"&amp;I$1,'Master - US vs THEM'!$G$2:$G$2951,0)),"")</f>
        <v>US</v>
      </c>
      <c r="J28" t="str">
        <f>IFERROR(INDEX('Master - US vs THEM'!$F$2:$F$2951,MATCH($A28&amp;"|"&amp;J$1,'Master - US vs THEM'!$G$2:$G$2951,0)),"")</f>
        <v>THEM</v>
      </c>
      <c r="K28" t="str">
        <f>IFERROR(INDEX('Master - US vs THEM'!$F$2:$F$2951,MATCH($A28&amp;"|"&amp;K$1,'Master - US vs THEM'!$G$2:$G$2951,0)),"")</f>
        <v>US</v>
      </c>
    </row>
    <row r="29" spans="1:11" x14ac:dyDescent="0.2">
      <c r="A29" t="str">
        <f>'Brand Family Territory (Enc)'!A29</f>
        <v>Fiveislands</v>
      </c>
      <c r="B29" t="str">
        <f>IFERROR(INDEX('Master - US vs THEM'!$F$2:$F$2951,MATCH($A29&amp;"|"&amp;B$1,'Master - US vs THEM'!$G$2:$G$2951,0)),"")</f>
        <v>US</v>
      </c>
      <c r="C29" t="str">
        <f>IFERROR(INDEX('Master - US vs THEM'!$F$2:$F$2951,MATCH($A29&amp;"|"&amp;C$1,'Master - US vs THEM'!$G$2:$G$2951,0)),"")</f>
        <v>US</v>
      </c>
      <c r="D29" t="str">
        <f>IFERROR(INDEX('Master - US vs THEM'!$F$2:$F$2951,MATCH($A29&amp;"|"&amp;D$1,'Master - US vs THEM'!$G$2:$G$2951,0)),"")</f>
        <v>US</v>
      </c>
      <c r="E29" t="str">
        <f>IFERROR(INDEX('Master - US vs THEM'!$F$2:$F$2951,MATCH($A29&amp;"|"&amp;E$1,'Master - US vs THEM'!$G$2:$G$2951,0)),"")</f>
        <v>THEM</v>
      </c>
      <c r="F29" t="str">
        <f>IFERROR(INDEX('Master - US vs THEM'!$F$2:$F$2951,MATCH($A29&amp;"|"&amp;F$1,'Master - US vs THEM'!$G$2:$G$2951,0)),"")</f>
        <v>THEM</v>
      </c>
      <c r="G29" t="str">
        <f>IFERROR(INDEX('Master - US vs THEM'!$F$2:$F$2951,MATCH($A29&amp;"|"&amp;G$1,'Master - US vs THEM'!$G$2:$G$2951,0)),"")</f>
        <v>THEM</v>
      </c>
      <c r="H29" t="str">
        <f>IFERROR(INDEX('Master - US vs THEM'!$F$2:$F$2951,MATCH($A29&amp;"|"&amp;H$1,'Master - US vs THEM'!$G$2:$G$2951,0)),"")</f>
        <v>US</v>
      </c>
      <c r="I29" t="str">
        <f>IFERROR(INDEX('Master - US vs THEM'!$F$2:$F$2951,MATCH($A29&amp;"|"&amp;I$1,'Master - US vs THEM'!$G$2:$G$2951,0)),"")</f>
        <v>US</v>
      </c>
      <c r="J29" t="str">
        <f>IFERROR(INDEX('Master - US vs THEM'!$F$2:$F$2951,MATCH($A29&amp;"|"&amp;J$1,'Master - US vs THEM'!$G$2:$G$2951,0)),"")</f>
        <v>THEM</v>
      </c>
      <c r="K29" t="str">
        <f>IFERROR(INDEX('Master - US vs THEM'!$F$2:$F$2951,MATCH($A29&amp;"|"&amp;K$1,'Master - US vs THEM'!$G$2:$G$2951,0)),"")</f>
        <v>US</v>
      </c>
    </row>
    <row r="30" spans="1:11" x14ac:dyDescent="0.2">
      <c r="A30" t="str">
        <f>'Brand Family Territory (Enc)'!A30</f>
        <v>Fosters</v>
      </c>
      <c r="B30" t="str">
        <f>IFERROR(INDEX('Master - US vs THEM'!$F$2:$F$2951,MATCH($A30&amp;"|"&amp;B$1,'Master - US vs THEM'!$G$2:$G$2951,0)),"")</f>
        <v>US</v>
      </c>
      <c r="C30" t="str">
        <f>IFERROR(INDEX('Master - US vs THEM'!$F$2:$F$2951,MATCH($A30&amp;"|"&amp;C$1,'Master - US vs THEM'!$G$2:$G$2951,0)),"")</f>
        <v>US</v>
      </c>
      <c r="D30" t="str">
        <f>IFERROR(INDEX('Master - US vs THEM'!$F$2:$F$2951,MATCH($A30&amp;"|"&amp;D$1,'Master - US vs THEM'!$G$2:$G$2951,0)),"")</f>
        <v>US</v>
      </c>
      <c r="E30" t="str">
        <f>IFERROR(INDEX('Master - US vs THEM'!$F$2:$F$2951,MATCH($A30&amp;"|"&amp;E$1,'Master - US vs THEM'!$G$2:$G$2951,0)),"")</f>
        <v>THEM</v>
      </c>
      <c r="F30" t="str">
        <f>IFERROR(INDEX('Master - US vs THEM'!$F$2:$F$2951,MATCH($A30&amp;"|"&amp;F$1,'Master - US vs THEM'!$G$2:$G$2951,0)),"")</f>
        <v>THEM</v>
      </c>
      <c r="G30" t="str">
        <f>IFERROR(INDEX('Master - US vs THEM'!$F$2:$F$2951,MATCH($A30&amp;"|"&amp;G$1,'Master - US vs THEM'!$G$2:$G$2951,0)),"")</f>
        <v>THEM</v>
      </c>
      <c r="H30" t="str">
        <f>IFERROR(INDEX('Master - US vs THEM'!$F$2:$F$2951,MATCH($A30&amp;"|"&amp;H$1,'Master - US vs THEM'!$G$2:$G$2951,0)),"")</f>
        <v>US</v>
      </c>
      <c r="I30" t="str">
        <f>IFERROR(INDEX('Master - US vs THEM'!$F$2:$F$2951,MATCH($A30&amp;"|"&amp;I$1,'Master - US vs THEM'!$G$2:$G$2951,0)),"")</f>
        <v>US</v>
      </c>
      <c r="J30" t="str">
        <f>IFERROR(INDEX('Master - US vs THEM'!$F$2:$F$2951,MATCH($A30&amp;"|"&amp;J$1,'Master - US vs THEM'!$G$2:$G$2951,0)),"")</f>
        <v>THEM</v>
      </c>
      <c r="K30" t="str">
        <f>IFERROR(INDEX('Master - US vs THEM'!$F$2:$F$2951,MATCH($A30&amp;"|"&amp;K$1,'Master - US vs THEM'!$G$2:$G$2951,0)),"")</f>
        <v>US</v>
      </c>
    </row>
    <row r="31" spans="1:11" x14ac:dyDescent="0.2">
      <c r="A31" t="str">
        <f>'Brand Family Territory (Enc)'!A31</f>
        <v>Fresca Mixed</v>
      </c>
      <c r="B31" t="str">
        <f>IFERROR(INDEX('Master - US vs THEM'!$F$2:$F$2951,MATCH($A31&amp;"|"&amp;B$1,'Master - US vs THEM'!$G$2:$G$2951,0)),"")</f>
        <v>US</v>
      </c>
      <c r="C31" t="str">
        <f>IFERROR(INDEX('Master - US vs THEM'!$F$2:$F$2951,MATCH($A31&amp;"|"&amp;C$1,'Master - US vs THEM'!$G$2:$G$2951,0)),"")</f>
        <v>US</v>
      </c>
      <c r="D31" t="str">
        <f>IFERROR(INDEX('Master - US vs THEM'!$F$2:$F$2951,MATCH($A31&amp;"|"&amp;D$1,'Master - US vs THEM'!$G$2:$G$2951,0)),"")</f>
        <v>US</v>
      </c>
      <c r="E31" t="str">
        <f>IFERROR(INDEX('Master - US vs THEM'!$F$2:$F$2951,MATCH($A31&amp;"|"&amp;E$1,'Master - US vs THEM'!$G$2:$G$2951,0)),"")</f>
        <v>THEM</v>
      </c>
      <c r="F31" t="str">
        <f>IFERROR(INDEX('Master - US vs THEM'!$F$2:$F$2951,MATCH($A31&amp;"|"&amp;F$1,'Master - US vs THEM'!$G$2:$G$2951,0)),"")</f>
        <v>THEM</v>
      </c>
      <c r="G31" t="str">
        <f>IFERROR(INDEX('Master - US vs THEM'!$F$2:$F$2951,MATCH($A31&amp;"|"&amp;G$1,'Master - US vs THEM'!$G$2:$G$2951,0)),"")</f>
        <v>THEM</v>
      </c>
      <c r="H31" t="str">
        <f>IFERROR(INDEX('Master - US vs THEM'!$F$2:$F$2951,MATCH($A31&amp;"|"&amp;H$1,'Master - US vs THEM'!$G$2:$G$2951,0)),"")</f>
        <v>US</v>
      </c>
      <c r="I31" t="str">
        <f>IFERROR(INDEX('Master - US vs THEM'!$F$2:$F$2951,MATCH($A31&amp;"|"&amp;I$1,'Master - US vs THEM'!$G$2:$G$2951,0)),"")</f>
        <v>US</v>
      </c>
      <c r="J31" t="str">
        <f>IFERROR(INDEX('Master - US vs THEM'!$F$2:$F$2951,MATCH($A31&amp;"|"&amp;J$1,'Master - US vs THEM'!$G$2:$G$2951,0)),"")</f>
        <v>THEM</v>
      </c>
      <c r="K31" t="str">
        <f>IFERROR(INDEX('Master - US vs THEM'!$F$2:$F$2951,MATCH($A31&amp;"|"&amp;K$1,'Master - US vs THEM'!$G$2:$G$2951,0)),"")</f>
        <v>US</v>
      </c>
    </row>
    <row r="32" spans="1:11" x14ac:dyDescent="0.2">
      <c r="A32" t="str">
        <f>'Brand Family Territory (Enc)'!A32</f>
        <v>Bardstown Green River</v>
      </c>
      <c r="B32" t="str">
        <f>IFERROR(INDEX('Master - US vs THEM'!$F$2:$F$2951,MATCH($A32&amp;"|"&amp;B$1,'Master - US vs THEM'!$G$2:$G$2951,0)),"")</f>
        <v>US</v>
      </c>
      <c r="C32" t="str">
        <f>IFERROR(INDEX('Master - US vs THEM'!$F$2:$F$2951,MATCH($A32&amp;"|"&amp;C$1,'Master - US vs THEM'!$G$2:$G$2951,0)),"")</f>
        <v>US</v>
      </c>
      <c r="D32" t="str">
        <f>IFERROR(INDEX('Master - US vs THEM'!$F$2:$F$2951,MATCH($A32&amp;"|"&amp;D$1,'Master - US vs THEM'!$G$2:$G$2951,0)),"")</f>
        <v>US</v>
      </c>
      <c r="E32" t="str">
        <f>IFERROR(INDEX('Master - US vs THEM'!$F$2:$F$2951,MATCH($A32&amp;"|"&amp;E$1,'Master - US vs THEM'!$G$2:$G$2951,0)),"")</f>
        <v>THEM</v>
      </c>
      <c r="F32" t="str">
        <f>IFERROR(INDEX('Master - US vs THEM'!$F$2:$F$2951,MATCH($A32&amp;"|"&amp;F$1,'Master - US vs THEM'!$G$2:$G$2951,0)),"")</f>
        <v>THEM</v>
      </c>
      <c r="G32" t="str">
        <f>IFERROR(INDEX('Master - US vs THEM'!$F$2:$F$2951,MATCH($A32&amp;"|"&amp;G$1,'Master - US vs THEM'!$G$2:$G$2951,0)),"")</f>
        <v>THEM</v>
      </c>
      <c r="H32" t="str">
        <f>IFERROR(INDEX('Master - US vs THEM'!$F$2:$F$2951,MATCH($A32&amp;"|"&amp;H$1,'Master - US vs THEM'!$G$2:$G$2951,0)),"")</f>
        <v>US</v>
      </c>
      <c r="I32" t="str">
        <f>IFERROR(INDEX('Master - US vs THEM'!$F$2:$F$2951,MATCH($A32&amp;"|"&amp;I$1,'Master - US vs THEM'!$G$2:$G$2951,0)),"")</f>
        <v>US</v>
      </c>
      <c r="J32" t="str">
        <f>IFERROR(INDEX('Master - US vs THEM'!$F$2:$F$2951,MATCH($A32&amp;"|"&amp;J$1,'Master - US vs THEM'!$G$2:$G$2951,0)),"")</f>
        <v>THEM</v>
      </c>
      <c r="K32" t="str">
        <f>IFERROR(INDEX('Master - US vs THEM'!$F$2:$F$2951,MATCH($A32&amp;"|"&amp;K$1,'Master - US vs THEM'!$G$2:$G$2951,0)),"")</f>
        <v>US</v>
      </c>
    </row>
    <row r="33" spans="1:11" x14ac:dyDescent="0.2">
      <c r="A33" t="str">
        <f>'Brand Family Territory (Enc)'!A33</f>
        <v>Grolsch</v>
      </c>
      <c r="B33" t="str">
        <f>IFERROR(INDEX('Master - US vs THEM'!$F$2:$F$2951,MATCH($A33&amp;"|"&amp;B$1,'Master - US vs THEM'!$G$2:$G$2951,0)),"")</f>
        <v>US</v>
      </c>
      <c r="C33" t="str">
        <f>IFERROR(INDEX('Master - US vs THEM'!$F$2:$F$2951,MATCH($A33&amp;"|"&amp;C$1,'Master - US vs THEM'!$G$2:$G$2951,0)),"")</f>
        <v>US</v>
      </c>
      <c r="D33" t="str">
        <f>IFERROR(INDEX('Master - US vs THEM'!$F$2:$F$2951,MATCH($A33&amp;"|"&amp;D$1,'Master - US vs THEM'!$G$2:$G$2951,0)),"")</f>
        <v>US</v>
      </c>
      <c r="E33" t="str">
        <f>IFERROR(INDEX('Master - US vs THEM'!$F$2:$F$2951,MATCH($A33&amp;"|"&amp;E$1,'Master - US vs THEM'!$G$2:$G$2951,0)),"")</f>
        <v>THEM</v>
      </c>
      <c r="F33" t="str">
        <f>IFERROR(INDEX('Master - US vs THEM'!$F$2:$F$2951,MATCH($A33&amp;"|"&amp;F$1,'Master - US vs THEM'!$G$2:$G$2951,0)),"")</f>
        <v>THEM</v>
      </c>
      <c r="G33" t="str">
        <f>IFERROR(INDEX('Master - US vs THEM'!$F$2:$F$2951,MATCH($A33&amp;"|"&amp;G$1,'Master - US vs THEM'!$G$2:$G$2951,0)),"")</f>
        <v>THEM</v>
      </c>
      <c r="H33" t="str">
        <f>IFERROR(INDEX('Master - US vs THEM'!$F$2:$F$2951,MATCH($A33&amp;"|"&amp;H$1,'Master - US vs THEM'!$G$2:$G$2951,0)),"")</f>
        <v>US</v>
      </c>
      <c r="I33" t="str">
        <f>IFERROR(INDEX('Master - US vs THEM'!$F$2:$F$2951,MATCH($A33&amp;"|"&amp;I$1,'Master - US vs THEM'!$G$2:$G$2951,0)),"")</f>
        <v>US</v>
      </c>
      <c r="J33" t="str">
        <f>IFERROR(INDEX('Master - US vs THEM'!$F$2:$F$2951,MATCH($A33&amp;"|"&amp;J$1,'Master - US vs THEM'!$G$2:$G$2951,0)),"")</f>
        <v>THEM</v>
      </c>
      <c r="K33" t="str">
        <f>IFERROR(INDEX('Master - US vs THEM'!$F$2:$F$2951,MATCH($A33&amp;"|"&amp;K$1,'Master - US vs THEM'!$G$2:$G$2951,0)),"")</f>
        <v>US</v>
      </c>
    </row>
    <row r="34" spans="1:11" x14ac:dyDescent="0.2">
      <c r="A34" t="str">
        <f>'Brand Family Territory (Enc)'!A34</f>
        <v>Hamm's</v>
      </c>
      <c r="B34" t="str">
        <f>IFERROR(INDEX('Master - US vs THEM'!$F$2:$F$2951,MATCH($A34&amp;"|"&amp;B$1,'Master - US vs THEM'!$G$2:$G$2951,0)),"")</f>
        <v>US</v>
      </c>
      <c r="C34" t="str">
        <f>IFERROR(INDEX('Master - US vs THEM'!$F$2:$F$2951,MATCH($A34&amp;"|"&amp;C$1,'Master - US vs THEM'!$G$2:$G$2951,0)),"")</f>
        <v>US</v>
      </c>
      <c r="D34" t="str">
        <f>IFERROR(INDEX('Master - US vs THEM'!$F$2:$F$2951,MATCH($A34&amp;"|"&amp;D$1,'Master - US vs THEM'!$G$2:$G$2951,0)),"")</f>
        <v>US</v>
      </c>
      <c r="E34" t="str">
        <f>IFERROR(INDEX('Master - US vs THEM'!$F$2:$F$2951,MATCH($A34&amp;"|"&amp;E$1,'Master - US vs THEM'!$G$2:$G$2951,0)),"")</f>
        <v>THEM</v>
      </c>
      <c r="F34" t="str">
        <f>IFERROR(INDEX('Master - US vs THEM'!$F$2:$F$2951,MATCH($A34&amp;"|"&amp;F$1,'Master - US vs THEM'!$G$2:$G$2951,0)),"")</f>
        <v>THEM</v>
      </c>
      <c r="G34" t="str">
        <f>IFERROR(INDEX('Master - US vs THEM'!$F$2:$F$2951,MATCH($A34&amp;"|"&amp;G$1,'Master - US vs THEM'!$G$2:$G$2951,0)),"")</f>
        <v>THEM</v>
      </c>
      <c r="H34" t="str">
        <f>IFERROR(INDEX('Master - US vs THEM'!$F$2:$F$2951,MATCH($A34&amp;"|"&amp;H$1,'Master - US vs THEM'!$G$2:$G$2951,0)),"")</f>
        <v>US</v>
      </c>
      <c r="I34" t="str">
        <f>IFERROR(INDEX('Master - US vs THEM'!$F$2:$F$2951,MATCH($A34&amp;"|"&amp;I$1,'Master - US vs THEM'!$G$2:$G$2951,0)),"")</f>
        <v>US</v>
      </c>
      <c r="J34" t="str">
        <f>IFERROR(INDEX('Master - US vs THEM'!$F$2:$F$2951,MATCH($A34&amp;"|"&amp;J$1,'Master - US vs THEM'!$G$2:$G$2951,0)),"")</f>
        <v>THEM</v>
      </c>
      <c r="K34" t="str">
        <f>IFERROR(INDEX('Master - US vs THEM'!$F$2:$F$2951,MATCH($A34&amp;"|"&amp;K$1,'Master - US vs THEM'!$G$2:$G$2951,0)),"")</f>
        <v>US</v>
      </c>
    </row>
    <row r="35" spans="1:11" x14ac:dyDescent="0.2">
      <c r="A35" t="str">
        <f>'Brand Family Territory (Enc)'!A35</f>
        <v>Happy Thursday Spiked Refresher</v>
      </c>
      <c r="B35" t="str">
        <f>IFERROR(INDEX('Master - US vs THEM'!$F$2:$F$2951,MATCH($A35&amp;"|"&amp;B$1,'Master - US vs THEM'!$G$2:$G$2951,0)),"")</f>
        <v>US</v>
      </c>
      <c r="C35" t="str">
        <f>IFERROR(INDEX('Master - US vs THEM'!$F$2:$F$2951,MATCH($A35&amp;"|"&amp;C$1,'Master - US vs THEM'!$G$2:$G$2951,0)),"")</f>
        <v>US</v>
      </c>
      <c r="D35" t="str">
        <f>IFERROR(INDEX('Master - US vs THEM'!$F$2:$F$2951,MATCH($A35&amp;"|"&amp;D$1,'Master - US vs THEM'!$G$2:$G$2951,0)),"")</f>
        <v>US</v>
      </c>
      <c r="E35" t="str">
        <f>IFERROR(INDEX('Master - US vs THEM'!$F$2:$F$2951,MATCH($A35&amp;"|"&amp;E$1,'Master - US vs THEM'!$G$2:$G$2951,0)),"")</f>
        <v>THEM</v>
      </c>
      <c r="F35" t="str">
        <f>IFERROR(INDEX('Master - US vs THEM'!$F$2:$F$2951,MATCH($A35&amp;"|"&amp;F$1,'Master - US vs THEM'!$G$2:$G$2951,0)),"")</f>
        <v>THEM</v>
      </c>
      <c r="G35" t="str">
        <f>IFERROR(INDEX('Master - US vs THEM'!$F$2:$F$2951,MATCH($A35&amp;"|"&amp;G$1,'Master - US vs THEM'!$G$2:$G$2951,0)),"")</f>
        <v>THEM</v>
      </c>
      <c r="H35" t="str">
        <f>IFERROR(INDEX('Master - US vs THEM'!$F$2:$F$2951,MATCH($A35&amp;"|"&amp;H$1,'Master - US vs THEM'!$G$2:$G$2951,0)),"")</f>
        <v>US</v>
      </c>
      <c r="I35" t="str">
        <f>IFERROR(INDEX('Master - US vs THEM'!$F$2:$F$2951,MATCH($A35&amp;"|"&amp;I$1,'Master - US vs THEM'!$G$2:$G$2951,0)),"")</f>
        <v>US</v>
      </c>
      <c r="J35" t="str">
        <f>IFERROR(INDEX('Master - US vs THEM'!$F$2:$F$2951,MATCH($A35&amp;"|"&amp;J$1,'Master - US vs THEM'!$G$2:$G$2951,0)),"")</f>
        <v>THEM</v>
      </c>
      <c r="K35" t="str">
        <f>IFERROR(INDEX('Master - US vs THEM'!$F$2:$F$2951,MATCH($A35&amp;"|"&amp;K$1,'Master - US vs THEM'!$G$2:$G$2951,0)),"")</f>
        <v>US</v>
      </c>
    </row>
    <row r="36" spans="1:11" x14ac:dyDescent="0.2">
      <c r="A36" t="str">
        <f>'Brand Family Territory (Enc)'!A36</f>
        <v>Hard Mountain Dew</v>
      </c>
      <c r="B36" t="str">
        <f>IFERROR(INDEX('Master - US vs THEM'!$F$2:$F$2951,MATCH($A36&amp;"|"&amp;B$1,'Master - US vs THEM'!$G$2:$G$2951,0)),"")</f>
        <v>US</v>
      </c>
      <c r="C36" t="str">
        <f>IFERROR(INDEX('Master - US vs THEM'!$F$2:$F$2951,MATCH($A36&amp;"|"&amp;C$1,'Master - US vs THEM'!$G$2:$G$2951,0)),"")</f>
        <v>US</v>
      </c>
      <c r="D36" t="str">
        <f>IFERROR(INDEX('Master - US vs THEM'!$F$2:$F$2951,MATCH($A36&amp;"|"&amp;D$1,'Master - US vs THEM'!$G$2:$G$2951,0)),"")</f>
        <v>US</v>
      </c>
      <c r="E36" t="str">
        <f>IFERROR(INDEX('Master - US vs THEM'!$F$2:$F$2951,MATCH($A36&amp;"|"&amp;E$1,'Master - US vs THEM'!$G$2:$G$2951,0)),"")</f>
        <v>THEM</v>
      </c>
      <c r="F36" t="str">
        <f>IFERROR(INDEX('Master - US vs THEM'!$F$2:$F$2951,MATCH($A36&amp;"|"&amp;F$1,'Master - US vs THEM'!$G$2:$G$2951,0)),"")</f>
        <v>THEM</v>
      </c>
      <c r="G36" t="str">
        <f>IFERROR(INDEX('Master - US vs THEM'!$F$2:$F$2951,MATCH($A36&amp;"|"&amp;G$1,'Master - US vs THEM'!$G$2:$G$2951,0)),"")</f>
        <v>THEM</v>
      </c>
      <c r="H36" t="str">
        <f>IFERROR(INDEX('Master - US vs THEM'!$F$2:$F$2951,MATCH($A36&amp;"|"&amp;H$1,'Master - US vs THEM'!$G$2:$G$2951,0)),"")</f>
        <v>US</v>
      </c>
      <c r="I36" t="str">
        <f>IFERROR(INDEX('Master - US vs THEM'!$F$2:$F$2951,MATCH($A36&amp;"|"&amp;I$1,'Master - US vs THEM'!$G$2:$G$2951,0)),"")</f>
        <v>US</v>
      </c>
      <c r="J36" t="str">
        <f>IFERROR(INDEX('Master - US vs THEM'!$F$2:$F$2951,MATCH($A36&amp;"|"&amp;J$1,'Master - US vs THEM'!$G$2:$G$2951,0)),"")</f>
        <v>THEM</v>
      </c>
      <c r="K36" t="str">
        <f>IFERROR(INDEX('Master - US vs THEM'!$F$2:$F$2951,MATCH($A36&amp;"|"&amp;K$1,'Master - US vs THEM'!$G$2:$G$2951,0)),"")</f>
        <v>US</v>
      </c>
    </row>
    <row r="37" spans="1:11" x14ac:dyDescent="0.2">
      <c r="A37" t="str">
        <f>'Brand Family Territory (Enc)'!A37</f>
        <v>Hi5</v>
      </c>
      <c r="B37" t="str">
        <f>IFERROR(INDEX('Master - US vs THEM'!$F$2:$F$2951,MATCH($A37&amp;"|"&amp;B$1,'Master - US vs THEM'!$G$2:$G$2951,0)),"")</f>
        <v>US</v>
      </c>
      <c r="C37" t="str">
        <f>IFERROR(INDEX('Master - US vs THEM'!$F$2:$F$2951,MATCH($A37&amp;"|"&amp;C$1,'Master - US vs THEM'!$G$2:$G$2951,0)),"")</f>
        <v>US</v>
      </c>
      <c r="D37" t="str">
        <f>IFERROR(INDEX('Master - US vs THEM'!$F$2:$F$2951,MATCH($A37&amp;"|"&amp;D$1,'Master - US vs THEM'!$G$2:$G$2951,0)),"")</f>
        <v>US</v>
      </c>
      <c r="E37" t="str">
        <f>IFERROR(INDEX('Master - US vs THEM'!$F$2:$F$2951,MATCH($A37&amp;"|"&amp;E$1,'Master - US vs THEM'!$G$2:$G$2951,0)),"")</f>
        <v>THEM</v>
      </c>
      <c r="F37" t="str">
        <f>IFERROR(INDEX('Master - US vs THEM'!$F$2:$F$2951,MATCH($A37&amp;"|"&amp;F$1,'Master - US vs THEM'!$G$2:$G$2951,0)),"")</f>
        <v>THEM</v>
      </c>
      <c r="G37" t="str">
        <f>IFERROR(INDEX('Master - US vs THEM'!$F$2:$F$2951,MATCH($A37&amp;"|"&amp;G$1,'Master - US vs THEM'!$G$2:$G$2951,0)),"")</f>
        <v>THEM</v>
      </c>
      <c r="H37" t="str">
        <f>IFERROR(INDEX('Master - US vs THEM'!$F$2:$F$2951,MATCH($A37&amp;"|"&amp;H$1,'Master - US vs THEM'!$G$2:$G$2951,0)),"")</f>
        <v>US</v>
      </c>
      <c r="I37" t="str">
        <f>IFERROR(INDEX('Master - US vs THEM'!$F$2:$F$2951,MATCH($A37&amp;"|"&amp;I$1,'Master - US vs THEM'!$G$2:$G$2951,0)),"")</f>
        <v>US</v>
      </c>
      <c r="J37" t="str">
        <f>IFERROR(INDEX('Master - US vs THEM'!$F$2:$F$2951,MATCH($A37&amp;"|"&amp;J$1,'Master - US vs THEM'!$G$2:$G$2951,0)),"")</f>
        <v>THEM</v>
      </c>
      <c r="K37" t="str">
        <f>IFERROR(INDEX('Master - US vs THEM'!$F$2:$F$2951,MATCH($A37&amp;"|"&amp;K$1,'Master - US vs THEM'!$G$2:$G$2951,0)),"")</f>
        <v>US</v>
      </c>
    </row>
    <row r="38" spans="1:11" x14ac:dyDescent="0.2">
      <c r="A38" t="str">
        <f>'Brand Family Territory (Enc)'!A38</f>
        <v>HOP WTR</v>
      </c>
      <c r="B38" t="str">
        <f>IFERROR(INDEX('Master - US vs THEM'!$F$2:$F$2951,MATCH($A38&amp;"|"&amp;B$1,'Master - US vs THEM'!$G$2:$G$2951,0)),"")</f>
        <v>US</v>
      </c>
      <c r="C38" t="str">
        <f>IFERROR(INDEX('Master - US vs THEM'!$F$2:$F$2951,MATCH($A38&amp;"|"&amp;C$1,'Master - US vs THEM'!$G$2:$G$2951,0)),"")</f>
        <v>US</v>
      </c>
      <c r="D38" t="str">
        <f>IFERROR(INDEX('Master - US vs THEM'!$F$2:$F$2951,MATCH($A38&amp;"|"&amp;D$1,'Master - US vs THEM'!$G$2:$G$2951,0)),"")</f>
        <v>US</v>
      </c>
      <c r="E38" t="str">
        <f>IFERROR(INDEX('Master - US vs THEM'!$F$2:$F$2951,MATCH($A38&amp;"|"&amp;E$1,'Master - US vs THEM'!$G$2:$G$2951,0)),"")</f>
        <v>THEM</v>
      </c>
      <c r="F38" t="str">
        <f>IFERROR(INDEX('Master - US vs THEM'!$F$2:$F$2951,MATCH($A38&amp;"|"&amp;F$1,'Master - US vs THEM'!$G$2:$G$2951,0)),"")</f>
        <v>THEM</v>
      </c>
      <c r="G38" t="str">
        <f>IFERROR(INDEX('Master - US vs THEM'!$F$2:$F$2951,MATCH($A38&amp;"|"&amp;G$1,'Master - US vs THEM'!$G$2:$G$2951,0)),"")</f>
        <v>THEM</v>
      </c>
      <c r="H38" t="str">
        <f>IFERROR(INDEX('Master - US vs THEM'!$F$2:$F$2951,MATCH($A38&amp;"|"&amp;H$1,'Master - US vs THEM'!$G$2:$G$2951,0)),"")</f>
        <v>US</v>
      </c>
      <c r="I38" t="str">
        <f>IFERROR(INDEX('Master - US vs THEM'!$F$2:$F$2951,MATCH($A38&amp;"|"&amp;I$1,'Master - US vs THEM'!$G$2:$G$2951,0)),"")</f>
        <v>US</v>
      </c>
      <c r="J38" t="str">
        <f>IFERROR(INDEX('Master - US vs THEM'!$F$2:$F$2951,MATCH($A38&amp;"|"&amp;J$1,'Master - US vs THEM'!$G$2:$G$2951,0)),"")</f>
        <v>THEM</v>
      </c>
      <c r="K38" t="str">
        <f>IFERROR(INDEX('Master - US vs THEM'!$F$2:$F$2951,MATCH($A38&amp;"|"&amp;K$1,'Master - US vs THEM'!$G$2:$G$2951,0)),"")</f>
        <v>US</v>
      </c>
    </row>
    <row r="39" spans="1:11" x14ac:dyDescent="0.2">
      <c r="A39" t="str">
        <f>'Brand Family Territory (Enc)'!A39</f>
        <v>Jim Beam Kentucky</v>
      </c>
      <c r="B39" t="str">
        <f>IFERROR(INDEX('Master - US vs THEM'!$F$2:$F$2951,MATCH($A39&amp;"|"&amp;B$1,'Master - US vs THEM'!$G$2:$G$2951,0)),"")</f>
        <v>US</v>
      </c>
      <c r="C39" t="str">
        <f>IFERROR(INDEX('Master - US vs THEM'!$F$2:$F$2951,MATCH($A39&amp;"|"&amp;C$1,'Master - US vs THEM'!$G$2:$G$2951,0)),"")</f>
        <v>US</v>
      </c>
      <c r="D39" t="str">
        <f>IFERROR(INDEX('Master - US vs THEM'!$F$2:$F$2951,MATCH($A39&amp;"|"&amp;D$1,'Master - US vs THEM'!$G$2:$G$2951,0)),"")</f>
        <v>US</v>
      </c>
      <c r="E39" t="str">
        <f>IFERROR(INDEX('Master - US vs THEM'!$F$2:$F$2951,MATCH($A39&amp;"|"&amp;E$1,'Master - US vs THEM'!$G$2:$G$2951,0)),"")</f>
        <v>THEM</v>
      </c>
      <c r="F39" t="str">
        <f>IFERROR(INDEX('Master - US vs THEM'!$F$2:$F$2951,MATCH($A39&amp;"|"&amp;F$1,'Master - US vs THEM'!$G$2:$G$2951,0)),"")</f>
        <v>THEM</v>
      </c>
      <c r="G39" t="str">
        <f>IFERROR(INDEX('Master - US vs THEM'!$F$2:$F$2951,MATCH($A39&amp;"|"&amp;G$1,'Master - US vs THEM'!$G$2:$G$2951,0)),"")</f>
        <v>THEM</v>
      </c>
      <c r="H39" t="str">
        <f>IFERROR(INDEX('Master - US vs THEM'!$F$2:$F$2951,MATCH($A39&amp;"|"&amp;H$1,'Master - US vs THEM'!$G$2:$G$2951,0)),"")</f>
        <v>US</v>
      </c>
      <c r="I39" t="str">
        <f>IFERROR(INDEX('Master - US vs THEM'!$F$2:$F$2951,MATCH($A39&amp;"|"&amp;I$1,'Master - US vs THEM'!$G$2:$G$2951,0)),"")</f>
        <v>US</v>
      </c>
      <c r="J39" t="str">
        <f>IFERROR(INDEX('Master - US vs THEM'!$F$2:$F$2951,MATCH($A39&amp;"|"&amp;J$1,'Master - US vs THEM'!$G$2:$G$2951,0)),"")</f>
        <v>THEM</v>
      </c>
      <c r="K39" t="str">
        <f>IFERROR(INDEX('Master - US vs THEM'!$F$2:$F$2951,MATCH($A39&amp;"|"&amp;K$1,'Master - US vs THEM'!$G$2:$G$2951,0)),"")</f>
        <v>US</v>
      </c>
    </row>
    <row r="40" spans="1:11" x14ac:dyDescent="0.2">
      <c r="A40" t="str">
        <f>'Brand Family Territory (Enc)'!A40</f>
        <v>Keystone</v>
      </c>
      <c r="B40" t="str">
        <f>IFERROR(INDEX('Master - US vs THEM'!$F$2:$F$2951,MATCH($A40&amp;"|"&amp;B$1,'Master - US vs THEM'!$G$2:$G$2951,0)),"")</f>
        <v>US</v>
      </c>
      <c r="C40" t="str">
        <f>IFERROR(INDEX('Master - US vs THEM'!$F$2:$F$2951,MATCH($A40&amp;"|"&amp;C$1,'Master - US vs THEM'!$G$2:$G$2951,0)),"")</f>
        <v>US</v>
      </c>
      <c r="D40" t="str">
        <f>IFERROR(INDEX('Master - US vs THEM'!$F$2:$F$2951,MATCH($A40&amp;"|"&amp;D$1,'Master - US vs THEM'!$G$2:$G$2951,0)),"")</f>
        <v>US</v>
      </c>
      <c r="E40" t="str">
        <f>IFERROR(INDEX('Master - US vs THEM'!$F$2:$F$2951,MATCH($A40&amp;"|"&amp;E$1,'Master - US vs THEM'!$G$2:$G$2951,0)),"")</f>
        <v>THEM</v>
      </c>
      <c r="F40" t="str">
        <f>IFERROR(INDEX('Master - US vs THEM'!$F$2:$F$2951,MATCH($A40&amp;"|"&amp;F$1,'Master - US vs THEM'!$G$2:$G$2951,0)),"")</f>
        <v>THEM</v>
      </c>
      <c r="G40" t="str">
        <f>IFERROR(INDEX('Master - US vs THEM'!$F$2:$F$2951,MATCH($A40&amp;"|"&amp;G$1,'Master - US vs THEM'!$G$2:$G$2951,0)),"")</f>
        <v>THEM</v>
      </c>
      <c r="H40" t="str">
        <f>IFERROR(INDEX('Master - US vs THEM'!$F$2:$F$2951,MATCH($A40&amp;"|"&amp;H$1,'Master - US vs THEM'!$G$2:$G$2951,0)),"")</f>
        <v>US</v>
      </c>
      <c r="I40" t="str">
        <f>IFERROR(INDEX('Master - US vs THEM'!$F$2:$F$2951,MATCH($A40&amp;"|"&amp;I$1,'Master - US vs THEM'!$G$2:$G$2951,0)),"")</f>
        <v>US</v>
      </c>
      <c r="J40" t="str">
        <f>IFERROR(INDEX('Master - US vs THEM'!$F$2:$F$2951,MATCH($A40&amp;"|"&amp;J$1,'Master - US vs THEM'!$G$2:$G$2951,0)),"")</f>
        <v>THEM</v>
      </c>
      <c r="K40" t="str">
        <f>IFERROR(INDEX('Master - US vs THEM'!$F$2:$F$2951,MATCH($A40&amp;"|"&amp;K$1,'Master - US vs THEM'!$G$2:$G$2951,0)),"")</f>
        <v>US</v>
      </c>
    </row>
    <row r="41" spans="1:11" x14ac:dyDescent="0.2">
      <c r="A41" t="str">
        <f>'Brand Family Territory (Enc)'!A41</f>
        <v>George Killian's</v>
      </c>
      <c r="B41" t="str">
        <f>IFERROR(INDEX('Master - US vs THEM'!$F$2:$F$2951,MATCH($A41&amp;"|"&amp;B$1,'Master - US vs THEM'!$G$2:$G$2951,0)),"")</f>
        <v>US</v>
      </c>
      <c r="C41" t="str">
        <f>IFERROR(INDEX('Master - US vs THEM'!$F$2:$F$2951,MATCH($A41&amp;"|"&amp;C$1,'Master - US vs THEM'!$G$2:$G$2951,0)),"")</f>
        <v>US</v>
      </c>
      <c r="D41" t="str">
        <f>IFERROR(INDEX('Master - US vs THEM'!$F$2:$F$2951,MATCH($A41&amp;"|"&amp;D$1,'Master - US vs THEM'!$G$2:$G$2951,0)),"")</f>
        <v>US</v>
      </c>
      <c r="E41" t="str">
        <f>IFERROR(INDEX('Master - US vs THEM'!$F$2:$F$2951,MATCH($A41&amp;"|"&amp;E$1,'Master - US vs THEM'!$G$2:$G$2951,0)),"")</f>
        <v>THEM</v>
      </c>
      <c r="F41" t="str">
        <f>IFERROR(INDEX('Master - US vs THEM'!$F$2:$F$2951,MATCH($A41&amp;"|"&amp;F$1,'Master - US vs THEM'!$G$2:$G$2951,0)),"")</f>
        <v>THEM</v>
      </c>
      <c r="G41" t="str">
        <f>IFERROR(INDEX('Master - US vs THEM'!$F$2:$F$2951,MATCH($A41&amp;"|"&amp;G$1,'Master - US vs THEM'!$G$2:$G$2951,0)),"")</f>
        <v>THEM</v>
      </c>
      <c r="H41" t="str">
        <f>IFERROR(INDEX('Master - US vs THEM'!$F$2:$F$2951,MATCH($A41&amp;"|"&amp;H$1,'Master - US vs THEM'!$G$2:$G$2951,0)),"")</f>
        <v>US</v>
      </c>
      <c r="I41" t="str">
        <f>IFERROR(INDEX('Master - US vs THEM'!$F$2:$F$2951,MATCH($A41&amp;"|"&amp;I$1,'Master - US vs THEM'!$G$2:$G$2951,0)),"")</f>
        <v>US</v>
      </c>
      <c r="J41" t="str">
        <f>IFERROR(INDEX('Master - US vs THEM'!$F$2:$F$2951,MATCH($A41&amp;"|"&amp;J$1,'Master - US vs THEM'!$G$2:$G$2951,0)),"")</f>
        <v>THEM</v>
      </c>
      <c r="K41" t="str">
        <f>IFERROR(INDEX('Master - US vs THEM'!$F$2:$F$2951,MATCH($A41&amp;"|"&amp;K$1,'Master - US vs THEM'!$G$2:$G$2951,0)),"")</f>
        <v>US</v>
      </c>
    </row>
    <row r="42" spans="1:11" x14ac:dyDescent="0.2">
      <c r="A42" t="str">
        <f>'Brand Family Territory (Enc)'!A42</f>
        <v>Kirin Ichiban</v>
      </c>
      <c r="B42" t="str">
        <f>IFERROR(INDEX('Master - US vs THEM'!$F$2:$F$2951,MATCH($A42&amp;"|"&amp;B$1,'Master - US vs THEM'!$G$2:$G$2951,0)),"")</f>
        <v>US</v>
      </c>
      <c r="C42" t="str">
        <f>IFERROR(INDEX('Master - US vs THEM'!$F$2:$F$2951,MATCH($A42&amp;"|"&amp;C$1,'Master - US vs THEM'!$G$2:$G$2951,0)),"")</f>
        <v>US</v>
      </c>
      <c r="D42" t="str">
        <f>IFERROR(INDEX('Master - US vs THEM'!$F$2:$F$2951,MATCH($A42&amp;"|"&amp;D$1,'Master - US vs THEM'!$G$2:$G$2951,0)),"")</f>
        <v>US</v>
      </c>
      <c r="E42" t="str">
        <f>IFERROR(INDEX('Master - US vs THEM'!$F$2:$F$2951,MATCH($A42&amp;"|"&amp;E$1,'Master - US vs THEM'!$G$2:$G$2951,0)),"")</f>
        <v>THEM</v>
      </c>
      <c r="F42" t="str">
        <f>IFERROR(INDEX('Master - US vs THEM'!$F$2:$F$2951,MATCH($A42&amp;"|"&amp;F$1,'Master - US vs THEM'!$G$2:$G$2951,0)),"")</f>
        <v>THEM</v>
      </c>
      <c r="G42" t="str">
        <f>IFERROR(INDEX('Master - US vs THEM'!$F$2:$F$2951,MATCH($A42&amp;"|"&amp;G$1,'Master - US vs THEM'!$G$2:$G$2951,0)),"")</f>
        <v>THEM</v>
      </c>
      <c r="H42" t="str">
        <f>IFERROR(INDEX('Master - US vs THEM'!$F$2:$F$2951,MATCH($A42&amp;"|"&amp;H$1,'Master - US vs THEM'!$G$2:$G$2951,0)),"")</f>
        <v>US</v>
      </c>
      <c r="I42" t="str">
        <f>IFERROR(INDEX('Master - US vs THEM'!$F$2:$F$2951,MATCH($A42&amp;"|"&amp;I$1,'Master - US vs THEM'!$G$2:$G$2951,0)),"")</f>
        <v>US</v>
      </c>
      <c r="J42" t="str">
        <f>IFERROR(INDEX('Master - US vs THEM'!$F$2:$F$2951,MATCH($A42&amp;"|"&amp;J$1,'Master - US vs THEM'!$G$2:$G$2951,0)),"")</f>
        <v>THEM</v>
      </c>
      <c r="K42" t="str">
        <f>IFERROR(INDEX('Master - US vs THEM'!$F$2:$F$2951,MATCH($A42&amp;"|"&amp;K$1,'Master - US vs THEM'!$G$2:$G$2951,0)),"")</f>
        <v>US</v>
      </c>
    </row>
    <row r="43" spans="1:11" x14ac:dyDescent="0.2">
      <c r="A43" t="str">
        <f>'Brand Family Territory (Enc)'!A43</f>
        <v>Kirin Light</v>
      </c>
      <c r="B43" t="str">
        <f>IFERROR(INDEX('Master - US vs THEM'!$F$2:$F$2951,MATCH($A43&amp;"|"&amp;B$1,'Master - US vs THEM'!$G$2:$G$2951,0)),"")</f>
        <v>US</v>
      </c>
      <c r="C43" t="str">
        <f>IFERROR(INDEX('Master - US vs THEM'!$F$2:$F$2951,MATCH($A43&amp;"|"&amp;C$1,'Master - US vs THEM'!$G$2:$G$2951,0)),"")</f>
        <v>US</v>
      </c>
      <c r="D43" t="str">
        <f>IFERROR(INDEX('Master - US vs THEM'!$F$2:$F$2951,MATCH($A43&amp;"|"&amp;D$1,'Master - US vs THEM'!$G$2:$G$2951,0)),"")</f>
        <v>US</v>
      </c>
      <c r="E43" t="str">
        <f>IFERROR(INDEX('Master - US vs THEM'!$F$2:$F$2951,MATCH($A43&amp;"|"&amp;E$1,'Master - US vs THEM'!$G$2:$G$2951,0)),"")</f>
        <v>THEM</v>
      </c>
      <c r="F43" t="str">
        <f>IFERROR(INDEX('Master - US vs THEM'!$F$2:$F$2951,MATCH($A43&amp;"|"&amp;F$1,'Master - US vs THEM'!$G$2:$G$2951,0)),"")</f>
        <v>THEM</v>
      </c>
      <c r="G43" t="str">
        <f>IFERROR(INDEX('Master - US vs THEM'!$F$2:$F$2951,MATCH($A43&amp;"|"&amp;G$1,'Master - US vs THEM'!$G$2:$G$2951,0)),"")</f>
        <v>THEM</v>
      </c>
      <c r="H43" t="str">
        <f>IFERROR(INDEX('Master - US vs THEM'!$F$2:$F$2951,MATCH($A43&amp;"|"&amp;H$1,'Master - US vs THEM'!$G$2:$G$2951,0)),"")</f>
        <v>US</v>
      </c>
      <c r="I43" t="str">
        <f>IFERROR(INDEX('Master - US vs THEM'!$F$2:$F$2951,MATCH($A43&amp;"|"&amp;I$1,'Master - US vs THEM'!$G$2:$G$2951,0)),"")</f>
        <v>US</v>
      </c>
      <c r="J43" t="str">
        <f>IFERROR(INDEX('Master - US vs THEM'!$F$2:$F$2951,MATCH($A43&amp;"|"&amp;J$1,'Master - US vs THEM'!$G$2:$G$2951,0)),"")</f>
        <v>THEM</v>
      </c>
      <c r="K43" t="str">
        <f>IFERROR(INDEX('Master - US vs THEM'!$F$2:$F$2951,MATCH($A43&amp;"|"&amp;K$1,'Master - US vs THEM'!$G$2:$G$2951,0)),"")</f>
        <v>US</v>
      </c>
    </row>
    <row r="44" spans="1:11" x14ac:dyDescent="0.2">
      <c r="A44" t="str">
        <f>'Brand Family Territory (Enc)'!A44</f>
        <v>Leinenkugel</v>
      </c>
      <c r="B44" t="str">
        <f>IFERROR(INDEX('Master - US vs THEM'!$F$2:$F$2951,MATCH($A44&amp;"|"&amp;B$1,'Master - US vs THEM'!$G$2:$G$2951,0)),"")</f>
        <v>US</v>
      </c>
      <c r="C44" t="str">
        <f>IFERROR(INDEX('Master - US vs THEM'!$F$2:$F$2951,MATCH($A44&amp;"|"&amp;C$1,'Master - US vs THEM'!$G$2:$G$2951,0)),"")</f>
        <v>US</v>
      </c>
      <c r="D44" t="str">
        <f>IFERROR(INDEX('Master - US vs THEM'!$F$2:$F$2951,MATCH($A44&amp;"|"&amp;D$1,'Master - US vs THEM'!$G$2:$G$2951,0)),"")</f>
        <v>US</v>
      </c>
      <c r="E44" t="str">
        <f>IFERROR(INDEX('Master - US vs THEM'!$F$2:$F$2951,MATCH($A44&amp;"|"&amp;E$1,'Master - US vs THEM'!$G$2:$G$2951,0)),"")</f>
        <v>THEM</v>
      </c>
      <c r="F44" t="str">
        <f>IFERROR(INDEX('Master - US vs THEM'!$F$2:$F$2951,MATCH($A44&amp;"|"&amp;F$1,'Master - US vs THEM'!$G$2:$G$2951,0)),"")</f>
        <v>THEM</v>
      </c>
      <c r="G44" t="str">
        <f>IFERROR(INDEX('Master - US vs THEM'!$F$2:$F$2951,MATCH($A44&amp;"|"&amp;G$1,'Master - US vs THEM'!$G$2:$G$2951,0)),"")</f>
        <v>THEM</v>
      </c>
      <c r="H44" t="str">
        <f>IFERROR(INDEX('Master - US vs THEM'!$F$2:$F$2951,MATCH($A44&amp;"|"&amp;H$1,'Master - US vs THEM'!$G$2:$G$2951,0)),"")</f>
        <v>US</v>
      </c>
      <c r="I44" t="str">
        <f>IFERROR(INDEX('Master - US vs THEM'!$F$2:$F$2951,MATCH($A44&amp;"|"&amp;I$1,'Master - US vs THEM'!$G$2:$G$2951,0)),"")</f>
        <v>US</v>
      </c>
      <c r="J44" t="str">
        <f>IFERROR(INDEX('Master - US vs THEM'!$F$2:$F$2951,MATCH($A44&amp;"|"&amp;J$1,'Master - US vs THEM'!$G$2:$G$2951,0)),"")</f>
        <v>THEM</v>
      </c>
      <c r="K44" t="str">
        <f>IFERROR(INDEX('Master - US vs THEM'!$F$2:$F$2951,MATCH($A44&amp;"|"&amp;K$1,'Master - US vs THEM'!$G$2:$G$2951,0)),"")</f>
        <v>US</v>
      </c>
    </row>
    <row r="45" spans="1:11" x14ac:dyDescent="0.2">
      <c r="A45" t="str">
        <f>'Brand Family Territory (Enc)'!A45</f>
        <v>Lightstrike</v>
      </c>
      <c r="B45" t="str">
        <f>IFERROR(INDEX('Master - US vs THEM'!$F$2:$F$2951,MATCH($A45&amp;"|"&amp;B$1,'Master - US vs THEM'!$G$2:$G$2951,0)),"")</f>
        <v>US</v>
      </c>
      <c r="C45" t="str">
        <f>IFERROR(INDEX('Master - US vs THEM'!$F$2:$F$2951,MATCH($A45&amp;"|"&amp;C$1,'Master - US vs THEM'!$G$2:$G$2951,0)),"")</f>
        <v>US</v>
      </c>
      <c r="D45" t="str">
        <f>IFERROR(INDEX('Master - US vs THEM'!$F$2:$F$2951,MATCH($A45&amp;"|"&amp;D$1,'Master - US vs THEM'!$G$2:$G$2951,0)),"")</f>
        <v>US</v>
      </c>
      <c r="E45" t="str">
        <f>IFERROR(INDEX('Master - US vs THEM'!$F$2:$F$2951,MATCH($A45&amp;"|"&amp;E$1,'Master - US vs THEM'!$G$2:$G$2951,0)),"")</f>
        <v>THEM</v>
      </c>
      <c r="F45" t="str">
        <f>IFERROR(INDEX('Master - US vs THEM'!$F$2:$F$2951,MATCH($A45&amp;"|"&amp;F$1,'Master - US vs THEM'!$G$2:$G$2951,0)),"")</f>
        <v>THEM</v>
      </c>
      <c r="G45" t="str">
        <f>IFERROR(INDEX('Master - US vs THEM'!$F$2:$F$2951,MATCH($A45&amp;"|"&amp;G$1,'Master - US vs THEM'!$G$2:$G$2951,0)),"")</f>
        <v>THEM</v>
      </c>
      <c r="H45" t="str">
        <f>IFERROR(INDEX('Master - US vs THEM'!$F$2:$F$2951,MATCH($A45&amp;"|"&amp;H$1,'Master - US vs THEM'!$G$2:$G$2951,0)),"")</f>
        <v>US</v>
      </c>
      <c r="I45" t="str">
        <f>IFERROR(INDEX('Master - US vs THEM'!$F$2:$F$2951,MATCH($A45&amp;"|"&amp;I$1,'Master - US vs THEM'!$G$2:$G$2951,0)),"")</f>
        <v>US</v>
      </c>
      <c r="J45" t="str">
        <f>IFERROR(INDEX('Master - US vs THEM'!$F$2:$F$2951,MATCH($A45&amp;"|"&amp;J$1,'Master - US vs THEM'!$G$2:$G$2951,0)),"")</f>
        <v>THEM</v>
      </c>
      <c r="K45" t="str">
        <f>IFERROR(INDEX('Master - US vs THEM'!$F$2:$F$2951,MATCH($A45&amp;"|"&amp;K$1,'Master - US vs THEM'!$G$2:$G$2951,0)),"")</f>
        <v>US</v>
      </c>
    </row>
    <row r="46" spans="1:11" x14ac:dyDescent="0.2">
      <c r="A46" t="str">
        <f>'Brand Family Territory (Enc)'!A46</f>
        <v>Mike's Hard Lemonade</v>
      </c>
      <c r="B46" t="str">
        <f>IFERROR(INDEX('Master - US vs THEM'!$F$2:$F$2951,MATCH($A46&amp;"|"&amp;B$1,'Master - US vs THEM'!$G$2:$G$2951,0)),"")</f>
        <v>US</v>
      </c>
      <c r="C46" t="str">
        <f>IFERROR(INDEX('Master - US vs THEM'!$F$2:$F$2951,MATCH($A46&amp;"|"&amp;C$1,'Master - US vs THEM'!$G$2:$G$2951,0)),"")</f>
        <v>US</v>
      </c>
      <c r="D46" t="str">
        <f>IFERROR(INDEX('Master - US vs THEM'!$F$2:$F$2951,MATCH($A46&amp;"|"&amp;D$1,'Master - US vs THEM'!$G$2:$G$2951,0)),"")</f>
        <v>US</v>
      </c>
      <c r="E46" t="str">
        <f>IFERROR(INDEX('Master - US vs THEM'!$F$2:$F$2951,MATCH($A46&amp;"|"&amp;E$1,'Master - US vs THEM'!$G$2:$G$2951,0)),"")</f>
        <v>THEM</v>
      </c>
      <c r="F46" t="str">
        <f>IFERROR(INDEX('Master - US vs THEM'!$F$2:$F$2951,MATCH($A46&amp;"|"&amp;F$1,'Master - US vs THEM'!$G$2:$G$2951,0)),"")</f>
        <v>THEM</v>
      </c>
      <c r="G46" t="str">
        <f>IFERROR(INDEX('Master - US vs THEM'!$F$2:$F$2951,MATCH($A46&amp;"|"&amp;G$1,'Master - US vs THEM'!$G$2:$G$2951,0)),"")</f>
        <v>THEM</v>
      </c>
      <c r="H46" t="str">
        <f>IFERROR(INDEX('Master - US vs THEM'!$F$2:$F$2951,MATCH($A46&amp;"|"&amp;H$1,'Master - US vs THEM'!$G$2:$G$2951,0)),"")</f>
        <v>US</v>
      </c>
      <c r="I46" t="str">
        <f>IFERROR(INDEX('Master - US vs THEM'!$F$2:$F$2951,MATCH($A46&amp;"|"&amp;I$1,'Master - US vs THEM'!$G$2:$G$2951,0)),"")</f>
        <v>US</v>
      </c>
      <c r="J46" t="str">
        <f>IFERROR(INDEX('Master - US vs THEM'!$F$2:$F$2951,MATCH($A46&amp;"|"&amp;J$1,'Master - US vs THEM'!$G$2:$G$2951,0)),"")</f>
        <v>THEM</v>
      </c>
      <c r="K46" t="str">
        <f>IFERROR(INDEX('Master - US vs THEM'!$F$2:$F$2951,MATCH($A46&amp;"|"&amp;K$1,'Master - US vs THEM'!$G$2:$G$2951,0)),"")</f>
        <v>US</v>
      </c>
    </row>
    <row r="47" spans="1:11" x14ac:dyDescent="0.2">
      <c r="A47" t="str">
        <f>'Brand Family Territory (Enc)'!A47</f>
        <v>Mike's Hard Dirty Lemonade</v>
      </c>
      <c r="B47" t="str">
        <f>IFERROR(INDEX('Master - US vs THEM'!$F$2:$F$2951,MATCH($A47&amp;"|"&amp;B$1,'Master - US vs THEM'!$G$2:$G$2951,0)),"")</f>
        <v>US</v>
      </c>
      <c r="C47" t="str">
        <f>IFERROR(INDEX('Master - US vs THEM'!$F$2:$F$2951,MATCH($A47&amp;"|"&amp;C$1,'Master - US vs THEM'!$G$2:$G$2951,0)),"")</f>
        <v>US</v>
      </c>
      <c r="D47" t="str">
        <f>IFERROR(INDEX('Master - US vs THEM'!$F$2:$F$2951,MATCH($A47&amp;"|"&amp;D$1,'Master - US vs THEM'!$G$2:$G$2951,0)),"")</f>
        <v>US</v>
      </c>
      <c r="E47" t="str">
        <f>IFERROR(INDEX('Master - US vs THEM'!$F$2:$F$2951,MATCH($A47&amp;"|"&amp;E$1,'Master - US vs THEM'!$G$2:$G$2951,0)),"")</f>
        <v>THEM</v>
      </c>
      <c r="F47" t="str">
        <f>IFERROR(INDEX('Master - US vs THEM'!$F$2:$F$2951,MATCH($A47&amp;"|"&amp;F$1,'Master - US vs THEM'!$G$2:$G$2951,0)),"")</f>
        <v>THEM</v>
      </c>
      <c r="G47" t="str">
        <f>IFERROR(INDEX('Master - US vs THEM'!$F$2:$F$2951,MATCH($A47&amp;"|"&amp;G$1,'Master - US vs THEM'!$G$2:$G$2951,0)),"")</f>
        <v>THEM</v>
      </c>
      <c r="H47" t="str">
        <f>IFERROR(INDEX('Master - US vs THEM'!$F$2:$F$2951,MATCH($A47&amp;"|"&amp;H$1,'Master - US vs THEM'!$G$2:$G$2951,0)),"")</f>
        <v>US</v>
      </c>
      <c r="I47" t="str">
        <f>IFERROR(INDEX('Master - US vs THEM'!$F$2:$F$2951,MATCH($A47&amp;"|"&amp;I$1,'Master - US vs THEM'!$G$2:$G$2951,0)),"")</f>
        <v>US</v>
      </c>
      <c r="J47" t="str">
        <f>IFERROR(INDEX('Master - US vs THEM'!$F$2:$F$2951,MATCH($A47&amp;"|"&amp;J$1,'Master - US vs THEM'!$G$2:$G$2951,0)),"")</f>
        <v>THEM</v>
      </c>
      <c r="K47" t="str">
        <f>IFERROR(INDEX('Master - US vs THEM'!$F$2:$F$2951,MATCH($A47&amp;"|"&amp;K$1,'Master - US vs THEM'!$G$2:$G$2951,0)),"")</f>
        <v>US</v>
      </c>
    </row>
    <row r="48" spans="1:11" x14ac:dyDescent="0.2">
      <c r="A48" t="str">
        <f>'Brand Family Territory (Enc)'!A48</f>
        <v>Mike's Harder</v>
      </c>
      <c r="B48" t="str">
        <f>IFERROR(INDEX('Master - US vs THEM'!$F$2:$F$2951,MATCH($A48&amp;"|"&amp;B$1,'Master - US vs THEM'!$G$2:$G$2951,0)),"")</f>
        <v>US</v>
      </c>
      <c r="C48" t="str">
        <f>IFERROR(INDEX('Master - US vs THEM'!$F$2:$F$2951,MATCH($A48&amp;"|"&amp;C$1,'Master - US vs THEM'!$G$2:$G$2951,0)),"")</f>
        <v>US</v>
      </c>
      <c r="D48" t="str">
        <f>IFERROR(INDEX('Master - US vs THEM'!$F$2:$F$2951,MATCH($A48&amp;"|"&amp;D$1,'Master - US vs THEM'!$G$2:$G$2951,0)),"")</f>
        <v>US</v>
      </c>
      <c r="E48" t="str">
        <f>IFERROR(INDEX('Master - US vs THEM'!$F$2:$F$2951,MATCH($A48&amp;"|"&amp;E$1,'Master - US vs THEM'!$G$2:$G$2951,0)),"")</f>
        <v>THEM</v>
      </c>
      <c r="F48" t="str">
        <f>IFERROR(INDEX('Master - US vs THEM'!$F$2:$F$2951,MATCH($A48&amp;"|"&amp;F$1,'Master - US vs THEM'!$G$2:$G$2951,0)),"")</f>
        <v>THEM</v>
      </c>
      <c r="G48" t="str">
        <f>IFERROR(INDEX('Master - US vs THEM'!$F$2:$F$2951,MATCH($A48&amp;"|"&amp;G$1,'Master - US vs THEM'!$G$2:$G$2951,0)),"")</f>
        <v>THEM</v>
      </c>
      <c r="H48" t="str">
        <f>IFERROR(INDEX('Master - US vs THEM'!$F$2:$F$2951,MATCH($A48&amp;"|"&amp;H$1,'Master - US vs THEM'!$G$2:$G$2951,0)),"")</f>
        <v>US</v>
      </c>
      <c r="I48" t="str">
        <f>IFERROR(INDEX('Master - US vs THEM'!$F$2:$F$2951,MATCH($A48&amp;"|"&amp;I$1,'Master - US vs THEM'!$G$2:$G$2951,0)),"")</f>
        <v>US</v>
      </c>
      <c r="J48" t="str">
        <f>IFERROR(INDEX('Master - US vs THEM'!$F$2:$F$2951,MATCH($A48&amp;"|"&amp;J$1,'Master - US vs THEM'!$G$2:$G$2951,0)),"")</f>
        <v>THEM</v>
      </c>
      <c r="K48" t="str">
        <f>IFERROR(INDEX('Master - US vs THEM'!$F$2:$F$2951,MATCH($A48&amp;"|"&amp;K$1,'Master - US vs THEM'!$G$2:$G$2951,0)),"")</f>
        <v>US</v>
      </c>
    </row>
    <row r="49" spans="1:11" x14ac:dyDescent="0.2">
      <c r="A49" t="str">
        <f>'Brand Family Territory (Enc)'!A49</f>
        <v>Miller Extra Light</v>
      </c>
      <c r="B49" t="str">
        <f>IFERROR(INDEX('Master - US vs THEM'!$F$2:$F$2951,MATCH($A49&amp;"|"&amp;B$1,'Master - US vs THEM'!$G$2:$G$2951,0)),"")</f>
        <v>US</v>
      </c>
      <c r="C49" t="str">
        <f>IFERROR(INDEX('Master - US vs THEM'!$F$2:$F$2951,MATCH($A49&amp;"|"&amp;C$1,'Master - US vs THEM'!$G$2:$G$2951,0)),"")</f>
        <v>US</v>
      </c>
      <c r="D49" t="str">
        <f>IFERROR(INDEX('Master - US vs THEM'!$F$2:$F$2951,MATCH($A49&amp;"|"&amp;D$1,'Master - US vs THEM'!$G$2:$G$2951,0)),"")</f>
        <v>US</v>
      </c>
      <c r="E49" t="str">
        <f>IFERROR(INDEX('Master - US vs THEM'!$F$2:$F$2951,MATCH($A49&amp;"|"&amp;E$1,'Master - US vs THEM'!$G$2:$G$2951,0)),"")</f>
        <v>THEM</v>
      </c>
      <c r="F49" t="str">
        <f>IFERROR(INDEX('Master - US vs THEM'!$F$2:$F$2951,MATCH($A49&amp;"|"&amp;F$1,'Master - US vs THEM'!$G$2:$G$2951,0)),"")</f>
        <v>THEM</v>
      </c>
      <c r="G49" t="str">
        <f>IFERROR(INDEX('Master - US vs THEM'!$F$2:$F$2951,MATCH($A49&amp;"|"&amp;G$1,'Master - US vs THEM'!$G$2:$G$2951,0)),"")</f>
        <v>THEM</v>
      </c>
      <c r="H49" t="str">
        <f>IFERROR(INDEX('Master - US vs THEM'!$F$2:$F$2951,MATCH($A49&amp;"|"&amp;H$1,'Master - US vs THEM'!$G$2:$G$2951,0)),"")</f>
        <v>US</v>
      </c>
      <c r="I49" t="str">
        <f>IFERROR(INDEX('Master - US vs THEM'!$F$2:$F$2951,MATCH($A49&amp;"|"&amp;I$1,'Master - US vs THEM'!$G$2:$G$2951,0)),"")</f>
        <v>US</v>
      </c>
      <c r="J49" t="str">
        <f>IFERROR(INDEX('Master - US vs THEM'!$F$2:$F$2951,MATCH($A49&amp;"|"&amp;J$1,'Master - US vs THEM'!$G$2:$G$2951,0)),"")</f>
        <v>THEM</v>
      </c>
      <c r="K49" t="str">
        <f>IFERROR(INDEX('Master - US vs THEM'!$F$2:$F$2951,MATCH($A49&amp;"|"&amp;K$1,'Master - US vs THEM'!$G$2:$G$2951,0)),"")</f>
        <v>US</v>
      </c>
    </row>
    <row r="50" spans="1:11" x14ac:dyDescent="0.2">
      <c r="A50" t="str">
        <f>'Brand Family Territory (Enc)'!A50</f>
        <v>Miller Genuine Draft</v>
      </c>
      <c r="B50" t="str">
        <f>IFERROR(INDEX('Master - US vs THEM'!$F$2:$F$2951,MATCH($A50&amp;"|"&amp;B$1,'Master - US vs THEM'!$G$2:$G$2951,0)),"")</f>
        <v>US</v>
      </c>
      <c r="C50" t="str">
        <f>IFERROR(INDEX('Master - US vs THEM'!$F$2:$F$2951,MATCH($A50&amp;"|"&amp;C$1,'Master - US vs THEM'!$G$2:$G$2951,0)),"")</f>
        <v>US</v>
      </c>
      <c r="D50" t="str">
        <f>IFERROR(INDEX('Master - US vs THEM'!$F$2:$F$2951,MATCH($A50&amp;"|"&amp;D$1,'Master - US vs THEM'!$G$2:$G$2951,0)),"")</f>
        <v>US</v>
      </c>
      <c r="E50" t="str">
        <f>IFERROR(INDEX('Master - US vs THEM'!$F$2:$F$2951,MATCH($A50&amp;"|"&amp;E$1,'Master - US vs THEM'!$G$2:$G$2951,0)),"")</f>
        <v>THEM</v>
      </c>
      <c r="F50" t="str">
        <f>IFERROR(INDEX('Master - US vs THEM'!$F$2:$F$2951,MATCH($A50&amp;"|"&amp;F$1,'Master - US vs THEM'!$G$2:$G$2951,0)),"")</f>
        <v>THEM</v>
      </c>
      <c r="G50" t="str">
        <f>IFERROR(INDEX('Master - US vs THEM'!$F$2:$F$2951,MATCH($A50&amp;"|"&amp;G$1,'Master - US vs THEM'!$G$2:$G$2951,0)),"")</f>
        <v>THEM</v>
      </c>
      <c r="H50" t="str">
        <f>IFERROR(INDEX('Master - US vs THEM'!$F$2:$F$2951,MATCH($A50&amp;"|"&amp;H$1,'Master - US vs THEM'!$G$2:$G$2951,0)),"")</f>
        <v>US</v>
      </c>
      <c r="I50" t="str">
        <f>IFERROR(INDEX('Master - US vs THEM'!$F$2:$F$2951,MATCH($A50&amp;"|"&amp;I$1,'Master - US vs THEM'!$G$2:$G$2951,0)),"")</f>
        <v>US</v>
      </c>
      <c r="J50" t="str">
        <f>IFERROR(INDEX('Master - US vs THEM'!$F$2:$F$2951,MATCH($A50&amp;"|"&amp;J$1,'Master - US vs THEM'!$G$2:$G$2951,0)),"")</f>
        <v>THEM</v>
      </c>
      <c r="K50" t="str">
        <f>IFERROR(INDEX('Master - US vs THEM'!$F$2:$F$2951,MATCH($A50&amp;"|"&amp;K$1,'Master - US vs THEM'!$G$2:$G$2951,0)),"")</f>
        <v>US</v>
      </c>
    </row>
    <row r="51" spans="1:11" x14ac:dyDescent="0.2">
      <c r="A51" t="str">
        <f>'Brand Family Territory (Enc)'!A51</f>
        <v>Lite</v>
      </c>
      <c r="B51" t="str">
        <f>IFERROR(INDEX('Master - US vs THEM'!$F$2:$F$2951,MATCH($A51&amp;"|"&amp;B$1,'Master - US vs THEM'!$G$2:$G$2951,0)),"")</f>
        <v>US</v>
      </c>
      <c r="C51" t="str">
        <f>IFERROR(INDEX('Master - US vs THEM'!$F$2:$F$2951,MATCH($A51&amp;"|"&amp;C$1,'Master - US vs THEM'!$G$2:$G$2951,0)),"")</f>
        <v>US</v>
      </c>
      <c r="D51" t="str">
        <f>IFERROR(INDEX('Master - US vs THEM'!$F$2:$F$2951,MATCH($A51&amp;"|"&amp;D$1,'Master - US vs THEM'!$G$2:$G$2951,0)),"")</f>
        <v>US</v>
      </c>
      <c r="E51" t="str">
        <f>IFERROR(INDEX('Master - US vs THEM'!$F$2:$F$2951,MATCH($A51&amp;"|"&amp;E$1,'Master - US vs THEM'!$G$2:$G$2951,0)),"")</f>
        <v>THEM</v>
      </c>
      <c r="F51" t="str">
        <f>IFERROR(INDEX('Master - US vs THEM'!$F$2:$F$2951,MATCH($A51&amp;"|"&amp;F$1,'Master - US vs THEM'!$G$2:$G$2951,0)),"")</f>
        <v>THEM</v>
      </c>
      <c r="G51" t="str">
        <f>IFERROR(INDEX('Master - US vs THEM'!$F$2:$F$2951,MATCH($A51&amp;"|"&amp;G$1,'Master - US vs THEM'!$G$2:$G$2951,0)),"")</f>
        <v>THEM</v>
      </c>
      <c r="H51" t="str">
        <f>IFERROR(INDEX('Master - US vs THEM'!$F$2:$F$2951,MATCH($A51&amp;"|"&amp;H$1,'Master - US vs THEM'!$G$2:$G$2951,0)),"")</f>
        <v>US</v>
      </c>
      <c r="I51" t="str">
        <f>IFERROR(INDEX('Master - US vs THEM'!$F$2:$F$2951,MATCH($A51&amp;"|"&amp;I$1,'Master - US vs THEM'!$G$2:$G$2951,0)),"")</f>
        <v>US</v>
      </c>
      <c r="J51" t="str">
        <f>IFERROR(INDEX('Master - US vs THEM'!$F$2:$F$2951,MATCH($A51&amp;"|"&amp;J$1,'Master - US vs THEM'!$G$2:$G$2951,0)),"")</f>
        <v>THEM</v>
      </c>
      <c r="K51" t="str">
        <f>IFERROR(INDEX('Master - US vs THEM'!$F$2:$F$2951,MATCH($A51&amp;"|"&amp;K$1,'Master - US vs THEM'!$G$2:$G$2951,0)),"")</f>
        <v>US</v>
      </c>
    </row>
    <row r="52" spans="1:11" x14ac:dyDescent="0.2">
      <c r="A52" t="str">
        <f>'Brand Family Territory (Enc)'!A52</f>
        <v>Milwaukee's Best Ice</v>
      </c>
      <c r="B52" t="str">
        <f>IFERROR(INDEX('Master - US vs THEM'!$F$2:$F$2951,MATCH($A52&amp;"|"&amp;B$1,'Master - US vs THEM'!$G$2:$G$2951,0)),"")</f>
        <v>US</v>
      </c>
      <c r="C52" t="str">
        <f>IFERROR(INDEX('Master - US vs THEM'!$F$2:$F$2951,MATCH($A52&amp;"|"&amp;C$1,'Master - US vs THEM'!$G$2:$G$2951,0)),"")</f>
        <v>US</v>
      </c>
      <c r="D52" t="str">
        <f>IFERROR(INDEX('Master - US vs THEM'!$F$2:$F$2951,MATCH($A52&amp;"|"&amp;D$1,'Master - US vs THEM'!$G$2:$G$2951,0)),"")</f>
        <v>US</v>
      </c>
      <c r="E52" t="str">
        <f>IFERROR(INDEX('Master - US vs THEM'!$F$2:$F$2951,MATCH($A52&amp;"|"&amp;E$1,'Master - US vs THEM'!$G$2:$G$2951,0)),"")</f>
        <v>THEM</v>
      </c>
      <c r="F52" t="str">
        <f>IFERROR(INDEX('Master - US vs THEM'!$F$2:$F$2951,MATCH($A52&amp;"|"&amp;F$1,'Master - US vs THEM'!$G$2:$G$2951,0)),"")</f>
        <v>THEM</v>
      </c>
      <c r="G52" t="str">
        <f>IFERROR(INDEX('Master - US vs THEM'!$F$2:$F$2951,MATCH($A52&amp;"|"&amp;G$1,'Master - US vs THEM'!$G$2:$G$2951,0)),"")</f>
        <v>THEM</v>
      </c>
      <c r="H52" t="str">
        <f>IFERROR(INDEX('Master - US vs THEM'!$F$2:$F$2951,MATCH($A52&amp;"|"&amp;H$1,'Master - US vs THEM'!$G$2:$G$2951,0)),"")</f>
        <v>US</v>
      </c>
      <c r="I52" t="str">
        <f>IFERROR(INDEX('Master - US vs THEM'!$F$2:$F$2951,MATCH($A52&amp;"|"&amp;I$1,'Master - US vs THEM'!$G$2:$G$2951,0)),"")</f>
        <v>US</v>
      </c>
      <c r="J52" t="str">
        <f>IFERROR(INDEX('Master - US vs THEM'!$F$2:$F$2951,MATCH($A52&amp;"|"&amp;J$1,'Master - US vs THEM'!$G$2:$G$2951,0)),"")</f>
        <v>THEM</v>
      </c>
      <c r="K52" t="str">
        <f>IFERROR(INDEX('Master - US vs THEM'!$F$2:$F$2951,MATCH($A52&amp;"|"&amp;K$1,'Master - US vs THEM'!$G$2:$G$2951,0)),"")</f>
        <v>US</v>
      </c>
    </row>
    <row r="53" spans="1:11" x14ac:dyDescent="0.2">
      <c r="A53" t="str">
        <f>'Brand Family Territory (Enc)'!A53</f>
        <v>Milwaukee's Best Light</v>
      </c>
      <c r="B53" t="str">
        <f>IFERROR(INDEX('Master - US vs THEM'!$F$2:$F$2951,MATCH($A53&amp;"|"&amp;B$1,'Master - US vs THEM'!$G$2:$G$2951,0)),"")</f>
        <v>US</v>
      </c>
      <c r="C53" t="str">
        <f>IFERROR(INDEX('Master - US vs THEM'!$F$2:$F$2951,MATCH($A53&amp;"|"&amp;C$1,'Master - US vs THEM'!$G$2:$G$2951,0)),"")</f>
        <v>US</v>
      </c>
      <c r="D53" t="str">
        <f>IFERROR(INDEX('Master - US vs THEM'!$F$2:$F$2951,MATCH($A53&amp;"|"&amp;D$1,'Master - US vs THEM'!$G$2:$G$2951,0)),"")</f>
        <v>US</v>
      </c>
      <c r="E53" t="str">
        <f>IFERROR(INDEX('Master - US vs THEM'!$F$2:$F$2951,MATCH($A53&amp;"|"&amp;E$1,'Master - US vs THEM'!$G$2:$G$2951,0)),"")</f>
        <v>THEM</v>
      </c>
      <c r="F53" t="str">
        <f>IFERROR(INDEX('Master - US vs THEM'!$F$2:$F$2951,MATCH($A53&amp;"|"&amp;F$1,'Master - US vs THEM'!$G$2:$G$2951,0)),"")</f>
        <v>THEM</v>
      </c>
      <c r="G53" t="str">
        <f>IFERROR(INDEX('Master - US vs THEM'!$F$2:$F$2951,MATCH($A53&amp;"|"&amp;G$1,'Master - US vs THEM'!$G$2:$G$2951,0)),"")</f>
        <v>THEM</v>
      </c>
      <c r="H53" t="str">
        <f>IFERROR(INDEX('Master - US vs THEM'!$F$2:$F$2951,MATCH($A53&amp;"|"&amp;H$1,'Master - US vs THEM'!$G$2:$G$2951,0)),"")</f>
        <v>US</v>
      </c>
      <c r="I53" t="str">
        <f>IFERROR(INDEX('Master - US vs THEM'!$F$2:$F$2951,MATCH($A53&amp;"|"&amp;I$1,'Master - US vs THEM'!$G$2:$G$2951,0)),"")</f>
        <v>US</v>
      </c>
      <c r="J53" t="str">
        <f>IFERROR(INDEX('Master - US vs THEM'!$F$2:$F$2951,MATCH($A53&amp;"|"&amp;J$1,'Master - US vs THEM'!$G$2:$G$2951,0)),"")</f>
        <v>THEM</v>
      </c>
      <c r="K53" t="str">
        <f>IFERROR(INDEX('Master - US vs THEM'!$F$2:$F$2951,MATCH($A53&amp;"|"&amp;K$1,'Master - US vs THEM'!$G$2:$G$2951,0)),"")</f>
        <v>US</v>
      </c>
    </row>
    <row r="54" spans="1:11" x14ac:dyDescent="0.2">
      <c r="A54" t="str">
        <f>'Brand Family Territory (Enc)'!A54</f>
        <v>Modelo Aquas Frescas</v>
      </c>
      <c r="B54" t="str">
        <f>IFERROR(INDEX('Master - US vs THEM'!$F$2:$F$2951,MATCH($A54&amp;"|"&amp;B$1,'Master - US vs THEM'!$G$2:$G$2951,0)),"")</f>
        <v>US</v>
      </c>
      <c r="C54" t="str">
        <f>IFERROR(INDEX('Master - US vs THEM'!$F$2:$F$2951,MATCH($A54&amp;"|"&amp;C$1,'Master - US vs THEM'!$G$2:$G$2951,0)),"")</f>
        <v>US</v>
      </c>
      <c r="D54" t="str">
        <f>IFERROR(INDEX('Master - US vs THEM'!$F$2:$F$2951,MATCH($A54&amp;"|"&amp;D$1,'Master - US vs THEM'!$G$2:$G$2951,0)),"")</f>
        <v>US</v>
      </c>
      <c r="E54" t="str">
        <f>IFERROR(INDEX('Master - US vs THEM'!$F$2:$F$2951,MATCH($A54&amp;"|"&amp;E$1,'Master - US vs THEM'!$G$2:$G$2951,0)),"")</f>
        <v>THEM</v>
      </c>
      <c r="F54" t="str">
        <f>IFERROR(INDEX('Master - US vs THEM'!$F$2:$F$2951,MATCH($A54&amp;"|"&amp;F$1,'Master - US vs THEM'!$G$2:$G$2951,0)),"")</f>
        <v>THEM</v>
      </c>
      <c r="G54" t="str">
        <f>IFERROR(INDEX('Master - US vs THEM'!$F$2:$F$2951,MATCH($A54&amp;"|"&amp;G$1,'Master - US vs THEM'!$G$2:$G$2951,0)),"")</f>
        <v>THEM</v>
      </c>
      <c r="H54" t="str">
        <f>IFERROR(INDEX('Master - US vs THEM'!$F$2:$F$2951,MATCH($A54&amp;"|"&amp;H$1,'Master - US vs THEM'!$G$2:$G$2951,0)),"")</f>
        <v>US</v>
      </c>
      <c r="I54" t="str">
        <f>IFERROR(INDEX('Master - US vs THEM'!$F$2:$F$2951,MATCH($A54&amp;"|"&amp;I$1,'Master - US vs THEM'!$G$2:$G$2951,0)),"")</f>
        <v>US</v>
      </c>
      <c r="J54" t="str">
        <f>IFERROR(INDEX('Master - US vs THEM'!$F$2:$F$2951,MATCH($A54&amp;"|"&amp;J$1,'Master - US vs THEM'!$G$2:$G$2951,0)),"")</f>
        <v>THEM</v>
      </c>
      <c r="K54" t="str">
        <f>IFERROR(INDEX('Master - US vs THEM'!$F$2:$F$2951,MATCH($A54&amp;"|"&amp;K$1,'Master - US vs THEM'!$G$2:$G$2951,0)),"")</f>
        <v>US</v>
      </c>
    </row>
    <row r="55" spans="1:11" x14ac:dyDescent="0.2">
      <c r="A55" t="str">
        <f>'Brand Family Territory (Enc)'!A55</f>
        <v>Modelo Chelada</v>
      </c>
      <c r="B55" t="str">
        <f>IFERROR(INDEX('Master - US vs THEM'!$F$2:$F$2951,MATCH($A55&amp;"|"&amp;B$1,'Master - US vs THEM'!$G$2:$G$2951,0)),"")</f>
        <v>US</v>
      </c>
      <c r="C55" t="str">
        <f>IFERROR(INDEX('Master - US vs THEM'!$F$2:$F$2951,MATCH($A55&amp;"|"&amp;C$1,'Master - US vs THEM'!$G$2:$G$2951,0)),"")</f>
        <v>US</v>
      </c>
      <c r="D55" t="str">
        <f>IFERROR(INDEX('Master - US vs THEM'!$F$2:$F$2951,MATCH($A55&amp;"|"&amp;D$1,'Master - US vs THEM'!$G$2:$G$2951,0)),"")</f>
        <v>US</v>
      </c>
      <c r="E55" t="str">
        <f>IFERROR(INDEX('Master - US vs THEM'!$F$2:$F$2951,MATCH($A55&amp;"|"&amp;E$1,'Master - US vs THEM'!$G$2:$G$2951,0)),"")</f>
        <v>THEM</v>
      </c>
      <c r="F55" t="str">
        <f>IFERROR(INDEX('Master - US vs THEM'!$F$2:$F$2951,MATCH($A55&amp;"|"&amp;F$1,'Master - US vs THEM'!$G$2:$G$2951,0)),"")</f>
        <v>THEM</v>
      </c>
      <c r="G55" t="str">
        <f>IFERROR(INDEX('Master - US vs THEM'!$F$2:$F$2951,MATCH($A55&amp;"|"&amp;G$1,'Master - US vs THEM'!$G$2:$G$2951,0)),"")</f>
        <v>THEM</v>
      </c>
      <c r="H55" t="str">
        <f>IFERROR(INDEX('Master - US vs THEM'!$F$2:$F$2951,MATCH($A55&amp;"|"&amp;H$1,'Master - US vs THEM'!$G$2:$G$2951,0)),"")</f>
        <v>US</v>
      </c>
      <c r="I55" t="str">
        <f>IFERROR(INDEX('Master - US vs THEM'!$F$2:$F$2951,MATCH($A55&amp;"|"&amp;I$1,'Master - US vs THEM'!$G$2:$G$2951,0)),"")</f>
        <v>US</v>
      </c>
      <c r="J55" t="str">
        <f>IFERROR(INDEX('Master - US vs THEM'!$F$2:$F$2951,MATCH($A55&amp;"|"&amp;J$1,'Master - US vs THEM'!$G$2:$G$2951,0)),"")</f>
        <v>THEM</v>
      </c>
      <c r="K55" t="str">
        <f>IFERROR(INDEX('Master - US vs THEM'!$F$2:$F$2951,MATCH($A55&amp;"|"&amp;K$1,'Master - US vs THEM'!$G$2:$G$2951,0)),"")</f>
        <v>US</v>
      </c>
    </row>
    <row r="56" spans="1:11" x14ac:dyDescent="0.2">
      <c r="A56" t="str">
        <f>'Brand Family Territory (Enc)'!A56</f>
        <v>Modelo Especial</v>
      </c>
      <c r="B56" t="str">
        <f>IFERROR(INDEX('Master - US vs THEM'!$F$2:$F$2951,MATCH($A56&amp;"|"&amp;B$1,'Master - US vs THEM'!$G$2:$G$2951,0)),"")</f>
        <v>US</v>
      </c>
      <c r="C56" t="str">
        <f>IFERROR(INDEX('Master - US vs THEM'!$F$2:$F$2951,MATCH($A56&amp;"|"&amp;C$1,'Master - US vs THEM'!$G$2:$G$2951,0)),"")</f>
        <v>US</v>
      </c>
      <c r="D56" t="str">
        <f>IFERROR(INDEX('Master - US vs THEM'!$F$2:$F$2951,MATCH($A56&amp;"|"&amp;D$1,'Master - US vs THEM'!$G$2:$G$2951,0)),"")</f>
        <v>US</v>
      </c>
      <c r="E56" t="str">
        <f>IFERROR(INDEX('Master - US vs THEM'!$F$2:$F$2951,MATCH($A56&amp;"|"&amp;E$1,'Master - US vs THEM'!$G$2:$G$2951,0)),"")</f>
        <v>THEM</v>
      </c>
      <c r="F56" t="str">
        <f>IFERROR(INDEX('Master - US vs THEM'!$F$2:$F$2951,MATCH($A56&amp;"|"&amp;F$1,'Master - US vs THEM'!$G$2:$G$2951,0)),"")</f>
        <v>THEM</v>
      </c>
      <c r="G56" t="str">
        <f>IFERROR(INDEX('Master - US vs THEM'!$F$2:$F$2951,MATCH($A56&amp;"|"&amp;G$1,'Master - US vs THEM'!$G$2:$G$2951,0)),"")</f>
        <v>THEM</v>
      </c>
      <c r="H56" t="str">
        <f>IFERROR(INDEX('Master - US vs THEM'!$F$2:$F$2951,MATCH($A56&amp;"|"&amp;H$1,'Master - US vs THEM'!$G$2:$G$2951,0)),"")</f>
        <v>US</v>
      </c>
      <c r="I56" t="str">
        <f>IFERROR(INDEX('Master - US vs THEM'!$F$2:$F$2951,MATCH($A56&amp;"|"&amp;I$1,'Master - US vs THEM'!$G$2:$G$2951,0)),"")</f>
        <v>US</v>
      </c>
      <c r="J56" t="str">
        <f>IFERROR(INDEX('Master - US vs THEM'!$F$2:$F$2951,MATCH($A56&amp;"|"&amp;J$1,'Master - US vs THEM'!$G$2:$G$2951,0)),"")</f>
        <v>THEM</v>
      </c>
      <c r="K56" t="str">
        <f>IFERROR(INDEX('Master - US vs THEM'!$F$2:$F$2951,MATCH($A56&amp;"|"&amp;K$1,'Master - US vs THEM'!$G$2:$G$2951,0)),"")</f>
        <v>US</v>
      </c>
    </row>
    <row r="57" spans="1:11" x14ac:dyDescent="0.2">
      <c r="A57" t="str">
        <f>'Brand Family Territory (Enc)'!A57</f>
        <v>Modelo Negra</v>
      </c>
      <c r="B57" t="str">
        <f>IFERROR(INDEX('Master - US vs THEM'!$F$2:$F$2951,MATCH($A57&amp;"|"&amp;B$1,'Master - US vs THEM'!$G$2:$G$2951,0)),"")</f>
        <v>US</v>
      </c>
      <c r="C57" t="str">
        <f>IFERROR(INDEX('Master - US vs THEM'!$F$2:$F$2951,MATCH($A57&amp;"|"&amp;C$1,'Master - US vs THEM'!$G$2:$G$2951,0)),"")</f>
        <v>US</v>
      </c>
      <c r="D57" t="str">
        <f>IFERROR(INDEX('Master - US vs THEM'!$F$2:$F$2951,MATCH($A57&amp;"|"&amp;D$1,'Master - US vs THEM'!$G$2:$G$2951,0)),"")</f>
        <v>US</v>
      </c>
      <c r="E57" t="str">
        <f>IFERROR(INDEX('Master - US vs THEM'!$F$2:$F$2951,MATCH($A57&amp;"|"&amp;E$1,'Master - US vs THEM'!$G$2:$G$2951,0)),"")</f>
        <v>THEM</v>
      </c>
      <c r="F57" t="str">
        <f>IFERROR(INDEX('Master - US vs THEM'!$F$2:$F$2951,MATCH($A57&amp;"|"&amp;F$1,'Master - US vs THEM'!$G$2:$G$2951,0)),"")</f>
        <v>THEM</v>
      </c>
      <c r="G57" t="str">
        <f>IFERROR(INDEX('Master - US vs THEM'!$F$2:$F$2951,MATCH($A57&amp;"|"&amp;G$1,'Master - US vs THEM'!$G$2:$G$2951,0)),"")</f>
        <v>THEM</v>
      </c>
      <c r="H57" t="str">
        <f>IFERROR(INDEX('Master - US vs THEM'!$F$2:$F$2951,MATCH($A57&amp;"|"&amp;H$1,'Master - US vs THEM'!$G$2:$G$2951,0)),"")</f>
        <v>US</v>
      </c>
      <c r="I57" t="str">
        <f>IFERROR(INDEX('Master - US vs THEM'!$F$2:$F$2951,MATCH($A57&amp;"|"&amp;I$1,'Master - US vs THEM'!$G$2:$G$2951,0)),"")</f>
        <v>US</v>
      </c>
      <c r="J57" t="str">
        <f>IFERROR(INDEX('Master - US vs THEM'!$F$2:$F$2951,MATCH($A57&amp;"|"&amp;J$1,'Master - US vs THEM'!$G$2:$G$2951,0)),"")</f>
        <v>THEM</v>
      </c>
      <c r="K57" t="str">
        <f>IFERROR(INDEX('Master - US vs THEM'!$F$2:$F$2951,MATCH($A57&amp;"|"&amp;K$1,'Master - US vs THEM'!$G$2:$G$2951,0)),"")</f>
        <v>US</v>
      </c>
    </row>
    <row r="58" spans="1:11" x14ac:dyDescent="0.2">
      <c r="A58" t="str">
        <f>'Brand Family Territory (Enc)'!A58</f>
        <v>Modelo Oro</v>
      </c>
      <c r="B58" t="str">
        <f>IFERROR(INDEX('Master - US vs THEM'!$F$2:$F$2951,MATCH($A58&amp;"|"&amp;B$1,'Master - US vs THEM'!$G$2:$G$2951,0)),"")</f>
        <v>US</v>
      </c>
      <c r="C58" t="str">
        <f>IFERROR(INDEX('Master - US vs THEM'!$F$2:$F$2951,MATCH($A58&amp;"|"&amp;C$1,'Master - US vs THEM'!$G$2:$G$2951,0)),"")</f>
        <v>US</v>
      </c>
      <c r="D58" t="str">
        <f>IFERROR(INDEX('Master - US vs THEM'!$F$2:$F$2951,MATCH($A58&amp;"|"&amp;D$1,'Master - US vs THEM'!$G$2:$G$2951,0)),"")</f>
        <v>US</v>
      </c>
      <c r="E58" t="str">
        <f>IFERROR(INDEX('Master - US vs THEM'!$F$2:$F$2951,MATCH($A58&amp;"|"&amp;E$1,'Master - US vs THEM'!$G$2:$G$2951,0)),"")</f>
        <v>THEM</v>
      </c>
      <c r="F58" t="str">
        <f>IFERROR(INDEX('Master - US vs THEM'!$F$2:$F$2951,MATCH($A58&amp;"|"&amp;F$1,'Master - US vs THEM'!$G$2:$G$2951,0)),"")</f>
        <v>THEM</v>
      </c>
      <c r="G58" t="str">
        <f>IFERROR(INDEX('Master - US vs THEM'!$F$2:$F$2951,MATCH($A58&amp;"|"&amp;G$1,'Master - US vs THEM'!$G$2:$G$2951,0)),"")</f>
        <v>THEM</v>
      </c>
      <c r="H58" t="str">
        <f>IFERROR(INDEX('Master - US vs THEM'!$F$2:$F$2951,MATCH($A58&amp;"|"&amp;H$1,'Master - US vs THEM'!$G$2:$G$2951,0)),"")</f>
        <v>US</v>
      </c>
      <c r="I58" t="str">
        <f>IFERROR(INDEX('Master - US vs THEM'!$F$2:$F$2951,MATCH($A58&amp;"|"&amp;I$1,'Master - US vs THEM'!$G$2:$G$2951,0)),"")</f>
        <v>US</v>
      </c>
      <c r="J58" t="str">
        <f>IFERROR(INDEX('Master - US vs THEM'!$F$2:$F$2951,MATCH($A58&amp;"|"&amp;J$1,'Master - US vs THEM'!$G$2:$G$2951,0)),"")</f>
        <v>THEM</v>
      </c>
      <c r="K58" t="str">
        <f>IFERROR(INDEX('Master - US vs THEM'!$F$2:$F$2951,MATCH($A58&amp;"|"&amp;K$1,'Master - US vs THEM'!$G$2:$G$2951,0)),"")</f>
        <v>US</v>
      </c>
    </row>
    <row r="59" spans="1:11" x14ac:dyDescent="0.2">
      <c r="A59" t="str">
        <f>'Brand Family Territory (Enc)'!A59</f>
        <v>Molson</v>
      </c>
      <c r="B59" t="str">
        <f>IFERROR(INDEX('Master - US vs THEM'!$F$2:$F$2951,MATCH($A59&amp;"|"&amp;B$1,'Master - US vs THEM'!$G$2:$G$2951,0)),"")</f>
        <v>US</v>
      </c>
      <c r="C59" t="str">
        <f>IFERROR(INDEX('Master - US vs THEM'!$F$2:$F$2951,MATCH($A59&amp;"|"&amp;C$1,'Master - US vs THEM'!$G$2:$G$2951,0)),"")</f>
        <v>US</v>
      </c>
      <c r="D59" t="str">
        <f>IFERROR(INDEX('Master - US vs THEM'!$F$2:$F$2951,MATCH($A59&amp;"|"&amp;D$1,'Master - US vs THEM'!$G$2:$G$2951,0)),"")</f>
        <v>US</v>
      </c>
      <c r="E59" t="str">
        <f>IFERROR(INDEX('Master - US vs THEM'!$F$2:$F$2951,MATCH($A59&amp;"|"&amp;E$1,'Master - US vs THEM'!$G$2:$G$2951,0)),"")</f>
        <v>THEM</v>
      </c>
      <c r="F59" t="str">
        <f>IFERROR(INDEX('Master - US vs THEM'!$F$2:$F$2951,MATCH($A59&amp;"|"&amp;F$1,'Master - US vs THEM'!$G$2:$G$2951,0)),"")</f>
        <v>THEM</v>
      </c>
      <c r="G59" t="str">
        <f>IFERROR(INDEX('Master - US vs THEM'!$F$2:$F$2951,MATCH($A59&amp;"|"&amp;G$1,'Master - US vs THEM'!$G$2:$G$2951,0)),"")</f>
        <v>THEM</v>
      </c>
      <c r="H59" t="str">
        <f>IFERROR(INDEX('Master - US vs THEM'!$F$2:$F$2951,MATCH($A59&amp;"|"&amp;H$1,'Master - US vs THEM'!$G$2:$G$2951,0)),"")</f>
        <v>US</v>
      </c>
      <c r="I59" t="str">
        <f>IFERROR(INDEX('Master - US vs THEM'!$F$2:$F$2951,MATCH($A59&amp;"|"&amp;I$1,'Master - US vs THEM'!$G$2:$G$2951,0)),"")</f>
        <v>US</v>
      </c>
      <c r="J59" t="str">
        <f>IFERROR(INDEX('Master - US vs THEM'!$F$2:$F$2951,MATCH($A59&amp;"|"&amp;J$1,'Master - US vs THEM'!$G$2:$G$2951,0)),"")</f>
        <v>THEM</v>
      </c>
      <c r="K59" t="str">
        <f>IFERROR(INDEX('Master - US vs THEM'!$F$2:$F$2951,MATCH($A59&amp;"|"&amp;K$1,'Master - US vs THEM'!$G$2:$G$2951,0)),"")</f>
        <v>US</v>
      </c>
    </row>
    <row r="60" spans="1:11" x14ac:dyDescent="0.2">
      <c r="A60" t="str">
        <f>'Brand Family Territory (Enc)'!A60</f>
        <v>Moosehead</v>
      </c>
      <c r="B60" t="str">
        <f>IFERROR(INDEX('Master - US vs THEM'!$F$2:$F$2951,MATCH($A60&amp;"|"&amp;B$1,'Master - US vs THEM'!$G$2:$G$2951,0)),"")</f>
        <v>US</v>
      </c>
      <c r="C60" t="str">
        <f>IFERROR(INDEX('Master - US vs THEM'!$F$2:$F$2951,MATCH($A60&amp;"|"&amp;C$1,'Master - US vs THEM'!$G$2:$G$2951,0)),"")</f>
        <v>US</v>
      </c>
      <c r="D60" t="str">
        <f>IFERROR(INDEX('Master - US vs THEM'!$F$2:$F$2951,MATCH($A60&amp;"|"&amp;D$1,'Master - US vs THEM'!$G$2:$G$2951,0)),"")</f>
        <v>US</v>
      </c>
      <c r="E60" t="str">
        <f>IFERROR(INDEX('Master - US vs THEM'!$F$2:$F$2951,MATCH($A60&amp;"|"&amp;E$1,'Master - US vs THEM'!$G$2:$G$2951,0)),"")</f>
        <v>THEM</v>
      </c>
      <c r="F60" t="str">
        <f>IFERROR(INDEX('Master - US vs THEM'!$F$2:$F$2951,MATCH($A60&amp;"|"&amp;F$1,'Master - US vs THEM'!$G$2:$G$2951,0)),"")</f>
        <v>THEM</v>
      </c>
      <c r="G60" t="str">
        <f>IFERROR(INDEX('Master - US vs THEM'!$F$2:$F$2951,MATCH($A60&amp;"|"&amp;G$1,'Master - US vs THEM'!$G$2:$G$2951,0)),"")</f>
        <v>THEM</v>
      </c>
      <c r="H60" t="str">
        <f>IFERROR(INDEX('Master - US vs THEM'!$F$2:$F$2951,MATCH($A60&amp;"|"&amp;H$1,'Master - US vs THEM'!$G$2:$G$2951,0)),"")</f>
        <v>US</v>
      </c>
      <c r="I60" t="str">
        <f>IFERROR(INDEX('Master - US vs THEM'!$F$2:$F$2951,MATCH($A60&amp;"|"&amp;I$1,'Master - US vs THEM'!$G$2:$G$2951,0)),"")</f>
        <v>US</v>
      </c>
      <c r="J60" t="str">
        <f>IFERROR(INDEX('Master - US vs THEM'!$F$2:$F$2951,MATCH($A60&amp;"|"&amp;J$1,'Master - US vs THEM'!$G$2:$G$2951,0)),"")</f>
        <v>THEM</v>
      </c>
      <c r="K60" t="str">
        <f>IFERROR(INDEX('Master - US vs THEM'!$F$2:$F$2951,MATCH($A60&amp;"|"&amp;K$1,'Master - US vs THEM'!$G$2:$G$2951,0)),"")</f>
        <v>US</v>
      </c>
    </row>
    <row r="61" spans="1:11" x14ac:dyDescent="0.2">
      <c r="A61" t="str">
        <f>'Brand Family Territory (Enc)'!A61</f>
        <v>Mxd Cocktails</v>
      </c>
      <c r="B61" t="str">
        <f>IFERROR(INDEX('Master - US vs THEM'!$F$2:$F$2951,MATCH($A61&amp;"|"&amp;B$1,'Master - US vs THEM'!$G$2:$G$2951,0)),"")</f>
        <v>US</v>
      </c>
      <c r="C61" t="str">
        <f>IFERROR(INDEX('Master - US vs THEM'!$F$2:$F$2951,MATCH($A61&amp;"|"&amp;C$1,'Master - US vs THEM'!$G$2:$G$2951,0)),"")</f>
        <v>US</v>
      </c>
      <c r="D61" t="str">
        <f>IFERROR(INDEX('Master - US vs THEM'!$F$2:$F$2951,MATCH($A61&amp;"|"&amp;D$1,'Master - US vs THEM'!$G$2:$G$2951,0)),"")</f>
        <v>US</v>
      </c>
      <c r="E61" t="str">
        <f>IFERROR(INDEX('Master - US vs THEM'!$F$2:$F$2951,MATCH($A61&amp;"|"&amp;E$1,'Master - US vs THEM'!$G$2:$G$2951,0)),"")</f>
        <v>THEM</v>
      </c>
      <c r="F61" t="str">
        <f>IFERROR(INDEX('Master - US vs THEM'!$F$2:$F$2951,MATCH($A61&amp;"|"&amp;F$1,'Master - US vs THEM'!$G$2:$G$2951,0)),"")</f>
        <v>THEM</v>
      </c>
      <c r="G61" t="str">
        <f>IFERROR(INDEX('Master - US vs THEM'!$F$2:$F$2951,MATCH($A61&amp;"|"&amp;G$1,'Master - US vs THEM'!$G$2:$G$2951,0)),"")</f>
        <v>THEM</v>
      </c>
      <c r="H61" t="str">
        <f>IFERROR(INDEX('Master - US vs THEM'!$F$2:$F$2951,MATCH($A61&amp;"|"&amp;H$1,'Master - US vs THEM'!$G$2:$G$2951,0)),"")</f>
        <v>US</v>
      </c>
      <c r="I61" t="str">
        <f>IFERROR(INDEX('Master - US vs THEM'!$F$2:$F$2951,MATCH($A61&amp;"|"&amp;I$1,'Master - US vs THEM'!$G$2:$G$2951,0)),"")</f>
        <v>US</v>
      </c>
      <c r="J61" t="str">
        <f>IFERROR(INDEX('Master - US vs THEM'!$F$2:$F$2951,MATCH($A61&amp;"|"&amp;J$1,'Master - US vs THEM'!$G$2:$G$2951,0)),"")</f>
        <v>THEM</v>
      </c>
      <c r="K61" t="str">
        <f>IFERROR(INDEX('Master - US vs THEM'!$F$2:$F$2951,MATCH($A61&amp;"|"&amp;K$1,'Master - US vs THEM'!$G$2:$G$2951,0)),"")</f>
        <v>US</v>
      </c>
    </row>
    <row r="62" spans="1:11" x14ac:dyDescent="0.2">
      <c r="A62" t="str">
        <f>'Brand Family Territory (Enc)'!A62</f>
        <v>Del's Shandy</v>
      </c>
      <c r="B62" t="str">
        <f>IFERROR(INDEX('Master - US vs THEM'!$F$2:$F$2951,MATCH($A62&amp;"|"&amp;B$1,'Master - US vs THEM'!$G$2:$G$2951,0)),"")</f>
        <v>US</v>
      </c>
      <c r="C62" t="str">
        <f>IFERROR(INDEX('Master - US vs THEM'!$F$2:$F$2951,MATCH($A62&amp;"|"&amp;C$1,'Master - US vs THEM'!$G$2:$G$2951,0)),"")</f>
        <v>US</v>
      </c>
      <c r="D62" t="str">
        <f>IFERROR(INDEX('Master - US vs THEM'!$F$2:$F$2951,MATCH($A62&amp;"|"&amp;D$1,'Master - US vs THEM'!$G$2:$G$2951,0)),"")</f>
        <v>US</v>
      </c>
      <c r="E62" t="str">
        <f>IFERROR(INDEX('Master - US vs THEM'!$F$2:$F$2951,MATCH($A62&amp;"|"&amp;E$1,'Master - US vs THEM'!$G$2:$G$2951,0)),"")</f>
        <v>THEM</v>
      </c>
      <c r="F62" t="str">
        <f>IFERROR(INDEX('Master - US vs THEM'!$F$2:$F$2951,MATCH($A62&amp;"|"&amp;F$1,'Master - US vs THEM'!$G$2:$G$2951,0)),"")</f>
        <v>THEM</v>
      </c>
      <c r="G62" t="str">
        <f>IFERROR(INDEX('Master - US vs THEM'!$F$2:$F$2951,MATCH($A62&amp;"|"&amp;G$1,'Master - US vs THEM'!$G$2:$G$2951,0)),"")</f>
        <v>THEM</v>
      </c>
      <c r="H62" t="str">
        <f>IFERROR(INDEX('Master - US vs THEM'!$F$2:$F$2951,MATCH($A62&amp;"|"&amp;H$1,'Master - US vs THEM'!$G$2:$G$2951,0)),"")</f>
        <v>US</v>
      </c>
      <c r="I62" t="str">
        <f>IFERROR(INDEX('Master - US vs THEM'!$F$2:$F$2951,MATCH($A62&amp;"|"&amp;I$1,'Master - US vs THEM'!$G$2:$G$2951,0)),"")</f>
        <v>US</v>
      </c>
      <c r="J62" t="str">
        <f>IFERROR(INDEX('Master - US vs THEM'!$F$2:$F$2951,MATCH($A62&amp;"|"&amp;J$1,'Master - US vs THEM'!$G$2:$G$2951,0)),"")</f>
        <v>THEM</v>
      </c>
      <c r="K62" t="str">
        <f>IFERROR(INDEX('Master - US vs THEM'!$F$2:$F$2951,MATCH($A62&amp;"|"&amp;K$1,'Master - US vs THEM'!$G$2:$G$2951,0)),"")</f>
        <v>US</v>
      </c>
    </row>
    <row r="63" spans="1:11" x14ac:dyDescent="0.2">
      <c r="A63" t="str">
        <f>'Brand Family Territory (Enc)'!A63</f>
        <v>Narragansett</v>
      </c>
      <c r="B63" t="str">
        <f>IFERROR(INDEX('Master - US vs THEM'!$F$2:$F$2951,MATCH($A63&amp;"|"&amp;B$1,'Master - US vs THEM'!$G$2:$G$2951,0)),"")</f>
        <v>US</v>
      </c>
      <c r="C63" t="str">
        <f>IFERROR(INDEX('Master - US vs THEM'!$F$2:$F$2951,MATCH($A63&amp;"|"&amp;C$1,'Master - US vs THEM'!$G$2:$G$2951,0)),"")</f>
        <v>US</v>
      </c>
      <c r="D63" t="str">
        <f>IFERROR(INDEX('Master - US vs THEM'!$F$2:$F$2951,MATCH($A63&amp;"|"&amp;D$1,'Master - US vs THEM'!$G$2:$G$2951,0)),"")</f>
        <v>US</v>
      </c>
      <c r="E63" t="str">
        <f>IFERROR(INDEX('Master - US vs THEM'!$F$2:$F$2951,MATCH($A63&amp;"|"&amp;E$1,'Master - US vs THEM'!$G$2:$G$2951,0)),"")</f>
        <v>THEM</v>
      </c>
      <c r="F63" t="str">
        <f>IFERROR(INDEX('Master - US vs THEM'!$F$2:$F$2951,MATCH($A63&amp;"|"&amp;F$1,'Master - US vs THEM'!$G$2:$G$2951,0)),"")</f>
        <v>THEM</v>
      </c>
      <c r="G63" t="str">
        <f>IFERROR(INDEX('Master - US vs THEM'!$F$2:$F$2951,MATCH($A63&amp;"|"&amp;G$1,'Master - US vs THEM'!$G$2:$G$2951,0)),"")</f>
        <v>THEM</v>
      </c>
      <c r="H63" t="str">
        <f>IFERROR(INDEX('Master - US vs THEM'!$F$2:$F$2951,MATCH($A63&amp;"|"&amp;H$1,'Master - US vs THEM'!$G$2:$G$2951,0)),"")</f>
        <v>US</v>
      </c>
      <c r="I63" t="str">
        <f>IFERROR(INDEX('Master - US vs THEM'!$F$2:$F$2951,MATCH($A63&amp;"|"&amp;I$1,'Master - US vs THEM'!$G$2:$G$2951,0)),"")</f>
        <v>US</v>
      </c>
      <c r="J63" t="str">
        <f>IFERROR(INDEX('Master - US vs THEM'!$F$2:$F$2951,MATCH($A63&amp;"|"&amp;J$1,'Master - US vs THEM'!$G$2:$G$2951,0)),"")</f>
        <v>THEM</v>
      </c>
      <c r="K63" t="str">
        <f>IFERROR(INDEX('Master - US vs THEM'!$F$2:$F$2951,MATCH($A63&amp;"|"&amp;K$1,'Master - US vs THEM'!$G$2:$G$2951,0)),"")</f>
        <v>US</v>
      </c>
    </row>
    <row r="64" spans="1:11" x14ac:dyDescent="0.2">
      <c r="A64" t="str">
        <f>'Brand Family Territory (Enc)'!A64</f>
        <v>New Belgium Brewing Company</v>
      </c>
      <c r="B64" t="str">
        <f>IFERROR(INDEX('Master - US vs THEM'!$F$2:$F$2951,MATCH($A64&amp;"|"&amp;B$1,'Master - US vs THEM'!$G$2:$G$2951,0)),"")</f>
        <v>US</v>
      </c>
      <c r="C64" t="str">
        <f>IFERROR(INDEX('Master - US vs THEM'!$F$2:$F$2951,MATCH($A64&amp;"|"&amp;C$1,'Master - US vs THEM'!$G$2:$G$2951,0)),"")</f>
        <v>US</v>
      </c>
      <c r="D64" t="str">
        <f>IFERROR(INDEX('Master - US vs THEM'!$F$2:$F$2951,MATCH($A64&amp;"|"&amp;D$1,'Master - US vs THEM'!$G$2:$G$2951,0)),"")</f>
        <v>US</v>
      </c>
      <c r="E64" t="str">
        <f>IFERROR(INDEX('Master - US vs THEM'!$F$2:$F$2951,MATCH($A64&amp;"|"&amp;E$1,'Master - US vs THEM'!$G$2:$G$2951,0)),"")</f>
        <v>THEM</v>
      </c>
      <c r="F64" t="str">
        <f>IFERROR(INDEX('Master - US vs THEM'!$F$2:$F$2951,MATCH($A64&amp;"|"&amp;F$1,'Master - US vs THEM'!$G$2:$G$2951,0)),"")</f>
        <v>THEM</v>
      </c>
      <c r="G64" t="str">
        <f>IFERROR(INDEX('Master - US vs THEM'!$F$2:$F$2951,MATCH($A64&amp;"|"&amp;G$1,'Master - US vs THEM'!$G$2:$G$2951,0)),"")</f>
        <v>THEM</v>
      </c>
      <c r="H64" t="str">
        <f>IFERROR(INDEX('Master - US vs THEM'!$F$2:$F$2951,MATCH($A64&amp;"|"&amp;H$1,'Master - US vs THEM'!$G$2:$G$2951,0)),"")</f>
        <v>US</v>
      </c>
      <c r="I64" t="str">
        <f>IFERROR(INDEX('Master - US vs THEM'!$F$2:$F$2951,MATCH($A64&amp;"|"&amp;I$1,'Master - US vs THEM'!$G$2:$G$2951,0)),"")</f>
        <v>US</v>
      </c>
      <c r="J64" t="str">
        <f>IFERROR(INDEX('Master - US vs THEM'!$F$2:$F$2951,MATCH($A64&amp;"|"&amp;J$1,'Master - US vs THEM'!$G$2:$G$2951,0)),"")</f>
        <v>THEM</v>
      </c>
      <c r="K64" t="str">
        <f>IFERROR(INDEX('Master - US vs THEM'!$F$2:$F$2951,MATCH($A64&amp;"|"&amp;K$1,'Master - US vs THEM'!$G$2:$G$2951,0)),"")</f>
        <v>US</v>
      </c>
    </row>
    <row r="65" spans="1:11" x14ac:dyDescent="0.2">
      <c r="A65" t="str">
        <f>'Brand Family Territory (Enc)'!A65</f>
        <v>Voodoo Family</v>
      </c>
      <c r="B65" t="str">
        <f>IFERROR(INDEX('Master - US vs THEM'!$F$2:$F$2951,MATCH($A65&amp;"|"&amp;B$1,'Master - US vs THEM'!$G$2:$G$2951,0)),"")</f>
        <v>US</v>
      </c>
      <c r="C65" t="str">
        <f>IFERROR(INDEX('Master - US vs THEM'!$F$2:$F$2951,MATCH($A65&amp;"|"&amp;C$1,'Master - US vs THEM'!$G$2:$G$2951,0)),"")</f>
        <v>US</v>
      </c>
      <c r="D65" t="str">
        <f>IFERROR(INDEX('Master - US vs THEM'!$F$2:$F$2951,MATCH($A65&amp;"|"&amp;D$1,'Master - US vs THEM'!$G$2:$G$2951,0)),"")</f>
        <v>US</v>
      </c>
      <c r="E65" t="str">
        <f>IFERROR(INDEX('Master - US vs THEM'!$F$2:$F$2951,MATCH($A65&amp;"|"&amp;E$1,'Master - US vs THEM'!$G$2:$G$2951,0)),"")</f>
        <v>THEM</v>
      </c>
      <c r="F65" t="str">
        <f>IFERROR(INDEX('Master - US vs THEM'!$F$2:$F$2951,MATCH($A65&amp;"|"&amp;F$1,'Master - US vs THEM'!$G$2:$G$2951,0)),"")</f>
        <v>THEM</v>
      </c>
      <c r="G65" t="str">
        <f>IFERROR(INDEX('Master - US vs THEM'!$F$2:$F$2951,MATCH($A65&amp;"|"&amp;G$1,'Master - US vs THEM'!$G$2:$G$2951,0)),"")</f>
        <v>THEM</v>
      </c>
      <c r="H65" t="str">
        <f>IFERROR(INDEX('Master - US vs THEM'!$F$2:$F$2951,MATCH($A65&amp;"|"&amp;H$1,'Master - US vs THEM'!$G$2:$G$2951,0)),"")</f>
        <v>US</v>
      </c>
      <c r="I65" t="str">
        <f>IFERROR(INDEX('Master - US vs THEM'!$F$2:$F$2951,MATCH($A65&amp;"|"&amp;I$1,'Master - US vs THEM'!$G$2:$G$2951,0)),"")</f>
        <v>US</v>
      </c>
      <c r="J65" t="str">
        <f>IFERROR(INDEX('Master - US vs THEM'!$F$2:$F$2951,MATCH($A65&amp;"|"&amp;J$1,'Master - US vs THEM'!$G$2:$G$2951,0)),"")</f>
        <v>THEM</v>
      </c>
      <c r="K65" t="str">
        <f>IFERROR(INDEX('Master - US vs THEM'!$F$2:$F$2951,MATCH($A65&amp;"|"&amp;K$1,'Master - US vs THEM'!$G$2:$G$2951,0)),"")</f>
        <v>US</v>
      </c>
    </row>
    <row r="66" spans="1:11" x14ac:dyDescent="0.2">
      <c r="A66" t="str">
        <f>'Brand Family Territory (Enc)'!A66</f>
        <v>Fat Tire Family</v>
      </c>
      <c r="B66" t="str">
        <f>IFERROR(INDEX('Master - US vs THEM'!$F$2:$F$2951,MATCH($A66&amp;"|"&amp;B$1,'Master - US vs THEM'!$G$2:$G$2951,0)),"")</f>
        <v>US</v>
      </c>
      <c r="C66" t="str">
        <f>IFERROR(INDEX('Master - US vs THEM'!$F$2:$F$2951,MATCH($A66&amp;"|"&amp;C$1,'Master - US vs THEM'!$G$2:$G$2951,0)),"")</f>
        <v>US</v>
      </c>
      <c r="D66" t="str">
        <f>IFERROR(INDEX('Master - US vs THEM'!$F$2:$F$2951,MATCH($A66&amp;"|"&amp;D$1,'Master - US vs THEM'!$G$2:$G$2951,0)),"")</f>
        <v>US</v>
      </c>
      <c r="E66" t="str">
        <f>IFERROR(INDEX('Master - US vs THEM'!$F$2:$F$2951,MATCH($A66&amp;"|"&amp;E$1,'Master - US vs THEM'!$G$2:$G$2951,0)),"")</f>
        <v>THEM</v>
      </c>
      <c r="F66" t="str">
        <f>IFERROR(INDEX('Master - US vs THEM'!$F$2:$F$2951,MATCH($A66&amp;"|"&amp;F$1,'Master - US vs THEM'!$G$2:$G$2951,0)),"")</f>
        <v>THEM</v>
      </c>
      <c r="G66" t="str">
        <f>IFERROR(INDEX('Master - US vs THEM'!$F$2:$F$2951,MATCH($A66&amp;"|"&amp;G$1,'Master - US vs THEM'!$G$2:$G$2951,0)),"")</f>
        <v>THEM</v>
      </c>
      <c r="H66" t="str">
        <f>IFERROR(INDEX('Master - US vs THEM'!$F$2:$F$2951,MATCH($A66&amp;"|"&amp;H$1,'Master - US vs THEM'!$G$2:$G$2951,0)),"")</f>
        <v>US</v>
      </c>
      <c r="I66" t="str">
        <f>IFERROR(INDEX('Master - US vs THEM'!$F$2:$F$2951,MATCH($A66&amp;"|"&amp;I$1,'Master - US vs THEM'!$G$2:$G$2951,0)),"")</f>
        <v>US</v>
      </c>
      <c r="J66" t="str">
        <f>IFERROR(INDEX('Master - US vs THEM'!$F$2:$F$2951,MATCH($A66&amp;"|"&amp;J$1,'Master - US vs THEM'!$G$2:$G$2951,0)),"")</f>
        <v>THEM</v>
      </c>
      <c r="K66" t="str">
        <f>IFERROR(INDEX('Master - US vs THEM'!$F$2:$F$2951,MATCH($A66&amp;"|"&amp;K$1,'Master - US vs THEM'!$G$2:$G$2951,0)),"")</f>
        <v>US</v>
      </c>
    </row>
    <row r="67" spans="1:11" x14ac:dyDescent="0.2">
      <c r="A67" t="str">
        <f>'Brand Family Territory (Enc)'!A67</f>
        <v>Voodoo Hardcharged</v>
      </c>
      <c r="B67" t="str">
        <f>IFERROR(INDEX('Master - US vs THEM'!$F$2:$F$2951,MATCH($A67&amp;"|"&amp;B$1,'Master - US vs THEM'!$G$2:$G$2951,0)),"")</f>
        <v>US</v>
      </c>
      <c r="C67" t="str">
        <f>IFERROR(INDEX('Master - US vs THEM'!$F$2:$F$2951,MATCH($A67&amp;"|"&amp;C$1,'Master - US vs THEM'!$G$2:$G$2951,0)),"")</f>
        <v>US</v>
      </c>
      <c r="D67" t="str">
        <f>IFERROR(INDEX('Master - US vs THEM'!$F$2:$F$2951,MATCH($A67&amp;"|"&amp;D$1,'Master - US vs THEM'!$G$2:$G$2951,0)),"")</f>
        <v>US</v>
      </c>
      <c r="E67" t="str">
        <f>IFERROR(INDEX('Master - US vs THEM'!$F$2:$F$2951,MATCH($A67&amp;"|"&amp;E$1,'Master - US vs THEM'!$G$2:$G$2951,0)),"")</f>
        <v>THEM</v>
      </c>
      <c r="F67" t="str">
        <f>IFERROR(INDEX('Master - US vs THEM'!$F$2:$F$2951,MATCH($A67&amp;"|"&amp;F$1,'Master - US vs THEM'!$G$2:$G$2951,0)),"")</f>
        <v>THEM</v>
      </c>
      <c r="G67" t="str">
        <f>IFERROR(INDEX('Master - US vs THEM'!$F$2:$F$2951,MATCH($A67&amp;"|"&amp;G$1,'Master - US vs THEM'!$G$2:$G$2951,0)),"")</f>
        <v>THEM</v>
      </c>
      <c r="H67" t="str">
        <f>IFERROR(INDEX('Master - US vs THEM'!$F$2:$F$2951,MATCH($A67&amp;"|"&amp;H$1,'Master - US vs THEM'!$G$2:$G$2951,0)),"")</f>
        <v>US</v>
      </c>
      <c r="I67" t="str">
        <f>IFERROR(INDEX('Master - US vs THEM'!$F$2:$F$2951,MATCH($A67&amp;"|"&amp;I$1,'Master - US vs THEM'!$G$2:$G$2951,0)),"")</f>
        <v>US</v>
      </c>
      <c r="J67" t="str">
        <f>IFERROR(INDEX('Master - US vs THEM'!$F$2:$F$2951,MATCH($A67&amp;"|"&amp;J$1,'Master - US vs THEM'!$G$2:$G$2951,0)),"")</f>
        <v>THEM</v>
      </c>
      <c r="K67" t="str">
        <f>IFERROR(INDEX('Master - US vs THEM'!$F$2:$F$2951,MATCH($A67&amp;"|"&amp;K$1,'Master - US vs THEM'!$G$2:$G$2951,0)),"")</f>
        <v>US</v>
      </c>
    </row>
    <row r="68" spans="1:11" x14ac:dyDescent="0.2">
      <c r="A68" t="str">
        <f>'Brand Family Territory (Enc)'!A68</f>
        <v>Old English</v>
      </c>
      <c r="B68" t="str">
        <f>IFERROR(INDEX('Master - US vs THEM'!$F$2:$F$2951,MATCH($A68&amp;"|"&amp;B$1,'Master - US vs THEM'!$G$2:$G$2951,0)),"")</f>
        <v>US</v>
      </c>
      <c r="C68" t="str">
        <f>IFERROR(INDEX('Master - US vs THEM'!$F$2:$F$2951,MATCH($A68&amp;"|"&amp;C$1,'Master - US vs THEM'!$G$2:$G$2951,0)),"")</f>
        <v>US</v>
      </c>
      <c r="D68" t="str">
        <f>IFERROR(INDEX('Master - US vs THEM'!$F$2:$F$2951,MATCH($A68&amp;"|"&amp;D$1,'Master - US vs THEM'!$G$2:$G$2951,0)),"")</f>
        <v>US</v>
      </c>
      <c r="E68" t="str">
        <f>IFERROR(INDEX('Master - US vs THEM'!$F$2:$F$2951,MATCH($A68&amp;"|"&amp;E$1,'Master - US vs THEM'!$G$2:$G$2951,0)),"")</f>
        <v>THEM</v>
      </c>
      <c r="F68" t="str">
        <f>IFERROR(INDEX('Master - US vs THEM'!$F$2:$F$2951,MATCH($A68&amp;"|"&amp;F$1,'Master - US vs THEM'!$G$2:$G$2951,0)),"")</f>
        <v>THEM</v>
      </c>
      <c r="G68" t="str">
        <f>IFERROR(INDEX('Master - US vs THEM'!$F$2:$F$2951,MATCH($A68&amp;"|"&amp;G$1,'Master - US vs THEM'!$G$2:$G$2951,0)),"")</f>
        <v>THEM</v>
      </c>
      <c r="H68" t="str">
        <f>IFERROR(INDEX('Master - US vs THEM'!$F$2:$F$2951,MATCH($A68&amp;"|"&amp;H$1,'Master - US vs THEM'!$G$2:$G$2951,0)),"")</f>
        <v>US</v>
      </c>
      <c r="I68" t="str">
        <f>IFERROR(INDEX('Master - US vs THEM'!$F$2:$F$2951,MATCH($A68&amp;"|"&amp;I$1,'Master - US vs THEM'!$G$2:$G$2951,0)),"")</f>
        <v>US</v>
      </c>
      <c r="J68" t="str">
        <f>IFERROR(INDEX('Master - US vs THEM'!$F$2:$F$2951,MATCH($A68&amp;"|"&amp;J$1,'Master - US vs THEM'!$G$2:$G$2951,0)),"")</f>
        <v>THEM</v>
      </c>
      <c r="K68" t="str">
        <f>IFERROR(INDEX('Master - US vs THEM'!$F$2:$F$2951,MATCH($A68&amp;"|"&amp;K$1,'Master - US vs THEM'!$G$2:$G$2951,0)),"")</f>
        <v>US</v>
      </c>
    </row>
    <row r="69" spans="1:11" x14ac:dyDescent="0.2">
      <c r="A69" t="str">
        <f>'Brand Family Territory (Enc)'!A69</f>
        <v>Ole</v>
      </c>
      <c r="B69" t="str">
        <f>IFERROR(INDEX('Master - US vs THEM'!$F$2:$F$2951,MATCH($A69&amp;"|"&amp;B$1,'Master - US vs THEM'!$G$2:$G$2951,0)),"")</f>
        <v>US</v>
      </c>
      <c r="C69" t="str">
        <f>IFERROR(INDEX('Master - US vs THEM'!$F$2:$F$2951,MATCH($A69&amp;"|"&amp;C$1,'Master - US vs THEM'!$G$2:$G$2951,0)),"")</f>
        <v>US</v>
      </c>
      <c r="D69" t="str">
        <f>IFERROR(INDEX('Master - US vs THEM'!$F$2:$F$2951,MATCH($A69&amp;"|"&amp;D$1,'Master - US vs THEM'!$G$2:$G$2951,0)),"")</f>
        <v>US</v>
      </c>
      <c r="E69" t="str">
        <f>IFERROR(INDEX('Master - US vs THEM'!$F$2:$F$2951,MATCH($A69&amp;"|"&amp;E$1,'Master - US vs THEM'!$G$2:$G$2951,0)),"")</f>
        <v>THEM</v>
      </c>
      <c r="F69" t="str">
        <f>IFERROR(INDEX('Master - US vs THEM'!$F$2:$F$2951,MATCH($A69&amp;"|"&amp;F$1,'Master - US vs THEM'!$G$2:$G$2951,0)),"")</f>
        <v>THEM</v>
      </c>
      <c r="G69" t="str">
        <f>IFERROR(INDEX('Master - US vs THEM'!$F$2:$F$2951,MATCH($A69&amp;"|"&amp;G$1,'Master - US vs THEM'!$G$2:$G$2951,0)),"")</f>
        <v>THEM</v>
      </c>
      <c r="H69" t="str">
        <f>IFERROR(INDEX('Master - US vs THEM'!$F$2:$F$2951,MATCH($A69&amp;"|"&amp;H$1,'Master - US vs THEM'!$G$2:$G$2951,0)),"")</f>
        <v>US</v>
      </c>
      <c r="I69" t="str">
        <f>IFERROR(INDEX('Master - US vs THEM'!$F$2:$F$2951,MATCH($A69&amp;"|"&amp;I$1,'Master - US vs THEM'!$G$2:$G$2951,0)),"")</f>
        <v>US</v>
      </c>
      <c r="J69" t="str">
        <f>IFERROR(INDEX('Master - US vs THEM'!$F$2:$F$2951,MATCH($A69&amp;"|"&amp;J$1,'Master - US vs THEM'!$G$2:$G$2951,0)),"")</f>
        <v>THEM</v>
      </c>
      <c r="K69" t="str">
        <f>IFERROR(INDEX('Master - US vs THEM'!$F$2:$F$2951,MATCH($A69&amp;"|"&amp;K$1,'Master - US vs THEM'!$G$2:$G$2951,0)),"")</f>
        <v>US</v>
      </c>
    </row>
    <row r="70" spans="1:11" x14ac:dyDescent="0.2">
      <c r="A70" t="str">
        <f>'Brand Family Territory (Enc)'!A70</f>
        <v>Pacifico</v>
      </c>
      <c r="B70" t="str">
        <f>IFERROR(INDEX('Master - US vs THEM'!$F$2:$F$2951,MATCH($A70&amp;"|"&amp;B$1,'Master - US vs THEM'!$G$2:$G$2951,0)),"")</f>
        <v>US</v>
      </c>
      <c r="C70" t="str">
        <f>IFERROR(INDEX('Master - US vs THEM'!$F$2:$F$2951,MATCH($A70&amp;"|"&amp;C$1,'Master - US vs THEM'!$G$2:$G$2951,0)),"")</f>
        <v>US</v>
      </c>
      <c r="D70" t="str">
        <f>IFERROR(INDEX('Master - US vs THEM'!$F$2:$F$2951,MATCH($A70&amp;"|"&amp;D$1,'Master - US vs THEM'!$G$2:$G$2951,0)),"")</f>
        <v>US</v>
      </c>
      <c r="E70" t="str">
        <f>IFERROR(INDEX('Master - US vs THEM'!$F$2:$F$2951,MATCH($A70&amp;"|"&amp;E$1,'Master - US vs THEM'!$G$2:$G$2951,0)),"")</f>
        <v>THEM</v>
      </c>
      <c r="F70" t="str">
        <f>IFERROR(INDEX('Master - US vs THEM'!$F$2:$F$2951,MATCH($A70&amp;"|"&amp;F$1,'Master - US vs THEM'!$G$2:$G$2951,0)),"")</f>
        <v>THEM</v>
      </c>
      <c r="G70" t="str">
        <f>IFERROR(INDEX('Master - US vs THEM'!$F$2:$F$2951,MATCH($A70&amp;"|"&amp;G$1,'Master - US vs THEM'!$G$2:$G$2951,0)),"")</f>
        <v>THEM</v>
      </c>
      <c r="H70" t="str">
        <f>IFERROR(INDEX('Master - US vs THEM'!$F$2:$F$2951,MATCH($A70&amp;"|"&amp;H$1,'Master - US vs THEM'!$G$2:$G$2951,0)),"")</f>
        <v>US</v>
      </c>
      <c r="I70" t="str">
        <f>IFERROR(INDEX('Master - US vs THEM'!$F$2:$F$2951,MATCH($A70&amp;"|"&amp;I$1,'Master - US vs THEM'!$G$2:$G$2951,0)),"")</f>
        <v>US</v>
      </c>
      <c r="J70" t="str">
        <f>IFERROR(INDEX('Master - US vs THEM'!$F$2:$F$2951,MATCH($A70&amp;"|"&amp;J$1,'Master - US vs THEM'!$G$2:$G$2951,0)),"")</f>
        <v>THEM</v>
      </c>
      <c r="K70" t="str">
        <f>IFERROR(INDEX('Master - US vs THEM'!$F$2:$F$2951,MATCH($A70&amp;"|"&amp;K$1,'Master - US vs THEM'!$G$2:$G$2951,0)),"")</f>
        <v>US</v>
      </c>
    </row>
    <row r="71" spans="1:11" x14ac:dyDescent="0.2">
      <c r="A71" t="str">
        <f>'Brand Family Territory (Enc)'!A71</f>
        <v>Peroni</v>
      </c>
      <c r="B71" t="str">
        <f>IFERROR(INDEX('Master - US vs THEM'!$F$2:$F$2951,MATCH($A71&amp;"|"&amp;B$1,'Master - US vs THEM'!$G$2:$G$2951,0)),"")</f>
        <v>US</v>
      </c>
      <c r="C71" t="str">
        <f>IFERROR(INDEX('Master - US vs THEM'!$F$2:$F$2951,MATCH($A71&amp;"|"&amp;C$1,'Master - US vs THEM'!$G$2:$G$2951,0)),"")</f>
        <v>US</v>
      </c>
      <c r="D71" t="str">
        <f>IFERROR(INDEX('Master - US vs THEM'!$F$2:$F$2951,MATCH($A71&amp;"|"&amp;D$1,'Master - US vs THEM'!$G$2:$G$2951,0)),"")</f>
        <v>US</v>
      </c>
      <c r="E71" t="str">
        <f>IFERROR(INDEX('Master - US vs THEM'!$F$2:$F$2951,MATCH($A71&amp;"|"&amp;E$1,'Master - US vs THEM'!$G$2:$G$2951,0)),"")</f>
        <v>THEM</v>
      </c>
      <c r="F71" t="str">
        <f>IFERROR(INDEX('Master - US vs THEM'!$F$2:$F$2951,MATCH($A71&amp;"|"&amp;F$1,'Master - US vs THEM'!$G$2:$G$2951,0)),"")</f>
        <v>THEM</v>
      </c>
      <c r="G71" t="str">
        <f>IFERROR(INDEX('Master - US vs THEM'!$F$2:$F$2951,MATCH($A71&amp;"|"&amp;G$1,'Master - US vs THEM'!$G$2:$G$2951,0)),"")</f>
        <v>THEM</v>
      </c>
      <c r="H71" t="str">
        <f>IFERROR(INDEX('Master - US vs THEM'!$F$2:$F$2951,MATCH($A71&amp;"|"&amp;H$1,'Master - US vs THEM'!$G$2:$G$2951,0)),"")</f>
        <v>US</v>
      </c>
      <c r="I71" t="str">
        <f>IFERROR(INDEX('Master - US vs THEM'!$F$2:$F$2951,MATCH($A71&amp;"|"&amp;I$1,'Master - US vs THEM'!$G$2:$G$2951,0)),"")</f>
        <v>US</v>
      </c>
      <c r="J71" t="str">
        <f>IFERROR(INDEX('Master - US vs THEM'!$F$2:$F$2951,MATCH($A71&amp;"|"&amp;J$1,'Master - US vs THEM'!$G$2:$G$2951,0)),"")</f>
        <v>THEM</v>
      </c>
      <c r="K71" t="str">
        <f>IFERROR(INDEX('Master - US vs THEM'!$F$2:$F$2951,MATCH($A71&amp;"|"&amp;K$1,'Master - US vs THEM'!$G$2:$G$2951,0)),"")</f>
        <v>US</v>
      </c>
    </row>
    <row r="72" spans="1:11" x14ac:dyDescent="0.2">
      <c r="A72" t="str">
        <f>'Brand Family Territory (Enc)'!A72</f>
        <v>Pilsner Urquell</v>
      </c>
      <c r="B72" t="str">
        <f>IFERROR(INDEX('Master - US vs THEM'!$F$2:$F$2951,MATCH($A72&amp;"|"&amp;B$1,'Master - US vs THEM'!$G$2:$G$2951,0)),"")</f>
        <v>US</v>
      </c>
      <c r="C72" t="str">
        <f>IFERROR(INDEX('Master - US vs THEM'!$F$2:$F$2951,MATCH($A72&amp;"|"&amp;C$1,'Master - US vs THEM'!$G$2:$G$2951,0)),"")</f>
        <v>US</v>
      </c>
      <c r="D72" t="str">
        <f>IFERROR(INDEX('Master - US vs THEM'!$F$2:$F$2951,MATCH($A72&amp;"|"&amp;D$1,'Master - US vs THEM'!$G$2:$G$2951,0)),"")</f>
        <v>US</v>
      </c>
      <c r="E72" t="str">
        <f>IFERROR(INDEX('Master - US vs THEM'!$F$2:$F$2951,MATCH($A72&amp;"|"&amp;E$1,'Master - US vs THEM'!$G$2:$G$2951,0)),"")</f>
        <v>THEM</v>
      </c>
      <c r="F72" t="str">
        <f>IFERROR(INDEX('Master - US vs THEM'!$F$2:$F$2951,MATCH($A72&amp;"|"&amp;F$1,'Master - US vs THEM'!$G$2:$G$2951,0)),"")</f>
        <v>THEM</v>
      </c>
      <c r="G72" t="str">
        <f>IFERROR(INDEX('Master - US vs THEM'!$F$2:$F$2951,MATCH($A72&amp;"|"&amp;G$1,'Master - US vs THEM'!$G$2:$G$2951,0)),"")</f>
        <v>THEM</v>
      </c>
      <c r="H72" t="str">
        <f>IFERROR(INDEX('Master - US vs THEM'!$F$2:$F$2951,MATCH($A72&amp;"|"&amp;H$1,'Master - US vs THEM'!$G$2:$G$2951,0)),"")</f>
        <v>US</v>
      </c>
      <c r="I72" t="str">
        <f>IFERROR(INDEX('Master - US vs THEM'!$F$2:$F$2951,MATCH($A72&amp;"|"&amp;I$1,'Master - US vs THEM'!$G$2:$G$2951,0)),"")</f>
        <v>US</v>
      </c>
      <c r="J72" t="str">
        <f>IFERROR(INDEX('Master - US vs THEM'!$F$2:$F$2951,MATCH($A72&amp;"|"&amp;J$1,'Master - US vs THEM'!$G$2:$G$2951,0)),"")</f>
        <v>THEM</v>
      </c>
      <c r="K72" t="str">
        <f>IFERROR(INDEX('Master - US vs THEM'!$F$2:$F$2951,MATCH($A72&amp;"|"&amp;K$1,'Master - US vs THEM'!$G$2:$G$2951,0)),"")</f>
        <v>US</v>
      </c>
    </row>
    <row r="73" spans="1:11" x14ac:dyDescent="0.2">
      <c r="A73" t="str">
        <f>'Brand Family Territory (Enc)'!A73</f>
        <v>Poggio Torselli</v>
      </c>
      <c r="B73" t="str">
        <f>IFERROR(INDEX('Master - US vs THEM'!$F$2:$F$2951,MATCH($A73&amp;"|"&amp;B$1,'Master - US vs THEM'!$G$2:$G$2951,0)),"")</f>
        <v>US</v>
      </c>
      <c r="C73" t="str">
        <f>IFERROR(INDEX('Master - US vs THEM'!$F$2:$F$2951,MATCH($A73&amp;"|"&amp;C$1,'Master - US vs THEM'!$G$2:$G$2951,0)),"")</f>
        <v>US</v>
      </c>
      <c r="D73" t="str">
        <f>IFERROR(INDEX('Master - US vs THEM'!$F$2:$F$2951,MATCH($A73&amp;"|"&amp;D$1,'Master - US vs THEM'!$G$2:$G$2951,0)),"")</f>
        <v>US</v>
      </c>
      <c r="E73" t="str">
        <f>IFERROR(INDEX('Master - US vs THEM'!$F$2:$F$2951,MATCH($A73&amp;"|"&amp;E$1,'Master - US vs THEM'!$G$2:$G$2951,0)),"")</f>
        <v>THEM</v>
      </c>
      <c r="F73" t="str">
        <f>IFERROR(INDEX('Master - US vs THEM'!$F$2:$F$2951,MATCH($A73&amp;"|"&amp;F$1,'Master - US vs THEM'!$G$2:$G$2951,0)),"")</f>
        <v>THEM</v>
      </c>
      <c r="G73" t="str">
        <f>IFERROR(INDEX('Master - US vs THEM'!$F$2:$F$2951,MATCH($A73&amp;"|"&amp;G$1,'Master - US vs THEM'!$G$2:$G$2951,0)),"")</f>
        <v>THEM</v>
      </c>
      <c r="H73" t="str">
        <f>IFERROR(INDEX('Master - US vs THEM'!$F$2:$F$2951,MATCH($A73&amp;"|"&amp;H$1,'Master - US vs THEM'!$G$2:$G$2951,0)),"")</f>
        <v>US</v>
      </c>
      <c r="I73" t="str">
        <f>IFERROR(INDEX('Master - US vs THEM'!$F$2:$F$2951,MATCH($A73&amp;"|"&amp;I$1,'Master - US vs THEM'!$G$2:$G$2951,0)),"")</f>
        <v>US</v>
      </c>
      <c r="J73" t="str">
        <f>IFERROR(INDEX('Master - US vs THEM'!$F$2:$F$2951,MATCH($A73&amp;"|"&amp;J$1,'Master - US vs THEM'!$G$2:$G$2951,0)),"")</f>
        <v>THEM</v>
      </c>
      <c r="K73" t="str">
        <f>IFERROR(INDEX('Master - US vs THEM'!$F$2:$F$2951,MATCH($A73&amp;"|"&amp;K$1,'Master - US vs THEM'!$G$2:$G$2951,0)),"")</f>
        <v>US</v>
      </c>
    </row>
    <row r="74" spans="1:11" x14ac:dyDescent="0.2">
      <c r="A74" t="str">
        <f>'Brand Family Territory (Enc)'!A74</f>
        <v>Press</v>
      </c>
      <c r="B74" t="str">
        <f>IFERROR(INDEX('Master - US vs THEM'!$F$2:$F$2951,MATCH($A74&amp;"|"&amp;B$1,'Master - US vs THEM'!$G$2:$G$2951,0)),"")</f>
        <v>US</v>
      </c>
      <c r="C74" t="str">
        <f>IFERROR(INDEX('Master - US vs THEM'!$F$2:$F$2951,MATCH($A74&amp;"|"&amp;C$1,'Master - US vs THEM'!$G$2:$G$2951,0)),"")</f>
        <v>US</v>
      </c>
      <c r="D74" t="str">
        <f>IFERROR(INDEX('Master - US vs THEM'!$F$2:$F$2951,MATCH($A74&amp;"|"&amp;D$1,'Master - US vs THEM'!$G$2:$G$2951,0)),"")</f>
        <v>US</v>
      </c>
      <c r="E74" t="str">
        <f>IFERROR(INDEX('Master - US vs THEM'!$F$2:$F$2951,MATCH($A74&amp;"|"&amp;E$1,'Master - US vs THEM'!$G$2:$G$2951,0)),"")</f>
        <v>THEM</v>
      </c>
      <c r="F74" t="str">
        <f>IFERROR(INDEX('Master - US vs THEM'!$F$2:$F$2951,MATCH($A74&amp;"|"&amp;F$1,'Master - US vs THEM'!$G$2:$G$2951,0)),"")</f>
        <v>THEM</v>
      </c>
      <c r="G74" t="str">
        <f>IFERROR(INDEX('Master - US vs THEM'!$F$2:$F$2951,MATCH($A74&amp;"|"&amp;G$1,'Master - US vs THEM'!$G$2:$G$2951,0)),"")</f>
        <v>THEM</v>
      </c>
      <c r="H74" t="str">
        <f>IFERROR(INDEX('Master - US vs THEM'!$F$2:$F$2951,MATCH($A74&amp;"|"&amp;H$1,'Master - US vs THEM'!$G$2:$G$2951,0)),"")</f>
        <v>US</v>
      </c>
      <c r="I74" t="str">
        <f>IFERROR(INDEX('Master - US vs THEM'!$F$2:$F$2951,MATCH($A74&amp;"|"&amp;I$1,'Master - US vs THEM'!$G$2:$G$2951,0)),"")</f>
        <v>US</v>
      </c>
      <c r="J74" t="str">
        <f>IFERROR(INDEX('Master - US vs THEM'!$F$2:$F$2951,MATCH($A74&amp;"|"&amp;J$1,'Master - US vs THEM'!$G$2:$G$2951,0)),"")</f>
        <v>THEM</v>
      </c>
      <c r="K74" t="str">
        <f>IFERROR(INDEX('Master - US vs THEM'!$F$2:$F$2951,MATCH($A74&amp;"|"&amp;K$1,'Master - US vs THEM'!$G$2:$G$2951,0)),"")</f>
        <v>US</v>
      </c>
    </row>
    <row r="75" spans="1:11" x14ac:dyDescent="0.2">
      <c r="A75" t="str">
        <f>'Brand Family Territory (Enc)'!A75</f>
        <v>Red Bull</v>
      </c>
      <c r="B75" t="str">
        <f>IFERROR(INDEX('Master - US vs THEM'!$F$2:$F$2951,MATCH($A75&amp;"|"&amp;B$1,'Master - US vs THEM'!$G$2:$G$2951,0)),"")</f>
        <v>US</v>
      </c>
      <c r="C75" t="str">
        <f>IFERROR(INDEX('Master - US vs THEM'!$F$2:$F$2951,MATCH($A75&amp;"|"&amp;C$1,'Master - US vs THEM'!$G$2:$G$2951,0)),"")</f>
        <v>US</v>
      </c>
      <c r="D75" t="str">
        <f>IFERROR(INDEX('Master - US vs THEM'!$F$2:$F$2951,MATCH($A75&amp;"|"&amp;D$1,'Master - US vs THEM'!$G$2:$G$2951,0)),"")</f>
        <v>US</v>
      </c>
      <c r="E75" t="str">
        <f>IFERROR(INDEX('Master - US vs THEM'!$F$2:$F$2951,MATCH($A75&amp;"|"&amp;E$1,'Master - US vs THEM'!$G$2:$G$2951,0)),"")</f>
        <v>THEM</v>
      </c>
      <c r="F75" t="str">
        <f>IFERROR(INDEX('Master - US vs THEM'!$F$2:$F$2951,MATCH($A75&amp;"|"&amp;F$1,'Master - US vs THEM'!$G$2:$G$2951,0)),"")</f>
        <v>THEM</v>
      </c>
      <c r="G75" t="str">
        <f>IFERROR(INDEX('Master - US vs THEM'!$F$2:$F$2951,MATCH($A75&amp;"|"&amp;G$1,'Master - US vs THEM'!$G$2:$G$2951,0)),"")</f>
        <v>THEM</v>
      </c>
      <c r="H75" t="str">
        <f>IFERROR(INDEX('Master - US vs THEM'!$F$2:$F$2951,MATCH($A75&amp;"|"&amp;H$1,'Master - US vs THEM'!$G$2:$G$2951,0)),"")</f>
        <v>US</v>
      </c>
      <c r="I75" t="str">
        <f>IFERROR(INDEX('Master - US vs THEM'!$F$2:$F$2951,MATCH($A75&amp;"|"&amp;I$1,'Master - US vs THEM'!$G$2:$G$2951,0)),"")</f>
        <v>US</v>
      </c>
      <c r="J75" t="str">
        <f>IFERROR(INDEX('Master - US vs THEM'!$F$2:$F$2951,MATCH($A75&amp;"|"&amp;J$1,'Master - US vs THEM'!$G$2:$G$2951,0)),"")</f>
        <v>THEM</v>
      </c>
      <c r="K75" t="str">
        <f>IFERROR(INDEX('Master - US vs THEM'!$F$2:$F$2951,MATCH($A75&amp;"|"&amp;K$1,'Master - US vs THEM'!$G$2:$G$2951,0)),"")</f>
        <v>US</v>
      </c>
    </row>
    <row r="76" spans="1:11" x14ac:dyDescent="0.2">
      <c r="A76" t="str">
        <f>'Brand Family Territory (Enc)'!A76</f>
        <v>Redd's</v>
      </c>
      <c r="B76" t="str">
        <f>IFERROR(INDEX('Master - US vs THEM'!$F$2:$F$2951,MATCH($A76&amp;"|"&amp;B$1,'Master - US vs THEM'!$G$2:$G$2951,0)),"")</f>
        <v>US</v>
      </c>
      <c r="C76" t="str">
        <f>IFERROR(INDEX('Master - US vs THEM'!$F$2:$F$2951,MATCH($A76&amp;"|"&amp;C$1,'Master - US vs THEM'!$G$2:$G$2951,0)),"")</f>
        <v>US</v>
      </c>
      <c r="D76" t="str">
        <f>IFERROR(INDEX('Master - US vs THEM'!$F$2:$F$2951,MATCH($A76&amp;"|"&amp;D$1,'Master - US vs THEM'!$G$2:$G$2951,0)),"")</f>
        <v>US</v>
      </c>
      <c r="E76" t="str">
        <f>IFERROR(INDEX('Master - US vs THEM'!$F$2:$F$2951,MATCH($A76&amp;"|"&amp;E$1,'Master - US vs THEM'!$G$2:$G$2951,0)),"")</f>
        <v>THEM</v>
      </c>
      <c r="F76" t="str">
        <f>IFERROR(INDEX('Master - US vs THEM'!$F$2:$F$2951,MATCH($A76&amp;"|"&amp;F$1,'Master - US vs THEM'!$G$2:$G$2951,0)),"")</f>
        <v>THEM</v>
      </c>
      <c r="G76" t="str">
        <f>IFERROR(INDEX('Master - US vs THEM'!$F$2:$F$2951,MATCH($A76&amp;"|"&amp;G$1,'Master - US vs THEM'!$G$2:$G$2951,0)),"")</f>
        <v>THEM</v>
      </c>
      <c r="H76" t="str">
        <f>IFERROR(INDEX('Master - US vs THEM'!$F$2:$F$2951,MATCH($A76&amp;"|"&amp;H$1,'Master - US vs THEM'!$G$2:$G$2951,0)),"")</f>
        <v>US</v>
      </c>
      <c r="I76" t="str">
        <f>IFERROR(INDEX('Master - US vs THEM'!$F$2:$F$2951,MATCH($A76&amp;"|"&amp;I$1,'Master - US vs THEM'!$G$2:$G$2951,0)),"")</f>
        <v>US</v>
      </c>
      <c r="J76" t="str">
        <f>IFERROR(INDEX('Master - US vs THEM'!$F$2:$F$2951,MATCH($A76&amp;"|"&amp;J$1,'Master - US vs THEM'!$G$2:$G$2951,0)),"")</f>
        <v>THEM</v>
      </c>
      <c r="K76" t="str">
        <f>IFERROR(INDEX('Master - US vs THEM'!$F$2:$F$2951,MATCH($A76&amp;"|"&amp;K$1,'Master - US vs THEM'!$G$2:$G$2951,0)),"")</f>
        <v>US</v>
      </c>
    </row>
    <row r="77" spans="1:11" x14ac:dyDescent="0.2">
      <c r="A77" t="str">
        <f>'Brand Family Territory (Enc)'!A77</f>
        <v>Redd's Wicked</v>
      </c>
      <c r="B77" t="str">
        <f>IFERROR(INDEX('Master - US vs THEM'!$F$2:$F$2951,MATCH($A77&amp;"|"&amp;B$1,'Master - US vs THEM'!$G$2:$G$2951,0)),"")</f>
        <v>US</v>
      </c>
      <c r="C77" t="str">
        <f>IFERROR(INDEX('Master - US vs THEM'!$F$2:$F$2951,MATCH($A77&amp;"|"&amp;C$1,'Master - US vs THEM'!$G$2:$G$2951,0)),"")</f>
        <v>US</v>
      </c>
      <c r="D77" t="str">
        <f>IFERROR(INDEX('Master - US vs THEM'!$F$2:$F$2951,MATCH($A77&amp;"|"&amp;D$1,'Master - US vs THEM'!$G$2:$G$2951,0)),"")</f>
        <v>US</v>
      </c>
      <c r="E77" t="str">
        <f>IFERROR(INDEX('Master - US vs THEM'!$F$2:$F$2951,MATCH($A77&amp;"|"&amp;E$1,'Master - US vs THEM'!$G$2:$G$2951,0)),"")</f>
        <v>THEM</v>
      </c>
      <c r="F77" t="str">
        <f>IFERROR(INDEX('Master - US vs THEM'!$F$2:$F$2951,MATCH($A77&amp;"|"&amp;F$1,'Master - US vs THEM'!$G$2:$G$2951,0)),"")</f>
        <v>THEM</v>
      </c>
      <c r="G77" t="str">
        <f>IFERROR(INDEX('Master - US vs THEM'!$F$2:$F$2951,MATCH($A77&amp;"|"&amp;G$1,'Master - US vs THEM'!$G$2:$G$2951,0)),"")</f>
        <v>THEM</v>
      </c>
      <c r="H77" t="str">
        <f>IFERROR(INDEX('Master - US vs THEM'!$F$2:$F$2951,MATCH($A77&amp;"|"&amp;H$1,'Master - US vs THEM'!$G$2:$G$2951,0)),"")</f>
        <v>US</v>
      </c>
      <c r="I77" t="str">
        <f>IFERROR(INDEX('Master - US vs THEM'!$F$2:$F$2951,MATCH($A77&amp;"|"&amp;I$1,'Master - US vs THEM'!$G$2:$G$2951,0)),"")</f>
        <v>US</v>
      </c>
      <c r="J77" t="str">
        <f>IFERROR(INDEX('Master - US vs THEM'!$F$2:$F$2951,MATCH($A77&amp;"|"&amp;J$1,'Master - US vs THEM'!$G$2:$G$2951,0)),"")</f>
        <v>THEM</v>
      </c>
      <c r="K77" t="str">
        <f>IFERROR(INDEX('Master - US vs THEM'!$F$2:$F$2951,MATCH($A77&amp;"|"&amp;K$1,'Master - US vs THEM'!$G$2:$G$2951,0)),"")</f>
        <v>US</v>
      </c>
    </row>
    <row r="78" spans="1:11" x14ac:dyDescent="0.2">
      <c r="A78" t="str">
        <f>'Brand Family Territory (Enc)'!A78</f>
        <v>Samuel Adams</v>
      </c>
      <c r="B78" t="str">
        <f>IFERROR(INDEX('Master - US vs THEM'!$F$2:$F$2951,MATCH($A78&amp;"|"&amp;B$1,'Master - US vs THEM'!$G$2:$G$2951,0)),"")</f>
        <v>US</v>
      </c>
      <c r="C78" t="str">
        <f>IFERROR(INDEX('Master - US vs THEM'!$F$2:$F$2951,MATCH($A78&amp;"|"&amp;C$1,'Master - US vs THEM'!$G$2:$G$2951,0)),"")</f>
        <v>US</v>
      </c>
      <c r="D78" t="str">
        <f>IFERROR(INDEX('Master - US vs THEM'!$F$2:$F$2951,MATCH($A78&amp;"|"&amp;D$1,'Master - US vs THEM'!$G$2:$G$2951,0)),"")</f>
        <v>US</v>
      </c>
      <c r="E78" t="str">
        <f>IFERROR(INDEX('Master - US vs THEM'!$F$2:$F$2951,MATCH($A78&amp;"|"&amp;E$1,'Master - US vs THEM'!$G$2:$G$2951,0)),"")</f>
        <v>THEM</v>
      </c>
      <c r="F78" t="str">
        <f>IFERROR(INDEX('Master - US vs THEM'!$F$2:$F$2951,MATCH($A78&amp;"|"&amp;F$1,'Master - US vs THEM'!$G$2:$G$2951,0)),"")</f>
        <v>THEM</v>
      </c>
      <c r="G78" t="str">
        <f>IFERROR(INDEX('Master - US vs THEM'!$F$2:$F$2951,MATCH($A78&amp;"|"&amp;G$1,'Master - US vs THEM'!$G$2:$G$2951,0)),"")</f>
        <v>THEM</v>
      </c>
      <c r="H78" t="str">
        <f>IFERROR(INDEX('Master - US vs THEM'!$F$2:$F$2951,MATCH($A78&amp;"|"&amp;H$1,'Master - US vs THEM'!$G$2:$G$2951,0)),"")</f>
        <v>US</v>
      </c>
      <c r="I78" t="str">
        <f>IFERROR(INDEX('Master - US vs THEM'!$F$2:$F$2951,MATCH($A78&amp;"|"&amp;I$1,'Master - US vs THEM'!$G$2:$G$2951,0)),"")</f>
        <v>US</v>
      </c>
      <c r="J78" t="str">
        <f>IFERROR(INDEX('Master - US vs THEM'!$F$2:$F$2951,MATCH($A78&amp;"|"&amp;J$1,'Master - US vs THEM'!$G$2:$G$2951,0)),"")</f>
        <v>THEM</v>
      </c>
      <c r="K78" t="str">
        <f>IFERROR(INDEX('Master - US vs THEM'!$F$2:$F$2951,MATCH($A78&amp;"|"&amp;K$1,'Master - US vs THEM'!$G$2:$G$2951,0)),"")</f>
        <v>US</v>
      </c>
    </row>
    <row r="79" spans="1:11" x14ac:dyDescent="0.2">
      <c r="A79" t="str">
        <f>'Brand Family Territory (Enc)'!A79</f>
        <v>Sauza</v>
      </c>
      <c r="B79" t="str">
        <f>IFERROR(INDEX('Master - US vs THEM'!$F$2:$F$2951,MATCH($A79&amp;"|"&amp;B$1,'Master - US vs THEM'!$G$2:$G$2951,0)),"")</f>
        <v>US</v>
      </c>
      <c r="C79" t="str">
        <f>IFERROR(INDEX('Master - US vs THEM'!$F$2:$F$2951,MATCH($A79&amp;"|"&amp;C$1,'Master - US vs THEM'!$G$2:$G$2951,0)),"")</f>
        <v>US</v>
      </c>
      <c r="D79" t="str">
        <f>IFERROR(INDEX('Master - US vs THEM'!$F$2:$F$2951,MATCH($A79&amp;"|"&amp;D$1,'Master - US vs THEM'!$G$2:$G$2951,0)),"")</f>
        <v>US</v>
      </c>
      <c r="E79" t="str">
        <f>IFERROR(INDEX('Master - US vs THEM'!$F$2:$F$2951,MATCH($A79&amp;"|"&amp;E$1,'Master - US vs THEM'!$G$2:$G$2951,0)),"")</f>
        <v>THEM</v>
      </c>
      <c r="F79" t="str">
        <f>IFERROR(INDEX('Master - US vs THEM'!$F$2:$F$2951,MATCH($A79&amp;"|"&amp;F$1,'Master - US vs THEM'!$G$2:$G$2951,0)),"")</f>
        <v>THEM</v>
      </c>
      <c r="G79" t="str">
        <f>IFERROR(INDEX('Master - US vs THEM'!$F$2:$F$2951,MATCH($A79&amp;"|"&amp;G$1,'Master - US vs THEM'!$G$2:$G$2951,0)),"")</f>
        <v>THEM</v>
      </c>
      <c r="H79" t="str">
        <f>IFERROR(INDEX('Master - US vs THEM'!$F$2:$F$2951,MATCH($A79&amp;"|"&amp;H$1,'Master - US vs THEM'!$G$2:$G$2951,0)),"")</f>
        <v>US</v>
      </c>
      <c r="I79" t="str">
        <f>IFERROR(INDEX('Master - US vs THEM'!$F$2:$F$2951,MATCH($A79&amp;"|"&amp;I$1,'Master - US vs THEM'!$G$2:$G$2951,0)),"")</f>
        <v>US</v>
      </c>
      <c r="J79" t="str">
        <f>IFERROR(INDEX('Master - US vs THEM'!$F$2:$F$2951,MATCH($A79&amp;"|"&amp;J$1,'Master - US vs THEM'!$G$2:$G$2951,0)),"")</f>
        <v>THEM</v>
      </c>
      <c r="K79" t="str">
        <f>IFERROR(INDEX('Master - US vs THEM'!$F$2:$F$2951,MATCH($A79&amp;"|"&amp;K$1,'Master - US vs THEM'!$G$2:$G$2951,0)),"")</f>
        <v>US</v>
      </c>
    </row>
    <row r="80" spans="1:11" x14ac:dyDescent="0.2">
      <c r="A80" t="str">
        <f>'Brand Family Territory (Enc)'!A80</f>
        <v>Shiner</v>
      </c>
      <c r="B80" t="str">
        <f>IFERROR(INDEX('Master - US vs THEM'!$F$2:$F$2951,MATCH($A80&amp;"|"&amp;B$1,'Master - US vs THEM'!$G$2:$G$2951,0)),"")</f>
        <v>US</v>
      </c>
      <c r="C80" t="str">
        <f>IFERROR(INDEX('Master - US vs THEM'!$F$2:$F$2951,MATCH($A80&amp;"|"&amp;C$1,'Master - US vs THEM'!$G$2:$G$2951,0)),"")</f>
        <v>US</v>
      </c>
      <c r="D80" t="str">
        <f>IFERROR(INDEX('Master - US vs THEM'!$F$2:$F$2951,MATCH($A80&amp;"|"&amp;D$1,'Master - US vs THEM'!$G$2:$G$2951,0)),"")</f>
        <v>US</v>
      </c>
      <c r="E80" t="str">
        <f>IFERROR(INDEX('Master - US vs THEM'!$F$2:$F$2951,MATCH($A80&amp;"|"&amp;E$1,'Master - US vs THEM'!$G$2:$G$2951,0)),"")</f>
        <v>THEM</v>
      </c>
      <c r="F80" t="str">
        <f>IFERROR(INDEX('Master - US vs THEM'!$F$2:$F$2951,MATCH($A80&amp;"|"&amp;F$1,'Master - US vs THEM'!$G$2:$G$2951,0)),"")</f>
        <v>THEM</v>
      </c>
      <c r="G80" t="str">
        <f>IFERROR(INDEX('Master - US vs THEM'!$F$2:$F$2951,MATCH($A80&amp;"|"&amp;G$1,'Master - US vs THEM'!$G$2:$G$2951,0)),"")</f>
        <v>THEM</v>
      </c>
      <c r="H80" t="str">
        <f>IFERROR(INDEX('Master - US vs THEM'!$F$2:$F$2951,MATCH($A80&amp;"|"&amp;H$1,'Master - US vs THEM'!$G$2:$G$2951,0)),"")</f>
        <v>US</v>
      </c>
      <c r="I80" t="str">
        <f>IFERROR(INDEX('Master - US vs THEM'!$F$2:$F$2951,MATCH($A80&amp;"|"&amp;I$1,'Master - US vs THEM'!$G$2:$G$2951,0)),"")</f>
        <v>US</v>
      </c>
      <c r="J80" t="str">
        <f>IFERROR(INDEX('Master - US vs THEM'!$F$2:$F$2951,MATCH($A80&amp;"|"&amp;J$1,'Master - US vs THEM'!$G$2:$G$2951,0)),"")</f>
        <v>THEM</v>
      </c>
      <c r="K80" t="str">
        <f>IFERROR(INDEX('Master - US vs THEM'!$F$2:$F$2951,MATCH($A80&amp;"|"&amp;K$1,'Master - US vs THEM'!$G$2:$G$2951,0)),"")</f>
        <v>US</v>
      </c>
    </row>
    <row r="81" spans="1:11" x14ac:dyDescent="0.2">
      <c r="A81" t="str">
        <f>'Brand Family Territory (Enc)'!A81</f>
        <v>Sierra Nevada</v>
      </c>
      <c r="B81" t="str">
        <f>IFERROR(INDEX('Master - US vs THEM'!$F$2:$F$2951,MATCH($A81&amp;"|"&amp;B$1,'Master - US vs THEM'!$G$2:$G$2951,0)),"")</f>
        <v>US</v>
      </c>
      <c r="C81" t="str">
        <f>IFERROR(INDEX('Master - US vs THEM'!$F$2:$F$2951,MATCH($A81&amp;"|"&amp;C$1,'Master - US vs THEM'!$G$2:$G$2951,0)),"")</f>
        <v>US</v>
      </c>
      <c r="D81" t="str">
        <f>IFERROR(INDEX('Master - US vs THEM'!$F$2:$F$2951,MATCH($A81&amp;"|"&amp;D$1,'Master - US vs THEM'!$G$2:$G$2951,0)),"")</f>
        <v>US</v>
      </c>
      <c r="E81" t="str">
        <f>IFERROR(INDEX('Master - US vs THEM'!$F$2:$F$2951,MATCH($A81&amp;"|"&amp;E$1,'Master - US vs THEM'!$G$2:$G$2951,0)),"")</f>
        <v>THEM</v>
      </c>
      <c r="F81" t="str">
        <f>IFERROR(INDEX('Master - US vs THEM'!$F$2:$F$2951,MATCH($A81&amp;"|"&amp;F$1,'Master - US vs THEM'!$G$2:$G$2951,0)),"")</f>
        <v>THEM</v>
      </c>
      <c r="G81" t="str">
        <f>IFERROR(INDEX('Master - US vs THEM'!$F$2:$F$2951,MATCH($A81&amp;"|"&amp;G$1,'Master - US vs THEM'!$G$2:$G$2951,0)),"")</f>
        <v>THEM</v>
      </c>
      <c r="H81" t="str">
        <f>IFERROR(INDEX('Master - US vs THEM'!$F$2:$F$2951,MATCH($A81&amp;"|"&amp;H$1,'Master - US vs THEM'!$G$2:$G$2951,0)),"")</f>
        <v>US</v>
      </c>
      <c r="I81" t="str">
        <f>IFERROR(INDEX('Master - US vs THEM'!$F$2:$F$2951,MATCH($A81&amp;"|"&amp;I$1,'Master - US vs THEM'!$G$2:$G$2951,0)),"")</f>
        <v>US</v>
      </c>
      <c r="J81" t="str">
        <f>IFERROR(INDEX('Master - US vs THEM'!$F$2:$F$2951,MATCH($A81&amp;"|"&amp;J$1,'Master - US vs THEM'!$G$2:$G$2951,0)),"")</f>
        <v>THEM</v>
      </c>
      <c r="K81" t="str">
        <f>IFERROR(INDEX('Master - US vs THEM'!$F$2:$F$2951,MATCH($A81&amp;"|"&amp;K$1,'Master - US vs THEM'!$G$2:$G$2951,0)),"")</f>
        <v>US</v>
      </c>
    </row>
    <row r="82" spans="1:11" x14ac:dyDescent="0.2">
      <c r="A82" t="str">
        <f>'Brand Family Territory (Enc)'!A82</f>
        <v>Simply Spiked</v>
      </c>
      <c r="B82" t="str">
        <f>IFERROR(INDEX('Master - US vs THEM'!$F$2:$F$2951,MATCH($A82&amp;"|"&amp;B$1,'Master - US vs THEM'!$G$2:$G$2951,0)),"")</f>
        <v>US</v>
      </c>
      <c r="C82" t="str">
        <f>IFERROR(INDEX('Master - US vs THEM'!$F$2:$F$2951,MATCH($A82&amp;"|"&amp;C$1,'Master - US vs THEM'!$G$2:$G$2951,0)),"")</f>
        <v>US</v>
      </c>
      <c r="D82" t="str">
        <f>IFERROR(INDEX('Master - US vs THEM'!$F$2:$F$2951,MATCH($A82&amp;"|"&amp;D$1,'Master - US vs THEM'!$G$2:$G$2951,0)),"")</f>
        <v>US</v>
      </c>
      <c r="E82" t="str">
        <f>IFERROR(INDEX('Master - US vs THEM'!$F$2:$F$2951,MATCH($A82&amp;"|"&amp;E$1,'Master - US vs THEM'!$G$2:$G$2951,0)),"")</f>
        <v>THEM</v>
      </c>
      <c r="F82" t="str">
        <f>IFERROR(INDEX('Master - US vs THEM'!$F$2:$F$2951,MATCH($A82&amp;"|"&amp;F$1,'Master - US vs THEM'!$G$2:$G$2951,0)),"")</f>
        <v>THEM</v>
      </c>
      <c r="G82" t="str">
        <f>IFERROR(INDEX('Master - US vs THEM'!$F$2:$F$2951,MATCH($A82&amp;"|"&amp;G$1,'Master - US vs THEM'!$G$2:$G$2951,0)),"")</f>
        <v>THEM</v>
      </c>
      <c r="H82" t="str">
        <f>IFERROR(INDEX('Master - US vs THEM'!$F$2:$F$2951,MATCH($A82&amp;"|"&amp;H$1,'Master - US vs THEM'!$G$2:$G$2951,0)),"")</f>
        <v>US</v>
      </c>
      <c r="I82" t="str">
        <f>IFERROR(INDEX('Master - US vs THEM'!$F$2:$F$2951,MATCH($A82&amp;"|"&amp;I$1,'Master - US vs THEM'!$G$2:$G$2951,0)),"")</f>
        <v>US</v>
      </c>
      <c r="J82" t="str">
        <f>IFERROR(INDEX('Master - US vs THEM'!$F$2:$F$2951,MATCH($A82&amp;"|"&amp;J$1,'Master - US vs THEM'!$G$2:$G$2951,0)),"")</f>
        <v>THEM</v>
      </c>
      <c r="K82" t="str">
        <f>IFERROR(INDEX('Master - US vs THEM'!$F$2:$F$2951,MATCH($A82&amp;"|"&amp;K$1,'Master - US vs THEM'!$G$2:$G$2951,0)),"")</f>
        <v>US</v>
      </c>
    </row>
    <row r="83" spans="1:11" x14ac:dyDescent="0.2">
      <c r="A83" t="str">
        <f>'Brand Family Territory (Enc)'!A83</f>
        <v>Sinless Vodka Cocktail</v>
      </c>
      <c r="B83" t="str">
        <f>IFERROR(INDEX('Master - US vs THEM'!$F$2:$F$2951,MATCH($A83&amp;"|"&amp;B$1,'Master - US vs THEM'!$G$2:$G$2951,0)),"")</f>
        <v>US</v>
      </c>
      <c r="C83" t="str">
        <f>IFERROR(INDEX('Master - US vs THEM'!$F$2:$F$2951,MATCH($A83&amp;"|"&amp;C$1,'Master - US vs THEM'!$G$2:$G$2951,0)),"")</f>
        <v>US</v>
      </c>
      <c r="D83" t="str">
        <f>IFERROR(INDEX('Master - US vs THEM'!$F$2:$F$2951,MATCH($A83&amp;"|"&amp;D$1,'Master - US vs THEM'!$G$2:$G$2951,0)),"")</f>
        <v>US</v>
      </c>
      <c r="E83" t="str">
        <f>IFERROR(INDEX('Master - US vs THEM'!$F$2:$F$2951,MATCH($A83&amp;"|"&amp;E$1,'Master - US vs THEM'!$G$2:$G$2951,0)),"")</f>
        <v>THEM</v>
      </c>
      <c r="F83" t="str">
        <f>IFERROR(INDEX('Master - US vs THEM'!$F$2:$F$2951,MATCH($A83&amp;"|"&amp;F$1,'Master - US vs THEM'!$G$2:$G$2951,0)),"")</f>
        <v>THEM</v>
      </c>
      <c r="G83" t="str">
        <f>IFERROR(INDEX('Master - US vs THEM'!$F$2:$F$2951,MATCH($A83&amp;"|"&amp;G$1,'Master - US vs THEM'!$G$2:$G$2951,0)),"")</f>
        <v>THEM</v>
      </c>
      <c r="H83" t="str">
        <f>IFERROR(INDEX('Master - US vs THEM'!$F$2:$F$2951,MATCH($A83&amp;"|"&amp;H$1,'Master - US vs THEM'!$G$2:$G$2951,0)),"")</f>
        <v>US</v>
      </c>
      <c r="I83" t="str">
        <f>IFERROR(INDEX('Master - US vs THEM'!$F$2:$F$2951,MATCH($A83&amp;"|"&amp;I$1,'Master - US vs THEM'!$G$2:$G$2951,0)),"")</f>
        <v>US</v>
      </c>
      <c r="J83" t="str">
        <f>IFERROR(INDEX('Master - US vs THEM'!$F$2:$F$2951,MATCH($A83&amp;"|"&amp;J$1,'Master - US vs THEM'!$G$2:$G$2951,0)),"")</f>
        <v>THEM</v>
      </c>
      <c r="K83" t="str">
        <f>IFERROR(INDEX('Master - US vs THEM'!$F$2:$F$2951,MATCH($A83&amp;"|"&amp;K$1,'Master - US vs THEM'!$G$2:$G$2951,0)),"")</f>
        <v>US</v>
      </c>
    </row>
    <row r="84" spans="1:11" x14ac:dyDescent="0.2">
      <c r="A84" t="str">
        <f>'Brand Family Territory (Enc)'!A84</f>
        <v>Snow Beer</v>
      </c>
      <c r="B84" t="str">
        <f>IFERROR(INDEX('Master - US vs THEM'!$F$2:$F$2951,MATCH($A84&amp;"|"&amp;B$1,'Master - US vs THEM'!$G$2:$G$2951,0)),"")</f>
        <v>US</v>
      </c>
      <c r="C84" t="str">
        <f>IFERROR(INDEX('Master - US vs THEM'!$F$2:$F$2951,MATCH($A84&amp;"|"&amp;C$1,'Master - US vs THEM'!$G$2:$G$2951,0)),"")</f>
        <v>US</v>
      </c>
      <c r="D84" t="str">
        <f>IFERROR(INDEX('Master - US vs THEM'!$F$2:$F$2951,MATCH($A84&amp;"|"&amp;D$1,'Master - US vs THEM'!$G$2:$G$2951,0)),"")</f>
        <v>US</v>
      </c>
      <c r="E84" t="str">
        <f>IFERROR(INDEX('Master - US vs THEM'!$F$2:$F$2951,MATCH($A84&amp;"|"&amp;E$1,'Master - US vs THEM'!$G$2:$G$2951,0)),"")</f>
        <v>THEM</v>
      </c>
      <c r="F84" t="str">
        <f>IFERROR(INDEX('Master - US vs THEM'!$F$2:$F$2951,MATCH($A84&amp;"|"&amp;F$1,'Master - US vs THEM'!$G$2:$G$2951,0)),"")</f>
        <v>THEM</v>
      </c>
      <c r="G84" t="str">
        <f>IFERROR(INDEX('Master - US vs THEM'!$F$2:$F$2951,MATCH($A84&amp;"|"&amp;G$1,'Master - US vs THEM'!$G$2:$G$2951,0)),"")</f>
        <v>THEM</v>
      </c>
      <c r="H84" t="str">
        <f>IFERROR(INDEX('Master - US vs THEM'!$F$2:$F$2951,MATCH($A84&amp;"|"&amp;H$1,'Master - US vs THEM'!$G$2:$G$2951,0)),"")</f>
        <v>US</v>
      </c>
      <c r="I84" t="str">
        <f>IFERROR(INDEX('Master - US vs THEM'!$F$2:$F$2951,MATCH($A84&amp;"|"&amp;I$1,'Master - US vs THEM'!$G$2:$G$2951,0)),"")</f>
        <v>US</v>
      </c>
      <c r="J84" t="str">
        <f>IFERROR(INDEX('Master - US vs THEM'!$F$2:$F$2951,MATCH($A84&amp;"|"&amp;J$1,'Master - US vs THEM'!$G$2:$G$2951,0)),"")</f>
        <v>THEM</v>
      </c>
      <c r="K84" t="str">
        <f>IFERROR(INDEX('Master - US vs THEM'!$F$2:$F$2951,MATCH($A84&amp;"|"&amp;K$1,'Master - US vs THEM'!$G$2:$G$2951,0)),"")</f>
        <v>US</v>
      </c>
    </row>
    <row r="85" spans="1:11" x14ac:dyDescent="0.2">
      <c r="A85" t="str">
        <f>'Brand Family Territory (Enc)'!A85</f>
        <v>Sol</v>
      </c>
      <c r="B85" t="str">
        <f>IFERROR(INDEX('Master - US vs THEM'!$F$2:$F$2951,MATCH($A85&amp;"|"&amp;B$1,'Master - US vs THEM'!$G$2:$G$2951,0)),"")</f>
        <v>US</v>
      </c>
      <c r="C85" t="str">
        <f>IFERROR(INDEX('Master - US vs THEM'!$F$2:$F$2951,MATCH($A85&amp;"|"&amp;C$1,'Master - US vs THEM'!$G$2:$G$2951,0)),"")</f>
        <v>US</v>
      </c>
      <c r="D85" t="str">
        <f>IFERROR(INDEX('Master - US vs THEM'!$F$2:$F$2951,MATCH($A85&amp;"|"&amp;D$1,'Master - US vs THEM'!$G$2:$G$2951,0)),"")</f>
        <v>US</v>
      </c>
      <c r="E85" t="str">
        <f>IFERROR(INDEX('Master - US vs THEM'!$F$2:$F$2951,MATCH($A85&amp;"|"&amp;E$1,'Master - US vs THEM'!$G$2:$G$2951,0)),"")</f>
        <v>THEM</v>
      </c>
      <c r="F85" t="str">
        <f>IFERROR(INDEX('Master - US vs THEM'!$F$2:$F$2951,MATCH($A85&amp;"|"&amp;F$1,'Master - US vs THEM'!$G$2:$G$2951,0)),"")</f>
        <v>THEM</v>
      </c>
      <c r="G85" t="str">
        <f>IFERROR(INDEX('Master - US vs THEM'!$F$2:$F$2951,MATCH($A85&amp;"|"&amp;G$1,'Master - US vs THEM'!$G$2:$G$2951,0)),"")</f>
        <v>THEM</v>
      </c>
      <c r="H85" t="str">
        <f>IFERROR(INDEX('Master - US vs THEM'!$F$2:$F$2951,MATCH($A85&amp;"|"&amp;H$1,'Master - US vs THEM'!$G$2:$G$2951,0)),"")</f>
        <v>US</v>
      </c>
      <c r="I85" t="str">
        <f>IFERROR(INDEX('Master - US vs THEM'!$F$2:$F$2951,MATCH($A85&amp;"|"&amp;I$1,'Master - US vs THEM'!$G$2:$G$2951,0)),"")</f>
        <v>US</v>
      </c>
      <c r="J85" t="str">
        <f>IFERROR(INDEX('Master - US vs THEM'!$F$2:$F$2951,MATCH($A85&amp;"|"&amp;J$1,'Master - US vs THEM'!$G$2:$G$2951,0)),"")</f>
        <v>THEM</v>
      </c>
      <c r="K85" t="str">
        <f>IFERROR(INDEX('Master - US vs THEM'!$F$2:$F$2951,MATCH($A85&amp;"|"&amp;K$1,'Master - US vs THEM'!$G$2:$G$2951,0)),"")</f>
        <v>US</v>
      </c>
    </row>
    <row r="86" spans="1:11" x14ac:dyDescent="0.2">
      <c r="A86" t="str">
        <f>'Brand Family Territory (Enc)'!A86</f>
        <v>Steel Reserve</v>
      </c>
      <c r="B86" t="str">
        <f>IFERROR(INDEX('Master - US vs THEM'!$F$2:$F$2951,MATCH($A86&amp;"|"&amp;B$1,'Master - US vs THEM'!$G$2:$G$2951,0)),"")</f>
        <v>US</v>
      </c>
      <c r="C86" t="str">
        <f>IFERROR(INDEX('Master - US vs THEM'!$F$2:$F$2951,MATCH($A86&amp;"|"&amp;C$1,'Master - US vs THEM'!$G$2:$G$2951,0)),"")</f>
        <v>US</v>
      </c>
      <c r="D86" t="str">
        <f>IFERROR(INDEX('Master - US vs THEM'!$F$2:$F$2951,MATCH($A86&amp;"|"&amp;D$1,'Master - US vs THEM'!$G$2:$G$2951,0)),"")</f>
        <v>US</v>
      </c>
      <c r="E86" t="str">
        <f>IFERROR(INDEX('Master - US vs THEM'!$F$2:$F$2951,MATCH($A86&amp;"|"&amp;E$1,'Master - US vs THEM'!$G$2:$G$2951,0)),"")</f>
        <v>THEM</v>
      </c>
      <c r="F86" t="str">
        <f>IFERROR(INDEX('Master - US vs THEM'!$F$2:$F$2951,MATCH($A86&amp;"|"&amp;F$1,'Master - US vs THEM'!$G$2:$G$2951,0)),"")</f>
        <v>THEM</v>
      </c>
      <c r="G86" t="str">
        <f>IFERROR(INDEX('Master - US vs THEM'!$F$2:$F$2951,MATCH($A86&amp;"|"&amp;G$1,'Master - US vs THEM'!$G$2:$G$2951,0)),"")</f>
        <v>THEM</v>
      </c>
      <c r="H86" t="str">
        <f>IFERROR(INDEX('Master - US vs THEM'!$F$2:$F$2951,MATCH($A86&amp;"|"&amp;H$1,'Master - US vs THEM'!$G$2:$G$2951,0)),"")</f>
        <v>US</v>
      </c>
      <c r="I86" t="str">
        <f>IFERROR(INDEX('Master - US vs THEM'!$F$2:$F$2951,MATCH($A86&amp;"|"&amp;I$1,'Master - US vs THEM'!$G$2:$G$2951,0)),"")</f>
        <v>US</v>
      </c>
      <c r="J86" t="str">
        <f>IFERROR(INDEX('Master - US vs THEM'!$F$2:$F$2951,MATCH($A86&amp;"|"&amp;J$1,'Master - US vs THEM'!$G$2:$G$2951,0)),"")</f>
        <v>THEM</v>
      </c>
      <c r="K86" t="str">
        <f>IFERROR(INDEX('Master - US vs THEM'!$F$2:$F$2951,MATCH($A86&amp;"|"&amp;K$1,'Master - US vs THEM'!$G$2:$G$2951,0)),"")</f>
        <v>US</v>
      </c>
    </row>
    <row r="87" spans="1:11" x14ac:dyDescent="0.2">
      <c r="A87" t="str">
        <f>'Brand Family Territory (Enc)'!A87</f>
        <v>Steel Reserve Alloy Series</v>
      </c>
      <c r="B87" t="str">
        <f>IFERROR(INDEX('Master - US vs THEM'!$F$2:$F$2951,MATCH($A87&amp;"|"&amp;B$1,'Master - US vs THEM'!$G$2:$G$2951,0)),"")</f>
        <v>US</v>
      </c>
      <c r="C87" t="str">
        <f>IFERROR(INDEX('Master - US vs THEM'!$F$2:$F$2951,MATCH($A87&amp;"|"&amp;C$1,'Master - US vs THEM'!$G$2:$G$2951,0)),"")</f>
        <v>US</v>
      </c>
      <c r="D87" t="str">
        <f>IFERROR(INDEX('Master - US vs THEM'!$F$2:$F$2951,MATCH($A87&amp;"|"&amp;D$1,'Master - US vs THEM'!$G$2:$G$2951,0)),"")</f>
        <v>US</v>
      </c>
      <c r="E87" t="str">
        <f>IFERROR(INDEX('Master - US vs THEM'!$F$2:$F$2951,MATCH($A87&amp;"|"&amp;E$1,'Master - US vs THEM'!$G$2:$G$2951,0)),"")</f>
        <v>THEM</v>
      </c>
      <c r="F87" t="str">
        <f>IFERROR(INDEX('Master - US vs THEM'!$F$2:$F$2951,MATCH($A87&amp;"|"&amp;F$1,'Master - US vs THEM'!$G$2:$G$2951,0)),"")</f>
        <v>THEM</v>
      </c>
      <c r="G87" t="str">
        <f>IFERROR(INDEX('Master - US vs THEM'!$F$2:$F$2951,MATCH($A87&amp;"|"&amp;G$1,'Master - US vs THEM'!$G$2:$G$2951,0)),"")</f>
        <v>THEM</v>
      </c>
      <c r="H87" t="str">
        <f>IFERROR(INDEX('Master - US vs THEM'!$F$2:$F$2951,MATCH($A87&amp;"|"&amp;H$1,'Master - US vs THEM'!$G$2:$G$2951,0)),"")</f>
        <v>US</v>
      </c>
      <c r="I87" t="str">
        <f>IFERROR(INDEX('Master - US vs THEM'!$F$2:$F$2951,MATCH($A87&amp;"|"&amp;I$1,'Master - US vs THEM'!$G$2:$G$2951,0)),"")</f>
        <v>US</v>
      </c>
      <c r="J87" t="str">
        <f>IFERROR(INDEX('Master - US vs THEM'!$F$2:$F$2951,MATCH($A87&amp;"|"&amp;J$1,'Master - US vs THEM'!$G$2:$G$2951,0)),"")</f>
        <v>THEM</v>
      </c>
      <c r="K87" t="str">
        <f>IFERROR(INDEX('Master - US vs THEM'!$F$2:$F$2951,MATCH($A87&amp;"|"&amp;K$1,'Master - US vs THEM'!$G$2:$G$2951,0)),"")</f>
        <v>US</v>
      </c>
    </row>
    <row r="88" spans="1:11" x14ac:dyDescent="0.2">
      <c r="A88" t="str">
        <f>'Brand Family Territory (Enc)'!A88</f>
        <v>Sun Cruiser</v>
      </c>
      <c r="B88" t="str">
        <f>IFERROR(INDEX('Master - US vs THEM'!$F$2:$F$2951,MATCH($A88&amp;"|"&amp;B$1,'Master - US vs THEM'!$G$2:$G$2951,0)),"")</f>
        <v>US</v>
      </c>
      <c r="C88" t="str">
        <f>IFERROR(INDEX('Master - US vs THEM'!$F$2:$F$2951,MATCH($A88&amp;"|"&amp;C$1,'Master - US vs THEM'!$G$2:$G$2951,0)),"")</f>
        <v>US</v>
      </c>
      <c r="D88" t="str">
        <f>IFERROR(INDEX('Master - US vs THEM'!$F$2:$F$2951,MATCH($A88&amp;"|"&amp;D$1,'Master - US vs THEM'!$G$2:$G$2951,0)),"")</f>
        <v>US</v>
      </c>
      <c r="E88" t="str">
        <f>IFERROR(INDEX('Master - US vs THEM'!$F$2:$F$2951,MATCH($A88&amp;"|"&amp;E$1,'Master - US vs THEM'!$G$2:$G$2951,0)),"")</f>
        <v>THEM</v>
      </c>
      <c r="F88" t="str">
        <f>IFERROR(INDEX('Master - US vs THEM'!$F$2:$F$2951,MATCH($A88&amp;"|"&amp;F$1,'Master - US vs THEM'!$G$2:$G$2951,0)),"")</f>
        <v>THEM</v>
      </c>
      <c r="G88" t="str">
        <f>IFERROR(INDEX('Master - US vs THEM'!$F$2:$F$2951,MATCH($A88&amp;"|"&amp;G$1,'Master - US vs THEM'!$G$2:$G$2951,0)),"")</f>
        <v>THEM</v>
      </c>
      <c r="H88" t="str">
        <f>IFERROR(INDEX('Master - US vs THEM'!$F$2:$F$2951,MATCH($A88&amp;"|"&amp;H$1,'Master - US vs THEM'!$G$2:$G$2951,0)),"")</f>
        <v>US</v>
      </c>
      <c r="I88" t="str">
        <f>IFERROR(INDEX('Master - US vs THEM'!$F$2:$F$2951,MATCH($A88&amp;"|"&amp;I$1,'Master - US vs THEM'!$G$2:$G$2951,0)),"")</f>
        <v>US</v>
      </c>
      <c r="J88" t="str">
        <f>IFERROR(INDEX('Master - US vs THEM'!$F$2:$F$2951,MATCH($A88&amp;"|"&amp;J$1,'Master - US vs THEM'!$G$2:$G$2951,0)),"")</f>
        <v>THEM</v>
      </c>
      <c r="K88" t="str">
        <f>IFERROR(INDEX('Master - US vs THEM'!$F$2:$F$2951,MATCH($A88&amp;"|"&amp;K$1,'Master - US vs THEM'!$G$2:$G$2951,0)),"")</f>
        <v>US</v>
      </c>
    </row>
    <row r="89" spans="1:11" x14ac:dyDescent="0.2">
      <c r="A89" t="str">
        <f>'Brand Family Territory (Enc)'!A89</f>
        <v>The Drop</v>
      </c>
      <c r="B89" t="str">
        <f>IFERROR(INDEX('Master - US vs THEM'!$F$2:$F$2951,MATCH($A89&amp;"|"&amp;B$1,'Master - US vs THEM'!$G$2:$G$2951,0)),"")</f>
        <v>US</v>
      </c>
      <c r="C89" t="str">
        <f>IFERROR(INDEX('Master - US vs THEM'!$F$2:$F$2951,MATCH($A89&amp;"|"&amp;C$1,'Master - US vs THEM'!$G$2:$G$2951,0)),"")</f>
        <v>US</v>
      </c>
      <c r="D89" t="str">
        <f>IFERROR(INDEX('Master - US vs THEM'!$F$2:$F$2951,MATCH($A89&amp;"|"&amp;D$1,'Master - US vs THEM'!$G$2:$G$2951,0)),"")</f>
        <v>US</v>
      </c>
      <c r="E89" t="str">
        <f>IFERROR(INDEX('Master - US vs THEM'!$F$2:$F$2951,MATCH($A89&amp;"|"&amp;E$1,'Master - US vs THEM'!$G$2:$G$2951,0)),"")</f>
        <v>THEM</v>
      </c>
      <c r="F89" t="str">
        <f>IFERROR(INDEX('Master - US vs THEM'!$F$2:$F$2951,MATCH($A89&amp;"|"&amp;F$1,'Master - US vs THEM'!$G$2:$G$2951,0)),"")</f>
        <v>THEM</v>
      </c>
      <c r="G89" t="str">
        <f>IFERROR(INDEX('Master - US vs THEM'!$F$2:$F$2951,MATCH($A89&amp;"|"&amp;G$1,'Master - US vs THEM'!$G$2:$G$2951,0)),"")</f>
        <v>THEM</v>
      </c>
      <c r="H89" t="str">
        <f>IFERROR(INDEX('Master - US vs THEM'!$F$2:$F$2951,MATCH($A89&amp;"|"&amp;H$1,'Master - US vs THEM'!$G$2:$G$2951,0)),"")</f>
        <v>US</v>
      </c>
      <c r="I89" t="str">
        <f>IFERROR(INDEX('Master - US vs THEM'!$F$2:$F$2951,MATCH($A89&amp;"|"&amp;I$1,'Master - US vs THEM'!$G$2:$G$2951,0)),"")</f>
        <v>US</v>
      </c>
      <c r="J89" t="str">
        <f>IFERROR(INDEX('Master - US vs THEM'!$F$2:$F$2951,MATCH($A89&amp;"|"&amp;J$1,'Master - US vs THEM'!$G$2:$G$2951,0)),"")</f>
        <v>THEM</v>
      </c>
      <c r="K89" t="str">
        <f>IFERROR(INDEX('Master - US vs THEM'!$F$2:$F$2951,MATCH($A89&amp;"|"&amp;K$1,'Master - US vs THEM'!$G$2:$G$2951,0)),"")</f>
        <v>US</v>
      </c>
    </row>
    <row r="90" spans="1:11" x14ac:dyDescent="0.2">
      <c r="A90" t="str">
        <f>'Brand Family Territory (Enc)'!A90</f>
        <v>Topo Chico</v>
      </c>
      <c r="B90" t="str">
        <f>IFERROR(INDEX('Master - US vs THEM'!$F$2:$F$2951,MATCH($A90&amp;"|"&amp;B$1,'Master - US vs THEM'!$G$2:$G$2951,0)),"")</f>
        <v>US</v>
      </c>
      <c r="C90" t="str">
        <f>IFERROR(INDEX('Master - US vs THEM'!$F$2:$F$2951,MATCH($A90&amp;"|"&amp;C$1,'Master - US vs THEM'!$G$2:$G$2951,0)),"")</f>
        <v>US</v>
      </c>
      <c r="D90" t="str">
        <f>IFERROR(INDEX('Master - US vs THEM'!$F$2:$F$2951,MATCH($A90&amp;"|"&amp;D$1,'Master - US vs THEM'!$G$2:$G$2951,0)),"")</f>
        <v>US</v>
      </c>
      <c r="E90" t="str">
        <f>IFERROR(INDEX('Master - US vs THEM'!$F$2:$F$2951,MATCH($A90&amp;"|"&amp;E$1,'Master - US vs THEM'!$G$2:$G$2951,0)),"")</f>
        <v>THEM</v>
      </c>
      <c r="F90" t="str">
        <f>IFERROR(INDEX('Master - US vs THEM'!$F$2:$F$2951,MATCH($A90&amp;"|"&amp;F$1,'Master - US vs THEM'!$G$2:$G$2951,0)),"")</f>
        <v>THEM</v>
      </c>
      <c r="G90" t="str">
        <f>IFERROR(INDEX('Master - US vs THEM'!$F$2:$F$2951,MATCH($A90&amp;"|"&amp;G$1,'Master - US vs THEM'!$G$2:$G$2951,0)),"")</f>
        <v>THEM</v>
      </c>
      <c r="H90" t="str">
        <f>IFERROR(INDEX('Master - US vs THEM'!$F$2:$F$2951,MATCH($A90&amp;"|"&amp;H$1,'Master - US vs THEM'!$G$2:$G$2951,0)),"")</f>
        <v>US</v>
      </c>
      <c r="I90" t="str">
        <f>IFERROR(INDEX('Master - US vs THEM'!$F$2:$F$2951,MATCH($A90&amp;"|"&amp;I$1,'Master - US vs THEM'!$G$2:$G$2951,0)),"")</f>
        <v>US</v>
      </c>
      <c r="J90" t="str">
        <f>IFERROR(INDEX('Master - US vs THEM'!$F$2:$F$2951,MATCH($A90&amp;"|"&amp;J$1,'Master - US vs THEM'!$G$2:$G$2951,0)),"")</f>
        <v>THEM</v>
      </c>
      <c r="K90" t="str">
        <f>IFERROR(INDEX('Master - US vs THEM'!$F$2:$F$2951,MATCH($A90&amp;"|"&amp;K$1,'Master - US vs THEM'!$G$2:$G$2951,0)),"")</f>
        <v>US</v>
      </c>
    </row>
    <row r="91" spans="1:11" x14ac:dyDescent="0.2">
      <c r="A91" t="str">
        <f>'Brand Family Territory (Enc)'!A91</f>
        <v>Truly</v>
      </c>
      <c r="B91" t="str">
        <f>IFERROR(INDEX('Master - US vs THEM'!$F$2:$F$2951,MATCH($A91&amp;"|"&amp;B$1,'Master - US vs THEM'!$G$2:$G$2951,0)),"")</f>
        <v>US</v>
      </c>
      <c r="C91" t="str">
        <f>IFERROR(INDEX('Master - US vs THEM'!$F$2:$F$2951,MATCH($A91&amp;"|"&amp;C$1,'Master - US vs THEM'!$G$2:$G$2951,0)),"")</f>
        <v>US</v>
      </c>
      <c r="D91" t="str">
        <f>IFERROR(INDEX('Master - US vs THEM'!$F$2:$F$2951,MATCH($A91&amp;"|"&amp;D$1,'Master - US vs THEM'!$G$2:$G$2951,0)),"")</f>
        <v>US</v>
      </c>
      <c r="E91" t="str">
        <f>IFERROR(INDEX('Master - US vs THEM'!$F$2:$F$2951,MATCH($A91&amp;"|"&amp;E$1,'Master - US vs THEM'!$G$2:$G$2951,0)),"")</f>
        <v>THEM</v>
      </c>
      <c r="F91" t="str">
        <f>IFERROR(INDEX('Master - US vs THEM'!$F$2:$F$2951,MATCH($A91&amp;"|"&amp;F$1,'Master - US vs THEM'!$G$2:$G$2951,0)),"")</f>
        <v>THEM</v>
      </c>
      <c r="G91" t="str">
        <f>IFERROR(INDEX('Master - US vs THEM'!$F$2:$F$2951,MATCH($A91&amp;"|"&amp;G$1,'Master - US vs THEM'!$G$2:$G$2951,0)),"")</f>
        <v>THEM</v>
      </c>
      <c r="H91" t="str">
        <f>IFERROR(INDEX('Master - US vs THEM'!$F$2:$F$2951,MATCH($A91&amp;"|"&amp;H$1,'Master - US vs THEM'!$G$2:$G$2951,0)),"")</f>
        <v>US</v>
      </c>
      <c r="I91" t="str">
        <f>IFERROR(INDEX('Master - US vs THEM'!$F$2:$F$2951,MATCH($A91&amp;"|"&amp;I$1,'Master - US vs THEM'!$G$2:$G$2951,0)),"")</f>
        <v>US</v>
      </c>
      <c r="J91" t="str">
        <f>IFERROR(INDEX('Master - US vs THEM'!$F$2:$F$2951,MATCH($A91&amp;"|"&amp;J$1,'Master - US vs THEM'!$G$2:$G$2951,0)),"")</f>
        <v>THEM</v>
      </c>
      <c r="K91" t="str">
        <f>IFERROR(INDEX('Master - US vs THEM'!$F$2:$F$2951,MATCH($A91&amp;"|"&amp;K$1,'Master - US vs THEM'!$G$2:$G$2951,0)),"")</f>
        <v>US</v>
      </c>
    </row>
    <row r="92" spans="1:11" x14ac:dyDescent="0.2">
      <c r="A92" t="str">
        <f>'Brand Family Territory (Enc)'!A92</f>
        <v>Twisted Tea</v>
      </c>
      <c r="B92" t="str">
        <f>IFERROR(INDEX('Master - US vs THEM'!$F$2:$F$2951,MATCH($A92&amp;"|"&amp;B$1,'Master - US vs THEM'!$G$2:$G$2951,0)),"")</f>
        <v>US</v>
      </c>
      <c r="C92" t="str">
        <f>IFERROR(INDEX('Master - US vs THEM'!$F$2:$F$2951,MATCH($A92&amp;"|"&amp;C$1,'Master - US vs THEM'!$G$2:$G$2951,0)),"")</f>
        <v>US</v>
      </c>
      <c r="D92" t="str">
        <f>IFERROR(INDEX('Master - US vs THEM'!$F$2:$F$2951,MATCH($A92&amp;"|"&amp;D$1,'Master - US vs THEM'!$G$2:$G$2951,0)),"")</f>
        <v>US</v>
      </c>
      <c r="E92" t="str">
        <f>IFERROR(INDEX('Master - US vs THEM'!$F$2:$F$2951,MATCH($A92&amp;"|"&amp;E$1,'Master - US vs THEM'!$G$2:$G$2951,0)),"")</f>
        <v>THEM</v>
      </c>
      <c r="F92" t="str">
        <f>IFERROR(INDEX('Master - US vs THEM'!$F$2:$F$2951,MATCH($A92&amp;"|"&amp;F$1,'Master - US vs THEM'!$G$2:$G$2951,0)),"")</f>
        <v>THEM</v>
      </c>
      <c r="G92" t="str">
        <f>IFERROR(INDEX('Master - US vs THEM'!$F$2:$F$2951,MATCH($A92&amp;"|"&amp;G$1,'Master - US vs THEM'!$G$2:$G$2951,0)),"")</f>
        <v>THEM</v>
      </c>
      <c r="H92" t="str">
        <f>IFERROR(INDEX('Master - US vs THEM'!$F$2:$F$2951,MATCH($A92&amp;"|"&amp;H$1,'Master - US vs THEM'!$G$2:$G$2951,0)),"")</f>
        <v>US</v>
      </c>
      <c r="I92" t="str">
        <f>IFERROR(INDEX('Master - US vs THEM'!$F$2:$F$2951,MATCH($A92&amp;"|"&amp;I$1,'Master - US vs THEM'!$G$2:$G$2951,0)),"")</f>
        <v>US</v>
      </c>
      <c r="J92" t="str">
        <f>IFERROR(INDEX('Master - US vs THEM'!$F$2:$F$2951,MATCH($A92&amp;"|"&amp;J$1,'Master - US vs THEM'!$G$2:$G$2951,0)),"")</f>
        <v>THEM</v>
      </c>
      <c r="K92" t="str">
        <f>IFERROR(INDEX('Master - US vs THEM'!$F$2:$F$2951,MATCH($A92&amp;"|"&amp;K$1,'Master - US vs THEM'!$G$2:$G$2951,0)),"")</f>
        <v>US</v>
      </c>
    </row>
    <row r="93" spans="1:11" x14ac:dyDescent="0.2">
      <c r="A93" t="str">
        <f>'Brand Family Territory (Enc)'!A93</f>
        <v>Tyskie Gronie</v>
      </c>
      <c r="B93" t="str">
        <f>IFERROR(INDEX('Master - US vs THEM'!$F$2:$F$2951,MATCH($A93&amp;"|"&amp;B$1,'Master - US vs THEM'!$G$2:$G$2951,0)),"")</f>
        <v>US</v>
      </c>
      <c r="C93" t="str">
        <f>IFERROR(INDEX('Master - US vs THEM'!$F$2:$F$2951,MATCH($A93&amp;"|"&amp;C$1,'Master - US vs THEM'!$G$2:$G$2951,0)),"")</f>
        <v>US</v>
      </c>
      <c r="D93" t="str">
        <f>IFERROR(INDEX('Master - US vs THEM'!$F$2:$F$2951,MATCH($A93&amp;"|"&amp;D$1,'Master - US vs THEM'!$G$2:$G$2951,0)),"")</f>
        <v>US</v>
      </c>
      <c r="E93" t="str">
        <f>IFERROR(INDEX('Master - US vs THEM'!$F$2:$F$2951,MATCH($A93&amp;"|"&amp;E$1,'Master - US vs THEM'!$G$2:$G$2951,0)),"")</f>
        <v>THEM</v>
      </c>
      <c r="F93" t="str">
        <f>IFERROR(INDEX('Master - US vs THEM'!$F$2:$F$2951,MATCH($A93&amp;"|"&amp;F$1,'Master - US vs THEM'!$G$2:$G$2951,0)),"")</f>
        <v>THEM</v>
      </c>
      <c r="G93" t="str">
        <f>IFERROR(INDEX('Master - US vs THEM'!$F$2:$F$2951,MATCH($A93&amp;"|"&amp;G$1,'Master - US vs THEM'!$G$2:$G$2951,0)),"")</f>
        <v>THEM</v>
      </c>
      <c r="H93" t="str">
        <f>IFERROR(INDEX('Master - US vs THEM'!$F$2:$F$2951,MATCH($A93&amp;"|"&amp;H$1,'Master - US vs THEM'!$G$2:$G$2951,0)),"")</f>
        <v>US</v>
      </c>
      <c r="I93" t="str">
        <f>IFERROR(INDEX('Master - US vs THEM'!$F$2:$F$2951,MATCH($A93&amp;"|"&amp;I$1,'Master - US vs THEM'!$G$2:$G$2951,0)),"")</f>
        <v>US</v>
      </c>
      <c r="J93" t="str">
        <f>IFERROR(INDEX('Master - US vs THEM'!$F$2:$F$2951,MATCH($A93&amp;"|"&amp;J$1,'Master - US vs THEM'!$G$2:$G$2951,0)),"")</f>
        <v>THEM</v>
      </c>
      <c r="K93" t="str">
        <f>IFERROR(INDEX('Master - US vs THEM'!$F$2:$F$2951,MATCH($A93&amp;"|"&amp;K$1,'Master - US vs THEM'!$G$2:$G$2951,0)),"")</f>
        <v>US</v>
      </c>
    </row>
    <row r="94" spans="1:11" x14ac:dyDescent="0.2">
      <c r="A94" t="str">
        <f>'Brand Family Territory (Enc)'!A94</f>
        <v>Victoria</v>
      </c>
      <c r="B94" t="str">
        <f>IFERROR(INDEX('Master - US vs THEM'!$F$2:$F$2951,MATCH($A94&amp;"|"&amp;B$1,'Master - US vs THEM'!$G$2:$G$2951,0)),"")</f>
        <v>US</v>
      </c>
      <c r="C94" t="str">
        <f>IFERROR(INDEX('Master - US vs THEM'!$F$2:$F$2951,MATCH($A94&amp;"|"&amp;C$1,'Master - US vs THEM'!$G$2:$G$2951,0)),"")</f>
        <v>US</v>
      </c>
      <c r="D94" t="str">
        <f>IFERROR(INDEX('Master - US vs THEM'!$F$2:$F$2951,MATCH($A94&amp;"|"&amp;D$1,'Master - US vs THEM'!$G$2:$G$2951,0)),"")</f>
        <v>US</v>
      </c>
      <c r="E94" t="str">
        <f>IFERROR(INDEX('Master - US vs THEM'!$F$2:$F$2951,MATCH($A94&amp;"|"&amp;E$1,'Master - US vs THEM'!$G$2:$G$2951,0)),"")</f>
        <v>THEM</v>
      </c>
      <c r="F94" t="str">
        <f>IFERROR(INDEX('Master - US vs THEM'!$F$2:$F$2951,MATCH($A94&amp;"|"&amp;F$1,'Master - US vs THEM'!$G$2:$G$2951,0)),"")</f>
        <v>THEM</v>
      </c>
      <c r="G94" t="str">
        <f>IFERROR(INDEX('Master - US vs THEM'!$F$2:$F$2951,MATCH($A94&amp;"|"&amp;G$1,'Master - US vs THEM'!$G$2:$G$2951,0)),"")</f>
        <v>THEM</v>
      </c>
      <c r="H94" t="str">
        <f>IFERROR(INDEX('Master - US vs THEM'!$F$2:$F$2951,MATCH($A94&amp;"|"&amp;H$1,'Master - US vs THEM'!$G$2:$G$2951,0)),"")</f>
        <v>US</v>
      </c>
      <c r="I94" t="str">
        <f>IFERROR(INDEX('Master - US vs THEM'!$F$2:$F$2951,MATCH($A94&amp;"|"&amp;I$1,'Master - US vs THEM'!$G$2:$G$2951,0)),"")</f>
        <v>US</v>
      </c>
      <c r="J94" t="str">
        <f>IFERROR(INDEX('Master - US vs THEM'!$F$2:$F$2951,MATCH($A94&amp;"|"&amp;J$1,'Master - US vs THEM'!$G$2:$G$2951,0)),"")</f>
        <v>THEM</v>
      </c>
      <c r="K94" t="str">
        <f>IFERROR(INDEX('Master - US vs THEM'!$F$2:$F$2951,MATCH($A94&amp;"|"&amp;K$1,'Master - US vs THEM'!$G$2:$G$2951,0)),"")</f>
        <v>US</v>
      </c>
    </row>
    <row r="95" spans="1:11" x14ac:dyDescent="0.2">
      <c r="A95" t="str">
        <f>'Brand Family Territory (Enc)'!A95</f>
        <v>Vizzy</v>
      </c>
      <c r="B95" t="str">
        <f>IFERROR(INDEX('Master - US vs THEM'!$F$2:$F$2951,MATCH($A95&amp;"|"&amp;B$1,'Master - US vs THEM'!$G$2:$G$2951,0)),"")</f>
        <v>US</v>
      </c>
      <c r="C95" t="str">
        <f>IFERROR(INDEX('Master - US vs THEM'!$F$2:$F$2951,MATCH($A95&amp;"|"&amp;C$1,'Master - US vs THEM'!$G$2:$G$2951,0)),"")</f>
        <v>US</v>
      </c>
      <c r="D95" t="str">
        <f>IFERROR(INDEX('Master - US vs THEM'!$F$2:$F$2951,MATCH($A95&amp;"|"&amp;D$1,'Master - US vs THEM'!$G$2:$G$2951,0)),"")</f>
        <v>US</v>
      </c>
      <c r="E95" t="str">
        <f>IFERROR(INDEX('Master - US vs THEM'!$F$2:$F$2951,MATCH($A95&amp;"|"&amp;E$1,'Master - US vs THEM'!$G$2:$G$2951,0)),"")</f>
        <v>THEM</v>
      </c>
      <c r="F95" t="str">
        <f>IFERROR(INDEX('Master - US vs THEM'!$F$2:$F$2951,MATCH($A95&amp;"|"&amp;F$1,'Master - US vs THEM'!$G$2:$G$2951,0)),"")</f>
        <v>THEM</v>
      </c>
      <c r="G95" t="str">
        <f>IFERROR(INDEX('Master - US vs THEM'!$F$2:$F$2951,MATCH($A95&amp;"|"&amp;G$1,'Master - US vs THEM'!$G$2:$G$2951,0)),"")</f>
        <v>THEM</v>
      </c>
      <c r="H95" t="str">
        <f>IFERROR(INDEX('Master - US vs THEM'!$F$2:$F$2951,MATCH($A95&amp;"|"&amp;H$1,'Master - US vs THEM'!$G$2:$G$2951,0)),"")</f>
        <v>US</v>
      </c>
      <c r="I95" t="str">
        <f>IFERROR(INDEX('Master - US vs THEM'!$F$2:$F$2951,MATCH($A95&amp;"|"&amp;I$1,'Master - US vs THEM'!$G$2:$G$2951,0)),"")</f>
        <v>US</v>
      </c>
      <c r="J95" t="str">
        <f>IFERROR(INDEX('Master - US vs THEM'!$F$2:$F$2951,MATCH($A95&amp;"|"&amp;J$1,'Master - US vs THEM'!$G$2:$G$2951,0)),"")</f>
        <v>THEM</v>
      </c>
      <c r="K95" t="str">
        <f>IFERROR(INDEX('Master - US vs THEM'!$F$2:$F$2951,MATCH($A95&amp;"|"&amp;K$1,'Master - US vs THEM'!$G$2:$G$2951,0)),"")</f>
        <v>US</v>
      </c>
    </row>
    <row r="96" spans="1:11" x14ac:dyDescent="0.2">
      <c r="A96" t="str">
        <f>'Brand Family Territory (Enc)'!A96</f>
        <v>White Claw</v>
      </c>
      <c r="B96" t="str">
        <f>IFERROR(INDEX('Master - US vs THEM'!$F$2:$F$2951,MATCH($A96&amp;"|"&amp;B$1,'Master - US vs THEM'!$G$2:$G$2951,0)),"")</f>
        <v>US</v>
      </c>
      <c r="C96" t="str">
        <f>IFERROR(INDEX('Master - US vs THEM'!$F$2:$F$2951,MATCH($A96&amp;"|"&amp;C$1,'Master - US vs THEM'!$G$2:$G$2951,0)),"")</f>
        <v>US</v>
      </c>
      <c r="D96" t="str">
        <f>IFERROR(INDEX('Master - US vs THEM'!$F$2:$F$2951,MATCH($A96&amp;"|"&amp;D$1,'Master - US vs THEM'!$G$2:$G$2951,0)),"")</f>
        <v>US</v>
      </c>
      <c r="E96" t="str">
        <f>IFERROR(INDEX('Master - US vs THEM'!$F$2:$F$2951,MATCH($A96&amp;"|"&amp;E$1,'Master - US vs THEM'!$G$2:$G$2951,0)),"")</f>
        <v>THEM</v>
      </c>
      <c r="F96" t="str">
        <f>IFERROR(INDEX('Master - US vs THEM'!$F$2:$F$2951,MATCH($A96&amp;"|"&amp;F$1,'Master - US vs THEM'!$G$2:$G$2951,0)),"")</f>
        <v>THEM</v>
      </c>
      <c r="G96" t="str">
        <f>IFERROR(INDEX('Master - US vs THEM'!$F$2:$F$2951,MATCH($A96&amp;"|"&amp;G$1,'Master - US vs THEM'!$G$2:$G$2951,0)),"")</f>
        <v>THEM</v>
      </c>
      <c r="H96" t="str">
        <f>IFERROR(INDEX('Master - US vs THEM'!$F$2:$F$2951,MATCH($A96&amp;"|"&amp;H$1,'Master - US vs THEM'!$G$2:$G$2951,0)),"")</f>
        <v>US</v>
      </c>
      <c r="I96" t="str">
        <f>IFERROR(INDEX('Master - US vs THEM'!$F$2:$F$2951,MATCH($A96&amp;"|"&amp;I$1,'Master - US vs THEM'!$G$2:$G$2951,0)),"")</f>
        <v>US</v>
      </c>
      <c r="J96" t="str">
        <f>IFERROR(INDEX('Master - US vs THEM'!$F$2:$F$2951,MATCH($A96&amp;"|"&amp;J$1,'Master - US vs THEM'!$G$2:$G$2951,0)),"")</f>
        <v>THEM</v>
      </c>
      <c r="K96" t="str">
        <f>IFERROR(INDEX('Master - US vs THEM'!$F$2:$F$2951,MATCH($A96&amp;"|"&amp;K$1,'Master - US vs THEM'!$G$2:$G$2951,0)),"")</f>
        <v>US</v>
      </c>
    </row>
    <row r="97" spans="1:11" x14ac:dyDescent="0.2">
      <c r="A97" t="str">
        <f>'Brand Family Territory (Enc)'!A97</f>
        <v>Yuengling Black &amp; Tan</v>
      </c>
      <c r="B97" t="str">
        <f>IFERROR(INDEX('Master - US vs THEM'!$F$2:$F$2951,MATCH($A97&amp;"|"&amp;B$1,'Master - US vs THEM'!$G$2:$G$2951,0)),"")</f>
        <v>US</v>
      </c>
      <c r="C97" t="str">
        <f>IFERROR(INDEX('Master - US vs THEM'!$F$2:$F$2951,MATCH($A97&amp;"|"&amp;C$1,'Master - US vs THEM'!$G$2:$G$2951,0)),"")</f>
        <v>US</v>
      </c>
      <c r="D97" t="str">
        <f>IFERROR(INDEX('Master - US vs THEM'!$F$2:$F$2951,MATCH($A97&amp;"|"&amp;D$1,'Master - US vs THEM'!$G$2:$G$2951,0)),"")</f>
        <v>US</v>
      </c>
      <c r="E97" t="str">
        <f>IFERROR(INDEX('Master - US vs THEM'!$F$2:$F$2951,MATCH($A97&amp;"|"&amp;E$1,'Master - US vs THEM'!$G$2:$G$2951,0)),"")</f>
        <v>THEM</v>
      </c>
      <c r="F97" t="str">
        <f>IFERROR(INDEX('Master - US vs THEM'!$F$2:$F$2951,MATCH($A97&amp;"|"&amp;F$1,'Master - US vs THEM'!$G$2:$G$2951,0)),"")</f>
        <v>THEM</v>
      </c>
      <c r="G97" t="str">
        <f>IFERROR(INDEX('Master - US vs THEM'!$F$2:$F$2951,MATCH($A97&amp;"|"&amp;G$1,'Master - US vs THEM'!$G$2:$G$2951,0)),"")</f>
        <v>THEM</v>
      </c>
      <c r="H97" t="str">
        <f>IFERROR(INDEX('Master - US vs THEM'!$F$2:$F$2951,MATCH($A97&amp;"|"&amp;H$1,'Master - US vs THEM'!$G$2:$G$2951,0)),"")</f>
        <v>US</v>
      </c>
      <c r="I97" t="str">
        <f>IFERROR(INDEX('Master - US vs THEM'!$F$2:$F$2951,MATCH($A97&amp;"|"&amp;I$1,'Master - US vs THEM'!$G$2:$G$2951,0)),"")</f>
        <v>US</v>
      </c>
      <c r="J97" t="str">
        <f>IFERROR(INDEX('Master - US vs THEM'!$F$2:$F$2951,MATCH($A97&amp;"|"&amp;J$1,'Master - US vs THEM'!$G$2:$G$2951,0)),"")</f>
        <v>THEM</v>
      </c>
      <c r="K97" t="str">
        <f>IFERROR(INDEX('Master - US vs THEM'!$F$2:$F$2951,MATCH($A97&amp;"|"&amp;K$1,'Master - US vs THEM'!$G$2:$G$2951,0)),"")</f>
        <v>US</v>
      </c>
    </row>
    <row r="98" spans="1:11" x14ac:dyDescent="0.2">
      <c r="A98" t="str">
        <f>'Brand Family Territory (Enc)'!A98</f>
        <v>Dg Yuengling Inc</v>
      </c>
      <c r="B98" t="str">
        <f>IFERROR(INDEX('Master - US vs THEM'!$F$2:$F$2951,MATCH($A98&amp;"|"&amp;B$1,'Master - US vs THEM'!$G$2:$G$2951,0)),"")</f>
        <v>US</v>
      </c>
      <c r="C98" t="str">
        <f>IFERROR(INDEX('Master - US vs THEM'!$F$2:$F$2951,MATCH($A98&amp;"|"&amp;C$1,'Master - US vs THEM'!$G$2:$G$2951,0)),"")</f>
        <v>US</v>
      </c>
      <c r="D98" t="str">
        <f>IFERROR(INDEX('Master - US vs THEM'!$F$2:$F$2951,MATCH($A98&amp;"|"&amp;D$1,'Master - US vs THEM'!$G$2:$G$2951,0)),"")</f>
        <v>US</v>
      </c>
      <c r="E98" t="str">
        <f>IFERROR(INDEX('Master - US vs THEM'!$F$2:$F$2951,MATCH($A98&amp;"|"&amp;E$1,'Master - US vs THEM'!$G$2:$G$2951,0)),"")</f>
        <v>THEM</v>
      </c>
      <c r="F98" t="str">
        <f>IFERROR(INDEX('Master - US vs THEM'!$F$2:$F$2951,MATCH($A98&amp;"|"&amp;F$1,'Master - US vs THEM'!$G$2:$G$2951,0)),"")</f>
        <v>THEM</v>
      </c>
      <c r="G98" t="str">
        <f>IFERROR(INDEX('Master - US vs THEM'!$F$2:$F$2951,MATCH($A98&amp;"|"&amp;G$1,'Master - US vs THEM'!$G$2:$G$2951,0)),"")</f>
        <v>THEM</v>
      </c>
      <c r="H98" t="str">
        <f>IFERROR(INDEX('Master - US vs THEM'!$F$2:$F$2951,MATCH($A98&amp;"|"&amp;H$1,'Master - US vs THEM'!$G$2:$G$2951,0)),"")</f>
        <v>US</v>
      </c>
      <c r="I98" t="str">
        <f>IFERROR(INDEX('Master - US vs THEM'!$F$2:$F$2951,MATCH($A98&amp;"|"&amp;I$1,'Master - US vs THEM'!$G$2:$G$2951,0)),"")</f>
        <v>US</v>
      </c>
      <c r="J98" t="str">
        <f>IFERROR(INDEX('Master - US vs THEM'!$F$2:$F$2951,MATCH($A98&amp;"|"&amp;J$1,'Master - US vs THEM'!$G$2:$G$2951,0)),"")</f>
        <v>THEM</v>
      </c>
      <c r="K98" t="str">
        <f>IFERROR(INDEX('Master - US vs THEM'!$F$2:$F$2951,MATCH($A98&amp;"|"&amp;K$1,'Master - US vs THEM'!$G$2:$G$2951,0)),"")</f>
        <v>US</v>
      </c>
    </row>
    <row r="99" spans="1:11" x14ac:dyDescent="0.2">
      <c r="A99" t="str">
        <f>'Brand Family Territory (Enc)'!A99</f>
        <v>Yuengling Flight</v>
      </c>
      <c r="B99" t="str">
        <f>IFERROR(INDEX('Master - US vs THEM'!$F$2:$F$2951,MATCH($A99&amp;"|"&amp;B$1,'Master - US vs THEM'!$G$2:$G$2951,0)),"")</f>
        <v>US</v>
      </c>
      <c r="C99" t="str">
        <f>IFERROR(INDEX('Master - US vs THEM'!$F$2:$F$2951,MATCH($A99&amp;"|"&amp;C$1,'Master - US vs THEM'!$G$2:$G$2951,0)),"")</f>
        <v>US</v>
      </c>
      <c r="D99" t="str">
        <f>IFERROR(INDEX('Master - US vs THEM'!$F$2:$F$2951,MATCH($A99&amp;"|"&amp;D$1,'Master - US vs THEM'!$G$2:$G$2951,0)),"")</f>
        <v>US</v>
      </c>
      <c r="E99" t="str">
        <f>IFERROR(INDEX('Master - US vs THEM'!$F$2:$F$2951,MATCH($A99&amp;"|"&amp;E$1,'Master - US vs THEM'!$G$2:$G$2951,0)),"")</f>
        <v>THEM</v>
      </c>
      <c r="F99" t="str">
        <f>IFERROR(INDEX('Master - US vs THEM'!$F$2:$F$2951,MATCH($A99&amp;"|"&amp;F$1,'Master - US vs THEM'!$G$2:$G$2951,0)),"")</f>
        <v>THEM</v>
      </c>
      <c r="G99" t="str">
        <f>IFERROR(INDEX('Master - US vs THEM'!$F$2:$F$2951,MATCH($A99&amp;"|"&amp;G$1,'Master - US vs THEM'!$G$2:$G$2951,0)),"")</f>
        <v>THEM</v>
      </c>
      <c r="H99" t="str">
        <f>IFERROR(INDEX('Master - US vs THEM'!$F$2:$F$2951,MATCH($A99&amp;"|"&amp;H$1,'Master - US vs THEM'!$G$2:$G$2951,0)),"")</f>
        <v>US</v>
      </c>
      <c r="I99" t="str">
        <f>IFERROR(INDEX('Master - US vs THEM'!$F$2:$F$2951,MATCH($A99&amp;"|"&amp;I$1,'Master - US vs THEM'!$G$2:$G$2951,0)),"")</f>
        <v>US</v>
      </c>
      <c r="J99" t="str">
        <f>IFERROR(INDEX('Master - US vs THEM'!$F$2:$F$2951,MATCH($A99&amp;"|"&amp;J$1,'Master - US vs THEM'!$G$2:$G$2951,0)),"")</f>
        <v>THEM</v>
      </c>
      <c r="K99" t="str">
        <f>IFERROR(INDEX('Master - US vs THEM'!$F$2:$F$2951,MATCH($A99&amp;"|"&amp;K$1,'Master - US vs THEM'!$G$2:$G$2951,0)),"")</f>
        <v>US</v>
      </c>
    </row>
    <row r="100" spans="1:11" x14ac:dyDescent="0.2">
      <c r="A100" t="str">
        <f>'Brand Family Territory (Enc)'!A100</f>
        <v>Yuengling Golden Pilsner</v>
      </c>
      <c r="B100" t="str">
        <f>IFERROR(INDEX('Master - US vs THEM'!$F$2:$F$2951,MATCH($A100&amp;"|"&amp;B$1,'Master - US vs THEM'!$G$2:$G$2951,0)),"")</f>
        <v>US</v>
      </c>
      <c r="C100" t="str">
        <f>IFERROR(INDEX('Master - US vs THEM'!$F$2:$F$2951,MATCH($A100&amp;"|"&amp;C$1,'Master - US vs THEM'!$G$2:$G$2951,0)),"")</f>
        <v>US</v>
      </c>
      <c r="D100" t="str">
        <f>IFERROR(INDEX('Master - US vs THEM'!$F$2:$F$2951,MATCH($A100&amp;"|"&amp;D$1,'Master - US vs THEM'!$G$2:$G$2951,0)),"")</f>
        <v>US</v>
      </c>
      <c r="E100" t="str">
        <f>IFERROR(INDEX('Master - US vs THEM'!$F$2:$F$2951,MATCH($A100&amp;"|"&amp;E$1,'Master - US vs THEM'!$G$2:$G$2951,0)),"")</f>
        <v>THEM</v>
      </c>
      <c r="F100" t="str">
        <f>IFERROR(INDEX('Master - US vs THEM'!$F$2:$F$2951,MATCH($A100&amp;"|"&amp;F$1,'Master - US vs THEM'!$G$2:$G$2951,0)),"")</f>
        <v>THEM</v>
      </c>
      <c r="G100" t="str">
        <f>IFERROR(INDEX('Master - US vs THEM'!$F$2:$F$2951,MATCH($A100&amp;"|"&amp;G$1,'Master - US vs THEM'!$G$2:$G$2951,0)),"")</f>
        <v>THEM</v>
      </c>
      <c r="H100" t="str">
        <f>IFERROR(INDEX('Master - US vs THEM'!$F$2:$F$2951,MATCH($A100&amp;"|"&amp;H$1,'Master - US vs THEM'!$G$2:$G$2951,0)),"")</f>
        <v>US</v>
      </c>
      <c r="I100" t="str">
        <f>IFERROR(INDEX('Master - US vs THEM'!$F$2:$F$2951,MATCH($A100&amp;"|"&amp;I$1,'Master - US vs THEM'!$G$2:$G$2951,0)),"")</f>
        <v>US</v>
      </c>
      <c r="J100" t="str">
        <f>IFERROR(INDEX('Master - US vs THEM'!$F$2:$F$2951,MATCH($A100&amp;"|"&amp;J$1,'Master - US vs THEM'!$G$2:$G$2951,0)),"")</f>
        <v>THEM</v>
      </c>
      <c r="K100" t="str">
        <f>IFERROR(INDEX('Master - US vs THEM'!$F$2:$F$2951,MATCH($A100&amp;"|"&amp;K$1,'Master - US vs THEM'!$G$2:$G$2951,0)),"")</f>
        <v>US</v>
      </c>
    </row>
    <row r="101" spans="1:11" x14ac:dyDescent="0.2">
      <c r="A101" t="str">
        <f>'Brand Family Territory (Enc)'!A101</f>
        <v>Yuengling Lager</v>
      </c>
      <c r="B101" t="str">
        <f>IFERROR(INDEX('Master - US vs THEM'!$F$2:$F$2951,MATCH($A101&amp;"|"&amp;B$1,'Master - US vs THEM'!$G$2:$G$2951,0)),"")</f>
        <v>US</v>
      </c>
      <c r="C101" t="str">
        <f>IFERROR(INDEX('Master - US vs THEM'!$F$2:$F$2951,MATCH($A101&amp;"|"&amp;C$1,'Master - US vs THEM'!$G$2:$G$2951,0)),"")</f>
        <v>US</v>
      </c>
      <c r="D101" t="str">
        <f>IFERROR(INDEX('Master - US vs THEM'!$F$2:$F$2951,MATCH($A101&amp;"|"&amp;D$1,'Master - US vs THEM'!$G$2:$G$2951,0)),"")</f>
        <v>US</v>
      </c>
      <c r="E101" t="str">
        <f>IFERROR(INDEX('Master - US vs THEM'!$F$2:$F$2951,MATCH($A101&amp;"|"&amp;E$1,'Master - US vs THEM'!$G$2:$G$2951,0)),"")</f>
        <v>THEM</v>
      </c>
      <c r="F101" t="str">
        <f>IFERROR(INDEX('Master - US vs THEM'!$F$2:$F$2951,MATCH($A101&amp;"|"&amp;F$1,'Master - US vs THEM'!$G$2:$G$2951,0)),"")</f>
        <v>THEM</v>
      </c>
      <c r="G101" t="str">
        <f>IFERROR(INDEX('Master - US vs THEM'!$F$2:$F$2951,MATCH($A101&amp;"|"&amp;G$1,'Master - US vs THEM'!$G$2:$G$2951,0)),"")</f>
        <v>THEM</v>
      </c>
      <c r="H101" t="str">
        <f>IFERROR(INDEX('Master - US vs THEM'!$F$2:$F$2951,MATCH($A101&amp;"|"&amp;H$1,'Master - US vs THEM'!$G$2:$G$2951,0)),"")</f>
        <v>US</v>
      </c>
      <c r="I101" t="str">
        <f>IFERROR(INDEX('Master - US vs THEM'!$F$2:$F$2951,MATCH($A101&amp;"|"&amp;I$1,'Master - US vs THEM'!$G$2:$G$2951,0)),"")</f>
        <v>US</v>
      </c>
      <c r="J101" t="str">
        <f>IFERROR(INDEX('Master - US vs THEM'!$F$2:$F$2951,MATCH($A101&amp;"|"&amp;J$1,'Master - US vs THEM'!$G$2:$G$2951,0)),"")</f>
        <v>THEM</v>
      </c>
      <c r="K101" t="str">
        <f>IFERROR(INDEX('Master - US vs THEM'!$F$2:$F$2951,MATCH($A101&amp;"|"&amp;K$1,'Master - US vs THEM'!$G$2:$G$2951,0)),"")</f>
        <v>US</v>
      </c>
    </row>
    <row r="102" spans="1:11" x14ac:dyDescent="0.2">
      <c r="A102" t="str">
        <f>'Brand Family Territory (Enc)'!A102</f>
        <v>Yuengling Light Lager</v>
      </c>
      <c r="B102" t="str">
        <f>IFERROR(INDEX('Master - US vs THEM'!$F$2:$F$2951,MATCH($A102&amp;"|"&amp;B$1,'Master - US vs THEM'!$G$2:$G$2951,0)),"")</f>
        <v>US</v>
      </c>
      <c r="C102" t="str">
        <f>IFERROR(INDEX('Master - US vs THEM'!$F$2:$F$2951,MATCH($A102&amp;"|"&amp;C$1,'Master - US vs THEM'!$G$2:$G$2951,0)),"")</f>
        <v>US</v>
      </c>
      <c r="D102" t="str">
        <f>IFERROR(INDEX('Master - US vs THEM'!$F$2:$F$2951,MATCH($A102&amp;"|"&amp;D$1,'Master - US vs THEM'!$G$2:$G$2951,0)),"")</f>
        <v>US</v>
      </c>
      <c r="E102" t="str">
        <f>IFERROR(INDEX('Master - US vs THEM'!$F$2:$F$2951,MATCH($A102&amp;"|"&amp;E$1,'Master - US vs THEM'!$G$2:$G$2951,0)),"")</f>
        <v>THEM</v>
      </c>
      <c r="F102" t="str">
        <f>IFERROR(INDEX('Master - US vs THEM'!$F$2:$F$2951,MATCH($A102&amp;"|"&amp;F$1,'Master - US vs THEM'!$G$2:$G$2951,0)),"")</f>
        <v>THEM</v>
      </c>
      <c r="G102" t="str">
        <f>IFERROR(INDEX('Master - US vs THEM'!$F$2:$F$2951,MATCH($A102&amp;"|"&amp;G$1,'Master - US vs THEM'!$G$2:$G$2951,0)),"")</f>
        <v>THEM</v>
      </c>
      <c r="H102" t="str">
        <f>IFERROR(INDEX('Master - US vs THEM'!$F$2:$F$2951,MATCH($A102&amp;"|"&amp;H$1,'Master - US vs THEM'!$G$2:$G$2951,0)),"")</f>
        <v>US</v>
      </c>
      <c r="I102" t="str">
        <f>IFERROR(INDEX('Master - US vs THEM'!$F$2:$F$2951,MATCH($A102&amp;"|"&amp;I$1,'Master - US vs THEM'!$G$2:$G$2951,0)),"")</f>
        <v>US</v>
      </c>
      <c r="J102" t="str">
        <f>IFERROR(INDEX('Master - US vs THEM'!$F$2:$F$2951,MATCH($A102&amp;"|"&amp;J$1,'Master - US vs THEM'!$G$2:$G$2951,0)),"")</f>
        <v>THEM</v>
      </c>
      <c r="K102" t="str">
        <f>IFERROR(INDEX('Master - US vs THEM'!$F$2:$F$2951,MATCH($A102&amp;"|"&amp;K$1,'Master - US vs THEM'!$G$2:$G$2951,0)),"")</f>
        <v>US</v>
      </c>
    </row>
    <row r="103" spans="1:11" x14ac:dyDescent="0.2">
      <c r="A103" t="str">
        <f>'Brand Family Territory (Enc)'!A103</f>
        <v>Yuengling Oktoberfest</v>
      </c>
      <c r="B103" t="str">
        <f>IFERROR(INDEX('Master - US vs THEM'!$F$2:$F$2951,MATCH($A103&amp;"|"&amp;B$1,'Master - US vs THEM'!$G$2:$G$2951,0)),"")</f>
        <v>US</v>
      </c>
      <c r="C103" t="str">
        <f>IFERROR(INDEX('Master - US vs THEM'!$F$2:$F$2951,MATCH($A103&amp;"|"&amp;C$1,'Master - US vs THEM'!$G$2:$G$2951,0)),"")</f>
        <v>US</v>
      </c>
      <c r="D103" t="str">
        <f>IFERROR(INDEX('Master - US vs THEM'!$F$2:$F$2951,MATCH($A103&amp;"|"&amp;D$1,'Master - US vs THEM'!$G$2:$G$2951,0)),"")</f>
        <v>US</v>
      </c>
      <c r="E103" t="str">
        <f>IFERROR(INDEX('Master - US vs THEM'!$F$2:$F$2951,MATCH($A103&amp;"|"&amp;E$1,'Master - US vs THEM'!$G$2:$G$2951,0)),"")</f>
        <v>THEM</v>
      </c>
      <c r="F103" t="str">
        <f>IFERROR(INDEX('Master - US vs THEM'!$F$2:$F$2951,MATCH($A103&amp;"|"&amp;F$1,'Master - US vs THEM'!$G$2:$G$2951,0)),"")</f>
        <v>THEM</v>
      </c>
      <c r="G103" t="str">
        <f>IFERROR(INDEX('Master - US vs THEM'!$F$2:$F$2951,MATCH($A103&amp;"|"&amp;G$1,'Master - US vs THEM'!$G$2:$G$2951,0)),"")</f>
        <v>THEM</v>
      </c>
      <c r="H103" t="str">
        <f>IFERROR(INDEX('Master - US vs THEM'!$F$2:$F$2951,MATCH($A103&amp;"|"&amp;H$1,'Master - US vs THEM'!$G$2:$G$2951,0)),"")</f>
        <v>US</v>
      </c>
      <c r="I103" t="str">
        <f>IFERROR(INDEX('Master - US vs THEM'!$F$2:$F$2951,MATCH($A103&amp;"|"&amp;I$1,'Master - US vs THEM'!$G$2:$G$2951,0)),"")</f>
        <v>US</v>
      </c>
      <c r="J103" t="str">
        <f>IFERROR(INDEX('Master - US vs THEM'!$F$2:$F$2951,MATCH($A103&amp;"|"&amp;J$1,'Master - US vs THEM'!$G$2:$G$2951,0)),"")</f>
        <v>THEM</v>
      </c>
      <c r="K103" t="str">
        <f>IFERROR(INDEX('Master - US vs THEM'!$F$2:$F$2951,MATCH($A103&amp;"|"&amp;K$1,'Master - US vs THEM'!$G$2:$G$2951,0)),"")</f>
        <v>US</v>
      </c>
    </row>
    <row r="104" spans="1:11" x14ac:dyDescent="0.2">
      <c r="A104" t="str">
        <f>'Brand Family Territory (Enc)'!A104</f>
        <v>Carta Blanca</v>
      </c>
      <c r="B104" t="str">
        <f>IFERROR(INDEX('Master - US vs THEM'!$F$2:$F$2951,MATCH($A104&amp;"|"&amp;B$1,'Master - US vs THEM'!$G$2:$G$2951,0)),"")</f>
        <v>US</v>
      </c>
      <c r="C104" t="str">
        <f>IFERROR(INDEX('Master - US vs THEM'!$F$2:$F$2951,MATCH($A104&amp;"|"&amp;C$1,'Master - US vs THEM'!$G$2:$G$2951,0)),"")</f>
        <v>US</v>
      </c>
      <c r="D104" t="str">
        <f>IFERROR(INDEX('Master - US vs THEM'!$F$2:$F$2951,MATCH($A104&amp;"|"&amp;D$1,'Master - US vs THEM'!$G$2:$G$2951,0)),"")</f>
        <v>US</v>
      </c>
      <c r="E104" t="str">
        <f>IFERROR(INDEX('Master - US vs THEM'!$F$2:$F$2951,MATCH($A104&amp;"|"&amp;E$1,'Master - US vs THEM'!$G$2:$G$2951,0)),"")</f>
        <v>THEM</v>
      </c>
      <c r="F104" t="str">
        <f>IFERROR(INDEX('Master - US vs THEM'!$F$2:$F$2951,MATCH($A104&amp;"|"&amp;F$1,'Master - US vs THEM'!$G$2:$G$2951,0)),"")</f>
        <v>THEM</v>
      </c>
      <c r="G104" t="str">
        <f>IFERROR(INDEX('Master - US vs THEM'!$F$2:$F$2951,MATCH($A104&amp;"|"&amp;G$1,'Master - US vs THEM'!$G$2:$G$2951,0)),"")</f>
        <v>THEM</v>
      </c>
      <c r="H104" t="str">
        <f>IFERROR(INDEX('Master - US vs THEM'!$F$2:$F$2951,MATCH($A104&amp;"|"&amp;H$1,'Master - US vs THEM'!$G$2:$G$2951,0)),"")</f>
        <v>THEM</v>
      </c>
      <c r="I104" t="str">
        <f>IFERROR(INDEX('Master - US vs THEM'!$F$2:$F$2951,MATCH($A104&amp;"|"&amp;I$1,'Master - US vs THEM'!$G$2:$G$2951,0)),"")</f>
        <v>THEM</v>
      </c>
      <c r="J104" t="str">
        <f>IFERROR(INDEX('Master - US vs THEM'!$F$2:$F$2951,MATCH($A104&amp;"|"&amp;J$1,'Master - US vs THEM'!$G$2:$G$2951,0)),"")</f>
        <v>THEM</v>
      </c>
      <c r="K104" t="str">
        <f>IFERROR(INDEX('Master - US vs THEM'!$F$2:$F$2951,MATCH($A104&amp;"|"&amp;K$1,'Master - US vs THEM'!$G$2:$G$2951,0)),"")</f>
        <v>THEM</v>
      </c>
    </row>
    <row r="105" spans="1:11" x14ac:dyDescent="0.2">
      <c r="A105" t="str">
        <f>'Brand Family Territory (Enc)'!A105</f>
        <v>Dos Equis</v>
      </c>
      <c r="B105" t="str">
        <f>IFERROR(INDEX('Master - US vs THEM'!$F$2:$F$2951,MATCH($A105&amp;"|"&amp;B$1,'Master - US vs THEM'!$G$2:$G$2951,0)),"")</f>
        <v>US</v>
      </c>
      <c r="C105" t="str">
        <f>IFERROR(INDEX('Master - US vs THEM'!$F$2:$F$2951,MATCH($A105&amp;"|"&amp;C$1,'Master - US vs THEM'!$G$2:$G$2951,0)),"")</f>
        <v>US</v>
      </c>
      <c r="D105" t="str">
        <f>IFERROR(INDEX('Master - US vs THEM'!$F$2:$F$2951,MATCH($A105&amp;"|"&amp;D$1,'Master - US vs THEM'!$G$2:$G$2951,0)),"")</f>
        <v>US</v>
      </c>
      <c r="E105" t="str">
        <f>IFERROR(INDEX('Master - US vs THEM'!$F$2:$F$2951,MATCH($A105&amp;"|"&amp;E$1,'Master - US vs THEM'!$G$2:$G$2951,0)),"")</f>
        <v>THEM</v>
      </c>
      <c r="F105" t="str">
        <f>IFERROR(INDEX('Master - US vs THEM'!$F$2:$F$2951,MATCH($A105&amp;"|"&amp;F$1,'Master - US vs THEM'!$G$2:$G$2951,0)),"")</f>
        <v>THEM</v>
      </c>
      <c r="G105" t="str">
        <f>IFERROR(INDEX('Master - US vs THEM'!$F$2:$F$2951,MATCH($A105&amp;"|"&amp;G$1,'Master - US vs THEM'!$G$2:$G$2951,0)),"")</f>
        <v>THEM</v>
      </c>
      <c r="H105" t="str">
        <f>IFERROR(INDEX('Master - US vs THEM'!$F$2:$F$2951,MATCH($A105&amp;"|"&amp;H$1,'Master - US vs THEM'!$G$2:$G$2951,0)),"")</f>
        <v>THEM</v>
      </c>
      <c r="I105" t="str">
        <f>IFERROR(INDEX('Master - US vs THEM'!$F$2:$F$2951,MATCH($A105&amp;"|"&amp;I$1,'Master - US vs THEM'!$G$2:$G$2951,0)),"")</f>
        <v>THEM</v>
      </c>
      <c r="J105" t="str">
        <f>IFERROR(INDEX('Master - US vs THEM'!$F$2:$F$2951,MATCH($A105&amp;"|"&amp;J$1,'Master - US vs THEM'!$G$2:$G$2951,0)),"")</f>
        <v>THEM</v>
      </c>
      <c r="K105" t="str">
        <f>IFERROR(INDEX('Master - US vs THEM'!$F$2:$F$2951,MATCH($A105&amp;"|"&amp;K$1,'Master - US vs THEM'!$G$2:$G$2951,0)),"")</f>
        <v>THEM</v>
      </c>
    </row>
    <row r="106" spans="1:11" x14ac:dyDescent="0.2">
      <c r="A106" t="str">
        <f>'Brand Family Territory (Enc)'!A106</f>
        <v>Prestige Lager</v>
      </c>
      <c r="B106" t="str">
        <f>IFERROR(INDEX('Master - US vs THEM'!$F$2:$F$2951,MATCH($A106&amp;"|"&amp;B$1,'Master - US vs THEM'!$G$2:$G$2951,0)),"")</f>
        <v>US</v>
      </c>
      <c r="C106" t="str">
        <f>IFERROR(INDEX('Master - US vs THEM'!$F$2:$F$2951,MATCH($A106&amp;"|"&amp;C$1,'Master - US vs THEM'!$G$2:$G$2951,0)),"")</f>
        <v>US</v>
      </c>
      <c r="D106" t="str">
        <f>IFERROR(INDEX('Master - US vs THEM'!$F$2:$F$2951,MATCH($A106&amp;"|"&amp;D$1,'Master - US vs THEM'!$G$2:$G$2951,0)),"")</f>
        <v>US</v>
      </c>
      <c r="E106" t="str">
        <f>IFERROR(INDEX('Master - US vs THEM'!$F$2:$F$2951,MATCH($A106&amp;"|"&amp;E$1,'Master - US vs THEM'!$G$2:$G$2951,0)),"")</f>
        <v>THEM</v>
      </c>
      <c r="F106" t="str">
        <f>IFERROR(INDEX('Master - US vs THEM'!$F$2:$F$2951,MATCH($A106&amp;"|"&amp;F$1,'Master - US vs THEM'!$G$2:$G$2951,0)),"")</f>
        <v>THEM</v>
      </c>
      <c r="G106" t="str">
        <f>IFERROR(INDEX('Master - US vs THEM'!$F$2:$F$2951,MATCH($A106&amp;"|"&amp;G$1,'Master - US vs THEM'!$G$2:$G$2951,0)),"")</f>
        <v>THEM</v>
      </c>
      <c r="H106" t="str">
        <f>IFERROR(INDEX('Master - US vs THEM'!$F$2:$F$2951,MATCH($A106&amp;"|"&amp;H$1,'Master - US vs THEM'!$G$2:$G$2951,0)),"")</f>
        <v>THEM</v>
      </c>
      <c r="I106" t="str">
        <f>IFERROR(INDEX('Master - US vs THEM'!$F$2:$F$2951,MATCH($A106&amp;"|"&amp;I$1,'Master - US vs THEM'!$G$2:$G$2951,0)),"")</f>
        <v>THEM</v>
      </c>
      <c r="J106" t="str">
        <f>IFERROR(INDEX('Master - US vs THEM'!$F$2:$F$2951,MATCH($A106&amp;"|"&amp;J$1,'Master - US vs THEM'!$G$2:$G$2951,0)),"")</f>
        <v>THEM</v>
      </c>
      <c r="K106" t="str">
        <f>IFERROR(INDEX('Master - US vs THEM'!$F$2:$F$2951,MATCH($A106&amp;"|"&amp;K$1,'Master - US vs THEM'!$G$2:$G$2951,0)),"")</f>
        <v>THEM</v>
      </c>
    </row>
    <row r="107" spans="1:11" x14ac:dyDescent="0.2">
      <c r="A107" t="str">
        <f>'Brand Family Territory (Enc)'!A107</f>
        <v>Tecate</v>
      </c>
      <c r="B107" t="str">
        <f>IFERROR(INDEX('Master - US vs THEM'!$F$2:$F$2951,MATCH($A107&amp;"|"&amp;B$1,'Master - US vs THEM'!$G$2:$G$2951,0)),"")</f>
        <v>US</v>
      </c>
      <c r="C107" t="str">
        <f>IFERROR(INDEX('Master - US vs THEM'!$F$2:$F$2951,MATCH($A107&amp;"|"&amp;C$1,'Master - US vs THEM'!$G$2:$G$2951,0)),"")</f>
        <v>US</v>
      </c>
      <c r="D107" t="str">
        <f>IFERROR(INDEX('Master - US vs THEM'!$F$2:$F$2951,MATCH($A107&amp;"|"&amp;D$1,'Master - US vs THEM'!$G$2:$G$2951,0)),"")</f>
        <v>US</v>
      </c>
      <c r="E107" t="str">
        <f>IFERROR(INDEX('Master - US vs THEM'!$F$2:$F$2951,MATCH($A107&amp;"|"&amp;E$1,'Master - US vs THEM'!$G$2:$G$2951,0)),"")</f>
        <v>THEM</v>
      </c>
      <c r="F107" t="str">
        <f>IFERROR(INDEX('Master - US vs THEM'!$F$2:$F$2951,MATCH($A107&amp;"|"&amp;F$1,'Master - US vs THEM'!$G$2:$G$2951,0)),"")</f>
        <v>THEM</v>
      </c>
      <c r="G107" t="str">
        <f>IFERROR(INDEX('Master - US vs THEM'!$F$2:$F$2951,MATCH($A107&amp;"|"&amp;G$1,'Master - US vs THEM'!$G$2:$G$2951,0)),"")</f>
        <v>THEM</v>
      </c>
      <c r="H107" t="str">
        <f>IFERROR(INDEX('Master - US vs THEM'!$F$2:$F$2951,MATCH($A107&amp;"|"&amp;H$1,'Master - US vs THEM'!$G$2:$G$2951,0)),"")</f>
        <v>THEM</v>
      </c>
      <c r="I107" t="str">
        <f>IFERROR(INDEX('Master - US vs THEM'!$F$2:$F$2951,MATCH($A107&amp;"|"&amp;I$1,'Master - US vs THEM'!$G$2:$G$2951,0)),"")</f>
        <v>THEM</v>
      </c>
      <c r="J107" t="str">
        <f>IFERROR(INDEX('Master - US vs THEM'!$F$2:$F$2951,MATCH($A107&amp;"|"&amp;J$1,'Master - US vs THEM'!$G$2:$G$2951,0)),"")</f>
        <v>THEM</v>
      </c>
      <c r="K107" t="str">
        <f>IFERROR(INDEX('Master - US vs THEM'!$F$2:$F$2951,MATCH($A107&amp;"|"&amp;K$1,'Master - US vs THEM'!$G$2:$G$2951,0)),"")</f>
        <v>THEM</v>
      </c>
    </row>
    <row r="108" spans="1:11" x14ac:dyDescent="0.2">
      <c r="A108" t="str">
        <f>'Brand Family Territory (Enc)'!A108</f>
        <v>Tecate Light</v>
      </c>
      <c r="B108" t="str">
        <f>IFERROR(INDEX('Master - US vs THEM'!$F$2:$F$2951,MATCH($A108&amp;"|"&amp;B$1,'Master - US vs THEM'!$G$2:$G$2951,0)),"")</f>
        <v>US</v>
      </c>
      <c r="C108" t="str">
        <f>IFERROR(INDEX('Master - US vs THEM'!$F$2:$F$2951,MATCH($A108&amp;"|"&amp;C$1,'Master - US vs THEM'!$G$2:$G$2951,0)),"")</f>
        <v>US</v>
      </c>
      <c r="D108" t="str">
        <f>IFERROR(INDEX('Master - US vs THEM'!$F$2:$F$2951,MATCH($A108&amp;"|"&amp;D$1,'Master - US vs THEM'!$G$2:$G$2951,0)),"")</f>
        <v>US</v>
      </c>
      <c r="E108" t="str">
        <f>IFERROR(INDEX('Master - US vs THEM'!$F$2:$F$2951,MATCH($A108&amp;"|"&amp;E$1,'Master - US vs THEM'!$G$2:$G$2951,0)),"")</f>
        <v>THEM</v>
      </c>
      <c r="F108" t="str">
        <f>IFERROR(INDEX('Master - US vs THEM'!$F$2:$F$2951,MATCH($A108&amp;"|"&amp;F$1,'Master - US vs THEM'!$G$2:$G$2951,0)),"")</f>
        <v>THEM</v>
      </c>
      <c r="G108" t="str">
        <f>IFERROR(INDEX('Master - US vs THEM'!$F$2:$F$2951,MATCH($A108&amp;"|"&amp;G$1,'Master - US vs THEM'!$G$2:$G$2951,0)),"")</f>
        <v>THEM</v>
      </c>
      <c r="H108" t="str">
        <f>IFERROR(INDEX('Master - US vs THEM'!$F$2:$F$2951,MATCH($A108&amp;"|"&amp;H$1,'Master - US vs THEM'!$G$2:$G$2951,0)),"")</f>
        <v>THEM</v>
      </c>
      <c r="I108" t="str">
        <f>IFERROR(INDEX('Master - US vs THEM'!$F$2:$F$2951,MATCH($A108&amp;"|"&amp;I$1,'Master - US vs THEM'!$G$2:$G$2951,0)),"")</f>
        <v>THEM</v>
      </c>
      <c r="J108" t="str">
        <f>IFERROR(INDEX('Master - US vs THEM'!$F$2:$F$2951,MATCH($A108&amp;"|"&amp;J$1,'Master - US vs THEM'!$G$2:$G$2951,0)),"")</f>
        <v>THEM</v>
      </c>
      <c r="K108" t="str">
        <f>IFERROR(INDEX('Master - US vs THEM'!$F$2:$F$2951,MATCH($A108&amp;"|"&amp;K$1,'Master - US vs THEM'!$G$2:$G$2951,0)),"")</f>
        <v>THEM</v>
      </c>
    </row>
    <row r="109" spans="1:11" x14ac:dyDescent="0.2">
      <c r="A109" t="str">
        <f>'Brand Family Territory (Enc)'!A109</f>
        <v>Amstel</v>
      </c>
      <c r="B109" t="str">
        <f>IFERROR(INDEX('Master - US vs THEM'!$F$2:$F$2951,MATCH($A109&amp;"|"&amp;B$1,'Master - US vs THEM'!$G$2:$G$2951,0)),"")</f>
        <v>US</v>
      </c>
      <c r="C109" t="str">
        <f>IFERROR(INDEX('Master - US vs THEM'!$F$2:$F$2951,MATCH($A109&amp;"|"&amp;C$1,'Master - US vs THEM'!$G$2:$G$2951,0)),"")</f>
        <v>US</v>
      </c>
      <c r="D109" t="str">
        <f>IFERROR(INDEX('Master - US vs THEM'!$F$2:$F$2951,MATCH($A109&amp;"|"&amp;D$1,'Master - US vs THEM'!$G$2:$G$2951,0)),"")</f>
        <v>US</v>
      </c>
      <c r="E109" t="str">
        <f>IFERROR(INDEX('Master - US vs THEM'!$F$2:$F$2951,MATCH($A109&amp;"|"&amp;E$1,'Master - US vs THEM'!$G$2:$G$2951,0)),"")</f>
        <v>THEM</v>
      </c>
      <c r="F109" t="str">
        <f>IFERROR(INDEX('Master - US vs THEM'!$F$2:$F$2951,MATCH($A109&amp;"|"&amp;F$1,'Master - US vs THEM'!$G$2:$G$2951,0)),"")</f>
        <v>THEM</v>
      </c>
      <c r="G109" t="str">
        <f>IFERROR(INDEX('Master - US vs THEM'!$F$2:$F$2951,MATCH($A109&amp;"|"&amp;G$1,'Master - US vs THEM'!$G$2:$G$2951,0)),"")</f>
        <v>THEM</v>
      </c>
      <c r="H109" t="str">
        <f>IFERROR(INDEX('Master - US vs THEM'!$F$2:$F$2951,MATCH($A109&amp;"|"&amp;H$1,'Master - US vs THEM'!$G$2:$G$2951,0)),"")</f>
        <v>THEM</v>
      </c>
      <c r="I109" t="str">
        <f>IFERROR(INDEX('Master - US vs THEM'!$F$2:$F$2951,MATCH($A109&amp;"|"&amp;I$1,'Master - US vs THEM'!$G$2:$G$2951,0)),"")</f>
        <v>THEM</v>
      </c>
      <c r="J109" t="str">
        <f>IFERROR(INDEX('Master - US vs THEM'!$F$2:$F$2951,MATCH($A109&amp;"|"&amp;J$1,'Master - US vs THEM'!$G$2:$G$2951,0)),"")</f>
        <v>THEM</v>
      </c>
      <c r="K109" t="str">
        <f>IFERROR(INDEX('Master - US vs THEM'!$F$2:$F$2951,MATCH($A109&amp;"|"&amp;K$1,'Master - US vs THEM'!$G$2:$G$2951,0)),"")</f>
        <v>US</v>
      </c>
    </row>
    <row r="110" spans="1:11" x14ac:dyDescent="0.2">
      <c r="A110" t="str">
        <f>'Brand Family Territory (Enc)'!A110</f>
        <v>Daura</v>
      </c>
      <c r="B110" t="str">
        <f>IFERROR(INDEX('Master - US vs THEM'!$F$2:$F$2951,MATCH($A110&amp;"|"&amp;B$1,'Master - US vs THEM'!$G$2:$G$2951,0)),"")</f>
        <v>US</v>
      </c>
      <c r="C110" t="str">
        <f>IFERROR(INDEX('Master - US vs THEM'!$F$2:$F$2951,MATCH($A110&amp;"|"&amp;C$1,'Master - US vs THEM'!$G$2:$G$2951,0)),"")</f>
        <v>US</v>
      </c>
      <c r="D110" t="str">
        <f>IFERROR(INDEX('Master - US vs THEM'!$F$2:$F$2951,MATCH($A110&amp;"|"&amp;D$1,'Master - US vs THEM'!$G$2:$G$2951,0)),"")</f>
        <v>US</v>
      </c>
      <c r="E110" t="str">
        <f>IFERROR(INDEX('Master - US vs THEM'!$F$2:$F$2951,MATCH($A110&amp;"|"&amp;E$1,'Master - US vs THEM'!$G$2:$G$2951,0)),"")</f>
        <v>THEM</v>
      </c>
      <c r="F110" t="str">
        <f>IFERROR(INDEX('Master - US vs THEM'!$F$2:$F$2951,MATCH($A110&amp;"|"&amp;F$1,'Master - US vs THEM'!$G$2:$G$2951,0)),"")</f>
        <v>THEM</v>
      </c>
      <c r="G110" t="str">
        <f>IFERROR(INDEX('Master - US vs THEM'!$F$2:$F$2951,MATCH($A110&amp;"|"&amp;G$1,'Master - US vs THEM'!$G$2:$G$2951,0)),"")</f>
        <v>THEM</v>
      </c>
      <c r="H110" t="str">
        <f>IFERROR(INDEX('Master - US vs THEM'!$F$2:$F$2951,MATCH($A110&amp;"|"&amp;H$1,'Master - US vs THEM'!$G$2:$G$2951,0)),"")</f>
        <v>THEM</v>
      </c>
      <c r="I110" t="str">
        <f>IFERROR(INDEX('Master - US vs THEM'!$F$2:$F$2951,MATCH($A110&amp;"|"&amp;I$1,'Master - US vs THEM'!$G$2:$G$2951,0)),"")</f>
        <v>THEM</v>
      </c>
      <c r="J110" t="str">
        <f>IFERROR(INDEX('Master - US vs THEM'!$F$2:$F$2951,MATCH($A110&amp;"|"&amp;J$1,'Master - US vs THEM'!$G$2:$G$2951,0)),"")</f>
        <v>THEM</v>
      </c>
      <c r="K110" t="str">
        <f>IFERROR(INDEX('Master - US vs THEM'!$F$2:$F$2951,MATCH($A110&amp;"|"&amp;K$1,'Master - US vs THEM'!$G$2:$G$2951,0)),"")</f>
        <v>THEM</v>
      </c>
    </row>
    <row r="111" spans="1:11" x14ac:dyDescent="0.2">
      <c r="A111" t="str">
        <f>'Brand Family Territory (Enc)'!A111</f>
        <v>Heineken 0.0</v>
      </c>
      <c r="B111" t="str">
        <f>IFERROR(INDEX('Master - US vs THEM'!$F$2:$F$2951,MATCH($A111&amp;"|"&amp;B$1,'Master - US vs THEM'!$G$2:$G$2951,0)),"")</f>
        <v>US</v>
      </c>
      <c r="C111" t="str">
        <f>IFERROR(INDEX('Master - US vs THEM'!$F$2:$F$2951,MATCH($A111&amp;"|"&amp;C$1,'Master - US vs THEM'!$G$2:$G$2951,0)),"")</f>
        <v>US</v>
      </c>
      <c r="D111" t="str">
        <f>IFERROR(INDEX('Master - US vs THEM'!$F$2:$F$2951,MATCH($A111&amp;"|"&amp;D$1,'Master - US vs THEM'!$G$2:$G$2951,0)),"")</f>
        <v>US</v>
      </c>
      <c r="E111" t="str">
        <f>IFERROR(INDEX('Master - US vs THEM'!$F$2:$F$2951,MATCH($A111&amp;"|"&amp;E$1,'Master - US vs THEM'!$G$2:$G$2951,0)),"")</f>
        <v>THEM</v>
      </c>
      <c r="F111" t="str">
        <f>IFERROR(INDEX('Master - US vs THEM'!$F$2:$F$2951,MATCH($A111&amp;"|"&amp;F$1,'Master - US vs THEM'!$G$2:$G$2951,0)),"")</f>
        <v>THEM</v>
      </c>
      <c r="G111" t="str">
        <f>IFERROR(INDEX('Master - US vs THEM'!$F$2:$F$2951,MATCH($A111&amp;"|"&amp;G$1,'Master - US vs THEM'!$G$2:$G$2951,0)),"")</f>
        <v>THEM</v>
      </c>
      <c r="H111" t="str">
        <f>IFERROR(INDEX('Master - US vs THEM'!$F$2:$F$2951,MATCH($A111&amp;"|"&amp;H$1,'Master - US vs THEM'!$G$2:$G$2951,0)),"")</f>
        <v>THEM</v>
      </c>
      <c r="I111" t="str">
        <f>IFERROR(INDEX('Master - US vs THEM'!$F$2:$F$2951,MATCH($A111&amp;"|"&amp;I$1,'Master - US vs THEM'!$G$2:$G$2951,0)),"")</f>
        <v>THEM</v>
      </c>
      <c r="J111" t="str">
        <f>IFERROR(INDEX('Master - US vs THEM'!$F$2:$F$2951,MATCH($A111&amp;"|"&amp;J$1,'Master - US vs THEM'!$G$2:$G$2951,0)),"")</f>
        <v>THEM</v>
      </c>
      <c r="K111" t="str">
        <f>IFERROR(INDEX('Master - US vs THEM'!$F$2:$F$2951,MATCH($A111&amp;"|"&amp;K$1,'Master - US vs THEM'!$G$2:$G$2951,0)),"")</f>
        <v>US</v>
      </c>
    </row>
    <row r="112" spans="1:11" x14ac:dyDescent="0.2">
      <c r="A112" t="str">
        <f>'Brand Family Territory (Enc)'!A112</f>
        <v>Heineken 0.0 Ultimate</v>
      </c>
      <c r="B112" t="str">
        <f>IFERROR(INDEX('Master - US vs THEM'!$F$2:$F$2951,MATCH($A112&amp;"|"&amp;B$1,'Master - US vs THEM'!$G$2:$G$2951,0)),"")</f>
        <v>US</v>
      </c>
      <c r="C112" t="str">
        <f>IFERROR(INDEX('Master - US vs THEM'!$F$2:$F$2951,MATCH($A112&amp;"|"&amp;C$1,'Master - US vs THEM'!$G$2:$G$2951,0)),"")</f>
        <v>US</v>
      </c>
      <c r="D112" t="str">
        <f>IFERROR(INDEX('Master - US vs THEM'!$F$2:$F$2951,MATCH($A112&amp;"|"&amp;D$1,'Master - US vs THEM'!$G$2:$G$2951,0)),"")</f>
        <v>US</v>
      </c>
      <c r="E112" t="str">
        <f>IFERROR(INDEX('Master - US vs THEM'!$F$2:$F$2951,MATCH($A112&amp;"|"&amp;E$1,'Master - US vs THEM'!$G$2:$G$2951,0)),"")</f>
        <v>THEM</v>
      </c>
      <c r="F112" t="str">
        <f>IFERROR(INDEX('Master - US vs THEM'!$F$2:$F$2951,MATCH($A112&amp;"|"&amp;F$1,'Master - US vs THEM'!$G$2:$G$2951,0)),"")</f>
        <v>THEM</v>
      </c>
      <c r="G112" t="str">
        <f>IFERROR(INDEX('Master - US vs THEM'!$F$2:$F$2951,MATCH($A112&amp;"|"&amp;G$1,'Master - US vs THEM'!$G$2:$G$2951,0)),"")</f>
        <v>THEM</v>
      </c>
      <c r="H112" t="str">
        <f>IFERROR(INDEX('Master - US vs THEM'!$F$2:$F$2951,MATCH($A112&amp;"|"&amp;H$1,'Master - US vs THEM'!$G$2:$G$2951,0)),"")</f>
        <v>THEM</v>
      </c>
      <c r="I112" t="str">
        <f>IFERROR(INDEX('Master - US vs THEM'!$F$2:$F$2951,MATCH($A112&amp;"|"&amp;I$1,'Master - US vs THEM'!$G$2:$G$2951,0)),"")</f>
        <v>THEM</v>
      </c>
      <c r="J112" t="str">
        <f>IFERROR(INDEX('Master - US vs THEM'!$F$2:$F$2951,MATCH($A112&amp;"|"&amp;J$1,'Master - US vs THEM'!$G$2:$G$2951,0)),"")</f>
        <v>THEM</v>
      </c>
      <c r="K112" t="str">
        <f>IFERROR(INDEX('Master - US vs THEM'!$F$2:$F$2951,MATCH($A112&amp;"|"&amp;K$1,'Master - US vs THEM'!$G$2:$G$2951,0)),"")</f>
        <v>US</v>
      </c>
    </row>
    <row r="113" spans="1:11" x14ac:dyDescent="0.2">
      <c r="A113" t="str">
        <f>'Brand Family Territory (Enc)'!A113</f>
        <v>Heineken USA</v>
      </c>
      <c r="B113" t="str">
        <f>IFERROR(INDEX('Master - US vs THEM'!$F$2:$F$2951,MATCH($A113&amp;"|"&amp;B$1,'Master - US vs THEM'!$G$2:$G$2951,0)),"")</f>
        <v>US</v>
      </c>
      <c r="C113" t="str">
        <f>IFERROR(INDEX('Master - US vs THEM'!$F$2:$F$2951,MATCH($A113&amp;"|"&amp;C$1,'Master - US vs THEM'!$G$2:$G$2951,0)),"")</f>
        <v>US</v>
      </c>
      <c r="D113" t="str">
        <f>IFERROR(INDEX('Master - US vs THEM'!$F$2:$F$2951,MATCH($A113&amp;"|"&amp;D$1,'Master - US vs THEM'!$G$2:$G$2951,0)),"")</f>
        <v>US</v>
      </c>
      <c r="E113" t="str">
        <f>IFERROR(INDEX('Master - US vs THEM'!$F$2:$F$2951,MATCH($A113&amp;"|"&amp;E$1,'Master - US vs THEM'!$G$2:$G$2951,0)),"")</f>
        <v>THEM</v>
      </c>
      <c r="F113" t="str">
        <f>IFERROR(INDEX('Master - US vs THEM'!$F$2:$F$2951,MATCH($A113&amp;"|"&amp;F$1,'Master - US vs THEM'!$G$2:$G$2951,0)),"")</f>
        <v>THEM</v>
      </c>
      <c r="G113" t="str">
        <f>IFERROR(INDEX('Master - US vs THEM'!$F$2:$F$2951,MATCH($A113&amp;"|"&amp;G$1,'Master - US vs THEM'!$G$2:$G$2951,0)),"")</f>
        <v>THEM</v>
      </c>
      <c r="H113" t="str">
        <f>IFERROR(INDEX('Master - US vs THEM'!$F$2:$F$2951,MATCH($A113&amp;"|"&amp;H$1,'Master - US vs THEM'!$G$2:$G$2951,0)),"")</f>
        <v>THEM</v>
      </c>
      <c r="I113" t="str">
        <f>IFERROR(INDEX('Master - US vs THEM'!$F$2:$F$2951,MATCH($A113&amp;"|"&amp;I$1,'Master - US vs THEM'!$G$2:$G$2951,0)),"")</f>
        <v>THEM</v>
      </c>
      <c r="J113" t="str">
        <f>IFERROR(INDEX('Master - US vs THEM'!$F$2:$F$2951,MATCH($A113&amp;"|"&amp;J$1,'Master - US vs THEM'!$G$2:$G$2951,0)),"")</f>
        <v>THEM</v>
      </c>
      <c r="K113" t="str">
        <f>IFERROR(INDEX('Master - US vs THEM'!$F$2:$F$2951,MATCH($A113&amp;"|"&amp;K$1,'Master - US vs THEM'!$G$2:$G$2951,0)),"")</f>
        <v>US</v>
      </c>
    </row>
    <row r="114" spans="1:11" x14ac:dyDescent="0.2">
      <c r="A114" t="str">
        <f>'Brand Family Territory (Enc)'!A114</f>
        <v>Heineken Light</v>
      </c>
      <c r="B114" t="str">
        <f>IFERROR(INDEX('Master - US vs THEM'!$F$2:$F$2951,MATCH($A114&amp;"|"&amp;B$1,'Master - US vs THEM'!$G$2:$G$2951,0)),"")</f>
        <v>US</v>
      </c>
      <c r="C114" t="str">
        <f>IFERROR(INDEX('Master - US vs THEM'!$F$2:$F$2951,MATCH($A114&amp;"|"&amp;C$1,'Master - US vs THEM'!$G$2:$G$2951,0)),"")</f>
        <v>US</v>
      </c>
      <c r="D114" t="str">
        <f>IFERROR(INDEX('Master - US vs THEM'!$F$2:$F$2951,MATCH($A114&amp;"|"&amp;D$1,'Master - US vs THEM'!$G$2:$G$2951,0)),"")</f>
        <v>US</v>
      </c>
      <c r="E114" t="str">
        <f>IFERROR(INDEX('Master - US vs THEM'!$F$2:$F$2951,MATCH($A114&amp;"|"&amp;E$1,'Master - US vs THEM'!$G$2:$G$2951,0)),"")</f>
        <v>THEM</v>
      </c>
      <c r="F114" t="str">
        <f>IFERROR(INDEX('Master - US vs THEM'!$F$2:$F$2951,MATCH($A114&amp;"|"&amp;F$1,'Master - US vs THEM'!$G$2:$G$2951,0)),"")</f>
        <v>THEM</v>
      </c>
      <c r="G114" t="str">
        <f>IFERROR(INDEX('Master - US vs THEM'!$F$2:$F$2951,MATCH($A114&amp;"|"&amp;G$1,'Master - US vs THEM'!$G$2:$G$2951,0)),"")</f>
        <v>THEM</v>
      </c>
      <c r="H114" t="str">
        <f>IFERROR(INDEX('Master - US vs THEM'!$F$2:$F$2951,MATCH($A114&amp;"|"&amp;H$1,'Master - US vs THEM'!$G$2:$G$2951,0)),"")</f>
        <v>THEM</v>
      </c>
      <c r="I114" t="str">
        <f>IFERROR(INDEX('Master - US vs THEM'!$F$2:$F$2951,MATCH($A114&amp;"|"&amp;I$1,'Master - US vs THEM'!$G$2:$G$2951,0)),"")</f>
        <v>THEM</v>
      </c>
      <c r="J114" t="str">
        <f>IFERROR(INDEX('Master - US vs THEM'!$F$2:$F$2951,MATCH($A114&amp;"|"&amp;J$1,'Master - US vs THEM'!$G$2:$G$2951,0)),"")</f>
        <v>THEM</v>
      </c>
      <c r="K114" t="str">
        <f>IFERROR(INDEX('Master - US vs THEM'!$F$2:$F$2951,MATCH($A114&amp;"|"&amp;K$1,'Master - US vs THEM'!$G$2:$G$2951,0)),"")</f>
        <v>US</v>
      </c>
    </row>
    <row r="115" spans="1:11" x14ac:dyDescent="0.2">
      <c r="A115" t="str">
        <f>'Brand Family Territory (Enc)'!A115</f>
        <v>Heineken Silver</v>
      </c>
      <c r="B115" t="str">
        <f>IFERROR(INDEX('Master - US vs THEM'!$F$2:$F$2951,MATCH($A115&amp;"|"&amp;B$1,'Master - US vs THEM'!$G$2:$G$2951,0)),"")</f>
        <v>US</v>
      </c>
      <c r="C115" t="str">
        <f>IFERROR(INDEX('Master - US vs THEM'!$F$2:$F$2951,MATCH($A115&amp;"|"&amp;C$1,'Master - US vs THEM'!$G$2:$G$2951,0)),"")</f>
        <v>US</v>
      </c>
      <c r="D115" t="str">
        <f>IFERROR(INDEX('Master - US vs THEM'!$F$2:$F$2951,MATCH($A115&amp;"|"&amp;D$1,'Master - US vs THEM'!$G$2:$G$2951,0)),"")</f>
        <v>US</v>
      </c>
      <c r="E115" t="str">
        <f>IFERROR(INDEX('Master - US vs THEM'!$F$2:$F$2951,MATCH($A115&amp;"|"&amp;E$1,'Master - US vs THEM'!$G$2:$G$2951,0)),"")</f>
        <v>THEM</v>
      </c>
      <c r="F115" t="str">
        <f>IFERROR(INDEX('Master - US vs THEM'!$F$2:$F$2951,MATCH($A115&amp;"|"&amp;F$1,'Master - US vs THEM'!$G$2:$G$2951,0)),"")</f>
        <v>THEM</v>
      </c>
      <c r="G115" t="str">
        <f>IFERROR(INDEX('Master - US vs THEM'!$F$2:$F$2951,MATCH($A115&amp;"|"&amp;G$1,'Master - US vs THEM'!$G$2:$G$2951,0)),"")</f>
        <v>THEM</v>
      </c>
      <c r="H115" t="str">
        <f>IFERROR(INDEX('Master - US vs THEM'!$F$2:$F$2951,MATCH($A115&amp;"|"&amp;H$1,'Master - US vs THEM'!$G$2:$G$2951,0)),"")</f>
        <v>THEM</v>
      </c>
      <c r="I115" t="str">
        <f>IFERROR(INDEX('Master - US vs THEM'!$F$2:$F$2951,MATCH($A115&amp;"|"&amp;I$1,'Master - US vs THEM'!$G$2:$G$2951,0)),"")</f>
        <v>THEM</v>
      </c>
      <c r="J115" t="str">
        <f>IFERROR(INDEX('Master - US vs THEM'!$F$2:$F$2951,MATCH($A115&amp;"|"&amp;J$1,'Master - US vs THEM'!$G$2:$G$2951,0)),"")</f>
        <v>THEM</v>
      </c>
      <c r="K115" t="str">
        <f>IFERROR(INDEX('Master - US vs THEM'!$F$2:$F$2951,MATCH($A115&amp;"|"&amp;K$1,'Master - US vs THEM'!$G$2:$G$2951,0)),"")</f>
        <v>US</v>
      </c>
    </row>
    <row r="116" spans="1:11" x14ac:dyDescent="0.2">
      <c r="A116" t="str">
        <f>'Brand Family Territory (Enc)'!A116</f>
        <v>Lagunitas</v>
      </c>
      <c r="B116" t="str">
        <f>IFERROR(INDEX('Master - US vs THEM'!$F$2:$F$2951,MATCH($A116&amp;"|"&amp;B$1,'Master - US vs THEM'!$G$2:$G$2951,0)),"")</f>
        <v>US</v>
      </c>
      <c r="C116" t="str">
        <f>IFERROR(INDEX('Master - US vs THEM'!$F$2:$F$2951,MATCH($A116&amp;"|"&amp;C$1,'Master - US vs THEM'!$G$2:$G$2951,0)),"")</f>
        <v>US</v>
      </c>
      <c r="D116" t="str">
        <f>IFERROR(INDEX('Master - US vs THEM'!$F$2:$F$2951,MATCH($A116&amp;"|"&amp;D$1,'Master - US vs THEM'!$G$2:$G$2951,0)),"")</f>
        <v>US</v>
      </c>
      <c r="E116" t="str">
        <f>IFERROR(INDEX('Master - US vs THEM'!$F$2:$F$2951,MATCH($A116&amp;"|"&amp;E$1,'Master - US vs THEM'!$G$2:$G$2951,0)),"")</f>
        <v>THEM</v>
      </c>
      <c r="F116" t="str">
        <f>IFERROR(INDEX('Master - US vs THEM'!$F$2:$F$2951,MATCH($A116&amp;"|"&amp;F$1,'Master - US vs THEM'!$G$2:$G$2951,0)),"")</f>
        <v>THEM</v>
      </c>
      <c r="G116" t="str">
        <f>IFERROR(INDEX('Master - US vs THEM'!$F$2:$F$2951,MATCH($A116&amp;"|"&amp;G$1,'Master - US vs THEM'!$G$2:$G$2951,0)),"")</f>
        <v>THEM</v>
      </c>
      <c r="H116" t="str">
        <f>IFERROR(INDEX('Master - US vs THEM'!$F$2:$F$2951,MATCH($A116&amp;"|"&amp;H$1,'Master - US vs THEM'!$G$2:$G$2951,0)),"")</f>
        <v>THEM</v>
      </c>
      <c r="I116" t="str">
        <f>IFERROR(INDEX('Master - US vs THEM'!$F$2:$F$2951,MATCH($A116&amp;"|"&amp;I$1,'Master - US vs THEM'!$G$2:$G$2951,0)),"")</f>
        <v>THEM</v>
      </c>
      <c r="J116" t="str">
        <f>IFERROR(INDEX('Master - US vs THEM'!$F$2:$F$2951,MATCH($A116&amp;"|"&amp;J$1,'Master - US vs THEM'!$G$2:$G$2951,0)),"")</f>
        <v>THEM</v>
      </c>
      <c r="K116" t="str">
        <f>IFERROR(INDEX('Master - US vs THEM'!$F$2:$F$2951,MATCH($A116&amp;"|"&amp;K$1,'Master - US vs THEM'!$G$2:$G$2951,0)),"")</f>
        <v>US</v>
      </c>
    </row>
    <row r="117" spans="1:11" x14ac:dyDescent="0.2">
      <c r="A117" t="str">
        <f>'Brand Family Territory (Enc)'!A117</f>
        <v>Lagunitas NA</v>
      </c>
      <c r="B117" t="str">
        <f>IFERROR(INDEX('Master - US vs THEM'!$F$2:$F$2951,MATCH($A117&amp;"|"&amp;B$1,'Master - US vs THEM'!$G$2:$G$2951,0)),"")</f>
        <v>US</v>
      </c>
      <c r="C117" t="str">
        <f>IFERROR(INDEX('Master - US vs THEM'!$F$2:$F$2951,MATCH($A117&amp;"|"&amp;C$1,'Master - US vs THEM'!$G$2:$G$2951,0)),"")</f>
        <v>US</v>
      </c>
      <c r="D117" t="str">
        <f>IFERROR(INDEX('Master - US vs THEM'!$F$2:$F$2951,MATCH($A117&amp;"|"&amp;D$1,'Master - US vs THEM'!$G$2:$G$2951,0)),"")</f>
        <v>US</v>
      </c>
      <c r="E117" t="str">
        <f>IFERROR(INDEX('Master - US vs THEM'!$F$2:$F$2951,MATCH($A117&amp;"|"&amp;E$1,'Master - US vs THEM'!$G$2:$G$2951,0)),"")</f>
        <v>THEM</v>
      </c>
      <c r="F117" t="str">
        <f>IFERROR(INDEX('Master - US vs THEM'!$F$2:$F$2951,MATCH($A117&amp;"|"&amp;F$1,'Master - US vs THEM'!$G$2:$G$2951,0)),"")</f>
        <v>THEM</v>
      </c>
      <c r="G117" t="str">
        <f>IFERROR(INDEX('Master - US vs THEM'!$F$2:$F$2951,MATCH($A117&amp;"|"&amp;G$1,'Master - US vs THEM'!$G$2:$G$2951,0)),"")</f>
        <v>THEM</v>
      </c>
      <c r="H117" t="str">
        <f>IFERROR(INDEX('Master - US vs THEM'!$F$2:$F$2951,MATCH($A117&amp;"|"&amp;H$1,'Master - US vs THEM'!$G$2:$G$2951,0)),"")</f>
        <v>THEM</v>
      </c>
      <c r="I117" t="str">
        <f>IFERROR(INDEX('Master - US vs THEM'!$F$2:$F$2951,MATCH($A117&amp;"|"&amp;I$1,'Master - US vs THEM'!$G$2:$G$2951,0)),"")</f>
        <v>THEM</v>
      </c>
      <c r="J117" t="str">
        <f>IFERROR(INDEX('Master - US vs THEM'!$F$2:$F$2951,MATCH($A117&amp;"|"&amp;J$1,'Master - US vs THEM'!$G$2:$G$2951,0)),"")</f>
        <v>THEM</v>
      </c>
      <c r="K117" t="str">
        <f>IFERROR(INDEX('Master - US vs THEM'!$F$2:$F$2951,MATCH($A117&amp;"|"&amp;K$1,'Master - US vs THEM'!$G$2:$G$2951,0)),"")</f>
        <v>US</v>
      </c>
    </row>
    <row r="118" spans="1:11" x14ac:dyDescent="0.2">
      <c r="A118" t="str">
        <f>'Brand Family Territory (Enc)'!A118</f>
        <v>Birra Moretti</v>
      </c>
      <c r="B118" t="str">
        <f>IFERROR(INDEX('Master - US vs THEM'!$F$2:$F$2951,MATCH($A118&amp;"|"&amp;B$1,'Master - US vs THEM'!$G$2:$G$2951,0)),"")</f>
        <v>US</v>
      </c>
      <c r="C118" t="str">
        <f>IFERROR(INDEX('Master - US vs THEM'!$F$2:$F$2951,MATCH($A118&amp;"|"&amp;C$1,'Master - US vs THEM'!$G$2:$G$2951,0)),"")</f>
        <v>US</v>
      </c>
      <c r="D118" t="str">
        <f>IFERROR(INDEX('Master - US vs THEM'!$F$2:$F$2951,MATCH($A118&amp;"|"&amp;D$1,'Master - US vs THEM'!$G$2:$G$2951,0)),"")</f>
        <v>US</v>
      </c>
      <c r="E118" t="str">
        <f>IFERROR(INDEX('Master - US vs THEM'!$F$2:$F$2951,MATCH($A118&amp;"|"&amp;E$1,'Master - US vs THEM'!$G$2:$G$2951,0)),"")</f>
        <v>THEM</v>
      </c>
      <c r="F118" t="str">
        <f>IFERROR(INDEX('Master - US vs THEM'!$F$2:$F$2951,MATCH($A118&amp;"|"&amp;F$1,'Master - US vs THEM'!$G$2:$G$2951,0)),"")</f>
        <v>THEM</v>
      </c>
      <c r="G118" t="str">
        <f>IFERROR(INDEX('Master - US vs THEM'!$F$2:$F$2951,MATCH($A118&amp;"|"&amp;G$1,'Master - US vs THEM'!$G$2:$G$2951,0)),"")</f>
        <v>THEM</v>
      </c>
      <c r="H118" t="str">
        <f>IFERROR(INDEX('Master - US vs THEM'!$F$2:$F$2951,MATCH($A118&amp;"|"&amp;H$1,'Master - US vs THEM'!$G$2:$G$2951,0)),"")</f>
        <v>THEM</v>
      </c>
      <c r="I118" t="str">
        <f>IFERROR(INDEX('Master - US vs THEM'!$F$2:$F$2951,MATCH($A118&amp;"|"&amp;I$1,'Master - US vs THEM'!$G$2:$G$2951,0)),"")</f>
        <v>THEM</v>
      </c>
      <c r="J118" t="str">
        <f>IFERROR(INDEX('Master - US vs THEM'!$F$2:$F$2951,MATCH($A118&amp;"|"&amp;J$1,'Master - US vs THEM'!$G$2:$G$2951,0)),"")</f>
        <v>THEM</v>
      </c>
      <c r="K118" t="str">
        <f>IFERROR(INDEX('Master - US vs THEM'!$F$2:$F$2951,MATCH($A118&amp;"|"&amp;K$1,'Master - US vs THEM'!$G$2:$G$2951,0)),"")</f>
        <v>US</v>
      </c>
    </row>
    <row r="119" spans="1:11" x14ac:dyDescent="0.2">
      <c r="A119" t="str">
        <f>'Brand Family Territory (Enc)'!A119</f>
        <v>Murphy's</v>
      </c>
      <c r="B119" t="str">
        <f>IFERROR(INDEX('Master - US vs THEM'!$F$2:$F$2951,MATCH($A119&amp;"|"&amp;B$1,'Master - US vs THEM'!$G$2:$G$2951,0)),"")</f>
        <v>US</v>
      </c>
      <c r="C119" t="str">
        <f>IFERROR(INDEX('Master - US vs THEM'!$F$2:$F$2951,MATCH($A119&amp;"|"&amp;C$1,'Master - US vs THEM'!$G$2:$G$2951,0)),"")</f>
        <v>US</v>
      </c>
      <c r="D119" t="str">
        <f>IFERROR(INDEX('Master - US vs THEM'!$F$2:$F$2951,MATCH($A119&amp;"|"&amp;D$1,'Master - US vs THEM'!$G$2:$G$2951,0)),"")</f>
        <v>US</v>
      </c>
      <c r="E119" t="str">
        <f>IFERROR(INDEX('Master - US vs THEM'!$F$2:$F$2951,MATCH($A119&amp;"|"&amp;E$1,'Master - US vs THEM'!$G$2:$G$2951,0)),"")</f>
        <v>THEM</v>
      </c>
      <c r="F119" t="str">
        <f>IFERROR(INDEX('Master - US vs THEM'!$F$2:$F$2951,MATCH($A119&amp;"|"&amp;F$1,'Master - US vs THEM'!$G$2:$G$2951,0)),"")</f>
        <v>THEM</v>
      </c>
      <c r="G119" t="str">
        <f>IFERROR(INDEX('Master - US vs THEM'!$F$2:$F$2951,MATCH($A119&amp;"|"&amp;G$1,'Master - US vs THEM'!$G$2:$G$2951,0)),"")</f>
        <v>THEM</v>
      </c>
      <c r="H119" t="str">
        <f>IFERROR(INDEX('Master - US vs THEM'!$F$2:$F$2951,MATCH($A119&amp;"|"&amp;H$1,'Master - US vs THEM'!$G$2:$G$2951,0)),"")</f>
        <v>THEM</v>
      </c>
      <c r="I119" t="str">
        <f>IFERROR(INDEX('Master - US vs THEM'!$F$2:$F$2951,MATCH($A119&amp;"|"&amp;I$1,'Master - US vs THEM'!$G$2:$G$2951,0)),"")</f>
        <v>THEM</v>
      </c>
      <c r="J119" t="str">
        <f>IFERROR(INDEX('Master - US vs THEM'!$F$2:$F$2951,MATCH($A119&amp;"|"&amp;J$1,'Master - US vs THEM'!$G$2:$G$2951,0)),"")</f>
        <v>THEM</v>
      </c>
      <c r="K119" t="str">
        <f>IFERROR(INDEX('Master - US vs THEM'!$F$2:$F$2951,MATCH($A119&amp;"|"&amp;K$1,'Master - US vs THEM'!$G$2:$G$2951,0)),"")</f>
        <v>US</v>
      </c>
    </row>
    <row r="120" spans="1:11" x14ac:dyDescent="0.2">
      <c r="A120" t="str">
        <f>'Brand Family Territory (Enc)'!A120</f>
        <v>Red Stripe</v>
      </c>
      <c r="B120" t="str">
        <f>IFERROR(INDEX('Master - US vs THEM'!$F$2:$F$2951,MATCH($A120&amp;"|"&amp;B$1,'Master - US vs THEM'!$G$2:$G$2951,0)),"")</f>
        <v>US</v>
      </c>
      <c r="C120" t="str">
        <f>IFERROR(INDEX('Master - US vs THEM'!$F$2:$F$2951,MATCH($A120&amp;"|"&amp;C$1,'Master - US vs THEM'!$G$2:$G$2951,0)),"")</f>
        <v>US</v>
      </c>
      <c r="D120" t="str">
        <f>IFERROR(INDEX('Master - US vs THEM'!$F$2:$F$2951,MATCH($A120&amp;"|"&amp;D$1,'Master - US vs THEM'!$G$2:$G$2951,0)),"")</f>
        <v>US</v>
      </c>
      <c r="E120" t="str">
        <f>IFERROR(INDEX('Master - US vs THEM'!$F$2:$F$2951,MATCH($A120&amp;"|"&amp;E$1,'Master - US vs THEM'!$G$2:$G$2951,0)),"")</f>
        <v>THEM</v>
      </c>
      <c r="F120" t="str">
        <f>IFERROR(INDEX('Master - US vs THEM'!$F$2:$F$2951,MATCH($A120&amp;"|"&amp;F$1,'Master - US vs THEM'!$G$2:$G$2951,0)),"")</f>
        <v>THEM</v>
      </c>
      <c r="G120" t="str">
        <f>IFERROR(INDEX('Master - US vs THEM'!$F$2:$F$2951,MATCH($A120&amp;"|"&amp;G$1,'Master - US vs THEM'!$G$2:$G$2951,0)),"")</f>
        <v>THEM</v>
      </c>
      <c r="H120" t="str">
        <f>IFERROR(INDEX('Master - US vs THEM'!$F$2:$F$2951,MATCH($A120&amp;"|"&amp;H$1,'Master - US vs THEM'!$G$2:$G$2951,0)),"")</f>
        <v>THEM</v>
      </c>
      <c r="I120" t="str">
        <f>IFERROR(INDEX('Master - US vs THEM'!$F$2:$F$2951,MATCH($A120&amp;"|"&amp;I$1,'Master - US vs THEM'!$G$2:$G$2951,0)),"")</f>
        <v>THEM</v>
      </c>
      <c r="J120" t="str">
        <f>IFERROR(INDEX('Master - US vs THEM'!$F$2:$F$2951,MATCH($A120&amp;"|"&amp;J$1,'Master - US vs THEM'!$G$2:$G$2951,0)),"")</f>
        <v>THEM</v>
      </c>
      <c r="K120" t="str">
        <f>IFERROR(INDEX('Master - US vs THEM'!$F$2:$F$2951,MATCH($A120&amp;"|"&amp;K$1,'Master - US vs THEM'!$G$2:$G$2951,0)),"")</f>
        <v>US</v>
      </c>
    </row>
    <row r="121" spans="1:11" x14ac:dyDescent="0.2">
      <c r="A121" t="str">
        <f>'Brand Family Territory (Enc)'!A121</f>
        <v>Sagres Cerveja</v>
      </c>
      <c r="B121" t="str">
        <f>IFERROR(INDEX('Master - US vs THEM'!$F$2:$F$2951,MATCH($A121&amp;"|"&amp;B$1,'Master - US vs THEM'!$G$2:$G$2951,0)),"")</f>
        <v>US</v>
      </c>
      <c r="C121" t="str">
        <f>IFERROR(INDEX('Master - US vs THEM'!$F$2:$F$2951,MATCH($A121&amp;"|"&amp;C$1,'Master - US vs THEM'!$G$2:$G$2951,0)),"")</f>
        <v>US</v>
      </c>
      <c r="D121" t="str">
        <f>IFERROR(INDEX('Master - US vs THEM'!$F$2:$F$2951,MATCH($A121&amp;"|"&amp;D$1,'Master - US vs THEM'!$G$2:$G$2951,0)),"")</f>
        <v>US</v>
      </c>
      <c r="E121" t="str">
        <f>IFERROR(INDEX('Master - US vs THEM'!$F$2:$F$2951,MATCH($A121&amp;"|"&amp;E$1,'Master - US vs THEM'!$G$2:$G$2951,0)),"")</f>
        <v>THEM</v>
      </c>
      <c r="F121" t="str">
        <f>IFERROR(INDEX('Master - US vs THEM'!$F$2:$F$2951,MATCH($A121&amp;"|"&amp;F$1,'Master - US vs THEM'!$G$2:$G$2951,0)),"")</f>
        <v>THEM</v>
      </c>
      <c r="G121" t="str">
        <f>IFERROR(INDEX('Master - US vs THEM'!$F$2:$F$2951,MATCH($A121&amp;"|"&amp;G$1,'Master - US vs THEM'!$G$2:$G$2951,0)),"")</f>
        <v>THEM</v>
      </c>
      <c r="H121" t="str">
        <f>IFERROR(INDEX('Master - US vs THEM'!$F$2:$F$2951,MATCH($A121&amp;"|"&amp;H$1,'Master - US vs THEM'!$G$2:$G$2951,0)),"")</f>
        <v>THEM</v>
      </c>
      <c r="I121" t="str">
        <f>IFERROR(INDEX('Master - US vs THEM'!$F$2:$F$2951,MATCH($A121&amp;"|"&amp;I$1,'Master - US vs THEM'!$G$2:$G$2951,0)),"")</f>
        <v>THEM</v>
      </c>
      <c r="J121" t="str">
        <f>IFERROR(INDEX('Master - US vs THEM'!$F$2:$F$2951,MATCH($A121&amp;"|"&amp;J$1,'Master - US vs THEM'!$G$2:$G$2951,0)),"")</f>
        <v>THEM</v>
      </c>
      <c r="K121" t="str">
        <f>IFERROR(INDEX('Master - US vs THEM'!$F$2:$F$2951,MATCH($A121&amp;"|"&amp;K$1,'Master - US vs THEM'!$G$2:$G$2951,0)),"")</f>
        <v>US</v>
      </c>
    </row>
    <row r="122" spans="1:11" x14ac:dyDescent="0.2">
      <c r="A122" t="str">
        <f>'Brand Family Territory (Enc)'!A122</f>
        <v>Strongbow</v>
      </c>
      <c r="B122" t="str">
        <f>IFERROR(INDEX('Master - US vs THEM'!$F$2:$F$2951,MATCH($A122&amp;"|"&amp;B$1,'Master - US vs THEM'!$G$2:$G$2951,0)),"")</f>
        <v>US</v>
      </c>
      <c r="C122" t="str">
        <f>IFERROR(INDEX('Master - US vs THEM'!$F$2:$F$2951,MATCH($A122&amp;"|"&amp;C$1,'Master - US vs THEM'!$G$2:$G$2951,0)),"")</f>
        <v>US</v>
      </c>
      <c r="D122" t="str">
        <f>IFERROR(INDEX('Master - US vs THEM'!$F$2:$F$2951,MATCH($A122&amp;"|"&amp;D$1,'Master - US vs THEM'!$G$2:$G$2951,0)),"")</f>
        <v>US</v>
      </c>
      <c r="E122" t="str">
        <f>IFERROR(INDEX('Master - US vs THEM'!$F$2:$F$2951,MATCH($A122&amp;"|"&amp;E$1,'Master - US vs THEM'!$G$2:$G$2951,0)),"")</f>
        <v>THEM</v>
      </c>
      <c r="F122" t="str">
        <f>IFERROR(INDEX('Master - US vs THEM'!$F$2:$F$2951,MATCH($A122&amp;"|"&amp;F$1,'Master - US vs THEM'!$G$2:$G$2951,0)),"")</f>
        <v>THEM</v>
      </c>
      <c r="G122" t="str">
        <f>IFERROR(INDEX('Master - US vs THEM'!$F$2:$F$2951,MATCH($A122&amp;"|"&amp;G$1,'Master - US vs THEM'!$G$2:$G$2951,0)),"")</f>
        <v>THEM</v>
      </c>
      <c r="H122" t="str">
        <f>IFERROR(INDEX('Master - US vs THEM'!$F$2:$F$2951,MATCH($A122&amp;"|"&amp;H$1,'Master - US vs THEM'!$G$2:$G$2951,0)),"")</f>
        <v>THEM</v>
      </c>
      <c r="I122" t="str">
        <f>IFERROR(INDEX('Master - US vs THEM'!$F$2:$F$2951,MATCH($A122&amp;"|"&amp;I$1,'Master - US vs THEM'!$G$2:$G$2951,0)),"")</f>
        <v>THEM</v>
      </c>
      <c r="J122" t="str">
        <f>IFERROR(INDEX('Master - US vs THEM'!$F$2:$F$2951,MATCH($A122&amp;"|"&amp;J$1,'Master - US vs THEM'!$G$2:$G$2951,0)),"")</f>
        <v>THEM</v>
      </c>
      <c r="K122" t="str">
        <f>IFERROR(INDEX('Master - US vs THEM'!$F$2:$F$2951,MATCH($A122&amp;"|"&amp;K$1,'Master - US vs THEM'!$G$2:$G$2951,0)),"")</f>
        <v>US</v>
      </c>
    </row>
    <row r="123" spans="1:11" x14ac:dyDescent="0.2">
      <c r="A123" t="str">
        <f>'Brand Family Territory (Enc)'!A123</f>
        <v>1911 Hard Cider</v>
      </c>
      <c r="B123" t="str">
        <f>IFERROR(INDEX('Master - US vs THEM'!$F$2:$F$2951,MATCH($A123&amp;"|"&amp;B$1,'Master - US vs THEM'!$G$2:$G$2951,0)),"")</f>
        <v>US</v>
      </c>
      <c r="C123" t="str">
        <f>IFERROR(INDEX('Master - US vs THEM'!$F$2:$F$2951,MATCH($A123&amp;"|"&amp;C$1,'Master - US vs THEM'!$G$2:$G$2951,0)),"")</f>
        <v>US</v>
      </c>
      <c r="D123" t="str">
        <f>IFERROR(INDEX('Master - US vs THEM'!$F$2:$F$2951,MATCH($A123&amp;"|"&amp;D$1,'Master - US vs THEM'!$G$2:$G$2951,0)),"")</f>
        <v>US</v>
      </c>
      <c r="E123" t="str">
        <f>IFERROR(INDEX('Master - US vs THEM'!$F$2:$F$2951,MATCH($A123&amp;"|"&amp;E$1,'Master - US vs THEM'!$G$2:$G$2951,0)),"")</f>
        <v>US</v>
      </c>
      <c r="F123" t="str">
        <f>IFERROR(INDEX('Master - US vs THEM'!$F$2:$F$2951,MATCH($A123&amp;"|"&amp;F$1,'Master - US vs THEM'!$G$2:$G$2951,0)),"")</f>
        <v>US</v>
      </c>
      <c r="G123" t="str">
        <f>IFERROR(INDEX('Master - US vs THEM'!$F$2:$F$2951,MATCH($A123&amp;"|"&amp;G$1,'Master - US vs THEM'!$G$2:$G$2951,0)),"")</f>
        <v>US</v>
      </c>
      <c r="H123" t="str">
        <f>IFERROR(INDEX('Master - US vs THEM'!$F$2:$F$2951,MATCH($A123&amp;"|"&amp;H$1,'Master - US vs THEM'!$G$2:$G$2951,0)),"")</f>
        <v>US</v>
      </c>
      <c r="I123" t="str">
        <f>IFERROR(INDEX('Master - US vs THEM'!$F$2:$F$2951,MATCH($A123&amp;"|"&amp;I$1,'Master - US vs THEM'!$G$2:$G$2951,0)),"")</f>
        <v>US</v>
      </c>
      <c r="J123" t="str">
        <f>IFERROR(INDEX('Master - US vs THEM'!$F$2:$F$2951,MATCH($A123&amp;"|"&amp;J$1,'Master - US vs THEM'!$G$2:$G$2951,0)),"")</f>
        <v>US</v>
      </c>
      <c r="K123" t="str">
        <f>IFERROR(INDEX('Master - US vs THEM'!$F$2:$F$2951,MATCH($A123&amp;"|"&amp;K$1,'Master - US vs THEM'!$G$2:$G$2951,0)),"")</f>
        <v>US</v>
      </c>
    </row>
    <row r="124" spans="1:11" x14ac:dyDescent="0.2">
      <c r="A124" t="str">
        <f>'Brand Family Territory (Enc)'!A124</f>
        <v>Aguila Import</v>
      </c>
      <c r="B124" t="str">
        <f>IFERROR(INDEX('Master - US vs THEM'!$F$2:$F$2951,MATCH($A124&amp;"|"&amp;B$1,'Master - US vs THEM'!$G$2:$G$2951,0)),"")</f>
        <v>US</v>
      </c>
      <c r="C124" t="str">
        <f>IFERROR(INDEX('Master - US vs THEM'!$F$2:$F$2951,MATCH($A124&amp;"|"&amp;C$1,'Master - US vs THEM'!$G$2:$G$2951,0)),"")</f>
        <v>US</v>
      </c>
      <c r="D124" t="str">
        <f>IFERROR(INDEX('Master - US vs THEM'!$F$2:$F$2951,MATCH($A124&amp;"|"&amp;D$1,'Master - US vs THEM'!$G$2:$G$2951,0)),"")</f>
        <v>US</v>
      </c>
      <c r="E124" t="str">
        <f>IFERROR(INDEX('Master - US vs THEM'!$F$2:$F$2951,MATCH($A124&amp;"|"&amp;E$1,'Master - US vs THEM'!$G$2:$G$2951,0)),"")</f>
        <v>US</v>
      </c>
      <c r="F124" t="str">
        <f>IFERROR(INDEX('Master - US vs THEM'!$F$2:$F$2951,MATCH($A124&amp;"|"&amp;F$1,'Master - US vs THEM'!$G$2:$G$2951,0)),"")</f>
        <v>US</v>
      </c>
      <c r="G124" t="str">
        <f>IFERROR(INDEX('Master - US vs THEM'!$F$2:$F$2951,MATCH($A124&amp;"|"&amp;G$1,'Master - US vs THEM'!$G$2:$G$2951,0)),"")</f>
        <v>US</v>
      </c>
      <c r="H124" t="str">
        <f>IFERROR(INDEX('Master - US vs THEM'!$F$2:$F$2951,MATCH($A124&amp;"|"&amp;H$1,'Master - US vs THEM'!$G$2:$G$2951,0)),"")</f>
        <v>US</v>
      </c>
      <c r="I124" t="str">
        <f>IFERROR(INDEX('Master - US vs THEM'!$F$2:$F$2951,MATCH($A124&amp;"|"&amp;I$1,'Master - US vs THEM'!$G$2:$G$2951,0)),"")</f>
        <v>US</v>
      </c>
      <c r="J124" t="str">
        <f>IFERROR(INDEX('Master - US vs THEM'!$F$2:$F$2951,MATCH($A124&amp;"|"&amp;J$1,'Master - US vs THEM'!$G$2:$G$2951,0)),"")</f>
        <v>US</v>
      </c>
      <c r="K124" t="str">
        <f>IFERROR(INDEX('Master - US vs THEM'!$F$2:$F$2951,MATCH($A124&amp;"|"&amp;K$1,'Master - US vs THEM'!$G$2:$G$2951,0)),"")</f>
        <v>US</v>
      </c>
    </row>
    <row r="125" spans="1:11" x14ac:dyDescent="0.2">
      <c r="A125" t="str">
        <f>'Brand Family Territory (Enc)'!A125</f>
        <v>Alias Brew Works</v>
      </c>
      <c r="B125" t="str">
        <f>IFERROR(INDEX('Master - US vs THEM'!$F$2:$F$2951,MATCH($A125&amp;"|"&amp;B$1,'Master - US vs THEM'!$G$2:$G$2951,0)),"")</f>
        <v>US</v>
      </c>
      <c r="C125" t="str">
        <f>IFERROR(INDEX('Master - US vs THEM'!$F$2:$F$2951,MATCH($A125&amp;"|"&amp;C$1,'Master - US vs THEM'!$G$2:$G$2951,0)),"")</f>
        <v>US</v>
      </c>
      <c r="D125" t="str">
        <f>IFERROR(INDEX('Master - US vs THEM'!$F$2:$F$2951,MATCH($A125&amp;"|"&amp;D$1,'Master - US vs THEM'!$G$2:$G$2951,0)),"")</f>
        <v>US</v>
      </c>
      <c r="E125" t="str">
        <f>IFERROR(INDEX('Master - US vs THEM'!$F$2:$F$2951,MATCH($A125&amp;"|"&amp;E$1,'Master - US vs THEM'!$G$2:$G$2951,0)),"")</f>
        <v>US</v>
      </c>
      <c r="F125" t="str">
        <f>IFERROR(INDEX('Master - US vs THEM'!$F$2:$F$2951,MATCH($A125&amp;"|"&amp;F$1,'Master - US vs THEM'!$G$2:$G$2951,0)),"")</f>
        <v>US</v>
      </c>
      <c r="G125" t="str">
        <f>IFERROR(INDEX('Master - US vs THEM'!$F$2:$F$2951,MATCH($A125&amp;"|"&amp;G$1,'Master - US vs THEM'!$G$2:$G$2951,0)),"")</f>
        <v>US</v>
      </c>
      <c r="H125" t="str">
        <f>IFERROR(INDEX('Master - US vs THEM'!$F$2:$F$2951,MATCH($A125&amp;"|"&amp;H$1,'Master - US vs THEM'!$G$2:$G$2951,0)),"")</f>
        <v>US</v>
      </c>
      <c r="I125" t="str">
        <f>IFERROR(INDEX('Master - US vs THEM'!$F$2:$F$2951,MATCH($A125&amp;"|"&amp;I$1,'Master - US vs THEM'!$G$2:$G$2951,0)),"")</f>
        <v>US</v>
      </c>
      <c r="J125" t="str">
        <f>IFERROR(INDEX('Master - US vs THEM'!$F$2:$F$2951,MATCH($A125&amp;"|"&amp;J$1,'Master - US vs THEM'!$G$2:$G$2951,0)),"")</f>
        <v>US</v>
      </c>
      <c r="K125" t="str">
        <f>IFERROR(INDEX('Master - US vs THEM'!$F$2:$F$2951,MATCH($A125&amp;"|"&amp;K$1,'Master - US vs THEM'!$G$2:$G$2951,0)),"")</f>
        <v>US</v>
      </c>
    </row>
    <row r="126" spans="1:11" x14ac:dyDescent="0.2">
      <c r="A126" t="str">
        <f>'Brand Family Territory (Enc)'!A126</f>
        <v>Alte Beverage</v>
      </c>
      <c r="B126" t="str">
        <f>IFERROR(INDEX('Master - US vs THEM'!$F$2:$F$2951,MATCH($A126&amp;"|"&amp;B$1,'Master - US vs THEM'!$G$2:$G$2951,0)),"")</f>
        <v>US</v>
      </c>
      <c r="C126" t="str">
        <f>IFERROR(INDEX('Master - US vs THEM'!$F$2:$F$2951,MATCH($A126&amp;"|"&amp;C$1,'Master - US vs THEM'!$G$2:$G$2951,0)),"")</f>
        <v>US</v>
      </c>
      <c r="D126" t="str">
        <f>IFERROR(INDEX('Master - US vs THEM'!$F$2:$F$2951,MATCH($A126&amp;"|"&amp;D$1,'Master - US vs THEM'!$G$2:$G$2951,0)),"")</f>
        <v>US</v>
      </c>
      <c r="E126" t="str">
        <f>IFERROR(INDEX('Master - US vs THEM'!$F$2:$F$2951,MATCH($A126&amp;"|"&amp;E$1,'Master - US vs THEM'!$G$2:$G$2951,0)),"")</f>
        <v>US</v>
      </c>
      <c r="F126" t="str">
        <f>IFERROR(INDEX('Master - US vs THEM'!$F$2:$F$2951,MATCH($A126&amp;"|"&amp;F$1,'Master - US vs THEM'!$G$2:$G$2951,0)),"")</f>
        <v>US</v>
      </c>
      <c r="G126" t="str">
        <f>IFERROR(INDEX('Master - US vs THEM'!$F$2:$F$2951,MATCH($A126&amp;"|"&amp;G$1,'Master - US vs THEM'!$G$2:$G$2951,0)),"")</f>
        <v>US</v>
      </c>
      <c r="H126" t="str">
        <f>IFERROR(INDEX('Master - US vs THEM'!$F$2:$F$2951,MATCH($A126&amp;"|"&amp;H$1,'Master - US vs THEM'!$G$2:$G$2951,0)),"")</f>
        <v>US</v>
      </c>
      <c r="I126" t="str">
        <f>IFERROR(INDEX('Master - US vs THEM'!$F$2:$F$2951,MATCH($A126&amp;"|"&amp;I$1,'Master - US vs THEM'!$G$2:$G$2951,0)),"")</f>
        <v>US</v>
      </c>
      <c r="J126" t="str">
        <f>IFERROR(INDEX('Master - US vs THEM'!$F$2:$F$2951,MATCH($A126&amp;"|"&amp;J$1,'Master - US vs THEM'!$G$2:$G$2951,0)),"")</f>
        <v>US</v>
      </c>
      <c r="K126" t="str">
        <f>IFERROR(INDEX('Master - US vs THEM'!$F$2:$F$2951,MATCH($A126&amp;"|"&amp;K$1,'Master - US vs THEM'!$G$2:$G$2951,0)),"")</f>
        <v>US</v>
      </c>
    </row>
    <row r="127" spans="1:11" x14ac:dyDescent="0.2">
      <c r="A127" t="str">
        <f>'Brand Family Territory (Enc)'!A127</f>
        <v>Arizona Hard</v>
      </c>
      <c r="B127" t="str">
        <f>IFERROR(INDEX('Master - US vs THEM'!$F$2:$F$2951,MATCH($A127&amp;"|"&amp;B$1,'Master - US vs THEM'!$G$2:$G$2951,0)),"")</f>
        <v>US</v>
      </c>
      <c r="C127" t="str">
        <f>IFERROR(INDEX('Master - US vs THEM'!$F$2:$F$2951,MATCH($A127&amp;"|"&amp;C$1,'Master - US vs THEM'!$G$2:$G$2951,0)),"")</f>
        <v>US</v>
      </c>
      <c r="D127" t="str">
        <f>IFERROR(INDEX('Master - US vs THEM'!$F$2:$F$2951,MATCH($A127&amp;"|"&amp;D$1,'Master - US vs THEM'!$G$2:$G$2951,0)),"")</f>
        <v>US</v>
      </c>
      <c r="E127" t="str">
        <f>IFERROR(INDEX('Master - US vs THEM'!$F$2:$F$2951,MATCH($A127&amp;"|"&amp;E$1,'Master - US vs THEM'!$G$2:$G$2951,0)),"")</f>
        <v>US</v>
      </c>
      <c r="F127" t="str">
        <f>IFERROR(INDEX('Master - US vs THEM'!$F$2:$F$2951,MATCH($A127&amp;"|"&amp;F$1,'Master - US vs THEM'!$G$2:$G$2951,0)),"")</f>
        <v>US</v>
      </c>
      <c r="G127" t="str">
        <f>IFERROR(INDEX('Master - US vs THEM'!$F$2:$F$2951,MATCH($A127&amp;"|"&amp;G$1,'Master - US vs THEM'!$G$2:$G$2951,0)),"")</f>
        <v>US</v>
      </c>
      <c r="H127" t="str">
        <f>IFERROR(INDEX('Master - US vs THEM'!$F$2:$F$2951,MATCH($A127&amp;"|"&amp;H$1,'Master - US vs THEM'!$G$2:$G$2951,0)),"")</f>
        <v>US</v>
      </c>
      <c r="I127" t="str">
        <f>IFERROR(INDEX('Master - US vs THEM'!$F$2:$F$2951,MATCH($A127&amp;"|"&amp;I$1,'Master - US vs THEM'!$G$2:$G$2951,0)),"")</f>
        <v>US</v>
      </c>
      <c r="J127" t="str">
        <f>IFERROR(INDEX('Master - US vs THEM'!$F$2:$F$2951,MATCH($A127&amp;"|"&amp;J$1,'Master - US vs THEM'!$G$2:$G$2951,0)),"")</f>
        <v>US</v>
      </c>
      <c r="K127" t="str">
        <f>IFERROR(INDEX('Master - US vs THEM'!$F$2:$F$2951,MATCH($A127&amp;"|"&amp;K$1,'Master - US vs THEM'!$G$2:$G$2951,0)),"")</f>
        <v>US</v>
      </c>
    </row>
    <row r="128" spans="1:11" x14ac:dyDescent="0.2">
      <c r="A128" t="str">
        <f>'Brand Family Territory (Enc)'!A128</f>
        <v>Augustiner</v>
      </c>
      <c r="B128" t="str">
        <f>IFERROR(INDEX('Master - US vs THEM'!$F$2:$F$2951,MATCH($A128&amp;"|"&amp;B$1,'Master - US vs THEM'!$G$2:$G$2951,0)),"")</f>
        <v>US</v>
      </c>
      <c r="C128" t="str">
        <f>IFERROR(INDEX('Master - US vs THEM'!$F$2:$F$2951,MATCH($A128&amp;"|"&amp;C$1,'Master - US vs THEM'!$G$2:$G$2951,0)),"")</f>
        <v>US</v>
      </c>
      <c r="D128" t="str">
        <f>IFERROR(INDEX('Master - US vs THEM'!$F$2:$F$2951,MATCH($A128&amp;"|"&amp;D$1,'Master - US vs THEM'!$G$2:$G$2951,0)),"")</f>
        <v>US</v>
      </c>
      <c r="E128" t="str">
        <f>IFERROR(INDEX('Master - US vs THEM'!$F$2:$F$2951,MATCH($A128&amp;"|"&amp;E$1,'Master - US vs THEM'!$G$2:$G$2951,0)),"")</f>
        <v>US</v>
      </c>
      <c r="F128" t="str">
        <f>IFERROR(INDEX('Master - US vs THEM'!$F$2:$F$2951,MATCH($A128&amp;"|"&amp;F$1,'Master - US vs THEM'!$G$2:$G$2951,0)),"")</f>
        <v>US</v>
      </c>
      <c r="G128" t="str">
        <f>IFERROR(INDEX('Master - US vs THEM'!$F$2:$F$2951,MATCH($A128&amp;"|"&amp;G$1,'Master - US vs THEM'!$G$2:$G$2951,0)),"")</f>
        <v>US</v>
      </c>
      <c r="H128" t="str">
        <f>IFERROR(INDEX('Master - US vs THEM'!$F$2:$F$2951,MATCH($A128&amp;"|"&amp;H$1,'Master - US vs THEM'!$G$2:$G$2951,0)),"")</f>
        <v>US</v>
      </c>
      <c r="I128" t="str">
        <f>IFERROR(INDEX('Master - US vs THEM'!$F$2:$F$2951,MATCH($A128&amp;"|"&amp;I$1,'Master - US vs THEM'!$G$2:$G$2951,0)),"")</f>
        <v>US</v>
      </c>
      <c r="J128" t="str">
        <f>IFERROR(INDEX('Master - US vs THEM'!$F$2:$F$2951,MATCH($A128&amp;"|"&amp;J$1,'Master - US vs THEM'!$G$2:$G$2951,0)),"")</f>
        <v>US</v>
      </c>
      <c r="K128" t="str">
        <f>IFERROR(INDEX('Master - US vs THEM'!$F$2:$F$2951,MATCH($A128&amp;"|"&amp;K$1,'Master - US vs THEM'!$G$2:$G$2951,0)),"")</f>
        <v>US</v>
      </c>
    </row>
    <row r="129" spans="1:11" x14ac:dyDescent="0.2">
      <c r="A129" t="str">
        <f>'Brand Family Territory (Enc)'!A129</f>
        <v>Baptist Wit</v>
      </c>
      <c r="B129" t="str">
        <f>IFERROR(INDEX('Master - US vs THEM'!$F$2:$F$2951,MATCH($A129&amp;"|"&amp;B$1,'Master - US vs THEM'!$G$2:$G$2951,0)),"")</f>
        <v>US</v>
      </c>
      <c r="C129" t="str">
        <f>IFERROR(INDEX('Master - US vs THEM'!$F$2:$F$2951,MATCH($A129&amp;"|"&amp;C$1,'Master - US vs THEM'!$G$2:$G$2951,0)),"")</f>
        <v>US</v>
      </c>
      <c r="D129" t="str">
        <f>IFERROR(INDEX('Master - US vs THEM'!$F$2:$F$2951,MATCH($A129&amp;"|"&amp;D$1,'Master - US vs THEM'!$G$2:$G$2951,0)),"")</f>
        <v>US</v>
      </c>
      <c r="E129" t="str">
        <f>IFERROR(INDEX('Master - US vs THEM'!$F$2:$F$2951,MATCH($A129&amp;"|"&amp;E$1,'Master - US vs THEM'!$G$2:$G$2951,0)),"")</f>
        <v>US</v>
      </c>
      <c r="F129" t="str">
        <f>IFERROR(INDEX('Master - US vs THEM'!$F$2:$F$2951,MATCH($A129&amp;"|"&amp;F$1,'Master - US vs THEM'!$G$2:$G$2951,0)),"")</f>
        <v>US</v>
      </c>
      <c r="G129" t="str">
        <f>IFERROR(INDEX('Master - US vs THEM'!$F$2:$F$2951,MATCH($A129&amp;"|"&amp;G$1,'Master - US vs THEM'!$G$2:$G$2951,0)),"")</f>
        <v>US</v>
      </c>
      <c r="H129" t="str">
        <f>IFERROR(INDEX('Master - US vs THEM'!$F$2:$F$2951,MATCH($A129&amp;"|"&amp;H$1,'Master - US vs THEM'!$G$2:$G$2951,0)),"")</f>
        <v>US</v>
      </c>
      <c r="I129" t="str">
        <f>IFERROR(INDEX('Master - US vs THEM'!$F$2:$F$2951,MATCH($A129&amp;"|"&amp;I$1,'Master - US vs THEM'!$G$2:$G$2951,0)),"")</f>
        <v>US</v>
      </c>
      <c r="J129" t="str">
        <f>IFERROR(INDEX('Master - US vs THEM'!$F$2:$F$2951,MATCH($A129&amp;"|"&amp;J$1,'Master - US vs THEM'!$G$2:$G$2951,0)),"")</f>
        <v>US</v>
      </c>
      <c r="K129" t="str">
        <f>IFERROR(INDEX('Master - US vs THEM'!$F$2:$F$2951,MATCH($A129&amp;"|"&amp;K$1,'Master - US vs THEM'!$G$2:$G$2951,0)),"")</f>
        <v>US</v>
      </c>
    </row>
    <row r="130" spans="1:11" x14ac:dyDescent="0.2">
      <c r="A130" t="str">
        <f>'Brand Family Territory (Enc)'!A130</f>
        <v>Barn Brew</v>
      </c>
      <c r="B130" t="str">
        <f>IFERROR(INDEX('Master - US vs THEM'!$F$2:$F$2951,MATCH($A130&amp;"|"&amp;B$1,'Master - US vs THEM'!$G$2:$G$2951,0)),"")</f>
        <v>US</v>
      </c>
      <c r="C130" t="str">
        <f>IFERROR(INDEX('Master - US vs THEM'!$F$2:$F$2951,MATCH($A130&amp;"|"&amp;C$1,'Master - US vs THEM'!$G$2:$G$2951,0)),"")</f>
        <v>US</v>
      </c>
      <c r="D130" t="str">
        <f>IFERROR(INDEX('Master - US vs THEM'!$F$2:$F$2951,MATCH($A130&amp;"|"&amp;D$1,'Master - US vs THEM'!$G$2:$G$2951,0)),"")</f>
        <v>US</v>
      </c>
      <c r="E130" t="str">
        <f>IFERROR(INDEX('Master - US vs THEM'!$F$2:$F$2951,MATCH($A130&amp;"|"&amp;E$1,'Master - US vs THEM'!$G$2:$G$2951,0)),"")</f>
        <v>US</v>
      </c>
      <c r="F130" t="str">
        <f>IFERROR(INDEX('Master - US vs THEM'!$F$2:$F$2951,MATCH($A130&amp;"|"&amp;F$1,'Master - US vs THEM'!$G$2:$G$2951,0)),"")</f>
        <v>US</v>
      </c>
      <c r="G130" t="str">
        <f>IFERROR(INDEX('Master - US vs THEM'!$F$2:$F$2951,MATCH($A130&amp;"|"&amp;G$1,'Master - US vs THEM'!$G$2:$G$2951,0)),"")</f>
        <v>US</v>
      </c>
      <c r="H130" t="str">
        <f>IFERROR(INDEX('Master - US vs THEM'!$F$2:$F$2951,MATCH($A130&amp;"|"&amp;H$1,'Master - US vs THEM'!$G$2:$G$2951,0)),"")</f>
        <v>US</v>
      </c>
      <c r="I130" t="str">
        <f>IFERROR(INDEX('Master - US vs THEM'!$F$2:$F$2951,MATCH($A130&amp;"|"&amp;I$1,'Master - US vs THEM'!$G$2:$G$2951,0)),"")</f>
        <v>US</v>
      </c>
      <c r="J130" t="str">
        <f>IFERROR(INDEX('Master - US vs THEM'!$F$2:$F$2951,MATCH($A130&amp;"|"&amp;J$1,'Master - US vs THEM'!$G$2:$G$2951,0)),"")</f>
        <v>US</v>
      </c>
      <c r="K130" t="str">
        <f>IFERROR(INDEX('Master - US vs THEM'!$F$2:$F$2951,MATCH($A130&amp;"|"&amp;K$1,'Master - US vs THEM'!$G$2:$G$2951,0)),"")</f>
        <v>US</v>
      </c>
    </row>
    <row r="131" spans="1:11" x14ac:dyDescent="0.2">
      <c r="A131" t="str">
        <f>'Brand Family Territory (Enc)'!A131</f>
        <v>Bavik</v>
      </c>
      <c r="B131" t="str">
        <f>IFERROR(INDEX('Master - US vs THEM'!$F$2:$F$2951,MATCH($A131&amp;"|"&amp;B$1,'Master - US vs THEM'!$G$2:$G$2951,0)),"")</f>
        <v>US</v>
      </c>
      <c r="C131" t="str">
        <f>IFERROR(INDEX('Master - US vs THEM'!$F$2:$F$2951,MATCH($A131&amp;"|"&amp;C$1,'Master - US vs THEM'!$G$2:$G$2951,0)),"")</f>
        <v>US</v>
      </c>
      <c r="D131" t="str">
        <f>IFERROR(INDEX('Master - US vs THEM'!$F$2:$F$2951,MATCH($A131&amp;"|"&amp;D$1,'Master - US vs THEM'!$G$2:$G$2951,0)),"")</f>
        <v>US</v>
      </c>
      <c r="E131" t="str">
        <f>IFERROR(INDEX('Master - US vs THEM'!$F$2:$F$2951,MATCH($A131&amp;"|"&amp;E$1,'Master - US vs THEM'!$G$2:$G$2951,0)),"")</f>
        <v>US</v>
      </c>
      <c r="F131" t="str">
        <f>IFERROR(INDEX('Master - US vs THEM'!$F$2:$F$2951,MATCH($A131&amp;"|"&amp;F$1,'Master - US vs THEM'!$G$2:$G$2951,0)),"")</f>
        <v>US</v>
      </c>
      <c r="G131" t="str">
        <f>IFERROR(INDEX('Master - US vs THEM'!$F$2:$F$2951,MATCH($A131&amp;"|"&amp;G$1,'Master - US vs THEM'!$G$2:$G$2951,0)),"")</f>
        <v>US</v>
      </c>
      <c r="H131" t="str">
        <f>IFERROR(INDEX('Master - US vs THEM'!$F$2:$F$2951,MATCH($A131&amp;"|"&amp;H$1,'Master - US vs THEM'!$G$2:$G$2951,0)),"")</f>
        <v>US</v>
      </c>
      <c r="I131" t="str">
        <f>IFERROR(INDEX('Master - US vs THEM'!$F$2:$F$2951,MATCH($A131&amp;"|"&amp;I$1,'Master - US vs THEM'!$G$2:$G$2951,0)),"")</f>
        <v>US</v>
      </c>
      <c r="J131" t="str">
        <f>IFERROR(INDEX('Master - US vs THEM'!$F$2:$F$2951,MATCH($A131&amp;"|"&amp;J$1,'Master - US vs THEM'!$G$2:$G$2951,0)),"")</f>
        <v>US</v>
      </c>
      <c r="K131" t="str">
        <f>IFERROR(INDEX('Master - US vs THEM'!$F$2:$F$2951,MATCH($A131&amp;"|"&amp;K$1,'Master - US vs THEM'!$G$2:$G$2951,0)),"")</f>
        <v>US</v>
      </c>
    </row>
    <row r="132" spans="1:11" x14ac:dyDescent="0.2">
      <c r="A132" t="str">
        <f>'Brand Family Territory (Enc)'!A132</f>
        <v>Beckett's D9</v>
      </c>
      <c r="B132" t="str">
        <f>IFERROR(INDEX('Master - US vs THEM'!$F$2:$F$2951,MATCH($A132&amp;"|"&amp;B$1,'Master - US vs THEM'!$G$2:$G$2951,0)),"")</f>
        <v>US</v>
      </c>
      <c r="C132" t="str">
        <f>IFERROR(INDEX('Master - US vs THEM'!$F$2:$F$2951,MATCH($A132&amp;"|"&amp;C$1,'Master - US vs THEM'!$G$2:$G$2951,0)),"")</f>
        <v>US</v>
      </c>
      <c r="D132" t="str">
        <f>IFERROR(INDEX('Master - US vs THEM'!$F$2:$F$2951,MATCH($A132&amp;"|"&amp;D$1,'Master - US vs THEM'!$G$2:$G$2951,0)),"")</f>
        <v>US</v>
      </c>
      <c r="E132" t="str">
        <f>IFERROR(INDEX('Master - US vs THEM'!$F$2:$F$2951,MATCH($A132&amp;"|"&amp;E$1,'Master - US vs THEM'!$G$2:$G$2951,0)),"")</f>
        <v>US</v>
      </c>
      <c r="F132" t="str">
        <f>IFERROR(INDEX('Master - US vs THEM'!$F$2:$F$2951,MATCH($A132&amp;"|"&amp;F$1,'Master - US vs THEM'!$G$2:$G$2951,0)),"")</f>
        <v>US</v>
      </c>
      <c r="G132" t="str">
        <f>IFERROR(INDEX('Master - US vs THEM'!$F$2:$F$2951,MATCH($A132&amp;"|"&amp;G$1,'Master - US vs THEM'!$G$2:$G$2951,0)),"")</f>
        <v>US</v>
      </c>
      <c r="H132" t="str">
        <f>IFERROR(INDEX('Master - US vs THEM'!$F$2:$F$2951,MATCH($A132&amp;"|"&amp;H$1,'Master - US vs THEM'!$G$2:$G$2951,0)),"")</f>
        <v>US</v>
      </c>
      <c r="I132" t="str">
        <f>IFERROR(INDEX('Master - US vs THEM'!$F$2:$F$2951,MATCH($A132&amp;"|"&amp;I$1,'Master - US vs THEM'!$G$2:$G$2951,0)),"")</f>
        <v>US</v>
      </c>
      <c r="J132" t="str">
        <f>IFERROR(INDEX('Master - US vs THEM'!$F$2:$F$2951,MATCH($A132&amp;"|"&amp;J$1,'Master - US vs THEM'!$G$2:$G$2951,0)),"")</f>
        <v>US</v>
      </c>
      <c r="K132" t="str">
        <f>IFERROR(INDEX('Master - US vs THEM'!$F$2:$F$2951,MATCH($A132&amp;"|"&amp;K$1,'Master - US vs THEM'!$G$2:$G$2951,0)),"")</f>
        <v>US</v>
      </c>
    </row>
    <row r="133" spans="1:11" x14ac:dyDescent="0.2">
      <c r="A133" t="str">
        <f>'Brand Family Territory (Enc)'!A133</f>
        <v>Belize Breeze</v>
      </c>
      <c r="B133" t="str">
        <f>IFERROR(INDEX('Master - US vs THEM'!$F$2:$F$2951,MATCH($A133&amp;"|"&amp;B$1,'Master - US vs THEM'!$G$2:$G$2951,0)),"")</f>
        <v>US</v>
      </c>
      <c r="C133" t="str">
        <f>IFERROR(INDEX('Master - US vs THEM'!$F$2:$F$2951,MATCH($A133&amp;"|"&amp;C$1,'Master - US vs THEM'!$G$2:$G$2951,0)),"")</f>
        <v>US</v>
      </c>
      <c r="D133" t="str">
        <f>IFERROR(INDEX('Master - US vs THEM'!$F$2:$F$2951,MATCH($A133&amp;"|"&amp;D$1,'Master - US vs THEM'!$G$2:$G$2951,0)),"")</f>
        <v>US</v>
      </c>
      <c r="E133" t="str">
        <f>IFERROR(INDEX('Master - US vs THEM'!$F$2:$F$2951,MATCH($A133&amp;"|"&amp;E$1,'Master - US vs THEM'!$G$2:$G$2951,0)),"")</f>
        <v>US</v>
      </c>
      <c r="F133" t="str">
        <f>IFERROR(INDEX('Master - US vs THEM'!$F$2:$F$2951,MATCH($A133&amp;"|"&amp;F$1,'Master - US vs THEM'!$G$2:$G$2951,0)),"")</f>
        <v>US</v>
      </c>
      <c r="G133" t="str">
        <f>IFERROR(INDEX('Master - US vs THEM'!$F$2:$F$2951,MATCH($A133&amp;"|"&amp;G$1,'Master - US vs THEM'!$G$2:$G$2951,0)),"")</f>
        <v>US</v>
      </c>
      <c r="H133" t="str">
        <f>IFERROR(INDEX('Master - US vs THEM'!$F$2:$F$2951,MATCH($A133&amp;"|"&amp;H$1,'Master - US vs THEM'!$G$2:$G$2951,0)),"")</f>
        <v>US</v>
      </c>
      <c r="I133" t="str">
        <f>IFERROR(INDEX('Master - US vs THEM'!$F$2:$F$2951,MATCH($A133&amp;"|"&amp;I$1,'Master - US vs THEM'!$G$2:$G$2951,0)),"")</f>
        <v>US</v>
      </c>
      <c r="J133" t="str">
        <f>IFERROR(INDEX('Master - US vs THEM'!$F$2:$F$2951,MATCH($A133&amp;"|"&amp;J$1,'Master - US vs THEM'!$G$2:$G$2951,0)),"")</f>
        <v>US</v>
      </c>
      <c r="K133" t="str">
        <f>IFERROR(INDEX('Master - US vs THEM'!$F$2:$F$2951,MATCH($A133&amp;"|"&amp;K$1,'Master - US vs THEM'!$G$2:$G$2951,0)),"")</f>
        <v>US</v>
      </c>
    </row>
    <row r="134" spans="1:11" x14ac:dyDescent="0.2">
      <c r="A134" t="str">
        <f>'Brand Family Territory (Enc)'!A134</f>
        <v>Bella Ray</v>
      </c>
      <c r="B134" t="str">
        <f>IFERROR(INDEX('Master - US vs THEM'!$F$2:$F$2951,MATCH($A134&amp;"|"&amp;B$1,'Master - US vs THEM'!$G$2:$G$2951,0)),"")</f>
        <v>US</v>
      </c>
      <c r="C134" t="str">
        <f>IFERROR(INDEX('Master - US vs THEM'!$F$2:$F$2951,MATCH($A134&amp;"|"&amp;C$1,'Master - US vs THEM'!$G$2:$G$2951,0)),"")</f>
        <v>US</v>
      </c>
      <c r="D134" t="str">
        <f>IFERROR(INDEX('Master - US vs THEM'!$F$2:$F$2951,MATCH($A134&amp;"|"&amp;D$1,'Master - US vs THEM'!$G$2:$G$2951,0)),"")</f>
        <v>US</v>
      </c>
      <c r="E134" t="str">
        <f>IFERROR(INDEX('Master - US vs THEM'!$F$2:$F$2951,MATCH($A134&amp;"|"&amp;E$1,'Master - US vs THEM'!$G$2:$G$2951,0)),"")</f>
        <v>US</v>
      </c>
      <c r="F134" t="str">
        <f>IFERROR(INDEX('Master - US vs THEM'!$F$2:$F$2951,MATCH($A134&amp;"|"&amp;F$1,'Master - US vs THEM'!$G$2:$G$2951,0)),"")</f>
        <v>US</v>
      </c>
      <c r="G134" t="str">
        <f>IFERROR(INDEX('Master - US vs THEM'!$F$2:$F$2951,MATCH($A134&amp;"|"&amp;G$1,'Master - US vs THEM'!$G$2:$G$2951,0)),"")</f>
        <v>US</v>
      </c>
      <c r="H134" t="str">
        <f>IFERROR(INDEX('Master - US vs THEM'!$F$2:$F$2951,MATCH($A134&amp;"|"&amp;H$1,'Master - US vs THEM'!$G$2:$G$2951,0)),"")</f>
        <v>US</v>
      </c>
      <c r="I134" t="str">
        <f>IFERROR(INDEX('Master - US vs THEM'!$F$2:$F$2951,MATCH($A134&amp;"|"&amp;I$1,'Master - US vs THEM'!$G$2:$G$2951,0)),"")</f>
        <v>US</v>
      </c>
      <c r="J134" t="str">
        <f>IFERROR(INDEX('Master - US vs THEM'!$F$2:$F$2951,MATCH($A134&amp;"|"&amp;J$1,'Master - US vs THEM'!$G$2:$G$2951,0)),"")</f>
        <v>US</v>
      </c>
      <c r="K134" t="str">
        <f>IFERROR(INDEX('Master - US vs THEM'!$F$2:$F$2951,MATCH($A134&amp;"|"&amp;K$1,'Master - US vs THEM'!$G$2:$G$2951,0)),"")</f>
        <v>US</v>
      </c>
    </row>
    <row r="135" spans="1:11" x14ac:dyDescent="0.2">
      <c r="A135" t="str">
        <f>'Brand Family Territory (Enc)'!A135</f>
        <v>Big Mans Brew</v>
      </c>
      <c r="B135" t="str">
        <f>IFERROR(INDEX('Master - US vs THEM'!$F$2:$F$2951,MATCH($A135&amp;"|"&amp;B$1,'Master - US vs THEM'!$G$2:$G$2951,0)),"")</f>
        <v>US</v>
      </c>
      <c r="C135" t="str">
        <f>IFERROR(INDEX('Master - US vs THEM'!$F$2:$F$2951,MATCH($A135&amp;"|"&amp;C$1,'Master - US vs THEM'!$G$2:$G$2951,0)),"")</f>
        <v>US</v>
      </c>
      <c r="D135" t="str">
        <f>IFERROR(INDEX('Master - US vs THEM'!$F$2:$F$2951,MATCH($A135&amp;"|"&amp;D$1,'Master - US vs THEM'!$G$2:$G$2951,0)),"")</f>
        <v>US</v>
      </c>
      <c r="E135" t="str">
        <f>IFERROR(INDEX('Master - US vs THEM'!$F$2:$F$2951,MATCH($A135&amp;"|"&amp;E$1,'Master - US vs THEM'!$G$2:$G$2951,0)),"")</f>
        <v>US</v>
      </c>
      <c r="F135" t="str">
        <f>IFERROR(INDEX('Master - US vs THEM'!$F$2:$F$2951,MATCH($A135&amp;"|"&amp;F$1,'Master - US vs THEM'!$G$2:$G$2951,0)),"")</f>
        <v>US</v>
      </c>
      <c r="G135" t="str">
        <f>IFERROR(INDEX('Master - US vs THEM'!$F$2:$F$2951,MATCH($A135&amp;"|"&amp;G$1,'Master - US vs THEM'!$G$2:$G$2951,0)),"")</f>
        <v>US</v>
      </c>
      <c r="H135" t="str">
        <f>IFERROR(INDEX('Master - US vs THEM'!$F$2:$F$2951,MATCH($A135&amp;"|"&amp;H$1,'Master - US vs THEM'!$G$2:$G$2951,0)),"")</f>
        <v>US</v>
      </c>
      <c r="I135" t="str">
        <f>IFERROR(INDEX('Master - US vs THEM'!$F$2:$F$2951,MATCH($A135&amp;"|"&amp;I$1,'Master - US vs THEM'!$G$2:$G$2951,0)),"")</f>
        <v>US</v>
      </c>
      <c r="J135" t="str">
        <f>IFERROR(INDEX('Master - US vs THEM'!$F$2:$F$2951,MATCH($A135&amp;"|"&amp;J$1,'Master - US vs THEM'!$G$2:$G$2951,0)),"")</f>
        <v>US</v>
      </c>
      <c r="K135" t="str">
        <f>IFERROR(INDEX('Master - US vs THEM'!$F$2:$F$2951,MATCH($A135&amp;"|"&amp;K$1,'Master - US vs THEM'!$G$2:$G$2951,0)),"")</f>
        <v>US</v>
      </c>
    </row>
    <row r="136" spans="1:11" x14ac:dyDescent="0.2">
      <c r="A136" t="str">
        <f>'Brand Family Territory (Enc)'!A136</f>
        <v>BJ'S Private Label Brewa</v>
      </c>
      <c r="B136" t="str">
        <f>IFERROR(INDEX('Master - US vs THEM'!$F$2:$F$2951,MATCH($A136&amp;"|"&amp;B$1,'Master - US vs THEM'!$G$2:$G$2951,0)),"")</f>
        <v>US</v>
      </c>
      <c r="C136" t="str">
        <f>IFERROR(INDEX('Master - US vs THEM'!$F$2:$F$2951,MATCH($A136&amp;"|"&amp;C$1,'Master - US vs THEM'!$G$2:$G$2951,0)),"")</f>
        <v>US</v>
      </c>
      <c r="D136" t="str">
        <f>IFERROR(INDEX('Master - US vs THEM'!$F$2:$F$2951,MATCH($A136&amp;"|"&amp;D$1,'Master - US vs THEM'!$G$2:$G$2951,0)),"")</f>
        <v>US</v>
      </c>
      <c r="E136" t="str">
        <f>IFERROR(INDEX('Master - US vs THEM'!$F$2:$F$2951,MATCH($A136&amp;"|"&amp;E$1,'Master - US vs THEM'!$G$2:$G$2951,0)),"")</f>
        <v>THEM</v>
      </c>
      <c r="F136" t="str">
        <f>IFERROR(INDEX('Master - US vs THEM'!$F$2:$F$2951,MATCH($A136&amp;"|"&amp;F$1,'Master - US vs THEM'!$G$2:$G$2951,0)),"")</f>
        <v>THEM</v>
      </c>
      <c r="G136" t="str">
        <f>IFERROR(INDEX('Master - US vs THEM'!$F$2:$F$2951,MATCH($A136&amp;"|"&amp;G$1,'Master - US vs THEM'!$G$2:$G$2951,0)),"")</f>
        <v>THEM</v>
      </c>
      <c r="H136" t="str">
        <f>IFERROR(INDEX('Master - US vs THEM'!$F$2:$F$2951,MATCH($A136&amp;"|"&amp;H$1,'Master - US vs THEM'!$G$2:$G$2951,0)),"")</f>
        <v>US</v>
      </c>
      <c r="I136" t="str">
        <f>IFERROR(INDEX('Master - US vs THEM'!$F$2:$F$2951,MATCH($A136&amp;"|"&amp;I$1,'Master - US vs THEM'!$G$2:$G$2951,0)),"")</f>
        <v>US</v>
      </c>
      <c r="J136" t="str">
        <f>IFERROR(INDEX('Master - US vs THEM'!$F$2:$F$2951,MATCH($A136&amp;"|"&amp;J$1,'Master - US vs THEM'!$G$2:$G$2951,0)),"")</f>
        <v>THEM</v>
      </c>
      <c r="K136" t="str">
        <f>IFERROR(INDEX('Master - US vs THEM'!$F$2:$F$2951,MATCH($A136&amp;"|"&amp;K$1,'Master - US vs THEM'!$G$2:$G$2951,0)),"")</f>
        <v>US</v>
      </c>
    </row>
    <row r="137" spans="1:11" x14ac:dyDescent="0.2">
      <c r="A137" t="str">
        <f>'Brand Family Territory (Enc)'!A137</f>
        <v>Bodega Chiller</v>
      </c>
      <c r="B137" t="str">
        <f>IFERROR(INDEX('Master - US vs THEM'!$F$2:$F$2951,MATCH($A137&amp;"|"&amp;B$1,'Master - US vs THEM'!$G$2:$G$2951,0)),"")</f>
        <v>US</v>
      </c>
      <c r="C137" t="str">
        <f>IFERROR(INDEX('Master - US vs THEM'!$F$2:$F$2951,MATCH($A137&amp;"|"&amp;C$1,'Master - US vs THEM'!$G$2:$G$2951,0)),"")</f>
        <v>US</v>
      </c>
      <c r="D137" t="str">
        <f>IFERROR(INDEX('Master - US vs THEM'!$F$2:$F$2951,MATCH($A137&amp;"|"&amp;D$1,'Master - US vs THEM'!$G$2:$G$2951,0)),"")</f>
        <v>US</v>
      </c>
      <c r="E137" t="str">
        <f>IFERROR(INDEX('Master - US vs THEM'!$F$2:$F$2951,MATCH($A137&amp;"|"&amp;E$1,'Master - US vs THEM'!$G$2:$G$2951,0)),"")</f>
        <v>US</v>
      </c>
      <c r="F137" t="str">
        <f>IFERROR(INDEX('Master - US vs THEM'!$F$2:$F$2951,MATCH($A137&amp;"|"&amp;F$1,'Master - US vs THEM'!$G$2:$G$2951,0)),"")</f>
        <v>US</v>
      </c>
      <c r="G137" t="str">
        <f>IFERROR(INDEX('Master - US vs THEM'!$F$2:$F$2951,MATCH($A137&amp;"|"&amp;G$1,'Master - US vs THEM'!$G$2:$G$2951,0)),"")</f>
        <v>US</v>
      </c>
      <c r="H137" t="str">
        <f>IFERROR(INDEX('Master - US vs THEM'!$F$2:$F$2951,MATCH($A137&amp;"|"&amp;H$1,'Master - US vs THEM'!$G$2:$G$2951,0)),"")</f>
        <v>US</v>
      </c>
      <c r="I137" t="str">
        <f>IFERROR(INDEX('Master - US vs THEM'!$F$2:$F$2951,MATCH($A137&amp;"|"&amp;I$1,'Master - US vs THEM'!$G$2:$G$2951,0)),"")</f>
        <v>US</v>
      </c>
      <c r="J137" t="str">
        <f>IFERROR(INDEX('Master - US vs THEM'!$F$2:$F$2951,MATCH($A137&amp;"|"&amp;J$1,'Master - US vs THEM'!$G$2:$G$2951,0)),"")</f>
        <v>US</v>
      </c>
      <c r="K137" t="str">
        <f>IFERROR(INDEX('Master - US vs THEM'!$F$2:$F$2951,MATCH($A137&amp;"|"&amp;K$1,'Master - US vs THEM'!$G$2:$G$2951,0)),"")</f>
        <v>US</v>
      </c>
    </row>
    <row r="138" spans="1:11" x14ac:dyDescent="0.2">
      <c r="A138" t="str">
        <f>'Brand Family Territory (Enc)'!A138</f>
        <v>Bodega Quarters</v>
      </c>
      <c r="B138" t="str">
        <f>IFERROR(INDEX('Master - US vs THEM'!$F$2:$F$2951,MATCH($A138&amp;"|"&amp;B$1,'Master - US vs THEM'!$G$2:$G$2951,0)),"")</f>
        <v>US</v>
      </c>
      <c r="C138" t="str">
        <f>IFERROR(INDEX('Master - US vs THEM'!$F$2:$F$2951,MATCH($A138&amp;"|"&amp;C$1,'Master - US vs THEM'!$G$2:$G$2951,0)),"")</f>
        <v>US</v>
      </c>
      <c r="D138" t="str">
        <f>IFERROR(INDEX('Master - US vs THEM'!$F$2:$F$2951,MATCH($A138&amp;"|"&amp;D$1,'Master - US vs THEM'!$G$2:$G$2951,0)),"")</f>
        <v>US</v>
      </c>
      <c r="E138" t="str">
        <f>IFERROR(INDEX('Master - US vs THEM'!$F$2:$F$2951,MATCH($A138&amp;"|"&amp;E$1,'Master - US vs THEM'!$G$2:$G$2951,0)),"")</f>
        <v>US</v>
      </c>
      <c r="F138" t="str">
        <f>IFERROR(INDEX('Master - US vs THEM'!$F$2:$F$2951,MATCH($A138&amp;"|"&amp;F$1,'Master - US vs THEM'!$G$2:$G$2951,0)),"")</f>
        <v>US</v>
      </c>
      <c r="G138" t="str">
        <f>IFERROR(INDEX('Master - US vs THEM'!$F$2:$F$2951,MATCH($A138&amp;"|"&amp;G$1,'Master - US vs THEM'!$G$2:$G$2951,0)),"")</f>
        <v>US</v>
      </c>
      <c r="H138" t="str">
        <f>IFERROR(INDEX('Master - US vs THEM'!$F$2:$F$2951,MATCH($A138&amp;"|"&amp;H$1,'Master - US vs THEM'!$G$2:$G$2951,0)),"")</f>
        <v>US</v>
      </c>
      <c r="I138" t="str">
        <f>IFERROR(INDEX('Master - US vs THEM'!$F$2:$F$2951,MATCH($A138&amp;"|"&amp;I$1,'Master - US vs THEM'!$G$2:$G$2951,0)),"")</f>
        <v>US</v>
      </c>
      <c r="J138" t="str">
        <f>IFERROR(INDEX('Master - US vs THEM'!$F$2:$F$2951,MATCH($A138&amp;"|"&amp;J$1,'Master - US vs THEM'!$G$2:$G$2951,0)),"")</f>
        <v>US</v>
      </c>
      <c r="K138" t="str">
        <f>IFERROR(INDEX('Master - US vs THEM'!$F$2:$F$2951,MATCH($A138&amp;"|"&amp;K$1,'Master - US vs THEM'!$G$2:$G$2951,0)),"")</f>
        <v>US</v>
      </c>
    </row>
    <row r="139" spans="1:11" x14ac:dyDescent="0.2">
      <c r="A139" t="str">
        <f>'Brand Family Territory (Enc)'!A139</f>
        <v>Boldt Infused D9</v>
      </c>
      <c r="B139" t="str">
        <f>IFERROR(INDEX('Master - US vs THEM'!$F$2:$F$2951,MATCH($A139&amp;"|"&amp;B$1,'Master - US vs THEM'!$G$2:$G$2951,0)),"")</f>
        <v>US</v>
      </c>
      <c r="C139" t="str">
        <f>IFERROR(INDEX('Master - US vs THEM'!$F$2:$F$2951,MATCH($A139&amp;"|"&amp;C$1,'Master - US vs THEM'!$G$2:$G$2951,0)),"")</f>
        <v>US</v>
      </c>
      <c r="D139" t="str">
        <f>IFERROR(INDEX('Master - US vs THEM'!$F$2:$F$2951,MATCH($A139&amp;"|"&amp;D$1,'Master - US vs THEM'!$G$2:$G$2951,0)),"")</f>
        <v>US</v>
      </c>
      <c r="E139" t="str">
        <f>IFERROR(INDEX('Master - US vs THEM'!$F$2:$F$2951,MATCH($A139&amp;"|"&amp;E$1,'Master - US vs THEM'!$G$2:$G$2951,0)),"")</f>
        <v>US</v>
      </c>
      <c r="F139" t="str">
        <f>IFERROR(INDEX('Master - US vs THEM'!$F$2:$F$2951,MATCH($A139&amp;"|"&amp;F$1,'Master - US vs THEM'!$G$2:$G$2951,0)),"")</f>
        <v>US</v>
      </c>
      <c r="G139" t="str">
        <f>IFERROR(INDEX('Master - US vs THEM'!$F$2:$F$2951,MATCH($A139&amp;"|"&amp;G$1,'Master - US vs THEM'!$G$2:$G$2951,0)),"")</f>
        <v>US</v>
      </c>
      <c r="H139" t="str">
        <f>IFERROR(INDEX('Master - US vs THEM'!$F$2:$F$2951,MATCH($A139&amp;"|"&amp;H$1,'Master - US vs THEM'!$G$2:$G$2951,0)),"")</f>
        <v>US</v>
      </c>
      <c r="I139" t="str">
        <f>IFERROR(INDEX('Master - US vs THEM'!$F$2:$F$2951,MATCH($A139&amp;"|"&amp;I$1,'Master - US vs THEM'!$G$2:$G$2951,0)),"")</f>
        <v>US</v>
      </c>
      <c r="J139" t="str">
        <f>IFERROR(INDEX('Master - US vs THEM'!$F$2:$F$2951,MATCH($A139&amp;"|"&amp;J$1,'Master - US vs THEM'!$G$2:$G$2951,0)),"")</f>
        <v>US</v>
      </c>
      <c r="K139" t="str">
        <f>IFERROR(INDEX('Master - US vs THEM'!$F$2:$F$2951,MATCH($A139&amp;"|"&amp;K$1,'Master - US vs THEM'!$G$2:$G$2951,0)),"")</f>
        <v>US</v>
      </c>
    </row>
    <row r="140" spans="1:11" x14ac:dyDescent="0.2">
      <c r="A140" t="str">
        <f>'Brand Family Territory (Enc)'!A140</f>
        <v>Brewt's</v>
      </c>
      <c r="B140" t="str">
        <f>IFERROR(INDEX('Master - US vs THEM'!$F$2:$F$2951,MATCH($A140&amp;"|"&amp;B$1,'Master - US vs THEM'!$G$2:$G$2951,0)),"")</f>
        <v>US</v>
      </c>
      <c r="C140" t="str">
        <f>IFERROR(INDEX('Master - US vs THEM'!$F$2:$F$2951,MATCH($A140&amp;"|"&amp;C$1,'Master - US vs THEM'!$G$2:$G$2951,0)),"")</f>
        <v>US</v>
      </c>
      <c r="D140" t="str">
        <f>IFERROR(INDEX('Master - US vs THEM'!$F$2:$F$2951,MATCH($A140&amp;"|"&amp;D$1,'Master - US vs THEM'!$G$2:$G$2951,0)),"")</f>
        <v>US</v>
      </c>
      <c r="E140" t="str">
        <f>IFERROR(INDEX('Master - US vs THEM'!$F$2:$F$2951,MATCH($A140&amp;"|"&amp;E$1,'Master - US vs THEM'!$G$2:$G$2951,0)),"")</f>
        <v>US</v>
      </c>
      <c r="F140" t="str">
        <f>IFERROR(INDEX('Master - US vs THEM'!$F$2:$F$2951,MATCH($A140&amp;"|"&amp;F$1,'Master - US vs THEM'!$G$2:$G$2951,0)),"")</f>
        <v>US</v>
      </c>
      <c r="G140" t="str">
        <f>IFERROR(INDEX('Master - US vs THEM'!$F$2:$F$2951,MATCH($A140&amp;"|"&amp;G$1,'Master - US vs THEM'!$G$2:$G$2951,0)),"")</f>
        <v>US</v>
      </c>
      <c r="H140" t="str">
        <f>IFERROR(INDEX('Master - US vs THEM'!$F$2:$F$2951,MATCH($A140&amp;"|"&amp;H$1,'Master - US vs THEM'!$G$2:$G$2951,0)),"")</f>
        <v>US</v>
      </c>
      <c r="I140" t="str">
        <f>IFERROR(INDEX('Master - US vs THEM'!$F$2:$F$2951,MATCH($A140&amp;"|"&amp;I$1,'Master - US vs THEM'!$G$2:$G$2951,0)),"")</f>
        <v>US</v>
      </c>
      <c r="J140" t="str">
        <f>IFERROR(INDEX('Master - US vs THEM'!$F$2:$F$2951,MATCH($A140&amp;"|"&amp;J$1,'Master - US vs THEM'!$G$2:$G$2951,0)),"")</f>
        <v>US</v>
      </c>
      <c r="K140" t="str">
        <f>IFERROR(INDEX('Master - US vs THEM'!$F$2:$F$2951,MATCH($A140&amp;"|"&amp;K$1,'Master - US vs THEM'!$G$2:$G$2951,0)),"")</f>
        <v>US</v>
      </c>
    </row>
    <row r="141" spans="1:11" x14ac:dyDescent="0.2">
      <c r="A141" t="str">
        <f>'Brand Family Territory (Enc)'!A141</f>
        <v>Brio</v>
      </c>
      <c r="B141" t="str">
        <f>IFERROR(INDEX('Master - US vs THEM'!$F$2:$F$2951,MATCH($A141&amp;"|"&amp;B$1,'Master - US vs THEM'!$G$2:$G$2951,0)),"")</f>
        <v>US</v>
      </c>
      <c r="C141" t="str">
        <f>IFERROR(INDEX('Master - US vs THEM'!$F$2:$F$2951,MATCH($A141&amp;"|"&amp;C$1,'Master - US vs THEM'!$G$2:$G$2951,0)),"")</f>
        <v>US</v>
      </c>
      <c r="D141" t="str">
        <f>IFERROR(INDEX('Master - US vs THEM'!$F$2:$F$2951,MATCH($A141&amp;"|"&amp;D$1,'Master - US vs THEM'!$G$2:$G$2951,0)),"")</f>
        <v>US</v>
      </c>
      <c r="E141" t="str">
        <f>IFERROR(INDEX('Master - US vs THEM'!$F$2:$F$2951,MATCH($A141&amp;"|"&amp;E$1,'Master - US vs THEM'!$G$2:$G$2951,0)),"")</f>
        <v>US</v>
      </c>
      <c r="F141" t="str">
        <f>IFERROR(INDEX('Master - US vs THEM'!$F$2:$F$2951,MATCH($A141&amp;"|"&amp;F$1,'Master - US vs THEM'!$G$2:$G$2951,0)),"")</f>
        <v>US</v>
      </c>
      <c r="G141" t="str">
        <f>IFERROR(INDEX('Master - US vs THEM'!$F$2:$F$2951,MATCH($A141&amp;"|"&amp;G$1,'Master - US vs THEM'!$G$2:$G$2951,0)),"")</f>
        <v>US</v>
      </c>
      <c r="H141" t="str">
        <f>IFERROR(INDEX('Master - US vs THEM'!$F$2:$F$2951,MATCH($A141&amp;"|"&amp;H$1,'Master - US vs THEM'!$G$2:$G$2951,0)),"")</f>
        <v>US</v>
      </c>
      <c r="I141" t="str">
        <f>IFERROR(INDEX('Master - US vs THEM'!$F$2:$F$2951,MATCH($A141&amp;"|"&amp;I$1,'Master - US vs THEM'!$G$2:$G$2951,0)),"")</f>
        <v>US</v>
      </c>
      <c r="J141" t="str">
        <f>IFERROR(INDEX('Master - US vs THEM'!$F$2:$F$2951,MATCH($A141&amp;"|"&amp;J$1,'Master - US vs THEM'!$G$2:$G$2951,0)),"")</f>
        <v>US</v>
      </c>
      <c r="K141" t="str">
        <f>IFERROR(INDEX('Master - US vs THEM'!$F$2:$F$2951,MATCH($A141&amp;"|"&amp;K$1,'Master - US vs THEM'!$G$2:$G$2951,0)),"")</f>
        <v>US</v>
      </c>
    </row>
    <row r="142" spans="1:11" x14ac:dyDescent="0.2">
      <c r="A142" t="str">
        <f>'Brand Family Territory (Enc)'!A142</f>
        <v>Buzbee's</v>
      </c>
      <c r="B142" t="str">
        <f>IFERROR(INDEX('Master - US vs THEM'!$F$2:$F$2951,MATCH($A142&amp;"|"&amp;B$1,'Master - US vs THEM'!$G$2:$G$2951,0)),"")</f>
        <v>US</v>
      </c>
      <c r="C142" t="str">
        <f>IFERROR(INDEX('Master - US vs THEM'!$F$2:$F$2951,MATCH($A142&amp;"|"&amp;C$1,'Master - US vs THEM'!$G$2:$G$2951,0)),"")</f>
        <v>US</v>
      </c>
      <c r="D142" t="str">
        <f>IFERROR(INDEX('Master - US vs THEM'!$F$2:$F$2951,MATCH($A142&amp;"|"&amp;D$1,'Master - US vs THEM'!$G$2:$G$2951,0)),"")</f>
        <v>US</v>
      </c>
      <c r="E142" t="str">
        <f>IFERROR(INDEX('Master - US vs THEM'!$F$2:$F$2951,MATCH($A142&amp;"|"&amp;E$1,'Master - US vs THEM'!$G$2:$G$2951,0)),"")</f>
        <v>US</v>
      </c>
      <c r="F142" t="str">
        <f>IFERROR(INDEX('Master - US vs THEM'!$F$2:$F$2951,MATCH($A142&amp;"|"&amp;F$1,'Master - US vs THEM'!$G$2:$G$2951,0)),"")</f>
        <v>US</v>
      </c>
      <c r="G142" t="str">
        <f>IFERROR(INDEX('Master - US vs THEM'!$F$2:$F$2951,MATCH($A142&amp;"|"&amp;G$1,'Master - US vs THEM'!$G$2:$G$2951,0)),"")</f>
        <v>US</v>
      </c>
      <c r="H142" t="str">
        <f>IFERROR(INDEX('Master - US vs THEM'!$F$2:$F$2951,MATCH($A142&amp;"|"&amp;H$1,'Master - US vs THEM'!$G$2:$G$2951,0)),"")</f>
        <v>US</v>
      </c>
      <c r="I142" t="str">
        <f>IFERROR(INDEX('Master - US vs THEM'!$F$2:$F$2951,MATCH($A142&amp;"|"&amp;I$1,'Master - US vs THEM'!$G$2:$G$2951,0)),"")</f>
        <v>US</v>
      </c>
      <c r="J142" t="str">
        <f>IFERROR(INDEX('Master - US vs THEM'!$F$2:$F$2951,MATCH($A142&amp;"|"&amp;J$1,'Master - US vs THEM'!$G$2:$G$2951,0)),"")</f>
        <v>US</v>
      </c>
      <c r="K142" t="str">
        <f>IFERROR(INDEX('Master - US vs THEM'!$F$2:$F$2951,MATCH($A142&amp;"|"&amp;K$1,'Master - US vs THEM'!$G$2:$G$2951,0)),"")</f>
        <v>US</v>
      </c>
    </row>
    <row r="143" spans="1:11" x14ac:dyDescent="0.2">
      <c r="A143" t="str">
        <f>'Brand Family Territory (Enc)'!A143</f>
        <v>Calise</v>
      </c>
      <c r="B143" t="str">
        <f>IFERROR(INDEX('Master - US vs THEM'!$F$2:$F$2951,MATCH($A143&amp;"|"&amp;B$1,'Master - US vs THEM'!$G$2:$G$2951,0)),"")</f>
        <v>US</v>
      </c>
      <c r="C143" t="str">
        <f>IFERROR(INDEX('Master - US vs THEM'!$F$2:$F$2951,MATCH($A143&amp;"|"&amp;C$1,'Master - US vs THEM'!$G$2:$G$2951,0)),"")</f>
        <v>US</v>
      </c>
      <c r="D143" t="str">
        <f>IFERROR(INDEX('Master - US vs THEM'!$F$2:$F$2951,MATCH($A143&amp;"|"&amp;D$1,'Master - US vs THEM'!$G$2:$G$2951,0)),"")</f>
        <v>US</v>
      </c>
      <c r="E143" t="str">
        <f>IFERROR(INDEX('Master - US vs THEM'!$F$2:$F$2951,MATCH($A143&amp;"|"&amp;E$1,'Master - US vs THEM'!$G$2:$G$2951,0)),"")</f>
        <v>US</v>
      </c>
      <c r="F143" t="str">
        <f>IFERROR(INDEX('Master - US vs THEM'!$F$2:$F$2951,MATCH($A143&amp;"|"&amp;F$1,'Master - US vs THEM'!$G$2:$G$2951,0)),"")</f>
        <v>US</v>
      </c>
      <c r="G143" t="str">
        <f>IFERROR(INDEX('Master - US vs THEM'!$F$2:$F$2951,MATCH($A143&amp;"|"&amp;G$1,'Master - US vs THEM'!$G$2:$G$2951,0)),"")</f>
        <v>US</v>
      </c>
      <c r="H143" t="str">
        <f>IFERROR(INDEX('Master - US vs THEM'!$F$2:$F$2951,MATCH($A143&amp;"|"&amp;H$1,'Master - US vs THEM'!$G$2:$G$2951,0)),"")</f>
        <v>US</v>
      </c>
      <c r="I143" t="str">
        <f>IFERROR(INDEX('Master - US vs THEM'!$F$2:$F$2951,MATCH($A143&amp;"|"&amp;I$1,'Master - US vs THEM'!$G$2:$G$2951,0)),"")</f>
        <v>US</v>
      </c>
      <c r="J143" t="str">
        <f>IFERROR(INDEX('Master - US vs THEM'!$F$2:$F$2951,MATCH($A143&amp;"|"&amp;J$1,'Master - US vs THEM'!$G$2:$G$2951,0)),"")</f>
        <v>US</v>
      </c>
      <c r="K143" t="str">
        <f>IFERROR(INDEX('Master - US vs THEM'!$F$2:$F$2951,MATCH($A143&amp;"|"&amp;K$1,'Master - US vs THEM'!$G$2:$G$2951,0)),"")</f>
        <v>US</v>
      </c>
    </row>
    <row r="144" spans="1:11" x14ac:dyDescent="0.2">
      <c r="A144" t="str">
        <f>'Brand Family Territory (Enc)'!A144</f>
        <v>Carib</v>
      </c>
      <c r="B144" t="str">
        <f>IFERROR(INDEX('Master - US vs THEM'!$F$2:$F$2951,MATCH($A144&amp;"|"&amp;B$1,'Master - US vs THEM'!$G$2:$G$2951,0)),"")</f>
        <v>US</v>
      </c>
      <c r="C144" t="str">
        <f>IFERROR(INDEX('Master - US vs THEM'!$F$2:$F$2951,MATCH($A144&amp;"|"&amp;C$1,'Master - US vs THEM'!$G$2:$G$2951,0)),"")</f>
        <v>US</v>
      </c>
      <c r="D144" t="str">
        <f>IFERROR(INDEX('Master - US vs THEM'!$F$2:$F$2951,MATCH($A144&amp;"|"&amp;D$1,'Master - US vs THEM'!$G$2:$G$2951,0)),"")</f>
        <v>US</v>
      </c>
      <c r="E144" t="str">
        <f>IFERROR(INDEX('Master - US vs THEM'!$F$2:$F$2951,MATCH($A144&amp;"|"&amp;E$1,'Master - US vs THEM'!$G$2:$G$2951,0)),"")</f>
        <v>US</v>
      </c>
      <c r="F144" t="str">
        <f>IFERROR(INDEX('Master - US vs THEM'!$F$2:$F$2951,MATCH($A144&amp;"|"&amp;F$1,'Master - US vs THEM'!$G$2:$G$2951,0)),"")</f>
        <v>US</v>
      </c>
      <c r="G144" t="str">
        <f>IFERROR(INDEX('Master - US vs THEM'!$F$2:$F$2951,MATCH($A144&amp;"|"&amp;G$1,'Master - US vs THEM'!$G$2:$G$2951,0)),"")</f>
        <v>US</v>
      </c>
      <c r="H144" t="str">
        <f>IFERROR(INDEX('Master - US vs THEM'!$F$2:$F$2951,MATCH($A144&amp;"|"&amp;H$1,'Master - US vs THEM'!$G$2:$G$2951,0)),"")</f>
        <v>US</v>
      </c>
      <c r="I144" t="str">
        <f>IFERROR(INDEX('Master - US vs THEM'!$F$2:$F$2951,MATCH($A144&amp;"|"&amp;I$1,'Master - US vs THEM'!$G$2:$G$2951,0)),"")</f>
        <v>US</v>
      </c>
      <c r="J144" t="str">
        <f>IFERROR(INDEX('Master - US vs THEM'!$F$2:$F$2951,MATCH($A144&amp;"|"&amp;J$1,'Master - US vs THEM'!$G$2:$G$2951,0)),"")</f>
        <v>US</v>
      </c>
      <c r="K144" t="str">
        <f>IFERROR(INDEX('Master - US vs THEM'!$F$2:$F$2951,MATCH($A144&amp;"|"&amp;K$1,'Master - US vs THEM'!$G$2:$G$2951,0)),"")</f>
        <v>US</v>
      </c>
    </row>
    <row r="145" spans="1:11" x14ac:dyDescent="0.2">
      <c r="A145" t="str">
        <f>'Brand Family Territory (Enc)'!A145</f>
        <v>Charro</v>
      </c>
      <c r="B145" t="str">
        <f>IFERROR(INDEX('Master - US vs THEM'!$F$2:$F$2951,MATCH($A145&amp;"|"&amp;B$1,'Master - US vs THEM'!$G$2:$G$2951,0)),"")</f>
        <v>US</v>
      </c>
      <c r="C145" t="str">
        <f>IFERROR(INDEX('Master - US vs THEM'!$F$2:$F$2951,MATCH($A145&amp;"|"&amp;C$1,'Master - US vs THEM'!$G$2:$G$2951,0)),"")</f>
        <v>US</v>
      </c>
      <c r="D145" t="str">
        <f>IFERROR(INDEX('Master - US vs THEM'!$F$2:$F$2951,MATCH($A145&amp;"|"&amp;D$1,'Master - US vs THEM'!$G$2:$G$2951,0)),"")</f>
        <v>US</v>
      </c>
      <c r="E145" t="str">
        <f>IFERROR(INDEX('Master - US vs THEM'!$F$2:$F$2951,MATCH($A145&amp;"|"&amp;E$1,'Master - US vs THEM'!$G$2:$G$2951,0)),"")</f>
        <v>US</v>
      </c>
      <c r="F145" t="str">
        <f>IFERROR(INDEX('Master - US vs THEM'!$F$2:$F$2951,MATCH($A145&amp;"|"&amp;F$1,'Master - US vs THEM'!$G$2:$G$2951,0)),"")</f>
        <v>US</v>
      </c>
      <c r="G145" t="str">
        <f>IFERROR(INDEX('Master - US vs THEM'!$F$2:$F$2951,MATCH($A145&amp;"|"&amp;G$1,'Master - US vs THEM'!$G$2:$G$2951,0)),"")</f>
        <v>US</v>
      </c>
      <c r="H145" t="str">
        <f>IFERROR(INDEX('Master - US vs THEM'!$F$2:$F$2951,MATCH($A145&amp;"|"&amp;H$1,'Master - US vs THEM'!$G$2:$G$2951,0)),"")</f>
        <v>US</v>
      </c>
      <c r="I145" t="str">
        <f>IFERROR(INDEX('Master - US vs THEM'!$F$2:$F$2951,MATCH($A145&amp;"|"&amp;I$1,'Master - US vs THEM'!$G$2:$G$2951,0)),"")</f>
        <v>US</v>
      </c>
      <c r="J145" t="str">
        <f>IFERROR(INDEX('Master - US vs THEM'!$F$2:$F$2951,MATCH($A145&amp;"|"&amp;J$1,'Master - US vs THEM'!$G$2:$G$2951,0)),"")</f>
        <v>US</v>
      </c>
      <c r="K145" t="str">
        <f>IFERROR(INDEX('Master - US vs THEM'!$F$2:$F$2951,MATCH($A145&amp;"|"&amp;K$1,'Master - US vs THEM'!$G$2:$G$2951,0)),"")</f>
        <v>US</v>
      </c>
    </row>
    <row r="146" spans="1:11" x14ac:dyDescent="0.2">
      <c r="A146" t="str">
        <f>'Brand Family Territory (Enc)'!A146</f>
        <v>Chateau Diana</v>
      </c>
      <c r="B146" t="str">
        <f>IFERROR(INDEX('Master - US vs THEM'!$F$2:$F$2951,MATCH($A146&amp;"|"&amp;B$1,'Master - US vs THEM'!$G$2:$G$2951,0)),"")</f>
        <v>US</v>
      </c>
      <c r="C146" t="str">
        <f>IFERROR(INDEX('Master - US vs THEM'!$F$2:$F$2951,MATCH($A146&amp;"|"&amp;C$1,'Master - US vs THEM'!$G$2:$G$2951,0)),"")</f>
        <v>US</v>
      </c>
      <c r="D146" t="str">
        <f>IFERROR(INDEX('Master - US vs THEM'!$F$2:$F$2951,MATCH($A146&amp;"|"&amp;D$1,'Master - US vs THEM'!$G$2:$G$2951,0)),"")</f>
        <v>US</v>
      </c>
      <c r="E146" t="str">
        <f>IFERROR(INDEX('Master - US vs THEM'!$F$2:$F$2951,MATCH($A146&amp;"|"&amp;E$1,'Master - US vs THEM'!$G$2:$G$2951,0)),"")</f>
        <v>US</v>
      </c>
      <c r="F146" t="str">
        <f>IFERROR(INDEX('Master - US vs THEM'!$F$2:$F$2951,MATCH($A146&amp;"|"&amp;F$1,'Master - US vs THEM'!$G$2:$G$2951,0)),"")</f>
        <v>US</v>
      </c>
      <c r="G146" t="str">
        <f>IFERROR(INDEX('Master - US vs THEM'!$F$2:$F$2951,MATCH($A146&amp;"|"&amp;G$1,'Master - US vs THEM'!$G$2:$G$2951,0)),"")</f>
        <v>US</v>
      </c>
      <c r="H146" t="str">
        <f>IFERROR(INDEX('Master - US vs THEM'!$F$2:$F$2951,MATCH($A146&amp;"|"&amp;H$1,'Master - US vs THEM'!$G$2:$G$2951,0)),"")</f>
        <v>US</v>
      </c>
      <c r="I146" t="str">
        <f>IFERROR(INDEX('Master - US vs THEM'!$F$2:$F$2951,MATCH($A146&amp;"|"&amp;I$1,'Master - US vs THEM'!$G$2:$G$2951,0)),"")</f>
        <v>US</v>
      </c>
      <c r="J146" t="str">
        <f>IFERROR(INDEX('Master - US vs THEM'!$F$2:$F$2951,MATCH($A146&amp;"|"&amp;J$1,'Master - US vs THEM'!$G$2:$G$2951,0)),"")</f>
        <v>US</v>
      </c>
      <c r="K146" t="str">
        <f>IFERROR(INDEX('Master - US vs THEM'!$F$2:$F$2951,MATCH($A146&amp;"|"&amp;K$1,'Master - US vs THEM'!$G$2:$G$2951,0)),"")</f>
        <v>US</v>
      </c>
    </row>
    <row r="147" spans="1:11" x14ac:dyDescent="0.2">
      <c r="A147" t="str">
        <f>'Brand Family Territory (Enc)'!A147</f>
        <v>Clausthaler</v>
      </c>
      <c r="B147" t="str">
        <f>IFERROR(INDEX('Master - US vs THEM'!$F$2:$F$2951,MATCH($A147&amp;"|"&amp;B$1,'Master - US vs THEM'!$G$2:$G$2951,0)),"")</f>
        <v>US</v>
      </c>
      <c r="C147" t="str">
        <f>IFERROR(INDEX('Master - US vs THEM'!$F$2:$F$2951,MATCH($A147&amp;"|"&amp;C$1,'Master - US vs THEM'!$G$2:$G$2951,0)),"")</f>
        <v>US</v>
      </c>
      <c r="D147" t="str">
        <f>IFERROR(INDEX('Master - US vs THEM'!$F$2:$F$2951,MATCH($A147&amp;"|"&amp;D$1,'Master - US vs THEM'!$G$2:$G$2951,0)),"")</f>
        <v>US</v>
      </c>
      <c r="E147" t="str">
        <f>IFERROR(INDEX('Master - US vs THEM'!$F$2:$F$2951,MATCH($A147&amp;"|"&amp;E$1,'Master - US vs THEM'!$G$2:$G$2951,0)),"")</f>
        <v>US</v>
      </c>
      <c r="F147" t="str">
        <f>IFERROR(INDEX('Master - US vs THEM'!$F$2:$F$2951,MATCH($A147&amp;"|"&amp;F$1,'Master - US vs THEM'!$G$2:$G$2951,0)),"")</f>
        <v>US</v>
      </c>
      <c r="G147" t="str">
        <f>IFERROR(INDEX('Master - US vs THEM'!$F$2:$F$2951,MATCH($A147&amp;"|"&amp;G$1,'Master - US vs THEM'!$G$2:$G$2951,0)),"")</f>
        <v>US</v>
      </c>
      <c r="H147" t="str">
        <f>IFERROR(INDEX('Master - US vs THEM'!$F$2:$F$2951,MATCH($A147&amp;"|"&amp;H$1,'Master - US vs THEM'!$G$2:$G$2951,0)),"")</f>
        <v>US</v>
      </c>
      <c r="I147" t="str">
        <f>IFERROR(INDEX('Master - US vs THEM'!$F$2:$F$2951,MATCH($A147&amp;"|"&amp;I$1,'Master - US vs THEM'!$G$2:$G$2951,0)),"")</f>
        <v>US</v>
      </c>
      <c r="J147" t="str">
        <f>IFERROR(INDEX('Master - US vs THEM'!$F$2:$F$2951,MATCH($A147&amp;"|"&amp;J$1,'Master - US vs THEM'!$G$2:$G$2951,0)),"")</f>
        <v>US</v>
      </c>
      <c r="K147" t="str">
        <f>IFERROR(INDEX('Master - US vs THEM'!$F$2:$F$2951,MATCH($A147&amp;"|"&amp;K$1,'Master - US vs THEM'!$G$2:$G$2951,0)),"")</f>
        <v>US</v>
      </c>
    </row>
    <row r="148" spans="1:11" x14ac:dyDescent="0.2">
      <c r="A148" t="str">
        <f>'Brand Family Territory (Enc)'!A148</f>
        <v>Food &amp; Bev</v>
      </c>
      <c r="B148" t="str">
        <f>IFERROR(INDEX('Master - US vs THEM'!$F$2:$F$2951,MATCH($A148&amp;"|"&amp;B$1,'Master - US vs THEM'!$G$2:$G$2951,0)),"")</f>
        <v>US</v>
      </c>
      <c r="C148" t="str">
        <f>IFERROR(INDEX('Master - US vs THEM'!$F$2:$F$2951,MATCH($A148&amp;"|"&amp;C$1,'Master - US vs THEM'!$G$2:$G$2951,0)),"")</f>
        <v>US</v>
      </c>
      <c r="D148" t="str">
        <f>IFERROR(INDEX('Master - US vs THEM'!$F$2:$F$2951,MATCH($A148&amp;"|"&amp;D$1,'Master - US vs THEM'!$G$2:$G$2951,0)),"")</f>
        <v>US</v>
      </c>
      <c r="E148" t="str">
        <f>IFERROR(INDEX('Master - US vs THEM'!$F$2:$F$2951,MATCH($A148&amp;"|"&amp;E$1,'Master - US vs THEM'!$G$2:$G$2951,0)),"")</f>
        <v>US</v>
      </c>
      <c r="F148" t="str">
        <f>IFERROR(INDEX('Master - US vs THEM'!$F$2:$F$2951,MATCH($A148&amp;"|"&amp;F$1,'Master - US vs THEM'!$G$2:$G$2951,0)),"")</f>
        <v>US</v>
      </c>
      <c r="G148" t="str">
        <f>IFERROR(INDEX('Master - US vs THEM'!$F$2:$F$2951,MATCH($A148&amp;"|"&amp;G$1,'Master - US vs THEM'!$G$2:$G$2951,0)),"")</f>
        <v>US</v>
      </c>
      <c r="H148" t="str">
        <f>IFERROR(INDEX('Master - US vs THEM'!$F$2:$F$2951,MATCH($A148&amp;"|"&amp;H$1,'Master - US vs THEM'!$G$2:$G$2951,0)),"")</f>
        <v>US</v>
      </c>
      <c r="I148" t="str">
        <f>IFERROR(INDEX('Master - US vs THEM'!$F$2:$F$2951,MATCH($A148&amp;"|"&amp;I$1,'Master - US vs THEM'!$G$2:$G$2951,0)),"")</f>
        <v>US</v>
      </c>
      <c r="J148" t="str">
        <f>IFERROR(INDEX('Master - US vs THEM'!$F$2:$F$2951,MATCH($A148&amp;"|"&amp;J$1,'Master - US vs THEM'!$G$2:$G$2951,0)),"")</f>
        <v>US</v>
      </c>
      <c r="K148" t="str">
        <f>IFERROR(INDEX('Master - US vs THEM'!$F$2:$F$2951,MATCH($A148&amp;"|"&amp;K$1,'Master - US vs THEM'!$G$2:$G$2951,0)),"")</f>
        <v>US</v>
      </c>
    </row>
    <row r="149" spans="1:11" x14ac:dyDescent="0.2">
      <c r="A149" t="str">
        <f>'Brand Family Territory (Enc)'!A149</f>
        <v>Coastal Cocktails</v>
      </c>
      <c r="B149" t="str">
        <f>IFERROR(INDEX('Master - US vs THEM'!$F$2:$F$2951,MATCH($A149&amp;"|"&amp;B$1,'Master - US vs THEM'!$G$2:$G$2951,0)),"")</f>
        <v>US</v>
      </c>
      <c r="C149" t="str">
        <f>IFERROR(INDEX('Master - US vs THEM'!$F$2:$F$2951,MATCH($A149&amp;"|"&amp;C$1,'Master - US vs THEM'!$G$2:$G$2951,0)),"")</f>
        <v>US</v>
      </c>
      <c r="D149" t="str">
        <f>IFERROR(INDEX('Master - US vs THEM'!$F$2:$F$2951,MATCH($A149&amp;"|"&amp;D$1,'Master - US vs THEM'!$G$2:$G$2951,0)),"")</f>
        <v>US</v>
      </c>
      <c r="E149" t="str">
        <f>IFERROR(INDEX('Master - US vs THEM'!$F$2:$F$2951,MATCH($A149&amp;"|"&amp;E$1,'Master - US vs THEM'!$G$2:$G$2951,0)),"")</f>
        <v>US</v>
      </c>
      <c r="F149" t="str">
        <f>IFERROR(INDEX('Master - US vs THEM'!$F$2:$F$2951,MATCH($A149&amp;"|"&amp;F$1,'Master - US vs THEM'!$G$2:$G$2951,0)),"")</f>
        <v>US</v>
      </c>
      <c r="G149" t="str">
        <f>IFERROR(INDEX('Master - US vs THEM'!$F$2:$F$2951,MATCH($A149&amp;"|"&amp;G$1,'Master - US vs THEM'!$G$2:$G$2951,0)),"")</f>
        <v>US</v>
      </c>
      <c r="H149" t="str">
        <f>IFERROR(INDEX('Master - US vs THEM'!$F$2:$F$2951,MATCH($A149&amp;"|"&amp;H$1,'Master - US vs THEM'!$G$2:$G$2951,0)),"")</f>
        <v>US</v>
      </c>
      <c r="I149" t="str">
        <f>IFERROR(INDEX('Master - US vs THEM'!$F$2:$F$2951,MATCH($A149&amp;"|"&amp;I$1,'Master - US vs THEM'!$G$2:$G$2951,0)),"")</f>
        <v>US</v>
      </c>
      <c r="J149" t="str">
        <f>IFERROR(INDEX('Master - US vs THEM'!$F$2:$F$2951,MATCH($A149&amp;"|"&amp;J$1,'Master - US vs THEM'!$G$2:$G$2951,0)),"")</f>
        <v>US</v>
      </c>
      <c r="K149" t="str">
        <f>IFERROR(INDEX('Master - US vs THEM'!$F$2:$F$2951,MATCH($A149&amp;"|"&amp;K$1,'Master - US vs THEM'!$G$2:$G$2951,0)),"")</f>
        <v>US</v>
      </c>
    </row>
    <row r="150" spans="1:11" x14ac:dyDescent="0.2">
      <c r="A150" t="str">
        <f>'Brand Family Territory (Enc)'!A150</f>
        <v>Colt 45</v>
      </c>
      <c r="B150" t="str">
        <f>IFERROR(INDEX('Master - US vs THEM'!$F$2:$F$2951,MATCH($A150&amp;"|"&amp;B$1,'Master - US vs THEM'!$G$2:$G$2951,0)),"")</f>
        <v>US</v>
      </c>
      <c r="C150" t="str">
        <f>IFERROR(INDEX('Master - US vs THEM'!$F$2:$F$2951,MATCH($A150&amp;"|"&amp;C$1,'Master - US vs THEM'!$G$2:$G$2951,0)),"")</f>
        <v>US</v>
      </c>
      <c r="D150" t="str">
        <f>IFERROR(INDEX('Master - US vs THEM'!$F$2:$F$2951,MATCH($A150&amp;"|"&amp;D$1,'Master - US vs THEM'!$G$2:$G$2951,0)),"")</f>
        <v>US</v>
      </c>
      <c r="E150" t="str">
        <f>IFERROR(INDEX('Master - US vs THEM'!$F$2:$F$2951,MATCH($A150&amp;"|"&amp;E$1,'Master - US vs THEM'!$G$2:$G$2951,0)),"")</f>
        <v>US</v>
      </c>
      <c r="F150" t="str">
        <f>IFERROR(INDEX('Master - US vs THEM'!$F$2:$F$2951,MATCH($A150&amp;"|"&amp;F$1,'Master - US vs THEM'!$G$2:$G$2951,0)),"")</f>
        <v>US</v>
      </c>
      <c r="G150" t="str">
        <f>IFERROR(INDEX('Master - US vs THEM'!$F$2:$F$2951,MATCH($A150&amp;"|"&amp;G$1,'Master - US vs THEM'!$G$2:$G$2951,0)),"")</f>
        <v>US</v>
      </c>
      <c r="H150" t="str">
        <f>IFERROR(INDEX('Master - US vs THEM'!$F$2:$F$2951,MATCH($A150&amp;"|"&amp;H$1,'Master - US vs THEM'!$G$2:$G$2951,0)),"")</f>
        <v>US</v>
      </c>
      <c r="I150" t="str">
        <f>IFERROR(INDEX('Master - US vs THEM'!$F$2:$F$2951,MATCH($A150&amp;"|"&amp;I$1,'Master - US vs THEM'!$G$2:$G$2951,0)),"")</f>
        <v>US</v>
      </c>
      <c r="J150" t="str">
        <f>IFERROR(INDEX('Master - US vs THEM'!$F$2:$F$2951,MATCH($A150&amp;"|"&amp;J$1,'Master - US vs THEM'!$G$2:$G$2951,0)),"")</f>
        <v>US</v>
      </c>
      <c r="K150" t="str">
        <f>IFERROR(INDEX('Master - US vs THEM'!$F$2:$F$2951,MATCH($A150&amp;"|"&amp;K$1,'Master - US vs THEM'!$G$2:$G$2951,0)),"")</f>
        <v>US</v>
      </c>
    </row>
    <row r="151" spans="1:11" x14ac:dyDescent="0.2">
      <c r="A151" t="str">
        <f>'Brand Family Territory (Enc)'!A151</f>
        <v>Costenita</v>
      </c>
      <c r="B151" t="str">
        <f>IFERROR(INDEX('Master - US vs THEM'!$F$2:$F$2951,MATCH($A151&amp;"|"&amp;B$1,'Master - US vs THEM'!$G$2:$G$2951,0)),"")</f>
        <v>US</v>
      </c>
      <c r="C151" t="str">
        <f>IFERROR(INDEX('Master - US vs THEM'!$F$2:$F$2951,MATCH($A151&amp;"|"&amp;C$1,'Master - US vs THEM'!$G$2:$G$2951,0)),"")</f>
        <v>US</v>
      </c>
      <c r="D151" t="str">
        <f>IFERROR(INDEX('Master - US vs THEM'!$F$2:$F$2951,MATCH($A151&amp;"|"&amp;D$1,'Master - US vs THEM'!$G$2:$G$2951,0)),"")</f>
        <v>US</v>
      </c>
      <c r="E151" t="str">
        <f>IFERROR(INDEX('Master - US vs THEM'!$F$2:$F$2951,MATCH($A151&amp;"|"&amp;E$1,'Master - US vs THEM'!$G$2:$G$2951,0)),"")</f>
        <v>US</v>
      </c>
      <c r="F151" t="str">
        <f>IFERROR(INDEX('Master - US vs THEM'!$F$2:$F$2951,MATCH($A151&amp;"|"&amp;F$1,'Master - US vs THEM'!$G$2:$G$2951,0)),"")</f>
        <v>US</v>
      </c>
      <c r="G151" t="str">
        <f>IFERROR(INDEX('Master - US vs THEM'!$F$2:$F$2951,MATCH($A151&amp;"|"&amp;G$1,'Master - US vs THEM'!$G$2:$G$2951,0)),"")</f>
        <v>US</v>
      </c>
      <c r="H151" t="str">
        <f>IFERROR(INDEX('Master - US vs THEM'!$F$2:$F$2951,MATCH($A151&amp;"|"&amp;H$1,'Master - US vs THEM'!$G$2:$G$2951,0)),"")</f>
        <v>US</v>
      </c>
      <c r="I151" t="str">
        <f>IFERROR(INDEX('Master - US vs THEM'!$F$2:$F$2951,MATCH($A151&amp;"|"&amp;I$1,'Master - US vs THEM'!$G$2:$G$2951,0)),"")</f>
        <v>US</v>
      </c>
      <c r="J151" t="str">
        <f>IFERROR(INDEX('Master - US vs THEM'!$F$2:$F$2951,MATCH($A151&amp;"|"&amp;J$1,'Master - US vs THEM'!$G$2:$G$2951,0)),"")</f>
        <v>US</v>
      </c>
      <c r="K151" t="str">
        <f>IFERROR(INDEX('Master - US vs THEM'!$F$2:$F$2951,MATCH($A151&amp;"|"&amp;K$1,'Master - US vs THEM'!$G$2:$G$2951,0)),"")</f>
        <v>US</v>
      </c>
    </row>
    <row r="152" spans="1:11" x14ac:dyDescent="0.2">
      <c r="A152" t="str">
        <f>'Brand Family Territory (Enc)'!A152</f>
        <v>Country Club</v>
      </c>
      <c r="B152" t="str">
        <f>IFERROR(INDEX('Master - US vs THEM'!$F$2:$F$2951,MATCH($A152&amp;"|"&amp;B$1,'Master - US vs THEM'!$G$2:$G$2951,0)),"")</f>
        <v>US</v>
      </c>
      <c r="C152" t="str">
        <f>IFERROR(INDEX('Master - US vs THEM'!$F$2:$F$2951,MATCH($A152&amp;"|"&amp;C$1,'Master - US vs THEM'!$G$2:$G$2951,0)),"")</f>
        <v>US</v>
      </c>
      <c r="D152" t="str">
        <f>IFERROR(INDEX('Master - US vs THEM'!$F$2:$F$2951,MATCH($A152&amp;"|"&amp;D$1,'Master - US vs THEM'!$G$2:$G$2951,0)),"")</f>
        <v>US</v>
      </c>
      <c r="E152" t="str">
        <f>IFERROR(INDEX('Master - US vs THEM'!$F$2:$F$2951,MATCH($A152&amp;"|"&amp;E$1,'Master - US vs THEM'!$G$2:$G$2951,0)),"")</f>
        <v>US</v>
      </c>
      <c r="F152" t="str">
        <f>IFERROR(INDEX('Master - US vs THEM'!$F$2:$F$2951,MATCH($A152&amp;"|"&amp;F$1,'Master - US vs THEM'!$G$2:$G$2951,0)),"")</f>
        <v>US</v>
      </c>
      <c r="G152" t="str">
        <f>IFERROR(INDEX('Master - US vs THEM'!$F$2:$F$2951,MATCH($A152&amp;"|"&amp;G$1,'Master - US vs THEM'!$G$2:$G$2951,0)),"")</f>
        <v>US</v>
      </c>
      <c r="H152" t="str">
        <f>IFERROR(INDEX('Master - US vs THEM'!$F$2:$F$2951,MATCH($A152&amp;"|"&amp;H$1,'Master - US vs THEM'!$G$2:$G$2951,0)),"")</f>
        <v>US</v>
      </c>
      <c r="I152" t="str">
        <f>IFERROR(INDEX('Master - US vs THEM'!$F$2:$F$2951,MATCH($A152&amp;"|"&amp;I$1,'Master - US vs THEM'!$G$2:$G$2951,0)),"")</f>
        <v>US</v>
      </c>
      <c r="J152" t="str">
        <f>IFERROR(INDEX('Master - US vs THEM'!$F$2:$F$2951,MATCH($A152&amp;"|"&amp;J$1,'Master - US vs THEM'!$G$2:$G$2951,0)),"")</f>
        <v>US</v>
      </c>
      <c r="K152" t="str">
        <f>IFERROR(INDEX('Master - US vs THEM'!$F$2:$F$2951,MATCH($A152&amp;"|"&amp;K$1,'Master - US vs THEM'!$G$2:$G$2951,0)),"")</f>
        <v>US</v>
      </c>
    </row>
    <row r="153" spans="1:11" x14ac:dyDescent="0.2">
      <c r="A153" t="str">
        <f>'Brand Family Territory (Enc)'!A153</f>
        <v>Crescent 9</v>
      </c>
      <c r="B153" t="str">
        <f>IFERROR(INDEX('Master - US vs THEM'!$F$2:$F$2951,MATCH($A153&amp;"|"&amp;B$1,'Master - US vs THEM'!$G$2:$G$2951,0)),"")</f>
        <v>US</v>
      </c>
      <c r="C153" t="str">
        <f>IFERROR(INDEX('Master - US vs THEM'!$F$2:$F$2951,MATCH($A153&amp;"|"&amp;C$1,'Master - US vs THEM'!$G$2:$G$2951,0)),"")</f>
        <v>US</v>
      </c>
      <c r="D153" t="str">
        <f>IFERROR(INDEX('Master - US vs THEM'!$F$2:$F$2951,MATCH($A153&amp;"|"&amp;D$1,'Master - US vs THEM'!$G$2:$G$2951,0)),"")</f>
        <v>US</v>
      </c>
      <c r="E153" t="str">
        <f>IFERROR(INDEX('Master - US vs THEM'!$F$2:$F$2951,MATCH($A153&amp;"|"&amp;E$1,'Master - US vs THEM'!$G$2:$G$2951,0)),"")</f>
        <v>US</v>
      </c>
      <c r="F153" t="str">
        <f>IFERROR(INDEX('Master - US vs THEM'!$F$2:$F$2951,MATCH($A153&amp;"|"&amp;F$1,'Master - US vs THEM'!$G$2:$G$2951,0)),"")</f>
        <v>US</v>
      </c>
      <c r="G153" t="str">
        <f>IFERROR(INDEX('Master - US vs THEM'!$F$2:$F$2951,MATCH($A153&amp;"|"&amp;G$1,'Master - US vs THEM'!$G$2:$G$2951,0)),"")</f>
        <v>US</v>
      </c>
      <c r="H153" t="str">
        <f>IFERROR(INDEX('Master - US vs THEM'!$F$2:$F$2951,MATCH($A153&amp;"|"&amp;H$1,'Master - US vs THEM'!$G$2:$G$2951,0)),"")</f>
        <v>US</v>
      </c>
      <c r="I153" t="str">
        <f>IFERROR(INDEX('Master - US vs THEM'!$F$2:$F$2951,MATCH($A153&amp;"|"&amp;I$1,'Master - US vs THEM'!$G$2:$G$2951,0)),"")</f>
        <v>US</v>
      </c>
      <c r="J153" t="str">
        <f>IFERROR(INDEX('Master - US vs THEM'!$F$2:$F$2951,MATCH($A153&amp;"|"&amp;J$1,'Master - US vs THEM'!$G$2:$G$2951,0)),"")</f>
        <v>US</v>
      </c>
      <c r="K153" t="str">
        <f>IFERROR(INDEX('Master - US vs THEM'!$F$2:$F$2951,MATCH($A153&amp;"|"&amp;K$1,'Master - US vs THEM'!$G$2:$G$2951,0)),"")</f>
        <v>US</v>
      </c>
    </row>
    <row r="154" spans="1:11" x14ac:dyDescent="0.2">
      <c r="A154" t="str">
        <f>'Brand Family Territory (Enc)'!A154</f>
        <v>Cricket Hill</v>
      </c>
      <c r="B154" t="str">
        <f>IFERROR(INDEX('Master - US vs THEM'!$F$2:$F$2951,MATCH($A154&amp;"|"&amp;B$1,'Master - US vs THEM'!$G$2:$G$2951,0)),"")</f>
        <v>US</v>
      </c>
      <c r="C154" t="str">
        <f>IFERROR(INDEX('Master - US vs THEM'!$F$2:$F$2951,MATCH($A154&amp;"|"&amp;C$1,'Master - US vs THEM'!$G$2:$G$2951,0)),"")</f>
        <v>US</v>
      </c>
      <c r="D154" t="str">
        <f>IFERROR(INDEX('Master - US vs THEM'!$F$2:$F$2951,MATCH($A154&amp;"|"&amp;D$1,'Master - US vs THEM'!$G$2:$G$2951,0)),"")</f>
        <v>US</v>
      </c>
      <c r="E154" t="str">
        <f>IFERROR(INDEX('Master - US vs THEM'!$F$2:$F$2951,MATCH($A154&amp;"|"&amp;E$1,'Master - US vs THEM'!$G$2:$G$2951,0)),"")</f>
        <v>US</v>
      </c>
      <c r="F154" t="str">
        <f>IFERROR(INDEX('Master - US vs THEM'!$F$2:$F$2951,MATCH($A154&amp;"|"&amp;F$1,'Master - US vs THEM'!$G$2:$G$2951,0)),"")</f>
        <v>US</v>
      </c>
      <c r="G154" t="str">
        <f>IFERROR(INDEX('Master - US vs THEM'!$F$2:$F$2951,MATCH($A154&amp;"|"&amp;G$1,'Master - US vs THEM'!$G$2:$G$2951,0)),"")</f>
        <v>US</v>
      </c>
      <c r="H154" t="str">
        <f>IFERROR(INDEX('Master - US vs THEM'!$F$2:$F$2951,MATCH($A154&amp;"|"&amp;H$1,'Master - US vs THEM'!$G$2:$G$2951,0)),"")</f>
        <v>US</v>
      </c>
      <c r="I154" t="str">
        <f>IFERROR(INDEX('Master - US vs THEM'!$F$2:$F$2951,MATCH($A154&amp;"|"&amp;I$1,'Master - US vs THEM'!$G$2:$G$2951,0)),"")</f>
        <v>US</v>
      </c>
      <c r="J154" t="str">
        <f>IFERROR(INDEX('Master - US vs THEM'!$F$2:$F$2951,MATCH($A154&amp;"|"&amp;J$1,'Master - US vs THEM'!$G$2:$G$2951,0)),"")</f>
        <v>US</v>
      </c>
      <c r="K154" t="str">
        <f>IFERROR(INDEX('Master - US vs THEM'!$F$2:$F$2951,MATCH($A154&amp;"|"&amp;K$1,'Master - US vs THEM'!$G$2:$G$2951,0)),"")</f>
        <v>US</v>
      </c>
    </row>
    <row r="155" spans="1:11" x14ac:dyDescent="0.2">
      <c r="A155" t="str">
        <f>'Brand Family Territory (Enc)'!A155</f>
        <v>Crook&amp;Marker</v>
      </c>
      <c r="B155" t="str">
        <f>IFERROR(INDEX('Master - US vs THEM'!$F$2:$F$2951,MATCH($A155&amp;"|"&amp;B$1,'Master - US vs THEM'!$G$2:$G$2951,0)),"")</f>
        <v>US</v>
      </c>
      <c r="C155" t="str">
        <f>IFERROR(INDEX('Master - US vs THEM'!$F$2:$F$2951,MATCH($A155&amp;"|"&amp;C$1,'Master - US vs THEM'!$G$2:$G$2951,0)),"")</f>
        <v>US</v>
      </c>
      <c r="D155" t="str">
        <f>IFERROR(INDEX('Master - US vs THEM'!$F$2:$F$2951,MATCH($A155&amp;"|"&amp;D$1,'Master - US vs THEM'!$G$2:$G$2951,0)),"")</f>
        <v>US</v>
      </c>
      <c r="E155" t="str">
        <f>IFERROR(INDEX('Master - US vs THEM'!$F$2:$F$2951,MATCH($A155&amp;"|"&amp;E$1,'Master - US vs THEM'!$G$2:$G$2951,0)),"")</f>
        <v>US</v>
      </c>
      <c r="F155" t="str">
        <f>IFERROR(INDEX('Master - US vs THEM'!$F$2:$F$2951,MATCH($A155&amp;"|"&amp;F$1,'Master - US vs THEM'!$G$2:$G$2951,0)),"")</f>
        <v>US</v>
      </c>
      <c r="G155" t="str">
        <f>IFERROR(INDEX('Master - US vs THEM'!$F$2:$F$2951,MATCH($A155&amp;"|"&amp;G$1,'Master - US vs THEM'!$G$2:$G$2951,0)),"")</f>
        <v>US</v>
      </c>
      <c r="H155" t="str">
        <f>IFERROR(INDEX('Master - US vs THEM'!$F$2:$F$2951,MATCH($A155&amp;"|"&amp;H$1,'Master - US vs THEM'!$G$2:$G$2951,0)),"")</f>
        <v>US</v>
      </c>
      <c r="I155" t="str">
        <f>IFERROR(INDEX('Master - US vs THEM'!$F$2:$F$2951,MATCH($A155&amp;"|"&amp;I$1,'Master - US vs THEM'!$G$2:$G$2951,0)),"")</f>
        <v>US</v>
      </c>
      <c r="J155" t="str">
        <f>IFERROR(INDEX('Master - US vs THEM'!$F$2:$F$2951,MATCH($A155&amp;"|"&amp;J$1,'Master - US vs THEM'!$G$2:$G$2951,0)),"")</f>
        <v>US</v>
      </c>
      <c r="K155" t="str">
        <f>IFERROR(INDEX('Master - US vs THEM'!$F$2:$F$2951,MATCH($A155&amp;"|"&amp;K$1,'Master - US vs THEM'!$G$2:$G$2951,0)),"")</f>
        <v>US</v>
      </c>
    </row>
    <row r="156" spans="1:11" x14ac:dyDescent="0.2">
      <c r="A156" t="str">
        <f>'Brand Family Territory (Enc)'!A156</f>
        <v>Crooked Tea</v>
      </c>
      <c r="B156" t="str">
        <f>IFERROR(INDEX('Master - US vs THEM'!$F$2:$F$2951,MATCH($A156&amp;"|"&amp;B$1,'Master - US vs THEM'!$G$2:$G$2951,0)),"")</f>
        <v>US</v>
      </c>
      <c r="C156" t="str">
        <f>IFERROR(INDEX('Master - US vs THEM'!$F$2:$F$2951,MATCH($A156&amp;"|"&amp;C$1,'Master - US vs THEM'!$G$2:$G$2951,0)),"")</f>
        <v>US</v>
      </c>
      <c r="D156" t="str">
        <f>IFERROR(INDEX('Master - US vs THEM'!$F$2:$F$2951,MATCH($A156&amp;"|"&amp;D$1,'Master - US vs THEM'!$G$2:$G$2951,0)),"")</f>
        <v>US</v>
      </c>
      <c r="E156" t="str">
        <f>IFERROR(INDEX('Master - US vs THEM'!$F$2:$F$2951,MATCH($A156&amp;"|"&amp;E$1,'Master - US vs THEM'!$G$2:$G$2951,0)),"")</f>
        <v>US</v>
      </c>
      <c r="F156" t="str">
        <f>IFERROR(INDEX('Master - US vs THEM'!$F$2:$F$2951,MATCH($A156&amp;"|"&amp;F$1,'Master - US vs THEM'!$G$2:$G$2951,0)),"")</f>
        <v>US</v>
      </c>
      <c r="G156" t="str">
        <f>IFERROR(INDEX('Master - US vs THEM'!$F$2:$F$2951,MATCH($A156&amp;"|"&amp;G$1,'Master - US vs THEM'!$G$2:$G$2951,0)),"")</f>
        <v>US</v>
      </c>
      <c r="H156" t="str">
        <f>IFERROR(INDEX('Master - US vs THEM'!$F$2:$F$2951,MATCH($A156&amp;"|"&amp;H$1,'Master - US vs THEM'!$G$2:$G$2951,0)),"")</f>
        <v>US</v>
      </c>
      <c r="I156" t="str">
        <f>IFERROR(INDEX('Master - US vs THEM'!$F$2:$F$2951,MATCH($A156&amp;"|"&amp;I$1,'Master - US vs THEM'!$G$2:$G$2951,0)),"")</f>
        <v>US</v>
      </c>
      <c r="J156" t="str">
        <f>IFERROR(INDEX('Master - US vs THEM'!$F$2:$F$2951,MATCH($A156&amp;"|"&amp;J$1,'Master - US vs THEM'!$G$2:$G$2951,0)),"")</f>
        <v>US</v>
      </c>
      <c r="K156" t="str">
        <f>IFERROR(INDEX('Master - US vs THEM'!$F$2:$F$2951,MATCH($A156&amp;"|"&amp;K$1,'Master - US vs THEM'!$G$2:$G$2951,0)),"")</f>
        <v>US</v>
      </c>
    </row>
    <row r="157" spans="1:11" x14ac:dyDescent="0.2">
      <c r="A157" t="str">
        <f>'Brand Family Territory (Enc)'!A157</f>
        <v>Crooked Beverage</v>
      </c>
      <c r="B157" t="str">
        <f>IFERROR(INDEX('Master - US vs THEM'!$F$2:$F$2951,MATCH($A157&amp;"|"&amp;B$1,'Master - US vs THEM'!$G$2:$G$2951,0)),"")</f>
        <v>US</v>
      </c>
      <c r="C157" t="str">
        <f>IFERROR(INDEX('Master - US vs THEM'!$F$2:$F$2951,MATCH($A157&amp;"|"&amp;C$1,'Master - US vs THEM'!$G$2:$G$2951,0)),"")</f>
        <v>US</v>
      </c>
      <c r="D157" t="str">
        <f>IFERROR(INDEX('Master - US vs THEM'!$F$2:$F$2951,MATCH($A157&amp;"|"&amp;D$1,'Master - US vs THEM'!$G$2:$G$2951,0)),"")</f>
        <v>US</v>
      </c>
      <c r="E157" t="str">
        <f>IFERROR(INDEX('Master - US vs THEM'!$F$2:$F$2951,MATCH($A157&amp;"|"&amp;E$1,'Master - US vs THEM'!$G$2:$G$2951,0)),"")</f>
        <v>US</v>
      </c>
      <c r="F157" t="str">
        <f>IFERROR(INDEX('Master - US vs THEM'!$F$2:$F$2951,MATCH($A157&amp;"|"&amp;F$1,'Master - US vs THEM'!$G$2:$G$2951,0)),"")</f>
        <v>US</v>
      </c>
      <c r="G157" t="str">
        <f>IFERROR(INDEX('Master - US vs THEM'!$F$2:$F$2951,MATCH($A157&amp;"|"&amp;G$1,'Master - US vs THEM'!$G$2:$G$2951,0)),"")</f>
        <v>US</v>
      </c>
      <c r="H157" t="str">
        <f>IFERROR(INDEX('Master - US vs THEM'!$F$2:$F$2951,MATCH($A157&amp;"|"&amp;H$1,'Master - US vs THEM'!$G$2:$G$2951,0)),"")</f>
        <v>US</v>
      </c>
      <c r="I157" t="str">
        <f>IFERROR(INDEX('Master - US vs THEM'!$F$2:$F$2951,MATCH($A157&amp;"|"&amp;I$1,'Master - US vs THEM'!$G$2:$G$2951,0)),"")</f>
        <v>US</v>
      </c>
      <c r="J157" t="str">
        <f>IFERROR(INDEX('Master - US vs THEM'!$F$2:$F$2951,MATCH($A157&amp;"|"&amp;J$1,'Master - US vs THEM'!$G$2:$G$2951,0)),"")</f>
        <v>US</v>
      </c>
      <c r="K157" t="str">
        <f>IFERROR(INDEX('Master - US vs THEM'!$F$2:$F$2951,MATCH($A157&amp;"|"&amp;K$1,'Master - US vs THEM'!$G$2:$G$2951,0)),"")</f>
        <v>US</v>
      </c>
    </row>
    <row r="158" spans="1:11" x14ac:dyDescent="0.2">
      <c r="A158" t="str">
        <f>'Brand Family Territory (Enc)'!A158</f>
        <v>Dab</v>
      </c>
      <c r="B158" t="str">
        <f>IFERROR(INDEX('Master - US vs THEM'!$F$2:$F$2951,MATCH($A158&amp;"|"&amp;B$1,'Master - US vs THEM'!$G$2:$G$2951,0)),"")</f>
        <v>US</v>
      </c>
      <c r="C158" t="str">
        <f>IFERROR(INDEX('Master - US vs THEM'!$F$2:$F$2951,MATCH($A158&amp;"|"&amp;C$1,'Master - US vs THEM'!$G$2:$G$2951,0)),"")</f>
        <v>US</v>
      </c>
      <c r="D158" t="str">
        <f>IFERROR(INDEX('Master - US vs THEM'!$F$2:$F$2951,MATCH($A158&amp;"|"&amp;D$1,'Master - US vs THEM'!$G$2:$G$2951,0)),"")</f>
        <v>US</v>
      </c>
      <c r="E158" t="str">
        <f>IFERROR(INDEX('Master - US vs THEM'!$F$2:$F$2951,MATCH($A158&amp;"|"&amp;E$1,'Master - US vs THEM'!$G$2:$G$2951,0)),"")</f>
        <v>US</v>
      </c>
      <c r="F158" t="str">
        <f>IFERROR(INDEX('Master - US vs THEM'!$F$2:$F$2951,MATCH($A158&amp;"|"&amp;F$1,'Master - US vs THEM'!$G$2:$G$2951,0)),"")</f>
        <v>US</v>
      </c>
      <c r="G158" t="str">
        <f>IFERROR(INDEX('Master - US vs THEM'!$F$2:$F$2951,MATCH($A158&amp;"|"&amp;G$1,'Master - US vs THEM'!$G$2:$G$2951,0)),"")</f>
        <v>US</v>
      </c>
      <c r="H158" t="str">
        <f>IFERROR(INDEX('Master - US vs THEM'!$F$2:$F$2951,MATCH($A158&amp;"|"&amp;H$1,'Master - US vs THEM'!$G$2:$G$2951,0)),"")</f>
        <v>US</v>
      </c>
      <c r="I158" t="str">
        <f>IFERROR(INDEX('Master - US vs THEM'!$F$2:$F$2951,MATCH($A158&amp;"|"&amp;I$1,'Master - US vs THEM'!$G$2:$G$2951,0)),"")</f>
        <v>US</v>
      </c>
      <c r="J158" t="str">
        <f>IFERROR(INDEX('Master - US vs THEM'!$F$2:$F$2951,MATCH($A158&amp;"|"&amp;J$1,'Master - US vs THEM'!$G$2:$G$2951,0)),"")</f>
        <v>US</v>
      </c>
      <c r="K158" t="str">
        <f>IFERROR(INDEX('Master - US vs THEM'!$F$2:$F$2951,MATCH($A158&amp;"|"&amp;K$1,'Master - US vs THEM'!$G$2:$G$2951,0)),"")</f>
        <v>US</v>
      </c>
    </row>
    <row r="159" spans="1:11" x14ac:dyDescent="0.2">
      <c r="A159" t="str">
        <f>'Brand Family Territory (Enc)'!A159</f>
        <v>Day Chaser</v>
      </c>
      <c r="B159" t="str">
        <f>IFERROR(INDEX('Master - US vs THEM'!$F$2:$F$2951,MATCH($A159&amp;"|"&amp;B$1,'Master - US vs THEM'!$G$2:$G$2951,0)),"")</f>
        <v>US</v>
      </c>
      <c r="C159" t="str">
        <f>IFERROR(INDEX('Master - US vs THEM'!$F$2:$F$2951,MATCH($A159&amp;"|"&amp;C$1,'Master - US vs THEM'!$G$2:$G$2951,0)),"")</f>
        <v>US</v>
      </c>
      <c r="D159" t="str">
        <f>IFERROR(INDEX('Master - US vs THEM'!$F$2:$F$2951,MATCH($A159&amp;"|"&amp;D$1,'Master - US vs THEM'!$G$2:$G$2951,0)),"")</f>
        <v>US</v>
      </c>
      <c r="E159" t="str">
        <f>IFERROR(INDEX('Master - US vs THEM'!$F$2:$F$2951,MATCH($A159&amp;"|"&amp;E$1,'Master - US vs THEM'!$G$2:$G$2951,0)),"")</f>
        <v>US</v>
      </c>
      <c r="F159" t="str">
        <f>IFERROR(INDEX('Master - US vs THEM'!$F$2:$F$2951,MATCH($A159&amp;"|"&amp;F$1,'Master - US vs THEM'!$G$2:$G$2951,0)),"")</f>
        <v>US</v>
      </c>
      <c r="G159" t="str">
        <f>IFERROR(INDEX('Master - US vs THEM'!$F$2:$F$2951,MATCH($A159&amp;"|"&amp;G$1,'Master - US vs THEM'!$G$2:$G$2951,0)),"")</f>
        <v>US</v>
      </c>
      <c r="H159" t="str">
        <f>IFERROR(INDEX('Master - US vs THEM'!$F$2:$F$2951,MATCH($A159&amp;"|"&amp;H$1,'Master - US vs THEM'!$G$2:$G$2951,0)),"")</f>
        <v>US</v>
      </c>
      <c r="I159" t="str">
        <f>IFERROR(INDEX('Master - US vs THEM'!$F$2:$F$2951,MATCH($A159&amp;"|"&amp;I$1,'Master - US vs THEM'!$G$2:$G$2951,0)),"")</f>
        <v>US</v>
      </c>
      <c r="J159" t="str">
        <f>IFERROR(INDEX('Master - US vs THEM'!$F$2:$F$2951,MATCH($A159&amp;"|"&amp;J$1,'Master - US vs THEM'!$G$2:$G$2951,0)),"")</f>
        <v>US</v>
      </c>
      <c r="K159" t="str">
        <f>IFERROR(INDEX('Master - US vs THEM'!$F$2:$F$2951,MATCH($A159&amp;"|"&amp;K$1,'Master - US vs THEM'!$G$2:$G$2951,0)),"")</f>
        <v>US</v>
      </c>
    </row>
    <row r="160" spans="1:11" x14ac:dyDescent="0.2">
      <c r="A160" t="str">
        <f>'Brand Family Territory (Enc)'!A160</f>
        <v>Defiant</v>
      </c>
      <c r="B160" t="str">
        <f>IFERROR(INDEX('Master - US vs THEM'!$F$2:$F$2951,MATCH($A160&amp;"|"&amp;B$1,'Master - US vs THEM'!$G$2:$G$2951,0)),"")</f>
        <v>US</v>
      </c>
      <c r="C160" t="str">
        <f>IFERROR(INDEX('Master - US vs THEM'!$F$2:$F$2951,MATCH($A160&amp;"|"&amp;C$1,'Master - US vs THEM'!$G$2:$G$2951,0)),"")</f>
        <v>US</v>
      </c>
      <c r="D160" t="str">
        <f>IFERROR(INDEX('Master - US vs THEM'!$F$2:$F$2951,MATCH($A160&amp;"|"&amp;D$1,'Master - US vs THEM'!$G$2:$G$2951,0)),"")</f>
        <v>US</v>
      </c>
      <c r="E160" t="str">
        <f>IFERROR(INDEX('Master - US vs THEM'!$F$2:$F$2951,MATCH($A160&amp;"|"&amp;E$1,'Master - US vs THEM'!$G$2:$G$2951,0)),"")</f>
        <v>US</v>
      </c>
      <c r="F160" t="str">
        <f>IFERROR(INDEX('Master - US vs THEM'!$F$2:$F$2951,MATCH($A160&amp;"|"&amp;F$1,'Master - US vs THEM'!$G$2:$G$2951,0)),"")</f>
        <v>US</v>
      </c>
      <c r="G160" t="str">
        <f>IFERROR(INDEX('Master - US vs THEM'!$F$2:$F$2951,MATCH($A160&amp;"|"&amp;G$1,'Master - US vs THEM'!$G$2:$G$2951,0)),"")</f>
        <v>US</v>
      </c>
      <c r="H160" t="str">
        <f>IFERROR(INDEX('Master - US vs THEM'!$F$2:$F$2951,MATCH($A160&amp;"|"&amp;H$1,'Master - US vs THEM'!$G$2:$G$2951,0)),"")</f>
        <v>US</v>
      </c>
      <c r="I160" t="str">
        <f>IFERROR(INDEX('Master - US vs THEM'!$F$2:$F$2951,MATCH($A160&amp;"|"&amp;I$1,'Master - US vs THEM'!$G$2:$G$2951,0)),"")</f>
        <v>US</v>
      </c>
      <c r="J160" t="str">
        <f>IFERROR(INDEX('Master - US vs THEM'!$F$2:$F$2951,MATCH($A160&amp;"|"&amp;J$1,'Master - US vs THEM'!$G$2:$G$2951,0)),"")</f>
        <v>US</v>
      </c>
      <c r="K160" t="str">
        <f>IFERROR(INDEX('Master - US vs THEM'!$F$2:$F$2951,MATCH($A160&amp;"|"&amp;K$1,'Master - US vs THEM'!$G$2:$G$2951,0)),"")</f>
        <v>US</v>
      </c>
    </row>
    <row r="161" spans="1:11" x14ac:dyDescent="0.2">
      <c r="A161" t="str">
        <f>'Brand Family Territory (Enc)'!A161</f>
        <v>Delta</v>
      </c>
      <c r="B161" t="str">
        <f>IFERROR(INDEX('Master - US vs THEM'!$F$2:$F$2951,MATCH($A161&amp;"|"&amp;B$1,'Master - US vs THEM'!$G$2:$G$2951,0)),"")</f>
        <v>US</v>
      </c>
      <c r="C161" t="str">
        <f>IFERROR(INDEX('Master - US vs THEM'!$F$2:$F$2951,MATCH($A161&amp;"|"&amp;C$1,'Master - US vs THEM'!$G$2:$G$2951,0)),"")</f>
        <v>US</v>
      </c>
      <c r="D161" t="str">
        <f>IFERROR(INDEX('Master - US vs THEM'!$F$2:$F$2951,MATCH($A161&amp;"|"&amp;D$1,'Master - US vs THEM'!$G$2:$G$2951,0)),"")</f>
        <v>US</v>
      </c>
      <c r="E161" t="str">
        <f>IFERROR(INDEX('Master - US vs THEM'!$F$2:$F$2951,MATCH($A161&amp;"|"&amp;E$1,'Master - US vs THEM'!$G$2:$G$2951,0)),"")</f>
        <v>US</v>
      </c>
      <c r="F161" t="str">
        <f>IFERROR(INDEX('Master - US vs THEM'!$F$2:$F$2951,MATCH($A161&amp;"|"&amp;F$1,'Master - US vs THEM'!$G$2:$G$2951,0)),"")</f>
        <v>US</v>
      </c>
      <c r="G161" t="str">
        <f>IFERROR(INDEX('Master - US vs THEM'!$F$2:$F$2951,MATCH($A161&amp;"|"&amp;G$1,'Master - US vs THEM'!$G$2:$G$2951,0)),"")</f>
        <v>US</v>
      </c>
      <c r="H161" t="str">
        <f>IFERROR(INDEX('Master - US vs THEM'!$F$2:$F$2951,MATCH($A161&amp;"|"&amp;H$1,'Master - US vs THEM'!$G$2:$G$2951,0)),"")</f>
        <v>US</v>
      </c>
      <c r="I161" t="str">
        <f>IFERROR(INDEX('Master - US vs THEM'!$F$2:$F$2951,MATCH($A161&amp;"|"&amp;I$1,'Master - US vs THEM'!$G$2:$G$2951,0)),"")</f>
        <v>US</v>
      </c>
      <c r="J161" t="str">
        <f>IFERROR(INDEX('Master - US vs THEM'!$F$2:$F$2951,MATCH($A161&amp;"|"&amp;J$1,'Master - US vs THEM'!$G$2:$G$2951,0)),"")</f>
        <v>US</v>
      </c>
      <c r="K161" t="str">
        <f>IFERROR(INDEX('Master - US vs THEM'!$F$2:$F$2951,MATCH($A161&amp;"|"&amp;K$1,'Master - US vs THEM'!$G$2:$G$2951,0)),"")</f>
        <v>US</v>
      </c>
    </row>
    <row r="162" spans="1:11" x14ac:dyDescent="0.2">
      <c r="A162" t="str">
        <f>'Brand Family Territory (Enc)'!A162</f>
        <v>Desquite</v>
      </c>
      <c r="B162" t="str">
        <f>IFERROR(INDEX('Master - US vs THEM'!$F$2:$F$2951,MATCH($A162&amp;"|"&amp;B$1,'Master - US vs THEM'!$G$2:$G$2951,0)),"")</f>
        <v>US</v>
      </c>
      <c r="C162" t="str">
        <f>IFERROR(INDEX('Master - US vs THEM'!$F$2:$F$2951,MATCH($A162&amp;"|"&amp;C$1,'Master - US vs THEM'!$G$2:$G$2951,0)),"")</f>
        <v>US</v>
      </c>
      <c r="D162" t="str">
        <f>IFERROR(INDEX('Master - US vs THEM'!$F$2:$F$2951,MATCH($A162&amp;"|"&amp;D$1,'Master - US vs THEM'!$G$2:$G$2951,0)),"")</f>
        <v>US</v>
      </c>
      <c r="E162" t="str">
        <f>IFERROR(INDEX('Master - US vs THEM'!$F$2:$F$2951,MATCH($A162&amp;"|"&amp;E$1,'Master - US vs THEM'!$G$2:$G$2951,0)),"")</f>
        <v>US</v>
      </c>
      <c r="F162" t="str">
        <f>IFERROR(INDEX('Master - US vs THEM'!$F$2:$F$2951,MATCH($A162&amp;"|"&amp;F$1,'Master - US vs THEM'!$G$2:$G$2951,0)),"")</f>
        <v>US</v>
      </c>
      <c r="G162" t="str">
        <f>IFERROR(INDEX('Master - US vs THEM'!$F$2:$F$2951,MATCH($A162&amp;"|"&amp;G$1,'Master - US vs THEM'!$G$2:$G$2951,0)),"")</f>
        <v>US</v>
      </c>
      <c r="H162" t="str">
        <f>IFERROR(INDEX('Master - US vs THEM'!$F$2:$F$2951,MATCH($A162&amp;"|"&amp;H$1,'Master - US vs THEM'!$G$2:$G$2951,0)),"")</f>
        <v>US</v>
      </c>
      <c r="I162" t="str">
        <f>IFERROR(INDEX('Master - US vs THEM'!$F$2:$F$2951,MATCH($A162&amp;"|"&amp;I$1,'Master - US vs THEM'!$G$2:$G$2951,0)),"")</f>
        <v>US</v>
      </c>
      <c r="J162" t="str">
        <f>IFERROR(INDEX('Master - US vs THEM'!$F$2:$F$2951,MATCH($A162&amp;"|"&amp;J$1,'Master - US vs THEM'!$G$2:$G$2951,0)),"")</f>
        <v>US</v>
      </c>
      <c r="K162" t="str">
        <f>IFERROR(INDEX('Master - US vs THEM'!$F$2:$F$2951,MATCH($A162&amp;"|"&amp;K$1,'Master - US vs THEM'!$G$2:$G$2951,0)),"")</f>
        <v>US</v>
      </c>
    </row>
    <row r="163" spans="1:11" x14ac:dyDescent="0.2">
      <c r="A163" t="str">
        <f>'Brand Family Territory (Enc)'!A163</f>
        <v>Dewey Crush</v>
      </c>
      <c r="B163" t="str">
        <f>IFERROR(INDEX('Master - US vs THEM'!$F$2:$F$2951,MATCH($A163&amp;"|"&amp;B$1,'Master - US vs THEM'!$G$2:$G$2951,0)),"")</f>
        <v>US</v>
      </c>
      <c r="C163" t="str">
        <f>IFERROR(INDEX('Master - US vs THEM'!$F$2:$F$2951,MATCH($A163&amp;"|"&amp;C$1,'Master - US vs THEM'!$G$2:$G$2951,0)),"")</f>
        <v>US</v>
      </c>
      <c r="D163" t="str">
        <f>IFERROR(INDEX('Master - US vs THEM'!$F$2:$F$2951,MATCH($A163&amp;"|"&amp;D$1,'Master - US vs THEM'!$G$2:$G$2951,0)),"")</f>
        <v>US</v>
      </c>
      <c r="E163" t="str">
        <f>IFERROR(INDEX('Master - US vs THEM'!$F$2:$F$2951,MATCH($A163&amp;"|"&amp;E$1,'Master - US vs THEM'!$G$2:$G$2951,0)),"")</f>
        <v>US</v>
      </c>
      <c r="F163" t="str">
        <f>IFERROR(INDEX('Master - US vs THEM'!$F$2:$F$2951,MATCH($A163&amp;"|"&amp;F$1,'Master - US vs THEM'!$G$2:$G$2951,0)),"")</f>
        <v>US</v>
      </c>
      <c r="G163" t="str">
        <f>IFERROR(INDEX('Master - US vs THEM'!$F$2:$F$2951,MATCH($A163&amp;"|"&amp;G$1,'Master - US vs THEM'!$G$2:$G$2951,0)),"")</f>
        <v>US</v>
      </c>
      <c r="H163" t="str">
        <f>IFERROR(INDEX('Master - US vs THEM'!$F$2:$F$2951,MATCH($A163&amp;"|"&amp;H$1,'Master - US vs THEM'!$G$2:$G$2951,0)),"")</f>
        <v>US</v>
      </c>
      <c r="I163" t="str">
        <f>IFERROR(INDEX('Master - US vs THEM'!$F$2:$F$2951,MATCH($A163&amp;"|"&amp;I$1,'Master - US vs THEM'!$G$2:$G$2951,0)),"")</f>
        <v>US</v>
      </c>
      <c r="J163" t="str">
        <f>IFERROR(INDEX('Master - US vs THEM'!$F$2:$F$2951,MATCH($A163&amp;"|"&amp;J$1,'Master - US vs THEM'!$G$2:$G$2951,0)),"")</f>
        <v>US</v>
      </c>
      <c r="K163" t="str">
        <f>IFERROR(INDEX('Master - US vs THEM'!$F$2:$F$2951,MATCH($A163&amp;"|"&amp;K$1,'Master - US vs THEM'!$G$2:$G$2951,0)),"")</f>
        <v>US</v>
      </c>
    </row>
    <row r="164" spans="1:11" x14ac:dyDescent="0.2">
      <c r="A164" t="str">
        <f>'Brand Family Territory (Enc)'!A164</f>
        <v>Doc's</v>
      </c>
      <c r="B164" t="str">
        <f>IFERROR(INDEX('Master - US vs THEM'!$F$2:$F$2951,MATCH($A164&amp;"|"&amp;B$1,'Master - US vs THEM'!$G$2:$G$2951,0)),"")</f>
        <v>US</v>
      </c>
      <c r="C164" t="str">
        <f>IFERROR(INDEX('Master - US vs THEM'!$F$2:$F$2951,MATCH($A164&amp;"|"&amp;C$1,'Master - US vs THEM'!$G$2:$G$2951,0)),"")</f>
        <v>US</v>
      </c>
      <c r="D164" t="str">
        <f>IFERROR(INDEX('Master - US vs THEM'!$F$2:$F$2951,MATCH($A164&amp;"|"&amp;D$1,'Master - US vs THEM'!$G$2:$G$2951,0)),"")</f>
        <v>US</v>
      </c>
      <c r="E164" t="str">
        <f>IFERROR(INDEX('Master - US vs THEM'!$F$2:$F$2951,MATCH($A164&amp;"|"&amp;E$1,'Master - US vs THEM'!$G$2:$G$2951,0)),"")</f>
        <v>US</v>
      </c>
      <c r="F164" t="str">
        <f>IFERROR(INDEX('Master - US vs THEM'!$F$2:$F$2951,MATCH($A164&amp;"|"&amp;F$1,'Master - US vs THEM'!$G$2:$G$2951,0)),"")</f>
        <v>US</v>
      </c>
      <c r="G164" t="str">
        <f>IFERROR(INDEX('Master - US vs THEM'!$F$2:$F$2951,MATCH($A164&amp;"|"&amp;G$1,'Master - US vs THEM'!$G$2:$G$2951,0)),"")</f>
        <v>US</v>
      </c>
      <c r="H164" t="str">
        <f>IFERROR(INDEX('Master - US vs THEM'!$F$2:$F$2951,MATCH($A164&amp;"|"&amp;H$1,'Master - US vs THEM'!$G$2:$G$2951,0)),"")</f>
        <v>US</v>
      </c>
      <c r="I164" t="str">
        <f>IFERROR(INDEX('Master - US vs THEM'!$F$2:$F$2951,MATCH($A164&amp;"|"&amp;I$1,'Master - US vs THEM'!$G$2:$G$2951,0)),"")</f>
        <v>US</v>
      </c>
      <c r="J164" t="str">
        <f>IFERROR(INDEX('Master - US vs THEM'!$F$2:$F$2951,MATCH($A164&amp;"|"&amp;J$1,'Master - US vs THEM'!$G$2:$G$2951,0)),"")</f>
        <v>US</v>
      </c>
      <c r="K164" t="str">
        <f>IFERROR(INDEX('Master - US vs THEM'!$F$2:$F$2951,MATCH($A164&amp;"|"&amp;K$1,'Master - US vs THEM'!$G$2:$G$2951,0)),"")</f>
        <v>US</v>
      </c>
    </row>
    <row r="165" spans="1:11" x14ac:dyDescent="0.2">
      <c r="A165" t="str">
        <f>'Brand Family Territory (Enc)'!A165</f>
        <v>Dragon Stout</v>
      </c>
      <c r="B165" t="str">
        <f>IFERROR(INDEX('Master - US vs THEM'!$F$2:$F$2951,MATCH($A165&amp;"|"&amp;B$1,'Master - US vs THEM'!$G$2:$G$2951,0)),"")</f>
        <v>US</v>
      </c>
      <c r="C165" t="str">
        <f>IFERROR(INDEX('Master - US vs THEM'!$F$2:$F$2951,MATCH($A165&amp;"|"&amp;C$1,'Master - US vs THEM'!$G$2:$G$2951,0)),"")</f>
        <v>US</v>
      </c>
      <c r="D165" t="str">
        <f>IFERROR(INDEX('Master - US vs THEM'!$F$2:$F$2951,MATCH($A165&amp;"|"&amp;D$1,'Master - US vs THEM'!$G$2:$G$2951,0)),"")</f>
        <v>US</v>
      </c>
      <c r="E165" t="str">
        <f>IFERROR(INDEX('Master - US vs THEM'!$F$2:$F$2951,MATCH($A165&amp;"|"&amp;E$1,'Master - US vs THEM'!$G$2:$G$2951,0)),"")</f>
        <v>US</v>
      </c>
      <c r="F165" t="str">
        <f>IFERROR(INDEX('Master - US vs THEM'!$F$2:$F$2951,MATCH($A165&amp;"|"&amp;F$1,'Master - US vs THEM'!$G$2:$G$2951,0)),"")</f>
        <v>US</v>
      </c>
      <c r="G165" t="str">
        <f>IFERROR(INDEX('Master - US vs THEM'!$F$2:$F$2951,MATCH($A165&amp;"|"&amp;G$1,'Master - US vs THEM'!$G$2:$G$2951,0)),"")</f>
        <v>US</v>
      </c>
      <c r="H165" t="str">
        <f>IFERROR(INDEX('Master - US vs THEM'!$F$2:$F$2951,MATCH($A165&amp;"|"&amp;H$1,'Master - US vs THEM'!$G$2:$G$2951,0)),"")</f>
        <v>US</v>
      </c>
      <c r="I165" t="str">
        <f>IFERROR(INDEX('Master - US vs THEM'!$F$2:$F$2951,MATCH($A165&amp;"|"&amp;I$1,'Master - US vs THEM'!$G$2:$G$2951,0)),"")</f>
        <v>US</v>
      </c>
      <c r="J165" t="str">
        <f>IFERROR(INDEX('Master - US vs THEM'!$F$2:$F$2951,MATCH($A165&amp;"|"&amp;J$1,'Master - US vs THEM'!$G$2:$G$2951,0)),"")</f>
        <v>US</v>
      </c>
      <c r="K165" t="str">
        <f>IFERROR(INDEX('Master - US vs THEM'!$F$2:$F$2951,MATCH($A165&amp;"|"&amp;K$1,'Master - US vs THEM'!$G$2:$G$2951,0)),"")</f>
        <v>US</v>
      </c>
    </row>
    <row r="166" spans="1:11" x14ac:dyDescent="0.2">
      <c r="A166" t="str">
        <f>'Brand Family Territory (Enc)'!A166</f>
        <v>Duclaw</v>
      </c>
      <c r="B166" t="str">
        <f>IFERROR(INDEX('Master - US vs THEM'!$F$2:$F$2951,MATCH($A166&amp;"|"&amp;B$1,'Master - US vs THEM'!$G$2:$G$2951,0)),"")</f>
        <v>US</v>
      </c>
      <c r="C166" t="str">
        <f>IFERROR(INDEX('Master - US vs THEM'!$F$2:$F$2951,MATCH($A166&amp;"|"&amp;C$1,'Master - US vs THEM'!$G$2:$G$2951,0)),"")</f>
        <v>US</v>
      </c>
      <c r="D166" t="str">
        <f>IFERROR(INDEX('Master - US vs THEM'!$F$2:$F$2951,MATCH($A166&amp;"|"&amp;D$1,'Master - US vs THEM'!$G$2:$G$2951,0)),"")</f>
        <v>US</v>
      </c>
      <c r="E166" t="str">
        <f>IFERROR(INDEX('Master - US vs THEM'!$F$2:$F$2951,MATCH($A166&amp;"|"&amp;E$1,'Master - US vs THEM'!$G$2:$G$2951,0)),"")</f>
        <v>US</v>
      </c>
      <c r="F166" t="str">
        <f>IFERROR(INDEX('Master - US vs THEM'!$F$2:$F$2951,MATCH($A166&amp;"|"&amp;F$1,'Master - US vs THEM'!$G$2:$G$2951,0)),"")</f>
        <v>US</v>
      </c>
      <c r="G166" t="str">
        <f>IFERROR(INDEX('Master - US vs THEM'!$F$2:$F$2951,MATCH($A166&amp;"|"&amp;G$1,'Master - US vs THEM'!$G$2:$G$2951,0)),"")</f>
        <v>US</v>
      </c>
      <c r="H166" t="str">
        <f>IFERROR(INDEX('Master - US vs THEM'!$F$2:$F$2951,MATCH($A166&amp;"|"&amp;H$1,'Master - US vs THEM'!$G$2:$G$2951,0)),"")</f>
        <v>US</v>
      </c>
      <c r="I166" t="str">
        <f>IFERROR(INDEX('Master - US vs THEM'!$F$2:$F$2951,MATCH($A166&amp;"|"&amp;I$1,'Master - US vs THEM'!$G$2:$G$2951,0)),"")</f>
        <v>US</v>
      </c>
      <c r="J166" t="str">
        <f>IFERROR(INDEX('Master - US vs THEM'!$F$2:$F$2951,MATCH($A166&amp;"|"&amp;J$1,'Master - US vs THEM'!$G$2:$G$2951,0)),"")</f>
        <v>US</v>
      </c>
      <c r="K166" t="str">
        <f>IFERROR(INDEX('Master - US vs THEM'!$F$2:$F$2951,MATCH($A166&amp;"|"&amp;K$1,'Master - US vs THEM'!$G$2:$G$2951,0)),"")</f>
        <v>US</v>
      </c>
    </row>
    <row r="167" spans="1:11" x14ac:dyDescent="0.2">
      <c r="A167" t="str">
        <f>'Brand Family Territory (Enc)'!A167</f>
        <v>Ecaana</v>
      </c>
      <c r="B167" t="str">
        <f>IFERROR(INDEX('Master - US vs THEM'!$F$2:$F$2951,MATCH($A167&amp;"|"&amp;B$1,'Master - US vs THEM'!$G$2:$G$2951,0)),"")</f>
        <v>US</v>
      </c>
      <c r="C167" t="str">
        <f>IFERROR(INDEX('Master - US vs THEM'!$F$2:$F$2951,MATCH($A167&amp;"|"&amp;C$1,'Master - US vs THEM'!$G$2:$G$2951,0)),"")</f>
        <v>US</v>
      </c>
      <c r="D167" t="str">
        <f>IFERROR(INDEX('Master - US vs THEM'!$F$2:$F$2951,MATCH($A167&amp;"|"&amp;D$1,'Master - US vs THEM'!$G$2:$G$2951,0)),"")</f>
        <v>US</v>
      </c>
      <c r="E167" t="str">
        <f>IFERROR(INDEX('Master - US vs THEM'!$F$2:$F$2951,MATCH($A167&amp;"|"&amp;E$1,'Master - US vs THEM'!$G$2:$G$2951,0)),"")</f>
        <v>US</v>
      </c>
      <c r="F167" t="str">
        <f>IFERROR(INDEX('Master - US vs THEM'!$F$2:$F$2951,MATCH($A167&amp;"|"&amp;F$1,'Master - US vs THEM'!$G$2:$G$2951,0)),"")</f>
        <v>US</v>
      </c>
      <c r="G167" t="str">
        <f>IFERROR(INDEX('Master - US vs THEM'!$F$2:$F$2951,MATCH($A167&amp;"|"&amp;G$1,'Master - US vs THEM'!$G$2:$G$2951,0)),"")</f>
        <v>US</v>
      </c>
      <c r="H167" t="str">
        <f>IFERROR(INDEX('Master - US vs THEM'!$F$2:$F$2951,MATCH($A167&amp;"|"&amp;H$1,'Master - US vs THEM'!$G$2:$G$2951,0)),"")</f>
        <v>US</v>
      </c>
      <c r="I167" t="str">
        <f>IFERROR(INDEX('Master - US vs THEM'!$F$2:$F$2951,MATCH($A167&amp;"|"&amp;I$1,'Master - US vs THEM'!$G$2:$G$2951,0)),"")</f>
        <v>US</v>
      </c>
      <c r="J167" t="str">
        <f>IFERROR(INDEX('Master - US vs THEM'!$F$2:$F$2951,MATCH($A167&amp;"|"&amp;J$1,'Master - US vs THEM'!$G$2:$G$2951,0)),"")</f>
        <v>US</v>
      </c>
      <c r="K167" t="str">
        <f>IFERROR(INDEX('Master - US vs THEM'!$F$2:$F$2951,MATCH($A167&amp;"|"&amp;K$1,'Master - US vs THEM'!$G$2:$G$2951,0)),"")</f>
        <v>US</v>
      </c>
    </row>
    <row r="168" spans="1:11" x14ac:dyDescent="0.2">
      <c r="A168" t="str">
        <f>'Brand Family Territory (Enc)'!A168</f>
        <v>Efes</v>
      </c>
      <c r="B168" t="str">
        <f>IFERROR(INDEX('Master - US vs THEM'!$F$2:$F$2951,MATCH($A168&amp;"|"&amp;B$1,'Master - US vs THEM'!$G$2:$G$2951,0)),"")</f>
        <v>US</v>
      </c>
      <c r="C168" t="str">
        <f>IFERROR(INDEX('Master - US vs THEM'!$F$2:$F$2951,MATCH($A168&amp;"|"&amp;C$1,'Master - US vs THEM'!$G$2:$G$2951,0)),"")</f>
        <v>US</v>
      </c>
      <c r="D168" t="str">
        <f>IFERROR(INDEX('Master - US vs THEM'!$F$2:$F$2951,MATCH($A168&amp;"|"&amp;D$1,'Master - US vs THEM'!$G$2:$G$2951,0)),"")</f>
        <v>US</v>
      </c>
      <c r="E168" t="str">
        <f>IFERROR(INDEX('Master - US vs THEM'!$F$2:$F$2951,MATCH($A168&amp;"|"&amp;E$1,'Master - US vs THEM'!$G$2:$G$2951,0)),"")</f>
        <v>US</v>
      </c>
      <c r="F168" t="str">
        <f>IFERROR(INDEX('Master - US vs THEM'!$F$2:$F$2951,MATCH($A168&amp;"|"&amp;F$1,'Master - US vs THEM'!$G$2:$G$2951,0)),"")</f>
        <v>US</v>
      </c>
      <c r="G168" t="str">
        <f>IFERROR(INDEX('Master - US vs THEM'!$F$2:$F$2951,MATCH($A168&amp;"|"&amp;G$1,'Master - US vs THEM'!$G$2:$G$2951,0)),"")</f>
        <v>US</v>
      </c>
      <c r="H168" t="str">
        <f>IFERROR(INDEX('Master - US vs THEM'!$F$2:$F$2951,MATCH($A168&amp;"|"&amp;H$1,'Master - US vs THEM'!$G$2:$G$2951,0)),"")</f>
        <v>US</v>
      </c>
      <c r="I168" t="str">
        <f>IFERROR(INDEX('Master - US vs THEM'!$F$2:$F$2951,MATCH($A168&amp;"|"&amp;I$1,'Master - US vs THEM'!$G$2:$G$2951,0)),"")</f>
        <v>US</v>
      </c>
      <c r="J168" t="str">
        <f>IFERROR(INDEX('Master - US vs THEM'!$F$2:$F$2951,MATCH($A168&amp;"|"&amp;J$1,'Master - US vs THEM'!$G$2:$G$2951,0)),"")</f>
        <v>US</v>
      </c>
      <c r="K168" t="str">
        <f>IFERROR(INDEX('Master - US vs THEM'!$F$2:$F$2951,MATCH($A168&amp;"|"&amp;K$1,'Master - US vs THEM'!$G$2:$G$2951,0)),"")</f>
        <v>US</v>
      </c>
    </row>
    <row r="169" spans="1:11" x14ac:dyDescent="0.2">
      <c r="A169" t="str">
        <f>'Brand Family Territory (Enc)'!A169</f>
        <v>EL Jimador</v>
      </c>
      <c r="B169" t="str">
        <f>IFERROR(INDEX('Master - US vs THEM'!$F$2:$F$2951,MATCH($A169&amp;"|"&amp;B$1,'Master - US vs THEM'!$G$2:$G$2951,0)),"")</f>
        <v>US</v>
      </c>
      <c r="C169" t="str">
        <f>IFERROR(INDEX('Master - US vs THEM'!$F$2:$F$2951,MATCH($A169&amp;"|"&amp;C$1,'Master - US vs THEM'!$G$2:$G$2951,0)),"")</f>
        <v>US</v>
      </c>
      <c r="D169" t="str">
        <f>IFERROR(INDEX('Master - US vs THEM'!$F$2:$F$2951,MATCH($A169&amp;"|"&amp;D$1,'Master - US vs THEM'!$G$2:$G$2951,0)),"")</f>
        <v>US</v>
      </c>
      <c r="E169" t="str">
        <f>IFERROR(INDEX('Master - US vs THEM'!$F$2:$F$2951,MATCH($A169&amp;"|"&amp;E$1,'Master - US vs THEM'!$G$2:$G$2951,0)),"")</f>
        <v>US</v>
      </c>
      <c r="F169" t="str">
        <f>IFERROR(INDEX('Master - US vs THEM'!$F$2:$F$2951,MATCH($A169&amp;"|"&amp;F$1,'Master - US vs THEM'!$G$2:$G$2951,0)),"")</f>
        <v>US</v>
      </c>
      <c r="G169" t="str">
        <f>IFERROR(INDEX('Master - US vs THEM'!$F$2:$F$2951,MATCH($A169&amp;"|"&amp;G$1,'Master - US vs THEM'!$G$2:$G$2951,0)),"")</f>
        <v>US</v>
      </c>
      <c r="H169" t="str">
        <f>IFERROR(INDEX('Master - US vs THEM'!$F$2:$F$2951,MATCH($A169&amp;"|"&amp;H$1,'Master - US vs THEM'!$G$2:$G$2951,0)),"")</f>
        <v>US</v>
      </c>
      <c r="I169" t="str">
        <f>IFERROR(INDEX('Master - US vs THEM'!$F$2:$F$2951,MATCH($A169&amp;"|"&amp;I$1,'Master - US vs THEM'!$G$2:$G$2951,0)),"")</f>
        <v>US</v>
      </c>
      <c r="J169" t="str">
        <f>IFERROR(INDEX('Master - US vs THEM'!$F$2:$F$2951,MATCH($A169&amp;"|"&amp;J$1,'Master - US vs THEM'!$G$2:$G$2951,0)),"")</f>
        <v>US</v>
      </c>
      <c r="K169" t="str">
        <f>IFERROR(INDEX('Master - US vs THEM'!$F$2:$F$2951,MATCH($A169&amp;"|"&amp;K$1,'Master - US vs THEM'!$G$2:$G$2951,0)),"")</f>
        <v>US</v>
      </c>
    </row>
    <row r="170" spans="1:11" x14ac:dyDescent="0.2">
      <c r="A170" t="str">
        <f>'Brand Family Territory (Enc)'!A170</f>
        <v>Eleven20 Tequila</v>
      </c>
      <c r="B170" t="str">
        <f>IFERROR(INDEX('Master - US vs THEM'!$F$2:$F$2951,MATCH($A170&amp;"|"&amp;B$1,'Master - US vs THEM'!$G$2:$G$2951,0)),"")</f>
        <v>US</v>
      </c>
      <c r="C170" t="str">
        <f>IFERROR(INDEX('Master - US vs THEM'!$F$2:$F$2951,MATCH($A170&amp;"|"&amp;C$1,'Master - US vs THEM'!$G$2:$G$2951,0)),"")</f>
        <v>US</v>
      </c>
      <c r="D170" t="str">
        <f>IFERROR(INDEX('Master - US vs THEM'!$F$2:$F$2951,MATCH($A170&amp;"|"&amp;D$1,'Master - US vs THEM'!$G$2:$G$2951,0)),"")</f>
        <v>US</v>
      </c>
      <c r="E170" t="str">
        <f>IFERROR(INDEX('Master - US vs THEM'!$F$2:$F$2951,MATCH($A170&amp;"|"&amp;E$1,'Master - US vs THEM'!$G$2:$G$2951,0)),"")</f>
        <v>US</v>
      </c>
      <c r="F170" t="str">
        <f>IFERROR(INDEX('Master - US vs THEM'!$F$2:$F$2951,MATCH($A170&amp;"|"&amp;F$1,'Master - US vs THEM'!$G$2:$G$2951,0)),"")</f>
        <v>US</v>
      </c>
      <c r="G170" t="str">
        <f>IFERROR(INDEX('Master - US vs THEM'!$F$2:$F$2951,MATCH($A170&amp;"|"&amp;G$1,'Master - US vs THEM'!$G$2:$G$2951,0)),"")</f>
        <v>US</v>
      </c>
      <c r="H170" t="str">
        <f>IFERROR(INDEX('Master - US vs THEM'!$F$2:$F$2951,MATCH($A170&amp;"|"&amp;H$1,'Master - US vs THEM'!$G$2:$G$2951,0)),"")</f>
        <v>US</v>
      </c>
      <c r="I170" t="str">
        <f>IFERROR(INDEX('Master - US vs THEM'!$F$2:$F$2951,MATCH($A170&amp;"|"&amp;I$1,'Master - US vs THEM'!$G$2:$G$2951,0)),"")</f>
        <v>US</v>
      </c>
      <c r="J170" t="str">
        <f>IFERROR(INDEX('Master - US vs THEM'!$F$2:$F$2951,MATCH($A170&amp;"|"&amp;J$1,'Master - US vs THEM'!$G$2:$G$2951,0)),"")</f>
        <v>US</v>
      </c>
      <c r="K170" t="str">
        <f>IFERROR(INDEX('Master - US vs THEM'!$F$2:$F$2951,MATCH($A170&amp;"|"&amp;K$1,'Master - US vs THEM'!$G$2:$G$2951,0)),"")</f>
        <v>US</v>
      </c>
    </row>
    <row r="171" spans="1:11" x14ac:dyDescent="0.2">
      <c r="A171" t="str">
        <f>'Brand Family Territory (Enc)'!A171</f>
        <v>Evil Genius</v>
      </c>
      <c r="B171" t="str">
        <f>IFERROR(INDEX('Master - US vs THEM'!$F$2:$F$2951,MATCH($A171&amp;"|"&amp;B$1,'Master - US vs THEM'!$G$2:$G$2951,0)),"")</f>
        <v>US</v>
      </c>
      <c r="C171" t="str">
        <f>IFERROR(INDEX('Master - US vs THEM'!$F$2:$F$2951,MATCH($A171&amp;"|"&amp;C$1,'Master - US vs THEM'!$G$2:$G$2951,0)),"")</f>
        <v>US</v>
      </c>
      <c r="D171" t="str">
        <f>IFERROR(INDEX('Master - US vs THEM'!$F$2:$F$2951,MATCH($A171&amp;"|"&amp;D$1,'Master - US vs THEM'!$G$2:$G$2951,0)),"")</f>
        <v>US</v>
      </c>
      <c r="E171" t="str">
        <f>IFERROR(INDEX('Master - US vs THEM'!$F$2:$F$2951,MATCH($A171&amp;"|"&amp;E$1,'Master - US vs THEM'!$G$2:$G$2951,0)),"")</f>
        <v>US</v>
      </c>
      <c r="F171" t="str">
        <f>IFERROR(INDEX('Master - US vs THEM'!$F$2:$F$2951,MATCH($A171&amp;"|"&amp;F$1,'Master - US vs THEM'!$G$2:$G$2951,0)),"")</f>
        <v>US</v>
      </c>
      <c r="G171" t="str">
        <f>IFERROR(INDEX('Master - US vs THEM'!$F$2:$F$2951,MATCH($A171&amp;"|"&amp;G$1,'Master - US vs THEM'!$G$2:$G$2951,0)),"")</f>
        <v>US</v>
      </c>
      <c r="H171" t="str">
        <f>IFERROR(INDEX('Master - US vs THEM'!$F$2:$F$2951,MATCH($A171&amp;"|"&amp;H$1,'Master - US vs THEM'!$G$2:$G$2951,0)),"")</f>
        <v>US</v>
      </c>
      <c r="I171" t="str">
        <f>IFERROR(INDEX('Master - US vs THEM'!$F$2:$F$2951,MATCH($A171&amp;"|"&amp;I$1,'Master - US vs THEM'!$G$2:$G$2951,0)),"")</f>
        <v>US</v>
      </c>
      <c r="J171" t="str">
        <f>IFERROR(INDEX('Master - US vs THEM'!$F$2:$F$2951,MATCH($A171&amp;"|"&amp;J$1,'Master - US vs THEM'!$G$2:$G$2951,0)),"")</f>
        <v>US</v>
      </c>
      <c r="K171" t="str">
        <f>IFERROR(INDEX('Master - US vs THEM'!$F$2:$F$2951,MATCH($A171&amp;"|"&amp;K$1,'Master - US vs THEM'!$G$2:$G$2951,0)),"")</f>
        <v>US</v>
      </c>
    </row>
    <row r="172" spans="1:11" x14ac:dyDescent="0.2">
      <c r="A172" t="str">
        <f>'Brand Family Territory (Enc)'!A172</f>
        <v>Five O'Clock</v>
      </c>
      <c r="B172" t="str">
        <f>IFERROR(INDEX('Master - US vs THEM'!$F$2:$F$2951,MATCH($A172&amp;"|"&amp;B$1,'Master - US vs THEM'!$G$2:$G$2951,0)),"")</f>
        <v>US</v>
      </c>
      <c r="C172" t="str">
        <f>IFERROR(INDEX('Master - US vs THEM'!$F$2:$F$2951,MATCH($A172&amp;"|"&amp;C$1,'Master - US vs THEM'!$G$2:$G$2951,0)),"")</f>
        <v>US</v>
      </c>
      <c r="D172" t="str">
        <f>IFERROR(INDEX('Master - US vs THEM'!$F$2:$F$2951,MATCH($A172&amp;"|"&amp;D$1,'Master - US vs THEM'!$G$2:$G$2951,0)),"")</f>
        <v>US</v>
      </c>
      <c r="E172" t="str">
        <f>IFERROR(INDEX('Master - US vs THEM'!$F$2:$F$2951,MATCH($A172&amp;"|"&amp;E$1,'Master - US vs THEM'!$G$2:$G$2951,0)),"")</f>
        <v>US</v>
      </c>
      <c r="F172" t="str">
        <f>IFERROR(INDEX('Master - US vs THEM'!$F$2:$F$2951,MATCH($A172&amp;"|"&amp;F$1,'Master - US vs THEM'!$G$2:$G$2951,0)),"")</f>
        <v>US</v>
      </c>
      <c r="G172" t="str">
        <f>IFERROR(INDEX('Master - US vs THEM'!$F$2:$F$2951,MATCH($A172&amp;"|"&amp;G$1,'Master - US vs THEM'!$G$2:$G$2951,0)),"")</f>
        <v>US</v>
      </c>
      <c r="H172" t="str">
        <f>IFERROR(INDEX('Master - US vs THEM'!$F$2:$F$2951,MATCH($A172&amp;"|"&amp;H$1,'Master - US vs THEM'!$G$2:$G$2951,0)),"")</f>
        <v>US</v>
      </c>
      <c r="I172" t="str">
        <f>IFERROR(INDEX('Master - US vs THEM'!$F$2:$F$2951,MATCH($A172&amp;"|"&amp;I$1,'Master - US vs THEM'!$G$2:$G$2951,0)),"")</f>
        <v>US</v>
      </c>
      <c r="J172" t="str">
        <f>IFERROR(INDEX('Master - US vs THEM'!$F$2:$F$2951,MATCH($A172&amp;"|"&amp;J$1,'Master - US vs THEM'!$G$2:$G$2951,0)),"")</f>
        <v>US</v>
      </c>
      <c r="K172" t="str">
        <f>IFERROR(INDEX('Master - US vs THEM'!$F$2:$F$2951,MATCH($A172&amp;"|"&amp;K$1,'Master - US vs THEM'!$G$2:$G$2951,0)),"")</f>
        <v>US</v>
      </c>
    </row>
    <row r="173" spans="1:11" x14ac:dyDescent="0.2">
      <c r="A173" t="str">
        <f>'Brand Family Territory (Enc)'!A173</f>
        <v>Fizzy Jane</v>
      </c>
      <c r="B173" t="str">
        <f>IFERROR(INDEX('Master - US vs THEM'!$F$2:$F$2951,MATCH($A173&amp;"|"&amp;B$1,'Master - US vs THEM'!$G$2:$G$2951,0)),"")</f>
        <v>US</v>
      </c>
      <c r="C173" t="str">
        <f>IFERROR(INDEX('Master - US vs THEM'!$F$2:$F$2951,MATCH($A173&amp;"|"&amp;C$1,'Master - US vs THEM'!$G$2:$G$2951,0)),"")</f>
        <v>US</v>
      </c>
      <c r="D173" t="str">
        <f>IFERROR(INDEX('Master - US vs THEM'!$F$2:$F$2951,MATCH($A173&amp;"|"&amp;D$1,'Master - US vs THEM'!$G$2:$G$2951,0)),"")</f>
        <v>US</v>
      </c>
      <c r="E173" t="str">
        <f>IFERROR(INDEX('Master - US vs THEM'!$F$2:$F$2951,MATCH($A173&amp;"|"&amp;E$1,'Master - US vs THEM'!$G$2:$G$2951,0)),"")</f>
        <v>US</v>
      </c>
      <c r="F173" t="str">
        <f>IFERROR(INDEX('Master - US vs THEM'!$F$2:$F$2951,MATCH($A173&amp;"|"&amp;F$1,'Master - US vs THEM'!$G$2:$G$2951,0)),"")</f>
        <v>US</v>
      </c>
      <c r="G173" t="str">
        <f>IFERROR(INDEX('Master - US vs THEM'!$F$2:$F$2951,MATCH($A173&amp;"|"&amp;G$1,'Master - US vs THEM'!$G$2:$G$2951,0)),"")</f>
        <v>US</v>
      </c>
      <c r="H173" t="str">
        <f>IFERROR(INDEX('Master - US vs THEM'!$F$2:$F$2951,MATCH($A173&amp;"|"&amp;H$1,'Master - US vs THEM'!$G$2:$G$2951,0)),"")</f>
        <v>US</v>
      </c>
      <c r="I173" t="str">
        <f>IFERROR(INDEX('Master - US vs THEM'!$F$2:$F$2951,MATCH($A173&amp;"|"&amp;I$1,'Master - US vs THEM'!$G$2:$G$2951,0)),"")</f>
        <v>US</v>
      </c>
      <c r="J173" t="str">
        <f>IFERROR(INDEX('Master - US vs THEM'!$F$2:$F$2951,MATCH($A173&amp;"|"&amp;J$1,'Master - US vs THEM'!$G$2:$G$2951,0)),"")</f>
        <v>US</v>
      </c>
      <c r="K173" t="str">
        <f>IFERROR(INDEX('Master - US vs THEM'!$F$2:$F$2951,MATCH($A173&amp;"|"&amp;K$1,'Master - US vs THEM'!$G$2:$G$2951,0)),"")</f>
        <v>US</v>
      </c>
    </row>
    <row r="174" spans="1:11" x14ac:dyDescent="0.2">
      <c r="A174" t="str">
        <f>'Brand Family Territory (Enc)'!A174</f>
        <v>Flying Dog Brewing Co</v>
      </c>
      <c r="B174" t="str">
        <f>IFERROR(INDEX('Master - US vs THEM'!$F$2:$F$2951,MATCH($A174&amp;"|"&amp;B$1,'Master - US vs THEM'!$G$2:$G$2951,0)),"")</f>
        <v>US</v>
      </c>
      <c r="C174" t="str">
        <f>IFERROR(INDEX('Master - US vs THEM'!$F$2:$F$2951,MATCH($A174&amp;"|"&amp;C$1,'Master - US vs THEM'!$G$2:$G$2951,0)),"")</f>
        <v>US</v>
      </c>
      <c r="D174" t="str">
        <f>IFERROR(INDEX('Master - US vs THEM'!$F$2:$F$2951,MATCH($A174&amp;"|"&amp;D$1,'Master - US vs THEM'!$G$2:$G$2951,0)),"")</f>
        <v>US</v>
      </c>
      <c r="E174" t="str">
        <f>IFERROR(INDEX('Master - US vs THEM'!$F$2:$F$2951,MATCH($A174&amp;"|"&amp;E$1,'Master - US vs THEM'!$G$2:$G$2951,0)),"")</f>
        <v>US</v>
      </c>
      <c r="F174" t="str">
        <f>IFERROR(INDEX('Master - US vs THEM'!$F$2:$F$2951,MATCH($A174&amp;"|"&amp;F$1,'Master - US vs THEM'!$G$2:$G$2951,0)),"")</f>
        <v>US</v>
      </c>
      <c r="G174" t="str">
        <f>IFERROR(INDEX('Master - US vs THEM'!$F$2:$F$2951,MATCH($A174&amp;"|"&amp;G$1,'Master - US vs THEM'!$G$2:$G$2951,0)),"")</f>
        <v>US</v>
      </c>
      <c r="H174" t="str">
        <f>IFERROR(INDEX('Master - US vs THEM'!$F$2:$F$2951,MATCH($A174&amp;"|"&amp;H$1,'Master - US vs THEM'!$G$2:$G$2951,0)),"")</f>
        <v>US</v>
      </c>
      <c r="I174" t="str">
        <f>IFERROR(INDEX('Master - US vs THEM'!$F$2:$F$2951,MATCH($A174&amp;"|"&amp;I$1,'Master - US vs THEM'!$G$2:$G$2951,0)),"")</f>
        <v>US</v>
      </c>
      <c r="J174" t="str">
        <f>IFERROR(INDEX('Master - US vs THEM'!$F$2:$F$2951,MATCH($A174&amp;"|"&amp;J$1,'Master - US vs THEM'!$G$2:$G$2951,0)),"")</f>
        <v>US</v>
      </c>
      <c r="K174" t="str">
        <f>IFERROR(INDEX('Master - US vs THEM'!$F$2:$F$2951,MATCH($A174&amp;"|"&amp;K$1,'Master - US vs THEM'!$G$2:$G$2951,0)),"")</f>
        <v>US</v>
      </c>
    </row>
    <row r="175" spans="1:11" x14ac:dyDescent="0.2">
      <c r="A175" t="str">
        <f>'Brand Family Territory (Enc)'!A175</f>
        <v>Forged Irish Stout</v>
      </c>
      <c r="B175" t="str">
        <f>IFERROR(INDEX('Master - US vs THEM'!$F$2:$F$2951,MATCH($A175&amp;"|"&amp;B$1,'Master - US vs THEM'!$G$2:$G$2951,0)),"")</f>
        <v>US</v>
      </c>
      <c r="C175" t="str">
        <f>IFERROR(INDEX('Master - US vs THEM'!$F$2:$F$2951,MATCH($A175&amp;"|"&amp;C$1,'Master - US vs THEM'!$G$2:$G$2951,0)),"")</f>
        <v>US</v>
      </c>
      <c r="D175" t="str">
        <f>IFERROR(INDEX('Master - US vs THEM'!$F$2:$F$2951,MATCH($A175&amp;"|"&amp;D$1,'Master - US vs THEM'!$G$2:$G$2951,0)),"")</f>
        <v>US</v>
      </c>
      <c r="E175" t="str">
        <f>IFERROR(INDEX('Master - US vs THEM'!$F$2:$F$2951,MATCH($A175&amp;"|"&amp;E$1,'Master - US vs THEM'!$G$2:$G$2951,0)),"")</f>
        <v>US</v>
      </c>
      <c r="F175" t="str">
        <f>IFERROR(INDEX('Master - US vs THEM'!$F$2:$F$2951,MATCH($A175&amp;"|"&amp;F$1,'Master - US vs THEM'!$G$2:$G$2951,0)),"")</f>
        <v>US</v>
      </c>
      <c r="G175" t="str">
        <f>IFERROR(INDEX('Master - US vs THEM'!$F$2:$F$2951,MATCH($A175&amp;"|"&amp;G$1,'Master - US vs THEM'!$G$2:$G$2951,0)),"")</f>
        <v>US</v>
      </c>
      <c r="H175" t="str">
        <f>IFERROR(INDEX('Master - US vs THEM'!$F$2:$F$2951,MATCH($A175&amp;"|"&amp;H$1,'Master - US vs THEM'!$G$2:$G$2951,0)),"")</f>
        <v>US</v>
      </c>
      <c r="I175" t="str">
        <f>IFERROR(INDEX('Master - US vs THEM'!$F$2:$F$2951,MATCH($A175&amp;"|"&amp;I$1,'Master - US vs THEM'!$G$2:$G$2951,0)),"")</f>
        <v>US</v>
      </c>
      <c r="J175" t="str">
        <f>IFERROR(INDEX('Master - US vs THEM'!$F$2:$F$2951,MATCH($A175&amp;"|"&amp;J$1,'Master - US vs THEM'!$G$2:$G$2951,0)),"")</f>
        <v>US</v>
      </c>
      <c r="K175" t="str">
        <f>IFERROR(INDEX('Master - US vs THEM'!$F$2:$F$2951,MATCH($A175&amp;"|"&amp;K$1,'Master - US vs THEM'!$G$2:$G$2951,0)),"")</f>
        <v>US</v>
      </c>
    </row>
    <row r="176" spans="1:11" x14ac:dyDescent="0.2">
      <c r="A176" t="str">
        <f>'Brand Family Territory (Enc)'!A176</f>
        <v>Friday Beers</v>
      </c>
      <c r="B176" t="str">
        <f>IFERROR(INDEX('Master - US vs THEM'!$F$2:$F$2951,MATCH($A176&amp;"|"&amp;B$1,'Master - US vs THEM'!$G$2:$G$2951,0)),"")</f>
        <v>US</v>
      </c>
      <c r="C176" t="str">
        <f>IFERROR(INDEX('Master - US vs THEM'!$F$2:$F$2951,MATCH($A176&amp;"|"&amp;C$1,'Master - US vs THEM'!$G$2:$G$2951,0)),"")</f>
        <v>US</v>
      </c>
      <c r="D176" t="str">
        <f>IFERROR(INDEX('Master - US vs THEM'!$F$2:$F$2951,MATCH($A176&amp;"|"&amp;D$1,'Master - US vs THEM'!$G$2:$G$2951,0)),"")</f>
        <v>US</v>
      </c>
      <c r="E176" t="str">
        <f>IFERROR(INDEX('Master - US vs THEM'!$F$2:$F$2951,MATCH($A176&amp;"|"&amp;E$1,'Master - US vs THEM'!$G$2:$G$2951,0)),"")</f>
        <v>US</v>
      </c>
      <c r="F176" t="str">
        <f>IFERROR(INDEX('Master - US vs THEM'!$F$2:$F$2951,MATCH($A176&amp;"|"&amp;F$1,'Master - US vs THEM'!$G$2:$G$2951,0)),"")</f>
        <v>US</v>
      </c>
      <c r="G176" t="str">
        <f>IFERROR(INDEX('Master - US vs THEM'!$F$2:$F$2951,MATCH($A176&amp;"|"&amp;G$1,'Master - US vs THEM'!$G$2:$G$2951,0)),"")</f>
        <v>US</v>
      </c>
      <c r="H176" t="str">
        <f>IFERROR(INDEX('Master - US vs THEM'!$F$2:$F$2951,MATCH($A176&amp;"|"&amp;H$1,'Master - US vs THEM'!$G$2:$G$2951,0)),"")</f>
        <v>US</v>
      </c>
      <c r="I176" t="str">
        <f>IFERROR(INDEX('Master - US vs THEM'!$F$2:$F$2951,MATCH($A176&amp;"|"&amp;I$1,'Master - US vs THEM'!$G$2:$G$2951,0)),"")</f>
        <v>US</v>
      </c>
      <c r="J176" t="str">
        <f>IFERROR(INDEX('Master - US vs THEM'!$F$2:$F$2951,MATCH($A176&amp;"|"&amp;J$1,'Master - US vs THEM'!$G$2:$G$2951,0)),"")</f>
        <v>US</v>
      </c>
      <c r="K176" t="str">
        <f>IFERROR(INDEX('Master - US vs THEM'!$F$2:$F$2951,MATCH($A176&amp;"|"&amp;K$1,'Master - US vs THEM'!$G$2:$G$2951,0)),"")</f>
        <v>US</v>
      </c>
    </row>
    <row r="177" spans="1:11" x14ac:dyDescent="0.2">
      <c r="A177" t="str">
        <f>'Brand Family Territory (Enc)'!A177</f>
        <v>Garage Beer</v>
      </c>
      <c r="B177" t="str">
        <f>IFERROR(INDEX('Master - US vs THEM'!$F$2:$F$2951,MATCH($A177&amp;"|"&amp;B$1,'Master - US vs THEM'!$G$2:$G$2951,0)),"")</f>
        <v>US</v>
      </c>
      <c r="C177" t="str">
        <f>IFERROR(INDEX('Master - US vs THEM'!$F$2:$F$2951,MATCH($A177&amp;"|"&amp;C$1,'Master - US vs THEM'!$G$2:$G$2951,0)),"")</f>
        <v>US</v>
      </c>
      <c r="D177" t="str">
        <f>IFERROR(INDEX('Master - US vs THEM'!$F$2:$F$2951,MATCH($A177&amp;"|"&amp;D$1,'Master - US vs THEM'!$G$2:$G$2951,0)),"")</f>
        <v>US</v>
      </c>
      <c r="E177" t="str">
        <f>IFERROR(INDEX('Master - US vs THEM'!$F$2:$F$2951,MATCH($A177&amp;"|"&amp;E$1,'Master - US vs THEM'!$G$2:$G$2951,0)),"")</f>
        <v>US</v>
      </c>
      <c r="F177" t="str">
        <f>IFERROR(INDEX('Master - US vs THEM'!$F$2:$F$2951,MATCH($A177&amp;"|"&amp;F$1,'Master - US vs THEM'!$G$2:$G$2951,0)),"")</f>
        <v>US</v>
      </c>
      <c r="G177" t="str">
        <f>IFERROR(INDEX('Master - US vs THEM'!$F$2:$F$2951,MATCH($A177&amp;"|"&amp;G$1,'Master - US vs THEM'!$G$2:$G$2951,0)),"")</f>
        <v>US</v>
      </c>
      <c r="H177" t="str">
        <f>IFERROR(INDEX('Master - US vs THEM'!$F$2:$F$2951,MATCH($A177&amp;"|"&amp;H$1,'Master - US vs THEM'!$G$2:$G$2951,0)),"")</f>
        <v>US</v>
      </c>
      <c r="I177" t="str">
        <f>IFERROR(INDEX('Master - US vs THEM'!$F$2:$F$2951,MATCH($A177&amp;"|"&amp;I$1,'Master - US vs THEM'!$G$2:$G$2951,0)),"")</f>
        <v>US</v>
      </c>
      <c r="J177" t="str">
        <f>IFERROR(INDEX('Master - US vs THEM'!$F$2:$F$2951,MATCH($A177&amp;"|"&amp;J$1,'Master - US vs THEM'!$G$2:$G$2951,0)),"")</f>
        <v>US</v>
      </c>
      <c r="K177" t="str">
        <f>IFERROR(INDEX('Master - US vs THEM'!$F$2:$F$2951,MATCH($A177&amp;"|"&amp;K$1,'Master - US vs THEM'!$G$2:$G$2951,0)),"")</f>
        <v>US</v>
      </c>
    </row>
    <row r="178" spans="1:11" x14ac:dyDescent="0.2">
      <c r="A178" t="str">
        <f>'Brand Family Territory (Enc)'!A178</f>
        <v>Gin Pig</v>
      </c>
      <c r="B178" t="str">
        <f>IFERROR(INDEX('Master - US vs THEM'!$F$2:$F$2951,MATCH($A178&amp;"|"&amp;B$1,'Master - US vs THEM'!$G$2:$G$2951,0)),"")</f>
        <v>US</v>
      </c>
      <c r="C178" t="str">
        <f>IFERROR(INDEX('Master - US vs THEM'!$F$2:$F$2951,MATCH($A178&amp;"|"&amp;C$1,'Master - US vs THEM'!$G$2:$G$2951,0)),"")</f>
        <v>US</v>
      </c>
      <c r="D178" t="str">
        <f>IFERROR(INDEX('Master - US vs THEM'!$F$2:$F$2951,MATCH($A178&amp;"|"&amp;D$1,'Master - US vs THEM'!$G$2:$G$2951,0)),"")</f>
        <v>US</v>
      </c>
      <c r="E178" t="str">
        <f>IFERROR(INDEX('Master - US vs THEM'!$F$2:$F$2951,MATCH($A178&amp;"|"&amp;E$1,'Master - US vs THEM'!$G$2:$G$2951,0)),"")</f>
        <v>US</v>
      </c>
      <c r="F178" t="str">
        <f>IFERROR(INDEX('Master - US vs THEM'!$F$2:$F$2951,MATCH($A178&amp;"|"&amp;F$1,'Master - US vs THEM'!$G$2:$G$2951,0)),"")</f>
        <v>US</v>
      </c>
      <c r="G178" t="str">
        <f>IFERROR(INDEX('Master - US vs THEM'!$F$2:$F$2951,MATCH($A178&amp;"|"&amp;G$1,'Master - US vs THEM'!$G$2:$G$2951,0)),"")</f>
        <v>US</v>
      </c>
      <c r="H178" t="str">
        <f>IFERROR(INDEX('Master - US vs THEM'!$F$2:$F$2951,MATCH($A178&amp;"|"&amp;H$1,'Master - US vs THEM'!$G$2:$G$2951,0)),"")</f>
        <v>US</v>
      </c>
      <c r="I178" t="str">
        <f>IFERROR(INDEX('Master - US vs THEM'!$F$2:$F$2951,MATCH($A178&amp;"|"&amp;I$1,'Master - US vs THEM'!$G$2:$G$2951,0)),"")</f>
        <v>US</v>
      </c>
      <c r="J178" t="str">
        <f>IFERROR(INDEX('Master - US vs THEM'!$F$2:$F$2951,MATCH($A178&amp;"|"&amp;J$1,'Master - US vs THEM'!$G$2:$G$2951,0)),"")</f>
        <v>US</v>
      </c>
      <c r="K178" t="str">
        <f>IFERROR(INDEX('Master - US vs THEM'!$F$2:$F$2951,MATCH($A178&amp;"|"&amp;K$1,'Master - US vs THEM'!$G$2:$G$2951,0)),"")</f>
        <v>US</v>
      </c>
    </row>
    <row r="179" spans="1:11" x14ac:dyDescent="0.2">
      <c r="A179" t="str">
        <f>'Brand Family Territory (Enc)'!A179</f>
        <v>Good Supply</v>
      </c>
      <c r="B179" t="str">
        <f>IFERROR(INDEX('Master - US vs THEM'!$F$2:$F$2951,MATCH($A179&amp;"|"&amp;B$1,'Master - US vs THEM'!$G$2:$G$2951,0)),"")</f>
        <v>US</v>
      </c>
      <c r="C179" t="str">
        <f>IFERROR(INDEX('Master - US vs THEM'!$F$2:$F$2951,MATCH($A179&amp;"|"&amp;C$1,'Master - US vs THEM'!$G$2:$G$2951,0)),"")</f>
        <v>US</v>
      </c>
      <c r="D179" t="str">
        <f>IFERROR(INDEX('Master - US vs THEM'!$F$2:$F$2951,MATCH($A179&amp;"|"&amp;D$1,'Master - US vs THEM'!$G$2:$G$2951,0)),"")</f>
        <v>US</v>
      </c>
      <c r="E179" t="str">
        <f>IFERROR(INDEX('Master - US vs THEM'!$F$2:$F$2951,MATCH($A179&amp;"|"&amp;E$1,'Master - US vs THEM'!$G$2:$G$2951,0)),"")</f>
        <v>US</v>
      </c>
      <c r="F179" t="str">
        <f>IFERROR(INDEX('Master - US vs THEM'!$F$2:$F$2951,MATCH($A179&amp;"|"&amp;F$1,'Master - US vs THEM'!$G$2:$G$2951,0)),"")</f>
        <v>US</v>
      </c>
      <c r="G179" t="str">
        <f>IFERROR(INDEX('Master - US vs THEM'!$F$2:$F$2951,MATCH($A179&amp;"|"&amp;G$1,'Master - US vs THEM'!$G$2:$G$2951,0)),"")</f>
        <v>US</v>
      </c>
      <c r="H179" t="str">
        <f>IFERROR(INDEX('Master - US vs THEM'!$F$2:$F$2951,MATCH($A179&amp;"|"&amp;H$1,'Master - US vs THEM'!$G$2:$G$2951,0)),"")</f>
        <v>US</v>
      </c>
      <c r="I179" t="str">
        <f>IFERROR(INDEX('Master - US vs THEM'!$F$2:$F$2951,MATCH($A179&amp;"|"&amp;I$1,'Master - US vs THEM'!$G$2:$G$2951,0)),"")</f>
        <v>US</v>
      </c>
      <c r="J179" t="str">
        <f>IFERROR(INDEX('Master - US vs THEM'!$F$2:$F$2951,MATCH($A179&amp;"|"&amp;J$1,'Master - US vs THEM'!$G$2:$G$2951,0)),"")</f>
        <v>US</v>
      </c>
      <c r="K179" t="str">
        <f>IFERROR(INDEX('Master - US vs THEM'!$F$2:$F$2951,MATCH($A179&amp;"|"&amp;K$1,'Master - US vs THEM'!$G$2:$G$2951,0)),"")</f>
        <v>US</v>
      </c>
    </row>
    <row r="180" spans="1:11" x14ac:dyDescent="0.2">
      <c r="A180" t="str">
        <f>'Brand Family Territory (Enc)'!A180</f>
        <v>Great Lakes</v>
      </c>
      <c r="B180" t="str">
        <f>IFERROR(INDEX('Master - US vs THEM'!$F$2:$F$2951,MATCH($A180&amp;"|"&amp;B$1,'Master - US vs THEM'!$G$2:$G$2951,0)),"")</f>
        <v>US</v>
      </c>
      <c r="C180" t="str">
        <f>IFERROR(INDEX('Master - US vs THEM'!$F$2:$F$2951,MATCH($A180&amp;"|"&amp;C$1,'Master - US vs THEM'!$G$2:$G$2951,0)),"")</f>
        <v>US</v>
      </c>
      <c r="D180" t="str">
        <f>IFERROR(INDEX('Master - US vs THEM'!$F$2:$F$2951,MATCH($A180&amp;"|"&amp;D$1,'Master - US vs THEM'!$G$2:$G$2951,0)),"")</f>
        <v>US</v>
      </c>
      <c r="E180" t="str">
        <f>IFERROR(INDEX('Master - US vs THEM'!$F$2:$F$2951,MATCH($A180&amp;"|"&amp;E$1,'Master - US vs THEM'!$G$2:$G$2951,0)),"")</f>
        <v>US</v>
      </c>
      <c r="F180" t="str">
        <f>IFERROR(INDEX('Master - US vs THEM'!$F$2:$F$2951,MATCH($A180&amp;"|"&amp;F$1,'Master - US vs THEM'!$G$2:$G$2951,0)),"")</f>
        <v>US</v>
      </c>
      <c r="G180" t="str">
        <f>IFERROR(INDEX('Master - US vs THEM'!$F$2:$F$2951,MATCH($A180&amp;"|"&amp;G$1,'Master - US vs THEM'!$G$2:$G$2951,0)),"")</f>
        <v>US</v>
      </c>
      <c r="H180" t="str">
        <f>IFERROR(INDEX('Master - US vs THEM'!$F$2:$F$2951,MATCH($A180&amp;"|"&amp;H$1,'Master - US vs THEM'!$G$2:$G$2951,0)),"")</f>
        <v>US</v>
      </c>
      <c r="I180" t="str">
        <f>IFERROR(INDEX('Master - US vs THEM'!$F$2:$F$2951,MATCH($A180&amp;"|"&amp;I$1,'Master - US vs THEM'!$G$2:$G$2951,0)),"")</f>
        <v>US</v>
      </c>
      <c r="J180" t="str">
        <f>IFERROR(INDEX('Master - US vs THEM'!$F$2:$F$2951,MATCH($A180&amp;"|"&amp;J$1,'Master - US vs THEM'!$G$2:$G$2951,0)),"")</f>
        <v>US</v>
      </c>
      <c r="K180" t="str">
        <f>IFERROR(INDEX('Master - US vs THEM'!$F$2:$F$2951,MATCH($A180&amp;"|"&amp;K$1,'Master - US vs THEM'!$G$2:$G$2951,0)),"")</f>
        <v>US</v>
      </c>
    </row>
    <row r="181" spans="1:11" x14ac:dyDescent="0.2">
      <c r="A181" t="str">
        <f>'Brand Family Territory (Enc)'!A181</f>
        <v>Guaname Rompope</v>
      </c>
      <c r="B181" t="str">
        <f>IFERROR(INDEX('Master - US vs THEM'!$F$2:$F$2951,MATCH($A181&amp;"|"&amp;B$1,'Master - US vs THEM'!$G$2:$G$2951,0)),"")</f>
        <v>US</v>
      </c>
      <c r="C181" t="str">
        <f>IFERROR(INDEX('Master - US vs THEM'!$F$2:$F$2951,MATCH($A181&amp;"|"&amp;C$1,'Master - US vs THEM'!$G$2:$G$2951,0)),"")</f>
        <v>US</v>
      </c>
      <c r="D181" t="str">
        <f>IFERROR(INDEX('Master - US vs THEM'!$F$2:$F$2951,MATCH($A181&amp;"|"&amp;D$1,'Master - US vs THEM'!$G$2:$G$2951,0)),"")</f>
        <v>US</v>
      </c>
      <c r="E181" t="str">
        <f>IFERROR(INDEX('Master - US vs THEM'!$F$2:$F$2951,MATCH($A181&amp;"|"&amp;E$1,'Master - US vs THEM'!$G$2:$G$2951,0)),"")</f>
        <v>US</v>
      </c>
      <c r="F181" t="str">
        <f>IFERROR(INDEX('Master - US vs THEM'!$F$2:$F$2951,MATCH($A181&amp;"|"&amp;F$1,'Master - US vs THEM'!$G$2:$G$2951,0)),"")</f>
        <v>US</v>
      </c>
      <c r="G181" t="str">
        <f>IFERROR(INDEX('Master - US vs THEM'!$F$2:$F$2951,MATCH($A181&amp;"|"&amp;G$1,'Master - US vs THEM'!$G$2:$G$2951,0)),"")</f>
        <v>US</v>
      </c>
      <c r="H181" t="str">
        <f>IFERROR(INDEX('Master - US vs THEM'!$F$2:$F$2951,MATCH($A181&amp;"|"&amp;H$1,'Master - US vs THEM'!$G$2:$G$2951,0)),"")</f>
        <v>US</v>
      </c>
      <c r="I181" t="str">
        <f>IFERROR(INDEX('Master - US vs THEM'!$F$2:$F$2951,MATCH($A181&amp;"|"&amp;I$1,'Master - US vs THEM'!$G$2:$G$2951,0)),"")</f>
        <v>US</v>
      </c>
      <c r="J181" t="str">
        <f>IFERROR(INDEX('Master - US vs THEM'!$F$2:$F$2951,MATCH($A181&amp;"|"&amp;J$1,'Master - US vs THEM'!$G$2:$G$2951,0)),"")</f>
        <v>US</v>
      </c>
      <c r="K181" t="str">
        <f>IFERROR(INDEX('Master - US vs THEM'!$F$2:$F$2951,MATCH($A181&amp;"|"&amp;K$1,'Master - US vs THEM'!$G$2:$G$2951,0)),"")</f>
        <v>US</v>
      </c>
    </row>
    <row r="182" spans="1:11" x14ac:dyDescent="0.2">
      <c r="A182" t="str">
        <f>'Brand Family Territory (Enc)'!A182</f>
        <v>Gulden Draak</v>
      </c>
      <c r="B182" t="str">
        <f>IFERROR(INDEX('Master - US vs THEM'!$F$2:$F$2951,MATCH($A182&amp;"|"&amp;B$1,'Master - US vs THEM'!$G$2:$G$2951,0)),"")</f>
        <v>US</v>
      </c>
      <c r="C182" t="str">
        <f>IFERROR(INDEX('Master - US vs THEM'!$F$2:$F$2951,MATCH($A182&amp;"|"&amp;C$1,'Master - US vs THEM'!$G$2:$G$2951,0)),"")</f>
        <v>US</v>
      </c>
      <c r="D182" t="str">
        <f>IFERROR(INDEX('Master - US vs THEM'!$F$2:$F$2951,MATCH($A182&amp;"|"&amp;D$1,'Master - US vs THEM'!$G$2:$G$2951,0)),"")</f>
        <v>US</v>
      </c>
      <c r="E182" t="str">
        <f>IFERROR(INDEX('Master - US vs THEM'!$F$2:$F$2951,MATCH($A182&amp;"|"&amp;E$1,'Master - US vs THEM'!$G$2:$G$2951,0)),"")</f>
        <v>US</v>
      </c>
      <c r="F182" t="str">
        <f>IFERROR(INDEX('Master - US vs THEM'!$F$2:$F$2951,MATCH($A182&amp;"|"&amp;F$1,'Master - US vs THEM'!$G$2:$G$2951,0)),"")</f>
        <v>US</v>
      </c>
      <c r="G182" t="str">
        <f>IFERROR(INDEX('Master - US vs THEM'!$F$2:$F$2951,MATCH($A182&amp;"|"&amp;G$1,'Master - US vs THEM'!$G$2:$G$2951,0)),"")</f>
        <v>US</v>
      </c>
      <c r="H182" t="str">
        <f>IFERROR(INDEX('Master - US vs THEM'!$F$2:$F$2951,MATCH($A182&amp;"|"&amp;H$1,'Master - US vs THEM'!$G$2:$G$2951,0)),"")</f>
        <v>US</v>
      </c>
      <c r="I182" t="str">
        <f>IFERROR(INDEX('Master - US vs THEM'!$F$2:$F$2951,MATCH($A182&amp;"|"&amp;I$1,'Master - US vs THEM'!$G$2:$G$2951,0)),"")</f>
        <v>US</v>
      </c>
      <c r="J182" t="str">
        <f>IFERROR(INDEX('Master - US vs THEM'!$F$2:$F$2951,MATCH($A182&amp;"|"&amp;J$1,'Master - US vs THEM'!$G$2:$G$2951,0)),"")</f>
        <v>US</v>
      </c>
      <c r="K182" t="str">
        <f>IFERROR(INDEX('Master - US vs THEM'!$F$2:$F$2951,MATCH($A182&amp;"|"&amp;K$1,'Master - US vs THEM'!$G$2:$G$2951,0)),"")</f>
        <v>US</v>
      </c>
    </row>
    <row r="183" spans="1:11" x14ac:dyDescent="0.2">
      <c r="A183" t="str">
        <f>'Brand Family Territory (Enc)'!A183</f>
        <v>Happy Flower</v>
      </c>
      <c r="B183" t="str">
        <f>IFERROR(INDEX('Master - US vs THEM'!$F$2:$F$2951,MATCH($A183&amp;"|"&amp;B$1,'Master - US vs THEM'!$G$2:$G$2951,0)),"")</f>
        <v>US</v>
      </c>
      <c r="C183" t="str">
        <f>IFERROR(INDEX('Master - US vs THEM'!$F$2:$F$2951,MATCH($A183&amp;"|"&amp;C$1,'Master - US vs THEM'!$G$2:$G$2951,0)),"")</f>
        <v>US</v>
      </c>
      <c r="D183" t="str">
        <f>IFERROR(INDEX('Master - US vs THEM'!$F$2:$F$2951,MATCH($A183&amp;"|"&amp;D$1,'Master - US vs THEM'!$G$2:$G$2951,0)),"")</f>
        <v>US</v>
      </c>
      <c r="E183" t="str">
        <f>IFERROR(INDEX('Master - US vs THEM'!$F$2:$F$2951,MATCH($A183&amp;"|"&amp;E$1,'Master - US vs THEM'!$G$2:$G$2951,0)),"")</f>
        <v>US</v>
      </c>
      <c r="F183" t="str">
        <f>IFERROR(INDEX('Master - US vs THEM'!$F$2:$F$2951,MATCH($A183&amp;"|"&amp;F$1,'Master - US vs THEM'!$G$2:$G$2951,0)),"")</f>
        <v>US</v>
      </c>
      <c r="G183" t="str">
        <f>IFERROR(INDEX('Master - US vs THEM'!$F$2:$F$2951,MATCH($A183&amp;"|"&amp;G$1,'Master - US vs THEM'!$G$2:$G$2951,0)),"")</f>
        <v>US</v>
      </c>
      <c r="H183" t="str">
        <f>IFERROR(INDEX('Master - US vs THEM'!$F$2:$F$2951,MATCH($A183&amp;"|"&amp;H$1,'Master - US vs THEM'!$G$2:$G$2951,0)),"")</f>
        <v>US</v>
      </c>
      <c r="I183" t="str">
        <f>IFERROR(INDEX('Master - US vs THEM'!$F$2:$F$2951,MATCH($A183&amp;"|"&amp;I$1,'Master - US vs THEM'!$G$2:$G$2951,0)),"")</f>
        <v>US</v>
      </c>
      <c r="J183" t="str">
        <f>IFERROR(INDEX('Master - US vs THEM'!$F$2:$F$2951,MATCH($A183&amp;"|"&amp;J$1,'Master - US vs THEM'!$G$2:$G$2951,0)),"")</f>
        <v>US</v>
      </c>
      <c r="K183" t="str">
        <f>IFERROR(INDEX('Master - US vs THEM'!$F$2:$F$2951,MATCH($A183&amp;"|"&amp;K$1,'Master - US vs THEM'!$G$2:$G$2951,0)),"")</f>
        <v>US</v>
      </c>
    </row>
    <row r="184" spans="1:11" x14ac:dyDescent="0.2">
      <c r="A184" t="str">
        <f>'Brand Family Territory (Enc)'!A184</f>
        <v>Hectare's</v>
      </c>
      <c r="B184" t="str">
        <f>IFERROR(INDEX('Master - US vs THEM'!$F$2:$F$2951,MATCH($A184&amp;"|"&amp;B$1,'Master - US vs THEM'!$G$2:$G$2951,0)),"")</f>
        <v>US</v>
      </c>
      <c r="C184" t="str">
        <f>IFERROR(INDEX('Master - US vs THEM'!$F$2:$F$2951,MATCH($A184&amp;"|"&amp;C$1,'Master - US vs THEM'!$G$2:$G$2951,0)),"")</f>
        <v>US</v>
      </c>
      <c r="D184" t="str">
        <f>IFERROR(INDEX('Master - US vs THEM'!$F$2:$F$2951,MATCH($A184&amp;"|"&amp;D$1,'Master - US vs THEM'!$G$2:$G$2951,0)),"")</f>
        <v>US</v>
      </c>
      <c r="E184" t="str">
        <f>IFERROR(INDEX('Master - US vs THEM'!$F$2:$F$2951,MATCH($A184&amp;"|"&amp;E$1,'Master - US vs THEM'!$G$2:$G$2951,0)),"")</f>
        <v>US</v>
      </c>
      <c r="F184" t="str">
        <f>IFERROR(INDEX('Master - US vs THEM'!$F$2:$F$2951,MATCH($A184&amp;"|"&amp;F$1,'Master - US vs THEM'!$G$2:$G$2951,0)),"")</f>
        <v>US</v>
      </c>
      <c r="G184" t="str">
        <f>IFERROR(INDEX('Master - US vs THEM'!$F$2:$F$2951,MATCH($A184&amp;"|"&amp;G$1,'Master - US vs THEM'!$G$2:$G$2951,0)),"")</f>
        <v>US</v>
      </c>
      <c r="H184" t="str">
        <f>IFERROR(INDEX('Master - US vs THEM'!$F$2:$F$2951,MATCH($A184&amp;"|"&amp;H$1,'Master - US vs THEM'!$G$2:$G$2951,0)),"")</f>
        <v>US</v>
      </c>
      <c r="I184" t="str">
        <f>IFERROR(INDEX('Master - US vs THEM'!$F$2:$F$2951,MATCH($A184&amp;"|"&amp;I$1,'Master - US vs THEM'!$G$2:$G$2951,0)),"")</f>
        <v>US</v>
      </c>
      <c r="J184" t="str">
        <f>IFERROR(INDEX('Master - US vs THEM'!$F$2:$F$2951,MATCH($A184&amp;"|"&amp;J$1,'Master - US vs THEM'!$G$2:$G$2951,0)),"")</f>
        <v>US</v>
      </c>
      <c r="K184" t="str">
        <f>IFERROR(INDEX('Master - US vs THEM'!$F$2:$F$2951,MATCH($A184&amp;"|"&amp;K$1,'Master - US vs THEM'!$G$2:$G$2951,0)),"")</f>
        <v>US</v>
      </c>
    </row>
    <row r="185" spans="1:11" x14ac:dyDescent="0.2">
      <c r="A185" t="str">
        <f>'Brand Family Territory (Enc)'!A185</f>
        <v>Herb &amp; Bloom</v>
      </c>
      <c r="B185" t="str">
        <f>IFERROR(INDEX('Master - US vs THEM'!$F$2:$F$2951,MATCH($A185&amp;"|"&amp;B$1,'Master - US vs THEM'!$G$2:$G$2951,0)),"")</f>
        <v>US</v>
      </c>
      <c r="C185" t="str">
        <f>IFERROR(INDEX('Master - US vs THEM'!$F$2:$F$2951,MATCH($A185&amp;"|"&amp;C$1,'Master - US vs THEM'!$G$2:$G$2951,0)),"")</f>
        <v>US</v>
      </c>
      <c r="D185" t="str">
        <f>IFERROR(INDEX('Master - US vs THEM'!$F$2:$F$2951,MATCH($A185&amp;"|"&amp;D$1,'Master - US vs THEM'!$G$2:$G$2951,0)),"")</f>
        <v>US</v>
      </c>
      <c r="E185" t="str">
        <f>IFERROR(INDEX('Master - US vs THEM'!$F$2:$F$2951,MATCH($A185&amp;"|"&amp;E$1,'Master - US vs THEM'!$G$2:$G$2951,0)),"")</f>
        <v>US</v>
      </c>
      <c r="F185" t="str">
        <f>IFERROR(INDEX('Master - US vs THEM'!$F$2:$F$2951,MATCH($A185&amp;"|"&amp;F$1,'Master - US vs THEM'!$G$2:$G$2951,0)),"")</f>
        <v>US</v>
      </c>
      <c r="G185" t="str">
        <f>IFERROR(INDEX('Master - US vs THEM'!$F$2:$F$2951,MATCH($A185&amp;"|"&amp;G$1,'Master - US vs THEM'!$G$2:$G$2951,0)),"")</f>
        <v>US</v>
      </c>
      <c r="H185" t="str">
        <f>IFERROR(INDEX('Master - US vs THEM'!$F$2:$F$2951,MATCH($A185&amp;"|"&amp;H$1,'Master - US vs THEM'!$G$2:$G$2951,0)),"")</f>
        <v>US</v>
      </c>
      <c r="I185" t="str">
        <f>IFERROR(INDEX('Master - US vs THEM'!$F$2:$F$2951,MATCH($A185&amp;"|"&amp;I$1,'Master - US vs THEM'!$G$2:$G$2951,0)),"")</f>
        <v>US</v>
      </c>
      <c r="J185" t="str">
        <f>IFERROR(INDEX('Master - US vs THEM'!$F$2:$F$2951,MATCH($A185&amp;"|"&amp;J$1,'Master - US vs THEM'!$G$2:$G$2951,0)),"")</f>
        <v>US</v>
      </c>
      <c r="K185" t="str">
        <f>IFERROR(INDEX('Master - US vs THEM'!$F$2:$F$2951,MATCH($A185&amp;"|"&amp;K$1,'Master - US vs THEM'!$G$2:$G$2951,0)),"")</f>
        <v>US</v>
      </c>
    </row>
    <row r="186" spans="1:11" x14ac:dyDescent="0.2">
      <c r="A186" t="str">
        <f>'Brand Family Territory (Enc)'!A186</f>
        <v>Hofbrau Usa</v>
      </c>
      <c r="B186" t="str">
        <f>IFERROR(INDEX('Master - US vs THEM'!$F$2:$F$2951,MATCH($A186&amp;"|"&amp;B$1,'Master - US vs THEM'!$G$2:$G$2951,0)),"")</f>
        <v>US</v>
      </c>
      <c r="C186" t="str">
        <f>IFERROR(INDEX('Master - US vs THEM'!$F$2:$F$2951,MATCH($A186&amp;"|"&amp;C$1,'Master - US vs THEM'!$G$2:$G$2951,0)),"")</f>
        <v>US</v>
      </c>
      <c r="D186" t="str">
        <f>IFERROR(INDEX('Master - US vs THEM'!$F$2:$F$2951,MATCH($A186&amp;"|"&amp;D$1,'Master - US vs THEM'!$G$2:$G$2951,0)),"")</f>
        <v>US</v>
      </c>
      <c r="E186" t="str">
        <f>IFERROR(INDEX('Master - US vs THEM'!$F$2:$F$2951,MATCH($A186&amp;"|"&amp;E$1,'Master - US vs THEM'!$G$2:$G$2951,0)),"")</f>
        <v>US</v>
      </c>
      <c r="F186" t="str">
        <f>IFERROR(INDEX('Master - US vs THEM'!$F$2:$F$2951,MATCH($A186&amp;"|"&amp;F$1,'Master - US vs THEM'!$G$2:$G$2951,0)),"")</f>
        <v>US</v>
      </c>
      <c r="G186" t="str">
        <f>IFERROR(INDEX('Master - US vs THEM'!$F$2:$F$2951,MATCH($A186&amp;"|"&amp;G$1,'Master - US vs THEM'!$G$2:$G$2951,0)),"")</f>
        <v>US</v>
      </c>
      <c r="H186" t="str">
        <f>IFERROR(INDEX('Master - US vs THEM'!$F$2:$F$2951,MATCH($A186&amp;"|"&amp;H$1,'Master - US vs THEM'!$G$2:$G$2951,0)),"")</f>
        <v>US</v>
      </c>
      <c r="I186" t="str">
        <f>IFERROR(INDEX('Master - US vs THEM'!$F$2:$F$2951,MATCH($A186&amp;"|"&amp;I$1,'Master - US vs THEM'!$G$2:$G$2951,0)),"")</f>
        <v>US</v>
      </c>
      <c r="J186" t="str">
        <f>IFERROR(INDEX('Master - US vs THEM'!$F$2:$F$2951,MATCH($A186&amp;"|"&amp;J$1,'Master - US vs THEM'!$G$2:$G$2951,0)),"")</f>
        <v>US</v>
      </c>
      <c r="K186" t="str">
        <f>IFERROR(INDEX('Master - US vs THEM'!$F$2:$F$2951,MATCH($A186&amp;"|"&amp;K$1,'Master - US vs THEM'!$G$2:$G$2951,0)),"")</f>
        <v>US</v>
      </c>
    </row>
    <row r="187" spans="1:11" x14ac:dyDescent="0.2">
      <c r="A187" t="str">
        <f>'Brand Family Territory (Enc)'!A187</f>
        <v>Greek Spirits</v>
      </c>
      <c r="B187" t="str">
        <f>IFERROR(INDEX('Master - US vs THEM'!$F$2:$F$2951,MATCH($A187&amp;"|"&amp;B$1,'Master - US vs THEM'!$G$2:$G$2951,0)),"")</f>
        <v>US</v>
      </c>
      <c r="C187" t="str">
        <f>IFERROR(INDEX('Master - US vs THEM'!$F$2:$F$2951,MATCH($A187&amp;"|"&amp;C$1,'Master - US vs THEM'!$G$2:$G$2951,0)),"")</f>
        <v>US</v>
      </c>
      <c r="D187" t="str">
        <f>IFERROR(INDEX('Master - US vs THEM'!$F$2:$F$2951,MATCH($A187&amp;"|"&amp;D$1,'Master - US vs THEM'!$G$2:$G$2951,0)),"")</f>
        <v>US</v>
      </c>
      <c r="E187" t="str">
        <f>IFERROR(INDEX('Master - US vs THEM'!$F$2:$F$2951,MATCH($A187&amp;"|"&amp;E$1,'Master - US vs THEM'!$G$2:$G$2951,0)),"")</f>
        <v>US</v>
      </c>
      <c r="F187" t="str">
        <f>IFERROR(INDEX('Master - US vs THEM'!$F$2:$F$2951,MATCH($A187&amp;"|"&amp;F$1,'Master - US vs THEM'!$G$2:$G$2951,0)),"")</f>
        <v>US</v>
      </c>
      <c r="G187" t="str">
        <f>IFERROR(INDEX('Master - US vs THEM'!$F$2:$F$2951,MATCH($A187&amp;"|"&amp;G$1,'Master - US vs THEM'!$G$2:$G$2951,0)),"")</f>
        <v>US</v>
      </c>
      <c r="H187" t="str">
        <f>IFERROR(INDEX('Master - US vs THEM'!$F$2:$F$2951,MATCH($A187&amp;"|"&amp;H$1,'Master - US vs THEM'!$G$2:$G$2951,0)),"")</f>
        <v>US</v>
      </c>
      <c r="I187" t="str">
        <f>IFERROR(INDEX('Master - US vs THEM'!$F$2:$F$2951,MATCH($A187&amp;"|"&amp;I$1,'Master - US vs THEM'!$G$2:$G$2951,0)),"")</f>
        <v>US</v>
      </c>
      <c r="J187" t="str">
        <f>IFERROR(INDEX('Master - US vs THEM'!$F$2:$F$2951,MATCH($A187&amp;"|"&amp;J$1,'Master - US vs THEM'!$G$2:$G$2951,0)),"")</f>
        <v>US</v>
      </c>
      <c r="K187" t="str">
        <f>IFERROR(INDEX('Master - US vs THEM'!$F$2:$F$2951,MATCH($A187&amp;"|"&amp;K$1,'Master - US vs THEM'!$G$2:$G$2951,0)),"")</f>
        <v>US</v>
      </c>
    </row>
    <row r="188" spans="1:11" x14ac:dyDescent="0.2">
      <c r="A188" t="str">
        <f>'Brand Family Territory (Enc)'!A188</f>
        <v>Jack Daniels Country Cocktails</v>
      </c>
      <c r="B188" t="str">
        <f>IFERROR(INDEX('Master - US vs THEM'!$F$2:$F$2951,MATCH($A188&amp;"|"&amp;B$1,'Master - US vs THEM'!$G$2:$G$2951,0)),"")</f>
        <v>US</v>
      </c>
      <c r="C188" t="str">
        <f>IFERROR(INDEX('Master - US vs THEM'!$F$2:$F$2951,MATCH($A188&amp;"|"&amp;C$1,'Master - US vs THEM'!$G$2:$G$2951,0)),"")</f>
        <v>US</v>
      </c>
      <c r="D188" t="str">
        <f>IFERROR(INDEX('Master - US vs THEM'!$F$2:$F$2951,MATCH($A188&amp;"|"&amp;D$1,'Master - US vs THEM'!$G$2:$G$2951,0)),"")</f>
        <v>US</v>
      </c>
      <c r="E188" t="str">
        <f>IFERROR(INDEX('Master - US vs THEM'!$F$2:$F$2951,MATCH($A188&amp;"|"&amp;E$1,'Master - US vs THEM'!$G$2:$G$2951,0)),"")</f>
        <v>US</v>
      </c>
      <c r="F188" t="str">
        <f>IFERROR(INDEX('Master - US vs THEM'!$F$2:$F$2951,MATCH($A188&amp;"|"&amp;F$1,'Master - US vs THEM'!$G$2:$G$2951,0)),"")</f>
        <v>US</v>
      </c>
      <c r="G188" t="str">
        <f>IFERROR(INDEX('Master - US vs THEM'!$F$2:$F$2951,MATCH($A188&amp;"|"&amp;G$1,'Master - US vs THEM'!$G$2:$G$2951,0)),"")</f>
        <v>US</v>
      </c>
      <c r="H188" t="str">
        <f>IFERROR(INDEX('Master - US vs THEM'!$F$2:$F$2951,MATCH($A188&amp;"|"&amp;H$1,'Master - US vs THEM'!$G$2:$G$2951,0)),"")</f>
        <v>US</v>
      </c>
      <c r="I188" t="str">
        <f>IFERROR(INDEX('Master - US vs THEM'!$F$2:$F$2951,MATCH($A188&amp;"|"&amp;I$1,'Master - US vs THEM'!$G$2:$G$2951,0)),"")</f>
        <v>US</v>
      </c>
      <c r="J188" t="str">
        <f>IFERROR(INDEX('Master - US vs THEM'!$F$2:$F$2951,MATCH($A188&amp;"|"&amp;J$1,'Master - US vs THEM'!$G$2:$G$2951,0)),"")</f>
        <v>US</v>
      </c>
      <c r="K188" t="str">
        <f>IFERROR(INDEX('Master - US vs THEM'!$F$2:$F$2951,MATCH($A188&amp;"|"&amp;K$1,'Master - US vs THEM'!$G$2:$G$2951,0)),"")</f>
        <v>US</v>
      </c>
    </row>
    <row r="189" spans="1:11" x14ac:dyDescent="0.2">
      <c r="A189" t="str">
        <f>'Brand Family Territory (Enc)'!A189</f>
        <v>Jerzey Jungle</v>
      </c>
      <c r="B189" t="str">
        <f>IFERROR(INDEX('Master - US vs THEM'!$F$2:$F$2951,MATCH($A189&amp;"|"&amp;B$1,'Master - US vs THEM'!$G$2:$G$2951,0)),"")</f>
        <v>US</v>
      </c>
      <c r="C189" t="str">
        <f>IFERROR(INDEX('Master - US vs THEM'!$F$2:$F$2951,MATCH($A189&amp;"|"&amp;C$1,'Master - US vs THEM'!$G$2:$G$2951,0)),"")</f>
        <v>US</v>
      </c>
      <c r="D189" t="str">
        <f>IFERROR(INDEX('Master - US vs THEM'!$F$2:$F$2951,MATCH($A189&amp;"|"&amp;D$1,'Master - US vs THEM'!$G$2:$G$2951,0)),"")</f>
        <v>US</v>
      </c>
      <c r="E189" t="str">
        <f>IFERROR(INDEX('Master - US vs THEM'!$F$2:$F$2951,MATCH($A189&amp;"|"&amp;E$1,'Master - US vs THEM'!$G$2:$G$2951,0)),"")</f>
        <v>US</v>
      </c>
      <c r="F189" t="str">
        <f>IFERROR(INDEX('Master - US vs THEM'!$F$2:$F$2951,MATCH($A189&amp;"|"&amp;F$1,'Master - US vs THEM'!$G$2:$G$2951,0)),"")</f>
        <v>US</v>
      </c>
      <c r="G189" t="str">
        <f>IFERROR(INDEX('Master - US vs THEM'!$F$2:$F$2951,MATCH($A189&amp;"|"&amp;G$1,'Master - US vs THEM'!$G$2:$G$2951,0)),"")</f>
        <v>US</v>
      </c>
      <c r="H189" t="str">
        <f>IFERROR(INDEX('Master - US vs THEM'!$F$2:$F$2951,MATCH($A189&amp;"|"&amp;H$1,'Master - US vs THEM'!$G$2:$G$2951,0)),"")</f>
        <v>US</v>
      </c>
      <c r="I189" t="str">
        <f>IFERROR(INDEX('Master - US vs THEM'!$F$2:$F$2951,MATCH($A189&amp;"|"&amp;I$1,'Master - US vs THEM'!$G$2:$G$2951,0)),"")</f>
        <v>US</v>
      </c>
      <c r="J189" t="str">
        <f>IFERROR(INDEX('Master - US vs THEM'!$F$2:$F$2951,MATCH($A189&amp;"|"&amp;J$1,'Master - US vs THEM'!$G$2:$G$2951,0)),"")</f>
        <v>US</v>
      </c>
      <c r="K189" t="str">
        <f>IFERROR(INDEX('Master - US vs THEM'!$F$2:$F$2951,MATCH($A189&amp;"|"&amp;K$1,'Master - US vs THEM'!$G$2:$G$2951,0)),"")</f>
        <v>US</v>
      </c>
    </row>
    <row r="190" spans="1:11" x14ac:dyDescent="0.2">
      <c r="A190" t="str">
        <f>'Brand Family Territory (Enc)'!A190</f>
        <v>Kingfisher Premium</v>
      </c>
      <c r="B190" t="str">
        <f>IFERROR(INDEX('Master - US vs THEM'!$F$2:$F$2951,MATCH($A190&amp;"|"&amp;B$1,'Master - US vs THEM'!$G$2:$G$2951,0)),"")</f>
        <v>US</v>
      </c>
      <c r="C190" t="str">
        <f>IFERROR(INDEX('Master - US vs THEM'!$F$2:$F$2951,MATCH($A190&amp;"|"&amp;C$1,'Master - US vs THEM'!$G$2:$G$2951,0)),"")</f>
        <v>US</v>
      </c>
      <c r="D190" t="str">
        <f>IFERROR(INDEX('Master - US vs THEM'!$F$2:$F$2951,MATCH($A190&amp;"|"&amp;D$1,'Master - US vs THEM'!$G$2:$G$2951,0)),"")</f>
        <v>US</v>
      </c>
      <c r="E190" t="str">
        <f>IFERROR(INDEX('Master - US vs THEM'!$F$2:$F$2951,MATCH($A190&amp;"|"&amp;E$1,'Master - US vs THEM'!$G$2:$G$2951,0)),"")</f>
        <v>US</v>
      </c>
      <c r="F190" t="str">
        <f>IFERROR(INDEX('Master - US vs THEM'!$F$2:$F$2951,MATCH($A190&amp;"|"&amp;F$1,'Master - US vs THEM'!$G$2:$G$2951,0)),"")</f>
        <v>US</v>
      </c>
      <c r="G190" t="str">
        <f>IFERROR(INDEX('Master - US vs THEM'!$F$2:$F$2951,MATCH($A190&amp;"|"&amp;G$1,'Master - US vs THEM'!$G$2:$G$2951,0)),"")</f>
        <v>US</v>
      </c>
      <c r="H190" t="str">
        <f>IFERROR(INDEX('Master - US vs THEM'!$F$2:$F$2951,MATCH($A190&amp;"|"&amp;H$1,'Master - US vs THEM'!$G$2:$G$2951,0)),"")</f>
        <v>US</v>
      </c>
      <c r="I190" t="str">
        <f>IFERROR(INDEX('Master - US vs THEM'!$F$2:$F$2951,MATCH($A190&amp;"|"&amp;I$1,'Master - US vs THEM'!$G$2:$G$2951,0)),"")</f>
        <v>US</v>
      </c>
      <c r="J190" t="str">
        <f>IFERROR(INDEX('Master - US vs THEM'!$F$2:$F$2951,MATCH($A190&amp;"|"&amp;J$1,'Master - US vs THEM'!$G$2:$G$2951,0)),"")</f>
        <v>US</v>
      </c>
      <c r="K190" t="str">
        <f>IFERROR(INDEX('Master - US vs THEM'!$F$2:$F$2951,MATCH($A190&amp;"|"&amp;K$1,'Master - US vs THEM'!$G$2:$G$2951,0)),"")</f>
        <v>US</v>
      </c>
    </row>
    <row r="191" spans="1:11" x14ac:dyDescent="0.2">
      <c r="A191" t="str">
        <f>'Brand Family Territory (Enc)'!A191</f>
        <v>Krusovice</v>
      </c>
      <c r="B191" t="str">
        <f>IFERROR(INDEX('Master - US vs THEM'!$F$2:$F$2951,MATCH($A191&amp;"|"&amp;B$1,'Master - US vs THEM'!$G$2:$G$2951,0)),"")</f>
        <v>US</v>
      </c>
      <c r="C191" t="str">
        <f>IFERROR(INDEX('Master - US vs THEM'!$F$2:$F$2951,MATCH($A191&amp;"|"&amp;C$1,'Master - US vs THEM'!$G$2:$G$2951,0)),"")</f>
        <v>US</v>
      </c>
      <c r="D191" t="str">
        <f>IFERROR(INDEX('Master - US vs THEM'!$F$2:$F$2951,MATCH($A191&amp;"|"&amp;D$1,'Master - US vs THEM'!$G$2:$G$2951,0)),"")</f>
        <v>US</v>
      </c>
      <c r="E191" t="str">
        <f>IFERROR(INDEX('Master - US vs THEM'!$F$2:$F$2951,MATCH($A191&amp;"|"&amp;E$1,'Master - US vs THEM'!$G$2:$G$2951,0)),"")</f>
        <v>US</v>
      </c>
      <c r="F191" t="str">
        <f>IFERROR(INDEX('Master - US vs THEM'!$F$2:$F$2951,MATCH($A191&amp;"|"&amp;F$1,'Master - US vs THEM'!$G$2:$G$2951,0)),"")</f>
        <v>US</v>
      </c>
      <c r="G191" t="str">
        <f>IFERROR(INDEX('Master - US vs THEM'!$F$2:$F$2951,MATCH($A191&amp;"|"&amp;G$1,'Master - US vs THEM'!$G$2:$G$2951,0)),"")</f>
        <v>US</v>
      </c>
      <c r="H191" t="str">
        <f>IFERROR(INDEX('Master - US vs THEM'!$F$2:$F$2951,MATCH($A191&amp;"|"&amp;H$1,'Master - US vs THEM'!$G$2:$G$2951,0)),"")</f>
        <v>US</v>
      </c>
      <c r="I191" t="str">
        <f>IFERROR(INDEX('Master - US vs THEM'!$F$2:$F$2951,MATCH($A191&amp;"|"&amp;I$1,'Master - US vs THEM'!$G$2:$G$2951,0)),"")</f>
        <v>US</v>
      </c>
      <c r="J191" t="str">
        <f>IFERROR(INDEX('Master - US vs THEM'!$F$2:$F$2951,MATCH($A191&amp;"|"&amp;J$1,'Master - US vs THEM'!$G$2:$G$2951,0)),"")</f>
        <v>US</v>
      </c>
      <c r="K191" t="str">
        <f>IFERROR(INDEX('Master - US vs THEM'!$F$2:$F$2951,MATCH($A191&amp;"|"&amp;K$1,'Master - US vs THEM'!$G$2:$G$2951,0)),"")</f>
        <v>US</v>
      </c>
    </row>
    <row r="192" spans="1:11" x14ac:dyDescent="0.2">
      <c r="A192" t="str">
        <f>'Brand Family Territory (Enc)'!A192</f>
        <v>Lark Infused D9</v>
      </c>
      <c r="B192" t="str">
        <f>IFERROR(INDEX('Master - US vs THEM'!$F$2:$F$2951,MATCH($A192&amp;"|"&amp;B$1,'Master - US vs THEM'!$G$2:$G$2951,0)),"")</f>
        <v>US</v>
      </c>
      <c r="C192" t="str">
        <f>IFERROR(INDEX('Master - US vs THEM'!$F$2:$F$2951,MATCH($A192&amp;"|"&amp;C$1,'Master - US vs THEM'!$G$2:$G$2951,0)),"")</f>
        <v>US</v>
      </c>
      <c r="D192" t="str">
        <f>IFERROR(INDEX('Master - US vs THEM'!$F$2:$F$2951,MATCH($A192&amp;"|"&amp;D$1,'Master - US vs THEM'!$G$2:$G$2951,0)),"")</f>
        <v>US</v>
      </c>
      <c r="E192" t="str">
        <f>IFERROR(INDEX('Master - US vs THEM'!$F$2:$F$2951,MATCH($A192&amp;"|"&amp;E$1,'Master - US vs THEM'!$G$2:$G$2951,0)),"")</f>
        <v>US</v>
      </c>
      <c r="F192" t="str">
        <f>IFERROR(INDEX('Master - US vs THEM'!$F$2:$F$2951,MATCH($A192&amp;"|"&amp;F$1,'Master - US vs THEM'!$G$2:$G$2951,0)),"")</f>
        <v>US</v>
      </c>
      <c r="G192" t="str">
        <f>IFERROR(INDEX('Master - US vs THEM'!$F$2:$F$2951,MATCH($A192&amp;"|"&amp;G$1,'Master - US vs THEM'!$G$2:$G$2951,0)),"")</f>
        <v>US</v>
      </c>
      <c r="H192" t="str">
        <f>IFERROR(INDEX('Master - US vs THEM'!$F$2:$F$2951,MATCH($A192&amp;"|"&amp;H$1,'Master - US vs THEM'!$G$2:$G$2951,0)),"")</f>
        <v>US</v>
      </c>
      <c r="I192" t="str">
        <f>IFERROR(INDEX('Master - US vs THEM'!$F$2:$F$2951,MATCH($A192&amp;"|"&amp;I$1,'Master - US vs THEM'!$G$2:$G$2951,0)),"")</f>
        <v>US</v>
      </c>
      <c r="J192" t="str">
        <f>IFERROR(INDEX('Master - US vs THEM'!$F$2:$F$2951,MATCH($A192&amp;"|"&amp;J$1,'Master - US vs THEM'!$G$2:$G$2951,0)),"")</f>
        <v>US</v>
      </c>
      <c r="K192" t="str">
        <f>IFERROR(INDEX('Master - US vs THEM'!$F$2:$F$2951,MATCH($A192&amp;"|"&amp;K$1,'Master - US vs THEM'!$G$2:$G$2951,0)),"")</f>
        <v>US</v>
      </c>
    </row>
    <row r="193" spans="1:11" x14ac:dyDescent="0.2">
      <c r="A193" t="str">
        <f>'Brand Family Territory (Enc)'!A193</f>
        <v>Whitecap</v>
      </c>
      <c r="B193" t="str">
        <f>IFERROR(INDEX('Master - US vs THEM'!$F$2:$F$2951,MATCH($A193&amp;"|"&amp;B$1,'Master - US vs THEM'!$G$2:$G$2951,0)),"")</f>
        <v>US</v>
      </c>
      <c r="C193" t="str">
        <f>IFERROR(INDEX('Master - US vs THEM'!$F$2:$F$2951,MATCH($A193&amp;"|"&amp;C$1,'Master - US vs THEM'!$G$2:$G$2951,0)),"")</f>
        <v>US</v>
      </c>
      <c r="D193" t="str">
        <f>IFERROR(INDEX('Master - US vs THEM'!$F$2:$F$2951,MATCH($A193&amp;"|"&amp;D$1,'Master - US vs THEM'!$G$2:$G$2951,0)),"")</f>
        <v>US</v>
      </c>
      <c r="E193" t="str">
        <f>IFERROR(INDEX('Master - US vs THEM'!$F$2:$F$2951,MATCH($A193&amp;"|"&amp;E$1,'Master - US vs THEM'!$G$2:$G$2951,0)),"")</f>
        <v>US</v>
      </c>
      <c r="F193" t="str">
        <f>IFERROR(INDEX('Master - US vs THEM'!$F$2:$F$2951,MATCH($A193&amp;"|"&amp;F$1,'Master - US vs THEM'!$G$2:$G$2951,0)),"")</f>
        <v>US</v>
      </c>
      <c r="G193" t="str">
        <f>IFERROR(INDEX('Master - US vs THEM'!$F$2:$F$2951,MATCH($A193&amp;"|"&amp;G$1,'Master - US vs THEM'!$G$2:$G$2951,0)),"")</f>
        <v>US</v>
      </c>
      <c r="H193" t="str">
        <f>IFERROR(INDEX('Master - US vs THEM'!$F$2:$F$2951,MATCH($A193&amp;"|"&amp;H$1,'Master - US vs THEM'!$G$2:$G$2951,0)),"")</f>
        <v>US</v>
      </c>
      <c r="I193" t="str">
        <f>IFERROR(INDEX('Master - US vs THEM'!$F$2:$F$2951,MATCH($A193&amp;"|"&amp;I$1,'Master - US vs THEM'!$G$2:$G$2951,0)),"")</f>
        <v>US</v>
      </c>
      <c r="J193" t="str">
        <f>IFERROR(INDEX('Master - US vs THEM'!$F$2:$F$2951,MATCH($A193&amp;"|"&amp;J$1,'Master - US vs THEM'!$G$2:$G$2951,0)),"")</f>
        <v>US</v>
      </c>
      <c r="K193" t="str">
        <f>IFERROR(INDEX('Master - US vs THEM'!$F$2:$F$2951,MATCH($A193&amp;"|"&amp;K$1,'Master - US vs THEM'!$G$2:$G$2951,0)),"")</f>
        <v>US</v>
      </c>
    </row>
    <row r="194" spans="1:11" x14ac:dyDescent="0.2">
      <c r="A194" t="str">
        <f>'Brand Family Territory (Enc)'!A194</f>
        <v>Lone Star</v>
      </c>
      <c r="B194" t="str">
        <f>IFERROR(INDEX('Master - US vs THEM'!$F$2:$F$2951,MATCH($A194&amp;"|"&amp;B$1,'Master - US vs THEM'!$G$2:$G$2951,0)),"")</f>
        <v>US</v>
      </c>
      <c r="C194" t="str">
        <f>IFERROR(INDEX('Master - US vs THEM'!$F$2:$F$2951,MATCH($A194&amp;"|"&amp;C$1,'Master - US vs THEM'!$G$2:$G$2951,0)),"")</f>
        <v>US</v>
      </c>
      <c r="D194" t="str">
        <f>IFERROR(INDEX('Master - US vs THEM'!$F$2:$F$2951,MATCH($A194&amp;"|"&amp;D$1,'Master - US vs THEM'!$G$2:$G$2951,0)),"")</f>
        <v>US</v>
      </c>
      <c r="E194" t="str">
        <f>IFERROR(INDEX('Master - US vs THEM'!$F$2:$F$2951,MATCH($A194&amp;"|"&amp;E$1,'Master - US vs THEM'!$G$2:$G$2951,0)),"")</f>
        <v>US</v>
      </c>
      <c r="F194" t="str">
        <f>IFERROR(INDEX('Master - US vs THEM'!$F$2:$F$2951,MATCH($A194&amp;"|"&amp;F$1,'Master - US vs THEM'!$G$2:$G$2951,0)),"")</f>
        <v>US</v>
      </c>
      <c r="G194" t="str">
        <f>IFERROR(INDEX('Master - US vs THEM'!$F$2:$F$2951,MATCH($A194&amp;"|"&amp;G$1,'Master - US vs THEM'!$G$2:$G$2951,0)),"")</f>
        <v>US</v>
      </c>
      <c r="H194" t="str">
        <f>IFERROR(INDEX('Master - US vs THEM'!$F$2:$F$2951,MATCH($A194&amp;"|"&amp;H$1,'Master - US vs THEM'!$G$2:$G$2951,0)),"")</f>
        <v>US</v>
      </c>
      <c r="I194" t="str">
        <f>IFERROR(INDEX('Master - US vs THEM'!$F$2:$F$2951,MATCH($A194&amp;"|"&amp;I$1,'Master - US vs THEM'!$G$2:$G$2951,0)),"")</f>
        <v>US</v>
      </c>
      <c r="J194" t="str">
        <f>IFERROR(INDEX('Master - US vs THEM'!$F$2:$F$2951,MATCH($A194&amp;"|"&amp;J$1,'Master - US vs THEM'!$G$2:$G$2951,0)),"")</f>
        <v>US</v>
      </c>
      <c r="K194" t="str">
        <f>IFERROR(INDEX('Master - US vs THEM'!$F$2:$F$2951,MATCH($A194&amp;"|"&amp;K$1,'Master - US vs THEM'!$G$2:$G$2951,0)),"")</f>
        <v>US</v>
      </c>
    </row>
    <row r="195" spans="1:11" x14ac:dyDescent="0.2">
      <c r="A195" t="str">
        <f>'Brand Family Territory (Enc)'!A195</f>
        <v>Long Trail</v>
      </c>
      <c r="B195" t="str">
        <f>IFERROR(INDEX('Master - US vs THEM'!$F$2:$F$2951,MATCH($A195&amp;"|"&amp;B$1,'Master - US vs THEM'!$G$2:$G$2951,0)),"")</f>
        <v>US</v>
      </c>
      <c r="C195" t="str">
        <f>IFERROR(INDEX('Master - US vs THEM'!$F$2:$F$2951,MATCH($A195&amp;"|"&amp;C$1,'Master - US vs THEM'!$G$2:$G$2951,0)),"")</f>
        <v>US</v>
      </c>
      <c r="D195" t="str">
        <f>IFERROR(INDEX('Master - US vs THEM'!$F$2:$F$2951,MATCH($A195&amp;"|"&amp;D$1,'Master - US vs THEM'!$G$2:$G$2951,0)),"")</f>
        <v>US</v>
      </c>
      <c r="E195" t="str">
        <f>IFERROR(INDEX('Master - US vs THEM'!$F$2:$F$2951,MATCH($A195&amp;"|"&amp;E$1,'Master - US vs THEM'!$G$2:$G$2951,0)),"")</f>
        <v>US</v>
      </c>
      <c r="F195" t="str">
        <f>IFERROR(INDEX('Master - US vs THEM'!$F$2:$F$2951,MATCH($A195&amp;"|"&amp;F$1,'Master - US vs THEM'!$G$2:$G$2951,0)),"")</f>
        <v>US</v>
      </c>
      <c r="G195" t="str">
        <f>IFERROR(INDEX('Master - US vs THEM'!$F$2:$F$2951,MATCH($A195&amp;"|"&amp;G$1,'Master - US vs THEM'!$G$2:$G$2951,0)),"")</f>
        <v>US</v>
      </c>
      <c r="H195" t="str">
        <f>IFERROR(INDEX('Master - US vs THEM'!$F$2:$F$2951,MATCH($A195&amp;"|"&amp;H$1,'Master - US vs THEM'!$G$2:$G$2951,0)),"")</f>
        <v>US</v>
      </c>
      <c r="I195" t="str">
        <f>IFERROR(INDEX('Master - US vs THEM'!$F$2:$F$2951,MATCH($A195&amp;"|"&amp;I$1,'Master - US vs THEM'!$G$2:$G$2951,0)),"")</f>
        <v>US</v>
      </c>
      <c r="J195" t="str">
        <f>IFERROR(INDEX('Master - US vs THEM'!$F$2:$F$2951,MATCH($A195&amp;"|"&amp;J$1,'Master - US vs THEM'!$G$2:$G$2951,0)),"")</f>
        <v>US</v>
      </c>
      <c r="K195" t="str">
        <f>IFERROR(INDEX('Master - US vs THEM'!$F$2:$F$2951,MATCH($A195&amp;"|"&amp;K$1,'Master - US vs THEM'!$G$2:$G$2951,0)),"")</f>
        <v>US</v>
      </c>
    </row>
    <row r="196" spans="1:11" x14ac:dyDescent="0.2">
      <c r="A196" t="str">
        <f>'Brand Family Territory (Enc)'!A196</f>
        <v>Caravella</v>
      </c>
      <c r="B196" t="str">
        <f>IFERROR(INDEX('Master - US vs THEM'!$F$2:$F$2951,MATCH($A196&amp;"|"&amp;B$1,'Master - US vs THEM'!$G$2:$G$2951,0)),"")</f>
        <v>US</v>
      </c>
      <c r="C196" t="str">
        <f>IFERROR(INDEX('Master - US vs THEM'!$F$2:$F$2951,MATCH($A196&amp;"|"&amp;C$1,'Master - US vs THEM'!$G$2:$G$2951,0)),"")</f>
        <v>US</v>
      </c>
      <c r="D196" t="str">
        <f>IFERROR(INDEX('Master - US vs THEM'!$F$2:$F$2951,MATCH($A196&amp;"|"&amp;D$1,'Master - US vs THEM'!$G$2:$G$2951,0)),"")</f>
        <v>US</v>
      </c>
      <c r="E196" t="str">
        <f>IFERROR(INDEX('Master - US vs THEM'!$F$2:$F$2951,MATCH($A196&amp;"|"&amp;E$1,'Master - US vs THEM'!$G$2:$G$2951,0)),"")</f>
        <v>US</v>
      </c>
      <c r="F196" t="str">
        <f>IFERROR(INDEX('Master - US vs THEM'!$F$2:$F$2951,MATCH($A196&amp;"|"&amp;F$1,'Master - US vs THEM'!$G$2:$G$2951,0)),"")</f>
        <v>US</v>
      </c>
      <c r="G196" t="str">
        <f>IFERROR(INDEX('Master - US vs THEM'!$F$2:$F$2951,MATCH($A196&amp;"|"&amp;G$1,'Master - US vs THEM'!$G$2:$G$2951,0)),"")</f>
        <v>US</v>
      </c>
      <c r="H196" t="str">
        <f>IFERROR(INDEX('Master - US vs THEM'!$F$2:$F$2951,MATCH($A196&amp;"|"&amp;H$1,'Master - US vs THEM'!$G$2:$G$2951,0)),"")</f>
        <v>US</v>
      </c>
      <c r="I196" t="str">
        <f>IFERROR(INDEX('Master - US vs THEM'!$F$2:$F$2951,MATCH($A196&amp;"|"&amp;I$1,'Master - US vs THEM'!$G$2:$G$2951,0)),"")</f>
        <v>US</v>
      </c>
      <c r="J196" t="str">
        <f>IFERROR(INDEX('Master - US vs THEM'!$F$2:$F$2951,MATCH($A196&amp;"|"&amp;J$1,'Master - US vs THEM'!$G$2:$G$2951,0)),"")</f>
        <v>US</v>
      </c>
      <c r="K196" t="str">
        <f>IFERROR(INDEX('Master - US vs THEM'!$F$2:$F$2951,MATCH($A196&amp;"|"&amp;K$1,'Master - US vs THEM'!$G$2:$G$2951,0)),"")</f>
        <v>US</v>
      </c>
    </row>
    <row r="197" spans="1:11" x14ac:dyDescent="0.2">
      <c r="A197" t="str">
        <f>'Brand Family Territory (Enc)'!A197</f>
        <v>Mackeson</v>
      </c>
      <c r="B197" t="str">
        <f>IFERROR(INDEX('Master - US vs THEM'!$F$2:$F$2951,MATCH($A197&amp;"|"&amp;B$1,'Master - US vs THEM'!$G$2:$G$2951,0)),"")</f>
        <v>US</v>
      </c>
      <c r="C197" t="str">
        <f>IFERROR(INDEX('Master - US vs THEM'!$F$2:$F$2951,MATCH($A197&amp;"|"&amp;C$1,'Master - US vs THEM'!$G$2:$G$2951,0)),"")</f>
        <v>US</v>
      </c>
      <c r="D197" t="str">
        <f>IFERROR(INDEX('Master - US vs THEM'!$F$2:$F$2951,MATCH($A197&amp;"|"&amp;D$1,'Master - US vs THEM'!$G$2:$G$2951,0)),"")</f>
        <v>US</v>
      </c>
      <c r="E197" t="str">
        <f>IFERROR(INDEX('Master - US vs THEM'!$F$2:$F$2951,MATCH($A197&amp;"|"&amp;E$1,'Master - US vs THEM'!$G$2:$G$2951,0)),"")</f>
        <v>US</v>
      </c>
      <c r="F197" t="str">
        <f>IFERROR(INDEX('Master - US vs THEM'!$F$2:$F$2951,MATCH($A197&amp;"|"&amp;F$1,'Master - US vs THEM'!$G$2:$G$2951,0)),"")</f>
        <v>US</v>
      </c>
      <c r="G197" t="str">
        <f>IFERROR(INDEX('Master - US vs THEM'!$F$2:$F$2951,MATCH($A197&amp;"|"&amp;G$1,'Master - US vs THEM'!$G$2:$G$2951,0)),"")</f>
        <v>US</v>
      </c>
      <c r="H197" t="str">
        <f>IFERROR(INDEX('Master - US vs THEM'!$F$2:$F$2951,MATCH($A197&amp;"|"&amp;H$1,'Master - US vs THEM'!$G$2:$G$2951,0)),"")</f>
        <v>US</v>
      </c>
      <c r="I197" t="str">
        <f>IFERROR(INDEX('Master - US vs THEM'!$F$2:$F$2951,MATCH($A197&amp;"|"&amp;I$1,'Master - US vs THEM'!$G$2:$G$2951,0)),"")</f>
        <v>US</v>
      </c>
      <c r="J197" t="str">
        <f>IFERROR(INDEX('Master - US vs THEM'!$F$2:$F$2951,MATCH($A197&amp;"|"&amp;J$1,'Master - US vs THEM'!$G$2:$G$2951,0)),"")</f>
        <v>US</v>
      </c>
      <c r="K197" t="str">
        <f>IFERROR(INDEX('Master - US vs THEM'!$F$2:$F$2951,MATCH($A197&amp;"|"&amp;K$1,'Master - US vs THEM'!$G$2:$G$2951,0)),"")</f>
        <v>US</v>
      </c>
    </row>
    <row r="198" spans="1:11" x14ac:dyDescent="0.2">
      <c r="A198" t="str">
        <f>'Brand Family Territory (Enc)'!A198</f>
        <v>Magners</v>
      </c>
      <c r="B198" t="str">
        <f>IFERROR(INDEX('Master - US vs THEM'!$F$2:$F$2951,MATCH($A198&amp;"|"&amp;B$1,'Master - US vs THEM'!$G$2:$G$2951,0)),"")</f>
        <v>US</v>
      </c>
      <c r="C198" t="str">
        <f>IFERROR(INDEX('Master - US vs THEM'!$F$2:$F$2951,MATCH($A198&amp;"|"&amp;C$1,'Master - US vs THEM'!$G$2:$G$2951,0)),"")</f>
        <v>US</v>
      </c>
      <c r="D198" t="str">
        <f>IFERROR(INDEX('Master - US vs THEM'!$F$2:$F$2951,MATCH($A198&amp;"|"&amp;D$1,'Master - US vs THEM'!$G$2:$G$2951,0)),"")</f>
        <v>US</v>
      </c>
      <c r="E198" t="str">
        <f>IFERROR(INDEX('Master - US vs THEM'!$F$2:$F$2951,MATCH($A198&amp;"|"&amp;E$1,'Master - US vs THEM'!$G$2:$G$2951,0)),"")</f>
        <v>US</v>
      </c>
      <c r="F198" t="str">
        <f>IFERROR(INDEX('Master - US vs THEM'!$F$2:$F$2951,MATCH($A198&amp;"|"&amp;F$1,'Master - US vs THEM'!$G$2:$G$2951,0)),"")</f>
        <v>US</v>
      </c>
      <c r="G198" t="str">
        <f>IFERROR(INDEX('Master - US vs THEM'!$F$2:$F$2951,MATCH($A198&amp;"|"&amp;G$1,'Master - US vs THEM'!$G$2:$G$2951,0)),"")</f>
        <v>US</v>
      </c>
      <c r="H198" t="str">
        <f>IFERROR(INDEX('Master - US vs THEM'!$F$2:$F$2951,MATCH($A198&amp;"|"&amp;H$1,'Master - US vs THEM'!$G$2:$G$2951,0)),"")</f>
        <v>US</v>
      </c>
      <c r="I198" t="str">
        <f>IFERROR(INDEX('Master - US vs THEM'!$F$2:$F$2951,MATCH($A198&amp;"|"&amp;I$1,'Master - US vs THEM'!$G$2:$G$2951,0)),"")</f>
        <v>US</v>
      </c>
      <c r="J198" t="str">
        <f>IFERROR(INDEX('Master - US vs THEM'!$F$2:$F$2951,MATCH($A198&amp;"|"&amp;J$1,'Master - US vs THEM'!$G$2:$G$2951,0)),"")</f>
        <v>US</v>
      </c>
      <c r="K198" t="str">
        <f>IFERROR(INDEX('Master - US vs THEM'!$F$2:$F$2951,MATCH($A198&amp;"|"&amp;K$1,'Master - US vs THEM'!$G$2:$G$2951,0)),"")</f>
        <v>US</v>
      </c>
    </row>
    <row r="199" spans="1:11" x14ac:dyDescent="0.2">
      <c r="A199" t="str">
        <f>'Brand Family Territory (Enc)'!A199</f>
        <v>Malibu Splash</v>
      </c>
      <c r="B199" t="str">
        <f>IFERROR(INDEX('Master - US vs THEM'!$F$2:$F$2951,MATCH($A199&amp;"|"&amp;B$1,'Master - US vs THEM'!$G$2:$G$2951,0)),"")</f>
        <v>US</v>
      </c>
      <c r="C199" t="str">
        <f>IFERROR(INDEX('Master - US vs THEM'!$F$2:$F$2951,MATCH($A199&amp;"|"&amp;C$1,'Master - US vs THEM'!$G$2:$G$2951,0)),"")</f>
        <v>US</v>
      </c>
      <c r="D199" t="str">
        <f>IFERROR(INDEX('Master - US vs THEM'!$F$2:$F$2951,MATCH($A199&amp;"|"&amp;D$1,'Master - US vs THEM'!$G$2:$G$2951,0)),"")</f>
        <v>US</v>
      </c>
      <c r="E199" t="str">
        <f>IFERROR(INDEX('Master - US vs THEM'!$F$2:$F$2951,MATCH($A199&amp;"|"&amp;E$1,'Master - US vs THEM'!$G$2:$G$2951,0)),"")</f>
        <v>US</v>
      </c>
      <c r="F199" t="str">
        <f>IFERROR(INDEX('Master - US vs THEM'!$F$2:$F$2951,MATCH($A199&amp;"|"&amp;F$1,'Master - US vs THEM'!$G$2:$G$2951,0)),"")</f>
        <v>US</v>
      </c>
      <c r="G199" t="str">
        <f>IFERROR(INDEX('Master - US vs THEM'!$F$2:$F$2951,MATCH($A199&amp;"|"&amp;G$1,'Master - US vs THEM'!$G$2:$G$2951,0)),"")</f>
        <v>US</v>
      </c>
      <c r="H199" t="str">
        <f>IFERROR(INDEX('Master - US vs THEM'!$F$2:$F$2951,MATCH($A199&amp;"|"&amp;H$1,'Master - US vs THEM'!$G$2:$G$2951,0)),"")</f>
        <v>US</v>
      </c>
      <c r="I199" t="str">
        <f>IFERROR(INDEX('Master - US vs THEM'!$F$2:$F$2951,MATCH($A199&amp;"|"&amp;I$1,'Master - US vs THEM'!$G$2:$G$2951,0)),"")</f>
        <v>US</v>
      </c>
      <c r="J199" t="str">
        <f>IFERROR(INDEX('Master - US vs THEM'!$F$2:$F$2951,MATCH($A199&amp;"|"&amp;J$1,'Master - US vs THEM'!$G$2:$G$2951,0)),"")</f>
        <v>US</v>
      </c>
      <c r="K199" t="str">
        <f>IFERROR(INDEX('Master - US vs THEM'!$F$2:$F$2951,MATCH($A199&amp;"|"&amp;K$1,'Master - US vs THEM'!$G$2:$G$2951,0)),"")</f>
        <v>US</v>
      </c>
    </row>
    <row r="200" spans="1:11" x14ac:dyDescent="0.2">
      <c r="A200" t="str">
        <f>'Brand Family Territory (Enc)'!A200</f>
        <v>Mckenzie's</v>
      </c>
      <c r="B200" t="str">
        <f>IFERROR(INDEX('Master - US vs THEM'!$F$2:$F$2951,MATCH($A200&amp;"|"&amp;B$1,'Master - US vs THEM'!$G$2:$G$2951,0)),"")</f>
        <v>US</v>
      </c>
      <c r="C200" t="str">
        <f>IFERROR(INDEX('Master - US vs THEM'!$F$2:$F$2951,MATCH($A200&amp;"|"&amp;C$1,'Master - US vs THEM'!$G$2:$G$2951,0)),"")</f>
        <v>US</v>
      </c>
      <c r="D200" t="str">
        <f>IFERROR(INDEX('Master - US vs THEM'!$F$2:$F$2951,MATCH($A200&amp;"|"&amp;D$1,'Master - US vs THEM'!$G$2:$G$2951,0)),"")</f>
        <v>US</v>
      </c>
      <c r="E200" t="str">
        <f>IFERROR(INDEX('Master - US vs THEM'!$F$2:$F$2951,MATCH($A200&amp;"|"&amp;E$1,'Master - US vs THEM'!$G$2:$G$2951,0)),"")</f>
        <v>US</v>
      </c>
      <c r="F200" t="str">
        <f>IFERROR(INDEX('Master - US vs THEM'!$F$2:$F$2951,MATCH($A200&amp;"|"&amp;F$1,'Master - US vs THEM'!$G$2:$G$2951,0)),"")</f>
        <v>US</v>
      </c>
      <c r="G200" t="str">
        <f>IFERROR(INDEX('Master - US vs THEM'!$F$2:$F$2951,MATCH($A200&amp;"|"&amp;G$1,'Master - US vs THEM'!$G$2:$G$2951,0)),"")</f>
        <v>THEM</v>
      </c>
      <c r="H200" t="str">
        <f>IFERROR(INDEX('Master - US vs THEM'!$F$2:$F$2951,MATCH($A200&amp;"|"&amp;H$1,'Master - US vs THEM'!$G$2:$G$2951,0)),"")</f>
        <v>THEM</v>
      </c>
      <c r="I200" t="str">
        <f>IFERROR(INDEX('Master - US vs THEM'!$F$2:$F$2951,MATCH($A200&amp;"|"&amp;I$1,'Master - US vs THEM'!$G$2:$G$2951,0)),"")</f>
        <v>THEM</v>
      </c>
      <c r="J200" t="str">
        <f>IFERROR(INDEX('Master - US vs THEM'!$F$2:$F$2951,MATCH($A200&amp;"|"&amp;J$1,'Master - US vs THEM'!$G$2:$G$2951,0)),"")</f>
        <v>THEM</v>
      </c>
      <c r="K200" t="str">
        <f>IFERROR(INDEX('Master - US vs THEM'!$F$2:$F$2951,MATCH($A200&amp;"|"&amp;K$1,'Master - US vs THEM'!$G$2:$G$2951,0)),"")</f>
        <v>THEM</v>
      </c>
    </row>
    <row r="201" spans="1:11" x14ac:dyDescent="0.2">
      <c r="A201" t="str">
        <f>'Brand Family Territory (Enc)'!A201</f>
        <v>Molly's</v>
      </c>
      <c r="B201" t="str">
        <f>IFERROR(INDEX('Master - US vs THEM'!$F$2:$F$2951,MATCH($A201&amp;"|"&amp;B$1,'Master - US vs THEM'!$G$2:$G$2951,0)),"")</f>
        <v>US</v>
      </c>
      <c r="C201" t="str">
        <f>IFERROR(INDEX('Master - US vs THEM'!$F$2:$F$2951,MATCH($A201&amp;"|"&amp;C$1,'Master - US vs THEM'!$G$2:$G$2951,0)),"")</f>
        <v>US</v>
      </c>
      <c r="D201" t="str">
        <f>IFERROR(INDEX('Master - US vs THEM'!$F$2:$F$2951,MATCH($A201&amp;"|"&amp;D$1,'Master - US vs THEM'!$G$2:$G$2951,0)),"")</f>
        <v>US</v>
      </c>
      <c r="E201" t="str">
        <f>IFERROR(INDEX('Master - US vs THEM'!$F$2:$F$2951,MATCH($A201&amp;"|"&amp;E$1,'Master - US vs THEM'!$G$2:$G$2951,0)),"")</f>
        <v>US</v>
      </c>
      <c r="F201" t="str">
        <f>IFERROR(INDEX('Master - US vs THEM'!$F$2:$F$2951,MATCH($A201&amp;"|"&amp;F$1,'Master - US vs THEM'!$G$2:$G$2951,0)),"")</f>
        <v>US</v>
      </c>
      <c r="G201" t="str">
        <f>IFERROR(INDEX('Master - US vs THEM'!$F$2:$F$2951,MATCH($A201&amp;"|"&amp;G$1,'Master - US vs THEM'!$G$2:$G$2951,0)),"")</f>
        <v>US</v>
      </c>
      <c r="H201" t="str">
        <f>IFERROR(INDEX('Master - US vs THEM'!$F$2:$F$2951,MATCH($A201&amp;"|"&amp;H$1,'Master - US vs THEM'!$G$2:$G$2951,0)),"")</f>
        <v>US</v>
      </c>
      <c r="I201" t="str">
        <f>IFERROR(INDEX('Master - US vs THEM'!$F$2:$F$2951,MATCH($A201&amp;"|"&amp;I$1,'Master - US vs THEM'!$G$2:$G$2951,0)),"")</f>
        <v>US</v>
      </c>
      <c r="J201" t="str">
        <f>IFERROR(INDEX('Master - US vs THEM'!$F$2:$F$2951,MATCH($A201&amp;"|"&amp;J$1,'Master - US vs THEM'!$G$2:$G$2951,0)),"")</f>
        <v>US</v>
      </c>
      <c r="K201" t="str">
        <f>IFERROR(INDEX('Master - US vs THEM'!$F$2:$F$2951,MATCH($A201&amp;"|"&amp;K$1,'Master - US vs THEM'!$G$2:$G$2951,0)),"")</f>
        <v>US</v>
      </c>
    </row>
    <row r="202" spans="1:11" x14ac:dyDescent="0.2">
      <c r="A202" t="str">
        <f>'Brand Family Territory (Enc)'!A202</f>
        <v>Montauk</v>
      </c>
      <c r="B202" t="str">
        <f>IFERROR(INDEX('Master - US vs THEM'!$F$2:$F$2951,MATCH($A202&amp;"|"&amp;B$1,'Master - US vs THEM'!$G$2:$G$2951,0)),"")</f>
        <v>US</v>
      </c>
      <c r="C202" t="str">
        <f>IFERROR(INDEX('Master - US vs THEM'!$F$2:$F$2951,MATCH($A202&amp;"|"&amp;C$1,'Master - US vs THEM'!$G$2:$G$2951,0)),"")</f>
        <v>US</v>
      </c>
      <c r="D202" t="str">
        <f>IFERROR(INDEX('Master - US vs THEM'!$F$2:$F$2951,MATCH($A202&amp;"|"&amp;D$1,'Master - US vs THEM'!$G$2:$G$2951,0)),"")</f>
        <v>US</v>
      </c>
      <c r="E202" t="str">
        <f>IFERROR(INDEX('Master - US vs THEM'!$F$2:$F$2951,MATCH($A202&amp;"|"&amp;E$1,'Master - US vs THEM'!$G$2:$G$2951,0)),"")</f>
        <v>US</v>
      </c>
      <c r="F202" t="str">
        <f>IFERROR(INDEX('Master - US vs THEM'!$F$2:$F$2951,MATCH($A202&amp;"|"&amp;F$1,'Master - US vs THEM'!$G$2:$G$2951,0)),"")</f>
        <v>US</v>
      </c>
      <c r="G202" t="str">
        <f>IFERROR(INDEX('Master - US vs THEM'!$F$2:$F$2951,MATCH($A202&amp;"|"&amp;G$1,'Master - US vs THEM'!$G$2:$G$2951,0)),"")</f>
        <v>US</v>
      </c>
      <c r="H202" t="str">
        <f>IFERROR(INDEX('Master - US vs THEM'!$F$2:$F$2951,MATCH($A202&amp;"|"&amp;H$1,'Master - US vs THEM'!$G$2:$G$2951,0)),"")</f>
        <v>US</v>
      </c>
      <c r="I202" t="str">
        <f>IFERROR(INDEX('Master - US vs THEM'!$F$2:$F$2951,MATCH($A202&amp;"|"&amp;I$1,'Master - US vs THEM'!$G$2:$G$2951,0)),"")</f>
        <v>US</v>
      </c>
      <c r="J202" t="str">
        <f>IFERROR(INDEX('Master - US vs THEM'!$F$2:$F$2951,MATCH($A202&amp;"|"&amp;J$1,'Master - US vs THEM'!$G$2:$G$2951,0)),"")</f>
        <v>US</v>
      </c>
      <c r="K202" t="str">
        <f>IFERROR(INDEX('Master - US vs THEM'!$F$2:$F$2951,MATCH($A202&amp;"|"&amp;K$1,'Master - US vs THEM'!$G$2:$G$2951,0)),"")</f>
        <v>US</v>
      </c>
    </row>
    <row r="203" spans="1:11" x14ac:dyDescent="0.2">
      <c r="A203" t="str">
        <f>'Brand Family Territory (Enc)'!A203</f>
        <v>Monte Xanic</v>
      </c>
      <c r="B203" t="str">
        <f>IFERROR(INDEX('Master - US vs THEM'!$F$2:$F$2951,MATCH($A203&amp;"|"&amp;B$1,'Master - US vs THEM'!$G$2:$G$2951,0)),"")</f>
        <v>US</v>
      </c>
      <c r="C203" t="str">
        <f>IFERROR(INDEX('Master - US vs THEM'!$F$2:$F$2951,MATCH($A203&amp;"|"&amp;C$1,'Master - US vs THEM'!$G$2:$G$2951,0)),"")</f>
        <v>US</v>
      </c>
      <c r="D203" t="str">
        <f>IFERROR(INDEX('Master - US vs THEM'!$F$2:$F$2951,MATCH($A203&amp;"|"&amp;D$1,'Master - US vs THEM'!$G$2:$G$2951,0)),"")</f>
        <v>US</v>
      </c>
      <c r="E203" t="str">
        <f>IFERROR(INDEX('Master - US vs THEM'!$F$2:$F$2951,MATCH($A203&amp;"|"&amp;E$1,'Master - US vs THEM'!$G$2:$G$2951,0)),"")</f>
        <v>US</v>
      </c>
      <c r="F203" t="str">
        <f>IFERROR(INDEX('Master - US vs THEM'!$F$2:$F$2951,MATCH($A203&amp;"|"&amp;F$1,'Master - US vs THEM'!$G$2:$G$2951,0)),"")</f>
        <v>US</v>
      </c>
      <c r="G203" t="str">
        <f>IFERROR(INDEX('Master - US vs THEM'!$F$2:$F$2951,MATCH($A203&amp;"|"&amp;G$1,'Master - US vs THEM'!$G$2:$G$2951,0)),"")</f>
        <v>US</v>
      </c>
      <c r="H203" t="str">
        <f>IFERROR(INDEX('Master - US vs THEM'!$F$2:$F$2951,MATCH($A203&amp;"|"&amp;H$1,'Master - US vs THEM'!$G$2:$G$2951,0)),"")</f>
        <v>US</v>
      </c>
      <c r="I203" t="str">
        <f>IFERROR(INDEX('Master - US vs THEM'!$F$2:$F$2951,MATCH($A203&amp;"|"&amp;I$1,'Master - US vs THEM'!$G$2:$G$2951,0)),"")</f>
        <v>US</v>
      </c>
      <c r="J203" t="str">
        <f>IFERROR(INDEX('Master - US vs THEM'!$F$2:$F$2951,MATCH($A203&amp;"|"&amp;J$1,'Master - US vs THEM'!$G$2:$G$2951,0)),"")</f>
        <v>US</v>
      </c>
      <c r="K203" t="str">
        <f>IFERROR(INDEX('Master - US vs THEM'!$F$2:$F$2951,MATCH($A203&amp;"|"&amp;K$1,'Master - US vs THEM'!$G$2:$G$2951,0)),"")</f>
        <v>US</v>
      </c>
    </row>
    <row r="204" spans="1:11" x14ac:dyDescent="0.2">
      <c r="A204" t="str">
        <f>'Brand Family Territory (Enc)'!A204</f>
        <v>Mythos</v>
      </c>
      <c r="B204" t="str">
        <f>IFERROR(INDEX('Master - US vs THEM'!$F$2:$F$2951,MATCH($A204&amp;"|"&amp;B$1,'Master - US vs THEM'!$G$2:$G$2951,0)),"")</f>
        <v>US</v>
      </c>
      <c r="C204" t="str">
        <f>IFERROR(INDEX('Master - US vs THEM'!$F$2:$F$2951,MATCH($A204&amp;"|"&amp;C$1,'Master - US vs THEM'!$G$2:$G$2951,0)),"")</f>
        <v>US</v>
      </c>
      <c r="D204" t="str">
        <f>IFERROR(INDEX('Master - US vs THEM'!$F$2:$F$2951,MATCH($A204&amp;"|"&amp;D$1,'Master - US vs THEM'!$G$2:$G$2951,0)),"")</f>
        <v>US</v>
      </c>
      <c r="E204" t="str">
        <f>IFERROR(INDEX('Master - US vs THEM'!$F$2:$F$2951,MATCH($A204&amp;"|"&amp;E$1,'Master - US vs THEM'!$G$2:$G$2951,0)),"")</f>
        <v>US</v>
      </c>
      <c r="F204" t="str">
        <f>IFERROR(INDEX('Master - US vs THEM'!$F$2:$F$2951,MATCH($A204&amp;"|"&amp;F$1,'Master - US vs THEM'!$G$2:$G$2951,0)),"")</f>
        <v>US</v>
      </c>
      <c r="G204" t="str">
        <f>IFERROR(INDEX('Master - US vs THEM'!$F$2:$F$2951,MATCH($A204&amp;"|"&amp;G$1,'Master - US vs THEM'!$G$2:$G$2951,0)),"")</f>
        <v>US</v>
      </c>
      <c r="H204" t="str">
        <f>IFERROR(INDEX('Master - US vs THEM'!$F$2:$F$2951,MATCH($A204&amp;"|"&amp;H$1,'Master - US vs THEM'!$G$2:$G$2951,0)),"")</f>
        <v>US</v>
      </c>
      <c r="I204" t="str">
        <f>IFERROR(INDEX('Master - US vs THEM'!$F$2:$F$2951,MATCH($A204&amp;"|"&amp;I$1,'Master - US vs THEM'!$G$2:$G$2951,0)),"")</f>
        <v>US</v>
      </c>
      <c r="J204" t="str">
        <f>IFERROR(INDEX('Master - US vs THEM'!$F$2:$F$2951,MATCH($A204&amp;"|"&amp;J$1,'Master - US vs THEM'!$G$2:$G$2951,0)),"")</f>
        <v>US</v>
      </c>
      <c r="K204" t="str">
        <f>IFERROR(INDEX('Master - US vs THEM'!$F$2:$F$2951,MATCH($A204&amp;"|"&amp;K$1,'Master - US vs THEM'!$G$2:$G$2951,0)),"")</f>
        <v>US</v>
      </c>
    </row>
    <row r="205" spans="1:11" x14ac:dyDescent="0.2">
      <c r="A205" t="str">
        <f>'Brand Family Territory (Enc)'!A205</f>
        <v>New Holland Brewing Co</v>
      </c>
      <c r="B205" t="str">
        <f>IFERROR(INDEX('Master - US vs THEM'!$F$2:$F$2951,MATCH($A205&amp;"|"&amp;B$1,'Master - US vs THEM'!$G$2:$G$2951,0)),"")</f>
        <v>US</v>
      </c>
      <c r="C205" t="str">
        <f>IFERROR(INDEX('Master - US vs THEM'!$F$2:$F$2951,MATCH($A205&amp;"|"&amp;C$1,'Master - US vs THEM'!$G$2:$G$2951,0)),"")</f>
        <v>US</v>
      </c>
      <c r="D205" t="str">
        <f>IFERROR(INDEX('Master - US vs THEM'!$F$2:$F$2951,MATCH($A205&amp;"|"&amp;D$1,'Master - US vs THEM'!$G$2:$G$2951,0)),"")</f>
        <v>US</v>
      </c>
      <c r="E205" t="str">
        <f>IFERROR(INDEX('Master - US vs THEM'!$F$2:$F$2951,MATCH($A205&amp;"|"&amp;E$1,'Master - US vs THEM'!$G$2:$G$2951,0)),"")</f>
        <v>US</v>
      </c>
      <c r="F205" t="str">
        <f>IFERROR(INDEX('Master - US vs THEM'!$F$2:$F$2951,MATCH($A205&amp;"|"&amp;F$1,'Master - US vs THEM'!$G$2:$G$2951,0)),"")</f>
        <v>US</v>
      </c>
      <c r="G205" t="str">
        <f>IFERROR(INDEX('Master - US vs THEM'!$F$2:$F$2951,MATCH($A205&amp;"|"&amp;G$1,'Master - US vs THEM'!$G$2:$G$2951,0)),"")</f>
        <v>US</v>
      </c>
      <c r="H205" t="str">
        <f>IFERROR(INDEX('Master - US vs THEM'!$F$2:$F$2951,MATCH($A205&amp;"|"&amp;H$1,'Master - US vs THEM'!$G$2:$G$2951,0)),"")</f>
        <v>US</v>
      </c>
      <c r="I205" t="str">
        <f>IFERROR(INDEX('Master - US vs THEM'!$F$2:$F$2951,MATCH($A205&amp;"|"&amp;I$1,'Master - US vs THEM'!$G$2:$G$2951,0)),"")</f>
        <v>US</v>
      </c>
      <c r="J205" t="str">
        <f>IFERROR(INDEX('Master - US vs THEM'!$F$2:$F$2951,MATCH($A205&amp;"|"&amp;J$1,'Master - US vs THEM'!$G$2:$G$2951,0)),"")</f>
        <v>US</v>
      </c>
      <c r="K205" t="str">
        <f>IFERROR(INDEX('Master - US vs THEM'!$F$2:$F$2951,MATCH($A205&amp;"|"&amp;K$1,'Master - US vs THEM'!$G$2:$G$2951,0)),"")</f>
        <v>US</v>
      </c>
    </row>
    <row r="206" spans="1:11" x14ac:dyDescent="0.2">
      <c r="A206" t="str">
        <f>'Brand Family Territory (Enc)'!A206</f>
        <v>Newburgh</v>
      </c>
      <c r="B206" t="str">
        <f>IFERROR(INDEX('Master - US vs THEM'!$F$2:$F$2951,MATCH($A206&amp;"|"&amp;B$1,'Master - US vs THEM'!$G$2:$G$2951,0)),"")</f>
        <v>US</v>
      </c>
      <c r="C206" t="str">
        <f>IFERROR(INDEX('Master - US vs THEM'!$F$2:$F$2951,MATCH($A206&amp;"|"&amp;C$1,'Master - US vs THEM'!$G$2:$G$2951,0)),"")</f>
        <v>US</v>
      </c>
      <c r="D206" t="str">
        <f>IFERROR(INDEX('Master - US vs THEM'!$F$2:$F$2951,MATCH($A206&amp;"|"&amp;D$1,'Master - US vs THEM'!$G$2:$G$2951,0)),"")</f>
        <v>US</v>
      </c>
      <c r="E206" t="str">
        <f>IFERROR(INDEX('Master - US vs THEM'!$F$2:$F$2951,MATCH($A206&amp;"|"&amp;E$1,'Master - US vs THEM'!$G$2:$G$2951,0)),"")</f>
        <v>US</v>
      </c>
      <c r="F206" t="str">
        <f>IFERROR(INDEX('Master - US vs THEM'!$F$2:$F$2951,MATCH($A206&amp;"|"&amp;F$1,'Master - US vs THEM'!$G$2:$G$2951,0)),"")</f>
        <v>US</v>
      </c>
      <c r="G206" t="str">
        <f>IFERROR(INDEX('Master - US vs THEM'!$F$2:$F$2951,MATCH($A206&amp;"|"&amp;G$1,'Master - US vs THEM'!$G$2:$G$2951,0)),"")</f>
        <v>US</v>
      </c>
      <c r="H206" t="str">
        <f>IFERROR(INDEX('Master - US vs THEM'!$F$2:$F$2951,MATCH($A206&amp;"|"&amp;H$1,'Master - US vs THEM'!$G$2:$G$2951,0)),"")</f>
        <v>US</v>
      </c>
      <c r="I206" t="str">
        <f>IFERROR(INDEX('Master - US vs THEM'!$F$2:$F$2951,MATCH($A206&amp;"|"&amp;I$1,'Master - US vs THEM'!$G$2:$G$2951,0)),"")</f>
        <v>US</v>
      </c>
      <c r="J206" t="str">
        <f>IFERROR(INDEX('Master - US vs THEM'!$F$2:$F$2951,MATCH($A206&amp;"|"&amp;J$1,'Master - US vs THEM'!$G$2:$G$2951,0)),"")</f>
        <v>US</v>
      </c>
      <c r="K206" t="str">
        <f>IFERROR(INDEX('Master - US vs THEM'!$F$2:$F$2951,MATCH($A206&amp;"|"&amp;K$1,'Master - US vs THEM'!$G$2:$G$2951,0)),"")</f>
        <v>US</v>
      </c>
    </row>
    <row r="207" spans="1:11" x14ac:dyDescent="0.2">
      <c r="A207" t="str">
        <f>'Brand Family Territory (Enc)'!A207</f>
        <v>Small Town</v>
      </c>
      <c r="B207" t="str">
        <f>IFERROR(INDEX('Master - US vs THEM'!$F$2:$F$2951,MATCH($A207&amp;"|"&amp;B$1,'Master - US vs THEM'!$G$2:$G$2951,0)),"")</f>
        <v>US</v>
      </c>
      <c r="C207" t="str">
        <f>IFERROR(INDEX('Master - US vs THEM'!$F$2:$F$2951,MATCH($A207&amp;"|"&amp;C$1,'Master - US vs THEM'!$G$2:$G$2951,0)),"")</f>
        <v>US</v>
      </c>
      <c r="D207" t="str">
        <f>IFERROR(INDEX('Master - US vs THEM'!$F$2:$F$2951,MATCH($A207&amp;"|"&amp;D$1,'Master - US vs THEM'!$G$2:$G$2951,0)),"")</f>
        <v>US</v>
      </c>
      <c r="E207" t="str">
        <f>IFERROR(INDEX('Master - US vs THEM'!$F$2:$F$2951,MATCH($A207&amp;"|"&amp;E$1,'Master - US vs THEM'!$G$2:$G$2951,0)),"")</f>
        <v>US</v>
      </c>
      <c r="F207" t="str">
        <f>IFERROR(INDEX('Master - US vs THEM'!$F$2:$F$2951,MATCH($A207&amp;"|"&amp;F$1,'Master - US vs THEM'!$G$2:$G$2951,0)),"")</f>
        <v>US</v>
      </c>
      <c r="G207" t="str">
        <f>IFERROR(INDEX('Master - US vs THEM'!$F$2:$F$2951,MATCH($A207&amp;"|"&amp;G$1,'Master - US vs THEM'!$G$2:$G$2951,0)),"")</f>
        <v>US</v>
      </c>
      <c r="H207" t="str">
        <f>IFERROR(INDEX('Master - US vs THEM'!$F$2:$F$2951,MATCH($A207&amp;"|"&amp;H$1,'Master - US vs THEM'!$G$2:$G$2951,0)),"")</f>
        <v>US</v>
      </c>
      <c r="I207" t="str">
        <f>IFERROR(INDEX('Master - US vs THEM'!$F$2:$F$2951,MATCH($A207&amp;"|"&amp;I$1,'Master - US vs THEM'!$G$2:$G$2951,0)),"")</f>
        <v>US</v>
      </c>
      <c r="J207" t="str">
        <f>IFERROR(INDEX('Master - US vs THEM'!$F$2:$F$2951,MATCH($A207&amp;"|"&amp;J$1,'Master - US vs THEM'!$G$2:$G$2951,0)),"")</f>
        <v>US</v>
      </c>
      <c r="K207" t="str">
        <f>IFERROR(INDEX('Master - US vs THEM'!$F$2:$F$2951,MATCH($A207&amp;"|"&amp;K$1,'Master - US vs THEM'!$G$2:$G$2951,0)),"")</f>
        <v>US</v>
      </c>
    </row>
    <row r="208" spans="1:11" x14ac:dyDescent="0.2">
      <c r="A208" t="str">
        <f>'Brand Family Territory (Enc)'!A208</f>
        <v>Old Milwaukee</v>
      </c>
      <c r="B208" t="str">
        <f>IFERROR(INDEX('Master - US vs THEM'!$F$2:$F$2951,MATCH($A208&amp;"|"&amp;B$1,'Master - US vs THEM'!$G$2:$G$2951,0)),"")</f>
        <v>US</v>
      </c>
      <c r="C208" t="str">
        <f>IFERROR(INDEX('Master - US vs THEM'!$F$2:$F$2951,MATCH($A208&amp;"|"&amp;C$1,'Master - US vs THEM'!$G$2:$G$2951,0)),"")</f>
        <v>US</v>
      </c>
      <c r="D208" t="str">
        <f>IFERROR(INDEX('Master - US vs THEM'!$F$2:$F$2951,MATCH($A208&amp;"|"&amp;D$1,'Master - US vs THEM'!$G$2:$G$2951,0)),"")</f>
        <v>US</v>
      </c>
      <c r="E208" t="str">
        <f>IFERROR(INDEX('Master - US vs THEM'!$F$2:$F$2951,MATCH($A208&amp;"|"&amp;E$1,'Master - US vs THEM'!$G$2:$G$2951,0)),"")</f>
        <v>US</v>
      </c>
      <c r="F208" t="str">
        <f>IFERROR(INDEX('Master - US vs THEM'!$F$2:$F$2951,MATCH($A208&amp;"|"&amp;F$1,'Master - US vs THEM'!$G$2:$G$2951,0)),"")</f>
        <v>US</v>
      </c>
      <c r="G208" t="str">
        <f>IFERROR(INDEX('Master - US vs THEM'!$F$2:$F$2951,MATCH($A208&amp;"|"&amp;G$1,'Master - US vs THEM'!$G$2:$G$2951,0)),"")</f>
        <v>US</v>
      </c>
      <c r="H208" t="str">
        <f>IFERROR(INDEX('Master - US vs THEM'!$F$2:$F$2951,MATCH($A208&amp;"|"&amp;H$1,'Master - US vs THEM'!$G$2:$G$2951,0)),"")</f>
        <v>US</v>
      </c>
      <c r="I208" t="str">
        <f>IFERROR(INDEX('Master - US vs THEM'!$F$2:$F$2951,MATCH($A208&amp;"|"&amp;I$1,'Master - US vs THEM'!$G$2:$G$2951,0)),"")</f>
        <v>US</v>
      </c>
      <c r="J208" t="str">
        <f>IFERROR(INDEX('Master - US vs THEM'!$F$2:$F$2951,MATCH($A208&amp;"|"&amp;J$1,'Master - US vs THEM'!$G$2:$G$2951,0)),"")</f>
        <v>US</v>
      </c>
      <c r="K208" t="str">
        <f>IFERROR(INDEX('Master - US vs THEM'!$F$2:$F$2951,MATCH($A208&amp;"|"&amp;K$1,'Master - US vs THEM'!$G$2:$G$2951,0)),"")</f>
        <v>US</v>
      </c>
    </row>
    <row r="209" spans="1:11" x14ac:dyDescent="0.2">
      <c r="A209" t="str">
        <f>'Brand Family Territory (Enc)'!A209</f>
        <v>Otter Creek</v>
      </c>
      <c r="B209" t="str">
        <f>IFERROR(INDEX('Master - US vs THEM'!$F$2:$F$2951,MATCH($A209&amp;"|"&amp;B$1,'Master - US vs THEM'!$G$2:$G$2951,0)),"")</f>
        <v>US</v>
      </c>
      <c r="C209" t="str">
        <f>IFERROR(INDEX('Master - US vs THEM'!$F$2:$F$2951,MATCH($A209&amp;"|"&amp;C$1,'Master - US vs THEM'!$G$2:$G$2951,0)),"")</f>
        <v>US</v>
      </c>
      <c r="D209" t="str">
        <f>IFERROR(INDEX('Master - US vs THEM'!$F$2:$F$2951,MATCH($A209&amp;"|"&amp;D$1,'Master - US vs THEM'!$G$2:$G$2951,0)),"")</f>
        <v>US</v>
      </c>
      <c r="E209" t="str">
        <f>IFERROR(INDEX('Master - US vs THEM'!$F$2:$F$2951,MATCH($A209&amp;"|"&amp;E$1,'Master - US vs THEM'!$G$2:$G$2951,0)),"")</f>
        <v>US</v>
      </c>
      <c r="F209" t="str">
        <f>IFERROR(INDEX('Master - US vs THEM'!$F$2:$F$2951,MATCH($A209&amp;"|"&amp;F$1,'Master - US vs THEM'!$G$2:$G$2951,0)),"")</f>
        <v>US</v>
      </c>
      <c r="G209" t="str">
        <f>IFERROR(INDEX('Master - US vs THEM'!$F$2:$F$2951,MATCH($A209&amp;"|"&amp;G$1,'Master - US vs THEM'!$G$2:$G$2951,0)),"")</f>
        <v>THEM</v>
      </c>
      <c r="H209" t="str">
        <f>IFERROR(INDEX('Master - US vs THEM'!$F$2:$F$2951,MATCH($A209&amp;"|"&amp;H$1,'Master - US vs THEM'!$G$2:$G$2951,0)),"")</f>
        <v>US</v>
      </c>
      <c r="I209" t="str">
        <f>IFERROR(INDEX('Master - US vs THEM'!$F$2:$F$2951,MATCH($A209&amp;"|"&amp;I$1,'Master - US vs THEM'!$G$2:$G$2951,0)),"")</f>
        <v>US</v>
      </c>
      <c r="J209" t="str">
        <f>IFERROR(INDEX('Master - US vs THEM'!$F$2:$F$2951,MATCH($A209&amp;"|"&amp;J$1,'Master - US vs THEM'!$G$2:$G$2951,0)),"")</f>
        <v>THEM</v>
      </c>
      <c r="K209" t="str">
        <f>IFERROR(INDEX('Master - US vs THEM'!$F$2:$F$2951,MATCH($A209&amp;"|"&amp;K$1,'Master - US vs THEM'!$G$2:$G$2951,0)),"")</f>
        <v>THEM</v>
      </c>
    </row>
    <row r="210" spans="1:11" x14ac:dyDescent="0.2">
      <c r="A210" t="str">
        <f>'Brand Family Territory (Enc)'!A210</f>
        <v>OVO Vodka</v>
      </c>
      <c r="B210" t="str">
        <f>IFERROR(INDEX('Master - US vs THEM'!$F$2:$F$2951,MATCH($A210&amp;"|"&amp;B$1,'Master - US vs THEM'!$G$2:$G$2951,0)),"")</f>
        <v>US</v>
      </c>
      <c r="C210" t="str">
        <f>IFERROR(INDEX('Master - US vs THEM'!$F$2:$F$2951,MATCH($A210&amp;"|"&amp;C$1,'Master - US vs THEM'!$G$2:$G$2951,0)),"")</f>
        <v>US</v>
      </c>
      <c r="D210" t="str">
        <f>IFERROR(INDEX('Master - US vs THEM'!$F$2:$F$2951,MATCH($A210&amp;"|"&amp;D$1,'Master - US vs THEM'!$G$2:$G$2951,0)),"")</f>
        <v>US</v>
      </c>
      <c r="E210" t="str">
        <f>IFERROR(INDEX('Master - US vs THEM'!$F$2:$F$2951,MATCH($A210&amp;"|"&amp;E$1,'Master - US vs THEM'!$G$2:$G$2951,0)),"")</f>
        <v>US</v>
      </c>
      <c r="F210" t="str">
        <f>IFERROR(INDEX('Master - US vs THEM'!$F$2:$F$2951,MATCH($A210&amp;"|"&amp;F$1,'Master - US vs THEM'!$G$2:$G$2951,0)),"")</f>
        <v>US</v>
      </c>
      <c r="G210" t="str">
        <f>IFERROR(INDEX('Master - US vs THEM'!$F$2:$F$2951,MATCH($A210&amp;"|"&amp;G$1,'Master - US vs THEM'!$G$2:$G$2951,0)),"")</f>
        <v>US</v>
      </c>
      <c r="H210" t="str">
        <f>IFERROR(INDEX('Master - US vs THEM'!$F$2:$F$2951,MATCH($A210&amp;"|"&amp;H$1,'Master - US vs THEM'!$G$2:$G$2951,0)),"")</f>
        <v>US</v>
      </c>
      <c r="I210" t="str">
        <f>IFERROR(INDEX('Master - US vs THEM'!$F$2:$F$2951,MATCH($A210&amp;"|"&amp;I$1,'Master - US vs THEM'!$G$2:$G$2951,0)),"")</f>
        <v>US</v>
      </c>
      <c r="J210" t="str">
        <f>IFERROR(INDEX('Master - US vs THEM'!$F$2:$F$2951,MATCH($A210&amp;"|"&amp;J$1,'Master - US vs THEM'!$G$2:$G$2951,0)),"")</f>
        <v>US</v>
      </c>
      <c r="K210" t="str">
        <f>IFERROR(INDEX('Master - US vs THEM'!$F$2:$F$2951,MATCH($A210&amp;"|"&amp;K$1,'Master - US vs THEM'!$G$2:$G$2951,0)),"")</f>
        <v>US</v>
      </c>
    </row>
    <row r="211" spans="1:11" x14ac:dyDescent="0.2">
      <c r="A211" t="str">
        <f>'Brand Family Territory (Enc)'!A211</f>
        <v>Pabst Blue Ribbon</v>
      </c>
      <c r="B211" t="str">
        <f>IFERROR(INDEX('Master - US vs THEM'!$F$2:$F$2951,MATCH($A211&amp;"|"&amp;B$1,'Master - US vs THEM'!$G$2:$G$2951,0)),"")</f>
        <v>US</v>
      </c>
      <c r="C211" t="str">
        <f>IFERROR(INDEX('Master - US vs THEM'!$F$2:$F$2951,MATCH($A211&amp;"|"&amp;C$1,'Master - US vs THEM'!$G$2:$G$2951,0)),"")</f>
        <v>US</v>
      </c>
      <c r="D211" t="str">
        <f>IFERROR(INDEX('Master - US vs THEM'!$F$2:$F$2951,MATCH($A211&amp;"|"&amp;D$1,'Master - US vs THEM'!$G$2:$G$2951,0)),"")</f>
        <v>US</v>
      </c>
      <c r="E211" t="str">
        <f>IFERROR(INDEX('Master - US vs THEM'!$F$2:$F$2951,MATCH($A211&amp;"|"&amp;E$1,'Master - US vs THEM'!$G$2:$G$2951,0)),"")</f>
        <v>US</v>
      </c>
      <c r="F211" t="str">
        <f>IFERROR(INDEX('Master - US vs THEM'!$F$2:$F$2951,MATCH($A211&amp;"|"&amp;F$1,'Master - US vs THEM'!$G$2:$G$2951,0)),"")</f>
        <v>US</v>
      </c>
      <c r="G211" t="str">
        <f>IFERROR(INDEX('Master - US vs THEM'!$F$2:$F$2951,MATCH($A211&amp;"|"&amp;G$1,'Master - US vs THEM'!$G$2:$G$2951,0)),"")</f>
        <v>US</v>
      </c>
      <c r="H211" t="str">
        <f>IFERROR(INDEX('Master - US vs THEM'!$F$2:$F$2951,MATCH($A211&amp;"|"&amp;H$1,'Master - US vs THEM'!$G$2:$G$2951,0)),"")</f>
        <v>US</v>
      </c>
      <c r="I211" t="str">
        <f>IFERROR(INDEX('Master - US vs THEM'!$F$2:$F$2951,MATCH($A211&amp;"|"&amp;I$1,'Master - US vs THEM'!$G$2:$G$2951,0)),"")</f>
        <v>US</v>
      </c>
      <c r="J211" t="str">
        <f>IFERROR(INDEX('Master - US vs THEM'!$F$2:$F$2951,MATCH($A211&amp;"|"&amp;J$1,'Master - US vs THEM'!$G$2:$G$2951,0)),"")</f>
        <v>US</v>
      </c>
      <c r="K211" t="str">
        <f>IFERROR(INDEX('Master - US vs THEM'!$F$2:$F$2951,MATCH($A211&amp;"|"&amp;K$1,'Master - US vs THEM'!$G$2:$G$2951,0)),"")</f>
        <v>US</v>
      </c>
    </row>
    <row r="212" spans="1:11" x14ac:dyDescent="0.2">
      <c r="A212" t="str">
        <f>'Brand Family Territory (Enc)'!A212</f>
        <v>Pabst Light</v>
      </c>
      <c r="B212" t="str">
        <f>IFERROR(INDEX('Master - US vs THEM'!$F$2:$F$2951,MATCH($A212&amp;"|"&amp;B$1,'Master - US vs THEM'!$G$2:$G$2951,0)),"")</f>
        <v>US</v>
      </c>
      <c r="C212" t="str">
        <f>IFERROR(INDEX('Master - US vs THEM'!$F$2:$F$2951,MATCH($A212&amp;"|"&amp;C$1,'Master - US vs THEM'!$G$2:$G$2951,0)),"")</f>
        <v>US</v>
      </c>
      <c r="D212" t="str">
        <f>IFERROR(INDEX('Master - US vs THEM'!$F$2:$F$2951,MATCH($A212&amp;"|"&amp;D$1,'Master - US vs THEM'!$G$2:$G$2951,0)),"")</f>
        <v>US</v>
      </c>
      <c r="E212" t="str">
        <f>IFERROR(INDEX('Master - US vs THEM'!$F$2:$F$2951,MATCH($A212&amp;"|"&amp;E$1,'Master - US vs THEM'!$G$2:$G$2951,0)),"")</f>
        <v>US</v>
      </c>
      <c r="F212" t="str">
        <f>IFERROR(INDEX('Master - US vs THEM'!$F$2:$F$2951,MATCH($A212&amp;"|"&amp;F$1,'Master - US vs THEM'!$G$2:$G$2951,0)),"")</f>
        <v>US</v>
      </c>
      <c r="G212" t="str">
        <f>IFERROR(INDEX('Master - US vs THEM'!$F$2:$F$2951,MATCH($A212&amp;"|"&amp;G$1,'Master - US vs THEM'!$G$2:$G$2951,0)),"")</f>
        <v>US</v>
      </c>
      <c r="H212" t="str">
        <f>IFERROR(INDEX('Master - US vs THEM'!$F$2:$F$2951,MATCH($A212&amp;"|"&amp;H$1,'Master - US vs THEM'!$G$2:$G$2951,0)),"")</f>
        <v>US</v>
      </c>
      <c r="I212" t="str">
        <f>IFERROR(INDEX('Master - US vs THEM'!$F$2:$F$2951,MATCH($A212&amp;"|"&amp;I$1,'Master - US vs THEM'!$G$2:$G$2951,0)),"")</f>
        <v>US</v>
      </c>
      <c r="J212" t="str">
        <f>IFERROR(INDEX('Master - US vs THEM'!$F$2:$F$2951,MATCH($A212&amp;"|"&amp;J$1,'Master - US vs THEM'!$G$2:$G$2951,0)),"")</f>
        <v>US</v>
      </c>
      <c r="K212" t="str">
        <f>IFERROR(INDEX('Master - US vs THEM'!$F$2:$F$2951,MATCH($A212&amp;"|"&amp;K$1,'Master - US vs THEM'!$G$2:$G$2951,0)),"")</f>
        <v>US</v>
      </c>
    </row>
    <row r="213" spans="1:11" x14ac:dyDescent="0.2">
      <c r="A213" t="str">
        <f>'Brand Family Territory (Enc)'!A213</f>
        <v>Palma</v>
      </c>
      <c r="B213" t="str">
        <f>IFERROR(INDEX('Master - US vs THEM'!$F$2:$F$2951,MATCH($A213&amp;"|"&amp;B$1,'Master - US vs THEM'!$G$2:$G$2951,0)),"")</f>
        <v>US</v>
      </c>
      <c r="C213" t="str">
        <f>IFERROR(INDEX('Master - US vs THEM'!$F$2:$F$2951,MATCH($A213&amp;"|"&amp;C$1,'Master - US vs THEM'!$G$2:$G$2951,0)),"")</f>
        <v>US</v>
      </c>
      <c r="D213" t="str">
        <f>IFERROR(INDEX('Master - US vs THEM'!$F$2:$F$2951,MATCH($A213&amp;"|"&amp;D$1,'Master - US vs THEM'!$G$2:$G$2951,0)),"")</f>
        <v>US</v>
      </c>
      <c r="E213" t="str">
        <f>IFERROR(INDEX('Master - US vs THEM'!$F$2:$F$2951,MATCH($A213&amp;"|"&amp;E$1,'Master - US vs THEM'!$G$2:$G$2951,0)),"")</f>
        <v>US</v>
      </c>
      <c r="F213" t="str">
        <f>IFERROR(INDEX('Master - US vs THEM'!$F$2:$F$2951,MATCH($A213&amp;"|"&amp;F$1,'Master - US vs THEM'!$G$2:$G$2951,0)),"")</f>
        <v>US</v>
      </c>
      <c r="G213" t="str">
        <f>IFERROR(INDEX('Master - US vs THEM'!$F$2:$F$2951,MATCH($A213&amp;"|"&amp;G$1,'Master - US vs THEM'!$G$2:$G$2951,0)),"")</f>
        <v>US</v>
      </c>
      <c r="H213" t="str">
        <f>IFERROR(INDEX('Master - US vs THEM'!$F$2:$F$2951,MATCH($A213&amp;"|"&amp;H$1,'Master - US vs THEM'!$G$2:$G$2951,0)),"")</f>
        <v>US</v>
      </c>
      <c r="I213" t="str">
        <f>IFERROR(INDEX('Master - US vs THEM'!$F$2:$F$2951,MATCH($A213&amp;"|"&amp;I$1,'Master - US vs THEM'!$G$2:$G$2951,0)),"")</f>
        <v>US</v>
      </c>
      <c r="J213" t="str">
        <f>IFERROR(INDEX('Master - US vs THEM'!$F$2:$F$2951,MATCH($A213&amp;"|"&amp;J$1,'Master - US vs THEM'!$G$2:$G$2951,0)),"")</f>
        <v>US</v>
      </c>
      <c r="K213" t="str">
        <f>IFERROR(INDEX('Master - US vs THEM'!$F$2:$F$2951,MATCH($A213&amp;"|"&amp;K$1,'Master - US vs THEM'!$G$2:$G$2951,0)),"")</f>
        <v>US</v>
      </c>
    </row>
    <row r="214" spans="1:11" x14ac:dyDescent="0.2">
      <c r="A214" t="str">
        <f>'Brand Family Territory (Enc)'!A214</f>
        <v>Paradisse</v>
      </c>
      <c r="B214" t="str">
        <f>IFERROR(INDEX('Master - US vs THEM'!$F$2:$F$2951,MATCH($A214&amp;"|"&amp;B$1,'Master - US vs THEM'!$G$2:$G$2951,0)),"")</f>
        <v>US</v>
      </c>
      <c r="C214" t="str">
        <f>IFERROR(INDEX('Master - US vs THEM'!$F$2:$F$2951,MATCH($A214&amp;"|"&amp;C$1,'Master - US vs THEM'!$G$2:$G$2951,0)),"")</f>
        <v>US</v>
      </c>
      <c r="D214" t="str">
        <f>IFERROR(INDEX('Master - US vs THEM'!$F$2:$F$2951,MATCH($A214&amp;"|"&amp;D$1,'Master - US vs THEM'!$G$2:$G$2951,0)),"")</f>
        <v>US</v>
      </c>
      <c r="E214" t="str">
        <f>IFERROR(INDEX('Master - US vs THEM'!$F$2:$F$2951,MATCH($A214&amp;"|"&amp;E$1,'Master - US vs THEM'!$G$2:$G$2951,0)),"")</f>
        <v>US</v>
      </c>
      <c r="F214" t="str">
        <f>IFERROR(INDEX('Master - US vs THEM'!$F$2:$F$2951,MATCH($A214&amp;"|"&amp;F$1,'Master - US vs THEM'!$G$2:$G$2951,0)),"")</f>
        <v>US</v>
      </c>
      <c r="G214" t="str">
        <f>IFERROR(INDEX('Master - US vs THEM'!$F$2:$F$2951,MATCH($A214&amp;"|"&amp;G$1,'Master - US vs THEM'!$G$2:$G$2951,0)),"")</f>
        <v>US</v>
      </c>
      <c r="H214" t="str">
        <f>IFERROR(INDEX('Master - US vs THEM'!$F$2:$F$2951,MATCH($A214&amp;"|"&amp;H$1,'Master - US vs THEM'!$G$2:$G$2951,0)),"")</f>
        <v>US</v>
      </c>
      <c r="I214" t="str">
        <f>IFERROR(INDEX('Master - US vs THEM'!$F$2:$F$2951,MATCH($A214&amp;"|"&amp;I$1,'Master - US vs THEM'!$G$2:$G$2951,0)),"")</f>
        <v>US</v>
      </c>
      <c r="J214" t="str">
        <f>IFERROR(INDEX('Master - US vs THEM'!$F$2:$F$2951,MATCH($A214&amp;"|"&amp;J$1,'Master - US vs THEM'!$G$2:$G$2951,0)),"")</f>
        <v>US</v>
      </c>
      <c r="K214" t="str">
        <f>IFERROR(INDEX('Master - US vs THEM'!$F$2:$F$2951,MATCH($A214&amp;"|"&amp;K$1,'Master - US vs THEM'!$G$2:$G$2951,0)),"")</f>
        <v>US</v>
      </c>
    </row>
    <row r="215" spans="1:11" x14ac:dyDescent="0.2">
      <c r="A215" t="str">
        <f>'Brand Family Territory (Enc)'!A215</f>
        <v>Petrus</v>
      </c>
      <c r="B215" t="str">
        <f>IFERROR(INDEX('Master - US vs THEM'!$F$2:$F$2951,MATCH($A215&amp;"|"&amp;B$1,'Master - US vs THEM'!$G$2:$G$2951,0)),"")</f>
        <v>US</v>
      </c>
      <c r="C215" t="str">
        <f>IFERROR(INDEX('Master - US vs THEM'!$F$2:$F$2951,MATCH($A215&amp;"|"&amp;C$1,'Master - US vs THEM'!$G$2:$G$2951,0)),"")</f>
        <v>US</v>
      </c>
      <c r="D215" t="str">
        <f>IFERROR(INDEX('Master - US vs THEM'!$F$2:$F$2951,MATCH($A215&amp;"|"&amp;D$1,'Master - US vs THEM'!$G$2:$G$2951,0)),"")</f>
        <v>US</v>
      </c>
      <c r="E215" t="str">
        <f>IFERROR(INDEX('Master - US vs THEM'!$F$2:$F$2951,MATCH($A215&amp;"|"&amp;E$1,'Master - US vs THEM'!$G$2:$G$2951,0)),"")</f>
        <v>US</v>
      </c>
      <c r="F215" t="str">
        <f>IFERROR(INDEX('Master - US vs THEM'!$F$2:$F$2951,MATCH($A215&amp;"|"&amp;F$1,'Master - US vs THEM'!$G$2:$G$2951,0)),"")</f>
        <v>US</v>
      </c>
      <c r="G215" t="str">
        <f>IFERROR(INDEX('Master - US vs THEM'!$F$2:$F$2951,MATCH($A215&amp;"|"&amp;G$1,'Master - US vs THEM'!$G$2:$G$2951,0)),"")</f>
        <v>US</v>
      </c>
      <c r="H215" t="str">
        <f>IFERROR(INDEX('Master - US vs THEM'!$F$2:$F$2951,MATCH($A215&amp;"|"&amp;H$1,'Master - US vs THEM'!$G$2:$G$2951,0)),"")</f>
        <v>US</v>
      </c>
      <c r="I215" t="str">
        <f>IFERROR(INDEX('Master - US vs THEM'!$F$2:$F$2951,MATCH($A215&amp;"|"&amp;I$1,'Master - US vs THEM'!$G$2:$G$2951,0)),"")</f>
        <v>US</v>
      </c>
      <c r="J215" t="str">
        <f>IFERROR(INDEX('Master - US vs THEM'!$F$2:$F$2951,MATCH($A215&amp;"|"&amp;J$1,'Master - US vs THEM'!$G$2:$G$2951,0)),"")</f>
        <v>US</v>
      </c>
      <c r="K215" t="str">
        <f>IFERROR(INDEX('Master - US vs THEM'!$F$2:$F$2951,MATCH($A215&amp;"|"&amp;K$1,'Master - US vs THEM'!$G$2:$G$2951,0)),"")</f>
        <v>US</v>
      </c>
    </row>
    <row r="216" spans="1:11" x14ac:dyDescent="0.2">
      <c r="A216" t="str">
        <f>'Brand Family Territory (Enc)'!A216</f>
        <v>Piraat</v>
      </c>
      <c r="B216" t="str">
        <f>IFERROR(INDEX('Master - US vs THEM'!$F$2:$F$2951,MATCH($A216&amp;"|"&amp;B$1,'Master - US vs THEM'!$G$2:$G$2951,0)),"")</f>
        <v>US</v>
      </c>
      <c r="C216" t="str">
        <f>IFERROR(INDEX('Master - US vs THEM'!$F$2:$F$2951,MATCH($A216&amp;"|"&amp;C$1,'Master - US vs THEM'!$G$2:$G$2951,0)),"")</f>
        <v>US</v>
      </c>
      <c r="D216" t="str">
        <f>IFERROR(INDEX('Master - US vs THEM'!$F$2:$F$2951,MATCH($A216&amp;"|"&amp;D$1,'Master - US vs THEM'!$G$2:$G$2951,0)),"")</f>
        <v>US</v>
      </c>
      <c r="E216" t="str">
        <f>IFERROR(INDEX('Master - US vs THEM'!$F$2:$F$2951,MATCH($A216&amp;"|"&amp;E$1,'Master - US vs THEM'!$G$2:$G$2951,0)),"")</f>
        <v>US</v>
      </c>
      <c r="F216" t="str">
        <f>IFERROR(INDEX('Master - US vs THEM'!$F$2:$F$2951,MATCH($A216&amp;"|"&amp;F$1,'Master - US vs THEM'!$G$2:$G$2951,0)),"")</f>
        <v>US</v>
      </c>
      <c r="G216" t="str">
        <f>IFERROR(INDEX('Master - US vs THEM'!$F$2:$F$2951,MATCH($A216&amp;"|"&amp;G$1,'Master - US vs THEM'!$G$2:$G$2951,0)),"")</f>
        <v>US</v>
      </c>
      <c r="H216" t="str">
        <f>IFERROR(INDEX('Master - US vs THEM'!$F$2:$F$2951,MATCH($A216&amp;"|"&amp;H$1,'Master - US vs THEM'!$G$2:$G$2951,0)),"")</f>
        <v>US</v>
      </c>
      <c r="I216" t="str">
        <f>IFERROR(INDEX('Master - US vs THEM'!$F$2:$F$2951,MATCH($A216&amp;"|"&amp;I$1,'Master - US vs THEM'!$G$2:$G$2951,0)),"")</f>
        <v>US</v>
      </c>
      <c r="J216" t="str">
        <f>IFERROR(INDEX('Master - US vs THEM'!$F$2:$F$2951,MATCH($A216&amp;"|"&amp;J$1,'Master - US vs THEM'!$G$2:$G$2951,0)),"")</f>
        <v>US</v>
      </c>
      <c r="K216" t="str">
        <f>IFERROR(INDEX('Master - US vs THEM'!$F$2:$F$2951,MATCH($A216&amp;"|"&amp;K$1,'Master - US vs THEM'!$G$2:$G$2951,0)),"")</f>
        <v>US</v>
      </c>
    </row>
    <row r="217" spans="1:11" x14ac:dyDescent="0.2">
      <c r="A217" t="str">
        <f>'Brand Family Territory (Enc)'!A217</f>
        <v>Whole Hog</v>
      </c>
      <c r="B217" t="str">
        <f>IFERROR(INDEX('Master - US vs THEM'!$F$2:$F$2951,MATCH($A217&amp;"|"&amp;B$1,'Master - US vs THEM'!$G$2:$G$2951,0)),"")</f>
        <v>US</v>
      </c>
      <c r="C217" t="str">
        <f>IFERROR(INDEX('Master - US vs THEM'!$F$2:$F$2951,MATCH($A217&amp;"|"&amp;C$1,'Master - US vs THEM'!$G$2:$G$2951,0)),"")</f>
        <v>US</v>
      </c>
      <c r="D217" t="str">
        <f>IFERROR(INDEX('Master - US vs THEM'!$F$2:$F$2951,MATCH($A217&amp;"|"&amp;D$1,'Master - US vs THEM'!$G$2:$G$2951,0)),"")</f>
        <v>US</v>
      </c>
      <c r="E217" t="str">
        <f>IFERROR(INDEX('Master - US vs THEM'!$F$2:$F$2951,MATCH($A217&amp;"|"&amp;E$1,'Master - US vs THEM'!$G$2:$G$2951,0)),"")</f>
        <v>US</v>
      </c>
      <c r="F217" t="str">
        <f>IFERROR(INDEX('Master - US vs THEM'!$F$2:$F$2951,MATCH($A217&amp;"|"&amp;F$1,'Master - US vs THEM'!$G$2:$G$2951,0)),"")</f>
        <v>US</v>
      </c>
      <c r="G217" t="str">
        <f>IFERROR(INDEX('Master - US vs THEM'!$F$2:$F$2951,MATCH($A217&amp;"|"&amp;G$1,'Master - US vs THEM'!$G$2:$G$2951,0)),"")</f>
        <v>US</v>
      </c>
      <c r="H217" t="str">
        <f>IFERROR(INDEX('Master - US vs THEM'!$F$2:$F$2951,MATCH($A217&amp;"|"&amp;H$1,'Master - US vs THEM'!$G$2:$G$2951,0)),"")</f>
        <v>US</v>
      </c>
      <c r="I217" t="str">
        <f>IFERROR(INDEX('Master - US vs THEM'!$F$2:$F$2951,MATCH($A217&amp;"|"&amp;I$1,'Master - US vs THEM'!$G$2:$G$2951,0)),"")</f>
        <v>US</v>
      </c>
      <c r="J217" t="str">
        <f>IFERROR(INDEX('Master - US vs THEM'!$F$2:$F$2951,MATCH($A217&amp;"|"&amp;J$1,'Master - US vs THEM'!$G$2:$G$2951,0)),"")</f>
        <v>US</v>
      </c>
      <c r="K217" t="str">
        <f>IFERROR(INDEX('Master - US vs THEM'!$F$2:$F$2951,MATCH($A217&amp;"|"&amp;K$1,'Master - US vs THEM'!$G$2:$G$2951,0)),"")</f>
        <v>US</v>
      </c>
    </row>
    <row r="218" spans="1:11" x14ac:dyDescent="0.2">
      <c r="A218" t="str">
        <f>'Brand Family Territory (Enc)'!A218</f>
        <v>Poker Import</v>
      </c>
      <c r="B218" t="str">
        <f>IFERROR(INDEX('Master - US vs THEM'!$F$2:$F$2951,MATCH($A218&amp;"|"&amp;B$1,'Master - US vs THEM'!$G$2:$G$2951,0)),"")</f>
        <v>US</v>
      </c>
      <c r="C218" t="str">
        <f>IFERROR(INDEX('Master - US vs THEM'!$F$2:$F$2951,MATCH($A218&amp;"|"&amp;C$1,'Master - US vs THEM'!$G$2:$G$2951,0)),"")</f>
        <v>US</v>
      </c>
      <c r="D218" t="str">
        <f>IFERROR(INDEX('Master - US vs THEM'!$F$2:$F$2951,MATCH($A218&amp;"|"&amp;D$1,'Master - US vs THEM'!$G$2:$G$2951,0)),"")</f>
        <v>US</v>
      </c>
      <c r="E218" t="str">
        <f>IFERROR(INDEX('Master - US vs THEM'!$F$2:$F$2951,MATCH($A218&amp;"|"&amp;E$1,'Master - US vs THEM'!$G$2:$G$2951,0)),"")</f>
        <v>US</v>
      </c>
      <c r="F218" t="str">
        <f>IFERROR(INDEX('Master - US vs THEM'!$F$2:$F$2951,MATCH($A218&amp;"|"&amp;F$1,'Master - US vs THEM'!$G$2:$G$2951,0)),"")</f>
        <v>US</v>
      </c>
      <c r="G218" t="str">
        <f>IFERROR(INDEX('Master - US vs THEM'!$F$2:$F$2951,MATCH($A218&amp;"|"&amp;G$1,'Master - US vs THEM'!$G$2:$G$2951,0)),"")</f>
        <v>US</v>
      </c>
      <c r="H218" t="str">
        <f>IFERROR(INDEX('Master - US vs THEM'!$F$2:$F$2951,MATCH($A218&amp;"|"&amp;H$1,'Master - US vs THEM'!$G$2:$G$2951,0)),"")</f>
        <v>US</v>
      </c>
      <c r="I218" t="str">
        <f>IFERROR(INDEX('Master - US vs THEM'!$F$2:$F$2951,MATCH($A218&amp;"|"&amp;I$1,'Master - US vs THEM'!$G$2:$G$2951,0)),"")</f>
        <v>US</v>
      </c>
      <c r="J218" t="str">
        <f>IFERROR(INDEX('Master - US vs THEM'!$F$2:$F$2951,MATCH($A218&amp;"|"&amp;J$1,'Master - US vs THEM'!$G$2:$G$2951,0)),"")</f>
        <v>US</v>
      </c>
      <c r="K218" t="str">
        <f>IFERROR(INDEX('Master - US vs THEM'!$F$2:$F$2951,MATCH($A218&amp;"|"&amp;K$1,'Master - US vs THEM'!$G$2:$G$2951,0)),"")</f>
        <v>US</v>
      </c>
    </row>
    <row r="219" spans="1:11" x14ac:dyDescent="0.2">
      <c r="A219" t="str">
        <f>'Brand Family Territory (Enc)'!A219</f>
        <v>Pop Sips</v>
      </c>
      <c r="B219" t="str">
        <f>IFERROR(INDEX('Master - US vs THEM'!$F$2:$F$2951,MATCH($A219&amp;"|"&amp;B$1,'Master - US vs THEM'!$G$2:$G$2951,0)),"")</f>
        <v>US</v>
      </c>
      <c r="C219" t="str">
        <f>IFERROR(INDEX('Master - US vs THEM'!$F$2:$F$2951,MATCH($A219&amp;"|"&amp;C$1,'Master - US vs THEM'!$G$2:$G$2951,0)),"")</f>
        <v>US</v>
      </c>
      <c r="D219" t="str">
        <f>IFERROR(INDEX('Master - US vs THEM'!$F$2:$F$2951,MATCH($A219&amp;"|"&amp;D$1,'Master - US vs THEM'!$G$2:$G$2951,0)),"")</f>
        <v>US</v>
      </c>
      <c r="E219" t="str">
        <f>IFERROR(INDEX('Master - US vs THEM'!$F$2:$F$2951,MATCH($A219&amp;"|"&amp;E$1,'Master - US vs THEM'!$G$2:$G$2951,0)),"")</f>
        <v>US</v>
      </c>
      <c r="F219" t="str">
        <f>IFERROR(INDEX('Master - US vs THEM'!$F$2:$F$2951,MATCH($A219&amp;"|"&amp;F$1,'Master - US vs THEM'!$G$2:$G$2951,0)),"")</f>
        <v>US</v>
      </c>
      <c r="G219" t="str">
        <f>IFERROR(INDEX('Master - US vs THEM'!$F$2:$F$2951,MATCH($A219&amp;"|"&amp;G$1,'Master - US vs THEM'!$G$2:$G$2951,0)),"")</f>
        <v>US</v>
      </c>
      <c r="H219" t="str">
        <f>IFERROR(INDEX('Master - US vs THEM'!$F$2:$F$2951,MATCH($A219&amp;"|"&amp;H$1,'Master - US vs THEM'!$G$2:$G$2951,0)),"")</f>
        <v>US</v>
      </c>
      <c r="I219" t="str">
        <f>IFERROR(INDEX('Master - US vs THEM'!$F$2:$F$2951,MATCH($A219&amp;"|"&amp;I$1,'Master - US vs THEM'!$G$2:$G$2951,0)),"")</f>
        <v>US</v>
      </c>
      <c r="J219" t="str">
        <f>IFERROR(INDEX('Master - US vs THEM'!$F$2:$F$2951,MATCH($A219&amp;"|"&amp;J$1,'Master - US vs THEM'!$G$2:$G$2951,0)),"")</f>
        <v>US</v>
      </c>
      <c r="K219" t="str">
        <f>IFERROR(INDEX('Master - US vs THEM'!$F$2:$F$2951,MATCH($A219&amp;"|"&amp;K$1,'Master - US vs THEM'!$G$2:$G$2951,0)),"")</f>
        <v>US</v>
      </c>
    </row>
    <row r="220" spans="1:11" x14ac:dyDescent="0.2">
      <c r="A220" t="str">
        <f>'Brand Family Territory (Enc)'!A220</f>
        <v>Pride &amp; Clarke</v>
      </c>
      <c r="B220" t="str">
        <f>IFERROR(INDEX('Master - US vs THEM'!$F$2:$F$2951,MATCH($A220&amp;"|"&amp;B$1,'Master - US vs THEM'!$G$2:$G$2951,0)),"")</f>
        <v>US</v>
      </c>
      <c r="C220" t="str">
        <f>IFERROR(INDEX('Master - US vs THEM'!$F$2:$F$2951,MATCH($A220&amp;"|"&amp;C$1,'Master - US vs THEM'!$G$2:$G$2951,0)),"")</f>
        <v>US</v>
      </c>
      <c r="D220" t="str">
        <f>IFERROR(INDEX('Master - US vs THEM'!$F$2:$F$2951,MATCH($A220&amp;"|"&amp;D$1,'Master - US vs THEM'!$G$2:$G$2951,0)),"")</f>
        <v>US</v>
      </c>
      <c r="E220" t="str">
        <f>IFERROR(INDEX('Master - US vs THEM'!$F$2:$F$2951,MATCH($A220&amp;"|"&amp;E$1,'Master - US vs THEM'!$G$2:$G$2951,0)),"")</f>
        <v>US</v>
      </c>
      <c r="F220" t="str">
        <f>IFERROR(INDEX('Master - US vs THEM'!$F$2:$F$2951,MATCH($A220&amp;"|"&amp;F$1,'Master - US vs THEM'!$G$2:$G$2951,0)),"")</f>
        <v>US</v>
      </c>
      <c r="G220" t="str">
        <f>IFERROR(INDEX('Master - US vs THEM'!$F$2:$F$2951,MATCH($A220&amp;"|"&amp;G$1,'Master - US vs THEM'!$G$2:$G$2951,0)),"")</f>
        <v>US</v>
      </c>
      <c r="H220" t="str">
        <f>IFERROR(INDEX('Master - US vs THEM'!$F$2:$F$2951,MATCH($A220&amp;"|"&amp;H$1,'Master - US vs THEM'!$G$2:$G$2951,0)),"")</f>
        <v>US</v>
      </c>
      <c r="I220" t="str">
        <f>IFERROR(INDEX('Master - US vs THEM'!$F$2:$F$2951,MATCH($A220&amp;"|"&amp;I$1,'Master - US vs THEM'!$G$2:$G$2951,0)),"")</f>
        <v>US</v>
      </c>
      <c r="J220" t="str">
        <f>IFERROR(INDEX('Master - US vs THEM'!$F$2:$F$2951,MATCH($A220&amp;"|"&amp;J$1,'Master - US vs THEM'!$G$2:$G$2951,0)),"")</f>
        <v>US</v>
      </c>
      <c r="K220" t="str">
        <f>IFERROR(INDEX('Master - US vs THEM'!$F$2:$F$2951,MATCH($A220&amp;"|"&amp;K$1,'Master - US vs THEM'!$G$2:$G$2951,0)),"")</f>
        <v>US</v>
      </c>
    </row>
    <row r="221" spans="1:11" x14ac:dyDescent="0.2">
      <c r="A221" t="str">
        <f>'Brand Family Territory (Enc)'!A221</f>
        <v>Quilmes</v>
      </c>
      <c r="B221" t="str">
        <f>IFERROR(INDEX('Master - US vs THEM'!$F$2:$F$2951,MATCH($A221&amp;"|"&amp;B$1,'Master - US vs THEM'!$G$2:$G$2951,0)),"")</f>
        <v>US</v>
      </c>
      <c r="C221" t="str">
        <f>IFERROR(INDEX('Master - US vs THEM'!$F$2:$F$2951,MATCH($A221&amp;"|"&amp;C$1,'Master - US vs THEM'!$G$2:$G$2951,0)),"")</f>
        <v>US</v>
      </c>
      <c r="D221" t="str">
        <f>IFERROR(INDEX('Master - US vs THEM'!$F$2:$F$2951,MATCH($A221&amp;"|"&amp;D$1,'Master - US vs THEM'!$G$2:$G$2951,0)),"")</f>
        <v>US</v>
      </c>
      <c r="E221" t="str">
        <f>IFERROR(INDEX('Master - US vs THEM'!$F$2:$F$2951,MATCH($A221&amp;"|"&amp;E$1,'Master - US vs THEM'!$G$2:$G$2951,0)),"")</f>
        <v>US</v>
      </c>
      <c r="F221" t="str">
        <f>IFERROR(INDEX('Master - US vs THEM'!$F$2:$F$2951,MATCH($A221&amp;"|"&amp;F$1,'Master - US vs THEM'!$G$2:$G$2951,0)),"")</f>
        <v>US</v>
      </c>
      <c r="G221" t="str">
        <f>IFERROR(INDEX('Master - US vs THEM'!$F$2:$F$2951,MATCH($A221&amp;"|"&amp;G$1,'Master - US vs THEM'!$G$2:$G$2951,0)),"")</f>
        <v>US</v>
      </c>
      <c r="H221" t="str">
        <f>IFERROR(INDEX('Master - US vs THEM'!$F$2:$F$2951,MATCH($A221&amp;"|"&amp;H$1,'Master - US vs THEM'!$G$2:$G$2951,0)),"")</f>
        <v>US</v>
      </c>
      <c r="I221" t="str">
        <f>IFERROR(INDEX('Master - US vs THEM'!$F$2:$F$2951,MATCH($A221&amp;"|"&amp;I$1,'Master - US vs THEM'!$G$2:$G$2951,0)),"")</f>
        <v>US</v>
      </c>
      <c r="J221" t="str">
        <f>IFERROR(INDEX('Master - US vs THEM'!$F$2:$F$2951,MATCH($A221&amp;"|"&amp;J$1,'Master - US vs THEM'!$G$2:$G$2951,0)),"")</f>
        <v>US</v>
      </c>
      <c r="K221" t="str">
        <f>IFERROR(INDEX('Master - US vs THEM'!$F$2:$F$2951,MATCH($A221&amp;"|"&amp;K$1,'Master - US vs THEM'!$G$2:$G$2951,0)),"")</f>
        <v>US</v>
      </c>
    </row>
    <row r="222" spans="1:11" x14ac:dyDescent="0.2">
      <c r="A222" t="str">
        <f>'Brand Family Territory (Enc)'!A222</f>
        <v>Radeberger</v>
      </c>
      <c r="B222" t="str">
        <f>IFERROR(INDEX('Master - US vs THEM'!$F$2:$F$2951,MATCH($A222&amp;"|"&amp;B$1,'Master - US vs THEM'!$G$2:$G$2951,0)),"")</f>
        <v>US</v>
      </c>
      <c r="C222" t="str">
        <f>IFERROR(INDEX('Master - US vs THEM'!$F$2:$F$2951,MATCH($A222&amp;"|"&amp;C$1,'Master - US vs THEM'!$G$2:$G$2951,0)),"")</f>
        <v>US</v>
      </c>
      <c r="D222" t="str">
        <f>IFERROR(INDEX('Master - US vs THEM'!$F$2:$F$2951,MATCH($A222&amp;"|"&amp;D$1,'Master - US vs THEM'!$G$2:$G$2951,0)),"")</f>
        <v>US</v>
      </c>
      <c r="E222" t="str">
        <f>IFERROR(INDEX('Master - US vs THEM'!$F$2:$F$2951,MATCH($A222&amp;"|"&amp;E$1,'Master - US vs THEM'!$G$2:$G$2951,0)),"")</f>
        <v>US</v>
      </c>
      <c r="F222" t="str">
        <f>IFERROR(INDEX('Master - US vs THEM'!$F$2:$F$2951,MATCH($A222&amp;"|"&amp;F$1,'Master - US vs THEM'!$G$2:$G$2951,0)),"")</f>
        <v>US</v>
      </c>
      <c r="G222" t="str">
        <f>IFERROR(INDEX('Master - US vs THEM'!$F$2:$F$2951,MATCH($A222&amp;"|"&amp;G$1,'Master - US vs THEM'!$G$2:$G$2951,0)),"")</f>
        <v>US</v>
      </c>
      <c r="H222" t="str">
        <f>IFERROR(INDEX('Master - US vs THEM'!$F$2:$F$2951,MATCH($A222&amp;"|"&amp;H$1,'Master - US vs THEM'!$G$2:$G$2951,0)),"")</f>
        <v>US</v>
      </c>
      <c r="I222" t="str">
        <f>IFERROR(INDEX('Master - US vs THEM'!$F$2:$F$2951,MATCH($A222&amp;"|"&amp;I$1,'Master - US vs THEM'!$G$2:$G$2951,0)),"")</f>
        <v>US</v>
      </c>
      <c r="J222" t="str">
        <f>IFERROR(INDEX('Master - US vs THEM'!$F$2:$F$2951,MATCH($A222&amp;"|"&amp;J$1,'Master - US vs THEM'!$G$2:$G$2951,0)),"")</f>
        <v>US</v>
      </c>
      <c r="K222" t="str">
        <f>IFERROR(INDEX('Master - US vs THEM'!$F$2:$F$2951,MATCH($A222&amp;"|"&amp;K$1,'Master - US vs THEM'!$G$2:$G$2951,0)),"")</f>
        <v>US</v>
      </c>
    </row>
    <row r="223" spans="1:11" x14ac:dyDescent="0.2">
      <c r="A223" t="str">
        <f>'Brand Family Territory (Enc)'!A223</f>
        <v>Right Coast</v>
      </c>
      <c r="B223" t="str">
        <f>IFERROR(INDEX('Master - US vs THEM'!$F$2:$F$2951,MATCH($A223&amp;"|"&amp;B$1,'Master - US vs THEM'!$G$2:$G$2951,0)),"")</f>
        <v>US</v>
      </c>
      <c r="C223" t="str">
        <f>IFERROR(INDEX('Master - US vs THEM'!$F$2:$F$2951,MATCH($A223&amp;"|"&amp;C$1,'Master - US vs THEM'!$G$2:$G$2951,0)),"")</f>
        <v>US</v>
      </c>
      <c r="D223" t="str">
        <f>IFERROR(INDEX('Master - US vs THEM'!$F$2:$F$2951,MATCH($A223&amp;"|"&amp;D$1,'Master - US vs THEM'!$G$2:$G$2951,0)),"")</f>
        <v>US</v>
      </c>
      <c r="E223" t="str">
        <f>IFERROR(INDEX('Master - US vs THEM'!$F$2:$F$2951,MATCH($A223&amp;"|"&amp;E$1,'Master - US vs THEM'!$G$2:$G$2951,0)),"")</f>
        <v>US</v>
      </c>
      <c r="F223" t="str">
        <f>IFERROR(INDEX('Master - US vs THEM'!$F$2:$F$2951,MATCH($A223&amp;"|"&amp;F$1,'Master - US vs THEM'!$G$2:$G$2951,0)),"")</f>
        <v>US</v>
      </c>
      <c r="G223" t="str">
        <f>IFERROR(INDEX('Master - US vs THEM'!$F$2:$F$2951,MATCH($A223&amp;"|"&amp;G$1,'Master - US vs THEM'!$G$2:$G$2951,0)),"")</f>
        <v>US</v>
      </c>
      <c r="H223" t="str">
        <f>IFERROR(INDEX('Master - US vs THEM'!$F$2:$F$2951,MATCH($A223&amp;"|"&amp;H$1,'Master - US vs THEM'!$G$2:$G$2951,0)),"")</f>
        <v>US</v>
      </c>
      <c r="I223" t="str">
        <f>IFERROR(INDEX('Master - US vs THEM'!$F$2:$F$2951,MATCH($A223&amp;"|"&amp;I$1,'Master - US vs THEM'!$G$2:$G$2951,0)),"")</f>
        <v>US</v>
      </c>
      <c r="J223" t="str">
        <f>IFERROR(INDEX('Master - US vs THEM'!$F$2:$F$2951,MATCH($A223&amp;"|"&amp;J$1,'Master - US vs THEM'!$G$2:$G$2951,0)),"")</f>
        <v>US</v>
      </c>
      <c r="K223" t="str">
        <f>IFERROR(INDEX('Master - US vs THEM'!$F$2:$F$2951,MATCH($A223&amp;"|"&amp;K$1,'Master - US vs THEM'!$G$2:$G$2951,0)),"")</f>
        <v>US</v>
      </c>
    </row>
    <row r="224" spans="1:11" x14ac:dyDescent="0.2">
      <c r="A224" t="str">
        <f>'Brand Family Territory (Enc)'!A224</f>
        <v>River Horse Brewing Co</v>
      </c>
      <c r="B224" t="str">
        <f>IFERROR(INDEX('Master - US vs THEM'!$F$2:$F$2951,MATCH($A224&amp;"|"&amp;B$1,'Master - US vs THEM'!$G$2:$G$2951,0)),"")</f>
        <v>US</v>
      </c>
      <c r="C224" t="str">
        <f>IFERROR(INDEX('Master - US vs THEM'!$F$2:$F$2951,MATCH($A224&amp;"|"&amp;C$1,'Master - US vs THEM'!$G$2:$G$2951,0)),"")</f>
        <v>US</v>
      </c>
      <c r="D224" t="str">
        <f>IFERROR(INDEX('Master - US vs THEM'!$F$2:$F$2951,MATCH($A224&amp;"|"&amp;D$1,'Master - US vs THEM'!$G$2:$G$2951,0)),"")</f>
        <v>US</v>
      </c>
      <c r="E224" t="str">
        <f>IFERROR(INDEX('Master - US vs THEM'!$F$2:$F$2951,MATCH($A224&amp;"|"&amp;E$1,'Master - US vs THEM'!$G$2:$G$2951,0)),"")</f>
        <v>US</v>
      </c>
      <c r="F224" t="str">
        <f>IFERROR(INDEX('Master - US vs THEM'!$F$2:$F$2951,MATCH($A224&amp;"|"&amp;F$1,'Master - US vs THEM'!$G$2:$G$2951,0)),"")</f>
        <v>US</v>
      </c>
      <c r="G224" t="str">
        <f>IFERROR(INDEX('Master - US vs THEM'!$F$2:$F$2951,MATCH($A224&amp;"|"&amp;G$1,'Master - US vs THEM'!$G$2:$G$2951,0)),"")</f>
        <v>US</v>
      </c>
      <c r="H224" t="str">
        <f>IFERROR(INDEX('Master - US vs THEM'!$F$2:$F$2951,MATCH($A224&amp;"|"&amp;H$1,'Master - US vs THEM'!$G$2:$G$2951,0)),"")</f>
        <v>US</v>
      </c>
      <c r="I224" t="str">
        <f>IFERROR(INDEX('Master - US vs THEM'!$F$2:$F$2951,MATCH($A224&amp;"|"&amp;I$1,'Master - US vs THEM'!$G$2:$G$2951,0)),"")</f>
        <v>US</v>
      </c>
      <c r="J224" t="str">
        <f>IFERROR(INDEX('Master - US vs THEM'!$F$2:$F$2951,MATCH($A224&amp;"|"&amp;J$1,'Master - US vs THEM'!$G$2:$G$2951,0)),"")</f>
        <v>US</v>
      </c>
      <c r="K224" t="str">
        <f>IFERROR(INDEX('Master - US vs THEM'!$F$2:$F$2951,MATCH($A224&amp;"|"&amp;K$1,'Master - US vs THEM'!$G$2:$G$2951,0)),"")</f>
        <v>US</v>
      </c>
    </row>
    <row r="225" spans="1:11" x14ac:dyDescent="0.2">
      <c r="A225" t="str">
        <f>'Brand Family Territory (Enc)'!A225</f>
        <v>Rusted Revolver</v>
      </c>
      <c r="B225" t="str">
        <f>IFERROR(INDEX('Master - US vs THEM'!$F$2:$F$2951,MATCH($A225&amp;"|"&amp;B$1,'Master - US vs THEM'!$G$2:$G$2951,0)),"")</f>
        <v>US</v>
      </c>
      <c r="C225" t="str">
        <f>IFERROR(INDEX('Master - US vs THEM'!$F$2:$F$2951,MATCH($A225&amp;"|"&amp;C$1,'Master - US vs THEM'!$G$2:$G$2951,0)),"")</f>
        <v>US</v>
      </c>
      <c r="D225" t="str">
        <f>IFERROR(INDEX('Master - US vs THEM'!$F$2:$F$2951,MATCH($A225&amp;"|"&amp;D$1,'Master - US vs THEM'!$G$2:$G$2951,0)),"")</f>
        <v>US</v>
      </c>
      <c r="E225" t="str">
        <f>IFERROR(INDEX('Master - US vs THEM'!$F$2:$F$2951,MATCH($A225&amp;"|"&amp;E$1,'Master - US vs THEM'!$G$2:$G$2951,0)),"")</f>
        <v>US</v>
      </c>
      <c r="F225" t="str">
        <f>IFERROR(INDEX('Master - US vs THEM'!$F$2:$F$2951,MATCH($A225&amp;"|"&amp;F$1,'Master - US vs THEM'!$G$2:$G$2951,0)),"")</f>
        <v>US</v>
      </c>
      <c r="G225" t="str">
        <f>IFERROR(INDEX('Master - US vs THEM'!$F$2:$F$2951,MATCH($A225&amp;"|"&amp;G$1,'Master - US vs THEM'!$G$2:$G$2951,0)),"")</f>
        <v>US</v>
      </c>
      <c r="H225" t="str">
        <f>IFERROR(INDEX('Master - US vs THEM'!$F$2:$F$2951,MATCH($A225&amp;"|"&amp;H$1,'Master - US vs THEM'!$G$2:$G$2951,0)),"")</f>
        <v>US</v>
      </c>
      <c r="I225" t="str">
        <f>IFERROR(INDEX('Master - US vs THEM'!$F$2:$F$2951,MATCH($A225&amp;"|"&amp;I$1,'Master - US vs THEM'!$G$2:$G$2951,0)),"")</f>
        <v>US</v>
      </c>
      <c r="J225" t="str">
        <f>IFERROR(INDEX('Master - US vs THEM'!$F$2:$F$2951,MATCH($A225&amp;"|"&amp;J$1,'Master - US vs THEM'!$G$2:$G$2951,0)),"")</f>
        <v>US</v>
      </c>
      <c r="K225" t="str">
        <f>IFERROR(INDEX('Master - US vs THEM'!$F$2:$F$2951,MATCH($A225&amp;"|"&amp;K$1,'Master - US vs THEM'!$G$2:$G$2951,0)),"")</f>
        <v>US</v>
      </c>
    </row>
    <row r="226" spans="1:11" x14ac:dyDescent="0.2">
      <c r="A226" t="str">
        <f>'Brand Family Territory (Enc)'!A226</f>
        <v>Sapporo</v>
      </c>
      <c r="B226" t="str">
        <f>IFERROR(INDEX('Master - US vs THEM'!$F$2:$F$2951,MATCH($A226&amp;"|"&amp;B$1,'Master - US vs THEM'!$G$2:$G$2951,0)),"")</f>
        <v>US</v>
      </c>
      <c r="C226" t="str">
        <f>IFERROR(INDEX('Master - US vs THEM'!$F$2:$F$2951,MATCH($A226&amp;"|"&amp;C$1,'Master - US vs THEM'!$G$2:$G$2951,0)),"")</f>
        <v>US</v>
      </c>
      <c r="D226" t="str">
        <f>IFERROR(INDEX('Master - US vs THEM'!$F$2:$F$2951,MATCH($A226&amp;"|"&amp;D$1,'Master - US vs THEM'!$G$2:$G$2951,0)),"")</f>
        <v>US</v>
      </c>
      <c r="E226" t="str">
        <f>IFERROR(INDEX('Master - US vs THEM'!$F$2:$F$2951,MATCH($A226&amp;"|"&amp;E$1,'Master - US vs THEM'!$G$2:$G$2951,0)),"")</f>
        <v>US</v>
      </c>
      <c r="F226" t="str">
        <f>IFERROR(INDEX('Master - US vs THEM'!$F$2:$F$2951,MATCH($A226&amp;"|"&amp;F$1,'Master - US vs THEM'!$G$2:$G$2951,0)),"")</f>
        <v>US</v>
      </c>
      <c r="G226" t="str">
        <f>IFERROR(INDEX('Master - US vs THEM'!$F$2:$F$2951,MATCH($A226&amp;"|"&amp;G$1,'Master - US vs THEM'!$G$2:$G$2951,0)),"")</f>
        <v>US</v>
      </c>
      <c r="H226" t="str">
        <f>IFERROR(INDEX('Master - US vs THEM'!$F$2:$F$2951,MATCH($A226&amp;"|"&amp;H$1,'Master - US vs THEM'!$G$2:$G$2951,0)),"")</f>
        <v>US</v>
      </c>
      <c r="I226" t="str">
        <f>IFERROR(INDEX('Master - US vs THEM'!$F$2:$F$2951,MATCH($A226&amp;"|"&amp;I$1,'Master - US vs THEM'!$G$2:$G$2951,0)),"")</f>
        <v>US</v>
      </c>
      <c r="J226" t="str">
        <f>IFERROR(INDEX('Master - US vs THEM'!$F$2:$F$2951,MATCH($A226&amp;"|"&amp;J$1,'Master - US vs THEM'!$G$2:$G$2951,0)),"")</f>
        <v>US</v>
      </c>
      <c r="K226" t="str">
        <f>IFERROR(INDEX('Master - US vs THEM'!$F$2:$F$2951,MATCH($A226&amp;"|"&amp;K$1,'Master - US vs THEM'!$G$2:$G$2951,0)),"")</f>
        <v>US</v>
      </c>
    </row>
    <row r="227" spans="1:11" x14ac:dyDescent="0.2">
      <c r="A227" t="str">
        <f>'Brand Family Territory (Enc)'!A227</f>
        <v>Saranac</v>
      </c>
      <c r="B227" t="str">
        <f>IFERROR(INDEX('Master - US vs THEM'!$F$2:$F$2951,MATCH($A227&amp;"|"&amp;B$1,'Master - US vs THEM'!$G$2:$G$2951,0)),"")</f>
        <v>US</v>
      </c>
      <c r="C227" t="str">
        <f>IFERROR(INDEX('Master - US vs THEM'!$F$2:$F$2951,MATCH($A227&amp;"|"&amp;C$1,'Master - US vs THEM'!$G$2:$G$2951,0)),"")</f>
        <v>US</v>
      </c>
      <c r="D227" t="str">
        <f>IFERROR(INDEX('Master - US vs THEM'!$F$2:$F$2951,MATCH($A227&amp;"|"&amp;D$1,'Master - US vs THEM'!$G$2:$G$2951,0)),"")</f>
        <v>US</v>
      </c>
      <c r="E227" t="str">
        <f>IFERROR(INDEX('Master - US vs THEM'!$F$2:$F$2951,MATCH($A227&amp;"|"&amp;E$1,'Master - US vs THEM'!$G$2:$G$2951,0)),"")</f>
        <v>US</v>
      </c>
      <c r="F227" t="str">
        <f>IFERROR(INDEX('Master - US vs THEM'!$F$2:$F$2951,MATCH($A227&amp;"|"&amp;F$1,'Master - US vs THEM'!$G$2:$G$2951,0)),"")</f>
        <v>US</v>
      </c>
      <c r="G227" t="str">
        <f>IFERROR(INDEX('Master - US vs THEM'!$F$2:$F$2951,MATCH($A227&amp;"|"&amp;G$1,'Master - US vs THEM'!$G$2:$G$2951,0)),"")</f>
        <v>US</v>
      </c>
      <c r="H227" t="str">
        <f>IFERROR(INDEX('Master - US vs THEM'!$F$2:$F$2951,MATCH($A227&amp;"|"&amp;H$1,'Master - US vs THEM'!$G$2:$G$2951,0)),"")</f>
        <v>US</v>
      </c>
      <c r="I227" t="str">
        <f>IFERROR(INDEX('Master - US vs THEM'!$F$2:$F$2951,MATCH($A227&amp;"|"&amp;I$1,'Master - US vs THEM'!$G$2:$G$2951,0)),"")</f>
        <v>US</v>
      </c>
      <c r="J227" t="str">
        <f>IFERROR(INDEX('Master - US vs THEM'!$F$2:$F$2951,MATCH($A227&amp;"|"&amp;J$1,'Master - US vs THEM'!$G$2:$G$2951,0)),"")</f>
        <v>US</v>
      </c>
      <c r="K227" t="str">
        <f>IFERROR(INDEX('Master - US vs THEM'!$F$2:$F$2951,MATCH($A227&amp;"|"&amp;K$1,'Master - US vs THEM'!$G$2:$G$2951,0)),"")</f>
        <v>US</v>
      </c>
    </row>
    <row r="228" spans="1:11" x14ac:dyDescent="0.2">
      <c r="A228" t="str">
        <f>'Brand Family Territory (Enc)'!A228</f>
        <v>Saratoga</v>
      </c>
      <c r="B228" t="str">
        <f>IFERROR(INDEX('Master - US vs THEM'!$F$2:$F$2951,MATCH($A228&amp;"|"&amp;B$1,'Master - US vs THEM'!$G$2:$G$2951,0)),"")</f>
        <v>US</v>
      </c>
      <c r="C228" t="str">
        <f>IFERROR(INDEX('Master - US vs THEM'!$F$2:$F$2951,MATCH($A228&amp;"|"&amp;C$1,'Master - US vs THEM'!$G$2:$G$2951,0)),"")</f>
        <v>US</v>
      </c>
      <c r="D228" t="str">
        <f>IFERROR(INDEX('Master - US vs THEM'!$F$2:$F$2951,MATCH($A228&amp;"|"&amp;D$1,'Master - US vs THEM'!$G$2:$G$2951,0)),"")</f>
        <v>US</v>
      </c>
      <c r="E228" t="str">
        <f>IFERROR(INDEX('Master - US vs THEM'!$F$2:$F$2951,MATCH($A228&amp;"|"&amp;E$1,'Master - US vs THEM'!$G$2:$G$2951,0)),"")</f>
        <v>US</v>
      </c>
      <c r="F228" t="str">
        <f>IFERROR(INDEX('Master - US vs THEM'!$F$2:$F$2951,MATCH($A228&amp;"|"&amp;F$1,'Master - US vs THEM'!$G$2:$G$2951,0)),"")</f>
        <v>US</v>
      </c>
      <c r="G228" t="str">
        <f>IFERROR(INDEX('Master - US vs THEM'!$F$2:$F$2951,MATCH($A228&amp;"|"&amp;G$1,'Master - US vs THEM'!$G$2:$G$2951,0)),"")</f>
        <v>US</v>
      </c>
      <c r="H228" t="str">
        <f>IFERROR(INDEX('Master - US vs THEM'!$F$2:$F$2951,MATCH($A228&amp;"|"&amp;H$1,'Master - US vs THEM'!$G$2:$G$2951,0)),"")</f>
        <v>US</v>
      </c>
      <c r="I228" t="str">
        <f>IFERROR(INDEX('Master - US vs THEM'!$F$2:$F$2951,MATCH($A228&amp;"|"&amp;I$1,'Master - US vs THEM'!$G$2:$G$2951,0)),"")</f>
        <v>US</v>
      </c>
      <c r="J228" t="str">
        <f>IFERROR(INDEX('Master - US vs THEM'!$F$2:$F$2951,MATCH($A228&amp;"|"&amp;J$1,'Master - US vs THEM'!$G$2:$G$2951,0)),"")</f>
        <v>US</v>
      </c>
      <c r="K228" t="str">
        <f>IFERROR(INDEX('Master - US vs THEM'!$F$2:$F$2951,MATCH($A228&amp;"|"&amp;K$1,'Master - US vs THEM'!$G$2:$G$2951,0)),"")</f>
        <v>US</v>
      </c>
    </row>
    <row r="229" spans="1:11" x14ac:dyDescent="0.2">
      <c r="A229" t="str">
        <f>'Brand Family Territory (Enc)'!A229</f>
        <v>Schaefer</v>
      </c>
      <c r="B229" t="str">
        <f>IFERROR(INDEX('Master - US vs THEM'!$F$2:$F$2951,MATCH($A229&amp;"|"&amp;B$1,'Master - US vs THEM'!$G$2:$G$2951,0)),"")</f>
        <v>US</v>
      </c>
      <c r="C229" t="str">
        <f>IFERROR(INDEX('Master - US vs THEM'!$F$2:$F$2951,MATCH($A229&amp;"|"&amp;C$1,'Master - US vs THEM'!$G$2:$G$2951,0)),"")</f>
        <v>US</v>
      </c>
      <c r="D229" t="str">
        <f>IFERROR(INDEX('Master - US vs THEM'!$F$2:$F$2951,MATCH($A229&amp;"|"&amp;D$1,'Master - US vs THEM'!$G$2:$G$2951,0)),"")</f>
        <v>US</v>
      </c>
      <c r="E229" t="str">
        <f>IFERROR(INDEX('Master - US vs THEM'!$F$2:$F$2951,MATCH($A229&amp;"|"&amp;E$1,'Master - US vs THEM'!$G$2:$G$2951,0)),"")</f>
        <v>US</v>
      </c>
      <c r="F229" t="str">
        <f>IFERROR(INDEX('Master - US vs THEM'!$F$2:$F$2951,MATCH($A229&amp;"|"&amp;F$1,'Master - US vs THEM'!$G$2:$G$2951,0)),"")</f>
        <v>US</v>
      </c>
      <c r="G229" t="str">
        <f>IFERROR(INDEX('Master - US vs THEM'!$F$2:$F$2951,MATCH($A229&amp;"|"&amp;G$1,'Master - US vs THEM'!$G$2:$G$2951,0)),"")</f>
        <v>US</v>
      </c>
      <c r="H229" t="str">
        <f>IFERROR(INDEX('Master - US vs THEM'!$F$2:$F$2951,MATCH($A229&amp;"|"&amp;H$1,'Master - US vs THEM'!$G$2:$G$2951,0)),"")</f>
        <v>US</v>
      </c>
      <c r="I229" t="str">
        <f>IFERROR(INDEX('Master - US vs THEM'!$F$2:$F$2951,MATCH($A229&amp;"|"&amp;I$1,'Master - US vs THEM'!$G$2:$G$2951,0)),"")</f>
        <v>US</v>
      </c>
      <c r="J229" t="str">
        <f>IFERROR(INDEX('Master - US vs THEM'!$F$2:$F$2951,MATCH($A229&amp;"|"&amp;J$1,'Master - US vs THEM'!$G$2:$G$2951,0)),"")</f>
        <v>US</v>
      </c>
      <c r="K229" t="str">
        <f>IFERROR(INDEX('Master - US vs THEM'!$F$2:$F$2951,MATCH($A229&amp;"|"&amp;K$1,'Master - US vs THEM'!$G$2:$G$2951,0)),"")</f>
        <v>US</v>
      </c>
    </row>
    <row r="230" spans="1:11" x14ac:dyDescent="0.2">
      <c r="A230" t="str">
        <f>'Brand Family Territory (Enc)'!A230</f>
        <v>Schlitz Malt</v>
      </c>
      <c r="B230" t="str">
        <f>IFERROR(INDEX('Master - US vs THEM'!$F$2:$F$2951,MATCH($A230&amp;"|"&amp;B$1,'Master - US vs THEM'!$G$2:$G$2951,0)),"")</f>
        <v>US</v>
      </c>
      <c r="C230" t="str">
        <f>IFERROR(INDEX('Master - US vs THEM'!$F$2:$F$2951,MATCH($A230&amp;"|"&amp;C$1,'Master - US vs THEM'!$G$2:$G$2951,0)),"")</f>
        <v>US</v>
      </c>
      <c r="D230" t="str">
        <f>IFERROR(INDEX('Master - US vs THEM'!$F$2:$F$2951,MATCH($A230&amp;"|"&amp;D$1,'Master - US vs THEM'!$G$2:$G$2951,0)),"")</f>
        <v>US</v>
      </c>
      <c r="E230" t="str">
        <f>IFERROR(INDEX('Master - US vs THEM'!$F$2:$F$2951,MATCH($A230&amp;"|"&amp;E$1,'Master - US vs THEM'!$G$2:$G$2951,0)),"")</f>
        <v>US</v>
      </c>
      <c r="F230" t="str">
        <f>IFERROR(INDEX('Master - US vs THEM'!$F$2:$F$2951,MATCH($A230&amp;"|"&amp;F$1,'Master - US vs THEM'!$G$2:$G$2951,0)),"")</f>
        <v>US</v>
      </c>
      <c r="G230" t="str">
        <f>IFERROR(INDEX('Master - US vs THEM'!$F$2:$F$2951,MATCH($A230&amp;"|"&amp;G$1,'Master - US vs THEM'!$G$2:$G$2951,0)),"")</f>
        <v>US</v>
      </c>
      <c r="H230" t="str">
        <f>IFERROR(INDEX('Master - US vs THEM'!$F$2:$F$2951,MATCH($A230&amp;"|"&amp;H$1,'Master - US vs THEM'!$G$2:$G$2951,0)),"")</f>
        <v>US</v>
      </c>
      <c r="I230" t="str">
        <f>IFERROR(INDEX('Master - US vs THEM'!$F$2:$F$2951,MATCH($A230&amp;"|"&amp;I$1,'Master - US vs THEM'!$G$2:$G$2951,0)),"")</f>
        <v>US</v>
      </c>
      <c r="J230" t="str">
        <f>IFERROR(INDEX('Master - US vs THEM'!$F$2:$F$2951,MATCH($A230&amp;"|"&amp;J$1,'Master - US vs THEM'!$G$2:$G$2951,0)),"")</f>
        <v>US</v>
      </c>
      <c r="K230" t="str">
        <f>IFERROR(INDEX('Master - US vs THEM'!$F$2:$F$2951,MATCH($A230&amp;"|"&amp;K$1,'Master - US vs THEM'!$G$2:$G$2951,0)),"")</f>
        <v>US</v>
      </c>
    </row>
    <row r="231" spans="1:11" x14ac:dyDescent="0.2">
      <c r="A231" t="str">
        <f>'Brand Family Territory (Enc)'!A231</f>
        <v>Schofferhofer</v>
      </c>
      <c r="B231" t="str">
        <f>IFERROR(INDEX('Master - US vs THEM'!$F$2:$F$2951,MATCH($A231&amp;"|"&amp;B$1,'Master - US vs THEM'!$G$2:$G$2951,0)),"")</f>
        <v>US</v>
      </c>
      <c r="C231" t="str">
        <f>IFERROR(INDEX('Master - US vs THEM'!$F$2:$F$2951,MATCH($A231&amp;"|"&amp;C$1,'Master - US vs THEM'!$G$2:$G$2951,0)),"")</f>
        <v>US</v>
      </c>
      <c r="D231" t="str">
        <f>IFERROR(INDEX('Master - US vs THEM'!$F$2:$F$2951,MATCH($A231&amp;"|"&amp;D$1,'Master - US vs THEM'!$G$2:$G$2951,0)),"")</f>
        <v>US</v>
      </c>
      <c r="E231" t="str">
        <f>IFERROR(INDEX('Master - US vs THEM'!$F$2:$F$2951,MATCH($A231&amp;"|"&amp;E$1,'Master - US vs THEM'!$G$2:$G$2951,0)),"")</f>
        <v>US</v>
      </c>
      <c r="F231" t="str">
        <f>IFERROR(INDEX('Master - US vs THEM'!$F$2:$F$2951,MATCH($A231&amp;"|"&amp;F$1,'Master - US vs THEM'!$G$2:$G$2951,0)),"")</f>
        <v>US</v>
      </c>
      <c r="G231" t="str">
        <f>IFERROR(INDEX('Master - US vs THEM'!$F$2:$F$2951,MATCH($A231&amp;"|"&amp;G$1,'Master - US vs THEM'!$G$2:$G$2951,0)),"")</f>
        <v>US</v>
      </c>
      <c r="H231" t="str">
        <f>IFERROR(INDEX('Master - US vs THEM'!$F$2:$F$2951,MATCH($A231&amp;"|"&amp;H$1,'Master - US vs THEM'!$G$2:$G$2951,0)),"")</f>
        <v>US</v>
      </c>
      <c r="I231" t="str">
        <f>IFERROR(INDEX('Master - US vs THEM'!$F$2:$F$2951,MATCH($A231&amp;"|"&amp;I$1,'Master - US vs THEM'!$G$2:$G$2951,0)),"")</f>
        <v>US</v>
      </c>
      <c r="J231" t="str">
        <f>IFERROR(INDEX('Master - US vs THEM'!$F$2:$F$2951,MATCH($A231&amp;"|"&amp;J$1,'Master - US vs THEM'!$G$2:$G$2951,0)),"")</f>
        <v>US</v>
      </c>
      <c r="K231" t="str">
        <f>IFERROR(INDEX('Master - US vs THEM'!$F$2:$F$2951,MATCH($A231&amp;"|"&amp;K$1,'Master - US vs THEM'!$G$2:$G$2951,0)),"")</f>
        <v>US</v>
      </c>
    </row>
    <row r="232" spans="1:11" x14ac:dyDescent="0.2">
      <c r="A232" t="str">
        <f>'Brand Family Territory (Enc)'!A232</f>
        <v>Source Brewing</v>
      </c>
      <c r="B232" t="str">
        <f>IFERROR(INDEX('Master - US vs THEM'!$F$2:$F$2951,MATCH($A232&amp;"|"&amp;B$1,'Master - US vs THEM'!$G$2:$G$2951,0)),"")</f>
        <v>US</v>
      </c>
      <c r="C232" t="str">
        <f>IFERROR(INDEX('Master - US vs THEM'!$F$2:$F$2951,MATCH($A232&amp;"|"&amp;C$1,'Master - US vs THEM'!$G$2:$G$2951,0)),"")</f>
        <v>US</v>
      </c>
      <c r="D232" t="str">
        <f>IFERROR(INDEX('Master - US vs THEM'!$F$2:$F$2951,MATCH($A232&amp;"|"&amp;D$1,'Master - US vs THEM'!$G$2:$G$2951,0)),"")</f>
        <v>US</v>
      </c>
      <c r="E232" t="str">
        <f>IFERROR(INDEX('Master - US vs THEM'!$F$2:$F$2951,MATCH($A232&amp;"|"&amp;E$1,'Master - US vs THEM'!$G$2:$G$2951,0)),"")</f>
        <v>US</v>
      </c>
      <c r="F232" t="str">
        <f>IFERROR(INDEX('Master - US vs THEM'!$F$2:$F$2951,MATCH($A232&amp;"|"&amp;F$1,'Master - US vs THEM'!$G$2:$G$2951,0)),"")</f>
        <v>US</v>
      </c>
      <c r="G232" t="str">
        <f>IFERROR(INDEX('Master - US vs THEM'!$F$2:$F$2951,MATCH($A232&amp;"|"&amp;G$1,'Master - US vs THEM'!$G$2:$G$2951,0)),"")</f>
        <v>US</v>
      </c>
      <c r="H232" t="str">
        <f>IFERROR(INDEX('Master - US vs THEM'!$F$2:$F$2951,MATCH($A232&amp;"|"&amp;H$1,'Master - US vs THEM'!$G$2:$G$2951,0)),"")</f>
        <v>US</v>
      </c>
      <c r="I232" t="str">
        <f>IFERROR(INDEX('Master - US vs THEM'!$F$2:$F$2951,MATCH($A232&amp;"|"&amp;I$1,'Master - US vs THEM'!$G$2:$G$2951,0)),"")</f>
        <v>US</v>
      </c>
      <c r="J232" t="str">
        <f>IFERROR(INDEX('Master - US vs THEM'!$F$2:$F$2951,MATCH($A232&amp;"|"&amp;J$1,'Master - US vs THEM'!$G$2:$G$2951,0)),"")</f>
        <v>US</v>
      </c>
      <c r="K232" t="str">
        <f>IFERROR(INDEX('Master - US vs THEM'!$F$2:$F$2951,MATCH($A232&amp;"|"&amp;K$1,'Master - US vs THEM'!$G$2:$G$2951,0)),"")</f>
        <v>US</v>
      </c>
    </row>
    <row r="233" spans="1:11" x14ac:dyDescent="0.2">
      <c r="A233" t="str">
        <f>'Brand Family Territory (Enc)'!A233</f>
        <v>St Ides</v>
      </c>
      <c r="B233" t="str">
        <f>IFERROR(INDEX('Master - US vs THEM'!$F$2:$F$2951,MATCH($A233&amp;"|"&amp;B$1,'Master - US vs THEM'!$G$2:$G$2951,0)),"")</f>
        <v>US</v>
      </c>
      <c r="C233" t="str">
        <f>IFERROR(INDEX('Master - US vs THEM'!$F$2:$F$2951,MATCH($A233&amp;"|"&amp;C$1,'Master - US vs THEM'!$G$2:$G$2951,0)),"")</f>
        <v>US</v>
      </c>
      <c r="D233" t="str">
        <f>IFERROR(INDEX('Master - US vs THEM'!$F$2:$F$2951,MATCH($A233&amp;"|"&amp;D$1,'Master - US vs THEM'!$G$2:$G$2951,0)),"")</f>
        <v>US</v>
      </c>
      <c r="E233" t="str">
        <f>IFERROR(INDEX('Master - US vs THEM'!$F$2:$F$2951,MATCH($A233&amp;"|"&amp;E$1,'Master - US vs THEM'!$G$2:$G$2951,0)),"")</f>
        <v>US</v>
      </c>
      <c r="F233" t="str">
        <f>IFERROR(INDEX('Master - US vs THEM'!$F$2:$F$2951,MATCH($A233&amp;"|"&amp;F$1,'Master - US vs THEM'!$G$2:$G$2951,0)),"")</f>
        <v>US</v>
      </c>
      <c r="G233" t="str">
        <f>IFERROR(INDEX('Master - US vs THEM'!$F$2:$F$2951,MATCH($A233&amp;"|"&amp;G$1,'Master - US vs THEM'!$G$2:$G$2951,0)),"")</f>
        <v>US</v>
      </c>
      <c r="H233" t="str">
        <f>IFERROR(INDEX('Master - US vs THEM'!$F$2:$F$2951,MATCH($A233&amp;"|"&amp;H$1,'Master - US vs THEM'!$G$2:$G$2951,0)),"")</f>
        <v>US</v>
      </c>
      <c r="I233" t="str">
        <f>IFERROR(INDEX('Master - US vs THEM'!$F$2:$F$2951,MATCH($A233&amp;"|"&amp;I$1,'Master - US vs THEM'!$G$2:$G$2951,0)),"")</f>
        <v>US</v>
      </c>
      <c r="J233" t="str">
        <f>IFERROR(INDEX('Master - US vs THEM'!$F$2:$F$2951,MATCH($A233&amp;"|"&amp;J$1,'Master - US vs THEM'!$G$2:$G$2951,0)),"")</f>
        <v>US</v>
      </c>
      <c r="K233" t="str">
        <f>IFERROR(INDEX('Master - US vs THEM'!$F$2:$F$2951,MATCH($A233&amp;"|"&amp;K$1,'Master - US vs THEM'!$G$2:$G$2951,0)),"")</f>
        <v>US</v>
      </c>
    </row>
    <row r="234" spans="1:11" x14ac:dyDescent="0.2">
      <c r="A234" t="str">
        <f>'Brand Family Territory (Enc)'!A234</f>
        <v>Stiegl</v>
      </c>
      <c r="B234" t="str">
        <f>IFERROR(INDEX('Master - US vs THEM'!$F$2:$F$2951,MATCH($A234&amp;"|"&amp;B$1,'Master - US vs THEM'!$G$2:$G$2951,0)),"")</f>
        <v>US</v>
      </c>
      <c r="C234" t="str">
        <f>IFERROR(INDEX('Master - US vs THEM'!$F$2:$F$2951,MATCH($A234&amp;"|"&amp;C$1,'Master - US vs THEM'!$G$2:$G$2951,0)),"")</f>
        <v>US</v>
      </c>
      <c r="D234" t="str">
        <f>IFERROR(INDEX('Master - US vs THEM'!$F$2:$F$2951,MATCH($A234&amp;"|"&amp;D$1,'Master - US vs THEM'!$G$2:$G$2951,0)),"")</f>
        <v>US</v>
      </c>
      <c r="E234" t="str">
        <f>IFERROR(INDEX('Master - US vs THEM'!$F$2:$F$2951,MATCH($A234&amp;"|"&amp;E$1,'Master - US vs THEM'!$G$2:$G$2951,0)),"")</f>
        <v>US</v>
      </c>
      <c r="F234" t="str">
        <f>IFERROR(INDEX('Master - US vs THEM'!$F$2:$F$2951,MATCH($A234&amp;"|"&amp;F$1,'Master - US vs THEM'!$G$2:$G$2951,0)),"")</f>
        <v>US</v>
      </c>
      <c r="G234" t="str">
        <f>IFERROR(INDEX('Master - US vs THEM'!$F$2:$F$2951,MATCH($A234&amp;"|"&amp;G$1,'Master - US vs THEM'!$G$2:$G$2951,0)),"")</f>
        <v>US</v>
      </c>
      <c r="H234" t="str">
        <f>IFERROR(INDEX('Master - US vs THEM'!$F$2:$F$2951,MATCH($A234&amp;"|"&amp;H$1,'Master - US vs THEM'!$G$2:$G$2951,0)),"")</f>
        <v>US</v>
      </c>
      <c r="I234" t="str">
        <f>IFERROR(INDEX('Master - US vs THEM'!$F$2:$F$2951,MATCH($A234&amp;"|"&amp;I$1,'Master - US vs THEM'!$G$2:$G$2951,0)),"")</f>
        <v>US</v>
      </c>
      <c r="J234" t="str">
        <f>IFERROR(INDEX('Master - US vs THEM'!$F$2:$F$2951,MATCH($A234&amp;"|"&amp;J$1,'Master - US vs THEM'!$G$2:$G$2951,0)),"")</f>
        <v>US</v>
      </c>
      <c r="K234" t="str">
        <f>IFERROR(INDEX('Master - US vs THEM'!$F$2:$F$2951,MATCH($A234&amp;"|"&amp;K$1,'Master - US vs THEM'!$G$2:$G$2951,0)),"")</f>
        <v>US</v>
      </c>
    </row>
    <row r="235" spans="1:11" x14ac:dyDescent="0.2">
      <c r="A235" t="str">
        <f>'Brand Family Territory (Enc)'!A235</f>
        <v>Striped Pig</v>
      </c>
      <c r="B235" t="str">
        <f>IFERROR(INDEX('Master - US vs THEM'!$F$2:$F$2951,MATCH($A235&amp;"|"&amp;B$1,'Master - US vs THEM'!$G$2:$G$2951,0)),"")</f>
        <v>US</v>
      </c>
      <c r="C235" t="str">
        <f>IFERROR(INDEX('Master - US vs THEM'!$F$2:$F$2951,MATCH($A235&amp;"|"&amp;C$1,'Master - US vs THEM'!$G$2:$G$2951,0)),"")</f>
        <v>US</v>
      </c>
      <c r="D235" t="str">
        <f>IFERROR(INDEX('Master - US vs THEM'!$F$2:$F$2951,MATCH($A235&amp;"|"&amp;D$1,'Master - US vs THEM'!$G$2:$G$2951,0)),"")</f>
        <v>US</v>
      </c>
      <c r="E235" t="str">
        <f>IFERROR(INDEX('Master - US vs THEM'!$F$2:$F$2951,MATCH($A235&amp;"|"&amp;E$1,'Master - US vs THEM'!$G$2:$G$2951,0)),"")</f>
        <v>US</v>
      </c>
      <c r="F235" t="str">
        <f>IFERROR(INDEX('Master - US vs THEM'!$F$2:$F$2951,MATCH($A235&amp;"|"&amp;F$1,'Master - US vs THEM'!$G$2:$G$2951,0)),"")</f>
        <v>US</v>
      </c>
      <c r="G235" t="str">
        <f>IFERROR(INDEX('Master - US vs THEM'!$F$2:$F$2951,MATCH($A235&amp;"|"&amp;G$1,'Master - US vs THEM'!$G$2:$G$2951,0)),"")</f>
        <v>US</v>
      </c>
      <c r="H235" t="str">
        <f>IFERROR(INDEX('Master - US vs THEM'!$F$2:$F$2951,MATCH($A235&amp;"|"&amp;H$1,'Master - US vs THEM'!$G$2:$G$2951,0)),"")</f>
        <v>US</v>
      </c>
      <c r="I235" t="str">
        <f>IFERROR(INDEX('Master - US vs THEM'!$F$2:$F$2951,MATCH($A235&amp;"|"&amp;I$1,'Master - US vs THEM'!$G$2:$G$2951,0)),"")</f>
        <v>US</v>
      </c>
      <c r="J235" t="str">
        <f>IFERROR(INDEX('Master - US vs THEM'!$F$2:$F$2951,MATCH($A235&amp;"|"&amp;J$1,'Master - US vs THEM'!$G$2:$G$2951,0)),"")</f>
        <v>US</v>
      </c>
      <c r="K235" t="str">
        <f>IFERROR(INDEX('Master - US vs THEM'!$F$2:$F$2951,MATCH($A235&amp;"|"&amp;K$1,'Master - US vs THEM'!$G$2:$G$2951,0)),"")</f>
        <v>US</v>
      </c>
    </row>
    <row r="236" spans="1:11" x14ac:dyDescent="0.2">
      <c r="A236" t="str">
        <f>'Brand Family Territory (Enc)'!A236</f>
        <v>Sullivan's</v>
      </c>
      <c r="B236" t="str">
        <f>IFERROR(INDEX('Master - US vs THEM'!$F$2:$F$2951,MATCH($A236&amp;"|"&amp;B$1,'Master - US vs THEM'!$G$2:$G$2951,0)),"")</f>
        <v>US</v>
      </c>
      <c r="C236" t="str">
        <f>IFERROR(INDEX('Master - US vs THEM'!$F$2:$F$2951,MATCH($A236&amp;"|"&amp;C$1,'Master - US vs THEM'!$G$2:$G$2951,0)),"")</f>
        <v>US</v>
      </c>
      <c r="D236" t="str">
        <f>IFERROR(INDEX('Master - US vs THEM'!$F$2:$F$2951,MATCH($A236&amp;"|"&amp;D$1,'Master - US vs THEM'!$G$2:$G$2951,0)),"")</f>
        <v>US</v>
      </c>
      <c r="E236" t="str">
        <f>IFERROR(INDEX('Master - US vs THEM'!$F$2:$F$2951,MATCH($A236&amp;"|"&amp;E$1,'Master - US vs THEM'!$G$2:$G$2951,0)),"")</f>
        <v>US</v>
      </c>
      <c r="F236" t="str">
        <f>IFERROR(INDEX('Master - US vs THEM'!$F$2:$F$2951,MATCH($A236&amp;"|"&amp;F$1,'Master - US vs THEM'!$G$2:$G$2951,0)),"")</f>
        <v>US</v>
      </c>
      <c r="G236" t="str">
        <f>IFERROR(INDEX('Master - US vs THEM'!$F$2:$F$2951,MATCH($A236&amp;"|"&amp;G$1,'Master - US vs THEM'!$G$2:$G$2951,0)),"")</f>
        <v>US</v>
      </c>
      <c r="H236" t="str">
        <f>IFERROR(INDEX('Master - US vs THEM'!$F$2:$F$2951,MATCH($A236&amp;"|"&amp;H$1,'Master - US vs THEM'!$G$2:$G$2951,0)),"")</f>
        <v>US</v>
      </c>
      <c r="I236" t="str">
        <f>IFERROR(INDEX('Master - US vs THEM'!$F$2:$F$2951,MATCH($A236&amp;"|"&amp;I$1,'Master - US vs THEM'!$G$2:$G$2951,0)),"")</f>
        <v>US</v>
      </c>
      <c r="J236" t="str">
        <f>IFERROR(INDEX('Master - US vs THEM'!$F$2:$F$2951,MATCH($A236&amp;"|"&amp;J$1,'Master - US vs THEM'!$G$2:$G$2951,0)),"")</f>
        <v>US</v>
      </c>
      <c r="K236" t="str">
        <f>IFERROR(INDEX('Master - US vs THEM'!$F$2:$F$2951,MATCH($A236&amp;"|"&amp;K$1,'Master - US vs THEM'!$G$2:$G$2951,0)),"")</f>
        <v>US</v>
      </c>
    </row>
    <row r="237" spans="1:11" x14ac:dyDescent="0.2">
      <c r="A237" t="str">
        <f>'Brand Family Territory (Enc)'!A237</f>
        <v>Talkhouse Encore</v>
      </c>
      <c r="B237" t="str">
        <f>IFERROR(INDEX('Master - US vs THEM'!$F$2:$F$2951,MATCH($A237&amp;"|"&amp;B$1,'Master - US vs THEM'!$G$2:$G$2951,0)),"")</f>
        <v>US</v>
      </c>
      <c r="C237" t="str">
        <f>IFERROR(INDEX('Master - US vs THEM'!$F$2:$F$2951,MATCH($A237&amp;"|"&amp;C$1,'Master - US vs THEM'!$G$2:$G$2951,0)),"")</f>
        <v>US</v>
      </c>
      <c r="D237" t="str">
        <f>IFERROR(INDEX('Master - US vs THEM'!$F$2:$F$2951,MATCH($A237&amp;"|"&amp;D$1,'Master - US vs THEM'!$G$2:$G$2951,0)),"")</f>
        <v>US</v>
      </c>
      <c r="E237" t="str">
        <f>IFERROR(INDEX('Master - US vs THEM'!$F$2:$F$2951,MATCH($A237&amp;"|"&amp;E$1,'Master - US vs THEM'!$G$2:$G$2951,0)),"")</f>
        <v>US</v>
      </c>
      <c r="F237" t="str">
        <f>IFERROR(INDEX('Master - US vs THEM'!$F$2:$F$2951,MATCH($A237&amp;"|"&amp;F$1,'Master - US vs THEM'!$G$2:$G$2951,0)),"")</f>
        <v>US</v>
      </c>
      <c r="G237" t="str">
        <f>IFERROR(INDEX('Master - US vs THEM'!$F$2:$F$2951,MATCH($A237&amp;"|"&amp;G$1,'Master - US vs THEM'!$G$2:$G$2951,0)),"")</f>
        <v>US</v>
      </c>
      <c r="H237" t="str">
        <f>IFERROR(INDEX('Master - US vs THEM'!$F$2:$F$2951,MATCH($A237&amp;"|"&amp;H$1,'Master - US vs THEM'!$G$2:$G$2951,0)),"")</f>
        <v>US</v>
      </c>
      <c r="I237" t="str">
        <f>IFERROR(INDEX('Master - US vs THEM'!$F$2:$F$2951,MATCH($A237&amp;"|"&amp;I$1,'Master - US vs THEM'!$G$2:$G$2951,0)),"")</f>
        <v>US</v>
      </c>
      <c r="J237" t="str">
        <f>IFERROR(INDEX('Master - US vs THEM'!$F$2:$F$2951,MATCH($A237&amp;"|"&amp;J$1,'Master - US vs THEM'!$G$2:$G$2951,0)),"")</f>
        <v>US</v>
      </c>
      <c r="K237" t="str">
        <f>IFERROR(INDEX('Master - US vs THEM'!$F$2:$F$2951,MATCH($A237&amp;"|"&amp;K$1,'Master - US vs THEM'!$G$2:$G$2951,0)),"")</f>
        <v>US</v>
      </c>
    </row>
    <row r="238" spans="1:11" x14ac:dyDescent="0.2">
      <c r="A238" t="str">
        <f>'Brand Family Territory (Enc)'!A238</f>
        <v>The Garden State Experience</v>
      </c>
      <c r="B238" t="str">
        <f>IFERROR(INDEX('Master - US vs THEM'!$F$2:$F$2951,MATCH($A238&amp;"|"&amp;B$1,'Master - US vs THEM'!$G$2:$G$2951,0)),"")</f>
        <v>US</v>
      </c>
      <c r="C238" t="str">
        <f>IFERROR(INDEX('Master - US vs THEM'!$F$2:$F$2951,MATCH($A238&amp;"|"&amp;C$1,'Master - US vs THEM'!$G$2:$G$2951,0)),"")</f>
        <v>US</v>
      </c>
      <c r="D238" t="str">
        <f>IFERROR(INDEX('Master - US vs THEM'!$F$2:$F$2951,MATCH($A238&amp;"|"&amp;D$1,'Master - US vs THEM'!$G$2:$G$2951,0)),"")</f>
        <v>US</v>
      </c>
      <c r="E238" t="str">
        <f>IFERROR(INDEX('Master - US vs THEM'!$F$2:$F$2951,MATCH($A238&amp;"|"&amp;E$1,'Master - US vs THEM'!$G$2:$G$2951,0)),"")</f>
        <v>US</v>
      </c>
      <c r="F238" t="str">
        <f>IFERROR(INDEX('Master - US vs THEM'!$F$2:$F$2951,MATCH($A238&amp;"|"&amp;F$1,'Master - US vs THEM'!$G$2:$G$2951,0)),"")</f>
        <v>US</v>
      </c>
      <c r="G238" t="str">
        <f>IFERROR(INDEX('Master - US vs THEM'!$F$2:$F$2951,MATCH($A238&amp;"|"&amp;G$1,'Master - US vs THEM'!$G$2:$G$2951,0)),"")</f>
        <v>US</v>
      </c>
      <c r="H238" t="str">
        <f>IFERROR(INDEX('Master - US vs THEM'!$F$2:$F$2951,MATCH($A238&amp;"|"&amp;H$1,'Master - US vs THEM'!$G$2:$G$2951,0)),"")</f>
        <v>US</v>
      </c>
      <c r="I238" t="str">
        <f>IFERROR(INDEX('Master - US vs THEM'!$F$2:$F$2951,MATCH($A238&amp;"|"&amp;I$1,'Master - US vs THEM'!$G$2:$G$2951,0)),"")</f>
        <v>US</v>
      </c>
      <c r="J238" t="str">
        <f>IFERROR(INDEX('Master - US vs THEM'!$F$2:$F$2951,MATCH($A238&amp;"|"&amp;J$1,'Master - US vs THEM'!$G$2:$G$2951,0)),"")</f>
        <v>US</v>
      </c>
      <c r="K238" t="str">
        <f>IFERROR(INDEX('Master - US vs THEM'!$F$2:$F$2951,MATCH($A238&amp;"|"&amp;K$1,'Master - US vs THEM'!$G$2:$G$2951,0)),"")</f>
        <v>US</v>
      </c>
    </row>
    <row r="239" spans="1:11" x14ac:dyDescent="0.2">
      <c r="A239" t="str">
        <f>'Brand Family Territory (Enc)'!A239</f>
        <v>The Old G</v>
      </c>
      <c r="B239" t="str">
        <f>IFERROR(INDEX('Master - US vs THEM'!$F$2:$F$2951,MATCH($A239&amp;"|"&amp;B$1,'Master - US vs THEM'!$G$2:$G$2951,0)),"")</f>
        <v>US</v>
      </c>
      <c r="C239" t="str">
        <f>IFERROR(INDEX('Master - US vs THEM'!$F$2:$F$2951,MATCH($A239&amp;"|"&amp;C$1,'Master - US vs THEM'!$G$2:$G$2951,0)),"")</f>
        <v>US</v>
      </c>
      <c r="D239" t="str">
        <f>IFERROR(INDEX('Master - US vs THEM'!$F$2:$F$2951,MATCH($A239&amp;"|"&amp;D$1,'Master - US vs THEM'!$G$2:$G$2951,0)),"")</f>
        <v>US</v>
      </c>
      <c r="E239" t="str">
        <f>IFERROR(INDEX('Master - US vs THEM'!$F$2:$F$2951,MATCH($A239&amp;"|"&amp;E$1,'Master - US vs THEM'!$G$2:$G$2951,0)),"")</f>
        <v>US</v>
      </c>
      <c r="F239" t="str">
        <f>IFERROR(INDEX('Master - US vs THEM'!$F$2:$F$2951,MATCH($A239&amp;"|"&amp;F$1,'Master - US vs THEM'!$G$2:$G$2951,0)),"")</f>
        <v>US</v>
      </c>
      <c r="G239" t="str">
        <f>IFERROR(INDEX('Master - US vs THEM'!$F$2:$F$2951,MATCH($A239&amp;"|"&amp;G$1,'Master - US vs THEM'!$G$2:$G$2951,0)),"")</f>
        <v>US</v>
      </c>
      <c r="H239" t="str">
        <f>IFERROR(INDEX('Master - US vs THEM'!$F$2:$F$2951,MATCH($A239&amp;"|"&amp;H$1,'Master - US vs THEM'!$G$2:$G$2951,0)),"")</f>
        <v>US</v>
      </c>
      <c r="I239" t="str">
        <f>IFERROR(INDEX('Master - US vs THEM'!$F$2:$F$2951,MATCH($A239&amp;"|"&amp;I$1,'Master - US vs THEM'!$G$2:$G$2951,0)),"")</f>
        <v>US</v>
      </c>
      <c r="J239" t="str">
        <f>IFERROR(INDEX('Master - US vs THEM'!$F$2:$F$2951,MATCH($A239&amp;"|"&amp;J$1,'Master - US vs THEM'!$G$2:$G$2951,0)),"")</f>
        <v>US</v>
      </c>
      <c r="K239" t="str">
        <f>IFERROR(INDEX('Master - US vs THEM'!$F$2:$F$2951,MATCH($A239&amp;"|"&amp;K$1,'Master - US vs THEM'!$G$2:$G$2951,0)),"")</f>
        <v>US</v>
      </c>
    </row>
    <row r="240" spans="1:11" x14ac:dyDescent="0.2">
      <c r="A240" t="str">
        <f>'Brand Family Territory (Enc)'!A240</f>
        <v>Van Steenberge</v>
      </c>
      <c r="B240" t="str">
        <f>IFERROR(INDEX('Master - US vs THEM'!$F$2:$F$2951,MATCH($A240&amp;"|"&amp;B$1,'Master - US vs THEM'!$G$2:$G$2951,0)),"")</f>
        <v>US</v>
      </c>
      <c r="C240" t="str">
        <f>IFERROR(INDEX('Master - US vs THEM'!$F$2:$F$2951,MATCH($A240&amp;"|"&amp;C$1,'Master - US vs THEM'!$G$2:$G$2951,0)),"")</f>
        <v>US</v>
      </c>
      <c r="D240" t="str">
        <f>IFERROR(INDEX('Master - US vs THEM'!$F$2:$F$2951,MATCH($A240&amp;"|"&amp;D$1,'Master - US vs THEM'!$G$2:$G$2951,0)),"")</f>
        <v>US</v>
      </c>
      <c r="E240" t="str">
        <f>IFERROR(INDEX('Master - US vs THEM'!$F$2:$F$2951,MATCH($A240&amp;"|"&amp;E$1,'Master - US vs THEM'!$G$2:$G$2951,0)),"")</f>
        <v>US</v>
      </c>
      <c r="F240" t="str">
        <f>IFERROR(INDEX('Master - US vs THEM'!$F$2:$F$2951,MATCH($A240&amp;"|"&amp;F$1,'Master - US vs THEM'!$G$2:$G$2951,0)),"")</f>
        <v>US</v>
      </c>
      <c r="G240" t="str">
        <f>IFERROR(INDEX('Master - US vs THEM'!$F$2:$F$2951,MATCH($A240&amp;"|"&amp;G$1,'Master - US vs THEM'!$G$2:$G$2951,0)),"")</f>
        <v>US</v>
      </c>
      <c r="H240" t="str">
        <f>IFERROR(INDEX('Master - US vs THEM'!$F$2:$F$2951,MATCH($A240&amp;"|"&amp;H$1,'Master - US vs THEM'!$G$2:$G$2951,0)),"")</f>
        <v>US</v>
      </c>
      <c r="I240" t="str">
        <f>IFERROR(INDEX('Master - US vs THEM'!$F$2:$F$2951,MATCH($A240&amp;"|"&amp;I$1,'Master - US vs THEM'!$G$2:$G$2951,0)),"")</f>
        <v>US</v>
      </c>
      <c r="J240" t="str">
        <f>IFERROR(INDEX('Master - US vs THEM'!$F$2:$F$2951,MATCH($A240&amp;"|"&amp;J$1,'Master - US vs THEM'!$G$2:$G$2951,0)),"")</f>
        <v>US</v>
      </c>
      <c r="K240" t="str">
        <f>IFERROR(INDEX('Master - US vs THEM'!$F$2:$F$2951,MATCH($A240&amp;"|"&amp;K$1,'Master - US vs THEM'!$G$2:$G$2951,0)),"")</f>
        <v>US</v>
      </c>
    </row>
    <row r="241" spans="1:11" x14ac:dyDescent="0.2">
      <c r="A241" t="str">
        <f>'Brand Family Territory (Enc)'!A241</f>
        <v>Tsingtao</v>
      </c>
      <c r="B241" t="str">
        <f>IFERROR(INDEX('Master - US vs THEM'!$F$2:$F$2951,MATCH($A241&amp;"|"&amp;B$1,'Master - US vs THEM'!$G$2:$G$2951,0)),"")</f>
        <v>US</v>
      </c>
      <c r="C241" t="str">
        <f>IFERROR(INDEX('Master - US vs THEM'!$F$2:$F$2951,MATCH($A241&amp;"|"&amp;C$1,'Master - US vs THEM'!$G$2:$G$2951,0)),"")</f>
        <v>US</v>
      </c>
      <c r="D241" t="str">
        <f>IFERROR(INDEX('Master - US vs THEM'!$F$2:$F$2951,MATCH($A241&amp;"|"&amp;D$1,'Master - US vs THEM'!$G$2:$G$2951,0)),"")</f>
        <v>US</v>
      </c>
      <c r="E241" t="str">
        <f>IFERROR(INDEX('Master - US vs THEM'!$F$2:$F$2951,MATCH($A241&amp;"|"&amp;E$1,'Master - US vs THEM'!$G$2:$G$2951,0)),"")</f>
        <v>US</v>
      </c>
      <c r="F241" t="str">
        <f>IFERROR(INDEX('Master - US vs THEM'!$F$2:$F$2951,MATCH($A241&amp;"|"&amp;F$1,'Master - US vs THEM'!$G$2:$G$2951,0)),"")</f>
        <v>US</v>
      </c>
      <c r="G241" t="str">
        <f>IFERROR(INDEX('Master - US vs THEM'!$F$2:$F$2951,MATCH($A241&amp;"|"&amp;G$1,'Master - US vs THEM'!$G$2:$G$2951,0)),"")</f>
        <v>US</v>
      </c>
      <c r="H241" t="str">
        <f>IFERROR(INDEX('Master - US vs THEM'!$F$2:$F$2951,MATCH($A241&amp;"|"&amp;H$1,'Master - US vs THEM'!$G$2:$G$2951,0)),"")</f>
        <v>US</v>
      </c>
      <c r="I241" t="str">
        <f>IFERROR(INDEX('Master - US vs THEM'!$F$2:$F$2951,MATCH($A241&amp;"|"&amp;I$1,'Master - US vs THEM'!$G$2:$G$2951,0)),"")</f>
        <v>US</v>
      </c>
      <c r="J241" t="str">
        <f>IFERROR(INDEX('Master - US vs THEM'!$F$2:$F$2951,MATCH($A241&amp;"|"&amp;J$1,'Master - US vs THEM'!$G$2:$G$2951,0)),"")</f>
        <v>US</v>
      </c>
      <c r="K241" t="str">
        <f>IFERROR(INDEX('Master - US vs THEM'!$F$2:$F$2951,MATCH($A241&amp;"|"&amp;K$1,'Master - US vs THEM'!$G$2:$G$2951,0)),"")</f>
        <v>US</v>
      </c>
    </row>
    <row r="242" spans="1:11" x14ac:dyDescent="0.2">
      <c r="A242" t="str">
        <f>'Brand Family Territory (Enc)'!A242</f>
        <v>Viva Tequila Seltzer</v>
      </c>
      <c r="B242" t="str">
        <f>IFERROR(INDEX('Master - US vs THEM'!$F$2:$F$2951,MATCH($A242&amp;"|"&amp;B$1,'Master - US vs THEM'!$G$2:$G$2951,0)),"")</f>
        <v>US</v>
      </c>
      <c r="C242" t="str">
        <f>IFERROR(INDEX('Master - US vs THEM'!$F$2:$F$2951,MATCH($A242&amp;"|"&amp;C$1,'Master - US vs THEM'!$G$2:$G$2951,0)),"")</f>
        <v>US</v>
      </c>
      <c r="D242" t="str">
        <f>IFERROR(INDEX('Master - US vs THEM'!$F$2:$F$2951,MATCH($A242&amp;"|"&amp;D$1,'Master - US vs THEM'!$G$2:$G$2951,0)),"")</f>
        <v>US</v>
      </c>
      <c r="E242" t="str">
        <f>IFERROR(INDEX('Master - US vs THEM'!$F$2:$F$2951,MATCH($A242&amp;"|"&amp;E$1,'Master - US vs THEM'!$G$2:$G$2951,0)),"")</f>
        <v>US</v>
      </c>
      <c r="F242" t="str">
        <f>IFERROR(INDEX('Master - US vs THEM'!$F$2:$F$2951,MATCH($A242&amp;"|"&amp;F$1,'Master - US vs THEM'!$G$2:$G$2951,0)),"")</f>
        <v>US</v>
      </c>
      <c r="G242" t="str">
        <f>IFERROR(INDEX('Master - US vs THEM'!$F$2:$F$2951,MATCH($A242&amp;"|"&amp;G$1,'Master - US vs THEM'!$G$2:$G$2951,0)),"")</f>
        <v>US</v>
      </c>
      <c r="H242" t="str">
        <f>IFERROR(INDEX('Master - US vs THEM'!$F$2:$F$2951,MATCH($A242&amp;"|"&amp;H$1,'Master - US vs THEM'!$G$2:$G$2951,0)),"")</f>
        <v>US</v>
      </c>
      <c r="I242" t="str">
        <f>IFERROR(INDEX('Master - US vs THEM'!$F$2:$F$2951,MATCH($A242&amp;"|"&amp;I$1,'Master - US vs THEM'!$G$2:$G$2951,0)),"")</f>
        <v>US</v>
      </c>
      <c r="J242" t="str">
        <f>IFERROR(INDEX('Master - US vs THEM'!$F$2:$F$2951,MATCH($A242&amp;"|"&amp;J$1,'Master - US vs THEM'!$G$2:$G$2951,0)),"")</f>
        <v>US</v>
      </c>
      <c r="K242" t="str">
        <f>IFERROR(INDEX('Master - US vs THEM'!$F$2:$F$2951,MATCH($A242&amp;"|"&amp;K$1,'Master - US vs THEM'!$G$2:$G$2951,0)),"")</f>
        <v>US</v>
      </c>
    </row>
    <row r="243" spans="1:11" x14ac:dyDescent="0.2">
      <c r="A243" t="str">
        <f>'Brand Family Territory (Enc)'!A243</f>
        <v>Vodka Hog</v>
      </c>
      <c r="B243" t="str">
        <f>IFERROR(INDEX('Master - US vs THEM'!$F$2:$F$2951,MATCH($A243&amp;"|"&amp;B$1,'Master - US vs THEM'!$G$2:$G$2951,0)),"")</f>
        <v>US</v>
      </c>
      <c r="C243" t="str">
        <f>IFERROR(INDEX('Master - US vs THEM'!$F$2:$F$2951,MATCH($A243&amp;"|"&amp;C$1,'Master - US vs THEM'!$G$2:$G$2951,0)),"")</f>
        <v>US</v>
      </c>
      <c r="D243" t="str">
        <f>IFERROR(INDEX('Master - US vs THEM'!$F$2:$F$2951,MATCH($A243&amp;"|"&amp;D$1,'Master - US vs THEM'!$G$2:$G$2951,0)),"")</f>
        <v>US</v>
      </c>
      <c r="E243" t="str">
        <f>IFERROR(INDEX('Master - US vs THEM'!$F$2:$F$2951,MATCH($A243&amp;"|"&amp;E$1,'Master - US vs THEM'!$G$2:$G$2951,0)),"")</f>
        <v>US</v>
      </c>
      <c r="F243" t="str">
        <f>IFERROR(INDEX('Master - US vs THEM'!$F$2:$F$2951,MATCH($A243&amp;"|"&amp;F$1,'Master - US vs THEM'!$G$2:$G$2951,0)),"")</f>
        <v>US</v>
      </c>
      <c r="G243" t="str">
        <f>IFERROR(INDEX('Master - US vs THEM'!$F$2:$F$2951,MATCH($A243&amp;"|"&amp;G$1,'Master - US vs THEM'!$G$2:$G$2951,0)),"")</f>
        <v>US</v>
      </c>
      <c r="H243" t="str">
        <f>IFERROR(INDEX('Master - US vs THEM'!$F$2:$F$2951,MATCH($A243&amp;"|"&amp;H$1,'Master - US vs THEM'!$G$2:$G$2951,0)),"")</f>
        <v>US</v>
      </c>
      <c r="I243" t="str">
        <f>IFERROR(INDEX('Master - US vs THEM'!$F$2:$F$2951,MATCH($A243&amp;"|"&amp;I$1,'Master - US vs THEM'!$G$2:$G$2951,0)),"")</f>
        <v>US</v>
      </c>
      <c r="J243" t="str">
        <f>IFERROR(INDEX('Master - US vs THEM'!$F$2:$F$2951,MATCH($A243&amp;"|"&amp;J$1,'Master - US vs THEM'!$G$2:$G$2951,0)),"")</f>
        <v>US</v>
      </c>
      <c r="K243" t="str">
        <f>IFERROR(INDEX('Master - US vs THEM'!$F$2:$F$2951,MATCH($A243&amp;"|"&amp;K$1,'Master - US vs THEM'!$G$2:$G$2951,0)),"")</f>
        <v>US</v>
      </c>
    </row>
    <row r="244" spans="1:11" x14ac:dyDescent="0.2">
      <c r="A244" t="str">
        <f>'Brand Family Territory (Enc)'!A244</f>
        <v>Warwick Gin</v>
      </c>
      <c r="B244" t="str">
        <f>IFERROR(INDEX('Master - US vs THEM'!$F$2:$F$2951,MATCH($A244&amp;"|"&amp;B$1,'Master - US vs THEM'!$G$2:$G$2951,0)),"")</f>
        <v>US</v>
      </c>
      <c r="C244" t="str">
        <f>IFERROR(INDEX('Master - US vs THEM'!$F$2:$F$2951,MATCH($A244&amp;"|"&amp;C$1,'Master - US vs THEM'!$G$2:$G$2951,0)),"")</f>
        <v>US</v>
      </c>
      <c r="D244" t="str">
        <f>IFERROR(INDEX('Master - US vs THEM'!$F$2:$F$2951,MATCH($A244&amp;"|"&amp;D$1,'Master - US vs THEM'!$G$2:$G$2951,0)),"")</f>
        <v>US</v>
      </c>
      <c r="E244" t="str">
        <f>IFERROR(INDEX('Master - US vs THEM'!$F$2:$F$2951,MATCH($A244&amp;"|"&amp;E$1,'Master - US vs THEM'!$G$2:$G$2951,0)),"")</f>
        <v>US</v>
      </c>
      <c r="F244" t="str">
        <f>IFERROR(INDEX('Master - US vs THEM'!$F$2:$F$2951,MATCH($A244&amp;"|"&amp;F$1,'Master - US vs THEM'!$G$2:$G$2951,0)),"")</f>
        <v>US</v>
      </c>
      <c r="G244" t="str">
        <f>IFERROR(INDEX('Master - US vs THEM'!$F$2:$F$2951,MATCH($A244&amp;"|"&amp;G$1,'Master - US vs THEM'!$G$2:$G$2951,0)),"")</f>
        <v>US</v>
      </c>
      <c r="H244" t="str">
        <f>IFERROR(INDEX('Master - US vs THEM'!$F$2:$F$2951,MATCH($A244&amp;"|"&amp;H$1,'Master - US vs THEM'!$G$2:$G$2951,0)),"")</f>
        <v>US</v>
      </c>
      <c r="I244" t="str">
        <f>IFERROR(INDEX('Master - US vs THEM'!$F$2:$F$2951,MATCH($A244&amp;"|"&amp;I$1,'Master - US vs THEM'!$G$2:$G$2951,0)),"")</f>
        <v>US</v>
      </c>
      <c r="J244" t="str">
        <f>IFERROR(INDEX('Master - US vs THEM'!$F$2:$F$2951,MATCH($A244&amp;"|"&amp;J$1,'Master - US vs THEM'!$G$2:$G$2951,0)),"")</f>
        <v>US</v>
      </c>
      <c r="K244" t="str">
        <f>IFERROR(INDEX('Master - US vs THEM'!$F$2:$F$2951,MATCH($A244&amp;"|"&amp;K$1,'Master - US vs THEM'!$G$2:$G$2951,0)),"")</f>
        <v>US</v>
      </c>
    </row>
    <row r="245" spans="1:11" x14ac:dyDescent="0.2">
      <c r="A245" t="str">
        <f>'Brand Family Territory (Enc)'!A245</f>
        <v>Waterloo Gin</v>
      </c>
      <c r="B245" t="str">
        <f>IFERROR(INDEX('Master - US vs THEM'!$F$2:$F$2951,MATCH($A245&amp;"|"&amp;B$1,'Master - US vs THEM'!$G$2:$G$2951,0)),"")</f>
        <v>US</v>
      </c>
      <c r="C245" t="str">
        <f>IFERROR(INDEX('Master - US vs THEM'!$F$2:$F$2951,MATCH($A245&amp;"|"&amp;C$1,'Master - US vs THEM'!$G$2:$G$2951,0)),"")</f>
        <v>US</v>
      </c>
      <c r="D245" t="str">
        <f>IFERROR(INDEX('Master - US vs THEM'!$F$2:$F$2951,MATCH($A245&amp;"|"&amp;D$1,'Master - US vs THEM'!$G$2:$G$2951,0)),"")</f>
        <v>US</v>
      </c>
      <c r="E245" t="str">
        <f>IFERROR(INDEX('Master - US vs THEM'!$F$2:$F$2951,MATCH($A245&amp;"|"&amp;E$1,'Master - US vs THEM'!$G$2:$G$2951,0)),"")</f>
        <v>US</v>
      </c>
      <c r="F245" t="str">
        <f>IFERROR(INDEX('Master - US vs THEM'!$F$2:$F$2951,MATCH($A245&amp;"|"&amp;F$1,'Master - US vs THEM'!$G$2:$G$2951,0)),"")</f>
        <v>US</v>
      </c>
      <c r="G245" t="str">
        <f>IFERROR(INDEX('Master - US vs THEM'!$F$2:$F$2951,MATCH($A245&amp;"|"&amp;G$1,'Master - US vs THEM'!$G$2:$G$2951,0)),"")</f>
        <v>US</v>
      </c>
      <c r="H245" t="str">
        <f>IFERROR(INDEX('Master - US vs THEM'!$F$2:$F$2951,MATCH($A245&amp;"|"&amp;H$1,'Master - US vs THEM'!$G$2:$G$2951,0)),"")</f>
        <v>US</v>
      </c>
      <c r="I245" t="str">
        <f>IFERROR(INDEX('Master - US vs THEM'!$F$2:$F$2951,MATCH($A245&amp;"|"&amp;I$1,'Master - US vs THEM'!$G$2:$G$2951,0)),"")</f>
        <v>US</v>
      </c>
      <c r="J245" t="str">
        <f>IFERROR(INDEX('Master - US vs THEM'!$F$2:$F$2951,MATCH($A245&amp;"|"&amp;J$1,'Master - US vs THEM'!$G$2:$G$2951,0)),"")</f>
        <v>US</v>
      </c>
      <c r="K245" t="str">
        <f>IFERROR(INDEX('Master - US vs THEM'!$F$2:$F$2951,MATCH($A245&amp;"|"&amp;K$1,'Master - US vs THEM'!$G$2:$G$2951,0)),"")</f>
        <v>US</v>
      </c>
    </row>
    <row r="246" spans="1:11" x14ac:dyDescent="0.2">
      <c r="A246" t="str">
        <f>'Brand Family Territory (Enc)'!A246</f>
        <v>Woodchuck</v>
      </c>
      <c r="B246" t="str">
        <f>IFERROR(INDEX('Master - US vs THEM'!$F$2:$F$2951,MATCH($A246&amp;"|"&amp;B$1,'Master - US vs THEM'!$G$2:$G$2951,0)),"")</f>
        <v>US</v>
      </c>
      <c r="C246" t="str">
        <f>IFERROR(INDEX('Master - US vs THEM'!$F$2:$F$2951,MATCH($A246&amp;"|"&amp;C$1,'Master - US vs THEM'!$G$2:$G$2951,0)),"")</f>
        <v>US</v>
      </c>
      <c r="D246" t="str">
        <f>IFERROR(INDEX('Master - US vs THEM'!$F$2:$F$2951,MATCH($A246&amp;"|"&amp;D$1,'Master - US vs THEM'!$G$2:$G$2951,0)),"")</f>
        <v>US</v>
      </c>
      <c r="E246" t="str">
        <f>IFERROR(INDEX('Master - US vs THEM'!$F$2:$F$2951,MATCH($A246&amp;"|"&amp;E$1,'Master - US vs THEM'!$G$2:$G$2951,0)),"")</f>
        <v>US</v>
      </c>
      <c r="F246" t="str">
        <f>IFERROR(INDEX('Master - US vs THEM'!$F$2:$F$2951,MATCH($A246&amp;"|"&amp;F$1,'Master - US vs THEM'!$G$2:$G$2951,0)),"")</f>
        <v>US</v>
      </c>
      <c r="G246" t="str">
        <f>IFERROR(INDEX('Master - US vs THEM'!$F$2:$F$2951,MATCH($A246&amp;"|"&amp;G$1,'Master - US vs THEM'!$G$2:$G$2951,0)),"")</f>
        <v>US</v>
      </c>
      <c r="H246" t="str">
        <f>IFERROR(INDEX('Master - US vs THEM'!$F$2:$F$2951,MATCH($A246&amp;"|"&amp;H$1,'Master - US vs THEM'!$G$2:$G$2951,0)),"")</f>
        <v>US</v>
      </c>
      <c r="I246" t="str">
        <f>IFERROR(INDEX('Master - US vs THEM'!$F$2:$F$2951,MATCH($A246&amp;"|"&amp;I$1,'Master - US vs THEM'!$G$2:$G$2951,0)),"")</f>
        <v>US</v>
      </c>
      <c r="J246" t="str">
        <f>IFERROR(INDEX('Master - US vs THEM'!$F$2:$F$2951,MATCH($A246&amp;"|"&amp;J$1,'Master - US vs THEM'!$G$2:$G$2951,0)),"")</f>
        <v>US</v>
      </c>
      <c r="K246" t="str">
        <f>IFERROR(INDEX('Master - US vs THEM'!$F$2:$F$2951,MATCH($A246&amp;"|"&amp;K$1,'Master - US vs THEM'!$G$2:$G$2951,0)),"")</f>
        <v>US</v>
      </c>
    </row>
    <row r="247" spans="1:11" x14ac:dyDescent="0.2">
      <c r="A247" t="str">
        <f>'Brand Family Territory (Enc)'!A247</f>
        <v>Cerveza Republica LA Tuya</v>
      </c>
      <c r="B247" t="str">
        <f>IFERROR(INDEX('Master - US vs THEM'!$F$2:$F$2951,MATCH($A247&amp;"|"&amp;B$1,'Master - US vs THEM'!$G$2:$G$2951,0)),"")</f>
        <v>US</v>
      </c>
      <c r="C247" t="str">
        <f>IFERROR(INDEX('Master - US vs THEM'!$F$2:$F$2951,MATCH($A247&amp;"|"&amp;C$1,'Master - US vs THEM'!$G$2:$G$2951,0)),"")</f>
        <v>US</v>
      </c>
      <c r="D247" t="str">
        <f>IFERROR(INDEX('Master - US vs THEM'!$F$2:$F$2951,MATCH($A247&amp;"|"&amp;D$1,'Master - US vs THEM'!$G$2:$G$2951,0)),"")</f>
        <v>US</v>
      </c>
      <c r="E247" t="str">
        <f>IFERROR(INDEX('Master - US vs THEM'!$F$2:$F$2951,MATCH($A247&amp;"|"&amp;E$1,'Master - US vs THEM'!$G$2:$G$2951,0)),"")</f>
        <v>US</v>
      </c>
      <c r="F247" t="str">
        <f>IFERROR(INDEX('Master - US vs THEM'!$F$2:$F$2951,MATCH($A247&amp;"|"&amp;F$1,'Master - US vs THEM'!$G$2:$G$2951,0)),"")</f>
        <v>US</v>
      </c>
      <c r="G247" t="str">
        <f>IFERROR(INDEX('Master - US vs THEM'!$F$2:$F$2951,MATCH($A247&amp;"|"&amp;G$1,'Master - US vs THEM'!$G$2:$G$2951,0)),"")</f>
        <v>US</v>
      </c>
      <c r="H247" t="str">
        <f>IFERROR(INDEX('Master - US vs THEM'!$F$2:$F$2951,MATCH($A247&amp;"|"&amp;H$1,'Master - US vs THEM'!$G$2:$G$2951,0)),"")</f>
        <v>US</v>
      </c>
      <c r="I247" t="str">
        <f>IFERROR(INDEX('Master - US vs THEM'!$F$2:$F$2951,MATCH($A247&amp;"|"&amp;I$1,'Master - US vs THEM'!$G$2:$G$2951,0)),"")</f>
        <v>US</v>
      </c>
      <c r="J247" t="str">
        <f>IFERROR(INDEX('Master - US vs THEM'!$F$2:$F$2951,MATCH($A247&amp;"|"&amp;J$1,'Master - US vs THEM'!$G$2:$G$2951,0)),"")</f>
        <v>US</v>
      </c>
      <c r="K247" t="str">
        <f>IFERROR(INDEX('Master - US vs THEM'!$F$2:$F$2951,MATCH($A247&amp;"|"&amp;K$1,'Master - US vs THEM'!$G$2:$G$2951,0)),"")</f>
        <v>US</v>
      </c>
    </row>
    <row r="248" spans="1:11" x14ac:dyDescent="0.2">
      <c r="A248" t="str">
        <f>'Brand Family Territory (Enc)'!A248</f>
        <v>Cerveza Republica La Tuya 5.0 La Dura</v>
      </c>
      <c r="B248" t="str">
        <f>IFERROR(INDEX('Master - US vs THEM'!$F$2:$F$2951,MATCH($A248&amp;"|"&amp;B$1,'Master - US vs THEM'!$G$2:$G$2951,0)),"")</f>
        <v>US</v>
      </c>
      <c r="C248" t="str">
        <f>IFERROR(INDEX('Master - US vs THEM'!$F$2:$F$2951,MATCH($A248&amp;"|"&amp;C$1,'Master - US vs THEM'!$G$2:$G$2951,0)),"")</f>
        <v>US</v>
      </c>
      <c r="D248" t="str">
        <f>IFERROR(INDEX('Master - US vs THEM'!$F$2:$F$2951,MATCH($A248&amp;"|"&amp;D$1,'Master - US vs THEM'!$G$2:$G$2951,0)),"")</f>
        <v>US</v>
      </c>
      <c r="E248" t="str">
        <f>IFERROR(INDEX('Master - US vs THEM'!$F$2:$F$2951,MATCH($A248&amp;"|"&amp;E$1,'Master - US vs THEM'!$G$2:$G$2951,0)),"")</f>
        <v>US</v>
      </c>
      <c r="F248" t="str">
        <f>IFERROR(INDEX('Master - US vs THEM'!$F$2:$F$2951,MATCH($A248&amp;"|"&amp;F$1,'Master - US vs THEM'!$G$2:$G$2951,0)),"")</f>
        <v>US</v>
      </c>
      <c r="G248" t="str">
        <f>IFERROR(INDEX('Master - US vs THEM'!$F$2:$F$2951,MATCH($A248&amp;"|"&amp;G$1,'Master - US vs THEM'!$G$2:$G$2951,0)),"")</f>
        <v>US</v>
      </c>
      <c r="H248" t="str">
        <f>IFERROR(INDEX('Master - US vs THEM'!$F$2:$F$2951,MATCH($A248&amp;"|"&amp;H$1,'Master - US vs THEM'!$G$2:$G$2951,0)),"")</f>
        <v>US</v>
      </c>
      <c r="I248" t="str">
        <f>IFERROR(INDEX('Master - US vs THEM'!$F$2:$F$2951,MATCH($A248&amp;"|"&amp;I$1,'Master - US vs THEM'!$G$2:$G$2951,0)),"")</f>
        <v>US</v>
      </c>
      <c r="J248" t="str">
        <f>IFERROR(INDEX('Master - US vs THEM'!$F$2:$F$2951,MATCH($A248&amp;"|"&amp;J$1,'Master - US vs THEM'!$G$2:$G$2951,0)),"")</f>
        <v>US</v>
      </c>
      <c r="K248" t="str">
        <f>IFERROR(INDEX('Master - US vs THEM'!$F$2:$F$2951,MATCH($A248&amp;"|"&amp;K$1,'Master - US vs THEM'!$G$2:$G$2951,0)),"")</f>
        <v>US</v>
      </c>
    </row>
    <row r="249" spans="1:11" x14ac:dyDescent="0.2">
      <c r="A249" t="str">
        <f>'Brand Family Territory (Enc)'!A249</f>
        <v>Czechvar</v>
      </c>
      <c r="B249" t="str">
        <f>IFERROR(INDEX('Master - US vs THEM'!$F$2:$F$2951,MATCH($A249&amp;"|"&amp;B$1,'Master - US vs THEM'!$G$2:$G$2951,0)),"")</f>
        <v>US</v>
      </c>
      <c r="C249" t="str">
        <f>IFERROR(INDEX('Master - US vs THEM'!$F$2:$F$2951,MATCH($A249&amp;"|"&amp;C$1,'Master - US vs THEM'!$G$2:$G$2951,0)),"")</f>
        <v>US</v>
      </c>
      <c r="D249" t="str">
        <f>IFERROR(INDEX('Master - US vs THEM'!$F$2:$F$2951,MATCH($A249&amp;"|"&amp;D$1,'Master - US vs THEM'!$G$2:$G$2951,0)),"")</f>
        <v>US</v>
      </c>
      <c r="E249" t="str">
        <f>IFERROR(INDEX('Master - US vs THEM'!$F$2:$F$2951,MATCH($A249&amp;"|"&amp;E$1,'Master - US vs THEM'!$G$2:$G$2951,0)),"")</f>
        <v>US</v>
      </c>
      <c r="F249" t="str">
        <f>IFERROR(INDEX('Master - US vs THEM'!$F$2:$F$2951,MATCH($A249&amp;"|"&amp;F$1,'Master - US vs THEM'!$G$2:$G$2951,0)),"")</f>
        <v>US</v>
      </c>
      <c r="G249" t="str">
        <f>IFERROR(INDEX('Master - US vs THEM'!$F$2:$F$2951,MATCH($A249&amp;"|"&amp;G$1,'Master - US vs THEM'!$G$2:$G$2951,0)),"")</f>
        <v>US</v>
      </c>
      <c r="H249" t="str">
        <f>IFERROR(INDEX('Master - US vs THEM'!$F$2:$F$2951,MATCH($A249&amp;"|"&amp;H$1,'Master - US vs THEM'!$G$2:$G$2951,0)),"")</f>
        <v>THEM</v>
      </c>
      <c r="I249" t="str">
        <f>IFERROR(INDEX('Master - US vs THEM'!$F$2:$F$2951,MATCH($A249&amp;"|"&amp;I$1,'Master - US vs THEM'!$G$2:$G$2951,0)),"")</f>
        <v>THEM</v>
      </c>
      <c r="J249" t="str">
        <f>IFERROR(INDEX('Master - US vs THEM'!$F$2:$F$2951,MATCH($A249&amp;"|"&amp;J$1,'Master - US vs THEM'!$G$2:$G$2951,0)),"")</f>
        <v>THEM</v>
      </c>
      <c r="K249" t="str">
        <f>IFERROR(INDEX('Master - US vs THEM'!$F$2:$F$2951,MATCH($A249&amp;"|"&amp;K$1,'Master - US vs THEM'!$G$2:$G$2951,0)),"")</f>
        <v>THEM</v>
      </c>
    </row>
    <row r="250" spans="1:11" x14ac:dyDescent="0.2">
      <c r="A250" t="str">
        <f>'Brand Family Territory (Enc)'!A250</f>
        <v>Daura</v>
      </c>
      <c r="B250" t="str">
        <f>IFERROR(INDEX('Master - US vs THEM'!$F$2:$F$2951,MATCH($A250&amp;"|"&amp;B$1,'Master - US vs THEM'!$G$2:$G$2951,0)),"")</f>
        <v>US</v>
      </c>
      <c r="C250" t="str">
        <f>IFERROR(INDEX('Master - US vs THEM'!$F$2:$F$2951,MATCH($A250&amp;"|"&amp;C$1,'Master - US vs THEM'!$G$2:$G$2951,0)),"")</f>
        <v>US</v>
      </c>
      <c r="D250" t="str">
        <f>IFERROR(INDEX('Master - US vs THEM'!$F$2:$F$2951,MATCH($A250&amp;"|"&amp;D$1,'Master - US vs THEM'!$G$2:$G$2951,0)),"")</f>
        <v>US</v>
      </c>
      <c r="E250" t="str">
        <f>IFERROR(INDEX('Master - US vs THEM'!$F$2:$F$2951,MATCH($A250&amp;"|"&amp;E$1,'Master - US vs THEM'!$G$2:$G$2951,0)),"")</f>
        <v>THEM</v>
      </c>
      <c r="F250" t="str">
        <f>IFERROR(INDEX('Master - US vs THEM'!$F$2:$F$2951,MATCH($A250&amp;"|"&amp;F$1,'Master - US vs THEM'!$G$2:$G$2951,0)),"")</f>
        <v>THEM</v>
      </c>
      <c r="G250" t="str">
        <f>IFERROR(INDEX('Master - US vs THEM'!$F$2:$F$2951,MATCH($A250&amp;"|"&amp;G$1,'Master - US vs THEM'!$G$2:$G$2951,0)),"")</f>
        <v>THEM</v>
      </c>
      <c r="H250" t="str">
        <f>IFERROR(INDEX('Master - US vs THEM'!$F$2:$F$2951,MATCH($A250&amp;"|"&amp;H$1,'Master - US vs THEM'!$G$2:$G$2951,0)),"")</f>
        <v>THEM</v>
      </c>
      <c r="I250" t="str">
        <f>IFERROR(INDEX('Master - US vs THEM'!$F$2:$F$2951,MATCH($A250&amp;"|"&amp;I$1,'Master - US vs THEM'!$G$2:$G$2951,0)),"")</f>
        <v>THEM</v>
      </c>
      <c r="J250" t="str">
        <f>IFERROR(INDEX('Master - US vs THEM'!$F$2:$F$2951,MATCH($A250&amp;"|"&amp;J$1,'Master - US vs THEM'!$G$2:$G$2951,0)),"")</f>
        <v>THEM</v>
      </c>
      <c r="K250" t="str">
        <f>IFERROR(INDEX('Master - US vs THEM'!$F$2:$F$2951,MATCH($A250&amp;"|"&amp;K$1,'Master - US vs THEM'!$G$2:$G$2951,0)),"")</f>
        <v>THEM</v>
      </c>
    </row>
    <row r="251" spans="1:11" x14ac:dyDescent="0.2">
      <c r="A251" t="str">
        <f>'Brand Family Territory (Enc)'!A251</f>
        <v>Estrella</v>
      </c>
      <c r="B251" t="str">
        <f>IFERROR(INDEX('Master - US vs THEM'!$F$2:$F$2951,MATCH($A251&amp;"|"&amp;B$1,'Master - US vs THEM'!$G$2:$G$2951,0)),"")</f>
        <v>US</v>
      </c>
      <c r="C251" t="str">
        <f>IFERROR(INDEX('Master - US vs THEM'!$F$2:$F$2951,MATCH($A251&amp;"|"&amp;C$1,'Master - US vs THEM'!$G$2:$G$2951,0)),"")</f>
        <v>US</v>
      </c>
      <c r="D251" t="str">
        <f>IFERROR(INDEX('Master - US vs THEM'!$F$2:$F$2951,MATCH($A251&amp;"|"&amp;D$1,'Master - US vs THEM'!$G$2:$G$2951,0)),"")</f>
        <v>US</v>
      </c>
      <c r="E251" t="str">
        <f>IFERROR(INDEX('Master - US vs THEM'!$F$2:$F$2951,MATCH($A251&amp;"|"&amp;E$1,'Master - US vs THEM'!$G$2:$G$2951,0)),"")</f>
        <v>US</v>
      </c>
      <c r="F251" t="str">
        <f>IFERROR(INDEX('Master - US vs THEM'!$F$2:$F$2951,MATCH($A251&amp;"|"&amp;F$1,'Master - US vs THEM'!$G$2:$G$2951,0)),"")</f>
        <v>US</v>
      </c>
      <c r="G251" t="str">
        <f>IFERROR(INDEX('Master - US vs THEM'!$F$2:$F$2951,MATCH($A251&amp;"|"&amp;G$1,'Master - US vs THEM'!$G$2:$G$2951,0)),"")</f>
        <v>US</v>
      </c>
      <c r="H251" t="str">
        <f>IFERROR(INDEX('Master - US vs THEM'!$F$2:$F$2951,MATCH($A251&amp;"|"&amp;H$1,'Master - US vs THEM'!$G$2:$G$2951,0)),"")</f>
        <v>THEM</v>
      </c>
      <c r="I251" t="str">
        <f>IFERROR(INDEX('Master - US vs THEM'!$F$2:$F$2951,MATCH($A251&amp;"|"&amp;I$1,'Master - US vs THEM'!$G$2:$G$2951,0)),"")</f>
        <v>THEM</v>
      </c>
      <c r="J251" t="str">
        <f>IFERROR(INDEX('Master - US vs THEM'!$F$2:$F$2951,MATCH($A251&amp;"|"&amp;J$1,'Master - US vs THEM'!$G$2:$G$2951,0)),"")</f>
        <v>THEM</v>
      </c>
      <c r="K251" t="str">
        <f>IFERROR(INDEX('Master - US vs THEM'!$F$2:$F$2951,MATCH($A251&amp;"|"&amp;K$1,'Master - US vs THEM'!$G$2:$G$2951,0)),"")</f>
        <v>THEM</v>
      </c>
    </row>
    <row r="252" spans="1:11" x14ac:dyDescent="0.2">
      <c r="A252" t="str">
        <f>'Brand Family Territory (Enc)'!A252</f>
        <v>Famosa</v>
      </c>
      <c r="B252" t="str">
        <f>IFERROR(INDEX('Master - US vs THEM'!$F$2:$F$2951,MATCH($A252&amp;"|"&amp;B$1,'Master - US vs THEM'!$G$2:$G$2951,0)),"")</f>
        <v>US</v>
      </c>
      <c r="C252" t="str">
        <f>IFERROR(INDEX('Master - US vs THEM'!$F$2:$F$2951,MATCH($A252&amp;"|"&amp;C$1,'Master - US vs THEM'!$G$2:$G$2951,0)),"")</f>
        <v>US</v>
      </c>
      <c r="D252" t="str">
        <f>IFERROR(INDEX('Master - US vs THEM'!$F$2:$F$2951,MATCH($A252&amp;"|"&amp;D$1,'Master - US vs THEM'!$G$2:$G$2951,0)),"")</f>
        <v>US</v>
      </c>
      <c r="E252" t="str">
        <f>IFERROR(INDEX('Master - US vs THEM'!$F$2:$F$2951,MATCH($A252&amp;"|"&amp;E$1,'Master - US vs THEM'!$G$2:$G$2951,0)),"")</f>
        <v>US</v>
      </c>
      <c r="F252" t="str">
        <f>IFERROR(INDEX('Master - US vs THEM'!$F$2:$F$2951,MATCH($A252&amp;"|"&amp;F$1,'Master - US vs THEM'!$G$2:$G$2951,0)),"")</f>
        <v>US</v>
      </c>
      <c r="G252" t="str">
        <f>IFERROR(INDEX('Master - US vs THEM'!$F$2:$F$2951,MATCH($A252&amp;"|"&amp;G$1,'Master - US vs THEM'!$G$2:$G$2951,0)),"")</f>
        <v>US</v>
      </c>
      <c r="H252" t="str">
        <f>IFERROR(INDEX('Master - US vs THEM'!$F$2:$F$2951,MATCH($A252&amp;"|"&amp;H$1,'Master - US vs THEM'!$G$2:$G$2951,0)),"")</f>
        <v>THEM</v>
      </c>
      <c r="I252" t="str">
        <f>IFERROR(INDEX('Master - US vs THEM'!$F$2:$F$2951,MATCH($A252&amp;"|"&amp;I$1,'Master - US vs THEM'!$G$2:$G$2951,0)),"")</f>
        <v>THEM</v>
      </c>
      <c r="J252" t="str">
        <f>IFERROR(INDEX('Master - US vs THEM'!$F$2:$F$2951,MATCH($A252&amp;"|"&amp;J$1,'Master - US vs THEM'!$G$2:$G$2951,0)),"")</f>
        <v>THEM</v>
      </c>
      <c r="K252" t="str">
        <f>IFERROR(INDEX('Master - US vs THEM'!$F$2:$F$2951,MATCH($A252&amp;"|"&amp;K$1,'Master - US vs THEM'!$G$2:$G$2951,0)),"")</f>
        <v>THEM</v>
      </c>
    </row>
    <row r="253" spans="1:11" x14ac:dyDescent="0.2">
      <c r="A253" t="str">
        <f>'Brand Family Territory (Enc)'!A253</f>
        <v>Genesee</v>
      </c>
      <c r="B253" t="str">
        <f>IFERROR(INDEX('Master - US vs THEM'!$F$2:$F$2951,MATCH($A253&amp;"|"&amp;B$1,'Master - US vs THEM'!$G$2:$G$2951,0)),"")</f>
        <v>US</v>
      </c>
      <c r="C253" t="str">
        <f>IFERROR(INDEX('Master - US vs THEM'!$F$2:$F$2951,MATCH($A253&amp;"|"&amp;C$1,'Master - US vs THEM'!$G$2:$G$2951,0)),"")</f>
        <v>US</v>
      </c>
      <c r="D253" t="str">
        <f>IFERROR(INDEX('Master - US vs THEM'!$F$2:$F$2951,MATCH($A253&amp;"|"&amp;D$1,'Master - US vs THEM'!$G$2:$G$2951,0)),"")</f>
        <v>US</v>
      </c>
      <c r="E253" t="str">
        <f>IFERROR(INDEX('Master - US vs THEM'!$F$2:$F$2951,MATCH($A253&amp;"|"&amp;E$1,'Master - US vs THEM'!$G$2:$G$2951,0)),"")</f>
        <v>US</v>
      </c>
      <c r="F253" t="str">
        <f>IFERROR(INDEX('Master - US vs THEM'!$F$2:$F$2951,MATCH($A253&amp;"|"&amp;F$1,'Master - US vs THEM'!$G$2:$G$2951,0)),"")</f>
        <v>US</v>
      </c>
      <c r="G253" t="str">
        <f>IFERROR(INDEX('Master - US vs THEM'!$F$2:$F$2951,MATCH($A253&amp;"|"&amp;G$1,'Master - US vs THEM'!$G$2:$G$2951,0)),"")</f>
        <v>US</v>
      </c>
      <c r="H253" t="str">
        <f>IFERROR(INDEX('Master - US vs THEM'!$F$2:$F$2951,MATCH($A253&amp;"|"&amp;H$1,'Master - US vs THEM'!$G$2:$G$2951,0)),"")</f>
        <v>THEM</v>
      </c>
      <c r="I253" t="str">
        <f>IFERROR(INDEX('Master - US vs THEM'!$F$2:$F$2951,MATCH($A253&amp;"|"&amp;I$1,'Master - US vs THEM'!$G$2:$G$2951,0)),"")</f>
        <v>THEM</v>
      </c>
      <c r="J253" t="str">
        <f>IFERROR(INDEX('Master - US vs THEM'!$F$2:$F$2951,MATCH($A253&amp;"|"&amp;J$1,'Master - US vs THEM'!$G$2:$G$2951,0)),"")</f>
        <v>THEM</v>
      </c>
      <c r="K253" t="str">
        <f>IFERROR(INDEX('Master - US vs THEM'!$F$2:$F$2951,MATCH($A253&amp;"|"&amp;K$1,'Master - US vs THEM'!$G$2:$G$2951,0)),"")</f>
        <v>THEM</v>
      </c>
    </row>
    <row r="254" spans="1:11" x14ac:dyDescent="0.2">
      <c r="A254" t="str">
        <f>'Brand Family Territory (Enc)'!A254</f>
        <v>Imperial</v>
      </c>
      <c r="B254" t="str">
        <f>IFERROR(INDEX('Master - US vs THEM'!$F$2:$F$2951,MATCH($A254&amp;"|"&amp;B$1,'Master - US vs THEM'!$G$2:$G$2951,0)),"")</f>
        <v>US</v>
      </c>
      <c r="C254" t="str">
        <f>IFERROR(INDEX('Master - US vs THEM'!$F$2:$F$2951,MATCH($A254&amp;"|"&amp;C$1,'Master - US vs THEM'!$G$2:$G$2951,0)),"")</f>
        <v>US</v>
      </c>
      <c r="D254" t="str">
        <f>IFERROR(INDEX('Master - US vs THEM'!$F$2:$F$2951,MATCH($A254&amp;"|"&amp;D$1,'Master - US vs THEM'!$G$2:$G$2951,0)),"")</f>
        <v>US</v>
      </c>
      <c r="E254" t="str">
        <f>IFERROR(INDEX('Master - US vs THEM'!$F$2:$F$2951,MATCH($A254&amp;"|"&amp;E$1,'Master - US vs THEM'!$G$2:$G$2951,0)),"")</f>
        <v>US</v>
      </c>
      <c r="F254" t="str">
        <f>IFERROR(INDEX('Master - US vs THEM'!$F$2:$F$2951,MATCH($A254&amp;"|"&amp;F$1,'Master - US vs THEM'!$G$2:$G$2951,0)),"")</f>
        <v>US</v>
      </c>
      <c r="G254" t="str">
        <f>IFERROR(INDEX('Master - US vs THEM'!$F$2:$F$2951,MATCH($A254&amp;"|"&amp;G$1,'Master - US vs THEM'!$G$2:$G$2951,0)),"")</f>
        <v>US</v>
      </c>
      <c r="H254" t="str">
        <f>IFERROR(INDEX('Master - US vs THEM'!$F$2:$F$2951,MATCH($A254&amp;"|"&amp;H$1,'Master - US vs THEM'!$G$2:$G$2951,0)),"")</f>
        <v>THEM</v>
      </c>
      <c r="I254" t="str">
        <f>IFERROR(INDEX('Master - US vs THEM'!$F$2:$F$2951,MATCH($A254&amp;"|"&amp;I$1,'Master - US vs THEM'!$G$2:$G$2951,0)),"")</f>
        <v>THEM</v>
      </c>
      <c r="J254" t="str">
        <f>IFERROR(INDEX('Master - US vs THEM'!$F$2:$F$2951,MATCH($A254&amp;"|"&amp;J$1,'Master - US vs THEM'!$G$2:$G$2951,0)),"")</f>
        <v>THEM</v>
      </c>
      <c r="K254" t="str">
        <f>IFERROR(INDEX('Master - US vs THEM'!$F$2:$F$2951,MATCH($A254&amp;"|"&amp;K$1,'Master - US vs THEM'!$G$2:$G$2951,0)),"")</f>
        <v>THEM</v>
      </c>
    </row>
    <row r="255" spans="1:11" x14ac:dyDescent="0.2">
      <c r="A255" t="str">
        <f>'Brand Family Territory (Enc)'!A255</f>
        <v>La Tropical</v>
      </c>
      <c r="B255" t="str">
        <f>IFERROR(INDEX('Master - US vs THEM'!$F$2:$F$2951,MATCH($A255&amp;"|"&amp;B$1,'Master - US vs THEM'!$G$2:$G$2951,0)),"")</f>
        <v>US</v>
      </c>
      <c r="C255" t="str">
        <f>IFERROR(INDEX('Master - US vs THEM'!$F$2:$F$2951,MATCH($A255&amp;"|"&amp;C$1,'Master - US vs THEM'!$G$2:$G$2951,0)),"")</f>
        <v>US</v>
      </c>
      <c r="D255" t="str">
        <f>IFERROR(INDEX('Master - US vs THEM'!$F$2:$F$2951,MATCH($A255&amp;"|"&amp;D$1,'Master - US vs THEM'!$G$2:$G$2951,0)),"")</f>
        <v>US</v>
      </c>
      <c r="E255" t="str">
        <f>IFERROR(INDEX('Master - US vs THEM'!$F$2:$F$2951,MATCH($A255&amp;"|"&amp;E$1,'Master - US vs THEM'!$G$2:$G$2951,0)),"")</f>
        <v>US</v>
      </c>
      <c r="F255" t="str">
        <f>IFERROR(INDEX('Master - US vs THEM'!$F$2:$F$2951,MATCH($A255&amp;"|"&amp;F$1,'Master - US vs THEM'!$G$2:$G$2951,0)),"")</f>
        <v>US</v>
      </c>
      <c r="G255" t="str">
        <f>IFERROR(INDEX('Master - US vs THEM'!$F$2:$F$2951,MATCH($A255&amp;"|"&amp;G$1,'Master - US vs THEM'!$G$2:$G$2951,0)),"")</f>
        <v>US</v>
      </c>
      <c r="H255" t="str">
        <f>IFERROR(INDEX('Master - US vs THEM'!$F$2:$F$2951,MATCH($A255&amp;"|"&amp;H$1,'Master - US vs THEM'!$G$2:$G$2951,0)),"")</f>
        <v>THEM</v>
      </c>
      <c r="I255" t="str">
        <f>IFERROR(INDEX('Master - US vs THEM'!$F$2:$F$2951,MATCH($A255&amp;"|"&amp;I$1,'Master - US vs THEM'!$G$2:$G$2951,0)),"")</f>
        <v>THEM</v>
      </c>
      <c r="J255" t="str">
        <f>IFERROR(INDEX('Master - US vs THEM'!$F$2:$F$2951,MATCH($A255&amp;"|"&amp;J$1,'Master - US vs THEM'!$G$2:$G$2951,0)),"")</f>
        <v>THEM</v>
      </c>
      <c r="K255" t="str">
        <f>IFERROR(INDEX('Master - US vs THEM'!$F$2:$F$2951,MATCH($A255&amp;"|"&amp;K$1,'Master - US vs THEM'!$G$2:$G$2951,0)),"")</f>
        <v>THEM</v>
      </c>
    </row>
    <row r="256" spans="1:11" x14ac:dyDescent="0.2">
      <c r="A256" t="str">
        <f>'Brand Family Territory (Enc)'!A256</f>
        <v>Flying Fish</v>
      </c>
      <c r="B256" t="str">
        <f>IFERROR(INDEX('Master - US vs THEM'!$F$2:$F$2951,MATCH($A256&amp;"|"&amp;B$1,'Master - US vs THEM'!$G$2:$G$2951,0)),"")</f>
        <v>US</v>
      </c>
      <c r="C256" t="str">
        <f>IFERROR(INDEX('Master - US vs THEM'!$F$2:$F$2951,MATCH($A256&amp;"|"&amp;C$1,'Master - US vs THEM'!$G$2:$G$2951,0)),"")</f>
        <v>US</v>
      </c>
      <c r="D256" t="str">
        <f>IFERROR(INDEX('Master - US vs THEM'!$F$2:$F$2951,MATCH($A256&amp;"|"&amp;D$1,'Master - US vs THEM'!$G$2:$G$2951,0)),"")</f>
        <v>THEM</v>
      </c>
      <c r="E256" t="str">
        <f>IFERROR(INDEX('Master - US vs THEM'!$F$2:$F$2951,MATCH($A256&amp;"|"&amp;E$1,'Master - US vs THEM'!$G$2:$G$2951,0)),"")</f>
        <v>US</v>
      </c>
      <c r="F256" t="str">
        <f>IFERROR(INDEX('Master - US vs THEM'!$F$2:$F$2951,MATCH($A256&amp;"|"&amp;F$1,'Master - US vs THEM'!$G$2:$G$2951,0)),"")</f>
        <v>US</v>
      </c>
      <c r="G256" t="str">
        <f>IFERROR(INDEX('Master - US vs THEM'!$F$2:$F$2951,MATCH($A256&amp;"|"&amp;G$1,'Master - US vs THEM'!$G$2:$G$2951,0)),"")</f>
        <v>THEM</v>
      </c>
      <c r="H256" t="str">
        <f>IFERROR(INDEX('Master - US vs THEM'!$F$2:$F$2951,MATCH($A256&amp;"|"&amp;H$1,'Master - US vs THEM'!$G$2:$G$2951,0)),"")</f>
        <v>THEM</v>
      </c>
      <c r="I256" t="str">
        <f>IFERROR(INDEX('Master - US vs THEM'!$F$2:$F$2951,MATCH($A256&amp;"|"&amp;I$1,'Master - US vs THEM'!$G$2:$G$2951,0)),"")</f>
        <v>THEM</v>
      </c>
      <c r="J256" t="str">
        <f>IFERROR(INDEX('Master - US vs THEM'!$F$2:$F$2951,MATCH($A256&amp;"|"&amp;J$1,'Master - US vs THEM'!$G$2:$G$2951,0)),"")</f>
        <v>THEM</v>
      </c>
      <c r="K256" t="str">
        <f>IFERROR(INDEX('Master - US vs THEM'!$F$2:$F$2951,MATCH($A256&amp;"|"&amp;K$1,'Master - US vs THEM'!$G$2:$G$2951,0)),"")</f>
        <v>THEM</v>
      </c>
    </row>
    <row r="257" spans="1:11" x14ac:dyDescent="0.2">
      <c r="A257" t="str">
        <f>'Brand Family Territory (Enc)'!A257</f>
        <v>Travelers Club</v>
      </c>
      <c r="B257" t="str">
        <f>IFERROR(INDEX('Master - US vs THEM'!$F$2:$F$2951,MATCH($A257&amp;"|"&amp;B$1,'Master - US vs THEM'!$G$2:$G$2951,0)),"")</f>
        <v>US</v>
      </c>
      <c r="C257" t="str">
        <f>IFERROR(INDEX('Master - US vs THEM'!$F$2:$F$2951,MATCH($A257&amp;"|"&amp;C$1,'Master - US vs THEM'!$G$2:$G$2951,0)),"")</f>
        <v>US</v>
      </c>
      <c r="D257" t="str">
        <f>IFERROR(INDEX('Master - US vs THEM'!$F$2:$F$2951,MATCH($A257&amp;"|"&amp;D$1,'Master - US vs THEM'!$G$2:$G$2951,0)),"")</f>
        <v>US</v>
      </c>
      <c r="E257" t="str">
        <f>IFERROR(INDEX('Master - US vs THEM'!$F$2:$F$2951,MATCH($A257&amp;"|"&amp;E$1,'Master - US vs THEM'!$G$2:$G$2951,0)),"")</f>
        <v>US</v>
      </c>
      <c r="F257" t="str">
        <f>IFERROR(INDEX('Master - US vs THEM'!$F$2:$F$2951,MATCH($A257&amp;"|"&amp;F$1,'Master - US vs THEM'!$G$2:$G$2951,0)),"")</f>
        <v>US</v>
      </c>
      <c r="G257" t="str">
        <f>IFERROR(INDEX('Master - US vs THEM'!$F$2:$F$2951,MATCH($A257&amp;"|"&amp;G$1,'Master - US vs THEM'!$G$2:$G$2951,0)),"")</f>
        <v>THEM</v>
      </c>
      <c r="H257" t="str">
        <f>IFERROR(INDEX('Master - US vs THEM'!$F$2:$F$2951,MATCH($A257&amp;"|"&amp;H$1,'Master - US vs THEM'!$G$2:$G$2951,0)),"")</f>
        <v>THEM</v>
      </c>
      <c r="I257" t="str">
        <f>IFERROR(INDEX('Master - US vs THEM'!$F$2:$F$2951,MATCH($A257&amp;"|"&amp;I$1,'Master - US vs THEM'!$G$2:$G$2951,0)),"")</f>
        <v>THEM</v>
      </c>
      <c r="J257" t="str">
        <f>IFERROR(INDEX('Master - US vs THEM'!$F$2:$F$2951,MATCH($A257&amp;"|"&amp;J$1,'Master - US vs THEM'!$G$2:$G$2951,0)),"")</f>
        <v>THEM</v>
      </c>
      <c r="K257" t="str">
        <f>IFERROR(INDEX('Master - US vs THEM'!$F$2:$F$2951,MATCH($A257&amp;"|"&amp;K$1,'Master - US vs THEM'!$G$2:$G$2951,0)),"")</f>
        <v>THEM</v>
      </c>
    </row>
    <row r="258" spans="1:11" x14ac:dyDescent="0.2">
      <c r="A258" t="str">
        <f>'Brand Family Territory (Enc)'!A258</f>
        <v>Earthquake</v>
      </c>
      <c r="B258" t="str">
        <f>IFERROR(INDEX('Master - US vs THEM'!$F$2:$F$2951,MATCH($A258&amp;"|"&amp;B$1,'Master - US vs THEM'!$G$2:$G$2951,0)),"")</f>
        <v>US</v>
      </c>
      <c r="C258" t="str">
        <f>IFERROR(INDEX('Master - US vs THEM'!$F$2:$F$2951,MATCH($A258&amp;"|"&amp;C$1,'Master - US vs THEM'!$G$2:$G$2951,0)),"")</f>
        <v>US</v>
      </c>
      <c r="D258" t="str">
        <f>IFERROR(INDEX('Master - US vs THEM'!$F$2:$F$2951,MATCH($A258&amp;"|"&amp;D$1,'Master - US vs THEM'!$G$2:$G$2951,0)),"")</f>
        <v>US</v>
      </c>
      <c r="E258" t="str">
        <f>IFERROR(INDEX('Master - US vs THEM'!$F$2:$F$2951,MATCH($A258&amp;"|"&amp;E$1,'Master - US vs THEM'!$G$2:$G$2951,0)),"")</f>
        <v>THEM</v>
      </c>
      <c r="F258" t="str">
        <f>IFERROR(INDEX('Master - US vs THEM'!$F$2:$F$2951,MATCH($A258&amp;"|"&amp;F$1,'Master - US vs THEM'!$G$2:$G$2951,0)),"")</f>
        <v>US</v>
      </c>
      <c r="G258" t="str">
        <f>IFERROR(INDEX('Master - US vs THEM'!$F$2:$F$2951,MATCH($A258&amp;"|"&amp;G$1,'Master - US vs THEM'!$G$2:$G$2951,0)),"")</f>
        <v>THEM</v>
      </c>
      <c r="H258" t="str">
        <f>IFERROR(INDEX('Master - US vs THEM'!$F$2:$F$2951,MATCH($A258&amp;"|"&amp;H$1,'Master - US vs THEM'!$G$2:$G$2951,0)),"")</f>
        <v>US</v>
      </c>
      <c r="I258" t="str">
        <f>IFERROR(INDEX('Master - US vs THEM'!$F$2:$F$2951,MATCH($A258&amp;"|"&amp;I$1,'Master - US vs THEM'!$G$2:$G$2951,0)),"")</f>
        <v>US</v>
      </c>
      <c r="J258" t="str">
        <f>IFERROR(INDEX('Master - US vs THEM'!$F$2:$F$2951,MATCH($A258&amp;"|"&amp;J$1,'Master - US vs THEM'!$G$2:$G$2951,0)),"")</f>
        <v>THEM</v>
      </c>
      <c r="K258" t="str">
        <f>IFERROR(INDEX('Master - US vs THEM'!$F$2:$F$2951,MATCH($A258&amp;"|"&amp;K$1,'Master - US vs THEM'!$G$2:$G$2951,0)),"")</f>
        <v>US</v>
      </c>
    </row>
    <row r="259" spans="1:11" x14ac:dyDescent="0.2">
      <c r="A259" t="str">
        <f>'Brand Family Territory (Enc)'!A259</f>
        <v>Four Loko</v>
      </c>
      <c r="B259" t="str">
        <f>IFERROR(INDEX('Master - US vs THEM'!$F$2:$F$2951,MATCH($A259&amp;"|"&amp;B$1,'Master - US vs THEM'!$G$2:$G$2951,0)),"")</f>
        <v>US</v>
      </c>
      <c r="C259" t="str">
        <f>IFERROR(INDEX('Master - US vs THEM'!$F$2:$F$2951,MATCH($A259&amp;"|"&amp;C$1,'Master - US vs THEM'!$G$2:$G$2951,0)),"")</f>
        <v>US</v>
      </c>
      <c r="D259" t="str">
        <f>IFERROR(INDEX('Master - US vs THEM'!$F$2:$F$2951,MATCH($A259&amp;"|"&amp;D$1,'Master - US vs THEM'!$G$2:$G$2951,0)),"")</f>
        <v>US</v>
      </c>
      <c r="E259" t="str">
        <f>IFERROR(INDEX('Master - US vs THEM'!$F$2:$F$2951,MATCH($A259&amp;"|"&amp;E$1,'Master - US vs THEM'!$G$2:$G$2951,0)),"")</f>
        <v>THEM</v>
      </c>
      <c r="F259" t="str">
        <f>IFERROR(INDEX('Master - US vs THEM'!$F$2:$F$2951,MATCH($A259&amp;"|"&amp;F$1,'Master - US vs THEM'!$G$2:$G$2951,0)),"")</f>
        <v>US</v>
      </c>
      <c r="G259" t="str">
        <f>IFERROR(INDEX('Master - US vs THEM'!$F$2:$F$2951,MATCH($A259&amp;"|"&amp;G$1,'Master - US vs THEM'!$G$2:$G$2951,0)),"")</f>
        <v>THEM</v>
      </c>
      <c r="H259" t="str">
        <f>IFERROR(INDEX('Master - US vs THEM'!$F$2:$F$2951,MATCH($A259&amp;"|"&amp;H$1,'Master - US vs THEM'!$G$2:$G$2951,0)),"")</f>
        <v>US</v>
      </c>
      <c r="I259" t="str">
        <f>IFERROR(INDEX('Master - US vs THEM'!$F$2:$F$2951,MATCH($A259&amp;"|"&amp;I$1,'Master - US vs THEM'!$G$2:$G$2951,0)),"")</f>
        <v>US</v>
      </c>
      <c r="J259" t="str">
        <f>IFERROR(INDEX('Master - US vs THEM'!$F$2:$F$2951,MATCH($A259&amp;"|"&amp;J$1,'Master - US vs THEM'!$G$2:$G$2951,0)),"")</f>
        <v>THEM</v>
      </c>
      <c r="K259" t="str">
        <f>IFERROR(INDEX('Master - US vs THEM'!$F$2:$F$2951,MATCH($A259&amp;"|"&amp;K$1,'Master - US vs THEM'!$G$2:$G$2951,0)),"")</f>
        <v>US</v>
      </c>
    </row>
    <row r="260" spans="1:11" x14ac:dyDescent="0.2">
      <c r="A260" t="str">
        <f>'Brand Family Territory (Enc)'!A260</f>
        <v>Mamita's</v>
      </c>
      <c r="B260" t="str">
        <f>IFERROR(INDEX('Master - US vs THEM'!$F$2:$F$2951,MATCH($A260&amp;"|"&amp;B$1,'Master - US vs THEM'!$G$2:$G$2951,0)),"")</f>
        <v>US</v>
      </c>
      <c r="C260" t="str">
        <f>IFERROR(INDEX('Master - US vs THEM'!$F$2:$F$2951,MATCH($A260&amp;"|"&amp;C$1,'Master - US vs THEM'!$G$2:$G$2951,0)),"")</f>
        <v>US</v>
      </c>
      <c r="D260" t="str">
        <f>IFERROR(INDEX('Master - US vs THEM'!$F$2:$F$2951,MATCH($A260&amp;"|"&amp;D$1,'Master - US vs THEM'!$G$2:$G$2951,0)),"")</f>
        <v>US</v>
      </c>
      <c r="E260" t="str">
        <f>IFERROR(INDEX('Master - US vs THEM'!$F$2:$F$2951,MATCH($A260&amp;"|"&amp;E$1,'Master - US vs THEM'!$G$2:$G$2951,0)),"")</f>
        <v>THEM</v>
      </c>
      <c r="F260" t="str">
        <f>IFERROR(INDEX('Master - US vs THEM'!$F$2:$F$2951,MATCH($A260&amp;"|"&amp;F$1,'Master - US vs THEM'!$G$2:$G$2951,0)),"")</f>
        <v>US</v>
      </c>
      <c r="G260" t="str">
        <f>IFERROR(INDEX('Master - US vs THEM'!$F$2:$F$2951,MATCH($A260&amp;"|"&amp;G$1,'Master - US vs THEM'!$G$2:$G$2951,0)),"")</f>
        <v>THEM</v>
      </c>
      <c r="H260" t="str">
        <f>IFERROR(INDEX('Master - US vs THEM'!$F$2:$F$2951,MATCH($A260&amp;"|"&amp;H$1,'Master - US vs THEM'!$G$2:$G$2951,0)),"")</f>
        <v>US</v>
      </c>
      <c r="I260" t="str">
        <f>IFERROR(INDEX('Master - US vs THEM'!$F$2:$F$2951,MATCH($A260&amp;"|"&amp;I$1,'Master - US vs THEM'!$G$2:$G$2951,0)),"")</f>
        <v>US</v>
      </c>
      <c r="J260" t="str">
        <f>IFERROR(INDEX('Master - US vs THEM'!$F$2:$F$2951,MATCH($A260&amp;"|"&amp;J$1,'Master - US vs THEM'!$G$2:$G$2951,0)),"")</f>
        <v>THEM</v>
      </c>
      <c r="K260" t="str">
        <f>IFERROR(INDEX('Master - US vs THEM'!$F$2:$F$2951,MATCH($A260&amp;"|"&amp;K$1,'Master - US vs THEM'!$G$2:$G$2951,0)),"")</f>
        <v>US</v>
      </c>
    </row>
    <row r="261" spans="1:11" x14ac:dyDescent="0.2">
      <c r="A261" t="str">
        <f>'Brand Family Territory (Enc)'!A261</f>
        <v>Banks</v>
      </c>
      <c r="B261" t="str">
        <f>IFERROR(INDEX('Master - US vs THEM'!$F$2:$F$2951,MATCH($A261&amp;"|"&amp;B$1,'Master - US vs THEM'!$G$2:$G$2951,0)),"")</f>
        <v>US</v>
      </c>
      <c r="C261" t="str">
        <f>IFERROR(INDEX('Master - US vs THEM'!$F$2:$F$2951,MATCH($A261&amp;"|"&amp;C$1,'Master - US vs THEM'!$G$2:$G$2951,0)),"")</f>
        <v>US</v>
      </c>
      <c r="D261" t="str">
        <f>IFERROR(INDEX('Master - US vs THEM'!$F$2:$F$2951,MATCH($A261&amp;"|"&amp;D$1,'Master - US vs THEM'!$G$2:$G$2951,0)),"")</f>
        <v>US</v>
      </c>
      <c r="E261" t="str">
        <f>IFERROR(INDEX('Master - US vs THEM'!$F$2:$F$2951,MATCH($A261&amp;"|"&amp;E$1,'Master - US vs THEM'!$G$2:$G$2951,0)),"")</f>
        <v>US</v>
      </c>
      <c r="F261" t="str">
        <f>IFERROR(INDEX('Master - US vs THEM'!$F$2:$F$2951,MATCH($A261&amp;"|"&amp;F$1,'Master - US vs THEM'!$G$2:$G$2951,0)),"")</f>
        <v>US</v>
      </c>
      <c r="G261" t="str">
        <f>IFERROR(INDEX('Master - US vs THEM'!$F$2:$F$2951,MATCH($A261&amp;"|"&amp;G$1,'Master - US vs THEM'!$G$2:$G$2951,0)),"")</f>
        <v>THEM</v>
      </c>
      <c r="H261" t="str">
        <f>IFERROR(INDEX('Master - US vs THEM'!$F$2:$F$2951,MATCH($A261&amp;"|"&amp;H$1,'Master - US vs THEM'!$G$2:$G$2951,0)),"")</f>
        <v>THEM</v>
      </c>
      <c r="I261" t="str">
        <f>IFERROR(INDEX('Master - US vs THEM'!$F$2:$F$2951,MATCH($A261&amp;"|"&amp;I$1,'Master - US vs THEM'!$G$2:$G$2951,0)),"")</f>
        <v>THEM</v>
      </c>
      <c r="J261" t="str">
        <f>IFERROR(INDEX('Master - US vs THEM'!$F$2:$F$2951,MATCH($A261&amp;"|"&amp;J$1,'Master - US vs THEM'!$G$2:$G$2951,0)),"")</f>
        <v>THEM</v>
      </c>
      <c r="K261" t="str">
        <f>IFERROR(INDEX('Master - US vs THEM'!$F$2:$F$2951,MATCH($A261&amp;"|"&amp;K$1,'Master - US vs THEM'!$G$2:$G$2951,0)),"")</f>
        <v>THEM</v>
      </c>
    </row>
    <row r="262" spans="1:11" x14ac:dyDescent="0.2">
      <c r="A262" t="str">
        <f>'Brand Family Territory (Enc)'!A262</f>
        <v>Bold Rock</v>
      </c>
      <c r="B262" t="str">
        <f>IFERROR(INDEX('Master - US vs THEM'!$F$2:$F$2951,MATCH($A262&amp;"|"&amp;B$1,'Master - US vs THEM'!$G$2:$G$2951,0)),"")</f>
        <v>US</v>
      </c>
      <c r="C262" t="str">
        <f>IFERROR(INDEX('Master - US vs THEM'!$F$2:$F$2951,MATCH($A262&amp;"|"&amp;C$1,'Master - US vs THEM'!$G$2:$G$2951,0)),"")</f>
        <v>US</v>
      </c>
      <c r="D262" t="str">
        <f>IFERROR(INDEX('Master - US vs THEM'!$F$2:$F$2951,MATCH($A262&amp;"|"&amp;D$1,'Master - US vs THEM'!$G$2:$G$2951,0)),"")</f>
        <v>US</v>
      </c>
      <c r="E262" t="str">
        <f>IFERROR(INDEX('Master - US vs THEM'!$F$2:$F$2951,MATCH($A262&amp;"|"&amp;E$1,'Master - US vs THEM'!$G$2:$G$2951,0)),"")</f>
        <v>US</v>
      </c>
      <c r="F262" t="str">
        <f>IFERROR(INDEX('Master - US vs THEM'!$F$2:$F$2951,MATCH($A262&amp;"|"&amp;F$1,'Master - US vs THEM'!$G$2:$G$2951,0)),"")</f>
        <v>US</v>
      </c>
      <c r="G262" t="str">
        <f>IFERROR(INDEX('Master - US vs THEM'!$F$2:$F$2951,MATCH($A262&amp;"|"&amp;G$1,'Master - US vs THEM'!$G$2:$G$2951,0)),"")</f>
        <v>THEM</v>
      </c>
      <c r="H262" t="str">
        <f>IFERROR(INDEX('Master - US vs THEM'!$F$2:$F$2951,MATCH($A262&amp;"|"&amp;H$1,'Master - US vs THEM'!$G$2:$G$2951,0)),"")</f>
        <v>THEM</v>
      </c>
      <c r="I262" t="str">
        <f>IFERROR(INDEX('Master - US vs THEM'!$F$2:$F$2951,MATCH($A262&amp;"|"&amp;I$1,'Master - US vs THEM'!$G$2:$G$2951,0)),"")</f>
        <v>THEM</v>
      </c>
      <c r="J262" t="str">
        <f>IFERROR(INDEX('Master - US vs THEM'!$F$2:$F$2951,MATCH($A262&amp;"|"&amp;J$1,'Master - US vs THEM'!$G$2:$G$2951,0)),"")</f>
        <v>THEM</v>
      </c>
      <c r="K262" t="str">
        <f>IFERROR(INDEX('Master - US vs THEM'!$F$2:$F$2951,MATCH($A262&amp;"|"&amp;K$1,'Master - US vs THEM'!$G$2:$G$2951,0)),"")</f>
        <v>THEM</v>
      </c>
    </row>
    <row r="263" spans="1:11" x14ac:dyDescent="0.2">
      <c r="A263" t="str">
        <f>'Brand Family Territory (Enc)'!A263</f>
        <v>Citizen Cider</v>
      </c>
      <c r="B263" t="str">
        <f>IFERROR(INDEX('Master - US vs THEM'!$F$2:$F$2951,MATCH($A263&amp;"|"&amp;B$1,'Master - US vs THEM'!$G$2:$G$2951,0)),"")</f>
        <v>US</v>
      </c>
      <c r="C263" t="str">
        <f>IFERROR(INDEX('Master - US vs THEM'!$F$2:$F$2951,MATCH($A263&amp;"|"&amp;C$1,'Master - US vs THEM'!$G$2:$G$2951,0)),"")</f>
        <v>US</v>
      </c>
      <c r="D263" t="str">
        <f>IFERROR(INDEX('Master - US vs THEM'!$F$2:$F$2951,MATCH($A263&amp;"|"&amp;D$1,'Master - US vs THEM'!$G$2:$G$2951,0)),"")</f>
        <v>US</v>
      </c>
      <c r="E263" t="str">
        <f>IFERROR(INDEX('Master - US vs THEM'!$F$2:$F$2951,MATCH($A263&amp;"|"&amp;E$1,'Master - US vs THEM'!$G$2:$G$2951,0)),"")</f>
        <v>US</v>
      </c>
      <c r="F263" t="str">
        <f>IFERROR(INDEX('Master - US vs THEM'!$F$2:$F$2951,MATCH($A263&amp;"|"&amp;F$1,'Master - US vs THEM'!$G$2:$G$2951,0)),"")</f>
        <v>US</v>
      </c>
      <c r="G263" t="str">
        <f>IFERROR(INDEX('Master - US vs THEM'!$F$2:$F$2951,MATCH($A263&amp;"|"&amp;G$1,'Master - US vs THEM'!$G$2:$G$2951,0)),"")</f>
        <v>THEM</v>
      </c>
      <c r="H263" t="str">
        <f>IFERROR(INDEX('Master - US vs THEM'!$F$2:$F$2951,MATCH($A263&amp;"|"&amp;H$1,'Master - US vs THEM'!$G$2:$G$2951,0)),"")</f>
        <v>THEM</v>
      </c>
      <c r="I263" t="str">
        <f>IFERROR(INDEX('Master - US vs THEM'!$F$2:$F$2951,MATCH($A263&amp;"|"&amp;I$1,'Master - US vs THEM'!$G$2:$G$2951,0)),"")</f>
        <v>THEM</v>
      </c>
      <c r="J263" t="str">
        <f>IFERROR(INDEX('Master - US vs THEM'!$F$2:$F$2951,MATCH($A263&amp;"|"&amp;J$1,'Master - US vs THEM'!$G$2:$G$2951,0)),"")</f>
        <v>THEM</v>
      </c>
      <c r="K263" t="str">
        <f>IFERROR(INDEX('Master - US vs THEM'!$F$2:$F$2951,MATCH($A263&amp;"|"&amp;K$1,'Master - US vs THEM'!$G$2:$G$2951,0)),"")</f>
        <v>THEM</v>
      </c>
    </row>
    <row r="264" spans="1:11" x14ac:dyDescent="0.2">
      <c r="A264" t="str">
        <f>'Brand Family Territory (Enc)'!A264</f>
        <v>Fuller's</v>
      </c>
      <c r="B264" t="str">
        <f>IFERROR(INDEX('Master - US vs THEM'!$F$2:$F$2951,MATCH($A264&amp;"|"&amp;B$1,'Master - US vs THEM'!$G$2:$G$2951,0)),"")</f>
        <v>US</v>
      </c>
      <c r="C264" t="str">
        <f>IFERROR(INDEX('Master - US vs THEM'!$F$2:$F$2951,MATCH($A264&amp;"|"&amp;C$1,'Master - US vs THEM'!$G$2:$G$2951,0)),"")</f>
        <v>US</v>
      </c>
      <c r="D264" t="str">
        <f>IFERROR(INDEX('Master - US vs THEM'!$F$2:$F$2951,MATCH($A264&amp;"|"&amp;D$1,'Master - US vs THEM'!$G$2:$G$2951,0)),"")</f>
        <v>US</v>
      </c>
      <c r="E264" t="str">
        <f>IFERROR(INDEX('Master - US vs THEM'!$F$2:$F$2951,MATCH($A264&amp;"|"&amp;E$1,'Master - US vs THEM'!$G$2:$G$2951,0)),"")</f>
        <v>US</v>
      </c>
      <c r="F264" t="str">
        <f>IFERROR(INDEX('Master - US vs THEM'!$F$2:$F$2951,MATCH($A264&amp;"|"&amp;F$1,'Master - US vs THEM'!$G$2:$G$2951,0)),"")</f>
        <v>US</v>
      </c>
      <c r="G264" t="str">
        <f>IFERROR(INDEX('Master - US vs THEM'!$F$2:$F$2951,MATCH($A264&amp;"|"&amp;G$1,'Master - US vs THEM'!$G$2:$G$2951,0)),"")</f>
        <v>THEM</v>
      </c>
      <c r="H264" t="str">
        <f>IFERROR(INDEX('Master - US vs THEM'!$F$2:$F$2951,MATCH($A264&amp;"|"&amp;H$1,'Master - US vs THEM'!$G$2:$G$2951,0)),"")</f>
        <v>THEM</v>
      </c>
      <c r="I264" t="str">
        <f>IFERROR(INDEX('Master - US vs THEM'!$F$2:$F$2951,MATCH($A264&amp;"|"&amp;I$1,'Master - US vs THEM'!$G$2:$G$2951,0)),"")</f>
        <v>THEM</v>
      </c>
      <c r="J264" t="str">
        <f>IFERROR(INDEX('Master - US vs THEM'!$F$2:$F$2951,MATCH($A264&amp;"|"&amp;J$1,'Master - US vs THEM'!$G$2:$G$2951,0)),"")</f>
        <v>THEM</v>
      </c>
      <c r="K264" t="str">
        <f>IFERROR(INDEX('Master - US vs THEM'!$F$2:$F$2951,MATCH($A264&amp;"|"&amp;K$1,'Master - US vs THEM'!$G$2:$G$2951,0)),"")</f>
        <v>THEM</v>
      </c>
    </row>
    <row r="265" spans="1:11" x14ac:dyDescent="0.2">
      <c r="A265" t="str">
        <f>'Brand Family Territory (Enc)'!A265</f>
        <v>Hacker-Pschorr</v>
      </c>
      <c r="B265" t="str">
        <f>IFERROR(INDEX('Master - US vs THEM'!$F$2:$F$2951,MATCH($A265&amp;"|"&amp;B$1,'Master - US vs THEM'!$G$2:$G$2951,0)),"")</f>
        <v>US</v>
      </c>
      <c r="C265" t="str">
        <f>IFERROR(INDEX('Master - US vs THEM'!$F$2:$F$2951,MATCH($A265&amp;"|"&amp;C$1,'Master - US vs THEM'!$G$2:$G$2951,0)),"")</f>
        <v>US</v>
      </c>
      <c r="D265" t="str">
        <f>IFERROR(INDEX('Master - US vs THEM'!$F$2:$F$2951,MATCH($A265&amp;"|"&amp;D$1,'Master - US vs THEM'!$G$2:$G$2951,0)),"")</f>
        <v>US</v>
      </c>
      <c r="E265" t="str">
        <f>IFERROR(INDEX('Master - US vs THEM'!$F$2:$F$2951,MATCH($A265&amp;"|"&amp;E$1,'Master - US vs THEM'!$G$2:$G$2951,0)),"")</f>
        <v>US</v>
      </c>
      <c r="F265" t="str">
        <f>IFERROR(INDEX('Master - US vs THEM'!$F$2:$F$2951,MATCH($A265&amp;"|"&amp;F$1,'Master - US vs THEM'!$G$2:$G$2951,0)),"")</f>
        <v>US</v>
      </c>
      <c r="G265" t="str">
        <f>IFERROR(INDEX('Master - US vs THEM'!$F$2:$F$2951,MATCH($A265&amp;"|"&amp;G$1,'Master - US vs THEM'!$G$2:$G$2951,0)),"")</f>
        <v>THEM</v>
      </c>
      <c r="H265" t="str">
        <f>IFERROR(INDEX('Master - US vs THEM'!$F$2:$F$2951,MATCH($A265&amp;"|"&amp;H$1,'Master - US vs THEM'!$G$2:$G$2951,0)),"")</f>
        <v>THEM</v>
      </c>
      <c r="I265" t="str">
        <f>IFERROR(INDEX('Master - US vs THEM'!$F$2:$F$2951,MATCH($A265&amp;"|"&amp;I$1,'Master - US vs THEM'!$G$2:$G$2951,0)),"")</f>
        <v>THEM</v>
      </c>
      <c r="J265" t="str">
        <f>IFERROR(INDEX('Master - US vs THEM'!$F$2:$F$2951,MATCH($A265&amp;"|"&amp;J$1,'Master - US vs THEM'!$G$2:$G$2951,0)),"")</f>
        <v>THEM</v>
      </c>
      <c r="K265" t="str">
        <f>IFERROR(INDEX('Master - US vs THEM'!$F$2:$F$2951,MATCH($A265&amp;"|"&amp;K$1,'Master - US vs THEM'!$G$2:$G$2951,0)),"")</f>
        <v>THEM</v>
      </c>
    </row>
    <row r="266" spans="1:11" x14ac:dyDescent="0.2">
      <c r="A266" t="str">
        <f>'Brand Family Territory (Enc)'!A266</f>
        <v>Ithaca</v>
      </c>
      <c r="B266" t="str">
        <f>IFERROR(INDEX('Master - US vs THEM'!$F$2:$F$2951,MATCH($A266&amp;"|"&amp;B$1,'Master - US vs THEM'!$G$2:$G$2951,0)),"")</f>
        <v>US</v>
      </c>
      <c r="C266" t="str">
        <f>IFERROR(INDEX('Master - US vs THEM'!$F$2:$F$2951,MATCH($A266&amp;"|"&amp;C$1,'Master - US vs THEM'!$G$2:$G$2951,0)),"")</f>
        <v>US</v>
      </c>
      <c r="D266" t="str">
        <f>IFERROR(INDEX('Master - US vs THEM'!$F$2:$F$2951,MATCH($A266&amp;"|"&amp;D$1,'Master - US vs THEM'!$G$2:$G$2951,0)),"")</f>
        <v>US</v>
      </c>
      <c r="E266" t="str">
        <f>IFERROR(INDEX('Master - US vs THEM'!$F$2:$F$2951,MATCH($A266&amp;"|"&amp;E$1,'Master - US vs THEM'!$G$2:$G$2951,0)),"")</f>
        <v>US</v>
      </c>
      <c r="F266" t="str">
        <f>IFERROR(INDEX('Master - US vs THEM'!$F$2:$F$2951,MATCH($A266&amp;"|"&amp;F$1,'Master - US vs THEM'!$G$2:$G$2951,0)),"")</f>
        <v>US</v>
      </c>
      <c r="G266" t="str">
        <f>IFERROR(INDEX('Master - US vs THEM'!$F$2:$F$2951,MATCH($A266&amp;"|"&amp;G$1,'Master - US vs THEM'!$G$2:$G$2951,0)),"")</f>
        <v>THEM</v>
      </c>
      <c r="H266" t="str">
        <f>IFERROR(INDEX('Master - US vs THEM'!$F$2:$F$2951,MATCH($A266&amp;"|"&amp;H$1,'Master - US vs THEM'!$G$2:$G$2951,0)),"")</f>
        <v>THEM</v>
      </c>
      <c r="I266" t="str">
        <f>IFERROR(INDEX('Master - US vs THEM'!$F$2:$F$2951,MATCH($A266&amp;"|"&amp;I$1,'Master - US vs THEM'!$G$2:$G$2951,0)),"")</f>
        <v>THEM</v>
      </c>
      <c r="J266" t="str">
        <f>IFERROR(INDEX('Master - US vs THEM'!$F$2:$F$2951,MATCH($A266&amp;"|"&amp;J$1,'Master - US vs THEM'!$G$2:$G$2951,0)),"")</f>
        <v>THEM</v>
      </c>
      <c r="K266" t="str">
        <f>IFERROR(INDEX('Master - US vs THEM'!$F$2:$F$2951,MATCH($A266&amp;"|"&amp;K$1,'Master - US vs THEM'!$G$2:$G$2951,0)),"")</f>
        <v>THEM</v>
      </c>
    </row>
    <row r="267" spans="1:11" x14ac:dyDescent="0.2">
      <c r="A267" t="str">
        <f>'Brand Family Territory (Enc)'!A267</f>
        <v>Mckenzie's</v>
      </c>
      <c r="B267" t="str">
        <f>IFERROR(INDEX('Master - US vs THEM'!$F$2:$F$2951,MATCH($A267&amp;"|"&amp;B$1,'Master - US vs THEM'!$G$2:$G$2951,0)),"")</f>
        <v>US</v>
      </c>
      <c r="C267" t="str">
        <f>IFERROR(INDEX('Master - US vs THEM'!$F$2:$F$2951,MATCH($A267&amp;"|"&amp;C$1,'Master - US vs THEM'!$G$2:$G$2951,0)),"")</f>
        <v>US</v>
      </c>
      <c r="D267" t="str">
        <f>IFERROR(INDEX('Master - US vs THEM'!$F$2:$F$2951,MATCH($A267&amp;"|"&amp;D$1,'Master - US vs THEM'!$G$2:$G$2951,0)),"")</f>
        <v>US</v>
      </c>
      <c r="E267" t="str">
        <f>IFERROR(INDEX('Master - US vs THEM'!$F$2:$F$2951,MATCH($A267&amp;"|"&amp;E$1,'Master - US vs THEM'!$G$2:$G$2951,0)),"")</f>
        <v>US</v>
      </c>
      <c r="F267" t="str">
        <f>IFERROR(INDEX('Master - US vs THEM'!$F$2:$F$2951,MATCH($A267&amp;"|"&amp;F$1,'Master - US vs THEM'!$G$2:$G$2951,0)),"")</f>
        <v>US</v>
      </c>
      <c r="G267" t="str">
        <f>IFERROR(INDEX('Master - US vs THEM'!$F$2:$F$2951,MATCH($A267&amp;"|"&amp;G$1,'Master - US vs THEM'!$G$2:$G$2951,0)),"")</f>
        <v>THEM</v>
      </c>
      <c r="H267" t="str">
        <f>IFERROR(INDEX('Master - US vs THEM'!$F$2:$F$2951,MATCH($A267&amp;"|"&amp;H$1,'Master - US vs THEM'!$G$2:$G$2951,0)),"")</f>
        <v>THEM</v>
      </c>
      <c r="I267" t="str">
        <f>IFERROR(INDEX('Master - US vs THEM'!$F$2:$F$2951,MATCH($A267&amp;"|"&amp;I$1,'Master - US vs THEM'!$G$2:$G$2951,0)),"")</f>
        <v>THEM</v>
      </c>
      <c r="J267" t="str">
        <f>IFERROR(INDEX('Master - US vs THEM'!$F$2:$F$2951,MATCH($A267&amp;"|"&amp;J$1,'Master - US vs THEM'!$G$2:$G$2951,0)),"")</f>
        <v>THEM</v>
      </c>
      <c r="K267" t="str">
        <f>IFERROR(INDEX('Master - US vs THEM'!$F$2:$F$2951,MATCH($A267&amp;"|"&amp;K$1,'Master - US vs THEM'!$G$2:$G$2951,0)),"")</f>
        <v>THEM</v>
      </c>
    </row>
    <row r="268" spans="1:11" x14ac:dyDescent="0.2">
      <c r="A268" t="str">
        <f>'Brand Family Territory (Enc)'!A268</f>
        <v>Paulaner</v>
      </c>
      <c r="B268" t="str">
        <f>IFERROR(INDEX('Master - US vs THEM'!$F$2:$F$2951,MATCH($A268&amp;"|"&amp;B$1,'Master - US vs THEM'!$G$2:$G$2951,0)),"")</f>
        <v>US</v>
      </c>
      <c r="C268" t="str">
        <f>IFERROR(INDEX('Master - US vs THEM'!$F$2:$F$2951,MATCH($A268&amp;"|"&amp;C$1,'Master - US vs THEM'!$G$2:$G$2951,0)),"")</f>
        <v>US</v>
      </c>
      <c r="D268" t="str">
        <f>IFERROR(INDEX('Master - US vs THEM'!$F$2:$F$2951,MATCH($A268&amp;"|"&amp;D$1,'Master - US vs THEM'!$G$2:$G$2951,0)),"")</f>
        <v>US</v>
      </c>
      <c r="E268" t="str">
        <f>IFERROR(INDEX('Master - US vs THEM'!$F$2:$F$2951,MATCH($A268&amp;"|"&amp;E$1,'Master - US vs THEM'!$G$2:$G$2951,0)),"")</f>
        <v>US</v>
      </c>
      <c r="F268" t="str">
        <f>IFERROR(INDEX('Master - US vs THEM'!$F$2:$F$2951,MATCH($A268&amp;"|"&amp;F$1,'Master - US vs THEM'!$G$2:$G$2951,0)),"")</f>
        <v>US</v>
      </c>
      <c r="G268" t="str">
        <f>IFERROR(INDEX('Master - US vs THEM'!$F$2:$F$2951,MATCH($A268&amp;"|"&amp;G$1,'Master - US vs THEM'!$G$2:$G$2951,0)),"")</f>
        <v>THEM</v>
      </c>
      <c r="H268" t="str">
        <f>IFERROR(INDEX('Master - US vs THEM'!$F$2:$F$2951,MATCH($A268&amp;"|"&amp;H$1,'Master - US vs THEM'!$G$2:$G$2951,0)),"")</f>
        <v>THEM</v>
      </c>
      <c r="I268" t="str">
        <f>IFERROR(INDEX('Master - US vs THEM'!$F$2:$F$2951,MATCH($A268&amp;"|"&amp;I$1,'Master - US vs THEM'!$G$2:$G$2951,0)),"")</f>
        <v>THEM</v>
      </c>
      <c r="J268" t="str">
        <f>IFERROR(INDEX('Master - US vs THEM'!$F$2:$F$2951,MATCH($A268&amp;"|"&amp;J$1,'Master - US vs THEM'!$G$2:$G$2951,0)),"")</f>
        <v>THEM</v>
      </c>
      <c r="K268" t="str">
        <f>IFERROR(INDEX('Master - US vs THEM'!$F$2:$F$2951,MATCH($A268&amp;"|"&amp;K$1,'Master - US vs THEM'!$G$2:$G$2951,0)),"")</f>
        <v>THEM</v>
      </c>
    </row>
    <row r="269" spans="1:11" x14ac:dyDescent="0.2">
      <c r="A269" t="str">
        <f>'Brand Family Territory (Enc)'!A269</f>
        <v>Rekorderlig</v>
      </c>
      <c r="B269" t="str">
        <f>IFERROR(INDEX('Master - US vs THEM'!$F$2:$F$2951,MATCH($A269&amp;"|"&amp;B$1,'Master - US vs THEM'!$G$2:$G$2951,0)),"")</f>
        <v>US</v>
      </c>
      <c r="C269" t="str">
        <f>IFERROR(INDEX('Master - US vs THEM'!$F$2:$F$2951,MATCH($A269&amp;"|"&amp;C$1,'Master - US vs THEM'!$G$2:$G$2951,0)),"")</f>
        <v>US</v>
      </c>
      <c r="D269" t="str">
        <f>IFERROR(INDEX('Master - US vs THEM'!$F$2:$F$2951,MATCH($A269&amp;"|"&amp;D$1,'Master - US vs THEM'!$G$2:$G$2951,0)),"")</f>
        <v>US</v>
      </c>
      <c r="E269" t="str">
        <f>IFERROR(INDEX('Master - US vs THEM'!$F$2:$F$2951,MATCH($A269&amp;"|"&amp;E$1,'Master - US vs THEM'!$G$2:$G$2951,0)),"")</f>
        <v>US</v>
      </c>
      <c r="F269" t="str">
        <f>IFERROR(INDEX('Master - US vs THEM'!$F$2:$F$2951,MATCH($A269&amp;"|"&amp;F$1,'Master - US vs THEM'!$G$2:$G$2951,0)),"")</f>
        <v>US</v>
      </c>
      <c r="G269" t="str">
        <f>IFERROR(INDEX('Master - US vs THEM'!$F$2:$F$2951,MATCH($A269&amp;"|"&amp;G$1,'Master - US vs THEM'!$G$2:$G$2951,0)),"")</f>
        <v>THEM</v>
      </c>
      <c r="H269" t="str">
        <f>IFERROR(INDEX('Master - US vs THEM'!$F$2:$F$2951,MATCH($A269&amp;"|"&amp;H$1,'Master - US vs THEM'!$G$2:$G$2951,0)),"")</f>
        <v>THEM</v>
      </c>
      <c r="I269" t="str">
        <f>IFERROR(INDEX('Master - US vs THEM'!$F$2:$F$2951,MATCH($A269&amp;"|"&amp;I$1,'Master - US vs THEM'!$G$2:$G$2951,0)),"")</f>
        <v>THEM</v>
      </c>
      <c r="J269" t="str">
        <f>IFERROR(INDEX('Master - US vs THEM'!$F$2:$F$2951,MATCH($A269&amp;"|"&amp;J$1,'Master - US vs THEM'!$G$2:$G$2951,0)),"")</f>
        <v>THEM</v>
      </c>
      <c r="K269" t="str">
        <f>IFERROR(INDEX('Master - US vs THEM'!$F$2:$F$2951,MATCH($A269&amp;"|"&amp;K$1,'Master - US vs THEM'!$G$2:$G$2951,0)),"")</f>
        <v>THEM</v>
      </c>
    </row>
    <row r="270" spans="1:11" x14ac:dyDescent="0.2">
      <c r="A270" t="str">
        <f>'Brand Family Territory (Enc)'!A270</f>
        <v>Shipyard</v>
      </c>
      <c r="B270" t="str">
        <f>IFERROR(INDEX('Master - US vs THEM'!$F$2:$F$2951,MATCH($A270&amp;"|"&amp;B$1,'Master - US vs THEM'!$G$2:$G$2951,0)),"")</f>
        <v>US</v>
      </c>
      <c r="C270" t="str">
        <f>IFERROR(INDEX('Master - US vs THEM'!$F$2:$F$2951,MATCH($A270&amp;"|"&amp;C$1,'Master - US vs THEM'!$G$2:$G$2951,0)),"")</f>
        <v>US</v>
      </c>
      <c r="D270" t="str">
        <f>IFERROR(INDEX('Master - US vs THEM'!$F$2:$F$2951,MATCH($A270&amp;"|"&amp;D$1,'Master - US vs THEM'!$G$2:$G$2951,0)),"")</f>
        <v>US</v>
      </c>
      <c r="E270" t="str">
        <f>IFERROR(INDEX('Master - US vs THEM'!$F$2:$F$2951,MATCH($A270&amp;"|"&amp;E$1,'Master - US vs THEM'!$G$2:$G$2951,0)),"")</f>
        <v>US</v>
      </c>
      <c r="F270" t="str">
        <f>IFERROR(INDEX('Master - US vs THEM'!$F$2:$F$2951,MATCH($A270&amp;"|"&amp;F$1,'Master - US vs THEM'!$G$2:$G$2951,0)),"")</f>
        <v>US</v>
      </c>
      <c r="G270" t="str">
        <f>IFERROR(INDEX('Master - US vs THEM'!$F$2:$F$2951,MATCH($A270&amp;"|"&amp;G$1,'Master - US vs THEM'!$G$2:$G$2951,0)),"")</f>
        <v>THEM</v>
      </c>
      <c r="H270" t="str">
        <f>IFERROR(INDEX('Master - US vs THEM'!$F$2:$F$2951,MATCH($A270&amp;"|"&amp;H$1,'Master - US vs THEM'!$G$2:$G$2951,0)),"")</f>
        <v>THEM</v>
      </c>
      <c r="I270" t="str">
        <f>IFERROR(INDEX('Master - US vs THEM'!$F$2:$F$2951,MATCH($A270&amp;"|"&amp;I$1,'Master - US vs THEM'!$G$2:$G$2951,0)),"")</f>
        <v>THEM</v>
      </c>
      <c r="J270" t="str">
        <f>IFERROR(INDEX('Master - US vs THEM'!$F$2:$F$2951,MATCH($A270&amp;"|"&amp;J$1,'Master - US vs THEM'!$G$2:$G$2951,0)),"")</f>
        <v>THEM</v>
      </c>
      <c r="K270" t="str">
        <f>IFERROR(INDEX('Master - US vs THEM'!$F$2:$F$2951,MATCH($A270&amp;"|"&amp;K$1,'Master - US vs THEM'!$G$2:$G$2951,0)),"")</f>
        <v>THEM</v>
      </c>
    </row>
    <row r="271" spans="1:11" x14ac:dyDescent="0.2">
      <c r="A271" t="str">
        <f>'Brand Family Territory (Enc)'!A271</f>
        <v>Sixpoint</v>
      </c>
      <c r="B271" t="str">
        <f>IFERROR(INDEX('Master - US vs THEM'!$F$2:$F$2951,MATCH($A271&amp;"|"&amp;B$1,'Master - US vs THEM'!$G$2:$G$2951,0)),"")</f>
        <v>US</v>
      </c>
      <c r="C271" t="str">
        <f>IFERROR(INDEX('Master - US vs THEM'!$F$2:$F$2951,MATCH($A271&amp;"|"&amp;C$1,'Master - US vs THEM'!$G$2:$G$2951,0)),"")</f>
        <v>US</v>
      </c>
      <c r="D271" t="str">
        <f>IFERROR(INDEX('Master - US vs THEM'!$F$2:$F$2951,MATCH($A271&amp;"|"&amp;D$1,'Master - US vs THEM'!$G$2:$G$2951,0)),"")</f>
        <v>US</v>
      </c>
      <c r="E271" t="str">
        <f>IFERROR(INDEX('Master - US vs THEM'!$F$2:$F$2951,MATCH($A271&amp;"|"&amp;E$1,'Master - US vs THEM'!$G$2:$G$2951,0)),"")</f>
        <v>US</v>
      </c>
      <c r="F271" t="str">
        <f>IFERROR(INDEX('Master - US vs THEM'!$F$2:$F$2951,MATCH($A271&amp;"|"&amp;F$1,'Master - US vs THEM'!$G$2:$G$2951,0)),"")</f>
        <v>US</v>
      </c>
      <c r="G271" t="str">
        <f>IFERROR(INDEX('Master - US vs THEM'!$F$2:$F$2951,MATCH($A271&amp;"|"&amp;G$1,'Master - US vs THEM'!$G$2:$G$2951,0)),"")</f>
        <v>THEM</v>
      </c>
      <c r="H271" t="str">
        <f>IFERROR(INDEX('Master - US vs THEM'!$F$2:$F$2951,MATCH($A271&amp;"|"&amp;H$1,'Master - US vs THEM'!$G$2:$G$2951,0)),"")</f>
        <v>THEM</v>
      </c>
      <c r="I271" t="str">
        <f>IFERROR(INDEX('Master - US vs THEM'!$F$2:$F$2951,MATCH($A271&amp;"|"&amp;I$1,'Master - US vs THEM'!$G$2:$G$2951,0)),"")</f>
        <v>THEM</v>
      </c>
      <c r="J271" t="str">
        <f>IFERROR(INDEX('Master - US vs THEM'!$F$2:$F$2951,MATCH($A271&amp;"|"&amp;J$1,'Master - US vs THEM'!$G$2:$G$2951,0)),"")</f>
        <v>THEM</v>
      </c>
      <c r="K271" t="str">
        <f>IFERROR(INDEX('Master - US vs THEM'!$F$2:$F$2951,MATCH($A271&amp;"|"&amp;K$1,'Master - US vs THEM'!$G$2:$G$2951,0)),"")</f>
        <v>THEM</v>
      </c>
    </row>
    <row r="272" spans="1:11" x14ac:dyDescent="0.2">
      <c r="A272" t="str">
        <f>'Brand Family Territory (Enc)'!A272</f>
        <v>Southern Tier</v>
      </c>
      <c r="B272" t="str">
        <f>IFERROR(INDEX('Master - US vs THEM'!$F$2:$F$2951,MATCH($A272&amp;"|"&amp;B$1,'Master - US vs THEM'!$G$2:$G$2951,0)),"")</f>
        <v>US</v>
      </c>
      <c r="C272" t="str">
        <f>IFERROR(INDEX('Master - US vs THEM'!$F$2:$F$2951,MATCH($A272&amp;"|"&amp;C$1,'Master - US vs THEM'!$G$2:$G$2951,0)),"")</f>
        <v>US</v>
      </c>
      <c r="D272" t="str">
        <f>IFERROR(INDEX('Master - US vs THEM'!$F$2:$F$2951,MATCH($A272&amp;"|"&amp;D$1,'Master - US vs THEM'!$G$2:$G$2951,0)),"")</f>
        <v>US</v>
      </c>
      <c r="E272" t="str">
        <f>IFERROR(INDEX('Master - US vs THEM'!$F$2:$F$2951,MATCH($A272&amp;"|"&amp;E$1,'Master - US vs THEM'!$G$2:$G$2951,0)),"")</f>
        <v>US</v>
      </c>
      <c r="F272" t="str">
        <f>IFERROR(INDEX('Master - US vs THEM'!$F$2:$F$2951,MATCH($A272&amp;"|"&amp;F$1,'Master - US vs THEM'!$G$2:$G$2951,0)),"")</f>
        <v>US</v>
      </c>
      <c r="G272" t="str">
        <f>IFERROR(INDEX('Master - US vs THEM'!$F$2:$F$2951,MATCH($A272&amp;"|"&amp;G$1,'Master - US vs THEM'!$G$2:$G$2951,0)),"")</f>
        <v>THEM</v>
      </c>
      <c r="H272" t="str">
        <f>IFERROR(INDEX('Master - US vs THEM'!$F$2:$F$2951,MATCH($A272&amp;"|"&amp;H$1,'Master - US vs THEM'!$G$2:$G$2951,0)),"")</f>
        <v>THEM</v>
      </c>
      <c r="I272" t="str">
        <f>IFERROR(INDEX('Master - US vs THEM'!$F$2:$F$2951,MATCH($A272&amp;"|"&amp;I$1,'Master - US vs THEM'!$G$2:$G$2951,0)),"")</f>
        <v>THEM</v>
      </c>
      <c r="J272" t="str">
        <f>IFERROR(INDEX('Master - US vs THEM'!$F$2:$F$2951,MATCH($A272&amp;"|"&amp;J$1,'Master - US vs THEM'!$G$2:$G$2951,0)),"")</f>
        <v>THEM</v>
      </c>
      <c r="K272" t="str">
        <f>IFERROR(INDEX('Master - US vs THEM'!$F$2:$F$2951,MATCH($A272&amp;"|"&amp;K$1,'Master - US vs THEM'!$G$2:$G$2951,0)),"")</f>
        <v>THEM</v>
      </c>
    </row>
    <row r="273" spans="1:11" x14ac:dyDescent="0.2">
      <c r="A273" t="str">
        <f>'Brand Family Territory (Enc)'!A273</f>
        <v>Southern Tier Distilling</v>
      </c>
      <c r="B273" t="str">
        <f>IFERROR(INDEX('Master - US vs THEM'!$F$2:$F$2951,MATCH($A273&amp;"|"&amp;B$1,'Master - US vs THEM'!$G$2:$G$2951,0)),"")</f>
        <v>US</v>
      </c>
      <c r="C273" t="str">
        <f>IFERROR(INDEX('Master - US vs THEM'!$F$2:$F$2951,MATCH($A273&amp;"|"&amp;C$1,'Master - US vs THEM'!$G$2:$G$2951,0)),"")</f>
        <v>US</v>
      </c>
      <c r="D273" t="str">
        <f>IFERROR(INDEX('Master - US vs THEM'!$F$2:$F$2951,MATCH($A273&amp;"|"&amp;D$1,'Master - US vs THEM'!$G$2:$G$2951,0)),"")</f>
        <v>US</v>
      </c>
      <c r="E273" t="str">
        <f>IFERROR(INDEX('Master - US vs THEM'!$F$2:$F$2951,MATCH($A273&amp;"|"&amp;E$1,'Master - US vs THEM'!$G$2:$G$2951,0)),"")</f>
        <v>US</v>
      </c>
      <c r="F273" t="str">
        <f>IFERROR(INDEX('Master - US vs THEM'!$F$2:$F$2951,MATCH($A273&amp;"|"&amp;F$1,'Master - US vs THEM'!$G$2:$G$2951,0)),"")</f>
        <v>US</v>
      </c>
      <c r="G273" t="str">
        <f>IFERROR(INDEX('Master - US vs THEM'!$F$2:$F$2951,MATCH($A273&amp;"|"&amp;G$1,'Master - US vs THEM'!$G$2:$G$2951,0)),"")</f>
        <v>THEM</v>
      </c>
      <c r="H273" t="str">
        <f>IFERROR(INDEX('Master - US vs THEM'!$F$2:$F$2951,MATCH($A273&amp;"|"&amp;H$1,'Master - US vs THEM'!$G$2:$G$2951,0)),"")</f>
        <v>THEM</v>
      </c>
      <c r="I273" t="str">
        <f>IFERROR(INDEX('Master - US vs THEM'!$F$2:$F$2951,MATCH($A273&amp;"|"&amp;I$1,'Master - US vs THEM'!$G$2:$G$2951,0)),"")</f>
        <v>THEM</v>
      </c>
      <c r="J273" t="str">
        <f>IFERROR(INDEX('Master - US vs THEM'!$F$2:$F$2951,MATCH($A273&amp;"|"&amp;J$1,'Master - US vs THEM'!$G$2:$G$2951,0)),"")</f>
        <v>THEM</v>
      </c>
      <c r="K273" t="str">
        <f>IFERROR(INDEX('Master - US vs THEM'!$F$2:$F$2951,MATCH($A273&amp;"|"&amp;K$1,'Master - US vs THEM'!$G$2:$G$2951,0)),"")</f>
        <v>THEM</v>
      </c>
    </row>
    <row r="274" spans="1:11" x14ac:dyDescent="0.2">
      <c r="A274" t="str">
        <f>'Brand Family Territory (Enc)'!A274</f>
        <v>Stone Brewing</v>
      </c>
      <c r="B274" t="str">
        <f>IFERROR(INDEX('Master - US vs THEM'!$F$2:$F$2951,MATCH($A274&amp;"|"&amp;B$1,'Master - US vs THEM'!$G$2:$G$2951,0)),"")</f>
        <v>US</v>
      </c>
      <c r="C274" t="str">
        <f>IFERROR(INDEX('Master - US vs THEM'!$F$2:$F$2951,MATCH($A274&amp;"|"&amp;C$1,'Master - US vs THEM'!$G$2:$G$2951,0)),"")</f>
        <v>US</v>
      </c>
      <c r="D274" t="str">
        <f>IFERROR(INDEX('Master - US vs THEM'!$F$2:$F$2951,MATCH($A274&amp;"|"&amp;D$1,'Master - US vs THEM'!$G$2:$G$2951,0)),"")</f>
        <v>US</v>
      </c>
      <c r="E274" t="str">
        <f>IFERROR(INDEX('Master - US vs THEM'!$F$2:$F$2951,MATCH($A274&amp;"|"&amp;E$1,'Master - US vs THEM'!$G$2:$G$2951,0)),"")</f>
        <v>US</v>
      </c>
      <c r="F274" t="str">
        <f>IFERROR(INDEX('Master - US vs THEM'!$F$2:$F$2951,MATCH($A274&amp;"|"&amp;F$1,'Master - US vs THEM'!$G$2:$G$2951,0)),"")</f>
        <v>US</v>
      </c>
      <c r="G274" t="str">
        <f>IFERROR(INDEX('Master - US vs THEM'!$F$2:$F$2951,MATCH($A274&amp;"|"&amp;G$1,'Master - US vs THEM'!$G$2:$G$2951,0)),"")</f>
        <v>THEM</v>
      </c>
      <c r="H274" t="str">
        <f>IFERROR(INDEX('Master - US vs THEM'!$F$2:$F$2951,MATCH($A274&amp;"|"&amp;H$1,'Master - US vs THEM'!$G$2:$G$2951,0)),"")</f>
        <v>THEM</v>
      </c>
      <c r="I274" t="str">
        <f>IFERROR(INDEX('Master - US vs THEM'!$F$2:$F$2951,MATCH($A274&amp;"|"&amp;I$1,'Master - US vs THEM'!$G$2:$G$2951,0)),"")</f>
        <v>THEM</v>
      </c>
      <c r="J274" t="str">
        <f>IFERROR(INDEX('Master - US vs THEM'!$F$2:$F$2951,MATCH($A274&amp;"|"&amp;J$1,'Master - US vs THEM'!$G$2:$G$2951,0)),"")</f>
        <v>THEM</v>
      </c>
      <c r="K274" t="str">
        <f>IFERROR(INDEX('Master - US vs THEM'!$F$2:$F$2951,MATCH($A274&amp;"|"&amp;K$1,'Master - US vs THEM'!$G$2:$G$2951,0)),"")</f>
        <v>THEM</v>
      </c>
    </row>
    <row r="275" spans="1:11" x14ac:dyDescent="0.2">
      <c r="A275" t="str">
        <f>'Brand Family Territory (Enc)'!A275</f>
        <v>Unibroue</v>
      </c>
      <c r="B275" t="str">
        <f>IFERROR(INDEX('Master - US vs THEM'!$F$2:$F$2951,MATCH($A275&amp;"|"&amp;B$1,'Master - US vs THEM'!$G$2:$G$2951,0)),"")</f>
        <v>US</v>
      </c>
      <c r="C275" t="str">
        <f>IFERROR(INDEX('Master - US vs THEM'!$F$2:$F$2951,MATCH($A275&amp;"|"&amp;C$1,'Master - US vs THEM'!$G$2:$G$2951,0)),"")</f>
        <v>US</v>
      </c>
      <c r="D275" t="str">
        <f>IFERROR(INDEX('Master - US vs THEM'!$F$2:$F$2951,MATCH($A275&amp;"|"&amp;D$1,'Master - US vs THEM'!$G$2:$G$2951,0)),"")</f>
        <v>US</v>
      </c>
      <c r="E275" t="str">
        <f>IFERROR(INDEX('Master - US vs THEM'!$F$2:$F$2951,MATCH($A275&amp;"|"&amp;E$1,'Master - US vs THEM'!$G$2:$G$2951,0)),"")</f>
        <v>US</v>
      </c>
      <c r="F275" t="str">
        <f>IFERROR(INDEX('Master - US vs THEM'!$F$2:$F$2951,MATCH($A275&amp;"|"&amp;F$1,'Master - US vs THEM'!$G$2:$G$2951,0)),"")</f>
        <v>US</v>
      </c>
      <c r="G275" t="str">
        <f>IFERROR(INDEX('Master - US vs THEM'!$F$2:$F$2951,MATCH($A275&amp;"|"&amp;G$1,'Master - US vs THEM'!$G$2:$G$2951,0)),"")</f>
        <v>THEM</v>
      </c>
      <c r="H275" t="str">
        <f>IFERROR(INDEX('Master - US vs THEM'!$F$2:$F$2951,MATCH($A275&amp;"|"&amp;H$1,'Master - US vs THEM'!$G$2:$G$2951,0)),"")</f>
        <v>THEM</v>
      </c>
      <c r="I275" t="str">
        <f>IFERROR(INDEX('Master - US vs THEM'!$F$2:$F$2951,MATCH($A275&amp;"|"&amp;I$1,'Master - US vs THEM'!$G$2:$G$2951,0)),"")</f>
        <v>THEM</v>
      </c>
      <c r="J275" t="str">
        <f>IFERROR(INDEX('Master - US vs THEM'!$F$2:$F$2951,MATCH($A275&amp;"|"&amp;J$1,'Master - US vs THEM'!$G$2:$G$2951,0)),"")</f>
        <v>THEM</v>
      </c>
      <c r="K275" t="str">
        <f>IFERROR(INDEX('Master - US vs THEM'!$F$2:$F$2951,MATCH($A275&amp;"|"&amp;K$1,'Master - US vs THEM'!$G$2:$G$2951,0)),"")</f>
        <v>THEM</v>
      </c>
    </row>
    <row r="276" spans="1:11" x14ac:dyDescent="0.2">
      <c r="A276" t="str">
        <f>'Brand Family Territory (Enc)'!A276</f>
        <v>Monkey Family</v>
      </c>
      <c r="B276" t="str">
        <f>IFERROR(INDEX('Master - US vs THEM'!$F$2:$F$2951,MATCH($A276&amp;"|"&amp;B$1,'Master - US vs THEM'!$G$2:$G$2951,0)),"")</f>
        <v>US</v>
      </c>
      <c r="C276" t="str">
        <f>IFERROR(INDEX('Master - US vs THEM'!$F$2:$F$2951,MATCH($A276&amp;"|"&amp;C$1,'Master - US vs THEM'!$G$2:$G$2951,0)),"")</f>
        <v>US</v>
      </c>
      <c r="D276" t="str">
        <f>IFERROR(INDEX('Master - US vs THEM'!$F$2:$F$2951,MATCH($A276&amp;"|"&amp;D$1,'Master - US vs THEM'!$G$2:$G$2951,0)),"")</f>
        <v>US</v>
      </c>
      <c r="E276" t="str">
        <f>IFERROR(INDEX('Master - US vs THEM'!$F$2:$F$2951,MATCH($A276&amp;"|"&amp;E$1,'Master - US vs THEM'!$G$2:$G$2951,0)),"")</f>
        <v>US</v>
      </c>
      <c r="F276" t="str">
        <f>IFERROR(INDEX('Master - US vs THEM'!$F$2:$F$2951,MATCH($A276&amp;"|"&amp;F$1,'Master - US vs THEM'!$G$2:$G$2951,0)),"")</f>
        <v>US</v>
      </c>
      <c r="G276" t="str">
        <f>IFERROR(INDEX('Master - US vs THEM'!$F$2:$F$2951,MATCH($A276&amp;"|"&amp;G$1,'Master - US vs THEM'!$G$2:$G$2951,0)),"")</f>
        <v>THEM</v>
      </c>
      <c r="H276" t="str">
        <f>IFERROR(INDEX('Master - US vs THEM'!$F$2:$F$2951,MATCH($A276&amp;"|"&amp;H$1,'Master - US vs THEM'!$G$2:$G$2951,0)),"")</f>
        <v>THEM</v>
      </c>
      <c r="I276" t="str">
        <f>IFERROR(INDEX('Master - US vs THEM'!$F$2:$F$2951,MATCH($A276&amp;"|"&amp;I$1,'Master - US vs THEM'!$G$2:$G$2951,0)),"")</f>
        <v>THEM</v>
      </c>
      <c r="J276" t="str">
        <f>IFERROR(INDEX('Master - US vs THEM'!$F$2:$F$2951,MATCH($A276&amp;"|"&amp;J$1,'Master - US vs THEM'!$G$2:$G$2951,0)),"")</f>
        <v>THEM</v>
      </c>
      <c r="K276" t="str">
        <f>IFERROR(INDEX('Master - US vs THEM'!$F$2:$F$2951,MATCH($A276&amp;"|"&amp;K$1,'Master - US vs THEM'!$G$2:$G$2951,0)),"")</f>
        <v>THEM</v>
      </c>
    </row>
    <row r="277" spans="1:11" x14ac:dyDescent="0.2">
      <c r="A277" t="str">
        <f>'Brand Family Territory (Enc)'!A277</f>
        <v>Victory</v>
      </c>
      <c r="B277" t="str">
        <f>IFERROR(INDEX('Master - US vs THEM'!$F$2:$F$2951,MATCH($A277&amp;"|"&amp;B$1,'Master - US vs THEM'!$G$2:$G$2951,0)),"")</f>
        <v>US</v>
      </c>
      <c r="C277" t="str">
        <f>IFERROR(INDEX('Master - US vs THEM'!$F$2:$F$2951,MATCH($A277&amp;"|"&amp;C$1,'Master - US vs THEM'!$G$2:$G$2951,0)),"")</f>
        <v>US</v>
      </c>
      <c r="D277" t="str">
        <f>IFERROR(INDEX('Master - US vs THEM'!$F$2:$F$2951,MATCH($A277&amp;"|"&amp;D$1,'Master - US vs THEM'!$G$2:$G$2951,0)),"")</f>
        <v>US</v>
      </c>
      <c r="E277" t="str">
        <f>IFERROR(INDEX('Master - US vs THEM'!$F$2:$F$2951,MATCH($A277&amp;"|"&amp;E$1,'Master - US vs THEM'!$G$2:$G$2951,0)),"")</f>
        <v>US</v>
      </c>
      <c r="F277" t="str">
        <f>IFERROR(INDEX('Master - US vs THEM'!$F$2:$F$2951,MATCH($A277&amp;"|"&amp;F$1,'Master - US vs THEM'!$G$2:$G$2951,0)),"")</f>
        <v>US</v>
      </c>
      <c r="G277" t="str">
        <f>IFERROR(INDEX('Master - US vs THEM'!$F$2:$F$2951,MATCH($A277&amp;"|"&amp;G$1,'Master - US vs THEM'!$G$2:$G$2951,0)),"")</f>
        <v>THEM</v>
      </c>
      <c r="H277" t="str">
        <f>IFERROR(INDEX('Master - US vs THEM'!$F$2:$F$2951,MATCH($A277&amp;"|"&amp;H$1,'Master - US vs THEM'!$G$2:$G$2951,0)),"")</f>
        <v>THEM</v>
      </c>
      <c r="I277" t="str">
        <f>IFERROR(INDEX('Master - US vs THEM'!$F$2:$F$2951,MATCH($A277&amp;"|"&amp;I$1,'Master - US vs THEM'!$G$2:$G$2951,0)),"")</f>
        <v>THEM</v>
      </c>
      <c r="J277" t="str">
        <f>IFERROR(INDEX('Master - US vs THEM'!$F$2:$F$2951,MATCH($A277&amp;"|"&amp;J$1,'Master - US vs THEM'!$G$2:$G$2951,0)),"")</f>
        <v>THEM</v>
      </c>
      <c r="K277" t="str">
        <f>IFERROR(INDEX('Master - US vs THEM'!$F$2:$F$2951,MATCH($A277&amp;"|"&amp;K$1,'Master - US vs THEM'!$G$2:$G$2951,0)),"")</f>
        <v>THEM</v>
      </c>
    </row>
    <row r="278" spans="1:11" x14ac:dyDescent="0.2">
      <c r="A278" t="str">
        <f>'Brand Family Territory (Enc)'!A278</f>
        <v>Weihenstephaner</v>
      </c>
      <c r="B278" t="str">
        <f>IFERROR(INDEX('Master - US vs THEM'!$F$2:$F$2951,MATCH($A278&amp;"|"&amp;B$1,'Master - US vs THEM'!$G$2:$G$2951,0)),"")</f>
        <v>US</v>
      </c>
      <c r="C278" t="str">
        <f>IFERROR(INDEX('Master - US vs THEM'!$F$2:$F$2951,MATCH($A278&amp;"|"&amp;C$1,'Master - US vs THEM'!$G$2:$G$2951,0)),"")</f>
        <v>US</v>
      </c>
      <c r="D278" t="str">
        <f>IFERROR(INDEX('Master - US vs THEM'!$F$2:$F$2951,MATCH($A278&amp;"|"&amp;D$1,'Master - US vs THEM'!$G$2:$G$2951,0)),"")</f>
        <v>US</v>
      </c>
      <c r="E278" t="str">
        <f>IFERROR(INDEX('Master - US vs THEM'!$F$2:$F$2951,MATCH($A278&amp;"|"&amp;E$1,'Master - US vs THEM'!$G$2:$G$2951,0)),"")</f>
        <v>US</v>
      </c>
      <c r="F278" t="str">
        <f>IFERROR(INDEX('Master - US vs THEM'!$F$2:$F$2951,MATCH($A278&amp;"|"&amp;F$1,'Master - US vs THEM'!$G$2:$G$2951,0)),"")</f>
        <v>US</v>
      </c>
      <c r="G278" t="str">
        <f>IFERROR(INDEX('Master - US vs THEM'!$F$2:$F$2951,MATCH($A278&amp;"|"&amp;G$1,'Master - US vs THEM'!$G$2:$G$2951,0)),"")</f>
        <v>THEM</v>
      </c>
      <c r="H278" t="str">
        <f>IFERROR(INDEX('Master - US vs THEM'!$F$2:$F$2951,MATCH($A278&amp;"|"&amp;H$1,'Master - US vs THEM'!$G$2:$G$2951,0)),"")</f>
        <v>THEM</v>
      </c>
      <c r="I278" t="str">
        <f>IFERROR(INDEX('Master - US vs THEM'!$F$2:$F$2951,MATCH($A278&amp;"|"&amp;I$1,'Master - US vs THEM'!$G$2:$G$2951,0)),"")</f>
        <v>THEM</v>
      </c>
      <c r="J278" t="str">
        <f>IFERROR(INDEX('Master - US vs THEM'!$F$2:$F$2951,MATCH($A278&amp;"|"&amp;J$1,'Master - US vs THEM'!$G$2:$G$2951,0)),"")</f>
        <v>THEM</v>
      </c>
      <c r="K278" t="str">
        <f>IFERROR(INDEX('Master - US vs THEM'!$F$2:$F$2951,MATCH($A278&amp;"|"&amp;K$1,'Master - US vs THEM'!$G$2:$G$2951,0)),"")</f>
        <v>THEM</v>
      </c>
    </row>
    <row r="279" spans="1:11" x14ac:dyDescent="0.2">
      <c r="A279" t="str">
        <f>'Brand Family Territory (Enc)'!A279</f>
        <v>Popsicle Hard</v>
      </c>
      <c r="B279" t="str">
        <f>IFERROR(INDEX('Master - US vs THEM'!$F$2:$F$2951,MATCH($A279&amp;"|"&amp;B$1,'Master - US vs THEM'!$G$2:$G$2951,0)),"")</f>
        <v>US</v>
      </c>
      <c r="C279" t="str">
        <f>IFERROR(INDEX('Master - US vs THEM'!$F$2:$F$2951,MATCH($A279&amp;"|"&amp;C$1,'Master - US vs THEM'!$G$2:$G$2951,0)),"")</f>
        <v>US</v>
      </c>
      <c r="D279" t="str">
        <f>IFERROR(INDEX('Master - US vs THEM'!$F$2:$F$2951,MATCH($A279&amp;"|"&amp;D$1,'Master - US vs THEM'!$G$2:$G$2951,0)),"")</f>
        <v>US</v>
      </c>
      <c r="E279" t="str">
        <f>IFERROR(INDEX('Master - US vs THEM'!$F$2:$F$2951,MATCH($A279&amp;"|"&amp;E$1,'Master - US vs THEM'!$G$2:$G$2951,0)),"")</f>
        <v>THEM</v>
      </c>
      <c r="F279" t="str">
        <f>IFERROR(INDEX('Master - US vs THEM'!$F$2:$F$2951,MATCH($A279&amp;"|"&amp;F$1,'Master - US vs THEM'!$G$2:$G$2951,0)),"")</f>
        <v>THEM</v>
      </c>
      <c r="G279" t="str">
        <f>IFERROR(INDEX('Master - US vs THEM'!$F$2:$F$2951,MATCH($A279&amp;"|"&amp;G$1,'Master - US vs THEM'!$G$2:$G$2951,0)),"")</f>
        <v>THEM</v>
      </c>
      <c r="H279" t="str">
        <f>IFERROR(INDEX('Master - US vs THEM'!$F$2:$F$2951,MATCH($A279&amp;"|"&amp;H$1,'Master - US vs THEM'!$G$2:$G$2951,0)),"")</f>
        <v>US</v>
      </c>
      <c r="I279" t="str">
        <f>IFERROR(INDEX('Master - US vs THEM'!$F$2:$F$2951,MATCH($A279&amp;"|"&amp;I$1,'Master - US vs THEM'!$G$2:$G$2951,0)),"")</f>
        <v>US</v>
      </c>
      <c r="J279" t="str">
        <f>IFERROR(INDEX('Master - US vs THEM'!$F$2:$F$2951,MATCH($A279&amp;"|"&amp;J$1,'Master - US vs THEM'!$G$2:$G$2951,0)),"")</f>
        <v>THEM</v>
      </c>
      <c r="K279" t="str">
        <f>IFERROR(INDEX('Master - US vs THEM'!$F$2:$F$2951,MATCH($A279&amp;"|"&amp;K$1,'Master - US vs THEM'!$G$2:$G$2951,0)),"")</f>
        <v>US</v>
      </c>
    </row>
    <row r="280" spans="1:11" x14ac:dyDescent="0.2">
      <c r="A280" t="str">
        <f>'Brand Family Territory (Enc)'!A280</f>
        <v>Slow &amp; Low</v>
      </c>
      <c r="B280" t="str">
        <f>IFERROR(INDEX('Master - US vs THEM'!$F$2:$F$2951,MATCH($A280&amp;"|"&amp;B$1,'Master - US vs THEM'!$G$2:$G$2951,0)),"")</f>
        <v>US</v>
      </c>
      <c r="C280" t="str">
        <f>IFERROR(INDEX('Master - US vs THEM'!$F$2:$F$2951,MATCH($A280&amp;"|"&amp;C$1,'Master - US vs THEM'!$G$2:$G$2951,0)),"")</f>
        <v>US</v>
      </c>
      <c r="D280" t="str">
        <f>IFERROR(INDEX('Master - US vs THEM'!$F$2:$F$2951,MATCH($A280&amp;"|"&amp;D$1,'Master - US vs THEM'!$G$2:$G$2951,0)),"")</f>
        <v>US</v>
      </c>
      <c r="E280" t="str">
        <f>IFERROR(INDEX('Master - US vs THEM'!$F$2:$F$2951,MATCH($A280&amp;"|"&amp;E$1,'Master - US vs THEM'!$G$2:$G$2951,0)),"")</f>
        <v>THEM</v>
      </c>
      <c r="F280" t="str">
        <f>IFERROR(INDEX('Master - US vs THEM'!$F$2:$F$2951,MATCH($A280&amp;"|"&amp;F$1,'Master - US vs THEM'!$G$2:$G$2951,0)),"")</f>
        <v>THEM</v>
      </c>
      <c r="G280" t="str">
        <f>IFERROR(INDEX('Master - US vs THEM'!$F$2:$F$2951,MATCH($A280&amp;"|"&amp;G$1,'Master - US vs THEM'!$G$2:$G$2951,0)),"")</f>
        <v>THEM</v>
      </c>
      <c r="H280" t="str">
        <f>IFERROR(INDEX('Master - US vs THEM'!$F$2:$F$2951,MATCH($A280&amp;"|"&amp;H$1,'Master - US vs THEM'!$G$2:$G$2951,0)),"")</f>
        <v>US</v>
      </c>
      <c r="I280" t="str">
        <f>IFERROR(INDEX('Master - US vs THEM'!$F$2:$F$2951,MATCH($A280&amp;"|"&amp;I$1,'Master - US vs THEM'!$G$2:$G$2951,0)),"")</f>
        <v>US</v>
      </c>
      <c r="J280" t="str">
        <f>IFERROR(INDEX('Master - US vs THEM'!$F$2:$F$2951,MATCH($A280&amp;"|"&amp;J$1,'Master - US vs THEM'!$G$2:$G$2951,0)),"")</f>
        <v>THEM</v>
      </c>
      <c r="K280" t="str">
        <f>IFERROR(INDEX('Master - US vs THEM'!$F$2:$F$2951,MATCH($A280&amp;"|"&amp;K$1,'Master - US vs THEM'!$G$2:$G$2951,0)),"")</f>
        <v>US</v>
      </c>
    </row>
    <row r="281" spans="1:11" x14ac:dyDescent="0.2">
      <c r="A281" t="str">
        <f>'Brand Family Territory (Enc)'!A281</f>
        <v>2XO</v>
      </c>
      <c r="B281" t="str">
        <f>IFERROR(INDEX('Master - US vs THEM'!$F$2:$F$2951,MATCH($A281&amp;"|"&amp;B$1,'Master - US vs THEM'!$G$2:$G$2951,0)),"")</f>
        <v>US</v>
      </c>
      <c r="C281" t="str">
        <f>IFERROR(INDEX('Master - US vs THEM'!$F$2:$F$2951,MATCH($A281&amp;"|"&amp;C$1,'Master - US vs THEM'!$G$2:$G$2951,0)),"")</f>
        <v>US</v>
      </c>
      <c r="D281" t="str">
        <f>IFERROR(INDEX('Master - US vs THEM'!$F$2:$F$2951,MATCH($A281&amp;"|"&amp;D$1,'Master - US vs THEM'!$G$2:$G$2951,0)),"")</f>
        <v>US</v>
      </c>
      <c r="E281" t="str">
        <f>IFERROR(INDEX('Master - US vs THEM'!$F$2:$F$2951,MATCH($A281&amp;"|"&amp;E$1,'Master - US vs THEM'!$G$2:$G$2951,0)),"")</f>
        <v>US</v>
      </c>
      <c r="F281" t="str">
        <f>IFERROR(INDEX('Master - US vs THEM'!$F$2:$F$2951,MATCH($A281&amp;"|"&amp;F$1,'Master - US vs THEM'!$G$2:$G$2951,0)),"")</f>
        <v>US</v>
      </c>
      <c r="G281" t="str">
        <f>IFERROR(INDEX('Master - US vs THEM'!$F$2:$F$2951,MATCH($A281&amp;"|"&amp;G$1,'Master - US vs THEM'!$G$2:$G$2951,0)),"")</f>
        <v>US</v>
      </c>
      <c r="H281" t="str">
        <f>IFERROR(INDEX('Master - US vs THEM'!$F$2:$F$2951,MATCH($A281&amp;"|"&amp;H$1,'Master - US vs THEM'!$G$2:$G$2951,0)),"")</f>
        <v>US</v>
      </c>
      <c r="I281" t="str">
        <f>IFERROR(INDEX('Master - US vs THEM'!$F$2:$F$2951,MATCH($A281&amp;"|"&amp;I$1,'Master - US vs THEM'!$G$2:$G$2951,0)),"")</f>
        <v>US</v>
      </c>
      <c r="J281" t="str">
        <f>IFERROR(INDEX('Master - US vs THEM'!$F$2:$F$2951,MATCH($A281&amp;"|"&amp;J$1,'Master - US vs THEM'!$G$2:$G$2951,0)),"")</f>
        <v>US</v>
      </c>
      <c r="K281" t="str">
        <f>IFERROR(INDEX('Master - US vs THEM'!$F$2:$F$2951,MATCH($A281&amp;"|"&amp;K$1,'Master - US vs THEM'!$G$2:$G$2951,0)),"")</f>
        <v>US</v>
      </c>
    </row>
    <row r="282" spans="1:11" x14ac:dyDescent="0.2">
      <c r="A282" t="str">
        <f>'Brand Family Territory (Enc)'!A282</f>
        <v>Beviamo</v>
      </c>
      <c r="B282" t="str">
        <f>IFERROR(INDEX('Master - US vs THEM'!$F$2:$F$2951,MATCH($A282&amp;"|"&amp;B$1,'Master - US vs THEM'!$G$2:$G$2951,0)),"")</f>
        <v>US</v>
      </c>
      <c r="C282" t="str">
        <f>IFERROR(INDEX('Master - US vs THEM'!$F$2:$F$2951,MATCH($A282&amp;"|"&amp;C$1,'Master - US vs THEM'!$G$2:$G$2951,0)),"")</f>
        <v>US</v>
      </c>
      <c r="D282" t="str">
        <f>IFERROR(INDEX('Master - US vs THEM'!$F$2:$F$2951,MATCH($A282&amp;"|"&amp;D$1,'Master - US vs THEM'!$G$2:$G$2951,0)),"")</f>
        <v>US</v>
      </c>
      <c r="E282" t="str">
        <f>IFERROR(INDEX('Master - US vs THEM'!$F$2:$F$2951,MATCH($A282&amp;"|"&amp;E$1,'Master - US vs THEM'!$G$2:$G$2951,0)),"")</f>
        <v>THEM</v>
      </c>
      <c r="F282" t="str">
        <f>IFERROR(INDEX('Master - US vs THEM'!$F$2:$F$2951,MATCH($A282&amp;"|"&amp;F$1,'Master - US vs THEM'!$G$2:$G$2951,0)),"")</f>
        <v>THEM</v>
      </c>
      <c r="G282" t="str">
        <f>IFERROR(INDEX('Master - US vs THEM'!$F$2:$F$2951,MATCH($A282&amp;"|"&amp;G$1,'Master - US vs THEM'!$G$2:$G$2951,0)),"")</f>
        <v>THEM</v>
      </c>
      <c r="H282" t="str">
        <f>IFERROR(INDEX('Master - US vs THEM'!$F$2:$F$2951,MATCH($A282&amp;"|"&amp;H$1,'Master - US vs THEM'!$G$2:$G$2951,0)),"")</f>
        <v>US</v>
      </c>
      <c r="I282" t="str">
        <f>IFERROR(INDEX('Master - US vs THEM'!$F$2:$F$2951,MATCH($A282&amp;"|"&amp;I$1,'Master - US vs THEM'!$G$2:$G$2951,0)),"")</f>
        <v>US</v>
      </c>
      <c r="J282" t="str">
        <f>IFERROR(INDEX('Master - US vs THEM'!$F$2:$F$2951,MATCH($A282&amp;"|"&amp;J$1,'Master - US vs THEM'!$G$2:$G$2951,0)),"")</f>
        <v>THEM</v>
      </c>
      <c r="K282" t="str">
        <f>IFERROR(INDEX('Master - US vs THEM'!$F$2:$F$2951,MATCH($A282&amp;"|"&amp;K$1,'Master - US vs THEM'!$G$2:$G$2951,0)),"")</f>
        <v>US</v>
      </c>
    </row>
    <row r="283" spans="1:11" x14ac:dyDescent="0.2">
      <c r="A283" t="str">
        <f>'Brand Family Territory (Enc)'!A283</f>
        <v>Gionelli</v>
      </c>
      <c r="B283" t="str">
        <f>IFERROR(INDEX('Master - US vs THEM'!$F$2:$F$2951,MATCH($A283&amp;"|"&amp;B$1,'Master - US vs THEM'!$G$2:$G$2951,0)),"")</f>
        <v>US</v>
      </c>
      <c r="C283" t="str">
        <f>IFERROR(INDEX('Master - US vs THEM'!$F$2:$F$2951,MATCH($A283&amp;"|"&amp;C$1,'Master - US vs THEM'!$G$2:$G$2951,0)),"")</f>
        <v>US</v>
      </c>
      <c r="D283" t="str">
        <f>IFERROR(INDEX('Master - US vs THEM'!$F$2:$F$2951,MATCH($A283&amp;"|"&amp;D$1,'Master - US vs THEM'!$G$2:$G$2951,0)),"")</f>
        <v>US</v>
      </c>
      <c r="E283" t="str">
        <f>IFERROR(INDEX('Master - US vs THEM'!$F$2:$F$2951,MATCH($A283&amp;"|"&amp;E$1,'Master - US vs THEM'!$G$2:$G$2951,0)),"")</f>
        <v>THEM</v>
      </c>
      <c r="F283" t="str">
        <f>IFERROR(INDEX('Master - US vs THEM'!$F$2:$F$2951,MATCH($A283&amp;"|"&amp;F$1,'Master - US vs THEM'!$G$2:$G$2951,0)),"")</f>
        <v>THEM</v>
      </c>
      <c r="G283" t="str">
        <f>IFERROR(INDEX('Master - US vs THEM'!$F$2:$F$2951,MATCH($A283&amp;"|"&amp;G$1,'Master - US vs THEM'!$G$2:$G$2951,0)),"")</f>
        <v>THEM</v>
      </c>
      <c r="H283" t="str">
        <f>IFERROR(INDEX('Master - US vs THEM'!$F$2:$F$2951,MATCH($A283&amp;"|"&amp;H$1,'Master - US vs THEM'!$G$2:$G$2951,0)),"")</f>
        <v>US</v>
      </c>
      <c r="I283" t="str">
        <f>IFERROR(INDEX('Master - US vs THEM'!$F$2:$F$2951,MATCH($A283&amp;"|"&amp;I$1,'Master - US vs THEM'!$G$2:$G$2951,0)),"")</f>
        <v>US</v>
      </c>
      <c r="J283" t="str">
        <f>IFERROR(INDEX('Master - US vs THEM'!$F$2:$F$2951,MATCH($A283&amp;"|"&amp;J$1,'Master - US vs THEM'!$G$2:$G$2951,0)),"")</f>
        <v>THEM</v>
      </c>
      <c r="K283" t="str">
        <f>IFERROR(INDEX('Master - US vs THEM'!$F$2:$F$2951,MATCH($A283&amp;"|"&amp;K$1,'Master - US vs THEM'!$G$2:$G$2951,0)),"")</f>
        <v>US</v>
      </c>
    </row>
    <row r="284" spans="1:11" x14ac:dyDescent="0.2">
      <c r="A284" t="str">
        <f>'Brand Family Territory (Enc)'!A284</f>
        <v>Carinoso</v>
      </c>
      <c r="B284" t="str">
        <f>IFERROR(INDEX('Master - US vs THEM'!$F$2:$F$2951,MATCH($A284&amp;"|"&amp;B$1,'Master - US vs THEM'!$G$2:$G$2951,0)),"")</f>
        <v>US</v>
      </c>
      <c r="C284" t="str">
        <f>IFERROR(INDEX('Master - US vs THEM'!$F$2:$F$2951,MATCH($A284&amp;"|"&amp;C$1,'Master - US vs THEM'!$G$2:$G$2951,0)),"")</f>
        <v>US</v>
      </c>
      <c r="D284" t="str">
        <f>IFERROR(INDEX('Master - US vs THEM'!$F$2:$F$2951,MATCH($A284&amp;"|"&amp;D$1,'Master - US vs THEM'!$G$2:$G$2951,0)),"")</f>
        <v>US</v>
      </c>
      <c r="E284" t="str">
        <f>IFERROR(INDEX('Master - US vs THEM'!$F$2:$F$2951,MATCH($A284&amp;"|"&amp;E$1,'Master - US vs THEM'!$G$2:$G$2951,0)),"")</f>
        <v>US</v>
      </c>
      <c r="F284" t="str">
        <f>IFERROR(INDEX('Master - US vs THEM'!$F$2:$F$2951,MATCH($A284&amp;"|"&amp;F$1,'Master - US vs THEM'!$G$2:$G$2951,0)),"")</f>
        <v>US</v>
      </c>
      <c r="G284" t="str">
        <f>IFERROR(INDEX('Master - US vs THEM'!$F$2:$F$2951,MATCH($A284&amp;"|"&amp;G$1,'Master - US vs THEM'!$G$2:$G$2951,0)),"")</f>
        <v>US</v>
      </c>
      <c r="H284" t="str">
        <f>IFERROR(INDEX('Master - US vs THEM'!$F$2:$F$2951,MATCH($A284&amp;"|"&amp;H$1,'Master - US vs THEM'!$G$2:$G$2951,0)),"")</f>
        <v>US</v>
      </c>
      <c r="I284" t="str">
        <f>IFERROR(INDEX('Master - US vs THEM'!$F$2:$F$2951,MATCH($A284&amp;"|"&amp;I$1,'Master - US vs THEM'!$G$2:$G$2951,0)),"")</f>
        <v>US</v>
      </c>
      <c r="J284" t="str">
        <f>IFERROR(INDEX('Master - US vs THEM'!$F$2:$F$2951,MATCH($A284&amp;"|"&amp;J$1,'Master - US vs THEM'!$G$2:$G$2951,0)),"")</f>
        <v>US</v>
      </c>
      <c r="K284" t="str">
        <f>IFERROR(INDEX('Master - US vs THEM'!$F$2:$F$2951,MATCH($A284&amp;"|"&amp;K$1,'Master - US vs THEM'!$G$2:$G$2951,0)),"")</f>
        <v>US</v>
      </c>
    </row>
    <row r="285" spans="1:11" x14ac:dyDescent="0.2">
      <c r="A285" t="str">
        <f>'Brand Family Territory (Enc)'!A285</f>
        <v>Lock Stock &amp; Barrel</v>
      </c>
      <c r="B285" t="str">
        <f>IFERROR(INDEX('Master - US vs THEM'!$F$2:$F$2951,MATCH($A285&amp;"|"&amp;B$1,'Master - US vs THEM'!$G$2:$G$2951,0)),"")</f>
        <v>US</v>
      </c>
      <c r="C285" t="str">
        <f>IFERROR(INDEX('Master - US vs THEM'!$F$2:$F$2951,MATCH($A285&amp;"|"&amp;C$1,'Master - US vs THEM'!$G$2:$G$2951,0)),"")</f>
        <v>US</v>
      </c>
      <c r="D285" t="str">
        <f>IFERROR(INDEX('Master - US vs THEM'!$F$2:$F$2951,MATCH($A285&amp;"|"&amp;D$1,'Master - US vs THEM'!$G$2:$G$2951,0)),"")</f>
        <v>US</v>
      </c>
      <c r="E285" t="str">
        <f>IFERROR(INDEX('Master - US vs THEM'!$F$2:$F$2951,MATCH($A285&amp;"|"&amp;E$1,'Master - US vs THEM'!$G$2:$G$2951,0)),"")</f>
        <v>THEM</v>
      </c>
      <c r="F285" t="str">
        <f>IFERROR(INDEX('Master - US vs THEM'!$F$2:$F$2951,MATCH($A285&amp;"|"&amp;F$1,'Master - US vs THEM'!$G$2:$G$2951,0)),"")</f>
        <v>THEM</v>
      </c>
      <c r="G285" t="str">
        <f>IFERROR(INDEX('Master - US vs THEM'!$F$2:$F$2951,MATCH($A285&amp;"|"&amp;G$1,'Master - US vs THEM'!$G$2:$G$2951,0)),"")</f>
        <v>THEM</v>
      </c>
      <c r="H285" t="str">
        <f>IFERROR(INDEX('Master - US vs THEM'!$F$2:$F$2951,MATCH($A285&amp;"|"&amp;H$1,'Master - US vs THEM'!$G$2:$G$2951,0)),"")</f>
        <v>US</v>
      </c>
      <c r="I285" t="str">
        <f>IFERROR(INDEX('Master - US vs THEM'!$F$2:$F$2951,MATCH($A285&amp;"|"&amp;I$1,'Master - US vs THEM'!$G$2:$G$2951,0)),"")</f>
        <v>US</v>
      </c>
      <c r="J285" t="str">
        <f>IFERROR(INDEX('Master - US vs THEM'!$F$2:$F$2951,MATCH($A285&amp;"|"&amp;J$1,'Master - US vs THEM'!$G$2:$G$2951,0)),"")</f>
        <v>THEM</v>
      </c>
      <c r="K285" t="str">
        <f>IFERROR(INDEX('Master - US vs THEM'!$F$2:$F$2951,MATCH($A285&amp;"|"&amp;K$1,'Master - US vs THEM'!$G$2:$G$2951,0)),"")</f>
        <v>US</v>
      </c>
    </row>
    <row r="286" spans="1:11" x14ac:dyDescent="0.2">
      <c r="A286" t="str">
        <f>'Brand Family Territory (Enc)'!A286</f>
        <v>Shabo Wine</v>
      </c>
      <c r="B286" t="str">
        <f>IFERROR(INDEX('Master - US vs THEM'!$F$2:$F$2951,MATCH($A286&amp;"|"&amp;B$1,'Master - US vs THEM'!$G$2:$G$2951,0)),"")</f>
        <v>US</v>
      </c>
      <c r="C286" t="str">
        <f>IFERROR(INDEX('Master - US vs THEM'!$F$2:$F$2951,MATCH($A286&amp;"|"&amp;C$1,'Master - US vs THEM'!$G$2:$G$2951,0)),"")</f>
        <v>US</v>
      </c>
      <c r="D286" t="str">
        <f>IFERROR(INDEX('Master - US vs THEM'!$F$2:$F$2951,MATCH($A286&amp;"|"&amp;D$1,'Master - US vs THEM'!$G$2:$G$2951,0)),"")</f>
        <v>US</v>
      </c>
      <c r="E286" t="str">
        <f>IFERROR(INDEX('Master - US vs THEM'!$F$2:$F$2951,MATCH($A286&amp;"|"&amp;E$1,'Master - US vs THEM'!$G$2:$G$2951,0)),"")</f>
        <v>THEM</v>
      </c>
      <c r="F286" t="str">
        <f>IFERROR(INDEX('Master - US vs THEM'!$F$2:$F$2951,MATCH($A286&amp;"|"&amp;F$1,'Master - US vs THEM'!$G$2:$G$2951,0)),"")</f>
        <v>THEM</v>
      </c>
      <c r="G286" t="str">
        <f>IFERROR(INDEX('Master - US vs THEM'!$F$2:$F$2951,MATCH($A286&amp;"|"&amp;G$1,'Master - US vs THEM'!$G$2:$G$2951,0)),"")</f>
        <v>THEM</v>
      </c>
      <c r="H286" t="str">
        <f>IFERROR(INDEX('Master - US vs THEM'!$F$2:$F$2951,MATCH($A286&amp;"|"&amp;H$1,'Master - US vs THEM'!$G$2:$G$2951,0)),"")</f>
        <v>US</v>
      </c>
      <c r="I286" t="str">
        <f>IFERROR(INDEX('Master - US vs THEM'!$F$2:$F$2951,MATCH($A286&amp;"|"&amp;I$1,'Master - US vs THEM'!$G$2:$G$2951,0)),"")</f>
        <v>US</v>
      </c>
      <c r="J286" t="str">
        <f>IFERROR(INDEX('Master - US vs THEM'!$F$2:$F$2951,MATCH($A286&amp;"|"&amp;J$1,'Master - US vs THEM'!$G$2:$G$2951,0)),"")</f>
        <v>THEM</v>
      </c>
      <c r="K286" t="str">
        <f>IFERROR(INDEX('Master - US vs THEM'!$F$2:$F$2951,MATCH($A286&amp;"|"&amp;K$1,'Master - US vs THEM'!$G$2:$G$2951,0)),"")</f>
        <v>US</v>
      </c>
    </row>
    <row r="287" spans="1:11" x14ac:dyDescent="0.2">
      <c r="A287" t="str">
        <f>'Brand Family Territory (Enc)'!A287</f>
        <v>Hetman Vodka</v>
      </c>
      <c r="B287" t="str">
        <f>IFERROR(INDEX('Master - US vs THEM'!$F$2:$F$2951,MATCH($A287&amp;"|"&amp;B$1,'Master - US vs THEM'!$G$2:$G$2951,0)),"")</f>
        <v>US</v>
      </c>
      <c r="C287" t="str">
        <f>IFERROR(INDEX('Master - US vs THEM'!$F$2:$F$2951,MATCH($A287&amp;"|"&amp;C$1,'Master - US vs THEM'!$G$2:$G$2951,0)),"")</f>
        <v>US</v>
      </c>
      <c r="D287" t="str">
        <f>IFERROR(INDEX('Master - US vs THEM'!$F$2:$F$2951,MATCH($A287&amp;"|"&amp;D$1,'Master - US vs THEM'!$G$2:$G$2951,0)),"")</f>
        <v>US</v>
      </c>
      <c r="E287" t="str">
        <f>IFERROR(INDEX('Master - US vs THEM'!$F$2:$F$2951,MATCH($A287&amp;"|"&amp;E$1,'Master - US vs THEM'!$G$2:$G$2951,0)),"")</f>
        <v>THEM</v>
      </c>
      <c r="F287" t="str">
        <f>IFERROR(INDEX('Master - US vs THEM'!$F$2:$F$2951,MATCH($A287&amp;"|"&amp;F$1,'Master - US vs THEM'!$G$2:$G$2951,0)),"")</f>
        <v>THEM</v>
      </c>
      <c r="G287" t="str">
        <f>IFERROR(INDEX('Master - US vs THEM'!$F$2:$F$2951,MATCH($A287&amp;"|"&amp;G$1,'Master - US vs THEM'!$G$2:$G$2951,0)),"")</f>
        <v>THEM</v>
      </c>
      <c r="H287" t="str">
        <f>IFERROR(INDEX('Master - US vs THEM'!$F$2:$F$2951,MATCH($A287&amp;"|"&amp;H$1,'Master - US vs THEM'!$G$2:$G$2951,0)),"")</f>
        <v>US</v>
      </c>
      <c r="I287" t="str">
        <f>IFERROR(INDEX('Master - US vs THEM'!$F$2:$F$2951,MATCH($A287&amp;"|"&amp;I$1,'Master - US vs THEM'!$G$2:$G$2951,0)),"")</f>
        <v>US</v>
      </c>
      <c r="J287" t="str">
        <f>IFERROR(INDEX('Master - US vs THEM'!$F$2:$F$2951,MATCH($A287&amp;"|"&amp;J$1,'Master - US vs THEM'!$G$2:$G$2951,0)),"")</f>
        <v>THEM</v>
      </c>
      <c r="K287" t="str">
        <f>IFERROR(INDEX('Master - US vs THEM'!$F$2:$F$2951,MATCH($A287&amp;"|"&amp;K$1,'Master - US vs THEM'!$G$2:$G$2951,0)),"")</f>
        <v>US</v>
      </c>
    </row>
    <row r="288" spans="1:11" x14ac:dyDescent="0.2">
      <c r="A288" t="str">
        <f>'Brand Family Territory (Enc)'!A288</f>
        <v>Ukrainian Spirit</v>
      </c>
      <c r="B288" t="str">
        <f>IFERROR(INDEX('Master - US vs THEM'!$F$2:$F$2951,MATCH($A288&amp;"|"&amp;B$1,'Master - US vs THEM'!$G$2:$G$2951,0)),"")</f>
        <v>US</v>
      </c>
      <c r="C288" t="str">
        <f>IFERROR(INDEX('Master - US vs THEM'!$F$2:$F$2951,MATCH($A288&amp;"|"&amp;C$1,'Master - US vs THEM'!$G$2:$G$2951,0)),"")</f>
        <v>US</v>
      </c>
      <c r="D288" t="str">
        <f>IFERROR(INDEX('Master - US vs THEM'!$F$2:$F$2951,MATCH($A288&amp;"|"&amp;D$1,'Master - US vs THEM'!$G$2:$G$2951,0)),"")</f>
        <v>US</v>
      </c>
      <c r="E288" t="str">
        <f>IFERROR(INDEX('Master - US vs THEM'!$F$2:$F$2951,MATCH($A288&amp;"|"&amp;E$1,'Master - US vs THEM'!$G$2:$G$2951,0)),"")</f>
        <v>THEM</v>
      </c>
      <c r="F288" t="str">
        <f>IFERROR(INDEX('Master - US vs THEM'!$F$2:$F$2951,MATCH($A288&amp;"|"&amp;F$1,'Master - US vs THEM'!$G$2:$G$2951,0)),"")</f>
        <v>THEM</v>
      </c>
      <c r="G288" t="str">
        <f>IFERROR(INDEX('Master - US vs THEM'!$F$2:$F$2951,MATCH($A288&amp;"|"&amp;G$1,'Master - US vs THEM'!$G$2:$G$2951,0)),"")</f>
        <v>THEM</v>
      </c>
      <c r="H288" t="str">
        <f>IFERROR(INDEX('Master - US vs THEM'!$F$2:$F$2951,MATCH($A288&amp;"|"&amp;H$1,'Master - US vs THEM'!$G$2:$G$2951,0)),"")</f>
        <v>US</v>
      </c>
      <c r="I288" t="str">
        <f>IFERROR(INDEX('Master - US vs THEM'!$F$2:$F$2951,MATCH($A288&amp;"|"&amp;I$1,'Master - US vs THEM'!$G$2:$G$2951,0)),"")</f>
        <v>US</v>
      </c>
      <c r="J288" t="str">
        <f>IFERROR(INDEX('Master - US vs THEM'!$F$2:$F$2951,MATCH($A288&amp;"|"&amp;J$1,'Master - US vs THEM'!$G$2:$G$2951,0)),"")</f>
        <v>THEM</v>
      </c>
      <c r="K288" t="str">
        <f>IFERROR(INDEX('Master - US vs THEM'!$F$2:$F$2951,MATCH($A288&amp;"|"&amp;K$1,'Master - US vs THEM'!$G$2:$G$2951,0)),"")</f>
        <v>US</v>
      </c>
    </row>
    <row r="289" spans="1:11" x14ac:dyDescent="0.2">
      <c r="A289" t="str">
        <f>'Brand Family Territory (Enc)'!A289</f>
        <v>Source It's A Me</v>
      </c>
      <c r="B289" t="str">
        <f>IFERROR(INDEX('Master - US vs THEM'!$F$2:$F$2951,MATCH($A289&amp;"|"&amp;B$1,'Master - US vs THEM'!$G$2:$G$2951,0)),"")</f>
        <v>US</v>
      </c>
      <c r="C289" t="str">
        <f>IFERROR(INDEX('Master - US vs THEM'!$F$2:$F$2951,MATCH($A289&amp;"|"&amp;C$1,'Master - US vs THEM'!$G$2:$G$2951,0)),"")</f>
        <v>US</v>
      </c>
      <c r="D289" t="str">
        <f>IFERROR(INDEX('Master - US vs THEM'!$F$2:$F$2951,MATCH($A289&amp;"|"&amp;D$1,'Master - US vs THEM'!$G$2:$G$2951,0)),"")</f>
        <v>US</v>
      </c>
      <c r="E289" t="str">
        <f>IFERROR(INDEX('Master - US vs THEM'!$F$2:$F$2951,MATCH($A289&amp;"|"&amp;E$1,'Master - US vs THEM'!$G$2:$G$2951,0)),"")</f>
        <v>US</v>
      </c>
      <c r="F289" t="str">
        <f>IFERROR(INDEX('Master - US vs THEM'!$F$2:$F$2951,MATCH($A289&amp;"|"&amp;F$1,'Master - US vs THEM'!$G$2:$G$2951,0)),"")</f>
        <v>US</v>
      </c>
      <c r="G289" t="str">
        <f>IFERROR(INDEX('Master - US vs THEM'!$F$2:$F$2951,MATCH($A289&amp;"|"&amp;G$1,'Master - US vs THEM'!$G$2:$G$2951,0)),"")</f>
        <v>US</v>
      </c>
      <c r="H289" t="str">
        <f>IFERROR(INDEX('Master - US vs THEM'!$F$2:$F$2951,MATCH($A289&amp;"|"&amp;H$1,'Master - US vs THEM'!$G$2:$G$2951,0)),"")</f>
        <v>US</v>
      </c>
      <c r="I289" t="str">
        <f>IFERROR(INDEX('Master - US vs THEM'!$F$2:$F$2951,MATCH($A289&amp;"|"&amp;I$1,'Master - US vs THEM'!$G$2:$G$2951,0)),"")</f>
        <v>US</v>
      </c>
      <c r="J289" t="str">
        <f>IFERROR(INDEX('Master - US vs THEM'!$F$2:$F$2951,MATCH($A289&amp;"|"&amp;J$1,'Master - US vs THEM'!$G$2:$G$2951,0)),"")</f>
        <v>US</v>
      </c>
      <c r="K289" t="str">
        <f>IFERROR(INDEX('Master - US vs THEM'!$F$2:$F$2951,MATCH($A289&amp;"|"&amp;K$1,'Master - US vs THEM'!$G$2:$G$2951,0)),"")</f>
        <v>US</v>
      </c>
    </row>
    <row r="290" spans="1:11" x14ac:dyDescent="0.2">
      <c r="A290" t="str">
        <f>'Brand Family Territory (Enc)'!A290</f>
        <v>Source Ultra Citra</v>
      </c>
      <c r="B290" t="str">
        <f>IFERROR(INDEX('Master - US vs THEM'!$F$2:$F$2951,MATCH($A290&amp;"|"&amp;B$1,'Master - US vs THEM'!$G$2:$G$2951,0)),"")</f>
        <v>US</v>
      </c>
      <c r="C290" t="str">
        <f>IFERROR(INDEX('Master - US vs THEM'!$F$2:$F$2951,MATCH($A290&amp;"|"&amp;C$1,'Master - US vs THEM'!$G$2:$G$2951,0)),"")</f>
        <v>US</v>
      </c>
      <c r="D290" t="str">
        <f>IFERROR(INDEX('Master - US vs THEM'!$F$2:$F$2951,MATCH($A290&amp;"|"&amp;D$1,'Master - US vs THEM'!$G$2:$G$2951,0)),"")</f>
        <v>US</v>
      </c>
      <c r="E290" t="str">
        <f>IFERROR(INDEX('Master - US vs THEM'!$F$2:$F$2951,MATCH($A290&amp;"|"&amp;E$1,'Master - US vs THEM'!$G$2:$G$2951,0)),"")</f>
        <v>US</v>
      </c>
      <c r="F290" t="str">
        <f>IFERROR(INDEX('Master - US vs THEM'!$F$2:$F$2951,MATCH($A290&amp;"|"&amp;F$1,'Master - US vs THEM'!$G$2:$G$2951,0)),"")</f>
        <v>US</v>
      </c>
      <c r="G290" t="str">
        <f>IFERROR(INDEX('Master - US vs THEM'!$F$2:$F$2951,MATCH($A290&amp;"|"&amp;G$1,'Master - US vs THEM'!$G$2:$G$2951,0)),"")</f>
        <v>US</v>
      </c>
      <c r="H290" t="str">
        <f>IFERROR(INDEX('Master - US vs THEM'!$F$2:$F$2951,MATCH($A290&amp;"|"&amp;H$1,'Master - US vs THEM'!$G$2:$G$2951,0)),"")</f>
        <v>US</v>
      </c>
      <c r="I290" t="str">
        <f>IFERROR(INDEX('Master - US vs THEM'!$F$2:$F$2951,MATCH($A290&amp;"|"&amp;I$1,'Master - US vs THEM'!$G$2:$G$2951,0)),"")</f>
        <v>US</v>
      </c>
      <c r="J290" t="str">
        <f>IFERROR(INDEX('Master - US vs THEM'!$F$2:$F$2951,MATCH($A290&amp;"|"&amp;J$1,'Master - US vs THEM'!$G$2:$G$2951,0)),"")</f>
        <v>US</v>
      </c>
      <c r="K290" t="str">
        <f>IFERROR(INDEX('Master - US vs THEM'!$F$2:$F$2951,MATCH($A290&amp;"|"&amp;K$1,'Master - US vs THEM'!$G$2:$G$2951,0)),"")</f>
        <v>US</v>
      </c>
    </row>
    <row r="291" spans="1:11" x14ac:dyDescent="0.2">
      <c r="A291" t="str">
        <f>'Brand Family Territory (Enc)'!A291</f>
        <v>Source Jersey Lager</v>
      </c>
      <c r="B291" t="str">
        <f>IFERROR(INDEX('Master - US vs THEM'!$F$2:$F$2951,MATCH($A291&amp;"|"&amp;B$1,'Master - US vs THEM'!$G$2:$G$2951,0)),"")</f>
        <v>US</v>
      </c>
      <c r="C291" t="str">
        <f>IFERROR(INDEX('Master - US vs THEM'!$F$2:$F$2951,MATCH($A291&amp;"|"&amp;C$1,'Master - US vs THEM'!$G$2:$G$2951,0)),"")</f>
        <v>US</v>
      </c>
      <c r="D291" t="str">
        <f>IFERROR(INDEX('Master - US vs THEM'!$F$2:$F$2951,MATCH($A291&amp;"|"&amp;D$1,'Master - US vs THEM'!$G$2:$G$2951,0)),"")</f>
        <v>US</v>
      </c>
      <c r="E291" t="str">
        <f>IFERROR(INDEX('Master - US vs THEM'!$F$2:$F$2951,MATCH($A291&amp;"|"&amp;E$1,'Master - US vs THEM'!$G$2:$G$2951,0)),"")</f>
        <v>US</v>
      </c>
      <c r="F291" t="str">
        <f>IFERROR(INDEX('Master - US vs THEM'!$F$2:$F$2951,MATCH($A291&amp;"|"&amp;F$1,'Master - US vs THEM'!$G$2:$G$2951,0)),"")</f>
        <v>US</v>
      </c>
      <c r="G291" t="str">
        <f>IFERROR(INDEX('Master - US vs THEM'!$F$2:$F$2951,MATCH($A291&amp;"|"&amp;G$1,'Master - US vs THEM'!$G$2:$G$2951,0)),"")</f>
        <v>US</v>
      </c>
      <c r="H291" t="str">
        <f>IFERROR(INDEX('Master - US vs THEM'!$F$2:$F$2951,MATCH($A291&amp;"|"&amp;H$1,'Master - US vs THEM'!$G$2:$G$2951,0)),"")</f>
        <v>US</v>
      </c>
      <c r="I291" t="str">
        <f>IFERROR(INDEX('Master - US vs THEM'!$F$2:$F$2951,MATCH($A291&amp;"|"&amp;I$1,'Master - US vs THEM'!$G$2:$G$2951,0)),"")</f>
        <v>US</v>
      </c>
      <c r="J291" t="str">
        <f>IFERROR(INDEX('Master - US vs THEM'!$F$2:$F$2951,MATCH($A291&amp;"|"&amp;J$1,'Master - US vs THEM'!$G$2:$G$2951,0)),"")</f>
        <v>US</v>
      </c>
      <c r="K291" t="str">
        <f>IFERROR(INDEX('Master - US vs THEM'!$F$2:$F$2951,MATCH($A291&amp;"|"&amp;K$1,'Master - US vs THEM'!$G$2:$G$2951,0)),"")</f>
        <v>US</v>
      </c>
    </row>
    <row r="292" spans="1:11" x14ac:dyDescent="0.2">
      <c r="A292" t="str">
        <f>'Brand Family Territory (Enc)'!A292</f>
        <v>Flying Fish Box of Bones Variety</v>
      </c>
      <c r="B292" t="str">
        <f>IFERROR(INDEX('Master - US vs THEM'!$F$2:$F$2951,MATCH($A292&amp;"|"&amp;B$1,'Master - US vs THEM'!$G$2:$G$2951,0)),"")</f>
        <v>US</v>
      </c>
      <c r="C292" t="str">
        <f>IFERROR(INDEX('Master - US vs THEM'!$F$2:$F$2951,MATCH($A292&amp;"|"&amp;C$1,'Master - US vs THEM'!$G$2:$G$2951,0)),"")</f>
        <v>US</v>
      </c>
      <c r="D292" t="str">
        <f>IFERROR(INDEX('Master - US vs THEM'!$F$2:$F$2951,MATCH($A292&amp;"|"&amp;D$1,'Master - US vs THEM'!$G$2:$G$2951,0)),"")</f>
        <v>THEM</v>
      </c>
      <c r="E292" t="str">
        <f>IFERROR(INDEX('Master - US vs THEM'!$F$2:$F$2951,MATCH($A292&amp;"|"&amp;E$1,'Master - US vs THEM'!$G$2:$G$2951,0)),"")</f>
        <v>US</v>
      </c>
      <c r="F292" t="str">
        <f>IFERROR(INDEX('Master - US vs THEM'!$F$2:$F$2951,MATCH($A292&amp;"|"&amp;F$1,'Master - US vs THEM'!$G$2:$G$2951,0)),"")</f>
        <v>US</v>
      </c>
      <c r="G292" t="str">
        <f>IFERROR(INDEX('Master - US vs THEM'!$F$2:$F$2951,MATCH($A292&amp;"|"&amp;G$1,'Master - US vs THEM'!$G$2:$G$2951,0)),"")</f>
        <v>THEM</v>
      </c>
      <c r="H292" t="str">
        <f>IFERROR(INDEX('Master - US vs THEM'!$F$2:$F$2951,MATCH($A292&amp;"|"&amp;H$1,'Master - US vs THEM'!$G$2:$G$2951,0)),"")</f>
        <v>THEM</v>
      </c>
      <c r="I292" t="str">
        <f>IFERROR(INDEX('Master - US vs THEM'!$F$2:$F$2951,MATCH($A292&amp;"|"&amp;I$1,'Master - US vs THEM'!$G$2:$G$2951,0)),"")</f>
        <v>THEM</v>
      </c>
      <c r="J292" t="str">
        <f>IFERROR(INDEX('Master - US vs THEM'!$F$2:$F$2951,MATCH($A292&amp;"|"&amp;J$1,'Master - US vs THEM'!$G$2:$G$2951,0)),"")</f>
        <v>THEM</v>
      </c>
      <c r="K292" t="str">
        <f>IFERROR(INDEX('Master - US vs THEM'!$F$2:$F$2951,MATCH($A292&amp;"|"&amp;K$1,'Master - US vs THEM'!$G$2:$G$2951,0)),"")</f>
        <v>THEM</v>
      </c>
    </row>
    <row r="293" spans="1:11" x14ac:dyDescent="0.2">
      <c r="A293" t="str">
        <f>'Brand Family Territory (Enc)'!A293</f>
        <v>Sixpoint Summer Sesh</v>
      </c>
      <c r="B293" t="str">
        <f>IFERROR(INDEX('Master - US vs THEM'!$F$2:$F$2951,MATCH($A293&amp;"|"&amp;B$1,'Master - US vs THEM'!$G$2:$G$2951,0)),"")</f>
        <v>US</v>
      </c>
      <c r="C293" t="str">
        <f>IFERROR(INDEX('Master - US vs THEM'!$F$2:$F$2951,MATCH($A293&amp;"|"&amp;C$1,'Master - US vs THEM'!$G$2:$G$2951,0)),"")</f>
        <v>US</v>
      </c>
      <c r="D293" t="str">
        <f>IFERROR(INDEX('Master - US vs THEM'!$F$2:$F$2951,MATCH($A293&amp;"|"&amp;D$1,'Master - US vs THEM'!$G$2:$G$2951,0)),"")</f>
        <v>US</v>
      </c>
      <c r="E293" t="str">
        <f>IFERROR(INDEX('Master - US vs THEM'!$F$2:$F$2951,MATCH($A293&amp;"|"&amp;E$1,'Master - US vs THEM'!$G$2:$G$2951,0)),"")</f>
        <v>US</v>
      </c>
      <c r="F293" t="str">
        <f>IFERROR(INDEX('Master - US vs THEM'!$F$2:$F$2951,MATCH($A293&amp;"|"&amp;F$1,'Master - US vs THEM'!$G$2:$G$2951,0)),"")</f>
        <v>US</v>
      </c>
      <c r="G293" t="str">
        <f>IFERROR(INDEX('Master - US vs THEM'!$F$2:$F$2951,MATCH($A293&amp;"|"&amp;G$1,'Master - US vs THEM'!$G$2:$G$2951,0)),"")</f>
        <v>THEM</v>
      </c>
      <c r="H293" t="str">
        <f>IFERROR(INDEX('Master - US vs THEM'!$F$2:$F$2951,MATCH($A293&amp;"|"&amp;H$1,'Master - US vs THEM'!$G$2:$G$2951,0)),"")</f>
        <v>THEM</v>
      </c>
      <c r="I293" t="str">
        <f>IFERROR(INDEX('Master - US vs THEM'!$F$2:$F$2951,MATCH($A293&amp;"|"&amp;I$1,'Master - US vs THEM'!$G$2:$G$2951,0)),"")</f>
        <v>THEM</v>
      </c>
      <c r="J293" t="str">
        <f>IFERROR(INDEX('Master - US vs THEM'!$F$2:$F$2951,MATCH($A293&amp;"|"&amp;J$1,'Master - US vs THEM'!$G$2:$G$2951,0)),"")</f>
        <v>THEM</v>
      </c>
      <c r="K293" t="str">
        <f>IFERROR(INDEX('Master - US vs THEM'!$F$2:$F$2951,MATCH($A293&amp;"|"&amp;K$1,'Master - US vs THEM'!$G$2:$G$2951,0)),"")</f>
        <v>THEM</v>
      </c>
    </row>
    <row r="294" spans="1:11" x14ac:dyDescent="0.2">
      <c r="A294" t="str">
        <f>'Brand Family Territory (Enc)'!A294</f>
        <v>Bloom Bubbles</v>
      </c>
      <c r="B294" t="str">
        <f>IFERROR(INDEX('Master - US vs THEM'!$F$2:$F$2951,MATCH($A294&amp;"|"&amp;B$1,'Master - US vs THEM'!$G$2:$G$2951,0)),"")</f>
        <v>US</v>
      </c>
      <c r="C294" t="str">
        <f>IFERROR(INDEX('Master - US vs THEM'!$F$2:$F$2951,MATCH($A294&amp;"|"&amp;C$1,'Master - US vs THEM'!$G$2:$G$2951,0)),"")</f>
        <v>US</v>
      </c>
      <c r="D294" t="str">
        <f>IFERROR(INDEX('Master - US vs THEM'!$F$2:$F$2951,MATCH($A294&amp;"|"&amp;D$1,'Master - US vs THEM'!$G$2:$G$2951,0)),"")</f>
        <v>US</v>
      </c>
      <c r="E294" t="str">
        <f>IFERROR(INDEX('Master - US vs THEM'!$F$2:$F$2951,MATCH($A294&amp;"|"&amp;E$1,'Master - US vs THEM'!$G$2:$G$2951,0)),"")</f>
        <v>US</v>
      </c>
      <c r="F294" t="str">
        <f>IFERROR(INDEX('Master - US vs THEM'!$F$2:$F$2951,MATCH($A294&amp;"|"&amp;F$1,'Master - US vs THEM'!$G$2:$G$2951,0)),"")</f>
        <v>US</v>
      </c>
      <c r="G294" t="str">
        <f>IFERROR(INDEX('Master - US vs THEM'!$F$2:$F$2951,MATCH($A294&amp;"|"&amp;G$1,'Master - US vs THEM'!$G$2:$G$2951,0)),"")</f>
        <v>US</v>
      </c>
      <c r="H294" t="str">
        <f>IFERROR(INDEX('Master - US vs THEM'!$F$2:$F$2951,MATCH($A294&amp;"|"&amp;H$1,'Master - US vs THEM'!$G$2:$G$2951,0)),"")</f>
        <v>US</v>
      </c>
      <c r="I294" t="str">
        <f>IFERROR(INDEX('Master - US vs THEM'!$F$2:$F$2951,MATCH($A294&amp;"|"&amp;I$1,'Master - US vs THEM'!$G$2:$G$2951,0)),"")</f>
        <v>US</v>
      </c>
      <c r="J294" t="str">
        <f>IFERROR(INDEX('Master - US vs THEM'!$F$2:$F$2951,MATCH($A294&amp;"|"&amp;J$1,'Master - US vs THEM'!$G$2:$G$2951,0)),"")</f>
        <v>US</v>
      </c>
      <c r="K294" t="str">
        <f>IFERROR(INDEX('Master - US vs THEM'!$F$2:$F$2951,MATCH($A294&amp;"|"&amp;K$1,'Master - US vs THEM'!$G$2:$G$2951,0)),"")</f>
        <v>US</v>
      </c>
    </row>
    <row r="295" spans="1:11" x14ac:dyDescent="0.2">
      <c r="A295" t="str">
        <f>'Brand Family Territory (Enc)'!A295</f>
        <v>Poca Loca</v>
      </c>
      <c r="B295" t="str">
        <f>IFERROR(INDEX('Master - US vs THEM'!$F$2:$F$2951,MATCH($A295&amp;"|"&amp;B$1,'Master - US vs THEM'!$G$2:$G$2951,0)),"")</f>
        <v>US</v>
      </c>
      <c r="C295" t="str">
        <f>IFERROR(INDEX('Master - US vs THEM'!$F$2:$F$2951,MATCH($A295&amp;"|"&amp;C$1,'Master - US vs THEM'!$G$2:$G$2951,0)),"")</f>
        <v>US</v>
      </c>
      <c r="D295" t="str">
        <f>IFERROR(INDEX('Master - US vs THEM'!$F$2:$F$2951,MATCH($A295&amp;"|"&amp;D$1,'Master - US vs THEM'!$G$2:$G$2951,0)),"")</f>
        <v>US</v>
      </c>
      <c r="E295" t="str">
        <f>IFERROR(INDEX('Master - US vs THEM'!$F$2:$F$2951,MATCH($A295&amp;"|"&amp;E$1,'Master - US vs THEM'!$G$2:$G$2951,0)),"")</f>
        <v>US</v>
      </c>
      <c r="F295" t="str">
        <f>IFERROR(INDEX('Master - US vs THEM'!$F$2:$F$2951,MATCH($A295&amp;"|"&amp;F$1,'Master - US vs THEM'!$G$2:$G$2951,0)),"")</f>
        <v>US</v>
      </c>
      <c r="G295" t="str">
        <f>IFERROR(INDEX('Master - US vs THEM'!$F$2:$F$2951,MATCH($A295&amp;"|"&amp;G$1,'Master - US vs THEM'!$G$2:$G$2951,0)),"")</f>
        <v>US</v>
      </c>
      <c r="H295" t="str">
        <f>IFERROR(INDEX('Master - US vs THEM'!$F$2:$F$2951,MATCH($A295&amp;"|"&amp;H$1,'Master - US vs THEM'!$G$2:$G$2951,0)),"")</f>
        <v>US</v>
      </c>
      <c r="I295" t="str">
        <f>IFERROR(INDEX('Master - US vs THEM'!$F$2:$F$2951,MATCH($A295&amp;"|"&amp;I$1,'Master - US vs THEM'!$G$2:$G$2951,0)),"")</f>
        <v>US</v>
      </c>
      <c r="J295" t="str">
        <f>IFERROR(INDEX('Master - US vs THEM'!$F$2:$F$2951,MATCH($A295&amp;"|"&amp;J$1,'Master - US vs THEM'!$G$2:$G$2951,0)),"")</f>
        <v>US</v>
      </c>
      <c r="K295" t="str">
        <f>IFERROR(INDEX('Master - US vs THEM'!$F$2:$F$2951,MATCH($A295&amp;"|"&amp;K$1,'Master - US vs THEM'!$G$2:$G$2951,0)),"")</f>
        <v>US</v>
      </c>
    </row>
    <row r="296" spans="1:11" x14ac:dyDescent="0.2">
      <c r="A296" t="str">
        <f>'Brand Family Territory (Enc)'!A296</f>
        <v>2 Canos</v>
      </c>
      <c r="B296" t="str">
        <f>IFERROR(INDEX('Master - US vs THEM'!$F$2:$F$2951,MATCH($A296&amp;"|"&amp;B$1,'Master - US vs THEM'!$G$2:$G$2951,0)),"")</f>
        <v>US</v>
      </c>
      <c r="C296" t="str">
        <f>IFERROR(INDEX('Master - US vs THEM'!$F$2:$F$2951,MATCH($A296&amp;"|"&amp;C$1,'Master - US vs THEM'!$G$2:$G$2951,0)),"")</f>
        <v>US</v>
      </c>
      <c r="D296" t="str">
        <f>IFERROR(INDEX('Master - US vs THEM'!$F$2:$F$2951,MATCH($A296&amp;"|"&amp;D$1,'Master - US vs THEM'!$G$2:$G$2951,0)),"")</f>
        <v>US</v>
      </c>
      <c r="E296" t="str">
        <f>IFERROR(INDEX('Master - US vs THEM'!$F$2:$F$2951,MATCH($A296&amp;"|"&amp;E$1,'Master - US vs THEM'!$G$2:$G$2951,0)),"")</f>
        <v>US</v>
      </c>
      <c r="F296" t="str">
        <f>IFERROR(INDEX('Master - US vs THEM'!$F$2:$F$2951,MATCH($A296&amp;"|"&amp;F$1,'Master - US vs THEM'!$G$2:$G$2951,0)),"")</f>
        <v>US</v>
      </c>
      <c r="G296" t="str">
        <f>IFERROR(INDEX('Master - US vs THEM'!$F$2:$F$2951,MATCH($A296&amp;"|"&amp;G$1,'Master - US vs THEM'!$G$2:$G$2951,0)),"")</f>
        <v>US</v>
      </c>
      <c r="H296" t="str">
        <f>IFERROR(INDEX('Master - US vs THEM'!$F$2:$F$2951,MATCH($A296&amp;"|"&amp;H$1,'Master - US vs THEM'!$G$2:$G$2951,0)),"")</f>
        <v>US</v>
      </c>
      <c r="I296" t="str">
        <f>IFERROR(INDEX('Master - US vs THEM'!$F$2:$F$2951,MATCH($A296&amp;"|"&amp;I$1,'Master - US vs THEM'!$G$2:$G$2951,0)),"")</f>
        <v>US</v>
      </c>
      <c r="J296" t="str">
        <f>IFERROR(INDEX('Master - US vs THEM'!$F$2:$F$2951,MATCH($A296&amp;"|"&amp;J$1,'Master - US vs THEM'!$G$2:$G$2951,0)),"")</f>
        <v>US</v>
      </c>
      <c r="K296" t="str">
        <f>IFERROR(INDEX('Master - US vs THEM'!$F$2:$F$2951,MATCH($A296&amp;"|"&amp;K$1,'Master - US vs THEM'!$G$2:$G$2951,0)),"")</f>
        <v>US</v>
      </c>
    </row>
    <row r="297" spans="1:11" x14ac:dyDescent="0.2">
      <c r="A297" t="s">
        <v>2668</v>
      </c>
      <c r="B297" t="str">
        <f>IFERROR(INDEX('Master - US vs THEM'!$F$2:$F$2961,MATCH($A297&amp;"|"&amp;B$1,'Master - US vs THEM'!$G$2:$G$2961,0)),"")</f>
        <v>US</v>
      </c>
      <c r="C297" t="str">
        <f>IFERROR(INDEX('Master - US vs THEM'!$F$2:$F$2961,MATCH($A297&amp;"|"&amp;C$1,'Master - US vs THEM'!$G$2:$G$2961,0)),"")</f>
        <v>US</v>
      </c>
      <c r="D297" t="str">
        <f>IFERROR(INDEX('Master - US vs THEM'!$F$2:$F$2961,MATCH($A297&amp;"|"&amp;D$1,'Master - US vs THEM'!$G$2:$G$2961,0)),"")</f>
        <v>US</v>
      </c>
      <c r="E297" t="str">
        <f>IFERROR(INDEX('Master - US vs THEM'!$F$2:$F$2961,MATCH($A297&amp;"|"&amp;E$1,'Master - US vs THEM'!$G$2:$G$2961,0)),"")</f>
        <v>THEM</v>
      </c>
      <c r="F297" t="str">
        <f>IFERROR(INDEX('Master - US vs THEM'!$F$2:$F$2961,MATCH($A297&amp;"|"&amp;F$1,'Master - US vs THEM'!$G$2:$G$2961,0)),"")</f>
        <v>THEM</v>
      </c>
      <c r="G297" t="str">
        <f>IFERROR(INDEX('Master - US vs THEM'!$F$2:$F$2961,MATCH($A297&amp;"|"&amp;G$1,'Master - US vs THEM'!$G$2:$G$2961,0)),"")</f>
        <v>THEM</v>
      </c>
      <c r="H297" t="str">
        <f>IFERROR(INDEX('Master - US vs THEM'!$F$2:$F$2961,MATCH($A297&amp;"|"&amp;H$1,'Master - US vs THEM'!$G$2:$G$2961,0)),"")</f>
        <v>US</v>
      </c>
      <c r="I297" t="str">
        <f>IFERROR(INDEX('Master - US vs THEM'!$F$2:$F$2961,MATCH($A297&amp;"|"&amp;I$1,'Master - US vs THEM'!$G$2:$G$2961,0)),"")</f>
        <v>US</v>
      </c>
      <c r="J297" t="str">
        <f>IFERROR(INDEX('Master - US vs THEM'!$F$2:$F$2961,MATCH($A297&amp;"|"&amp;J$1,'Master - US vs THEM'!$G$2:$G$2961,0)),"")</f>
        <v>THEM</v>
      </c>
      <c r="K297" t="str">
        <f>IFERROR(INDEX('Master - US vs THEM'!$F$2:$F$2961,MATCH($A297&amp;"|"&amp;K$1,'Master - US vs THEM'!$G$2:$G$2961,0)),"")</f>
        <v>US</v>
      </c>
    </row>
  </sheetData>
  <conditionalFormatting sqref="B2:K296">
    <cfRule type="containsText" dxfId="7" priority="1" operator="containsText" text="US">
      <formula>NOT(ISERROR(SEARCH("US",B2)))</formula>
    </cfRule>
  </conditionalFormatting>
  <conditionalFormatting sqref="B2:K296">
    <cfRule type="containsText" dxfId="6" priority="2" operator="containsText" text="THEM">
      <formula>NOT(ISERROR(SEARCH("THEM",B2)))</formula>
    </cfRule>
  </conditionalFormatting>
  <conditionalFormatting sqref="B2:K296">
    <cfRule type="containsText" dxfId="5" priority="3" operator="containsText" text="Ambiguous">
      <formula>NOT(ISERROR(SEARCH("Ambiguous",B2)))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2B1242-F51F-4F5B-85C8-7AC16E231198}">
  <dimension ref="A1:X2528"/>
  <sheetViews>
    <sheetView workbookViewId="0">
      <pane ySplit="1" topLeftCell="A2" activePane="bottomLeft" state="frozen"/>
      <selection pane="bottomLeft"/>
    </sheetView>
  </sheetViews>
  <sheetFormatPr defaultRowHeight="12.75" x14ac:dyDescent="0.2"/>
  <sheetData>
    <row r="1" spans="1:24" x14ac:dyDescent="0.2">
      <c r="A1" s="7" t="s">
        <v>1</v>
      </c>
      <c r="B1" s="7" t="s">
        <v>2</v>
      </c>
      <c r="C1" s="7" t="s">
        <v>3</v>
      </c>
      <c r="D1" s="7" t="s">
        <v>4</v>
      </c>
      <c r="E1" s="7" t="s">
        <v>5</v>
      </c>
      <c r="F1" s="7" t="s">
        <v>6</v>
      </c>
      <c r="G1" s="7" t="s">
        <v>7</v>
      </c>
      <c r="H1" s="7" t="s">
        <v>8</v>
      </c>
      <c r="I1" s="7" t="s">
        <v>9</v>
      </c>
      <c r="J1" s="7" t="s">
        <v>10</v>
      </c>
      <c r="K1" s="7" t="s">
        <v>11</v>
      </c>
      <c r="L1" s="7" t="s">
        <v>12</v>
      </c>
      <c r="M1" s="7" t="s">
        <v>13</v>
      </c>
      <c r="N1" s="7" t="s">
        <v>14</v>
      </c>
      <c r="O1" s="6" t="s">
        <v>2735</v>
      </c>
      <c r="P1" s="6" t="s">
        <v>2736</v>
      </c>
      <c r="Q1" s="6" t="s">
        <v>6130</v>
      </c>
      <c r="R1" s="6" t="s">
        <v>6131</v>
      </c>
      <c r="S1" s="6" t="s">
        <v>6124</v>
      </c>
      <c r="T1" s="6" t="s">
        <v>6125</v>
      </c>
      <c r="U1" s="6" t="s">
        <v>6132</v>
      </c>
      <c r="V1" s="6" t="s">
        <v>2707</v>
      </c>
      <c r="W1" s="6" t="s">
        <v>2708</v>
      </c>
      <c r="X1" s="6" t="s">
        <v>6149</v>
      </c>
    </row>
    <row r="2" spans="1:24" x14ac:dyDescent="0.2">
      <c r="A2">
        <v>1</v>
      </c>
      <c r="B2" t="s">
        <v>1406</v>
      </c>
      <c r="C2" t="s">
        <v>1407</v>
      </c>
      <c r="D2" t="s">
        <v>27</v>
      </c>
      <c r="E2" t="s">
        <v>1408</v>
      </c>
      <c r="F2" t="s">
        <v>1409</v>
      </c>
      <c r="G2" t="s">
        <v>6139</v>
      </c>
      <c r="H2" t="s">
        <v>8</v>
      </c>
      <c r="I2" t="s">
        <v>71</v>
      </c>
      <c r="J2" t="s">
        <v>142</v>
      </c>
      <c r="K2" t="s">
        <v>143</v>
      </c>
      <c r="L2" t="s">
        <v>141</v>
      </c>
      <c r="M2">
        <v>1</v>
      </c>
      <c r="N2" t="s">
        <v>875</v>
      </c>
      <c r="O2" t="str">
        <f>IF($B2="","",IFERROR(IF(ISNUMBER(MATCH($K2,'Brand Family Territory (Enc)'!$A$2:$A$296,0)),$K2,""),""))</f>
        <v/>
      </c>
      <c r="P2" t="str">
        <f>IF($B2="","",IFERROR(INDEX('Brand Crosswalk'!$F$2:$F$200,MATCH($K2,'Brand Crosswalk'!$A$2:$A$200,0)),"Not in Crosswalk"))</f>
        <v>Mapped</v>
      </c>
      <c r="Q2" t="str">
        <f>IF($B2="","",IFERROR(INDEX('Brand Crosswalk'!$C$2:$C$200,MATCH($K2,'Brand Crosswalk'!$A$2:$A$200,0)),""))</f>
        <v>Lite</v>
      </c>
      <c r="R2" t="str">
        <f>IF($B2="","",IF(O2&lt;&gt;"",O2,IF(P2="Mapped",Q2,IF(P2="No Encompass Match","No Encompass Match",IFERROR(VLOOKUP(IF($K2="",$J2,$K2),'Brands (Enc)'!$C$2:$D$2699,2,FALSE),"Not Mapped")))))</f>
        <v>Lite</v>
      </c>
      <c r="S2" t="str">
        <f>IF($B2="","",IFERROR(VLOOKUP(VALUE($B2),'Customers Table (Enc)'!$A:$I,9,FALSE),"Not Found"))</f>
        <v>Sussex</v>
      </c>
      <c r="T2" t="str">
        <f>IF($B2="","",IF($D2&lt;&gt;"SALES",$D2,IF(OR(S2="Default",S2="Not Found",S2="Morris"),"SALES",UPPER(S2))))</f>
        <v>SUSSEX</v>
      </c>
      <c r="U2" t="str">
        <f>IF($B2="","",R2&amp;"|"&amp;T2)</f>
        <v>Lite|SUSSEX</v>
      </c>
      <c r="V2" t="str">
        <f>IF($B2="","",IF(R2="No Encompass Match","THEM",IF(R2="Not Mapped","Unable to Determine",IF(T2="SALES","Unable to Determine",IFERROR(INDEX('Master - US vs THEM'!$F:$F,MATCH(U2,'Master - US vs THEM'!$G:$G,0)),"No Territory Data")))))</f>
        <v>US</v>
      </c>
      <c r="W2" t="str">
        <f>IF($B2="","",IF(OR(V2="Unable to Determine",V2="No Territory Data",V2="Ambiguous (Source Truncated)"),"Review",IF(V2&lt;&gt;$N2,"MISMATCH","OK")))</f>
        <v>OK</v>
      </c>
      <c r="X2" t="str">
        <f>IF($B2="","",IF(OR(V2="US",V2="THEM"),V2,$N2))</f>
        <v>US</v>
      </c>
    </row>
    <row r="3" spans="1:24" x14ac:dyDescent="0.2">
      <c r="A3">
        <v>2</v>
      </c>
      <c r="B3" t="s">
        <v>1406</v>
      </c>
      <c r="C3" t="s">
        <v>1407</v>
      </c>
      <c r="D3" t="s">
        <v>27</v>
      </c>
      <c r="E3" t="s">
        <v>1408</v>
      </c>
      <c r="F3" t="s">
        <v>1409</v>
      </c>
      <c r="G3" t="s">
        <v>6139</v>
      </c>
      <c r="H3" t="s">
        <v>8</v>
      </c>
      <c r="I3" t="s">
        <v>71</v>
      </c>
      <c r="J3" t="s">
        <v>44</v>
      </c>
      <c r="K3" t="s">
        <v>44</v>
      </c>
      <c r="L3" t="s">
        <v>45</v>
      </c>
      <c r="M3">
        <v>1</v>
      </c>
      <c r="N3" t="s">
        <v>875</v>
      </c>
      <c r="O3" t="str">
        <f>IF($B3="","",IFERROR(IF(ISNUMBER(MATCH($K3,'Brand Family Territory (Enc)'!$A$2:$A$296,0)),$K3,""),""))</f>
        <v/>
      </c>
      <c r="P3" t="str">
        <f>IF($B3="","",IFERROR(INDEX('Brand Crosswalk'!$F$2:$F$200,MATCH($K3,'Brand Crosswalk'!$A$2:$A$200,0)),"Not in Crosswalk"))</f>
        <v>Mapped</v>
      </c>
      <c r="Q3" t="str">
        <f>IF($B3="","",IFERROR(INDEX('Brand Crosswalk'!$C$2:$C$200,MATCH($K3,'Brand Crosswalk'!$A$2:$A$200,0)),""))</f>
        <v>Dg Yuengling Inc</v>
      </c>
      <c r="R3" t="str">
        <f>IF($B3="","",IF(O3&lt;&gt;"",O3,IF(P3="Mapped",Q3,IF(P3="No Encompass Match","No Encompass Match",IFERROR(VLOOKUP(IF($K3="",$J3,$K3),'Brands (Enc)'!$C$2:$D$2699,2,FALSE),"Not Mapped")))))</f>
        <v>Dg Yuengling Inc</v>
      </c>
      <c r="S3" t="str">
        <f>IF($B3="","",IFERROR(VLOOKUP(VALUE($B3),'Customers Table (Enc)'!$A:$I,9,FALSE),"Not Found"))</f>
        <v>Sussex</v>
      </c>
      <c r="T3" t="str">
        <f t="shared" ref="T3:T66" si="0">IF($B3="","",IF($D3&lt;&gt;"SALES",$D3,IF(OR(S3="Default",S3="Not Found",S3="Morris"),"SALES",UPPER(S3))))</f>
        <v>SUSSEX</v>
      </c>
      <c r="U3" t="str">
        <f t="shared" ref="U3:U66" si="1">IF($B3="","",R3&amp;"|"&amp;T3)</f>
        <v>Dg Yuengling Inc|SUSSEX</v>
      </c>
      <c r="V3" t="str">
        <f>IF($B3="","",IF(R3="No Encompass Match","THEM",IF(R3="Not Mapped","Unable to Determine",IF(T3="SALES","Unable to Determine",IFERROR(INDEX('Master - US vs THEM'!$F:$F,MATCH(U3,'Master - US vs THEM'!$G:$G,0)),"No Territory Data")))))</f>
        <v>US</v>
      </c>
      <c r="W3" t="str">
        <f t="shared" ref="W3:W66" si="2">IF($B3="","",IF(OR(V3="Unable to Determine",V3="No Territory Data",V3="Ambiguous (Source Truncated)"),"Review",IF(V3&lt;&gt;$N3,"MISMATCH","OK")))</f>
        <v>OK</v>
      </c>
      <c r="X3" t="str">
        <f t="shared" ref="X3:X66" si="3">IF($B3="","",IF(OR(V3="US",V3="THEM"),V3,$N3))</f>
        <v>US</v>
      </c>
    </row>
    <row r="4" spans="1:24" x14ac:dyDescent="0.2">
      <c r="A4">
        <v>3</v>
      </c>
      <c r="B4" t="s">
        <v>1406</v>
      </c>
      <c r="C4" t="s">
        <v>1407</v>
      </c>
      <c r="D4" t="s">
        <v>27</v>
      </c>
      <c r="E4" t="s">
        <v>1408</v>
      </c>
      <c r="F4" t="s">
        <v>1409</v>
      </c>
      <c r="G4" t="s">
        <v>6139</v>
      </c>
      <c r="H4" t="s">
        <v>8</v>
      </c>
      <c r="I4" t="s">
        <v>71</v>
      </c>
      <c r="J4" t="s">
        <v>825</v>
      </c>
      <c r="K4" t="s">
        <v>154</v>
      </c>
      <c r="L4" t="s">
        <v>155</v>
      </c>
      <c r="M4">
        <v>1</v>
      </c>
      <c r="N4" t="s">
        <v>21</v>
      </c>
      <c r="O4" t="str">
        <f>IF($B4="","",IFERROR(IF(ISNUMBER(MATCH($K4,'Brand Family Territory (Enc)'!$A$2:$A$296,0)),$K4,""),""))</f>
        <v>SAMUEL ADAMS</v>
      </c>
      <c r="P4" t="str">
        <f>IF($B4="","",IFERROR(INDEX('Brand Crosswalk'!$F$2:$F$200,MATCH($K4,'Brand Crosswalk'!$A$2:$A$200,0)),"Not in Crosswalk"))</f>
        <v>Not in Crosswalk</v>
      </c>
      <c r="Q4" t="str">
        <f>IF($B4="","",IFERROR(INDEX('Brand Crosswalk'!$C$2:$C$200,MATCH($K4,'Brand Crosswalk'!$A$2:$A$200,0)),""))</f>
        <v/>
      </c>
      <c r="R4" t="str">
        <f>IF($B4="","",IF(O4&lt;&gt;"",O4,IF(P4="Mapped",Q4,IF(P4="No Encompass Match","No Encompass Match",IFERROR(VLOOKUP(IF($K4="",$J4,$K4),'Brands (Enc)'!$C$2:$D$2699,2,FALSE),"Not Mapped")))))</f>
        <v>SAMUEL ADAMS</v>
      </c>
      <c r="S4" t="str">
        <f>IF($B4="","",IFERROR(VLOOKUP(VALUE($B4),'Customers Table (Enc)'!$A:$I,9,FALSE),"Not Found"))</f>
        <v>Sussex</v>
      </c>
      <c r="T4" t="str">
        <f t="shared" si="0"/>
        <v>SUSSEX</v>
      </c>
      <c r="U4" t="str">
        <f t="shared" si="1"/>
        <v>SAMUEL ADAMS|SUSSEX</v>
      </c>
      <c r="V4" t="str">
        <f>IF($B4="","",IF(R4="No Encompass Match","THEM",IF(R4="Not Mapped","Unable to Determine",IF(T4="SALES","Unable to Determine",IFERROR(INDEX('Master - US vs THEM'!$F:$F,MATCH(U4,'Master - US vs THEM'!$G:$G,0)),"No Territory Data")))))</f>
        <v>US</v>
      </c>
      <c r="W4" t="str">
        <f t="shared" si="2"/>
        <v>MISMATCH</v>
      </c>
      <c r="X4" t="str">
        <f t="shared" si="3"/>
        <v>US</v>
      </c>
    </row>
    <row r="5" spans="1:24" x14ac:dyDescent="0.2">
      <c r="A5">
        <v>4</v>
      </c>
      <c r="B5" t="s">
        <v>1406</v>
      </c>
      <c r="C5" t="s">
        <v>1407</v>
      </c>
      <c r="D5" t="s">
        <v>27</v>
      </c>
      <c r="E5" t="s">
        <v>1408</v>
      </c>
      <c r="F5" t="s">
        <v>1409</v>
      </c>
      <c r="G5" t="s">
        <v>6139</v>
      </c>
      <c r="H5" t="s">
        <v>8</v>
      </c>
      <c r="I5" t="s">
        <v>71</v>
      </c>
      <c r="J5" t="s">
        <v>235</v>
      </c>
      <c r="K5" t="s">
        <v>236</v>
      </c>
      <c r="L5" t="s">
        <v>141</v>
      </c>
      <c r="M5">
        <v>1</v>
      </c>
      <c r="N5" t="s">
        <v>875</v>
      </c>
      <c r="O5" t="str">
        <f>IF($B5="","",IFERROR(IF(ISNUMBER(MATCH($K5,'Brand Family Territory (Enc)'!$A$2:$A$296,0)),$K5,""),""))</f>
        <v/>
      </c>
      <c r="P5" t="str">
        <f>IF($B5="","",IFERROR(INDEX('Brand Crosswalk'!$F$2:$F$200,MATCH($K5,'Brand Crosswalk'!$A$2:$A$200,0)),"Not in Crosswalk"))</f>
        <v>Mapped</v>
      </c>
      <c r="Q5" t="str">
        <f>IF($B5="","",IFERROR(INDEX('Brand Crosswalk'!$C$2:$C$200,MATCH($K5,'Brand Crosswalk'!$A$2:$A$200,0)),""))</f>
        <v>Leinenkugel</v>
      </c>
      <c r="R5" t="str">
        <f>IF($B5="","",IF(O5&lt;&gt;"",O5,IF(P5="Mapped",Q5,IF(P5="No Encompass Match","No Encompass Match",IFERROR(VLOOKUP(IF($K5="",$J5,$K5),'Brands (Enc)'!$C$2:$D$2699,2,FALSE),"Not Mapped")))))</f>
        <v>Leinenkugel</v>
      </c>
      <c r="S5" t="str">
        <f>IF($B5="","",IFERROR(VLOOKUP(VALUE($B5),'Customers Table (Enc)'!$A:$I,9,FALSE),"Not Found"))</f>
        <v>Sussex</v>
      </c>
      <c r="T5" t="str">
        <f t="shared" si="0"/>
        <v>SUSSEX</v>
      </c>
      <c r="U5" t="str">
        <f t="shared" si="1"/>
        <v>Leinenkugel|SUSSEX</v>
      </c>
      <c r="V5" t="str">
        <f>IF($B5="","",IF(R5="No Encompass Match","THEM",IF(R5="Not Mapped","Unable to Determine",IF(T5="SALES","Unable to Determine",IFERROR(INDEX('Master - US vs THEM'!$F:$F,MATCH(U5,'Master - US vs THEM'!$G:$G,0)),"No Territory Data")))))</f>
        <v>US</v>
      </c>
      <c r="W5" t="str">
        <f t="shared" si="2"/>
        <v>OK</v>
      </c>
      <c r="X5" t="str">
        <f t="shared" si="3"/>
        <v>US</v>
      </c>
    </row>
    <row r="6" spans="1:24" x14ac:dyDescent="0.2">
      <c r="A6">
        <v>5</v>
      </c>
      <c r="B6" t="s">
        <v>1406</v>
      </c>
      <c r="C6" t="s">
        <v>1407</v>
      </c>
      <c r="D6" t="s">
        <v>27</v>
      </c>
      <c r="E6" t="s">
        <v>1408</v>
      </c>
      <c r="F6" t="s">
        <v>1409</v>
      </c>
      <c r="G6" t="s">
        <v>6139</v>
      </c>
      <c r="H6" t="s">
        <v>8</v>
      </c>
      <c r="I6" t="s">
        <v>71</v>
      </c>
      <c r="J6" t="s">
        <v>72</v>
      </c>
      <c r="K6" t="s">
        <v>73</v>
      </c>
      <c r="L6" t="s">
        <v>36</v>
      </c>
      <c r="M6">
        <v>1</v>
      </c>
      <c r="N6" t="s">
        <v>21</v>
      </c>
      <c r="O6" t="str">
        <f>IF($B6="","",IFERROR(IF(ISNUMBER(MATCH($K6,'Brand Family Territory (Enc)'!$A$2:$A$296,0)),$K6,""),""))</f>
        <v>LAGUNITAS</v>
      </c>
      <c r="P6" t="str">
        <f>IF($B6="","",IFERROR(INDEX('Brand Crosswalk'!$F$2:$F$200,MATCH($K6,'Brand Crosswalk'!$A$2:$A$200,0)),"Not in Crosswalk"))</f>
        <v>Not in Crosswalk</v>
      </c>
      <c r="Q6" t="str">
        <f>IF($B6="","",IFERROR(INDEX('Brand Crosswalk'!$C$2:$C$200,MATCH($K6,'Brand Crosswalk'!$A$2:$A$200,0)),""))</f>
        <v/>
      </c>
      <c r="R6" t="str">
        <f>IF($B6="","",IF(O6&lt;&gt;"",O6,IF(P6="Mapped",Q6,IF(P6="No Encompass Match","No Encompass Match",IFERROR(VLOOKUP(IF($K6="",$J6,$K6),'Brands (Enc)'!$C$2:$D$2699,2,FALSE),"Not Mapped")))))</f>
        <v>LAGUNITAS</v>
      </c>
      <c r="S6" t="str">
        <f>IF($B6="","",IFERROR(VLOOKUP(VALUE($B6),'Customers Table (Enc)'!$A:$I,9,FALSE),"Not Found"))</f>
        <v>Sussex</v>
      </c>
      <c r="T6" t="str">
        <f t="shared" si="0"/>
        <v>SUSSEX</v>
      </c>
      <c r="U6" t="str">
        <f t="shared" si="1"/>
        <v>LAGUNITAS|SUSSEX</v>
      </c>
      <c r="V6" t="str">
        <f>IF($B6="","",IF(R6="No Encompass Match","THEM",IF(R6="Not Mapped","Unable to Determine",IF(T6="SALES","Unable to Determine",IFERROR(INDEX('Master - US vs THEM'!$F:$F,MATCH(U6,'Master - US vs THEM'!$G:$G,0)),"No Territory Data")))))</f>
        <v>THEM</v>
      </c>
      <c r="W6" t="str">
        <f t="shared" si="2"/>
        <v>OK</v>
      </c>
      <c r="X6" t="str">
        <f t="shared" si="3"/>
        <v>THEM</v>
      </c>
    </row>
    <row r="7" spans="1:24" x14ac:dyDescent="0.2">
      <c r="A7">
        <v>6</v>
      </c>
      <c r="B7" t="s">
        <v>6138</v>
      </c>
      <c r="C7" t="s">
        <v>6137</v>
      </c>
      <c r="D7" t="s">
        <v>48</v>
      </c>
      <c r="E7" t="s">
        <v>6136</v>
      </c>
      <c r="F7" t="s">
        <v>765</v>
      </c>
      <c r="G7" t="s">
        <v>6135</v>
      </c>
      <c r="H7" t="s">
        <v>8</v>
      </c>
      <c r="I7" t="s">
        <v>59</v>
      </c>
      <c r="J7" t="s">
        <v>2086</v>
      </c>
      <c r="K7" t="s">
        <v>166</v>
      </c>
      <c r="L7" t="s">
        <v>141</v>
      </c>
      <c r="M7">
        <v>1</v>
      </c>
      <c r="N7" t="s">
        <v>875</v>
      </c>
      <c r="O7" t="str">
        <f>IF($B7="","",IFERROR(IF(ISNUMBER(MATCH($K7,'Brand Family Territory (Enc)'!$A$2:$A$296,0)),$K7,""),""))</f>
        <v>BLUE MOON</v>
      </c>
      <c r="P7" t="str">
        <f>IF($B7="","",IFERROR(INDEX('Brand Crosswalk'!$F$2:$F$200,MATCH($K7,'Brand Crosswalk'!$A$2:$A$200,0)),"Not in Crosswalk"))</f>
        <v>Not in Crosswalk</v>
      </c>
      <c r="Q7" t="str">
        <f>IF($B7="","",IFERROR(INDEX('Brand Crosswalk'!$C$2:$C$200,MATCH($K7,'Brand Crosswalk'!$A$2:$A$200,0)),""))</f>
        <v/>
      </c>
      <c r="R7" t="str">
        <f>IF($B7="","",IF(O7&lt;&gt;"",O7,IF(P7="Mapped",Q7,IF(P7="No Encompass Match","No Encompass Match",IFERROR(VLOOKUP(IF($K7="",$J7,$K7),'Brands (Enc)'!$C$2:$D$2699,2,FALSE),"Not Mapped")))))</f>
        <v>BLUE MOON</v>
      </c>
      <c r="S7" t="str">
        <f>IF($B7="","",IFERROR(VLOOKUP(VALUE($B7),'Customers Table (Enc)'!$A:$I,9,FALSE),"Not Found"))</f>
        <v>Bergen</v>
      </c>
      <c r="T7" t="str">
        <f t="shared" si="0"/>
        <v>BERGEN</v>
      </c>
      <c r="U7" t="str">
        <f t="shared" si="1"/>
        <v>BLUE MOON|BERGEN</v>
      </c>
      <c r="V7" t="str">
        <f>IF($B7="","",IF(R7="No Encompass Match","THEM",IF(R7="Not Mapped","Unable to Determine",IF(T7="SALES","Unable to Determine",IFERROR(INDEX('Master - US vs THEM'!$F:$F,MATCH(U7,'Master - US vs THEM'!$G:$G,0)),"No Territory Data")))))</f>
        <v>US</v>
      </c>
      <c r="W7" t="str">
        <f t="shared" si="2"/>
        <v>OK</v>
      </c>
      <c r="X7" t="str">
        <f t="shared" si="3"/>
        <v>US</v>
      </c>
    </row>
    <row r="8" spans="1:24" x14ac:dyDescent="0.2">
      <c r="A8">
        <v>7</v>
      </c>
      <c r="B8" t="s">
        <v>1216</v>
      </c>
      <c r="C8" t="s">
        <v>1217</v>
      </c>
      <c r="D8" t="s">
        <v>48</v>
      </c>
      <c r="E8" t="s">
        <v>1218</v>
      </c>
      <c r="F8" t="s">
        <v>285</v>
      </c>
      <c r="G8" t="s">
        <v>6134</v>
      </c>
      <c r="H8" t="s">
        <v>8</v>
      </c>
      <c r="I8" t="s">
        <v>85</v>
      </c>
      <c r="J8" t="s">
        <v>535</v>
      </c>
      <c r="K8" t="s">
        <v>358</v>
      </c>
      <c r="L8" t="s">
        <v>155</v>
      </c>
      <c r="M8">
        <v>2</v>
      </c>
      <c r="N8" t="s">
        <v>875</v>
      </c>
      <c r="O8" t="str">
        <f>IF($B8="","",IFERROR(IF(ISNUMBER(MATCH($K8,'Brand Family Territory (Enc)'!$A$2:$A$296,0)),$K8,""),""))</f>
        <v/>
      </c>
      <c r="P8" t="str">
        <f>IF($B8="","",IFERROR(INDEX('Brand Crosswalk'!$F$2:$F$200,MATCH($K8,'Brand Crosswalk'!$A$2:$A$200,0)),"Not in Crosswalk"))</f>
        <v>Mapped</v>
      </c>
      <c r="Q8" t="str">
        <f>IF($B8="","",IFERROR(INDEX('Brand Crosswalk'!$C$2:$C$200,MATCH($K8,'Brand Crosswalk'!$A$2:$A$200,0)),""))</f>
        <v>Samuel Adams</v>
      </c>
      <c r="R8" t="str">
        <f>IF($B8="","",IF(O8&lt;&gt;"",O8,IF(P8="Mapped",Q8,IF(P8="No Encompass Match","No Encompass Match",IFERROR(VLOOKUP(IF($K8="",$J8,$K8),'Brands (Enc)'!$C$2:$D$2699,2,FALSE),"Not Mapped")))))</f>
        <v>Samuel Adams</v>
      </c>
      <c r="S8" t="str">
        <f>IF($B8="","",IFERROR(VLOOKUP(VALUE($B8),'Customers Table (Enc)'!$A:$I,9,FALSE),"Not Found"))</f>
        <v>Bergen</v>
      </c>
      <c r="T8" t="str">
        <f t="shared" si="0"/>
        <v>BERGEN</v>
      </c>
      <c r="U8" t="str">
        <f t="shared" si="1"/>
        <v>Samuel Adams|BERGEN</v>
      </c>
      <c r="V8" t="str">
        <f>IF($B8="","",IF(R8="No Encompass Match","THEM",IF(R8="Not Mapped","Unable to Determine",IF(T8="SALES","Unable to Determine",IFERROR(INDEX('Master - US vs THEM'!$F:$F,MATCH(U8,'Master - US vs THEM'!$G:$G,0)),"No Territory Data")))))</f>
        <v>US</v>
      </c>
      <c r="W8" t="str">
        <f t="shared" si="2"/>
        <v>OK</v>
      </c>
      <c r="X8" t="str">
        <f t="shared" si="3"/>
        <v>US</v>
      </c>
    </row>
    <row r="9" spans="1:24" x14ac:dyDescent="0.2">
      <c r="A9">
        <v>8</v>
      </c>
      <c r="B9" t="s">
        <v>1216</v>
      </c>
      <c r="C9" t="s">
        <v>1217</v>
      </c>
      <c r="D9" t="s">
        <v>48</v>
      </c>
      <c r="E9" t="s">
        <v>1218</v>
      </c>
      <c r="F9" t="s">
        <v>285</v>
      </c>
      <c r="G9" t="s">
        <v>6134</v>
      </c>
      <c r="H9" t="s">
        <v>8</v>
      </c>
      <c r="I9" t="s">
        <v>85</v>
      </c>
      <c r="J9" t="s">
        <v>144</v>
      </c>
      <c r="K9" t="s">
        <v>145</v>
      </c>
      <c r="L9" t="s">
        <v>141</v>
      </c>
      <c r="M9">
        <v>2</v>
      </c>
      <c r="N9" t="s">
        <v>875</v>
      </c>
      <c r="O9" t="str">
        <f>IF($B9="","",IFERROR(IF(ISNUMBER(MATCH($K9,'Brand Family Territory (Enc)'!$A$2:$A$296,0)),$K9,""),""))</f>
        <v>COORS LIGHT</v>
      </c>
      <c r="P9" t="str">
        <f>IF($B9="","",IFERROR(INDEX('Brand Crosswalk'!$F$2:$F$200,MATCH($K9,'Brand Crosswalk'!$A$2:$A$200,0)),"Not in Crosswalk"))</f>
        <v>Not in Crosswalk</v>
      </c>
      <c r="Q9" t="str">
        <f>IF($B9="","",IFERROR(INDEX('Brand Crosswalk'!$C$2:$C$200,MATCH($K9,'Brand Crosswalk'!$A$2:$A$200,0)),""))</f>
        <v/>
      </c>
      <c r="R9" t="str">
        <f>IF($B9="","",IF(O9&lt;&gt;"",O9,IF(P9="Mapped",Q9,IF(P9="No Encompass Match","No Encompass Match",IFERROR(VLOOKUP(IF($K9="",$J9,$K9),'Brands (Enc)'!$C$2:$D$2699,2,FALSE),"Not Mapped")))))</f>
        <v>COORS LIGHT</v>
      </c>
      <c r="S9" t="str">
        <f>IF($B9="","",IFERROR(VLOOKUP(VALUE($B9),'Customers Table (Enc)'!$A:$I,9,FALSE),"Not Found"))</f>
        <v>Bergen</v>
      </c>
      <c r="T9" t="str">
        <f t="shared" si="0"/>
        <v>BERGEN</v>
      </c>
      <c r="U9" t="str">
        <f t="shared" si="1"/>
        <v>COORS LIGHT|BERGEN</v>
      </c>
      <c r="V9" t="str">
        <f>IF($B9="","",IF(R9="No Encompass Match","THEM",IF(R9="Not Mapped","Unable to Determine",IF(T9="SALES","Unable to Determine",IFERROR(INDEX('Master - US vs THEM'!$F:$F,MATCH(U9,'Master - US vs THEM'!$G:$G,0)),"No Territory Data")))))</f>
        <v>US</v>
      </c>
      <c r="W9" t="str">
        <f t="shared" si="2"/>
        <v>OK</v>
      </c>
      <c r="X9" t="str">
        <f t="shared" si="3"/>
        <v>US</v>
      </c>
    </row>
    <row r="10" spans="1:24" x14ac:dyDescent="0.2">
      <c r="A10">
        <v>9</v>
      </c>
      <c r="B10" t="s">
        <v>1216</v>
      </c>
      <c r="C10" t="s">
        <v>1217</v>
      </c>
      <c r="D10" t="s">
        <v>48</v>
      </c>
      <c r="E10" t="s">
        <v>1218</v>
      </c>
      <c r="F10" t="s">
        <v>285</v>
      </c>
      <c r="G10" t="s">
        <v>6134</v>
      </c>
      <c r="H10" t="s">
        <v>8</v>
      </c>
      <c r="I10" t="s">
        <v>85</v>
      </c>
      <c r="J10" t="s">
        <v>44</v>
      </c>
      <c r="K10" t="s">
        <v>44</v>
      </c>
      <c r="L10" t="s">
        <v>45</v>
      </c>
      <c r="M10">
        <v>2</v>
      </c>
      <c r="N10" t="s">
        <v>875</v>
      </c>
      <c r="O10" t="str">
        <f>IF($B10="","",IFERROR(IF(ISNUMBER(MATCH($K10,'Brand Family Territory (Enc)'!$A$2:$A$296,0)),$K10,""),""))</f>
        <v/>
      </c>
      <c r="P10" t="str">
        <f>IF($B10="","",IFERROR(INDEX('Brand Crosswalk'!$F$2:$F$200,MATCH($K10,'Brand Crosswalk'!$A$2:$A$200,0)),"Not in Crosswalk"))</f>
        <v>Mapped</v>
      </c>
      <c r="Q10" t="str">
        <f>IF($B10="","",IFERROR(INDEX('Brand Crosswalk'!$C$2:$C$200,MATCH($K10,'Brand Crosswalk'!$A$2:$A$200,0)),""))</f>
        <v>Dg Yuengling Inc</v>
      </c>
      <c r="R10" t="str">
        <f>IF($B10="","",IF(O10&lt;&gt;"",O10,IF(P10="Mapped",Q10,IF(P10="No Encompass Match","No Encompass Match",IFERROR(VLOOKUP(IF($K10="",$J10,$K10),'Brands (Enc)'!$C$2:$D$2699,2,FALSE),"Not Mapped")))))</f>
        <v>Dg Yuengling Inc</v>
      </c>
      <c r="S10" t="str">
        <f>IF($B10="","",IFERROR(VLOOKUP(VALUE($B10),'Customers Table (Enc)'!$A:$I,9,FALSE),"Not Found"))</f>
        <v>Bergen</v>
      </c>
      <c r="T10" t="str">
        <f t="shared" si="0"/>
        <v>BERGEN</v>
      </c>
      <c r="U10" t="str">
        <f t="shared" si="1"/>
        <v>Dg Yuengling Inc|BERGEN</v>
      </c>
      <c r="V10" t="str">
        <f>IF($B10="","",IF(R10="No Encompass Match","THEM",IF(R10="Not Mapped","Unable to Determine",IF(T10="SALES","Unable to Determine",IFERROR(INDEX('Master - US vs THEM'!$F:$F,MATCH(U10,'Master - US vs THEM'!$G:$G,0)),"No Territory Data")))))</f>
        <v>US</v>
      </c>
      <c r="W10" t="str">
        <f t="shared" si="2"/>
        <v>OK</v>
      </c>
      <c r="X10" t="str">
        <f t="shared" si="3"/>
        <v>US</v>
      </c>
    </row>
    <row r="11" spans="1:24" x14ac:dyDescent="0.2">
      <c r="A11">
        <v>10</v>
      </c>
      <c r="B11" t="s">
        <v>1216</v>
      </c>
      <c r="C11" t="s">
        <v>1217</v>
      </c>
      <c r="D11" t="s">
        <v>48</v>
      </c>
      <c r="E11" t="s">
        <v>1218</v>
      </c>
      <c r="F11" t="s">
        <v>285</v>
      </c>
      <c r="G11" t="s">
        <v>6134</v>
      </c>
      <c r="H11" t="s">
        <v>8</v>
      </c>
      <c r="I11" t="s">
        <v>85</v>
      </c>
      <c r="J11" t="s">
        <v>227</v>
      </c>
      <c r="K11" t="s">
        <v>209</v>
      </c>
      <c r="L11" t="s">
        <v>210</v>
      </c>
      <c r="M11">
        <v>2</v>
      </c>
      <c r="N11" t="s">
        <v>875</v>
      </c>
      <c r="O11" t="str">
        <f>IF($B11="","",IFERROR(IF(ISNUMBER(MATCH($K11,'Brand Family Territory (Enc)'!$A$2:$A$296,0)),$K11,""),""))</f>
        <v/>
      </c>
      <c r="P11" t="str">
        <f>IF($B11="","",IFERROR(INDEX('Brand Crosswalk'!$F$2:$F$200,MATCH($K11,'Brand Crosswalk'!$A$2:$A$200,0)),"Not in Crosswalk"))</f>
        <v>Mapped</v>
      </c>
      <c r="Q11" t="str">
        <f>IF($B11="","",IFERROR(INDEX('Brand Crosswalk'!$C$2:$C$200,MATCH($K11,'Brand Crosswalk'!$A$2:$A$200,0)),""))</f>
        <v>Cape May</v>
      </c>
      <c r="R11" t="str">
        <f>IF($B11="","",IF(O11&lt;&gt;"",O11,IF(P11="Mapped",Q11,IF(P11="No Encompass Match","No Encompass Match",IFERROR(VLOOKUP(IF($K11="",$J11,$K11),'Brands (Enc)'!$C$2:$D$2699,2,FALSE),"Not Mapped")))))</f>
        <v>Cape May</v>
      </c>
      <c r="S11" t="str">
        <f>IF($B11="","",IFERROR(VLOOKUP(VALUE($B11),'Customers Table (Enc)'!$A:$I,9,FALSE),"Not Found"))</f>
        <v>Bergen</v>
      </c>
      <c r="T11" t="str">
        <f t="shared" si="0"/>
        <v>BERGEN</v>
      </c>
      <c r="U11" t="str">
        <f t="shared" si="1"/>
        <v>Cape May|BERGEN</v>
      </c>
      <c r="V11" t="str">
        <f>IF($B11="","",IF(R11="No Encompass Match","THEM",IF(R11="Not Mapped","Unable to Determine",IF(T11="SALES","Unable to Determine",IFERROR(INDEX('Master - US vs THEM'!$F:$F,MATCH(U11,'Master - US vs THEM'!$G:$G,0)),"No Territory Data")))))</f>
        <v>US</v>
      </c>
      <c r="W11" t="str">
        <f t="shared" si="2"/>
        <v>OK</v>
      </c>
      <c r="X11" t="str">
        <f t="shared" si="3"/>
        <v>US</v>
      </c>
    </row>
    <row r="12" spans="1:24" x14ac:dyDescent="0.2">
      <c r="A12">
        <v>11</v>
      </c>
      <c r="B12" t="s">
        <v>1219</v>
      </c>
      <c r="C12" t="s">
        <v>1220</v>
      </c>
      <c r="D12" t="s">
        <v>48</v>
      </c>
      <c r="E12" t="s">
        <v>1221</v>
      </c>
      <c r="F12" t="s">
        <v>285</v>
      </c>
      <c r="G12" t="s">
        <v>6133</v>
      </c>
      <c r="H12" t="s">
        <v>8</v>
      </c>
      <c r="I12" t="s">
        <v>85</v>
      </c>
      <c r="J12" t="s">
        <v>142</v>
      </c>
      <c r="K12" t="s">
        <v>143</v>
      </c>
      <c r="L12" t="s">
        <v>141</v>
      </c>
      <c r="M12">
        <v>1</v>
      </c>
      <c r="N12" t="s">
        <v>875</v>
      </c>
      <c r="O12" t="str">
        <f>IF($B12="","",IFERROR(IF(ISNUMBER(MATCH($K12,'Brand Family Territory (Enc)'!$A$2:$A$296,0)),$K12,""),""))</f>
        <v/>
      </c>
      <c r="P12" t="str">
        <f>IF($B12="","",IFERROR(INDEX('Brand Crosswalk'!$F$2:$F$200,MATCH($K12,'Brand Crosswalk'!$A$2:$A$200,0)),"Not in Crosswalk"))</f>
        <v>Mapped</v>
      </c>
      <c r="Q12" t="str">
        <f>IF($B12="","",IFERROR(INDEX('Brand Crosswalk'!$C$2:$C$200,MATCH($K12,'Brand Crosswalk'!$A$2:$A$200,0)),""))</f>
        <v>Lite</v>
      </c>
      <c r="R12" t="str">
        <f>IF($B12="","",IF(O12&lt;&gt;"",O12,IF(P12="Mapped",Q12,IF(P12="No Encompass Match","No Encompass Match",IFERROR(VLOOKUP(IF($K12="",$J12,$K12),'Brands (Enc)'!$C$2:$D$2699,2,FALSE),"Not Mapped")))))</f>
        <v>Lite</v>
      </c>
      <c r="S12" t="str">
        <f>IF($B12="","",IFERROR(VLOOKUP(VALUE($B12),'Customers Table (Enc)'!$A:$I,9,FALSE),"Not Found"))</f>
        <v>Bergen</v>
      </c>
      <c r="T12" t="str">
        <f t="shared" si="0"/>
        <v>BERGEN</v>
      </c>
      <c r="U12" t="str">
        <f t="shared" si="1"/>
        <v>Lite|BERGEN</v>
      </c>
      <c r="V12" t="str">
        <f>IF($B12="","",IF(R12="No Encompass Match","THEM",IF(R12="Not Mapped","Unable to Determine",IF(T12="SALES","Unable to Determine",IFERROR(INDEX('Master - US vs THEM'!$F:$F,MATCH(U12,'Master - US vs THEM'!$G:$G,0)),"No Territory Data")))))</f>
        <v>US</v>
      </c>
      <c r="W12" t="str">
        <f t="shared" si="2"/>
        <v>OK</v>
      </c>
      <c r="X12" t="str">
        <f t="shared" si="3"/>
        <v>US</v>
      </c>
    </row>
    <row r="13" spans="1:24" x14ac:dyDescent="0.2">
      <c r="A13">
        <v>12</v>
      </c>
      <c r="B13" t="s">
        <v>1219</v>
      </c>
      <c r="C13" t="s">
        <v>1220</v>
      </c>
      <c r="D13" t="s">
        <v>48</v>
      </c>
      <c r="E13" t="s">
        <v>1221</v>
      </c>
      <c r="F13" t="s">
        <v>285</v>
      </c>
      <c r="G13" t="s">
        <v>6133</v>
      </c>
      <c r="H13" t="s">
        <v>8</v>
      </c>
      <c r="I13" t="s">
        <v>85</v>
      </c>
      <c r="J13" t="s">
        <v>44</v>
      </c>
      <c r="K13" t="s">
        <v>44</v>
      </c>
      <c r="L13" t="s">
        <v>45</v>
      </c>
      <c r="M13">
        <v>1</v>
      </c>
      <c r="N13" t="s">
        <v>875</v>
      </c>
      <c r="O13" t="str">
        <f>IF($B13="","",IFERROR(IF(ISNUMBER(MATCH($K13,'Brand Family Territory (Enc)'!$A$2:$A$296,0)),$K13,""),""))</f>
        <v/>
      </c>
      <c r="P13" t="str">
        <f>IF($B13="","",IFERROR(INDEX('Brand Crosswalk'!$F$2:$F$200,MATCH($K13,'Brand Crosswalk'!$A$2:$A$200,0)),"Not in Crosswalk"))</f>
        <v>Mapped</v>
      </c>
      <c r="Q13" t="str">
        <f>IF($B13="","",IFERROR(INDEX('Brand Crosswalk'!$C$2:$C$200,MATCH($K13,'Brand Crosswalk'!$A$2:$A$200,0)),""))</f>
        <v>Dg Yuengling Inc</v>
      </c>
      <c r="R13" t="str">
        <f>IF($B13="","",IF(O13&lt;&gt;"",O13,IF(P13="Mapped",Q13,IF(P13="No Encompass Match","No Encompass Match",IFERROR(VLOOKUP(IF($K13="",$J13,$K13),'Brands (Enc)'!$C$2:$D$2699,2,FALSE),"Not Mapped")))))</f>
        <v>Dg Yuengling Inc</v>
      </c>
      <c r="S13" t="str">
        <f>IF($B13="","",IFERROR(VLOOKUP(VALUE($B13),'Customers Table (Enc)'!$A:$I,9,FALSE),"Not Found"))</f>
        <v>Bergen</v>
      </c>
      <c r="T13" t="str">
        <f t="shared" si="0"/>
        <v>BERGEN</v>
      </c>
      <c r="U13" t="str">
        <f t="shared" si="1"/>
        <v>Dg Yuengling Inc|BERGEN</v>
      </c>
      <c r="V13" t="str">
        <f>IF($B13="","",IF(R13="No Encompass Match","THEM",IF(R13="Not Mapped","Unable to Determine",IF(T13="SALES","Unable to Determine",IFERROR(INDEX('Master - US vs THEM'!$F:$F,MATCH(U13,'Master - US vs THEM'!$G:$G,0)),"No Territory Data")))))</f>
        <v>US</v>
      </c>
      <c r="W13" t="str">
        <f t="shared" si="2"/>
        <v>OK</v>
      </c>
      <c r="X13" t="str">
        <f t="shared" si="3"/>
        <v>US</v>
      </c>
    </row>
    <row r="14" spans="1:24" x14ac:dyDescent="0.2">
      <c r="A14">
        <v>13</v>
      </c>
      <c r="B14" t="s">
        <v>1219</v>
      </c>
      <c r="C14" t="s">
        <v>1220</v>
      </c>
      <c r="D14" t="s">
        <v>48</v>
      </c>
      <c r="E14" t="s">
        <v>1221</v>
      </c>
      <c r="F14" t="s">
        <v>285</v>
      </c>
      <c r="G14" t="s">
        <v>6133</v>
      </c>
      <c r="H14" t="s">
        <v>8</v>
      </c>
      <c r="I14" t="s">
        <v>85</v>
      </c>
      <c r="J14" t="s">
        <v>535</v>
      </c>
      <c r="K14" t="s">
        <v>358</v>
      </c>
      <c r="L14" t="s">
        <v>155</v>
      </c>
      <c r="M14">
        <v>1</v>
      </c>
      <c r="N14" t="s">
        <v>875</v>
      </c>
      <c r="O14" t="str">
        <f>IF($B14="","",IFERROR(IF(ISNUMBER(MATCH($K14,'Brand Family Territory (Enc)'!$A$2:$A$296,0)),$K14,""),""))</f>
        <v/>
      </c>
      <c r="P14" t="str">
        <f>IF($B14="","",IFERROR(INDEX('Brand Crosswalk'!$F$2:$F$200,MATCH($K14,'Brand Crosswalk'!$A$2:$A$200,0)),"Not in Crosswalk"))</f>
        <v>Mapped</v>
      </c>
      <c r="Q14" t="str">
        <f>IF($B14="","",IFERROR(INDEX('Brand Crosswalk'!$C$2:$C$200,MATCH($K14,'Brand Crosswalk'!$A$2:$A$200,0)),""))</f>
        <v>Samuel Adams</v>
      </c>
      <c r="R14" t="str">
        <f>IF($B14="","",IF(O14&lt;&gt;"",O14,IF(P14="Mapped",Q14,IF(P14="No Encompass Match","No Encompass Match",IFERROR(VLOOKUP(IF($K14="",$J14,$K14),'Brands (Enc)'!$C$2:$D$2699,2,FALSE),"Not Mapped")))))</f>
        <v>Samuel Adams</v>
      </c>
      <c r="S14" t="str">
        <f>IF($B14="","",IFERROR(VLOOKUP(VALUE($B14),'Customers Table (Enc)'!$A:$I,9,FALSE),"Not Found"))</f>
        <v>Bergen</v>
      </c>
      <c r="T14" t="str">
        <f t="shared" si="0"/>
        <v>BERGEN</v>
      </c>
      <c r="U14" t="str">
        <f t="shared" si="1"/>
        <v>Samuel Adams|BERGEN</v>
      </c>
      <c r="V14" t="str">
        <f>IF($B14="","",IF(R14="No Encompass Match","THEM",IF(R14="Not Mapped","Unable to Determine",IF(T14="SALES","Unable to Determine",IFERROR(INDEX('Master - US vs THEM'!$F:$F,MATCH(U14,'Master - US vs THEM'!$G:$G,0)),"No Territory Data")))))</f>
        <v>US</v>
      </c>
      <c r="W14" t="str">
        <f t="shared" si="2"/>
        <v>OK</v>
      </c>
      <c r="X14" t="str">
        <f t="shared" si="3"/>
        <v>US</v>
      </c>
    </row>
    <row r="15" spans="1:24" x14ac:dyDescent="0.2">
      <c r="A15">
        <v>14</v>
      </c>
      <c r="B15" t="s">
        <v>1219</v>
      </c>
      <c r="C15" t="s">
        <v>1220</v>
      </c>
      <c r="D15" t="s">
        <v>48</v>
      </c>
      <c r="E15" t="s">
        <v>1221</v>
      </c>
      <c r="F15" t="s">
        <v>285</v>
      </c>
      <c r="G15" t="s">
        <v>6133</v>
      </c>
      <c r="H15" t="s">
        <v>8</v>
      </c>
      <c r="I15" t="s">
        <v>85</v>
      </c>
      <c r="J15" t="s">
        <v>2086</v>
      </c>
      <c r="K15" t="s">
        <v>166</v>
      </c>
      <c r="L15" t="s">
        <v>141</v>
      </c>
      <c r="M15">
        <v>1</v>
      </c>
      <c r="N15" t="s">
        <v>875</v>
      </c>
      <c r="O15" t="str">
        <f>IF($B15="","",IFERROR(IF(ISNUMBER(MATCH($K15,'Brand Family Territory (Enc)'!$A$2:$A$296,0)),$K15,""),""))</f>
        <v>BLUE MOON</v>
      </c>
      <c r="P15" t="str">
        <f>IF($B15="","",IFERROR(INDEX('Brand Crosswalk'!$F$2:$F$200,MATCH($K15,'Brand Crosswalk'!$A$2:$A$200,0)),"Not in Crosswalk"))</f>
        <v>Not in Crosswalk</v>
      </c>
      <c r="Q15" t="str">
        <f>IF($B15="","",IFERROR(INDEX('Brand Crosswalk'!$C$2:$C$200,MATCH($K15,'Brand Crosswalk'!$A$2:$A$200,0)),""))</f>
        <v/>
      </c>
      <c r="R15" t="str">
        <f>IF($B15="","",IF(O15&lt;&gt;"",O15,IF(P15="Mapped",Q15,IF(P15="No Encompass Match","No Encompass Match",IFERROR(VLOOKUP(IF($K15="",$J15,$K15),'Brands (Enc)'!$C$2:$D$2699,2,FALSE),"Not Mapped")))))</f>
        <v>BLUE MOON</v>
      </c>
      <c r="S15" t="str">
        <f>IF($B15="","",IFERROR(VLOOKUP(VALUE($B15),'Customers Table (Enc)'!$A:$I,9,FALSE),"Not Found"))</f>
        <v>Bergen</v>
      </c>
      <c r="T15" t="str">
        <f t="shared" si="0"/>
        <v>BERGEN</v>
      </c>
      <c r="U15" t="str">
        <f t="shared" si="1"/>
        <v>BLUE MOON|BERGEN</v>
      </c>
      <c r="V15" t="str">
        <f>IF($B15="","",IF(R15="No Encompass Match","THEM",IF(R15="Not Mapped","Unable to Determine",IF(T15="SALES","Unable to Determine",IFERROR(INDEX('Master - US vs THEM'!$F:$F,MATCH(U15,'Master - US vs THEM'!$G:$G,0)),"No Territory Data")))))</f>
        <v>US</v>
      </c>
      <c r="W15" t="str">
        <f t="shared" si="2"/>
        <v>OK</v>
      </c>
      <c r="X15" t="str">
        <f t="shared" si="3"/>
        <v>US</v>
      </c>
    </row>
    <row r="16" spans="1:24" x14ac:dyDescent="0.2">
      <c r="A16">
        <v>15</v>
      </c>
      <c r="B16" t="s">
        <v>1219</v>
      </c>
      <c r="C16" t="s">
        <v>1220</v>
      </c>
      <c r="D16" t="s">
        <v>48</v>
      </c>
      <c r="E16" t="s">
        <v>1221</v>
      </c>
      <c r="F16" t="s">
        <v>285</v>
      </c>
      <c r="G16" t="s">
        <v>6133</v>
      </c>
      <c r="H16" t="s">
        <v>8</v>
      </c>
      <c r="I16" t="s">
        <v>85</v>
      </c>
      <c r="J16" t="s">
        <v>142</v>
      </c>
      <c r="K16" t="s">
        <v>143</v>
      </c>
      <c r="L16" t="s">
        <v>141</v>
      </c>
      <c r="M16">
        <v>1</v>
      </c>
      <c r="N16" t="s">
        <v>875</v>
      </c>
      <c r="O16" t="str">
        <f>IF($B16="","",IFERROR(IF(ISNUMBER(MATCH($K16,'Brand Family Territory (Enc)'!$A$2:$A$296,0)),$K16,""),""))</f>
        <v/>
      </c>
      <c r="P16" t="str">
        <f>IF($B16="","",IFERROR(INDEX('Brand Crosswalk'!$F$2:$F$200,MATCH($K16,'Brand Crosswalk'!$A$2:$A$200,0)),"Not in Crosswalk"))</f>
        <v>Mapped</v>
      </c>
      <c r="Q16" t="str">
        <f>IF($B16="","",IFERROR(INDEX('Brand Crosswalk'!$C$2:$C$200,MATCH($K16,'Brand Crosswalk'!$A$2:$A$200,0)),""))</f>
        <v>Lite</v>
      </c>
      <c r="R16" t="str">
        <f>IF($B16="","",IF(O16&lt;&gt;"",O16,IF(P16="Mapped",Q16,IF(P16="No Encompass Match","No Encompass Match",IFERROR(VLOOKUP(IF($K16="",$J16,$K16),'Brands (Enc)'!$C$2:$D$2699,2,FALSE),"Not Mapped")))))</f>
        <v>Lite</v>
      </c>
      <c r="S16" t="str">
        <f>IF($B16="","",IFERROR(VLOOKUP(VALUE($B16),'Customers Table (Enc)'!$A:$I,9,FALSE),"Not Found"))</f>
        <v>Bergen</v>
      </c>
      <c r="T16" t="str">
        <f t="shared" si="0"/>
        <v>BERGEN</v>
      </c>
      <c r="U16" t="str">
        <f t="shared" si="1"/>
        <v>Lite|BERGEN</v>
      </c>
      <c r="V16" t="str">
        <f>IF($B16="","",IF(R16="No Encompass Match","THEM",IF(R16="Not Mapped","Unable to Determine",IF(T16="SALES","Unable to Determine",IFERROR(INDEX('Master - US vs THEM'!$F:$F,MATCH(U16,'Master - US vs THEM'!$G:$G,0)),"No Territory Data")))))</f>
        <v>US</v>
      </c>
      <c r="W16" t="str">
        <f t="shared" si="2"/>
        <v>OK</v>
      </c>
      <c r="X16" t="str">
        <f t="shared" si="3"/>
        <v>US</v>
      </c>
    </row>
    <row r="17" spans="1:24" x14ac:dyDescent="0.2">
      <c r="A17">
        <v>16</v>
      </c>
      <c r="B17" t="s">
        <v>1219</v>
      </c>
      <c r="C17" t="s">
        <v>1220</v>
      </c>
      <c r="D17" t="s">
        <v>48</v>
      </c>
      <c r="E17" t="s">
        <v>1221</v>
      </c>
      <c r="F17" t="s">
        <v>285</v>
      </c>
      <c r="G17" t="s">
        <v>6133</v>
      </c>
      <c r="H17" t="s">
        <v>8</v>
      </c>
      <c r="I17" t="s">
        <v>85</v>
      </c>
      <c r="J17" t="s">
        <v>44</v>
      </c>
      <c r="K17" t="s">
        <v>44</v>
      </c>
      <c r="L17" t="s">
        <v>45</v>
      </c>
      <c r="M17">
        <v>1</v>
      </c>
      <c r="N17" t="s">
        <v>875</v>
      </c>
      <c r="O17" t="str">
        <f>IF($B17="","",IFERROR(IF(ISNUMBER(MATCH($K17,'Brand Family Territory (Enc)'!$A$2:$A$296,0)),$K17,""),""))</f>
        <v/>
      </c>
      <c r="P17" t="str">
        <f>IF($B17="","",IFERROR(INDEX('Brand Crosswalk'!$F$2:$F$200,MATCH($K17,'Brand Crosswalk'!$A$2:$A$200,0)),"Not in Crosswalk"))</f>
        <v>Mapped</v>
      </c>
      <c r="Q17" t="str">
        <f>IF($B17="","",IFERROR(INDEX('Brand Crosswalk'!$C$2:$C$200,MATCH($K17,'Brand Crosswalk'!$A$2:$A$200,0)),""))</f>
        <v>Dg Yuengling Inc</v>
      </c>
      <c r="R17" t="str">
        <f>IF($B17="","",IF(O17&lt;&gt;"",O17,IF(P17="Mapped",Q17,IF(P17="No Encompass Match","No Encompass Match",IFERROR(VLOOKUP(IF($K17="",$J17,$K17),'Brands (Enc)'!$C$2:$D$2699,2,FALSE),"Not Mapped")))))</f>
        <v>Dg Yuengling Inc</v>
      </c>
      <c r="S17" t="str">
        <f>IF($B17="","",IFERROR(VLOOKUP(VALUE($B17),'Customers Table (Enc)'!$A:$I,9,FALSE),"Not Found"))</f>
        <v>Bergen</v>
      </c>
      <c r="T17" t="str">
        <f t="shared" si="0"/>
        <v>BERGEN</v>
      </c>
      <c r="U17" t="str">
        <f t="shared" si="1"/>
        <v>Dg Yuengling Inc|BERGEN</v>
      </c>
      <c r="V17" t="str">
        <f>IF($B17="","",IF(R17="No Encompass Match","THEM",IF(R17="Not Mapped","Unable to Determine",IF(T17="SALES","Unable to Determine",IFERROR(INDEX('Master - US vs THEM'!$F:$F,MATCH(U17,'Master - US vs THEM'!$G:$G,0)),"No Territory Data")))))</f>
        <v>US</v>
      </c>
      <c r="W17" t="str">
        <f t="shared" si="2"/>
        <v>OK</v>
      </c>
      <c r="X17" t="str">
        <f t="shared" si="3"/>
        <v>US</v>
      </c>
    </row>
    <row r="18" spans="1:24" x14ac:dyDescent="0.2">
      <c r="A18">
        <v>17</v>
      </c>
      <c r="B18" t="s">
        <v>1219</v>
      </c>
      <c r="C18" t="s">
        <v>1220</v>
      </c>
      <c r="D18" t="s">
        <v>48</v>
      </c>
      <c r="E18" t="s">
        <v>1221</v>
      </c>
      <c r="F18" t="s">
        <v>285</v>
      </c>
      <c r="G18" t="s">
        <v>6133</v>
      </c>
      <c r="H18" t="s">
        <v>8</v>
      </c>
      <c r="I18" t="s">
        <v>85</v>
      </c>
      <c r="J18" t="s">
        <v>2086</v>
      </c>
      <c r="K18" t="s">
        <v>166</v>
      </c>
      <c r="L18" t="s">
        <v>141</v>
      </c>
      <c r="M18">
        <v>1</v>
      </c>
      <c r="N18" t="s">
        <v>875</v>
      </c>
      <c r="O18" t="str">
        <f>IF($B18="","",IFERROR(IF(ISNUMBER(MATCH($K18,'Brand Family Territory (Enc)'!$A$2:$A$296,0)),$K18,""),""))</f>
        <v>BLUE MOON</v>
      </c>
      <c r="P18" t="str">
        <f>IF($B18="","",IFERROR(INDEX('Brand Crosswalk'!$F$2:$F$200,MATCH($K18,'Brand Crosswalk'!$A$2:$A$200,0)),"Not in Crosswalk"))</f>
        <v>Not in Crosswalk</v>
      </c>
      <c r="Q18" t="str">
        <f>IF($B18="","",IFERROR(INDEX('Brand Crosswalk'!$C$2:$C$200,MATCH($K18,'Brand Crosswalk'!$A$2:$A$200,0)),""))</f>
        <v/>
      </c>
      <c r="R18" t="str">
        <f>IF($B18="","",IF(O18&lt;&gt;"",O18,IF(P18="Mapped",Q18,IF(P18="No Encompass Match","No Encompass Match",IFERROR(VLOOKUP(IF($K18="",$J18,$K18),'Brands (Enc)'!$C$2:$D$2699,2,FALSE),"Not Mapped")))))</f>
        <v>BLUE MOON</v>
      </c>
      <c r="S18" t="str">
        <f>IF($B18="","",IFERROR(VLOOKUP(VALUE($B18),'Customers Table (Enc)'!$A:$I,9,FALSE),"Not Found"))</f>
        <v>Bergen</v>
      </c>
      <c r="T18" t="str">
        <f t="shared" si="0"/>
        <v>BERGEN</v>
      </c>
      <c r="U18" t="str">
        <f t="shared" si="1"/>
        <v>BLUE MOON|BERGEN</v>
      </c>
      <c r="V18" t="str">
        <f>IF($B18="","",IF(R18="No Encompass Match","THEM",IF(R18="Not Mapped","Unable to Determine",IF(T18="SALES","Unable to Determine",IFERROR(INDEX('Master - US vs THEM'!$F:$F,MATCH(U18,'Master - US vs THEM'!$G:$G,0)),"No Territory Data")))))</f>
        <v>US</v>
      </c>
      <c r="W18" t="str">
        <f t="shared" si="2"/>
        <v>OK</v>
      </c>
      <c r="X18" t="str">
        <f t="shared" si="3"/>
        <v>US</v>
      </c>
    </row>
    <row r="19" spans="1:24" x14ac:dyDescent="0.2">
      <c r="A19">
        <v>18</v>
      </c>
      <c r="B19" t="s">
        <v>1219</v>
      </c>
      <c r="C19" t="s">
        <v>1220</v>
      </c>
      <c r="D19" t="s">
        <v>48</v>
      </c>
      <c r="E19" t="s">
        <v>1221</v>
      </c>
      <c r="F19" t="s">
        <v>285</v>
      </c>
      <c r="G19" t="s">
        <v>6133</v>
      </c>
      <c r="H19" t="s">
        <v>8</v>
      </c>
      <c r="I19" t="s">
        <v>85</v>
      </c>
      <c r="J19" t="s">
        <v>535</v>
      </c>
      <c r="K19" t="s">
        <v>358</v>
      </c>
      <c r="L19" t="s">
        <v>155</v>
      </c>
      <c r="M19">
        <v>1</v>
      </c>
      <c r="N19" t="s">
        <v>875</v>
      </c>
      <c r="O19" t="str">
        <f>IF($B19="","",IFERROR(IF(ISNUMBER(MATCH($K19,'Brand Family Territory (Enc)'!$A$2:$A$296,0)),$K19,""),""))</f>
        <v/>
      </c>
      <c r="P19" t="str">
        <f>IF($B19="","",IFERROR(INDEX('Brand Crosswalk'!$F$2:$F$200,MATCH($K19,'Brand Crosswalk'!$A$2:$A$200,0)),"Not in Crosswalk"))</f>
        <v>Mapped</v>
      </c>
      <c r="Q19" t="str">
        <f>IF($B19="","",IFERROR(INDEX('Brand Crosswalk'!$C$2:$C$200,MATCH($K19,'Brand Crosswalk'!$A$2:$A$200,0)),""))</f>
        <v>Samuel Adams</v>
      </c>
      <c r="R19" t="str">
        <f>IF($B19="","",IF(O19&lt;&gt;"",O19,IF(P19="Mapped",Q19,IF(P19="No Encompass Match","No Encompass Match",IFERROR(VLOOKUP(IF($K19="",$J19,$K19),'Brands (Enc)'!$C$2:$D$2699,2,FALSE),"Not Mapped")))))</f>
        <v>Samuel Adams</v>
      </c>
      <c r="S19" t="str">
        <f>IF($B19="","",IFERROR(VLOOKUP(VALUE($B19),'Customers Table (Enc)'!$A:$I,9,FALSE),"Not Found"))</f>
        <v>Bergen</v>
      </c>
      <c r="T19" t="str">
        <f t="shared" si="0"/>
        <v>BERGEN</v>
      </c>
      <c r="U19" t="str">
        <f t="shared" si="1"/>
        <v>Samuel Adams|BERGEN</v>
      </c>
      <c r="V19" t="str">
        <f>IF($B19="","",IF(R19="No Encompass Match","THEM",IF(R19="Not Mapped","Unable to Determine",IF(T19="SALES","Unable to Determine",IFERROR(INDEX('Master - US vs THEM'!$F:$F,MATCH(U19,'Master - US vs THEM'!$G:$G,0)),"No Territory Data")))))</f>
        <v>US</v>
      </c>
      <c r="W19" t="str">
        <f t="shared" si="2"/>
        <v>OK</v>
      </c>
      <c r="X19" t="str">
        <f t="shared" si="3"/>
        <v>US</v>
      </c>
    </row>
    <row r="20" spans="1:24" x14ac:dyDescent="0.2">
      <c r="A20">
        <v>19</v>
      </c>
      <c r="B20" t="s">
        <v>868</v>
      </c>
      <c r="C20" t="s">
        <v>869</v>
      </c>
      <c r="D20" t="s">
        <v>48</v>
      </c>
      <c r="E20" t="s">
        <v>870</v>
      </c>
      <c r="F20" t="s">
        <v>866</v>
      </c>
      <c r="G20" t="s">
        <v>871</v>
      </c>
      <c r="H20" t="s">
        <v>8</v>
      </c>
      <c r="I20" t="s">
        <v>85</v>
      </c>
      <c r="J20" t="s">
        <v>44</v>
      </c>
      <c r="K20" t="s">
        <v>44</v>
      </c>
      <c r="L20" t="s">
        <v>45</v>
      </c>
      <c r="M20">
        <v>1</v>
      </c>
      <c r="N20" t="s">
        <v>875</v>
      </c>
      <c r="O20" t="str">
        <f>IF($B20="","",IFERROR(IF(ISNUMBER(MATCH($K20,'Brand Family Territory (Enc)'!$A$2:$A$296,0)),$K20,""),""))</f>
        <v/>
      </c>
      <c r="P20" t="str">
        <f>IF($B20="","",IFERROR(INDEX('Brand Crosswalk'!$F$2:$F$200,MATCH($K20,'Brand Crosswalk'!$A$2:$A$200,0)),"Not in Crosswalk"))</f>
        <v>Mapped</v>
      </c>
      <c r="Q20" t="str">
        <f>IF($B20="","",IFERROR(INDEX('Brand Crosswalk'!$C$2:$C$200,MATCH($K20,'Brand Crosswalk'!$A$2:$A$200,0)),""))</f>
        <v>Dg Yuengling Inc</v>
      </c>
      <c r="R20" t="str">
        <f>IF($B20="","",IF(O20&lt;&gt;"",O20,IF(P20="Mapped",Q20,IF(P20="No Encompass Match","No Encompass Match",IFERROR(VLOOKUP(IF($K20="",$J20,$K20),'Brands (Enc)'!$C$2:$D$2699,2,FALSE),"Not Mapped")))))</f>
        <v>Dg Yuengling Inc</v>
      </c>
      <c r="S20" t="str">
        <f>IF($B20="","",IFERROR(VLOOKUP(VALUE($B20),'Customers Table (Enc)'!$A:$I,9,FALSE),"Not Found"))</f>
        <v>Bergen</v>
      </c>
      <c r="T20" t="str">
        <f t="shared" si="0"/>
        <v>BERGEN</v>
      </c>
      <c r="U20" t="str">
        <f t="shared" si="1"/>
        <v>Dg Yuengling Inc|BERGEN</v>
      </c>
      <c r="V20" t="str">
        <f>IF($B20="","",IF(R20="No Encompass Match","THEM",IF(R20="Not Mapped","Unable to Determine",IF(T20="SALES","Unable to Determine",IFERROR(INDEX('Master - US vs THEM'!$F:$F,MATCH(U20,'Master - US vs THEM'!$G:$G,0)),"No Territory Data")))))</f>
        <v>US</v>
      </c>
      <c r="W20" t="str">
        <f t="shared" si="2"/>
        <v>OK</v>
      </c>
      <c r="X20" t="str">
        <f t="shared" si="3"/>
        <v>US</v>
      </c>
    </row>
    <row r="21" spans="1:24" x14ac:dyDescent="0.2">
      <c r="A21">
        <v>20</v>
      </c>
      <c r="B21" t="s">
        <v>868</v>
      </c>
      <c r="C21" t="s">
        <v>869</v>
      </c>
      <c r="D21" t="s">
        <v>48</v>
      </c>
      <c r="E21" t="s">
        <v>870</v>
      </c>
      <c r="F21" t="s">
        <v>866</v>
      </c>
      <c r="G21" t="s">
        <v>871</v>
      </c>
      <c r="H21" t="s">
        <v>8</v>
      </c>
      <c r="I21" t="s">
        <v>85</v>
      </c>
      <c r="J21" t="s">
        <v>825</v>
      </c>
      <c r="K21" t="s">
        <v>154</v>
      </c>
      <c r="L21" t="s">
        <v>155</v>
      </c>
      <c r="M21">
        <v>1</v>
      </c>
      <c r="N21" t="s">
        <v>21</v>
      </c>
      <c r="O21" t="str">
        <f>IF($B21="","",IFERROR(IF(ISNUMBER(MATCH($K21,'Brand Family Territory (Enc)'!$A$2:$A$296,0)),$K21,""),""))</f>
        <v>SAMUEL ADAMS</v>
      </c>
      <c r="P21" t="str">
        <f>IF($B21="","",IFERROR(INDEX('Brand Crosswalk'!$F$2:$F$200,MATCH($K21,'Brand Crosswalk'!$A$2:$A$200,0)),"Not in Crosswalk"))</f>
        <v>Not in Crosswalk</v>
      </c>
      <c r="Q21" t="str">
        <f>IF($B21="","",IFERROR(INDEX('Brand Crosswalk'!$C$2:$C$200,MATCH($K21,'Brand Crosswalk'!$A$2:$A$200,0)),""))</f>
        <v/>
      </c>
      <c r="R21" t="str">
        <f>IF($B21="","",IF(O21&lt;&gt;"",O21,IF(P21="Mapped",Q21,IF(P21="No Encompass Match","No Encompass Match",IFERROR(VLOOKUP(IF($K21="",$J21,$K21),'Brands (Enc)'!$C$2:$D$2699,2,FALSE),"Not Mapped")))))</f>
        <v>SAMUEL ADAMS</v>
      </c>
      <c r="S21" t="str">
        <f>IF($B21="","",IFERROR(VLOOKUP(VALUE($B21),'Customers Table (Enc)'!$A:$I,9,FALSE),"Not Found"))</f>
        <v>Bergen</v>
      </c>
      <c r="T21" t="str">
        <f t="shared" si="0"/>
        <v>BERGEN</v>
      </c>
      <c r="U21" t="str">
        <f t="shared" si="1"/>
        <v>SAMUEL ADAMS|BERGEN</v>
      </c>
      <c r="V21" t="str">
        <f>IF($B21="","",IF(R21="No Encompass Match","THEM",IF(R21="Not Mapped","Unable to Determine",IF(T21="SALES","Unable to Determine",IFERROR(INDEX('Master - US vs THEM'!$F:$F,MATCH(U21,'Master - US vs THEM'!$G:$G,0)),"No Territory Data")))))</f>
        <v>US</v>
      </c>
      <c r="W21" t="str">
        <f t="shared" si="2"/>
        <v>MISMATCH</v>
      </c>
      <c r="X21" t="str">
        <f t="shared" si="3"/>
        <v>US</v>
      </c>
    </row>
    <row r="22" spans="1:24" x14ac:dyDescent="0.2">
      <c r="A22">
        <v>21</v>
      </c>
      <c r="B22" t="s">
        <v>2284</v>
      </c>
      <c r="C22" t="s">
        <v>2285</v>
      </c>
      <c r="D22" t="s">
        <v>48</v>
      </c>
      <c r="E22" t="s">
        <v>2286</v>
      </c>
      <c r="F22" t="s">
        <v>2266</v>
      </c>
      <c r="G22" t="s">
        <v>2287</v>
      </c>
      <c r="H22" t="s">
        <v>8</v>
      </c>
      <c r="I22" t="s">
        <v>85</v>
      </c>
      <c r="J22" t="s">
        <v>535</v>
      </c>
      <c r="K22" t="s">
        <v>358</v>
      </c>
      <c r="L22" t="s">
        <v>155</v>
      </c>
      <c r="M22">
        <v>1</v>
      </c>
      <c r="N22" t="s">
        <v>875</v>
      </c>
      <c r="O22" t="str">
        <f>IF($B22="","",IFERROR(IF(ISNUMBER(MATCH($K22,'Brand Family Territory (Enc)'!$A$2:$A$296,0)),$K22,""),""))</f>
        <v/>
      </c>
      <c r="P22" t="str">
        <f>IF($B22="","",IFERROR(INDEX('Brand Crosswalk'!$F$2:$F$200,MATCH($K22,'Brand Crosswalk'!$A$2:$A$200,0)),"Not in Crosswalk"))</f>
        <v>Mapped</v>
      </c>
      <c r="Q22" t="str">
        <f>IF($B22="","",IFERROR(INDEX('Brand Crosswalk'!$C$2:$C$200,MATCH($K22,'Brand Crosswalk'!$A$2:$A$200,0)),""))</f>
        <v>Samuel Adams</v>
      </c>
      <c r="R22" t="str">
        <f>IF($B22="","",IF(O22&lt;&gt;"",O22,IF(P22="Mapped",Q22,IF(P22="No Encompass Match","No Encompass Match",IFERROR(VLOOKUP(IF($K22="",$J22,$K22),'Brands (Enc)'!$C$2:$D$2699,2,FALSE),"Not Mapped")))))</f>
        <v>Samuel Adams</v>
      </c>
      <c r="S22" t="str">
        <f>IF($B22="","",IFERROR(VLOOKUP(VALUE($B22),'Customers Table (Enc)'!$A:$I,9,FALSE),"Not Found"))</f>
        <v>Bergen</v>
      </c>
      <c r="T22" t="str">
        <f t="shared" si="0"/>
        <v>BERGEN</v>
      </c>
      <c r="U22" t="str">
        <f t="shared" si="1"/>
        <v>Samuel Adams|BERGEN</v>
      </c>
      <c r="V22" t="str">
        <f>IF($B22="","",IF(R22="No Encompass Match","THEM",IF(R22="Not Mapped","Unable to Determine",IF(T22="SALES","Unable to Determine",IFERROR(INDEX('Master - US vs THEM'!$F:$F,MATCH(U22,'Master - US vs THEM'!$G:$G,0)),"No Territory Data")))))</f>
        <v>US</v>
      </c>
      <c r="W22" t="str">
        <f t="shared" si="2"/>
        <v>OK</v>
      </c>
      <c r="X22" t="str">
        <f t="shared" si="3"/>
        <v>US</v>
      </c>
    </row>
    <row r="23" spans="1:24" x14ac:dyDescent="0.2">
      <c r="A23">
        <v>22</v>
      </c>
      <c r="B23" t="s">
        <v>2284</v>
      </c>
      <c r="C23" t="s">
        <v>2285</v>
      </c>
      <c r="D23" t="s">
        <v>48</v>
      </c>
      <c r="E23" t="s">
        <v>2286</v>
      </c>
      <c r="F23" t="s">
        <v>2266</v>
      </c>
      <c r="G23" t="s">
        <v>2287</v>
      </c>
      <c r="H23" t="s">
        <v>8</v>
      </c>
      <c r="I23" t="s">
        <v>85</v>
      </c>
      <c r="J23" t="s">
        <v>140</v>
      </c>
      <c r="K23" t="s">
        <v>140</v>
      </c>
      <c r="L23" t="s">
        <v>141</v>
      </c>
      <c r="M23">
        <v>1</v>
      </c>
      <c r="N23" t="s">
        <v>875</v>
      </c>
      <c r="O23" t="str">
        <f>IF($B23="","",IFERROR(IF(ISNUMBER(MATCH($K23,'Brand Family Territory (Enc)'!$A$2:$A$296,0)),$K23,""),""))</f>
        <v/>
      </c>
      <c r="P23" t="str">
        <f>IF($B23="","",IFERROR(INDEX('Brand Crosswalk'!$F$2:$F$200,MATCH($K23,'Brand Crosswalk'!$A$2:$A$200,0)),"Not in Crosswalk"))</f>
        <v>Mapped</v>
      </c>
      <c r="Q23" t="str">
        <f>IF($B23="","",IFERROR(INDEX('Brand Crosswalk'!$C$2:$C$200,MATCH($K23,'Brand Crosswalk'!$A$2:$A$200,0)),""))</f>
        <v>Peroni</v>
      </c>
      <c r="R23" t="str">
        <f>IF($B23="","",IF(O23&lt;&gt;"",O23,IF(P23="Mapped",Q23,IF(P23="No Encompass Match","No Encompass Match",IFERROR(VLOOKUP(IF($K23="",$J23,$K23),'Brands (Enc)'!$C$2:$D$2699,2,FALSE),"Not Mapped")))))</f>
        <v>Peroni</v>
      </c>
      <c r="S23" t="str">
        <f>IF($B23="","",IFERROR(VLOOKUP(VALUE($B23),'Customers Table (Enc)'!$A:$I,9,FALSE),"Not Found"))</f>
        <v>Bergen</v>
      </c>
      <c r="T23" t="str">
        <f t="shared" si="0"/>
        <v>BERGEN</v>
      </c>
      <c r="U23" t="str">
        <f t="shared" si="1"/>
        <v>Peroni|BERGEN</v>
      </c>
      <c r="V23" t="str">
        <f>IF($B23="","",IF(R23="No Encompass Match","THEM",IF(R23="Not Mapped","Unable to Determine",IF(T23="SALES","Unable to Determine",IFERROR(INDEX('Master - US vs THEM'!$F:$F,MATCH(U23,'Master - US vs THEM'!$G:$G,0)),"No Territory Data")))))</f>
        <v>US</v>
      </c>
      <c r="W23" t="str">
        <f t="shared" si="2"/>
        <v>OK</v>
      </c>
      <c r="X23" t="str">
        <f t="shared" si="3"/>
        <v>US</v>
      </c>
    </row>
    <row r="24" spans="1:24" x14ac:dyDescent="0.2">
      <c r="A24">
        <v>23</v>
      </c>
      <c r="B24" t="s">
        <v>2284</v>
      </c>
      <c r="C24" t="s">
        <v>2285</v>
      </c>
      <c r="D24" t="s">
        <v>48</v>
      </c>
      <c r="E24" t="s">
        <v>2286</v>
      </c>
      <c r="F24" t="s">
        <v>2266</v>
      </c>
      <c r="G24" t="s">
        <v>2287</v>
      </c>
      <c r="H24" t="s">
        <v>8</v>
      </c>
      <c r="I24" t="s">
        <v>85</v>
      </c>
      <c r="J24" t="s">
        <v>2086</v>
      </c>
      <c r="K24" t="s">
        <v>166</v>
      </c>
      <c r="L24" t="s">
        <v>141</v>
      </c>
      <c r="M24">
        <v>1</v>
      </c>
      <c r="N24" t="s">
        <v>875</v>
      </c>
      <c r="O24" t="str">
        <f>IF($B24="","",IFERROR(IF(ISNUMBER(MATCH($K24,'Brand Family Territory (Enc)'!$A$2:$A$296,0)),$K24,""),""))</f>
        <v>BLUE MOON</v>
      </c>
      <c r="P24" t="str">
        <f>IF($B24="","",IFERROR(INDEX('Brand Crosswalk'!$F$2:$F$200,MATCH($K24,'Brand Crosswalk'!$A$2:$A$200,0)),"Not in Crosswalk"))</f>
        <v>Not in Crosswalk</v>
      </c>
      <c r="Q24" t="str">
        <f>IF($B24="","",IFERROR(INDEX('Brand Crosswalk'!$C$2:$C$200,MATCH($K24,'Brand Crosswalk'!$A$2:$A$200,0)),""))</f>
        <v/>
      </c>
      <c r="R24" t="str">
        <f>IF($B24="","",IF(O24&lt;&gt;"",O24,IF(P24="Mapped",Q24,IF(P24="No Encompass Match","No Encompass Match",IFERROR(VLOOKUP(IF($K24="",$J24,$K24),'Brands (Enc)'!$C$2:$D$2699,2,FALSE),"Not Mapped")))))</f>
        <v>BLUE MOON</v>
      </c>
      <c r="S24" t="str">
        <f>IF($B24="","",IFERROR(VLOOKUP(VALUE($B24),'Customers Table (Enc)'!$A:$I,9,FALSE),"Not Found"))</f>
        <v>Bergen</v>
      </c>
      <c r="T24" t="str">
        <f t="shared" si="0"/>
        <v>BERGEN</v>
      </c>
      <c r="U24" t="str">
        <f t="shared" si="1"/>
        <v>BLUE MOON|BERGEN</v>
      </c>
      <c r="V24" t="str">
        <f>IF($B24="","",IF(R24="No Encompass Match","THEM",IF(R24="Not Mapped","Unable to Determine",IF(T24="SALES","Unable to Determine",IFERROR(INDEX('Master - US vs THEM'!$F:$F,MATCH(U24,'Master - US vs THEM'!$G:$G,0)),"No Territory Data")))))</f>
        <v>US</v>
      </c>
      <c r="W24" t="str">
        <f t="shared" si="2"/>
        <v>OK</v>
      </c>
      <c r="X24" t="str">
        <f t="shared" si="3"/>
        <v>US</v>
      </c>
    </row>
    <row r="25" spans="1:24" x14ac:dyDescent="0.2">
      <c r="A25">
        <v>24</v>
      </c>
      <c r="B25" t="s">
        <v>2284</v>
      </c>
      <c r="C25" t="s">
        <v>2285</v>
      </c>
      <c r="D25" t="s">
        <v>48</v>
      </c>
      <c r="E25" t="s">
        <v>2286</v>
      </c>
      <c r="F25" t="s">
        <v>2266</v>
      </c>
      <c r="G25" t="s">
        <v>2287</v>
      </c>
      <c r="H25" t="s">
        <v>8</v>
      </c>
      <c r="I25" t="s">
        <v>85</v>
      </c>
      <c r="J25" t="s">
        <v>44</v>
      </c>
      <c r="K25" t="s">
        <v>44</v>
      </c>
      <c r="L25" t="s">
        <v>45</v>
      </c>
      <c r="M25">
        <v>1</v>
      </c>
      <c r="N25" t="s">
        <v>875</v>
      </c>
      <c r="O25" t="str">
        <f>IF($B25="","",IFERROR(IF(ISNUMBER(MATCH($K25,'Brand Family Territory (Enc)'!$A$2:$A$296,0)),$K25,""),""))</f>
        <v/>
      </c>
      <c r="P25" t="str">
        <f>IF($B25="","",IFERROR(INDEX('Brand Crosswalk'!$F$2:$F$200,MATCH($K25,'Brand Crosswalk'!$A$2:$A$200,0)),"Not in Crosswalk"))</f>
        <v>Mapped</v>
      </c>
      <c r="Q25" t="str">
        <f>IF($B25="","",IFERROR(INDEX('Brand Crosswalk'!$C$2:$C$200,MATCH($K25,'Brand Crosswalk'!$A$2:$A$200,0)),""))</f>
        <v>Dg Yuengling Inc</v>
      </c>
      <c r="R25" t="str">
        <f>IF($B25="","",IF(O25&lt;&gt;"",O25,IF(P25="Mapped",Q25,IF(P25="No Encompass Match","No Encompass Match",IFERROR(VLOOKUP(IF($K25="",$J25,$K25),'Brands (Enc)'!$C$2:$D$2699,2,FALSE),"Not Mapped")))))</f>
        <v>Dg Yuengling Inc</v>
      </c>
      <c r="S25" t="str">
        <f>IF($B25="","",IFERROR(VLOOKUP(VALUE($B25),'Customers Table (Enc)'!$A:$I,9,FALSE),"Not Found"))</f>
        <v>Bergen</v>
      </c>
      <c r="T25" t="str">
        <f t="shared" si="0"/>
        <v>BERGEN</v>
      </c>
      <c r="U25" t="str">
        <f t="shared" si="1"/>
        <v>Dg Yuengling Inc|BERGEN</v>
      </c>
      <c r="V25" t="str">
        <f>IF($B25="","",IF(R25="No Encompass Match","THEM",IF(R25="Not Mapped","Unable to Determine",IF(T25="SALES","Unable to Determine",IFERROR(INDEX('Master - US vs THEM'!$F:$F,MATCH(U25,'Master - US vs THEM'!$G:$G,0)),"No Territory Data")))))</f>
        <v>US</v>
      </c>
      <c r="W25" t="str">
        <f t="shared" si="2"/>
        <v>OK</v>
      </c>
      <c r="X25" t="str">
        <f t="shared" si="3"/>
        <v>US</v>
      </c>
    </row>
    <row r="26" spans="1:24" x14ac:dyDescent="0.2">
      <c r="A26">
        <v>25</v>
      </c>
      <c r="B26" t="s">
        <v>2284</v>
      </c>
      <c r="C26" t="s">
        <v>2285</v>
      </c>
      <c r="D26" t="s">
        <v>48</v>
      </c>
      <c r="E26" t="s">
        <v>2286</v>
      </c>
      <c r="F26" t="s">
        <v>2266</v>
      </c>
      <c r="G26" t="s">
        <v>2287</v>
      </c>
      <c r="H26" t="s">
        <v>8</v>
      </c>
      <c r="I26" t="s">
        <v>85</v>
      </c>
      <c r="J26" t="s">
        <v>2086</v>
      </c>
      <c r="K26" t="s">
        <v>166</v>
      </c>
      <c r="L26" t="s">
        <v>141</v>
      </c>
      <c r="M26">
        <v>1</v>
      </c>
      <c r="N26" t="s">
        <v>875</v>
      </c>
      <c r="O26" t="str">
        <f>IF($B26="","",IFERROR(IF(ISNUMBER(MATCH($K26,'Brand Family Territory (Enc)'!$A$2:$A$296,0)),$K26,""),""))</f>
        <v>BLUE MOON</v>
      </c>
      <c r="P26" t="str">
        <f>IF($B26="","",IFERROR(INDEX('Brand Crosswalk'!$F$2:$F$200,MATCH($K26,'Brand Crosswalk'!$A$2:$A$200,0)),"Not in Crosswalk"))</f>
        <v>Not in Crosswalk</v>
      </c>
      <c r="Q26" t="str">
        <f>IF($B26="","",IFERROR(INDEX('Brand Crosswalk'!$C$2:$C$200,MATCH($K26,'Brand Crosswalk'!$A$2:$A$200,0)),""))</f>
        <v/>
      </c>
      <c r="R26" t="str">
        <f>IF($B26="","",IF(O26&lt;&gt;"",O26,IF(P26="Mapped",Q26,IF(P26="No Encompass Match","No Encompass Match",IFERROR(VLOOKUP(IF($K26="",$J26,$K26),'Brands (Enc)'!$C$2:$D$2699,2,FALSE),"Not Mapped")))))</f>
        <v>BLUE MOON</v>
      </c>
      <c r="S26" t="str">
        <f>IF($B26="","",IFERROR(VLOOKUP(VALUE($B26),'Customers Table (Enc)'!$A:$I,9,FALSE),"Not Found"))</f>
        <v>Bergen</v>
      </c>
      <c r="T26" t="str">
        <f t="shared" si="0"/>
        <v>BERGEN</v>
      </c>
      <c r="U26" t="str">
        <f t="shared" si="1"/>
        <v>BLUE MOON|BERGEN</v>
      </c>
      <c r="V26" t="str">
        <f>IF($B26="","",IF(R26="No Encompass Match","THEM",IF(R26="Not Mapped","Unable to Determine",IF(T26="SALES","Unable to Determine",IFERROR(INDEX('Master - US vs THEM'!$F:$F,MATCH(U26,'Master - US vs THEM'!$G:$G,0)),"No Territory Data")))))</f>
        <v>US</v>
      </c>
      <c r="W26" t="str">
        <f t="shared" si="2"/>
        <v>OK</v>
      </c>
      <c r="X26" t="str">
        <f t="shared" si="3"/>
        <v>US</v>
      </c>
    </row>
    <row r="27" spans="1:24" x14ac:dyDescent="0.2">
      <c r="A27">
        <v>26</v>
      </c>
      <c r="B27" t="s">
        <v>2284</v>
      </c>
      <c r="C27" t="s">
        <v>2285</v>
      </c>
      <c r="D27" t="s">
        <v>48</v>
      </c>
      <c r="E27" t="s">
        <v>2286</v>
      </c>
      <c r="F27" t="s">
        <v>2266</v>
      </c>
      <c r="G27" t="s">
        <v>2287</v>
      </c>
      <c r="H27" t="s">
        <v>8</v>
      </c>
      <c r="I27" t="s">
        <v>85</v>
      </c>
      <c r="J27" t="s">
        <v>535</v>
      </c>
      <c r="K27" t="s">
        <v>358</v>
      </c>
      <c r="L27" t="s">
        <v>155</v>
      </c>
      <c r="M27">
        <v>1</v>
      </c>
      <c r="N27" t="s">
        <v>875</v>
      </c>
      <c r="O27" t="str">
        <f>IF($B27="","",IFERROR(IF(ISNUMBER(MATCH($K27,'Brand Family Territory (Enc)'!$A$2:$A$296,0)),$K27,""),""))</f>
        <v/>
      </c>
      <c r="P27" t="str">
        <f>IF($B27="","",IFERROR(INDEX('Brand Crosswalk'!$F$2:$F$200,MATCH($K27,'Brand Crosswalk'!$A$2:$A$200,0)),"Not in Crosswalk"))</f>
        <v>Mapped</v>
      </c>
      <c r="Q27" t="str">
        <f>IF($B27="","",IFERROR(INDEX('Brand Crosswalk'!$C$2:$C$200,MATCH($K27,'Brand Crosswalk'!$A$2:$A$200,0)),""))</f>
        <v>Samuel Adams</v>
      </c>
      <c r="R27" t="str">
        <f>IF($B27="","",IF(O27&lt;&gt;"",O27,IF(P27="Mapped",Q27,IF(P27="No Encompass Match","No Encompass Match",IFERROR(VLOOKUP(IF($K27="",$J27,$K27),'Brands (Enc)'!$C$2:$D$2699,2,FALSE),"Not Mapped")))))</f>
        <v>Samuel Adams</v>
      </c>
      <c r="S27" t="str">
        <f>IF($B27="","",IFERROR(VLOOKUP(VALUE($B27),'Customers Table (Enc)'!$A:$I,9,FALSE),"Not Found"))</f>
        <v>Bergen</v>
      </c>
      <c r="T27" t="str">
        <f t="shared" si="0"/>
        <v>BERGEN</v>
      </c>
      <c r="U27" t="str">
        <f t="shared" si="1"/>
        <v>Samuel Adams|BERGEN</v>
      </c>
      <c r="V27" t="str">
        <f>IF($B27="","",IF(R27="No Encompass Match","THEM",IF(R27="Not Mapped","Unable to Determine",IF(T27="SALES","Unable to Determine",IFERROR(INDEX('Master - US vs THEM'!$F:$F,MATCH(U27,'Master - US vs THEM'!$G:$G,0)),"No Territory Data")))))</f>
        <v>US</v>
      </c>
      <c r="W27" t="str">
        <f t="shared" si="2"/>
        <v>OK</v>
      </c>
      <c r="X27" t="str">
        <f t="shared" si="3"/>
        <v>US</v>
      </c>
    </row>
    <row r="28" spans="1:24" x14ac:dyDescent="0.2">
      <c r="A28">
        <v>27</v>
      </c>
      <c r="B28" t="s">
        <v>2284</v>
      </c>
      <c r="C28" t="s">
        <v>2285</v>
      </c>
      <c r="D28" t="s">
        <v>48</v>
      </c>
      <c r="E28" t="s">
        <v>2286</v>
      </c>
      <c r="F28" t="s">
        <v>2266</v>
      </c>
      <c r="G28" t="s">
        <v>2287</v>
      </c>
      <c r="H28" t="s">
        <v>8</v>
      </c>
      <c r="I28" t="s">
        <v>85</v>
      </c>
      <c r="J28" t="s">
        <v>395</v>
      </c>
      <c r="K28" t="s">
        <v>396</v>
      </c>
      <c r="L28" t="s">
        <v>155</v>
      </c>
      <c r="M28">
        <v>1</v>
      </c>
      <c r="N28" t="s">
        <v>875</v>
      </c>
      <c r="O28" t="str">
        <f>IF($B28="","",IFERROR(IF(ISNUMBER(MATCH($K28,'Brand Family Territory (Enc)'!$A$2:$A$296,0)),$K28,""),""))</f>
        <v/>
      </c>
      <c r="P28" t="str">
        <f>IF($B28="","",IFERROR(INDEX('Brand Crosswalk'!$F$2:$F$200,MATCH($K28,'Brand Crosswalk'!$A$2:$A$200,0)),"Not in Crosswalk"))</f>
        <v>Mapped</v>
      </c>
      <c r="Q28" t="str">
        <f>IF($B28="","",IFERROR(INDEX('Brand Crosswalk'!$C$2:$C$200,MATCH($K28,'Brand Crosswalk'!$A$2:$A$200,0)),""))</f>
        <v>Dogfish Head Beer</v>
      </c>
      <c r="R28" t="str">
        <f>IF($B28="","",IF(O28&lt;&gt;"",O28,IF(P28="Mapped",Q28,IF(P28="No Encompass Match","No Encompass Match",IFERROR(VLOOKUP(IF($K28="",$J28,$K28),'Brands (Enc)'!$C$2:$D$2699,2,FALSE),"Not Mapped")))))</f>
        <v>Dogfish Head Beer</v>
      </c>
      <c r="S28" t="str">
        <f>IF($B28="","",IFERROR(VLOOKUP(VALUE($B28),'Customers Table (Enc)'!$A:$I,9,FALSE),"Not Found"))</f>
        <v>Bergen</v>
      </c>
      <c r="T28" t="str">
        <f t="shared" si="0"/>
        <v>BERGEN</v>
      </c>
      <c r="U28" t="str">
        <f t="shared" si="1"/>
        <v>Dogfish Head Beer|BERGEN</v>
      </c>
      <c r="V28" t="str">
        <f>IF($B28="","",IF(R28="No Encompass Match","THEM",IF(R28="Not Mapped","Unable to Determine",IF(T28="SALES","Unable to Determine",IFERROR(INDEX('Master - US vs THEM'!$F:$F,MATCH(U28,'Master - US vs THEM'!$G:$G,0)),"No Territory Data")))))</f>
        <v>US</v>
      </c>
      <c r="W28" t="str">
        <f t="shared" si="2"/>
        <v>OK</v>
      </c>
      <c r="X28" t="str">
        <f t="shared" si="3"/>
        <v>US</v>
      </c>
    </row>
    <row r="29" spans="1:24" x14ac:dyDescent="0.2">
      <c r="A29">
        <v>28</v>
      </c>
      <c r="B29" t="s">
        <v>2284</v>
      </c>
      <c r="C29" t="s">
        <v>2285</v>
      </c>
      <c r="D29" t="s">
        <v>48</v>
      </c>
      <c r="E29" t="s">
        <v>2286</v>
      </c>
      <c r="F29" t="s">
        <v>2266</v>
      </c>
      <c r="G29" t="s">
        <v>2287</v>
      </c>
      <c r="H29" t="s">
        <v>8</v>
      </c>
      <c r="I29" t="s">
        <v>85</v>
      </c>
      <c r="J29" t="s">
        <v>140</v>
      </c>
      <c r="K29" t="s">
        <v>140</v>
      </c>
      <c r="L29" t="s">
        <v>141</v>
      </c>
      <c r="M29">
        <v>1</v>
      </c>
      <c r="N29" t="s">
        <v>875</v>
      </c>
      <c r="O29" t="str">
        <f>IF($B29="","",IFERROR(IF(ISNUMBER(MATCH($K29,'Brand Family Territory (Enc)'!$A$2:$A$296,0)),$K29,""),""))</f>
        <v/>
      </c>
      <c r="P29" t="str">
        <f>IF($B29="","",IFERROR(INDEX('Brand Crosswalk'!$F$2:$F$200,MATCH($K29,'Brand Crosswalk'!$A$2:$A$200,0)),"Not in Crosswalk"))</f>
        <v>Mapped</v>
      </c>
      <c r="Q29" t="str">
        <f>IF($B29="","",IFERROR(INDEX('Brand Crosswalk'!$C$2:$C$200,MATCH($K29,'Brand Crosswalk'!$A$2:$A$200,0)),""))</f>
        <v>Peroni</v>
      </c>
      <c r="R29" t="str">
        <f>IF($B29="","",IF(O29&lt;&gt;"",O29,IF(P29="Mapped",Q29,IF(P29="No Encompass Match","No Encompass Match",IFERROR(VLOOKUP(IF($K29="",$J29,$K29),'Brands (Enc)'!$C$2:$D$2699,2,FALSE),"Not Mapped")))))</f>
        <v>Peroni</v>
      </c>
      <c r="S29" t="str">
        <f>IF($B29="","",IFERROR(VLOOKUP(VALUE($B29),'Customers Table (Enc)'!$A:$I,9,FALSE),"Not Found"))</f>
        <v>Bergen</v>
      </c>
      <c r="T29" t="str">
        <f t="shared" si="0"/>
        <v>BERGEN</v>
      </c>
      <c r="U29" t="str">
        <f t="shared" si="1"/>
        <v>Peroni|BERGEN</v>
      </c>
      <c r="V29" t="str">
        <f>IF($B29="","",IF(R29="No Encompass Match","THEM",IF(R29="Not Mapped","Unable to Determine",IF(T29="SALES","Unable to Determine",IFERROR(INDEX('Master - US vs THEM'!$F:$F,MATCH(U29,'Master - US vs THEM'!$G:$G,0)),"No Territory Data")))))</f>
        <v>US</v>
      </c>
      <c r="W29" t="str">
        <f t="shared" si="2"/>
        <v>OK</v>
      </c>
      <c r="X29" t="str">
        <f t="shared" si="3"/>
        <v>US</v>
      </c>
    </row>
    <row r="30" spans="1:24" x14ac:dyDescent="0.2">
      <c r="A30">
        <v>29</v>
      </c>
      <c r="B30" t="s">
        <v>2280</v>
      </c>
      <c r="C30" t="s">
        <v>2281</v>
      </c>
      <c r="D30" t="s">
        <v>81</v>
      </c>
      <c r="E30" t="s">
        <v>2282</v>
      </c>
      <c r="F30" t="s">
        <v>2266</v>
      </c>
      <c r="G30" t="s">
        <v>2283</v>
      </c>
      <c r="H30" t="s">
        <v>8</v>
      </c>
      <c r="I30" t="s">
        <v>85</v>
      </c>
      <c r="J30" t="s">
        <v>142</v>
      </c>
      <c r="K30" t="s">
        <v>143</v>
      </c>
      <c r="L30" t="s">
        <v>141</v>
      </c>
      <c r="M30">
        <v>1</v>
      </c>
      <c r="N30" t="s">
        <v>875</v>
      </c>
      <c r="O30" t="str">
        <f>IF($B30="","",IFERROR(IF(ISNUMBER(MATCH($K30,'Brand Family Territory (Enc)'!$A$2:$A$296,0)),$K30,""),""))</f>
        <v/>
      </c>
      <c r="P30" t="str">
        <f>IF($B30="","",IFERROR(INDEX('Brand Crosswalk'!$F$2:$F$200,MATCH($K30,'Brand Crosswalk'!$A$2:$A$200,0)),"Not in Crosswalk"))</f>
        <v>Mapped</v>
      </c>
      <c r="Q30" t="str">
        <f>IF($B30="","",IFERROR(INDEX('Brand Crosswalk'!$C$2:$C$200,MATCH($K30,'Brand Crosswalk'!$A$2:$A$200,0)),""))</f>
        <v>Lite</v>
      </c>
      <c r="R30" t="str">
        <f>IF($B30="","",IF(O30&lt;&gt;"",O30,IF(P30="Mapped",Q30,IF(P30="No Encompass Match","No Encompass Match",IFERROR(VLOOKUP(IF($K30="",$J30,$K30),'Brands (Enc)'!$C$2:$D$2699,2,FALSE),"Not Mapped")))))</f>
        <v>Lite</v>
      </c>
      <c r="S30" t="str">
        <f>IF($B30="","",IFERROR(VLOOKUP(VALUE($B30),'Customers Table (Enc)'!$A:$I,9,FALSE),"Not Found"))</f>
        <v>Bergen</v>
      </c>
      <c r="T30" t="str">
        <f t="shared" si="0"/>
        <v>BERGEN</v>
      </c>
      <c r="U30" t="str">
        <f t="shared" si="1"/>
        <v>Lite|BERGEN</v>
      </c>
      <c r="V30" t="str">
        <f>IF($B30="","",IF(R30="No Encompass Match","THEM",IF(R30="Not Mapped","Unable to Determine",IF(T30="SALES","Unable to Determine",IFERROR(INDEX('Master - US vs THEM'!$F:$F,MATCH(U30,'Master - US vs THEM'!$G:$G,0)),"No Territory Data")))))</f>
        <v>US</v>
      </c>
      <c r="W30" t="str">
        <f t="shared" si="2"/>
        <v>OK</v>
      </c>
      <c r="X30" t="str">
        <f t="shared" si="3"/>
        <v>US</v>
      </c>
    </row>
    <row r="31" spans="1:24" x14ac:dyDescent="0.2">
      <c r="A31">
        <v>30</v>
      </c>
      <c r="B31" t="s">
        <v>2280</v>
      </c>
      <c r="C31" t="s">
        <v>2281</v>
      </c>
      <c r="D31" t="s">
        <v>81</v>
      </c>
      <c r="E31" t="s">
        <v>2282</v>
      </c>
      <c r="F31" t="s">
        <v>2266</v>
      </c>
      <c r="G31" t="s">
        <v>2283</v>
      </c>
      <c r="H31" t="s">
        <v>8</v>
      </c>
      <c r="I31" t="s">
        <v>85</v>
      </c>
      <c r="J31" t="s">
        <v>140</v>
      </c>
      <c r="K31" t="s">
        <v>140</v>
      </c>
      <c r="L31" t="s">
        <v>141</v>
      </c>
      <c r="M31">
        <v>1</v>
      </c>
      <c r="N31" t="s">
        <v>875</v>
      </c>
      <c r="O31" t="str">
        <f>IF($B31="","",IFERROR(IF(ISNUMBER(MATCH($K31,'Brand Family Territory (Enc)'!$A$2:$A$296,0)),$K31,""),""))</f>
        <v/>
      </c>
      <c r="P31" t="str">
        <f>IF($B31="","",IFERROR(INDEX('Brand Crosswalk'!$F$2:$F$200,MATCH($K31,'Brand Crosswalk'!$A$2:$A$200,0)),"Not in Crosswalk"))</f>
        <v>Mapped</v>
      </c>
      <c r="Q31" t="str">
        <f>IF($B31="","",IFERROR(INDEX('Brand Crosswalk'!$C$2:$C$200,MATCH($K31,'Brand Crosswalk'!$A$2:$A$200,0)),""))</f>
        <v>Peroni</v>
      </c>
      <c r="R31" t="str">
        <f>IF($B31="","",IF(O31&lt;&gt;"",O31,IF(P31="Mapped",Q31,IF(P31="No Encompass Match","No Encompass Match",IFERROR(VLOOKUP(IF($K31="",$J31,$K31),'Brands (Enc)'!$C$2:$D$2699,2,FALSE),"Not Mapped")))))</f>
        <v>Peroni</v>
      </c>
      <c r="S31" t="str">
        <f>IF($B31="","",IFERROR(VLOOKUP(VALUE($B31),'Customers Table (Enc)'!$A:$I,9,FALSE),"Not Found"))</f>
        <v>Bergen</v>
      </c>
      <c r="T31" t="str">
        <f t="shared" si="0"/>
        <v>BERGEN</v>
      </c>
      <c r="U31" t="str">
        <f t="shared" si="1"/>
        <v>Peroni|BERGEN</v>
      </c>
      <c r="V31" t="str">
        <f>IF($B31="","",IF(R31="No Encompass Match","THEM",IF(R31="Not Mapped","Unable to Determine",IF(T31="SALES","Unable to Determine",IFERROR(INDEX('Master - US vs THEM'!$F:$F,MATCH(U31,'Master - US vs THEM'!$G:$G,0)),"No Territory Data")))))</f>
        <v>US</v>
      </c>
      <c r="W31" t="str">
        <f t="shared" si="2"/>
        <v>OK</v>
      </c>
      <c r="X31" t="str">
        <f t="shared" si="3"/>
        <v>US</v>
      </c>
    </row>
    <row r="32" spans="1:24" x14ac:dyDescent="0.2">
      <c r="A32">
        <v>31</v>
      </c>
      <c r="B32" t="s">
        <v>2280</v>
      </c>
      <c r="C32" t="s">
        <v>2281</v>
      </c>
      <c r="D32" t="s">
        <v>81</v>
      </c>
      <c r="E32" t="s">
        <v>2282</v>
      </c>
      <c r="F32" t="s">
        <v>2266</v>
      </c>
      <c r="G32" t="s">
        <v>2283</v>
      </c>
      <c r="H32" t="s">
        <v>8</v>
      </c>
      <c r="I32" t="s">
        <v>85</v>
      </c>
      <c r="J32" t="s">
        <v>2086</v>
      </c>
      <c r="K32" t="s">
        <v>166</v>
      </c>
      <c r="L32" t="s">
        <v>141</v>
      </c>
      <c r="M32">
        <v>1</v>
      </c>
      <c r="N32" t="s">
        <v>875</v>
      </c>
      <c r="O32" t="str">
        <f>IF($B32="","",IFERROR(IF(ISNUMBER(MATCH($K32,'Brand Family Territory (Enc)'!$A$2:$A$296,0)),$K32,""),""))</f>
        <v>BLUE MOON</v>
      </c>
      <c r="P32" t="str">
        <f>IF($B32="","",IFERROR(INDEX('Brand Crosswalk'!$F$2:$F$200,MATCH($K32,'Brand Crosswalk'!$A$2:$A$200,0)),"Not in Crosswalk"))</f>
        <v>Not in Crosswalk</v>
      </c>
      <c r="Q32" t="str">
        <f>IF($B32="","",IFERROR(INDEX('Brand Crosswalk'!$C$2:$C$200,MATCH($K32,'Brand Crosswalk'!$A$2:$A$200,0)),""))</f>
        <v/>
      </c>
      <c r="R32" t="str">
        <f>IF($B32="","",IF(O32&lt;&gt;"",O32,IF(P32="Mapped",Q32,IF(P32="No Encompass Match","No Encompass Match",IFERROR(VLOOKUP(IF($K32="",$J32,$K32),'Brands (Enc)'!$C$2:$D$2699,2,FALSE),"Not Mapped")))))</f>
        <v>BLUE MOON</v>
      </c>
      <c r="S32" t="str">
        <f>IF($B32="","",IFERROR(VLOOKUP(VALUE($B32),'Customers Table (Enc)'!$A:$I,9,FALSE),"Not Found"))</f>
        <v>Bergen</v>
      </c>
      <c r="T32" t="str">
        <f t="shared" si="0"/>
        <v>BERGEN</v>
      </c>
      <c r="U32" t="str">
        <f t="shared" si="1"/>
        <v>BLUE MOON|BERGEN</v>
      </c>
      <c r="V32" t="str">
        <f>IF($B32="","",IF(R32="No Encompass Match","THEM",IF(R32="Not Mapped","Unable to Determine",IF(T32="SALES","Unable to Determine",IFERROR(INDEX('Master - US vs THEM'!$F:$F,MATCH(U32,'Master - US vs THEM'!$G:$G,0)),"No Territory Data")))))</f>
        <v>US</v>
      </c>
      <c r="W32" t="str">
        <f t="shared" si="2"/>
        <v>OK</v>
      </c>
      <c r="X32" t="str">
        <f t="shared" si="3"/>
        <v>US</v>
      </c>
    </row>
    <row r="33" spans="1:24" x14ac:dyDescent="0.2">
      <c r="A33">
        <v>32</v>
      </c>
      <c r="B33" t="s">
        <v>2276</v>
      </c>
      <c r="C33" t="s">
        <v>2277</v>
      </c>
      <c r="D33" t="s">
        <v>48</v>
      </c>
      <c r="E33" t="s">
        <v>2278</v>
      </c>
      <c r="F33" t="s">
        <v>2266</v>
      </c>
      <c r="G33" t="s">
        <v>2279</v>
      </c>
      <c r="H33" t="s">
        <v>8</v>
      </c>
      <c r="I33" t="s">
        <v>85</v>
      </c>
      <c r="J33" t="s">
        <v>181</v>
      </c>
      <c r="K33" t="s">
        <v>182</v>
      </c>
      <c r="L33" t="s">
        <v>24</v>
      </c>
      <c r="M33">
        <v>1</v>
      </c>
      <c r="N33" t="s">
        <v>875</v>
      </c>
      <c r="O33" t="str">
        <f>IF($B33="","",IFERROR(IF(ISNUMBER(MATCH($K33,'Brand Family Territory (Enc)'!$A$2:$A$296,0)),$K33,""),""))</f>
        <v/>
      </c>
      <c r="P33" t="str">
        <f>IF($B33="","",IFERROR(INDEX('Brand Crosswalk'!$F$2:$F$200,MATCH($K33,'Brand Crosswalk'!$A$2:$A$200,0)),"Not in Crosswalk"))</f>
        <v>Mapped</v>
      </c>
      <c r="Q33" t="str">
        <f>IF($B33="","",IFERROR(INDEX('Brand Crosswalk'!$C$2:$C$200,MATCH($K33,'Brand Crosswalk'!$A$2:$A$200,0)),""))</f>
        <v>Modelo Especial</v>
      </c>
      <c r="R33" t="str">
        <f>IF($B33="","",IF(O33&lt;&gt;"",O33,IF(P33="Mapped",Q33,IF(P33="No Encompass Match","No Encompass Match",IFERROR(VLOOKUP(IF($K33="",$J33,$K33),'Brands (Enc)'!$C$2:$D$2699,2,FALSE),"Not Mapped")))))</f>
        <v>Modelo Especial</v>
      </c>
      <c r="S33" t="str">
        <f>IF($B33="","",IFERROR(VLOOKUP(VALUE($B33),'Customers Table (Enc)'!$A:$I,9,FALSE),"Not Found"))</f>
        <v>Bergen</v>
      </c>
      <c r="T33" t="str">
        <f t="shared" si="0"/>
        <v>BERGEN</v>
      </c>
      <c r="U33" t="str">
        <f t="shared" si="1"/>
        <v>Modelo Especial|BERGEN</v>
      </c>
      <c r="V33" t="str">
        <f>IF($B33="","",IF(R33="No Encompass Match","THEM",IF(R33="Not Mapped","Unable to Determine",IF(T33="SALES","Unable to Determine",IFERROR(INDEX('Master - US vs THEM'!$F:$F,MATCH(U33,'Master - US vs THEM'!$G:$G,0)),"No Territory Data")))))</f>
        <v>US</v>
      </c>
      <c r="W33" t="str">
        <f t="shared" si="2"/>
        <v>OK</v>
      </c>
      <c r="X33" t="str">
        <f t="shared" si="3"/>
        <v>US</v>
      </c>
    </row>
    <row r="34" spans="1:24" x14ac:dyDescent="0.2">
      <c r="A34">
        <v>33</v>
      </c>
      <c r="B34" t="s">
        <v>2276</v>
      </c>
      <c r="C34" t="s">
        <v>2277</v>
      </c>
      <c r="D34" t="s">
        <v>48</v>
      </c>
      <c r="E34" t="s">
        <v>2278</v>
      </c>
      <c r="F34" t="s">
        <v>2266</v>
      </c>
      <c r="G34" t="s">
        <v>2279</v>
      </c>
      <c r="H34" t="s">
        <v>8</v>
      </c>
      <c r="I34" t="s">
        <v>85</v>
      </c>
      <c r="J34" t="s">
        <v>144</v>
      </c>
      <c r="K34" t="s">
        <v>145</v>
      </c>
      <c r="L34" t="s">
        <v>141</v>
      </c>
      <c r="M34">
        <v>1</v>
      </c>
      <c r="N34" t="s">
        <v>875</v>
      </c>
      <c r="O34" t="str">
        <f>IF($B34="","",IFERROR(IF(ISNUMBER(MATCH($K34,'Brand Family Territory (Enc)'!$A$2:$A$296,0)),$K34,""),""))</f>
        <v>COORS LIGHT</v>
      </c>
      <c r="P34" t="str">
        <f>IF($B34="","",IFERROR(INDEX('Brand Crosswalk'!$F$2:$F$200,MATCH($K34,'Brand Crosswalk'!$A$2:$A$200,0)),"Not in Crosswalk"))</f>
        <v>Not in Crosswalk</v>
      </c>
      <c r="Q34" t="str">
        <f>IF($B34="","",IFERROR(INDEX('Brand Crosswalk'!$C$2:$C$200,MATCH($K34,'Brand Crosswalk'!$A$2:$A$200,0)),""))</f>
        <v/>
      </c>
      <c r="R34" t="str">
        <f>IF($B34="","",IF(O34&lt;&gt;"",O34,IF(P34="Mapped",Q34,IF(P34="No Encompass Match","No Encompass Match",IFERROR(VLOOKUP(IF($K34="",$J34,$K34),'Brands (Enc)'!$C$2:$D$2699,2,FALSE),"Not Mapped")))))</f>
        <v>COORS LIGHT</v>
      </c>
      <c r="S34" t="str">
        <f>IF($B34="","",IFERROR(VLOOKUP(VALUE($B34),'Customers Table (Enc)'!$A:$I,9,FALSE),"Not Found"))</f>
        <v>Bergen</v>
      </c>
      <c r="T34" t="str">
        <f t="shared" si="0"/>
        <v>BERGEN</v>
      </c>
      <c r="U34" t="str">
        <f t="shared" si="1"/>
        <v>COORS LIGHT|BERGEN</v>
      </c>
      <c r="V34" t="str">
        <f>IF($B34="","",IF(R34="No Encompass Match","THEM",IF(R34="Not Mapped","Unable to Determine",IF(T34="SALES","Unable to Determine",IFERROR(INDEX('Master - US vs THEM'!$F:$F,MATCH(U34,'Master - US vs THEM'!$G:$G,0)),"No Territory Data")))))</f>
        <v>US</v>
      </c>
      <c r="W34" t="str">
        <f t="shared" si="2"/>
        <v>OK</v>
      </c>
      <c r="X34" t="str">
        <f t="shared" si="3"/>
        <v>US</v>
      </c>
    </row>
    <row r="35" spans="1:24" x14ac:dyDescent="0.2">
      <c r="A35">
        <v>34</v>
      </c>
      <c r="B35" t="s">
        <v>2276</v>
      </c>
      <c r="C35" t="s">
        <v>2277</v>
      </c>
      <c r="D35" t="s">
        <v>48</v>
      </c>
      <c r="E35" t="s">
        <v>2278</v>
      </c>
      <c r="F35" t="s">
        <v>2266</v>
      </c>
      <c r="G35" t="s">
        <v>2279</v>
      </c>
      <c r="H35" t="s">
        <v>8</v>
      </c>
      <c r="I35" t="s">
        <v>85</v>
      </c>
      <c r="J35" t="s">
        <v>2086</v>
      </c>
      <c r="K35" t="s">
        <v>166</v>
      </c>
      <c r="L35" t="s">
        <v>141</v>
      </c>
      <c r="M35">
        <v>1</v>
      </c>
      <c r="N35" t="s">
        <v>875</v>
      </c>
      <c r="O35" t="str">
        <f>IF($B35="","",IFERROR(IF(ISNUMBER(MATCH($K35,'Brand Family Territory (Enc)'!$A$2:$A$296,0)),$K35,""),""))</f>
        <v>BLUE MOON</v>
      </c>
      <c r="P35" t="str">
        <f>IF($B35="","",IFERROR(INDEX('Brand Crosswalk'!$F$2:$F$200,MATCH($K35,'Brand Crosswalk'!$A$2:$A$200,0)),"Not in Crosswalk"))</f>
        <v>Not in Crosswalk</v>
      </c>
      <c r="Q35" t="str">
        <f>IF($B35="","",IFERROR(INDEX('Brand Crosswalk'!$C$2:$C$200,MATCH($K35,'Brand Crosswalk'!$A$2:$A$200,0)),""))</f>
        <v/>
      </c>
      <c r="R35" t="str">
        <f>IF($B35="","",IF(O35&lt;&gt;"",O35,IF(P35="Mapped",Q35,IF(P35="No Encompass Match","No Encompass Match",IFERROR(VLOOKUP(IF($K35="",$J35,$K35),'Brands (Enc)'!$C$2:$D$2699,2,FALSE),"Not Mapped")))))</f>
        <v>BLUE MOON</v>
      </c>
      <c r="S35" t="str">
        <f>IF($B35="","",IFERROR(VLOOKUP(VALUE($B35),'Customers Table (Enc)'!$A:$I,9,FALSE),"Not Found"))</f>
        <v>Bergen</v>
      </c>
      <c r="T35" t="str">
        <f t="shared" si="0"/>
        <v>BERGEN</v>
      </c>
      <c r="U35" t="str">
        <f t="shared" si="1"/>
        <v>BLUE MOON|BERGEN</v>
      </c>
      <c r="V35" t="str">
        <f>IF($B35="","",IF(R35="No Encompass Match","THEM",IF(R35="Not Mapped","Unable to Determine",IF(T35="SALES","Unable to Determine",IFERROR(INDEX('Master - US vs THEM'!$F:$F,MATCH(U35,'Master - US vs THEM'!$G:$G,0)),"No Territory Data")))))</f>
        <v>US</v>
      </c>
      <c r="W35" t="str">
        <f t="shared" si="2"/>
        <v>OK</v>
      </c>
      <c r="X35" t="str">
        <f t="shared" si="3"/>
        <v>US</v>
      </c>
    </row>
    <row r="36" spans="1:24" x14ac:dyDescent="0.2">
      <c r="A36">
        <v>35</v>
      </c>
      <c r="B36" t="s">
        <v>2272</v>
      </c>
      <c r="C36" t="s">
        <v>2273</v>
      </c>
      <c r="D36" t="s">
        <v>48</v>
      </c>
      <c r="E36" t="s">
        <v>2274</v>
      </c>
      <c r="F36" t="s">
        <v>2266</v>
      </c>
      <c r="G36" t="s">
        <v>2275</v>
      </c>
      <c r="H36" t="s">
        <v>8</v>
      </c>
      <c r="I36" t="s">
        <v>85</v>
      </c>
      <c r="J36" t="s">
        <v>213</v>
      </c>
      <c r="K36" t="s">
        <v>214</v>
      </c>
      <c r="L36" t="s">
        <v>215</v>
      </c>
      <c r="M36">
        <v>1</v>
      </c>
      <c r="N36" t="s">
        <v>875</v>
      </c>
      <c r="O36" t="str">
        <f>IF($B36="","",IFERROR(IF(ISNUMBER(MATCH($K36,'Brand Family Territory (Enc)'!$A$2:$A$296,0)),$K36,""),""))</f>
        <v/>
      </c>
      <c r="P36" t="str">
        <f>IF($B36="","",IFERROR(INDEX('Brand Crosswalk'!$F$2:$F$200,MATCH($K36,'Brand Crosswalk'!$A$2:$A$200,0)),"Not in Crosswalk"))</f>
        <v>Mapped</v>
      </c>
      <c r="Q36" t="str">
        <f>IF($B36="","",IFERROR(INDEX('Brand Crosswalk'!$C$2:$C$200,MATCH($K36,'Brand Crosswalk'!$A$2:$A$200,0)),""))</f>
        <v>New Belgium Brewing Company</v>
      </c>
      <c r="R36" t="str">
        <f>IF($B36="","",IF(O36&lt;&gt;"",O36,IF(P36="Mapped",Q36,IF(P36="No Encompass Match","No Encompass Match",IFERROR(VLOOKUP(IF($K36="",$J36,$K36),'Brands (Enc)'!$C$2:$D$2699,2,FALSE),"Not Mapped")))))</f>
        <v>New Belgium Brewing Company</v>
      </c>
      <c r="S36" t="str">
        <f>IF($B36="","",IFERROR(VLOOKUP(VALUE($B36),'Customers Table (Enc)'!$A:$I,9,FALSE),"Not Found"))</f>
        <v>Bergen</v>
      </c>
      <c r="T36" t="str">
        <f t="shared" si="0"/>
        <v>BERGEN</v>
      </c>
      <c r="U36" t="str">
        <f t="shared" si="1"/>
        <v>New Belgium Brewing Company|BERGEN</v>
      </c>
      <c r="V36" t="str">
        <f>IF($B36="","",IF(R36="No Encompass Match","THEM",IF(R36="Not Mapped","Unable to Determine",IF(T36="SALES","Unable to Determine",IFERROR(INDEX('Master - US vs THEM'!$F:$F,MATCH(U36,'Master - US vs THEM'!$G:$G,0)),"No Territory Data")))))</f>
        <v>US</v>
      </c>
      <c r="W36" t="str">
        <f t="shared" si="2"/>
        <v>OK</v>
      </c>
      <c r="X36" t="str">
        <f t="shared" si="3"/>
        <v>US</v>
      </c>
    </row>
    <row r="37" spans="1:24" x14ac:dyDescent="0.2">
      <c r="A37">
        <v>36</v>
      </c>
      <c r="B37" t="s">
        <v>2272</v>
      </c>
      <c r="C37" t="s">
        <v>2273</v>
      </c>
      <c r="D37" t="s">
        <v>48</v>
      </c>
      <c r="E37" t="s">
        <v>2274</v>
      </c>
      <c r="F37" t="s">
        <v>2266</v>
      </c>
      <c r="G37" t="s">
        <v>2275</v>
      </c>
      <c r="H37" t="s">
        <v>8</v>
      </c>
      <c r="I37" t="s">
        <v>85</v>
      </c>
      <c r="J37" t="s">
        <v>44</v>
      </c>
      <c r="K37" t="s">
        <v>44</v>
      </c>
      <c r="L37" t="s">
        <v>45</v>
      </c>
      <c r="M37">
        <v>1</v>
      </c>
      <c r="N37" t="s">
        <v>875</v>
      </c>
      <c r="O37" t="str">
        <f>IF($B37="","",IFERROR(IF(ISNUMBER(MATCH($K37,'Brand Family Territory (Enc)'!$A$2:$A$296,0)),$K37,""),""))</f>
        <v/>
      </c>
      <c r="P37" t="str">
        <f>IF($B37="","",IFERROR(INDEX('Brand Crosswalk'!$F$2:$F$200,MATCH($K37,'Brand Crosswalk'!$A$2:$A$200,0)),"Not in Crosswalk"))</f>
        <v>Mapped</v>
      </c>
      <c r="Q37" t="str">
        <f>IF($B37="","",IFERROR(INDEX('Brand Crosswalk'!$C$2:$C$200,MATCH($K37,'Brand Crosswalk'!$A$2:$A$200,0)),""))</f>
        <v>Dg Yuengling Inc</v>
      </c>
      <c r="R37" t="str">
        <f>IF($B37="","",IF(O37&lt;&gt;"",O37,IF(P37="Mapped",Q37,IF(P37="No Encompass Match","No Encompass Match",IFERROR(VLOOKUP(IF($K37="",$J37,$K37),'Brands (Enc)'!$C$2:$D$2699,2,FALSE),"Not Mapped")))))</f>
        <v>Dg Yuengling Inc</v>
      </c>
      <c r="S37" t="str">
        <f>IF($B37="","",IFERROR(VLOOKUP(VALUE($B37),'Customers Table (Enc)'!$A:$I,9,FALSE),"Not Found"))</f>
        <v>Bergen</v>
      </c>
      <c r="T37" t="str">
        <f t="shared" si="0"/>
        <v>BERGEN</v>
      </c>
      <c r="U37" t="str">
        <f t="shared" si="1"/>
        <v>Dg Yuengling Inc|BERGEN</v>
      </c>
      <c r="V37" t="str">
        <f>IF($B37="","",IF(R37="No Encompass Match","THEM",IF(R37="Not Mapped","Unable to Determine",IF(T37="SALES","Unable to Determine",IFERROR(INDEX('Master - US vs THEM'!$F:$F,MATCH(U37,'Master - US vs THEM'!$G:$G,0)),"No Territory Data")))))</f>
        <v>US</v>
      </c>
      <c r="W37" t="str">
        <f t="shared" si="2"/>
        <v>OK</v>
      </c>
      <c r="X37" t="str">
        <f t="shared" si="3"/>
        <v>US</v>
      </c>
    </row>
    <row r="38" spans="1:24" x14ac:dyDescent="0.2">
      <c r="A38">
        <v>37</v>
      </c>
      <c r="B38" t="s">
        <v>2272</v>
      </c>
      <c r="C38" t="s">
        <v>2273</v>
      </c>
      <c r="D38" t="s">
        <v>48</v>
      </c>
      <c r="E38" t="s">
        <v>2274</v>
      </c>
      <c r="F38" t="s">
        <v>2266</v>
      </c>
      <c r="G38" t="s">
        <v>2275</v>
      </c>
      <c r="H38" t="s">
        <v>8</v>
      </c>
      <c r="I38" t="s">
        <v>85</v>
      </c>
      <c r="J38" t="s">
        <v>535</v>
      </c>
      <c r="K38" t="s">
        <v>358</v>
      </c>
      <c r="L38" t="s">
        <v>155</v>
      </c>
      <c r="M38">
        <v>1</v>
      </c>
      <c r="N38" t="s">
        <v>875</v>
      </c>
      <c r="O38" t="str">
        <f>IF($B38="","",IFERROR(IF(ISNUMBER(MATCH($K38,'Brand Family Territory (Enc)'!$A$2:$A$296,0)),$K38,""),""))</f>
        <v/>
      </c>
      <c r="P38" t="str">
        <f>IF($B38="","",IFERROR(INDEX('Brand Crosswalk'!$F$2:$F$200,MATCH($K38,'Brand Crosswalk'!$A$2:$A$200,0)),"Not in Crosswalk"))</f>
        <v>Mapped</v>
      </c>
      <c r="Q38" t="str">
        <f>IF($B38="","",IFERROR(INDEX('Brand Crosswalk'!$C$2:$C$200,MATCH($K38,'Brand Crosswalk'!$A$2:$A$200,0)),""))</f>
        <v>Samuel Adams</v>
      </c>
      <c r="R38" t="str">
        <f>IF($B38="","",IF(O38&lt;&gt;"",O38,IF(P38="Mapped",Q38,IF(P38="No Encompass Match","No Encompass Match",IFERROR(VLOOKUP(IF($K38="",$J38,$K38),'Brands (Enc)'!$C$2:$D$2699,2,FALSE),"Not Mapped")))))</f>
        <v>Samuel Adams</v>
      </c>
      <c r="S38" t="str">
        <f>IF($B38="","",IFERROR(VLOOKUP(VALUE($B38),'Customers Table (Enc)'!$A:$I,9,FALSE),"Not Found"))</f>
        <v>Bergen</v>
      </c>
      <c r="T38" t="str">
        <f t="shared" si="0"/>
        <v>BERGEN</v>
      </c>
      <c r="U38" t="str">
        <f t="shared" si="1"/>
        <v>Samuel Adams|BERGEN</v>
      </c>
      <c r="V38" t="str">
        <f>IF($B38="","",IF(R38="No Encompass Match","THEM",IF(R38="Not Mapped","Unable to Determine",IF(T38="SALES","Unable to Determine",IFERROR(INDEX('Master - US vs THEM'!$F:$F,MATCH(U38,'Master - US vs THEM'!$G:$G,0)),"No Territory Data")))))</f>
        <v>US</v>
      </c>
      <c r="W38" t="str">
        <f t="shared" si="2"/>
        <v>OK</v>
      </c>
      <c r="X38" t="str">
        <f t="shared" si="3"/>
        <v>US</v>
      </c>
    </row>
    <row r="39" spans="1:24" x14ac:dyDescent="0.2">
      <c r="A39">
        <v>38</v>
      </c>
      <c r="B39" t="s">
        <v>2272</v>
      </c>
      <c r="C39" t="s">
        <v>2273</v>
      </c>
      <c r="D39" t="s">
        <v>48</v>
      </c>
      <c r="E39" t="s">
        <v>2274</v>
      </c>
      <c r="F39" t="s">
        <v>2266</v>
      </c>
      <c r="G39" t="s">
        <v>2275</v>
      </c>
      <c r="H39" t="s">
        <v>8</v>
      </c>
      <c r="I39" t="s">
        <v>85</v>
      </c>
      <c r="J39" t="s">
        <v>2086</v>
      </c>
      <c r="K39" t="s">
        <v>166</v>
      </c>
      <c r="L39" t="s">
        <v>141</v>
      </c>
      <c r="M39">
        <v>1</v>
      </c>
      <c r="N39" t="s">
        <v>875</v>
      </c>
      <c r="O39" t="str">
        <f>IF($B39="","",IFERROR(IF(ISNUMBER(MATCH($K39,'Brand Family Territory (Enc)'!$A$2:$A$296,0)),$K39,""),""))</f>
        <v>BLUE MOON</v>
      </c>
      <c r="P39" t="str">
        <f>IF($B39="","",IFERROR(INDEX('Brand Crosswalk'!$F$2:$F$200,MATCH($K39,'Brand Crosswalk'!$A$2:$A$200,0)),"Not in Crosswalk"))</f>
        <v>Not in Crosswalk</v>
      </c>
      <c r="Q39" t="str">
        <f>IF($B39="","",IFERROR(INDEX('Brand Crosswalk'!$C$2:$C$200,MATCH($K39,'Brand Crosswalk'!$A$2:$A$200,0)),""))</f>
        <v/>
      </c>
      <c r="R39" t="str">
        <f>IF($B39="","",IF(O39&lt;&gt;"",O39,IF(P39="Mapped",Q39,IF(P39="No Encompass Match","No Encompass Match",IFERROR(VLOOKUP(IF($K39="",$J39,$K39),'Brands (Enc)'!$C$2:$D$2699,2,FALSE),"Not Mapped")))))</f>
        <v>BLUE MOON</v>
      </c>
      <c r="S39" t="str">
        <f>IF($B39="","",IFERROR(VLOOKUP(VALUE($B39),'Customers Table (Enc)'!$A:$I,9,FALSE),"Not Found"))</f>
        <v>Bergen</v>
      </c>
      <c r="T39" t="str">
        <f t="shared" si="0"/>
        <v>BERGEN</v>
      </c>
      <c r="U39" t="str">
        <f t="shared" si="1"/>
        <v>BLUE MOON|BERGEN</v>
      </c>
      <c r="V39" t="str">
        <f>IF($B39="","",IF(R39="No Encompass Match","THEM",IF(R39="Not Mapped","Unable to Determine",IF(T39="SALES","Unable to Determine",IFERROR(INDEX('Master - US vs THEM'!$F:$F,MATCH(U39,'Master - US vs THEM'!$G:$G,0)),"No Territory Data")))))</f>
        <v>US</v>
      </c>
      <c r="W39" t="str">
        <f t="shared" si="2"/>
        <v>OK</v>
      </c>
      <c r="X39" t="str">
        <f t="shared" si="3"/>
        <v>US</v>
      </c>
    </row>
    <row r="40" spans="1:24" x14ac:dyDescent="0.2">
      <c r="A40">
        <v>39</v>
      </c>
      <c r="B40" t="s">
        <v>2272</v>
      </c>
      <c r="C40" t="s">
        <v>2273</v>
      </c>
      <c r="D40" t="s">
        <v>48</v>
      </c>
      <c r="E40" t="s">
        <v>2274</v>
      </c>
      <c r="F40" t="s">
        <v>2266</v>
      </c>
      <c r="G40" t="s">
        <v>2275</v>
      </c>
      <c r="H40" t="s">
        <v>8</v>
      </c>
      <c r="I40" t="s">
        <v>85</v>
      </c>
      <c r="J40" t="s">
        <v>140</v>
      </c>
      <c r="K40" t="s">
        <v>140</v>
      </c>
      <c r="L40" t="s">
        <v>141</v>
      </c>
      <c r="M40">
        <v>1</v>
      </c>
      <c r="N40" t="s">
        <v>875</v>
      </c>
      <c r="O40" t="str">
        <f>IF($B40="","",IFERROR(IF(ISNUMBER(MATCH($K40,'Brand Family Territory (Enc)'!$A$2:$A$296,0)),$K40,""),""))</f>
        <v/>
      </c>
      <c r="P40" t="str">
        <f>IF($B40="","",IFERROR(INDEX('Brand Crosswalk'!$F$2:$F$200,MATCH($K40,'Brand Crosswalk'!$A$2:$A$200,0)),"Not in Crosswalk"))</f>
        <v>Mapped</v>
      </c>
      <c r="Q40" t="str">
        <f>IF($B40="","",IFERROR(INDEX('Brand Crosswalk'!$C$2:$C$200,MATCH($K40,'Brand Crosswalk'!$A$2:$A$200,0)),""))</f>
        <v>Peroni</v>
      </c>
      <c r="R40" t="str">
        <f>IF($B40="","",IF(O40&lt;&gt;"",O40,IF(P40="Mapped",Q40,IF(P40="No Encompass Match","No Encompass Match",IFERROR(VLOOKUP(IF($K40="",$J40,$K40),'Brands (Enc)'!$C$2:$D$2699,2,FALSE),"Not Mapped")))))</f>
        <v>Peroni</v>
      </c>
      <c r="S40" t="str">
        <f>IF($B40="","",IFERROR(VLOOKUP(VALUE($B40),'Customers Table (Enc)'!$A:$I,9,FALSE),"Not Found"))</f>
        <v>Bergen</v>
      </c>
      <c r="T40" t="str">
        <f t="shared" si="0"/>
        <v>BERGEN</v>
      </c>
      <c r="U40" t="str">
        <f t="shared" si="1"/>
        <v>Peroni|BERGEN</v>
      </c>
      <c r="V40" t="str">
        <f>IF($B40="","",IF(R40="No Encompass Match","THEM",IF(R40="Not Mapped","Unable to Determine",IF(T40="SALES","Unable to Determine",IFERROR(INDEX('Master - US vs THEM'!$F:$F,MATCH(U40,'Master - US vs THEM'!$G:$G,0)),"No Territory Data")))))</f>
        <v>US</v>
      </c>
      <c r="W40" t="str">
        <f t="shared" si="2"/>
        <v>OK</v>
      </c>
      <c r="X40" t="str">
        <f t="shared" si="3"/>
        <v>US</v>
      </c>
    </row>
    <row r="41" spans="1:24" x14ac:dyDescent="0.2">
      <c r="A41">
        <v>40</v>
      </c>
      <c r="B41" t="s">
        <v>2268</v>
      </c>
      <c r="C41" t="s">
        <v>2269</v>
      </c>
      <c r="D41" t="s">
        <v>123</v>
      </c>
      <c r="E41" t="s">
        <v>2270</v>
      </c>
      <c r="F41" t="s">
        <v>325</v>
      </c>
      <c r="G41" t="s">
        <v>2271</v>
      </c>
      <c r="H41" t="s">
        <v>8</v>
      </c>
      <c r="I41" t="s">
        <v>319</v>
      </c>
      <c r="J41" t="s">
        <v>144</v>
      </c>
      <c r="K41" t="s">
        <v>145</v>
      </c>
      <c r="L41" t="s">
        <v>141</v>
      </c>
      <c r="M41">
        <v>1</v>
      </c>
      <c r="N41" t="s">
        <v>875</v>
      </c>
      <c r="O41" t="str">
        <f>IF($B41="","",IFERROR(IF(ISNUMBER(MATCH($K41,'Brand Family Territory (Enc)'!$A$2:$A$296,0)),$K41,""),""))</f>
        <v>COORS LIGHT</v>
      </c>
      <c r="P41" t="str">
        <f>IF($B41="","",IFERROR(INDEX('Brand Crosswalk'!$F$2:$F$200,MATCH($K41,'Brand Crosswalk'!$A$2:$A$200,0)),"Not in Crosswalk"))</f>
        <v>Not in Crosswalk</v>
      </c>
      <c r="Q41" t="str">
        <f>IF($B41="","",IFERROR(INDEX('Brand Crosswalk'!$C$2:$C$200,MATCH($K41,'Brand Crosswalk'!$A$2:$A$200,0)),""))</f>
        <v/>
      </c>
      <c r="R41" t="str">
        <f>IF($B41="","",IF(O41&lt;&gt;"",O41,IF(P41="Mapped",Q41,IF(P41="No Encompass Match","No Encompass Match",IFERROR(VLOOKUP(IF($K41="",$J41,$K41),'Brands (Enc)'!$C$2:$D$2699,2,FALSE),"Not Mapped")))))</f>
        <v>COORS LIGHT</v>
      </c>
      <c r="S41" t="str">
        <f>IF($B41="","",IFERROR(VLOOKUP(VALUE($B41),'Customers Table (Enc)'!$A:$I,9,FALSE),"Not Found"))</f>
        <v>Passaic</v>
      </c>
      <c r="T41" t="str">
        <f t="shared" si="0"/>
        <v>PASSAIC</v>
      </c>
      <c r="U41" t="str">
        <f t="shared" si="1"/>
        <v>COORS LIGHT|PASSAIC</v>
      </c>
      <c r="V41" t="str">
        <f>IF($B41="","",IF(R41="No Encompass Match","THEM",IF(R41="Not Mapped","Unable to Determine",IF(T41="SALES","Unable to Determine",IFERROR(INDEX('Master - US vs THEM'!$F:$F,MATCH(U41,'Master - US vs THEM'!$G:$G,0)),"No Territory Data")))))</f>
        <v>US</v>
      </c>
      <c r="W41" t="str">
        <f t="shared" si="2"/>
        <v>OK</v>
      </c>
      <c r="X41" t="str">
        <f t="shared" si="3"/>
        <v>US</v>
      </c>
    </row>
    <row r="42" spans="1:24" x14ac:dyDescent="0.2">
      <c r="A42">
        <v>41</v>
      </c>
      <c r="B42" t="s">
        <v>2268</v>
      </c>
      <c r="C42" t="s">
        <v>2269</v>
      </c>
      <c r="D42" t="s">
        <v>123</v>
      </c>
      <c r="E42" t="s">
        <v>2270</v>
      </c>
      <c r="F42" t="s">
        <v>325</v>
      </c>
      <c r="G42" t="s">
        <v>2271</v>
      </c>
      <c r="H42" t="s">
        <v>8</v>
      </c>
      <c r="I42" t="s">
        <v>319</v>
      </c>
      <c r="J42" t="s">
        <v>44</v>
      </c>
      <c r="K42" t="s">
        <v>44</v>
      </c>
      <c r="L42" t="s">
        <v>45</v>
      </c>
      <c r="M42">
        <v>1</v>
      </c>
      <c r="N42" t="s">
        <v>875</v>
      </c>
      <c r="O42" t="str">
        <f>IF($B42="","",IFERROR(IF(ISNUMBER(MATCH($K42,'Brand Family Territory (Enc)'!$A$2:$A$296,0)),$K42,""),""))</f>
        <v/>
      </c>
      <c r="P42" t="str">
        <f>IF($B42="","",IFERROR(INDEX('Brand Crosswalk'!$F$2:$F$200,MATCH($K42,'Brand Crosswalk'!$A$2:$A$200,0)),"Not in Crosswalk"))</f>
        <v>Mapped</v>
      </c>
      <c r="Q42" t="str">
        <f>IF($B42="","",IFERROR(INDEX('Brand Crosswalk'!$C$2:$C$200,MATCH($K42,'Brand Crosswalk'!$A$2:$A$200,0)),""))</f>
        <v>Dg Yuengling Inc</v>
      </c>
      <c r="R42" t="str">
        <f>IF($B42="","",IF(O42&lt;&gt;"",O42,IF(P42="Mapped",Q42,IF(P42="No Encompass Match","No Encompass Match",IFERROR(VLOOKUP(IF($K42="",$J42,$K42),'Brands (Enc)'!$C$2:$D$2699,2,FALSE),"Not Mapped")))))</f>
        <v>Dg Yuengling Inc</v>
      </c>
      <c r="S42" t="str">
        <f>IF($B42="","",IFERROR(VLOOKUP(VALUE($B42),'Customers Table (Enc)'!$A:$I,9,FALSE),"Not Found"))</f>
        <v>Passaic</v>
      </c>
      <c r="T42" t="str">
        <f t="shared" si="0"/>
        <v>PASSAIC</v>
      </c>
      <c r="U42" t="str">
        <f t="shared" si="1"/>
        <v>Dg Yuengling Inc|PASSAIC</v>
      </c>
      <c r="V42" t="str">
        <f>IF($B42="","",IF(R42="No Encompass Match","THEM",IF(R42="Not Mapped","Unable to Determine",IF(T42="SALES","Unable to Determine",IFERROR(INDEX('Master - US vs THEM'!$F:$F,MATCH(U42,'Master - US vs THEM'!$G:$G,0)),"No Territory Data")))))</f>
        <v>US</v>
      </c>
      <c r="W42" t="str">
        <f t="shared" si="2"/>
        <v>OK</v>
      </c>
      <c r="X42" t="str">
        <f t="shared" si="3"/>
        <v>US</v>
      </c>
    </row>
    <row r="43" spans="1:24" x14ac:dyDescent="0.2">
      <c r="A43">
        <v>42</v>
      </c>
      <c r="B43" t="s">
        <v>2268</v>
      </c>
      <c r="C43" t="s">
        <v>2269</v>
      </c>
      <c r="D43" t="s">
        <v>123</v>
      </c>
      <c r="E43" t="s">
        <v>2270</v>
      </c>
      <c r="F43" t="s">
        <v>325</v>
      </c>
      <c r="G43" t="s">
        <v>2271</v>
      </c>
      <c r="H43" t="s">
        <v>8</v>
      </c>
      <c r="I43" t="s">
        <v>319</v>
      </c>
      <c r="J43" t="s">
        <v>2086</v>
      </c>
      <c r="K43" t="s">
        <v>166</v>
      </c>
      <c r="L43" t="s">
        <v>141</v>
      </c>
      <c r="M43">
        <v>1</v>
      </c>
      <c r="N43" t="s">
        <v>875</v>
      </c>
      <c r="O43" t="str">
        <f>IF($B43="","",IFERROR(IF(ISNUMBER(MATCH($K43,'Brand Family Territory (Enc)'!$A$2:$A$296,0)),$K43,""),""))</f>
        <v>BLUE MOON</v>
      </c>
      <c r="P43" t="str">
        <f>IF($B43="","",IFERROR(INDEX('Brand Crosswalk'!$F$2:$F$200,MATCH($K43,'Brand Crosswalk'!$A$2:$A$200,0)),"Not in Crosswalk"))</f>
        <v>Not in Crosswalk</v>
      </c>
      <c r="Q43" t="str">
        <f>IF($B43="","",IFERROR(INDEX('Brand Crosswalk'!$C$2:$C$200,MATCH($K43,'Brand Crosswalk'!$A$2:$A$200,0)),""))</f>
        <v/>
      </c>
      <c r="R43" t="str">
        <f>IF($B43="","",IF(O43&lt;&gt;"",O43,IF(P43="Mapped",Q43,IF(P43="No Encompass Match","No Encompass Match",IFERROR(VLOOKUP(IF($K43="",$J43,$K43),'Brands (Enc)'!$C$2:$D$2699,2,FALSE),"Not Mapped")))))</f>
        <v>BLUE MOON</v>
      </c>
      <c r="S43" t="str">
        <f>IF($B43="","",IFERROR(VLOOKUP(VALUE($B43),'Customers Table (Enc)'!$A:$I,9,FALSE),"Not Found"))</f>
        <v>Passaic</v>
      </c>
      <c r="T43" t="str">
        <f t="shared" si="0"/>
        <v>PASSAIC</v>
      </c>
      <c r="U43" t="str">
        <f t="shared" si="1"/>
        <v>BLUE MOON|PASSAIC</v>
      </c>
      <c r="V43" t="str">
        <f>IF($B43="","",IF(R43="No Encompass Match","THEM",IF(R43="Not Mapped","Unable to Determine",IF(T43="SALES","Unable to Determine",IFERROR(INDEX('Master - US vs THEM'!$F:$F,MATCH(U43,'Master - US vs THEM'!$G:$G,0)),"No Territory Data")))))</f>
        <v>US</v>
      </c>
      <c r="W43" t="str">
        <f t="shared" si="2"/>
        <v>OK</v>
      </c>
      <c r="X43" t="str">
        <f t="shared" si="3"/>
        <v>US</v>
      </c>
    </row>
    <row r="44" spans="1:24" x14ac:dyDescent="0.2">
      <c r="A44">
        <v>43</v>
      </c>
      <c r="B44" t="s">
        <v>2268</v>
      </c>
      <c r="C44" t="s">
        <v>2269</v>
      </c>
      <c r="D44" t="s">
        <v>123</v>
      </c>
      <c r="E44" t="s">
        <v>2270</v>
      </c>
      <c r="F44" t="s">
        <v>325</v>
      </c>
      <c r="G44" t="s">
        <v>2271</v>
      </c>
      <c r="H44" t="s">
        <v>8</v>
      </c>
      <c r="I44" t="s">
        <v>319</v>
      </c>
      <c r="J44" t="s">
        <v>535</v>
      </c>
      <c r="K44" t="s">
        <v>358</v>
      </c>
      <c r="L44" t="s">
        <v>155</v>
      </c>
      <c r="M44">
        <v>1</v>
      </c>
      <c r="N44" t="s">
        <v>875</v>
      </c>
      <c r="O44" t="str">
        <f>IF($B44="","",IFERROR(IF(ISNUMBER(MATCH($K44,'Brand Family Territory (Enc)'!$A$2:$A$296,0)),$K44,""),""))</f>
        <v/>
      </c>
      <c r="P44" t="str">
        <f>IF($B44="","",IFERROR(INDEX('Brand Crosswalk'!$F$2:$F$200,MATCH($K44,'Brand Crosswalk'!$A$2:$A$200,0)),"Not in Crosswalk"))</f>
        <v>Mapped</v>
      </c>
      <c r="Q44" t="str">
        <f>IF($B44="","",IFERROR(INDEX('Brand Crosswalk'!$C$2:$C$200,MATCH($K44,'Brand Crosswalk'!$A$2:$A$200,0)),""))</f>
        <v>Samuel Adams</v>
      </c>
      <c r="R44" t="str">
        <f>IF($B44="","",IF(O44&lt;&gt;"",O44,IF(P44="Mapped",Q44,IF(P44="No Encompass Match","No Encompass Match",IFERROR(VLOOKUP(IF($K44="",$J44,$K44),'Brands (Enc)'!$C$2:$D$2699,2,FALSE),"Not Mapped")))))</f>
        <v>Samuel Adams</v>
      </c>
      <c r="S44" t="str">
        <f>IF($B44="","",IFERROR(VLOOKUP(VALUE($B44),'Customers Table (Enc)'!$A:$I,9,FALSE),"Not Found"))</f>
        <v>Passaic</v>
      </c>
      <c r="T44" t="str">
        <f t="shared" si="0"/>
        <v>PASSAIC</v>
      </c>
      <c r="U44" t="str">
        <f t="shared" si="1"/>
        <v>Samuel Adams|PASSAIC</v>
      </c>
      <c r="V44" t="str">
        <f>IF($B44="","",IF(R44="No Encompass Match","THEM",IF(R44="Not Mapped","Unable to Determine",IF(T44="SALES","Unable to Determine",IFERROR(INDEX('Master - US vs THEM'!$F:$F,MATCH(U44,'Master - US vs THEM'!$G:$G,0)),"No Territory Data")))))</f>
        <v>US</v>
      </c>
      <c r="W44" t="str">
        <f t="shared" si="2"/>
        <v>OK</v>
      </c>
      <c r="X44" t="str">
        <f t="shared" si="3"/>
        <v>US</v>
      </c>
    </row>
    <row r="45" spans="1:24" x14ac:dyDescent="0.2">
      <c r="A45">
        <v>44</v>
      </c>
      <c r="B45" t="s">
        <v>2263</v>
      </c>
      <c r="C45" t="s">
        <v>2264</v>
      </c>
      <c r="D45" t="s">
        <v>48</v>
      </c>
      <c r="E45" t="s">
        <v>2265</v>
      </c>
      <c r="F45" t="s">
        <v>2266</v>
      </c>
      <c r="G45" t="s">
        <v>2267</v>
      </c>
      <c r="H45" t="s">
        <v>8</v>
      </c>
      <c r="I45" t="s">
        <v>85</v>
      </c>
      <c r="J45" t="s">
        <v>1344</v>
      </c>
      <c r="K45" t="s">
        <v>1345</v>
      </c>
      <c r="L45" t="s">
        <v>88</v>
      </c>
      <c r="M45">
        <v>1</v>
      </c>
      <c r="N45" t="s">
        <v>875</v>
      </c>
      <c r="O45" t="str">
        <f>IF($B45="","",IFERROR(IF(ISNUMBER(MATCH($K45,'Brand Family Territory (Enc)'!$A$2:$A$296,0)),$K45,""),""))</f>
        <v/>
      </c>
      <c r="P45" t="str">
        <f>IF($B45="","",IFERROR(INDEX('Brand Crosswalk'!$F$2:$F$200,MATCH($K45,'Brand Crosswalk'!$A$2:$A$200,0)),"Not in Crosswalk"))</f>
        <v>Mapped</v>
      </c>
      <c r="Q45" t="str">
        <f>IF($B45="","",IFERROR(INDEX('Brand Crosswalk'!$C$2:$C$200,MATCH($K45,'Brand Crosswalk'!$A$2:$A$200,0)),""))</f>
        <v>Victory</v>
      </c>
      <c r="R45" t="str">
        <f>IF($B45="","",IF(O45&lt;&gt;"",O45,IF(P45="Mapped",Q45,IF(P45="No Encompass Match","No Encompass Match",IFERROR(VLOOKUP(IF($K45="",$J45,$K45),'Brands (Enc)'!$C$2:$D$2699,2,FALSE),"Not Mapped")))))</f>
        <v>Victory</v>
      </c>
      <c r="S45" t="str">
        <f>IF($B45="","",IFERROR(VLOOKUP(VALUE($B45),'Customers Table (Enc)'!$A:$I,9,FALSE),"Not Found"))</f>
        <v>Bergen</v>
      </c>
      <c r="T45" t="str">
        <f t="shared" si="0"/>
        <v>BERGEN</v>
      </c>
      <c r="U45" t="str">
        <f t="shared" si="1"/>
        <v>Victory|BERGEN</v>
      </c>
      <c r="V45" t="str">
        <f>IF($B45="","",IF(R45="No Encompass Match","THEM",IF(R45="Not Mapped","Unable to Determine",IF(T45="SALES","Unable to Determine",IFERROR(INDEX('Master - US vs THEM'!$F:$F,MATCH(U45,'Master - US vs THEM'!$G:$G,0)),"No Territory Data")))))</f>
        <v>US</v>
      </c>
      <c r="W45" t="str">
        <f t="shared" si="2"/>
        <v>OK</v>
      </c>
      <c r="X45" t="str">
        <f t="shared" si="3"/>
        <v>US</v>
      </c>
    </row>
    <row r="46" spans="1:24" x14ac:dyDescent="0.2">
      <c r="A46">
        <v>45</v>
      </c>
      <c r="B46" t="s">
        <v>2263</v>
      </c>
      <c r="C46" t="s">
        <v>2264</v>
      </c>
      <c r="D46" t="s">
        <v>48</v>
      </c>
      <c r="E46" t="s">
        <v>2265</v>
      </c>
      <c r="F46" t="s">
        <v>2266</v>
      </c>
      <c r="G46" t="s">
        <v>2267</v>
      </c>
      <c r="H46" t="s">
        <v>8</v>
      </c>
      <c r="I46" t="s">
        <v>85</v>
      </c>
      <c r="J46" t="s">
        <v>1097</v>
      </c>
      <c r="K46" t="s">
        <v>1098</v>
      </c>
      <c r="L46" t="s">
        <v>1098</v>
      </c>
      <c r="M46">
        <v>1</v>
      </c>
      <c r="N46" t="s">
        <v>875</v>
      </c>
      <c r="O46" t="str">
        <f>IF($B46="","",IFERROR(IF(ISNUMBER(MATCH($K46,'Brand Family Territory (Enc)'!$A$2:$A$296,0)),$K46,""),""))</f>
        <v/>
      </c>
      <c r="P46" t="str">
        <f>IF($B46="","",IFERROR(INDEX('Brand Crosswalk'!$F$2:$F$200,MATCH($K46,'Brand Crosswalk'!$A$2:$A$200,0)),"Not in Crosswalk"))</f>
        <v>Mapped</v>
      </c>
      <c r="Q46" t="str">
        <f>IF($B46="","",IFERROR(INDEX('Brand Crosswalk'!$C$2:$C$200,MATCH($K46,'Brand Crosswalk'!$A$2:$A$200,0)),""))</f>
        <v>Barn Brew</v>
      </c>
      <c r="R46" t="str">
        <f>IF($B46="","",IF(O46&lt;&gt;"",O46,IF(P46="Mapped",Q46,IF(P46="No Encompass Match","No Encompass Match",IFERROR(VLOOKUP(IF($K46="",$J46,$K46),'Brands (Enc)'!$C$2:$D$2699,2,FALSE),"Not Mapped")))))</f>
        <v>Barn Brew</v>
      </c>
      <c r="S46" t="str">
        <f>IF($B46="","",IFERROR(VLOOKUP(VALUE($B46),'Customers Table (Enc)'!$A:$I,9,FALSE),"Not Found"))</f>
        <v>Bergen</v>
      </c>
      <c r="T46" t="str">
        <f t="shared" si="0"/>
        <v>BERGEN</v>
      </c>
      <c r="U46" t="str">
        <f t="shared" si="1"/>
        <v>Barn Brew|BERGEN</v>
      </c>
      <c r="V46" t="str">
        <f>IF($B46="","",IF(R46="No Encompass Match","THEM",IF(R46="Not Mapped","Unable to Determine",IF(T46="SALES","Unable to Determine",IFERROR(INDEX('Master - US vs THEM'!$F:$F,MATCH(U46,'Master - US vs THEM'!$G:$G,0)),"No Territory Data")))))</f>
        <v>US</v>
      </c>
      <c r="W46" t="str">
        <f t="shared" si="2"/>
        <v>OK</v>
      </c>
      <c r="X46" t="str">
        <f t="shared" si="3"/>
        <v>US</v>
      </c>
    </row>
    <row r="47" spans="1:24" x14ac:dyDescent="0.2">
      <c r="A47">
        <v>46</v>
      </c>
      <c r="B47" t="s">
        <v>2263</v>
      </c>
      <c r="C47" t="s">
        <v>2264</v>
      </c>
      <c r="D47" t="s">
        <v>48</v>
      </c>
      <c r="E47" t="s">
        <v>2265</v>
      </c>
      <c r="F47" t="s">
        <v>2266</v>
      </c>
      <c r="G47" t="s">
        <v>2267</v>
      </c>
      <c r="H47" t="s">
        <v>8</v>
      </c>
      <c r="I47" t="s">
        <v>85</v>
      </c>
      <c r="J47" t="s">
        <v>1083</v>
      </c>
      <c r="K47" t="s">
        <v>773</v>
      </c>
      <c r="L47" t="s">
        <v>773</v>
      </c>
      <c r="M47">
        <v>1</v>
      </c>
      <c r="N47" t="s">
        <v>875</v>
      </c>
      <c r="O47" t="str">
        <f>IF($B47="","",IFERROR(IF(ISNUMBER(MATCH($K47,'Brand Family Territory (Enc)'!$A$2:$A$296,0)),$K47,""),""))</f>
        <v/>
      </c>
      <c r="P47" t="str">
        <f>IF($B47="","",IFERROR(INDEX('Brand Crosswalk'!$F$2:$F$200,MATCH($K47,'Brand Crosswalk'!$A$2:$A$200,0)),"Not in Crosswalk"))</f>
        <v>Mapped</v>
      </c>
      <c r="Q47" t="str">
        <f>IF($B47="","",IFERROR(INDEX('Brand Crosswalk'!$C$2:$C$200,MATCH($K47,'Brand Crosswalk'!$A$2:$A$200,0)),""))</f>
        <v>Great Lakes</v>
      </c>
      <c r="R47" t="str">
        <f>IF($B47="","",IF(O47&lt;&gt;"",O47,IF(P47="Mapped",Q47,IF(P47="No Encompass Match","No Encompass Match",IFERROR(VLOOKUP(IF($K47="",$J47,$K47),'Brands (Enc)'!$C$2:$D$2699,2,FALSE),"Not Mapped")))))</f>
        <v>Great Lakes</v>
      </c>
      <c r="S47" t="str">
        <f>IF($B47="","",IFERROR(VLOOKUP(VALUE($B47),'Customers Table (Enc)'!$A:$I,9,FALSE),"Not Found"))</f>
        <v>Bergen</v>
      </c>
      <c r="T47" t="str">
        <f t="shared" si="0"/>
        <v>BERGEN</v>
      </c>
      <c r="U47" t="str">
        <f t="shared" si="1"/>
        <v>Great Lakes|BERGEN</v>
      </c>
      <c r="V47" t="str">
        <f>IF($B47="","",IF(R47="No Encompass Match","THEM",IF(R47="Not Mapped","Unable to Determine",IF(T47="SALES","Unable to Determine",IFERROR(INDEX('Master - US vs THEM'!$F:$F,MATCH(U47,'Master - US vs THEM'!$G:$G,0)),"No Territory Data")))))</f>
        <v>US</v>
      </c>
      <c r="W47" t="str">
        <f t="shared" si="2"/>
        <v>OK</v>
      </c>
      <c r="X47" t="str">
        <f t="shared" si="3"/>
        <v>US</v>
      </c>
    </row>
    <row r="48" spans="1:24" x14ac:dyDescent="0.2">
      <c r="A48">
        <v>47</v>
      </c>
      <c r="B48" t="s">
        <v>2259</v>
      </c>
      <c r="C48" t="s">
        <v>2260</v>
      </c>
      <c r="D48" t="s">
        <v>48</v>
      </c>
      <c r="E48" t="s">
        <v>2261</v>
      </c>
      <c r="F48" t="s">
        <v>1573</v>
      </c>
      <c r="G48" t="s">
        <v>2262</v>
      </c>
      <c r="H48" t="s">
        <v>8</v>
      </c>
      <c r="I48" t="s">
        <v>85</v>
      </c>
      <c r="J48" t="s">
        <v>181</v>
      </c>
      <c r="K48" t="s">
        <v>182</v>
      </c>
      <c r="L48" t="s">
        <v>24</v>
      </c>
      <c r="M48">
        <v>1</v>
      </c>
      <c r="N48" t="s">
        <v>875</v>
      </c>
      <c r="O48" t="str">
        <f>IF($B48="","",IFERROR(IF(ISNUMBER(MATCH($K48,'Brand Family Territory (Enc)'!$A$2:$A$296,0)),$K48,""),""))</f>
        <v/>
      </c>
      <c r="P48" t="str">
        <f>IF($B48="","",IFERROR(INDEX('Brand Crosswalk'!$F$2:$F$200,MATCH($K48,'Brand Crosswalk'!$A$2:$A$200,0)),"Not in Crosswalk"))</f>
        <v>Mapped</v>
      </c>
      <c r="Q48" t="str">
        <f>IF($B48="","",IFERROR(INDEX('Brand Crosswalk'!$C$2:$C$200,MATCH($K48,'Brand Crosswalk'!$A$2:$A$200,0)),""))</f>
        <v>Modelo Especial</v>
      </c>
      <c r="R48" t="str">
        <f>IF($B48="","",IF(O48&lt;&gt;"",O48,IF(P48="Mapped",Q48,IF(P48="No Encompass Match","No Encompass Match",IFERROR(VLOOKUP(IF($K48="",$J48,$K48),'Brands (Enc)'!$C$2:$D$2699,2,FALSE),"Not Mapped")))))</f>
        <v>Modelo Especial</v>
      </c>
      <c r="S48" t="str">
        <f>IF($B48="","",IFERROR(VLOOKUP(VALUE($B48),'Customers Table (Enc)'!$A:$I,9,FALSE),"Not Found"))</f>
        <v>Bergen</v>
      </c>
      <c r="T48" t="str">
        <f t="shared" si="0"/>
        <v>BERGEN</v>
      </c>
      <c r="U48" t="str">
        <f t="shared" si="1"/>
        <v>Modelo Especial|BERGEN</v>
      </c>
      <c r="V48" t="str">
        <f>IF($B48="","",IF(R48="No Encompass Match","THEM",IF(R48="Not Mapped","Unable to Determine",IF(T48="SALES","Unable to Determine",IFERROR(INDEX('Master - US vs THEM'!$F:$F,MATCH(U48,'Master - US vs THEM'!$G:$G,0)),"No Territory Data")))))</f>
        <v>US</v>
      </c>
      <c r="W48" t="str">
        <f t="shared" si="2"/>
        <v>OK</v>
      </c>
      <c r="X48" t="str">
        <f t="shared" si="3"/>
        <v>US</v>
      </c>
    </row>
    <row r="49" spans="1:24" x14ac:dyDescent="0.2">
      <c r="A49">
        <v>48</v>
      </c>
      <c r="B49" t="s">
        <v>2259</v>
      </c>
      <c r="C49" t="s">
        <v>2260</v>
      </c>
      <c r="D49" t="s">
        <v>48</v>
      </c>
      <c r="E49" t="s">
        <v>2261</v>
      </c>
      <c r="F49" t="s">
        <v>1573</v>
      </c>
      <c r="G49" t="s">
        <v>2262</v>
      </c>
      <c r="H49" t="s">
        <v>8</v>
      </c>
      <c r="I49" t="s">
        <v>85</v>
      </c>
      <c r="J49" t="s">
        <v>140</v>
      </c>
      <c r="K49" t="s">
        <v>140</v>
      </c>
      <c r="L49" t="s">
        <v>141</v>
      </c>
      <c r="M49">
        <v>1</v>
      </c>
      <c r="N49" t="s">
        <v>875</v>
      </c>
      <c r="O49" t="str">
        <f>IF($B49="","",IFERROR(IF(ISNUMBER(MATCH($K49,'Brand Family Territory (Enc)'!$A$2:$A$296,0)),$K49,""),""))</f>
        <v/>
      </c>
      <c r="P49" t="str">
        <f>IF($B49="","",IFERROR(INDEX('Brand Crosswalk'!$F$2:$F$200,MATCH($K49,'Brand Crosswalk'!$A$2:$A$200,0)),"Not in Crosswalk"))</f>
        <v>Mapped</v>
      </c>
      <c r="Q49" t="str">
        <f>IF($B49="","",IFERROR(INDEX('Brand Crosswalk'!$C$2:$C$200,MATCH($K49,'Brand Crosswalk'!$A$2:$A$200,0)),""))</f>
        <v>Peroni</v>
      </c>
      <c r="R49" t="str">
        <f>IF($B49="","",IF(O49&lt;&gt;"",O49,IF(P49="Mapped",Q49,IF(P49="No Encompass Match","No Encompass Match",IFERROR(VLOOKUP(IF($K49="",$J49,$K49),'Brands (Enc)'!$C$2:$D$2699,2,FALSE),"Not Mapped")))))</f>
        <v>Peroni</v>
      </c>
      <c r="S49" t="str">
        <f>IF($B49="","",IFERROR(VLOOKUP(VALUE($B49),'Customers Table (Enc)'!$A:$I,9,FALSE),"Not Found"))</f>
        <v>Bergen</v>
      </c>
      <c r="T49" t="str">
        <f t="shared" si="0"/>
        <v>BERGEN</v>
      </c>
      <c r="U49" t="str">
        <f t="shared" si="1"/>
        <v>Peroni|BERGEN</v>
      </c>
      <c r="V49" t="str">
        <f>IF($B49="","",IF(R49="No Encompass Match","THEM",IF(R49="Not Mapped","Unable to Determine",IF(T49="SALES","Unable to Determine",IFERROR(INDEX('Master - US vs THEM'!$F:$F,MATCH(U49,'Master - US vs THEM'!$G:$G,0)),"No Territory Data")))))</f>
        <v>US</v>
      </c>
      <c r="W49" t="str">
        <f t="shared" si="2"/>
        <v>OK</v>
      </c>
      <c r="X49" t="str">
        <f t="shared" si="3"/>
        <v>US</v>
      </c>
    </row>
    <row r="50" spans="1:24" x14ac:dyDescent="0.2">
      <c r="A50">
        <v>49</v>
      </c>
      <c r="B50" t="s">
        <v>2259</v>
      </c>
      <c r="C50" t="s">
        <v>2260</v>
      </c>
      <c r="D50" t="s">
        <v>48</v>
      </c>
      <c r="E50" t="s">
        <v>2261</v>
      </c>
      <c r="F50" t="s">
        <v>1573</v>
      </c>
      <c r="G50" t="s">
        <v>2262</v>
      </c>
      <c r="H50" t="s">
        <v>8</v>
      </c>
      <c r="I50" t="s">
        <v>85</v>
      </c>
      <c r="J50" t="s">
        <v>535</v>
      </c>
      <c r="K50" t="s">
        <v>358</v>
      </c>
      <c r="L50" t="s">
        <v>155</v>
      </c>
      <c r="M50">
        <v>1</v>
      </c>
      <c r="N50" t="s">
        <v>875</v>
      </c>
      <c r="O50" t="str">
        <f>IF($B50="","",IFERROR(IF(ISNUMBER(MATCH($K50,'Brand Family Territory (Enc)'!$A$2:$A$296,0)),$K50,""),""))</f>
        <v/>
      </c>
      <c r="P50" t="str">
        <f>IF($B50="","",IFERROR(INDEX('Brand Crosswalk'!$F$2:$F$200,MATCH($K50,'Brand Crosswalk'!$A$2:$A$200,0)),"Not in Crosswalk"))</f>
        <v>Mapped</v>
      </c>
      <c r="Q50" t="str">
        <f>IF($B50="","",IFERROR(INDEX('Brand Crosswalk'!$C$2:$C$200,MATCH($K50,'Brand Crosswalk'!$A$2:$A$200,0)),""))</f>
        <v>Samuel Adams</v>
      </c>
      <c r="R50" t="str">
        <f>IF($B50="","",IF(O50&lt;&gt;"",O50,IF(P50="Mapped",Q50,IF(P50="No Encompass Match","No Encompass Match",IFERROR(VLOOKUP(IF($K50="",$J50,$K50),'Brands (Enc)'!$C$2:$D$2699,2,FALSE),"Not Mapped")))))</f>
        <v>Samuel Adams</v>
      </c>
      <c r="S50" t="str">
        <f>IF($B50="","",IFERROR(VLOOKUP(VALUE($B50),'Customers Table (Enc)'!$A:$I,9,FALSE),"Not Found"))</f>
        <v>Bergen</v>
      </c>
      <c r="T50" t="str">
        <f t="shared" si="0"/>
        <v>BERGEN</v>
      </c>
      <c r="U50" t="str">
        <f t="shared" si="1"/>
        <v>Samuel Adams|BERGEN</v>
      </c>
      <c r="V50" t="str">
        <f>IF($B50="","",IF(R50="No Encompass Match","THEM",IF(R50="Not Mapped","Unable to Determine",IF(T50="SALES","Unable to Determine",IFERROR(INDEX('Master - US vs THEM'!$F:$F,MATCH(U50,'Master - US vs THEM'!$G:$G,0)),"No Territory Data")))))</f>
        <v>US</v>
      </c>
      <c r="W50" t="str">
        <f t="shared" si="2"/>
        <v>OK</v>
      </c>
      <c r="X50" t="str">
        <f t="shared" si="3"/>
        <v>US</v>
      </c>
    </row>
    <row r="51" spans="1:24" x14ac:dyDescent="0.2">
      <c r="A51">
        <v>50</v>
      </c>
      <c r="B51" t="s">
        <v>2259</v>
      </c>
      <c r="C51" t="s">
        <v>2260</v>
      </c>
      <c r="D51" t="s">
        <v>48</v>
      </c>
      <c r="E51" t="s">
        <v>2261</v>
      </c>
      <c r="F51" t="s">
        <v>1573</v>
      </c>
      <c r="G51" t="s">
        <v>2262</v>
      </c>
      <c r="H51" t="s">
        <v>8</v>
      </c>
      <c r="I51" t="s">
        <v>85</v>
      </c>
      <c r="J51" t="s">
        <v>906</v>
      </c>
      <c r="K51" t="s">
        <v>192</v>
      </c>
      <c r="L51" t="s">
        <v>120</v>
      </c>
      <c r="M51">
        <v>1</v>
      </c>
      <c r="N51" t="s">
        <v>875</v>
      </c>
      <c r="O51" t="str">
        <f>IF($B51="","",IFERROR(IF(ISNUMBER(MATCH($K51,'Brand Family Territory (Enc)'!$A$2:$A$296,0)),$K51,""),""))</f>
        <v/>
      </c>
      <c r="P51" t="str">
        <f>IF($B51="","",IFERROR(INDEX('Brand Crosswalk'!$F$2:$F$200,MATCH($K51,'Brand Crosswalk'!$A$2:$A$200,0)),"Not in Crosswalk"))</f>
        <v>Mapped</v>
      </c>
      <c r="Q51" t="str">
        <f>IF($B51="","",IFERROR(INDEX('Brand Crosswalk'!$C$2:$C$200,MATCH($K51,'Brand Crosswalk'!$A$2:$A$200,0)),""))</f>
        <v>Montauk</v>
      </c>
      <c r="R51" t="str">
        <f>IF($B51="","",IF(O51&lt;&gt;"",O51,IF(P51="Mapped",Q51,IF(P51="No Encompass Match","No Encompass Match",IFERROR(VLOOKUP(IF($K51="",$J51,$K51),'Brands (Enc)'!$C$2:$D$2699,2,FALSE),"Not Mapped")))))</f>
        <v>Montauk</v>
      </c>
      <c r="S51" t="str">
        <f>IF($B51="","",IFERROR(VLOOKUP(VALUE($B51),'Customers Table (Enc)'!$A:$I,9,FALSE),"Not Found"))</f>
        <v>Bergen</v>
      </c>
      <c r="T51" t="str">
        <f t="shared" si="0"/>
        <v>BERGEN</v>
      </c>
      <c r="U51" t="str">
        <f t="shared" si="1"/>
        <v>Montauk|BERGEN</v>
      </c>
      <c r="V51" t="str">
        <f>IF($B51="","",IF(R51="No Encompass Match","THEM",IF(R51="Not Mapped","Unable to Determine",IF(T51="SALES","Unable to Determine",IFERROR(INDEX('Master - US vs THEM'!$F:$F,MATCH(U51,'Master - US vs THEM'!$G:$G,0)),"No Territory Data")))))</f>
        <v>US</v>
      </c>
      <c r="W51" t="str">
        <f t="shared" si="2"/>
        <v>OK</v>
      </c>
      <c r="X51" t="str">
        <f t="shared" si="3"/>
        <v>US</v>
      </c>
    </row>
    <row r="52" spans="1:24" x14ac:dyDescent="0.2">
      <c r="A52">
        <v>51</v>
      </c>
      <c r="B52" t="s">
        <v>2259</v>
      </c>
      <c r="C52" t="s">
        <v>2260</v>
      </c>
      <c r="D52" t="s">
        <v>48</v>
      </c>
      <c r="E52" t="s">
        <v>2261</v>
      </c>
      <c r="F52" t="s">
        <v>1573</v>
      </c>
      <c r="G52" t="s">
        <v>2262</v>
      </c>
      <c r="H52" t="s">
        <v>8</v>
      </c>
      <c r="I52" t="s">
        <v>85</v>
      </c>
      <c r="J52" t="s">
        <v>2086</v>
      </c>
      <c r="K52" t="s">
        <v>166</v>
      </c>
      <c r="L52" t="s">
        <v>141</v>
      </c>
      <c r="M52">
        <v>1</v>
      </c>
      <c r="N52" t="s">
        <v>875</v>
      </c>
      <c r="O52" t="str">
        <f>IF($B52="","",IFERROR(IF(ISNUMBER(MATCH($K52,'Brand Family Territory (Enc)'!$A$2:$A$296,0)),$K52,""),""))</f>
        <v>BLUE MOON</v>
      </c>
      <c r="P52" t="str">
        <f>IF($B52="","",IFERROR(INDEX('Brand Crosswalk'!$F$2:$F$200,MATCH($K52,'Brand Crosswalk'!$A$2:$A$200,0)),"Not in Crosswalk"))</f>
        <v>Not in Crosswalk</v>
      </c>
      <c r="Q52" t="str">
        <f>IF($B52="","",IFERROR(INDEX('Brand Crosswalk'!$C$2:$C$200,MATCH($K52,'Brand Crosswalk'!$A$2:$A$200,0)),""))</f>
        <v/>
      </c>
      <c r="R52" t="str">
        <f>IF($B52="","",IF(O52&lt;&gt;"",O52,IF(P52="Mapped",Q52,IF(P52="No Encompass Match","No Encompass Match",IFERROR(VLOOKUP(IF($K52="",$J52,$K52),'Brands (Enc)'!$C$2:$D$2699,2,FALSE),"Not Mapped")))))</f>
        <v>BLUE MOON</v>
      </c>
      <c r="S52" t="str">
        <f>IF($B52="","",IFERROR(VLOOKUP(VALUE($B52),'Customers Table (Enc)'!$A:$I,9,FALSE),"Not Found"))</f>
        <v>Bergen</v>
      </c>
      <c r="T52" t="str">
        <f t="shared" si="0"/>
        <v>BERGEN</v>
      </c>
      <c r="U52" t="str">
        <f t="shared" si="1"/>
        <v>BLUE MOON|BERGEN</v>
      </c>
      <c r="V52" t="str">
        <f>IF($B52="","",IF(R52="No Encompass Match","THEM",IF(R52="Not Mapped","Unable to Determine",IF(T52="SALES","Unable to Determine",IFERROR(INDEX('Master - US vs THEM'!$F:$F,MATCH(U52,'Master - US vs THEM'!$G:$G,0)),"No Territory Data")))))</f>
        <v>US</v>
      </c>
      <c r="W52" t="str">
        <f t="shared" si="2"/>
        <v>OK</v>
      </c>
      <c r="X52" t="str">
        <f t="shared" si="3"/>
        <v>US</v>
      </c>
    </row>
    <row r="53" spans="1:24" x14ac:dyDescent="0.2">
      <c r="A53">
        <v>52</v>
      </c>
      <c r="B53" t="s">
        <v>863</v>
      </c>
      <c r="C53" t="s">
        <v>864</v>
      </c>
      <c r="D53" t="s">
        <v>48</v>
      </c>
      <c r="E53" t="s">
        <v>865</v>
      </c>
      <c r="F53" t="s">
        <v>866</v>
      </c>
      <c r="G53" t="s">
        <v>867</v>
      </c>
      <c r="H53" t="s">
        <v>8</v>
      </c>
      <c r="I53" t="s">
        <v>85</v>
      </c>
      <c r="J53" t="s">
        <v>144</v>
      </c>
      <c r="K53" t="s">
        <v>145</v>
      </c>
      <c r="L53" t="s">
        <v>141</v>
      </c>
      <c r="M53">
        <v>1</v>
      </c>
      <c r="N53" t="s">
        <v>875</v>
      </c>
      <c r="O53" t="str">
        <f>IF($B53="","",IFERROR(IF(ISNUMBER(MATCH($K53,'Brand Family Territory (Enc)'!$A$2:$A$296,0)),$K53,""),""))</f>
        <v>COORS LIGHT</v>
      </c>
      <c r="P53" t="str">
        <f>IF($B53="","",IFERROR(INDEX('Brand Crosswalk'!$F$2:$F$200,MATCH($K53,'Brand Crosswalk'!$A$2:$A$200,0)),"Not in Crosswalk"))</f>
        <v>Not in Crosswalk</v>
      </c>
      <c r="Q53" t="str">
        <f>IF($B53="","",IFERROR(INDEX('Brand Crosswalk'!$C$2:$C$200,MATCH($K53,'Brand Crosswalk'!$A$2:$A$200,0)),""))</f>
        <v/>
      </c>
      <c r="R53" t="str">
        <f>IF($B53="","",IF(O53&lt;&gt;"",O53,IF(P53="Mapped",Q53,IF(P53="No Encompass Match","No Encompass Match",IFERROR(VLOOKUP(IF($K53="",$J53,$K53),'Brands (Enc)'!$C$2:$D$2699,2,FALSE),"Not Mapped")))))</f>
        <v>COORS LIGHT</v>
      </c>
      <c r="S53" t="str">
        <f>IF($B53="","",IFERROR(VLOOKUP(VALUE($B53),'Customers Table (Enc)'!$A:$I,9,FALSE),"Not Found"))</f>
        <v>Bergen</v>
      </c>
      <c r="T53" t="str">
        <f t="shared" si="0"/>
        <v>BERGEN</v>
      </c>
      <c r="U53" t="str">
        <f t="shared" si="1"/>
        <v>COORS LIGHT|BERGEN</v>
      </c>
      <c r="V53" t="str">
        <f>IF($B53="","",IF(R53="No Encompass Match","THEM",IF(R53="Not Mapped","Unable to Determine",IF(T53="SALES","Unable to Determine",IFERROR(INDEX('Master - US vs THEM'!$F:$F,MATCH(U53,'Master - US vs THEM'!$G:$G,0)),"No Territory Data")))))</f>
        <v>US</v>
      </c>
      <c r="W53" t="str">
        <f t="shared" si="2"/>
        <v>OK</v>
      </c>
      <c r="X53" t="str">
        <f t="shared" si="3"/>
        <v>US</v>
      </c>
    </row>
    <row r="54" spans="1:24" x14ac:dyDescent="0.2">
      <c r="A54">
        <v>53</v>
      </c>
      <c r="B54" t="s">
        <v>863</v>
      </c>
      <c r="C54" t="s">
        <v>864</v>
      </c>
      <c r="D54" t="s">
        <v>48</v>
      </c>
      <c r="E54" t="s">
        <v>865</v>
      </c>
      <c r="F54" t="s">
        <v>866</v>
      </c>
      <c r="G54" t="s">
        <v>867</v>
      </c>
      <c r="H54" t="s">
        <v>8</v>
      </c>
      <c r="I54" t="s">
        <v>85</v>
      </c>
      <c r="J54" t="s">
        <v>2086</v>
      </c>
      <c r="K54" t="s">
        <v>166</v>
      </c>
      <c r="L54" t="s">
        <v>141</v>
      </c>
      <c r="M54">
        <v>1</v>
      </c>
      <c r="N54" t="s">
        <v>875</v>
      </c>
      <c r="O54" t="str">
        <f>IF($B54="","",IFERROR(IF(ISNUMBER(MATCH($K54,'Brand Family Territory (Enc)'!$A$2:$A$296,0)),$K54,""),""))</f>
        <v>BLUE MOON</v>
      </c>
      <c r="P54" t="str">
        <f>IF($B54="","",IFERROR(INDEX('Brand Crosswalk'!$F$2:$F$200,MATCH($K54,'Brand Crosswalk'!$A$2:$A$200,0)),"Not in Crosswalk"))</f>
        <v>Not in Crosswalk</v>
      </c>
      <c r="Q54" t="str">
        <f>IF($B54="","",IFERROR(INDEX('Brand Crosswalk'!$C$2:$C$200,MATCH($K54,'Brand Crosswalk'!$A$2:$A$200,0)),""))</f>
        <v/>
      </c>
      <c r="R54" t="str">
        <f>IF($B54="","",IF(O54&lt;&gt;"",O54,IF(P54="Mapped",Q54,IF(P54="No Encompass Match","No Encompass Match",IFERROR(VLOOKUP(IF($K54="",$J54,$K54),'Brands (Enc)'!$C$2:$D$2699,2,FALSE),"Not Mapped")))))</f>
        <v>BLUE MOON</v>
      </c>
      <c r="S54" t="str">
        <f>IF($B54="","",IFERROR(VLOOKUP(VALUE($B54),'Customers Table (Enc)'!$A:$I,9,FALSE),"Not Found"))</f>
        <v>Bergen</v>
      </c>
      <c r="T54" t="str">
        <f t="shared" si="0"/>
        <v>BERGEN</v>
      </c>
      <c r="U54" t="str">
        <f t="shared" si="1"/>
        <v>BLUE MOON|BERGEN</v>
      </c>
      <c r="V54" t="str">
        <f>IF($B54="","",IF(R54="No Encompass Match","THEM",IF(R54="Not Mapped","Unable to Determine",IF(T54="SALES","Unable to Determine",IFERROR(INDEX('Master - US vs THEM'!$F:$F,MATCH(U54,'Master - US vs THEM'!$G:$G,0)),"No Territory Data")))))</f>
        <v>US</v>
      </c>
      <c r="W54" t="str">
        <f t="shared" si="2"/>
        <v>OK</v>
      </c>
      <c r="X54" t="str">
        <f t="shared" si="3"/>
        <v>US</v>
      </c>
    </row>
    <row r="55" spans="1:24" x14ac:dyDescent="0.2">
      <c r="A55">
        <v>54</v>
      </c>
      <c r="B55" t="s">
        <v>863</v>
      </c>
      <c r="C55" t="s">
        <v>864</v>
      </c>
      <c r="D55" t="s">
        <v>48</v>
      </c>
      <c r="E55" t="s">
        <v>865</v>
      </c>
      <c r="F55" t="s">
        <v>866</v>
      </c>
      <c r="G55" t="s">
        <v>867</v>
      </c>
      <c r="H55" t="s">
        <v>8</v>
      </c>
      <c r="I55" t="s">
        <v>85</v>
      </c>
      <c r="J55" t="s">
        <v>535</v>
      </c>
      <c r="K55" t="s">
        <v>358</v>
      </c>
      <c r="L55" t="s">
        <v>155</v>
      </c>
      <c r="M55">
        <v>1</v>
      </c>
      <c r="N55" t="s">
        <v>875</v>
      </c>
      <c r="O55" t="str">
        <f>IF($B55="","",IFERROR(IF(ISNUMBER(MATCH($K55,'Brand Family Territory (Enc)'!$A$2:$A$296,0)),$K55,""),""))</f>
        <v/>
      </c>
      <c r="P55" t="str">
        <f>IF($B55="","",IFERROR(INDEX('Brand Crosswalk'!$F$2:$F$200,MATCH($K55,'Brand Crosswalk'!$A$2:$A$200,0)),"Not in Crosswalk"))</f>
        <v>Mapped</v>
      </c>
      <c r="Q55" t="str">
        <f>IF($B55="","",IFERROR(INDEX('Brand Crosswalk'!$C$2:$C$200,MATCH($K55,'Brand Crosswalk'!$A$2:$A$200,0)),""))</f>
        <v>Samuel Adams</v>
      </c>
      <c r="R55" t="str">
        <f>IF($B55="","",IF(O55&lt;&gt;"",O55,IF(P55="Mapped",Q55,IF(P55="No Encompass Match","No Encompass Match",IFERROR(VLOOKUP(IF($K55="",$J55,$K55),'Brands (Enc)'!$C$2:$D$2699,2,FALSE),"Not Mapped")))))</f>
        <v>Samuel Adams</v>
      </c>
      <c r="S55" t="str">
        <f>IF($B55="","",IFERROR(VLOOKUP(VALUE($B55),'Customers Table (Enc)'!$A:$I,9,FALSE),"Not Found"))</f>
        <v>Bergen</v>
      </c>
      <c r="T55" t="str">
        <f t="shared" si="0"/>
        <v>BERGEN</v>
      </c>
      <c r="U55" t="str">
        <f t="shared" si="1"/>
        <v>Samuel Adams|BERGEN</v>
      </c>
      <c r="V55" t="str">
        <f>IF($B55="","",IF(R55="No Encompass Match","THEM",IF(R55="Not Mapped","Unable to Determine",IF(T55="SALES","Unable to Determine",IFERROR(INDEX('Master - US vs THEM'!$F:$F,MATCH(U55,'Master - US vs THEM'!$G:$G,0)),"No Territory Data")))))</f>
        <v>US</v>
      </c>
      <c r="W55" t="str">
        <f t="shared" si="2"/>
        <v>OK</v>
      </c>
      <c r="X55" t="str">
        <f t="shared" si="3"/>
        <v>US</v>
      </c>
    </row>
    <row r="56" spans="1:24" x14ac:dyDescent="0.2">
      <c r="A56">
        <v>55</v>
      </c>
      <c r="B56" t="s">
        <v>863</v>
      </c>
      <c r="C56" t="s">
        <v>864</v>
      </c>
      <c r="D56" t="s">
        <v>48</v>
      </c>
      <c r="E56" t="s">
        <v>865</v>
      </c>
      <c r="F56" t="s">
        <v>866</v>
      </c>
      <c r="G56" t="s">
        <v>867</v>
      </c>
      <c r="H56" t="s">
        <v>8</v>
      </c>
      <c r="I56" t="s">
        <v>85</v>
      </c>
      <c r="J56" t="s">
        <v>44</v>
      </c>
      <c r="K56" t="s">
        <v>44</v>
      </c>
      <c r="L56" t="s">
        <v>45</v>
      </c>
      <c r="M56">
        <v>1</v>
      </c>
      <c r="N56" t="s">
        <v>875</v>
      </c>
      <c r="O56" t="str">
        <f>IF($B56="","",IFERROR(IF(ISNUMBER(MATCH($K56,'Brand Family Territory (Enc)'!$A$2:$A$296,0)),$K56,""),""))</f>
        <v/>
      </c>
      <c r="P56" t="str">
        <f>IF($B56="","",IFERROR(INDEX('Brand Crosswalk'!$F$2:$F$200,MATCH($K56,'Brand Crosswalk'!$A$2:$A$200,0)),"Not in Crosswalk"))</f>
        <v>Mapped</v>
      </c>
      <c r="Q56" t="str">
        <f>IF($B56="","",IFERROR(INDEX('Brand Crosswalk'!$C$2:$C$200,MATCH($K56,'Brand Crosswalk'!$A$2:$A$200,0)),""))</f>
        <v>Dg Yuengling Inc</v>
      </c>
      <c r="R56" t="str">
        <f>IF($B56="","",IF(O56&lt;&gt;"",O56,IF(P56="Mapped",Q56,IF(P56="No Encompass Match","No Encompass Match",IFERROR(VLOOKUP(IF($K56="",$J56,$K56),'Brands (Enc)'!$C$2:$D$2699,2,FALSE),"Not Mapped")))))</f>
        <v>Dg Yuengling Inc</v>
      </c>
      <c r="S56" t="str">
        <f>IF($B56="","",IFERROR(VLOOKUP(VALUE($B56),'Customers Table (Enc)'!$A:$I,9,FALSE),"Not Found"))</f>
        <v>Bergen</v>
      </c>
      <c r="T56" t="str">
        <f t="shared" si="0"/>
        <v>BERGEN</v>
      </c>
      <c r="U56" t="str">
        <f t="shared" si="1"/>
        <v>Dg Yuengling Inc|BERGEN</v>
      </c>
      <c r="V56" t="str">
        <f>IF($B56="","",IF(R56="No Encompass Match","THEM",IF(R56="Not Mapped","Unable to Determine",IF(T56="SALES","Unable to Determine",IFERROR(INDEX('Master - US vs THEM'!$F:$F,MATCH(U56,'Master - US vs THEM'!$G:$G,0)),"No Territory Data")))))</f>
        <v>US</v>
      </c>
      <c r="W56" t="str">
        <f t="shared" si="2"/>
        <v>OK</v>
      </c>
      <c r="X56" t="str">
        <f t="shared" si="3"/>
        <v>US</v>
      </c>
    </row>
    <row r="57" spans="1:24" x14ac:dyDescent="0.2">
      <c r="A57">
        <v>56</v>
      </c>
      <c r="B57" t="s">
        <v>863</v>
      </c>
      <c r="C57" t="s">
        <v>864</v>
      </c>
      <c r="D57" t="s">
        <v>48</v>
      </c>
      <c r="E57" t="s">
        <v>865</v>
      </c>
      <c r="F57" t="s">
        <v>866</v>
      </c>
      <c r="G57" t="s">
        <v>867</v>
      </c>
      <c r="H57" t="s">
        <v>8</v>
      </c>
      <c r="I57" t="s">
        <v>85</v>
      </c>
      <c r="J57" t="s">
        <v>395</v>
      </c>
      <c r="K57" t="s">
        <v>396</v>
      </c>
      <c r="L57" t="s">
        <v>155</v>
      </c>
      <c r="M57">
        <v>1</v>
      </c>
      <c r="N57" t="s">
        <v>875</v>
      </c>
      <c r="O57" t="str">
        <f>IF($B57="","",IFERROR(IF(ISNUMBER(MATCH($K57,'Brand Family Territory (Enc)'!$A$2:$A$296,0)),$K57,""),""))</f>
        <v/>
      </c>
      <c r="P57" t="str">
        <f>IF($B57="","",IFERROR(INDEX('Brand Crosswalk'!$F$2:$F$200,MATCH($K57,'Brand Crosswalk'!$A$2:$A$200,0)),"Not in Crosswalk"))</f>
        <v>Mapped</v>
      </c>
      <c r="Q57" t="str">
        <f>IF($B57="","",IFERROR(INDEX('Brand Crosswalk'!$C$2:$C$200,MATCH($K57,'Brand Crosswalk'!$A$2:$A$200,0)),""))</f>
        <v>Dogfish Head Beer</v>
      </c>
      <c r="R57" t="str">
        <f>IF($B57="","",IF(O57&lt;&gt;"",O57,IF(P57="Mapped",Q57,IF(P57="No Encompass Match","No Encompass Match",IFERROR(VLOOKUP(IF($K57="",$J57,$K57),'Brands (Enc)'!$C$2:$D$2699,2,FALSE),"Not Mapped")))))</f>
        <v>Dogfish Head Beer</v>
      </c>
      <c r="S57" t="str">
        <f>IF($B57="","",IFERROR(VLOOKUP(VALUE($B57),'Customers Table (Enc)'!$A:$I,9,FALSE),"Not Found"))</f>
        <v>Bergen</v>
      </c>
      <c r="T57" t="str">
        <f t="shared" si="0"/>
        <v>BERGEN</v>
      </c>
      <c r="U57" t="str">
        <f t="shared" si="1"/>
        <v>Dogfish Head Beer|BERGEN</v>
      </c>
      <c r="V57" t="str">
        <f>IF($B57="","",IF(R57="No Encompass Match","THEM",IF(R57="Not Mapped","Unable to Determine",IF(T57="SALES","Unable to Determine",IFERROR(INDEX('Master - US vs THEM'!$F:$F,MATCH(U57,'Master - US vs THEM'!$G:$G,0)),"No Territory Data")))))</f>
        <v>US</v>
      </c>
      <c r="W57" t="str">
        <f t="shared" si="2"/>
        <v>OK</v>
      </c>
      <c r="X57" t="str">
        <f t="shared" si="3"/>
        <v>US</v>
      </c>
    </row>
    <row r="58" spans="1:24" x14ac:dyDescent="0.2">
      <c r="A58">
        <v>57</v>
      </c>
      <c r="B58" t="s">
        <v>863</v>
      </c>
      <c r="C58" t="s">
        <v>864</v>
      </c>
      <c r="D58" t="s">
        <v>48</v>
      </c>
      <c r="E58" t="s">
        <v>865</v>
      </c>
      <c r="F58" t="s">
        <v>866</v>
      </c>
      <c r="G58" t="s">
        <v>867</v>
      </c>
      <c r="H58" t="s">
        <v>8</v>
      </c>
      <c r="I58" t="s">
        <v>85</v>
      </c>
      <c r="J58" t="s">
        <v>142</v>
      </c>
      <c r="K58" t="s">
        <v>143</v>
      </c>
      <c r="L58" t="s">
        <v>141</v>
      </c>
      <c r="M58">
        <v>1</v>
      </c>
      <c r="N58" t="s">
        <v>875</v>
      </c>
      <c r="O58" t="str">
        <f>IF($B58="","",IFERROR(IF(ISNUMBER(MATCH($K58,'Brand Family Territory (Enc)'!$A$2:$A$296,0)),$K58,""),""))</f>
        <v/>
      </c>
      <c r="P58" t="str">
        <f>IF($B58="","",IFERROR(INDEX('Brand Crosswalk'!$F$2:$F$200,MATCH($K58,'Brand Crosswalk'!$A$2:$A$200,0)),"Not in Crosswalk"))</f>
        <v>Mapped</v>
      </c>
      <c r="Q58" t="str">
        <f>IF($B58="","",IFERROR(INDEX('Brand Crosswalk'!$C$2:$C$200,MATCH($K58,'Brand Crosswalk'!$A$2:$A$200,0)),""))</f>
        <v>Lite</v>
      </c>
      <c r="R58" t="str">
        <f>IF($B58="","",IF(O58&lt;&gt;"",O58,IF(P58="Mapped",Q58,IF(P58="No Encompass Match","No Encompass Match",IFERROR(VLOOKUP(IF($K58="",$J58,$K58),'Brands (Enc)'!$C$2:$D$2699,2,FALSE),"Not Mapped")))))</f>
        <v>Lite</v>
      </c>
      <c r="S58" t="str">
        <f>IF($B58="","",IFERROR(VLOOKUP(VALUE($B58),'Customers Table (Enc)'!$A:$I,9,FALSE),"Not Found"))</f>
        <v>Bergen</v>
      </c>
      <c r="T58" t="str">
        <f t="shared" si="0"/>
        <v>BERGEN</v>
      </c>
      <c r="U58" t="str">
        <f t="shared" si="1"/>
        <v>Lite|BERGEN</v>
      </c>
      <c r="V58" t="str">
        <f>IF($B58="","",IF(R58="No Encompass Match","THEM",IF(R58="Not Mapped","Unable to Determine",IF(T58="SALES","Unable to Determine",IFERROR(INDEX('Master - US vs THEM'!$F:$F,MATCH(U58,'Master - US vs THEM'!$G:$G,0)),"No Territory Data")))))</f>
        <v>US</v>
      </c>
      <c r="W58" t="str">
        <f t="shared" si="2"/>
        <v>OK</v>
      </c>
      <c r="X58" t="str">
        <f t="shared" si="3"/>
        <v>US</v>
      </c>
    </row>
    <row r="59" spans="1:24" x14ac:dyDescent="0.2">
      <c r="A59">
        <v>58</v>
      </c>
      <c r="B59" t="s">
        <v>863</v>
      </c>
      <c r="C59" t="s">
        <v>864</v>
      </c>
      <c r="D59" t="s">
        <v>48</v>
      </c>
      <c r="E59" t="s">
        <v>865</v>
      </c>
      <c r="F59" t="s">
        <v>866</v>
      </c>
      <c r="G59" t="s">
        <v>867</v>
      </c>
      <c r="H59" t="s">
        <v>8</v>
      </c>
      <c r="I59" t="s">
        <v>85</v>
      </c>
      <c r="J59" t="s">
        <v>623</v>
      </c>
      <c r="K59" t="s">
        <v>624</v>
      </c>
      <c r="L59" t="s">
        <v>625</v>
      </c>
      <c r="M59">
        <v>1</v>
      </c>
      <c r="N59" t="s">
        <v>21</v>
      </c>
      <c r="O59" t="str">
        <f>IF($B59="","",IFERROR(IF(ISNUMBER(MATCH($K59,'Brand Family Territory (Enc)'!$A$2:$A$296,0)),$K59,""),""))</f>
        <v/>
      </c>
      <c r="P59" t="str">
        <f>IF($B59="","",IFERROR(INDEX('Brand Crosswalk'!$F$2:$F$200,MATCH($K59,'Brand Crosswalk'!$A$2:$A$200,0)),"Not in Crosswalk"))</f>
        <v>Mapped</v>
      </c>
      <c r="Q59" t="str">
        <f>IF($B59="","",IFERROR(INDEX('Brand Crosswalk'!$C$2:$C$200,MATCH($K59,'Brand Crosswalk'!$A$2:$A$200,0)),""))</f>
        <v>BJ'S Private Label Brewa</v>
      </c>
      <c r="R59" t="str">
        <f>IF($B59="","",IF(O59&lt;&gt;"",O59,IF(P59="Mapped",Q59,IF(P59="No Encompass Match","No Encompass Match",IFERROR(VLOOKUP(IF($K59="",$J59,$K59),'Brands (Enc)'!$C$2:$D$2699,2,FALSE),"Not Mapped")))))</f>
        <v>BJ'S Private Label Brewa</v>
      </c>
      <c r="S59" t="str">
        <f>IF($B59="","",IFERROR(VLOOKUP(VALUE($B59),'Customers Table (Enc)'!$A:$I,9,FALSE),"Not Found"))</f>
        <v>Bergen</v>
      </c>
      <c r="T59" t="str">
        <f t="shared" si="0"/>
        <v>BERGEN</v>
      </c>
      <c r="U59" t="str">
        <f t="shared" si="1"/>
        <v>BJ'S Private Label Brewa|BERGEN</v>
      </c>
      <c r="V59" t="str">
        <f>IF($B59="","",IF(R59="No Encompass Match","THEM",IF(R59="Not Mapped","Unable to Determine",IF(T59="SALES","Unable to Determine",IFERROR(INDEX('Master - US vs THEM'!$F:$F,MATCH(U59,'Master - US vs THEM'!$G:$G,0)),"No Territory Data")))))</f>
        <v>US</v>
      </c>
      <c r="W59" t="str">
        <f t="shared" si="2"/>
        <v>MISMATCH</v>
      </c>
      <c r="X59" t="str">
        <f t="shared" si="3"/>
        <v>US</v>
      </c>
    </row>
    <row r="60" spans="1:24" x14ac:dyDescent="0.2">
      <c r="A60">
        <v>59</v>
      </c>
      <c r="B60" t="s">
        <v>2255</v>
      </c>
      <c r="C60" t="s">
        <v>2256</v>
      </c>
      <c r="D60" t="s">
        <v>48</v>
      </c>
      <c r="E60" t="s">
        <v>2257</v>
      </c>
      <c r="F60" t="s">
        <v>866</v>
      </c>
      <c r="G60" t="s">
        <v>2258</v>
      </c>
      <c r="H60" t="s">
        <v>8</v>
      </c>
      <c r="I60" t="s">
        <v>85</v>
      </c>
      <c r="J60" t="s">
        <v>22</v>
      </c>
      <c r="K60" t="s">
        <v>23</v>
      </c>
      <c r="L60" t="s">
        <v>24</v>
      </c>
      <c r="M60">
        <v>1</v>
      </c>
      <c r="N60" t="s">
        <v>875</v>
      </c>
      <c r="O60" t="str">
        <f>IF($B60="","",IFERROR(IF(ISNUMBER(MATCH($K60,'Brand Family Territory (Enc)'!$A$2:$A$296,0)),$K60,""),""))</f>
        <v/>
      </c>
      <c r="P60" t="str">
        <f>IF($B60="","",IFERROR(INDEX('Brand Crosswalk'!$F$2:$F$200,MATCH($K60,'Brand Crosswalk'!$A$2:$A$200,0)),"Not in Crosswalk"))</f>
        <v>Mapped</v>
      </c>
      <c r="Q60" t="str">
        <f>IF($B60="","",IFERROR(INDEX('Brand Crosswalk'!$C$2:$C$200,MATCH($K60,'Brand Crosswalk'!$A$2:$A$200,0)),""))</f>
        <v>Corona Extra</v>
      </c>
      <c r="R60" t="str">
        <f>IF($B60="","",IF(O60&lt;&gt;"",O60,IF(P60="Mapped",Q60,IF(P60="No Encompass Match","No Encompass Match",IFERROR(VLOOKUP(IF($K60="",$J60,$K60),'Brands (Enc)'!$C$2:$D$2699,2,FALSE),"Not Mapped")))))</f>
        <v>Corona Extra</v>
      </c>
      <c r="S60" t="str">
        <f>IF($B60="","",IFERROR(VLOOKUP(VALUE($B60),'Customers Table (Enc)'!$A:$I,9,FALSE),"Not Found"))</f>
        <v>Bergen</v>
      </c>
      <c r="T60" t="str">
        <f t="shared" si="0"/>
        <v>BERGEN</v>
      </c>
      <c r="U60" t="str">
        <f t="shared" si="1"/>
        <v>Corona Extra|BERGEN</v>
      </c>
      <c r="V60" t="str">
        <f>IF($B60="","",IF(R60="No Encompass Match","THEM",IF(R60="Not Mapped","Unable to Determine",IF(T60="SALES","Unable to Determine",IFERROR(INDEX('Master - US vs THEM'!$F:$F,MATCH(U60,'Master - US vs THEM'!$G:$G,0)),"No Territory Data")))))</f>
        <v>US</v>
      </c>
      <c r="W60" t="str">
        <f t="shared" si="2"/>
        <v>OK</v>
      </c>
      <c r="X60" t="str">
        <f t="shared" si="3"/>
        <v>US</v>
      </c>
    </row>
    <row r="61" spans="1:24" x14ac:dyDescent="0.2">
      <c r="A61">
        <v>60</v>
      </c>
      <c r="B61" t="s">
        <v>2255</v>
      </c>
      <c r="C61" t="s">
        <v>2256</v>
      </c>
      <c r="D61" t="s">
        <v>48</v>
      </c>
      <c r="E61" t="s">
        <v>2257</v>
      </c>
      <c r="F61" t="s">
        <v>866</v>
      </c>
      <c r="G61" t="s">
        <v>2258</v>
      </c>
      <c r="H61" t="s">
        <v>8</v>
      </c>
      <c r="I61" t="s">
        <v>85</v>
      </c>
      <c r="J61" t="s">
        <v>144</v>
      </c>
      <c r="K61" t="s">
        <v>145</v>
      </c>
      <c r="L61" t="s">
        <v>141</v>
      </c>
      <c r="M61">
        <v>1</v>
      </c>
      <c r="N61" t="s">
        <v>875</v>
      </c>
      <c r="O61" t="str">
        <f>IF($B61="","",IFERROR(IF(ISNUMBER(MATCH($K61,'Brand Family Territory (Enc)'!$A$2:$A$296,0)),$K61,""),""))</f>
        <v>COORS LIGHT</v>
      </c>
      <c r="P61" t="str">
        <f>IF($B61="","",IFERROR(INDEX('Brand Crosswalk'!$F$2:$F$200,MATCH($K61,'Brand Crosswalk'!$A$2:$A$200,0)),"Not in Crosswalk"))</f>
        <v>Not in Crosswalk</v>
      </c>
      <c r="Q61" t="str">
        <f>IF($B61="","",IFERROR(INDEX('Brand Crosswalk'!$C$2:$C$200,MATCH($K61,'Brand Crosswalk'!$A$2:$A$200,0)),""))</f>
        <v/>
      </c>
      <c r="R61" t="str">
        <f>IF($B61="","",IF(O61&lt;&gt;"",O61,IF(P61="Mapped",Q61,IF(P61="No Encompass Match","No Encompass Match",IFERROR(VLOOKUP(IF($K61="",$J61,$K61),'Brands (Enc)'!$C$2:$D$2699,2,FALSE),"Not Mapped")))))</f>
        <v>COORS LIGHT</v>
      </c>
      <c r="S61" t="str">
        <f>IF($B61="","",IFERROR(VLOOKUP(VALUE($B61),'Customers Table (Enc)'!$A:$I,9,FALSE),"Not Found"))</f>
        <v>Bergen</v>
      </c>
      <c r="T61" t="str">
        <f t="shared" si="0"/>
        <v>BERGEN</v>
      </c>
      <c r="U61" t="str">
        <f t="shared" si="1"/>
        <v>COORS LIGHT|BERGEN</v>
      </c>
      <c r="V61" t="str">
        <f>IF($B61="","",IF(R61="No Encompass Match","THEM",IF(R61="Not Mapped","Unable to Determine",IF(T61="SALES","Unable to Determine",IFERROR(INDEX('Master - US vs THEM'!$F:$F,MATCH(U61,'Master - US vs THEM'!$G:$G,0)),"No Territory Data")))))</f>
        <v>US</v>
      </c>
      <c r="W61" t="str">
        <f t="shared" si="2"/>
        <v>OK</v>
      </c>
      <c r="X61" t="str">
        <f t="shared" si="3"/>
        <v>US</v>
      </c>
    </row>
    <row r="62" spans="1:24" x14ac:dyDescent="0.2">
      <c r="A62">
        <v>61</v>
      </c>
      <c r="B62" t="s">
        <v>2255</v>
      </c>
      <c r="C62" t="s">
        <v>2256</v>
      </c>
      <c r="D62" t="s">
        <v>48</v>
      </c>
      <c r="E62" t="s">
        <v>2257</v>
      </c>
      <c r="F62" t="s">
        <v>866</v>
      </c>
      <c r="G62" t="s">
        <v>2258</v>
      </c>
      <c r="H62" t="s">
        <v>8</v>
      </c>
      <c r="I62" t="s">
        <v>85</v>
      </c>
      <c r="J62" t="s">
        <v>227</v>
      </c>
      <c r="K62" t="s">
        <v>209</v>
      </c>
      <c r="L62" t="s">
        <v>210</v>
      </c>
      <c r="M62">
        <v>1</v>
      </c>
      <c r="N62" t="s">
        <v>875</v>
      </c>
      <c r="O62" t="str">
        <f>IF($B62="","",IFERROR(IF(ISNUMBER(MATCH($K62,'Brand Family Territory (Enc)'!$A$2:$A$296,0)),$K62,""),""))</f>
        <v/>
      </c>
      <c r="P62" t="str">
        <f>IF($B62="","",IFERROR(INDEX('Brand Crosswalk'!$F$2:$F$200,MATCH($K62,'Brand Crosswalk'!$A$2:$A$200,0)),"Not in Crosswalk"))</f>
        <v>Mapped</v>
      </c>
      <c r="Q62" t="str">
        <f>IF($B62="","",IFERROR(INDEX('Brand Crosswalk'!$C$2:$C$200,MATCH($K62,'Brand Crosswalk'!$A$2:$A$200,0)),""))</f>
        <v>Cape May</v>
      </c>
      <c r="R62" t="str">
        <f>IF($B62="","",IF(O62&lt;&gt;"",O62,IF(P62="Mapped",Q62,IF(P62="No Encompass Match","No Encompass Match",IFERROR(VLOOKUP(IF($K62="",$J62,$K62),'Brands (Enc)'!$C$2:$D$2699,2,FALSE),"Not Mapped")))))</f>
        <v>Cape May</v>
      </c>
      <c r="S62" t="str">
        <f>IF($B62="","",IFERROR(VLOOKUP(VALUE($B62),'Customers Table (Enc)'!$A:$I,9,FALSE),"Not Found"))</f>
        <v>Bergen</v>
      </c>
      <c r="T62" t="str">
        <f t="shared" si="0"/>
        <v>BERGEN</v>
      </c>
      <c r="U62" t="str">
        <f t="shared" si="1"/>
        <v>Cape May|BERGEN</v>
      </c>
      <c r="V62" t="str">
        <f>IF($B62="","",IF(R62="No Encompass Match","THEM",IF(R62="Not Mapped","Unable to Determine",IF(T62="SALES","Unable to Determine",IFERROR(INDEX('Master - US vs THEM'!$F:$F,MATCH(U62,'Master - US vs THEM'!$G:$G,0)),"No Territory Data")))))</f>
        <v>US</v>
      </c>
      <c r="W62" t="str">
        <f t="shared" si="2"/>
        <v>OK</v>
      </c>
      <c r="X62" t="str">
        <f t="shared" si="3"/>
        <v>US</v>
      </c>
    </row>
    <row r="63" spans="1:24" x14ac:dyDescent="0.2">
      <c r="A63">
        <v>62</v>
      </c>
      <c r="B63" t="s">
        <v>2251</v>
      </c>
      <c r="C63" t="s">
        <v>2252</v>
      </c>
      <c r="D63" t="s">
        <v>123</v>
      </c>
      <c r="E63" t="s">
        <v>2253</v>
      </c>
      <c r="F63" t="s">
        <v>374</v>
      </c>
      <c r="G63" t="s">
        <v>2254</v>
      </c>
      <c r="H63" t="s">
        <v>8</v>
      </c>
      <c r="I63" t="s">
        <v>319</v>
      </c>
      <c r="J63" t="s">
        <v>341</v>
      </c>
      <c r="K63" t="s">
        <v>295</v>
      </c>
      <c r="L63" t="s">
        <v>215</v>
      </c>
      <c r="M63">
        <v>1</v>
      </c>
      <c r="N63" t="s">
        <v>875</v>
      </c>
      <c r="O63" t="str">
        <f>IF($B63="","",IFERROR(IF(ISNUMBER(MATCH($K63,'Brand Family Territory (Enc)'!$A$2:$A$296,0)),$K63,""),""))</f>
        <v/>
      </c>
      <c r="P63" t="str">
        <f>IF($B63="","",IFERROR(INDEX('Brand Crosswalk'!$F$2:$F$200,MATCH($K63,'Brand Crosswalk'!$A$2:$A$200,0)),"Not in Crosswalk"))</f>
        <v>Mapped</v>
      </c>
      <c r="Q63" t="str">
        <f>IF($B63="","",IFERROR(INDEX('Brand Crosswalk'!$C$2:$C$200,MATCH($K63,'Brand Crosswalk'!$A$2:$A$200,0)),""))</f>
        <v>New Belgium Brewing Company</v>
      </c>
      <c r="R63" t="str">
        <f>IF($B63="","",IF(O63&lt;&gt;"",O63,IF(P63="Mapped",Q63,IF(P63="No Encompass Match","No Encompass Match",IFERROR(VLOOKUP(IF($K63="",$J63,$K63),'Brands (Enc)'!$C$2:$D$2699,2,FALSE),"Not Mapped")))))</f>
        <v>New Belgium Brewing Company</v>
      </c>
      <c r="S63" t="str">
        <f>IF($B63="","",IFERROR(VLOOKUP(VALUE($B63),'Customers Table (Enc)'!$A:$I,9,FALSE),"Not Found"))</f>
        <v>Passaic</v>
      </c>
      <c r="T63" t="str">
        <f t="shared" si="0"/>
        <v>PASSAIC</v>
      </c>
      <c r="U63" t="str">
        <f t="shared" si="1"/>
        <v>New Belgium Brewing Company|PASSAIC</v>
      </c>
      <c r="V63" t="str">
        <f>IF($B63="","",IF(R63="No Encompass Match","THEM",IF(R63="Not Mapped","Unable to Determine",IF(T63="SALES","Unable to Determine",IFERROR(INDEX('Master - US vs THEM'!$F:$F,MATCH(U63,'Master - US vs THEM'!$G:$G,0)),"No Territory Data")))))</f>
        <v>US</v>
      </c>
      <c r="W63" t="str">
        <f t="shared" si="2"/>
        <v>OK</v>
      </c>
      <c r="X63" t="str">
        <f t="shared" si="3"/>
        <v>US</v>
      </c>
    </row>
    <row r="64" spans="1:24" x14ac:dyDescent="0.2">
      <c r="A64">
        <v>63</v>
      </c>
      <c r="B64" t="s">
        <v>2251</v>
      </c>
      <c r="C64" t="s">
        <v>2252</v>
      </c>
      <c r="D64" t="s">
        <v>123</v>
      </c>
      <c r="E64" t="s">
        <v>2253</v>
      </c>
      <c r="F64" t="s">
        <v>374</v>
      </c>
      <c r="G64" t="s">
        <v>2254</v>
      </c>
      <c r="H64" t="s">
        <v>8</v>
      </c>
      <c r="I64" t="s">
        <v>319</v>
      </c>
      <c r="J64" t="s">
        <v>44</v>
      </c>
      <c r="K64" t="s">
        <v>44</v>
      </c>
      <c r="L64" t="s">
        <v>45</v>
      </c>
      <c r="M64">
        <v>1</v>
      </c>
      <c r="N64" t="s">
        <v>875</v>
      </c>
      <c r="O64" t="str">
        <f>IF($B64="","",IFERROR(IF(ISNUMBER(MATCH($K64,'Brand Family Territory (Enc)'!$A$2:$A$296,0)),$K64,""),""))</f>
        <v/>
      </c>
      <c r="P64" t="str">
        <f>IF($B64="","",IFERROR(INDEX('Brand Crosswalk'!$F$2:$F$200,MATCH($K64,'Brand Crosswalk'!$A$2:$A$200,0)),"Not in Crosswalk"))</f>
        <v>Mapped</v>
      </c>
      <c r="Q64" t="str">
        <f>IF($B64="","",IFERROR(INDEX('Brand Crosswalk'!$C$2:$C$200,MATCH($K64,'Brand Crosswalk'!$A$2:$A$200,0)),""))</f>
        <v>Dg Yuengling Inc</v>
      </c>
      <c r="R64" t="str">
        <f>IF($B64="","",IF(O64&lt;&gt;"",O64,IF(P64="Mapped",Q64,IF(P64="No Encompass Match","No Encompass Match",IFERROR(VLOOKUP(IF($K64="",$J64,$K64),'Brands (Enc)'!$C$2:$D$2699,2,FALSE),"Not Mapped")))))</f>
        <v>Dg Yuengling Inc</v>
      </c>
      <c r="S64" t="str">
        <f>IF($B64="","",IFERROR(VLOOKUP(VALUE($B64),'Customers Table (Enc)'!$A:$I,9,FALSE),"Not Found"))</f>
        <v>Passaic</v>
      </c>
      <c r="T64" t="str">
        <f t="shared" si="0"/>
        <v>PASSAIC</v>
      </c>
      <c r="U64" t="str">
        <f t="shared" si="1"/>
        <v>Dg Yuengling Inc|PASSAIC</v>
      </c>
      <c r="V64" t="str">
        <f>IF($B64="","",IF(R64="No Encompass Match","THEM",IF(R64="Not Mapped","Unable to Determine",IF(T64="SALES","Unable to Determine",IFERROR(INDEX('Master - US vs THEM'!$F:$F,MATCH(U64,'Master - US vs THEM'!$G:$G,0)),"No Territory Data")))))</f>
        <v>US</v>
      </c>
      <c r="W64" t="str">
        <f t="shared" si="2"/>
        <v>OK</v>
      </c>
      <c r="X64" t="str">
        <f t="shared" si="3"/>
        <v>US</v>
      </c>
    </row>
    <row r="65" spans="1:24" x14ac:dyDescent="0.2">
      <c r="A65">
        <v>64</v>
      </c>
      <c r="B65" t="s">
        <v>2251</v>
      </c>
      <c r="C65" t="s">
        <v>2252</v>
      </c>
      <c r="D65" t="s">
        <v>123</v>
      </c>
      <c r="E65" t="s">
        <v>2253</v>
      </c>
      <c r="F65" t="s">
        <v>374</v>
      </c>
      <c r="G65" t="s">
        <v>2254</v>
      </c>
      <c r="H65" t="s">
        <v>8</v>
      </c>
      <c r="I65" t="s">
        <v>319</v>
      </c>
      <c r="J65" t="s">
        <v>2086</v>
      </c>
      <c r="K65" t="s">
        <v>166</v>
      </c>
      <c r="L65" t="s">
        <v>141</v>
      </c>
      <c r="M65">
        <v>1</v>
      </c>
      <c r="N65" t="s">
        <v>875</v>
      </c>
      <c r="O65" t="str">
        <f>IF($B65="","",IFERROR(IF(ISNUMBER(MATCH($K65,'Brand Family Territory (Enc)'!$A$2:$A$296,0)),$K65,""),""))</f>
        <v>BLUE MOON</v>
      </c>
      <c r="P65" t="str">
        <f>IF($B65="","",IFERROR(INDEX('Brand Crosswalk'!$F$2:$F$200,MATCH($K65,'Brand Crosswalk'!$A$2:$A$200,0)),"Not in Crosswalk"))</f>
        <v>Not in Crosswalk</v>
      </c>
      <c r="Q65" t="str">
        <f>IF($B65="","",IFERROR(INDEX('Brand Crosswalk'!$C$2:$C$200,MATCH($K65,'Brand Crosswalk'!$A$2:$A$200,0)),""))</f>
        <v/>
      </c>
      <c r="R65" t="str">
        <f>IF($B65="","",IF(O65&lt;&gt;"",O65,IF(P65="Mapped",Q65,IF(P65="No Encompass Match","No Encompass Match",IFERROR(VLOOKUP(IF($K65="",$J65,$K65),'Brands (Enc)'!$C$2:$D$2699,2,FALSE),"Not Mapped")))))</f>
        <v>BLUE MOON</v>
      </c>
      <c r="S65" t="str">
        <f>IF($B65="","",IFERROR(VLOOKUP(VALUE($B65),'Customers Table (Enc)'!$A:$I,9,FALSE),"Not Found"))</f>
        <v>Passaic</v>
      </c>
      <c r="T65" t="str">
        <f t="shared" si="0"/>
        <v>PASSAIC</v>
      </c>
      <c r="U65" t="str">
        <f t="shared" si="1"/>
        <v>BLUE MOON|PASSAIC</v>
      </c>
      <c r="V65" t="str">
        <f>IF($B65="","",IF(R65="No Encompass Match","THEM",IF(R65="Not Mapped","Unable to Determine",IF(T65="SALES","Unable to Determine",IFERROR(INDEX('Master - US vs THEM'!$F:$F,MATCH(U65,'Master - US vs THEM'!$G:$G,0)),"No Territory Data")))))</f>
        <v>US</v>
      </c>
      <c r="W65" t="str">
        <f t="shared" si="2"/>
        <v>OK</v>
      </c>
      <c r="X65" t="str">
        <f t="shared" si="3"/>
        <v>US</v>
      </c>
    </row>
    <row r="66" spans="1:24" x14ac:dyDescent="0.2">
      <c r="A66">
        <v>65</v>
      </c>
      <c r="B66" t="s">
        <v>2249</v>
      </c>
      <c r="C66" t="s">
        <v>2250</v>
      </c>
      <c r="D66" t="s">
        <v>81</v>
      </c>
      <c r="E66" t="s">
        <v>2239</v>
      </c>
      <c r="F66" t="s">
        <v>529</v>
      </c>
      <c r="G66" t="s">
        <v>862</v>
      </c>
      <c r="H66" t="s">
        <v>8</v>
      </c>
      <c r="I66" t="s">
        <v>85</v>
      </c>
      <c r="J66" t="s">
        <v>966</v>
      </c>
      <c r="K66" t="s">
        <v>61</v>
      </c>
      <c r="L66" t="s">
        <v>61</v>
      </c>
      <c r="M66">
        <v>1</v>
      </c>
      <c r="N66" t="s">
        <v>875</v>
      </c>
      <c r="O66" t="str">
        <f>IF($B66="","",IFERROR(IF(ISNUMBER(MATCH($K66,'Brand Family Territory (Enc)'!$A$2:$A$296,0)),$K66,""),""))</f>
        <v>SAPPORO</v>
      </c>
      <c r="P66" t="str">
        <f>IF($B66="","",IFERROR(INDEX('Brand Crosswalk'!$F$2:$F$200,MATCH($K66,'Brand Crosswalk'!$A$2:$A$200,0)),"Not in Crosswalk"))</f>
        <v>Not in Crosswalk</v>
      </c>
      <c r="Q66" t="str">
        <f>IF($B66="","",IFERROR(INDEX('Brand Crosswalk'!$C$2:$C$200,MATCH($K66,'Brand Crosswalk'!$A$2:$A$200,0)),""))</f>
        <v/>
      </c>
      <c r="R66" t="str">
        <f>IF($B66="","",IF(O66&lt;&gt;"",O66,IF(P66="Mapped",Q66,IF(P66="No Encompass Match","No Encompass Match",IFERROR(VLOOKUP(IF($K66="",$J66,$K66),'Brands (Enc)'!$C$2:$D$2699,2,FALSE),"Not Mapped")))))</f>
        <v>SAPPORO</v>
      </c>
      <c r="S66" t="str">
        <f>IF($B66="","",IFERROR(VLOOKUP(VALUE($B66),'Customers Table (Enc)'!$A:$I,9,FALSE),"Not Found"))</f>
        <v>Bergen</v>
      </c>
      <c r="T66" t="str">
        <f t="shared" si="0"/>
        <v>BERGEN</v>
      </c>
      <c r="U66" t="str">
        <f t="shared" si="1"/>
        <v>SAPPORO|BERGEN</v>
      </c>
      <c r="V66" t="str">
        <f>IF($B66="","",IF(R66="No Encompass Match","THEM",IF(R66="Not Mapped","Unable to Determine",IF(T66="SALES","Unable to Determine",IFERROR(INDEX('Master - US vs THEM'!$F:$F,MATCH(U66,'Master - US vs THEM'!$G:$G,0)),"No Territory Data")))))</f>
        <v>US</v>
      </c>
      <c r="W66" t="str">
        <f t="shared" si="2"/>
        <v>OK</v>
      </c>
      <c r="X66" t="str">
        <f t="shared" si="3"/>
        <v>US</v>
      </c>
    </row>
    <row r="67" spans="1:24" x14ac:dyDescent="0.2">
      <c r="A67">
        <v>66</v>
      </c>
      <c r="B67" t="s">
        <v>859</v>
      </c>
      <c r="C67" t="s">
        <v>860</v>
      </c>
      <c r="D67" t="s">
        <v>48</v>
      </c>
      <c r="E67" t="s">
        <v>861</v>
      </c>
      <c r="F67" t="s">
        <v>529</v>
      </c>
      <c r="G67" t="s">
        <v>862</v>
      </c>
      <c r="H67" t="s">
        <v>8</v>
      </c>
      <c r="I67" t="s">
        <v>85</v>
      </c>
      <c r="J67" t="s">
        <v>2086</v>
      </c>
      <c r="K67" t="s">
        <v>166</v>
      </c>
      <c r="L67" t="s">
        <v>141</v>
      </c>
      <c r="M67">
        <v>1</v>
      </c>
      <c r="N67" t="s">
        <v>875</v>
      </c>
      <c r="O67" t="str">
        <f>IF($B67="","",IFERROR(IF(ISNUMBER(MATCH($K67,'Brand Family Territory (Enc)'!$A$2:$A$296,0)),$K67,""),""))</f>
        <v>BLUE MOON</v>
      </c>
      <c r="P67" t="str">
        <f>IF($B67="","",IFERROR(INDEX('Brand Crosswalk'!$F$2:$F$200,MATCH($K67,'Brand Crosswalk'!$A$2:$A$200,0)),"Not in Crosswalk"))</f>
        <v>Not in Crosswalk</v>
      </c>
      <c r="Q67" t="str">
        <f>IF($B67="","",IFERROR(INDEX('Brand Crosswalk'!$C$2:$C$200,MATCH($K67,'Brand Crosswalk'!$A$2:$A$200,0)),""))</f>
        <v/>
      </c>
      <c r="R67" t="str">
        <f>IF($B67="","",IF(O67&lt;&gt;"",O67,IF(P67="Mapped",Q67,IF(P67="No Encompass Match","No Encompass Match",IFERROR(VLOOKUP(IF($K67="",$J67,$K67),'Brands (Enc)'!$C$2:$D$2699,2,FALSE),"Not Mapped")))))</f>
        <v>BLUE MOON</v>
      </c>
      <c r="S67" t="str">
        <f>IF($B67="","",IFERROR(VLOOKUP(VALUE($B67),'Customers Table (Enc)'!$A:$I,9,FALSE),"Not Found"))</f>
        <v>Bergen</v>
      </c>
      <c r="T67" t="str">
        <f t="shared" ref="T67:T130" si="4">IF($B67="","",IF($D67&lt;&gt;"SALES",$D67,IF(OR(S67="Default",S67="Not Found",S67="Morris"),"SALES",UPPER(S67))))</f>
        <v>BERGEN</v>
      </c>
      <c r="U67" t="str">
        <f t="shared" ref="U67:U130" si="5">IF($B67="","",R67&amp;"|"&amp;T67)</f>
        <v>BLUE MOON|BERGEN</v>
      </c>
      <c r="V67" t="str">
        <f>IF($B67="","",IF(R67="No Encompass Match","THEM",IF(R67="Not Mapped","Unable to Determine",IF(T67="SALES","Unable to Determine",IFERROR(INDEX('Master - US vs THEM'!$F:$F,MATCH(U67,'Master - US vs THEM'!$G:$G,0)),"No Territory Data")))))</f>
        <v>US</v>
      </c>
      <c r="W67" t="str">
        <f t="shared" ref="W67:W130" si="6">IF($B67="","",IF(OR(V67="Unable to Determine",V67="No Territory Data",V67="Ambiguous (Source Truncated)"),"Review",IF(V67&lt;&gt;$N67,"MISMATCH","OK")))</f>
        <v>OK</v>
      </c>
      <c r="X67" t="str">
        <f t="shared" ref="X67:X130" si="7">IF($B67="","",IF(OR(V67="US",V67="THEM"),V67,$N67))</f>
        <v>US</v>
      </c>
    </row>
    <row r="68" spans="1:24" x14ac:dyDescent="0.2">
      <c r="A68">
        <v>67</v>
      </c>
      <c r="B68" t="s">
        <v>859</v>
      </c>
      <c r="C68" t="s">
        <v>860</v>
      </c>
      <c r="D68" t="s">
        <v>48</v>
      </c>
      <c r="E68" t="s">
        <v>861</v>
      </c>
      <c r="F68" t="s">
        <v>529</v>
      </c>
      <c r="G68" t="s">
        <v>862</v>
      </c>
      <c r="H68" t="s">
        <v>8</v>
      </c>
      <c r="I68" t="s">
        <v>85</v>
      </c>
      <c r="J68" t="s">
        <v>144</v>
      </c>
      <c r="K68" t="s">
        <v>145</v>
      </c>
      <c r="L68" t="s">
        <v>141</v>
      </c>
      <c r="M68">
        <v>1</v>
      </c>
      <c r="N68" t="s">
        <v>875</v>
      </c>
      <c r="O68" t="str">
        <f>IF($B68="","",IFERROR(IF(ISNUMBER(MATCH($K68,'Brand Family Territory (Enc)'!$A$2:$A$296,0)),$K68,""),""))</f>
        <v>COORS LIGHT</v>
      </c>
      <c r="P68" t="str">
        <f>IF($B68="","",IFERROR(INDEX('Brand Crosswalk'!$F$2:$F$200,MATCH($K68,'Brand Crosswalk'!$A$2:$A$200,0)),"Not in Crosswalk"))</f>
        <v>Not in Crosswalk</v>
      </c>
      <c r="Q68" t="str">
        <f>IF($B68="","",IFERROR(INDEX('Brand Crosswalk'!$C$2:$C$200,MATCH($K68,'Brand Crosswalk'!$A$2:$A$200,0)),""))</f>
        <v/>
      </c>
      <c r="R68" t="str">
        <f>IF($B68="","",IF(O68&lt;&gt;"",O68,IF(P68="Mapped",Q68,IF(P68="No Encompass Match","No Encompass Match",IFERROR(VLOOKUP(IF($K68="",$J68,$K68),'Brands (Enc)'!$C$2:$D$2699,2,FALSE),"Not Mapped")))))</f>
        <v>COORS LIGHT</v>
      </c>
      <c r="S68" t="str">
        <f>IF($B68="","",IFERROR(VLOOKUP(VALUE($B68),'Customers Table (Enc)'!$A:$I,9,FALSE),"Not Found"))</f>
        <v>Bergen</v>
      </c>
      <c r="T68" t="str">
        <f t="shared" si="4"/>
        <v>BERGEN</v>
      </c>
      <c r="U68" t="str">
        <f t="shared" si="5"/>
        <v>COORS LIGHT|BERGEN</v>
      </c>
      <c r="V68" t="str">
        <f>IF($B68="","",IF(R68="No Encompass Match","THEM",IF(R68="Not Mapped","Unable to Determine",IF(T68="SALES","Unable to Determine",IFERROR(INDEX('Master - US vs THEM'!$F:$F,MATCH(U68,'Master - US vs THEM'!$G:$G,0)),"No Territory Data")))))</f>
        <v>US</v>
      </c>
      <c r="W68" t="str">
        <f t="shared" si="6"/>
        <v>OK</v>
      </c>
      <c r="X68" t="str">
        <f t="shared" si="7"/>
        <v>US</v>
      </c>
    </row>
    <row r="69" spans="1:24" x14ac:dyDescent="0.2">
      <c r="A69">
        <v>68</v>
      </c>
      <c r="B69" t="s">
        <v>859</v>
      </c>
      <c r="C69" t="s">
        <v>860</v>
      </c>
      <c r="D69" t="s">
        <v>48</v>
      </c>
      <c r="E69" t="s">
        <v>861</v>
      </c>
      <c r="F69" t="s">
        <v>529</v>
      </c>
      <c r="G69" t="s">
        <v>862</v>
      </c>
      <c r="H69" t="s">
        <v>8</v>
      </c>
      <c r="I69" t="s">
        <v>85</v>
      </c>
      <c r="J69" t="s">
        <v>142</v>
      </c>
      <c r="K69" t="s">
        <v>143</v>
      </c>
      <c r="L69" t="s">
        <v>141</v>
      </c>
      <c r="M69">
        <v>1</v>
      </c>
      <c r="N69" t="s">
        <v>875</v>
      </c>
      <c r="O69" t="str">
        <f>IF($B69="","",IFERROR(IF(ISNUMBER(MATCH($K69,'Brand Family Territory (Enc)'!$A$2:$A$296,0)),$K69,""),""))</f>
        <v/>
      </c>
      <c r="P69" t="str">
        <f>IF($B69="","",IFERROR(INDEX('Brand Crosswalk'!$F$2:$F$200,MATCH($K69,'Brand Crosswalk'!$A$2:$A$200,0)),"Not in Crosswalk"))</f>
        <v>Mapped</v>
      </c>
      <c r="Q69" t="str">
        <f>IF($B69="","",IFERROR(INDEX('Brand Crosswalk'!$C$2:$C$200,MATCH($K69,'Brand Crosswalk'!$A$2:$A$200,0)),""))</f>
        <v>Lite</v>
      </c>
      <c r="R69" t="str">
        <f>IF($B69="","",IF(O69&lt;&gt;"",O69,IF(P69="Mapped",Q69,IF(P69="No Encompass Match","No Encompass Match",IFERROR(VLOOKUP(IF($K69="",$J69,$K69),'Brands (Enc)'!$C$2:$D$2699,2,FALSE),"Not Mapped")))))</f>
        <v>Lite</v>
      </c>
      <c r="S69" t="str">
        <f>IF($B69="","",IFERROR(VLOOKUP(VALUE($B69),'Customers Table (Enc)'!$A:$I,9,FALSE),"Not Found"))</f>
        <v>Bergen</v>
      </c>
      <c r="T69" t="str">
        <f t="shared" si="4"/>
        <v>BERGEN</v>
      </c>
      <c r="U69" t="str">
        <f t="shared" si="5"/>
        <v>Lite|BERGEN</v>
      </c>
      <c r="V69" t="str">
        <f>IF($B69="","",IF(R69="No Encompass Match","THEM",IF(R69="Not Mapped","Unable to Determine",IF(T69="SALES","Unable to Determine",IFERROR(INDEX('Master - US vs THEM'!$F:$F,MATCH(U69,'Master - US vs THEM'!$G:$G,0)),"No Territory Data")))))</f>
        <v>US</v>
      </c>
      <c r="W69" t="str">
        <f t="shared" si="6"/>
        <v>OK</v>
      </c>
      <c r="X69" t="str">
        <f t="shared" si="7"/>
        <v>US</v>
      </c>
    </row>
    <row r="70" spans="1:24" x14ac:dyDescent="0.2">
      <c r="A70">
        <v>69</v>
      </c>
      <c r="B70" t="s">
        <v>859</v>
      </c>
      <c r="C70" t="s">
        <v>860</v>
      </c>
      <c r="D70" t="s">
        <v>48</v>
      </c>
      <c r="E70" t="s">
        <v>861</v>
      </c>
      <c r="F70" t="s">
        <v>529</v>
      </c>
      <c r="G70" t="s">
        <v>862</v>
      </c>
      <c r="H70" t="s">
        <v>8</v>
      </c>
      <c r="I70" t="s">
        <v>85</v>
      </c>
      <c r="J70" t="s">
        <v>44</v>
      </c>
      <c r="K70" t="s">
        <v>44</v>
      </c>
      <c r="L70" t="s">
        <v>45</v>
      </c>
      <c r="M70">
        <v>1</v>
      </c>
      <c r="N70" t="s">
        <v>875</v>
      </c>
      <c r="O70" t="str">
        <f>IF($B70="","",IFERROR(IF(ISNUMBER(MATCH($K70,'Brand Family Territory (Enc)'!$A$2:$A$296,0)),$K70,""),""))</f>
        <v/>
      </c>
      <c r="P70" t="str">
        <f>IF($B70="","",IFERROR(INDEX('Brand Crosswalk'!$F$2:$F$200,MATCH($K70,'Brand Crosswalk'!$A$2:$A$200,0)),"Not in Crosswalk"))</f>
        <v>Mapped</v>
      </c>
      <c r="Q70" t="str">
        <f>IF($B70="","",IFERROR(INDEX('Brand Crosswalk'!$C$2:$C$200,MATCH($K70,'Brand Crosswalk'!$A$2:$A$200,0)),""))</f>
        <v>Dg Yuengling Inc</v>
      </c>
      <c r="R70" t="str">
        <f>IF($B70="","",IF(O70&lt;&gt;"",O70,IF(P70="Mapped",Q70,IF(P70="No Encompass Match","No Encompass Match",IFERROR(VLOOKUP(IF($K70="",$J70,$K70),'Brands (Enc)'!$C$2:$D$2699,2,FALSE),"Not Mapped")))))</f>
        <v>Dg Yuengling Inc</v>
      </c>
      <c r="S70" t="str">
        <f>IF($B70="","",IFERROR(VLOOKUP(VALUE($B70),'Customers Table (Enc)'!$A:$I,9,FALSE),"Not Found"))</f>
        <v>Bergen</v>
      </c>
      <c r="T70" t="str">
        <f t="shared" si="4"/>
        <v>BERGEN</v>
      </c>
      <c r="U70" t="str">
        <f t="shared" si="5"/>
        <v>Dg Yuengling Inc|BERGEN</v>
      </c>
      <c r="V70" t="str">
        <f>IF($B70="","",IF(R70="No Encompass Match","THEM",IF(R70="Not Mapped","Unable to Determine",IF(T70="SALES","Unable to Determine",IFERROR(INDEX('Master - US vs THEM'!$F:$F,MATCH(U70,'Master - US vs THEM'!$G:$G,0)),"No Territory Data")))))</f>
        <v>US</v>
      </c>
      <c r="W70" t="str">
        <f t="shared" si="6"/>
        <v>OK</v>
      </c>
      <c r="X70" t="str">
        <f t="shared" si="7"/>
        <v>US</v>
      </c>
    </row>
    <row r="71" spans="1:24" x14ac:dyDescent="0.2">
      <c r="A71">
        <v>70</v>
      </c>
      <c r="B71" t="s">
        <v>859</v>
      </c>
      <c r="C71" t="s">
        <v>860</v>
      </c>
      <c r="D71" t="s">
        <v>48</v>
      </c>
      <c r="E71" t="s">
        <v>861</v>
      </c>
      <c r="F71" t="s">
        <v>529</v>
      </c>
      <c r="G71" t="s">
        <v>862</v>
      </c>
      <c r="H71" t="s">
        <v>8</v>
      </c>
      <c r="I71" t="s">
        <v>85</v>
      </c>
      <c r="J71" t="s">
        <v>20</v>
      </c>
      <c r="K71" t="s">
        <v>20</v>
      </c>
      <c r="L71" t="s">
        <v>20</v>
      </c>
      <c r="M71">
        <v>1</v>
      </c>
      <c r="N71" t="s">
        <v>875</v>
      </c>
      <c r="O71" t="str">
        <f>IF($B71="","",IFERROR(IF(ISNUMBER(MATCH($K71,'Brand Family Territory (Enc)'!$A$2:$A$296,0)),$K71,""),""))</f>
        <v/>
      </c>
      <c r="P71" t="str">
        <f>IF($B71="","",IFERROR(INDEX('Brand Crosswalk'!$F$2:$F$200,MATCH($K71,'Brand Crosswalk'!$A$2:$A$200,0)),"Not in Crosswalk"))</f>
        <v>Mapped</v>
      </c>
      <c r="Q71" t="str">
        <f>IF($B71="","",IFERROR(INDEX('Brand Crosswalk'!$C$2:$C$200,MATCH($K71,'Brand Crosswalk'!$A$2:$A$200,0)),""))</f>
        <v>Heineken USA</v>
      </c>
      <c r="R71" t="str">
        <f>IF($B71="","",IF(O71&lt;&gt;"",O71,IF(P71="Mapped",Q71,IF(P71="No Encompass Match","No Encompass Match",IFERROR(VLOOKUP(IF($K71="",$J71,$K71),'Brands (Enc)'!$C$2:$D$2699,2,FALSE),"Not Mapped")))))</f>
        <v>Heineken USA</v>
      </c>
      <c r="S71" t="str">
        <f>IF($B71="","",IFERROR(VLOOKUP(VALUE($B71),'Customers Table (Enc)'!$A:$I,9,FALSE),"Not Found"))</f>
        <v>Bergen</v>
      </c>
      <c r="T71" t="str">
        <f t="shared" si="4"/>
        <v>BERGEN</v>
      </c>
      <c r="U71" t="str">
        <f t="shared" si="5"/>
        <v>Heineken USA|BERGEN</v>
      </c>
      <c r="V71" t="str">
        <f>IF($B71="","",IF(R71="No Encompass Match","THEM",IF(R71="Not Mapped","Unable to Determine",IF(T71="SALES","Unable to Determine",IFERROR(INDEX('Master - US vs THEM'!$F:$F,MATCH(U71,'Master - US vs THEM'!$G:$G,0)),"No Territory Data")))))</f>
        <v>US</v>
      </c>
      <c r="W71" t="str">
        <f t="shared" si="6"/>
        <v>OK</v>
      </c>
      <c r="X71" t="str">
        <f t="shared" si="7"/>
        <v>US</v>
      </c>
    </row>
    <row r="72" spans="1:24" x14ac:dyDescent="0.2">
      <c r="A72">
        <v>71</v>
      </c>
      <c r="B72" t="s">
        <v>859</v>
      </c>
      <c r="C72" t="s">
        <v>860</v>
      </c>
      <c r="D72" t="s">
        <v>48</v>
      </c>
      <c r="E72" t="s">
        <v>861</v>
      </c>
      <c r="F72" t="s">
        <v>529</v>
      </c>
      <c r="G72" t="s">
        <v>862</v>
      </c>
      <c r="H72" t="s">
        <v>8</v>
      </c>
      <c r="I72" t="s">
        <v>85</v>
      </c>
      <c r="J72" t="s">
        <v>825</v>
      </c>
      <c r="K72" t="s">
        <v>154</v>
      </c>
      <c r="L72" t="s">
        <v>155</v>
      </c>
      <c r="M72">
        <v>1</v>
      </c>
      <c r="N72" t="s">
        <v>21</v>
      </c>
      <c r="O72" t="str">
        <f>IF($B72="","",IFERROR(IF(ISNUMBER(MATCH($K72,'Brand Family Territory (Enc)'!$A$2:$A$296,0)),$K72,""),""))</f>
        <v>SAMUEL ADAMS</v>
      </c>
      <c r="P72" t="str">
        <f>IF($B72="","",IFERROR(INDEX('Brand Crosswalk'!$F$2:$F$200,MATCH($K72,'Brand Crosswalk'!$A$2:$A$200,0)),"Not in Crosswalk"))</f>
        <v>Not in Crosswalk</v>
      </c>
      <c r="Q72" t="str">
        <f>IF($B72="","",IFERROR(INDEX('Brand Crosswalk'!$C$2:$C$200,MATCH($K72,'Brand Crosswalk'!$A$2:$A$200,0)),""))</f>
        <v/>
      </c>
      <c r="R72" t="str">
        <f>IF($B72="","",IF(O72&lt;&gt;"",O72,IF(P72="Mapped",Q72,IF(P72="No Encompass Match","No Encompass Match",IFERROR(VLOOKUP(IF($K72="",$J72,$K72),'Brands (Enc)'!$C$2:$D$2699,2,FALSE),"Not Mapped")))))</f>
        <v>SAMUEL ADAMS</v>
      </c>
      <c r="S72" t="str">
        <f>IF($B72="","",IFERROR(VLOOKUP(VALUE($B72),'Customers Table (Enc)'!$A:$I,9,FALSE),"Not Found"))</f>
        <v>Bergen</v>
      </c>
      <c r="T72" t="str">
        <f t="shared" si="4"/>
        <v>BERGEN</v>
      </c>
      <c r="U72" t="str">
        <f t="shared" si="5"/>
        <v>SAMUEL ADAMS|BERGEN</v>
      </c>
      <c r="V72" t="str">
        <f>IF($B72="","",IF(R72="No Encompass Match","THEM",IF(R72="Not Mapped","Unable to Determine",IF(T72="SALES","Unable to Determine",IFERROR(INDEX('Master - US vs THEM'!$F:$F,MATCH(U72,'Master - US vs THEM'!$G:$G,0)),"No Territory Data")))))</f>
        <v>US</v>
      </c>
      <c r="W72" t="str">
        <f t="shared" si="6"/>
        <v>MISMATCH</v>
      </c>
      <c r="X72" t="str">
        <f t="shared" si="7"/>
        <v>US</v>
      </c>
    </row>
    <row r="73" spans="1:24" x14ac:dyDescent="0.2">
      <c r="A73">
        <v>72</v>
      </c>
      <c r="B73" t="s">
        <v>2245</v>
      </c>
      <c r="C73" t="s">
        <v>2246</v>
      </c>
      <c r="D73" t="s">
        <v>48</v>
      </c>
      <c r="E73" t="s">
        <v>2247</v>
      </c>
      <c r="F73" t="s">
        <v>529</v>
      </c>
      <c r="G73" t="s">
        <v>2248</v>
      </c>
      <c r="H73" t="s">
        <v>8</v>
      </c>
      <c r="I73" t="s">
        <v>85</v>
      </c>
      <c r="J73" t="s">
        <v>144</v>
      </c>
      <c r="K73" t="s">
        <v>145</v>
      </c>
      <c r="L73" t="s">
        <v>141</v>
      </c>
      <c r="M73">
        <v>1</v>
      </c>
      <c r="N73" t="s">
        <v>875</v>
      </c>
      <c r="O73" t="str">
        <f>IF($B73="","",IFERROR(IF(ISNUMBER(MATCH($K73,'Brand Family Territory (Enc)'!$A$2:$A$296,0)),$K73,""),""))</f>
        <v>COORS LIGHT</v>
      </c>
      <c r="P73" t="str">
        <f>IF($B73="","",IFERROR(INDEX('Brand Crosswalk'!$F$2:$F$200,MATCH($K73,'Brand Crosswalk'!$A$2:$A$200,0)),"Not in Crosswalk"))</f>
        <v>Not in Crosswalk</v>
      </c>
      <c r="Q73" t="str">
        <f>IF($B73="","",IFERROR(INDEX('Brand Crosswalk'!$C$2:$C$200,MATCH($K73,'Brand Crosswalk'!$A$2:$A$200,0)),""))</f>
        <v/>
      </c>
      <c r="R73" t="str">
        <f>IF($B73="","",IF(O73&lt;&gt;"",O73,IF(P73="Mapped",Q73,IF(P73="No Encompass Match","No Encompass Match",IFERROR(VLOOKUP(IF($K73="",$J73,$K73),'Brands (Enc)'!$C$2:$D$2699,2,FALSE),"Not Mapped")))))</f>
        <v>COORS LIGHT</v>
      </c>
      <c r="S73" t="str">
        <f>IF($B73="","",IFERROR(VLOOKUP(VALUE($B73),'Customers Table (Enc)'!$A:$I,9,FALSE),"Not Found"))</f>
        <v>Bergen</v>
      </c>
      <c r="T73" t="str">
        <f t="shared" si="4"/>
        <v>BERGEN</v>
      </c>
      <c r="U73" t="str">
        <f t="shared" si="5"/>
        <v>COORS LIGHT|BERGEN</v>
      </c>
      <c r="V73" t="str">
        <f>IF($B73="","",IF(R73="No Encompass Match","THEM",IF(R73="Not Mapped","Unable to Determine",IF(T73="SALES","Unable to Determine",IFERROR(INDEX('Master - US vs THEM'!$F:$F,MATCH(U73,'Master - US vs THEM'!$G:$G,0)),"No Territory Data")))))</f>
        <v>US</v>
      </c>
      <c r="W73" t="str">
        <f t="shared" si="6"/>
        <v>OK</v>
      </c>
      <c r="X73" t="str">
        <f t="shared" si="7"/>
        <v>US</v>
      </c>
    </row>
    <row r="74" spans="1:24" x14ac:dyDescent="0.2">
      <c r="A74">
        <v>73</v>
      </c>
      <c r="B74" t="s">
        <v>2245</v>
      </c>
      <c r="C74" t="s">
        <v>2246</v>
      </c>
      <c r="D74" t="s">
        <v>48</v>
      </c>
      <c r="E74" t="s">
        <v>2247</v>
      </c>
      <c r="F74" t="s">
        <v>529</v>
      </c>
      <c r="G74" t="s">
        <v>2248</v>
      </c>
      <c r="H74" t="s">
        <v>8</v>
      </c>
      <c r="I74" t="s">
        <v>85</v>
      </c>
      <c r="J74" t="s">
        <v>181</v>
      </c>
      <c r="K74" t="s">
        <v>182</v>
      </c>
      <c r="L74" t="s">
        <v>24</v>
      </c>
      <c r="M74">
        <v>1</v>
      </c>
      <c r="N74" t="s">
        <v>875</v>
      </c>
      <c r="O74" t="str">
        <f>IF($B74="","",IFERROR(IF(ISNUMBER(MATCH($K74,'Brand Family Territory (Enc)'!$A$2:$A$296,0)),$K74,""),""))</f>
        <v/>
      </c>
      <c r="P74" t="str">
        <f>IF($B74="","",IFERROR(INDEX('Brand Crosswalk'!$F$2:$F$200,MATCH($K74,'Brand Crosswalk'!$A$2:$A$200,0)),"Not in Crosswalk"))</f>
        <v>Mapped</v>
      </c>
      <c r="Q74" t="str">
        <f>IF($B74="","",IFERROR(INDEX('Brand Crosswalk'!$C$2:$C$200,MATCH($K74,'Brand Crosswalk'!$A$2:$A$200,0)),""))</f>
        <v>Modelo Especial</v>
      </c>
      <c r="R74" t="str">
        <f>IF($B74="","",IF(O74&lt;&gt;"",O74,IF(P74="Mapped",Q74,IF(P74="No Encompass Match","No Encompass Match",IFERROR(VLOOKUP(IF($K74="",$J74,$K74),'Brands (Enc)'!$C$2:$D$2699,2,FALSE),"Not Mapped")))))</f>
        <v>Modelo Especial</v>
      </c>
      <c r="S74" t="str">
        <f>IF($B74="","",IFERROR(VLOOKUP(VALUE($B74),'Customers Table (Enc)'!$A:$I,9,FALSE),"Not Found"))</f>
        <v>Bergen</v>
      </c>
      <c r="T74" t="str">
        <f t="shared" si="4"/>
        <v>BERGEN</v>
      </c>
      <c r="U74" t="str">
        <f t="shared" si="5"/>
        <v>Modelo Especial|BERGEN</v>
      </c>
      <c r="V74" t="str">
        <f>IF($B74="","",IF(R74="No Encompass Match","THEM",IF(R74="Not Mapped","Unable to Determine",IF(T74="SALES","Unable to Determine",IFERROR(INDEX('Master - US vs THEM'!$F:$F,MATCH(U74,'Master - US vs THEM'!$G:$G,0)),"No Territory Data")))))</f>
        <v>US</v>
      </c>
      <c r="W74" t="str">
        <f t="shared" si="6"/>
        <v>OK</v>
      </c>
      <c r="X74" t="str">
        <f t="shared" si="7"/>
        <v>US</v>
      </c>
    </row>
    <row r="75" spans="1:24" x14ac:dyDescent="0.2">
      <c r="A75">
        <v>74</v>
      </c>
      <c r="B75" t="s">
        <v>2245</v>
      </c>
      <c r="C75" t="s">
        <v>2246</v>
      </c>
      <c r="D75" t="s">
        <v>48</v>
      </c>
      <c r="E75" t="s">
        <v>2247</v>
      </c>
      <c r="F75" t="s">
        <v>529</v>
      </c>
      <c r="G75" t="s">
        <v>2248</v>
      </c>
      <c r="H75" t="s">
        <v>8</v>
      </c>
      <c r="I75" t="s">
        <v>85</v>
      </c>
      <c r="J75" t="s">
        <v>535</v>
      </c>
      <c r="K75" t="s">
        <v>358</v>
      </c>
      <c r="L75" t="s">
        <v>155</v>
      </c>
      <c r="M75">
        <v>1</v>
      </c>
      <c r="N75" t="s">
        <v>875</v>
      </c>
      <c r="O75" t="str">
        <f>IF($B75="","",IFERROR(IF(ISNUMBER(MATCH($K75,'Brand Family Territory (Enc)'!$A$2:$A$296,0)),$K75,""),""))</f>
        <v/>
      </c>
      <c r="P75" t="str">
        <f>IF($B75="","",IFERROR(INDEX('Brand Crosswalk'!$F$2:$F$200,MATCH($K75,'Brand Crosswalk'!$A$2:$A$200,0)),"Not in Crosswalk"))</f>
        <v>Mapped</v>
      </c>
      <c r="Q75" t="str">
        <f>IF($B75="","",IFERROR(INDEX('Brand Crosswalk'!$C$2:$C$200,MATCH($K75,'Brand Crosswalk'!$A$2:$A$200,0)),""))</f>
        <v>Samuel Adams</v>
      </c>
      <c r="R75" t="str">
        <f>IF($B75="","",IF(O75&lt;&gt;"",O75,IF(P75="Mapped",Q75,IF(P75="No Encompass Match","No Encompass Match",IFERROR(VLOOKUP(IF($K75="",$J75,$K75),'Brands (Enc)'!$C$2:$D$2699,2,FALSE),"Not Mapped")))))</f>
        <v>Samuel Adams</v>
      </c>
      <c r="S75" t="str">
        <f>IF($B75="","",IFERROR(VLOOKUP(VALUE($B75),'Customers Table (Enc)'!$A:$I,9,FALSE),"Not Found"))</f>
        <v>Bergen</v>
      </c>
      <c r="T75" t="str">
        <f t="shared" si="4"/>
        <v>BERGEN</v>
      </c>
      <c r="U75" t="str">
        <f t="shared" si="5"/>
        <v>Samuel Adams|BERGEN</v>
      </c>
      <c r="V75" t="str">
        <f>IF($B75="","",IF(R75="No Encompass Match","THEM",IF(R75="Not Mapped","Unable to Determine",IF(T75="SALES","Unable to Determine",IFERROR(INDEX('Master - US vs THEM'!$F:$F,MATCH(U75,'Master - US vs THEM'!$G:$G,0)),"No Territory Data")))))</f>
        <v>US</v>
      </c>
      <c r="W75" t="str">
        <f t="shared" si="6"/>
        <v>OK</v>
      </c>
      <c r="X75" t="str">
        <f t="shared" si="7"/>
        <v>US</v>
      </c>
    </row>
    <row r="76" spans="1:24" x14ac:dyDescent="0.2">
      <c r="A76">
        <v>75</v>
      </c>
      <c r="B76" t="s">
        <v>2245</v>
      </c>
      <c r="C76" t="s">
        <v>2246</v>
      </c>
      <c r="D76" t="s">
        <v>48</v>
      </c>
      <c r="E76" t="s">
        <v>2247</v>
      </c>
      <c r="F76" t="s">
        <v>529</v>
      </c>
      <c r="G76" t="s">
        <v>2248</v>
      </c>
      <c r="H76" t="s">
        <v>8</v>
      </c>
      <c r="I76" t="s">
        <v>85</v>
      </c>
      <c r="J76" t="s">
        <v>2086</v>
      </c>
      <c r="K76" t="s">
        <v>166</v>
      </c>
      <c r="L76" t="s">
        <v>141</v>
      </c>
      <c r="M76">
        <v>1</v>
      </c>
      <c r="N76" t="s">
        <v>875</v>
      </c>
      <c r="O76" t="str">
        <f>IF($B76="","",IFERROR(IF(ISNUMBER(MATCH($K76,'Brand Family Territory (Enc)'!$A$2:$A$296,0)),$K76,""),""))</f>
        <v>BLUE MOON</v>
      </c>
      <c r="P76" t="str">
        <f>IF($B76="","",IFERROR(INDEX('Brand Crosswalk'!$F$2:$F$200,MATCH($K76,'Brand Crosswalk'!$A$2:$A$200,0)),"Not in Crosswalk"))</f>
        <v>Not in Crosswalk</v>
      </c>
      <c r="Q76" t="str">
        <f>IF($B76="","",IFERROR(INDEX('Brand Crosswalk'!$C$2:$C$200,MATCH($K76,'Brand Crosswalk'!$A$2:$A$200,0)),""))</f>
        <v/>
      </c>
      <c r="R76" t="str">
        <f>IF($B76="","",IF(O76&lt;&gt;"",O76,IF(P76="Mapped",Q76,IF(P76="No Encompass Match","No Encompass Match",IFERROR(VLOOKUP(IF($K76="",$J76,$K76),'Brands (Enc)'!$C$2:$D$2699,2,FALSE),"Not Mapped")))))</f>
        <v>BLUE MOON</v>
      </c>
      <c r="S76" t="str">
        <f>IF($B76="","",IFERROR(VLOOKUP(VALUE($B76),'Customers Table (Enc)'!$A:$I,9,FALSE),"Not Found"))</f>
        <v>Bergen</v>
      </c>
      <c r="T76" t="str">
        <f t="shared" si="4"/>
        <v>BERGEN</v>
      </c>
      <c r="U76" t="str">
        <f t="shared" si="5"/>
        <v>BLUE MOON|BERGEN</v>
      </c>
      <c r="V76" t="str">
        <f>IF($B76="","",IF(R76="No Encompass Match","THEM",IF(R76="Not Mapped","Unable to Determine",IF(T76="SALES","Unable to Determine",IFERROR(INDEX('Master - US vs THEM'!$F:$F,MATCH(U76,'Master - US vs THEM'!$G:$G,0)),"No Territory Data")))))</f>
        <v>US</v>
      </c>
      <c r="W76" t="str">
        <f t="shared" si="6"/>
        <v>OK</v>
      </c>
      <c r="X76" t="str">
        <f t="shared" si="7"/>
        <v>US</v>
      </c>
    </row>
    <row r="77" spans="1:24" x14ac:dyDescent="0.2">
      <c r="A77">
        <v>76</v>
      </c>
      <c r="B77" t="s">
        <v>2241</v>
      </c>
      <c r="C77" t="s">
        <v>2242</v>
      </c>
      <c r="D77" t="s">
        <v>48</v>
      </c>
      <c r="E77" t="s">
        <v>2243</v>
      </c>
      <c r="F77" t="s">
        <v>2231</v>
      </c>
      <c r="G77" t="s">
        <v>2244</v>
      </c>
      <c r="H77" t="s">
        <v>8</v>
      </c>
      <c r="I77" t="s">
        <v>367</v>
      </c>
      <c r="J77" t="s">
        <v>535</v>
      </c>
      <c r="K77" t="s">
        <v>358</v>
      </c>
      <c r="L77" t="s">
        <v>155</v>
      </c>
      <c r="M77">
        <v>1</v>
      </c>
      <c r="N77" t="s">
        <v>875</v>
      </c>
      <c r="O77" t="str">
        <f>IF($B77="","",IFERROR(IF(ISNUMBER(MATCH($K77,'Brand Family Territory (Enc)'!$A$2:$A$296,0)),$K77,""),""))</f>
        <v/>
      </c>
      <c r="P77" t="str">
        <f>IF($B77="","",IFERROR(INDEX('Brand Crosswalk'!$F$2:$F$200,MATCH($K77,'Brand Crosswalk'!$A$2:$A$200,0)),"Not in Crosswalk"))</f>
        <v>Mapped</v>
      </c>
      <c r="Q77" t="str">
        <f>IF($B77="","",IFERROR(INDEX('Brand Crosswalk'!$C$2:$C$200,MATCH($K77,'Brand Crosswalk'!$A$2:$A$200,0)),""))</f>
        <v>Samuel Adams</v>
      </c>
      <c r="R77" t="str">
        <f>IF($B77="","",IF(O77&lt;&gt;"",O77,IF(P77="Mapped",Q77,IF(P77="No Encompass Match","No Encompass Match",IFERROR(VLOOKUP(IF($K77="",$J77,$K77),'Brands (Enc)'!$C$2:$D$2699,2,FALSE),"Not Mapped")))))</f>
        <v>Samuel Adams</v>
      </c>
      <c r="S77" t="str">
        <f>IF($B77="","",IFERROR(VLOOKUP(VALUE($B77),'Customers Table (Enc)'!$A:$I,9,FALSE),"Not Found"))</f>
        <v>Bergen</v>
      </c>
      <c r="T77" t="str">
        <f t="shared" si="4"/>
        <v>BERGEN</v>
      </c>
      <c r="U77" t="str">
        <f t="shared" si="5"/>
        <v>Samuel Adams|BERGEN</v>
      </c>
      <c r="V77" t="str">
        <f>IF($B77="","",IF(R77="No Encompass Match","THEM",IF(R77="Not Mapped","Unable to Determine",IF(T77="SALES","Unable to Determine",IFERROR(INDEX('Master - US vs THEM'!$F:$F,MATCH(U77,'Master - US vs THEM'!$G:$G,0)),"No Territory Data")))))</f>
        <v>US</v>
      </c>
      <c r="W77" t="str">
        <f t="shared" si="6"/>
        <v>OK</v>
      </c>
      <c r="X77" t="str">
        <f t="shared" si="7"/>
        <v>US</v>
      </c>
    </row>
    <row r="78" spans="1:24" x14ac:dyDescent="0.2">
      <c r="A78">
        <v>77</v>
      </c>
      <c r="B78" t="s">
        <v>2241</v>
      </c>
      <c r="C78" t="s">
        <v>2242</v>
      </c>
      <c r="D78" t="s">
        <v>48</v>
      </c>
      <c r="E78" t="s">
        <v>2243</v>
      </c>
      <c r="F78" t="s">
        <v>2231</v>
      </c>
      <c r="G78" t="s">
        <v>2244</v>
      </c>
      <c r="H78" t="s">
        <v>8</v>
      </c>
      <c r="I78" t="s">
        <v>367</v>
      </c>
      <c r="J78" t="s">
        <v>44</v>
      </c>
      <c r="K78" t="s">
        <v>44</v>
      </c>
      <c r="L78" t="s">
        <v>45</v>
      </c>
      <c r="M78">
        <v>1</v>
      </c>
      <c r="N78" t="s">
        <v>875</v>
      </c>
      <c r="O78" t="str">
        <f>IF($B78="","",IFERROR(IF(ISNUMBER(MATCH($K78,'Brand Family Territory (Enc)'!$A$2:$A$296,0)),$K78,""),""))</f>
        <v/>
      </c>
      <c r="P78" t="str">
        <f>IF($B78="","",IFERROR(INDEX('Brand Crosswalk'!$F$2:$F$200,MATCH($K78,'Brand Crosswalk'!$A$2:$A$200,0)),"Not in Crosswalk"))</f>
        <v>Mapped</v>
      </c>
      <c r="Q78" t="str">
        <f>IF($B78="","",IFERROR(INDEX('Brand Crosswalk'!$C$2:$C$200,MATCH($K78,'Brand Crosswalk'!$A$2:$A$200,0)),""))</f>
        <v>Dg Yuengling Inc</v>
      </c>
      <c r="R78" t="str">
        <f>IF($B78="","",IF(O78&lt;&gt;"",O78,IF(P78="Mapped",Q78,IF(P78="No Encompass Match","No Encompass Match",IFERROR(VLOOKUP(IF($K78="",$J78,$K78),'Brands (Enc)'!$C$2:$D$2699,2,FALSE),"Not Mapped")))))</f>
        <v>Dg Yuengling Inc</v>
      </c>
      <c r="S78" t="str">
        <f>IF($B78="","",IFERROR(VLOOKUP(VALUE($B78),'Customers Table (Enc)'!$A:$I,9,FALSE),"Not Found"))</f>
        <v>Bergen</v>
      </c>
      <c r="T78" t="str">
        <f t="shared" si="4"/>
        <v>BERGEN</v>
      </c>
      <c r="U78" t="str">
        <f t="shared" si="5"/>
        <v>Dg Yuengling Inc|BERGEN</v>
      </c>
      <c r="V78" t="str">
        <f>IF($B78="","",IF(R78="No Encompass Match","THEM",IF(R78="Not Mapped","Unable to Determine",IF(T78="SALES","Unable to Determine",IFERROR(INDEX('Master - US vs THEM'!$F:$F,MATCH(U78,'Master - US vs THEM'!$G:$G,0)),"No Territory Data")))))</f>
        <v>US</v>
      </c>
      <c r="W78" t="str">
        <f t="shared" si="6"/>
        <v>OK</v>
      </c>
      <c r="X78" t="str">
        <f t="shared" si="7"/>
        <v>US</v>
      </c>
    </row>
    <row r="79" spans="1:24" x14ac:dyDescent="0.2">
      <c r="A79">
        <v>78</v>
      </c>
      <c r="B79" t="s">
        <v>2241</v>
      </c>
      <c r="C79" t="s">
        <v>2242</v>
      </c>
      <c r="D79" t="s">
        <v>48</v>
      </c>
      <c r="E79" t="s">
        <v>2243</v>
      </c>
      <c r="F79" t="s">
        <v>2231</v>
      </c>
      <c r="G79" t="s">
        <v>2244</v>
      </c>
      <c r="H79" t="s">
        <v>8</v>
      </c>
      <c r="I79" t="s">
        <v>367</v>
      </c>
      <c r="J79" t="s">
        <v>2086</v>
      </c>
      <c r="K79" t="s">
        <v>166</v>
      </c>
      <c r="L79" t="s">
        <v>141</v>
      </c>
      <c r="M79">
        <v>1</v>
      </c>
      <c r="N79" t="s">
        <v>875</v>
      </c>
      <c r="O79" t="str">
        <f>IF($B79="","",IFERROR(IF(ISNUMBER(MATCH($K79,'Brand Family Territory (Enc)'!$A$2:$A$296,0)),$K79,""),""))</f>
        <v>BLUE MOON</v>
      </c>
      <c r="P79" t="str">
        <f>IF($B79="","",IFERROR(INDEX('Brand Crosswalk'!$F$2:$F$200,MATCH($K79,'Brand Crosswalk'!$A$2:$A$200,0)),"Not in Crosswalk"))</f>
        <v>Not in Crosswalk</v>
      </c>
      <c r="Q79" t="str">
        <f>IF($B79="","",IFERROR(INDEX('Brand Crosswalk'!$C$2:$C$200,MATCH($K79,'Brand Crosswalk'!$A$2:$A$200,0)),""))</f>
        <v/>
      </c>
      <c r="R79" t="str">
        <f>IF($B79="","",IF(O79&lt;&gt;"",O79,IF(P79="Mapped",Q79,IF(P79="No Encompass Match","No Encompass Match",IFERROR(VLOOKUP(IF($K79="",$J79,$K79),'Brands (Enc)'!$C$2:$D$2699,2,FALSE),"Not Mapped")))))</f>
        <v>BLUE MOON</v>
      </c>
      <c r="S79" t="str">
        <f>IF($B79="","",IFERROR(VLOOKUP(VALUE($B79),'Customers Table (Enc)'!$A:$I,9,FALSE),"Not Found"))</f>
        <v>Bergen</v>
      </c>
      <c r="T79" t="str">
        <f t="shared" si="4"/>
        <v>BERGEN</v>
      </c>
      <c r="U79" t="str">
        <f t="shared" si="5"/>
        <v>BLUE MOON|BERGEN</v>
      </c>
      <c r="V79" t="str">
        <f>IF($B79="","",IF(R79="No Encompass Match","THEM",IF(R79="Not Mapped","Unable to Determine",IF(T79="SALES","Unable to Determine",IFERROR(INDEX('Master - US vs THEM'!$F:$F,MATCH(U79,'Master - US vs THEM'!$G:$G,0)),"No Territory Data")))))</f>
        <v>US</v>
      </c>
      <c r="W79" t="str">
        <f t="shared" si="6"/>
        <v>OK</v>
      </c>
      <c r="X79" t="str">
        <f t="shared" si="7"/>
        <v>US</v>
      </c>
    </row>
    <row r="80" spans="1:24" x14ac:dyDescent="0.2">
      <c r="A80">
        <v>79</v>
      </c>
      <c r="B80" t="s">
        <v>2237</v>
      </c>
      <c r="C80" t="s">
        <v>2238</v>
      </c>
      <c r="D80" t="s">
        <v>48</v>
      </c>
      <c r="E80" t="s">
        <v>2239</v>
      </c>
      <c r="F80" t="s">
        <v>529</v>
      </c>
      <c r="G80" t="s">
        <v>2240</v>
      </c>
      <c r="H80" t="s">
        <v>8</v>
      </c>
      <c r="I80" t="s">
        <v>85</v>
      </c>
      <c r="J80" t="s">
        <v>2086</v>
      </c>
      <c r="K80" t="s">
        <v>166</v>
      </c>
      <c r="L80" t="s">
        <v>141</v>
      </c>
      <c r="M80">
        <v>2</v>
      </c>
      <c r="N80" t="s">
        <v>875</v>
      </c>
      <c r="O80" t="str">
        <f>IF($B80="","",IFERROR(IF(ISNUMBER(MATCH($K80,'Brand Family Territory (Enc)'!$A$2:$A$296,0)),$K80,""),""))</f>
        <v>BLUE MOON</v>
      </c>
      <c r="P80" t="str">
        <f>IF($B80="","",IFERROR(INDEX('Brand Crosswalk'!$F$2:$F$200,MATCH($K80,'Brand Crosswalk'!$A$2:$A$200,0)),"Not in Crosswalk"))</f>
        <v>Not in Crosswalk</v>
      </c>
      <c r="Q80" t="str">
        <f>IF($B80="","",IFERROR(INDEX('Brand Crosswalk'!$C$2:$C$200,MATCH($K80,'Brand Crosswalk'!$A$2:$A$200,0)),""))</f>
        <v/>
      </c>
      <c r="R80" t="str">
        <f>IF($B80="","",IF(O80&lt;&gt;"",O80,IF(P80="Mapped",Q80,IF(P80="No Encompass Match","No Encompass Match",IFERROR(VLOOKUP(IF($K80="",$J80,$K80),'Brands (Enc)'!$C$2:$D$2699,2,FALSE),"Not Mapped")))))</f>
        <v>BLUE MOON</v>
      </c>
      <c r="S80" t="str">
        <f>IF($B80="","",IFERROR(VLOOKUP(VALUE($B80),'Customers Table (Enc)'!$A:$I,9,FALSE),"Not Found"))</f>
        <v>Bergen</v>
      </c>
      <c r="T80" t="str">
        <f t="shared" si="4"/>
        <v>BERGEN</v>
      </c>
      <c r="U80" t="str">
        <f t="shared" si="5"/>
        <v>BLUE MOON|BERGEN</v>
      </c>
      <c r="V80" t="str">
        <f>IF($B80="","",IF(R80="No Encompass Match","THEM",IF(R80="Not Mapped","Unable to Determine",IF(T80="SALES","Unable to Determine",IFERROR(INDEX('Master - US vs THEM'!$F:$F,MATCH(U80,'Master - US vs THEM'!$G:$G,0)),"No Territory Data")))))</f>
        <v>US</v>
      </c>
      <c r="W80" t="str">
        <f t="shared" si="6"/>
        <v>OK</v>
      </c>
      <c r="X80" t="str">
        <f t="shared" si="7"/>
        <v>US</v>
      </c>
    </row>
    <row r="81" spans="1:24" x14ac:dyDescent="0.2">
      <c r="A81">
        <v>80</v>
      </c>
      <c r="B81" t="s">
        <v>2237</v>
      </c>
      <c r="C81" t="s">
        <v>2238</v>
      </c>
      <c r="D81" t="s">
        <v>48</v>
      </c>
      <c r="E81" t="s">
        <v>2239</v>
      </c>
      <c r="F81" t="s">
        <v>529</v>
      </c>
      <c r="G81" t="s">
        <v>2240</v>
      </c>
      <c r="H81" t="s">
        <v>8</v>
      </c>
      <c r="I81" t="s">
        <v>85</v>
      </c>
      <c r="J81" t="s">
        <v>294</v>
      </c>
      <c r="K81" t="s">
        <v>295</v>
      </c>
      <c r="L81" t="s">
        <v>215</v>
      </c>
      <c r="M81">
        <v>2</v>
      </c>
      <c r="N81" t="s">
        <v>875</v>
      </c>
      <c r="O81" t="str">
        <f>IF($B81="","",IFERROR(IF(ISNUMBER(MATCH($K81,'Brand Family Territory (Enc)'!$A$2:$A$296,0)),$K81,""),""))</f>
        <v/>
      </c>
      <c r="P81" t="str">
        <f>IF($B81="","",IFERROR(INDEX('Brand Crosswalk'!$F$2:$F$200,MATCH($K81,'Brand Crosswalk'!$A$2:$A$200,0)),"Not in Crosswalk"))</f>
        <v>Mapped</v>
      </c>
      <c r="Q81" t="str">
        <f>IF($B81="","",IFERROR(INDEX('Brand Crosswalk'!$C$2:$C$200,MATCH($K81,'Brand Crosswalk'!$A$2:$A$200,0)),""))</f>
        <v>New Belgium Brewing Company</v>
      </c>
      <c r="R81" t="str">
        <f>IF($B81="","",IF(O81&lt;&gt;"",O81,IF(P81="Mapped",Q81,IF(P81="No Encompass Match","No Encompass Match",IFERROR(VLOOKUP(IF($K81="",$J81,$K81),'Brands (Enc)'!$C$2:$D$2699,2,FALSE),"Not Mapped")))))</f>
        <v>New Belgium Brewing Company</v>
      </c>
      <c r="S81" t="str">
        <f>IF($B81="","",IFERROR(VLOOKUP(VALUE($B81),'Customers Table (Enc)'!$A:$I,9,FALSE),"Not Found"))</f>
        <v>Bergen</v>
      </c>
      <c r="T81" t="str">
        <f t="shared" si="4"/>
        <v>BERGEN</v>
      </c>
      <c r="U81" t="str">
        <f t="shared" si="5"/>
        <v>New Belgium Brewing Company|BERGEN</v>
      </c>
      <c r="V81" t="str">
        <f>IF($B81="","",IF(R81="No Encompass Match","THEM",IF(R81="Not Mapped","Unable to Determine",IF(T81="SALES","Unable to Determine",IFERROR(INDEX('Master - US vs THEM'!$F:$F,MATCH(U81,'Master - US vs THEM'!$G:$G,0)),"No Territory Data")))))</f>
        <v>US</v>
      </c>
      <c r="W81" t="str">
        <f t="shared" si="6"/>
        <v>OK</v>
      </c>
      <c r="X81" t="str">
        <f t="shared" si="7"/>
        <v>US</v>
      </c>
    </row>
    <row r="82" spans="1:24" x14ac:dyDescent="0.2">
      <c r="A82">
        <v>81</v>
      </c>
      <c r="B82" t="s">
        <v>2237</v>
      </c>
      <c r="C82" t="s">
        <v>2238</v>
      </c>
      <c r="D82" t="s">
        <v>48</v>
      </c>
      <c r="E82" t="s">
        <v>2239</v>
      </c>
      <c r="F82" t="s">
        <v>529</v>
      </c>
      <c r="G82" t="s">
        <v>2240</v>
      </c>
      <c r="H82" t="s">
        <v>8</v>
      </c>
      <c r="I82" t="s">
        <v>85</v>
      </c>
      <c r="J82" t="s">
        <v>340</v>
      </c>
      <c r="K82" t="s">
        <v>154</v>
      </c>
      <c r="L82" t="s">
        <v>155</v>
      </c>
      <c r="M82">
        <v>2</v>
      </c>
      <c r="N82" t="s">
        <v>875</v>
      </c>
      <c r="O82" t="str">
        <f>IF($B82="","",IFERROR(IF(ISNUMBER(MATCH($K82,'Brand Family Territory (Enc)'!$A$2:$A$296,0)),$K82,""),""))</f>
        <v>SAMUEL ADAMS</v>
      </c>
      <c r="P82" t="str">
        <f>IF($B82="","",IFERROR(INDEX('Brand Crosswalk'!$F$2:$F$200,MATCH($K82,'Brand Crosswalk'!$A$2:$A$200,0)),"Not in Crosswalk"))</f>
        <v>Not in Crosswalk</v>
      </c>
      <c r="Q82" t="str">
        <f>IF($B82="","",IFERROR(INDEX('Brand Crosswalk'!$C$2:$C$200,MATCH($K82,'Brand Crosswalk'!$A$2:$A$200,0)),""))</f>
        <v/>
      </c>
      <c r="R82" t="str">
        <f>IF($B82="","",IF(O82&lt;&gt;"",O82,IF(P82="Mapped",Q82,IF(P82="No Encompass Match","No Encompass Match",IFERROR(VLOOKUP(IF($K82="",$J82,$K82),'Brands (Enc)'!$C$2:$D$2699,2,FALSE),"Not Mapped")))))</f>
        <v>SAMUEL ADAMS</v>
      </c>
      <c r="S82" t="str">
        <f>IF($B82="","",IFERROR(VLOOKUP(VALUE($B82),'Customers Table (Enc)'!$A:$I,9,FALSE),"Not Found"))</f>
        <v>Bergen</v>
      </c>
      <c r="T82" t="str">
        <f t="shared" si="4"/>
        <v>BERGEN</v>
      </c>
      <c r="U82" t="str">
        <f t="shared" si="5"/>
        <v>SAMUEL ADAMS|BERGEN</v>
      </c>
      <c r="V82" t="str">
        <f>IF($B82="","",IF(R82="No Encompass Match","THEM",IF(R82="Not Mapped","Unable to Determine",IF(T82="SALES","Unable to Determine",IFERROR(INDEX('Master - US vs THEM'!$F:$F,MATCH(U82,'Master - US vs THEM'!$G:$G,0)),"No Territory Data")))))</f>
        <v>US</v>
      </c>
      <c r="W82" t="str">
        <f t="shared" si="6"/>
        <v>OK</v>
      </c>
      <c r="X82" t="str">
        <f t="shared" si="7"/>
        <v>US</v>
      </c>
    </row>
    <row r="83" spans="1:24" x14ac:dyDescent="0.2">
      <c r="A83">
        <v>82</v>
      </c>
      <c r="B83" t="s">
        <v>2237</v>
      </c>
      <c r="C83" t="s">
        <v>2238</v>
      </c>
      <c r="D83" t="s">
        <v>48</v>
      </c>
      <c r="E83" t="s">
        <v>2239</v>
      </c>
      <c r="F83" t="s">
        <v>529</v>
      </c>
      <c r="G83" t="s">
        <v>2240</v>
      </c>
      <c r="H83" t="s">
        <v>8</v>
      </c>
      <c r="I83" t="s">
        <v>85</v>
      </c>
      <c r="J83" t="s">
        <v>72</v>
      </c>
      <c r="K83" t="s">
        <v>73</v>
      </c>
      <c r="L83" t="s">
        <v>36</v>
      </c>
      <c r="M83">
        <v>2</v>
      </c>
      <c r="N83" t="s">
        <v>875</v>
      </c>
      <c r="O83" t="str">
        <f>IF($B83="","",IFERROR(IF(ISNUMBER(MATCH($K83,'Brand Family Territory (Enc)'!$A$2:$A$296,0)),$K83,""),""))</f>
        <v>LAGUNITAS</v>
      </c>
      <c r="P83" t="str">
        <f>IF($B83="","",IFERROR(INDEX('Brand Crosswalk'!$F$2:$F$200,MATCH($K83,'Brand Crosswalk'!$A$2:$A$200,0)),"Not in Crosswalk"))</f>
        <v>Not in Crosswalk</v>
      </c>
      <c r="Q83" t="str">
        <f>IF($B83="","",IFERROR(INDEX('Brand Crosswalk'!$C$2:$C$200,MATCH($K83,'Brand Crosswalk'!$A$2:$A$200,0)),""))</f>
        <v/>
      </c>
      <c r="R83" t="str">
        <f>IF($B83="","",IF(O83&lt;&gt;"",O83,IF(P83="Mapped",Q83,IF(P83="No Encompass Match","No Encompass Match",IFERROR(VLOOKUP(IF($K83="",$J83,$K83),'Brands (Enc)'!$C$2:$D$2699,2,FALSE),"Not Mapped")))))</f>
        <v>LAGUNITAS</v>
      </c>
      <c r="S83" t="str">
        <f>IF($B83="","",IFERROR(VLOOKUP(VALUE($B83),'Customers Table (Enc)'!$A:$I,9,FALSE),"Not Found"))</f>
        <v>Bergen</v>
      </c>
      <c r="T83" t="str">
        <f t="shared" si="4"/>
        <v>BERGEN</v>
      </c>
      <c r="U83" t="str">
        <f t="shared" si="5"/>
        <v>LAGUNITAS|BERGEN</v>
      </c>
      <c r="V83" t="str">
        <f>IF($B83="","",IF(R83="No Encompass Match","THEM",IF(R83="Not Mapped","Unable to Determine",IF(T83="SALES","Unable to Determine",IFERROR(INDEX('Master - US vs THEM'!$F:$F,MATCH(U83,'Master - US vs THEM'!$G:$G,0)),"No Territory Data")))))</f>
        <v>US</v>
      </c>
      <c r="W83" t="str">
        <f t="shared" si="6"/>
        <v>OK</v>
      </c>
      <c r="X83" t="str">
        <f t="shared" si="7"/>
        <v>US</v>
      </c>
    </row>
    <row r="84" spans="1:24" x14ac:dyDescent="0.2">
      <c r="A84">
        <v>83</v>
      </c>
      <c r="B84" t="s">
        <v>2237</v>
      </c>
      <c r="C84" t="s">
        <v>2238</v>
      </c>
      <c r="D84" t="s">
        <v>48</v>
      </c>
      <c r="E84" t="s">
        <v>2239</v>
      </c>
      <c r="F84" t="s">
        <v>529</v>
      </c>
      <c r="G84" t="s">
        <v>2240</v>
      </c>
      <c r="H84" t="s">
        <v>8</v>
      </c>
      <c r="I84" t="s">
        <v>85</v>
      </c>
      <c r="J84" t="s">
        <v>181</v>
      </c>
      <c r="K84" t="s">
        <v>182</v>
      </c>
      <c r="L84" t="s">
        <v>24</v>
      </c>
      <c r="M84">
        <v>2</v>
      </c>
      <c r="N84" t="s">
        <v>875</v>
      </c>
      <c r="O84" t="str">
        <f>IF($B84="","",IFERROR(IF(ISNUMBER(MATCH($K84,'Brand Family Territory (Enc)'!$A$2:$A$296,0)),$K84,""),""))</f>
        <v/>
      </c>
      <c r="P84" t="str">
        <f>IF($B84="","",IFERROR(INDEX('Brand Crosswalk'!$F$2:$F$200,MATCH($K84,'Brand Crosswalk'!$A$2:$A$200,0)),"Not in Crosswalk"))</f>
        <v>Mapped</v>
      </c>
      <c r="Q84" t="str">
        <f>IF($B84="","",IFERROR(INDEX('Brand Crosswalk'!$C$2:$C$200,MATCH($K84,'Brand Crosswalk'!$A$2:$A$200,0)),""))</f>
        <v>Modelo Especial</v>
      </c>
      <c r="R84" t="str">
        <f>IF($B84="","",IF(O84&lt;&gt;"",O84,IF(P84="Mapped",Q84,IF(P84="No Encompass Match","No Encompass Match",IFERROR(VLOOKUP(IF($K84="",$J84,$K84),'Brands (Enc)'!$C$2:$D$2699,2,FALSE),"Not Mapped")))))</f>
        <v>Modelo Especial</v>
      </c>
      <c r="S84" t="str">
        <f>IF($B84="","",IFERROR(VLOOKUP(VALUE($B84),'Customers Table (Enc)'!$A:$I,9,FALSE),"Not Found"))</f>
        <v>Bergen</v>
      </c>
      <c r="T84" t="str">
        <f t="shared" si="4"/>
        <v>BERGEN</v>
      </c>
      <c r="U84" t="str">
        <f t="shared" si="5"/>
        <v>Modelo Especial|BERGEN</v>
      </c>
      <c r="V84" t="str">
        <f>IF($B84="","",IF(R84="No Encompass Match","THEM",IF(R84="Not Mapped","Unable to Determine",IF(T84="SALES","Unable to Determine",IFERROR(INDEX('Master - US vs THEM'!$F:$F,MATCH(U84,'Master - US vs THEM'!$G:$G,0)),"No Territory Data")))))</f>
        <v>US</v>
      </c>
      <c r="W84" t="str">
        <f t="shared" si="6"/>
        <v>OK</v>
      </c>
      <c r="X84" t="str">
        <f t="shared" si="7"/>
        <v>US</v>
      </c>
    </row>
    <row r="85" spans="1:24" x14ac:dyDescent="0.2">
      <c r="A85">
        <v>84</v>
      </c>
      <c r="B85" t="s">
        <v>855</v>
      </c>
      <c r="C85" t="s">
        <v>856</v>
      </c>
      <c r="D85" t="s">
        <v>67</v>
      </c>
      <c r="E85" t="s">
        <v>857</v>
      </c>
      <c r="F85" t="s">
        <v>69</v>
      </c>
      <c r="G85" t="s">
        <v>858</v>
      </c>
      <c r="H85" t="s">
        <v>8</v>
      </c>
      <c r="I85" t="s">
        <v>71</v>
      </c>
      <c r="J85" t="s">
        <v>486</v>
      </c>
      <c r="K85" t="s">
        <v>487</v>
      </c>
      <c r="L85" t="s">
        <v>120</v>
      </c>
      <c r="M85">
        <v>1</v>
      </c>
      <c r="N85" t="s">
        <v>21</v>
      </c>
      <c r="O85" t="str">
        <f>IF($B85="","",IFERROR(IF(ISNUMBER(MATCH($K85,'Brand Family Territory (Enc)'!$A$2:$A$296,0)),$K85,""),""))</f>
        <v/>
      </c>
      <c r="P85" t="str">
        <f>IF($B85="","",IFERROR(INDEX('Brand Crosswalk'!$F$2:$F$200,MATCH($K85,'Brand Crosswalk'!$A$2:$A$200,0)),"Not in Crosswalk"))</f>
        <v>No Encompass Match</v>
      </c>
      <c r="Q85">
        <f>IF($B85="","",IFERROR(INDEX('Brand Crosswalk'!$C$2:$C$200,MATCH($K85,'Brand Crosswalk'!$A$2:$A$200,0)),""))</f>
        <v>0</v>
      </c>
      <c r="R85" t="str">
        <f>IF($B85="","",IF(O85&lt;&gt;"",O85,IF(P85="Mapped",Q85,IF(P85="No Encompass Match","No Encompass Match",IFERROR(VLOOKUP(IF($K85="",$J85,$K85),'Brands (Enc)'!$C$2:$D$2699,2,FALSE),"Not Mapped")))))</f>
        <v>No Encompass Match</v>
      </c>
      <c r="S85" t="str">
        <f>IF($B85="","",IFERROR(VLOOKUP(VALUE($B85),'Customers Table (Enc)'!$A:$I,9,FALSE),"Not Found"))</f>
        <v>Morris</v>
      </c>
      <c r="T85" t="str">
        <f t="shared" si="4"/>
        <v>MORRIS 1</v>
      </c>
      <c r="U85" t="str">
        <f t="shared" si="5"/>
        <v>No Encompass Match|MORRIS 1</v>
      </c>
      <c r="V85" t="str">
        <f>IF($B85="","",IF(R85="No Encompass Match","THEM",IF(R85="Not Mapped","Unable to Determine",IF(T85="SALES","Unable to Determine",IFERROR(INDEX('Master - US vs THEM'!$F:$F,MATCH(U85,'Master - US vs THEM'!$G:$G,0)),"No Territory Data")))))</f>
        <v>THEM</v>
      </c>
      <c r="W85" t="str">
        <f t="shared" si="6"/>
        <v>OK</v>
      </c>
      <c r="X85" t="str">
        <f t="shared" si="7"/>
        <v>THEM</v>
      </c>
    </row>
    <row r="86" spans="1:24" x14ac:dyDescent="0.2">
      <c r="A86">
        <v>85</v>
      </c>
      <c r="B86" t="s">
        <v>2233</v>
      </c>
      <c r="C86" t="s">
        <v>2234</v>
      </c>
      <c r="D86" t="s">
        <v>48</v>
      </c>
      <c r="E86" t="s">
        <v>2235</v>
      </c>
      <c r="F86" t="s">
        <v>529</v>
      </c>
      <c r="G86" t="s">
        <v>2236</v>
      </c>
      <c r="H86" t="s">
        <v>8</v>
      </c>
      <c r="I86" t="s">
        <v>85</v>
      </c>
      <c r="J86" t="s">
        <v>72</v>
      </c>
      <c r="K86" t="s">
        <v>73</v>
      </c>
      <c r="L86" t="s">
        <v>36</v>
      </c>
      <c r="M86">
        <v>1</v>
      </c>
      <c r="N86" t="s">
        <v>875</v>
      </c>
      <c r="O86" t="str">
        <f>IF($B86="","",IFERROR(IF(ISNUMBER(MATCH($K86,'Brand Family Territory (Enc)'!$A$2:$A$296,0)),$K86,""),""))</f>
        <v>LAGUNITAS</v>
      </c>
      <c r="P86" t="str">
        <f>IF($B86="","",IFERROR(INDEX('Brand Crosswalk'!$F$2:$F$200,MATCH($K86,'Brand Crosswalk'!$A$2:$A$200,0)),"Not in Crosswalk"))</f>
        <v>Not in Crosswalk</v>
      </c>
      <c r="Q86" t="str">
        <f>IF($B86="","",IFERROR(INDEX('Brand Crosswalk'!$C$2:$C$200,MATCH($K86,'Brand Crosswalk'!$A$2:$A$200,0)),""))</f>
        <v/>
      </c>
      <c r="R86" t="str">
        <f>IF($B86="","",IF(O86&lt;&gt;"",O86,IF(P86="Mapped",Q86,IF(P86="No Encompass Match","No Encompass Match",IFERROR(VLOOKUP(IF($K86="",$J86,$K86),'Brands (Enc)'!$C$2:$D$2699,2,FALSE),"Not Mapped")))))</f>
        <v>LAGUNITAS</v>
      </c>
      <c r="S86" t="str">
        <f>IF($B86="","",IFERROR(VLOOKUP(VALUE($B86),'Customers Table (Enc)'!$A:$I,9,FALSE),"Not Found"))</f>
        <v>Bergen</v>
      </c>
      <c r="T86" t="str">
        <f t="shared" si="4"/>
        <v>BERGEN</v>
      </c>
      <c r="U86" t="str">
        <f t="shared" si="5"/>
        <v>LAGUNITAS|BERGEN</v>
      </c>
      <c r="V86" t="str">
        <f>IF($B86="","",IF(R86="No Encompass Match","THEM",IF(R86="Not Mapped","Unable to Determine",IF(T86="SALES","Unable to Determine",IFERROR(INDEX('Master - US vs THEM'!$F:$F,MATCH(U86,'Master - US vs THEM'!$G:$G,0)),"No Territory Data")))))</f>
        <v>US</v>
      </c>
      <c r="W86" t="str">
        <f t="shared" si="6"/>
        <v>OK</v>
      </c>
      <c r="X86" t="str">
        <f t="shared" si="7"/>
        <v>US</v>
      </c>
    </row>
    <row r="87" spans="1:24" x14ac:dyDescent="0.2">
      <c r="A87">
        <v>86</v>
      </c>
      <c r="B87" t="s">
        <v>2228</v>
      </c>
      <c r="C87" t="s">
        <v>2229</v>
      </c>
      <c r="D87" t="s">
        <v>48</v>
      </c>
      <c r="E87" t="s">
        <v>2230</v>
      </c>
      <c r="F87" t="s">
        <v>2231</v>
      </c>
      <c r="G87" t="s">
        <v>2232</v>
      </c>
      <c r="H87" t="s">
        <v>8</v>
      </c>
      <c r="I87" t="s">
        <v>367</v>
      </c>
      <c r="J87" t="s">
        <v>142</v>
      </c>
      <c r="K87" t="s">
        <v>143</v>
      </c>
      <c r="L87" t="s">
        <v>141</v>
      </c>
      <c r="M87">
        <v>1</v>
      </c>
      <c r="N87" t="s">
        <v>875</v>
      </c>
      <c r="O87" t="str">
        <f>IF($B87="","",IFERROR(IF(ISNUMBER(MATCH($K87,'Brand Family Territory (Enc)'!$A$2:$A$296,0)),$K87,""),""))</f>
        <v/>
      </c>
      <c r="P87" t="str">
        <f>IF($B87="","",IFERROR(INDEX('Brand Crosswalk'!$F$2:$F$200,MATCH($K87,'Brand Crosswalk'!$A$2:$A$200,0)),"Not in Crosswalk"))</f>
        <v>Mapped</v>
      </c>
      <c r="Q87" t="str">
        <f>IF($B87="","",IFERROR(INDEX('Brand Crosswalk'!$C$2:$C$200,MATCH($K87,'Brand Crosswalk'!$A$2:$A$200,0)),""))</f>
        <v>Lite</v>
      </c>
      <c r="R87" t="str">
        <f>IF($B87="","",IF(O87&lt;&gt;"",O87,IF(P87="Mapped",Q87,IF(P87="No Encompass Match","No Encompass Match",IFERROR(VLOOKUP(IF($K87="",$J87,$K87),'Brands (Enc)'!$C$2:$D$2699,2,FALSE),"Not Mapped")))))</f>
        <v>Lite</v>
      </c>
      <c r="S87" t="str">
        <f>IF($B87="","",IFERROR(VLOOKUP(VALUE($B87),'Customers Table (Enc)'!$A:$I,9,FALSE),"Not Found"))</f>
        <v>Bergen</v>
      </c>
      <c r="T87" t="str">
        <f t="shared" si="4"/>
        <v>BERGEN</v>
      </c>
      <c r="U87" t="str">
        <f t="shared" si="5"/>
        <v>Lite|BERGEN</v>
      </c>
      <c r="V87" t="str">
        <f>IF($B87="","",IF(R87="No Encompass Match","THEM",IF(R87="Not Mapped","Unable to Determine",IF(T87="SALES","Unable to Determine",IFERROR(INDEX('Master - US vs THEM'!$F:$F,MATCH(U87,'Master - US vs THEM'!$G:$G,0)),"No Territory Data")))))</f>
        <v>US</v>
      </c>
      <c r="W87" t="str">
        <f t="shared" si="6"/>
        <v>OK</v>
      </c>
      <c r="X87" t="str">
        <f t="shared" si="7"/>
        <v>US</v>
      </c>
    </row>
    <row r="88" spans="1:24" x14ac:dyDescent="0.2">
      <c r="A88">
        <v>87</v>
      </c>
      <c r="B88" t="s">
        <v>2228</v>
      </c>
      <c r="C88" t="s">
        <v>2229</v>
      </c>
      <c r="D88" t="s">
        <v>48</v>
      </c>
      <c r="E88" t="s">
        <v>2230</v>
      </c>
      <c r="F88" t="s">
        <v>2231</v>
      </c>
      <c r="G88" t="s">
        <v>2232</v>
      </c>
      <c r="H88" t="s">
        <v>8</v>
      </c>
      <c r="I88" t="s">
        <v>367</v>
      </c>
      <c r="J88" t="s">
        <v>44</v>
      </c>
      <c r="K88" t="s">
        <v>44</v>
      </c>
      <c r="L88" t="s">
        <v>45</v>
      </c>
      <c r="M88">
        <v>1</v>
      </c>
      <c r="N88" t="s">
        <v>875</v>
      </c>
      <c r="O88" t="str">
        <f>IF($B88="","",IFERROR(IF(ISNUMBER(MATCH($K88,'Brand Family Territory (Enc)'!$A$2:$A$296,0)),$K88,""),""))</f>
        <v/>
      </c>
      <c r="P88" t="str">
        <f>IF($B88="","",IFERROR(INDEX('Brand Crosswalk'!$F$2:$F$200,MATCH($K88,'Brand Crosswalk'!$A$2:$A$200,0)),"Not in Crosswalk"))</f>
        <v>Mapped</v>
      </c>
      <c r="Q88" t="str">
        <f>IF($B88="","",IFERROR(INDEX('Brand Crosswalk'!$C$2:$C$200,MATCH($K88,'Brand Crosswalk'!$A$2:$A$200,0)),""))</f>
        <v>Dg Yuengling Inc</v>
      </c>
      <c r="R88" t="str">
        <f>IF($B88="","",IF(O88&lt;&gt;"",O88,IF(P88="Mapped",Q88,IF(P88="No Encompass Match","No Encompass Match",IFERROR(VLOOKUP(IF($K88="",$J88,$K88),'Brands (Enc)'!$C$2:$D$2699,2,FALSE),"Not Mapped")))))</f>
        <v>Dg Yuengling Inc</v>
      </c>
      <c r="S88" t="str">
        <f>IF($B88="","",IFERROR(VLOOKUP(VALUE($B88),'Customers Table (Enc)'!$A:$I,9,FALSE),"Not Found"))</f>
        <v>Bergen</v>
      </c>
      <c r="T88" t="str">
        <f t="shared" si="4"/>
        <v>BERGEN</v>
      </c>
      <c r="U88" t="str">
        <f t="shared" si="5"/>
        <v>Dg Yuengling Inc|BERGEN</v>
      </c>
      <c r="V88" t="str">
        <f>IF($B88="","",IF(R88="No Encompass Match","THEM",IF(R88="Not Mapped","Unable to Determine",IF(T88="SALES","Unable to Determine",IFERROR(INDEX('Master - US vs THEM'!$F:$F,MATCH(U88,'Master - US vs THEM'!$G:$G,0)),"No Territory Data")))))</f>
        <v>US</v>
      </c>
      <c r="W88" t="str">
        <f t="shared" si="6"/>
        <v>OK</v>
      </c>
      <c r="X88" t="str">
        <f t="shared" si="7"/>
        <v>US</v>
      </c>
    </row>
    <row r="89" spans="1:24" x14ac:dyDescent="0.2">
      <c r="A89">
        <v>88</v>
      </c>
      <c r="B89" t="s">
        <v>2228</v>
      </c>
      <c r="C89" t="s">
        <v>2229</v>
      </c>
      <c r="D89" t="s">
        <v>48</v>
      </c>
      <c r="E89" t="s">
        <v>2230</v>
      </c>
      <c r="F89" t="s">
        <v>2231</v>
      </c>
      <c r="G89" t="s">
        <v>2232</v>
      </c>
      <c r="H89" t="s">
        <v>8</v>
      </c>
      <c r="I89" t="s">
        <v>367</v>
      </c>
      <c r="J89" t="s">
        <v>181</v>
      </c>
      <c r="K89" t="s">
        <v>182</v>
      </c>
      <c r="L89" t="s">
        <v>24</v>
      </c>
      <c r="M89">
        <v>1</v>
      </c>
      <c r="N89" t="s">
        <v>875</v>
      </c>
      <c r="O89" t="str">
        <f>IF($B89="","",IFERROR(IF(ISNUMBER(MATCH($K89,'Brand Family Territory (Enc)'!$A$2:$A$296,0)),$K89,""),""))</f>
        <v/>
      </c>
      <c r="P89" t="str">
        <f>IF($B89="","",IFERROR(INDEX('Brand Crosswalk'!$F$2:$F$200,MATCH($K89,'Brand Crosswalk'!$A$2:$A$200,0)),"Not in Crosswalk"))</f>
        <v>Mapped</v>
      </c>
      <c r="Q89" t="str">
        <f>IF($B89="","",IFERROR(INDEX('Brand Crosswalk'!$C$2:$C$200,MATCH($K89,'Brand Crosswalk'!$A$2:$A$200,0)),""))</f>
        <v>Modelo Especial</v>
      </c>
      <c r="R89" t="str">
        <f>IF($B89="","",IF(O89&lt;&gt;"",O89,IF(P89="Mapped",Q89,IF(P89="No Encompass Match","No Encompass Match",IFERROR(VLOOKUP(IF($K89="",$J89,$K89),'Brands (Enc)'!$C$2:$D$2699,2,FALSE),"Not Mapped")))))</f>
        <v>Modelo Especial</v>
      </c>
      <c r="S89" t="str">
        <f>IF($B89="","",IFERROR(VLOOKUP(VALUE($B89),'Customers Table (Enc)'!$A:$I,9,FALSE),"Not Found"))</f>
        <v>Bergen</v>
      </c>
      <c r="T89" t="str">
        <f t="shared" si="4"/>
        <v>BERGEN</v>
      </c>
      <c r="U89" t="str">
        <f t="shared" si="5"/>
        <v>Modelo Especial|BERGEN</v>
      </c>
      <c r="V89" t="str">
        <f>IF($B89="","",IF(R89="No Encompass Match","THEM",IF(R89="Not Mapped","Unable to Determine",IF(T89="SALES","Unable to Determine",IFERROR(INDEX('Master - US vs THEM'!$F:$F,MATCH(U89,'Master - US vs THEM'!$G:$G,0)),"No Territory Data")))))</f>
        <v>US</v>
      </c>
      <c r="W89" t="str">
        <f t="shared" si="6"/>
        <v>OK</v>
      </c>
      <c r="X89" t="str">
        <f t="shared" si="7"/>
        <v>US</v>
      </c>
    </row>
    <row r="90" spans="1:24" x14ac:dyDescent="0.2">
      <c r="A90">
        <v>89</v>
      </c>
      <c r="B90" t="s">
        <v>2228</v>
      </c>
      <c r="C90" t="s">
        <v>2229</v>
      </c>
      <c r="D90" t="s">
        <v>48</v>
      </c>
      <c r="E90" t="s">
        <v>2230</v>
      </c>
      <c r="F90" t="s">
        <v>2231</v>
      </c>
      <c r="G90" t="s">
        <v>2232</v>
      </c>
      <c r="H90" t="s">
        <v>8</v>
      </c>
      <c r="I90" t="s">
        <v>367</v>
      </c>
      <c r="J90" t="s">
        <v>140</v>
      </c>
      <c r="K90" t="s">
        <v>140</v>
      </c>
      <c r="L90" t="s">
        <v>141</v>
      </c>
      <c r="M90">
        <v>1</v>
      </c>
      <c r="N90" t="s">
        <v>875</v>
      </c>
      <c r="O90" t="str">
        <f>IF($B90="","",IFERROR(IF(ISNUMBER(MATCH($K90,'Brand Family Territory (Enc)'!$A$2:$A$296,0)),$K90,""),""))</f>
        <v/>
      </c>
      <c r="P90" t="str">
        <f>IF($B90="","",IFERROR(INDEX('Brand Crosswalk'!$F$2:$F$200,MATCH($K90,'Brand Crosswalk'!$A$2:$A$200,0)),"Not in Crosswalk"))</f>
        <v>Mapped</v>
      </c>
      <c r="Q90" t="str">
        <f>IF($B90="","",IFERROR(INDEX('Brand Crosswalk'!$C$2:$C$200,MATCH($K90,'Brand Crosswalk'!$A$2:$A$200,0)),""))</f>
        <v>Peroni</v>
      </c>
      <c r="R90" t="str">
        <f>IF($B90="","",IF(O90&lt;&gt;"",O90,IF(P90="Mapped",Q90,IF(P90="No Encompass Match","No Encompass Match",IFERROR(VLOOKUP(IF($K90="",$J90,$K90),'Brands (Enc)'!$C$2:$D$2699,2,FALSE),"Not Mapped")))))</f>
        <v>Peroni</v>
      </c>
      <c r="S90" t="str">
        <f>IF($B90="","",IFERROR(VLOOKUP(VALUE($B90),'Customers Table (Enc)'!$A:$I,9,FALSE),"Not Found"))</f>
        <v>Bergen</v>
      </c>
      <c r="T90" t="str">
        <f t="shared" si="4"/>
        <v>BERGEN</v>
      </c>
      <c r="U90" t="str">
        <f t="shared" si="5"/>
        <v>Peroni|BERGEN</v>
      </c>
      <c r="V90" t="str">
        <f>IF($B90="","",IF(R90="No Encompass Match","THEM",IF(R90="Not Mapped","Unable to Determine",IF(T90="SALES","Unable to Determine",IFERROR(INDEX('Master - US vs THEM'!$F:$F,MATCH(U90,'Master - US vs THEM'!$G:$G,0)),"No Territory Data")))))</f>
        <v>US</v>
      </c>
      <c r="W90" t="str">
        <f t="shared" si="6"/>
        <v>OK</v>
      </c>
      <c r="X90" t="str">
        <f t="shared" si="7"/>
        <v>US</v>
      </c>
    </row>
    <row r="91" spans="1:24" x14ac:dyDescent="0.2">
      <c r="A91">
        <v>90</v>
      </c>
      <c r="B91" t="s">
        <v>2228</v>
      </c>
      <c r="C91" t="s">
        <v>2229</v>
      </c>
      <c r="D91" t="s">
        <v>48</v>
      </c>
      <c r="E91" t="s">
        <v>2230</v>
      </c>
      <c r="F91" t="s">
        <v>2231</v>
      </c>
      <c r="G91" t="s">
        <v>2232</v>
      </c>
      <c r="H91" t="s">
        <v>8</v>
      </c>
      <c r="I91" t="s">
        <v>367</v>
      </c>
      <c r="J91" t="s">
        <v>395</v>
      </c>
      <c r="K91" t="s">
        <v>396</v>
      </c>
      <c r="L91" t="s">
        <v>155</v>
      </c>
      <c r="M91">
        <v>1</v>
      </c>
      <c r="N91" t="s">
        <v>875</v>
      </c>
      <c r="O91" t="str">
        <f>IF($B91="","",IFERROR(IF(ISNUMBER(MATCH($K91,'Brand Family Territory (Enc)'!$A$2:$A$296,0)),$K91,""),""))</f>
        <v/>
      </c>
      <c r="P91" t="str">
        <f>IF($B91="","",IFERROR(INDEX('Brand Crosswalk'!$F$2:$F$200,MATCH($K91,'Brand Crosswalk'!$A$2:$A$200,0)),"Not in Crosswalk"))</f>
        <v>Mapped</v>
      </c>
      <c r="Q91" t="str">
        <f>IF($B91="","",IFERROR(INDEX('Brand Crosswalk'!$C$2:$C$200,MATCH($K91,'Brand Crosswalk'!$A$2:$A$200,0)),""))</f>
        <v>Dogfish Head Beer</v>
      </c>
      <c r="R91" t="str">
        <f>IF($B91="","",IF(O91&lt;&gt;"",O91,IF(P91="Mapped",Q91,IF(P91="No Encompass Match","No Encompass Match",IFERROR(VLOOKUP(IF($K91="",$J91,$K91),'Brands (Enc)'!$C$2:$D$2699,2,FALSE),"Not Mapped")))))</f>
        <v>Dogfish Head Beer</v>
      </c>
      <c r="S91" t="str">
        <f>IF($B91="","",IFERROR(VLOOKUP(VALUE($B91),'Customers Table (Enc)'!$A:$I,9,FALSE),"Not Found"))</f>
        <v>Bergen</v>
      </c>
      <c r="T91" t="str">
        <f t="shared" si="4"/>
        <v>BERGEN</v>
      </c>
      <c r="U91" t="str">
        <f t="shared" si="5"/>
        <v>Dogfish Head Beer|BERGEN</v>
      </c>
      <c r="V91" t="str">
        <f>IF($B91="","",IF(R91="No Encompass Match","THEM",IF(R91="Not Mapped","Unable to Determine",IF(T91="SALES","Unable to Determine",IFERROR(INDEX('Master - US vs THEM'!$F:$F,MATCH(U91,'Master - US vs THEM'!$G:$G,0)),"No Territory Data")))))</f>
        <v>US</v>
      </c>
      <c r="W91" t="str">
        <f t="shared" si="6"/>
        <v>OK</v>
      </c>
      <c r="X91" t="str">
        <f t="shared" si="7"/>
        <v>US</v>
      </c>
    </row>
    <row r="92" spans="1:24" x14ac:dyDescent="0.2">
      <c r="A92">
        <v>91</v>
      </c>
      <c r="B92" t="s">
        <v>2228</v>
      </c>
      <c r="C92" t="s">
        <v>2229</v>
      </c>
      <c r="D92" t="s">
        <v>48</v>
      </c>
      <c r="E92" t="s">
        <v>2230</v>
      </c>
      <c r="F92" t="s">
        <v>2231</v>
      </c>
      <c r="G92" t="s">
        <v>2232</v>
      </c>
      <c r="H92" t="s">
        <v>8</v>
      </c>
      <c r="I92" t="s">
        <v>367</v>
      </c>
      <c r="J92" t="s">
        <v>535</v>
      </c>
      <c r="K92" t="s">
        <v>358</v>
      </c>
      <c r="L92" t="s">
        <v>155</v>
      </c>
      <c r="M92">
        <v>1</v>
      </c>
      <c r="N92" t="s">
        <v>875</v>
      </c>
      <c r="O92" t="str">
        <f>IF($B92="","",IFERROR(IF(ISNUMBER(MATCH($K92,'Brand Family Territory (Enc)'!$A$2:$A$296,0)),$K92,""),""))</f>
        <v/>
      </c>
      <c r="P92" t="str">
        <f>IF($B92="","",IFERROR(INDEX('Brand Crosswalk'!$F$2:$F$200,MATCH($K92,'Brand Crosswalk'!$A$2:$A$200,0)),"Not in Crosswalk"))</f>
        <v>Mapped</v>
      </c>
      <c r="Q92" t="str">
        <f>IF($B92="","",IFERROR(INDEX('Brand Crosswalk'!$C$2:$C$200,MATCH($K92,'Brand Crosswalk'!$A$2:$A$200,0)),""))</f>
        <v>Samuel Adams</v>
      </c>
      <c r="R92" t="str">
        <f>IF($B92="","",IF(O92&lt;&gt;"",O92,IF(P92="Mapped",Q92,IF(P92="No Encompass Match","No Encompass Match",IFERROR(VLOOKUP(IF($K92="",$J92,$K92),'Brands (Enc)'!$C$2:$D$2699,2,FALSE),"Not Mapped")))))</f>
        <v>Samuel Adams</v>
      </c>
      <c r="S92" t="str">
        <f>IF($B92="","",IFERROR(VLOOKUP(VALUE($B92),'Customers Table (Enc)'!$A:$I,9,FALSE),"Not Found"))</f>
        <v>Bergen</v>
      </c>
      <c r="T92" t="str">
        <f t="shared" si="4"/>
        <v>BERGEN</v>
      </c>
      <c r="U92" t="str">
        <f t="shared" si="5"/>
        <v>Samuel Adams|BERGEN</v>
      </c>
      <c r="V92" t="str">
        <f>IF($B92="","",IF(R92="No Encompass Match","THEM",IF(R92="Not Mapped","Unable to Determine",IF(T92="SALES","Unable to Determine",IFERROR(INDEX('Master - US vs THEM'!$F:$F,MATCH(U92,'Master - US vs THEM'!$G:$G,0)),"No Territory Data")))))</f>
        <v>US</v>
      </c>
      <c r="W92" t="str">
        <f t="shared" si="6"/>
        <v>OK</v>
      </c>
      <c r="X92" t="str">
        <f t="shared" si="7"/>
        <v>US</v>
      </c>
    </row>
    <row r="93" spans="1:24" x14ac:dyDescent="0.2">
      <c r="A93">
        <v>92</v>
      </c>
      <c r="B93" t="s">
        <v>2223</v>
      </c>
      <c r="C93" t="s">
        <v>2224</v>
      </c>
      <c r="D93" t="s">
        <v>48</v>
      </c>
      <c r="E93" t="s">
        <v>2225</v>
      </c>
      <c r="F93" t="s">
        <v>529</v>
      </c>
      <c r="G93" t="s">
        <v>2226</v>
      </c>
      <c r="H93" t="s">
        <v>8</v>
      </c>
      <c r="I93" t="s">
        <v>85</v>
      </c>
      <c r="J93" t="s">
        <v>2227</v>
      </c>
      <c r="K93" t="s">
        <v>214</v>
      </c>
      <c r="L93" t="s">
        <v>215</v>
      </c>
      <c r="M93">
        <v>1</v>
      </c>
      <c r="N93" t="s">
        <v>875</v>
      </c>
      <c r="O93" t="str">
        <f>IF($B93="","",IFERROR(IF(ISNUMBER(MATCH($K93,'Brand Family Territory (Enc)'!$A$2:$A$296,0)),$K93,""),""))</f>
        <v/>
      </c>
      <c r="P93" t="str">
        <f>IF($B93="","",IFERROR(INDEX('Brand Crosswalk'!$F$2:$F$200,MATCH($K93,'Brand Crosswalk'!$A$2:$A$200,0)),"Not in Crosswalk"))</f>
        <v>Mapped</v>
      </c>
      <c r="Q93" t="str">
        <f>IF($B93="","",IFERROR(INDEX('Brand Crosswalk'!$C$2:$C$200,MATCH($K93,'Brand Crosswalk'!$A$2:$A$200,0)),""))</f>
        <v>New Belgium Brewing Company</v>
      </c>
      <c r="R93" t="str">
        <f>IF($B93="","",IF(O93&lt;&gt;"",O93,IF(P93="Mapped",Q93,IF(P93="No Encompass Match","No Encompass Match",IFERROR(VLOOKUP(IF($K93="",$J93,$K93),'Brands (Enc)'!$C$2:$D$2699,2,FALSE),"Not Mapped")))))</f>
        <v>New Belgium Brewing Company</v>
      </c>
      <c r="S93" t="str">
        <f>IF($B93="","",IFERROR(VLOOKUP(VALUE($B93),'Customers Table (Enc)'!$A:$I,9,FALSE),"Not Found"))</f>
        <v>Bergen</v>
      </c>
      <c r="T93" t="str">
        <f t="shared" si="4"/>
        <v>BERGEN</v>
      </c>
      <c r="U93" t="str">
        <f t="shared" si="5"/>
        <v>New Belgium Brewing Company|BERGEN</v>
      </c>
      <c r="V93" t="str">
        <f>IF($B93="","",IF(R93="No Encompass Match","THEM",IF(R93="Not Mapped","Unable to Determine",IF(T93="SALES","Unable to Determine",IFERROR(INDEX('Master - US vs THEM'!$F:$F,MATCH(U93,'Master - US vs THEM'!$G:$G,0)),"No Territory Data")))))</f>
        <v>US</v>
      </c>
      <c r="W93" t="str">
        <f t="shared" si="6"/>
        <v>OK</v>
      </c>
      <c r="X93" t="str">
        <f t="shared" si="7"/>
        <v>US</v>
      </c>
    </row>
    <row r="94" spans="1:24" x14ac:dyDescent="0.2">
      <c r="A94">
        <v>93</v>
      </c>
      <c r="B94" t="s">
        <v>2223</v>
      </c>
      <c r="C94" t="s">
        <v>2224</v>
      </c>
      <c r="D94" t="s">
        <v>48</v>
      </c>
      <c r="E94" t="s">
        <v>2225</v>
      </c>
      <c r="F94" t="s">
        <v>529</v>
      </c>
      <c r="G94" t="s">
        <v>2226</v>
      </c>
      <c r="H94" t="s">
        <v>8</v>
      </c>
      <c r="I94" t="s">
        <v>85</v>
      </c>
      <c r="J94" t="s">
        <v>966</v>
      </c>
      <c r="K94" t="s">
        <v>61</v>
      </c>
      <c r="L94" t="s">
        <v>61</v>
      </c>
      <c r="M94">
        <v>1</v>
      </c>
      <c r="N94" t="s">
        <v>875</v>
      </c>
      <c r="O94" t="str">
        <f>IF($B94="","",IFERROR(IF(ISNUMBER(MATCH($K94,'Brand Family Territory (Enc)'!$A$2:$A$296,0)),$K94,""),""))</f>
        <v>SAPPORO</v>
      </c>
      <c r="P94" t="str">
        <f>IF($B94="","",IFERROR(INDEX('Brand Crosswalk'!$F$2:$F$200,MATCH($K94,'Brand Crosswalk'!$A$2:$A$200,0)),"Not in Crosswalk"))</f>
        <v>Not in Crosswalk</v>
      </c>
      <c r="Q94" t="str">
        <f>IF($B94="","",IFERROR(INDEX('Brand Crosswalk'!$C$2:$C$200,MATCH($K94,'Brand Crosswalk'!$A$2:$A$200,0)),""))</f>
        <v/>
      </c>
      <c r="R94" t="str">
        <f>IF($B94="","",IF(O94&lt;&gt;"",O94,IF(P94="Mapped",Q94,IF(P94="No Encompass Match","No Encompass Match",IFERROR(VLOOKUP(IF($K94="",$J94,$K94),'Brands (Enc)'!$C$2:$D$2699,2,FALSE),"Not Mapped")))))</f>
        <v>SAPPORO</v>
      </c>
      <c r="S94" t="str">
        <f>IF($B94="","",IFERROR(VLOOKUP(VALUE($B94),'Customers Table (Enc)'!$A:$I,9,FALSE),"Not Found"))</f>
        <v>Bergen</v>
      </c>
      <c r="T94" t="str">
        <f t="shared" si="4"/>
        <v>BERGEN</v>
      </c>
      <c r="U94" t="str">
        <f t="shared" si="5"/>
        <v>SAPPORO|BERGEN</v>
      </c>
      <c r="V94" t="str">
        <f>IF($B94="","",IF(R94="No Encompass Match","THEM",IF(R94="Not Mapped","Unable to Determine",IF(T94="SALES","Unable to Determine",IFERROR(INDEX('Master - US vs THEM'!$F:$F,MATCH(U94,'Master - US vs THEM'!$G:$G,0)),"No Territory Data")))))</f>
        <v>US</v>
      </c>
      <c r="W94" t="str">
        <f t="shared" si="6"/>
        <v>OK</v>
      </c>
      <c r="X94" t="str">
        <f t="shared" si="7"/>
        <v>US</v>
      </c>
    </row>
    <row r="95" spans="1:24" x14ac:dyDescent="0.2">
      <c r="A95">
        <v>94</v>
      </c>
      <c r="B95" t="s">
        <v>2223</v>
      </c>
      <c r="C95" t="s">
        <v>2224</v>
      </c>
      <c r="D95" t="s">
        <v>48</v>
      </c>
      <c r="E95" t="s">
        <v>2225</v>
      </c>
      <c r="F95" t="s">
        <v>529</v>
      </c>
      <c r="G95" t="s">
        <v>2226</v>
      </c>
      <c r="H95" t="s">
        <v>8</v>
      </c>
      <c r="I95" t="s">
        <v>85</v>
      </c>
      <c r="J95" t="s">
        <v>294</v>
      </c>
      <c r="K95" t="s">
        <v>295</v>
      </c>
      <c r="L95" t="s">
        <v>215</v>
      </c>
      <c r="M95">
        <v>1</v>
      </c>
      <c r="N95" t="s">
        <v>875</v>
      </c>
      <c r="O95" t="str">
        <f>IF($B95="","",IFERROR(IF(ISNUMBER(MATCH($K95,'Brand Family Territory (Enc)'!$A$2:$A$296,0)),$K95,""),""))</f>
        <v/>
      </c>
      <c r="P95" t="str">
        <f>IF($B95="","",IFERROR(INDEX('Brand Crosswalk'!$F$2:$F$200,MATCH($K95,'Brand Crosswalk'!$A$2:$A$200,0)),"Not in Crosswalk"))</f>
        <v>Mapped</v>
      </c>
      <c r="Q95" t="str">
        <f>IF($B95="","",IFERROR(INDEX('Brand Crosswalk'!$C$2:$C$200,MATCH($K95,'Brand Crosswalk'!$A$2:$A$200,0)),""))</f>
        <v>New Belgium Brewing Company</v>
      </c>
      <c r="R95" t="str">
        <f>IF($B95="","",IF(O95&lt;&gt;"",O95,IF(P95="Mapped",Q95,IF(P95="No Encompass Match","No Encompass Match",IFERROR(VLOOKUP(IF($K95="",$J95,$K95),'Brands (Enc)'!$C$2:$D$2699,2,FALSE),"Not Mapped")))))</f>
        <v>New Belgium Brewing Company</v>
      </c>
      <c r="S95" t="str">
        <f>IF($B95="","",IFERROR(VLOOKUP(VALUE($B95),'Customers Table (Enc)'!$A:$I,9,FALSE),"Not Found"))</f>
        <v>Bergen</v>
      </c>
      <c r="T95" t="str">
        <f t="shared" si="4"/>
        <v>BERGEN</v>
      </c>
      <c r="U95" t="str">
        <f t="shared" si="5"/>
        <v>New Belgium Brewing Company|BERGEN</v>
      </c>
      <c r="V95" t="str">
        <f>IF($B95="","",IF(R95="No Encompass Match","THEM",IF(R95="Not Mapped","Unable to Determine",IF(T95="SALES","Unable to Determine",IFERROR(INDEX('Master - US vs THEM'!$F:$F,MATCH(U95,'Master - US vs THEM'!$G:$G,0)),"No Territory Data")))))</f>
        <v>US</v>
      </c>
      <c r="W95" t="str">
        <f t="shared" si="6"/>
        <v>OK</v>
      </c>
      <c r="X95" t="str">
        <f t="shared" si="7"/>
        <v>US</v>
      </c>
    </row>
    <row r="96" spans="1:24" x14ac:dyDescent="0.2">
      <c r="A96">
        <v>95</v>
      </c>
      <c r="B96" t="s">
        <v>2219</v>
      </c>
      <c r="C96" t="s">
        <v>2220</v>
      </c>
      <c r="D96" t="s">
        <v>48</v>
      </c>
      <c r="E96" t="s">
        <v>2221</v>
      </c>
      <c r="F96" t="s">
        <v>529</v>
      </c>
      <c r="G96" t="s">
        <v>2222</v>
      </c>
      <c r="H96" t="s">
        <v>8</v>
      </c>
      <c r="I96" t="s">
        <v>85</v>
      </c>
      <c r="J96" t="s">
        <v>181</v>
      </c>
      <c r="K96" t="s">
        <v>182</v>
      </c>
      <c r="L96" t="s">
        <v>24</v>
      </c>
      <c r="M96">
        <v>2</v>
      </c>
      <c r="N96" t="s">
        <v>875</v>
      </c>
      <c r="O96" t="str">
        <f>IF($B96="","",IFERROR(IF(ISNUMBER(MATCH($K96,'Brand Family Territory (Enc)'!$A$2:$A$296,0)),$K96,""),""))</f>
        <v/>
      </c>
      <c r="P96" t="str">
        <f>IF($B96="","",IFERROR(INDEX('Brand Crosswalk'!$F$2:$F$200,MATCH($K96,'Brand Crosswalk'!$A$2:$A$200,0)),"Not in Crosswalk"))</f>
        <v>Mapped</v>
      </c>
      <c r="Q96" t="str">
        <f>IF($B96="","",IFERROR(INDEX('Brand Crosswalk'!$C$2:$C$200,MATCH($K96,'Brand Crosswalk'!$A$2:$A$200,0)),""))</f>
        <v>Modelo Especial</v>
      </c>
      <c r="R96" t="str">
        <f>IF($B96="","",IF(O96&lt;&gt;"",O96,IF(P96="Mapped",Q96,IF(P96="No Encompass Match","No Encompass Match",IFERROR(VLOOKUP(IF($K96="",$J96,$K96),'Brands (Enc)'!$C$2:$D$2699,2,FALSE),"Not Mapped")))))</f>
        <v>Modelo Especial</v>
      </c>
      <c r="S96" t="str">
        <f>IF($B96="","",IFERROR(VLOOKUP(VALUE($B96),'Customers Table (Enc)'!$A:$I,9,FALSE),"Not Found"))</f>
        <v>Bergen</v>
      </c>
      <c r="T96" t="str">
        <f t="shared" si="4"/>
        <v>BERGEN</v>
      </c>
      <c r="U96" t="str">
        <f t="shared" si="5"/>
        <v>Modelo Especial|BERGEN</v>
      </c>
      <c r="V96" t="str">
        <f>IF($B96="","",IF(R96="No Encompass Match","THEM",IF(R96="Not Mapped","Unable to Determine",IF(T96="SALES","Unable to Determine",IFERROR(INDEX('Master - US vs THEM'!$F:$F,MATCH(U96,'Master - US vs THEM'!$G:$G,0)),"No Territory Data")))))</f>
        <v>US</v>
      </c>
      <c r="W96" t="str">
        <f t="shared" si="6"/>
        <v>OK</v>
      </c>
      <c r="X96" t="str">
        <f t="shared" si="7"/>
        <v>US</v>
      </c>
    </row>
    <row r="97" spans="1:24" x14ac:dyDescent="0.2">
      <c r="A97">
        <v>96</v>
      </c>
      <c r="B97" t="s">
        <v>2219</v>
      </c>
      <c r="C97" t="s">
        <v>2220</v>
      </c>
      <c r="D97" t="s">
        <v>48</v>
      </c>
      <c r="E97" t="s">
        <v>2221</v>
      </c>
      <c r="F97" t="s">
        <v>529</v>
      </c>
      <c r="G97" t="s">
        <v>2222</v>
      </c>
      <c r="H97" t="s">
        <v>8</v>
      </c>
      <c r="I97" t="s">
        <v>85</v>
      </c>
      <c r="J97" t="s">
        <v>156</v>
      </c>
      <c r="K97" t="s">
        <v>156</v>
      </c>
      <c r="L97" t="s">
        <v>24</v>
      </c>
      <c r="M97">
        <v>2</v>
      </c>
      <c r="N97" t="s">
        <v>875</v>
      </c>
      <c r="O97" t="str">
        <f>IF($B97="","",IFERROR(IF(ISNUMBER(MATCH($K97,'Brand Family Territory (Enc)'!$A$2:$A$296,0)),$K97,""),""))</f>
        <v>PACIFICO</v>
      </c>
      <c r="P97" t="str">
        <f>IF($B97="","",IFERROR(INDEX('Brand Crosswalk'!$F$2:$F$200,MATCH($K97,'Brand Crosswalk'!$A$2:$A$200,0)),"Not in Crosswalk"))</f>
        <v>Not in Crosswalk</v>
      </c>
      <c r="Q97" t="str">
        <f>IF($B97="","",IFERROR(INDEX('Brand Crosswalk'!$C$2:$C$200,MATCH($K97,'Brand Crosswalk'!$A$2:$A$200,0)),""))</f>
        <v/>
      </c>
      <c r="R97" t="str">
        <f>IF($B97="","",IF(O97&lt;&gt;"",O97,IF(P97="Mapped",Q97,IF(P97="No Encompass Match","No Encompass Match",IFERROR(VLOOKUP(IF($K97="",$J97,$K97),'Brands (Enc)'!$C$2:$D$2699,2,FALSE),"Not Mapped")))))</f>
        <v>PACIFICO</v>
      </c>
      <c r="S97" t="str">
        <f>IF($B97="","",IFERROR(VLOOKUP(VALUE($B97),'Customers Table (Enc)'!$A:$I,9,FALSE),"Not Found"))</f>
        <v>Bergen</v>
      </c>
      <c r="T97" t="str">
        <f t="shared" si="4"/>
        <v>BERGEN</v>
      </c>
      <c r="U97" t="str">
        <f t="shared" si="5"/>
        <v>PACIFICO|BERGEN</v>
      </c>
      <c r="V97" t="str">
        <f>IF($B97="","",IF(R97="No Encompass Match","THEM",IF(R97="Not Mapped","Unable to Determine",IF(T97="SALES","Unable to Determine",IFERROR(INDEX('Master - US vs THEM'!$F:$F,MATCH(U97,'Master - US vs THEM'!$G:$G,0)),"No Territory Data")))))</f>
        <v>US</v>
      </c>
      <c r="W97" t="str">
        <f t="shared" si="6"/>
        <v>OK</v>
      </c>
      <c r="X97" t="str">
        <f t="shared" si="7"/>
        <v>US</v>
      </c>
    </row>
    <row r="98" spans="1:24" x14ac:dyDescent="0.2">
      <c r="A98">
        <v>97</v>
      </c>
      <c r="B98" t="s">
        <v>2219</v>
      </c>
      <c r="C98" t="s">
        <v>2220</v>
      </c>
      <c r="D98" t="s">
        <v>48</v>
      </c>
      <c r="E98" t="s">
        <v>2221</v>
      </c>
      <c r="F98" t="s">
        <v>529</v>
      </c>
      <c r="G98" t="s">
        <v>2222</v>
      </c>
      <c r="H98" t="s">
        <v>8</v>
      </c>
      <c r="I98" t="s">
        <v>85</v>
      </c>
      <c r="J98" t="s">
        <v>2086</v>
      </c>
      <c r="K98" t="s">
        <v>166</v>
      </c>
      <c r="L98" t="s">
        <v>141</v>
      </c>
      <c r="M98">
        <v>2</v>
      </c>
      <c r="N98" t="s">
        <v>875</v>
      </c>
      <c r="O98" t="str">
        <f>IF($B98="","",IFERROR(IF(ISNUMBER(MATCH($K98,'Brand Family Territory (Enc)'!$A$2:$A$296,0)),$K98,""),""))</f>
        <v>BLUE MOON</v>
      </c>
      <c r="P98" t="str">
        <f>IF($B98="","",IFERROR(INDEX('Brand Crosswalk'!$F$2:$F$200,MATCH($K98,'Brand Crosswalk'!$A$2:$A$200,0)),"Not in Crosswalk"))</f>
        <v>Not in Crosswalk</v>
      </c>
      <c r="Q98" t="str">
        <f>IF($B98="","",IFERROR(INDEX('Brand Crosswalk'!$C$2:$C$200,MATCH($K98,'Brand Crosswalk'!$A$2:$A$200,0)),""))</f>
        <v/>
      </c>
      <c r="R98" t="str">
        <f>IF($B98="","",IF(O98&lt;&gt;"",O98,IF(P98="Mapped",Q98,IF(P98="No Encompass Match","No Encompass Match",IFERROR(VLOOKUP(IF($K98="",$J98,$K98),'Brands (Enc)'!$C$2:$D$2699,2,FALSE),"Not Mapped")))))</f>
        <v>BLUE MOON</v>
      </c>
      <c r="S98" t="str">
        <f>IF($B98="","",IFERROR(VLOOKUP(VALUE($B98),'Customers Table (Enc)'!$A:$I,9,FALSE),"Not Found"))</f>
        <v>Bergen</v>
      </c>
      <c r="T98" t="str">
        <f t="shared" si="4"/>
        <v>BERGEN</v>
      </c>
      <c r="U98" t="str">
        <f t="shared" si="5"/>
        <v>BLUE MOON|BERGEN</v>
      </c>
      <c r="V98" t="str">
        <f>IF($B98="","",IF(R98="No Encompass Match","THEM",IF(R98="Not Mapped","Unable to Determine",IF(T98="SALES","Unable to Determine",IFERROR(INDEX('Master - US vs THEM'!$F:$F,MATCH(U98,'Master - US vs THEM'!$G:$G,0)),"No Territory Data")))))</f>
        <v>US</v>
      </c>
      <c r="W98" t="str">
        <f t="shared" si="6"/>
        <v>OK</v>
      </c>
      <c r="X98" t="str">
        <f t="shared" si="7"/>
        <v>US</v>
      </c>
    </row>
    <row r="99" spans="1:24" x14ac:dyDescent="0.2">
      <c r="A99">
        <v>98</v>
      </c>
      <c r="B99" t="s">
        <v>2219</v>
      </c>
      <c r="C99" t="s">
        <v>2220</v>
      </c>
      <c r="D99" t="s">
        <v>48</v>
      </c>
      <c r="E99" t="s">
        <v>2221</v>
      </c>
      <c r="F99" t="s">
        <v>529</v>
      </c>
      <c r="G99" t="s">
        <v>2222</v>
      </c>
      <c r="H99" t="s">
        <v>8</v>
      </c>
      <c r="I99" t="s">
        <v>85</v>
      </c>
      <c r="J99" t="s">
        <v>294</v>
      </c>
      <c r="K99" t="s">
        <v>295</v>
      </c>
      <c r="L99" t="s">
        <v>215</v>
      </c>
      <c r="M99">
        <v>2</v>
      </c>
      <c r="N99" t="s">
        <v>875</v>
      </c>
      <c r="O99" t="str">
        <f>IF($B99="","",IFERROR(IF(ISNUMBER(MATCH($K99,'Brand Family Territory (Enc)'!$A$2:$A$296,0)),$K99,""),""))</f>
        <v/>
      </c>
      <c r="P99" t="str">
        <f>IF($B99="","",IFERROR(INDEX('Brand Crosswalk'!$F$2:$F$200,MATCH($K99,'Brand Crosswalk'!$A$2:$A$200,0)),"Not in Crosswalk"))</f>
        <v>Mapped</v>
      </c>
      <c r="Q99" t="str">
        <f>IF($B99="","",IFERROR(INDEX('Brand Crosswalk'!$C$2:$C$200,MATCH($K99,'Brand Crosswalk'!$A$2:$A$200,0)),""))</f>
        <v>New Belgium Brewing Company</v>
      </c>
      <c r="R99" t="str">
        <f>IF($B99="","",IF(O99&lt;&gt;"",O99,IF(P99="Mapped",Q99,IF(P99="No Encompass Match","No Encompass Match",IFERROR(VLOOKUP(IF($K99="",$J99,$K99),'Brands (Enc)'!$C$2:$D$2699,2,FALSE),"Not Mapped")))))</f>
        <v>New Belgium Brewing Company</v>
      </c>
      <c r="S99" t="str">
        <f>IF($B99="","",IFERROR(VLOOKUP(VALUE($B99),'Customers Table (Enc)'!$A:$I,9,FALSE),"Not Found"))</f>
        <v>Bergen</v>
      </c>
      <c r="T99" t="str">
        <f t="shared" si="4"/>
        <v>BERGEN</v>
      </c>
      <c r="U99" t="str">
        <f t="shared" si="5"/>
        <v>New Belgium Brewing Company|BERGEN</v>
      </c>
      <c r="V99" t="str">
        <f>IF($B99="","",IF(R99="No Encompass Match","THEM",IF(R99="Not Mapped","Unable to Determine",IF(T99="SALES","Unable to Determine",IFERROR(INDEX('Master - US vs THEM'!$F:$F,MATCH(U99,'Master - US vs THEM'!$G:$G,0)),"No Territory Data")))))</f>
        <v>US</v>
      </c>
      <c r="W99" t="str">
        <f t="shared" si="6"/>
        <v>OK</v>
      </c>
      <c r="X99" t="str">
        <f t="shared" si="7"/>
        <v>US</v>
      </c>
    </row>
    <row r="100" spans="1:24" x14ac:dyDescent="0.2">
      <c r="A100">
        <v>99</v>
      </c>
      <c r="B100" t="s">
        <v>2215</v>
      </c>
      <c r="C100" t="s">
        <v>2216</v>
      </c>
      <c r="D100" t="s">
        <v>48</v>
      </c>
      <c r="E100" t="s">
        <v>2217</v>
      </c>
      <c r="F100" t="s">
        <v>57</v>
      </c>
      <c r="G100" t="s">
        <v>2218</v>
      </c>
      <c r="H100" t="s">
        <v>8</v>
      </c>
      <c r="I100" t="s">
        <v>59</v>
      </c>
      <c r="J100" t="s">
        <v>2086</v>
      </c>
      <c r="K100" t="s">
        <v>166</v>
      </c>
      <c r="L100" t="s">
        <v>141</v>
      </c>
      <c r="M100">
        <v>1</v>
      </c>
      <c r="N100" t="s">
        <v>875</v>
      </c>
      <c r="O100" t="str">
        <f>IF($B100="","",IFERROR(IF(ISNUMBER(MATCH($K100,'Brand Family Territory (Enc)'!$A$2:$A$296,0)),$K100,""),""))</f>
        <v>BLUE MOON</v>
      </c>
      <c r="P100" t="str">
        <f>IF($B100="","",IFERROR(INDEX('Brand Crosswalk'!$F$2:$F$200,MATCH($K100,'Brand Crosswalk'!$A$2:$A$200,0)),"Not in Crosswalk"))</f>
        <v>Not in Crosswalk</v>
      </c>
      <c r="Q100" t="str">
        <f>IF($B100="","",IFERROR(INDEX('Brand Crosswalk'!$C$2:$C$200,MATCH($K100,'Brand Crosswalk'!$A$2:$A$200,0)),""))</f>
        <v/>
      </c>
      <c r="R100" t="str">
        <f>IF($B100="","",IF(O100&lt;&gt;"",O100,IF(P100="Mapped",Q100,IF(P100="No Encompass Match","No Encompass Match",IFERROR(VLOOKUP(IF($K100="",$J100,$K100),'Brands (Enc)'!$C$2:$D$2699,2,FALSE),"Not Mapped")))))</f>
        <v>BLUE MOON</v>
      </c>
      <c r="S100" t="str">
        <f>IF($B100="","",IFERROR(VLOOKUP(VALUE($B100),'Customers Table (Enc)'!$A:$I,9,FALSE),"Not Found"))</f>
        <v>Bergen</v>
      </c>
      <c r="T100" t="str">
        <f t="shared" si="4"/>
        <v>BERGEN</v>
      </c>
      <c r="U100" t="str">
        <f t="shared" si="5"/>
        <v>BLUE MOON|BERGEN</v>
      </c>
      <c r="V100" t="str">
        <f>IF($B100="","",IF(R100="No Encompass Match","THEM",IF(R100="Not Mapped","Unable to Determine",IF(T100="SALES","Unable to Determine",IFERROR(INDEX('Master - US vs THEM'!$F:$F,MATCH(U100,'Master - US vs THEM'!$G:$G,0)),"No Territory Data")))))</f>
        <v>US</v>
      </c>
      <c r="W100" t="str">
        <f t="shared" si="6"/>
        <v>OK</v>
      </c>
      <c r="X100" t="str">
        <f t="shared" si="7"/>
        <v>US</v>
      </c>
    </row>
    <row r="101" spans="1:24" x14ac:dyDescent="0.2">
      <c r="A101">
        <v>100</v>
      </c>
      <c r="B101" t="s">
        <v>2215</v>
      </c>
      <c r="C101" t="s">
        <v>2216</v>
      </c>
      <c r="D101" t="s">
        <v>48</v>
      </c>
      <c r="E101" t="s">
        <v>2217</v>
      </c>
      <c r="F101" t="s">
        <v>57</v>
      </c>
      <c r="G101" t="s">
        <v>2218</v>
      </c>
      <c r="H101" t="s">
        <v>8</v>
      </c>
      <c r="I101" t="s">
        <v>59</v>
      </c>
      <c r="J101" t="s">
        <v>181</v>
      </c>
      <c r="K101" t="s">
        <v>182</v>
      </c>
      <c r="L101" t="s">
        <v>24</v>
      </c>
      <c r="M101">
        <v>1</v>
      </c>
      <c r="N101" t="s">
        <v>875</v>
      </c>
      <c r="O101" t="str">
        <f>IF($B101="","",IFERROR(IF(ISNUMBER(MATCH($K101,'Brand Family Territory (Enc)'!$A$2:$A$296,0)),$K101,""),""))</f>
        <v/>
      </c>
      <c r="P101" t="str">
        <f>IF($B101="","",IFERROR(INDEX('Brand Crosswalk'!$F$2:$F$200,MATCH($K101,'Brand Crosswalk'!$A$2:$A$200,0)),"Not in Crosswalk"))</f>
        <v>Mapped</v>
      </c>
      <c r="Q101" t="str">
        <f>IF($B101="","",IFERROR(INDEX('Brand Crosswalk'!$C$2:$C$200,MATCH($K101,'Brand Crosswalk'!$A$2:$A$200,0)),""))</f>
        <v>Modelo Especial</v>
      </c>
      <c r="R101" t="str">
        <f>IF($B101="","",IF(O101&lt;&gt;"",O101,IF(P101="Mapped",Q101,IF(P101="No Encompass Match","No Encompass Match",IFERROR(VLOOKUP(IF($K101="",$J101,$K101),'Brands (Enc)'!$C$2:$D$2699,2,FALSE),"Not Mapped")))))</f>
        <v>Modelo Especial</v>
      </c>
      <c r="S101" t="str">
        <f>IF($B101="","",IFERROR(VLOOKUP(VALUE($B101),'Customers Table (Enc)'!$A:$I,9,FALSE),"Not Found"))</f>
        <v>Bergen</v>
      </c>
      <c r="T101" t="str">
        <f t="shared" si="4"/>
        <v>BERGEN</v>
      </c>
      <c r="U101" t="str">
        <f t="shared" si="5"/>
        <v>Modelo Especial|BERGEN</v>
      </c>
      <c r="V101" t="str">
        <f>IF($B101="","",IF(R101="No Encompass Match","THEM",IF(R101="Not Mapped","Unable to Determine",IF(T101="SALES","Unable to Determine",IFERROR(INDEX('Master - US vs THEM'!$F:$F,MATCH(U101,'Master - US vs THEM'!$G:$G,0)),"No Territory Data")))))</f>
        <v>US</v>
      </c>
      <c r="W101" t="str">
        <f t="shared" si="6"/>
        <v>OK</v>
      </c>
      <c r="X101" t="str">
        <f t="shared" si="7"/>
        <v>US</v>
      </c>
    </row>
    <row r="102" spans="1:24" x14ac:dyDescent="0.2">
      <c r="A102">
        <v>101</v>
      </c>
      <c r="B102" t="s">
        <v>2215</v>
      </c>
      <c r="C102" t="s">
        <v>2216</v>
      </c>
      <c r="D102" t="s">
        <v>48</v>
      </c>
      <c r="E102" t="s">
        <v>2217</v>
      </c>
      <c r="F102" t="s">
        <v>57</v>
      </c>
      <c r="G102" t="s">
        <v>2218</v>
      </c>
      <c r="H102" t="s">
        <v>8</v>
      </c>
      <c r="I102" t="s">
        <v>59</v>
      </c>
      <c r="J102" t="s">
        <v>156</v>
      </c>
      <c r="K102" t="s">
        <v>156</v>
      </c>
      <c r="L102" t="s">
        <v>24</v>
      </c>
      <c r="M102">
        <v>1</v>
      </c>
      <c r="N102" t="s">
        <v>875</v>
      </c>
      <c r="O102" t="str">
        <f>IF($B102="","",IFERROR(IF(ISNUMBER(MATCH($K102,'Brand Family Territory (Enc)'!$A$2:$A$296,0)),$K102,""),""))</f>
        <v>PACIFICO</v>
      </c>
      <c r="P102" t="str">
        <f>IF($B102="","",IFERROR(INDEX('Brand Crosswalk'!$F$2:$F$200,MATCH($K102,'Brand Crosswalk'!$A$2:$A$200,0)),"Not in Crosswalk"))</f>
        <v>Not in Crosswalk</v>
      </c>
      <c r="Q102" t="str">
        <f>IF($B102="","",IFERROR(INDEX('Brand Crosswalk'!$C$2:$C$200,MATCH($K102,'Brand Crosswalk'!$A$2:$A$200,0)),""))</f>
        <v/>
      </c>
      <c r="R102" t="str">
        <f>IF($B102="","",IF(O102&lt;&gt;"",O102,IF(P102="Mapped",Q102,IF(P102="No Encompass Match","No Encompass Match",IFERROR(VLOOKUP(IF($K102="",$J102,$K102),'Brands (Enc)'!$C$2:$D$2699,2,FALSE),"Not Mapped")))))</f>
        <v>PACIFICO</v>
      </c>
      <c r="S102" t="str">
        <f>IF($B102="","",IFERROR(VLOOKUP(VALUE($B102),'Customers Table (Enc)'!$A:$I,9,FALSE),"Not Found"))</f>
        <v>Bergen</v>
      </c>
      <c r="T102" t="str">
        <f t="shared" si="4"/>
        <v>BERGEN</v>
      </c>
      <c r="U102" t="str">
        <f t="shared" si="5"/>
        <v>PACIFICO|BERGEN</v>
      </c>
      <c r="V102" t="str">
        <f>IF($B102="","",IF(R102="No Encompass Match","THEM",IF(R102="Not Mapped","Unable to Determine",IF(T102="SALES","Unable to Determine",IFERROR(INDEX('Master - US vs THEM'!$F:$F,MATCH(U102,'Master - US vs THEM'!$G:$G,0)),"No Territory Data")))))</f>
        <v>US</v>
      </c>
      <c r="W102" t="str">
        <f t="shared" si="6"/>
        <v>OK</v>
      </c>
      <c r="X102" t="str">
        <f t="shared" si="7"/>
        <v>US</v>
      </c>
    </row>
    <row r="103" spans="1:24" x14ac:dyDescent="0.2">
      <c r="A103">
        <v>102</v>
      </c>
      <c r="B103" t="s">
        <v>2215</v>
      </c>
      <c r="C103" t="s">
        <v>2216</v>
      </c>
      <c r="D103" t="s">
        <v>48</v>
      </c>
      <c r="E103" t="s">
        <v>2217</v>
      </c>
      <c r="F103" t="s">
        <v>57</v>
      </c>
      <c r="G103" t="s">
        <v>2218</v>
      </c>
      <c r="H103" t="s">
        <v>8</v>
      </c>
      <c r="I103" t="s">
        <v>59</v>
      </c>
      <c r="J103" t="s">
        <v>341</v>
      </c>
      <c r="K103" t="s">
        <v>295</v>
      </c>
      <c r="L103" t="s">
        <v>215</v>
      </c>
      <c r="M103">
        <v>1</v>
      </c>
      <c r="N103" t="s">
        <v>875</v>
      </c>
      <c r="O103" t="str">
        <f>IF($B103="","",IFERROR(IF(ISNUMBER(MATCH($K103,'Brand Family Territory (Enc)'!$A$2:$A$296,0)),$K103,""),""))</f>
        <v/>
      </c>
      <c r="P103" t="str">
        <f>IF($B103="","",IFERROR(INDEX('Brand Crosswalk'!$F$2:$F$200,MATCH($K103,'Brand Crosswalk'!$A$2:$A$200,0)),"Not in Crosswalk"))</f>
        <v>Mapped</v>
      </c>
      <c r="Q103" t="str">
        <f>IF($B103="","",IFERROR(INDEX('Brand Crosswalk'!$C$2:$C$200,MATCH($K103,'Brand Crosswalk'!$A$2:$A$200,0)),""))</f>
        <v>New Belgium Brewing Company</v>
      </c>
      <c r="R103" t="str">
        <f>IF($B103="","",IF(O103&lt;&gt;"",O103,IF(P103="Mapped",Q103,IF(P103="No Encompass Match","No Encompass Match",IFERROR(VLOOKUP(IF($K103="",$J103,$K103),'Brands (Enc)'!$C$2:$D$2699,2,FALSE),"Not Mapped")))))</f>
        <v>New Belgium Brewing Company</v>
      </c>
      <c r="S103" t="str">
        <f>IF($B103="","",IFERROR(VLOOKUP(VALUE($B103),'Customers Table (Enc)'!$A:$I,9,FALSE),"Not Found"))</f>
        <v>Bergen</v>
      </c>
      <c r="T103" t="str">
        <f t="shared" si="4"/>
        <v>BERGEN</v>
      </c>
      <c r="U103" t="str">
        <f t="shared" si="5"/>
        <v>New Belgium Brewing Company|BERGEN</v>
      </c>
      <c r="V103" t="str">
        <f>IF($B103="","",IF(R103="No Encompass Match","THEM",IF(R103="Not Mapped","Unable to Determine",IF(T103="SALES","Unable to Determine",IFERROR(INDEX('Master - US vs THEM'!$F:$F,MATCH(U103,'Master - US vs THEM'!$G:$G,0)),"No Territory Data")))))</f>
        <v>US</v>
      </c>
      <c r="W103" t="str">
        <f t="shared" si="6"/>
        <v>OK</v>
      </c>
      <c r="X103" t="str">
        <f t="shared" si="7"/>
        <v>US</v>
      </c>
    </row>
    <row r="104" spans="1:24" x14ac:dyDescent="0.2">
      <c r="A104">
        <v>103</v>
      </c>
      <c r="B104" t="s">
        <v>2211</v>
      </c>
      <c r="C104" t="s">
        <v>2212</v>
      </c>
      <c r="D104" t="s">
        <v>48</v>
      </c>
      <c r="E104" t="s">
        <v>2213</v>
      </c>
      <c r="F104" t="s">
        <v>57</v>
      </c>
      <c r="G104" t="s">
        <v>2214</v>
      </c>
      <c r="H104" t="s">
        <v>8</v>
      </c>
      <c r="I104" t="s">
        <v>59</v>
      </c>
      <c r="J104" t="s">
        <v>181</v>
      </c>
      <c r="K104" t="s">
        <v>182</v>
      </c>
      <c r="L104" t="s">
        <v>24</v>
      </c>
      <c r="M104">
        <v>1</v>
      </c>
      <c r="N104" t="s">
        <v>875</v>
      </c>
      <c r="O104" t="str">
        <f>IF($B104="","",IFERROR(IF(ISNUMBER(MATCH($K104,'Brand Family Territory (Enc)'!$A$2:$A$296,0)),$K104,""),""))</f>
        <v/>
      </c>
      <c r="P104" t="str">
        <f>IF($B104="","",IFERROR(INDEX('Brand Crosswalk'!$F$2:$F$200,MATCH($K104,'Brand Crosswalk'!$A$2:$A$200,0)),"Not in Crosswalk"))</f>
        <v>Mapped</v>
      </c>
      <c r="Q104" t="str">
        <f>IF($B104="","",IFERROR(INDEX('Brand Crosswalk'!$C$2:$C$200,MATCH($K104,'Brand Crosswalk'!$A$2:$A$200,0)),""))</f>
        <v>Modelo Especial</v>
      </c>
      <c r="R104" t="str">
        <f>IF($B104="","",IF(O104&lt;&gt;"",O104,IF(P104="Mapped",Q104,IF(P104="No Encompass Match","No Encompass Match",IFERROR(VLOOKUP(IF($K104="",$J104,$K104),'Brands (Enc)'!$C$2:$D$2699,2,FALSE),"Not Mapped")))))</f>
        <v>Modelo Especial</v>
      </c>
      <c r="S104" t="str">
        <f>IF($B104="","",IFERROR(VLOOKUP(VALUE($B104),'Customers Table (Enc)'!$A:$I,9,FALSE),"Not Found"))</f>
        <v>Bergen</v>
      </c>
      <c r="T104" t="str">
        <f t="shared" si="4"/>
        <v>BERGEN</v>
      </c>
      <c r="U104" t="str">
        <f t="shared" si="5"/>
        <v>Modelo Especial|BERGEN</v>
      </c>
      <c r="V104" t="str">
        <f>IF($B104="","",IF(R104="No Encompass Match","THEM",IF(R104="Not Mapped","Unable to Determine",IF(T104="SALES","Unable to Determine",IFERROR(INDEX('Master - US vs THEM'!$F:$F,MATCH(U104,'Master - US vs THEM'!$G:$G,0)),"No Territory Data")))))</f>
        <v>US</v>
      </c>
      <c r="W104" t="str">
        <f t="shared" si="6"/>
        <v>OK</v>
      </c>
      <c r="X104" t="str">
        <f t="shared" si="7"/>
        <v>US</v>
      </c>
    </row>
    <row r="105" spans="1:24" x14ac:dyDescent="0.2">
      <c r="A105">
        <v>104</v>
      </c>
      <c r="B105" t="s">
        <v>2211</v>
      </c>
      <c r="C105" t="s">
        <v>2212</v>
      </c>
      <c r="D105" t="s">
        <v>48</v>
      </c>
      <c r="E105" t="s">
        <v>2213</v>
      </c>
      <c r="F105" t="s">
        <v>57</v>
      </c>
      <c r="G105" t="s">
        <v>2214</v>
      </c>
      <c r="H105" t="s">
        <v>8</v>
      </c>
      <c r="I105" t="s">
        <v>59</v>
      </c>
      <c r="J105" t="s">
        <v>966</v>
      </c>
      <c r="K105" t="s">
        <v>61</v>
      </c>
      <c r="L105" t="s">
        <v>61</v>
      </c>
      <c r="M105">
        <v>1</v>
      </c>
      <c r="N105" t="s">
        <v>875</v>
      </c>
      <c r="O105" t="str">
        <f>IF($B105="","",IFERROR(IF(ISNUMBER(MATCH($K105,'Brand Family Territory (Enc)'!$A$2:$A$296,0)),$K105,""),""))</f>
        <v>SAPPORO</v>
      </c>
      <c r="P105" t="str">
        <f>IF($B105="","",IFERROR(INDEX('Brand Crosswalk'!$F$2:$F$200,MATCH($K105,'Brand Crosswalk'!$A$2:$A$200,0)),"Not in Crosswalk"))</f>
        <v>Not in Crosswalk</v>
      </c>
      <c r="Q105" t="str">
        <f>IF($B105="","",IFERROR(INDEX('Brand Crosswalk'!$C$2:$C$200,MATCH($K105,'Brand Crosswalk'!$A$2:$A$200,0)),""))</f>
        <v/>
      </c>
      <c r="R105" t="str">
        <f>IF($B105="","",IF(O105&lt;&gt;"",O105,IF(P105="Mapped",Q105,IF(P105="No Encompass Match","No Encompass Match",IFERROR(VLOOKUP(IF($K105="",$J105,$K105),'Brands (Enc)'!$C$2:$D$2699,2,FALSE),"Not Mapped")))))</f>
        <v>SAPPORO</v>
      </c>
      <c r="S105" t="str">
        <f>IF($B105="","",IFERROR(VLOOKUP(VALUE($B105),'Customers Table (Enc)'!$A:$I,9,FALSE),"Not Found"))</f>
        <v>Bergen</v>
      </c>
      <c r="T105" t="str">
        <f t="shared" si="4"/>
        <v>BERGEN</v>
      </c>
      <c r="U105" t="str">
        <f t="shared" si="5"/>
        <v>SAPPORO|BERGEN</v>
      </c>
      <c r="V105" t="str">
        <f>IF($B105="","",IF(R105="No Encompass Match","THEM",IF(R105="Not Mapped","Unable to Determine",IF(T105="SALES","Unable to Determine",IFERROR(INDEX('Master - US vs THEM'!$F:$F,MATCH(U105,'Master - US vs THEM'!$G:$G,0)),"No Territory Data")))))</f>
        <v>US</v>
      </c>
      <c r="W105" t="str">
        <f t="shared" si="6"/>
        <v>OK</v>
      </c>
      <c r="X105" t="str">
        <f t="shared" si="7"/>
        <v>US</v>
      </c>
    </row>
    <row r="106" spans="1:24" x14ac:dyDescent="0.2">
      <c r="A106">
        <v>105</v>
      </c>
      <c r="B106" t="s">
        <v>848</v>
      </c>
      <c r="C106" t="s">
        <v>849</v>
      </c>
      <c r="D106" t="s">
        <v>48</v>
      </c>
      <c r="E106" t="s">
        <v>850</v>
      </c>
      <c r="F106" t="s">
        <v>851</v>
      </c>
      <c r="G106" t="s">
        <v>852</v>
      </c>
      <c r="H106" t="s">
        <v>8</v>
      </c>
      <c r="I106" t="s">
        <v>853</v>
      </c>
      <c r="J106" t="s">
        <v>140</v>
      </c>
      <c r="K106" t="s">
        <v>140</v>
      </c>
      <c r="L106" t="s">
        <v>141</v>
      </c>
      <c r="M106">
        <v>1</v>
      </c>
      <c r="N106" t="s">
        <v>875</v>
      </c>
      <c r="O106" t="str">
        <f>IF($B106="","",IFERROR(IF(ISNUMBER(MATCH($K106,'Brand Family Territory (Enc)'!$A$2:$A$296,0)),$K106,""),""))</f>
        <v/>
      </c>
      <c r="P106" t="str">
        <f>IF($B106="","",IFERROR(INDEX('Brand Crosswalk'!$F$2:$F$200,MATCH($K106,'Brand Crosswalk'!$A$2:$A$200,0)),"Not in Crosswalk"))</f>
        <v>Mapped</v>
      </c>
      <c r="Q106" t="str">
        <f>IF($B106="","",IFERROR(INDEX('Brand Crosswalk'!$C$2:$C$200,MATCH($K106,'Brand Crosswalk'!$A$2:$A$200,0)),""))</f>
        <v>Peroni</v>
      </c>
      <c r="R106" t="str">
        <f>IF($B106="","",IF(O106&lt;&gt;"",O106,IF(P106="Mapped",Q106,IF(P106="No Encompass Match","No Encompass Match",IFERROR(VLOOKUP(IF($K106="",$J106,$K106),'Brands (Enc)'!$C$2:$D$2699,2,FALSE),"Not Mapped")))))</f>
        <v>Peroni</v>
      </c>
      <c r="S106" t="str">
        <f>IF($B106="","",IFERROR(VLOOKUP(VALUE($B106),'Customers Table (Enc)'!$A:$I,9,FALSE),"Not Found"))</f>
        <v>Bergen</v>
      </c>
      <c r="T106" t="str">
        <f t="shared" si="4"/>
        <v>BERGEN</v>
      </c>
      <c r="U106" t="str">
        <f t="shared" si="5"/>
        <v>Peroni|BERGEN</v>
      </c>
      <c r="V106" t="str">
        <f>IF($B106="","",IF(R106="No Encompass Match","THEM",IF(R106="Not Mapped","Unable to Determine",IF(T106="SALES","Unable to Determine",IFERROR(INDEX('Master - US vs THEM'!$F:$F,MATCH(U106,'Master - US vs THEM'!$G:$G,0)),"No Territory Data")))))</f>
        <v>US</v>
      </c>
      <c r="W106" t="str">
        <f t="shared" si="6"/>
        <v>OK</v>
      </c>
      <c r="X106" t="str">
        <f t="shared" si="7"/>
        <v>US</v>
      </c>
    </row>
    <row r="107" spans="1:24" x14ac:dyDescent="0.2">
      <c r="A107">
        <v>106</v>
      </c>
      <c r="B107" t="s">
        <v>848</v>
      </c>
      <c r="C107" t="s">
        <v>849</v>
      </c>
      <c r="D107" t="s">
        <v>48</v>
      </c>
      <c r="E107" t="s">
        <v>850</v>
      </c>
      <c r="F107" t="s">
        <v>851</v>
      </c>
      <c r="G107" t="s">
        <v>852</v>
      </c>
      <c r="H107" t="s">
        <v>8</v>
      </c>
      <c r="I107" t="s">
        <v>853</v>
      </c>
      <c r="J107" t="s">
        <v>156</v>
      </c>
      <c r="K107" t="s">
        <v>156</v>
      </c>
      <c r="L107" t="s">
        <v>24</v>
      </c>
      <c r="M107">
        <v>1</v>
      </c>
      <c r="N107" t="s">
        <v>875</v>
      </c>
      <c r="O107" t="str">
        <f>IF($B107="","",IFERROR(IF(ISNUMBER(MATCH($K107,'Brand Family Territory (Enc)'!$A$2:$A$296,0)),$K107,""),""))</f>
        <v>PACIFICO</v>
      </c>
      <c r="P107" t="str">
        <f>IF($B107="","",IFERROR(INDEX('Brand Crosswalk'!$F$2:$F$200,MATCH($K107,'Brand Crosswalk'!$A$2:$A$200,0)),"Not in Crosswalk"))</f>
        <v>Not in Crosswalk</v>
      </c>
      <c r="Q107" t="str">
        <f>IF($B107="","",IFERROR(INDEX('Brand Crosswalk'!$C$2:$C$200,MATCH($K107,'Brand Crosswalk'!$A$2:$A$200,0)),""))</f>
        <v/>
      </c>
      <c r="R107" t="str">
        <f>IF($B107="","",IF(O107&lt;&gt;"",O107,IF(P107="Mapped",Q107,IF(P107="No Encompass Match","No Encompass Match",IFERROR(VLOOKUP(IF($K107="",$J107,$K107),'Brands (Enc)'!$C$2:$D$2699,2,FALSE),"Not Mapped")))))</f>
        <v>PACIFICO</v>
      </c>
      <c r="S107" t="str">
        <f>IF($B107="","",IFERROR(VLOOKUP(VALUE($B107),'Customers Table (Enc)'!$A:$I,9,FALSE),"Not Found"))</f>
        <v>Bergen</v>
      </c>
      <c r="T107" t="str">
        <f t="shared" si="4"/>
        <v>BERGEN</v>
      </c>
      <c r="U107" t="str">
        <f t="shared" si="5"/>
        <v>PACIFICO|BERGEN</v>
      </c>
      <c r="V107" t="str">
        <f>IF($B107="","",IF(R107="No Encompass Match","THEM",IF(R107="Not Mapped","Unable to Determine",IF(T107="SALES","Unable to Determine",IFERROR(INDEX('Master - US vs THEM'!$F:$F,MATCH(U107,'Master - US vs THEM'!$G:$G,0)),"No Territory Data")))))</f>
        <v>US</v>
      </c>
      <c r="W107" t="str">
        <f t="shared" si="6"/>
        <v>OK</v>
      </c>
      <c r="X107" t="str">
        <f t="shared" si="7"/>
        <v>US</v>
      </c>
    </row>
    <row r="108" spans="1:24" x14ac:dyDescent="0.2">
      <c r="A108">
        <v>107</v>
      </c>
      <c r="B108" t="s">
        <v>848</v>
      </c>
      <c r="C108" t="s">
        <v>849</v>
      </c>
      <c r="D108" t="s">
        <v>48</v>
      </c>
      <c r="E108" t="s">
        <v>850</v>
      </c>
      <c r="F108" t="s">
        <v>851</v>
      </c>
      <c r="G108" t="s">
        <v>852</v>
      </c>
      <c r="H108" t="s">
        <v>8</v>
      </c>
      <c r="I108" t="s">
        <v>853</v>
      </c>
      <c r="J108" t="s">
        <v>184</v>
      </c>
      <c r="K108" t="s">
        <v>184</v>
      </c>
      <c r="L108" t="s">
        <v>141</v>
      </c>
      <c r="M108">
        <v>1</v>
      </c>
      <c r="N108" t="s">
        <v>875</v>
      </c>
      <c r="O108" t="str">
        <f>IF($B108="","",IFERROR(IF(ISNUMBER(MATCH($K108,'Brand Family Territory (Enc)'!$A$2:$A$296,0)),$K108,""),""))</f>
        <v>PILSNER URQUELL</v>
      </c>
      <c r="P108" t="str">
        <f>IF($B108="","",IFERROR(INDEX('Brand Crosswalk'!$F$2:$F$200,MATCH($K108,'Brand Crosswalk'!$A$2:$A$200,0)),"Not in Crosswalk"))</f>
        <v>Not in Crosswalk</v>
      </c>
      <c r="Q108" t="str">
        <f>IF($B108="","",IFERROR(INDEX('Brand Crosswalk'!$C$2:$C$200,MATCH($K108,'Brand Crosswalk'!$A$2:$A$200,0)),""))</f>
        <v/>
      </c>
      <c r="R108" t="str">
        <f>IF($B108="","",IF(O108&lt;&gt;"",O108,IF(P108="Mapped",Q108,IF(P108="No Encompass Match","No Encompass Match",IFERROR(VLOOKUP(IF($K108="",$J108,$K108),'Brands (Enc)'!$C$2:$D$2699,2,FALSE),"Not Mapped")))))</f>
        <v>PILSNER URQUELL</v>
      </c>
      <c r="S108" t="str">
        <f>IF($B108="","",IFERROR(VLOOKUP(VALUE($B108),'Customers Table (Enc)'!$A:$I,9,FALSE),"Not Found"))</f>
        <v>Bergen</v>
      </c>
      <c r="T108" t="str">
        <f t="shared" si="4"/>
        <v>BERGEN</v>
      </c>
      <c r="U108" t="str">
        <f t="shared" si="5"/>
        <v>PILSNER URQUELL|BERGEN</v>
      </c>
      <c r="V108" t="str">
        <f>IF($B108="","",IF(R108="No Encompass Match","THEM",IF(R108="Not Mapped","Unable to Determine",IF(T108="SALES","Unable to Determine",IFERROR(INDEX('Master - US vs THEM'!$F:$F,MATCH(U108,'Master - US vs THEM'!$G:$G,0)),"No Territory Data")))))</f>
        <v>US</v>
      </c>
      <c r="W108" t="str">
        <f t="shared" si="6"/>
        <v>OK</v>
      </c>
      <c r="X108" t="str">
        <f t="shared" si="7"/>
        <v>US</v>
      </c>
    </row>
    <row r="109" spans="1:24" x14ac:dyDescent="0.2">
      <c r="A109">
        <v>108</v>
      </c>
      <c r="B109" t="s">
        <v>848</v>
      </c>
      <c r="C109" t="s">
        <v>849</v>
      </c>
      <c r="D109" t="s">
        <v>48</v>
      </c>
      <c r="E109" t="s">
        <v>850</v>
      </c>
      <c r="F109" t="s">
        <v>851</v>
      </c>
      <c r="G109" t="s">
        <v>852</v>
      </c>
      <c r="H109" t="s">
        <v>8</v>
      </c>
      <c r="I109" t="s">
        <v>853</v>
      </c>
      <c r="J109" t="s">
        <v>1089</v>
      </c>
      <c r="K109" t="s">
        <v>1090</v>
      </c>
      <c r="L109" t="s">
        <v>773</v>
      </c>
      <c r="M109">
        <v>1</v>
      </c>
      <c r="N109" t="s">
        <v>875</v>
      </c>
      <c r="O109" t="str">
        <f>IF($B109="","",IFERROR(IF(ISNUMBER(MATCH($K109,'Brand Family Territory (Enc)'!$A$2:$A$296,0)),$K109,""),""))</f>
        <v/>
      </c>
      <c r="P109" t="str">
        <f>IF($B109="","",IFERROR(INDEX('Brand Crosswalk'!$F$2:$F$200,MATCH($K109,'Brand Crosswalk'!$A$2:$A$200,0)),"Not in Crosswalk"))</f>
        <v>Mapped</v>
      </c>
      <c r="Q109" t="str">
        <f>IF($B109="","",IFERROR(INDEX('Brand Crosswalk'!$C$2:$C$200,MATCH($K109,'Brand Crosswalk'!$A$2:$A$200,0)),""))</f>
        <v>Great Lakes</v>
      </c>
      <c r="R109" t="str">
        <f>IF($B109="","",IF(O109&lt;&gt;"",O109,IF(P109="Mapped",Q109,IF(P109="No Encompass Match","No Encompass Match",IFERROR(VLOOKUP(IF($K109="",$J109,$K109),'Brands (Enc)'!$C$2:$D$2699,2,FALSE),"Not Mapped")))))</f>
        <v>Great Lakes</v>
      </c>
      <c r="S109" t="str">
        <f>IF($B109="","",IFERROR(VLOOKUP(VALUE($B109),'Customers Table (Enc)'!$A:$I,9,FALSE),"Not Found"))</f>
        <v>Bergen</v>
      </c>
      <c r="T109" t="str">
        <f t="shared" si="4"/>
        <v>BERGEN</v>
      </c>
      <c r="U109" t="str">
        <f t="shared" si="5"/>
        <v>Great Lakes|BERGEN</v>
      </c>
      <c r="V109" t="str">
        <f>IF($B109="","",IF(R109="No Encompass Match","THEM",IF(R109="Not Mapped","Unable to Determine",IF(T109="SALES","Unable to Determine",IFERROR(INDEX('Master - US vs THEM'!$F:$F,MATCH(U109,'Master - US vs THEM'!$G:$G,0)),"No Territory Data")))))</f>
        <v>US</v>
      </c>
      <c r="W109" t="str">
        <f t="shared" si="6"/>
        <v>OK</v>
      </c>
      <c r="X109" t="str">
        <f t="shared" si="7"/>
        <v>US</v>
      </c>
    </row>
    <row r="110" spans="1:24" x14ac:dyDescent="0.2">
      <c r="A110">
        <v>109</v>
      </c>
      <c r="B110" t="s">
        <v>848</v>
      </c>
      <c r="C110" t="s">
        <v>849</v>
      </c>
      <c r="D110" t="s">
        <v>48</v>
      </c>
      <c r="E110" t="s">
        <v>850</v>
      </c>
      <c r="F110" t="s">
        <v>851</v>
      </c>
      <c r="G110" t="s">
        <v>852</v>
      </c>
      <c r="H110" t="s">
        <v>8</v>
      </c>
      <c r="I110" t="s">
        <v>853</v>
      </c>
      <c r="J110" t="s">
        <v>854</v>
      </c>
      <c r="K110" t="s">
        <v>209</v>
      </c>
      <c r="L110" t="s">
        <v>210</v>
      </c>
      <c r="M110">
        <v>1</v>
      </c>
      <c r="N110" t="s">
        <v>21</v>
      </c>
      <c r="O110" t="str">
        <f>IF($B110="","",IFERROR(IF(ISNUMBER(MATCH($K110,'Brand Family Territory (Enc)'!$A$2:$A$296,0)),$K110,""),""))</f>
        <v/>
      </c>
      <c r="P110" t="str">
        <f>IF($B110="","",IFERROR(INDEX('Brand Crosswalk'!$F$2:$F$200,MATCH($K110,'Brand Crosswalk'!$A$2:$A$200,0)),"Not in Crosswalk"))</f>
        <v>Mapped</v>
      </c>
      <c r="Q110" t="str">
        <f>IF($B110="","",IFERROR(INDEX('Brand Crosswalk'!$C$2:$C$200,MATCH($K110,'Brand Crosswalk'!$A$2:$A$200,0)),""))</f>
        <v>Cape May</v>
      </c>
      <c r="R110" t="str">
        <f>IF($B110="","",IF(O110&lt;&gt;"",O110,IF(P110="Mapped",Q110,IF(P110="No Encompass Match","No Encompass Match",IFERROR(VLOOKUP(IF($K110="",$J110,$K110),'Brands (Enc)'!$C$2:$D$2699,2,FALSE),"Not Mapped")))))</f>
        <v>Cape May</v>
      </c>
      <c r="S110" t="str">
        <f>IF($B110="","",IFERROR(VLOOKUP(VALUE($B110),'Customers Table (Enc)'!$A:$I,9,FALSE),"Not Found"))</f>
        <v>Bergen</v>
      </c>
      <c r="T110" t="str">
        <f t="shared" si="4"/>
        <v>BERGEN</v>
      </c>
      <c r="U110" t="str">
        <f t="shared" si="5"/>
        <v>Cape May|BERGEN</v>
      </c>
      <c r="V110" t="str">
        <f>IF($B110="","",IF(R110="No Encompass Match","THEM",IF(R110="Not Mapped","Unable to Determine",IF(T110="SALES","Unable to Determine",IFERROR(INDEX('Master - US vs THEM'!$F:$F,MATCH(U110,'Master - US vs THEM'!$G:$G,0)),"No Territory Data")))))</f>
        <v>US</v>
      </c>
      <c r="W110" t="str">
        <f t="shared" si="6"/>
        <v>MISMATCH</v>
      </c>
      <c r="X110" t="str">
        <f t="shared" si="7"/>
        <v>US</v>
      </c>
    </row>
    <row r="111" spans="1:24" x14ac:dyDescent="0.2">
      <c r="A111">
        <v>110</v>
      </c>
      <c r="B111" t="s">
        <v>2207</v>
      </c>
      <c r="C111" t="s">
        <v>2208</v>
      </c>
      <c r="D111" t="s">
        <v>48</v>
      </c>
      <c r="E111" t="s">
        <v>2209</v>
      </c>
      <c r="F111" t="s">
        <v>760</v>
      </c>
      <c r="G111" t="s">
        <v>2210</v>
      </c>
      <c r="H111" t="s">
        <v>8</v>
      </c>
      <c r="I111" t="s">
        <v>367</v>
      </c>
      <c r="J111" t="s">
        <v>235</v>
      </c>
      <c r="K111" t="s">
        <v>236</v>
      </c>
      <c r="L111" t="s">
        <v>141</v>
      </c>
      <c r="M111">
        <v>1</v>
      </c>
      <c r="N111" t="s">
        <v>875</v>
      </c>
      <c r="O111" t="str">
        <f>IF($B111="","",IFERROR(IF(ISNUMBER(MATCH($K111,'Brand Family Territory (Enc)'!$A$2:$A$296,0)),$K111,""),""))</f>
        <v/>
      </c>
      <c r="P111" t="str">
        <f>IF($B111="","",IFERROR(INDEX('Brand Crosswalk'!$F$2:$F$200,MATCH($K111,'Brand Crosswalk'!$A$2:$A$200,0)),"Not in Crosswalk"))</f>
        <v>Mapped</v>
      </c>
      <c r="Q111" t="str">
        <f>IF($B111="","",IFERROR(INDEX('Brand Crosswalk'!$C$2:$C$200,MATCH($K111,'Brand Crosswalk'!$A$2:$A$200,0)),""))</f>
        <v>Leinenkugel</v>
      </c>
      <c r="R111" t="str">
        <f>IF($B111="","",IF(O111&lt;&gt;"",O111,IF(P111="Mapped",Q111,IF(P111="No Encompass Match","No Encompass Match",IFERROR(VLOOKUP(IF($K111="",$J111,$K111),'Brands (Enc)'!$C$2:$D$2699,2,FALSE),"Not Mapped")))))</f>
        <v>Leinenkugel</v>
      </c>
      <c r="S111" t="str">
        <f>IF($B111="","",IFERROR(VLOOKUP(VALUE($B111),'Customers Table (Enc)'!$A:$I,9,FALSE),"Not Found"))</f>
        <v>Bergen</v>
      </c>
      <c r="T111" t="str">
        <f t="shared" si="4"/>
        <v>BERGEN</v>
      </c>
      <c r="U111" t="str">
        <f t="shared" si="5"/>
        <v>Leinenkugel|BERGEN</v>
      </c>
      <c r="V111" t="str">
        <f>IF($B111="","",IF(R111="No Encompass Match","THEM",IF(R111="Not Mapped","Unable to Determine",IF(T111="SALES","Unable to Determine",IFERROR(INDEX('Master - US vs THEM'!$F:$F,MATCH(U111,'Master - US vs THEM'!$G:$G,0)),"No Territory Data")))))</f>
        <v>US</v>
      </c>
      <c r="W111" t="str">
        <f t="shared" si="6"/>
        <v>OK</v>
      </c>
      <c r="X111" t="str">
        <f t="shared" si="7"/>
        <v>US</v>
      </c>
    </row>
    <row r="112" spans="1:24" x14ac:dyDescent="0.2">
      <c r="A112">
        <v>111</v>
      </c>
      <c r="B112" t="s">
        <v>2207</v>
      </c>
      <c r="C112" t="s">
        <v>2208</v>
      </c>
      <c r="D112" t="s">
        <v>48</v>
      </c>
      <c r="E112" t="s">
        <v>2209</v>
      </c>
      <c r="F112" t="s">
        <v>760</v>
      </c>
      <c r="G112" t="s">
        <v>2210</v>
      </c>
      <c r="H112" t="s">
        <v>8</v>
      </c>
      <c r="I112" t="s">
        <v>367</v>
      </c>
      <c r="J112" t="s">
        <v>535</v>
      </c>
      <c r="K112" t="s">
        <v>358</v>
      </c>
      <c r="L112" t="s">
        <v>155</v>
      </c>
      <c r="M112">
        <v>1</v>
      </c>
      <c r="N112" t="s">
        <v>875</v>
      </c>
      <c r="O112" t="str">
        <f>IF($B112="","",IFERROR(IF(ISNUMBER(MATCH($K112,'Brand Family Territory (Enc)'!$A$2:$A$296,0)),$K112,""),""))</f>
        <v/>
      </c>
      <c r="P112" t="str">
        <f>IF($B112="","",IFERROR(INDEX('Brand Crosswalk'!$F$2:$F$200,MATCH($K112,'Brand Crosswalk'!$A$2:$A$200,0)),"Not in Crosswalk"))</f>
        <v>Mapped</v>
      </c>
      <c r="Q112" t="str">
        <f>IF($B112="","",IFERROR(INDEX('Brand Crosswalk'!$C$2:$C$200,MATCH($K112,'Brand Crosswalk'!$A$2:$A$200,0)),""))</f>
        <v>Samuel Adams</v>
      </c>
      <c r="R112" t="str">
        <f>IF($B112="","",IF(O112&lt;&gt;"",O112,IF(P112="Mapped",Q112,IF(P112="No Encompass Match","No Encompass Match",IFERROR(VLOOKUP(IF($K112="",$J112,$K112),'Brands (Enc)'!$C$2:$D$2699,2,FALSE),"Not Mapped")))))</f>
        <v>Samuel Adams</v>
      </c>
      <c r="S112" t="str">
        <f>IF($B112="","",IFERROR(VLOOKUP(VALUE($B112),'Customers Table (Enc)'!$A:$I,9,FALSE),"Not Found"))</f>
        <v>Bergen</v>
      </c>
      <c r="T112" t="str">
        <f t="shared" si="4"/>
        <v>BERGEN</v>
      </c>
      <c r="U112" t="str">
        <f t="shared" si="5"/>
        <v>Samuel Adams|BERGEN</v>
      </c>
      <c r="V112" t="str">
        <f>IF($B112="","",IF(R112="No Encompass Match","THEM",IF(R112="Not Mapped","Unable to Determine",IF(T112="SALES","Unable to Determine",IFERROR(INDEX('Master - US vs THEM'!$F:$F,MATCH(U112,'Master - US vs THEM'!$G:$G,0)),"No Territory Data")))))</f>
        <v>US</v>
      </c>
      <c r="W112" t="str">
        <f t="shared" si="6"/>
        <v>OK</v>
      </c>
      <c r="X112" t="str">
        <f t="shared" si="7"/>
        <v>US</v>
      </c>
    </row>
    <row r="113" spans="1:24" x14ac:dyDescent="0.2">
      <c r="A113">
        <v>112</v>
      </c>
      <c r="B113" t="s">
        <v>2207</v>
      </c>
      <c r="C113" t="s">
        <v>2208</v>
      </c>
      <c r="D113" t="s">
        <v>48</v>
      </c>
      <c r="E113" t="s">
        <v>2209</v>
      </c>
      <c r="F113" t="s">
        <v>760</v>
      </c>
      <c r="G113" t="s">
        <v>2210</v>
      </c>
      <c r="H113" t="s">
        <v>8</v>
      </c>
      <c r="I113" t="s">
        <v>367</v>
      </c>
      <c r="J113" t="s">
        <v>72</v>
      </c>
      <c r="K113" t="s">
        <v>73</v>
      </c>
      <c r="L113" t="s">
        <v>36</v>
      </c>
      <c r="M113">
        <v>1</v>
      </c>
      <c r="N113" t="s">
        <v>875</v>
      </c>
      <c r="O113" t="str">
        <f>IF($B113="","",IFERROR(IF(ISNUMBER(MATCH($K113,'Brand Family Territory (Enc)'!$A$2:$A$296,0)),$K113,""),""))</f>
        <v>LAGUNITAS</v>
      </c>
      <c r="P113" t="str">
        <f>IF($B113="","",IFERROR(INDEX('Brand Crosswalk'!$F$2:$F$200,MATCH($K113,'Brand Crosswalk'!$A$2:$A$200,0)),"Not in Crosswalk"))</f>
        <v>Not in Crosswalk</v>
      </c>
      <c r="Q113" t="str">
        <f>IF($B113="","",IFERROR(INDEX('Brand Crosswalk'!$C$2:$C$200,MATCH($K113,'Brand Crosswalk'!$A$2:$A$200,0)),""))</f>
        <v/>
      </c>
      <c r="R113" t="str">
        <f>IF($B113="","",IF(O113&lt;&gt;"",O113,IF(P113="Mapped",Q113,IF(P113="No Encompass Match","No Encompass Match",IFERROR(VLOOKUP(IF($K113="",$J113,$K113),'Brands (Enc)'!$C$2:$D$2699,2,FALSE),"Not Mapped")))))</f>
        <v>LAGUNITAS</v>
      </c>
      <c r="S113" t="str">
        <f>IF($B113="","",IFERROR(VLOOKUP(VALUE($B113),'Customers Table (Enc)'!$A:$I,9,FALSE),"Not Found"))</f>
        <v>Bergen</v>
      </c>
      <c r="T113" t="str">
        <f t="shared" si="4"/>
        <v>BERGEN</v>
      </c>
      <c r="U113" t="str">
        <f t="shared" si="5"/>
        <v>LAGUNITAS|BERGEN</v>
      </c>
      <c r="V113" t="str">
        <f>IF($B113="","",IF(R113="No Encompass Match","THEM",IF(R113="Not Mapped","Unable to Determine",IF(T113="SALES","Unable to Determine",IFERROR(INDEX('Master - US vs THEM'!$F:$F,MATCH(U113,'Master - US vs THEM'!$G:$G,0)),"No Territory Data")))))</f>
        <v>US</v>
      </c>
      <c r="W113" t="str">
        <f t="shared" si="6"/>
        <v>OK</v>
      </c>
      <c r="X113" t="str">
        <f t="shared" si="7"/>
        <v>US</v>
      </c>
    </row>
    <row r="114" spans="1:24" x14ac:dyDescent="0.2">
      <c r="A114">
        <v>113</v>
      </c>
      <c r="B114" t="s">
        <v>2207</v>
      </c>
      <c r="C114" t="s">
        <v>2208</v>
      </c>
      <c r="D114" t="s">
        <v>48</v>
      </c>
      <c r="E114" t="s">
        <v>2209</v>
      </c>
      <c r="F114" t="s">
        <v>760</v>
      </c>
      <c r="G114" t="s">
        <v>2210</v>
      </c>
      <c r="H114" t="s">
        <v>8</v>
      </c>
      <c r="I114" t="s">
        <v>367</v>
      </c>
      <c r="J114" t="s">
        <v>2086</v>
      </c>
      <c r="K114" t="s">
        <v>166</v>
      </c>
      <c r="L114" t="s">
        <v>141</v>
      </c>
      <c r="M114">
        <v>1</v>
      </c>
      <c r="N114" t="s">
        <v>875</v>
      </c>
      <c r="O114" t="str">
        <f>IF($B114="","",IFERROR(IF(ISNUMBER(MATCH($K114,'Brand Family Territory (Enc)'!$A$2:$A$296,0)),$K114,""),""))</f>
        <v>BLUE MOON</v>
      </c>
      <c r="P114" t="str">
        <f>IF($B114="","",IFERROR(INDEX('Brand Crosswalk'!$F$2:$F$200,MATCH($K114,'Brand Crosswalk'!$A$2:$A$200,0)),"Not in Crosswalk"))</f>
        <v>Not in Crosswalk</v>
      </c>
      <c r="Q114" t="str">
        <f>IF($B114="","",IFERROR(INDEX('Brand Crosswalk'!$C$2:$C$200,MATCH($K114,'Brand Crosswalk'!$A$2:$A$200,0)),""))</f>
        <v/>
      </c>
      <c r="R114" t="str">
        <f>IF($B114="","",IF(O114&lt;&gt;"",O114,IF(P114="Mapped",Q114,IF(P114="No Encompass Match","No Encompass Match",IFERROR(VLOOKUP(IF($K114="",$J114,$K114),'Brands (Enc)'!$C$2:$D$2699,2,FALSE),"Not Mapped")))))</f>
        <v>BLUE MOON</v>
      </c>
      <c r="S114" t="str">
        <f>IF($B114="","",IFERROR(VLOOKUP(VALUE($B114),'Customers Table (Enc)'!$A:$I,9,FALSE),"Not Found"))</f>
        <v>Bergen</v>
      </c>
      <c r="T114" t="str">
        <f t="shared" si="4"/>
        <v>BERGEN</v>
      </c>
      <c r="U114" t="str">
        <f t="shared" si="5"/>
        <v>BLUE MOON|BERGEN</v>
      </c>
      <c r="V114" t="str">
        <f>IF($B114="","",IF(R114="No Encompass Match","THEM",IF(R114="Not Mapped","Unable to Determine",IF(T114="SALES","Unable to Determine",IFERROR(INDEX('Master - US vs THEM'!$F:$F,MATCH(U114,'Master - US vs THEM'!$G:$G,0)),"No Territory Data")))))</f>
        <v>US</v>
      </c>
      <c r="W114" t="str">
        <f t="shared" si="6"/>
        <v>OK</v>
      </c>
      <c r="X114" t="str">
        <f t="shared" si="7"/>
        <v>US</v>
      </c>
    </row>
    <row r="115" spans="1:24" x14ac:dyDescent="0.2">
      <c r="A115">
        <v>114</v>
      </c>
      <c r="B115" t="s">
        <v>2207</v>
      </c>
      <c r="C115" t="s">
        <v>2208</v>
      </c>
      <c r="D115" t="s">
        <v>48</v>
      </c>
      <c r="E115" t="s">
        <v>2209</v>
      </c>
      <c r="F115" t="s">
        <v>760</v>
      </c>
      <c r="G115" t="s">
        <v>2210</v>
      </c>
      <c r="H115" t="s">
        <v>8</v>
      </c>
      <c r="I115" t="s">
        <v>367</v>
      </c>
      <c r="J115" t="s">
        <v>144</v>
      </c>
      <c r="K115" t="s">
        <v>145</v>
      </c>
      <c r="L115" t="s">
        <v>141</v>
      </c>
      <c r="M115">
        <v>1</v>
      </c>
      <c r="N115" t="s">
        <v>875</v>
      </c>
      <c r="O115" t="str">
        <f>IF($B115="","",IFERROR(IF(ISNUMBER(MATCH($K115,'Brand Family Territory (Enc)'!$A$2:$A$296,0)),$K115,""),""))</f>
        <v>COORS LIGHT</v>
      </c>
      <c r="P115" t="str">
        <f>IF($B115="","",IFERROR(INDEX('Brand Crosswalk'!$F$2:$F$200,MATCH($K115,'Brand Crosswalk'!$A$2:$A$200,0)),"Not in Crosswalk"))</f>
        <v>Not in Crosswalk</v>
      </c>
      <c r="Q115" t="str">
        <f>IF($B115="","",IFERROR(INDEX('Brand Crosswalk'!$C$2:$C$200,MATCH($K115,'Brand Crosswalk'!$A$2:$A$200,0)),""))</f>
        <v/>
      </c>
      <c r="R115" t="str">
        <f>IF($B115="","",IF(O115&lt;&gt;"",O115,IF(P115="Mapped",Q115,IF(P115="No Encompass Match","No Encompass Match",IFERROR(VLOOKUP(IF($K115="",$J115,$K115),'Brands (Enc)'!$C$2:$D$2699,2,FALSE),"Not Mapped")))))</f>
        <v>COORS LIGHT</v>
      </c>
      <c r="S115" t="str">
        <f>IF($B115="","",IFERROR(VLOOKUP(VALUE($B115),'Customers Table (Enc)'!$A:$I,9,FALSE),"Not Found"))</f>
        <v>Bergen</v>
      </c>
      <c r="T115" t="str">
        <f t="shared" si="4"/>
        <v>BERGEN</v>
      </c>
      <c r="U115" t="str">
        <f t="shared" si="5"/>
        <v>COORS LIGHT|BERGEN</v>
      </c>
      <c r="V115" t="str">
        <f>IF($B115="","",IF(R115="No Encompass Match","THEM",IF(R115="Not Mapped","Unable to Determine",IF(T115="SALES","Unable to Determine",IFERROR(INDEX('Master - US vs THEM'!$F:$F,MATCH(U115,'Master - US vs THEM'!$G:$G,0)),"No Territory Data")))))</f>
        <v>US</v>
      </c>
      <c r="W115" t="str">
        <f t="shared" si="6"/>
        <v>OK</v>
      </c>
      <c r="X115" t="str">
        <f t="shared" si="7"/>
        <v>US</v>
      </c>
    </row>
    <row r="116" spans="1:24" x14ac:dyDescent="0.2">
      <c r="A116">
        <v>115</v>
      </c>
      <c r="B116" t="s">
        <v>2207</v>
      </c>
      <c r="C116" t="s">
        <v>2208</v>
      </c>
      <c r="D116" t="s">
        <v>48</v>
      </c>
      <c r="E116" t="s">
        <v>2209</v>
      </c>
      <c r="F116" t="s">
        <v>760</v>
      </c>
      <c r="G116" t="s">
        <v>2210</v>
      </c>
      <c r="H116" t="s">
        <v>8</v>
      </c>
      <c r="I116" t="s">
        <v>367</v>
      </c>
      <c r="J116" t="s">
        <v>142</v>
      </c>
      <c r="K116" t="s">
        <v>143</v>
      </c>
      <c r="L116" t="s">
        <v>141</v>
      </c>
      <c r="M116">
        <v>1</v>
      </c>
      <c r="N116" t="s">
        <v>875</v>
      </c>
      <c r="O116" t="str">
        <f>IF($B116="","",IFERROR(IF(ISNUMBER(MATCH($K116,'Brand Family Territory (Enc)'!$A$2:$A$296,0)),$K116,""),""))</f>
        <v/>
      </c>
      <c r="P116" t="str">
        <f>IF($B116="","",IFERROR(INDEX('Brand Crosswalk'!$F$2:$F$200,MATCH($K116,'Brand Crosswalk'!$A$2:$A$200,0)),"Not in Crosswalk"))</f>
        <v>Mapped</v>
      </c>
      <c r="Q116" t="str">
        <f>IF($B116="","",IFERROR(INDEX('Brand Crosswalk'!$C$2:$C$200,MATCH($K116,'Brand Crosswalk'!$A$2:$A$200,0)),""))</f>
        <v>Lite</v>
      </c>
      <c r="R116" t="str">
        <f>IF($B116="","",IF(O116&lt;&gt;"",O116,IF(P116="Mapped",Q116,IF(P116="No Encompass Match","No Encompass Match",IFERROR(VLOOKUP(IF($K116="",$J116,$K116),'Brands (Enc)'!$C$2:$D$2699,2,FALSE),"Not Mapped")))))</f>
        <v>Lite</v>
      </c>
      <c r="S116" t="str">
        <f>IF($B116="","",IFERROR(VLOOKUP(VALUE($B116),'Customers Table (Enc)'!$A:$I,9,FALSE),"Not Found"))</f>
        <v>Bergen</v>
      </c>
      <c r="T116" t="str">
        <f t="shared" si="4"/>
        <v>BERGEN</v>
      </c>
      <c r="U116" t="str">
        <f t="shared" si="5"/>
        <v>Lite|BERGEN</v>
      </c>
      <c r="V116" t="str">
        <f>IF($B116="","",IF(R116="No Encompass Match","THEM",IF(R116="Not Mapped","Unable to Determine",IF(T116="SALES","Unable to Determine",IFERROR(INDEX('Master - US vs THEM'!$F:$F,MATCH(U116,'Master - US vs THEM'!$G:$G,0)),"No Territory Data")))))</f>
        <v>US</v>
      </c>
      <c r="W116" t="str">
        <f t="shared" si="6"/>
        <v>OK</v>
      </c>
      <c r="X116" t="str">
        <f t="shared" si="7"/>
        <v>US</v>
      </c>
    </row>
    <row r="117" spans="1:24" x14ac:dyDescent="0.2">
      <c r="A117">
        <v>116</v>
      </c>
      <c r="B117" t="s">
        <v>2207</v>
      </c>
      <c r="C117" t="s">
        <v>2208</v>
      </c>
      <c r="D117" t="s">
        <v>48</v>
      </c>
      <c r="E117" t="s">
        <v>2209</v>
      </c>
      <c r="F117" t="s">
        <v>760</v>
      </c>
      <c r="G117" t="s">
        <v>2210</v>
      </c>
      <c r="H117" t="s">
        <v>8</v>
      </c>
      <c r="I117" t="s">
        <v>367</v>
      </c>
      <c r="J117" t="s">
        <v>44</v>
      </c>
      <c r="K117" t="s">
        <v>44</v>
      </c>
      <c r="L117" t="s">
        <v>45</v>
      </c>
      <c r="M117">
        <v>1</v>
      </c>
      <c r="N117" t="s">
        <v>875</v>
      </c>
      <c r="O117" t="str">
        <f>IF($B117="","",IFERROR(IF(ISNUMBER(MATCH($K117,'Brand Family Territory (Enc)'!$A$2:$A$296,0)),$K117,""),""))</f>
        <v/>
      </c>
      <c r="P117" t="str">
        <f>IF($B117="","",IFERROR(INDEX('Brand Crosswalk'!$F$2:$F$200,MATCH($K117,'Brand Crosswalk'!$A$2:$A$200,0)),"Not in Crosswalk"))</f>
        <v>Mapped</v>
      </c>
      <c r="Q117" t="str">
        <f>IF($B117="","",IFERROR(INDEX('Brand Crosswalk'!$C$2:$C$200,MATCH($K117,'Brand Crosswalk'!$A$2:$A$200,0)),""))</f>
        <v>Dg Yuengling Inc</v>
      </c>
      <c r="R117" t="str">
        <f>IF($B117="","",IF(O117&lt;&gt;"",O117,IF(P117="Mapped",Q117,IF(P117="No Encompass Match","No Encompass Match",IFERROR(VLOOKUP(IF($K117="",$J117,$K117),'Brands (Enc)'!$C$2:$D$2699,2,FALSE),"Not Mapped")))))</f>
        <v>Dg Yuengling Inc</v>
      </c>
      <c r="S117" t="str">
        <f>IF($B117="","",IFERROR(VLOOKUP(VALUE($B117),'Customers Table (Enc)'!$A:$I,9,FALSE),"Not Found"))</f>
        <v>Bergen</v>
      </c>
      <c r="T117" t="str">
        <f t="shared" si="4"/>
        <v>BERGEN</v>
      </c>
      <c r="U117" t="str">
        <f t="shared" si="5"/>
        <v>Dg Yuengling Inc|BERGEN</v>
      </c>
      <c r="V117" t="str">
        <f>IF($B117="","",IF(R117="No Encompass Match","THEM",IF(R117="Not Mapped","Unable to Determine",IF(T117="SALES","Unable to Determine",IFERROR(INDEX('Master - US vs THEM'!$F:$F,MATCH(U117,'Master - US vs THEM'!$G:$G,0)),"No Territory Data")))))</f>
        <v>US</v>
      </c>
      <c r="W117" t="str">
        <f t="shared" si="6"/>
        <v>OK</v>
      </c>
      <c r="X117" t="str">
        <f t="shared" si="7"/>
        <v>US</v>
      </c>
    </row>
    <row r="118" spans="1:24" x14ac:dyDescent="0.2">
      <c r="A118">
        <v>117</v>
      </c>
      <c r="B118" t="s">
        <v>2207</v>
      </c>
      <c r="C118" t="s">
        <v>2208</v>
      </c>
      <c r="D118" t="s">
        <v>48</v>
      </c>
      <c r="E118" t="s">
        <v>2209</v>
      </c>
      <c r="F118" t="s">
        <v>760</v>
      </c>
      <c r="G118" t="s">
        <v>2210</v>
      </c>
      <c r="H118" t="s">
        <v>8</v>
      </c>
      <c r="I118" t="s">
        <v>367</v>
      </c>
      <c r="J118" t="s">
        <v>140</v>
      </c>
      <c r="K118" t="s">
        <v>140</v>
      </c>
      <c r="L118" t="s">
        <v>141</v>
      </c>
      <c r="M118">
        <v>1</v>
      </c>
      <c r="N118" t="s">
        <v>875</v>
      </c>
      <c r="O118" t="str">
        <f>IF($B118="","",IFERROR(IF(ISNUMBER(MATCH($K118,'Brand Family Territory (Enc)'!$A$2:$A$296,0)),$K118,""),""))</f>
        <v/>
      </c>
      <c r="P118" t="str">
        <f>IF($B118="","",IFERROR(INDEX('Brand Crosswalk'!$F$2:$F$200,MATCH($K118,'Brand Crosswalk'!$A$2:$A$200,0)),"Not in Crosswalk"))</f>
        <v>Mapped</v>
      </c>
      <c r="Q118" t="str">
        <f>IF($B118="","",IFERROR(INDEX('Brand Crosswalk'!$C$2:$C$200,MATCH($K118,'Brand Crosswalk'!$A$2:$A$200,0)),""))</f>
        <v>Peroni</v>
      </c>
      <c r="R118" t="str">
        <f>IF($B118="","",IF(O118&lt;&gt;"",O118,IF(P118="Mapped",Q118,IF(P118="No Encompass Match","No Encompass Match",IFERROR(VLOOKUP(IF($K118="",$J118,$K118),'Brands (Enc)'!$C$2:$D$2699,2,FALSE),"Not Mapped")))))</f>
        <v>Peroni</v>
      </c>
      <c r="S118" t="str">
        <f>IF($B118="","",IFERROR(VLOOKUP(VALUE($B118),'Customers Table (Enc)'!$A:$I,9,FALSE),"Not Found"))</f>
        <v>Bergen</v>
      </c>
      <c r="T118" t="str">
        <f t="shared" si="4"/>
        <v>BERGEN</v>
      </c>
      <c r="U118" t="str">
        <f t="shared" si="5"/>
        <v>Peroni|BERGEN</v>
      </c>
      <c r="V118" t="str">
        <f>IF($B118="","",IF(R118="No Encompass Match","THEM",IF(R118="Not Mapped","Unable to Determine",IF(T118="SALES","Unable to Determine",IFERROR(INDEX('Master - US vs THEM'!$F:$F,MATCH(U118,'Master - US vs THEM'!$G:$G,0)),"No Territory Data")))))</f>
        <v>US</v>
      </c>
      <c r="W118" t="str">
        <f t="shared" si="6"/>
        <v>OK</v>
      </c>
      <c r="X118" t="str">
        <f t="shared" si="7"/>
        <v>US</v>
      </c>
    </row>
    <row r="119" spans="1:24" x14ac:dyDescent="0.2">
      <c r="A119">
        <v>118</v>
      </c>
      <c r="B119" t="s">
        <v>2207</v>
      </c>
      <c r="C119" t="s">
        <v>2208</v>
      </c>
      <c r="D119" t="s">
        <v>48</v>
      </c>
      <c r="E119" t="s">
        <v>2209</v>
      </c>
      <c r="F119" t="s">
        <v>760</v>
      </c>
      <c r="G119" t="s">
        <v>2210</v>
      </c>
      <c r="H119" t="s">
        <v>8</v>
      </c>
      <c r="I119" t="s">
        <v>367</v>
      </c>
      <c r="J119" t="s">
        <v>181</v>
      </c>
      <c r="K119" t="s">
        <v>182</v>
      </c>
      <c r="L119" t="s">
        <v>24</v>
      </c>
      <c r="M119">
        <v>1</v>
      </c>
      <c r="N119" t="s">
        <v>875</v>
      </c>
      <c r="O119" t="str">
        <f>IF($B119="","",IFERROR(IF(ISNUMBER(MATCH($K119,'Brand Family Territory (Enc)'!$A$2:$A$296,0)),$K119,""),""))</f>
        <v/>
      </c>
      <c r="P119" t="str">
        <f>IF($B119="","",IFERROR(INDEX('Brand Crosswalk'!$F$2:$F$200,MATCH($K119,'Brand Crosswalk'!$A$2:$A$200,0)),"Not in Crosswalk"))</f>
        <v>Mapped</v>
      </c>
      <c r="Q119" t="str">
        <f>IF($B119="","",IFERROR(INDEX('Brand Crosswalk'!$C$2:$C$200,MATCH($K119,'Brand Crosswalk'!$A$2:$A$200,0)),""))</f>
        <v>Modelo Especial</v>
      </c>
      <c r="R119" t="str">
        <f>IF($B119="","",IF(O119&lt;&gt;"",O119,IF(P119="Mapped",Q119,IF(P119="No Encompass Match","No Encompass Match",IFERROR(VLOOKUP(IF($K119="",$J119,$K119),'Brands (Enc)'!$C$2:$D$2699,2,FALSE),"Not Mapped")))))</f>
        <v>Modelo Especial</v>
      </c>
      <c r="S119" t="str">
        <f>IF($B119="","",IFERROR(VLOOKUP(VALUE($B119),'Customers Table (Enc)'!$A:$I,9,FALSE),"Not Found"))</f>
        <v>Bergen</v>
      </c>
      <c r="T119" t="str">
        <f t="shared" si="4"/>
        <v>BERGEN</v>
      </c>
      <c r="U119" t="str">
        <f t="shared" si="5"/>
        <v>Modelo Especial|BERGEN</v>
      </c>
      <c r="V119" t="str">
        <f>IF($B119="","",IF(R119="No Encompass Match","THEM",IF(R119="Not Mapped","Unable to Determine",IF(T119="SALES","Unable to Determine",IFERROR(INDEX('Master - US vs THEM'!$F:$F,MATCH(U119,'Master - US vs THEM'!$G:$G,0)),"No Territory Data")))))</f>
        <v>US</v>
      </c>
      <c r="W119" t="str">
        <f t="shared" si="6"/>
        <v>OK</v>
      </c>
      <c r="X119" t="str">
        <f t="shared" si="7"/>
        <v>US</v>
      </c>
    </row>
    <row r="120" spans="1:24" x14ac:dyDescent="0.2">
      <c r="A120">
        <v>119</v>
      </c>
      <c r="B120" t="s">
        <v>2207</v>
      </c>
      <c r="C120" t="s">
        <v>2208</v>
      </c>
      <c r="D120" t="s">
        <v>48</v>
      </c>
      <c r="E120" t="s">
        <v>2209</v>
      </c>
      <c r="F120" t="s">
        <v>760</v>
      </c>
      <c r="G120" t="s">
        <v>2210</v>
      </c>
      <c r="H120" t="s">
        <v>8</v>
      </c>
      <c r="I120" t="s">
        <v>367</v>
      </c>
      <c r="J120" t="s">
        <v>150</v>
      </c>
      <c r="K120" t="s">
        <v>151</v>
      </c>
      <c r="L120" t="s">
        <v>152</v>
      </c>
      <c r="M120">
        <v>1</v>
      </c>
      <c r="N120" t="s">
        <v>875</v>
      </c>
      <c r="O120" t="str">
        <f>IF($B120="","",IFERROR(IF(ISNUMBER(MATCH($K120,'Brand Family Territory (Enc)'!$A$2:$A$296,0)),$K120,""),""))</f>
        <v>MAGNERS</v>
      </c>
      <c r="P120" t="str">
        <f>IF($B120="","",IFERROR(INDEX('Brand Crosswalk'!$F$2:$F$200,MATCH($K120,'Brand Crosswalk'!$A$2:$A$200,0)),"Not in Crosswalk"))</f>
        <v>Not in Crosswalk</v>
      </c>
      <c r="Q120" t="str">
        <f>IF($B120="","",IFERROR(INDEX('Brand Crosswalk'!$C$2:$C$200,MATCH($K120,'Brand Crosswalk'!$A$2:$A$200,0)),""))</f>
        <v/>
      </c>
      <c r="R120" t="str">
        <f>IF($B120="","",IF(O120&lt;&gt;"",O120,IF(P120="Mapped",Q120,IF(P120="No Encompass Match","No Encompass Match",IFERROR(VLOOKUP(IF($K120="",$J120,$K120),'Brands (Enc)'!$C$2:$D$2699,2,FALSE),"Not Mapped")))))</f>
        <v>MAGNERS</v>
      </c>
      <c r="S120" t="str">
        <f>IF($B120="","",IFERROR(VLOOKUP(VALUE($B120),'Customers Table (Enc)'!$A:$I,9,FALSE),"Not Found"))</f>
        <v>Bergen</v>
      </c>
      <c r="T120" t="str">
        <f t="shared" si="4"/>
        <v>BERGEN</v>
      </c>
      <c r="U120" t="str">
        <f t="shared" si="5"/>
        <v>MAGNERS|BERGEN</v>
      </c>
      <c r="V120" t="str">
        <f>IF($B120="","",IF(R120="No Encompass Match","THEM",IF(R120="Not Mapped","Unable to Determine",IF(T120="SALES","Unable to Determine",IFERROR(INDEX('Master - US vs THEM'!$F:$F,MATCH(U120,'Master - US vs THEM'!$G:$G,0)),"No Territory Data")))))</f>
        <v>US</v>
      </c>
      <c r="W120" t="str">
        <f t="shared" si="6"/>
        <v>OK</v>
      </c>
      <c r="X120" t="str">
        <f t="shared" si="7"/>
        <v>US</v>
      </c>
    </row>
    <row r="121" spans="1:24" x14ac:dyDescent="0.2">
      <c r="A121">
        <v>120</v>
      </c>
      <c r="B121" t="s">
        <v>2203</v>
      </c>
      <c r="C121" t="s">
        <v>2204</v>
      </c>
      <c r="D121" t="s">
        <v>48</v>
      </c>
      <c r="E121" t="s">
        <v>2205</v>
      </c>
      <c r="F121" t="s">
        <v>57</v>
      </c>
      <c r="G121" t="s">
        <v>2206</v>
      </c>
      <c r="H121" t="s">
        <v>8</v>
      </c>
      <c r="I121" t="s">
        <v>59</v>
      </c>
      <c r="J121" t="s">
        <v>2086</v>
      </c>
      <c r="K121" t="s">
        <v>166</v>
      </c>
      <c r="L121" t="s">
        <v>141</v>
      </c>
      <c r="M121">
        <v>1</v>
      </c>
      <c r="N121" t="s">
        <v>875</v>
      </c>
      <c r="O121" t="str">
        <f>IF($B121="","",IFERROR(IF(ISNUMBER(MATCH($K121,'Brand Family Territory (Enc)'!$A$2:$A$296,0)),$K121,""),""))</f>
        <v>BLUE MOON</v>
      </c>
      <c r="P121" t="str">
        <f>IF($B121="","",IFERROR(INDEX('Brand Crosswalk'!$F$2:$F$200,MATCH($K121,'Brand Crosswalk'!$A$2:$A$200,0)),"Not in Crosswalk"))</f>
        <v>Not in Crosswalk</v>
      </c>
      <c r="Q121" t="str">
        <f>IF($B121="","",IFERROR(INDEX('Brand Crosswalk'!$C$2:$C$200,MATCH($K121,'Brand Crosswalk'!$A$2:$A$200,0)),""))</f>
        <v/>
      </c>
      <c r="R121" t="str">
        <f>IF($B121="","",IF(O121&lt;&gt;"",O121,IF(P121="Mapped",Q121,IF(P121="No Encompass Match","No Encompass Match",IFERROR(VLOOKUP(IF($K121="",$J121,$K121),'Brands (Enc)'!$C$2:$D$2699,2,FALSE),"Not Mapped")))))</f>
        <v>BLUE MOON</v>
      </c>
      <c r="S121" t="str">
        <f>IF($B121="","",IFERROR(VLOOKUP(VALUE($B121),'Customers Table (Enc)'!$A:$I,9,FALSE),"Not Found"))</f>
        <v>Bergen</v>
      </c>
      <c r="T121" t="str">
        <f t="shared" si="4"/>
        <v>BERGEN</v>
      </c>
      <c r="U121" t="str">
        <f t="shared" si="5"/>
        <v>BLUE MOON|BERGEN</v>
      </c>
      <c r="V121" t="str">
        <f>IF($B121="","",IF(R121="No Encompass Match","THEM",IF(R121="Not Mapped","Unable to Determine",IF(T121="SALES","Unable to Determine",IFERROR(INDEX('Master - US vs THEM'!$F:$F,MATCH(U121,'Master - US vs THEM'!$G:$G,0)),"No Territory Data")))))</f>
        <v>US</v>
      </c>
      <c r="W121" t="str">
        <f t="shared" si="6"/>
        <v>OK</v>
      </c>
      <c r="X121" t="str">
        <f t="shared" si="7"/>
        <v>US</v>
      </c>
    </row>
    <row r="122" spans="1:24" x14ac:dyDescent="0.2">
      <c r="A122">
        <v>121</v>
      </c>
      <c r="B122" t="s">
        <v>2203</v>
      </c>
      <c r="C122" t="s">
        <v>2204</v>
      </c>
      <c r="D122" t="s">
        <v>48</v>
      </c>
      <c r="E122" t="s">
        <v>2205</v>
      </c>
      <c r="F122" t="s">
        <v>57</v>
      </c>
      <c r="G122" t="s">
        <v>2206</v>
      </c>
      <c r="H122" t="s">
        <v>8</v>
      </c>
      <c r="I122" t="s">
        <v>59</v>
      </c>
      <c r="J122" t="s">
        <v>140</v>
      </c>
      <c r="K122" t="s">
        <v>140</v>
      </c>
      <c r="L122" t="s">
        <v>141</v>
      </c>
      <c r="M122">
        <v>1</v>
      </c>
      <c r="N122" t="s">
        <v>875</v>
      </c>
      <c r="O122" t="str">
        <f>IF($B122="","",IFERROR(IF(ISNUMBER(MATCH($K122,'Brand Family Territory (Enc)'!$A$2:$A$296,0)),$K122,""),""))</f>
        <v/>
      </c>
      <c r="P122" t="str">
        <f>IF($B122="","",IFERROR(INDEX('Brand Crosswalk'!$F$2:$F$200,MATCH($K122,'Brand Crosswalk'!$A$2:$A$200,0)),"Not in Crosswalk"))</f>
        <v>Mapped</v>
      </c>
      <c r="Q122" t="str">
        <f>IF($B122="","",IFERROR(INDEX('Brand Crosswalk'!$C$2:$C$200,MATCH($K122,'Brand Crosswalk'!$A$2:$A$200,0)),""))</f>
        <v>Peroni</v>
      </c>
      <c r="R122" t="str">
        <f>IF($B122="","",IF(O122&lt;&gt;"",O122,IF(P122="Mapped",Q122,IF(P122="No Encompass Match","No Encompass Match",IFERROR(VLOOKUP(IF($K122="",$J122,$K122),'Brands (Enc)'!$C$2:$D$2699,2,FALSE),"Not Mapped")))))</f>
        <v>Peroni</v>
      </c>
      <c r="S122" t="str">
        <f>IF($B122="","",IFERROR(VLOOKUP(VALUE($B122),'Customers Table (Enc)'!$A:$I,9,FALSE),"Not Found"))</f>
        <v>Bergen</v>
      </c>
      <c r="T122" t="str">
        <f t="shared" si="4"/>
        <v>BERGEN</v>
      </c>
      <c r="U122" t="str">
        <f t="shared" si="5"/>
        <v>Peroni|BERGEN</v>
      </c>
      <c r="V122" t="str">
        <f>IF($B122="","",IF(R122="No Encompass Match","THEM",IF(R122="Not Mapped","Unable to Determine",IF(T122="SALES","Unable to Determine",IFERROR(INDEX('Master - US vs THEM'!$F:$F,MATCH(U122,'Master - US vs THEM'!$G:$G,0)),"No Territory Data")))))</f>
        <v>US</v>
      </c>
      <c r="W122" t="str">
        <f t="shared" si="6"/>
        <v>OK</v>
      </c>
      <c r="X122" t="str">
        <f t="shared" si="7"/>
        <v>US</v>
      </c>
    </row>
    <row r="123" spans="1:24" x14ac:dyDescent="0.2">
      <c r="A123">
        <v>122</v>
      </c>
      <c r="B123" t="s">
        <v>2203</v>
      </c>
      <c r="C123" t="s">
        <v>2204</v>
      </c>
      <c r="D123" t="s">
        <v>48</v>
      </c>
      <c r="E123" t="s">
        <v>2205</v>
      </c>
      <c r="F123" t="s">
        <v>57</v>
      </c>
      <c r="G123" t="s">
        <v>2206</v>
      </c>
      <c r="H123" t="s">
        <v>8</v>
      </c>
      <c r="I123" t="s">
        <v>59</v>
      </c>
      <c r="J123" t="s">
        <v>142</v>
      </c>
      <c r="K123" t="s">
        <v>143</v>
      </c>
      <c r="L123" t="s">
        <v>141</v>
      </c>
      <c r="M123">
        <v>1</v>
      </c>
      <c r="N123" t="s">
        <v>875</v>
      </c>
      <c r="O123" t="str">
        <f>IF($B123="","",IFERROR(IF(ISNUMBER(MATCH($K123,'Brand Family Territory (Enc)'!$A$2:$A$296,0)),$K123,""),""))</f>
        <v/>
      </c>
      <c r="P123" t="str">
        <f>IF($B123="","",IFERROR(INDEX('Brand Crosswalk'!$F$2:$F$200,MATCH($K123,'Brand Crosswalk'!$A$2:$A$200,0)),"Not in Crosswalk"))</f>
        <v>Mapped</v>
      </c>
      <c r="Q123" t="str">
        <f>IF($B123="","",IFERROR(INDEX('Brand Crosswalk'!$C$2:$C$200,MATCH($K123,'Brand Crosswalk'!$A$2:$A$200,0)),""))</f>
        <v>Lite</v>
      </c>
      <c r="R123" t="str">
        <f>IF($B123="","",IF(O123&lt;&gt;"",O123,IF(P123="Mapped",Q123,IF(P123="No Encompass Match","No Encompass Match",IFERROR(VLOOKUP(IF($K123="",$J123,$K123),'Brands (Enc)'!$C$2:$D$2699,2,FALSE),"Not Mapped")))))</f>
        <v>Lite</v>
      </c>
      <c r="S123" t="str">
        <f>IF($B123="","",IFERROR(VLOOKUP(VALUE($B123),'Customers Table (Enc)'!$A:$I,9,FALSE),"Not Found"))</f>
        <v>Bergen</v>
      </c>
      <c r="T123" t="str">
        <f t="shared" si="4"/>
        <v>BERGEN</v>
      </c>
      <c r="U123" t="str">
        <f t="shared" si="5"/>
        <v>Lite|BERGEN</v>
      </c>
      <c r="V123" t="str">
        <f>IF($B123="","",IF(R123="No Encompass Match","THEM",IF(R123="Not Mapped","Unable to Determine",IF(T123="SALES","Unable to Determine",IFERROR(INDEX('Master - US vs THEM'!$F:$F,MATCH(U123,'Master - US vs THEM'!$G:$G,0)),"No Territory Data")))))</f>
        <v>US</v>
      </c>
      <c r="W123" t="str">
        <f t="shared" si="6"/>
        <v>OK</v>
      </c>
      <c r="X123" t="str">
        <f t="shared" si="7"/>
        <v>US</v>
      </c>
    </row>
    <row r="124" spans="1:24" x14ac:dyDescent="0.2">
      <c r="A124">
        <v>123</v>
      </c>
      <c r="B124" t="s">
        <v>2203</v>
      </c>
      <c r="C124" t="s">
        <v>2204</v>
      </c>
      <c r="D124" t="s">
        <v>48</v>
      </c>
      <c r="E124" t="s">
        <v>2205</v>
      </c>
      <c r="F124" t="s">
        <v>57</v>
      </c>
      <c r="G124" t="s">
        <v>2206</v>
      </c>
      <c r="H124" t="s">
        <v>8</v>
      </c>
      <c r="I124" t="s">
        <v>59</v>
      </c>
      <c r="J124" t="s">
        <v>906</v>
      </c>
      <c r="K124" t="s">
        <v>192</v>
      </c>
      <c r="L124" t="s">
        <v>120</v>
      </c>
      <c r="M124">
        <v>1</v>
      </c>
      <c r="N124" t="s">
        <v>875</v>
      </c>
      <c r="O124" t="str">
        <f>IF($B124="","",IFERROR(IF(ISNUMBER(MATCH($K124,'Brand Family Territory (Enc)'!$A$2:$A$296,0)),$K124,""),""))</f>
        <v/>
      </c>
      <c r="P124" t="str">
        <f>IF($B124="","",IFERROR(INDEX('Brand Crosswalk'!$F$2:$F$200,MATCH($K124,'Brand Crosswalk'!$A$2:$A$200,0)),"Not in Crosswalk"))</f>
        <v>Mapped</v>
      </c>
      <c r="Q124" t="str">
        <f>IF($B124="","",IFERROR(INDEX('Brand Crosswalk'!$C$2:$C$200,MATCH($K124,'Brand Crosswalk'!$A$2:$A$200,0)),""))</f>
        <v>Montauk</v>
      </c>
      <c r="R124" t="str">
        <f>IF($B124="","",IF(O124&lt;&gt;"",O124,IF(P124="Mapped",Q124,IF(P124="No Encompass Match","No Encompass Match",IFERROR(VLOOKUP(IF($K124="",$J124,$K124),'Brands (Enc)'!$C$2:$D$2699,2,FALSE),"Not Mapped")))))</f>
        <v>Montauk</v>
      </c>
      <c r="S124" t="str">
        <f>IF($B124="","",IFERROR(VLOOKUP(VALUE($B124),'Customers Table (Enc)'!$A:$I,9,FALSE),"Not Found"))</f>
        <v>Bergen</v>
      </c>
      <c r="T124" t="str">
        <f t="shared" si="4"/>
        <v>BERGEN</v>
      </c>
      <c r="U124" t="str">
        <f t="shared" si="5"/>
        <v>Montauk|BERGEN</v>
      </c>
      <c r="V124" t="str">
        <f>IF($B124="","",IF(R124="No Encompass Match","THEM",IF(R124="Not Mapped","Unable to Determine",IF(T124="SALES","Unable to Determine",IFERROR(INDEX('Master - US vs THEM'!$F:$F,MATCH(U124,'Master - US vs THEM'!$G:$G,0)),"No Territory Data")))))</f>
        <v>US</v>
      </c>
      <c r="W124" t="str">
        <f t="shared" si="6"/>
        <v>OK</v>
      </c>
      <c r="X124" t="str">
        <f t="shared" si="7"/>
        <v>US</v>
      </c>
    </row>
    <row r="125" spans="1:24" x14ac:dyDescent="0.2">
      <c r="A125">
        <v>124</v>
      </c>
      <c r="B125" t="s">
        <v>2199</v>
      </c>
      <c r="C125" t="s">
        <v>2200</v>
      </c>
      <c r="D125" t="s">
        <v>48</v>
      </c>
      <c r="E125" t="s">
        <v>2201</v>
      </c>
      <c r="F125" t="s">
        <v>851</v>
      </c>
      <c r="G125" t="s">
        <v>2202</v>
      </c>
      <c r="H125" t="s">
        <v>8</v>
      </c>
      <c r="I125" t="s">
        <v>853</v>
      </c>
      <c r="J125" t="s">
        <v>409</v>
      </c>
      <c r="K125" t="s">
        <v>234</v>
      </c>
      <c r="L125" t="s">
        <v>234</v>
      </c>
      <c r="M125">
        <v>1</v>
      </c>
      <c r="N125" t="s">
        <v>875</v>
      </c>
      <c r="O125" t="str">
        <f>IF($B125="","",IFERROR(IF(ISNUMBER(MATCH($K125,'Brand Family Territory (Enc)'!$A$2:$A$296,0)),$K125,""),""))</f>
        <v/>
      </c>
      <c r="P125" t="str">
        <f>IF($B125="","",IFERROR(INDEX('Brand Crosswalk'!$F$2:$F$200,MATCH($K125,'Brand Crosswalk'!$A$2:$A$200,0)),"Not in Crosswalk"))</f>
        <v>Mapped</v>
      </c>
      <c r="Q125" t="str">
        <f>IF($B125="","",IFERROR(INDEX('Brand Crosswalk'!$C$2:$C$200,MATCH($K125,'Brand Crosswalk'!$A$2:$A$200,0)),""))</f>
        <v>Flying Fish</v>
      </c>
      <c r="R125" t="str">
        <f>IF($B125="","",IF(O125&lt;&gt;"",O125,IF(P125="Mapped",Q125,IF(P125="No Encompass Match","No Encompass Match",IFERROR(VLOOKUP(IF($K125="",$J125,$K125),'Brands (Enc)'!$C$2:$D$2699,2,FALSE),"Not Mapped")))))</f>
        <v>Flying Fish</v>
      </c>
      <c r="S125" t="str">
        <f>IF($B125="","",IFERROR(VLOOKUP(VALUE($B125),'Customers Table (Enc)'!$A:$I,9,FALSE),"Not Found"))</f>
        <v>Bergen</v>
      </c>
      <c r="T125" t="str">
        <f t="shared" si="4"/>
        <v>BERGEN</v>
      </c>
      <c r="U125" t="str">
        <f t="shared" si="5"/>
        <v>Flying Fish|BERGEN</v>
      </c>
      <c r="V125" t="str">
        <f>IF($B125="","",IF(R125="No Encompass Match","THEM",IF(R125="Not Mapped","Unable to Determine",IF(T125="SALES","Unable to Determine",IFERROR(INDEX('Master - US vs THEM'!$F:$F,MATCH(U125,'Master - US vs THEM'!$G:$G,0)),"No Territory Data")))))</f>
        <v>US</v>
      </c>
      <c r="W125" t="str">
        <f t="shared" si="6"/>
        <v>OK</v>
      </c>
      <c r="X125" t="str">
        <f t="shared" si="7"/>
        <v>US</v>
      </c>
    </row>
    <row r="126" spans="1:24" x14ac:dyDescent="0.2">
      <c r="A126">
        <v>125</v>
      </c>
      <c r="B126" t="s">
        <v>2195</v>
      </c>
      <c r="C126" t="s">
        <v>2196</v>
      </c>
      <c r="D126" t="s">
        <v>48</v>
      </c>
      <c r="E126" t="s">
        <v>2197</v>
      </c>
      <c r="F126" t="s">
        <v>1247</v>
      </c>
      <c r="G126" t="s">
        <v>2198</v>
      </c>
      <c r="H126" t="s">
        <v>8</v>
      </c>
      <c r="I126" t="s">
        <v>367</v>
      </c>
      <c r="J126" t="s">
        <v>144</v>
      </c>
      <c r="K126" t="s">
        <v>145</v>
      </c>
      <c r="L126" t="s">
        <v>141</v>
      </c>
      <c r="M126">
        <v>1</v>
      </c>
      <c r="N126" t="s">
        <v>875</v>
      </c>
      <c r="O126" t="str">
        <f>IF($B126="","",IFERROR(IF(ISNUMBER(MATCH($K126,'Brand Family Territory (Enc)'!$A$2:$A$296,0)),$K126,""),""))</f>
        <v>COORS LIGHT</v>
      </c>
      <c r="P126" t="str">
        <f>IF($B126="","",IFERROR(INDEX('Brand Crosswalk'!$F$2:$F$200,MATCH($K126,'Brand Crosswalk'!$A$2:$A$200,0)),"Not in Crosswalk"))</f>
        <v>Not in Crosswalk</v>
      </c>
      <c r="Q126" t="str">
        <f>IF($B126="","",IFERROR(INDEX('Brand Crosswalk'!$C$2:$C$200,MATCH($K126,'Brand Crosswalk'!$A$2:$A$200,0)),""))</f>
        <v/>
      </c>
      <c r="R126" t="str">
        <f>IF($B126="","",IF(O126&lt;&gt;"",O126,IF(P126="Mapped",Q126,IF(P126="No Encompass Match","No Encompass Match",IFERROR(VLOOKUP(IF($K126="",$J126,$K126),'Brands (Enc)'!$C$2:$D$2699,2,FALSE),"Not Mapped")))))</f>
        <v>COORS LIGHT</v>
      </c>
      <c r="S126" t="str">
        <f>IF($B126="","",IFERROR(VLOOKUP(VALUE($B126),'Customers Table (Enc)'!$A:$I,9,FALSE),"Not Found"))</f>
        <v>Bergen</v>
      </c>
      <c r="T126" t="str">
        <f t="shared" si="4"/>
        <v>BERGEN</v>
      </c>
      <c r="U126" t="str">
        <f t="shared" si="5"/>
        <v>COORS LIGHT|BERGEN</v>
      </c>
      <c r="V126" t="str">
        <f>IF($B126="","",IF(R126="No Encompass Match","THEM",IF(R126="Not Mapped","Unable to Determine",IF(T126="SALES","Unable to Determine",IFERROR(INDEX('Master - US vs THEM'!$F:$F,MATCH(U126,'Master - US vs THEM'!$G:$G,0)),"No Territory Data")))))</f>
        <v>US</v>
      </c>
      <c r="W126" t="str">
        <f t="shared" si="6"/>
        <v>OK</v>
      </c>
      <c r="X126" t="str">
        <f t="shared" si="7"/>
        <v>US</v>
      </c>
    </row>
    <row r="127" spans="1:24" x14ac:dyDescent="0.2">
      <c r="A127">
        <v>126</v>
      </c>
      <c r="B127" t="s">
        <v>2195</v>
      </c>
      <c r="C127" t="s">
        <v>2196</v>
      </c>
      <c r="D127" t="s">
        <v>48</v>
      </c>
      <c r="E127" t="s">
        <v>2197</v>
      </c>
      <c r="F127" t="s">
        <v>1247</v>
      </c>
      <c r="G127" t="s">
        <v>2198</v>
      </c>
      <c r="H127" t="s">
        <v>8</v>
      </c>
      <c r="I127" t="s">
        <v>367</v>
      </c>
      <c r="J127" t="s">
        <v>535</v>
      </c>
      <c r="K127" t="s">
        <v>358</v>
      </c>
      <c r="L127" t="s">
        <v>155</v>
      </c>
      <c r="M127">
        <v>1</v>
      </c>
      <c r="N127" t="s">
        <v>875</v>
      </c>
      <c r="O127" t="str">
        <f>IF($B127="","",IFERROR(IF(ISNUMBER(MATCH($K127,'Brand Family Territory (Enc)'!$A$2:$A$296,0)),$K127,""),""))</f>
        <v/>
      </c>
      <c r="P127" t="str">
        <f>IF($B127="","",IFERROR(INDEX('Brand Crosswalk'!$F$2:$F$200,MATCH($K127,'Brand Crosswalk'!$A$2:$A$200,0)),"Not in Crosswalk"))</f>
        <v>Mapped</v>
      </c>
      <c r="Q127" t="str">
        <f>IF($B127="","",IFERROR(INDEX('Brand Crosswalk'!$C$2:$C$200,MATCH($K127,'Brand Crosswalk'!$A$2:$A$200,0)),""))</f>
        <v>Samuel Adams</v>
      </c>
      <c r="R127" t="str">
        <f>IF($B127="","",IF(O127&lt;&gt;"",O127,IF(P127="Mapped",Q127,IF(P127="No Encompass Match","No Encompass Match",IFERROR(VLOOKUP(IF($K127="",$J127,$K127),'Brands (Enc)'!$C$2:$D$2699,2,FALSE),"Not Mapped")))))</f>
        <v>Samuel Adams</v>
      </c>
      <c r="S127" t="str">
        <f>IF($B127="","",IFERROR(VLOOKUP(VALUE($B127),'Customers Table (Enc)'!$A:$I,9,FALSE),"Not Found"))</f>
        <v>Bergen</v>
      </c>
      <c r="T127" t="str">
        <f t="shared" si="4"/>
        <v>BERGEN</v>
      </c>
      <c r="U127" t="str">
        <f t="shared" si="5"/>
        <v>Samuel Adams|BERGEN</v>
      </c>
      <c r="V127" t="str">
        <f>IF($B127="","",IF(R127="No Encompass Match","THEM",IF(R127="Not Mapped","Unable to Determine",IF(T127="SALES","Unable to Determine",IFERROR(INDEX('Master - US vs THEM'!$F:$F,MATCH(U127,'Master - US vs THEM'!$G:$G,0)),"No Territory Data")))))</f>
        <v>US</v>
      </c>
      <c r="W127" t="str">
        <f t="shared" si="6"/>
        <v>OK</v>
      </c>
      <c r="X127" t="str">
        <f t="shared" si="7"/>
        <v>US</v>
      </c>
    </row>
    <row r="128" spans="1:24" x14ac:dyDescent="0.2">
      <c r="A128">
        <v>127</v>
      </c>
      <c r="B128" t="s">
        <v>844</v>
      </c>
      <c r="C128" t="s">
        <v>845</v>
      </c>
      <c r="D128" t="s">
        <v>48</v>
      </c>
      <c r="E128" t="s">
        <v>846</v>
      </c>
      <c r="F128" t="s">
        <v>285</v>
      </c>
      <c r="G128" t="s">
        <v>847</v>
      </c>
      <c r="H128" t="s">
        <v>8</v>
      </c>
      <c r="I128" t="s">
        <v>85</v>
      </c>
      <c r="J128" t="s">
        <v>397</v>
      </c>
      <c r="K128" t="s">
        <v>398</v>
      </c>
      <c r="L128" t="s">
        <v>399</v>
      </c>
      <c r="M128">
        <v>1</v>
      </c>
      <c r="N128" t="s">
        <v>21</v>
      </c>
      <c r="O128" t="str">
        <f>IF($B128="","",IFERROR(IF(ISNUMBER(MATCH($K128,'Brand Family Territory (Enc)'!$A$2:$A$296,0)),$K128,""),""))</f>
        <v/>
      </c>
      <c r="P128" t="str">
        <f>IF($B128="","",IFERROR(INDEX('Brand Crosswalk'!$F$2:$F$200,MATCH($K128,'Brand Crosswalk'!$A$2:$A$200,0)),"Not in Crosswalk"))</f>
        <v>Mapped</v>
      </c>
      <c r="Q128" t="str">
        <f>IF($B128="","",IFERROR(INDEX('Brand Crosswalk'!$C$2:$C$200,MATCH($K128,'Brand Crosswalk'!$A$2:$A$200,0)),""))</f>
        <v>Doc's</v>
      </c>
      <c r="R128" t="str">
        <f>IF($B128="","",IF(O128&lt;&gt;"",O128,IF(P128="Mapped",Q128,IF(P128="No Encompass Match","No Encompass Match",IFERROR(VLOOKUP(IF($K128="",$J128,$K128),'Brands (Enc)'!$C$2:$D$2699,2,FALSE),"Not Mapped")))))</f>
        <v>Doc's</v>
      </c>
      <c r="S128" t="str">
        <f>IF($B128="","",IFERROR(VLOOKUP(VALUE($B128),'Customers Table (Enc)'!$A:$I,9,FALSE),"Not Found"))</f>
        <v>Bergen</v>
      </c>
      <c r="T128" t="str">
        <f t="shared" si="4"/>
        <v>BERGEN</v>
      </c>
      <c r="U128" t="str">
        <f t="shared" si="5"/>
        <v>Doc's|BERGEN</v>
      </c>
      <c r="V128" t="str">
        <f>IF($B128="","",IF(R128="No Encompass Match","THEM",IF(R128="Not Mapped","Unable to Determine",IF(T128="SALES","Unable to Determine",IFERROR(INDEX('Master - US vs THEM'!$F:$F,MATCH(U128,'Master - US vs THEM'!$G:$G,0)),"No Territory Data")))))</f>
        <v>US</v>
      </c>
      <c r="W128" t="str">
        <f t="shared" si="6"/>
        <v>MISMATCH</v>
      </c>
      <c r="X128" t="str">
        <f t="shared" si="7"/>
        <v>US</v>
      </c>
    </row>
    <row r="129" spans="1:24" x14ac:dyDescent="0.2">
      <c r="A129">
        <v>128</v>
      </c>
      <c r="B129" t="s">
        <v>844</v>
      </c>
      <c r="C129" t="s">
        <v>845</v>
      </c>
      <c r="D129" t="s">
        <v>48</v>
      </c>
      <c r="E129" t="s">
        <v>846</v>
      </c>
      <c r="F129" t="s">
        <v>285</v>
      </c>
      <c r="G129" t="s">
        <v>847</v>
      </c>
      <c r="H129" t="s">
        <v>8</v>
      </c>
      <c r="I129" t="s">
        <v>85</v>
      </c>
      <c r="J129" t="s">
        <v>44</v>
      </c>
      <c r="K129" t="s">
        <v>44</v>
      </c>
      <c r="L129" t="s">
        <v>45</v>
      </c>
      <c r="M129">
        <v>1</v>
      </c>
      <c r="N129" t="s">
        <v>875</v>
      </c>
      <c r="O129" t="str">
        <f>IF($B129="","",IFERROR(IF(ISNUMBER(MATCH($K129,'Brand Family Territory (Enc)'!$A$2:$A$296,0)),$K129,""),""))</f>
        <v/>
      </c>
      <c r="P129" t="str">
        <f>IF($B129="","",IFERROR(INDEX('Brand Crosswalk'!$F$2:$F$200,MATCH($K129,'Brand Crosswalk'!$A$2:$A$200,0)),"Not in Crosswalk"))</f>
        <v>Mapped</v>
      </c>
      <c r="Q129" t="str">
        <f>IF($B129="","",IFERROR(INDEX('Brand Crosswalk'!$C$2:$C$200,MATCH($K129,'Brand Crosswalk'!$A$2:$A$200,0)),""))</f>
        <v>Dg Yuengling Inc</v>
      </c>
      <c r="R129" t="str">
        <f>IF($B129="","",IF(O129&lt;&gt;"",O129,IF(P129="Mapped",Q129,IF(P129="No Encompass Match","No Encompass Match",IFERROR(VLOOKUP(IF($K129="",$J129,$K129),'Brands (Enc)'!$C$2:$D$2699,2,FALSE),"Not Mapped")))))</f>
        <v>Dg Yuengling Inc</v>
      </c>
      <c r="S129" t="str">
        <f>IF($B129="","",IFERROR(VLOOKUP(VALUE($B129),'Customers Table (Enc)'!$A:$I,9,FALSE),"Not Found"))</f>
        <v>Bergen</v>
      </c>
      <c r="T129" t="str">
        <f t="shared" si="4"/>
        <v>BERGEN</v>
      </c>
      <c r="U129" t="str">
        <f t="shared" si="5"/>
        <v>Dg Yuengling Inc|BERGEN</v>
      </c>
      <c r="V129" t="str">
        <f>IF($B129="","",IF(R129="No Encompass Match","THEM",IF(R129="Not Mapped","Unable to Determine",IF(T129="SALES","Unable to Determine",IFERROR(INDEX('Master - US vs THEM'!$F:$F,MATCH(U129,'Master - US vs THEM'!$G:$G,0)),"No Territory Data")))))</f>
        <v>US</v>
      </c>
      <c r="W129" t="str">
        <f t="shared" si="6"/>
        <v>OK</v>
      </c>
      <c r="X129" t="str">
        <f t="shared" si="7"/>
        <v>US</v>
      </c>
    </row>
    <row r="130" spans="1:24" x14ac:dyDescent="0.2">
      <c r="A130">
        <v>129</v>
      </c>
      <c r="B130" t="s">
        <v>844</v>
      </c>
      <c r="C130" t="s">
        <v>845</v>
      </c>
      <c r="D130" t="s">
        <v>48</v>
      </c>
      <c r="E130" t="s">
        <v>846</v>
      </c>
      <c r="F130" t="s">
        <v>285</v>
      </c>
      <c r="G130" t="s">
        <v>847</v>
      </c>
      <c r="H130" t="s">
        <v>8</v>
      </c>
      <c r="I130" t="s">
        <v>85</v>
      </c>
      <c r="J130" t="s">
        <v>873</v>
      </c>
      <c r="K130" t="s">
        <v>874</v>
      </c>
      <c r="L130" t="s">
        <v>141</v>
      </c>
      <c r="M130">
        <v>1</v>
      </c>
      <c r="N130" t="s">
        <v>875</v>
      </c>
      <c r="O130" t="str">
        <f>IF($B130="","",IFERROR(IF(ISNUMBER(MATCH($K130,'Brand Family Territory (Enc)'!$A$2:$A$296,0)),$K130,""),""))</f>
        <v>COORS</v>
      </c>
      <c r="P130" t="str">
        <f>IF($B130="","",IFERROR(INDEX('Brand Crosswalk'!$F$2:$F$200,MATCH($K130,'Brand Crosswalk'!$A$2:$A$200,0)),"Not in Crosswalk"))</f>
        <v>Not in Crosswalk</v>
      </c>
      <c r="Q130" t="str">
        <f>IF($B130="","",IFERROR(INDEX('Brand Crosswalk'!$C$2:$C$200,MATCH($K130,'Brand Crosswalk'!$A$2:$A$200,0)),""))</f>
        <v/>
      </c>
      <c r="R130" t="str">
        <f>IF($B130="","",IF(O130&lt;&gt;"",O130,IF(P130="Mapped",Q130,IF(P130="No Encompass Match","No Encompass Match",IFERROR(VLOOKUP(IF($K130="",$J130,$K130),'Brands (Enc)'!$C$2:$D$2699,2,FALSE),"Not Mapped")))))</f>
        <v>COORS</v>
      </c>
      <c r="S130" t="str">
        <f>IF($B130="","",IFERROR(VLOOKUP(VALUE($B130),'Customers Table (Enc)'!$A:$I,9,FALSE),"Not Found"))</f>
        <v>Bergen</v>
      </c>
      <c r="T130" t="str">
        <f t="shared" si="4"/>
        <v>BERGEN</v>
      </c>
      <c r="U130" t="str">
        <f t="shared" si="5"/>
        <v>COORS|BERGEN</v>
      </c>
      <c r="V130" t="str">
        <f>IF($B130="","",IF(R130="No Encompass Match","THEM",IF(R130="Not Mapped","Unable to Determine",IF(T130="SALES","Unable to Determine",IFERROR(INDEX('Master - US vs THEM'!$F:$F,MATCH(U130,'Master - US vs THEM'!$G:$G,0)),"No Territory Data")))))</f>
        <v>US</v>
      </c>
      <c r="W130" t="str">
        <f t="shared" si="6"/>
        <v>OK</v>
      </c>
      <c r="X130" t="str">
        <f t="shared" si="7"/>
        <v>US</v>
      </c>
    </row>
    <row r="131" spans="1:24" x14ac:dyDescent="0.2">
      <c r="A131">
        <v>130</v>
      </c>
      <c r="B131" t="s">
        <v>844</v>
      </c>
      <c r="C131" t="s">
        <v>845</v>
      </c>
      <c r="D131" t="s">
        <v>48</v>
      </c>
      <c r="E131" t="s">
        <v>846</v>
      </c>
      <c r="F131" t="s">
        <v>285</v>
      </c>
      <c r="G131" t="s">
        <v>847</v>
      </c>
      <c r="H131" t="s">
        <v>8</v>
      </c>
      <c r="I131" t="s">
        <v>85</v>
      </c>
      <c r="J131" t="s">
        <v>395</v>
      </c>
      <c r="K131" t="s">
        <v>396</v>
      </c>
      <c r="L131" t="s">
        <v>155</v>
      </c>
      <c r="M131">
        <v>1</v>
      </c>
      <c r="N131" t="s">
        <v>875</v>
      </c>
      <c r="O131" t="str">
        <f>IF($B131="","",IFERROR(IF(ISNUMBER(MATCH($K131,'Brand Family Territory (Enc)'!$A$2:$A$296,0)),$K131,""),""))</f>
        <v/>
      </c>
      <c r="P131" t="str">
        <f>IF($B131="","",IFERROR(INDEX('Brand Crosswalk'!$F$2:$F$200,MATCH($K131,'Brand Crosswalk'!$A$2:$A$200,0)),"Not in Crosswalk"))</f>
        <v>Mapped</v>
      </c>
      <c r="Q131" t="str">
        <f>IF($B131="","",IFERROR(INDEX('Brand Crosswalk'!$C$2:$C$200,MATCH($K131,'Brand Crosswalk'!$A$2:$A$200,0)),""))</f>
        <v>Dogfish Head Beer</v>
      </c>
      <c r="R131" t="str">
        <f>IF($B131="","",IF(O131&lt;&gt;"",O131,IF(P131="Mapped",Q131,IF(P131="No Encompass Match","No Encompass Match",IFERROR(VLOOKUP(IF($K131="",$J131,$K131),'Brands (Enc)'!$C$2:$D$2699,2,FALSE),"Not Mapped")))))</f>
        <v>Dogfish Head Beer</v>
      </c>
      <c r="S131" t="str">
        <f>IF($B131="","",IFERROR(VLOOKUP(VALUE($B131),'Customers Table (Enc)'!$A:$I,9,FALSE),"Not Found"))</f>
        <v>Bergen</v>
      </c>
      <c r="T131" t="str">
        <f t="shared" ref="T131:T194" si="8">IF($B131="","",IF($D131&lt;&gt;"SALES",$D131,IF(OR(S131="Default",S131="Not Found",S131="Morris"),"SALES",UPPER(S131))))</f>
        <v>BERGEN</v>
      </c>
      <c r="U131" t="str">
        <f t="shared" ref="U131:U194" si="9">IF($B131="","",R131&amp;"|"&amp;T131)</f>
        <v>Dogfish Head Beer|BERGEN</v>
      </c>
      <c r="V131" t="str">
        <f>IF($B131="","",IF(R131="No Encompass Match","THEM",IF(R131="Not Mapped","Unable to Determine",IF(T131="SALES","Unable to Determine",IFERROR(INDEX('Master - US vs THEM'!$F:$F,MATCH(U131,'Master - US vs THEM'!$G:$G,0)),"No Territory Data")))))</f>
        <v>US</v>
      </c>
      <c r="W131" t="str">
        <f t="shared" ref="W131:W194" si="10">IF($B131="","",IF(OR(V131="Unable to Determine",V131="No Territory Data",V131="Ambiguous (Source Truncated)"),"Review",IF(V131&lt;&gt;$N131,"MISMATCH","OK")))</f>
        <v>OK</v>
      </c>
      <c r="X131" t="str">
        <f t="shared" ref="X131:X194" si="11">IF($B131="","",IF(OR(V131="US",V131="THEM"),V131,$N131))</f>
        <v>US</v>
      </c>
    </row>
    <row r="132" spans="1:24" x14ac:dyDescent="0.2">
      <c r="A132">
        <v>131</v>
      </c>
      <c r="B132" t="s">
        <v>2191</v>
      </c>
      <c r="C132" t="s">
        <v>2192</v>
      </c>
      <c r="D132" t="s">
        <v>48</v>
      </c>
      <c r="E132" t="s">
        <v>2193</v>
      </c>
      <c r="F132" t="s">
        <v>842</v>
      </c>
      <c r="G132" t="s">
        <v>2194</v>
      </c>
      <c r="H132" t="s">
        <v>8</v>
      </c>
      <c r="I132" t="s">
        <v>85</v>
      </c>
      <c r="J132" t="s">
        <v>2086</v>
      </c>
      <c r="K132" t="s">
        <v>166</v>
      </c>
      <c r="L132" t="s">
        <v>141</v>
      </c>
      <c r="M132">
        <v>1</v>
      </c>
      <c r="N132" t="s">
        <v>875</v>
      </c>
      <c r="O132" t="str">
        <f>IF($B132="","",IFERROR(IF(ISNUMBER(MATCH($K132,'Brand Family Territory (Enc)'!$A$2:$A$296,0)),$K132,""),""))</f>
        <v>BLUE MOON</v>
      </c>
      <c r="P132" t="str">
        <f>IF($B132="","",IFERROR(INDEX('Brand Crosswalk'!$F$2:$F$200,MATCH($K132,'Brand Crosswalk'!$A$2:$A$200,0)),"Not in Crosswalk"))</f>
        <v>Not in Crosswalk</v>
      </c>
      <c r="Q132" t="str">
        <f>IF($B132="","",IFERROR(INDEX('Brand Crosswalk'!$C$2:$C$200,MATCH($K132,'Brand Crosswalk'!$A$2:$A$200,0)),""))</f>
        <v/>
      </c>
      <c r="R132" t="str">
        <f>IF($B132="","",IF(O132&lt;&gt;"",O132,IF(P132="Mapped",Q132,IF(P132="No Encompass Match","No Encompass Match",IFERROR(VLOOKUP(IF($K132="",$J132,$K132),'Brands (Enc)'!$C$2:$D$2699,2,FALSE),"Not Mapped")))))</f>
        <v>BLUE MOON</v>
      </c>
      <c r="S132" t="str">
        <f>IF($B132="","",IFERROR(VLOOKUP(VALUE($B132),'Customers Table (Enc)'!$A:$I,9,FALSE),"Not Found"))</f>
        <v>Bergen</v>
      </c>
      <c r="T132" t="str">
        <f t="shared" si="8"/>
        <v>BERGEN</v>
      </c>
      <c r="U132" t="str">
        <f t="shared" si="9"/>
        <v>BLUE MOON|BERGEN</v>
      </c>
      <c r="V132" t="str">
        <f>IF($B132="","",IF(R132="No Encompass Match","THEM",IF(R132="Not Mapped","Unable to Determine",IF(T132="SALES","Unable to Determine",IFERROR(INDEX('Master - US vs THEM'!$F:$F,MATCH(U132,'Master - US vs THEM'!$G:$G,0)),"No Territory Data")))))</f>
        <v>US</v>
      </c>
      <c r="W132" t="str">
        <f t="shared" si="10"/>
        <v>OK</v>
      </c>
      <c r="X132" t="str">
        <f t="shared" si="11"/>
        <v>US</v>
      </c>
    </row>
    <row r="133" spans="1:24" x14ac:dyDescent="0.2">
      <c r="A133">
        <v>132</v>
      </c>
      <c r="B133" t="s">
        <v>2191</v>
      </c>
      <c r="C133" t="s">
        <v>2192</v>
      </c>
      <c r="D133" t="s">
        <v>48</v>
      </c>
      <c r="E133" t="s">
        <v>2193</v>
      </c>
      <c r="F133" t="s">
        <v>842</v>
      </c>
      <c r="G133" t="s">
        <v>2194</v>
      </c>
      <c r="H133" t="s">
        <v>8</v>
      </c>
      <c r="I133" t="s">
        <v>85</v>
      </c>
      <c r="J133" t="s">
        <v>906</v>
      </c>
      <c r="K133" t="s">
        <v>192</v>
      </c>
      <c r="L133" t="s">
        <v>120</v>
      </c>
      <c r="M133">
        <v>1</v>
      </c>
      <c r="N133" t="s">
        <v>875</v>
      </c>
      <c r="O133" t="str">
        <f>IF($B133="","",IFERROR(IF(ISNUMBER(MATCH($K133,'Brand Family Territory (Enc)'!$A$2:$A$296,0)),$K133,""),""))</f>
        <v/>
      </c>
      <c r="P133" t="str">
        <f>IF($B133="","",IFERROR(INDEX('Brand Crosswalk'!$F$2:$F$200,MATCH($K133,'Brand Crosswalk'!$A$2:$A$200,0)),"Not in Crosswalk"))</f>
        <v>Mapped</v>
      </c>
      <c r="Q133" t="str">
        <f>IF($B133="","",IFERROR(INDEX('Brand Crosswalk'!$C$2:$C$200,MATCH($K133,'Brand Crosswalk'!$A$2:$A$200,0)),""))</f>
        <v>Montauk</v>
      </c>
      <c r="R133" t="str">
        <f>IF($B133="","",IF(O133&lt;&gt;"",O133,IF(P133="Mapped",Q133,IF(P133="No Encompass Match","No Encompass Match",IFERROR(VLOOKUP(IF($K133="",$J133,$K133),'Brands (Enc)'!$C$2:$D$2699,2,FALSE),"Not Mapped")))))</f>
        <v>Montauk</v>
      </c>
      <c r="S133" t="str">
        <f>IF($B133="","",IFERROR(VLOOKUP(VALUE($B133),'Customers Table (Enc)'!$A:$I,9,FALSE),"Not Found"))</f>
        <v>Bergen</v>
      </c>
      <c r="T133" t="str">
        <f t="shared" si="8"/>
        <v>BERGEN</v>
      </c>
      <c r="U133" t="str">
        <f t="shared" si="9"/>
        <v>Montauk|BERGEN</v>
      </c>
      <c r="V133" t="str">
        <f>IF($B133="","",IF(R133="No Encompass Match","THEM",IF(R133="Not Mapped","Unable to Determine",IF(T133="SALES","Unable to Determine",IFERROR(INDEX('Master - US vs THEM'!$F:$F,MATCH(U133,'Master - US vs THEM'!$G:$G,0)),"No Territory Data")))))</f>
        <v>US</v>
      </c>
      <c r="W133" t="str">
        <f t="shared" si="10"/>
        <v>OK</v>
      </c>
      <c r="X133" t="str">
        <f t="shared" si="11"/>
        <v>US</v>
      </c>
    </row>
    <row r="134" spans="1:24" x14ac:dyDescent="0.2">
      <c r="A134">
        <v>133</v>
      </c>
      <c r="B134" t="s">
        <v>2191</v>
      </c>
      <c r="C134" t="s">
        <v>2192</v>
      </c>
      <c r="D134" t="s">
        <v>48</v>
      </c>
      <c r="E134" t="s">
        <v>2193</v>
      </c>
      <c r="F134" t="s">
        <v>842</v>
      </c>
      <c r="G134" t="s">
        <v>2194</v>
      </c>
      <c r="H134" t="s">
        <v>8</v>
      </c>
      <c r="I134" t="s">
        <v>85</v>
      </c>
      <c r="J134" t="s">
        <v>20</v>
      </c>
      <c r="K134" t="s">
        <v>20</v>
      </c>
      <c r="L134" t="s">
        <v>20</v>
      </c>
      <c r="M134">
        <v>1</v>
      </c>
      <c r="N134" t="s">
        <v>875</v>
      </c>
      <c r="O134" t="str">
        <f>IF($B134="","",IFERROR(IF(ISNUMBER(MATCH($K134,'Brand Family Territory (Enc)'!$A$2:$A$296,0)),$K134,""),""))</f>
        <v/>
      </c>
      <c r="P134" t="str">
        <f>IF($B134="","",IFERROR(INDEX('Brand Crosswalk'!$F$2:$F$200,MATCH($K134,'Brand Crosswalk'!$A$2:$A$200,0)),"Not in Crosswalk"))</f>
        <v>Mapped</v>
      </c>
      <c r="Q134" t="str">
        <f>IF($B134="","",IFERROR(INDEX('Brand Crosswalk'!$C$2:$C$200,MATCH($K134,'Brand Crosswalk'!$A$2:$A$200,0)),""))</f>
        <v>Heineken USA</v>
      </c>
      <c r="R134" t="str">
        <f>IF($B134="","",IF(O134&lt;&gt;"",O134,IF(P134="Mapped",Q134,IF(P134="No Encompass Match","No Encompass Match",IFERROR(VLOOKUP(IF($K134="",$J134,$K134),'Brands (Enc)'!$C$2:$D$2699,2,FALSE),"Not Mapped")))))</f>
        <v>Heineken USA</v>
      </c>
      <c r="S134" t="str">
        <f>IF($B134="","",IFERROR(VLOOKUP(VALUE($B134),'Customers Table (Enc)'!$A:$I,9,FALSE),"Not Found"))</f>
        <v>Bergen</v>
      </c>
      <c r="T134" t="str">
        <f t="shared" si="8"/>
        <v>BERGEN</v>
      </c>
      <c r="U134" t="str">
        <f t="shared" si="9"/>
        <v>Heineken USA|BERGEN</v>
      </c>
      <c r="V134" t="str">
        <f>IF($B134="","",IF(R134="No Encompass Match","THEM",IF(R134="Not Mapped","Unable to Determine",IF(T134="SALES","Unable to Determine",IFERROR(INDEX('Master - US vs THEM'!$F:$F,MATCH(U134,'Master - US vs THEM'!$G:$G,0)),"No Territory Data")))))</f>
        <v>US</v>
      </c>
      <c r="W134" t="str">
        <f t="shared" si="10"/>
        <v>OK</v>
      </c>
      <c r="X134" t="str">
        <f t="shared" si="11"/>
        <v>US</v>
      </c>
    </row>
    <row r="135" spans="1:24" x14ac:dyDescent="0.2">
      <c r="A135">
        <v>134</v>
      </c>
      <c r="B135" t="s">
        <v>2191</v>
      </c>
      <c r="C135" t="s">
        <v>2192</v>
      </c>
      <c r="D135" t="s">
        <v>48</v>
      </c>
      <c r="E135" t="s">
        <v>2193</v>
      </c>
      <c r="F135" t="s">
        <v>842</v>
      </c>
      <c r="G135" t="s">
        <v>2194</v>
      </c>
      <c r="H135" t="s">
        <v>8</v>
      </c>
      <c r="I135" t="s">
        <v>85</v>
      </c>
      <c r="J135" t="s">
        <v>144</v>
      </c>
      <c r="K135" t="s">
        <v>145</v>
      </c>
      <c r="L135" t="s">
        <v>141</v>
      </c>
      <c r="M135">
        <v>1</v>
      </c>
      <c r="N135" t="s">
        <v>875</v>
      </c>
      <c r="O135" t="str">
        <f>IF($B135="","",IFERROR(IF(ISNUMBER(MATCH($K135,'Brand Family Territory (Enc)'!$A$2:$A$296,0)),$K135,""),""))</f>
        <v>COORS LIGHT</v>
      </c>
      <c r="P135" t="str">
        <f>IF($B135="","",IFERROR(INDEX('Brand Crosswalk'!$F$2:$F$200,MATCH($K135,'Brand Crosswalk'!$A$2:$A$200,0)),"Not in Crosswalk"))</f>
        <v>Not in Crosswalk</v>
      </c>
      <c r="Q135" t="str">
        <f>IF($B135="","",IFERROR(INDEX('Brand Crosswalk'!$C$2:$C$200,MATCH($K135,'Brand Crosswalk'!$A$2:$A$200,0)),""))</f>
        <v/>
      </c>
      <c r="R135" t="str">
        <f>IF($B135="","",IF(O135&lt;&gt;"",O135,IF(P135="Mapped",Q135,IF(P135="No Encompass Match","No Encompass Match",IFERROR(VLOOKUP(IF($K135="",$J135,$K135),'Brands (Enc)'!$C$2:$D$2699,2,FALSE),"Not Mapped")))))</f>
        <v>COORS LIGHT</v>
      </c>
      <c r="S135" t="str">
        <f>IF($B135="","",IFERROR(VLOOKUP(VALUE($B135),'Customers Table (Enc)'!$A:$I,9,FALSE),"Not Found"))</f>
        <v>Bergen</v>
      </c>
      <c r="T135" t="str">
        <f t="shared" si="8"/>
        <v>BERGEN</v>
      </c>
      <c r="U135" t="str">
        <f t="shared" si="9"/>
        <v>COORS LIGHT|BERGEN</v>
      </c>
      <c r="V135" t="str">
        <f>IF($B135="","",IF(R135="No Encompass Match","THEM",IF(R135="Not Mapped","Unable to Determine",IF(T135="SALES","Unable to Determine",IFERROR(INDEX('Master - US vs THEM'!$F:$F,MATCH(U135,'Master - US vs THEM'!$G:$G,0)),"No Territory Data")))))</f>
        <v>US</v>
      </c>
      <c r="W135" t="str">
        <f t="shared" si="10"/>
        <v>OK</v>
      </c>
      <c r="X135" t="str">
        <f t="shared" si="11"/>
        <v>US</v>
      </c>
    </row>
    <row r="136" spans="1:24" x14ac:dyDescent="0.2">
      <c r="A136">
        <v>135</v>
      </c>
      <c r="B136" t="s">
        <v>2191</v>
      </c>
      <c r="C136" t="s">
        <v>2192</v>
      </c>
      <c r="D136" t="s">
        <v>48</v>
      </c>
      <c r="E136" t="s">
        <v>2193</v>
      </c>
      <c r="F136" t="s">
        <v>842</v>
      </c>
      <c r="G136" t="s">
        <v>2194</v>
      </c>
      <c r="H136" t="s">
        <v>8</v>
      </c>
      <c r="I136" t="s">
        <v>85</v>
      </c>
      <c r="J136" t="s">
        <v>535</v>
      </c>
      <c r="K136" t="s">
        <v>358</v>
      </c>
      <c r="L136" t="s">
        <v>155</v>
      </c>
      <c r="M136">
        <v>1</v>
      </c>
      <c r="N136" t="s">
        <v>875</v>
      </c>
      <c r="O136" t="str">
        <f>IF($B136="","",IFERROR(IF(ISNUMBER(MATCH($K136,'Brand Family Territory (Enc)'!$A$2:$A$296,0)),$K136,""),""))</f>
        <v/>
      </c>
      <c r="P136" t="str">
        <f>IF($B136="","",IFERROR(INDEX('Brand Crosswalk'!$F$2:$F$200,MATCH($K136,'Brand Crosswalk'!$A$2:$A$200,0)),"Not in Crosswalk"))</f>
        <v>Mapped</v>
      </c>
      <c r="Q136" t="str">
        <f>IF($B136="","",IFERROR(INDEX('Brand Crosswalk'!$C$2:$C$200,MATCH($K136,'Brand Crosswalk'!$A$2:$A$200,0)),""))</f>
        <v>Samuel Adams</v>
      </c>
      <c r="R136" t="str">
        <f>IF($B136="","",IF(O136&lt;&gt;"",O136,IF(P136="Mapped",Q136,IF(P136="No Encompass Match","No Encompass Match",IFERROR(VLOOKUP(IF($K136="",$J136,$K136),'Brands (Enc)'!$C$2:$D$2699,2,FALSE),"Not Mapped")))))</f>
        <v>Samuel Adams</v>
      </c>
      <c r="S136" t="str">
        <f>IF($B136="","",IFERROR(VLOOKUP(VALUE($B136),'Customers Table (Enc)'!$A:$I,9,FALSE),"Not Found"))</f>
        <v>Bergen</v>
      </c>
      <c r="T136" t="str">
        <f t="shared" si="8"/>
        <v>BERGEN</v>
      </c>
      <c r="U136" t="str">
        <f t="shared" si="9"/>
        <v>Samuel Adams|BERGEN</v>
      </c>
      <c r="V136" t="str">
        <f>IF($B136="","",IF(R136="No Encompass Match","THEM",IF(R136="Not Mapped","Unable to Determine",IF(T136="SALES","Unable to Determine",IFERROR(INDEX('Master - US vs THEM'!$F:$F,MATCH(U136,'Master - US vs THEM'!$G:$G,0)),"No Territory Data")))))</f>
        <v>US</v>
      </c>
      <c r="W136" t="str">
        <f t="shared" si="10"/>
        <v>OK</v>
      </c>
      <c r="X136" t="str">
        <f t="shared" si="11"/>
        <v>US</v>
      </c>
    </row>
    <row r="137" spans="1:24" x14ac:dyDescent="0.2">
      <c r="A137">
        <v>136</v>
      </c>
      <c r="B137" t="s">
        <v>2187</v>
      </c>
      <c r="C137" t="s">
        <v>2188</v>
      </c>
      <c r="D137" t="s">
        <v>48</v>
      </c>
      <c r="E137" t="s">
        <v>2189</v>
      </c>
      <c r="F137" t="s">
        <v>842</v>
      </c>
      <c r="G137" t="s">
        <v>2190</v>
      </c>
      <c r="H137" t="s">
        <v>8</v>
      </c>
      <c r="I137" t="s">
        <v>85</v>
      </c>
      <c r="J137" t="s">
        <v>140</v>
      </c>
      <c r="K137" t="s">
        <v>140</v>
      </c>
      <c r="L137" t="s">
        <v>141</v>
      </c>
      <c r="M137">
        <v>1</v>
      </c>
      <c r="N137" t="s">
        <v>875</v>
      </c>
      <c r="O137" t="str">
        <f>IF($B137="","",IFERROR(IF(ISNUMBER(MATCH($K137,'Brand Family Territory (Enc)'!$A$2:$A$296,0)),$K137,""),""))</f>
        <v/>
      </c>
      <c r="P137" t="str">
        <f>IF($B137="","",IFERROR(INDEX('Brand Crosswalk'!$F$2:$F$200,MATCH($K137,'Brand Crosswalk'!$A$2:$A$200,0)),"Not in Crosswalk"))</f>
        <v>Mapped</v>
      </c>
      <c r="Q137" t="str">
        <f>IF($B137="","",IFERROR(INDEX('Brand Crosswalk'!$C$2:$C$200,MATCH($K137,'Brand Crosswalk'!$A$2:$A$200,0)),""))</f>
        <v>Peroni</v>
      </c>
      <c r="R137" t="str">
        <f>IF($B137="","",IF(O137&lt;&gt;"",O137,IF(P137="Mapped",Q137,IF(P137="No Encompass Match","No Encompass Match",IFERROR(VLOOKUP(IF($K137="",$J137,$K137),'Brands (Enc)'!$C$2:$D$2699,2,FALSE),"Not Mapped")))))</f>
        <v>Peroni</v>
      </c>
      <c r="S137" t="str">
        <f>IF($B137="","",IFERROR(VLOOKUP(VALUE($B137),'Customers Table (Enc)'!$A:$I,9,FALSE),"Not Found"))</f>
        <v>Bergen</v>
      </c>
      <c r="T137" t="str">
        <f t="shared" si="8"/>
        <v>BERGEN</v>
      </c>
      <c r="U137" t="str">
        <f t="shared" si="9"/>
        <v>Peroni|BERGEN</v>
      </c>
      <c r="V137" t="str">
        <f>IF($B137="","",IF(R137="No Encompass Match","THEM",IF(R137="Not Mapped","Unable to Determine",IF(T137="SALES","Unable to Determine",IFERROR(INDEX('Master - US vs THEM'!$F:$F,MATCH(U137,'Master - US vs THEM'!$G:$G,0)),"No Territory Data")))))</f>
        <v>US</v>
      </c>
      <c r="W137" t="str">
        <f t="shared" si="10"/>
        <v>OK</v>
      </c>
      <c r="X137" t="str">
        <f t="shared" si="11"/>
        <v>US</v>
      </c>
    </row>
    <row r="138" spans="1:24" x14ac:dyDescent="0.2">
      <c r="A138">
        <v>137</v>
      </c>
      <c r="B138" t="s">
        <v>2187</v>
      </c>
      <c r="C138" t="s">
        <v>2188</v>
      </c>
      <c r="D138" t="s">
        <v>48</v>
      </c>
      <c r="E138" t="s">
        <v>2189</v>
      </c>
      <c r="F138" t="s">
        <v>842</v>
      </c>
      <c r="G138" t="s">
        <v>2190</v>
      </c>
      <c r="H138" t="s">
        <v>8</v>
      </c>
      <c r="I138" t="s">
        <v>85</v>
      </c>
      <c r="J138" t="s">
        <v>156</v>
      </c>
      <c r="K138" t="s">
        <v>156</v>
      </c>
      <c r="L138" t="s">
        <v>24</v>
      </c>
      <c r="M138">
        <v>1</v>
      </c>
      <c r="N138" t="s">
        <v>875</v>
      </c>
      <c r="O138" t="str">
        <f>IF($B138="","",IFERROR(IF(ISNUMBER(MATCH($K138,'Brand Family Territory (Enc)'!$A$2:$A$296,0)),$K138,""),""))</f>
        <v>PACIFICO</v>
      </c>
      <c r="P138" t="str">
        <f>IF($B138="","",IFERROR(INDEX('Brand Crosswalk'!$F$2:$F$200,MATCH($K138,'Brand Crosswalk'!$A$2:$A$200,0)),"Not in Crosswalk"))</f>
        <v>Not in Crosswalk</v>
      </c>
      <c r="Q138" t="str">
        <f>IF($B138="","",IFERROR(INDEX('Brand Crosswalk'!$C$2:$C$200,MATCH($K138,'Brand Crosswalk'!$A$2:$A$200,0)),""))</f>
        <v/>
      </c>
      <c r="R138" t="str">
        <f>IF($B138="","",IF(O138&lt;&gt;"",O138,IF(P138="Mapped",Q138,IF(P138="No Encompass Match","No Encompass Match",IFERROR(VLOOKUP(IF($K138="",$J138,$K138),'Brands (Enc)'!$C$2:$D$2699,2,FALSE),"Not Mapped")))))</f>
        <v>PACIFICO</v>
      </c>
      <c r="S138" t="str">
        <f>IF($B138="","",IFERROR(VLOOKUP(VALUE($B138),'Customers Table (Enc)'!$A:$I,9,FALSE),"Not Found"))</f>
        <v>Bergen</v>
      </c>
      <c r="T138" t="str">
        <f t="shared" si="8"/>
        <v>BERGEN</v>
      </c>
      <c r="U138" t="str">
        <f t="shared" si="9"/>
        <v>PACIFICO|BERGEN</v>
      </c>
      <c r="V138" t="str">
        <f>IF($B138="","",IF(R138="No Encompass Match","THEM",IF(R138="Not Mapped","Unable to Determine",IF(T138="SALES","Unable to Determine",IFERROR(INDEX('Master - US vs THEM'!$F:$F,MATCH(U138,'Master - US vs THEM'!$G:$G,0)),"No Territory Data")))))</f>
        <v>US</v>
      </c>
      <c r="W138" t="str">
        <f t="shared" si="10"/>
        <v>OK</v>
      </c>
      <c r="X138" t="str">
        <f t="shared" si="11"/>
        <v>US</v>
      </c>
    </row>
    <row r="139" spans="1:24" x14ac:dyDescent="0.2">
      <c r="A139">
        <v>138</v>
      </c>
      <c r="B139" t="s">
        <v>2187</v>
      </c>
      <c r="C139" t="s">
        <v>2188</v>
      </c>
      <c r="D139" t="s">
        <v>48</v>
      </c>
      <c r="E139" t="s">
        <v>2189</v>
      </c>
      <c r="F139" t="s">
        <v>842</v>
      </c>
      <c r="G139" t="s">
        <v>2190</v>
      </c>
      <c r="H139" t="s">
        <v>8</v>
      </c>
      <c r="I139" t="s">
        <v>85</v>
      </c>
      <c r="J139" t="s">
        <v>535</v>
      </c>
      <c r="K139" t="s">
        <v>358</v>
      </c>
      <c r="L139" t="s">
        <v>155</v>
      </c>
      <c r="M139">
        <v>1</v>
      </c>
      <c r="N139" t="s">
        <v>875</v>
      </c>
      <c r="O139" t="str">
        <f>IF($B139="","",IFERROR(IF(ISNUMBER(MATCH($K139,'Brand Family Territory (Enc)'!$A$2:$A$296,0)),$K139,""),""))</f>
        <v/>
      </c>
      <c r="P139" t="str">
        <f>IF($B139="","",IFERROR(INDEX('Brand Crosswalk'!$F$2:$F$200,MATCH($K139,'Brand Crosswalk'!$A$2:$A$200,0)),"Not in Crosswalk"))</f>
        <v>Mapped</v>
      </c>
      <c r="Q139" t="str">
        <f>IF($B139="","",IFERROR(INDEX('Brand Crosswalk'!$C$2:$C$200,MATCH($K139,'Brand Crosswalk'!$A$2:$A$200,0)),""))</f>
        <v>Samuel Adams</v>
      </c>
      <c r="R139" t="str">
        <f>IF($B139="","",IF(O139&lt;&gt;"",O139,IF(P139="Mapped",Q139,IF(P139="No Encompass Match","No Encompass Match",IFERROR(VLOOKUP(IF($K139="",$J139,$K139),'Brands (Enc)'!$C$2:$D$2699,2,FALSE),"Not Mapped")))))</f>
        <v>Samuel Adams</v>
      </c>
      <c r="S139" t="str">
        <f>IF($B139="","",IFERROR(VLOOKUP(VALUE($B139),'Customers Table (Enc)'!$A:$I,9,FALSE),"Not Found"))</f>
        <v>Bergen</v>
      </c>
      <c r="T139" t="str">
        <f t="shared" si="8"/>
        <v>BERGEN</v>
      </c>
      <c r="U139" t="str">
        <f t="shared" si="9"/>
        <v>Samuel Adams|BERGEN</v>
      </c>
      <c r="V139" t="str">
        <f>IF($B139="","",IF(R139="No Encompass Match","THEM",IF(R139="Not Mapped","Unable to Determine",IF(T139="SALES","Unable to Determine",IFERROR(INDEX('Master - US vs THEM'!$F:$F,MATCH(U139,'Master - US vs THEM'!$G:$G,0)),"No Territory Data")))))</f>
        <v>US</v>
      </c>
      <c r="W139" t="str">
        <f t="shared" si="10"/>
        <v>OK</v>
      </c>
      <c r="X139" t="str">
        <f t="shared" si="11"/>
        <v>US</v>
      </c>
    </row>
    <row r="140" spans="1:24" x14ac:dyDescent="0.2">
      <c r="A140">
        <v>139</v>
      </c>
      <c r="B140" t="s">
        <v>2187</v>
      </c>
      <c r="C140" t="s">
        <v>2188</v>
      </c>
      <c r="D140" t="s">
        <v>48</v>
      </c>
      <c r="E140" t="s">
        <v>2189</v>
      </c>
      <c r="F140" t="s">
        <v>842</v>
      </c>
      <c r="G140" t="s">
        <v>2190</v>
      </c>
      <c r="H140" t="s">
        <v>8</v>
      </c>
      <c r="I140" t="s">
        <v>85</v>
      </c>
      <c r="J140" t="s">
        <v>338</v>
      </c>
      <c r="K140" t="s">
        <v>34</v>
      </c>
      <c r="L140" t="s">
        <v>34</v>
      </c>
      <c r="M140">
        <v>1</v>
      </c>
      <c r="N140" t="s">
        <v>875</v>
      </c>
      <c r="O140" t="str">
        <f>IF($B140="","",IFERROR(IF(ISNUMBER(MATCH($K140,'Brand Family Territory (Enc)'!$A$2:$A$296,0)),$K140,""),""))</f>
        <v/>
      </c>
      <c r="P140" t="str">
        <f>IF($B140="","",IFERROR(INDEX('Brand Crosswalk'!$F$2:$F$200,MATCH($K140,'Brand Crosswalk'!$A$2:$A$200,0)),"Not in Crosswalk"))</f>
        <v>Mapped</v>
      </c>
      <c r="Q140" t="str">
        <f>IF($B140="","",IFERROR(INDEX('Brand Crosswalk'!$C$2:$C$200,MATCH($K140,'Brand Crosswalk'!$A$2:$A$200,0)),""))</f>
        <v>Sierra Nevada</v>
      </c>
      <c r="R140" t="str">
        <f>IF($B140="","",IF(O140&lt;&gt;"",O140,IF(P140="Mapped",Q140,IF(P140="No Encompass Match","No Encompass Match",IFERROR(VLOOKUP(IF($K140="",$J140,$K140),'Brands (Enc)'!$C$2:$D$2699,2,FALSE),"Not Mapped")))))</f>
        <v>Sierra Nevada</v>
      </c>
      <c r="S140" t="str">
        <f>IF($B140="","",IFERROR(VLOOKUP(VALUE($B140),'Customers Table (Enc)'!$A:$I,9,FALSE),"Not Found"))</f>
        <v>Bergen</v>
      </c>
      <c r="T140" t="str">
        <f t="shared" si="8"/>
        <v>BERGEN</v>
      </c>
      <c r="U140" t="str">
        <f t="shared" si="9"/>
        <v>Sierra Nevada|BERGEN</v>
      </c>
      <c r="V140" t="str">
        <f>IF($B140="","",IF(R140="No Encompass Match","THEM",IF(R140="Not Mapped","Unable to Determine",IF(T140="SALES","Unable to Determine",IFERROR(INDEX('Master - US vs THEM'!$F:$F,MATCH(U140,'Master - US vs THEM'!$G:$G,0)),"No Territory Data")))))</f>
        <v>US</v>
      </c>
      <c r="W140" t="str">
        <f t="shared" si="10"/>
        <v>OK</v>
      </c>
      <c r="X140" t="str">
        <f t="shared" si="11"/>
        <v>US</v>
      </c>
    </row>
    <row r="141" spans="1:24" x14ac:dyDescent="0.2">
      <c r="A141">
        <v>140</v>
      </c>
      <c r="B141" t="s">
        <v>2183</v>
      </c>
      <c r="C141" t="s">
        <v>2184</v>
      </c>
      <c r="D141" t="s">
        <v>48</v>
      </c>
      <c r="E141" t="s">
        <v>2185</v>
      </c>
      <c r="F141" t="s">
        <v>842</v>
      </c>
      <c r="G141" t="s">
        <v>2186</v>
      </c>
      <c r="H141" t="s">
        <v>8</v>
      </c>
      <c r="I141" t="s">
        <v>85</v>
      </c>
      <c r="J141" t="s">
        <v>1273</v>
      </c>
      <c r="K141" t="s">
        <v>1274</v>
      </c>
      <c r="L141" t="s">
        <v>1274</v>
      </c>
      <c r="M141">
        <v>1</v>
      </c>
      <c r="N141" t="s">
        <v>875</v>
      </c>
      <c r="O141" t="str">
        <f>IF($B141="","",IFERROR(IF(ISNUMBER(MATCH($K141,'Brand Family Territory (Enc)'!$A$2:$A$296,0)),$K141,""),""))</f>
        <v/>
      </c>
      <c r="P141" t="str">
        <f>IF($B141="","",IFERROR(INDEX('Brand Crosswalk'!$F$2:$F$200,MATCH($K141,'Brand Crosswalk'!$A$2:$A$200,0)),"Not in Crosswalk"))</f>
        <v>Mapped</v>
      </c>
      <c r="Q141" t="str">
        <f>IF($B141="","",IFERROR(INDEX('Brand Crosswalk'!$C$2:$C$200,MATCH($K141,'Brand Crosswalk'!$A$2:$A$200,0)),""))</f>
        <v>Newburgh</v>
      </c>
      <c r="R141" t="str">
        <f>IF($B141="","",IF(O141&lt;&gt;"",O141,IF(P141="Mapped",Q141,IF(P141="No Encompass Match","No Encompass Match",IFERROR(VLOOKUP(IF($K141="",$J141,$K141),'Brands (Enc)'!$C$2:$D$2699,2,FALSE),"Not Mapped")))))</f>
        <v>Newburgh</v>
      </c>
      <c r="S141" t="str">
        <f>IF($B141="","",IFERROR(VLOOKUP(VALUE($B141),'Customers Table (Enc)'!$A:$I,9,FALSE),"Not Found"))</f>
        <v>Bergen</v>
      </c>
      <c r="T141" t="str">
        <f t="shared" si="8"/>
        <v>BERGEN</v>
      </c>
      <c r="U141" t="str">
        <f t="shared" si="9"/>
        <v>Newburgh|BERGEN</v>
      </c>
      <c r="V141" t="str">
        <f>IF($B141="","",IF(R141="No Encompass Match","THEM",IF(R141="Not Mapped","Unable to Determine",IF(T141="SALES","Unable to Determine",IFERROR(INDEX('Master - US vs THEM'!$F:$F,MATCH(U141,'Master - US vs THEM'!$G:$G,0)),"No Territory Data")))))</f>
        <v>US</v>
      </c>
      <c r="W141" t="str">
        <f t="shared" si="10"/>
        <v>OK</v>
      </c>
      <c r="X141" t="str">
        <f t="shared" si="11"/>
        <v>US</v>
      </c>
    </row>
    <row r="142" spans="1:24" x14ac:dyDescent="0.2">
      <c r="A142">
        <v>141</v>
      </c>
      <c r="B142" t="s">
        <v>2183</v>
      </c>
      <c r="C142" t="s">
        <v>2184</v>
      </c>
      <c r="D142" t="s">
        <v>48</v>
      </c>
      <c r="E142" t="s">
        <v>2185</v>
      </c>
      <c r="F142" t="s">
        <v>842</v>
      </c>
      <c r="G142" t="s">
        <v>2186</v>
      </c>
      <c r="H142" t="s">
        <v>8</v>
      </c>
      <c r="I142" t="s">
        <v>85</v>
      </c>
      <c r="J142" t="s">
        <v>44</v>
      </c>
      <c r="K142" t="s">
        <v>44</v>
      </c>
      <c r="L142" t="s">
        <v>45</v>
      </c>
      <c r="M142">
        <v>1</v>
      </c>
      <c r="N142" t="s">
        <v>875</v>
      </c>
      <c r="O142" t="str">
        <f>IF($B142="","",IFERROR(IF(ISNUMBER(MATCH($K142,'Brand Family Territory (Enc)'!$A$2:$A$296,0)),$K142,""),""))</f>
        <v/>
      </c>
      <c r="P142" t="str">
        <f>IF($B142="","",IFERROR(INDEX('Brand Crosswalk'!$F$2:$F$200,MATCH($K142,'Brand Crosswalk'!$A$2:$A$200,0)),"Not in Crosswalk"))</f>
        <v>Mapped</v>
      </c>
      <c r="Q142" t="str">
        <f>IF($B142="","",IFERROR(INDEX('Brand Crosswalk'!$C$2:$C$200,MATCH($K142,'Brand Crosswalk'!$A$2:$A$200,0)),""))</f>
        <v>Dg Yuengling Inc</v>
      </c>
      <c r="R142" t="str">
        <f>IF($B142="","",IF(O142&lt;&gt;"",O142,IF(P142="Mapped",Q142,IF(P142="No Encompass Match","No Encompass Match",IFERROR(VLOOKUP(IF($K142="",$J142,$K142),'Brands (Enc)'!$C$2:$D$2699,2,FALSE),"Not Mapped")))))</f>
        <v>Dg Yuengling Inc</v>
      </c>
      <c r="S142" t="str">
        <f>IF($B142="","",IFERROR(VLOOKUP(VALUE($B142),'Customers Table (Enc)'!$A:$I,9,FALSE),"Not Found"))</f>
        <v>Bergen</v>
      </c>
      <c r="T142" t="str">
        <f t="shared" si="8"/>
        <v>BERGEN</v>
      </c>
      <c r="U142" t="str">
        <f t="shared" si="9"/>
        <v>Dg Yuengling Inc|BERGEN</v>
      </c>
      <c r="V142" t="str">
        <f>IF($B142="","",IF(R142="No Encompass Match","THEM",IF(R142="Not Mapped","Unable to Determine",IF(T142="SALES","Unable to Determine",IFERROR(INDEX('Master - US vs THEM'!$F:$F,MATCH(U142,'Master - US vs THEM'!$G:$G,0)),"No Territory Data")))))</f>
        <v>US</v>
      </c>
      <c r="W142" t="str">
        <f t="shared" si="10"/>
        <v>OK</v>
      </c>
      <c r="X142" t="str">
        <f t="shared" si="11"/>
        <v>US</v>
      </c>
    </row>
    <row r="143" spans="1:24" x14ac:dyDescent="0.2">
      <c r="A143">
        <v>142</v>
      </c>
      <c r="B143" t="s">
        <v>2183</v>
      </c>
      <c r="C143" t="s">
        <v>2184</v>
      </c>
      <c r="D143" t="s">
        <v>48</v>
      </c>
      <c r="E143" t="s">
        <v>2185</v>
      </c>
      <c r="F143" t="s">
        <v>842</v>
      </c>
      <c r="G143" t="s">
        <v>2186</v>
      </c>
      <c r="H143" t="s">
        <v>8</v>
      </c>
      <c r="I143" t="s">
        <v>85</v>
      </c>
      <c r="J143" t="s">
        <v>2086</v>
      </c>
      <c r="K143" t="s">
        <v>166</v>
      </c>
      <c r="L143" t="s">
        <v>141</v>
      </c>
      <c r="M143">
        <v>1</v>
      </c>
      <c r="N143" t="s">
        <v>875</v>
      </c>
      <c r="O143" t="str">
        <f>IF($B143="","",IFERROR(IF(ISNUMBER(MATCH($K143,'Brand Family Territory (Enc)'!$A$2:$A$296,0)),$K143,""),""))</f>
        <v>BLUE MOON</v>
      </c>
      <c r="P143" t="str">
        <f>IF($B143="","",IFERROR(INDEX('Brand Crosswalk'!$F$2:$F$200,MATCH($K143,'Brand Crosswalk'!$A$2:$A$200,0)),"Not in Crosswalk"))</f>
        <v>Not in Crosswalk</v>
      </c>
      <c r="Q143" t="str">
        <f>IF($B143="","",IFERROR(INDEX('Brand Crosswalk'!$C$2:$C$200,MATCH($K143,'Brand Crosswalk'!$A$2:$A$200,0)),""))</f>
        <v/>
      </c>
      <c r="R143" t="str">
        <f>IF($B143="","",IF(O143&lt;&gt;"",O143,IF(P143="Mapped",Q143,IF(P143="No Encompass Match","No Encompass Match",IFERROR(VLOOKUP(IF($K143="",$J143,$K143),'Brands (Enc)'!$C$2:$D$2699,2,FALSE),"Not Mapped")))))</f>
        <v>BLUE MOON</v>
      </c>
      <c r="S143" t="str">
        <f>IF($B143="","",IFERROR(VLOOKUP(VALUE($B143),'Customers Table (Enc)'!$A:$I,9,FALSE),"Not Found"))</f>
        <v>Bergen</v>
      </c>
      <c r="T143" t="str">
        <f t="shared" si="8"/>
        <v>BERGEN</v>
      </c>
      <c r="U143" t="str">
        <f t="shared" si="9"/>
        <v>BLUE MOON|BERGEN</v>
      </c>
      <c r="V143" t="str">
        <f>IF($B143="","",IF(R143="No Encompass Match","THEM",IF(R143="Not Mapped","Unable to Determine",IF(T143="SALES","Unable to Determine",IFERROR(INDEX('Master - US vs THEM'!$F:$F,MATCH(U143,'Master - US vs THEM'!$G:$G,0)),"No Territory Data")))))</f>
        <v>US</v>
      </c>
      <c r="W143" t="str">
        <f t="shared" si="10"/>
        <v>OK</v>
      </c>
      <c r="X143" t="str">
        <f t="shared" si="11"/>
        <v>US</v>
      </c>
    </row>
    <row r="144" spans="1:24" x14ac:dyDescent="0.2">
      <c r="A144">
        <v>143</v>
      </c>
      <c r="B144" t="s">
        <v>2183</v>
      </c>
      <c r="C144" t="s">
        <v>2184</v>
      </c>
      <c r="D144" t="s">
        <v>48</v>
      </c>
      <c r="E144" t="s">
        <v>2185</v>
      </c>
      <c r="F144" t="s">
        <v>842</v>
      </c>
      <c r="G144" t="s">
        <v>2186</v>
      </c>
      <c r="H144" t="s">
        <v>8</v>
      </c>
      <c r="I144" t="s">
        <v>85</v>
      </c>
      <c r="J144" t="s">
        <v>535</v>
      </c>
      <c r="K144" t="s">
        <v>358</v>
      </c>
      <c r="L144" t="s">
        <v>155</v>
      </c>
      <c r="M144">
        <v>1</v>
      </c>
      <c r="N144" t="s">
        <v>875</v>
      </c>
      <c r="O144" t="str">
        <f>IF($B144="","",IFERROR(IF(ISNUMBER(MATCH($K144,'Brand Family Territory (Enc)'!$A$2:$A$296,0)),$K144,""),""))</f>
        <v/>
      </c>
      <c r="P144" t="str">
        <f>IF($B144="","",IFERROR(INDEX('Brand Crosswalk'!$F$2:$F$200,MATCH($K144,'Brand Crosswalk'!$A$2:$A$200,0)),"Not in Crosswalk"))</f>
        <v>Mapped</v>
      </c>
      <c r="Q144" t="str">
        <f>IF($B144="","",IFERROR(INDEX('Brand Crosswalk'!$C$2:$C$200,MATCH($K144,'Brand Crosswalk'!$A$2:$A$200,0)),""))</f>
        <v>Samuel Adams</v>
      </c>
      <c r="R144" t="str">
        <f>IF($B144="","",IF(O144&lt;&gt;"",O144,IF(P144="Mapped",Q144,IF(P144="No Encompass Match","No Encompass Match",IFERROR(VLOOKUP(IF($K144="",$J144,$K144),'Brands (Enc)'!$C$2:$D$2699,2,FALSE),"Not Mapped")))))</f>
        <v>Samuel Adams</v>
      </c>
      <c r="S144" t="str">
        <f>IF($B144="","",IFERROR(VLOOKUP(VALUE($B144),'Customers Table (Enc)'!$A:$I,9,FALSE),"Not Found"))</f>
        <v>Bergen</v>
      </c>
      <c r="T144" t="str">
        <f t="shared" si="8"/>
        <v>BERGEN</v>
      </c>
      <c r="U144" t="str">
        <f t="shared" si="9"/>
        <v>Samuel Adams|BERGEN</v>
      </c>
      <c r="V144" t="str">
        <f>IF($B144="","",IF(R144="No Encompass Match","THEM",IF(R144="Not Mapped","Unable to Determine",IF(T144="SALES","Unable to Determine",IFERROR(INDEX('Master - US vs THEM'!$F:$F,MATCH(U144,'Master - US vs THEM'!$G:$G,0)),"No Territory Data")))))</f>
        <v>US</v>
      </c>
      <c r="W144" t="str">
        <f t="shared" si="10"/>
        <v>OK</v>
      </c>
      <c r="X144" t="str">
        <f t="shared" si="11"/>
        <v>US</v>
      </c>
    </row>
    <row r="145" spans="1:24" x14ac:dyDescent="0.2">
      <c r="A145">
        <v>144</v>
      </c>
      <c r="B145" t="s">
        <v>2179</v>
      </c>
      <c r="C145" t="s">
        <v>2180</v>
      </c>
      <c r="D145" t="s">
        <v>48</v>
      </c>
      <c r="E145" t="s">
        <v>2181</v>
      </c>
      <c r="F145" t="s">
        <v>842</v>
      </c>
      <c r="G145" t="s">
        <v>2182</v>
      </c>
      <c r="H145" t="s">
        <v>8</v>
      </c>
      <c r="I145" t="s">
        <v>85</v>
      </c>
      <c r="J145" t="s">
        <v>2086</v>
      </c>
      <c r="K145" t="s">
        <v>166</v>
      </c>
      <c r="L145" t="s">
        <v>141</v>
      </c>
      <c r="M145">
        <v>1</v>
      </c>
      <c r="N145" t="s">
        <v>875</v>
      </c>
      <c r="O145" t="str">
        <f>IF($B145="","",IFERROR(IF(ISNUMBER(MATCH($K145,'Brand Family Territory (Enc)'!$A$2:$A$296,0)),$K145,""),""))</f>
        <v>BLUE MOON</v>
      </c>
      <c r="P145" t="str">
        <f>IF($B145="","",IFERROR(INDEX('Brand Crosswalk'!$F$2:$F$200,MATCH($K145,'Brand Crosswalk'!$A$2:$A$200,0)),"Not in Crosswalk"))</f>
        <v>Not in Crosswalk</v>
      </c>
      <c r="Q145" t="str">
        <f>IF($B145="","",IFERROR(INDEX('Brand Crosswalk'!$C$2:$C$200,MATCH($K145,'Brand Crosswalk'!$A$2:$A$200,0)),""))</f>
        <v/>
      </c>
      <c r="R145" t="str">
        <f>IF($B145="","",IF(O145&lt;&gt;"",O145,IF(P145="Mapped",Q145,IF(P145="No Encompass Match","No Encompass Match",IFERROR(VLOOKUP(IF($K145="",$J145,$K145),'Brands (Enc)'!$C$2:$D$2699,2,FALSE),"Not Mapped")))))</f>
        <v>BLUE MOON</v>
      </c>
      <c r="S145" t="str">
        <f>IF($B145="","",IFERROR(VLOOKUP(VALUE($B145),'Customers Table (Enc)'!$A:$I,9,FALSE),"Not Found"))</f>
        <v>Bergen</v>
      </c>
      <c r="T145" t="str">
        <f t="shared" si="8"/>
        <v>BERGEN</v>
      </c>
      <c r="U145" t="str">
        <f t="shared" si="9"/>
        <v>BLUE MOON|BERGEN</v>
      </c>
      <c r="V145" t="str">
        <f>IF($B145="","",IF(R145="No Encompass Match","THEM",IF(R145="Not Mapped","Unable to Determine",IF(T145="SALES","Unable to Determine",IFERROR(INDEX('Master - US vs THEM'!$F:$F,MATCH(U145,'Master - US vs THEM'!$G:$G,0)),"No Territory Data")))))</f>
        <v>US</v>
      </c>
      <c r="W145" t="str">
        <f t="shared" si="10"/>
        <v>OK</v>
      </c>
      <c r="X145" t="str">
        <f t="shared" si="11"/>
        <v>US</v>
      </c>
    </row>
    <row r="146" spans="1:24" x14ac:dyDescent="0.2">
      <c r="A146">
        <v>145</v>
      </c>
      <c r="B146" t="s">
        <v>2179</v>
      </c>
      <c r="C146" t="s">
        <v>2180</v>
      </c>
      <c r="D146" t="s">
        <v>48</v>
      </c>
      <c r="E146" t="s">
        <v>2181</v>
      </c>
      <c r="F146" t="s">
        <v>842</v>
      </c>
      <c r="G146" t="s">
        <v>2182</v>
      </c>
      <c r="H146" t="s">
        <v>8</v>
      </c>
      <c r="I146" t="s">
        <v>85</v>
      </c>
      <c r="J146" t="s">
        <v>535</v>
      </c>
      <c r="K146" t="s">
        <v>358</v>
      </c>
      <c r="L146" t="s">
        <v>155</v>
      </c>
      <c r="M146">
        <v>1</v>
      </c>
      <c r="N146" t="s">
        <v>875</v>
      </c>
      <c r="O146" t="str">
        <f>IF($B146="","",IFERROR(IF(ISNUMBER(MATCH($K146,'Brand Family Territory (Enc)'!$A$2:$A$296,0)),$K146,""),""))</f>
        <v/>
      </c>
      <c r="P146" t="str">
        <f>IF($B146="","",IFERROR(INDEX('Brand Crosswalk'!$F$2:$F$200,MATCH($K146,'Brand Crosswalk'!$A$2:$A$200,0)),"Not in Crosswalk"))</f>
        <v>Mapped</v>
      </c>
      <c r="Q146" t="str">
        <f>IF($B146="","",IFERROR(INDEX('Brand Crosswalk'!$C$2:$C$200,MATCH($K146,'Brand Crosswalk'!$A$2:$A$200,0)),""))</f>
        <v>Samuel Adams</v>
      </c>
      <c r="R146" t="str">
        <f>IF($B146="","",IF(O146&lt;&gt;"",O146,IF(P146="Mapped",Q146,IF(P146="No Encompass Match","No Encompass Match",IFERROR(VLOOKUP(IF($K146="",$J146,$K146),'Brands (Enc)'!$C$2:$D$2699,2,FALSE),"Not Mapped")))))</f>
        <v>Samuel Adams</v>
      </c>
      <c r="S146" t="str">
        <f>IF($B146="","",IFERROR(VLOOKUP(VALUE($B146),'Customers Table (Enc)'!$A:$I,9,FALSE),"Not Found"))</f>
        <v>Bergen</v>
      </c>
      <c r="T146" t="str">
        <f t="shared" si="8"/>
        <v>BERGEN</v>
      </c>
      <c r="U146" t="str">
        <f t="shared" si="9"/>
        <v>Samuel Adams|BERGEN</v>
      </c>
      <c r="V146" t="str">
        <f>IF($B146="","",IF(R146="No Encompass Match","THEM",IF(R146="Not Mapped","Unable to Determine",IF(T146="SALES","Unable to Determine",IFERROR(INDEX('Master - US vs THEM'!$F:$F,MATCH(U146,'Master - US vs THEM'!$G:$G,0)),"No Territory Data")))))</f>
        <v>US</v>
      </c>
      <c r="W146" t="str">
        <f t="shared" si="10"/>
        <v>OK</v>
      </c>
      <c r="X146" t="str">
        <f t="shared" si="11"/>
        <v>US</v>
      </c>
    </row>
    <row r="147" spans="1:24" x14ac:dyDescent="0.2">
      <c r="A147">
        <v>146</v>
      </c>
      <c r="B147" t="s">
        <v>839</v>
      </c>
      <c r="C147" t="s">
        <v>840</v>
      </c>
      <c r="D147" t="s">
        <v>48</v>
      </c>
      <c r="E147" t="s">
        <v>841</v>
      </c>
      <c r="F147" t="s">
        <v>842</v>
      </c>
      <c r="G147" t="s">
        <v>843</v>
      </c>
      <c r="H147" t="s">
        <v>8</v>
      </c>
      <c r="I147" t="s">
        <v>85</v>
      </c>
      <c r="J147" t="s">
        <v>44</v>
      </c>
      <c r="K147" t="s">
        <v>44</v>
      </c>
      <c r="L147" t="s">
        <v>45</v>
      </c>
      <c r="M147">
        <v>1</v>
      </c>
      <c r="N147" t="s">
        <v>875</v>
      </c>
      <c r="O147" t="str">
        <f>IF($B147="","",IFERROR(IF(ISNUMBER(MATCH($K147,'Brand Family Territory (Enc)'!$A$2:$A$296,0)),$K147,""),""))</f>
        <v/>
      </c>
      <c r="P147" t="str">
        <f>IF($B147="","",IFERROR(INDEX('Brand Crosswalk'!$F$2:$F$200,MATCH($K147,'Brand Crosswalk'!$A$2:$A$200,0)),"Not in Crosswalk"))</f>
        <v>Mapped</v>
      </c>
      <c r="Q147" t="str">
        <f>IF($B147="","",IFERROR(INDEX('Brand Crosswalk'!$C$2:$C$200,MATCH($K147,'Brand Crosswalk'!$A$2:$A$200,0)),""))</f>
        <v>Dg Yuengling Inc</v>
      </c>
      <c r="R147" t="str">
        <f>IF($B147="","",IF(O147&lt;&gt;"",O147,IF(P147="Mapped",Q147,IF(P147="No Encompass Match","No Encompass Match",IFERROR(VLOOKUP(IF($K147="",$J147,$K147),'Brands (Enc)'!$C$2:$D$2699,2,FALSE),"Not Mapped")))))</f>
        <v>Dg Yuengling Inc</v>
      </c>
      <c r="S147" t="str">
        <f>IF($B147="","",IFERROR(VLOOKUP(VALUE($B147),'Customers Table (Enc)'!$A:$I,9,FALSE),"Not Found"))</f>
        <v>Bergen</v>
      </c>
      <c r="T147" t="str">
        <f t="shared" si="8"/>
        <v>BERGEN</v>
      </c>
      <c r="U147" t="str">
        <f t="shared" si="9"/>
        <v>Dg Yuengling Inc|BERGEN</v>
      </c>
      <c r="V147" t="str">
        <f>IF($B147="","",IF(R147="No Encompass Match","THEM",IF(R147="Not Mapped","Unable to Determine",IF(T147="SALES","Unable to Determine",IFERROR(INDEX('Master - US vs THEM'!$F:$F,MATCH(U147,'Master - US vs THEM'!$G:$G,0)),"No Territory Data")))))</f>
        <v>US</v>
      </c>
      <c r="W147" t="str">
        <f t="shared" si="10"/>
        <v>OK</v>
      </c>
      <c r="X147" t="str">
        <f t="shared" si="11"/>
        <v>US</v>
      </c>
    </row>
    <row r="148" spans="1:24" x14ac:dyDescent="0.2">
      <c r="A148">
        <v>147</v>
      </c>
      <c r="B148" t="s">
        <v>839</v>
      </c>
      <c r="C148" t="s">
        <v>840</v>
      </c>
      <c r="D148" t="s">
        <v>48</v>
      </c>
      <c r="E148" t="s">
        <v>841</v>
      </c>
      <c r="F148" t="s">
        <v>842</v>
      </c>
      <c r="G148" t="s">
        <v>843</v>
      </c>
      <c r="H148" t="s">
        <v>8</v>
      </c>
      <c r="I148" t="s">
        <v>85</v>
      </c>
      <c r="J148" t="s">
        <v>227</v>
      </c>
      <c r="K148" t="s">
        <v>209</v>
      </c>
      <c r="L148" t="s">
        <v>210</v>
      </c>
      <c r="M148">
        <v>1</v>
      </c>
      <c r="N148" t="s">
        <v>875</v>
      </c>
      <c r="O148" t="str">
        <f>IF($B148="","",IFERROR(IF(ISNUMBER(MATCH($K148,'Brand Family Territory (Enc)'!$A$2:$A$296,0)),$K148,""),""))</f>
        <v/>
      </c>
      <c r="P148" t="str">
        <f>IF($B148="","",IFERROR(INDEX('Brand Crosswalk'!$F$2:$F$200,MATCH($K148,'Brand Crosswalk'!$A$2:$A$200,0)),"Not in Crosswalk"))</f>
        <v>Mapped</v>
      </c>
      <c r="Q148" t="str">
        <f>IF($B148="","",IFERROR(INDEX('Brand Crosswalk'!$C$2:$C$200,MATCH($K148,'Brand Crosswalk'!$A$2:$A$200,0)),""))</f>
        <v>Cape May</v>
      </c>
      <c r="R148" t="str">
        <f>IF($B148="","",IF(O148&lt;&gt;"",O148,IF(P148="Mapped",Q148,IF(P148="No Encompass Match","No Encompass Match",IFERROR(VLOOKUP(IF($K148="",$J148,$K148),'Brands (Enc)'!$C$2:$D$2699,2,FALSE),"Not Mapped")))))</f>
        <v>Cape May</v>
      </c>
      <c r="S148" t="str">
        <f>IF($B148="","",IFERROR(VLOOKUP(VALUE($B148),'Customers Table (Enc)'!$A:$I,9,FALSE),"Not Found"))</f>
        <v>Bergen</v>
      </c>
      <c r="T148" t="str">
        <f t="shared" si="8"/>
        <v>BERGEN</v>
      </c>
      <c r="U148" t="str">
        <f t="shared" si="9"/>
        <v>Cape May|BERGEN</v>
      </c>
      <c r="V148" t="str">
        <f>IF($B148="","",IF(R148="No Encompass Match","THEM",IF(R148="Not Mapped","Unable to Determine",IF(T148="SALES","Unable to Determine",IFERROR(INDEX('Master - US vs THEM'!$F:$F,MATCH(U148,'Master - US vs THEM'!$G:$G,0)),"No Territory Data")))))</f>
        <v>US</v>
      </c>
      <c r="W148" t="str">
        <f t="shared" si="10"/>
        <v>OK</v>
      </c>
      <c r="X148" t="str">
        <f t="shared" si="11"/>
        <v>US</v>
      </c>
    </row>
    <row r="149" spans="1:24" x14ac:dyDescent="0.2">
      <c r="A149">
        <v>148</v>
      </c>
      <c r="B149" t="s">
        <v>839</v>
      </c>
      <c r="C149" t="s">
        <v>840</v>
      </c>
      <c r="D149" t="s">
        <v>48</v>
      </c>
      <c r="E149" t="s">
        <v>841</v>
      </c>
      <c r="F149" t="s">
        <v>842</v>
      </c>
      <c r="G149" t="s">
        <v>843</v>
      </c>
      <c r="H149" t="s">
        <v>8</v>
      </c>
      <c r="I149" t="s">
        <v>85</v>
      </c>
      <c r="J149" t="s">
        <v>535</v>
      </c>
      <c r="K149" t="s">
        <v>358</v>
      </c>
      <c r="L149" t="s">
        <v>155</v>
      </c>
      <c r="M149">
        <v>1</v>
      </c>
      <c r="N149" t="s">
        <v>875</v>
      </c>
      <c r="O149" t="str">
        <f>IF($B149="","",IFERROR(IF(ISNUMBER(MATCH($K149,'Brand Family Territory (Enc)'!$A$2:$A$296,0)),$K149,""),""))</f>
        <v/>
      </c>
      <c r="P149" t="str">
        <f>IF($B149="","",IFERROR(INDEX('Brand Crosswalk'!$F$2:$F$200,MATCH($K149,'Brand Crosswalk'!$A$2:$A$200,0)),"Not in Crosswalk"))</f>
        <v>Mapped</v>
      </c>
      <c r="Q149" t="str">
        <f>IF($B149="","",IFERROR(INDEX('Brand Crosswalk'!$C$2:$C$200,MATCH($K149,'Brand Crosswalk'!$A$2:$A$200,0)),""))</f>
        <v>Samuel Adams</v>
      </c>
      <c r="R149" t="str">
        <f>IF($B149="","",IF(O149&lt;&gt;"",O149,IF(P149="Mapped",Q149,IF(P149="No Encompass Match","No Encompass Match",IFERROR(VLOOKUP(IF($K149="",$J149,$K149),'Brands (Enc)'!$C$2:$D$2699,2,FALSE),"Not Mapped")))))</f>
        <v>Samuel Adams</v>
      </c>
      <c r="S149" t="str">
        <f>IF($B149="","",IFERROR(VLOOKUP(VALUE($B149),'Customers Table (Enc)'!$A:$I,9,FALSE),"Not Found"))</f>
        <v>Bergen</v>
      </c>
      <c r="T149" t="str">
        <f t="shared" si="8"/>
        <v>BERGEN</v>
      </c>
      <c r="U149" t="str">
        <f t="shared" si="9"/>
        <v>Samuel Adams|BERGEN</v>
      </c>
      <c r="V149" t="str">
        <f>IF($B149="","",IF(R149="No Encompass Match","THEM",IF(R149="Not Mapped","Unable to Determine",IF(T149="SALES","Unable to Determine",IFERROR(INDEX('Master - US vs THEM'!$F:$F,MATCH(U149,'Master - US vs THEM'!$G:$G,0)),"No Territory Data")))))</f>
        <v>US</v>
      </c>
      <c r="W149" t="str">
        <f t="shared" si="10"/>
        <v>OK</v>
      </c>
      <c r="X149" t="str">
        <f t="shared" si="11"/>
        <v>US</v>
      </c>
    </row>
    <row r="150" spans="1:24" x14ac:dyDescent="0.2">
      <c r="A150">
        <v>149</v>
      </c>
      <c r="B150" t="s">
        <v>839</v>
      </c>
      <c r="C150" t="s">
        <v>840</v>
      </c>
      <c r="D150" t="s">
        <v>48</v>
      </c>
      <c r="E150" t="s">
        <v>841</v>
      </c>
      <c r="F150" t="s">
        <v>842</v>
      </c>
      <c r="G150" t="s">
        <v>843</v>
      </c>
      <c r="H150" t="s">
        <v>8</v>
      </c>
      <c r="I150" t="s">
        <v>85</v>
      </c>
      <c r="J150" t="s">
        <v>2086</v>
      </c>
      <c r="K150" t="s">
        <v>166</v>
      </c>
      <c r="L150" t="s">
        <v>141</v>
      </c>
      <c r="M150">
        <v>1</v>
      </c>
      <c r="N150" t="s">
        <v>875</v>
      </c>
      <c r="O150" t="str">
        <f>IF($B150="","",IFERROR(IF(ISNUMBER(MATCH($K150,'Brand Family Territory (Enc)'!$A$2:$A$296,0)),$K150,""),""))</f>
        <v>BLUE MOON</v>
      </c>
      <c r="P150" t="str">
        <f>IF($B150="","",IFERROR(INDEX('Brand Crosswalk'!$F$2:$F$200,MATCH($K150,'Brand Crosswalk'!$A$2:$A$200,0)),"Not in Crosswalk"))</f>
        <v>Not in Crosswalk</v>
      </c>
      <c r="Q150" t="str">
        <f>IF($B150="","",IFERROR(INDEX('Brand Crosswalk'!$C$2:$C$200,MATCH($K150,'Brand Crosswalk'!$A$2:$A$200,0)),""))</f>
        <v/>
      </c>
      <c r="R150" t="str">
        <f>IF($B150="","",IF(O150&lt;&gt;"",O150,IF(P150="Mapped",Q150,IF(P150="No Encompass Match","No Encompass Match",IFERROR(VLOOKUP(IF($K150="",$J150,$K150),'Brands (Enc)'!$C$2:$D$2699,2,FALSE),"Not Mapped")))))</f>
        <v>BLUE MOON</v>
      </c>
      <c r="S150" t="str">
        <f>IF($B150="","",IFERROR(VLOOKUP(VALUE($B150),'Customers Table (Enc)'!$A:$I,9,FALSE),"Not Found"))</f>
        <v>Bergen</v>
      </c>
      <c r="T150" t="str">
        <f t="shared" si="8"/>
        <v>BERGEN</v>
      </c>
      <c r="U150" t="str">
        <f t="shared" si="9"/>
        <v>BLUE MOON|BERGEN</v>
      </c>
      <c r="V150" t="str">
        <f>IF($B150="","",IF(R150="No Encompass Match","THEM",IF(R150="Not Mapped","Unable to Determine",IF(T150="SALES","Unable to Determine",IFERROR(INDEX('Master - US vs THEM'!$F:$F,MATCH(U150,'Master - US vs THEM'!$G:$G,0)),"No Territory Data")))))</f>
        <v>US</v>
      </c>
      <c r="W150" t="str">
        <f t="shared" si="10"/>
        <v>OK</v>
      </c>
      <c r="X150" t="str">
        <f t="shared" si="11"/>
        <v>US</v>
      </c>
    </row>
    <row r="151" spans="1:24" x14ac:dyDescent="0.2">
      <c r="A151">
        <v>150</v>
      </c>
      <c r="B151" t="s">
        <v>839</v>
      </c>
      <c r="C151" t="s">
        <v>840</v>
      </c>
      <c r="D151" t="s">
        <v>48</v>
      </c>
      <c r="E151" t="s">
        <v>841</v>
      </c>
      <c r="F151" t="s">
        <v>842</v>
      </c>
      <c r="G151" t="s">
        <v>843</v>
      </c>
      <c r="H151" t="s">
        <v>8</v>
      </c>
      <c r="I151" t="s">
        <v>85</v>
      </c>
      <c r="J151" t="s">
        <v>338</v>
      </c>
      <c r="K151" t="s">
        <v>34</v>
      </c>
      <c r="L151" t="s">
        <v>34</v>
      </c>
      <c r="M151">
        <v>1</v>
      </c>
      <c r="N151" t="s">
        <v>875</v>
      </c>
      <c r="O151" t="str">
        <f>IF($B151="","",IFERROR(IF(ISNUMBER(MATCH($K151,'Brand Family Territory (Enc)'!$A$2:$A$296,0)),$K151,""),""))</f>
        <v/>
      </c>
      <c r="P151" t="str">
        <f>IF($B151="","",IFERROR(INDEX('Brand Crosswalk'!$F$2:$F$200,MATCH($K151,'Brand Crosswalk'!$A$2:$A$200,0)),"Not in Crosswalk"))</f>
        <v>Mapped</v>
      </c>
      <c r="Q151" t="str">
        <f>IF($B151="","",IFERROR(INDEX('Brand Crosswalk'!$C$2:$C$200,MATCH($K151,'Brand Crosswalk'!$A$2:$A$200,0)),""))</f>
        <v>Sierra Nevada</v>
      </c>
      <c r="R151" t="str">
        <f>IF($B151="","",IF(O151&lt;&gt;"",O151,IF(P151="Mapped",Q151,IF(P151="No Encompass Match","No Encompass Match",IFERROR(VLOOKUP(IF($K151="",$J151,$K151),'Brands (Enc)'!$C$2:$D$2699,2,FALSE),"Not Mapped")))))</f>
        <v>Sierra Nevada</v>
      </c>
      <c r="S151" t="str">
        <f>IF($B151="","",IFERROR(VLOOKUP(VALUE($B151),'Customers Table (Enc)'!$A:$I,9,FALSE),"Not Found"))</f>
        <v>Bergen</v>
      </c>
      <c r="T151" t="str">
        <f t="shared" si="8"/>
        <v>BERGEN</v>
      </c>
      <c r="U151" t="str">
        <f t="shared" si="9"/>
        <v>Sierra Nevada|BERGEN</v>
      </c>
      <c r="V151" t="str">
        <f>IF($B151="","",IF(R151="No Encompass Match","THEM",IF(R151="Not Mapped","Unable to Determine",IF(T151="SALES","Unable to Determine",IFERROR(INDEX('Master - US vs THEM'!$F:$F,MATCH(U151,'Master - US vs THEM'!$G:$G,0)),"No Territory Data")))))</f>
        <v>US</v>
      </c>
      <c r="W151" t="str">
        <f t="shared" si="10"/>
        <v>OK</v>
      </c>
      <c r="X151" t="str">
        <f t="shared" si="11"/>
        <v>US</v>
      </c>
    </row>
    <row r="152" spans="1:24" x14ac:dyDescent="0.2">
      <c r="A152">
        <v>151</v>
      </c>
      <c r="B152" t="s">
        <v>839</v>
      </c>
      <c r="C152" t="s">
        <v>840</v>
      </c>
      <c r="D152" t="s">
        <v>48</v>
      </c>
      <c r="E152" t="s">
        <v>841</v>
      </c>
      <c r="F152" t="s">
        <v>842</v>
      </c>
      <c r="G152" t="s">
        <v>843</v>
      </c>
      <c r="H152" t="s">
        <v>8</v>
      </c>
      <c r="I152" t="s">
        <v>85</v>
      </c>
      <c r="J152" t="s">
        <v>181</v>
      </c>
      <c r="K152" t="s">
        <v>182</v>
      </c>
      <c r="L152" t="s">
        <v>24</v>
      </c>
      <c r="M152">
        <v>1</v>
      </c>
      <c r="N152" t="s">
        <v>875</v>
      </c>
      <c r="O152" t="str">
        <f>IF($B152="","",IFERROR(IF(ISNUMBER(MATCH($K152,'Brand Family Territory (Enc)'!$A$2:$A$296,0)),$K152,""),""))</f>
        <v/>
      </c>
      <c r="P152" t="str">
        <f>IF($B152="","",IFERROR(INDEX('Brand Crosswalk'!$F$2:$F$200,MATCH($K152,'Brand Crosswalk'!$A$2:$A$200,0)),"Not in Crosswalk"))</f>
        <v>Mapped</v>
      </c>
      <c r="Q152" t="str">
        <f>IF($B152="","",IFERROR(INDEX('Brand Crosswalk'!$C$2:$C$200,MATCH($K152,'Brand Crosswalk'!$A$2:$A$200,0)),""))</f>
        <v>Modelo Especial</v>
      </c>
      <c r="R152" t="str">
        <f>IF($B152="","",IF(O152&lt;&gt;"",O152,IF(P152="Mapped",Q152,IF(P152="No Encompass Match","No Encompass Match",IFERROR(VLOOKUP(IF($K152="",$J152,$K152),'Brands (Enc)'!$C$2:$D$2699,2,FALSE),"Not Mapped")))))</f>
        <v>Modelo Especial</v>
      </c>
      <c r="S152" t="str">
        <f>IF($B152="","",IFERROR(VLOOKUP(VALUE($B152),'Customers Table (Enc)'!$A:$I,9,FALSE),"Not Found"))</f>
        <v>Bergen</v>
      </c>
      <c r="T152" t="str">
        <f t="shared" si="8"/>
        <v>BERGEN</v>
      </c>
      <c r="U152" t="str">
        <f t="shared" si="9"/>
        <v>Modelo Especial|BERGEN</v>
      </c>
      <c r="V152" t="str">
        <f>IF($B152="","",IF(R152="No Encompass Match","THEM",IF(R152="Not Mapped","Unable to Determine",IF(T152="SALES","Unable to Determine",IFERROR(INDEX('Master - US vs THEM'!$F:$F,MATCH(U152,'Master - US vs THEM'!$G:$G,0)),"No Territory Data")))))</f>
        <v>US</v>
      </c>
      <c r="W152" t="str">
        <f t="shared" si="10"/>
        <v>OK</v>
      </c>
      <c r="X152" t="str">
        <f t="shared" si="11"/>
        <v>US</v>
      </c>
    </row>
    <row r="153" spans="1:24" x14ac:dyDescent="0.2">
      <c r="A153">
        <v>152</v>
      </c>
      <c r="B153" t="s">
        <v>839</v>
      </c>
      <c r="C153" t="s">
        <v>840</v>
      </c>
      <c r="D153" t="s">
        <v>48</v>
      </c>
      <c r="E153" t="s">
        <v>841</v>
      </c>
      <c r="F153" t="s">
        <v>842</v>
      </c>
      <c r="G153" t="s">
        <v>843</v>
      </c>
      <c r="H153" t="s">
        <v>8</v>
      </c>
      <c r="I153" t="s">
        <v>85</v>
      </c>
      <c r="J153" t="s">
        <v>609</v>
      </c>
      <c r="K153" t="s">
        <v>610</v>
      </c>
      <c r="L153" t="s">
        <v>468</v>
      </c>
      <c r="M153">
        <v>1</v>
      </c>
      <c r="N153" t="s">
        <v>875</v>
      </c>
      <c r="O153" t="str">
        <f>IF($B153="","",IFERROR(IF(ISNUMBER(MATCH($K153,'Brand Family Territory (Enc)'!$A$2:$A$296,0)),$K153,""),""))</f>
        <v/>
      </c>
      <c r="P153" t="str">
        <f>IF($B153="","",IFERROR(INDEX('Brand Crosswalk'!$F$2:$F$200,MATCH($K153,'Brand Crosswalk'!$A$2:$A$200,0)),"Not in Crosswalk"))</f>
        <v>Mapped</v>
      </c>
      <c r="Q153" t="str">
        <f>IF($B153="","",IFERROR(INDEX('Brand Crosswalk'!$C$2:$C$200,MATCH($K153,'Brand Crosswalk'!$A$2:$A$200,0)),""))</f>
        <v>Pabst Blue Ribbon</v>
      </c>
      <c r="R153" t="str">
        <f>IF($B153="","",IF(O153&lt;&gt;"",O153,IF(P153="Mapped",Q153,IF(P153="No Encompass Match","No Encompass Match",IFERROR(VLOOKUP(IF($K153="",$J153,$K153),'Brands (Enc)'!$C$2:$D$2699,2,FALSE),"Not Mapped")))))</f>
        <v>Pabst Blue Ribbon</v>
      </c>
      <c r="S153" t="str">
        <f>IF($B153="","",IFERROR(VLOOKUP(VALUE($B153),'Customers Table (Enc)'!$A:$I,9,FALSE),"Not Found"))</f>
        <v>Bergen</v>
      </c>
      <c r="T153" t="str">
        <f t="shared" si="8"/>
        <v>BERGEN</v>
      </c>
      <c r="U153" t="str">
        <f t="shared" si="9"/>
        <v>Pabst Blue Ribbon|BERGEN</v>
      </c>
      <c r="V153" t="str">
        <f>IF($B153="","",IF(R153="No Encompass Match","THEM",IF(R153="Not Mapped","Unable to Determine",IF(T153="SALES","Unable to Determine",IFERROR(INDEX('Master - US vs THEM'!$F:$F,MATCH(U153,'Master - US vs THEM'!$G:$G,0)),"No Territory Data")))))</f>
        <v>US</v>
      </c>
      <c r="W153" t="str">
        <f t="shared" si="10"/>
        <v>OK</v>
      </c>
      <c r="X153" t="str">
        <f t="shared" si="11"/>
        <v>US</v>
      </c>
    </row>
    <row r="154" spans="1:24" x14ac:dyDescent="0.2">
      <c r="A154">
        <v>153</v>
      </c>
      <c r="B154" t="s">
        <v>839</v>
      </c>
      <c r="C154" t="s">
        <v>840</v>
      </c>
      <c r="D154" t="s">
        <v>48</v>
      </c>
      <c r="E154" t="s">
        <v>841</v>
      </c>
      <c r="F154" t="s">
        <v>842</v>
      </c>
      <c r="G154" t="s">
        <v>843</v>
      </c>
      <c r="H154" t="s">
        <v>8</v>
      </c>
      <c r="I154" t="s">
        <v>85</v>
      </c>
      <c r="J154" t="s">
        <v>1137</v>
      </c>
      <c r="K154" t="s">
        <v>212</v>
      </c>
      <c r="L154" t="s">
        <v>88</v>
      </c>
      <c r="M154">
        <v>1</v>
      </c>
      <c r="N154" t="s">
        <v>875</v>
      </c>
      <c r="O154" t="str">
        <f>IF($B154="","",IFERROR(IF(ISNUMBER(MATCH($K154,'Brand Family Territory (Enc)'!$A$2:$A$296,0)),$K154,""),""))</f>
        <v/>
      </c>
      <c r="P154" t="str">
        <f>IF($B154="","",IFERROR(INDEX('Brand Crosswalk'!$F$2:$F$200,MATCH($K154,'Brand Crosswalk'!$A$2:$A$200,0)),"Not in Crosswalk"))</f>
        <v>Mapped</v>
      </c>
      <c r="Q154" t="str">
        <f>IF($B154="","",IFERROR(INDEX('Brand Crosswalk'!$C$2:$C$200,MATCH($K154,'Brand Crosswalk'!$A$2:$A$200,0)),""))</f>
        <v>Victory</v>
      </c>
      <c r="R154" t="str">
        <f>IF($B154="","",IF(O154&lt;&gt;"",O154,IF(P154="Mapped",Q154,IF(P154="No Encompass Match","No Encompass Match",IFERROR(VLOOKUP(IF($K154="",$J154,$K154),'Brands (Enc)'!$C$2:$D$2699,2,FALSE),"Not Mapped")))))</f>
        <v>Victory</v>
      </c>
      <c r="S154" t="str">
        <f>IF($B154="","",IFERROR(VLOOKUP(VALUE($B154),'Customers Table (Enc)'!$A:$I,9,FALSE),"Not Found"))</f>
        <v>Bergen</v>
      </c>
      <c r="T154" t="str">
        <f t="shared" si="8"/>
        <v>BERGEN</v>
      </c>
      <c r="U154" t="str">
        <f t="shared" si="9"/>
        <v>Victory|BERGEN</v>
      </c>
      <c r="V154" t="str">
        <f>IF($B154="","",IF(R154="No Encompass Match","THEM",IF(R154="Not Mapped","Unable to Determine",IF(T154="SALES","Unable to Determine",IFERROR(INDEX('Master - US vs THEM'!$F:$F,MATCH(U154,'Master - US vs THEM'!$G:$G,0)),"No Territory Data")))))</f>
        <v>US</v>
      </c>
      <c r="W154" t="str">
        <f t="shared" si="10"/>
        <v>OK</v>
      </c>
      <c r="X154" t="str">
        <f t="shared" si="11"/>
        <v>US</v>
      </c>
    </row>
    <row r="155" spans="1:24" x14ac:dyDescent="0.2">
      <c r="A155">
        <v>154</v>
      </c>
      <c r="B155" t="s">
        <v>839</v>
      </c>
      <c r="C155" t="s">
        <v>840</v>
      </c>
      <c r="D155" t="s">
        <v>48</v>
      </c>
      <c r="E155" t="s">
        <v>841</v>
      </c>
      <c r="F155" t="s">
        <v>842</v>
      </c>
      <c r="G155" t="s">
        <v>843</v>
      </c>
      <c r="H155" t="s">
        <v>8</v>
      </c>
      <c r="I155" t="s">
        <v>85</v>
      </c>
      <c r="J155" t="s">
        <v>397</v>
      </c>
      <c r="K155" t="s">
        <v>398</v>
      </c>
      <c r="L155" t="s">
        <v>399</v>
      </c>
      <c r="M155">
        <v>1</v>
      </c>
      <c r="N155" t="s">
        <v>21</v>
      </c>
      <c r="O155" t="str">
        <f>IF($B155="","",IFERROR(IF(ISNUMBER(MATCH($K155,'Brand Family Territory (Enc)'!$A$2:$A$296,0)),$K155,""),""))</f>
        <v/>
      </c>
      <c r="P155" t="str">
        <f>IF($B155="","",IFERROR(INDEX('Brand Crosswalk'!$F$2:$F$200,MATCH($K155,'Brand Crosswalk'!$A$2:$A$200,0)),"Not in Crosswalk"))</f>
        <v>Mapped</v>
      </c>
      <c r="Q155" t="str">
        <f>IF($B155="","",IFERROR(INDEX('Brand Crosswalk'!$C$2:$C$200,MATCH($K155,'Brand Crosswalk'!$A$2:$A$200,0)),""))</f>
        <v>Doc's</v>
      </c>
      <c r="R155" t="str">
        <f>IF($B155="","",IF(O155&lt;&gt;"",O155,IF(P155="Mapped",Q155,IF(P155="No Encompass Match","No Encompass Match",IFERROR(VLOOKUP(IF($K155="",$J155,$K155),'Brands (Enc)'!$C$2:$D$2699,2,FALSE),"Not Mapped")))))</f>
        <v>Doc's</v>
      </c>
      <c r="S155" t="str">
        <f>IF($B155="","",IFERROR(VLOOKUP(VALUE($B155),'Customers Table (Enc)'!$A:$I,9,FALSE),"Not Found"))</f>
        <v>Bergen</v>
      </c>
      <c r="T155" t="str">
        <f t="shared" si="8"/>
        <v>BERGEN</v>
      </c>
      <c r="U155" t="str">
        <f t="shared" si="9"/>
        <v>Doc's|BERGEN</v>
      </c>
      <c r="V155" t="str">
        <f>IF($B155="","",IF(R155="No Encompass Match","THEM",IF(R155="Not Mapped","Unable to Determine",IF(T155="SALES","Unable to Determine",IFERROR(INDEX('Master - US vs THEM'!$F:$F,MATCH(U155,'Master - US vs THEM'!$G:$G,0)),"No Territory Data")))))</f>
        <v>US</v>
      </c>
      <c r="W155" t="str">
        <f t="shared" si="10"/>
        <v>MISMATCH</v>
      </c>
      <c r="X155" t="str">
        <f t="shared" si="11"/>
        <v>US</v>
      </c>
    </row>
    <row r="156" spans="1:24" x14ac:dyDescent="0.2">
      <c r="A156">
        <v>155</v>
      </c>
      <c r="B156" t="s">
        <v>839</v>
      </c>
      <c r="C156" t="s">
        <v>840</v>
      </c>
      <c r="D156" t="s">
        <v>48</v>
      </c>
      <c r="E156" t="s">
        <v>841</v>
      </c>
      <c r="F156" t="s">
        <v>842</v>
      </c>
      <c r="G156" t="s">
        <v>843</v>
      </c>
      <c r="H156" t="s">
        <v>8</v>
      </c>
      <c r="I156" t="s">
        <v>85</v>
      </c>
      <c r="J156" t="s">
        <v>906</v>
      </c>
      <c r="K156" t="s">
        <v>192</v>
      </c>
      <c r="L156" t="s">
        <v>120</v>
      </c>
      <c r="M156">
        <v>1</v>
      </c>
      <c r="N156" t="s">
        <v>875</v>
      </c>
      <c r="O156" t="str">
        <f>IF($B156="","",IFERROR(IF(ISNUMBER(MATCH($K156,'Brand Family Territory (Enc)'!$A$2:$A$296,0)),$K156,""),""))</f>
        <v/>
      </c>
      <c r="P156" t="str">
        <f>IF($B156="","",IFERROR(INDEX('Brand Crosswalk'!$F$2:$F$200,MATCH($K156,'Brand Crosswalk'!$A$2:$A$200,0)),"Not in Crosswalk"))</f>
        <v>Mapped</v>
      </c>
      <c r="Q156" t="str">
        <f>IF($B156="","",IFERROR(INDEX('Brand Crosswalk'!$C$2:$C$200,MATCH($K156,'Brand Crosswalk'!$A$2:$A$200,0)),""))</f>
        <v>Montauk</v>
      </c>
      <c r="R156" t="str">
        <f>IF($B156="","",IF(O156&lt;&gt;"",O156,IF(P156="Mapped",Q156,IF(P156="No Encompass Match","No Encompass Match",IFERROR(VLOOKUP(IF($K156="",$J156,$K156),'Brands (Enc)'!$C$2:$D$2699,2,FALSE),"Not Mapped")))))</f>
        <v>Montauk</v>
      </c>
      <c r="S156" t="str">
        <f>IF($B156="","",IFERROR(VLOOKUP(VALUE($B156),'Customers Table (Enc)'!$A:$I,9,FALSE),"Not Found"))</f>
        <v>Bergen</v>
      </c>
      <c r="T156" t="str">
        <f t="shared" si="8"/>
        <v>BERGEN</v>
      </c>
      <c r="U156" t="str">
        <f t="shared" si="9"/>
        <v>Montauk|BERGEN</v>
      </c>
      <c r="V156" t="str">
        <f>IF($B156="","",IF(R156="No Encompass Match","THEM",IF(R156="Not Mapped","Unable to Determine",IF(T156="SALES","Unable to Determine",IFERROR(INDEX('Master - US vs THEM'!$F:$F,MATCH(U156,'Master - US vs THEM'!$G:$G,0)),"No Territory Data")))))</f>
        <v>US</v>
      </c>
      <c r="W156" t="str">
        <f t="shared" si="10"/>
        <v>OK</v>
      </c>
      <c r="X156" t="str">
        <f t="shared" si="11"/>
        <v>US</v>
      </c>
    </row>
    <row r="157" spans="1:24" x14ac:dyDescent="0.2">
      <c r="A157">
        <v>156</v>
      </c>
      <c r="B157" t="s">
        <v>839</v>
      </c>
      <c r="C157" t="s">
        <v>840</v>
      </c>
      <c r="D157" t="s">
        <v>48</v>
      </c>
      <c r="E157" t="s">
        <v>841</v>
      </c>
      <c r="F157" t="s">
        <v>842</v>
      </c>
      <c r="G157" t="s">
        <v>843</v>
      </c>
      <c r="H157" t="s">
        <v>8</v>
      </c>
      <c r="I157" t="s">
        <v>85</v>
      </c>
      <c r="J157" t="s">
        <v>142</v>
      </c>
      <c r="K157" t="s">
        <v>143</v>
      </c>
      <c r="L157" t="s">
        <v>141</v>
      </c>
      <c r="M157">
        <v>1</v>
      </c>
      <c r="N157" t="s">
        <v>875</v>
      </c>
      <c r="O157" t="str">
        <f>IF($B157="","",IFERROR(IF(ISNUMBER(MATCH($K157,'Brand Family Territory (Enc)'!$A$2:$A$296,0)),$K157,""),""))</f>
        <v/>
      </c>
      <c r="P157" t="str">
        <f>IF($B157="","",IFERROR(INDEX('Brand Crosswalk'!$F$2:$F$200,MATCH($K157,'Brand Crosswalk'!$A$2:$A$200,0)),"Not in Crosswalk"))</f>
        <v>Mapped</v>
      </c>
      <c r="Q157" t="str">
        <f>IF($B157="","",IFERROR(INDEX('Brand Crosswalk'!$C$2:$C$200,MATCH($K157,'Brand Crosswalk'!$A$2:$A$200,0)),""))</f>
        <v>Lite</v>
      </c>
      <c r="R157" t="str">
        <f>IF($B157="","",IF(O157&lt;&gt;"",O157,IF(P157="Mapped",Q157,IF(P157="No Encompass Match","No Encompass Match",IFERROR(VLOOKUP(IF($K157="",$J157,$K157),'Brands (Enc)'!$C$2:$D$2699,2,FALSE),"Not Mapped")))))</f>
        <v>Lite</v>
      </c>
      <c r="S157" t="str">
        <f>IF($B157="","",IFERROR(VLOOKUP(VALUE($B157),'Customers Table (Enc)'!$A:$I,9,FALSE),"Not Found"))</f>
        <v>Bergen</v>
      </c>
      <c r="T157" t="str">
        <f t="shared" si="8"/>
        <v>BERGEN</v>
      </c>
      <c r="U157" t="str">
        <f t="shared" si="9"/>
        <v>Lite|BERGEN</v>
      </c>
      <c r="V157" t="str">
        <f>IF($B157="","",IF(R157="No Encompass Match","THEM",IF(R157="Not Mapped","Unable to Determine",IF(T157="SALES","Unable to Determine",IFERROR(INDEX('Master - US vs THEM'!$F:$F,MATCH(U157,'Master - US vs THEM'!$G:$G,0)),"No Territory Data")))))</f>
        <v>US</v>
      </c>
      <c r="W157" t="str">
        <f t="shared" si="10"/>
        <v>OK</v>
      </c>
      <c r="X157" t="str">
        <f t="shared" si="11"/>
        <v>US</v>
      </c>
    </row>
    <row r="158" spans="1:24" x14ac:dyDescent="0.2">
      <c r="A158">
        <v>157</v>
      </c>
      <c r="B158" t="s">
        <v>839</v>
      </c>
      <c r="C158" t="s">
        <v>840</v>
      </c>
      <c r="D158" t="s">
        <v>48</v>
      </c>
      <c r="E158" t="s">
        <v>841</v>
      </c>
      <c r="F158" t="s">
        <v>842</v>
      </c>
      <c r="G158" t="s">
        <v>843</v>
      </c>
      <c r="H158" t="s">
        <v>8</v>
      </c>
      <c r="I158" t="s">
        <v>85</v>
      </c>
      <c r="J158" t="s">
        <v>340</v>
      </c>
      <c r="K158" t="s">
        <v>154</v>
      </c>
      <c r="L158" t="s">
        <v>155</v>
      </c>
      <c r="M158">
        <v>1</v>
      </c>
      <c r="N158" t="s">
        <v>875</v>
      </c>
      <c r="O158" t="str">
        <f>IF($B158="","",IFERROR(IF(ISNUMBER(MATCH($K158,'Brand Family Territory (Enc)'!$A$2:$A$296,0)),$K158,""),""))</f>
        <v>SAMUEL ADAMS</v>
      </c>
      <c r="P158" t="str">
        <f>IF($B158="","",IFERROR(INDEX('Brand Crosswalk'!$F$2:$F$200,MATCH($K158,'Brand Crosswalk'!$A$2:$A$200,0)),"Not in Crosswalk"))</f>
        <v>Not in Crosswalk</v>
      </c>
      <c r="Q158" t="str">
        <f>IF($B158="","",IFERROR(INDEX('Brand Crosswalk'!$C$2:$C$200,MATCH($K158,'Brand Crosswalk'!$A$2:$A$200,0)),""))</f>
        <v/>
      </c>
      <c r="R158" t="str">
        <f>IF($B158="","",IF(O158&lt;&gt;"",O158,IF(P158="Mapped",Q158,IF(P158="No Encompass Match","No Encompass Match",IFERROR(VLOOKUP(IF($K158="",$J158,$K158),'Brands (Enc)'!$C$2:$D$2699,2,FALSE),"Not Mapped")))))</f>
        <v>SAMUEL ADAMS</v>
      </c>
      <c r="S158" t="str">
        <f>IF($B158="","",IFERROR(VLOOKUP(VALUE($B158),'Customers Table (Enc)'!$A:$I,9,FALSE),"Not Found"))</f>
        <v>Bergen</v>
      </c>
      <c r="T158" t="str">
        <f t="shared" si="8"/>
        <v>BERGEN</v>
      </c>
      <c r="U158" t="str">
        <f t="shared" si="9"/>
        <v>SAMUEL ADAMS|BERGEN</v>
      </c>
      <c r="V158" t="str">
        <f>IF($B158="","",IF(R158="No Encompass Match","THEM",IF(R158="Not Mapped","Unable to Determine",IF(T158="SALES","Unable to Determine",IFERROR(INDEX('Master - US vs THEM'!$F:$F,MATCH(U158,'Master - US vs THEM'!$G:$G,0)),"No Territory Data")))))</f>
        <v>US</v>
      </c>
      <c r="W158" t="str">
        <f t="shared" si="10"/>
        <v>OK</v>
      </c>
      <c r="X158" t="str">
        <f t="shared" si="11"/>
        <v>US</v>
      </c>
    </row>
    <row r="159" spans="1:24" x14ac:dyDescent="0.2">
      <c r="A159">
        <v>158</v>
      </c>
      <c r="B159" t="s">
        <v>835</v>
      </c>
      <c r="C159" t="s">
        <v>836</v>
      </c>
      <c r="D159" t="s">
        <v>67</v>
      </c>
      <c r="E159" t="s">
        <v>837</v>
      </c>
      <c r="F159" t="s">
        <v>597</v>
      </c>
      <c r="G159" t="s">
        <v>838</v>
      </c>
      <c r="H159" t="s">
        <v>8</v>
      </c>
      <c r="I159" t="s">
        <v>71</v>
      </c>
      <c r="J159" t="s">
        <v>2086</v>
      </c>
      <c r="K159" t="s">
        <v>166</v>
      </c>
      <c r="L159" t="s">
        <v>141</v>
      </c>
      <c r="M159">
        <v>1</v>
      </c>
      <c r="N159" t="s">
        <v>875</v>
      </c>
      <c r="O159" t="str">
        <f>IF($B159="","",IFERROR(IF(ISNUMBER(MATCH($K159,'Brand Family Territory (Enc)'!$A$2:$A$296,0)),$K159,""),""))</f>
        <v>BLUE MOON</v>
      </c>
      <c r="P159" t="str">
        <f>IF($B159="","",IFERROR(INDEX('Brand Crosswalk'!$F$2:$F$200,MATCH($K159,'Brand Crosswalk'!$A$2:$A$200,0)),"Not in Crosswalk"))</f>
        <v>Not in Crosswalk</v>
      </c>
      <c r="Q159" t="str">
        <f>IF($B159="","",IFERROR(INDEX('Brand Crosswalk'!$C$2:$C$200,MATCH($K159,'Brand Crosswalk'!$A$2:$A$200,0)),""))</f>
        <v/>
      </c>
      <c r="R159" t="str">
        <f>IF($B159="","",IF(O159&lt;&gt;"",O159,IF(P159="Mapped",Q159,IF(P159="No Encompass Match","No Encompass Match",IFERROR(VLOOKUP(IF($K159="",$J159,$K159),'Brands (Enc)'!$C$2:$D$2699,2,FALSE),"Not Mapped")))))</f>
        <v>BLUE MOON</v>
      </c>
      <c r="S159" t="str">
        <f>IF($B159="","",IFERROR(VLOOKUP(VALUE($B159),'Customers Table (Enc)'!$A:$I,9,FALSE),"Not Found"))</f>
        <v>Morris</v>
      </c>
      <c r="T159" t="str">
        <f t="shared" si="8"/>
        <v>MORRIS 1</v>
      </c>
      <c r="U159" t="str">
        <f t="shared" si="9"/>
        <v>BLUE MOON|MORRIS 1</v>
      </c>
      <c r="V159" t="str">
        <f>IF($B159="","",IF(R159="No Encompass Match","THEM",IF(R159="Not Mapped","Unable to Determine",IF(T159="SALES","Unable to Determine",IFERROR(INDEX('Master - US vs THEM'!$F:$F,MATCH(U159,'Master - US vs THEM'!$G:$G,0)),"No Territory Data")))))</f>
        <v>US</v>
      </c>
      <c r="W159" t="str">
        <f t="shared" si="10"/>
        <v>OK</v>
      </c>
      <c r="X159" t="str">
        <f t="shared" si="11"/>
        <v>US</v>
      </c>
    </row>
    <row r="160" spans="1:24" x14ac:dyDescent="0.2">
      <c r="A160">
        <v>159</v>
      </c>
      <c r="B160" t="s">
        <v>835</v>
      </c>
      <c r="C160" t="s">
        <v>836</v>
      </c>
      <c r="D160" t="s">
        <v>67</v>
      </c>
      <c r="E160" t="s">
        <v>837</v>
      </c>
      <c r="F160" t="s">
        <v>597</v>
      </c>
      <c r="G160" t="s">
        <v>838</v>
      </c>
      <c r="H160" t="s">
        <v>8</v>
      </c>
      <c r="I160" t="s">
        <v>71</v>
      </c>
      <c r="J160" t="s">
        <v>825</v>
      </c>
      <c r="K160" t="s">
        <v>154</v>
      </c>
      <c r="L160" t="s">
        <v>155</v>
      </c>
      <c r="M160">
        <v>1</v>
      </c>
      <c r="N160" t="s">
        <v>21</v>
      </c>
      <c r="O160" t="str">
        <f>IF($B160="","",IFERROR(IF(ISNUMBER(MATCH($K160,'Brand Family Territory (Enc)'!$A$2:$A$296,0)),$K160,""),""))</f>
        <v>SAMUEL ADAMS</v>
      </c>
      <c r="P160" t="str">
        <f>IF($B160="","",IFERROR(INDEX('Brand Crosswalk'!$F$2:$F$200,MATCH($K160,'Brand Crosswalk'!$A$2:$A$200,0)),"Not in Crosswalk"))</f>
        <v>Not in Crosswalk</v>
      </c>
      <c r="Q160" t="str">
        <f>IF($B160="","",IFERROR(INDEX('Brand Crosswalk'!$C$2:$C$200,MATCH($K160,'Brand Crosswalk'!$A$2:$A$200,0)),""))</f>
        <v/>
      </c>
      <c r="R160" t="str">
        <f>IF($B160="","",IF(O160&lt;&gt;"",O160,IF(P160="Mapped",Q160,IF(P160="No Encompass Match","No Encompass Match",IFERROR(VLOOKUP(IF($K160="",$J160,$K160),'Brands (Enc)'!$C$2:$D$2699,2,FALSE),"Not Mapped")))))</f>
        <v>SAMUEL ADAMS</v>
      </c>
      <c r="S160" t="str">
        <f>IF($B160="","",IFERROR(VLOOKUP(VALUE($B160),'Customers Table (Enc)'!$A:$I,9,FALSE),"Not Found"))</f>
        <v>Morris</v>
      </c>
      <c r="T160" t="str">
        <f t="shared" si="8"/>
        <v>MORRIS 1</v>
      </c>
      <c r="U160" t="str">
        <f t="shared" si="9"/>
        <v>SAMUEL ADAMS|MORRIS 1</v>
      </c>
      <c r="V160" t="str">
        <f>IF($B160="","",IF(R160="No Encompass Match","THEM",IF(R160="Not Mapped","Unable to Determine",IF(T160="SALES","Unable to Determine",IFERROR(INDEX('Master - US vs THEM'!$F:$F,MATCH(U160,'Master - US vs THEM'!$G:$G,0)),"No Territory Data")))))</f>
        <v>US</v>
      </c>
      <c r="W160" t="str">
        <f t="shared" si="10"/>
        <v>MISMATCH</v>
      </c>
      <c r="X160" t="str">
        <f t="shared" si="11"/>
        <v>US</v>
      </c>
    </row>
    <row r="161" spans="1:24" x14ac:dyDescent="0.2">
      <c r="A161">
        <v>160</v>
      </c>
      <c r="B161" t="s">
        <v>835</v>
      </c>
      <c r="C161" t="s">
        <v>836</v>
      </c>
      <c r="D161" t="s">
        <v>67</v>
      </c>
      <c r="E161" t="s">
        <v>837</v>
      </c>
      <c r="F161" t="s">
        <v>597</v>
      </c>
      <c r="G161" t="s">
        <v>838</v>
      </c>
      <c r="H161" t="s">
        <v>8</v>
      </c>
      <c r="I161" t="s">
        <v>71</v>
      </c>
      <c r="J161" t="s">
        <v>338</v>
      </c>
      <c r="K161" t="s">
        <v>34</v>
      </c>
      <c r="L161" t="s">
        <v>34</v>
      </c>
      <c r="M161">
        <v>1</v>
      </c>
      <c r="N161" t="s">
        <v>875</v>
      </c>
      <c r="O161" t="str">
        <f>IF($B161="","",IFERROR(IF(ISNUMBER(MATCH($K161,'Brand Family Territory (Enc)'!$A$2:$A$296,0)),$K161,""),""))</f>
        <v/>
      </c>
      <c r="P161" t="str">
        <f>IF($B161="","",IFERROR(INDEX('Brand Crosswalk'!$F$2:$F$200,MATCH($K161,'Brand Crosswalk'!$A$2:$A$200,0)),"Not in Crosswalk"))</f>
        <v>Mapped</v>
      </c>
      <c r="Q161" t="str">
        <f>IF($B161="","",IFERROR(INDEX('Brand Crosswalk'!$C$2:$C$200,MATCH($K161,'Brand Crosswalk'!$A$2:$A$200,0)),""))</f>
        <v>Sierra Nevada</v>
      </c>
      <c r="R161" t="str">
        <f>IF($B161="","",IF(O161&lt;&gt;"",O161,IF(P161="Mapped",Q161,IF(P161="No Encompass Match","No Encompass Match",IFERROR(VLOOKUP(IF($K161="",$J161,$K161),'Brands (Enc)'!$C$2:$D$2699,2,FALSE),"Not Mapped")))))</f>
        <v>Sierra Nevada</v>
      </c>
      <c r="S161" t="str">
        <f>IF($B161="","",IFERROR(VLOOKUP(VALUE($B161),'Customers Table (Enc)'!$A:$I,9,FALSE),"Not Found"))</f>
        <v>Morris</v>
      </c>
      <c r="T161" t="str">
        <f t="shared" si="8"/>
        <v>MORRIS 1</v>
      </c>
      <c r="U161" t="str">
        <f t="shared" si="9"/>
        <v>Sierra Nevada|MORRIS 1</v>
      </c>
      <c r="V161" t="str">
        <f>IF($B161="","",IF(R161="No Encompass Match","THEM",IF(R161="Not Mapped","Unable to Determine",IF(T161="SALES","Unable to Determine",IFERROR(INDEX('Master - US vs THEM'!$F:$F,MATCH(U161,'Master - US vs THEM'!$G:$G,0)),"No Territory Data")))))</f>
        <v>US</v>
      </c>
      <c r="W161" t="str">
        <f t="shared" si="10"/>
        <v>OK</v>
      </c>
      <c r="X161" t="str">
        <f t="shared" si="11"/>
        <v>US</v>
      </c>
    </row>
    <row r="162" spans="1:24" x14ac:dyDescent="0.2">
      <c r="A162">
        <v>161</v>
      </c>
      <c r="B162" t="s">
        <v>835</v>
      </c>
      <c r="C162" t="s">
        <v>836</v>
      </c>
      <c r="D162" t="s">
        <v>67</v>
      </c>
      <c r="E162" t="s">
        <v>837</v>
      </c>
      <c r="F162" t="s">
        <v>597</v>
      </c>
      <c r="G162" t="s">
        <v>838</v>
      </c>
      <c r="H162" t="s">
        <v>8</v>
      </c>
      <c r="I162" t="s">
        <v>71</v>
      </c>
      <c r="J162" t="s">
        <v>227</v>
      </c>
      <c r="K162" t="s">
        <v>209</v>
      </c>
      <c r="L162" t="s">
        <v>210</v>
      </c>
      <c r="M162">
        <v>1</v>
      </c>
      <c r="N162" t="s">
        <v>875</v>
      </c>
      <c r="O162" t="str">
        <f>IF($B162="","",IFERROR(IF(ISNUMBER(MATCH($K162,'Brand Family Territory (Enc)'!$A$2:$A$296,0)),$K162,""),""))</f>
        <v/>
      </c>
      <c r="P162" t="str">
        <f>IF($B162="","",IFERROR(INDEX('Brand Crosswalk'!$F$2:$F$200,MATCH($K162,'Brand Crosswalk'!$A$2:$A$200,0)),"Not in Crosswalk"))</f>
        <v>Mapped</v>
      </c>
      <c r="Q162" t="str">
        <f>IF($B162="","",IFERROR(INDEX('Brand Crosswalk'!$C$2:$C$200,MATCH($K162,'Brand Crosswalk'!$A$2:$A$200,0)),""))</f>
        <v>Cape May</v>
      </c>
      <c r="R162" t="str">
        <f>IF($B162="","",IF(O162&lt;&gt;"",O162,IF(P162="Mapped",Q162,IF(P162="No Encompass Match","No Encompass Match",IFERROR(VLOOKUP(IF($K162="",$J162,$K162),'Brands (Enc)'!$C$2:$D$2699,2,FALSE),"Not Mapped")))))</f>
        <v>Cape May</v>
      </c>
      <c r="S162" t="str">
        <f>IF($B162="","",IFERROR(VLOOKUP(VALUE($B162),'Customers Table (Enc)'!$A:$I,9,FALSE),"Not Found"))</f>
        <v>Morris</v>
      </c>
      <c r="T162" t="str">
        <f t="shared" si="8"/>
        <v>MORRIS 1</v>
      </c>
      <c r="U162" t="str">
        <f t="shared" si="9"/>
        <v>Cape May|MORRIS 1</v>
      </c>
      <c r="V162" t="str">
        <f>IF($B162="","",IF(R162="No Encompass Match","THEM",IF(R162="Not Mapped","Unable to Determine",IF(T162="SALES","Unable to Determine",IFERROR(INDEX('Master - US vs THEM'!$F:$F,MATCH(U162,'Master - US vs THEM'!$G:$G,0)),"No Territory Data")))))</f>
        <v>US</v>
      </c>
      <c r="W162" t="str">
        <f t="shared" si="10"/>
        <v>OK</v>
      </c>
      <c r="X162" t="str">
        <f t="shared" si="11"/>
        <v>US</v>
      </c>
    </row>
    <row r="163" spans="1:24" x14ac:dyDescent="0.2">
      <c r="A163">
        <v>162</v>
      </c>
      <c r="B163" t="s">
        <v>835</v>
      </c>
      <c r="C163" t="s">
        <v>836</v>
      </c>
      <c r="D163" t="s">
        <v>67</v>
      </c>
      <c r="E163" t="s">
        <v>837</v>
      </c>
      <c r="F163" t="s">
        <v>597</v>
      </c>
      <c r="G163" t="s">
        <v>838</v>
      </c>
      <c r="H163" t="s">
        <v>8</v>
      </c>
      <c r="I163" t="s">
        <v>71</v>
      </c>
      <c r="J163" t="s">
        <v>142</v>
      </c>
      <c r="K163" t="s">
        <v>143</v>
      </c>
      <c r="L163" t="s">
        <v>141</v>
      </c>
      <c r="M163">
        <v>1</v>
      </c>
      <c r="N163" t="s">
        <v>875</v>
      </c>
      <c r="O163" t="str">
        <f>IF($B163="","",IFERROR(IF(ISNUMBER(MATCH($K163,'Brand Family Territory (Enc)'!$A$2:$A$296,0)),$K163,""),""))</f>
        <v/>
      </c>
      <c r="P163" t="str">
        <f>IF($B163="","",IFERROR(INDEX('Brand Crosswalk'!$F$2:$F$200,MATCH($K163,'Brand Crosswalk'!$A$2:$A$200,0)),"Not in Crosswalk"))</f>
        <v>Mapped</v>
      </c>
      <c r="Q163" t="str">
        <f>IF($B163="","",IFERROR(INDEX('Brand Crosswalk'!$C$2:$C$200,MATCH($K163,'Brand Crosswalk'!$A$2:$A$200,0)),""))</f>
        <v>Lite</v>
      </c>
      <c r="R163" t="str">
        <f>IF($B163="","",IF(O163&lt;&gt;"",O163,IF(P163="Mapped",Q163,IF(P163="No Encompass Match","No Encompass Match",IFERROR(VLOOKUP(IF($K163="",$J163,$K163),'Brands (Enc)'!$C$2:$D$2699,2,FALSE),"Not Mapped")))))</f>
        <v>Lite</v>
      </c>
      <c r="S163" t="str">
        <f>IF($B163="","",IFERROR(VLOOKUP(VALUE($B163),'Customers Table (Enc)'!$A:$I,9,FALSE),"Not Found"))</f>
        <v>Morris</v>
      </c>
      <c r="T163" t="str">
        <f t="shared" si="8"/>
        <v>MORRIS 1</v>
      </c>
      <c r="U163" t="str">
        <f t="shared" si="9"/>
        <v>Lite|MORRIS 1</v>
      </c>
      <c r="V163" t="str">
        <f>IF($B163="","",IF(R163="No Encompass Match","THEM",IF(R163="Not Mapped","Unable to Determine",IF(T163="SALES","Unable to Determine",IFERROR(INDEX('Master - US vs THEM'!$F:$F,MATCH(U163,'Master - US vs THEM'!$G:$G,0)),"No Territory Data")))))</f>
        <v>US</v>
      </c>
      <c r="W163" t="str">
        <f t="shared" si="10"/>
        <v>OK</v>
      </c>
      <c r="X163" t="str">
        <f t="shared" si="11"/>
        <v>US</v>
      </c>
    </row>
    <row r="164" spans="1:24" x14ac:dyDescent="0.2">
      <c r="A164">
        <v>163</v>
      </c>
      <c r="B164" t="s">
        <v>835</v>
      </c>
      <c r="C164" t="s">
        <v>836</v>
      </c>
      <c r="D164" t="s">
        <v>67</v>
      </c>
      <c r="E164" t="s">
        <v>837</v>
      </c>
      <c r="F164" t="s">
        <v>597</v>
      </c>
      <c r="G164" t="s">
        <v>838</v>
      </c>
      <c r="H164" t="s">
        <v>8</v>
      </c>
      <c r="I164" t="s">
        <v>71</v>
      </c>
      <c r="J164" t="s">
        <v>44</v>
      </c>
      <c r="K164" t="s">
        <v>44</v>
      </c>
      <c r="L164" t="s">
        <v>45</v>
      </c>
      <c r="M164">
        <v>1</v>
      </c>
      <c r="N164" t="s">
        <v>875</v>
      </c>
      <c r="O164" t="str">
        <f>IF($B164="","",IFERROR(IF(ISNUMBER(MATCH($K164,'Brand Family Territory (Enc)'!$A$2:$A$296,0)),$K164,""),""))</f>
        <v/>
      </c>
      <c r="P164" t="str">
        <f>IF($B164="","",IFERROR(INDEX('Brand Crosswalk'!$F$2:$F$200,MATCH($K164,'Brand Crosswalk'!$A$2:$A$200,0)),"Not in Crosswalk"))</f>
        <v>Mapped</v>
      </c>
      <c r="Q164" t="str">
        <f>IF($B164="","",IFERROR(INDEX('Brand Crosswalk'!$C$2:$C$200,MATCH($K164,'Brand Crosswalk'!$A$2:$A$200,0)),""))</f>
        <v>Dg Yuengling Inc</v>
      </c>
      <c r="R164" t="str">
        <f>IF($B164="","",IF(O164&lt;&gt;"",O164,IF(P164="Mapped",Q164,IF(P164="No Encompass Match","No Encompass Match",IFERROR(VLOOKUP(IF($K164="",$J164,$K164),'Brands (Enc)'!$C$2:$D$2699,2,FALSE),"Not Mapped")))))</f>
        <v>Dg Yuengling Inc</v>
      </c>
      <c r="S164" t="str">
        <f>IF($B164="","",IFERROR(VLOOKUP(VALUE($B164),'Customers Table (Enc)'!$A:$I,9,FALSE),"Not Found"))</f>
        <v>Morris</v>
      </c>
      <c r="T164" t="str">
        <f t="shared" si="8"/>
        <v>MORRIS 1</v>
      </c>
      <c r="U164" t="str">
        <f t="shared" si="9"/>
        <v>Dg Yuengling Inc|MORRIS 1</v>
      </c>
      <c r="V164" t="str">
        <f>IF($B164="","",IF(R164="No Encompass Match","THEM",IF(R164="Not Mapped","Unable to Determine",IF(T164="SALES","Unable to Determine",IFERROR(INDEX('Master - US vs THEM'!$F:$F,MATCH(U164,'Master - US vs THEM'!$G:$G,0)),"No Territory Data")))))</f>
        <v>US</v>
      </c>
      <c r="W164" t="str">
        <f t="shared" si="10"/>
        <v>OK</v>
      </c>
      <c r="X164" t="str">
        <f t="shared" si="11"/>
        <v>US</v>
      </c>
    </row>
    <row r="165" spans="1:24" x14ac:dyDescent="0.2">
      <c r="A165">
        <v>164</v>
      </c>
      <c r="B165" t="s">
        <v>2175</v>
      </c>
      <c r="C165" t="s">
        <v>2176</v>
      </c>
      <c r="D165" t="s">
        <v>48</v>
      </c>
      <c r="E165" t="s">
        <v>2177</v>
      </c>
      <c r="F165" t="s">
        <v>842</v>
      </c>
      <c r="G165" t="s">
        <v>2178</v>
      </c>
      <c r="H165" t="s">
        <v>8</v>
      </c>
      <c r="I165" t="s">
        <v>85</v>
      </c>
      <c r="J165" t="s">
        <v>213</v>
      </c>
      <c r="K165" t="s">
        <v>214</v>
      </c>
      <c r="L165" t="s">
        <v>215</v>
      </c>
      <c r="M165">
        <v>1</v>
      </c>
      <c r="N165" t="s">
        <v>875</v>
      </c>
      <c r="O165" t="str">
        <f>IF($B165="","",IFERROR(IF(ISNUMBER(MATCH($K165,'Brand Family Territory (Enc)'!$A$2:$A$296,0)),$K165,""),""))</f>
        <v/>
      </c>
      <c r="P165" t="str">
        <f>IF($B165="","",IFERROR(INDEX('Brand Crosswalk'!$F$2:$F$200,MATCH($K165,'Brand Crosswalk'!$A$2:$A$200,0)),"Not in Crosswalk"))</f>
        <v>Mapped</v>
      </c>
      <c r="Q165" t="str">
        <f>IF($B165="","",IFERROR(INDEX('Brand Crosswalk'!$C$2:$C$200,MATCH($K165,'Brand Crosswalk'!$A$2:$A$200,0)),""))</f>
        <v>New Belgium Brewing Company</v>
      </c>
      <c r="R165" t="str">
        <f>IF($B165="","",IF(O165&lt;&gt;"",O165,IF(P165="Mapped",Q165,IF(P165="No Encompass Match","No Encompass Match",IFERROR(VLOOKUP(IF($K165="",$J165,$K165),'Brands (Enc)'!$C$2:$D$2699,2,FALSE),"Not Mapped")))))</f>
        <v>New Belgium Brewing Company</v>
      </c>
      <c r="S165" t="str">
        <f>IF($B165="","",IFERROR(VLOOKUP(VALUE($B165),'Customers Table (Enc)'!$A:$I,9,FALSE),"Not Found"))</f>
        <v>Bergen</v>
      </c>
      <c r="T165" t="str">
        <f t="shared" si="8"/>
        <v>BERGEN</v>
      </c>
      <c r="U165" t="str">
        <f t="shared" si="9"/>
        <v>New Belgium Brewing Company|BERGEN</v>
      </c>
      <c r="V165" t="str">
        <f>IF($B165="","",IF(R165="No Encompass Match","THEM",IF(R165="Not Mapped","Unable to Determine",IF(T165="SALES","Unable to Determine",IFERROR(INDEX('Master - US vs THEM'!$F:$F,MATCH(U165,'Master - US vs THEM'!$G:$G,0)),"No Territory Data")))))</f>
        <v>US</v>
      </c>
      <c r="W165" t="str">
        <f t="shared" si="10"/>
        <v>OK</v>
      </c>
      <c r="X165" t="str">
        <f t="shared" si="11"/>
        <v>US</v>
      </c>
    </row>
    <row r="166" spans="1:24" x14ac:dyDescent="0.2">
      <c r="A166">
        <v>165</v>
      </c>
      <c r="B166" t="s">
        <v>2175</v>
      </c>
      <c r="C166" t="s">
        <v>2176</v>
      </c>
      <c r="D166" t="s">
        <v>48</v>
      </c>
      <c r="E166" t="s">
        <v>2177</v>
      </c>
      <c r="F166" t="s">
        <v>842</v>
      </c>
      <c r="G166" t="s">
        <v>2178</v>
      </c>
      <c r="H166" t="s">
        <v>8</v>
      </c>
      <c r="I166" t="s">
        <v>85</v>
      </c>
      <c r="J166" t="s">
        <v>144</v>
      </c>
      <c r="K166" t="s">
        <v>145</v>
      </c>
      <c r="L166" t="s">
        <v>141</v>
      </c>
      <c r="M166">
        <v>1</v>
      </c>
      <c r="N166" t="s">
        <v>875</v>
      </c>
      <c r="O166" t="str">
        <f>IF($B166="","",IFERROR(IF(ISNUMBER(MATCH($K166,'Brand Family Territory (Enc)'!$A$2:$A$296,0)),$K166,""),""))</f>
        <v>COORS LIGHT</v>
      </c>
      <c r="P166" t="str">
        <f>IF($B166="","",IFERROR(INDEX('Brand Crosswalk'!$F$2:$F$200,MATCH($K166,'Brand Crosswalk'!$A$2:$A$200,0)),"Not in Crosswalk"))</f>
        <v>Not in Crosswalk</v>
      </c>
      <c r="Q166" t="str">
        <f>IF($B166="","",IFERROR(INDEX('Brand Crosswalk'!$C$2:$C$200,MATCH($K166,'Brand Crosswalk'!$A$2:$A$200,0)),""))</f>
        <v/>
      </c>
      <c r="R166" t="str">
        <f>IF($B166="","",IF(O166&lt;&gt;"",O166,IF(P166="Mapped",Q166,IF(P166="No Encompass Match","No Encompass Match",IFERROR(VLOOKUP(IF($K166="",$J166,$K166),'Brands (Enc)'!$C$2:$D$2699,2,FALSE),"Not Mapped")))))</f>
        <v>COORS LIGHT</v>
      </c>
      <c r="S166" t="str">
        <f>IF($B166="","",IFERROR(VLOOKUP(VALUE($B166),'Customers Table (Enc)'!$A:$I,9,FALSE),"Not Found"))</f>
        <v>Bergen</v>
      </c>
      <c r="T166" t="str">
        <f t="shared" si="8"/>
        <v>BERGEN</v>
      </c>
      <c r="U166" t="str">
        <f t="shared" si="9"/>
        <v>COORS LIGHT|BERGEN</v>
      </c>
      <c r="V166" t="str">
        <f>IF($B166="","",IF(R166="No Encompass Match","THEM",IF(R166="Not Mapped","Unable to Determine",IF(T166="SALES","Unable to Determine",IFERROR(INDEX('Master - US vs THEM'!$F:$F,MATCH(U166,'Master - US vs THEM'!$G:$G,0)),"No Territory Data")))))</f>
        <v>US</v>
      </c>
      <c r="W166" t="str">
        <f t="shared" si="10"/>
        <v>OK</v>
      </c>
      <c r="X166" t="str">
        <f t="shared" si="11"/>
        <v>US</v>
      </c>
    </row>
    <row r="167" spans="1:24" x14ac:dyDescent="0.2">
      <c r="A167">
        <v>166</v>
      </c>
      <c r="B167" t="s">
        <v>2175</v>
      </c>
      <c r="C167" t="s">
        <v>2176</v>
      </c>
      <c r="D167" t="s">
        <v>48</v>
      </c>
      <c r="E167" t="s">
        <v>2177</v>
      </c>
      <c r="F167" t="s">
        <v>842</v>
      </c>
      <c r="G167" t="s">
        <v>2178</v>
      </c>
      <c r="H167" t="s">
        <v>8</v>
      </c>
      <c r="I167" t="s">
        <v>85</v>
      </c>
      <c r="J167" t="s">
        <v>535</v>
      </c>
      <c r="K167" t="s">
        <v>358</v>
      </c>
      <c r="L167" t="s">
        <v>155</v>
      </c>
      <c r="M167">
        <v>1</v>
      </c>
      <c r="N167" t="s">
        <v>875</v>
      </c>
      <c r="O167" t="str">
        <f>IF($B167="","",IFERROR(IF(ISNUMBER(MATCH($K167,'Brand Family Territory (Enc)'!$A$2:$A$296,0)),$K167,""),""))</f>
        <v/>
      </c>
      <c r="P167" t="str">
        <f>IF($B167="","",IFERROR(INDEX('Brand Crosswalk'!$F$2:$F$200,MATCH($K167,'Brand Crosswalk'!$A$2:$A$200,0)),"Not in Crosswalk"))</f>
        <v>Mapped</v>
      </c>
      <c r="Q167" t="str">
        <f>IF($B167="","",IFERROR(INDEX('Brand Crosswalk'!$C$2:$C$200,MATCH($K167,'Brand Crosswalk'!$A$2:$A$200,0)),""))</f>
        <v>Samuel Adams</v>
      </c>
      <c r="R167" t="str">
        <f>IF($B167="","",IF(O167&lt;&gt;"",O167,IF(P167="Mapped",Q167,IF(P167="No Encompass Match","No Encompass Match",IFERROR(VLOOKUP(IF($K167="",$J167,$K167),'Brands (Enc)'!$C$2:$D$2699,2,FALSE),"Not Mapped")))))</f>
        <v>Samuel Adams</v>
      </c>
      <c r="S167" t="str">
        <f>IF($B167="","",IFERROR(VLOOKUP(VALUE($B167),'Customers Table (Enc)'!$A:$I,9,FALSE),"Not Found"))</f>
        <v>Bergen</v>
      </c>
      <c r="T167" t="str">
        <f t="shared" si="8"/>
        <v>BERGEN</v>
      </c>
      <c r="U167" t="str">
        <f t="shared" si="9"/>
        <v>Samuel Adams|BERGEN</v>
      </c>
      <c r="V167" t="str">
        <f>IF($B167="","",IF(R167="No Encompass Match","THEM",IF(R167="Not Mapped","Unable to Determine",IF(T167="SALES","Unable to Determine",IFERROR(INDEX('Master - US vs THEM'!$F:$F,MATCH(U167,'Master - US vs THEM'!$G:$G,0)),"No Territory Data")))))</f>
        <v>US</v>
      </c>
      <c r="W167" t="str">
        <f t="shared" si="10"/>
        <v>OK</v>
      </c>
      <c r="X167" t="str">
        <f t="shared" si="11"/>
        <v>US</v>
      </c>
    </row>
    <row r="168" spans="1:24" x14ac:dyDescent="0.2">
      <c r="A168">
        <v>167</v>
      </c>
      <c r="B168" t="s">
        <v>2175</v>
      </c>
      <c r="C168" t="s">
        <v>2176</v>
      </c>
      <c r="D168" t="s">
        <v>48</v>
      </c>
      <c r="E168" t="s">
        <v>2177</v>
      </c>
      <c r="F168" t="s">
        <v>842</v>
      </c>
      <c r="G168" t="s">
        <v>2178</v>
      </c>
      <c r="H168" t="s">
        <v>8</v>
      </c>
      <c r="I168" t="s">
        <v>85</v>
      </c>
      <c r="J168" t="s">
        <v>1131</v>
      </c>
      <c r="K168" t="s">
        <v>158</v>
      </c>
      <c r="L168" t="s">
        <v>155</v>
      </c>
      <c r="M168">
        <v>1</v>
      </c>
      <c r="N168" t="s">
        <v>875</v>
      </c>
      <c r="O168" t="str">
        <f>IF($B168="","",IFERROR(IF(ISNUMBER(MATCH($K168,'Brand Family Territory (Enc)'!$A$2:$A$296,0)),$K168,""),""))</f>
        <v/>
      </c>
      <c r="P168" t="str">
        <f>IF($B168="","",IFERROR(INDEX('Brand Crosswalk'!$F$2:$F$200,MATCH($K168,'Brand Crosswalk'!$A$2:$A$200,0)),"Not in Crosswalk"))</f>
        <v>Mapped</v>
      </c>
      <c r="Q168" t="str">
        <f>IF($B168="","",IFERROR(INDEX('Brand Crosswalk'!$C$2:$C$200,MATCH($K168,'Brand Crosswalk'!$A$2:$A$200,0)),""))</f>
        <v>Dogfish Head Beer</v>
      </c>
      <c r="R168" t="str">
        <f>IF($B168="","",IF(O168&lt;&gt;"",O168,IF(P168="Mapped",Q168,IF(P168="No Encompass Match","No Encompass Match",IFERROR(VLOOKUP(IF($K168="",$J168,$K168),'Brands (Enc)'!$C$2:$D$2699,2,FALSE),"Not Mapped")))))</f>
        <v>Dogfish Head Beer</v>
      </c>
      <c r="S168" t="str">
        <f>IF($B168="","",IFERROR(VLOOKUP(VALUE($B168),'Customers Table (Enc)'!$A:$I,9,FALSE),"Not Found"))</f>
        <v>Bergen</v>
      </c>
      <c r="T168" t="str">
        <f t="shared" si="8"/>
        <v>BERGEN</v>
      </c>
      <c r="U168" t="str">
        <f t="shared" si="9"/>
        <v>Dogfish Head Beer|BERGEN</v>
      </c>
      <c r="V168" t="str">
        <f>IF($B168="","",IF(R168="No Encompass Match","THEM",IF(R168="Not Mapped","Unable to Determine",IF(T168="SALES","Unable to Determine",IFERROR(INDEX('Master - US vs THEM'!$F:$F,MATCH(U168,'Master - US vs THEM'!$G:$G,0)),"No Territory Data")))))</f>
        <v>US</v>
      </c>
      <c r="W168" t="str">
        <f t="shared" si="10"/>
        <v>OK</v>
      </c>
      <c r="X168" t="str">
        <f t="shared" si="11"/>
        <v>US</v>
      </c>
    </row>
    <row r="169" spans="1:24" x14ac:dyDescent="0.2">
      <c r="A169">
        <v>168</v>
      </c>
      <c r="B169" t="s">
        <v>2175</v>
      </c>
      <c r="C169" t="s">
        <v>2176</v>
      </c>
      <c r="D169" t="s">
        <v>48</v>
      </c>
      <c r="E169" t="s">
        <v>2177</v>
      </c>
      <c r="F169" t="s">
        <v>842</v>
      </c>
      <c r="G169" t="s">
        <v>2178</v>
      </c>
      <c r="H169" t="s">
        <v>8</v>
      </c>
      <c r="I169" t="s">
        <v>85</v>
      </c>
      <c r="J169" t="s">
        <v>609</v>
      </c>
      <c r="K169" t="s">
        <v>610</v>
      </c>
      <c r="L169" t="s">
        <v>468</v>
      </c>
      <c r="M169">
        <v>1</v>
      </c>
      <c r="N169" t="s">
        <v>875</v>
      </c>
      <c r="O169" t="str">
        <f>IF($B169="","",IFERROR(IF(ISNUMBER(MATCH($K169,'Brand Family Territory (Enc)'!$A$2:$A$296,0)),$K169,""),""))</f>
        <v/>
      </c>
      <c r="P169" t="str">
        <f>IF($B169="","",IFERROR(INDEX('Brand Crosswalk'!$F$2:$F$200,MATCH($K169,'Brand Crosswalk'!$A$2:$A$200,0)),"Not in Crosswalk"))</f>
        <v>Mapped</v>
      </c>
      <c r="Q169" t="str">
        <f>IF($B169="","",IFERROR(INDEX('Brand Crosswalk'!$C$2:$C$200,MATCH($K169,'Brand Crosswalk'!$A$2:$A$200,0)),""))</f>
        <v>Pabst Blue Ribbon</v>
      </c>
      <c r="R169" t="str">
        <f>IF($B169="","",IF(O169&lt;&gt;"",O169,IF(P169="Mapped",Q169,IF(P169="No Encompass Match","No Encompass Match",IFERROR(VLOOKUP(IF($K169="",$J169,$K169),'Brands (Enc)'!$C$2:$D$2699,2,FALSE),"Not Mapped")))))</f>
        <v>Pabst Blue Ribbon</v>
      </c>
      <c r="S169" t="str">
        <f>IF($B169="","",IFERROR(VLOOKUP(VALUE($B169),'Customers Table (Enc)'!$A:$I,9,FALSE),"Not Found"))</f>
        <v>Bergen</v>
      </c>
      <c r="T169" t="str">
        <f t="shared" si="8"/>
        <v>BERGEN</v>
      </c>
      <c r="U169" t="str">
        <f t="shared" si="9"/>
        <v>Pabst Blue Ribbon|BERGEN</v>
      </c>
      <c r="V169" t="str">
        <f>IF($B169="","",IF(R169="No Encompass Match","THEM",IF(R169="Not Mapped","Unable to Determine",IF(T169="SALES","Unable to Determine",IFERROR(INDEX('Master - US vs THEM'!$F:$F,MATCH(U169,'Master - US vs THEM'!$G:$G,0)),"No Territory Data")))))</f>
        <v>US</v>
      </c>
      <c r="W169" t="str">
        <f t="shared" si="10"/>
        <v>OK</v>
      </c>
      <c r="X169" t="str">
        <f t="shared" si="11"/>
        <v>US</v>
      </c>
    </row>
    <row r="170" spans="1:24" x14ac:dyDescent="0.2">
      <c r="A170">
        <v>169</v>
      </c>
      <c r="B170" t="s">
        <v>2175</v>
      </c>
      <c r="C170" t="s">
        <v>2176</v>
      </c>
      <c r="D170" t="s">
        <v>48</v>
      </c>
      <c r="E170" t="s">
        <v>2177</v>
      </c>
      <c r="F170" t="s">
        <v>842</v>
      </c>
      <c r="G170" t="s">
        <v>2178</v>
      </c>
      <c r="H170" t="s">
        <v>8</v>
      </c>
      <c r="I170" t="s">
        <v>85</v>
      </c>
      <c r="J170" t="s">
        <v>44</v>
      </c>
      <c r="K170" t="s">
        <v>44</v>
      </c>
      <c r="L170" t="s">
        <v>45</v>
      </c>
      <c r="M170">
        <v>1</v>
      </c>
      <c r="N170" t="s">
        <v>875</v>
      </c>
      <c r="O170" t="str">
        <f>IF($B170="","",IFERROR(IF(ISNUMBER(MATCH($K170,'Brand Family Territory (Enc)'!$A$2:$A$296,0)),$K170,""),""))</f>
        <v/>
      </c>
      <c r="P170" t="str">
        <f>IF($B170="","",IFERROR(INDEX('Brand Crosswalk'!$F$2:$F$200,MATCH($K170,'Brand Crosswalk'!$A$2:$A$200,0)),"Not in Crosswalk"))</f>
        <v>Mapped</v>
      </c>
      <c r="Q170" t="str">
        <f>IF($B170="","",IFERROR(INDEX('Brand Crosswalk'!$C$2:$C$200,MATCH($K170,'Brand Crosswalk'!$A$2:$A$200,0)),""))</f>
        <v>Dg Yuengling Inc</v>
      </c>
      <c r="R170" t="str">
        <f>IF($B170="","",IF(O170&lt;&gt;"",O170,IF(P170="Mapped",Q170,IF(P170="No Encompass Match","No Encompass Match",IFERROR(VLOOKUP(IF($K170="",$J170,$K170),'Brands (Enc)'!$C$2:$D$2699,2,FALSE),"Not Mapped")))))</f>
        <v>Dg Yuengling Inc</v>
      </c>
      <c r="S170" t="str">
        <f>IF($B170="","",IFERROR(VLOOKUP(VALUE($B170),'Customers Table (Enc)'!$A:$I,9,FALSE),"Not Found"))</f>
        <v>Bergen</v>
      </c>
      <c r="T170" t="str">
        <f t="shared" si="8"/>
        <v>BERGEN</v>
      </c>
      <c r="U170" t="str">
        <f t="shared" si="9"/>
        <v>Dg Yuengling Inc|BERGEN</v>
      </c>
      <c r="V170" t="str">
        <f>IF($B170="","",IF(R170="No Encompass Match","THEM",IF(R170="Not Mapped","Unable to Determine",IF(T170="SALES","Unable to Determine",IFERROR(INDEX('Master - US vs THEM'!$F:$F,MATCH(U170,'Master - US vs THEM'!$G:$G,0)),"No Territory Data")))))</f>
        <v>US</v>
      </c>
      <c r="W170" t="str">
        <f t="shared" si="10"/>
        <v>OK</v>
      </c>
      <c r="X170" t="str">
        <f t="shared" si="11"/>
        <v>US</v>
      </c>
    </row>
    <row r="171" spans="1:24" x14ac:dyDescent="0.2">
      <c r="A171">
        <v>170</v>
      </c>
      <c r="B171" t="s">
        <v>2175</v>
      </c>
      <c r="C171" t="s">
        <v>2176</v>
      </c>
      <c r="D171" t="s">
        <v>48</v>
      </c>
      <c r="E171" t="s">
        <v>2177</v>
      </c>
      <c r="F171" t="s">
        <v>842</v>
      </c>
      <c r="G171" t="s">
        <v>2178</v>
      </c>
      <c r="H171" t="s">
        <v>8</v>
      </c>
      <c r="I171" t="s">
        <v>85</v>
      </c>
      <c r="J171" t="s">
        <v>2086</v>
      </c>
      <c r="K171" t="s">
        <v>166</v>
      </c>
      <c r="L171" t="s">
        <v>141</v>
      </c>
      <c r="M171">
        <v>1</v>
      </c>
      <c r="N171" t="s">
        <v>875</v>
      </c>
      <c r="O171" t="str">
        <f>IF($B171="","",IFERROR(IF(ISNUMBER(MATCH($K171,'Brand Family Territory (Enc)'!$A$2:$A$296,0)),$K171,""),""))</f>
        <v>BLUE MOON</v>
      </c>
      <c r="P171" t="str">
        <f>IF($B171="","",IFERROR(INDEX('Brand Crosswalk'!$F$2:$F$200,MATCH($K171,'Brand Crosswalk'!$A$2:$A$200,0)),"Not in Crosswalk"))</f>
        <v>Not in Crosswalk</v>
      </c>
      <c r="Q171" t="str">
        <f>IF($B171="","",IFERROR(INDEX('Brand Crosswalk'!$C$2:$C$200,MATCH($K171,'Brand Crosswalk'!$A$2:$A$200,0)),""))</f>
        <v/>
      </c>
      <c r="R171" t="str">
        <f>IF($B171="","",IF(O171&lt;&gt;"",O171,IF(P171="Mapped",Q171,IF(P171="No Encompass Match","No Encompass Match",IFERROR(VLOOKUP(IF($K171="",$J171,$K171),'Brands (Enc)'!$C$2:$D$2699,2,FALSE),"Not Mapped")))))</f>
        <v>BLUE MOON</v>
      </c>
      <c r="S171" t="str">
        <f>IF($B171="","",IFERROR(VLOOKUP(VALUE($B171),'Customers Table (Enc)'!$A:$I,9,FALSE),"Not Found"))</f>
        <v>Bergen</v>
      </c>
      <c r="T171" t="str">
        <f t="shared" si="8"/>
        <v>BERGEN</v>
      </c>
      <c r="U171" t="str">
        <f t="shared" si="9"/>
        <v>BLUE MOON|BERGEN</v>
      </c>
      <c r="V171" t="str">
        <f>IF($B171="","",IF(R171="No Encompass Match","THEM",IF(R171="Not Mapped","Unable to Determine",IF(T171="SALES","Unable to Determine",IFERROR(INDEX('Master - US vs THEM'!$F:$F,MATCH(U171,'Master - US vs THEM'!$G:$G,0)),"No Territory Data")))))</f>
        <v>US</v>
      </c>
      <c r="W171" t="str">
        <f t="shared" si="10"/>
        <v>OK</v>
      </c>
      <c r="X171" t="str">
        <f t="shared" si="11"/>
        <v>US</v>
      </c>
    </row>
    <row r="172" spans="1:24" x14ac:dyDescent="0.2">
      <c r="A172">
        <v>171</v>
      </c>
      <c r="B172" t="s">
        <v>2171</v>
      </c>
      <c r="C172" t="s">
        <v>2172</v>
      </c>
      <c r="D172" t="s">
        <v>48</v>
      </c>
      <c r="E172" t="s">
        <v>2173</v>
      </c>
      <c r="F172" t="s">
        <v>285</v>
      </c>
      <c r="G172" t="s">
        <v>2174</v>
      </c>
      <c r="H172" t="s">
        <v>8</v>
      </c>
      <c r="I172" t="s">
        <v>85</v>
      </c>
      <c r="J172" t="s">
        <v>140</v>
      </c>
      <c r="K172" t="s">
        <v>140</v>
      </c>
      <c r="L172" t="s">
        <v>141</v>
      </c>
      <c r="M172">
        <v>2</v>
      </c>
      <c r="N172" t="s">
        <v>875</v>
      </c>
      <c r="O172" t="str">
        <f>IF($B172="","",IFERROR(IF(ISNUMBER(MATCH($K172,'Brand Family Territory (Enc)'!$A$2:$A$296,0)),$K172,""),""))</f>
        <v/>
      </c>
      <c r="P172" t="str">
        <f>IF($B172="","",IFERROR(INDEX('Brand Crosswalk'!$F$2:$F$200,MATCH($K172,'Brand Crosswalk'!$A$2:$A$200,0)),"Not in Crosswalk"))</f>
        <v>Mapped</v>
      </c>
      <c r="Q172" t="str">
        <f>IF($B172="","",IFERROR(INDEX('Brand Crosswalk'!$C$2:$C$200,MATCH($K172,'Brand Crosswalk'!$A$2:$A$200,0)),""))</f>
        <v>Peroni</v>
      </c>
      <c r="R172" t="str">
        <f>IF($B172="","",IF(O172&lt;&gt;"",O172,IF(P172="Mapped",Q172,IF(P172="No Encompass Match","No Encompass Match",IFERROR(VLOOKUP(IF($K172="",$J172,$K172),'Brands (Enc)'!$C$2:$D$2699,2,FALSE),"Not Mapped")))))</f>
        <v>Peroni</v>
      </c>
      <c r="S172" t="str">
        <f>IF($B172="","",IFERROR(VLOOKUP(VALUE($B172),'Customers Table (Enc)'!$A:$I,9,FALSE),"Not Found"))</f>
        <v>Bergen</v>
      </c>
      <c r="T172" t="str">
        <f t="shared" si="8"/>
        <v>BERGEN</v>
      </c>
      <c r="U172" t="str">
        <f t="shared" si="9"/>
        <v>Peroni|BERGEN</v>
      </c>
      <c r="V172" t="str">
        <f>IF($B172="","",IF(R172="No Encompass Match","THEM",IF(R172="Not Mapped","Unable to Determine",IF(T172="SALES","Unable to Determine",IFERROR(INDEX('Master - US vs THEM'!$F:$F,MATCH(U172,'Master - US vs THEM'!$G:$G,0)),"No Territory Data")))))</f>
        <v>US</v>
      </c>
      <c r="W172" t="str">
        <f t="shared" si="10"/>
        <v>OK</v>
      </c>
      <c r="X172" t="str">
        <f t="shared" si="11"/>
        <v>US</v>
      </c>
    </row>
    <row r="173" spans="1:24" x14ac:dyDescent="0.2">
      <c r="A173">
        <v>172</v>
      </c>
      <c r="B173" t="s">
        <v>2171</v>
      </c>
      <c r="C173" t="s">
        <v>2172</v>
      </c>
      <c r="D173" t="s">
        <v>48</v>
      </c>
      <c r="E173" t="s">
        <v>2173</v>
      </c>
      <c r="F173" t="s">
        <v>285</v>
      </c>
      <c r="G173" t="s">
        <v>2174</v>
      </c>
      <c r="H173" t="s">
        <v>8</v>
      </c>
      <c r="I173" t="s">
        <v>85</v>
      </c>
      <c r="J173" t="s">
        <v>144</v>
      </c>
      <c r="K173" t="s">
        <v>145</v>
      </c>
      <c r="L173" t="s">
        <v>141</v>
      </c>
      <c r="M173">
        <v>1</v>
      </c>
      <c r="N173" t="s">
        <v>875</v>
      </c>
      <c r="O173" t="str">
        <f>IF($B173="","",IFERROR(IF(ISNUMBER(MATCH($K173,'Brand Family Territory (Enc)'!$A$2:$A$296,0)),$K173,""),""))</f>
        <v>COORS LIGHT</v>
      </c>
      <c r="P173" t="str">
        <f>IF($B173="","",IFERROR(INDEX('Brand Crosswalk'!$F$2:$F$200,MATCH($K173,'Brand Crosswalk'!$A$2:$A$200,0)),"Not in Crosswalk"))</f>
        <v>Not in Crosswalk</v>
      </c>
      <c r="Q173" t="str">
        <f>IF($B173="","",IFERROR(INDEX('Brand Crosswalk'!$C$2:$C$200,MATCH($K173,'Brand Crosswalk'!$A$2:$A$200,0)),""))</f>
        <v/>
      </c>
      <c r="R173" t="str">
        <f>IF($B173="","",IF(O173&lt;&gt;"",O173,IF(P173="Mapped",Q173,IF(P173="No Encompass Match","No Encompass Match",IFERROR(VLOOKUP(IF($K173="",$J173,$K173),'Brands (Enc)'!$C$2:$D$2699,2,FALSE),"Not Mapped")))))</f>
        <v>COORS LIGHT</v>
      </c>
      <c r="S173" t="str">
        <f>IF($B173="","",IFERROR(VLOOKUP(VALUE($B173),'Customers Table (Enc)'!$A:$I,9,FALSE),"Not Found"))</f>
        <v>Bergen</v>
      </c>
      <c r="T173" t="str">
        <f t="shared" si="8"/>
        <v>BERGEN</v>
      </c>
      <c r="U173" t="str">
        <f t="shared" si="9"/>
        <v>COORS LIGHT|BERGEN</v>
      </c>
      <c r="V173" t="str">
        <f>IF($B173="","",IF(R173="No Encompass Match","THEM",IF(R173="Not Mapped","Unable to Determine",IF(T173="SALES","Unable to Determine",IFERROR(INDEX('Master - US vs THEM'!$F:$F,MATCH(U173,'Master - US vs THEM'!$G:$G,0)),"No Territory Data")))))</f>
        <v>US</v>
      </c>
      <c r="W173" t="str">
        <f t="shared" si="10"/>
        <v>OK</v>
      </c>
      <c r="X173" t="str">
        <f t="shared" si="11"/>
        <v>US</v>
      </c>
    </row>
    <row r="174" spans="1:24" x14ac:dyDescent="0.2">
      <c r="A174">
        <v>173</v>
      </c>
      <c r="B174" t="s">
        <v>2171</v>
      </c>
      <c r="C174" t="s">
        <v>2172</v>
      </c>
      <c r="D174" t="s">
        <v>48</v>
      </c>
      <c r="E174" t="s">
        <v>2173</v>
      </c>
      <c r="F174" t="s">
        <v>285</v>
      </c>
      <c r="G174" t="s">
        <v>2174</v>
      </c>
      <c r="H174" t="s">
        <v>8</v>
      </c>
      <c r="I174" t="s">
        <v>85</v>
      </c>
      <c r="J174" t="s">
        <v>535</v>
      </c>
      <c r="K174" t="s">
        <v>358</v>
      </c>
      <c r="L174" t="s">
        <v>155</v>
      </c>
      <c r="M174">
        <v>2</v>
      </c>
      <c r="N174" t="s">
        <v>875</v>
      </c>
      <c r="O174" t="str">
        <f>IF($B174="","",IFERROR(IF(ISNUMBER(MATCH($K174,'Brand Family Territory (Enc)'!$A$2:$A$296,0)),$K174,""),""))</f>
        <v/>
      </c>
      <c r="P174" t="str">
        <f>IF($B174="","",IFERROR(INDEX('Brand Crosswalk'!$F$2:$F$200,MATCH($K174,'Brand Crosswalk'!$A$2:$A$200,0)),"Not in Crosswalk"))</f>
        <v>Mapped</v>
      </c>
      <c r="Q174" t="str">
        <f>IF($B174="","",IFERROR(INDEX('Brand Crosswalk'!$C$2:$C$200,MATCH($K174,'Brand Crosswalk'!$A$2:$A$200,0)),""))</f>
        <v>Samuel Adams</v>
      </c>
      <c r="R174" t="str">
        <f>IF($B174="","",IF(O174&lt;&gt;"",O174,IF(P174="Mapped",Q174,IF(P174="No Encompass Match","No Encompass Match",IFERROR(VLOOKUP(IF($K174="",$J174,$K174),'Brands (Enc)'!$C$2:$D$2699,2,FALSE),"Not Mapped")))))</f>
        <v>Samuel Adams</v>
      </c>
      <c r="S174" t="str">
        <f>IF($B174="","",IFERROR(VLOOKUP(VALUE($B174),'Customers Table (Enc)'!$A:$I,9,FALSE),"Not Found"))</f>
        <v>Bergen</v>
      </c>
      <c r="T174" t="str">
        <f t="shared" si="8"/>
        <v>BERGEN</v>
      </c>
      <c r="U174" t="str">
        <f t="shared" si="9"/>
        <v>Samuel Adams|BERGEN</v>
      </c>
      <c r="V174" t="str">
        <f>IF($B174="","",IF(R174="No Encompass Match","THEM",IF(R174="Not Mapped","Unable to Determine",IF(T174="SALES","Unable to Determine",IFERROR(INDEX('Master - US vs THEM'!$F:$F,MATCH(U174,'Master - US vs THEM'!$G:$G,0)),"No Territory Data")))))</f>
        <v>US</v>
      </c>
      <c r="W174" t="str">
        <f t="shared" si="10"/>
        <v>OK</v>
      </c>
      <c r="X174" t="str">
        <f t="shared" si="11"/>
        <v>US</v>
      </c>
    </row>
    <row r="175" spans="1:24" x14ac:dyDescent="0.2">
      <c r="A175">
        <v>174</v>
      </c>
      <c r="B175" t="s">
        <v>2171</v>
      </c>
      <c r="C175" t="s">
        <v>2172</v>
      </c>
      <c r="D175" t="s">
        <v>48</v>
      </c>
      <c r="E175" t="s">
        <v>2173</v>
      </c>
      <c r="F175" t="s">
        <v>285</v>
      </c>
      <c r="G175" t="s">
        <v>2174</v>
      </c>
      <c r="H175" t="s">
        <v>8</v>
      </c>
      <c r="I175" t="s">
        <v>85</v>
      </c>
      <c r="J175" t="s">
        <v>44</v>
      </c>
      <c r="K175" t="s">
        <v>44</v>
      </c>
      <c r="L175" t="s">
        <v>45</v>
      </c>
      <c r="M175">
        <v>1</v>
      </c>
      <c r="N175" t="s">
        <v>875</v>
      </c>
      <c r="O175" t="str">
        <f>IF($B175="","",IFERROR(IF(ISNUMBER(MATCH($K175,'Brand Family Territory (Enc)'!$A$2:$A$296,0)),$K175,""),""))</f>
        <v/>
      </c>
      <c r="P175" t="str">
        <f>IF($B175="","",IFERROR(INDEX('Brand Crosswalk'!$F$2:$F$200,MATCH($K175,'Brand Crosswalk'!$A$2:$A$200,0)),"Not in Crosswalk"))</f>
        <v>Mapped</v>
      </c>
      <c r="Q175" t="str">
        <f>IF($B175="","",IFERROR(INDEX('Brand Crosswalk'!$C$2:$C$200,MATCH($K175,'Brand Crosswalk'!$A$2:$A$200,0)),""))</f>
        <v>Dg Yuengling Inc</v>
      </c>
      <c r="R175" t="str">
        <f>IF($B175="","",IF(O175&lt;&gt;"",O175,IF(P175="Mapped",Q175,IF(P175="No Encompass Match","No Encompass Match",IFERROR(VLOOKUP(IF($K175="",$J175,$K175),'Brands (Enc)'!$C$2:$D$2699,2,FALSE),"Not Mapped")))))</f>
        <v>Dg Yuengling Inc</v>
      </c>
      <c r="S175" t="str">
        <f>IF($B175="","",IFERROR(VLOOKUP(VALUE($B175),'Customers Table (Enc)'!$A:$I,9,FALSE),"Not Found"))</f>
        <v>Bergen</v>
      </c>
      <c r="T175" t="str">
        <f t="shared" si="8"/>
        <v>BERGEN</v>
      </c>
      <c r="U175" t="str">
        <f t="shared" si="9"/>
        <v>Dg Yuengling Inc|BERGEN</v>
      </c>
      <c r="V175" t="str">
        <f>IF($B175="","",IF(R175="No Encompass Match","THEM",IF(R175="Not Mapped","Unable to Determine",IF(T175="SALES","Unable to Determine",IFERROR(INDEX('Master - US vs THEM'!$F:$F,MATCH(U175,'Master - US vs THEM'!$G:$G,0)),"No Territory Data")))))</f>
        <v>US</v>
      </c>
      <c r="W175" t="str">
        <f t="shared" si="10"/>
        <v>OK</v>
      </c>
      <c r="X175" t="str">
        <f t="shared" si="11"/>
        <v>US</v>
      </c>
    </row>
    <row r="176" spans="1:24" x14ac:dyDescent="0.2">
      <c r="A176">
        <v>175</v>
      </c>
      <c r="B176" t="s">
        <v>2171</v>
      </c>
      <c r="C176" t="s">
        <v>2172</v>
      </c>
      <c r="D176" t="s">
        <v>48</v>
      </c>
      <c r="E176" t="s">
        <v>2173</v>
      </c>
      <c r="F176" t="s">
        <v>285</v>
      </c>
      <c r="G176" t="s">
        <v>2174</v>
      </c>
      <c r="H176" t="s">
        <v>8</v>
      </c>
      <c r="I176" t="s">
        <v>85</v>
      </c>
      <c r="J176" t="s">
        <v>2086</v>
      </c>
      <c r="K176" t="s">
        <v>166</v>
      </c>
      <c r="L176" t="s">
        <v>141</v>
      </c>
      <c r="M176">
        <v>1</v>
      </c>
      <c r="N176" t="s">
        <v>875</v>
      </c>
      <c r="O176" t="str">
        <f>IF($B176="","",IFERROR(IF(ISNUMBER(MATCH($K176,'Brand Family Territory (Enc)'!$A$2:$A$296,0)),$K176,""),""))</f>
        <v>BLUE MOON</v>
      </c>
      <c r="P176" t="str">
        <f>IF($B176="","",IFERROR(INDEX('Brand Crosswalk'!$F$2:$F$200,MATCH($K176,'Brand Crosswalk'!$A$2:$A$200,0)),"Not in Crosswalk"))</f>
        <v>Not in Crosswalk</v>
      </c>
      <c r="Q176" t="str">
        <f>IF($B176="","",IFERROR(INDEX('Brand Crosswalk'!$C$2:$C$200,MATCH($K176,'Brand Crosswalk'!$A$2:$A$200,0)),""))</f>
        <v/>
      </c>
      <c r="R176" t="str">
        <f>IF($B176="","",IF(O176&lt;&gt;"",O176,IF(P176="Mapped",Q176,IF(P176="No Encompass Match","No Encompass Match",IFERROR(VLOOKUP(IF($K176="",$J176,$K176),'Brands (Enc)'!$C$2:$D$2699,2,FALSE),"Not Mapped")))))</f>
        <v>BLUE MOON</v>
      </c>
      <c r="S176" t="str">
        <f>IF($B176="","",IFERROR(VLOOKUP(VALUE($B176),'Customers Table (Enc)'!$A:$I,9,FALSE),"Not Found"))</f>
        <v>Bergen</v>
      </c>
      <c r="T176" t="str">
        <f t="shared" si="8"/>
        <v>BERGEN</v>
      </c>
      <c r="U176" t="str">
        <f t="shared" si="9"/>
        <v>BLUE MOON|BERGEN</v>
      </c>
      <c r="V176" t="str">
        <f>IF($B176="","",IF(R176="No Encompass Match","THEM",IF(R176="Not Mapped","Unable to Determine",IF(T176="SALES","Unable to Determine",IFERROR(INDEX('Master - US vs THEM'!$F:$F,MATCH(U176,'Master - US vs THEM'!$G:$G,0)),"No Territory Data")))))</f>
        <v>US</v>
      </c>
      <c r="W176" t="str">
        <f t="shared" si="10"/>
        <v>OK</v>
      </c>
      <c r="X176" t="str">
        <f t="shared" si="11"/>
        <v>US</v>
      </c>
    </row>
    <row r="177" spans="1:24" x14ac:dyDescent="0.2">
      <c r="A177">
        <v>176</v>
      </c>
      <c r="B177" t="s">
        <v>831</v>
      </c>
      <c r="C177" t="s">
        <v>832</v>
      </c>
      <c r="D177" t="s">
        <v>48</v>
      </c>
      <c r="E177" t="s">
        <v>833</v>
      </c>
      <c r="F177" t="s">
        <v>285</v>
      </c>
      <c r="G177" t="s">
        <v>834</v>
      </c>
      <c r="H177" t="s">
        <v>8</v>
      </c>
      <c r="I177" t="s">
        <v>85</v>
      </c>
      <c r="J177" t="s">
        <v>134</v>
      </c>
      <c r="K177" t="s">
        <v>135</v>
      </c>
      <c r="L177" t="s">
        <v>96</v>
      </c>
      <c r="M177">
        <v>1</v>
      </c>
      <c r="N177" t="s">
        <v>21</v>
      </c>
      <c r="O177" t="str">
        <f>IF($B177="","",IFERROR(IF(ISNUMBER(MATCH($K177,'Brand Family Territory (Enc)'!$A$2:$A$296,0)),$K177,""),""))</f>
        <v/>
      </c>
      <c r="P177" t="str">
        <f>IF($B177="","",IFERROR(INDEX('Brand Crosswalk'!$F$2:$F$200,MATCH($K177,'Brand Crosswalk'!$A$2:$A$200,0)),"Not in Crosswalk"))</f>
        <v>No Encompass Match</v>
      </c>
      <c r="Q177">
        <f>IF($B177="","",IFERROR(INDEX('Brand Crosswalk'!$C$2:$C$200,MATCH($K177,'Brand Crosswalk'!$A$2:$A$200,0)),""))</f>
        <v>0</v>
      </c>
      <c r="R177" t="str">
        <f>IF($B177="","",IF(O177&lt;&gt;"",O177,IF(P177="Mapped",Q177,IF(P177="No Encompass Match","No Encompass Match",IFERROR(VLOOKUP(IF($K177="",$J177,$K177),'Brands (Enc)'!$C$2:$D$2699,2,FALSE),"Not Mapped")))))</f>
        <v>No Encompass Match</v>
      </c>
      <c r="S177" t="str">
        <f>IF($B177="","",IFERROR(VLOOKUP(VALUE($B177),'Customers Table (Enc)'!$A:$I,9,FALSE),"Not Found"))</f>
        <v>Bergen</v>
      </c>
      <c r="T177" t="str">
        <f t="shared" si="8"/>
        <v>BERGEN</v>
      </c>
      <c r="U177" t="str">
        <f t="shared" si="9"/>
        <v>No Encompass Match|BERGEN</v>
      </c>
      <c r="V177" t="str">
        <f>IF($B177="","",IF(R177="No Encompass Match","THEM",IF(R177="Not Mapped","Unable to Determine",IF(T177="SALES","Unable to Determine",IFERROR(INDEX('Master - US vs THEM'!$F:$F,MATCH(U177,'Master - US vs THEM'!$G:$G,0)),"No Territory Data")))))</f>
        <v>THEM</v>
      </c>
      <c r="W177" t="str">
        <f t="shared" si="10"/>
        <v>OK</v>
      </c>
      <c r="X177" t="str">
        <f t="shared" si="11"/>
        <v>THEM</v>
      </c>
    </row>
    <row r="178" spans="1:24" x14ac:dyDescent="0.2">
      <c r="A178">
        <v>177</v>
      </c>
      <c r="B178" t="s">
        <v>831</v>
      </c>
      <c r="C178" t="s">
        <v>832</v>
      </c>
      <c r="D178" t="s">
        <v>48</v>
      </c>
      <c r="E178" t="s">
        <v>833</v>
      </c>
      <c r="F178" t="s">
        <v>285</v>
      </c>
      <c r="G178" t="s">
        <v>834</v>
      </c>
      <c r="H178" t="s">
        <v>8</v>
      </c>
      <c r="I178" t="s">
        <v>85</v>
      </c>
      <c r="J178" t="s">
        <v>44</v>
      </c>
      <c r="K178" t="s">
        <v>44</v>
      </c>
      <c r="L178" t="s">
        <v>45</v>
      </c>
      <c r="M178">
        <v>1</v>
      </c>
      <c r="N178" t="s">
        <v>875</v>
      </c>
      <c r="O178" t="str">
        <f>IF($B178="","",IFERROR(IF(ISNUMBER(MATCH($K178,'Brand Family Territory (Enc)'!$A$2:$A$296,0)),$K178,""),""))</f>
        <v/>
      </c>
      <c r="P178" t="str">
        <f>IF($B178="","",IFERROR(INDEX('Brand Crosswalk'!$F$2:$F$200,MATCH($K178,'Brand Crosswalk'!$A$2:$A$200,0)),"Not in Crosswalk"))</f>
        <v>Mapped</v>
      </c>
      <c r="Q178" t="str">
        <f>IF($B178="","",IFERROR(INDEX('Brand Crosswalk'!$C$2:$C$200,MATCH($K178,'Brand Crosswalk'!$A$2:$A$200,0)),""))</f>
        <v>Dg Yuengling Inc</v>
      </c>
      <c r="R178" t="str">
        <f>IF($B178="","",IF(O178&lt;&gt;"",O178,IF(P178="Mapped",Q178,IF(P178="No Encompass Match","No Encompass Match",IFERROR(VLOOKUP(IF($K178="",$J178,$K178),'Brands (Enc)'!$C$2:$D$2699,2,FALSE),"Not Mapped")))))</f>
        <v>Dg Yuengling Inc</v>
      </c>
      <c r="S178" t="str">
        <f>IF($B178="","",IFERROR(VLOOKUP(VALUE($B178),'Customers Table (Enc)'!$A:$I,9,FALSE),"Not Found"))</f>
        <v>Bergen</v>
      </c>
      <c r="T178" t="str">
        <f t="shared" si="8"/>
        <v>BERGEN</v>
      </c>
      <c r="U178" t="str">
        <f t="shared" si="9"/>
        <v>Dg Yuengling Inc|BERGEN</v>
      </c>
      <c r="V178" t="str">
        <f>IF($B178="","",IF(R178="No Encompass Match","THEM",IF(R178="Not Mapped","Unable to Determine",IF(T178="SALES","Unable to Determine",IFERROR(INDEX('Master - US vs THEM'!$F:$F,MATCH(U178,'Master - US vs THEM'!$G:$G,0)),"No Territory Data")))))</f>
        <v>US</v>
      </c>
      <c r="W178" t="str">
        <f t="shared" si="10"/>
        <v>OK</v>
      </c>
      <c r="X178" t="str">
        <f t="shared" si="11"/>
        <v>US</v>
      </c>
    </row>
    <row r="179" spans="1:24" x14ac:dyDescent="0.2">
      <c r="A179">
        <v>178</v>
      </c>
      <c r="B179" t="s">
        <v>831</v>
      </c>
      <c r="C179" t="s">
        <v>832</v>
      </c>
      <c r="D179" t="s">
        <v>48</v>
      </c>
      <c r="E179" t="s">
        <v>833</v>
      </c>
      <c r="F179" t="s">
        <v>285</v>
      </c>
      <c r="G179" t="s">
        <v>834</v>
      </c>
      <c r="H179" t="s">
        <v>8</v>
      </c>
      <c r="I179" t="s">
        <v>85</v>
      </c>
      <c r="J179" t="s">
        <v>395</v>
      </c>
      <c r="K179" t="s">
        <v>396</v>
      </c>
      <c r="L179" t="s">
        <v>155</v>
      </c>
      <c r="M179">
        <v>1</v>
      </c>
      <c r="N179" t="s">
        <v>875</v>
      </c>
      <c r="O179" t="str">
        <f>IF($B179="","",IFERROR(IF(ISNUMBER(MATCH($K179,'Brand Family Territory (Enc)'!$A$2:$A$296,0)),$K179,""),""))</f>
        <v/>
      </c>
      <c r="P179" t="str">
        <f>IF($B179="","",IFERROR(INDEX('Brand Crosswalk'!$F$2:$F$200,MATCH($K179,'Brand Crosswalk'!$A$2:$A$200,0)),"Not in Crosswalk"))</f>
        <v>Mapped</v>
      </c>
      <c r="Q179" t="str">
        <f>IF($B179="","",IFERROR(INDEX('Brand Crosswalk'!$C$2:$C$200,MATCH($K179,'Brand Crosswalk'!$A$2:$A$200,0)),""))</f>
        <v>Dogfish Head Beer</v>
      </c>
      <c r="R179" t="str">
        <f>IF($B179="","",IF(O179&lt;&gt;"",O179,IF(P179="Mapped",Q179,IF(P179="No Encompass Match","No Encompass Match",IFERROR(VLOOKUP(IF($K179="",$J179,$K179),'Brands (Enc)'!$C$2:$D$2699,2,FALSE),"Not Mapped")))))</f>
        <v>Dogfish Head Beer</v>
      </c>
      <c r="S179" t="str">
        <f>IF($B179="","",IFERROR(VLOOKUP(VALUE($B179),'Customers Table (Enc)'!$A:$I,9,FALSE),"Not Found"))</f>
        <v>Bergen</v>
      </c>
      <c r="T179" t="str">
        <f t="shared" si="8"/>
        <v>BERGEN</v>
      </c>
      <c r="U179" t="str">
        <f t="shared" si="9"/>
        <v>Dogfish Head Beer|BERGEN</v>
      </c>
      <c r="V179" t="str">
        <f>IF($B179="","",IF(R179="No Encompass Match","THEM",IF(R179="Not Mapped","Unable to Determine",IF(T179="SALES","Unable to Determine",IFERROR(INDEX('Master - US vs THEM'!$F:$F,MATCH(U179,'Master - US vs THEM'!$G:$G,0)),"No Territory Data")))))</f>
        <v>US</v>
      </c>
      <c r="W179" t="str">
        <f t="shared" si="10"/>
        <v>OK</v>
      </c>
      <c r="X179" t="str">
        <f t="shared" si="11"/>
        <v>US</v>
      </c>
    </row>
    <row r="180" spans="1:24" x14ac:dyDescent="0.2">
      <c r="A180">
        <v>179</v>
      </c>
      <c r="B180" t="s">
        <v>831</v>
      </c>
      <c r="C180" t="s">
        <v>832</v>
      </c>
      <c r="D180" t="s">
        <v>48</v>
      </c>
      <c r="E180" t="s">
        <v>833</v>
      </c>
      <c r="F180" t="s">
        <v>285</v>
      </c>
      <c r="G180" t="s">
        <v>834</v>
      </c>
      <c r="H180" t="s">
        <v>8</v>
      </c>
      <c r="I180" t="s">
        <v>85</v>
      </c>
      <c r="J180" t="s">
        <v>609</v>
      </c>
      <c r="K180" t="s">
        <v>610</v>
      </c>
      <c r="L180" t="s">
        <v>468</v>
      </c>
      <c r="M180">
        <v>1</v>
      </c>
      <c r="N180" t="s">
        <v>875</v>
      </c>
      <c r="O180" t="str">
        <f>IF($B180="","",IFERROR(IF(ISNUMBER(MATCH($K180,'Brand Family Territory (Enc)'!$A$2:$A$296,0)),$K180,""),""))</f>
        <v/>
      </c>
      <c r="P180" t="str">
        <f>IF($B180="","",IFERROR(INDEX('Brand Crosswalk'!$F$2:$F$200,MATCH($K180,'Brand Crosswalk'!$A$2:$A$200,0)),"Not in Crosswalk"))</f>
        <v>Mapped</v>
      </c>
      <c r="Q180" t="str">
        <f>IF($B180="","",IFERROR(INDEX('Brand Crosswalk'!$C$2:$C$200,MATCH($K180,'Brand Crosswalk'!$A$2:$A$200,0)),""))</f>
        <v>Pabst Blue Ribbon</v>
      </c>
      <c r="R180" t="str">
        <f>IF($B180="","",IF(O180&lt;&gt;"",O180,IF(P180="Mapped",Q180,IF(P180="No Encompass Match","No Encompass Match",IFERROR(VLOOKUP(IF($K180="",$J180,$K180),'Brands (Enc)'!$C$2:$D$2699,2,FALSE),"Not Mapped")))))</f>
        <v>Pabst Blue Ribbon</v>
      </c>
      <c r="S180" t="str">
        <f>IF($B180="","",IFERROR(VLOOKUP(VALUE($B180),'Customers Table (Enc)'!$A:$I,9,FALSE),"Not Found"))</f>
        <v>Bergen</v>
      </c>
      <c r="T180" t="str">
        <f t="shared" si="8"/>
        <v>BERGEN</v>
      </c>
      <c r="U180" t="str">
        <f t="shared" si="9"/>
        <v>Pabst Blue Ribbon|BERGEN</v>
      </c>
      <c r="V180" t="str">
        <f>IF($B180="","",IF(R180="No Encompass Match","THEM",IF(R180="Not Mapped","Unable to Determine",IF(T180="SALES","Unable to Determine",IFERROR(INDEX('Master - US vs THEM'!$F:$F,MATCH(U180,'Master - US vs THEM'!$G:$G,0)),"No Territory Data")))))</f>
        <v>US</v>
      </c>
      <c r="W180" t="str">
        <f t="shared" si="10"/>
        <v>OK</v>
      </c>
      <c r="X180" t="str">
        <f t="shared" si="11"/>
        <v>US</v>
      </c>
    </row>
    <row r="181" spans="1:24" x14ac:dyDescent="0.2">
      <c r="A181">
        <v>180</v>
      </c>
      <c r="B181" t="s">
        <v>831</v>
      </c>
      <c r="C181" t="s">
        <v>832</v>
      </c>
      <c r="D181" t="s">
        <v>48</v>
      </c>
      <c r="E181" t="s">
        <v>833</v>
      </c>
      <c r="F181" t="s">
        <v>285</v>
      </c>
      <c r="G181" t="s">
        <v>834</v>
      </c>
      <c r="H181" t="s">
        <v>8</v>
      </c>
      <c r="I181" t="s">
        <v>85</v>
      </c>
      <c r="J181" t="s">
        <v>397</v>
      </c>
      <c r="K181" t="s">
        <v>398</v>
      </c>
      <c r="L181" t="s">
        <v>399</v>
      </c>
      <c r="M181">
        <v>1</v>
      </c>
      <c r="N181" t="s">
        <v>21</v>
      </c>
      <c r="O181" t="str">
        <f>IF($B181="","",IFERROR(IF(ISNUMBER(MATCH($K181,'Brand Family Territory (Enc)'!$A$2:$A$296,0)),$K181,""),""))</f>
        <v/>
      </c>
      <c r="P181" t="str">
        <f>IF($B181="","",IFERROR(INDEX('Brand Crosswalk'!$F$2:$F$200,MATCH($K181,'Brand Crosswalk'!$A$2:$A$200,0)),"Not in Crosswalk"))</f>
        <v>Mapped</v>
      </c>
      <c r="Q181" t="str">
        <f>IF($B181="","",IFERROR(INDEX('Brand Crosswalk'!$C$2:$C$200,MATCH($K181,'Brand Crosswalk'!$A$2:$A$200,0)),""))</f>
        <v>Doc's</v>
      </c>
      <c r="R181" t="str">
        <f>IF($B181="","",IF(O181&lt;&gt;"",O181,IF(P181="Mapped",Q181,IF(P181="No Encompass Match","No Encompass Match",IFERROR(VLOOKUP(IF($K181="",$J181,$K181),'Brands (Enc)'!$C$2:$D$2699,2,FALSE),"Not Mapped")))))</f>
        <v>Doc's</v>
      </c>
      <c r="S181" t="str">
        <f>IF($B181="","",IFERROR(VLOOKUP(VALUE($B181),'Customers Table (Enc)'!$A:$I,9,FALSE),"Not Found"))</f>
        <v>Bergen</v>
      </c>
      <c r="T181" t="str">
        <f t="shared" si="8"/>
        <v>BERGEN</v>
      </c>
      <c r="U181" t="str">
        <f t="shared" si="9"/>
        <v>Doc's|BERGEN</v>
      </c>
      <c r="V181" t="str">
        <f>IF($B181="","",IF(R181="No Encompass Match","THEM",IF(R181="Not Mapped","Unable to Determine",IF(T181="SALES","Unable to Determine",IFERROR(INDEX('Master - US vs THEM'!$F:$F,MATCH(U181,'Master - US vs THEM'!$G:$G,0)),"No Territory Data")))))</f>
        <v>US</v>
      </c>
      <c r="W181" t="str">
        <f t="shared" si="10"/>
        <v>MISMATCH</v>
      </c>
      <c r="X181" t="str">
        <f t="shared" si="11"/>
        <v>US</v>
      </c>
    </row>
    <row r="182" spans="1:24" x14ac:dyDescent="0.2">
      <c r="A182">
        <v>181</v>
      </c>
      <c r="B182" t="s">
        <v>831</v>
      </c>
      <c r="C182" t="s">
        <v>832</v>
      </c>
      <c r="D182" t="s">
        <v>48</v>
      </c>
      <c r="E182" t="s">
        <v>833</v>
      </c>
      <c r="F182" t="s">
        <v>285</v>
      </c>
      <c r="G182" t="s">
        <v>834</v>
      </c>
      <c r="H182" t="s">
        <v>8</v>
      </c>
      <c r="I182" t="s">
        <v>85</v>
      </c>
      <c r="J182" t="s">
        <v>535</v>
      </c>
      <c r="K182" t="s">
        <v>358</v>
      </c>
      <c r="L182" t="s">
        <v>155</v>
      </c>
      <c r="M182">
        <v>1</v>
      </c>
      <c r="N182" t="s">
        <v>875</v>
      </c>
      <c r="O182" t="str">
        <f>IF($B182="","",IFERROR(IF(ISNUMBER(MATCH($K182,'Brand Family Territory (Enc)'!$A$2:$A$296,0)),$K182,""),""))</f>
        <v/>
      </c>
      <c r="P182" t="str">
        <f>IF($B182="","",IFERROR(INDEX('Brand Crosswalk'!$F$2:$F$200,MATCH($K182,'Brand Crosswalk'!$A$2:$A$200,0)),"Not in Crosswalk"))</f>
        <v>Mapped</v>
      </c>
      <c r="Q182" t="str">
        <f>IF($B182="","",IFERROR(INDEX('Brand Crosswalk'!$C$2:$C$200,MATCH($K182,'Brand Crosswalk'!$A$2:$A$200,0)),""))</f>
        <v>Samuel Adams</v>
      </c>
      <c r="R182" t="str">
        <f>IF($B182="","",IF(O182&lt;&gt;"",O182,IF(P182="Mapped",Q182,IF(P182="No Encompass Match","No Encompass Match",IFERROR(VLOOKUP(IF($K182="",$J182,$K182),'Brands (Enc)'!$C$2:$D$2699,2,FALSE),"Not Mapped")))))</f>
        <v>Samuel Adams</v>
      </c>
      <c r="S182" t="str">
        <f>IF($B182="","",IFERROR(VLOOKUP(VALUE($B182),'Customers Table (Enc)'!$A:$I,9,FALSE),"Not Found"))</f>
        <v>Bergen</v>
      </c>
      <c r="T182" t="str">
        <f t="shared" si="8"/>
        <v>BERGEN</v>
      </c>
      <c r="U182" t="str">
        <f t="shared" si="9"/>
        <v>Samuel Adams|BERGEN</v>
      </c>
      <c r="V182" t="str">
        <f>IF($B182="","",IF(R182="No Encompass Match","THEM",IF(R182="Not Mapped","Unable to Determine",IF(T182="SALES","Unable to Determine",IFERROR(INDEX('Master - US vs THEM'!$F:$F,MATCH(U182,'Master - US vs THEM'!$G:$G,0)),"No Territory Data")))))</f>
        <v>US</v>
      </c>
      <c r="W182" t="str">
        <f t="shared" si="10"/>
        <v>OK</v>
      </c>
      <c r="X182" t="str">
        <f t="shared" si="11"/>
        <v>US</v>
      </c>
    </row>
    <row r="183" spans="1:24" x14ac:dyDescent="0.2">
      <c r="A183">
        <v>182</v>
      </c>
      <c r="B183" t="s">
        <v>831</v>
      </c>
      <c r="C183" t="s">
        <v>832</v>
      </c>
      <c r="D183" t="s">
        <v>48</v>
      </c>
      <c r="E183" t="s">
        <v>833</v>
      </c>
      <c r="F183" t="s">
        <v>285</v>
      </c>
      <c r="G183" t="s">
        <v>834</v>
      </c>
      <c r="H183" t="s">
        <v>8</v>
      </c>
      <c r="I183" t="s">
        <v>85</v>
      </c>
      <c r="J183" t="s">
        <v>1273</v>
      </c>
      <c r="K183" t="s">
        <v>1274</v>
      </c>
      <c r="L183" t="s">
        <v>1274</v>
      </c>
      <c r="M183">
        <v>1</v>
      </c>
      <c r="N183" t="s">
        <v>875</v>
      </c>
      <c r="O183" t="str">
        <f>IF($B183="","",IFERROR(IF(ISNUMBER(MATCH($K183,'Brand Family Territory (Enc)'!$A$2:$A$296,0)),$K183,""),""))</f>
        <v/>
      </c>
      <c r="P183" t="str">
        <f>IF($B183="","",IFERROR(INDEX('Brand Crosswalk'!$F$2:$F$200,MATCH($K183,'Brand Crosswalk'!$A$2:$A$200,0)),"Not in Crosswalk"))</f>
        <v>Mapped</v>
      </c>
      <c r="Q183" t="str">
        <f>IF($B183="","",IFERROR(INDEX('Brand Crosswalk'!$C$2:$C$200,MATCH($K183,'Brand Crosswalk'!$A$2:$A$200,0)),""))</f>
        <v>Newburgh</v>
      </c>
      <c r="R183" t="str">
        <f>IF($B183="","",IF(O183&lt;&gt;"",O183,IF(P183="Mapped",Q183,IF(P183="No Encompass Match","No Encompass Match",IFERROR(VLOOKUP(IF($K183="",$J183,$K183),'Brands (Enc)'!$C$2:$D$2699,2,FALSE),"Not Mapped")))))</f>
        <v>Newburgh</v>
      </c>
      <c r="S183" t="str">
        <f>IF($B183="","",IFERROR(VLOOKUP(VALUE($B183),'Customers Table (Enc)'!$A:$I,9,FALSE),"Not Found"))</f>
        <v>Bergen</v>
      </c>
      <c r="T183" t="str">
        <f t="shared" si="8"/>
        <v>BERGEN</v>
      </c>
      <c r="U183" t="str">
        <f t="shared" si="9"/>
        <v>Newburgh|BERGEN</v>
      </c>
      <c r="V183" t="str">
        <f>IF($B183="","",IF(R183="No Encompass Match","THEM",IF(R183="Not Mapped","Unable to Determine",IF(T183="SALES","Unable to Determine",IFERROR(INDEX('Master - US vs THEM'!$F:$F,MATCH(U183,'Master - US vs THEM'!$G:$G,0)),"No Territory Data")))))</f>
        <v>US</v>
      </c>
      <c r="W183" t="str">
        <f t="shared" si="10"/>
        <v>OK</v>
      </c>
      <c r="X183" t="str">
        <f t="shared" si="11"/>
        <v>US</v>
      </c>
    </row>
    <row r="184" spans="1:24" x14ac:dyDescent="0.2">
      <c r="A184">
        <v>183</v>
      </c>
      <c r="B184" t="s">
        <v>831</v>
      </c>
      <c r="C184" t="s">
        <v>832</v>
      </c>
      <c r="D184" t="s">
        <v>48</v>
      </c>
      <c r="E184" t="s">
        <v>833</v>
      </c>
      <c r="F184" t="s">
        <v>285</v>
      </c>
      <c r="G184" t="s">
        <v>834</v>
      </c>
      <c r="H184" t="s">
        <v>8</v>
      </c>
      <c r="I184" t="s">
        <v>85</v>
      </c>
      <c r="J184" t="s">
        <v>72</v>
      </c>
      <c r="K184" t="s">
        <v>73</v>
      </c>
      <c r="L184" t="s">
        <v>36</v>
      </c>
      <c r="M184">
        <v>1</v>
      </c>
      <c r="N184" t="s">
        <v>875</v>
      </c>
      <c r="O184" t="str">
        <f>IF($B184="","",IFERROR(IF(ISNUMBER(MATCH($K184,'Brand Family Territory (Enc)'!$A$2:$A$296,0)),$K184,""),""))</f>
        <v>LAGUNITAS</v>
      </c>
      <c r="P184" t="str">
        <f>IF($B184="","",IFERROR(INDEX('Brand Crosswalk'!$F$2:$F$200,MATCH($K184,'Brand Crosswalk'!$A$2:$A$200,0)),"Not in Crosswalk"))</f>
        <v>Not in Crosswalk</v>
      </c>
      <c r="Q184" t="str">
        <f>IF($B184="","",IFERROR(INDEX('Brand Crosswalk'!$C$2:$C$200,MATCH($K184,'Brand Crosswalk'!$A$2:$A$200,0)),""))</f>
        <v/>
      </c>
      <c r="R184" t="str">
        <f>IF($B184="","",IF(O184&lt;&gt;"",O184,IF(P184="Mapped",Q184,IF(P184="No Encompass Match","No Encompass Match",IFERROR(VLOOKUP(IF($K184="",$J184,$K184),'Brands (Enc)'!$C$2:$D$2699,2,FALSE),"Not Mapped")))))</f>
        <v>LAGUNITAS</v>
      </c>
      <c r="S184" t="str">
        <f>IF($B184="","",IFERROR(VLOOKUP(VALUE($B184),'Customers Table (Enc)'!$A:$I,9,FALSE),"Not Found"))</f>
        <v>Bergen</v>
      </c>
      <c r="T184" t="str">
        <f t="shared" si="8"/>
        <v>BERGEN</v>
      </c>
      <c r="U184" t="str">
        <f t="shared" si="9"/>
        <v>LAGUNITAS|BERGEN</v>
      </c>
      <c r="V184" t="str">
        <f>IF($B184="","",IF(R184="No Encompass Match","THEM",IF(R184="Not Mapped","Unable to Determine",IF(T184="SALES","Unable to Determine",IFERROR(INDEX('Master - US vs THEM'!$F:$F,MATCH(U184,'Master - US vs THEM'!$G:$G,0)),"No Territory Data")))))</f>
        <v>US</v>
      </c>
      <c r="W184" t="str">
        <f t="shared" si="10"/>
        <v>OK</v>
      </c>
      <c r="X184" t="str">
        <f t="shared" si="11"/>
        <v>US</v>
      </c>
    </row>
    <row r="185" spans="1:24" x14ac:dyDescent="0.2">
      <c r="A185">
        <v>184</v>
      </c>
      <c r="B185" t="s">
        <v>2164</v>
      </c>
      <c r="C185" t="s">
        <v>2165</v>
      </c>
      <c r="D185" t="s">
        <v>48</v>
      </c>
      <c r="E185" t="s">
        <v>2166</v>
      </c>
      <c r="F185" t="s">
        <v>285</v>
      </c>
      <c r="G185" t="s">
        <v>2167</v>
      </c>
      <c r="H185" t="s">
        <v>8</v>
      </c>
      <c r="I185" t="s">
        <v>85</v>
      </c>
      <c r="J185" t="s">
        <v>294</v>
      </c>
      <c r="K185" t="s">
        <v>295</v>
      </c>
      <c r="L185" t="s">
        <v>215</v>
      </c>
      <c r="M185">
        <v>1</v>
      </c>
      <c r="N185" t="s">
        <v>875</v>
      </c>
      <c r="O185" t="str">
        <f>IF($B185="","",IFERROR(IF(ISNUMBER(MATCH($K185,'Brand Family Territory (Enc)'!$A$2:$A$296,0)),$K185,""),""))</f>
        <v/>
      </c>
      <c r="P185" t="str">
        <f>IF($B185="","",IFERROR(INDEX('Brand Crosswalk'!$F$2:$F$200,MATCH($K185,'Brand Crosswalk'!$A$2:$A$200,0)),"Not in Crosswalk"))</f>
        <v>Mapped</v>
      </c>
      <c r="Q185" t="str">
        <f>IF($B185="","",IFERROR(INDEX('Brand Crosswalk'!$C$2:$C$200,MATCH($K185,'Brand Crosswalk'!$A$2:$A$200,0)),""))</f>
        <v>New Belgium Brewing Company</v>
      </c>
      <c r="R185" t="str">
        <f>IF($B185="","",IF(O185&lt;&gt;"",O185,IF(P185="Mapped",Q185,IF(P185="No Encompass Match","No Encompass Match",IFERROR(VLOOKUP(IF($K185="",$J185,$K185),'Brands (Enc)'!$C$2:$D$2699,2,FALSE),"Not Mapped")))))</f>
        <v>New Belgium Brewing Company</v>
      </c>
      <c r="S185" t="str">
        <f>IF($B185="","",IFERROR(VLOOKUP(VALUE($B185),'Customers Table (Enc)'!$A:$I,9,FALSE),"Not Found"))</f>
        <v>Bergen</v>
      </c>
      <c r="T185" t="str">
        <f t="shared" si="8"/>
        <v>BERGEN</v>
      </c>
      <c r="U185" t="str">
        <f t="shared" si="9"/>
        <v>New Belgium Brewing Company|BERGEN</v>
      </c>
      <c r="V185" t="str">
        <f>IF($B185="","",IF(R185="No Encompass Match","THEM",IF(R185="Not Mapped","Unable to Determine",IF(T185="SALES","Unable to Determine",IFERROR(INDEX('Master - US vs THEM'!$F:$F,MATCH(U185,'Master - US vs THEM'!$G:$G,0)),"No Territory Data")))))</f>
        <v>US</v>
      </c>
      <c r="W185" t="str">
        <f t="shared" si="10"/>
        <v>OK</v>
      </c>
      <c r="X185" t="str">
        <f t="shared" si="11"/>
        <v>US</v>
      </c>
    </row>
    <row r="186" spans="1:24" x14ac:dyDescent="0.2">
      <c r="A186">
        <v>185</v>
      </c>
      <c r="B186" t="s">
        <v>2164</v>
      </c>
      <c r="C186" t="s">
        <v>2165</v>
      </c>
      <c r="D186" t="s">
        <v>48</v>
      </c>
      <c r="E186" t="s">
        <v>2166</v>
      </c>
      <c r="F186" t="s">
        <v>285</v>
      </c>
      <c r="G186" t="s">
        <v>2167</v>
      </c>
      <c r="H186" t="s">
        <v>8</v>
      </c>
      <c r="I186" t="s">
        <v>85</v>
      </c>
      <c r="J186" t="s">
        <v>535</v>
      </c>
      <c r="K186" t="s">
        <v>358</v>
      </c>
      <c r="L186" t="s">
        <v>155</v>
      </c>
      <c r="M186">
        <v>1</v>
      </c>
      <c r="N186" t="s">
        <v>875</v>
      </c>
      <c r="O186" t="str">
        <f>IF($B186="","",IFERROR(IF(ISNUMBER(MATCH($K186,'Brand Family Territory (Enc)'!$A$2:$A$296,0)),$K186,""),""))</f>
        <v/>
      </c>
      <c r="P186" t="str">
        <f>IF($B186="","",IFERROR(INDEX('Brand Crosswalk'!$F$2:$F$200,MATCH($K186,'Brand Crosswalk'!$A$2:$A$200,0)),"Not in Crosswalk"))</f>
        <v>Mapped</v>
      </c>
      <c r="Q186" t="str">
        <f>IF($B186="","",IFERROR(INDEX('Brand Crosswalk'!$C$2:$C$200,MATCH($K186,'Brand Crosswalk'!$A$2:$A$200,0)),""))</f>
        <v>Samuel Adams</v>
      </c>
      <c r="R186" t="str">
        <f>IF($B186="","",IF(O186&lt;&gt;"",O186,IF(P186="Mapped",Q186,IF(P186="No Encompass Match","No Encompass Match",IFERROR(VLOOKUP(IF($K186="",$J186,$K186),'Brands (Enc)'!$C$2:$D$2699,2,FALSE),"Not Mapped")))))</f>
        <v>Samuel Adams</v>
      </c>
      <c r="S186" t="str">
        <f>IF($B186="","",IFERROR(VLOOKUP(VALUE($B186),'Customers Table (Enc)'!$A:$I,9,FALSE),"Not Found"))</f>
        <v>Bergen</v>
      </c>
      <c r="T186" t="str">
        <f t="shared" si="8"/>
        <v>BERGEN</v>
      </c>
      <c r="U186" t="str">
        <f t="shared" si="9"/>
        <v>Samuel Adams|BERGEN</v>
      </c>
      <c r="V186" t="str">
        <f>IF($B186="","",IF(R186="No Encompass Match","THEM",IF(R186="Not Mapped","Unable to Determine",IF(T186="SALES","Unable to Determine",IFERROR(INDEX('Master - US vs THEM'!$F:$F,MATCH(U186,'Master - US vs THEM'!$G:$G,0)),"No Territory Data")))))</f>
        <v>US</v>
      </c>
      <c r="W186" t="str">
        <f t="shared" si="10"/>
        <v>OK</v>
      </c>
      <c r="X186" t="str">
        <f t="shared" si="11"/>
        <v>US</v>
      </c>
    </row>
    <row r="187" spans="1:24" x14ac:dyDescent="0.2">
      <c r="A187">
        <v>186</v>
      </c>
      <c r="B187" t="s">
        <v>2164</v>
      </c>
      <c r="C187" t="s">
        <v>2165</v>
      </c>
      <c r="D187" t="s">
        <v>48</v>
      </c>
      <c r="E187" t="s">
        <v>2166</v>
      </c>
      <c r="F187" t="s">
        <v>285</v>
      </c>
      <c r="G187" t="s">
        <v>2167</v>
      </c>
      <c r="H187" t="s">
        <v>8</v>
      </c>
      <c r="I187" t="s">
        <v>85</v>
      </c>
      <c r="J187" t="s">
        <v>2086</v>
      </c>
      <c r="K187" t="s">
        <v>166</v>
      </c>
      <c r="L187" t="s">
        <v>141</v>
      </c>
      <c r="M187">
        <v>1</v>
      </c>
      <c r="N187" t="s">
        <v>875</v>
      </c>
      <c r="O187" t="str">
        <f>IF($B187="","",IFERROR(IF(ISNUMBER(MATCH($K187,'Brand Family Territory (Enc)'!$A$2:$A$296,0)),$K187,""),""))</f>
        <v>BLUE MOON</v>
      </c>
      <c r="P187" t="str">
        <f>IF($B187="","",IFERROR(INDEX('Brand Crosswalk'!$F$2:$F$200,MATCH($K187,'Brand Crosswalk'!$A$2:$A$200,0)),"Not in Crosswalk"))</f>
        <v>Not in Crosswalk</v>
      </c>
      <c r="Q187" t="str">
        <f>IF($B187="","",IFERROR(INDEX('Brand Crosswalk'!$C$2:$C$200,MATCH($K187,'Brand Crosswalk'!$A$2:$A$200,0)),""))</f>
        <v/>
      </c>
      <c r="R187" t="str">
        <f>IF($B187="","",IF(O187&lt;&gt;"",O187,IF(P187="Mapped",Q187,IF(P187="No Encompass Match","No Encompass Match",IFERROR(VLOOKUP(IF($K187="",$J187,$K187),'Brands (Enc)'!$C$2:$D$2699,2,FALSE),"Not Mapped")))))</f>
        <v>BLUE MOON</v>
      </c>
      <c r="S187" t="str">
        <f>IF($B187="","",IFERROR(VLOOKUP(VALUE($B187),'Customers Table (Enc)'!$A:$I,9,FALSE),"Not Found"))</f>
        <v>Bergen</v>
      </c>
      <c r="T187" t="str">
        <f t="shared" si="8"/>
        <v>BERGEN</v>
      </c>
      <c r="U187" t="str">
        <f t="shared" si="9"/>
        <v>BLUE MOON|BERGEN</v>
      </c>
      <c r="V187" t="str">
        <f>IF($B187="","",IF(R187="No Encompass Match","THEM",IF(R187="Not Mapped","Unable to Determine",IF(T187="SALES","Unable to Determine",IFERROR(INDEX('Master - US vs THEM'!$F:$F,MATCH(U187,'Master - US vs THEM'!$G:$G,0)),"No Territory Data")))))</f>
        <v>US</v>
      </c>
      <c r="W187" t="str">
        <f t="shared" si="10"/>
        <v>OK</v>
      </c>
      <c r="X187" t="str">
        <f t="shared" si="11"/>
        <v>US</v>
      </c>
    </row>
    <row r="188" spans="1:24" x14ac:dyDescent="0.2">
      <c r="A188">
        <v>187</v>
      </c>
      <c r="B188" t="s">
        <v>2164</v>
      </c>
      <c r="C188" t="s">
        <v>2165</v>
      </c>
      <c r="D188" t="s">
        <v>48</v>
      </c>
      <c r="E188" t="s">
        <v>2166</v>
      </c>
      <c r="F188" t="s">
        <v>285</v>
      </c>
      <c r="G188" t="s">
        <v>2167</v>
      </c>
      <c r="H188" t="s">
        <v>8</v>
      </c>
      <c r="I188" t="s">
        <v>85</v>
      </c>
      <c r="J188" t="s">
        <v>144</v>
      </c>
      <c r="K188" t="s">
        <v>145</v>
      </c>
      <c r="L188" t="s">
        <v>141</v>
      </c>
      <c r="M188">
        <v>1</v>
      </c>
      <c r="N188" t="s">
        <v>875</v>
      </c>
      <c r="O188" t="str">
        <f>IF($B188="","",IFERROR(IF(ISNUMBER(MATCH($K188,'Brand Family Territory (Enc)'!$A$2:$A$296,0)),$K188,""),""))</f>
        <v>COORS LIGHT</v>
      </c>
      <c r="P188" t="str">
        <f>IF($B188="","",IFERROR(INDEX('Brand Crosswalk'!$F$2:$F$200,MATCH($K188,'Brand Crosswalk'!$A$2:$A$200,0)),"Not in Crosswalk"))</f>
        <v>Not in Crosswalk</v>
      </c>
      <c r="Q188" t="str">
        <f>IF($B188="","",IFERROR(INDEX('Brand Crosswalk'!$C$2:$C$200,MATCH($K188,'Brand Crosswalk'!$A$2:$A$200,0)),""))</f>
        <v/>
      </c>
      <c r="R188" t="str">
        <f>IF($B188="","",IF(O188&lt;&gt;"",O188,IF(P188="Mapped",Q188,IF(P188="No Encompass Match","No Encompass Match",IFERROR(VLOOKUP(IF($K188="",$J188,$K188),'Brands (Enc)'!$C$2:$D$2699,2,FALSE),"Not Mapped")))))</f>
        <v>COORS LIGHT</v>
      </c>
      <c r="S188" t="str">
        <f>IF($B188="","",IFERROR(VLOOKUP(VALUE($B188),'Customers Table (Enc)'!$A:$I,9,FALSE),"Not Found"))</f>
        <v>Bergen</v>
      </c>
      <c r="T188" t="str">
        <f t="shared" si="8"/>
        <v>BERGEN</v>
      </c>
      <c r="U188" t="str">
        <f t="shared" si="9"/>
        <v>COORS LIGHT|BERGEN</v>
      </c>
      <c r="V188" t="str">
        <f>IF($B188="","",IF(R188="No Encompass Match","THEM",IF(R188="Not Mapped","Unable to Determine",IF(T188="SALES","Unable to Determine",IFERROR(INDEX('Master - US vs THEM'!$F:$F,MATCH(U188,'Master - US vs THEM'!$G:$G,0)),"No Territory Data")))))</f>
        <v>US</v>
      </c>
      <c r="W188" t="str">
        <f t="shared" si="10"/>
        <v>OK</v>
      </c>
      <c r="X188" t="str">
        <f t="shared" si="11"/>
        <v>US</v>
      </c>
    </row>
    <row r="189" spans="1:24" x14ac:dyDescent="0.2">
      <c r="A189">
        <v>188</v>
      </c>
      <c r="B189" t="s">
        <v>2164</v>
      </c>
      <c r="C189" t="s">
        <v>2165</v>
      </c>
      <c r="D189" t="s">
        <v>48</v>
      </c>
      <c r="E189" t="s">
        <v>2166</v>
      </c>
      <c r="F189" t="s">
        <v>285</v>
      </c>
      <c r="G189" t="s">
        <v>2167</v>
      </c>
      <c r="H189" t="s">
        <v>8</v>
      </c>
      <c r="I189" t="s">
        <v>85</v>
      </c>
      <c r="J189" t="s">
        <v>142</v>
      </c>
      <c r="K189" t="s">
        <v>143</v>
      </c>
      <c r="L189" t="s">
        <v>141</v>
      </c>
      <c r="M189">
        <v>1</v>
      </c>
      <c r="N189" t="s">
        <v>875</v>
      </c>
      <c r="O189" t="str">
        <f>IF($B189="","",IFERROR(IF(ISNUMBER(MATCH($K189,'Brand Family Territory (Enc)'!$A$2:$A$296,0)),$K189,""),""))</f>
        <v/>
      </c>
      <c r="P189" t="str">
        <f>IF($B189="","",IFERROR(INDEX('Brand Crosswalk'!$F$2:$F$200,MATCH($K189,'Brand Crosswalk'!$A$2:$A$200,0)),"Not in Crosswalk"))</f>
        <v>Mapped</v>
      </c>
      <c r="Q189" t="str">
        <f>IF($B189="","",IFERROR(INDEX('Brand Crosswalk'!$C$2:$C$200,MATCH($K189,'Brand Crosswalk'!$A$2:$A$200,0)),""))</f>
        <v>Lite</v>
      </c>
      <c r="R189" t="str">
        <f>IF($B189="","",IF(O189&lt;&gt;"",O189,IF(P189="Mapped",Q189,IF(P189="No Encompass Match","No Encompass Match",IFERROR(VLOOKUP(IF($K189="",$J189,$K189),'Brands (Enc)'!$C$2:$D$2699,2,FALSE),"Not Mapped")))))</f>
        <v>Lite</v>
      </c>
      <c r="S189" t="str">
        <f>IF($B189="","",IFERROR(VLOOKUP(VALUE($B189),'Customers Table (Enc)'!$A:$I,9,FALSE),"Not Found"))</f>
        <v>Bergen</v>
      </c>
      <c r="T189" t="str">
        <f t="shared" si="8"/>
        <v>BERGEN</v>
      </c>
      <c r="U189" t="str">
        <f t="shared" si="9"/>
        <v>Lite|BERGEN</v>
      </c>
      <c r="V189" t="str">
        <f>IF($B189="","",IF(R189="No Encompass Match","THEM",IF(R189="Not Mapped","Unable to Determine",IF(T189="SALES","Unable to Determine",IFERROR(INDEX('Master - US vs THEM'!$F:$F,MATCH(U189,'Master - US vs THEM'!$G:$G,0)),"No Territory Data")))))</f>
        <v>US</v>
      </c>
      <c r="W189" t="str">
        <f t="shared" si="10"/>
        <v>OK</v>
      </c>
      <c r="X189" t="str">
        <f t="shared" si="11"/>
        <v>US</v>
      </c>
    </row>
    <row r="190" spans="1:24" x14ac:dyDescent="0.2">
      <c r="A190">
        <v>189</v>
      </c>
      <c r="B190" t="s">
        <v>2164</v>
      </c>
      <c r="C190" t="s">
        <v>2165</v>
      </c>
      <c r="D190" t="s">
        <v>48</v>
      </c>
      <c r="E190" t="s">
        <v>2166</v>
      </c>
      <c r="F190" t="s">
        <v>285</v>
      </c>
      <c r="G190" t="s">
        <v>2167</v>
      </c>
      <c r="H190" t="s">
        <v>8</v>
      </c>
      <c r="I190" t="s">
        <v>85</v>
      </c>
      <c r="J190" t="s">
        <v>181</v>
      </c>
      <c r="K190" t="s">
        <v>182</v>
      </c>
      <c r="L190" t="s">
        <v>24</v>
      </c>
      <c r="M190">
        <v>1</v>
      </c>
      <c r="N190" t="s">
        <v>875</v>
      </c>
      <c r="O190" t="str">
        <f>IF($B190="","",IFERROR(IF(ISNUMBER(MATCH($K190,'Brand Family Territory (Enc)'!$A$2:$A$296,0)),$K190,""),""))</f>
        <v/>
      </c>
      <c r="P190" t="str">
        <f>IF($B190="","",IFERROR(INDEX('Brand Crosswalk'!$F$2:$F$200,MATCH($K190,'Brand Crosswalk'!$A$2:$A$200,0)),"Not in Crosswalk"))</f>
        <v>Mapped</v>
      </c>
      <c r="Q190" t="str">
        <f>IF($B190="","",IFERROR(INDEX('Brand Crosswalk'!$C$2:$C$200,MATCH($K190,'Brand Crosswalk'!$A$2:$A$200,0)),""))</f>
        <v>Modelo Especial</v>
      </c>
      <c r="R190" t="str">
        <f>IF($B190="","",IF(O190&lt;&gt;"",O190,IF(P190="Mapped",Q190,IF(P190="No Encompass Match","No Encompass Match",IFERROR(VLOOKUP(IF($K190="",$J190,$K190),'Brands (Enc)'!$C$2:$D$2699,2,FALSE),"Not Mapped")))))</f>
        <v>Modelo Especial</v>
      </c>
      <c r="S190" t="str">
        <f>IF($B190="","",IFERROR(VLOOKUP(VALUE($B190),'Customers Table (Enc)'!$A:$I,9,FALSE),"Not Found"))</f>
        <v>Bergen</v>
      </c>
      <c r="T190" t="str">
        <f t="shared" si="8"/>
        <v>BERGEN</v>
      </c>
      <c r="U190" t="str">
        <f t="shared" si="9"/>
        <v>Modelo Especial|BERGEN</v>
      </c>
      <c r="V190" t="str">
        <f>IF($B190="","",IF(R190="No Encompass Match","THEM",IF(R190="Not Mapped","Unable to Determine",IF(T190="SALES","Unable to Determine",IFERROR(INDEX('Master - US vs THEM'!$F:$F,MATCH(U190,'Master - US vs THEM'!$G:$G,0)),"No Territory Data")))))</f>
        <v>US</v>
      </c>
      <c r="W190" t="str">
        <f t="shared" si="10"/>
        <v>OK</v>
      </c>
      <c r="X190" t="str">
        <f t="shared" si="11"/>
        <v>US</v>
      </c>
    </row>
    <row r="191" spans="1:24" x14ac:dyDescent="0.2">
      <c r="A191">
        <v>190</v>
      </c>
      <c r="B191" t="s">
        <v>2168</v>
      </c>
      <c r="C191" t="s">
        <v>2169</v>
      </c>
      <c r="D191" t="s">
        <v>123</v>
      </c>
      <c r="E191" t="s">
        <v>2170</v>
      </c>
      <c r="F191" t="s">
        <v>125</v>
      </c>
      <c r="G191" t="s">
        <v>2167</v>
      </c>
      <c r="H191" t="s">
        <v>8</v>
      </c>
      <c r="I191" t="s">
        <v>319</v>
      </c>
      <c r="J191" t="s">
        <v>333</v>
      </c>
      <c r="K191" t="s">
        <v>168</v>
      </c>
      <c r="L191" t="s">
        <v>24</v>
      </c>
      <c r="M191">
        <v>1</v>
      </c>
      <c r="N191" t="s">
        <v>875</v>
      </c>
      <c r="O191" t="str">
        <f>IF($B191="","",IFERROR(IF(ISNUMBER(MATCH($K191,'Brand Family Territory (Enc)'!$A$2:$A$296,0)),$K191,""),""))</f>
        <v>MODELO ORO</v>
      </c>
      <c r="P191" t="str">
        <f>IF($B191="","",IFERROR(INDEX('Brand Crosswalk'!$F$2:$F$200,MATCH($K191,'Brand Crosswalk'!$A$2:$A$200,0)),"Not in Crosswalk"))</f>
        <v>Not in Crosswalk</v>
      </c>
      <c r="Q191" t="str">
        <f>IF($B191="","",IFERROR(INDEX('Brand Crosswalk'!$C$2:$C$200,MATCH($K191,'Brand Crosswalk'!$A$2:$A$200,0)),""))</f>
        <v/>
      </c>
      <c r="R191" t="str">
        <f>IF($B191="","",IF(O191&lt;&gt;"",O191,IF(P191="Mapped",Q191,IF(P191="No Encompass Match","No Encompass Match",IFERROR(VLOOKUP(IF($K191="",$J191,$K191),'Brands (Enc)'!$C$2:$D$2699,2,FALSE),"Not Mapped")))))</f>
        <v>MODELO ORO</v>
      </c>
      <c r="S191" t="str">
        <f>IF($B191="","",IFERROR(VLOOKUP(VALUE($B191),'Customers Table (Enc)'!$A:$I,9,FALSE),"Not Found"))</f>
        <v>Passaic</v>
      </c>
      <c r="T191" t="str">
        <f t="shared" si="8"/>
        <v>PASSAIC</v>
      </c>
      <c r="U191" t="str">
        <f t="shared" si="9"/>
        <v>MODELO ORO|PASSAIC</v>
      </c>
      <c r="V191" t="str">
        <f>IF($B191="","",IF(R191="No Encompass Match","THEM",IF(R191="Not Mapped","Unable to Determine",IF(T191="SALES","Unable to Determine",IFERROR(INDEX('Master - US vs THEM'!$F:$F,MATCH(U191,'Master - US vs THEM'!$G:$G,0)),"No Territory Data")))))</f>
        <v>US</v>
      </c>
      <c r="W191" t="str">
        <f t="shared" si="10"/>
        <v>OK</v>
      </c>
      <c r="X191" t="str">
        <f t="shared" si="11"/>
        <v>US</v>
      </c>
    </row>
    <row r="192" spans="1:24" x14ac:dyDescent="0.2">
      <c r="A192">
        <v>191</v>
      </c>
      <c r="B192" t="s">
        <v>2168</v>
      </c>
      <c r="C192" t="s">
        <v>2169</v>
      </c>
      <c r="D192" t="s">
        <v>123</v>
      </c>
      <c r="E192" t="s">
        <v>2170</v>
      </c>
      <c r="F192" t="s">
        <v>125</v>
      </c>
      <c r="G192" t="s">
        <v>2167</v>
      </c>
      <c r="H192" t="s">
        <v>8</v>
      </c>
      <c r="I192" t="s">
        <v>319</v>
      </c>
      <c r="J192" t="s">
        <v>181</v>
      </c>
      <c r="K192" t="s">
        <v>182</v>
      </c>
      <c r="L192" t="s">
        <v>24</v>
      </c>
      <c r="M192">
        <v>1</v>
      </c>
      <c r="N192" t="s">
        <v>875</v>
      </c>
      <c r="O192" t="str">
        <f>IF($B192="","",IFERROR(IF(ISNUMBER(MATCH($K192,'Brand Family Territory (Enc)'!$A$2:$A$296,0)),$K192,""),""))</f>
        <v/>
      </c>
      <c r="P192" t="str">
        <f>IF($B192="","",IFERROR(INDEX('Brand Crosswalk'!$F$2:$F$200,MATCH($K192,'Brand Crosswalk'!$A$2:$A$200,0)),"Not in Crosswalk"))</f>
        <v>Mapped</v>
      </c>
      <c r="Q192" t="str">
        <f>IF($B192="","",IFERROR(INDEX('Brand Crosswalk'!$C$2:$C$200,MATCH($K192,'Brand Crosswalk'!$A$2:$A$200,0)),""))</f>
        <v>Modelo Especial</v>
      </c>
      <c r="R192" t="str">
        <f>IF($B192="","",IF(O192&lt;&gt;"",O192,IF(P192="Mapped",Q192,IF(P192="No Encompass Match","No Encompass Match",IFERROR(VLOOKUP(IF($K192="",$J192,$K192),'Brands (Enc)'!$C$2:$D$2699,2,FALSE),"Not Mapped")))))</f>
        <v>Modelo Especial</v>
      </c>
      <c r="S192" t="str">
        <f>IF($B192="","",IFERROR(VLOOKUP(VALUE($B192),'Customers Table (Enc)'!$A:$I,9,FALSE),"Not Found"))</f>
        <v>Passaic</v>
      </c>
      <c r="T192" t="str">
        <f t="shared" si="8"/>
        <v>PASSAIC</v>
      </c>
      <c r="U192" t="str">
        <f t="shared" si="9"/>
        <v>Modelo Especial|PASSAIC</v>
      </c>
      <c r="V192" t="str">
        <f>IF($B192="","",IF(R192="No Encompass Match","THEM",IF(R192="Not Mapped","Unable to Determine",IF(T192="SALES","Unable to Determine",IFERROR(INDEX('Master - US vs THEM'!$F:$F,MATCH(U192,'Master - US vs THEM'!$G:$G,0)),"No Territory Data")))))</f>
        <v>US</v>
      </c>
      <c r="W192" t="str">
        <f t="shared" si="10"/>
        <v>OK</v>
      </c>
      <c r="X192" t="str">
        <f t="shared" si="11"/>
        <v>US</v>
      </c>
    </row>
    <row r="193" spans="1:24" x14ac:dyDescent="0.2">
      <c r="A193">
        <v>192</v>
      </c>
      <c r="B193" t="s">
        <v>2160</v>
      </c>
      <c r="C193" t="s">
        <v>2161</v>
      </c>
      <c r="D193" t="s">
        <v>48</v>
      </c>
      <c r="E193" t="s">
        <v>2162</v>
      </c>
      <c r="F193" t="s">
        <v>285</v>
      </c>
      <c r="G193" t="s">
        <v>2163</v>
      </c>
      <c r="H193" t="s">
        <v>8</v>
      </c>
      <c r="I193" t="s">
        <v>85</v>
      </c>
      <c r="J193" t="s">
        <v>142</v>
      </c>
      <c r="K193" t="s">
        <v>143</v>
      </c>
      <c r="L193" t="s">
        <v>141</v>
      </c>
      <c r="M193">
        <v>1</v>
      </c>
      <c r="N193" t="s">
        <v>875</v>
      </c>
      <c r="O193" t="str">
        <f>IF($B193="","",IFERROR(IF(ISNUMBER(MATCH($K193,'Brand Family Territory (Enc)'!$A$2:$A$296,0)),$K193,""),""))</f>
        <v/>
      </c>
      <c r="P193" t="str">
        <f>IF($B193="","",IFERROR(INDEX('Brand Crosswalk'!$F$2:$F$200,MATCH($K193,'Brand Crosswalk'!$A$2:$A$200,0)),"Not in Crosswalk"))</f>
        <v>Mapped</v>
      </c>
      <c r="Q193" t="str">
        <f>IF($B193="","",IFERROR(INDEX('Brand Crosswalk'!$C$2:$C$200,MATCH($K193,'Brand Crosswalk'!$A$2:$A$200,0)),""))</f>
        <v>Lite</v>
      </c>
      <c r="R193" t="str">
        <f>IF($B193="","",IF(O193&lt;&gt;"",O193,IF(P193="Mapped",Q193,IF(P193="No Encompass Match","No Encompass Match",IFERROR(VLOOKUP(IF($K193="",$J193,$K193),'Brands (Enc)'!$C$2:$D$2699,2,FALSE),"Not Mapped")))))</f>
        <v>Lite</v>
      </c>
      <c r="S193" t="str">
        <f>IF($B193="","",IFERROR(VLOOKUP(VALUE($B193),'Customers Table (Enc)'!$A:$I,9,FALSE),"Not Found"))</f>
        <v>Bergen</v>
      </c>
      <c r="T193" t="str">
        <f t="shared" si="8"/>
        <v>BERGEN</v>
      </c>
      <c r="U193" t="str">
        <f t="shared" si="9"/>
        <v>Lite|BERGEN</v>
      </c>
      <c r="V193" t="str">
        <f>IF($B193="","",IF(R193="No Encompass Match","THEM",IF(R193="Not Mapped","Unable to Determine",IF(T193="SALES","Unable to Determine",IFERROR(INDEX('Master - US vs THEM'!$F:$F,MATCH(U193,'Master - US vs THEM'!$G:$G,0)),"No Territory Data")))))</f>
        <v>US</v>
      </c>
      <c r="W193" t="str">
        <f t="shared" si="10"/>
        <v>OK</v>
      </c>
      <c r="X193" t="str">
        <f t="shared" si="11"/>
        <v>US</v>
      </c>
    </row>
    <row r="194" spans="1:24" x14ac:dyDescent="0.2">
      <c r="A194">
        <v>193</v>
      </c>
      <c r="B194" t="s">
        <v>2160</v>
      </c>
      <c r="C194" t="s">
        <v>2161</v>
      </c>
      <c r="D194" t="s">
        <v>48</v>
      </c>
      <c r="E194" t="s">
        <v>2162</v>
      </c>
      <c r="F194" t="s">
        <v>285</v>
      </c>
      <c r="G194" t="s">
        <v>2163</v>
      </c>
      <c r="H194" t="s">
        <v>8</v>
      </c>
      <c r="I194" t="s">
        <v>85</v>
      </c>
      <c r="J194" t="s">
        <v>44</v>
      </c>
      <c r="K194" t="s">
        <v>44</v>
      </c>
      <c r="L194" t="s">
        <v>45</v>
      </c>
      <c r="M194">
        <v>1</v>
      </c>
      <c r="N194" t="s">
        <v>875</v>
      </c>
      <c r="O194" t="str">
        <f>IF($B194="","",IFERROR(IF(ISNUMBER(MATCH($K194,'Brand Family Territory (Enc)'!$A$2:$A$296,0)),$K194,""),""))</f>
        <v/>
      </c>
      <c r="P194" t="str">
        <f>IF($B194="","",IFERROR(INDEX('Brand Crosswalk'!$F$2:$F$200,MATCH($K194,'Brand Crosswalk'!$A$2:$A$200,0)),"Not in Crosswalk"))</f>
        <v>Mapped</v>
      </c>
      <c r="Q194" t="str">
        <f>IF($B194="","",IFERROR(INDEX('Brand Crosswalk'!$C$2:$C$200,MATCH($K194,'Brand Crosswalk'!$A$2:$A$200,0)),""))</f>
        <v>Dg Yuengling Inc</v>
      </c>
      <c r="R194" t="str">
        <f>IF($B194="","",IF(O194&lt;&gt;"",O194,IF(P194="Mapped",Q194,IF(P194="No Encompass Match","No Encompass Match",IFERROR(VLOOKUP(IF($K194="",$J194,$K194),'Brands (Enc)'!$C$2:$D$2699,2,FALSE),"Not Mapped")))))</f>
        <v>Dg Yuengling Inc</v>
      </c>
      <c r="S194" t="str">
        <f>IF($B194="","",IFERROR(VLOOKUP(VALUE($B194),'Customers Table (Enc)'!$A:$I,9,FALSE),"Not Found"))</f>
        <v>Bergen</v>
      </c>
      <c r="T194" t="str">
        <f t="shared" si="8"/>
        <v>BERGEN</v>
      </c>
      <c r="U194" t="str">
        <f t="shared" si="9"/>
        <v>Dg Yuengling Inc|BERGEN</v>
      </c>
      <c r="V194" t="str">
        <f>IF($B194="","",IF(R194="No Encompass Match","THEM",IF(R194="Not Mapped","Unable to Determine",IF(T194="SALES","Unable to Determine",IFERROR(INDEX('Master - US vs THEM'!$F:$F,MATCH(U194,'Master - US vs THEM'!$G:$G,0)),"No Territory Data")))))</f>
        <v>US</v>
      </c>
      <c r="W194" t="str">
        <f t="shared" si="10"/>
        <v>OK</v>
      </c>
      <c r="X194" t="str">
        <f t="shared" si="11"/>
        <v>US</v>
      </c>
    </row>
    <row r="195" spans="1:24" x14ac:dyDescent="0.2">
      <c r="A195">
        <v>194</v>
      </c>
      <c r="B195" t="s">
        <v>2160</v>
      </c>
      <c r="C195" t="s">
        <v>2161</v>
      </c>
      <c r="D195" t="s">
        <v>48</v>
      </c>
      <c r="E195" t="s">
        <v>2162</v>
      </c>
      <c r="F195" t="s">
        <v>285</v>
      </c>
      <c r="G195" t="s">
        <v>2163</v>
      </c>
      <c r="H195" t="s">
        <v>8</v>
      </c>
      <c r="I195" t="s">
        <v>85</v>
      </c>
      <c r="J195" t="s">
        <v>987</v>
      </c>
      <c r="K195" t="s">
        <v>154</v>
      </c>
      <c r="L195" t="s">
        <v>155</v>
      </c>
      <c r="M195">
        <v>1</v>
      </c>
      <c r="N195" t="s">
        <v>875</v>
      </c>
      <c r="O195" t="str">
        <f>IF($B195="","",IFERROR(IF(ISNUMBER(MATCH($K195,'Brand Family Territory (Enc)'!$A$2:$A$296,0)),$K195,""),""))</f>
        <v>SAMUEL ADAMS</v>
      </c>
      <c r="P195" t="str">
        <f>IF($B195="","",IFERROR(INDEX('Brand Crosswalk'!$F$2:$F$200,MATCH($K195,'Brand Crosswalk'!$A$2:$A$200,0)),"Not in Crosswalk"))</f>
        <v>Not in Crosswalk</v>
      </c>
      <c r="Q195" t="str">
        <f>IF($B195="","",IFERROR(INDEX('Brand Crosswalk'!$C$2:$C$200,MATCH($K195,'Brand Crosswalk'!$A$2:$A$200,0)),""))</f>
        <v/>
      </c>
      <c r="R195" t="str">
        <f>IF($B195="","",IF(O195&lt;&gt;"",O195,IF(P195="Mapped",Q195,IF(P195="No Encompass Match","No Encompass Match",IFERROR(VLOOKUP(IF($K195="",$J195,$K195),'Brands (Enc)'!$C$2:$D$2699,2,FALSE),"Not Mapped")))))</f>
        <v>SAMUEL ADAMS</v>
      </c>
      <c r="S195" t="str">
        <f>IF($B195="","",IFERROR(VLOOKUP(VALUE($B195),'Customers Table (Enc)'!$A:$I,9,FALSE),"Not Found"))</f>
        <v>Bergen</v>
      </c>
      <c r="T195" t="str">
        <f t="shared" ref="T195:T258" si="12">IF($B195="","",IF($D195&lt;&gt;"SALES",$D195,IF(OR(S195="Default",S195="Not Found",S195="Morris"),"SALES",UPPER(S195))))</f>
        <v>BERGEN</v>
      </c>
      <c r="U195" t="str">
        <f t="shared" ref="U195:U258" si="13">IF($B195="","",R195&amp;"|"&amp;T195)</f>
        <v>SAMUEL ADAMS|BERGEN</v>
      </c>
      <c r="V195" t="str">
        <f>IF($B195="","",IF(R195="No Encompass Match","THEM",IF(R195="Not Mapped","Unable to Determine",IF(T195="SALES","Unable to Determine",IFERROR(INDEX('Master - US vs THEM'!$F:$F,MATCH(U195,'Master - US vs THEM'!$G:$G,0)),"No Territory Data")))))</f>
        <v>US</v>
      </c>
      <c r="W195" t="str">
        <f t="shared" ref="W195:W258" si="14">IF($B195="","",IF(OR(V195="Unable to Determine",V195="No Territory Data",V195="Ambiguous (Source Truncated)"),"Review",IF(V195&lt;&gt;$N195,"MISMATCH","OK")))</f>
        <v>OK</v>
      </c>
      <c r="X195" t="str">
        <f t="shared" ref="X195:X258" si="15">IF($B195="","",IF(OR(V195="US",V195="THEM"),V195,$N195))</f>
        <v>US</v>
      </c>
    </row>
    <row r="196" spans="1:24" x14ac:dyDescent="0.2">
      <c r="A196">
        <v>195</v>
      </c>
      <c r="B196" t="s">
        <v>2160</v>
      </c>
      <c r="C196" t="s">
        <v>2161</v>
      </c>
      <c r="D196" t="s">
        <v>48</v>
      </c>
      <c r="E196" t="s">
        <v>2162</v>
      </c>
      <c r="F196" t="s">
        <v>285</v>
      </c>
      <c r="G196" t="s">
        <v>2163</v>
      </c>
      <c r="H196" t="s">
        <v>8</v>
      </c>
      <c r="I196" t="s">
        <v>85</v>
      </c>
      <c r="J196" t="s">
        <v>72</v>
      </c>
      <c r="K196" t="s">
        <v>73</v>
      </c>
      <c r="L196" t="s">
        <v>36</v>
      </c>
      <c r="M196">
        <v>1</v>
      </c>
      <c r="N196" t="s">
        <v>875</v>
      </c>
      <c r="O196" t="str">
        <f>IF($B196="","",IFERROR(IF(ISNUMBER(MATCH($K196,'Brand Family Territory (Enc)'!$A$2:$A$296,0)),$K196,""),""))</f>
        <v>LAGUNITAS</v>
      </c>
      <c r="P196" t="str">
        <f>IF($B196="","",IFERROR(INDEX('Brand Crosswalk'!$F$2:$F$200,MATCH($K196,'Brand Crosswalk'!$A$2:$A$200,0)),"Not in Crosswalk"))</f>
        <v>Not in Crosswalk</v>
      </c>
      <c r="Q196" t="str">
        <f>IF($B196="","",IFERROR(INDEX('Brand Crosswalk'!$C$2:$C$200,MATCH($K196,'Brand Crosswalk'!$A$2:$A$200,0)),""))</f>
        <v/>
      </c>
      <c r="R196" t="str">
        <f>IF($B196="","",IF(O196&lt;&gt;"",O196,IF(P196="Mapped",Q196,IF(P196="No Encompass Match","No Encompass Match",IFERROR(VLOOKUP(IF($K196="",$J196,$K196),'Brands (Enc)'!$C$2:$D$2699,2,FALSE),"Not Mapped")))))</f>
        <v>LAGUNITAS</v>
      </c>
      <c r="S196" t="str">
        <f>IF($B196="","",IFERROR(VLOOKUP(VALUE($B196),'Customers Table (Enc)'!$A:$I,9,FALSE),"Not Found"))</f>
        <v>Bergen</v>
      </c>
      <c r="T196" t="str">
        <f t="shared" si="12"/>
        <v>BERGEN</v>
      </c>
      <c r="U196" t="str">
        <f t="shared" si="13"/>
        <v>LAGUNITAS|BERGEN</v>
      </c>
      <c r="V196" t="str">
        <f>IF($B196="","",IF(R196="No Encompass Match","THEM",IF(R196="Not Mapped","Unable to Determine",IF(T196="SALES","Unable to Determine",IFERROR(INDEX('Master - US vs THEM'!$F:$F,MATCH(U196,'Master - US vs THEM'!$G:$G,0)),"No Territory Data")))))</f>
        <v>US</v>
      </c>
      <c r="W196" t="str">
        <f t="shared" si="14"/>
        <v>OK</v>
      </c>
      <c r="X196" t="str">
        <f t="shared" si="15"/>
        <v>US</v>
      </c>
    </row>
    <row r="197" spans="1:24" x14ac:dyDescent="0.2">
      <c r="A197">
        <v>196</v>
      </c>
      <c r="B197" t="s">
        <v>2160</v>
      </c>
      <c r="C197" t="s">
        <v>2161</v>
      </c>
      <c r="D197" t="s">
        <v>48</v>
      </c>
      <c r="E197" t="s">
        <v>2162</v>
      </c>
      <c r="F197" t="s">
        <v>285</v>
      </c>
      <c r="G197" t="s">
        <v>2163</v>
      </c>
      <c r="H197" t="s">
        <v>8</v>
      </c>
      <c r="I197" t="s">
        <v>85</v>
      </c>
      <c r="J197" t="s">
        <v>181</v>
      </c>
      <c r="K197" t="s">
        <v>182</v>
      </c>
      <c r="L197" t="s">
        <v>24</v>
      </c>
      <c r="M197">
        <v>1</v>
      </c>
      <c r="N197" t="s">
        <v>875</v>
      </c>
      <c r="O197" t="str">
        <f>IF($B197="","",IFERROR(IF(ISNUMBER(MATCH($K197,'Brand Family Territory (Enc)'!$A$2:$A$296,0)),$K197,""),""))</f>
        <v/>
      </c>
      <c r="P197" t="str">
        <f>IF($B197="","",IFERROR(INDEX('Brand Crosswalk'!$F$2:$F$200,MATCH($K197,'Brand Crosswalk'!$A$2:$A$200,0)),"Not in Crosswalk"))</f>
        <v>Mapped</v>
      </c>
      <c r="Q197" t="str">
        <f>IF($B197="","",IFERROR(INDEX('Brand Crosswalk'!$C$2:$C$200,MATCH($K197,'Brand Crosswalk'!$A$2:$A$200,0)),""))</f>
        <v>Modelo Especial</v>
      </c>
      <c r="R197" t="str">
        <f>IF($B197="","",IF(O197&lt;&gt;"",O197,IF(P197="Mapped",Q197,IF(P197="No Encompass Match","No Encompass Match",IFERROR(VLOOKUP(IF($K197="",$J197,$K197),'Brands (Enc)'!$C$2:$D$2699,2,FALSE),"Not Mapped")))))</f>
        <v>Modelo Especial</v>
      </c>
      <c r="S197" t="str">
        <f>IF($B197="","",IFERROR(VLOOKUP(VALUE($B197),'Customers Table (Enc)'!$A:$I,9,FALSE),"Not Found"))</f>
        <v>Bergen</v>
      </c>
      <c r="T197" t="str">
        <f t="shared" si="12"/>
        <v>BERGEN</v>
      </c>
      <c r="U197" t="str">
        <f t="shared" si="13"/>
        <v>Modelo Especial|BERGEN</v>
      </c>
      <c r="V197" t="str">
        <f>IF($B197="","",IF(R197="No Encompass Match","THEM",IF(R197="Not Mapped","Unable to Determine",IF(T197="SALES","Unable to Determine",IFERROR(INDEX('Master - US vs THEM'!$F:$F,MATCH(U197,'Master - US vs THEM'!$G:$G,0)),"No Territory Data")))))</f>
        <v>US</v>
      </c>
      <c r="W197" t="str">
        <f t="shared" si="14"/>
        <v>OK</v>
      </c>
      <c r="X197" t="str">
        <f t="shared" si="15"/>
        <v>US</v>
      </c>
    </row>
    <row r="198" spans="1:24" x14ac:dyDescent="0.2">
      <c r="A198">
        <v>197</v>
      </c>
      <c r="B198" t="s">
        <v>2160</v>
      </c>
      <c r="C198" t="s">
        <v>2161</v>
      </c>
      <c r="D198" t="s">
        <v>48</v>
      </c>
      <c r="E198" t="s">
        <v>2162</v>
      </c>
      <c r="F198" t="s">
        <v>285</v>
      </c>
      <c r="G198" t="s">
        <v>2163</v>
      </c>
      <c r="H198" t="s">
        <v>8</v>
      </c>
      <c r="I198" t="s">
        <v>85</v>
      </c>
      <c r="J198" t="s">
        <v>2086</v>
      </c>
      <c r="K198" t="s">
        <v>166</v>
      </c>
      <c r="L198" t="s">
        <v>141</v>
      </c>
      <c r="M198">
        <v>1</v>
      </c>
      <c r="N198" t="s">
        <v>875</v>
      </c>
      <c r="O198" t="str">
        <f>IF($B198="","",IFERROR(IF(ISNUMBER(MATCH($K198,'Brand Family Territory (Enc)'!$A$2:$A$296,0)),$K198,""),""))</f>
        <v>BLUE MOON</v>
      </c>
      <c r="P198" t="str">
        <f>IF($B198="","",IFERROR(INDEX('Brand Crosswalk'!$F$2:$F$200,MATCH($K198,'Brand Crosswalk'!$A$2:$A$200,0)),"Not in Crosswalk"))</f>
        <v>Not in Crosswalk</v>
      </c>
      <c r="Q198" t="str">
        <f>IF($B198="","",IFERROR(INDEX('Brand Crosswalk'!$C$2:$C$200,MATCH($K198,'Brand Crosswalk'!$A$2:$A$200,0)),""))</f>
        <v/>
      </c>
      <c r="R198" t="str">
        <f>IF($B198="","",IF(O198&lt;&gt;"",O198,IF(P198="Mapped",Q198,IF(P198="No Encompass Match","No Encompass Match",IFERROR(VLOOKUP(IF($K198="",$J198,$K198),'Brands (Enc)'!$C$2:$D$2699,2,FALSE),"Not Mapped")))))</f>
        <v>BLUE MOON</v>
      </c>
      <c r="S198" t="str">
        <f>IF($B198="","",IFERROR(VLOOKUP(VALUE($B198),'Customers Table (Enc)'!$A:$I,9,FALSE),"Not Found"))</f>
        <v>Bergen</v>
      </c>
      <c r="T198" t="str">
        <f t="shared" si="12"/>
        <v>BERGEN</v>
      </c>
      <c r="U198" t="str">
        <f t="shared" si="13"/>
        <v>BLUE MOON|BERGEN</v>
      </c>
      <c r="V198" t="str">
        <f>IF($B198="","",IF(R198="No Encompass Match","THEM",IF(R198="Not Mapped","Unable to Determine",IF(T198="SALES","Unable to Determine",IFERROR(INDEX('Master - US vs THEM'!$F:$F,MATCH(U198,'Master - US vs THEM'!$G:$G,0)),"No Territory Data")))))</f>
        <v>US</v>
      </c>
      <c r="W198" t="str">
        <f t="shared" si="14"/>
        <v>OK</v>
      </c>
      <c r="X198" t="str">
        <f t="shared" si="15"/>
        <v>US</v>
      </c>
    </row>
    <row r="199" spans="1:24" x14ac:dyDescent="0.2">
      <c r="A199">
        <v>198</v>
      </c>
      <c r="B199" t="s">
        <v>2160</v>
      </c>
      <c r="C199" t="s">
        <v>2161</v>
      </c>
      <c r="D199" t="s">
        <v>48</v>
      </c>
      <c r="E199" t="s">
        <v>2162</v>
      </c>
      <c r="F199" t="s">
        <v>285</v>
      </c>
      <c r="G199" t="s">
        <v>2163</v>
      </c>
      <c r="H199" t="s">
        <v>8</v>
      </c>
      <c r="I199" t="s">
        <v>85</v>
      </c>
      <c r="J199" t="s">
        <v>342</v>
      </c>
      <c r="K199" t="s">
        <v>343</v>
      </c>
      <c r="L199" t="s">
        <v>155</v>
      </c>
      <c r="M199">
        <v>1</v>
      </c>
      <c r="N199" t="s">
        <v>875</v>
      </c>
      <c r="O199" t="str">
        <f>IF($B199="","",IFERROR(IF(ISNUMBER(MATCH($K199,'Brand Family Territory (Enc)'!$A$2:$A$296,0)),$K199,""),""))</f>
        <v>ANGRY ORCHARD</v>
      </c>
      <c r="P199" t="str">
        <f>IF($B199="","",IFERROR(INDEX('Brand Crosswalk'!$F$2:$F$200,MATCH($K199,'Brand Crosswalk'!$A$2:$A$200,0)),"Not in Crosswalk"))</f>
        <v>Not in Crosswalk</v>
      </c>
      <c r="Q199" t="str">
        <f>IF($B199="","",IFERROR(INDEX('Brand Crosswalk'!$C$2:$C$200,MATCH($K199,'Brand Crosswalk'!$A$2:$A$200,0)),""))</f>
        <v/>
      </c>
      <c r="R199" t="str">
        <f>IF($B199="","",IF(O199&lt;&gt;"",O199,IF(P199="Mapped",Q199,IF(P199="No Encompass Match","No Encompass Match",IFERROR(VLOOKUP(IF($K199="",$J199,$K199),'Brands (Enc)'!$C$2:$D$2699,2,FALSE),"Not Mapped")))))</f>
        <v>ANGRY ORCHARD</v>
      </c>
      <c r="S199" t="str">
        <f>IF($B199="","",IFERROR(VLOOKUP(VALUE($B199),'Customers Table (Enc)'!$A:$I,9,FALSE),"Not Found"))</f>
        <v>Bergen</v>
      </c>
      <c r="T199" t="str">
        <f t="shared" si="12"/>
        <v>BERGEN</v>
      </c>
      <c r="U199" t="str">
        <f t="shared" si="13"/>
        <v>ANGRY ORCHARD|BERGEN</v>
      </c>
      <c r="V199" t="str">
        <f>IF($B199="","",IF(R199="No Encompass Match","THEM",IF(R199="Not Mapped","Unable to Determine",IF(T199="SALES","Unable to Determine",IFERROR(INDEX('Master - US vs THEM'!$F:$F,MATCH(U199,'Master - US vs THEM'!$G:$G,0)),"No Territory Data")))))</f>
        <v>US</v>
      </c>
      <c r="W199" t="str">
        <f t="shared" si="14"/>
        <v>OK</v>
      </c>
      <c r="X199" t="str">
        <f t="shared" si="15"/>
        <v>US</v>
      </c>
    </row>
    <row r="200" spans="1:24" x14ac:dyDescent="0.2">
      <c r="A200">
        <v>199</v>
      </c>
      <c r="B200" t="s">
        <v>2160</v>
      </c>
      <c r="C200" t="s">
        <v>2161</v>
      </c>
      <c r="D200" t="s">
        <v>48</v>
      </c>
      <c r="E200" t="s">
        <v>2162</v>
      </c>
      <c r="F200" t="s">
        <v>285</v>
      </c>
      <c r="G200" t="s">
        <v>2163</v>
      </c>
      <c r="H200" t="s">
        <v>8</v>
      </c>
      <c r="I200" t="s">
        <v>85</v>
      </c>
      <c r="J200" t="s">
        <v>144</v>
      </c>
      <c r="K200" t="s">
        <v>145</v>
      </c>
      <c r="L200" t="s">
        <v>141</v>
      </c>
      <c r="M200">
        <v>1</v>
      </c>
      <c r="N200" t="s">
        <v>875</v>
      </c>
      <c r="O200" t="str">
        <f>IF($B200="","",IFERROR(IF(ISNUMBER(MATCH($K200,'Brand Family Territory (Enc)'!$A$2:$A$296,0)),$K200,""),""))</f>
        <v>COORS LIGHT</v>
      </c>
      <c r="P200" t="str">
        <f>IF($B200="","",IFERROR(INDEX('Brand Crosswalk'!$F$2:$F$200,MATCH($K200,'Brand Crosswalk'!$A$2:$A$200,0)),"Not in Crosswalk"))</f>
        <v>Not in Crosswalk</v>
      </c>
      <c r="Q200" t="str">
        <f>IF($B200="","",IFERROR(INDEX('Brand Crosswalk'!$C$2:$C$200,MATCH($K200,'Brand Crosswalk'!$A$2:$A$200,0)),""))</f>
        <v/>
      </c>
      <c r="R200" t="str">
        <f>IF($B200="","",IF(O200&lt;&gt;"",O200,IF(P200="Mapped",Q200,IF(P200="No Encompass Match","No Encompass Match",IFERROR(VLOOKUP(IF($K200="",$J200,$K200),'Brands (Enc)'!$C$2:$D$2699,2,FALSE),"Not Mapped")))))</f>
        <v>COORS LIGHT</v>
      </c>
      <c r="S200" t="str">
        <f>IF($B200="","",IFERROR(VLOOKUP(VALUE($B200),'Customers Table (Enc)'!$A:$I,9,FALSE),"Not Found"))</f>
        <v>Bergen</v>
      </c>
      <c r="T200" t="str">
        <f t="shared" si="12"/>
        <v>BERGEN</v>
      </c>
      <c r="U200" t="str">
        <f t="shared" si="13"/>
        <v>COORS LIGHT|BERGEN</v>
      </c>
      <c r="V200" t="str">
        <f>IF($B200="","",IF(R200="No Encompass Match","THEM",IF(R200="Not Mapped","Unable to Determine",IF(T200="SALES","Unable to Determine",IFERROR(INDEX('Master - US vs THEM'!$F:$F,MATCH(U200,'Master - US vs THEM'!$G:$G,0)),"No Territory Data")))))</f>
        <v>US</v>
      </c>
      <c r="W200" t="str">
        <f t="shared" si="14"/>
        <v>OK</v>
      </c>
      <c r="X200" t="str">
        <f t="shared" si="15"/>
        <v>US</v>
      </c>
    </row>
    <row r="201" spans="1:24" x14ac:dyDescent="0.2">
      <c r="A201">
        <v>200</v>
      </c>
      <c r="B201" t="s">
        <v>2160</v>
      </c>
      <c r="C201" t="s">
        <v>2161</v>
      </c>
      <c r="D201" t="s">
        <v>48</v>
      </c>
      <c r="E201" t="s">
        <v>2162</v>
      </c>
      <c r="F201" t="s">
        <v>285</v>
      </c>
      <c r="G201" t="s">
        <v>2163</v>
      </c>
      <c r="H201" t="s">
        <v>8</v>
      </c>
      <c r="I201" t="s">
        <v>85</v>
      </c>
      <c r="J201" t="s">
        <v>227</v>
      </c>
      <c r="K201" t="s">
        <v>209</v>
      </c>
      <c r="L201" t="s">
        <v>210</v>
      </c>
      <c r="M201">
        <v>1</v>
      </c>
      <c r="N201" t="s">
        <v>875</v>
      </c>
      <c r="O201" t="str">
        <f>IF($B201="","",IFERROR(IF(ISNUMBER(MATCH($K201,'Brand Family Territory (Enc)'!$A$2:$A$296,0)),$K201,""),""))</f>
        <v/>
      </c>
      <c r="P201" t="str">
        <f>IF($B201="","",IFERROR(INDEX('Brand Crosswalk'!$F$2:$F$200,MATCH($K201,'Brand Crosswalk'!$A$2:$A$200,0)),"Not in Crosswalk"))</f>
        <v>Mapped</v>
      </c>
      <c r="Q201" t="str">
        <f>IF($B201="","",IFERROR(INDEX('Brand Crosswalk'!$C$2:$C$200,MATCH($K201,'Brand Crosswalk'!$A$2:$A$200,0)),""))</f>
        <v>Cape May</v>
      </c>
      <c r="R201" t="str">
        <f>IF($B201="","",IF(O201&lt;&gt;"",O201,IF(P201="Mapped",Q201,IF(P201="No Encompass Match","No Encompass Match",IFERROR(VLOOKUP(IF($K201="",$J201,$K201),'Brands (Enc)'!$C$2:$D$2699,2,FALSE),"Not Mapped")))))</f>
        <v>Cape May</v>
      </c>
      <c r="S201" t="str">
        <f>IF($B201="","",IFERROR(VLOOKUP(VALUE($B201),'Customers Table (Enc)'!$A:$I,9,FALSE),"Not Found"))</f>
        <v>Bergen</v>
      </c>
      <c r="T201" t="str">
        <f t="shared" si="12"/>
        <v>BERGEN</v>
      </c>
      <c r="U201" t="str">
        <f t="shared" si="13"/>
        <v>Cape May|BERGEN</v>
      </c>
      <c r="V201" t="str">
        <f>IF($B201="","",IF(R201="No Encompass Match","THEM",IF(R201="Not Mapped","Unable to Determine",IF(T201="SALES","Unable to Determine",IFERROR(INDEX('Master - US vs THEM'!$F:$F,MATCH(U201,'Master - US vs THEM'!$G:$G,0)),"No Territory Data")))))</f>
        <v>US</v>
      </c>
      <c r="W201" t="str">
        <f t="shared" si="14"/>
        <v>OK</v>
      </c>
      <c r="X201" t="str">
        <f t="shared" si="15"/>
        <v>US</v>
      </c>
    </row>
    <row r="202" spans="1:24" x14ac:dyDescent="0.2">
      <c r="A202">
        <v>201</v>
      </c>
      <c r="B202" t="s">
        <v>2160</v>
      </c>
      <c r="C202" t="s">
        <v>2161</v>
      </c>
      <c r="D202" t="s">
        <v>48</v>
      </c>
      <c r="E202" t="s">
        <v>2162</v>
      </c>
      <c r="F202" t="s">
        <v>285</v>
      </c>
      <c r="G202" t="s">
        <v>2163</v>
      </c>
      <c r="H202" t="s">
        <v>8</v>
      </c>
      <c r="I202" t="s">
        <v>85</v>
      </c>
      <c r="J202" t="s">
        <v>1131</v>
      </c>
      <c r="K202" t="s">
        <v>158</v>
      </c>
      <c r="L202" t="s">
        <v>155</v>
      </c>
      <c r="M202">
        <v>1</v>
      </c>
      <c r="N202" t="s">
        <v>875</v>
      </c>
      <c r="O202" t="str">
        <f>IF($B202="","",IFERROR(IF(ISNUMBER(MATCH($K202,'Brand Family Territory (Enc)'!$A$2:$A$296,0)),$K202,""),""))</f>
        <v/>
      </c>
      <c r="P202" t="str">
        <f>IF($B202="","",IFERROR(INDEX('Brand Crosswalk'!$F$2:$F$200,MATCH($K202,'Brand Crosswalk'!$A$2:$A$200,0)),"Not in Crosswalk"))</f>
        <v>Mapped</v>
      </c>
      <c r="Q202" t="str">
        <f>IF($B202="","",IFERROR(INDEX('Brand Crosswalk'!$C$2:$C$200,MATCH($K202,'Brand Crosswalk'!$A$2:$A$200,0)),""))</f>
        <v>Dogfish Head Beer</v>
      </c>
      <c r="R202" t="str">
        <f>IF($B202="","",IF(O202&lt;&gt;"",O202,IF(P202="Mapped",Q202,IF(P202="No Encompass Match","No Encompass Match",IFERROR(VLOOKUP(IF($K202="",$J202,$K202),'Brands (Enc)'!$C$2:$D$2699,2,FALSE),"Not Mapped")))))</f>
        <v>Dogfish Head Beer</v>
      </c>
      <c r="S202" t="str">
        <f>IF($B202="","",IFERROR(VLOOKUP(VALUE($B202),'Customers Table (Enc)'!$A:$I,9,FALSE),"Not Found"))</f>
        <v>Bergen</v>
      </c>
      <c r="T202" t="str">
        <f t="shared" si="12"/>
        <v>BERGEN</v>
      </c>
      <c r="U202" t="str">
        <f t="shared" si="13"/>
        <v>Dogfish Head Beer|BERGEN</v>
      </c>
      <c r="V202" t="str">
        <f>IF($B202="","",IF(R202="No Encompass Match","THEM",IF(R202="Not Mapped","Unable to Determine",IF(T202="SALES","Unable to Determine",IFERROR(INDEX('Master - US vs THEM'!$F:$F,MATCH(U202,'Master - US vs THEM'!$G:$G,0)),"No Territory Data")))))</f>
        <v>US</v>
      </c>
      <c r="W202" t="str">
        <f t="shared" si="14"/>
        <v>OK</v>
      </c>
      <c r="X202" t="str">
        <f t="shared" si="15"/>
        <v>US</v>
      </c>
    </row>
    <row r="203" spans="1:24" x14ac:dyDescent="0.2">
      <c r="A203">
        <v>202</v>
      </c>
      <c r="B203" t="s">
        <v>2160</v>
      </c>
      <c r="C203" t="s">
        <v>2161</v>
      </c>
      <c r="D203" t="s">
        <v>48</v>
      </c>
      <c r="E203" t="s">
        <v>2162</v>
      </c>
      <c r="F203" t="s">
        <v>285</v>
      </c>
      <c r="G203" t="s">
        <v>2163</v>
      </c>
      <c r="H203" t="s">
        <v>8</v>
      </c>
      <c r="I203" t="s">
        <v>85</v>
      </c>
      <c r="J203" t="s">
        <v>906</v>
      </c>
      <c r="K203" t="s">
        <v>192</v>
      </c>
      <c r="L203" t="s">
        <v>120</v>
      </c>
      <c r="M203">
        <v>1</v>
      </c>
      <c r="N203" t="s">
        <v>875</v>
      </c>
      <c r="O203" t="str">
        <f>IF($B203="","",IFERROR(IF(ISNUMBER(MATCH($K203,'Brand Family Territory (Enc)'!$A$2:$A$296,0)),$K203,""),""))</f>
        <v/>
      </c>
      <c r="P203" t="str">
        <f>IF($B203="","",IFERROR(INDEX('Brand Crosswalk'!$F$2:$F$200,MATCH($K203,'Brand Crosswalk'!$A$2:$A$200,0)),"Not in Crosswalk"))</f>
        <v>Mapped</v>
      </c>
      <c r="Q203" t="str">
        <f>IF($B203="","",IFERROR(INDEX('Brand Crosswalk'!$C$2:$C$200,MATCH($K203,'Brand Crosswalk'!$A$2:$A$200,0)),""))</f>
        <v>Montauk</v>
      </c>
      <c r="R203" t="str">
        <f>IF($B203="","",IF(O203&lt;&gt;"",O203,IF(P203="Mapped",Q203,IF(P203="No Encompass Match","No Encompass Match",IFERROR(VLOOKUP(IF($K203="",$J203,$K203),'Brands (Enc)'!$C$2:$D$2699,2,FALSE),"Not Mapped")))))</f>
        <v>Montauk</v>
      </c>
      <c r="S203" t="str">
        <f>IF($B203="","",IFERROR(VLOOKUP(VALUE($B203),'Customers Table (Enc)'!$A:$I,9,FALSE),"Not Found"))</f>
        <v>Bergen</v>
      </c>
      <c r="T203" t="str">
        <f t="shared" si="12"/>
        <v>BERGEN</v>
      </c>
      <c r="U203" t="str">
        <f t="shared" si="13"/>
        <v>Montauk|BERGEN</v>
      </c>
      <c r="V203" t="str">
        <f>IF($B203="","",IF(R203="No Encompass Match","THEM",IF(R203="Not Mapped","Unable to Determine",IF(T203="SALES","Unable to Determine",IFERROR(INDEX('Master - US vs THEM'!$F:$F,MATCH(U203,'Master - US vs THEM'!$G:$G,0)),"No Territory Data")))))</f>
        <v>US</v>
      </c>
      <c r="W203" t="str">
        <f t="shared" si="14"/>
        <v>OK</v>
      </c>
      <c r="X203" t="str">
        <f t="shared" si="15"/>
        <v>US</v>
      </c>
    </row>
    <row r="204" spans="1:24" x14ac:dyDescent="0.2">
      <c r="A204">
        <v>203</v>
      </c>
      <c r="B204" t="s">
        <v>2160</v>
      </c>
      <c r="C204" t="s">
        <v>2161</v>
      </c>
      <c r="D204" t="s">
        <v>48</v>
      </c>
      <c r="E204" t="s">
        <v>2162</v>
      </c>
      <c r="F204" t="s">
        <v>285</v>
      </c>
      <c r="G204" t="s">
        <v>2163</v>
      </c>
      <c r="H204" t="s">
        <v>8</v>
      </c>
      <c r="I204" t="s">
        <v>85</v>
      </c>
      <c r="J204" t="s">
        <v>340</v>
      </c>
      <c r="K204" t="s">
        <v>154</v>
      </c>
      <c r="L204" t="s">
        <v>155</v>
      </c>
      <c r="M204">
        <v>1</v>
      </c>
      <c r="N204" t="s">
        <v>875</v>
      </c>
      <c r="O204" t="str">
        <f>IF($B204="","",IFERROR(IF(ISNUMBER(MATCH($K204,'Brand Family Territory (Enc)'!$A$2:$A$296,0)),$K204,""),""))</f>
        <v>SAMUEL ADAMS</v>
      </c>
      <c r="P204" t="str">
        <f>IF($B204="","",IFERROR(INDEX('Brand Crosswalk'!$F$2:$F$200,MATCH($K204,'Brand Crosswalk'!$A$2:$A$200,0)),"Not in Crosswalk"))</f>
        <v>Not in Crosswalk</v>
      </c>
      <c r="Q204" t="str">
        <f>IF($B204="","",IFERROR(INDEX('Brand Crosswalk'!$C$2:$C$200,MATCH($K204,'Brand Crosswalk'!$A$2:$A$200,0)),""))</f>
        <v/>
      </c>
      <c r="R204" t="str">
        <f>IF($B204="","",IF(O204&lt;&gt;"",O204,IF(P204="Mapped",Q204,IF(P204="No Encompass Match","No Encompass Match",IFERROR(VLOOKUP(IF($K204="",$J204,$K204),'Brands (Enc)'!$C$2:$D$2699,2,FALSE),"Not Mapped")))))</f>
        <v>SAMUEL ADAMS</v>
      </c>
      <c r="S204" t="str">
        <f>IF($B204="","",IFERROR(VLOOKUP(VALUE($B204),'Customers Table (Enc)'!$A:$I,9,FALSE),"Not Found"))</f>
        <v>Bergen</v>
      </c>
      <c r="T204" t="str">
        <f t="shared" si="12"/>
        <v>BERGEN</v>
      </c>
      <c r="U204" t="str">
        <f t="shared" si="13"/>
        <v>SAMUEL ADAMS|BERGEN</v>
      </c>
      <c r="V204" t="str">
        <f>IF($B204="","",IF(R204="No Encompass Match","THEM",IF(R204="Not Mapped","Unable to Determine",IF(T204="SALES","Unable to Determine",IFERROR(INDEX('Master - US vs THEM'!$F:$F,MATCH(U204,'Master - US vs THEM'!$G:$G,0)),"No Territory Data")))))</f>
        <v>US</v>
      </c>
      <c r="W204" t="str">
        <f t="shared" si="14"/>
        <v>OK</v>
      </c>
      <c r="X204" t="str">
        <f t="shared" si="15"/>
        <v>US</v>
      </c>
    </row>
    <row r="205" spans="1:24" x14ac:dyDescent="0.2">
      <c r="A205">
        <v>204</v>
      </c>
      <c r="B205" t="s">
        <v>2160</v>
      </c>
      <c r="C205" t="s">
        <v>2161</v>
      </c>
      <c r="D205" t="s">
        <v>48</v>
      </c>
      <c r="E205" t="s">
        <v>2162</v>
      </c>
      <c r="F205" t="s">
        <v>285</v>
      </c>
      <c r="G205" t="s">
        <v>2163</v>
      </c>
      <c r="H205" t="s">
        <v>8</v>
      </c>
      <c r="I205" t="s">
        <v>85</v>
      </c>
      <c r="J205" t="s">
        <v>535</v>
      </c>
      <c r="K205" t="s">
        <v>358</v>
      </c>
      <c r="L205" t="s">
        <v>155</v>
      </c>
      <c r="M205">
        <v>1</v>
      </c>
      <c r="N205" t="s">
        <v>875</v>
      </c>
      <c r="O205" t="str">
        <f>IF($B205="","",IFERROR(IF(ISNUMBER(MATCH($K205,'Brand Family Territory (Enc)'!$A$2:$A$296,0)),$K205,""),""))</f>
        <v/>
      </c>
      <c r="P205" t="str">
        <f>IF($B205="","",IFERROR(INDEX('Brand Crosswalk'!$F$2:$F$200,MATCH($K205,'Brand Crosswalk'!$A$2:$A$200,0)),"Not in Crosswalk"))</f>
        <v>Mapped</v>
      </c>
      <c r="Q205" t="str">
        <f>IF($B205="","",IFERROR(INDEX('Brand Crosswalk'!$C$2:$C$200,MATCH($K205,'Brand Crosswalk'!$A$2:$A$200,0)),""))</f>
        <v>Samuel Adams</v>
      </c>
      <c r="R205" t="str">
        <f>IF($B205="","",IF(O205&lt;&gt;"",O205,IF(P205="Mapped",Q205,IF(P205="No Encompass Match","No Encompass Match",IFERROR(VLOOKUP(IF($K205="",$J205,$K205),'Brands (Enc)'!$C$2:$D$2699,2,FALSE),"Not Mapped")))))</f>
        <v>Samuel Adams</v>
      </c>
      <c r="S205" t="str">
        <f>IF($B205="","",IFERROR(VLOOKUP(VALUE($B205),'Customers Table (Enc)'!$A:$I,9,FALSE),"Not Found"))</f>
        <v>Bergen</v>
      </c>
      <c r="T205" t="str">
        <f t="shared" si="12"/>
        <v>BERGEN</v>
      </c>
      <c r="U205" t="str">
        <f t="shared" si="13"/>
        <v>Samuel Adams|BERGEN</v>
      </c>
      <c r="V205" t="str">
        <f>IF($B205="","",IF(R205="No Encompass Match","THEM",IF(R205="Not Mapped","Unable to Determine",IF(T205="SALES","Unable to Determine",IFERROR(INDEX('Master - US vs THEM'!$F:$F,MATCH(U205,'Master - US vs THEM'!$G:$G,0)),"No Territory Data")))))</f>
        <v>US</v>
      </c>
      <c r="W205" t="str">
        <f t="shared" si="14"/>
        <v>OK</v>
      </c>
      <c r="X205" t="str">
        <f t="shared" si="15"/>
        <v>US</v>
      </c>
    </row>
    <row r="206" spans="1:24" x14ac:dyDescent="0.2">
      <c r="A206">
        <v>205</v>
      </c>
      <c r="B206" t="s">
        <v>2156</v>
      </c>
      <c r="C206" t="s">
        <v>2157</v>
      </c>
      <c r="D206" t="s">
        <v>123</v>
      </c>
      <c r="E206" t="s">
        <v>2158</v>
      </c>
      <c r="F206" t="s">
        <v>125</v>
      </c>
      <c r="G206" t="s">
        <v>2159</v>
      </c>
      <c r="H206" t="s">
        <v>8</v>
      </c>
      <c r="I206" t="s">
        <v>319</v>
      </c>
      <c r="J206" t="s">
        <v>144</v>
      </c>
      <c r="K206" t="s">
        <v>145</v>
      </c>
      <c r="L206" t="s">
        <v>141</v>
      </c>
      <c r="M206">
        <v>1</v>
      </c>
      <c r="N206" t="s">
        <v>875</v>
      </c>
      <c r="O206" t="str">
        <f>IF($B206="","",IFERROR(IF(ISNUMBER(MATCH($K206,'Brand Family Territory (Enc)'!$A$2:$A$296,0)),$K206,""),""))</f>
        <v>COORS LIGHT</v>
      </c>
      <c r="P206" t="str">
        <f>IF($B206="","",IFERROR(INDEX('Brand Crosswalk'!$F$2:$F$200,MATCH($K206,'Brand Crosswalk'!$A$2:$A$200,0)),"Not in Crosswalk"))</f>
        <v>Not in Crosswalk</v>
      </c>
      <c r="Q206" t="str">
        <f>IF($B206="","",IFERROR(INDEX('Brand Crosswalk'!$C$2:$C$200,MATCH($K206,'Brand Crosswalk'!$A$2:$A$200,0)),""))</f>
        <v/>
      </c>
      <c r="R206" t="str">
        <f>IF($B206="","",IF(O206&lt;&gt;"",O206,IF(P206="Mapped",Q206,IF(P206="No Encompass Match","No Encompass Match",IFERROR(VLOOKUP(IF($K206="",$J206,$K206),'Brands (Enc)'!$C$2:$D$2699,2,FALSE),"Not Mapped")))))</f>
        <v>COORS LIGHT</v>
      </c>
      <c r="S206" t="str">
        <f>IF($B206="","",IFERROR(VLOOKUP(VALUE($B206),'Customers Table (Enc)'!$A:$I,9,FALSE),"Not Found"))</f>
        <v>Passaic</v>
      </c>
      <c r="T206" t="str">
        <f t="shared" si="12"/>
        <v>PASSAIC</v>
      </c>
      <c r="U206" t="str">
        <f t="shared" si="13"/>
        <v>COORS LIGHT|PASSAIC</v>
      </c>
      <c r="V206" t="str">
        <f>IF($B206="","",IF(R206="No Encompass Match","THEM",IF(R206="Not Mapped","Unable to Determine",IF(T206="SALES","Unable to Determine",IFERROR(INDEX('Master - US vs THEM'!$F:$F,MATCH(U206,'Master - US vs THEM'!$G:$G,0)),"No Territory Data")))))</f>
        <v>US</v>
      </c>
      <c r="W206" t="str">
        <f t="shared" si="14"/>
        <v>OK</v>
      </c>
      <c r="X206" t="str">
        <f t="shared" si="15"/>
        <v>US</v>
      </c>
    </row>
    <row r="207" spans="1:24" x14ac:dyDescent="0.2">
      <c r="A207">
        <v>206</v>
      </c>
      <c r="B207" t="s">
        <v>2156</v>
      </c>
      <c r="C207" t="s">
        <v>2157</v>
      </c>
      <c r="D207" t="s">
        <v>123</v>
      </c>
      <c r="E207" t="s">
        <v>2158</v>
      </c>
      <c r="F207" t="s">
        <v>125</v>
      </c>
      <c r="G207" t="s">
        <v>2159</v>
      </c>
      <c r="H207" t="s">
        <v>8</v>
      </c>
      <c r="I207" t="s">
        <v>319</v>
      </c>
      <c r="J207" t="s">
        <v>142</v>
      </c>
      <c r="K207" t="s">
        <v>143</v>
      </c>
      <c r="L207" t="s">
        <v>141</v>
      </c>
      <c r="M207">
        <v>1</v>
      </c>
      <c r="N207" t="s">
        <v>875</v>
      </c>
      <c r="O207" t="str">
        <f>IF($B207="","",IFERROR(IF(ISNUMBER(MATCH($K207,'Brand Family Territory (Enc)'!$A$2:$A$296,0)),$K207,""),""))</f>
        <v/>
      </c>
      <c r="P207" t="str">
        <f>IF($B207="","",IFERROR(INDEX('Brand Crosswalk'!$F$2:$F$200,MATCH($K207,'Brand Crosswalk'!$A$2:$A$200,0)),"Not in Crosswalk"))</f>
        <v>Mapped</v>
      </c>
      <c r="Q207" t="str">
        <f>IF($B207="","",IFERROR(INDEX('Brand Crosswalk'!$C$2:$C$200,MATCH($K207,'Brand Crosswalk'!$A$2:$A$200,0)),""))</f>
        <v>Lite</v>
      </c>
      <c r="R207" t="str">
        <f>IF($B207="","",IF(O207&lt;&gt;"",O207,IF(P207="Mapped",Q207,IF(P207="No Encompass Match","No Encompass Match",IFERROR(VLOOKUP(IF($K207="",$J207,$K207),'Brands (Enc)'!$C$2:$D$2699,2,FALSE),"Not Mapped")))))</f>
        <v>Lite</v>
      </c>
      <c r="S207" t="str">
        <f>IF($B207="","",IFERROR(VLOOKUP(VALUE($B207),'Customers Table (Enc)'!$A:$I,9,FALSE),"Not Found"))</f>
        <v>Passaic</v>
      </c>
      <c r="T207" t="str">
        <f t="shared" si="12"/>
        <v>PASSAIC</v>
      </c>
      <c r="U207" t="str">
        <f t="shared" si="13"/>
        <v>Lite|PASSAIC</v>
      </c>
      <c r="V207" t="str">
        <f>IF($B207="","",IF(R207="No Encompass Match","THEM",IF(R207="Not Mapped","Unable to Determine",IF(T207="SALES","Unable to Determine",IFERROR(INDEX('Master - US vs THEM'!$F:$F,MATCH(U207,'Master - US vs THEM'!$G:$G,0)),"No Territory Data")))))</f>
        <v>US</v>
      </c>
      <c r="W207" t="str">
        <f t="shared" si="14"/>
        <v>OK</v>
      </c>
      <c r="X207" t="str">
        <f t="shared" si="15"/>
        <v>US</v>
      </c>
    </row>
    <row r="208" spans="1:24" x14ac:dyDescent="0.2">
      <c r="A208">
        <v>207</v>
      </c>
      <c r="B208" t="s">
        <v>2156</v>
      </c>
      <c r="C208" t="s">
        <v>2157</v>
      </c>
      <c r="D208" t="s">
        <v>123</v>
      </c>
      <c r="E208" t="s">
        <v>2158</v>
      </c>
      <c r="F208" t="s">
        <v>125</v>
      </c>
      <c r="G208" t="s">
        <v>2159</v>
      </c>
      <c r="H208" t="s">
        <v>8</v>
      </c>
      <c r="I208" t="s">
        <v>319</v>
      </c>
      <c r="J208" t="s">
        <v>44</v>
      </c>
      <c r="K208" t="s">
        <v>44</v>
      </c>
      <c r="L208" t="s">
        <v>45</v>
      </c>
      <c r="M208">
        <v>1</v>
      </c>
      <c r="N208" t="s">
        <v>875</v>
      </c>
      <c r="O208" t="str">
        <f>IF($B208="","",IFERROR(IF(ISNUMBER(MATCH($K208,'Brand Family Territory (Enc)'!$A$2:$A$296,0)),$K208,""),""))</f>
        <v/>
      </c>
      <c r="P208" t="str">
        <f>IF($B208="","",IFERROR(INDEX('Brand Crosswalk'!$F$2:$F$200,MATCH($K208,'Brand Crosswalk'!$A$2:$A$200,0)),"Not in Crosswalk"))</f>
        <v>Mapped</v>
      </c>
      <c r="Q208" t="str">
        <f>IF($B208="","",IFERROR(INDEX('Brand Crosswalk'!$C$2:$C$200,MATCH($K208,'Brand Crosswalk'!$A$2:$A$200,0)),""))</f>
        <v>Dg Yuengling Inc</v>
      </c>
      <c r="R208" t="str">
        <f>IF($B208="","",IF(O208&lt;&gt;"",O208,IF(P208="Mapped",Q208,IF(P208="No Encompass Match","No Encompass Match",IFERROR(VLOOKUP(IF($K208="",$J208,$K208),'Brands (Enc)'!$C$2:$D$2699,2,FALSE),"Not Mapped")))))</f>
        <v>Dg Yuengling Inc</v>
      </c>
      <c r="S208" t="str">
        <f>IF($B208="","",IFERROR(VLOOKUP(VALUE($B208),'Customers Table (Enc)'!$A:$I,9,FALSE),"Not Found"))</f>
        <v>Passaic</v>
      </c>
      <c r="T208" t="str">
        <f t="shared" si="12"/>
        <v>PASSAIC</v>
      </c>
      <c r="U208" t="str">
        <f t="shared" si="13"/>
        <v>Dg Yuengling Inc|PASSAIC</v>
      </c>
      <c r="V208" t="str">
        <f>IF($B208="","",IF(R208="No Encompass Match","THEM",IF(R208="Not Mapped","Unable to Determine",IF(T208="SALES","Unable to Determine",IFERROR(INDEX('Master - US vs THEM'!$F:$F,MATCH(U208,'Master - US vs THEM'!$G:$G,0)),"No Territory Data")))))</f>
        <v>US</v>
      </c>
      <c r="W208" t="str">
        <f t="shared" si="14"/>
        <v>OK</v>
      </c>
      <c r="X208" t="str">
        <f t="shared" si="15"/>
        <v>US</v>
      </c>
    </row>
    <row r="209" spans="1:24" x14ac:dyDescent="0.2">
      <c r="A209">
        <v>208</v>
      </c>
      <c r="B209" t="s">
        <v>2156</v>
      </c>
      <c r="C209" t="s">
        <v>2157</v>
      </c>
      <c r="D209" t="s">
        <v>123</v>
      </c>
      <c r="E209" t="s">
        <v>2158</v>
      </c>
      <c r="F209" t="s">
        <v>125</v>
      </c>
      <c r="G209" t="s">
        <v>2159</v>
      </c>
      <c r="H209" t="s">
        <v>8</v>
      </c>
      <c r="I209" t="s">
        <v>319</v>
      </c>
      <c r="J209" t="s">
        <v>150</v>
      </c>
      <c r="K209" t="s">
        <v>151</v>
      </c>
      <c r="L209" t="s">
        <v>152</v>
      </c>
      <c r="M209">
        <v>1</v>
      </c>
      <c r="N209" t="s">
        <v>875</v>
      </c>
      <c r="O209" t="str">
        <f>IF($B209="","",IFERROR(IF(ISNUMBER(MATCH($K209,'Brand Family Territory (Enc)'!$A$2:$A$296,0)),$K209,""),""))</f>
        <v>MAGNERS</v>
      </c>
      <c r="P209" t="str">
        <f>IF($B209="","",IFERROR(INDEX('Brand Crosswalk'!$F$2:$F$200,MATCH($K209,'Brand Crosswalk'!$A$2:$A$200,0)),"Not in Crosswalk"))</f>
        <v>Not in Crosswalk</v>
      </c>
      <c r="Q209" t="str">
        <f>IF($B209="","",IFERROR(INDEX('Brand Crosswalk'!$C$2:$C$200,MATCH($K209,'Brand Crosswalk'!$A$2:$A$200,0)),""))</f>
        <v/>
      </c>
      <c r="R209" t="str">
        <f>IF($B209="","",IF(O209&lt;&gt;"",O209,IF(P209="Mapped",Q209,IF(P209="No Encompass Match","No Encompass Match",IFERROR(VLOOKUP(IF($K209="",$J209,$K209),'Brands (Enc)'!$C$2:$D$2699,2,FALSE),"Not Mapped")))))</f>
        <v>MAGNERS</v>
      </c>
      <c r="S209" t="str">
        <f>IF($B209="","",IFERROR(VLOOKUP(VALUE($B209),'Customers Table (Enc)'!$A:$I,9,FALSE),"Not Found"))</f>
        <v>Passaic</v>
      </c>
      <c r="T209" t="str">
        <f t="shared" si="12"/>
        <v>PASSAIC</v>
      </c>
      <c r="U209" t="str">
        <f t="shared" si="13"/>
        <v>MAGNERS|PASSAIC</v>
      </c>
      <c r="V209" t="str">
        <f>IF($B209="","",IF(R209="No Encompass Match","THEM",IF(R209="Not Mapped","Unable to Determine",IF(T209="SALES","Unable to Determine",IFERROR(INDEX('Master - US vs THEM'!$F:$F,MATCH(U209,'Master - US vs THEM'!$G:$G,0)),"No Territory Data")))))</f>
        <v>US</v>
      </c>
      <c r="W209" t="str">
        <f t="shared" si="14"/>
        <v>OK</v>
      </c>
      <c r="X209" t="str">
        <f t="shared" si="15"/>
        <v>US</v>
      </c>
    </row>
    <row r="210" spans="1:24" x14ac:dyDescent="0.2">
      <c r="A210">
        <v>209</v>
      </c>
      <c r="B210" t="s">
        <v>2156</v>
      </c>
      <c r="C210" t="s">
        <v>2157</v>
      </c>
      <c r="D210" t="s">
        <v>123</v>
      </c>
      <c r="E210" t="s">
        <v>2158</v>
      </c>
      <c r="F210" t="s">
        <v>125</v>
      </c>
      <c r="G210" t="s">
        <v>2159</v>
      </c>
      <c r="H210" t="s">
        <v>8</v>
      </c>
      <c r="I210" t="s">
        <v>319</v>
      </c>
      <c r="J210" t="s">
        <v>2086</v>
      </c>
      <c r="K210" t="s">
        <v>166</v>
      </c>
      <c r="L210" t="s">
        <v>141</v>
      </c>
      <c r="M210">
        <v>1</v>
      </c>
      <c r="N210" t="s">
        <v>875</v>
      </c>
      <c r="O210" t="str">
        <f>IF($B210="","",IFERROR(IF(ISNUMBER(MATCH($K210,'Brand Family Territory (Enc)'!$A$2:$A$296,0)),$K210,""),""))</f>
        <v>BLUE MOON</v>
      </c>
      <c r="P210" t="str">
        <f>IF($B210="","",IFERROR(INDEX('Brand Crosswalk'!$F$2:$F$200,MATCH($K210,'Brand Crosswalk'!$A$2:$A$200,0)),"Not in Crosswalk"))</f>
        <v>Not in Crosswalk</v>
      </c>
      <c r="Q210" t="str">
        <f>IF($B210="","",IFERROR(INDEX('Brand Crosswalk'!$C$2:$C$200,MATCH($K210,'Brand Crosswalk'!$A$2:$A$200,0)),""))</f>
        <v/>
      </c>
      <c r="R210" t="str">
        <f>IF($B210="","",IF(O210&lt;&gt;"",O210,IF(P210="Mapped",Q210,IF(P210="No Encompass Match","No Encompass Match",IFERROR(VLOOKUP(IF($K210="",$J210,$K210),'Brands (Enc)'!$C$2:$D$2699,2,FALSE),"Not Mapped")))))</f>
        <v>BLUE MOON</v>
      </c>
      <c r="S210" t="str">
        <f>IF($B210="","",IFERROR(VLOOKUP(VALUE($B210),'Customers Table (Enc)'!$A:$I,9,FALSE),"Not Found"))</f>
        <v>Passaic</v>
      </c>
      <c r="T210" t="str">
        <f t="shared" si="12"/>
        <v>PASSAIC</v>
      </c>
      <c r="U210" t="str">
        <f t="shared" si="13"/>
        <v>BLUE MOON|PASSAIC</v>
      </c>
      <c r="V210" t="str">
        <f>IF($B210="","",IF(R210="No Encompass Match","THEM",IF(R210="Not Mapped","Unable to Determine",IF(T210="SALES","Unable to Determine",IFERROR(INDEX('Master - US vs THEM'!$F:$F,MATCH(U210,'Master - US vs THEM'!$G:$G,0)),"No Territory Data")))))</f>
        <v>US</v>
      </c>
      <c r="W210" t="str">
        <f t="shared" si="14"/>
        <v>OK</v>
      </c>
      <c r="X210" t="str">
        <f t="shared" si="15"/>
        <v>US</v>
      </c>
    </row>
    <row r="211" spans="1:24" x14ac:dyDescent="0.2">
      <c r="A211">
        <v>210</v>
      </c>
      <c r="B211" t="s">
        <v>2156</v>
      </c>
      <c r="C211" t="s">
        <v>2157</v>
      </c>
      <c r="D211" t="s">
        <v>123</v>
      </c>
      <c r="E211" t="s">
        <v>2158</v>
      </c>
      <c r="F211" t="s">
        <v>125</v>
      </c>
      <c r="G211" t="s">
        <v>2159</v>
      </c>
      <c r="H211" t="s">
        <v>8</v>
      </c>
      <c r="I211" t="s">
        <v>319</v>
      </c>
      <c r="J211" t="s">
        <v>227</v>
      </c>
      <c r="K211" t="s">
        <v>209</v>
      </c>
      <c r="L211" t="s">
        <v>210</v>
      </c>
      <c r="M211">
        <v>1</v>
      </c>
      <c r="N211" t="s">
        <v>875</v>
      </c>
      <c r="O211" t="str">
        <f>IF($B211="","",IFERROR(IF(ISNUMBER(MATCH($K211,'Brand Family Territory (Enc)'!$A$2:$A$296,0)),$K211,""),""))</f>
        <v/>
      </c>
      <c r="P211" t="str">
        <f>IF($B211="","",IFERROR(INDEX('Brand Crosswalk'!$F$2:$F$200,MATCH($K211,'Brand Crosswalk'!$A$2:$A$200,0)),"Not in Crosswalk"))</f>
        <v>Mapped</v>
      </c>
      <c r="Q211" t="str">
        <f>IF($B211="","",IFERROR(INDEX('Brand Crosswalk'!$C$2:$C$200,MATCH($K211,'Brand Crosswalk'!$A$2:$A$200,0)),""))</f>
        <v>Cape May</v>
      </c>
      <c r="R211" t="str">
        <f>IF($B211="","",IF(O211&lt;&gt;"",O211,IF(P211="Mapped",Q211,IF(P211="No Encompass Match","No Encompass Match",IFERROR(VLOOKUP(IF($K211="",$J211,$K211),'Brands (Enc)'!$C$2:$D$2699,2,FALSE),"Not Mapped")))))</f>
        <v>Cape May</v>
      </c>
      <c r="S211" t="str">
        <f>IF($B211="","",IFERROR(VLOOKUP(VALUE($B211),'Customers Table (Enc)'!$A:$I,9,FALSE),"Not Found"))</f>
        <v>Passaic</v>
      </c>
      <c r="T211" t="str">
        <f t="shared" si="12"/>
        <v>PASSAIC</v>
      </c>
      <c r="U211" t="str">
        <f t="shared" si="13"/>
        <v>Cape May|PASSAIC</v>
      </c>
      <c r="V211" t="str">
        <f>IF($B211="","",IF(R211="No Encompass Match","THEM",IF(R211="Not Mapped","Unable to Determine",IF(T211="SALES","Unable to Determine",IFERROR(INDEX('Master - US vs THEM'!$F:$F,MATCH(U211,'Master - US vs THEM'!$G:$G,0)),"No Territory Data")))))</f>
        <v>US</v>
      </c>
      <c r="W211" t="str">
        <f t="shared" si="14"/>
        <v>OK</v>
      </c>
      <c r="X211" t="str">
        <f t="shared" si="15"/>
        <v>US</v>
      </c>
    </row>
    <row r="212" spans="1:24" x14ac:dyDescent="0.2">
      <c r="A212">
        <v>211</v>
      </c>
      <c r="B212" t="s">
        <v>2156</v>
      </c>
      <c r="C212" t="s">
        <v>2157</v>
      </c>
      <c r="D212" t="s">
        <v>123</v>
      </c>
      <c r="E212" t="s">
        <v>2158</v>
      </c>
      <c r="F212" t="s">
        <v>125</v>
      </c>
      <c r="G212" t="s">
        <v>2159</v>
      </c>
      <c r="H212" t="s">
        <v>8</v>
      </c>
      <c r="I212" t="s">
        <v>319</v>
      </c>
      <c r="J212" t="s">
        <v>535</v>
      </c>
      <c r="K212" t="s">
        <v>358</v>
      </c>
      <c r="L212" t="s">
        <v>155</v>
      </c>
      <c r="M212">
        <v>1</v>
      </c>
      <c r="N212" t="s">
        <v>875</v>
      </c>
      <c r="O212" t="str">
        <f>IF($B212="","",IFERROR(IF(ISNUMBER(MATCH($K212,'Brand Family Territory (Enc)'!$A$2:$A$296,0)),$K212,""),""))</f>
        <v/>
      </c>
      <c r="P212" t="str">
        <f>IF($B212="","",IFERROR(INDEX('Brand Crosswalk'!$F$2:$F$200,MATCH($K212,'Brand Crosswalk'!$A$2:$A$200,0)),"Not in Crosswalk"))</f>
        <v>Mapped</v>
      </c>
      <c r="Q212" t="str">
        <f>IF($B212="","",IFERROR(INDEX('Brand Crosswalk'!$C$2:$C$200,MATCH($K212,'Brand Crosswalk'!$A$2:$A$200,0)),""))</f>
        <v>Samuel Adams</v>
      </c>
      <c r="R212" t="str">
        <f>IF($B212="","",IF(O212&lt;&gt;"",O212,IF(P212="Mapped",Q212,IF(P212="No Encompass Match","No Encompass Match",IFERROR(VLOOKUP(IF($K212="",$J212,$K212),'Brands (Enc)'!$C$2:$D$2699,2,FALSE),"Not Mapped")))))</f>
        <v>Samuel Adams</v>
      </c>
      <c r="S212" t="str">
        <f>IF($B212="","",IFERROR(VLOOKUP(VALUE($B212),'Customers Table (Enc)'!$A:$I,9,FALSE),"Not Found"))</f>
        <v>Passaic</v>
      </c>
      <c r="T212" t="str">
        <f t="shared" si="12"/>
        <v>PASSAIC</v>
      </c>
      <c r="U212" t="str">
        <f t="shared" si="13"/>
        <v>Samuel Adams|PASSAIC</v>
      </c>
      <c r="V212" t="str">
        <f>IF($B212="","",IF(R212="No Encompass Match","THEM",IF(R212="Not Mapped","Unable to Determine",IF(T212="SALES","Unable to Determine",IFERROR(INDEX('Master - US vs THEM'!$F:$F,MATCH(U212,'Master - US vs THEM'!$G:$G,0)),"No Territory Data")))))</f>
        <v>US</v>
      </c>
      <c r="W212" t="str">
        <f t="shared" si="14"/>
        <v>OK</v>
      </c>
      <c r="X212" t="str">
        <f t="shared" si="15"/>
        <v>US</v>
      </c>
    </row>
    <row r="213" spans="1:24" x14ac:dyDescent="0.2">
      <c r="A213">
        <v>212</v>
      </c>
      <c r="B213" t="s">
        <v>826</v>
      </c>
      <c r="C213" t="s">
        <v>827</v>
      </c>
      <c r="D213" t="s">
        <v>67</v>
      </c>
      <c r="E213" t="s">
        <v>828</v>
      </c>
      <c r="F213" t="s">
        <v>597</v>
      </c>
      <c r="G213" t="s">
        <v>829</v>
      </c>
      <c r="H213" t="s">
        <v>8</v>
      </c>
      <c r="I213" t="s">
        <v>71</v>
      </c>
      <c r="J213" t="s">
        <v>144</v>
      </c>
      <c r="K213" t="s">
        <v>145</v>
      </c>
      <c r="L213" t="s">
        <v>141</v>
      </c>
      <c r="M213">
        <v>2</v>
      </c>
      <c r="N213" t="s">
        <v>875</v>
      </c>
      <c r="O213" t="str">
        <f>IF($B213="","",IFERROR(IF(ISNUMBER(MATCH($K213,'Brand Family Territory (Enc)'!$A$2:$A$296,0)),$K213,""),""))</f>
        <v>COORS LIGHT</v>
      </c>
      <c r="P213" t="str">
        <f>IF($B213="","",IFERROR(INDEX('Brand Crosswalk'!$F$2:$F$200,MATCH($K213,'Brand Crosswalk'!$A$2:$A$200,0)),"Not in Crosswalk"))</f>
        <v>Not in Crosswalk</v>
      </c>
      <c r="Q213" t="str">
        <f>IF($B213="","",IFERROR(INDEX('Brand Crosswalk'!$C$2:$C$200,MATCH($K213,'Brand Crosswalk'!$A$2:$A$200,0)),""))</f>
        <v/>
      </c>
      <c r="R213" t="str">
        <f>IF($B213="","",IF(O213&lt;&gt;"",O213,IF(P213="Mapped",Q213,IF(P213="No Encompass Match","No Encompass Match",IFERROR(VLOOKUP(IF($K213="",$J213,$K213),'Brands (Enc)'!$C$2:$D$2699,2,FALSE),"Not Mapped")))))</f>
        <v>COORS LIGHT</v>
      </c>
      <c r="S213" t="str">
        <f>IF($B213="","",IFERROR(VLOOKUP(VALUE($B213),'Customers Table (Enc)'!$A:$I,9,FALSE),"Not Found"))</f>
        <v>Morris</v>
      </c>
      <c r="T213" t="str">
        <f t="shared" si="12"/>
        <v>MORRIS 1</v>
      </c>
      <c r="U213" t="str">
        <f t="shared" si="13"/>
        <v>COORS LIGHT|MORRIS 1</v>
      </c>
      <c r="V213" t="str">
        <f>IF($B213="","",IF(R213="No Encompass Match","THEM",IF(R213="Not Mapped","Unable to Determine",IF(T213="SALES","Unable to Determine",IFERROR(INDEX('Master - US vs THEM'!$F:$F,MATCH(U213,'Master - US vs THEM'!$G:$G,0)),"No Territory Data")))))</f>
        <v>US</v>
      </c>
      <c r="W213" t="str">
        <f t="shared" si="14"/>
        <v>OK</v>
      </c>
      <c r="X213" t="str">
        <f t="shared" si="15"/>
        <v>US</v>
      </c>
    </row>
    <row r="214" spans="1:24" x14ac:dyDescent="0.2">
      <c r="A214">
        <v>213</v>
      </c>
      <c r="B214" t="s">
        <v>826</v>
      </c>
      <c r="C214" t="s">
        <v>827</v>
      </c>
      <c r="D214" t="s">
        <v>67</v>
      </c>
      <c r="E214" t="s">
        <v>828</v>
      </c>
      <c r="F214" t="s">
        <v>597</v>
      </c>
      <c r="G214" t="s">
        <v>829</v>
      </c>
      <c r="H214" t="s">
        <v>8</v>
      </c>
      <c r="I214" t="s">
        <v>71</v>
      </c>
      <c r="J214" t="s">
        <v>142</v>
      </c>
      <c r="K214" t="s">
        <v>143</v>
      </c>
      <c r="L214" t="s">
        <v>141</v>
      </c>
      <c r="M214">
        <v>2</v>
      </c>
      <c r="N214" t="s">
        <v>875</v>
      </c>
      <c r="O214" t="str">
        <f>IF($B214="","",IFERROR(IF(ISNUMBER(MATCH($K214,'Brand Family Territory (Enc)'!$A$2:$A$296,0)),$K214,""),""))</f>
        <v/>
      </c>
      <c r="P214" t="str">
        <f>IF($B214="","",IFERROR(INDEX('Brand Crosswalk'!$F$2:$F$200,MATCH($K214,'Brand Crosswalk'!$A$2:$A$200,0)),"Not in Crosswalk"))</f>
        <v>Mapped</v>
      </c>
      <c r="Q214" t="str">
        <f>IF($B214="","",IFERROR(INDEX('Brand Crosswalk'!$C$2:$C$200,MATCH($K214,'Brand Crosswalk'!$A$2:$A$200,0)),""))</f>
        <v>Lite</v>
      </c>
      <c r="R214" t="str">
        <f>IF($B214="","",IF(O214&lt;&gt;"",O214,IF(P214="Mapped",Q214,IF(P214="No Encompass Match","No Encompass Match",IFERROR(VLOOKUP(IF($K214="",$J214,$K214),'Brands (Enc)'!$C$2:$D$2699,2,FALSE),"Not Mapped")))))</f>
        <v>Lite</v>
      </c>
      <c r="S214" t="str">
        <f>IF($B214="","",IFERROR(VLOOKUP(VALUE($B214),'Customers Table (Enc)'!$A:$I,9,FALSE),"Not Found"))</f>
        <v>Morris</v>
      </c>
      <c r="T214" t="str">
        <f t="shared" si="12"/>
        <v>MORRIS 1</v>
      </c>
      <c r="U214" t="str">
        <f t="shared" si="13"/>
        <v>Lite|MORRIS 1</v>
      </c>
      <c r="V214" t="str">
        <f>IF($B214="","",IF(R214="No Encompass Match","THEM",IF(R214="Not Mapped","Unable to Determine",IF(T214="SALES","Unable to Determine",IFERROR(INDEX('Master - US vs THEM'!$F:$F,MATCH(U214,'Master - US vs THEM'!$G:$G,0)),"No Territory Data")))))</f>
        <v>US</v>
      </c>
      <c r="W214" t="str">
        <f t="shared" si="14"/>
        <v>OK</v>
      </c>
      <c r="X214" t="str">
        <f t="shared" si="15"/>
        <v>US</v>
      </c>
    </row>
    <row r="215" spans="1:24" x14ac:dyDescent="0.2">
      <c r="A215">
        <v>214</v>
      </c>
      <c r="B215" t="s">
        <v>826</v>
      </c>
      <c r="C215" t="s">
        <v>827</v>
      </c>
      <c r="D215" t="s">
        <v>67</v>
      </c>
      <c r="E215" t="s">
        <v>828</v>
      </c>
      <c r="F215" t="s">
        <v>597</v>
      </c>
      <c r="G215" t="s">
        <v>829</v>
      </c>
      <c r="H215" t="s">
        <v>8</v>
      </c>
      <c r="I215" t="s">
        <v>71</v>
      </c>
      <c r="J215" t="s">
        <v>44</v>
      </c>
      <c r="K215" t="s">
        <v>44</v>
      </c>
      <c r="L215" t="s">
        <v>45</v>
      </c>
      <c r="M215">
        <v>1</v>
      </c>
      <c r="N215" t="s">
        <v>875</v>
      </c>
      <c r="O215" t="str">
        <f>IF($B215="","",IFERROR(IF(ISNUMBER(MATCH($K215,'Brand Family Territory (Enc)'!$A$2:$A$296,0)),$K215,""),""))</f>
        <v/>
      </c>
      <c r="P215" t="str">
        <f>IF($B215="","",IFERROR(INDEX('Brand Crosswalk'!$F$2:$F$200,MATCH($K215,'Brand Crosswalk'!$A$2:$A$200,0)),"Not in Crosswalk"))</f>
        <v>Mapped</v>
      </c>
      <c r="Q215" t="str">
        <f>IF($B215="","",IFERROR(INDEX('Brand Crosswalk'!$C$2:$C$200,MATCH($K215,'Brand Crosswalk'!$A$2:$A$200,0)),""))</f>
        <v>Dg Yuengling Inc</v>
      </c>
      <c r="R215" t="str">
        <f>IF($B215="","",IF(O215&lt;&gt;"",O215,IF(P215="Mapped",Q215,IF(P215="No Encompass Match","No Encompass Match",IFERROR(VLOOKUP(IF($K215="",$J215,$K215),'Brands (Enc)'!$C$2:$D$2699,2,FALSE),"Not Mapped")))))</f>
        <v>Dg Yuengling Inc</v>
      </c>
      <c r="S215" t="str">
        <f>IF($B215="","",IFERROR(VLOOKUP(VALUE($B215),'Customers Table (Enc)'!$A:$I,9,FALSE),"Not Found"))</f>
        <v>Morris</v>
      </c>
      <c r="T215" t="str">
        <f t="shared" si="12"/>
        <v>MORRIS 1</v>
      </c>
      <c r="U215" t="str">
        <f t="shared" si="13"/>
        <v>Dg Yuengling Inc|MORRIS 1</v>
      </c>
      <c r="V215" t="str">
        <f>IF($B215="","",IF(R215="No Encompass Match","THEM",IF(R215="Not Mapped","Unable to Determine",IF(T215="SALES","Unable to Determine",IFERROR(INDEX('Master - US vs THEM'!$F:$F,MATCH(U215,'Master - US vs THEM'!$G:$G,0)),"No Territory Data")))))</f>
        <v>US</v>
      </c>
      <c r="W215" t="str">
        <f t="shared" si="14"/>
        <v>OK</v>
      </c>
      <c r="X215" t="str">
        <f t="shared" si="15"/>
        <v>US</v>
      </c>
    </row>
    <row r="216" spans="1:24" x14ac:dyDescent="0.2">
      <c r="A216">
        <v>215</v>
      </c>
      <c r="B216" t="s">
        <v>826</v>
      </c>
      <c r="C216" t="s">
        <v>827</v>
      </c>
      <c r="D216" t="s">
        <v>67</v>
      </c>
      <c r="E216" t="s">
        <v>828</v>
      </c>
      <c r="F216" t="s">
        <v>597</v>
      </c>
      <c r="G216" t="s">
        <v>829</v>
      </c>
      <c r="H216" t="s">
        <v>8</v>
      </c>
      <c r="I216" t="s">
        <v>71</v>
      </c>
      <c r="J216" t="s">
        <v>181</v>
      </c>
      <c r="K216" t="s">
        <v>182</v>
      </c>
      <c r="L216" t="s">
        <v>24</v>
      </c>
      <c r="M216">
        <v>1</v>
      </c>
      <c r="N216" t="s">
        <v>875</v>
      </c>
      <c r="O216" t="str">
        <f>IF($B216="","",IFERROR(IF(ISNUMBER(MATCH($K216,'Brand Family Territory (Enc)'!$A$2:$A$296,0)),$K216,""),""))</f>
        <v/>
      </c>
      <c r="P216" t="str">
        <f>IF($B216="","",IFERROR(INDEX('Brand Crosswalk'!$F$2:$F$200,MATCH($K216,'Brand Crosswalk'!$A$2:$A$200,0)),"Not in Crosswalk"))</f>
        <v>Mapped</v>
      </c>
      <c r="Q216" t="str">
        <f>IF($B216="","",IFERROR(INDEX('Brand Crosswalk'!$C$2:$C$200,MATCH($K216,'Brand Crosswalk'!$A$2:$A$200,0)),""))</f>
        <v>Modelo Especial</v>
      </c>
      <c r="R216" t="str">
        <f>IF($B216="","",IF(O216&lt;&gt;"",O216,IF(P216="Mapped",Q216,IF(P216="No Encompass Match","No Encompass Match",IFERROR(VLOOKUP(IF($K216="",$J216,$K216),'Brands (Enc)'!$C$2:$D$2699,2,FALSE),"Not Mapped")))))</f>
        <v>Modelo Especial</v>
      </c>
      <c r="S216" t="str">
        <f>IF($B216="","",IFERROR(VLOOKUP(VALUE($B216),'Customers Table (Enc)'!$A:$I,9,FALSE),"Not Found"))</f>
        <v>Morris</v>
      </c>
      <c r="T216" t="str">
        <f t="shared" si="12"/>
        <v>MORRIS 1</v>
      </c>
      <c r="U216" t="str">
        <f t="shared" si="13"/>
        <v>Modelo Especial|MORRIS 1</v>
      </c>
      <c r="V216" t="str">
        <f>IF($B216="","",IF(R216="No Encompass Match","THEM",IF(R216="Not Mapped","Unable to Determine",IF(T216="SALES","Unable to Determine",IFERROR(INDEX('Master - US vs THEM'!$F:$F,MATCH(U216,'Master - US vs THEM'!$G:$G,0)),"No Territory Data")))))</f>
        <v>US</v>
      </c>
      <c r="W216" t="str">
        <f t="shared" si="14"/>
        <v>OK</v>
      </c>
      <c r="X216" t="str">
        <f t="shared" si="15"/>
        <v>US</v>
      </c>
    </row>
    <row r="217" spans="1:24" x14ac:dyDescent="0.2">
      <c r="A217">
        <v>216</v>
      </c>
      <c r="B217" t="s">
        <v>826</v>
      </c>
      <c r="C217" t="s">
        <v>827</v>
      </c>
      <c r="D217" t="s">
        <v>67</v>
      </c>
      <c r="E217" t="s">
        <v>828</v>
      </c>
      <c r="F217" t="s">
        <v>597</v>
      </c>
      <c r="G217" t="s">
        <v>829</v>
      </c>
      <c r="H217" t="s">
        <v>8</v>
      </c>
      <c r="I217" t="s">
        <v>71</v>
      </c>
      <c r="J217" t="s">
        <v>20</v>
      </c>
      <c r="K217" t="s">
        <v>20</v>
      </c>
      <c r="L217" t="s">
        <v>20</v>
      </c>
      <c r="M217">
        <v>1</v>
      </c>
      <c r="N217" t="s">
        <v>21</v>
      </c>
      <c r="O217" t="str">
        <f>IF($B217="","",IFERROR(IF(ISNUMBER(MATCH($K217,'Brand Family Territory (Enc)'!$A$2:$A$296,0)),$K217,""),""))</f>
        <v/>
      </c>
      <c r="P217" t="str">
        <f>IF($B217="","",IFERROR(INDEX('Brand Crosswalk'!$F$2:$F$200,MATCH($K217,'Brand Crosswalk'!$A$2:$A$200,0)),"Not in Crosswalk"))</f>
        <v>Mapped</v>
      </c>
      <c r="Q217" t="str">
        <f>IF($B217="","",IFERROR(INDEX('Brand Crosswalk'!$C$2:$C$200,MATCH($K217,'Brand Crosswalk'!$A$2:$A$200,0)),""))</f>
        <v>Heineken USA</v>
      </c>
      <c r="R217" t="str">
        <f>IF($B217="","",IF(O217&lt;&gt;"",O217,IF(P217="Mapped",Q217,IF(P217="No Encompass Match","No Encompass Match",IFERROR(VLOOKUP(IF($K217="",$J217,$K217),'Brands (Enc)'!$C$2:$D$2699,2,FALSE),"Not Mapped")))))</f>
        <v>Heineken USA</v>
      </c>
      <c r="S217" t="str">
        <f>IF($B217="","",IFERROR(VLOOKUP(VALUE($B217),'Customers Table (Enc)'!$A:$I,9,FALSE),"Not Found"))</f>
        <v>Morris</v>
      </c>
      <c r="T217" t="str">
        <f t="shared" si="12"/>
        <v>MORRIS 1</v>
      </c>
      <c r="U217" t="str">
        <f t="shared" si="13"/>
        <v>Heineken USA|MORRIS 1</v>
      </c>
      <c r="V217" t="str">
        <f>IF($B217="","",IF(R217="No Encompass Match","THEM",IF(R217="Not Mapped","Unable to Determine",IF(T217="SALES","Unable to Determine",IFERROR(INDEX('Master - US vs THEM'!$F:$F,MATCH(U217,'Master - US vs THEM'!$G:$G,0)),"No Territory Data")))))</f>
        <v>THEM</v>
      </c>
      <c r="W217" t="str">
        <f t="shared" si="14"/>
        <v>OK</v>
      </c>
      <c r="X217" t="str">
        <f t="shared" si="15"/>
        <v>THEM</v>
      </c>
    </row>
    <row r="218" spans="1:24" x14ac:dyDescent="0.2">
      <c r="A218">
        <v>217</v>
      </c>
      <c r="B218" t="s">
        <v>826</v>
      </c>
      <c r="C218" t="s">
        <v>827</v>
      </c>
      <c r="D218" t="s">
        <v>67</v>
      </c>
      <c r="E218" t="s">
        <v>828</v>
      </c>
      <c r="F218" t="s">
        <v>597</v>
      </c>
      <c r="G218" t="s">
        <v>829</v>
      </c>
      <c r="H218" t="s">
        <v>8</v>
      </c>
      <c r="I218" t="s">
        <v>71</v>
      </c>
      <c r="J218" t="s">
        <v>2086</v>
      </c>
      <c r="K218" t="s">
        <v>166</v>
      </c>
      <c r="L218" t="s">
        <v>141</v>
      </c>
      <c r="M218">
        <v>2</v>
      </c>
      <c r="N218" t="s">
        <v>875</v>
      </c>
      <c r="O218" t="str">
        <f>IF($B218="","",IFERROR(IF(ISNUMBER(MATCH($K218,'Brand Family Territory (Enc)'!$A$2:$A$296,0)),$K218,""),""))</f>
        <v>BLUE MOON</v>
      </c>
      <c r="P218" t="str">
        <f>IF($B218="","",IFERROR(INDEX('Brand Crosswalk'!$F$2:$F$200,MATCH($K218,'Brand Crosswalk'!$A$2:$A$200,0)),"Not in Crosswalk"))</f>
        <v>Not in Crosswalk</v>
      </c>
      <c r="Q218" t="str">
        <f>IF($B218="","",IFERROR(INDEX('Brand Crosswalk'!$C$2:$C$200,MATCH($K218,'Brand Crosswalk'!$A$2:$A$200,0)),""))</f>
        <v/>
      </c>
      <c r="R218" t="str">
        <f>IF($B218="","",IF(O218&lt;&gt;"",O218,IF(P218="Mapped",Q218,IF(P218="No Encompass Match","No Encompass Match",IFERROR(VLOOKUP(IF($K218="",$J218,$K218),'Brands (Enc)'!$C$2:$D$2699,2,FALSE),"Not Mapped")))))</f>
        <v>BLUE MOON</v>
      </c>
      <c r="S218" t="str">
        <f>IF($B218="","",IFERROR(VLOOKUP(VALUE($B218),'Customers Table (Enc)'!$A:$I,9,FALSE),"Not Found"))</f>
        <v>Morris</v>
      </c>
      <c r="T218" t="str">
        <f t="shared" si="12"/>
        <v>MORRIS 1</v>
      </c>
      <c r="U218" t="str">
        <f t="shared" si="13"/>
        <v>BLUE MOON|MORRIS 1</v>
      </c>
      <c r="V218" t="str">
        <f>IF($B218="","",IF(R218="No Encompass Match","THEM",IF(R218="Not Mapped","Unable to Determine",IF(T218="SALES","Unable to Determine",IFERROR(INDEX('Master - US vs THEM'!$F:$F,MATCH(U218,'Master - US vs THEM'!$G:$G,0)),"No Territory Data")))))</f>
        <v>US</v>
      </c>
      <c r="W218" t="str">
        <f t="shared" si="14"/>
        <v>OK</v>
      </c>
      <c r="X218" t="str">
        <f t="shared" si="15"/>
        <v>US</v>
      </c>
    </row>
    <row r="219" spans="1:24" x14ac:dyDescent="0.2">
      <c r="A219">
        <v>218</v>
      </c>
      <c r="B219" t="s">
        <v>826</v>
      </c>
      <c r="C219" t="s">
        <v>827</v>
      </c>
      <c r="D219" t="s">
        <v>67</v>
      </c>
      <c r="E219" t="s">
        <v>828</v>
      </c>
      <c r="F219" t="s">
        <v>597</v>
      </c>
      <c r="G219" t="s">
        <v>829</v>
      </c>
      <c r="H219" t="s">
        <v>8</v>
      </c>
      <c r="I219" t="s">
        <v>71</v>
      </c>
      <c r="J219" t="s">
        <v>825</v>
      </c>
      <c r="K219" t="s">
        <v>154</v>
      </c>
      <c r="L219" t="s">
        <v>155</v>
      </c>
      <c r="M219">
        <v>1</v>
      </c>
      <c r="N219" t="s">
        <v>21</v>
      </c>
      <c r="O219" t="str">
        <f>IF($B219="","",IFERROR(IF(ISNUMBER(MATCH($K219,'Brand Family Territory (Enc)'!$A$2:$A$296,0)),$K219,""),""))</f>
        <v>SAMUEL ADAMS</v>
      </c>
      <c r="P219" t="str">
        <f>IF($B219="","",IFERROR(INDEX('Brand Crosswalk'!$F$2:$F$200,MATCH($K219,'Brand Crosswalk'!$A$2:$A$200,0)),"Not in Crosswalk"))</f>
        <v>Not in Crosswalk</v>
      </c>
      <c r="Q219" t="str">
        <f>IF($B219="","",IFERROR(INDEX('Brand Crosswalk'!$C$2:$C$200,MATCH($K219,'Brand Crosswalk'!$A$2:$A$200,0)),""))</f>
        <v/>
      </c>
      <c r="R219" t="str">
        <f>IF($B219="","",IF(O219&lt;&gt;"",O219,IF(P219="Mapped",Q219,IF(P219="No Encompass Match","No Encompass Match",IFERROR(VLOOKUP(IF($K219="",$J219,$K219),'Brands (Enc)'!$C$2:$D$2699,2,FALSE),"Not Mapped")))))</f>
        <v>SAMUEL ADAMS</v>
      </c>
      <c r="S219" t="str">
        <f>IF($B219="","",IFERROR(VLOOKUP(VALUE($B219),'Customers Table (Enc)'!$A:$I,9,FALSE),"Not Found"))</f>
        <v>Morris</v>
      </c>
      <c r="T219" t="str">
        <f t="shared" si="12"/>
        <v>MORRIS 1</v>
      </c>
      <c r="U219" t="str">
        <f t="shared" si="13"/>
        <v>SAMUEL ADAMS|MORRIS 1</v>
      </c>
      <c r="V219" t="str">
        <f>IF($B219="","",IF(R219="No Encompass Match","THEM",IF(R219="Not Mapped","Unable to Determine",IF(T219="SALES","Unable to Determine",IFERROR(INDEX('Master - US vs THEM'!$F:$F,MATCH(U219,'Master - US vs THEM'!$G:$G,0)),"No Territory Data")))))</f>
        <v>US</v>
      </c>
      <c r="W219" t="str">
        <f t="shared" si="14"/>
        <v>MISMATCH</v>
      </c>
      <c r="X219" t="str">
        <f t="shared" si="15"/>
        <v>US</v>
      </c>
    </row>
    <row r="220" spans="1:24" x14ac:dyDescent="0.2">
      <c r="A220">
        <v>219</v>
      </c>
      <c r="B220" t="s">
        <v>826</v>
      </c>
      <c r="C220" t="s">
        <v>827</v>
      </c>
      <c r="D220" t="s">
        <v>67</v>
      </c>
      <c r="E220" t="s">
        <v>828</v>
      </c>
      <c r="F220" t="s">
        <v>597</v>
      </c>
      <c r="G220" t="s">
        <v>829</v>
      </c>
      <c r="H220" t="s">
        <v>8</v>
      </c>
      <c r="I220" t="s">
        <v>71</v>
      </c>
      <c r="J220" t="s">
        <v>235</v>
      </c>
      <c r="K220" t="s">
        <v>236</v>
      </c>
      <c r="L220" t="s">
        <v>141</v>
      </c>
      <c r="M220">
        <v>1</v>
      </c>
      <c r="N220" t="s">
        <v>875</v>
      </c>
      <c r="O220" t="str">
        <f>IF($B220="","",IFERROR(IF(ISNUMBER(MATCH($K220,'Brand Family Territory (Enc)'!$A$2:$A$296,0)),$K220,""),""))</f>
        <v/>
      </c>
      <c r="P220" t="str">
        <f>IF($B220="","",IFERROR(INDEX('Brand Crosswalk'!$F$2:$F$200,MATCH($K220,'Brand Crosswalk'!$A$2:$A$200,0)),"Not in Crosswalk"))</f>
        <v>Mapped</v>
      </c>
      <c r="Q220" t="str">
        <f>IF($B220="","",IFERROR(INDEX('Brand Crosswalk'!$C$2:$C$200,MATCH($K220,'Brand Crosswalk'!$A$2:$A$200,0)),""))</f>
        <v>Leinenkugel</v>
      </c>
      <c r="R220" t="str">
        <f>IF($B220="","",IF(O220&lt;&gt;"",O220,IF(P220="Mapped",Q220,IF(P220="No Encompass Match","No Encompass Match",IFERROR(VLOOKUP(IF($K220="",$J220,$K220),'Brands (Enc)'!$C$2:$D$2699,2,FALSE),"Not Mapped")))))</f>
        <v>Leinenkugel</v>
      </c>
      <c r="S220" t="str">
        <f>IF($B220="","",IFERROR(VLOOKUP(VALUE($B220),'Customers Table (Enc)'!$A:$I,9,FALSE),"Not Found"))</f>
        <v>Morris</v>
      </c>
      <c r="T220" t="str">
        <f t="shared" si="12"/>
        <v>MORRIS 1</v>
      </c>
      <c r="U220" t="str">
        <f t="shared" si="13"/>
        <v>Leinenkugel|MORRIS 1</v>
      </c>
      <c r="V220" t="str">
        <f>IF($B220="","",IF(R220="No Encompass Match","THEM",IF(R220="Not Mapped","Unable to Determine",IF(T220="SALES","Unable to Determine",IFERROR(INDEX('Master - US vs THEM'!$F:$F,MATCH(U220,'Master - US vs THEM'!$G:$G,0)),"No Territory Data")))))</f>
        <v>US</v>
      </c>
      <c r="W220" t="str">
        <f t="shared" si="14"/>
        <v>OK</v>
      </c>
      <c r="X220" t="str">
        <f t="shared" si="15"/>
        <v>US</v>
      </c>
    </row>
    <row r="221" spans="1:24" x14ac:dyDescent="0.2">
      <c r="A221">
        <v>220</v>
      </c>
      <c r="B221" t="s">
        <v>826</v>
      </c>
      <c r="C221" t="s">
        <v>827</v>
      </c>
      <c r="D221" t="s">
        <v>67</v>
      </c>
      <c r="E221" t="s">
        <v>828</v>
      </c>
      <c r="F221" t="s">
        <v>597</v>
      </c>
      <c r="G221" t="s">
        <v>829</v>
      </c>
      <c r="H221" t="s">
        <v>8</v>
      </c>
      <c r="I221" t="s">
        <v>71</v>
      </c>
      <c r="J221" t="s">
        <v>157</v>
      </c>
      <c r="K221" t="s">
        <v>158</v>
      </c>
      <c r="L221" t="s">
        <v>155</v>
      </c>
      <c r="M221">
        <v>1</v>
      </c>
      <c r="N221" t="s">
        <v>875</v>
      </c>
      <c r="O221" t="str">
        <f>IF($B221="","",IFERROR(IF(ISNUMBER(MATCH($K221,'Brand Family Territory (Enc)'!$A$2:$A$296,0)),$K221,""),""))</f>
        <v/>
      </c>
      <c r="P221" t="str">
        <f>IF($B221="","",IFERROR(INDEX('Brand Crosswalk'!$F$2:$F$200,MATCH($K221,'Brand Crosswalk'!$A$2:$A$200,0)),"Not in Crosswalk"))</f>
        <v>Mapped</v>
      </c>
      <c r="Q221" t="str">
        <f>IF($B221="","",IFERROR(INDEX('Brand Crosswalk'!$C$2:$C$200,MATCH($K221,'Brand Crosswalk'!$A$2:$A$200,0)),""))</f>
        <v>Dogfish Head Beer</v>
      </c>
      <c r="R221" t="str">
        <f>IF($B221="","",IF(O221&lt;&gt;"",O221,IF(P221="Mapped",Q221,IF(P221="No Encompass Match","No Encompass Match",IFERROR(VLOOKUP(IF($K221="",$J221,$K221),'Brands (Enc)'!$C$2:$D$2699,2,FALSE),"Not Mapped")))))</f>
        <v>Dogfish Head Beer</v>
      </c>
      <c r="S221" t="str">
        <f>IF($B221="","",IFERROR(VLOOKUP(VALUE($B221),'Customers Table (Enc)'!$A:$I,9,FALSE),"Not Found"))</f>
        <v>Morris</v>
      </c>
      <c r="T221" t="str">
        <f t="shared" si="12"/>
        <v>MORRIS 1</v>
      </c>
      <c r="U221" t="str">
        <f t="shared" si="13"/>
        <v>Dogfish Head Beer|MORRIS 1</v>
      </c>
      <c r="V221" t="str">
        <f>IF($B221="","",IF(R221="No Encompass Match","THEM",IF(R221="Not Mapped","Unable to Determine",IF(T221="SALES","Unable to Determine",IFERROR(INDEX('Master - US vs THEM'!$F:$F,MATCH(U221,'Master - US vs THEM'!$G:$G,0)),"No Territory Data")))))</f>
        <v>US</v>
      </c>
      <c r="W221" t="str">
        <f t="shared" si="14"/>
        <v>OK</v>
      </c>
      <c r="X221" t="str">
        <f t="shared" si="15"/>
        <v>US</v>
      </c>
    </row>
    <row r="222" spans="1:24" x14ac:dyDescent="0.2">
      <c r="A222">
        <v>221</v>
      </c>
      <c r="B222" t="s">
        <v>826</v>
      </c>
      <c r="C222" t="s">
        <v>827</v>
      </c>
      <c r="D222" t="s">
        <v>67</v>
      </c>
      <c r="E222" t="s">
        <v>828</v>
      </c>
      <c r="F222" t="s">
        <v>597</v>
      </c>
      <c r="G222" t="s">
        <v>829</v>
      </c>
      <c r="H222" t="s">
        <v>8</v>
      </c>
      <c r="I222" t="s">
        <v>71</v>
      </c>
      <c r="J222" t="s">
        <v>156</v>
      </c>
      <c r="K222" t="s">
        <v>156</v>
      </c>
      <c r="L222" t="s">
        <v>24</v>
      </c>
      <c r="M222">
        <v>1</v>
      </c>
      <c r="N222" t="s">
        <v>875</v>
      </c>
      <c r="O222" t="str">
        <f>IF($B222="","",IFERROR(IF(ISNUMBER(MATCH($K222,'Brand Family Territory (Enc)'!$A$2:$A$296,0)),$K222,""),""))</f>
        <v>PACIFICO</v>
      </c>
      <c r="P222" t="str">
        <f>IF($B222="","",IFERROR(INDEX('Brand Crosswalk'!$F$2:$F$200,MATCH($K222,'Brand Crosswalk'!$A$2:$A$200,0)),"Not in Crosswalk"))</f>
        <v>Not in Crosswalk</v>
      </c>
      <c r="Q222" t="str">
        <f>IF($B222="","",IFERROR(INDEX('Brand Crosswalk'!$C$2:$C$200,MATCH($K222,'Brand Crosswalk'!$A$2:$A$200,0)),""))</f>
        <v/>
      </c>
      <c r="R222" t="str">
        <f>IF($B222="","",IF(O222&lt;&gt;"",O222,IF(P222="Mapped",Q222,IF(P222="No Encompass Match","No Encompass Match",IFERROR(VLOOKUP(IF($K222="",$J222,$K222),'Brands (Enc)'!$C$2:$D$2699,2,FALSE),"Not Mapped")))))</f>
        <v>PACIFICO</v>
      </c>
      <c r="S222" t="str">
        <f>IF($B222="","",IFERROR(VLOOKUP(VALUE($B222),'Customers Table (Enc)'!$A:$I,9,FALSE),"Not Found"))</f>
        <v>Morris</v>
      </c>
      <c r="T222" t="str">
        <f t="shared" si="12"/>
        <v>MORRIS 1</v>
      </c>
      <c r="U222" t="str">
        <f t="shared" si="13"/>
        <v>PACIFICO|MORRIS 1</v>
      </c>
      <c r="V222" t="str">
        <f>IF($B222="","",IF(R222="No Encompass Match","THEM",IF(R222="Not Mapped","Unable to Determine",IF(T222="SALES","Unable to Determine",IFERROR(INDEX('Master - US vs THEM'!$F:$F,MATCH(U222,'Master - US vs THEM'!$G:$G,0)),"No Territory Data")))))</f>
        <v>US</v>
      </c>
      <c r="W222" t="str">
        <f t="shared" si="14"/>
        <v>OK</v>
      </c>
      <c r="X222" t="str">
        <f t="shared" si="15"/>
        <v>US</v>
      </c>
    </row>
    <row r="223" spans="1:24" x14ac:dyDescent="0.2">
      <c r="A223">
        <v>222</v>
      </c>
      <c r="B223" t="s">
        <v>826</v>
      </c>
      <c r="C223" t="s">
        <v>827</v>
      </c>
      <c r="D223" t="s">
        <v>67</v>
      </c>
      <c r="E223" t="s">
        <v>828</v>
      </c>
      <c r="F223" t="s">
        <v>597</v>
      </c>
      <c r="G223" t="s">
        <v>829</v>
      </c>
      <c r="H223" t="s">
        <v>8</v>
      </c>
      <c r="I223" t="s">
        <v>71</v>
      </c>
      <c r="J223" t="s">
        <v>78</v>
      </c>
      <c r="K223" t="s">
        <v>19</v>
      </c>
      <c r="L223" t="s">
        <v>20</v>
      </c>
      <c r="M223">
        <v>1</v>
      </c>
      <c r="N223" t="s">
        <v>21</v>
      </c>
      <c r="O223" t="str">
        <f>IF($B223="","",IFERROR(IF(ISNUMBER(MATCH($K223,'Brand Family Territory (Enc)'!$A$2:$A$296,0)),$K223,""),""))</f>
        <v>DOS EQUIS</v>
      </c>
      <c r="P223" t="str">
        <f>IF($B223="","",IFERROR(INDEX('Brand Crosswalk'!$F$2:$F$200,MATCH($K223,'Brand Crosswalk'!$A$2:$A$200,0)),"Not in Crosswalk"))</f>
        <v>Not in Crosswalk</v>
      </c>
      <c r="Q223" t="str">
        <f>IF($B223="","",IFERROR(INDEX('Brand Crosswalk'!$C$2:$C$200,MATCH($K223,'Brand Crosswalk'!$A$2:$A$200,0)),""))</f>
        <v/>
      </c>
      <c r="R223" t="str">
        <f>IF($B223="","",IF(O223&lt;&gt;"",O223,IF(P223="Mapped",Q223,IF(P223="No Encompass Match","No Encompass Match",IFERROR(VLOOKUP(IF($K223="",$J223,$K223),'Brands (Enc)'!$C$2:$D$2699,2,FALSE),"Not Mapped")))))</f>
        <v>DOS EQUIS</v>
      </c>
      <c r="S223" t="str">
        <f>IF($B223="","",IFERROR(VLOOKUP(VALUE($B223),'Customers Table (Enc)'!$A:$I,9,FALSE),"Not Found"))</f>
        <v>Morris</v>
      </c>
      <c r="T223" t="str">
        <f t="shared" si="12"/>
        <v>MORRIS 1</v>
      </c>
      <c r="U223" t="str">
        <f t="shared" si="13"/>
        <v>DOS EQUIS|MORRIS 1</v>
      </c>
      <c r="V223" t="str">
        <f>IF($B223="","",IF(R223="No Encompass Match","THEM",IF(R223="Not Mapped","Unable to Determine",IF(T223="SALES","Unable to Determine",IFERROR(INDEX('Master - US vs THEM'!$F:$F,MATCH(U223,'Master - US vs THEM'!$G:$G,0)),"No Territory Data")))))</f>
        <v>THEM</v>
      </c>
      <c r="W223" t="str">
        <f t="shared" si="14"/>
        <v>OK</v>
      </c>
      <c r="X223" t="str">
        <f t="shared" si="15"/>
        <v>THEM</v>
      </c>
    </row>
    <row r="224" spans="1:24" x14ac:dyDescent="0.2">
      <c r="A224">
        <v>223</v>
      </c>
      <c r="B224" t="s">
        <v>826</v>
      </c>
      <c r="C224" t="s">
        <v>827</v>
      </c>
      <c r="D224" t="s">
        <v>67</v>
      </c>
      <c r="E224" t="s">
        <v>828</v>
      </c>
      <c r="F224" t="s">
        <v>597</v>
      </c>
      <c r="G224" t="s">
        <v>829</v>
      </c>
      <c r="H224" t="s">
        <v>8</v>
      </c>
      <c r="I224" t="s">
        <v>71</v>
      </c>
      <c r="J224" t="s">
        <v>873</v>
      </c>
      <c r="K224" t="s">
        <v>874</v>
      </c>
      <c r="L224" t="s">
        <v>141</v>
      </c>
      <c r="M224">
        <v>1</v>
      </c>
      <c r="N224" t="s">
        <v>875</v>
      </c>
      <c r="O224" t="str">
        <f>IF($B224="","",IFERROR(IF(ISNUMBER(MATCH($K224,'Brand Family Territory (Enc)'!$A$2:$A$296,0)),$K224,""),""))</f>
        <v>COORS</v>
      </c>
      <c r="P224" t="str">
        <f>IF($B224="","",IFERROR(INDEX('Brand Crosswalk'!$F$2:$F$200,MATCH($K224,'Brand Crosswalk'!$A$2:$A$200,0)),"Not in Crosswalk"))</f>
        <v>Not in Crosswalk</v>
      </c>
      <c r="Q224" t="str">
        <f>IF($B224="","",IFERROR(INDEX('Brand Crosswalk'!$C$2:$C$200,MATCH($K224,'Brand Crosswalk'!$A$2:$A$200,0)),""))</f>
        <v/>
      </c>
      <c r="R224" t="str">
        <f>IF($B224="","",IF(O224&lt;&gt;"",O224,IF(P224="Mapped",Q224,IF(P224="No Encompass Match","No Encompass Match",IFERROR(VLOOKUP(IF($K224="",$J224,$K224),'Brands (Enc)'!$C$2:$D$2699,2,FALSE),"Not Mapped")))))</f>
        <v>COORS</v>
      </c>
      <c r="S224" t="str">
        <f>IF($B224="","",IFERROR(VLOOKUP(VALUE($B224),'Customers Table (Enc)'!$A:$I,9,FALSE),"Not Found"))</f>
        <v>Morris</v>
      </c>
      <c r="T224" t="str">
        <f t="shared" si="12"/>
        <v>MORRIS 1</v>
      </c>
      <c r="U224" t="str">
        <f t="shared" si="13"/>
        <v>COORS|MORRIS 1</v>
      </c>
      <c r="V224" t="str">
        <f>IF($B224="","",IF(R224="No Encompass Match","THEM",IF(R224="Not Mapped","Unable to Determine",IF(T224="SALES","Unable to Determine",IFERROR(INDEX('Master - US vs THEM'!$F:$F,MATCH(U224,'Master - US vs THEM'!$G:$G,0)),"No Territory Data")))))</f>
        <v>US</v>
      </c>
      <c r="W224" t="str">
        <f t="shared" si="14"/>
        <v>OK</v>
      </c>
      <c r="X224" t="str">
        <f t="shared" si="15"/>
        <v>US</v>
      </c>
    </row>
    <row r="225" spans="1:24" x14ac:dyDescent="0.2">
      <c r="A225">
        <v>224</v>
      </c>
      <c r="B225" t="s">
        <v>826</v>
      </c>
      <c r="C225" t="s">
        <v>827</v>
      </c>
      <c r="D225" t="s">
        <v>67</v>
      </c>
      <c r="E225" t="s">
        <v>828</v>
      </c>
      <c r="F225" t="s">
        <v>597</v>
      </c>
      <c r="G225" t="s">
        <v>829</v>
      </c>
      <c r="H225" t="s">
        <v>8</v>
      </c>
      <c r="I225" t="s">
        <v>71</v>
      </c>
      <c r="J225" t="s">
        <v>1249</v>
      </c>
      <c r="K225" t="s">
        <v>45</v>
      </c>
      <c r="L225" t="s">
        <v>45</v>
      </c>
      <c r="M225">
        <v>1</v>
      </c>
      <c r="N225" t="s">
        <v>875</v>
      </c>
      <c r="O225" t="str">
        <f>IF($B225="","",IFERROR(IF(ISNUMBER(MATCH($K225,'Brand Family Territory (Enc)'!$A$2:$A$296,0)),$K225,""),""))</f>
        <v/>
      </c>
      <c r="P225" t="str">
        <f>IF($B225="","",IFERROR(INDEX('Brand Crosswalk'!$F$2:$F$200,MATCH($K225,'Brand Crosswalk'!$A$2:$A$200,0)),"Not in Crosswalk"))</f>
        <v>Mapped</v>
      </c>
      <c r="Q225" t="str">
        <f>IF($B225="","",IFERROR(INDEX('Brand Crosswalk'!$C$2:$C$200,MATCH($K225,'Brand Crosswalk'!$A$2:$A$200,0)),""))</f>
        <v>Dg Yuengling Inc</v>
      </c>
      <c r="R225" t="str">
        <f>IF($B225="","",IF(O225&lt;&gt;"",O225,IF(P225="Mapped",Q225,IF(P225="No Encompass Match","No Encompass Match",IFERROR(VLOOKUP(IF($K225="",$J225,$K225),'Brands (Enc)'!$C$2:$D$2699,2,FALSE),"Not Mapped")))))</f>
        <v>Dg Yuengling Inc</v>
      </c>
      <c r="S225" t="str">
        <f>IF($B225="","",IFERROR(VLOOKUP(VALUE($B225),'Customers Table (Enc)'!$A:$I,9,FALSE),"Not Found"))</f>
        <v>Morris</v>
      </c>
      <c r="T225" t="str">
        <f t="shared" si="12"/>
        <v>MORRIS 1</v>
      </c>
      <c r="U225" t="str">
        <f t="shared" si="13"/>
        <v>Dg Yuengling Inc|MORRIS 1</v>
      </c>
      <c r="V225" t="str">
        <f>IF($B225="","",IF(R225="No Encompass Match","THEM",IF(R225="Not Mapped","Unable to Determine",IF(T225="SALES","Unable to Determine",IFERROR(INDEX('Master - US vs THEM'!$F:$F,MATCH(U225,'Master - US vs THEM'!$G:$G,0)),"No Territory Data")))))</f>
        <v>US</v>
      </c>
      <c r="W225" t="str">
        <f t="shared" si="14"/>
        <v>OK</v>
      </c>
      <c r="X225" t="str">
        <f t="shared" si="15"/>
        <v>US</v>
      </c>
    </row>
    <row r="226" spans="1:24" x14ac:dyDescent="0.2">
      <c r="A226">
        <v>225</v>
      </c>
      <c r="B226" t="s">
        <v>826</v>
      </c>
      <c r="C226" t="s">
        <v>827</v>
      </c>
      <c r="D226" t="s">
        <v>67</v>
      </c>
      <c r="E226" t="s">
        <v>828</v>
      </c>
      <c r="F226" t="s">
        <v>597</v>
      </c>
      <c r="G226" t="s">
        <v>829</v>
      </c>
      <c r="H226" t="s">
        <v>8</v>
      </c>
      <c r="I226" t="s">
        <v>71</v>
      </c>
      <c r="J226" t="s">
        <v>211</v>
      </c>
      <c r="K226" t="s">
        <v>212</v>
      </c>
      <c r="L226" t="s">
        <v>88</v>
      </c>
      <c r="M226">
        <v>1</v>
      </c>
      <c r="N226" t="s">
        <v>875</v>
      </c>
      <c r="O226" t="str">
        <f>IF($B226="","",IFERROR(IF(ISNUMBER(MATCH($K226,'Brand Family Territory (Enc)'!$A$2:$A$296,0)),$K226,""),""))</f>
        <v/>
      </c>
      <c r="P226" t="str">
        <f>IF($B226="","",IFERROR(INDEX('Brand Crosswalk'!$F$2:$F$200,MATCH($K226,'Brand Crosswalk'!$A$2:$A$200,0)),"Not in Crosswalk"))</f>
        <v>Mapped</v>
      </c>
      <c r="Q226" t="str">
        <f>IF($B226="","",IFERROR(INDEX('Brand Crosswalk'!$C$2:$C$200,MATCH($K226,'Brand Crosswalk'!$A$2:$A$200,0)),""))</f>
        <v>Victory</v>
      </c>
      <c r="R226" t="str">
        <f>IF($B226="","",IF(O226&lt;&gt;"",O226,IF(P226="Mapped",Q226,IF(P226="No Encompass Match","No Encompass Match",IFERROR(VLOOKUP(IF($K226="",$J226,$K226),'Brands (Enc)'!$C$2:$D$2699,2,FALSE),"Not Mapped")))))</f>
        <v>Victory</v>
      </c>
      <c r="S226" t="str">
        <f>IF($B226="","",IFERROR(VLOOKUP(VALUE($B226),'Customers Table (Enc)'!$A:$I,9,FALSE),"Not Found"))</f>
        <v>Morris</v>
      </c>
      <c r="T226" t="str">
        <f t="shared" si="12"/>
        <v>MORRIS 1</v>
      </c>
      <c r="U226" t="str">
        <f t="shared" si="13"/>
        <v>Victory|MORRIS 1</v>
      </c>
      <c r="V226" t="str">
        <f>IF($B226="","",IF(R226="No Encompass Match","THEM",IF(R226="Not Mapped","Unable to Determine",IF(T226="SALES","Unable to Determine",IFERROR(INDEX('Master - US vs THEM'!$F:$F,MATCH(U226,'Master - US vs THEM'!$G:$G,0)),"No Territory Data")))))</f>
        <v>THEM</v>
      </c>
      <c r="W226" t="str">
        <f t="shared" si="14"/>
        <v>MISMATCH</v>
      </c>
      <c r="X226" t="str">
        <f t="shared" si="15"/>
        <v>THEM</v>
      </c>
    </row>
    <row r="227" spans="1:24" x14ac:dyDescent="0.2">
      <c r="A227">
        <v>226</v>
      </c>
      <c r="B227" t="s">
        <v>826</v>
      </c>
      <c r="C227" t="s">
        <v>827</v>
      </c>
      <c r="D227" t="s">
        <v>67</v>
      </c>
      <c r="E227" t="s">
        <v>828</v>
      </c>
      <c r="F227" t="s">
        <v>597</v>
      </c>
      <c r="G227" t="s">
        <v>829</v>
      </c>
      <c r="H227" t="s">
        <v>8</v>
      </c>
      <c r="I227" t="s">
        <v>71</v>
      </c>
      <c r="J227" t="s">
        <v>656</v>
      </c>
      <c r="K227" t="s">
        <v>369</v>
      </c>
      <c r="L227" t="s">
        <v>61</v>
      </c>
      <c r="M227">
        <v>1</v>
      </c>
      <c r="N227" t="s">
        <v>21</v>
      </c>
      <c r="O227" t="str">
        <f>IF($B227="","",IFERROR(IF(ISNUMBER(MATCH($K227,'Brand Family Territory (Enc)'!$A$2:$A$296,0)),$K227,""),""))</f>
        <v/>
      </c>
      <c r="P227" t="str">
        <f>IF($B227="","",IFERROR(INDEX('Brand Crosswalk'!$F$2:$F$200,MATCH($K227,'Brand Crosswalk'!$A$2:$A$200,0)),"Not in Crosswalk"))</f>
        <v>Mapped</v>
      </c>
      <c r="Q227" t="str">
        <f>IF($B227="","",IFERROR(INDEX('Brand Crosswalk'!$C$2:$C$200,MATCH($K227,'Brand Crosswalk'!$A$2:$A$200,0)),""))</f>
        <v>Stone Brewing</v>
      </c>
      <c r="R227" t="str">
        <f>IF($B227="","",IF(O227&lt;&gt;"",O227,IF(P227="Mapped",Q227,IF(P227="No Encompass Match","No Encompass Match",IFERROR(VLOOKUP(IF($K227="",$J227,$K227),'Brands (Enc)'!$C$2:$D$2699,2,FALSE),"Not Mapped")))))</f>
        <v>Stone Brewing</v>
      </c>
      <c r="S227" t="str">
        <f>IF($B227="","",IFERROR(VLOOKUP(VALUE($B227),'Customers Table (Enc)'!$A:$I,9,FALSE),"Not Found"))</f>
        <v>Morris</v>
      </c>
      <c r="T227" t="str">
        <f t="shared" si="12"/>
        <v>MORRIS 1</v>
      </c>
      <c r="U227" t="str">
        <f t="shared" si="13"/>
        <v>Stone Brewing|MORRIS 1</v>
      </c>
      <c r="V227" t="str">
        <f>IF($B227="","",IF(R227="No Encompass Match","THEM",IF(R227="Not Mapped","Unable to Determine",IF(T227="SALES","Unable to Determine",IFERROR(INDEX('Master - US vs THEM'!$F:$F,MATCH(U227,'Master - US vs THEM'!$G:$G,0)),"No Territory Data")))))</f>
        <v>THEM</v>
      </c>
      <c r="W227" t="str">
        <f t="shared" si="14"/>
        <v>OK</v>
      </c>
      <c r="X227" t="str">
        <f t="shared" si="15"/>
        <v>THEM</v>
      </c>
    </row>
    <row r="228" spans="1:24" x14ac:dyDescent="0.2">
      <c r="A228">
        <v>227</v>
      </c>
      <c r="B228" t="s">
        <v>826</v>
      </c>
      <c r="C228" t="s">
        <v>827</v>
      </c>
      <c r="D228" t="s">
        <v>67</v>
      </c>
      <c r="E228" t="s">
        <v>828</v>
      </c>
      <c r="F228" t="s">
        <v>597</v>
      </c>
      <c r="G228" t="s">
        <v>829</v>
      </c>
      <c r="H228" t="s">
        <v>8</v>
      </c>
      <c r="I228" t="s">
        <v>71</v>
      </c>
      <c r="J228" t="s">
        <v>338</v>
      </c>
      <c r="K228" t="s">
        <v>34</v>
      </c>
      <c r="L228" t="s">
        <v>34</v>
      </c>
      <c r="M228">
        <v>1</v>
      </c>
      <c r="N228" t="s">
        <v>875</v>
      </c>
      <c r="O228" t="str">
        <f>IF($B228="","",IFERROR(IF(ISNUMBER(MATCH($K228,'Brand Family Territory (Enc)'!$A$2:$A$296,0)),$K228,""),""))</f>
        <v/>
      </c>
      <c r="P228" t="str">
        <f>IF($B228="","",IFERROR(INDEX('Brand Crosswalk'!$F$2:$F$200,MATCH($K228,'Brand Crosswalk'!$A$2:$A$200,0)),"Not in Crosswalk"))</f>
        <v>Mapped</v>
      </c>
      <c r="Q228" t="str">
        <f>IF($B228="","",IFERROR(INDEX('Brand Crosswalk'!$C$2:$C$200,MATCH($K228,'Brand Crosswalk'!$A$2:$A$200,0)),""))</f>
        <v>Sierra Nevada</v>
      </c>
      <c r="R228" t="str">
        <f>IF($B228="","",IF(O228&lt;&gt;"",O228,IF(P228="Mapped",Q228,IF(P228="No Encompass Match","No Encompass Match",IFERROR(VLOOKUP(IF($K228="",$J228,$K228),'Brands (Enc)'!$C$2:$D$2699,2,FALSE),"Not Mapped")))))</f>
        <v>Sierra Nevada</v>
      </c>
      <c r="S228" t="str">
        <f>IF($B228="","",IFERROR(VLOOKUP(VALUE($B228),'Customers Table (Enc)'!$A:$I,9,FALSE),"Not Found"))</f>
        <v>Morris</v>
      </c>
      <c r="T228" t="str">
        <f t="shared" si="12"/>
        <v>MORRIS 1</v>
      </c>
      <c r="U228" t="str">
        <f t="shared" si="13"/>
        <v>Sierra Nevada|MORRIS 1</v>
      </c>
      <c r="V228" t="str">
        <f>IF($B228="","",IF(R228="No Encompass Match","THEM",IF(R228="Not Mapped","Unable to Determine",IF(T228="SALES","Unable to Determine",IFERROR(INDEX('Master - US vs THEM'!$F:$F,MATCH(U228,'Master - US vs THEM'!$G:$G,0)),"No Territory Data")))))</f>
        <v>US</v>
      </c>
      <c r="W228" t="str">
        <f t="shared" si="14"/>
        <v>OK</v>
      </c>
      <c r="X228" t="str">
        <f t="shared" si="15"/>
        <v>US</v>
      </c>
    </row>
    <row r="229" spans="1:24" x14ac:dyDescent="0.2">
      <c r="A229">
        <v>228</v>
      </c>
      <c r="B229" t="s">
        <v>826</v>
      </c>
      <c r="C229" t="s">
        <v>827</v>
      </c>
      <c r="D229" t="s">
        <v>67</v>
      </c>
      <c r="E229" t="s">
        <v>828</v>
      </c>
      <c r="F229" t="s">
        <v>597</v>
      </c>
      <c r="G229" t="s">
        <v>829</v>
      </c>
      <c r="H229" t="s">
        <v>8</v>
      </c>
      <c r="I229" t="s">
        <v>71</v>
      </c>
      <c r="J229" t="s">
        <v>340</v>
      </c>
      <c r="K229" t="s">
        <v>154</v>
      </c>
      <c r="L229" t="s">
        <v>155</v>
      </c>
      <c r="M229">
        <v>1</v>
      </c>
      <c r="N229" t="s">
        <v>875</v>
      </c>
      <c r="O229" t="str">
        <f>IF($B229="","",IFERROR(IF(ISNUMBER(MATCH($K229,'Brand Family Territory (Enc)'!$A$2:$A$296,0)),$K229,""),""))</f>
        <v>SAMUEL ADAMS</v>
      </c>
      <c r="P229" t="str">
        <f>IF($B229="","",IFERROR(INDEX('Brand Crosswalk'!$F$2:$F$200,MATCH($K229,'Brand Crosswalk'!$A$2:$A$200,0)),"Not in Crosswalk"))</f>
        <v>Not in Crosswalk</v>
      </c>
      <c r="Q229" t="str">
        <f>IF($B229="","",IFERROR(INDEX('Brand Crosswalk'!$C$2:$C$200,MATCH($K229,'Brand Crosswalk'!$A$2:$A$200,0)),""))</f>
        <v/>
      </c>
      <c r="R229" t="str">
        <f>IF($B229="","",IF(O229&lt;&gt;"",O229,IF(P229="Mapped",Q229,IF(P229="No Encompass Match","No Encompass Match",IFERROR(VLOOKUP(IF($K229="",$J229,$K229),'Brands (Enc)'!$C$2:$D$2699,2,FALSE),"Not Mapped")))))</f>
        <v>SAMUEL ADAMS</v>
      </c>
      <c r="S229" t="str">
        <f>IF($B229="","",IFERROR(VLOOKUP(VALUE($B229),'Customers Table (Enc)'!$A:$I,9,FALSE),"Not Found"))</f>
        <v>Morris</v>
      </c>
      <c r="T229" t="str">
        <f t="shared" si="12"/>
        <v>MORRIS 1</v>
      </c>
      <c r="U229" t="str">
        <f t="shared" si="13"/>
        <v>SAMUEL ADAMS|MORRIS 1</v>
      </c>
      <c r="V229" t="str">
        <f>IF($B229="","",IF(R229="No Encompass Match","THEM",IF(R229="Not Mapped","Unable to Determine",IF(T229="SALES","Unable to Determine",IFERROR(INDEX('Master - US vs THEM'!$F:$F,MATCH(U229,'Master - US vs THEM'!$G:$G,0)),"No Territory Data")))))</f>
        <v>US</v>
      </c>
      <c r="W229" t="str">
        <f t="shared" si="14"/>
        <v>OK</v>
      </c>
      <c r="X229" t="str">
        <f t="shared" si="15"/>
        <v>US</v>
      </c>
    </row>
    <row r="230" spans="1:24" x14ac:dyDescent="0.2">
      <c r="A230">
        <v>229</v>
      </c>
      <c r="B230" t="s">
        <v>826</v>
      </c>
      <c r="C230" t="s">
        <v>827</v>
      </c>
      <c r="D230" t="s">
        <v>67</v>
      </c>
      <c r="E230" t="s">
        <v>828</v>
      </c>
      <c r="F230" t="s">
        <v>597</v>
      </c>
      <c r="G230" t="s">
        <v>829</v>
      </c>
      <c r="H230" t="s">
        <v>8</v>
      </c>
      <c r="I230" t="s">
        <v>71</v>
      </c>
      <c r="J230" t="s">
        <v>294</v>
      </c>
      <c r="K230" t="s">
        <v>295</v>
      </c>
      <c r="L230" t="s">
        <v>215</v>
      </c>
      <c r="M230">
        <v>1</v>
      </c>
      <c r="N230" t="s">
        <v>875</v>
      </c>
      <c r="O230" t="str">
        <f>IF($B230="","",IFERROR(IF(ISNUMBER(MATCH($K230,'Brand Family Territory (Enc)'!$A$2:$A$296,0)),$K230,""),""))</f>
        <v/>
      </c>
      <c r="P230" t="str">
        <f>IF($B230="","",IFERROR(INDEX('Brand Crosswalk'!$F$2:$F$200,MATCH($K230,'Brand Crosswalk'!$A$2:$A$200,0)),"Not in Crosswalk"))</f>
        <v>Mapped</v>
      </c>
      <c r="Q230" t="str">
        <f>IF($B230="","",IFERROR(INDEX('Brand Crosswalk'!$C$2:$C$200,MATCH($K230,'Brand Crosswalk'!$A$2:$A$200,0)),""))</f>
        <v>New Belgium Brewing Company</v>
      </c>
      <c r="R230" t="str">
        <f>IF($B230="","",IF(O230&lt;&gt;"",O230,IF(P230="Mapped",Q230,IF(P230="No Encompass Match","No Encompass Match",IFERROR(VLOOKUP(IF($K230="",$J230,$K230),'Brands (Enc)'!$C$2:$D$2699,2,FALSE),"Not Mapped")))))</f>
        <v>New Belgium Brewing Company</v>
      </c>
      <c r="S230" t="str">
        <f>IF($B230="","",IFERROR(VLOOKUP(VALUE($B230),'Customers Table (Enc)'!$A:$I,9,FALSE),"Not Found"))</f>
        <v>Morris</v>
      </c>
      <c r="T230" t="str">
        <f t="shared" si="12"/>
        <v>MORRIS 1</v>
      </c>
      <c r="U230" t="str">
        <f t="shared" si="13"/>
        <v>New Belgium Brewing Company|MORRIS 1</v>
      </c>
      <c r="V230" t="str">
        <f>IF($B230="","",IF(R230="No Encompass Match","THEM",IF(R230="Not Mapped","Unable to Determine",IF(T230="SALES","Unable to Determine",IFERROR(INDEX('Master - US vs THEM'!$F:$F,MATCH(U230,'Master - US vs THEM'!$G:$G,0)),"No Territory Data")))))</f>
        <v>US</v>
      </c>
      <c r="W230" t="str">
        <f t="shared" si="14"/>
        <v>OK</v>
      </c>
      <c r="X230" t="str">
        <f t="shared" si="15"/>
        <v>US</v>
      </c>
    </row>
    <row r="231" spans="1:24" x14ac:dyDescent="0.2">
      <c r="A231">
        <v>230</v>
      </c>
      <c r="B231" t="s">
        <v>826</v>
      </c>
      <c r="C231" t="s">
        <v>827</v>
      </c>
      <c r="D231" t="s">
        <v>67</v>
      </c>
      <c r="E231" t="s">
        <v>828</v>
      </c>
      <c r="F231" t="s">
        <v>597</v>
      </c>
      <c r="G231" t="s">
        <v>829</v>
      </c>
      <c r="H231" t="s">
        <v>8</v>
      </c>
      <c r="I231" t="s">
        <v>71</v>
      </c>
      <c r="J231" t="s">
        <v>486</v>
      </c>
      <c r="K231" t="s">
        <v>487</v>
      </c>
      <c r="L231" t="s">
        <v>120</v>
      </c>
      <c r="M231">
        <v>1</v>
      </c>
      <c r="N231" t="s">
        <v>21</v>
      </c>
      <c r="O231" t="str">
        <f>IF($B231="","",IFERROR(IF(ISNUMBER(MATCH($K231,'Brand Family Territory (Enc)'!$A$2:$A$296,0)),$K231,""),""))</f>
        <v/>
      </c>
      <c r="P231" t="str">
        <f>IF($B231="","",IFERROR(INDEX('Brand Crosswalk'!$F$2:$F$200,MATCH($K231,'Brand Crosswalk'!$A$2:$A$200,0)),"Not in Crosswalk"))</f>
        <v>No Encompass Match</v>
      </c>
      <c r="Q231">
        <f>IF($B231="","",IFERROR(INDEX('Brand Crosswalk'!$C$2:$C$200,MATCH($K231,'Brand Crosswalk'!$A$2:$A$200,0)),""))</f>
        <v>0</v>
      </c>
      <c r="R231" t="str">
        <f>IF($B231="","",IF(O231&lt;&gt;"",O231,IF(P231="Mapped",Q231,IF(P231="No Encompass Match","No Encompass Match",IFERROR(VLOOKUP(IF($K231="",$J231,$K231),'Brands (Enc)'!$C$2:$D$2699,2,FALSE),"Not Mapped")))))</f>
        <v>No Encompass Match</v>
      </c>
      <c r="S231" t="str">
        <f>IF($B231="","",IFERROR(VLOOKUP(VALUE($B231),'Customers Table (Enc)'!$A:$I,9,FALSE),"Not Found"))</f>
        <v>Morris</v>
      </c>
      <c r="T231" t="str">
        <f t="shared" si="12"/>
        <v>MORRIS 1</v>
      </c>
      <c r="U231" t="str">
        <f t="shared" si="13"/>
        <v>No Encompass Match|MORRIS 1</v>
      </c>
      <c r="V231" t="str">
        <f>IF($B231="","",IF(R231="No Encompass Match","THEM",IF(R231="Not Mapped","Unable to Determine",IF(T231="SALES","Unable to Determine",IFERROR(INDEX('Master - US vs THEM'!$F:$F,MATCH(U231,'Master - US vs THEM'!$G:$G,0)),"No Territory Data")))))</f>
        <v>THEM</v>
      </c>
      <c r="W231" t="str">
        <f t="shared" si="14"/>
        <v>OK</v>
      </c>
      <c r="X231" t="str">
        <f t="shared" si="15"/>
        <v>THEM</v>
      </c>
    </row>
    <row r="232" spans="1:24" x14ac:dyDescent="0.2">
      <c r="A232">
        <v>231</v>
      </c>
      <c r="B232" t="s">
        <v>826</v>
      </c>
      <c r="C232" t="s">
        <v>827</v>
      </c>
      <c r="D232" t="s">
        <v>67</v>
      </c>
      <c r="E232" t="s">
        <v>828</v>
      </c>
      <c r="F232" t="s">
        <v>597</v>
      </c>
      <c r="G232" t="s">
        <v>829</v>
      </c>
      <c r="H232" t="s">
        <v>8</v>
      </c>
      <c r="I232" t="s">
        <v>71</v>
      </c>
      <c r="J232" t="s">
        <v>35</v>
      </c>
      <c r="K232" t="s">
        <v>36</v>
      </c>
      <c r="L232" t="s">
        <v>36</v>
      </c>
      <c r="M232">
        <v>1</v>
      </c>
      <c r="N232" t="s">
        <v>21</v>
      </c>
      <c r="O232" t="str">
        <f>IF($B232="","",IFERROR(IF(ISNUMBER(MATCH($K232,'Brand Family Territory (Enc)'!$A$2:$A$296,0)),$K232,""),""))</f>
        <v/>
      </c>
      <c r="P232" t="str">
        <f>IF($B232="","",IFERROR(INDEX('Brand Crosswalk'!$F$2:$F$200,MATCH($K232,'Brand Crosswalk'!$A$2:$A$200,0)),"Not in Crosswalk"))</f>
        <v>Mapped</v>
      </c>
      <c r="Q232" t="str">
        <f>IF($B232="","",IFERROR(INDEX('Brand Crosswalk'!$C$2:$C$200,MATCH($K232,'Brand Crosswalk'!$A$2:$A$200,0)),""))</f>
        <v>Lagunitas</v>
      </c>
      <c r="R232" t="str">
        <f>IF($B232="","",IF(O232&lt;&gt;"",O232,IF(P232="Mapped",Q232,IF(P232="No Encompass Match","No Encompass Match",IFERROR(VLOOKUP(IF($K232="",$J232,$K232),'Brands (Enc)'!$C$2:$D$2699,2,FALSE),"Not Mapped")))))</f>
        <v>Lagunitas</v>
      </c>
      <c r="S232" t="str">
        <f>IF($B232="","",IFERROR(VLOOKUP(VALUE($B232),'Customers Table (Enc)'!$A:$I,9,FALSE),"Not Found"))</f>
        <v>Morris</v>
      </c>
      <c r="T232" t="str">
        <f t="shared" si="12"/>
        <v>MORRIS 1</v>
      </c>
      <c r="U232" t="str">
        <f t="shared" si="13"/>
        <v>Lagunitas|MORRIS 1</v>
      </c>
      <c r="V232" t="str">
        <f>IF($B232="","",IF(R232="No Encompass Match","THEM",IF(R232="Not Mapped","Unable to Determine",IF(T232="SALES","Unable to Determine",IFERROR(INDEX('Master - US vs THEM'!$F:$F,MATCH(U232,'Master - US vs THEM'!$G:$G,0)),"No Territory Data")))))</f>
        <v>THEM</v>
      </c>
      <c r="W232" t="str">
        <f t="shared" si="14"/>
        <v>OK</v>
      </c>
      <c r="X232" t="str">
        <f t="shared" si="15"/>
        <v>THEM</v>
      </c>
    </row>
    <row r="233" spans="1:24" x14ac:dyDescent="0.2">
      <c r="A233">
        <v>232</v>
      </c>
      <c r="B233" t="s">
        <v>826</v>
      </c>
      <c r="C233" t="s">
        <v>827</v>
      </c>
      <c r="D233" t="s">
        <v>67</v>
      </c>
      <c r="E233" t="s">
        <v>828</v>
      </c>
      <c r="F233" t="s">
        <v>597</v>
      </c>
      <c r="G233" t="s">
        <v>829</v>
      </c>
      <c r="H233" t="s">
        <v>8</v>
      </c>
      <c r="I233" t="s">
        <v>71</v>
      </c>
      <c r="J233" t="s">
        <v>830</v>
      </c>
      <c r="K233" t="s">
        <v>87</v>
      </c>
      <c r="L233" t="s">
        <v>88</v>
      </c>
      <c r="M233">
        <v>1</v>
      </c>
      <c r="N233" t="s">
        <v>21</v>
      </c>
      <c r="O233" t="str">
        <f>IF($B233="","",IFERROR(IF(ISNUMBER(MATCH($K233,'Brand Family Territory (Enc)'!$A$2:$A$296,0)),$K233,""),""))</f>
        <v/>
      </c>
      <c r="P233" t="str">
        <f>IF($B233="","",IFERROR(INDEX('Brand Crosswalk'!$F$2:$F$200,MATCH($K233,'Brand Crosswalk'!$A$2:$A$200,0)),"Not in Crosswalk"))</f>
        <v>Mapped</v>
      </c>
      <c r="Q233" t="str">
        <f>IF($B233="","",IFERROR(INDEX('Brand Crosswalk'!$C$2:$C$200,MATCH($K233,'Brand Crosswalk'!$A$2:$A$200,0)),""))</f>
        <v>Sixpoint</v>
      </c>
      <c r="R233" t="str">
        <f>IF($B233="","",IF(O233&lt;&gt;"",O233,IF(P233="Mapped",Q233,IF(P233="No Encompass Match","No Encompass Match",IFERROR(VLOOKUP(IF($K233="",$J233,$K233),'Brands (Enc)'!$C$2:$D$2699,2,FALSE),"Not Mapped")))))</f>
        <v>Sixpoint</v>
      </c>
      <c r="S233" t="str">
        <f>IF($B233="","",IFERROR(VLOOKUP(VALUE($B233),'Customers Table (Enc)'!$A:$I,9,FALSE),"Not Found"))</f>
        <v>Morris</v>
      </c>
      <c r="T233" t="str">
        <f t="shared" si="12"/>
        <v>MORRIS 1</v>
      </c>
      <c r="U233" t="str">
        <f t="shared" si="13"/>
        <v>Sixpoint|MORRIS 1</v>
      </c>
      <c r="V233" t="str">
        <f>IF($B233="","",IF(R233="No Encompass Match","THEM",IF(R233="Not Mapped","Unable to Determine",IF(T233="SALES","Unable to Determine",IFERROR(INDEX('Master - US vs THEM'!$F:$F,MATCH(U233,'Master - US vs THEM'!$G:$G,0)),"No Territory Data")))))</f>
        <v>THEM</v>
      </c>
      <c r="W233" t="str">
        <f t="shared" si="14"/>
        <v>OK</v>
      </c>
      <c r="X233" t="str">
        <f t="shared" si="15"/>
        <v>THEM</v>
      </c>
    </row>
    <row r="234" spans="1:24" x14ac:dyDescent="0.2">
      <c r="A234">
        <v>233</v>
      </c>
      <c r="B234" t="s">
        <v>826</v>
      </c>
      <c r="C234" t="s">
        <v>827</v>
      </c>
      <c r="D234" t="s">
        <v>67</v>
      </c>
      <c r="E234" t="s">
        <v>828</v>
      </c>
      <c r="F234" t="s">
        <v>597</v>
      </c>
      <c r="G234" t="s">
        <v>829</v>
      </c>
      <c r="H234" t="s">
        <v>8</v>
      </c>
      <c r="I234" t="s">
        <v>71</v>
      </c>
      <c r="J234" t="s">
        <v>964</v>
      </c>
      <c r="K234" t="s">
        <v>965</v>
      </c>
      <c r="L234" t="s">
        <v>215</v>
      </c>
      <c r="M234">
        <v>1</v>
      </c>
      <c r="N234" t="s">
        <v>875</v>
      </c>
      <c r="O234" t="str">
        <f>IF($B234="","",IFERROR(IF(ISNUMBER(MATCH($K234,'Brand Family Territory (Enc)'!$A$2:$A$296,0)),$K234,""),""))</f>
        <v/>
      </c>
      <c r="P234" t="str">
        <f>IF($B234="","",IFERROR(INDEX('Brand Crosswalk'!$F$2:$F$200,MATCH($K234,'Brand Crosswalk'!$A$2:$A$200,0)),"Not in Crosswalk"))</f>
        <v>Mapped</v>
      </c>
      <c r="Q234" t="str">
        <f>IF($B234="","",IFERROR(INDEX('Brand Crosswalk'!$C$2:$C$200,MATCH($K234,'Brand Crosswalk'!$A$2:$A$200,0)),""))</f>
        <v>Bell's</v>
      </c>
      <c r="R234" t="str">
        <f>IF($B234="","",IF(O234&lt;&gt;"",O234,IF(P234="Mapped",Q234,IF(P234="No Encompass Match","No Encompass Match",IFERROR(VLOOKUP(IF($K234="",$J234,$K234),'Brands (Enc)'!$C$2:$D$2699,2,FALSE),"Not Mapped")))))</f>
        <v>Bell's</v>
      </c>
      <c r="S234" t="str">
        <f>IF($B234="","",IFERROR(VLOOKUP(VALUE($B234),'Customers Table (Enc)'!$A:$I,9,FALSE),"Not Found"))</f>
        <v>Morris</v>
      </c>
      <c r="T234" t="str">
        <f t="shared" si="12"/>
        <v>MORRIS 1</v>
      </c>
      <c r="U234" t="str">
        <f t="shared" si="13"/>
        <v>Bell's|MORRIS 1</v>
      </c>
      <c r="V234" t="str">
        <f>IF($B234="","",IF(R234="No Encompass Match","THEM",IF(R234="Not Mapped","Unable to Determine",IF(T234="SALES","Unable to Determine",IFERROR(INDEX('Master - US vs THEM'!$F:$F,MATCH(U234,'Master - US vs THEM'!$G:$G,0)),"No Territory Data")))))</f>
        <v>US</v>
      </c>
      <c r="W234" t="str">
        <f t="shared" si="14"/>
        <v>OK</v>
      </c>
      <c r="X234" t="str">
        <f t="shared" si="15"/>
        <v>US</v>
      </c>
    </row>
    <row r="235" spans="1:24" x14ac:dyDescent="0.2">
      <c r="A235">
        <v>234</v>
      </c>
      <c r="B235" t="s">
        <v>826</v>
      </c>
      <c r="C235" t="s">
        <v>827</v>
      </c>
      <c r="D235" t="s">
        <v>67</v>
      </c>
      <c r="E235" t="s">
        <v>828</v>
      </c>
      <c r="F235" t="s">
        <v>597</v>
      </c>
      <c r="G235" t="s">
        <v>829</v>
      </c>
      <c r="H235" t="s">
        <v>8</v>
      </c>
      <c r="I235" t="s">
        <v>71</v>
      </c>
      <c r="J235" t="s">
        <v>213</v>
      </c>
      <c r="K235" t="s">
        <v>214</v>
      </c>
      <c r="L235" t="s">
        <v>215</v>
      </c>
      <c r="M235">
        <v>1</v>
      </c>
      <c r="N235" t="s">
        <v>875</v>
      </c>
      <c r="O235" t="str">
        <f>IF($B235="","",IFERROR(IF(ISNUMBER(MATCH($K235,'Brand Family Territory (Enc)'!$A$2:$A$296,0)),$K235,""),""))</f>
        <v/>
      </c>
      <c r="P235" t="str">
        <f>IF($B235="","",IFERROR(INDEX('Brand Crosswalk'!$F$2:$F$200,MATCH($K235,'Brand Crosswalk'!$A$2:$A$200,0)),"Not in Crosswalk"))</f>
        <v>Mapped</v>
      </c>
      <c r="Q235" t="str">
        <f>IF($B235="","",IFERROR(INDEX('Brand Crosswalk'!$C$2:$C$200,MATCH($K235,'Brand Crosswalk'!$A$2:$A$200,0)),""))</f>
        <v>New Belgium Brewing Company</v>
      </c>
      <c r="R235" t="str">
        <f>IF($B235="","",IF(O235&lt;&gt;"",O235,IF(P235="Mapped",Q235,IF(P235="No Encompass Match","No Encompass Match",IFERROR(VLOOKUP(IF($K235="",$J235,$K235),'Brands (Enc)'!$C$2:$D$2699,2,FALSE),"Not Mapped")))))</f>
        <v>New Belgium Brewing Company</v>
      </c>
      <c r="S235" t="str">
        <f>IF($B235="","",IFERROR(VLOOKUP(VALUE($B235),'Customers Table (Enc)'!$A:$I,9,FALSE),"Not Found"))</f>
        <v>Morris</v>
      </c>
      <c r="T235" t="str">
        <f t="shared" si="12"/>
        <v>MORRIS 1</v>
      </c>
      <c r="U235" t="str">
        <f t="shared" si="13"/>
        <v>New Belgium Brewing Company|MORRIS 1</v>
      </c>
      <c r="V235" t="str">
        <f>IF($B235="","",IF(R235="No Encompass Match","THEM",IF(R235="Not Mapped","Unable to Determine",IF(T235="SALES","Unable to Determine",IFERROR(INDEX('Master - US vs THEM'!$F:$F,MATCH(U235,'Master - US vs THEM'!$G:$G,0)),"No Territory Data")))))</f>
        <v>US</v>
      </c>
      <c r="W235" t="str">
        <f t="shared" si="14"/>
        <v>OK</v>
      </c>
      <c r="X235" t="str">
        <f t="shared" si="15"/>
        <v>US</v>
      </c>
    </row>
    <row r="236" spans="1:24" x14ac:dyDescent="0.2">
      <c r="A236">
        <v>235</v>
      </c>
      <c r="B236" t="s">
        <v>826</v>
      </c>
      <c r="C236" t="s">
        <v>827</v>
      </c>
      <c r="D236" t="s">
        <v>67</v>
      </c>
      <c r="E236" t="s">
        <v>828</v>
      </c>
      <c r="F236" t="s">
        <v>597</v>
      </c>
      <c r="G236" t="s">
        <v>829</v>
      </c>
      <c r="H236" t="s">
        <v>8</v>
      </c>
      <c r="I236" t="s">
        <v>71</v>
      </c>
      <c r="J236" t="s">
        <v>342</v>
      </c>
      <c r="K236" t="s">
        <v>343</v>
      </c>
      <c r="L236" t="s">
        <v>155</v>
      </c>
      <c r="M236">
        <v>1</v>
      </c>
      <c r="N236" t="s">
        <v>875</v>
      </c>
      <c r="O236" t="str">
        <f>IF($B236="","",IFERROR(IF(ISNUMBER(MATCH($K236,'Brand Family Territory (Enc)'!$A$2:$A$296,0)),$K236,""),""))</f>
        <v>ANGRY ORCHARD</v>
      </c>
      <c r="P236" t="str">
        <f>IF($B236="","",IFERROR(INDEX('Brand Crosswalk'!$F$2:$F$200,MATCH($K236,'Brand Crosswalk'!$A$2:$A$200,0)),"Not in Crosswalk"))</f>
        <v>Not in Crosswalk</v>
      </c>
      <c r="Q236" t="str">
        <f>IF($B236="","",IFERROR(INDEX('Brand Crosswalk'!$C$2:$C$200,MATCH($K236,'Brand Crosswalk'!$A$2:$A$200,0)),""))</f>
        <v/>
      </c>
      <c r="R236" t="str">
        <f>IF($B236="","",IF(O236&lt;&gt;"",O236,IF(P236="Mapped",Q236,IF(P236="No Encompass Match","No Encompass Match",IFERROR(VLOOKUP(IF($K236="",$J236,$K236),'Brands (Enc)'!$C$2:$D$2699,2,FALSE),"Not Mapped")))))</f>
        <v>ANGRY ORCHARD</v>
      </c>
      <c r="S236" t="str">
        <f>IF($B236="","",IFERROR(VLOOKUP(VALUE($B236),'Customers Table (Enc)'!$A:$I,9,FALSE),"Not Found"))</f>
        <v>Morris</v>
      </c>
      <c r="T236" t="str">
        <f t="shared" si="12"/>
        <v>MORRIS 1</v>
      </c>
      <c r="U236" t="str">
        <f t="shared" si="13"/>
        <v>ANGRY ORCHARD|MORRIS 1</v>
      </c>
      <c r="V236" t="str">
        <f>IF($B236="","",IF(R236="No Encompass Match","THEM",IF(R236="Not Mapped","Unable to Determine",IF(T236="SALES","Unable to Determine",IFERROR(INDEX('Master - US vs THEM'!$F:$F,MATCH(U236,'Master - US vs THEM'!$G:$G,0)),"No Territory Data")))))</f>
        <v>US</v>
      </c>
      <c r="W236" t="str">
        <f t="shared" si="14"/>
        <v>OK</v>
      </c>
      <c r="X236" t="str">
        <f t="shared" si="15"/>
        <v>US</v>
      </c>
    </row>
    <row r="237" spans="1:24" x14ac:dyDescent="0.2">
      <c r="A237">
        <v>236</v>
      </c>
      <c r="B237" t="s">
        <v>826</v>
      </c>
      <c r="C237" t="s">
        <v>827</v>
      </c>
      <c r="D237" t="s">
        <v>67</v>
      </c>
      <c r="E237" t="s">
        <v>828</v>
      </c>
      <c r="F237" t="s">
        <v>597</v>
      </c>
      <c r="G237" t="s">
        <v>829</v>
      </c>
      <c r="H237" t="s">
        <v>8</v>
      </c>
      <c r="I237" t="s">
        <v>71</v>
      </c>
      <c r="J237" t="s">
        <v>341</v>
      </c>
      <c r="K237" t="s">
        <v>295</v>
      </c>
      <c r="L237" t="s">
        <v>215</v>
      </c>
      <c r="M237">
        <v>1</v>
      </c>
      <c r="N237" t="s">
        <v>875</v>
      </c>
      <c r="O237" t="str">
        <f>IF($B237="","",IFERROR(IF(ISNUMBER(MATCH($K237,'Brand Family Territory (Enc)'!$A$2:$A$296,0)),$K237,""),""))</f>
        <v/>
      </c>
      <c r="P237" t="str">
        <f>IF($B237="","",IFERROR(INDEX('Brand Crosswalk'!$F$2:$F$200,MATCH($K237,'Brand Crosswalk'!$A$2:$A$200,0)),"Not in Crosswalk"))</f>
        <v>Mapped</v>
      </c>
      <c r="Q237" t="str">
        <f>IF($B237="","",IFERROR(INDEX('Brand Crosswalk'!$C$2:$C$200,MATCH($K237,'Brand Crosswalk'!$A$2:$A$200,0)),""))</f>
        <v>New Belgium Brewing Company</v>
      </c>
      <c r="R237" t="str">
        <f>IF($B237="","",IF(O237&lt;&gt;"",O237,IF(P237="Mapped",Q237,IF(P237="No Encompass Match","No Encompass Match",IFERROR(VLOOKUP(IF($K237="",$J237,$K237),'Brands (Enc)'!$C$2:$D$2699,2,FALSE),"Not Mapped")))))</f>
        <v>New Belgium Brewing Company</v>
      </c>
      <c r="S237" t="str">
        <f>IF($B237="","",IFERROR(VLOOKUP(VALUE($B237),'Customers Table (Enc)'!$A:$I,9,FALSE),"Not Found"))</f>
        <v>Morris</v>
      </c>
      <c r="T237" t="str">
        <f t="shared" si="12"/>
        <v>MORRIS 1</v>
      </c>
      <c r="U237" t="str">
        <f t="shared" si="13"/>
        <v>New Belgium Brewing Company|MORRIS 1</v>
      </c>
      <c r="V237" t="str">
        <f>IF($B237="","",IF(R237="No Encompass Match","THEM",IF(R237="Not Mapped","Unable to Determine",IF(T237="SALES","Unable to Determine",IFERROR(INDEX('Master - US vs THEM'!$F:$F,MATCH(U237,'Master - US vs THEM'!$G:$G,0)),"No Territory Data")))))</f>
        <v>US</v>
      </c>
      <c r="W237" t="str">
        <f t="shared" si="14"/>
        <v>OK</v>
      </c>
      <c r="X237" t="str">
        <f t="shared" si="15"/>
        <v>US</v>
      </c>
    </row>
    <row r="238" spans="1:24" x14ac:dyDescent="0.2">
      <c r="A238">
        <v>237</v>
      </c>
      <c r="B238" t="s">
        <v>826</v>
      </c>
      <c r="C238" t="s">
        <v>827</v>
      </c>
      <c r="D238" t="s">
        <v>67</v>
      </c>
      <c r="E238" t="s">
        <v>828</v>
      </c>
      <c r="F238" t="s">
        <v>597</v>
      </c>
      <c r="G238" t="s">
        <v>829</v>
      </c>
      <c r="H238" t="s">
        <v>8</v>
      </c>
      <c r="I238" t="s">
        <v>71</v>
      </c>
      <c r="J238" t="s">
        <v>340</v>
      </c>
      <c r="K238" t="s">
        <v>154</v>
      </c>
      <c r="L238" t="s">
        <v>155</v>
      </c>
      <c r="M238">
        <v>1</v>
      </c>
      <c r="N238" t="s">
        <v>875</v>
      </c>
      <c r="O238" t="str">
        <f>IF($B238="","",IFERROR(IF(ISNUMBER(MATCH($K238,'Brand Family Territory (Enc)'!$A$2:$A$296,0)),$K238,""),""))</f>
        <v>SAMUEL ADAMS</v>
      </c>
      <c r="P238" t="str">
        <f>IF($B238="","",IFERROR(INDEX('Brand Crosswalk'!$F$2:$F$200,MATCH($K238,'Brand Crosswalk'!$A$2:$A$200,0)),"Not in Crosswalk"))</f>
        <v>Not in Crosswalk</v>
      </c>
      <c r="Q238" t="str">
        <f>IF($B238="","",IFERROR(INDEX('Brand Crosswalk'!$C$2:$C$200,MATCH($K238,'Brand Crosswalk'!$A$2:$A$200,0)),""))</f>
        <v/>
      </c>
      <c r="R238" t="str">
        <f>IF($B238="","",IF(O238&lt;&gt;"",O238,IF(P238="Mapped",Q238,IF(P238="No Encompass Match","No Encompass Match",IFERROR(VLOOKUP(IF($K238="",$J238,$K238),'Brands (Enc)'!$C$2:$D$2699,2,FALSE),"Not Mapped")))))</f>
        <v>SAMUEL ADAMS</v>
      </c>
      <c r="S238" t="str">
        <f>IF($B238="","",IFERROR(VLOOKUP(VALUE($B238),'Customers Table (Enc)'!$A:$I,9,FALSE),"Not Found"))</f>
        <v>Morris</v>
      </c>
      <c r="T238" t="str">
        <f t="shared" si="12"/>
        <v>MORRIS 1</v>
      </c>
      <c r="U238" t="str">
        <f t="shared" si="13"/>
        <v>SAMUEL ADAMS|MORRIS 1</v>
      </c>
      <c r="V238" t="str">
        <f>IF($B238="","",IF(R238="No Encompass Match","THEM",IF(R238="Not Mapped","Unable to Determine",IF(T238="SALES","Unable to Determine",IFERROR(INDEX('Master - US vs THEM'!$F:$F,MATCH(U238,'Master - US vs THEM'!$G:$G,0)),"No Territory Data")))))</f>
        <v>US</v>
      </c>
      <c r="W238" t="str">
        <f t="shared" si="14"/>
        <v>OK</v>
      </c>
      <c r="X238" t="str">
        <f t="shared" si="15"/>
        <v>US</v>
      </c>
    </row>
    <row r="239" spans="1:24" x14ac:dyDescent="0.2">
      <c r="A239">
        <v>238</v>
      </c>
      <c r="B239" t="s">
        <v>826</v>
      </c>
      <c r="C239" t="s">
        <v>827</v>
      </c>
      <c r="D239" t="s">
        <v>67</v>
      </c>
      <c r="E239" t="s">
        <v>828</v>
      </c>
      <c r="F239" t="s">
        <v>597</v>
      </c>
      <c r="G239" t="s">
        <v>829</v>
      </c>
      <c r="H239" t="s">
        <v>8</v>
      </c>
      <c r="I239" t="s">
        <v>71</v>
      </c>
      <c r="J239" t="s">
        <v>825</v>
      </c>
      <c r="K239" t="s">
        <v>154</v>
      </c>
      <c r="L239" t="s">
        <v>155</v>
      </c>
      <c r="M239">
        <v>1</v>
      </c>
      <c r="N239" t="s">
        <v>21</v>
      </c>
      <c r="O239" t="str">
        <f>IF($B239="","",IFERROR(IF(ISNUMBER(MATCH($K239,'Brand Family Territory (Enc)'!$A$2:$A$296,0)),$K239,""),""))</f>
        <v>SAMUEL ADAMS</v>
      </c>
      <c r="P239" t="str">
        <f>IF($B239="","",IFERROR(INDEX('Brand Crosswalk'!$F$2:$F$200,MATCH($K239,'Brand Crosswalk'!$A$2:$A$200,0)),"Not in Crosswalk"))</f>
        <v>Not in Crosswalk</v>
      </c>
      <c r="Q239" t="str">
        <f>IF($B239="","",IFERROR(INDEX('Brand Crosswalk'!$C$2:$C$200,MATCH($K239,'Brand Crosswalk'!$A$2:$A$200,0)),""))</f>
        <v/>
      </c>
      <c r="R239" t="str">
        <f>IF($B239="","",IF(O239&lt;&gt;"",O239,IF(P239="Mapped",Q239,IF(P239="No Encompass Match","No Encompass Match",IFERROR(VLOOKUP(IF($K239="",$J239,$K239),'Brands (Enc)'!$C$2:$D$2699,2,FALSE),"Not Mapped")))))</f>
        <v>SAMUEL ADAMS</v>
      </c>
      <c r="S239" t="str">
        <f>IF($B239="","",IFERROR(VLOOKUP(VALUE($B239),'Customers Table (Enc)'!$A:$I,9,FALSE),"Not Found"))</f>
        <v>Morris</v>
      </c>
      <c r="T239" t="str">
        <f t="shared" si="12"/>
        <v>MORRIS 1</v>
      </c>
      <c r="U239" t="str">
        <f t="shared" si="13"/>
        <v>SAMUEL ADAMS|MORRIS 1</v>
      </c>
      <c r="V239" t="str">
        <f>IF($B239="","",IF(R239="No Encompass Match","THEM",IF(R239="Not Mapped","Unable to Determine",IF(T239="SALES","Unable to Determine",IFERROR(INDEX('Master - US vs THEM'!$F:$F,MATCH(U239,'Master - US vs THEM'!$G:$G,0)),"No Territory Data")))))</f>
        <v>US</v>
      </c>
      <c r="W239" t="str">
        <f t="shared" si="14"/>
        <v>MISMATCH</v>
      </c>
      <c r="X239" t="str">
        <f t="shared" si="15"/>
        <v>US</v>
      </c>
    </row>
    <row r="240" spans="1:24" x14ac:dyDescent="0.2">
      <c r="A240">
        <v>239</v>
      </c>
      <c r="B240" t="s">
        <v>826</v>
      </c>
      <c r="C240" t="s">
        <v>827</v>
      </c>
      <c r="D240" t="s">
        <v>67</v>
      </c>
      <c r="E240" t="s">
        <v>828</v>
      </c>
      <c r="F240" t="s">
        <v>597</v>
      </c>
      <c r="G240" t="s">
        <v>829</v>
      </c>
      <c r="H240" t="s">
        <v>8</v>
      </c>
      <c r="I240" t="s">
        <v>71</v>
      </c>
      <c r="J240" t="s">
        <v>213</v>
      </c>
      <c r="K240" t="s">
        <v>214</v>
      </c>
      <c r="L240" t="s">
        <v>215</v>
      </c>
      <c r="M240">
        <v>1</v>
      </c>
      <c r="N240" t="s">
        <v>875</v>
      </c>
      <c r="O240" t="str">
        <f>IF($B240="","",IFERROR(IF(ISNUMBER(MATCH($K240,'Brand Family Territory (Enc)'!$A$2:$A$296,0)),$K240,""),""))</f>
        <v/>
      </c>
      <c r="P240" t="str">
        <f>IF($B240="","",IFERROR(INDEX('Brand Crosswalk'!$F$2:$F$200,MATCH($K240,'Brand Crosswalk'!$A$2:$A$200,0)),"Not in Crosswalk"))</f>
        <v>Mapped</v>
      </c>
      <c r="Q240" t="str">
        <f>IF($B240="","",IFERROR(INDEX('Brand Crosswalk'!$C$2:$C$200,MATCH($K240,'Brand Crosswalk'!$A$2:$A$200,0)),""))</f>
        <v>New Belgium Brewing Company</v>
      </c>
      <c r="R240" t="str">
        <f>IF($B240="","",IF(O240&lt;&gt;"",O240,IF(P240="Mapped",Q240,IF(P240="No Encompass Match","No Encompass Match",IFERROR(VLOOKUP(IF($K240="",$J240,$K240),'Brands (Enc)'!$C$2:$D$2699,2,FALSE),"Not Mapped")))))</f>
        <v>New Belgium Brewing Company</v>
      </c>
      <c r="S240" t="str">
        <f>IF($B240="","",IFERROR(VLOOKUP(VALUE($B240),'Customers Table (Enc)'!$A:$I,9,FALSE),"Not Found"))</f>
        <v>Morris</v>
      </c>
      <c r="T240" t="str">
        <f t="shared" si="12"/>
        <v>MORRIS 1</v>
      </c>
      <c r="U240" t="str">
        <f t="shared" si="13"/>
        <v>New Belgium Brewing Company|MORRIS 1</v>
      </c>
      <c r="V240" t="str">
        <f>IF($B240="","",IF(R240="No Encompass Match","THEM",IF(R240="Not Mapped","Unable to Determine",IF(T240="SALES","Unable to Determine",IFERROR(INDEX('Master - US vs THEM'!$F:$F,MATCH(U240,'Master - US vs THEM'!$G:$G,0)),"No Territory Data")))))</f>
        <v>US</v>
      </c>
      <c r="W240" t="str">
        <f t="shared" si="14"/>
        <v>OK</v>
      </c>
      <c r="X240" t="str">
        <f t="shared" si="15"/>
        <v>US</v>
      </c>
    </row>
    <row r="241" spans="1:24" x14ac:dyDescent="0.2">
      <c r="A241">
        <v>240</v>
      </c>
      <c r="B241" t="s">
        <v>826</v>
      </c>
      <c r="C241" t="s">
        <v>827</v>
      </c>
      <c r="D241" t="s">
        <v>67</v>
      </c>
      <c r="E241" t="s">
        <v>828</v>
      </c>
      <c r="F241" t="s">
        <v>597</v>
      </c>
      <c r="G241" t="s">
        <v>829</v>
      </c>
      <c r="H241" t="s">
        <v>8</v>
      </c>
      <c r="I241" t="s">
        <v>71</v>
      </c>
      <c r="J241" t="s">
        <v>44</v>
      </c>
      <c r="K241" t="s">
        <v>44</v>
      </c>
      <c r="L241" t="s">
        <v>45</v>
      </c>
      <c r="M241">
        <v>1</v>
      </c>
      <c r="N241" t="s">
        <v>875</v>
      </c>
      <c r="O241" t="str">
        <f>IF($B241="","",IFERROR(IF(ISNUMBER(MATCH($K241,'Brand Family Territory (Enc)'!$A$2:$A$296,0)),$K241,""),""))</f>
        <v/>
      </c>
      <c r="P241" t="str">
        <f>IF($B241="","",IFERROR(INDEX('Brand Crosswalk'!$F$2:$F$200,MATCH($K241,'Brand Crosswalk'!$A$2:$A$200,0)),"Not in Crosswalk"))</f>
        <v>Mapped</v>
      </c>
      <c r="Q241" t="str">
        <f>IF($B241="","",IFERROR(INDEX('Brand Crosswalk'!$C$2:$C$200,MATCH($K241,'Brand Crosswalk'!$A$2:$A$200,0)),""))</f>
        <v>Dg Yuengling Inc</v>
      </c>
      <c r="R241" t="str">
        <f>IF($B241="","",IF(O241&lt;&gt;"",O241,IF(P241="Mapped",Q241,IF(P241="No Encompass Match","No Encompass Match",IFERROR(VLOOKUP(IF($K241="",$J241,$K241),'Brands (Enc)'!$C$2:$D$2699,2,FALSE),"Not Mapped")))))</f>
        <v>Dg Yuengling Inc</v>
      </c>
      <c r="S241" t="str">
        <f>IF($B241="","",IFERROR(VLOOKUP(VALUE($B241),'Customers Table (Enc)'!$A:$I,9,FALSE),"Not Found"))</f>
        <v>Morris</v>
      </c>
      <c r="T241" t="str">
        <f t="shared" si="12"/>
        <v>MORRIS 1</v>
      </c>
      <c r="U241" t="str">
        <f t="shared" si="13"/>
        <v>Dg Yuengling Inc|MORRIS 1</v>
      </c>
      <c r="V241" t="str">
        <f>IF($B241="","",IF(R241="No Encompass Match","THEM",IF(R241="Not Mapped","Unable to Determine",IF(T241="SALES","Unable to Determine",IFERROR(INDEX('Master - US vs THEM'!$F:$F,MATCH(U241,'Master - US vs THEM'!$G:$G,0)),"No Territory Data")))))</f>
        <v>US</v>
      </c>
      <c r="W241" t="str">
        <f t="shared" si="14"/>
        <v>OK</v>
      </c>
      <c r="X241" t="str">
        <f t="shared" si="15"/>
        <v>US</v>
      </c>
    </row>
    <row r="242" spans="1:24" x14ac:dyDescent="0.2">
      <c r="A242">
        <v>241</v>
      </c>
      <c r="B242" t="s">
        <v>826</v>
      </c>
      <c r="C242" t="s">
        <v>827</v>
      </c>
      <c r="D242" t="s">
        <v>67</v>
      </c>
      <c r="E242" t="s">
        <v>828</v>
      </c>
      <c r="F242" t="s">
        <v>597</v>
      </c>
      <c r="G242" t="s">
        <v>829</v>
      </c>
      <c r="H242" t="s">
        <v>8</v>
      </c>
      <c r="I242" t="s">
        <v>71</v>
      </c>
      <c r="J242" t="s">
        <v>144</v>
      </c>
      <c r="K242" t="s">
        <v>145</v>
      </c>
      <c r="L242" t="s">
        <v>141</v>
      </c>
      <c r="M242">
        <v>1</v>
      </c>
      <c r="N242" t="s">
        <v>875</v>
      </c>
      <c r="O242" t="str">
        <f>IF($B242="","",IFERROR(IF(ISNUMBER(MATCH($K242,'Brand Family Territory (Enc)'!$A$2:$A$296,0)),$K242,""),""))</f>
        <v>COORS LIGHT</v>
      </c>
      <c r="P242" t="str">
        <f>IF($B242="","",IFERROR(INDEX('Brand Crosswalk'!$F$2:$F$200,MATCH($K242,'Brand Crosswalk'!$A$2:$A$200,0)),"Not in Crosswalk"))</f>
        <v>Not in Crosswalk</v>
      </c>
      <c r="Q242" t="str">
        <f>IF($B242="","",IFERROR(INDEX('Brand Crosswalk'!$C$2:$C$200,MATCH($K242,'Brand Crosswalk'!$A$2:$A$200,0)),""))</f>
        <v/>
      </c>
      <c r="R242" t="str">
        <f>IF($B242="","",IF(O242&lt;&gt;"",O242,IF(P242="Mapped",Q242,IF(P242="No Encompass Match","No Encompass Match",IFERROR(VLOOKUP(IF($K242="",$J242,$K242),'Brands (Enc)'!$C$2:$D$2699,2,FALSE),"Not Mapped")))))</f>
        <v>COORS LIGHT</v>
      </c>
      <c r="S242" t="str">
        <f>IF($B242="","",IFERROR(VLOOKUP(VALUE($B242),'Customers Table (Enc)'!$A:$I,9,FALSE),"Not Found"))</f>
        <v>Morris</v>
      </c>
      <c r="T242" t="str">
        <f t="shared" si="12"/>
        <v>MORRIS 1</v>
      </c>
      <c r="U242" t="str">
        <f t="shared" si="13"/>
        <v>COORS LIGHT|MORRIS 1</v>
      </c>
      <c r="V242" t="str">
        <f>IF($B242="","",IF(R242="No Encompass Match","THEM",IF(R242="Not Mapped","Unable to Determine",IF(T242="SALES","Unable to Determine",IFERROR(INDEX('Master - US vs THEM'!$F:$F,MATCH(U242,'Master - US vs THEM'!$G:$G,0)),"No Territory Data")))))</f>
        <v>US</v>
      </c>
      <c r="W242" t="str">
        <f t="shared" si="14"/>
        <v>OK</v>
      </c>
      <c r="X242" t="str">
        <f t="shared" si="15"/>
        <v>US</v>
      </c>
    </row>
    <row r="243" spans="1:24" x14ac:dyDescent="0.2">
      <c r="A243">
        <v>242</v>
      </c>
      <c r="B243" t="s">
        <v>826</v>
      </c>
      <c r="C243" t="s">
        <v>827</v>
      </c>
      <c r="D243" t="s">
        <v>67</v>
      </c>
      <c r="E243" t="s">
        <v>828</v>
      </c>
      <c r="F243" t="s">
        <v>597</v>
      </c>
      <c r="G243" t="s">
        <v>829</v>
      </c>
      <c r="H243" t="s">
        <v>8</v>
      </c>
      <c r="I243" t="s">
        <v>71</v>
      </c>
      <c r="J243" t="s">
        <v>2086</v>
      </c>
      <c r="K243" t="s">
        <v>166</v>
      </c>
      <c r="L243" t="s">
        <v>141</v>
      </c>
      <c r="M243">
        <v>1</v>
      </c>
      <c r="N243" t="s">
        <v>875</v>
      </c>
      <c r="O243" t="str">
        <f>IF($B243="","",IFERROR(IF(ISNUMBER(MATCH($K243,'Brand Family Territory (Enc)'!$A$2:$A$296,0)),$K243,""),""))</f>
        <v>BLUE MOON</v>
      </c>
      <c r="P243" t="str">
        <f>IF($B243="","",IFERROR(INDEX('Brand Crosswalk'!$F$2:$F$200,MATCH($K243,'Brand Crosswalk'!$A$2:$A$200,0)),"Not in Crosswalk"))</f>
        <v>Not in Crosswalk</v>
      </c>
      <c r="Q243" t="str">
        <f>IF($B243="","",IFERROR(INDEX('Brand Crosswalk'!$C$2:$C$200,MATCH($K243,'Brand Crosswalk'!$A$2:$A$200,0)),""))</f>
        <v/>
      </c>
      <c r="R243" t="str">
        <f>IF($B243="","",IF(O243&lt;&gt;"",O243,IF(P243="Mapped",Q243,IF(P243="No Encompass Match","No Encompass Match",IFERROR(VLOOKUP(IF($K243="",$J243,$K243),'Brands (Enc)'!$C$2:$D$2699,2,FALSE),"Not Mapped")))))</f>
        <v>BLUE MOON</v>
      </c>
      <c r="S243" t="str">
        <f>IF($B243="","",IFERROR(VLOOKUP(VALUE($B243),'Customers Table (Enc)'!$A:$I,9,FALSE),"Not Found"))</f>
        <v>Morris</v>
      </c>
      <c r="T243" t="str">
        <f t="shared" si="12"/>
        <v>MORRIS 1</v>
      </c>
      <c r="U243" t="str">
        <f t="shared" si="13"/>
        <v>BLUE MOON|MORRIS 1</v>
      </c>
      <c r="V243" t="str">
        <f>IF($B243="","",IF(R243="No Encompass Match","THEM",IF(R243="Not Mapped","Unable to Determine",IF(T243="SALES","Unable to Determine",IFERROR(INDEX('Master - US vs THEM'!$F:$F,MATCH(U243,'Master - US vs THEM'!$G:$G,0)),"No Territory Data")))))</f>
        <v>US</v>
      </c>
      <c r="W243" t="str">
        <f t="shared" si="14"/>
        <v>OK</v>
      </c>
      <c r="X243" t="str">
        <f t="shared" si="15"/>
        <v>US</v>
      </c>
    </row>
    <row r="244" spans="1:24" x14ac:dyDescent="0.2">
      <c r="A244">
        <v>243</v>
      </c>
      <c r="B244" t="s">
        <v>826</v>
      </c>
      <c r="C244" t="s">
        <v>827</v>
      </c>
      <c r="D244" t="s">
        <v>67</v>
      </c>
      <c r="E244" t="s">
        <v>828</v>
      </c>
      <c r="F244" t="s">
        <v>597</v>
      </c>
      <c r="G244" t="s">
        <v>829</v>
      </c>
      <c r="H244" t="s">
        <v>8</v>
      </c>
      <c r="I244" t="s">
        <v>71</v>
      </c>
      <c r="J244" t="s">
        <v>342</v>
      </c>
      <c r="K244" t="s">
        <v>343</v>
      </c>
      <c r="L244" t="s">
        <v>155</v>
      </c>
      <c r="M244">
        <v>1</v>
      </c>
      <c r="N244" t="s">
        <v>875</v>
      </c>
      <c r="O244" t="str">
        <f>IF($B244="","",IFERROR(IF(ISNUMBER(MATCH($K244,'Brand Family Territory (Enc)'!$A$2:$A$296,0)),$K244,""),""))</f>
        <v>ANGRY ORCHARD</v>
      </c>
      <c r="P244" t="str">
        <f>IF($B244="","",IFERROR(INDEX('Brand Crosswalk'!$F$2:$F$200,MATCH($K244,'Brand Crosswalk'!$A$2:$A$200,0)),"Not in Crosswalk"))</f>
        <v>Not in Crosswalk</v>
      </c>
      <c r="Q244" t="str">
        <f>IF($B244="","",IFERROR(INDEX('Brand Crosswalk'!$C$2:$C$200,MATCH($K244,'Brand Crosswalk'!$A$2:$A$200,0)),""))</f>
        <v/>
      </c>
      <c r="R244" t="str">
        <f>IF($B244="","",IF(O244&lt;&gt;"",O244,IF(P244="Mapped",Q244,IF(P244="No Encompass Match","No Encompass Match",IFERROR(VLOOKUP(IF($K244="",$J244,$K244),'Brands (Enc)'!$C$2:$D$2699,2,FALSE),"Not Mapped")))))</f>
        <v>ANGRY ORCHARD</v>
      </c>
      <c r="S244" t="str">
        <f>IF($B244="","",IFERROR(VLOOKUP(VALUE($B244),'Customers Table (Enc)'!$A:$I,9,FALSE),"Not Found"))</f>
        <v>Morris</v>
      </c>
      <c r="T244" t="str">
        <f t="shared" si="12"/>
        <v>MORRIS 1</v>
      </c>
      <c r="U244" t="str">
        <f t="shared" si="13"/>
        <v>ANGRY ORCHARD|MORRIS 1</v>
      </c>
      <c r="V244" t="str">
        <f>IF($B244="","",IF(R244="No Encompass Match","THEM",IF(R244="Not Mapped","Unable to Determine",IF(T244="SALES","Unable to Determine",IFERROR(INDEX('Master - US vs THEM'!$F:$F,MATCH(U244,'Master - US vs THEM'!$G:$G,0)),"No Territory Data")))))</f>
        <v>US</v>
      </c>
      <c r="W244" t="str">
        <f t="shared" si="14"/>
        <v>OK</v>
      </c>
      <c r="X244" t="str">
        <f t="shared" si="15"/>
        <v>US</v>
      </c>
    </row>
    <row r="245" spans="1:24" x14ac:dyDescent="0.2">
      <c r="A245">
        <v>244</v>
      </c>
      <c r="B245" t="s">
        <v>826</v>
      </c>
      <c r="C245" t="s">
        <v>827</v>
      </c>
      <c r="D245" t="s">
        <v>67</v>
      </c>
      <c r="E245" t="s">
        <v>828</v>
      </c>
      <c r="F245" t="s">
        <v>597</v>
      </c>
      <c r="G245" t="s">
        <v>829</v>
      </c>
      <c r="H245" t="s">
        <v>8</v>
      </c>
      <c r="I245" t="s">
        <v>71</v>
      </c>
      <c r="J245" t="s">
        <v>341</v>
      </c>
      <c r="K245" t="s">
        <v>295</v>
      </c>
      <c r="L245" t="s">
        <v>215</v>
      </c>
      <c r="M245">
        <v>1</v>
      </c>
      <c r="N245" t="s">
        <v>875</v>
      </c>
      <c r="O245" t="str">
        <f>IF($B245="","",IFERROR(IF(ISNUMBER(MATCH($K245,'Brand Family Territory (Enc)'!$A$2:$A$296,0)),$K245,""),""))</f>
        <v/>
      </c>
      <c r="P245" t="str">
        <f>IF($B245="","",IFERROR(INDEX('Brand Crosswalk'!$F$2:$F$200,MATCH($K245,'Brand Crosswalk'!$A$2:$A$200,0)),"Not in Crosswalk"))</f>
        <v>Mapped</v>
      </c>
      <c r="Q245" t="str">
        <f>IF($B245="","",IFERROR(INDEX('Brand Crosswalk'!$C$2:$C$200,MATCH($K245,'Brand Crosswalk'!$A$2:$A$200,0)),""))</f>
        <v>New Belgium Brewing Company</v>
      </c>
      <c r="R245" t="str">
        <f>IF($B245="","",IF(O245&lt;&gt;"",O245,IF(P245="Mapped",Q245,IF(P245="No Encompass Match","No Encompass Match",IFERROR(VLOOKUP(IF($K245="",$J245,$K245),'Brands (Enc)'!$C$2:$D$2699,2,FALSE),"Not Mapped")))))</f>
        <v>New Belgium Brewing Company</v>
      </c>
      <c r="S245" t="str">
        <f>IF($B245="","",IFERROR(VLOOKUP(VALUE($B245),'Customers Table (Enc)'!$A:$I,9,FALSE),"Not Found"))</f>
        <v>Morris</v>
      </c>
      <c r="T245" t="str">
        <f t="shared" si="12"/>
        <v>MORRIS 1</v>
      </c>
      <c r="U245" t="str">
        <f t="shared" si="13"/>
        <v>New Belgium Brewing Company|MORRIS 1</v>
      </c>
      <c r="V245" t="str">
        <f>IF($B245="","",IF(R245="No Encompass Match","THEM",IF(R245="Not Mapped","Unable to Determine",IF(T245="SALES","Unable to Determine",IFERROR(INDEX('Master - US vs THEM'!$F:$F,MATCH(U245,'Master - US vs THEM'!$G:$G,0)),"No Territory Data")))))</f>
        <v>US</v>
      </c>
      <c r="W245" t="str">
        <f t="shared" si="14"/>
        <v>OK</v>
      </c>
      <c r="X245" t="str">
        <f t="shared" si="15"/>
        <v>US</v>
      </c>
    </row>
    <row r="246" spans="1:24" x14ac:dyDescent="0.2">
      <c r="A246">
        <v>245</v>
      </c>
      <c r="B246" t="s">
        <v>826</v>
      </c>
      <c r="C246" t="s">
        <v>827</v>
      </c>
      <c r="D246" t="s">
        <v>67</v>
      </c>
      <c r="E246" t="s">
        <v>828</v>
      </c>
      <c r="F246" t="s">
        <v>597</v>
      </c>
      <c r="G246" t="s">
        <v>829</v>
      </c>
      <c r="H246" t="s">
        <v>8</v>
      </c>
      <c r="I246" t="s">
        <v>71</v>
      </c>
      <c r="J246" t="s">
        <v>72</v>
      </c>
      <c r="K246" t="s">
        <v>73</v>
      </c>
      <c r="L246" t="s">
        <v>36</v>
      </c>
      <c r="M246">
        <v>1</v>
      </c>
      <c r="N246" t="s">
        <v>21</v>
      </c>
      <c r="O246" t="str">
        <f>IF($B246="","",IFERROR(IF(ISNUMBER(MATCH($K246,'Brand Family Territory (Enc)'!$A$2:$A$296,0)),$K246,""),""))</f>
        <v>LAGUNITAS</v>
      </c>
      <c r="P246" t="str">
        <f>IF($B246="","",IFERROR(INDEX('Brand Crosswalk'!$F$2:$F$200,MATCH($K246,'Brand Crosswalk'!$A$2:$A$200,0)),"Not in Crosswalk"))</f>
        <v>Not in Crosswalk</v>
      </c>
      <c r="Q246" t="str">
        <f>IF($B246="","",IFERROR(INDEX('Brand Crosswalk'!$C$2:$C$200,MATCH($K246,'Brand Crosswalk'!$A$2:$A$200,0)),""))</f>
        <v/>
      </c>
      <c r="R246" t="str">
        <f>IF($B246="","",IF(O246&lt;&gt;"",O246,IF(P246="Mapped",Q246,IF(P246="No Encompass Match","No Encompass Match",IFERROR(VLOOKUP(IF($K246="",$J246,$K246),'Brands (Enc)'!$C$2:$D$2699,2,FALSE),"Not Mapped")))))</f>
        <v>LAGUNITAS</v>
      </c>
      <c r="S246" t="str">
        <f>IF($B246="","",IFERROR(VLOOKUP(VALUE($B246),'Customers Table (Enc)'!$A:$I,9,FALSE),"Not Found"))</f>
        <v>Morris</v>
      </c>
      <c r="T246" t="str">
        <f t="shared" si="12"/>
        <v>MORRIS 1</v>
      </c>
      <c r="U246" t="str">
        <f t="shared" si="13"/>
        <v>LAGUNITAS|MORRIS 1</v>
      </c>
      <c r="V246" t="str">
        <f>IF($B246="","",IF(R246="No Encompass Match","THEM",IF(R246="Not Mapped","Unable to Determine",IF(T246="SALES","Unable to Determine",IFERROR(INDEX('Master - US vs THEM'!$F:$F,MATCH(U246,'Master - US vs THEM'!$G:$G,0)),"No Territory Data")))))</f>
        <v>THEM</v>
      </c>
      <c r="W246" t="str">
        <f t="shared" si="14"/>
        <v>OK</v>
      </c>
      <c r="X246" t="str">
        <f t="shared" si="15"/>
        <v>THEM</v>
      </c>
    </row>
    <row r="247" spans="1:24" x14ac:dyDescent="0.2">
      <c r="A247">
        <v>246</v>
      </c>
      <c r="B247" t="s">
        <v>826</v>
      </c>
      <c r="C247" t="s">
        <v>827</v>
      </c>
      <c r="D247" t="s">
        <v>67</v>
      </c>
      <c r="E247" t="s">
        <v>828</v>
      </c>
      <c r="F247" t="s">
        <v>597</v>
      </c>
      <c r="G247" t="s">
        <v>829</v>
      </c>
      <c r="H247" t="s">
        <v>8</v>
      </c>
      <c r="I247" t="s">
        <v>71</v>
      </c>
      <c r="J247" t="s">
        <v>338</v>
      </c>
      <c r="K247" t="s">
        <v>34</v>
      </c>
      <c r="L247" t="s">
        <v>34</v>
      </c>
      <c r="M247">
        <v>1</v>
      </c>
      <c r="N247" t="s">
        <v>875</v>
      </c>
      <c r="O247" t="str">
        <f>IF($B247="","",IFERROR(IF(ISNUMBER(MATCH($K247,'Brand Family Territory (Enc)'!$A$2:$A$296,0)),$K247,""),""))</f>
        <v/>
      </c>
      <c r="P247" t="str">
        <f>IF($B247="","",IFERROR(INDEX('Brand Crosswalk'!$F$2:$F$200,MATCH($K247,'Brand Crosswalk'!$A$2:$A$200,0)),"Not in Crosswalk"))</f>
        <v>Mapped</v>
      </c>
      <c r="Q247" t="str">
        <f>IF($B247="","",IFERROR(INDEX('Brand Crosswalk'!$C$2:$C$200,MATCH($K247,'Brand Crosswalk'!$A$2:$A$200,0)),""))</f>
        <v>Sierra Nevada</v>
      </c>
      <c r="R247" t="str">
        <f>IF($B247="","",IF(O247&lt;&gt;"",O247,IF(P247="Mapped",Q247,IF(P247="No Encompass Match","No Encompass Match",IFERROR(VLOOKUP(IF($K247="",$J247,$K247),'Brands (Enc)'!$C$2:$D$2699,2,FALSE),"Not Mapped")))))</f>
        <v>Sierra Nevada</v>
      </c>
      <c r="S247" t="str">
        <f>IF($B247="","",IFERROR(VLOOKUP(VALUE($B247),'Customers Table (Enc)'!$A:$I,9,FALSE),"Not Found"))</f>
        <v>Morris</v>
      </c>
      <c r="T247" t="str">
        <f t="shared" si="12"/>
        <v>MORRIS 1</v>
      </c>
      <c r="U247" t="str">
        <f t="shared" si="13"/>
        <v>Sierra Nevada|MORRIS 1</v>
      </c>
      <c r="V247" t="str">
        <f>IF($B247="","",IF(R247="No Encompass Match","THEM",IF(R247="Not Mapped","Unable to Determine",IF(T247="SALES","Unable to Determine",IFERROR(INDEX('Master - US vs THEM'!$F:$F,MATCH(U247,'Master - US vs THEM'!$G:$G,0)),"No Territory Data")))))</f>
        <v>US</v>
      </c>
      <c r="W247" t="str">
        <f t="shared" si="14"/>
        <v>OK</v>
      </c>
      <c r="X247" t="str">
        <f t="shared" si="15"/>
        <v>US</v>
      </c>
    </row>
    <row r="248" spans="1:24" x14ac:dyDescent="0.2">
      <c r="A248">
        <v>247</v>
      </c>
      <c r="B248" t="s">
        <v>821</v>
      </c>
      <c r="C248" t="s">
        <v>822</v>
      </c>
      <c r="D248" t="s">
        <v>67</v>
      </c>
      <c r="E248" t="s">
        <v>823</v>
      </c>
      <c r="F248" t="s">
        <v>597</v>
      </c>
      <c r="G248" t="s">
        <v>824</v>
      </c>
      <c r="H248" t="s">
        <v>8</v>
      </c>
      <c r="I248" t="s">
        <v>71</v>
      </c>
      <c r="J248" t="s">
        <v>142</v>
      </c>
      <c r="K248" t="s">
        <v>143</v>
      </c>
      <c r="L248" t="s">
        <v>141</v>
      </c>
      <c r="M248">
        <v>1</v>
      </c>
      <c r="N248" t="s">
        <v>875</v>
      </c>
      <c r="O248" t="str">
        <f>IF($B248="","",IFERROR(IF(ISNUMBER(MATCH($K248,'Brand Family Territory (Enc)'!$A$2:$A$296,0)),$K248,""),""))</f>
        <v/>
      </c>
      <c r="P248" t="str">
        <f>IF($B248="","",IFERROR(INDEX('Brand Crosswalk'!$F$2:$F$200,MATCH($K248,'Brand Crosswalk'!$A$2:$A$200,0)),"Not in Crosswalk"))</f>
        <v>Mapped</v>
      </c>
      <c r="Q248" t="str">
        <f>IF($B248="","",IFERROR(INDEX('Brand Crosswalk'!$C$2:$C$200,MATCH($K248,'Brand Crosswalk'!$A$2:$A$200,0)),""))</f>
        <v>Lite</v>
      </c>
      <c r="R248" t="str">
        <f>IF($B248="","",IF(O248&lt;&gt;"",O248,IF(P248="Mapped",Q248,IF(P248="No Encompass Match","No Encompass Match",IFERROR(VLOOKUP(IF($K248="",$J248,$K248),'Brands (Enc)'!$C$2:$D$2699,2,FALSE),"Not Mapped")))))</f>
        <v>Lite</v>
      </c>
      <c r="S248" t="str">
        <f>IF($B248="","",IFERROR(VLOOKUP(VALUE($B248),'Customers Table (Enc)'!$A:$I,9,FALSE),"Not Found"))</f>
        <v>Morris</v>
      </c>
      <c r="T248" t="str">
        <f t="shared" si="12"/>
        <v>MORRIS 1</v>
      </c>
      <c r="U248" t="str">
        <f t="shared" si="13"/>
        <v>Lite|MORRIS 1</v>
      </c>
      <c r="V248" t="str">
        <f>IF($B248="","",IF(R248="No Encompass Match","THEM",IF(R248="Not Mapped","Unable to Determine",IF(T248="SALES","Unable to Determine",IFERROR(INDEX('Master - US vs THEM'!$F:$F,MATCH(U248,'Master - US vs THEM'!$G:$G,0)),"No Territory Data")))))</f>
        <v>US</v>
      </c>
      <c r="W248" t="str">
        <f t="shared" si="14"/>
        <v>OK</v>
      </c>
      <c r="X248" t="str">
        <f t="shared" si="15"/>
        <v>US</v>
      </c>
    </row>
    <row r="249" spans="1:24" x14ac:dyDescent="0.2">
      <c r="A249">
        <v>248</v>
      </c>
      <c r="B249" t="s">
        <v>821</v>
      </c>
      <c r="C249" t="s">
        <v>822</v>
      </c>
      <c r="D249" t="s">
        <v>67</v>
      </c>
      <c r="E249" t="s">
        <v>823</v>
      </c>
      <c r="F249" t="s">
        <v>597</v>
      </c>
      <c r="G249" t="s">
        <v>824</v>
      </c>
      <c r="H249" t="s">
        <v>8</v>
      </c>
      <c r="I249" t="s">
        <v>71</v>
      </c>
      <c r="J249" t="s">
        <v>144</v>
      </c>
      <c r="K249" t="s">
        <v>145</v>
      </c>
      <c r="L249" t="s">
        <v>141</v>
      </c>
      <c r="M249">
        <v>1</v>
      </c>
      <c r="N249" t="s">
        <v>875</v>
      </c>
      <c r="O249" t="str">
        <f>IF($B249="","",IFERROR(IF(ISNUMBER(MATCH($K249,'Brand Family Territory (Enc)'!$A$2:$A$296,0)),$K249,""),""))</f>
        <v>COORS LIGHT</v>
      </c>
      <c r="P249" t="str">
        <f>IF($B249="","",IFERROR(INDEX('Brand Crosswalk'!$F$2:$F$200,MATCH($K249,'Brand Crosswalk'!$A$2:$A$200,0)),"Not in Crosswalk"))</f>
        <v>Not in Crosswalk</v>
      </c>
      <c r="Q249" t="str">
        <f>IF($B249="","",IFERROR(INDEX('Brand Crosswalk'!$C$2:$C$200,MATCH($K249,'Brand Crosswalk'!$A$2:$A$200,0)),""))</f>
        <v/>
      </c>
      <c r="R249" t="str">
        <f>IF($B249="","",IF(O249&lt;&gt;"",O249,IF(P249="Mapped",Q249,IF(P249="No Encompass Match","No Encompass Match",IFERROR(VLOOKUP(IF($K249="",$J249,$K249),'Brands (Enc)'!$C$2:$D$2699,2,FALSE),"Not Mapped")))))</f>
        <v>COORS LIGHT</v>
      </c>
      <c r="S249" t="str">
        <f>IF($B249="","",IFERROR(VLOOKUP(VALUE($B249),'Customers Table (Enc)'!$A:$I,9,FALSE),"Not Found"))</f>
        <v>Morris</v>
      </c>
      <c r="T249" t="str">
        <f t="shared" si="12"/>
        <v>MORRIS 1</v>
      </c>
      <c r="U249" t="str">
        <f t="shared" si="13"/>
        <v>COORS LIGHT|MORRIS 1</v>
      </c>
      <c r="V249" t="str">
        <f>IF($B249="","",IF(R249="No Encompass Match","THEM",IF(R249="Not Mapped","Unable to Determine",IF(T249="SALES","Unable to Determine",IFERROR(INDEX('Master - US vs THEM'!$F:$F,MATCH(U249,'Master - US vs THEM'!$G:$G,0)),"No Territory Data")))))</f>
        <v>US</v>
      </c>
      <c r="W249" t="str">
        <f t="shared" si="14"/>
        <v>OK</v>
      </c>
      <c r="X249" t="str">
        <f t="shared" si="15"/>
        <v>US</v>
      </c>
    </row>
    <row r="250" spans="1:24" x14ac:dyDescent="0.2">
      <c r="A250">
        <v>249</v>
      </c>
      <c r="B250" t="s">
        <v>821</v>
      </c>
      <c r="C250" t="s">
        <v>822</v>
      </c>
      <c r="D250" t="s">
        <v>67</v>
      </c>
      <c r="E250" t="s">
        <v>823</v>
      </c>
      <c r="F250" t="s">
        <v>597</v>
      </c>
      <c r="G250" t="s">
        <v>824</v>
      </c>
      <c r="H250" t="s">
        <v>8</v>
      </c>
      <c r="I250" t="s">
        <v>71</v>
      </c>
      <c r="J250" t="s">
        <v>44</v>
      </c>
      <c r="K250" t="s">
        <v>44</v>
      </c>
      <c r="L250" t="s">
        <v>45</v>
      </c>
      <c r="M250">
        <v>1</v>
      </c>
      <c r="N250" t="s">
        <v>875</v>
      </c>
      <c r="O250" t="str">
        <f>IF($B250="","",IFERROR(IF(ISNUMBER(MATCH($K250,'Brand Family Territory (Enc)'!$A$2:$A$296,0)),$K250,""),""))</f>
        <v/>
      </c>
      <c r="P250" t="str">
        <f>IF($B250="","",IFERROR(INDEX('Brand Crosswalk'!$F$2:$F$200,MATCH($K250,'Brand Crosswalk'!$A$2:$A$200,0)),"Not in Crosswalk"))</f>
        <v>Mapped</v>
      </c>
      <c r="Q250" t="str">
        <f>IF($B250="","",IFERROR(INDEX('Brand Crosswalk'!$C$2:$C$200,MATCH($K250,'Brand Crosswalk'!$A$2:$A$200,0)),""))</f>
        <v>Dg Yuengling Inc</v>
      </c>
      <c r="R250" t="str">
        <f>IF($B250="","",IF(O250&lt;&gt;"",O250,IF(P250="Mapped",Q250,IF(P250="No Encompass Match","No Encompass Match",IFERROR(VLOOKUP(IF($K250="",$J250,$K250),'Brands (Enc)'!$C$2:$D$2699,2,FALSE),"Not Mapped")))))</f>
        <v>Dg Yuengling Inc</v>
      </c>
      <c r="S250" t="str">
        <f>IF($B250="","",IFERROR(VLOOKUP(VALUE($B250),'Customers Table (Enc)'!$A:$I,9,FALSE),"Not Found"))</f>
        <v>Morris</v>
      </c>
      <c r="T250" t="str">
        <f t="shared" si="12"/>
        <v>MORRIS 1</v>
      </c>
      <c r="U250" t="str">
        <f t="shared" si="13"/>
        <v>Dg Yuengling Inc|MORRIS 1</v>
      </c>
      <c r="V250" t="str">
        <f>IF($B250="","",IF(R250="No Encompass Match","THEM",IF(R250="Not Mapped","Unable to Determine",IF(T250="SALES","Unable to Determine",IFERROR(INDEX('Master - US vs THEM'!$F:$F,MATCH(U250,'Master - US vs THEM'!$G:$G,0)),"No Territory Data")))))</f>
        <v>US</v>
      </c>
      <c r="W250" t="str">
        <f t="shared" si="14"/>
        <v>OK</v>
      </c>
      <c r="X250" t="str">
        <f t="shared" si="15"/>
        <v>US</v>
      </c>
    </row>
    <row r="251" spans="1:24" x14ac:dyDescent="0.2">
      <c r="A251">
        <v>250</v>
      </c>
      <c r="B251" t="s">
        <v>821</v>
      </c>
      <c r="C251" t="s">
        <v>822</v>
      </c>
      <c r="D251" t="s">
        <v>67</v>
      </c>
      <c r="E251" t="s">
        <v>823</v>
      </c>
      <c r="F251" t="s">
        <v>597</v>
      </c>
      <c r="G251" t="s">
        <v>824</v>
      </c>
      <c r="H251" t="s">
        <v>8</v>
      </c>
      <c r="I251" t="s">
        <v>71</v>
      </c>
      <c r="J251" t="s">
        <v>20</v>
      </c>
      <c r="K251" t="s">
        <v>20</v>
      </c>
      <c r="L251" t="s">
        <v>20</v>
      </c>
      <c r="M251">
        <v>1</v>
      </c>
      <c r="N251" t="s">
        <v>21</v>
      </c>
      <c r="O251" t="str">
        <f>IF($B251="","",IFERROR(IF(ISNUMBER(MATCH($K251,'Brand Family Territory (Enc)'!$A$2:$A$296,0)),$K251,""),""))</f>
        <v/>
      </c>
      <c r="P251" t="str">
        <f>IF($B251="","",IFERROR(INDEX('Brand Crosswalk'!$F$2:$F$200,MATCH($K251,'Brand Crosswalk'!$A$2:$A$200,0)),"Not in Crosswalk"))</f>
        <v>Mapped</v>
      </c>
      <c r="Q251" t="str">
        <f>IF($B251="","",IFERROR(INDEX('Brand Crosswalk'!$C$2:$C$200,MATCH($K251,'Brand Crosswalk'!$A$2:$A$200,0)),""))</f>
        <v>Heineken USA</v>
      </c>
      <c r="R251" t="str">
        <f>IF($B251="","",IF(O251&lt;&gt;"",O251,IF(P251="Mapped",Q251,IF(P251="No Encompass Match","No Encompass Match",IFERROR(VLOOKUP(IF($K251="",$J251,$K251),'Brands (Enc)'!$C$2:$D$2699,2,FALSE),"Not Mapped")))))</f>
        <v>Heineken USA</v>
      </c>
      <c r="S251" t="str">
        <f>IF($B251="","",IFERROR(VLOOKUP(VALUE($B251),'Customers Table (Enc)'!$A:$I,9,FALSE),"Not Found"))</f>
        <v>Morris</v>
      </c>
      <c r="T251" t="str">
        <f t="shared" si="12"/>
        <v>MORRIS 1</v>
      </c>
      <c r="U251" t="str">
        <f t="shared" si="13"/>
        <v>Heineken USA|MORRIS 1</v>
      </c>
      <c r="V251" t="str">
        <f>IF($B251="","",IF(R251="No Encompass Match","THEM",IF(R251="Not Mapped","Unable to Determine",IF(T251="SALES","Unable to Determine",IFERROR(INDEX('Master - US vs THEM'!$F:$F,MATCH(U251,'Master - US vs THEM'!$G:$G,0)),"No Territory Data")))))</f>
        <v>THEM</v>
      </c>
      <c r="W251" t="str">
        <f t="shared" si="14"/>
        <v>OK</v>
      </c>
      <c r="X251" t="str">
        <f t="shared" si="15"/>
        <v>THEM</v>
      </c>
    </row>
    <row r="252" spans="1:24" x14ac:dyDescent="0.2">
      <c r="A252">
        <v>251</v>
      </c>
      <c r="B252" t="s">
        <v>821</v>
      </c>
      <c r="C252" t="s">
        <v>822</v>
      </c>
      <c r="D252" t="s">
        <v>67</v>
      </c>
      <c r="E252" t="s">
        <v>823</v>
      </c>
      <c r="F252" t="s">
        <v>597</v>
      </c>
      <c r="G252" t="s">
        <v>824</v>
      </c>
      <c r="H252" t="s">
        <v>8</v>
      </c>
      <c r="I252" t="s">
        <v>71</v>
      </c>
      <c r="J252" t="s">
        <v>78</v>
      </c>
      <c r="K252" t="s">
        <v>19</v>
      </c>
      <c r="L252" t="s">
        <v>20</v>
      </c>
      <c r="M252">
        <v>1</v>
      </c>
      <c r="N252" t="s">
        <v>21</v>
      </c>
      <c r="O252" t="str">
        <f>IF($B252="","",IFERROR(IF(ISNUMBER(MATCH($K252,'Brand Family Territory (Enc)'!$A$2:$A$296,0)),$K252,""),""))</f>
        <v>DOS EQUIS</v>
      </c>
      <c r="P252" t="str">
        <f>IF($B252="","",IFERROR(INDEX('Brand Crosswalk'!$F$2:$F$200,MATCH($K252,'Brand Crosswalk'!$A$2:$A$200,0)),"Not in Crosswalk"))</f>
        <v>Not in Crosswalk</v>
      </c>
      <c r="Q252" t="str">
        <f>IF($B252="","",IFERROR(INDEX('Brand Crosswalk'!$C$2:$C$200,MATCH($K252,'Brand Crosswalk'!$A$2:$A$200,0)),""))</f>
        <v/>
      </c>
      <c r="R252" t="str">
        <f>IF($B252="","",IF(O252&lt;&gt;"",O252,IF(P252="Mapped",Q252,IF(P252="No Encompass Match","No Encompass Match",IFERROR(VLOOKUP(IF($K252="",$J252,$K252),'Brands (Enc)'!$C$2:$D$2699,2,FALSE),"Not Mapped")))))</f>
        <v>DOS EQUIS</v>
      </c>
      <c r="S252" t="str">
        <f>IF($B252="","",IFERROR(VLOOKUP(VALUE($B252),'Customers Table (Enc)'!$A:$I,9,FALSE),"Not Found"))</f>
        <v>Morris</v>
      </c>
      <c r="T252" t="str">
        <f t="shared" si="12"/>
        <v>MORRIS 1</v>
      </c>
      <c r="U252" t="str">
        <f t="shared" si="13"/>
        <v>DOS EQUIS|MORRIS 1</v>
      </c>
      <c r="V252" t="str">
        <f>IF($B252="","",IF(R252="No Encompass Match","THEM",IF(R252="Not Mapped","Unable to Determine",IF(T252="SALES","Unable to Determine",IFERROR(INDEX('Master - US vs THEM'!$F:$F,MATCH(U252,'Master - US vs THEM'!$G:$G,0)),"No Territory Data")))))</f>
        <v>THEM</v>
      </c>
      <c r="W252" t="str">
        <f t="shared" si="14"/>
        <v>OK</v>
      </c>
      <c r="X252" t="str">
        <f t="shared" si="15"/>
        <v>THEM</v>
      </c>
    </row>
    <row r="253" spans="1:24" x14ac:dyDescent="0.2">
      <c r="A253">
        <v>252</v>
      </c>
      <c r="B253" t="s">
        <v>821</v>
      </c>
      <c r="C253" t="s">
        <v>822</v>
      </c>
      <c r="D253" t="s">
        <v>67</v>
      </c>
      <c r="E253" t="s">
        <v>823</v>
      </c>
      <c r="F253" t="s">
        <v>597</v>
      </c>
      <c r="G253" t="s">
        <v>824</v>
      </c>
      <c r="H253" t="s">
        <v>8</v>
      </c>
      <c r="I253" t="s">
        <v>71</v>
      </c>
      <c r="J253" t="s">
        <v>2086</v>
      </c>
      <c r="K253" t="s">
        <v>166</v>
      </c>
      <c r="L253" t="s">
        <v>141</v>
      </c>
      <c r="M253">
        <v>1</v>
      </c>
      <c r="N253" t="s">
        <v>875</v>
      </c>
      <c r="O253" t="str">
        <f>IF($B253="","",IFERROR(IF(ISNUMBER(MATCH($K253,'Brand Family Territory (Enc)'!$A$2:$A$296,0)),$K253,""),""))</f>
        <v>BLUE MOON</v>
      </c>
      <c r="P253" t="str">
        <f>IF($B253="","",IFERROR(INDEX('Brand Crosswalk'!$F$2:$F$200,MATCH($K253,'Brand Crosswalk'!$A$2:$A$200,0)),"Not in Crosswalk"))</f>
        <v>Not in Crosswalk</v>
      </c>
      <c r="Q253" t="str">
        <f>IF($B253="","",IFERROR(INDEX('Brand Crosswalk'!$C$2:$C$200,MATCH($K253,'Brand Crosswalk'!$A$2:$A$200,0)),""))</f>
        <v/>
      </c>
      <c r="R253" t="str">
        <f>IF($B253="","",IF(O253&lt;&gt;"",O253,IF(P253="Mapped",Q253,IF(P253="No Encompass Match","No Encompass Match",IFERROR(VLOOKUP(IF($K253="",$J253,$K253),'Brands (Enc)'!$C$2:$D$2699,2,FALSE),"Not Mapped")))))</f>
        <v>BLUE MOON</v>
      </c>
      <c r="S253" t="str">
        <f>IF($B253="","",IFERROR(VLOOKUP(VALUE($B253),'Customers Table (Enc)'!$A:$I,9,FALSE),"Not Found"))</f>
        <v>Morris</v>
      </c>
      <c r="T253" t="str">
        <f t="shared" si="12"/>
        <v>MORRIS 1</v>
      </c>
      <c r="U253" t="str">
        <f t="shared" si="13"/>
        <v>BLUE MOON|MORRIS 1</v>
      </c>
      <c r="V253" t="str">
        <f>IF($B253="","",IF(R253="No Encompass Match","THEM",IF(R253="Not Mapped","Unable to Determine",IF(T253="SALES","Unable to Determine",IFERROR(INDEX('Master - US vs THEM'!$F:$F,MATCH(U253,'Master - US vs THEM'!$G:$G,0)),"No Territory Data")))))</f>
        <v>US</v>
      </c>
      <c r="W253" t="str">
        <f t="shared" si="14"/>
        <v>OK</v>
      </c>
      <c r="X253" t="str">
        <f t="shared" si="15"/>
        <v>US</v>
      </c>
    </row>
    <row r="254" spans="1:24" x14ac:dyDescent="0.2">
      <c r="A254">
        <v>253</v>
      </c>
      <c r="B254" t="s">
        <v>821</v>
      </c>
      <c r="C254" t="s">
        <v>822</v>
      </c>
      <c r="D254" t="s">
        <v>67</v>
      </c>
      <c r="E254" t="s">
        <v>823</v>
      </c>
      <c r="F254" t="s">
        <v>597</v>
      </c>
      <c r="G254" t="s">
        <v>824</v>
      </c>
      <c r="H254" t="s">
        <v>8</v>
      </c>
      <c r="I254" t="s">
        <v>71</v>
      </c>
      <c r="J254" t="s">
        <v>340</v>
      </c>
      <c r="K254" t="s">
        <v>154</v>
      </c>
      <c r="L254" t="s">
        <v>155</v>
      </c>
      <c r="M254">
        <v>1</v>
      </c>
      <c r="N254" t="s">
        <v>875</v>
      </c>
      <c r="O254" t="str">
        <f>IF($B254="","",IFERROR(IF(ISNUMBER(MATCH($K254,'Brand Family Territory (Enc)'!$A$2:$A$296,0)),$K254,""),""))</f>
        <v>SAMUEL ADAMS</v>
      </c>
      <c r="P254" t="str">
        <f>IF($B254="","",IFERROR(INDEX('Brand Crosswalk'!$F$2:$F$200,MATCH($K254,'Brand Crosswalk'!$A$2:$A$200,0)),"Not in Crosswalk"))</f>
        <v>Not in Crosswalk</v>
      </c>
      <c r="Q254" t="str">
        <f>IF($B254="","",IFERROR(INDEX('Brand Crosswalk'!$C$2:$C$200,MATCH($K254,'Brand Crosswalk'!$A$2:$A$200,0)),""))</f>
        <v/>
      </c>
      <c r="R254" t="str">
        <f>IF($B254="","",IF(O254&lt;&gt;"",O254,IF(P254="Mapped",Q254,IF(P254="No Encompass Match","No Encompass Match",IFERROR(VLOOKUP(IF($K254="",$J254,$K254),'Brands (Enc)'!$C$2:$D$2699,2,FALSE),"Not Mapped")))))</f>
        <v>SAMUEL ADAMS</v>
      </c>
      <c r="S254" t="str">
        <f>IF($B254="","",IFERROR(VLOOKUP(VALUE($B254),'Customers Table (Enc)'!$A:$I,9,FALSE),"Not Found"))</f>
        <v>Morris</v>
      </c>
      <c r="T254" t="str">
        <f t="shared" si="12"/>
        <v>MORRIS 1</v>
      </c>
      <c r="U254" t="str">
        <f t="shared" si="13"/>
        <v>SAMUEL ADAMS|MORRIS 1</v>
      </c>
      <c r="V254" t="str">
        <f>IF($B254="","",IF(R254="No Encompass Match","THEM",IF(R254="Not Mapped","Unable to Determine",IF(T254="SALES","Unable to Determine",IFERROR(INDEX('Master - US vs THEM'!$F:$F,MATCH(U254,'Master - US vs THEM'!$G:$G,0)),"No Territory Data")))))</f>
        <v>US</v>
      </c>
      <c r="W254" t="str">
        <f t="shared" si="14"/>
        <v>OK</v>
      </c>
      <c r="X254" t="str">
        <f t="shared" si="15"/>
        <v>US</v>
      </c>
    </row>
    <row r="255" spans="1:24" x14ac:dyDescent="0.2">
      <c r="A255">
        <v>254</v>
      </c>
      <c r="B255" t="s">
        <v>821</v>
      </c>
      <c r="C255" t="s">
        <v>822</v>
      </c>
      <c r="D255" t="s">
        <v>67</v>
      </c>
      <c r="E255" t="s">
        <v>823</v>
      </c>
      <c r="F255" t="s">
        <v>597</v>
      </c>
      <c r="G255" t="s">
        <v>824</v>
      </c>
      <c r="H255" t="s">
        <v>8</v>
      </c>
      <c r="I255" t="s">
        <v>71</v>
      </c>
      <c r="J255" t="s">
        <v>235</v>
      </c>
      <c r="K255" t="s">
        <v>236</v>
      </c>
      <c r="L255" t="s">
        <v>141</v>
      </c>
      <c r="M255">
        <v>1</v>
      </c>
      <c r="N255" t="s">
        <v>875</v>
      </c>
      <c r="O255" t="str">
        <f>IF($B255="","",IFERROR(IF(ISNUMBER(MATCH($K255,'Brand Family Territory (Enc)'!$A$2:$A$296,0)),$K255,""),""))</f>
        <v/>
      </c>
      <c r="P255" t="str">
        <f>IF($B255="","",IFERROR(INDEX('Brand Crosswalk'!$F$2:$F$200,MATCH($K255,'Brand Crosswalk'!$A$2:$A$200,0)),"Not in Crosswalk"))</f>
        <v>Mapped</v>
      </c>
      <c r="Q255" t="str">
        <f>IF($B255="","",IFERROR(INDEX('Brand Crosswalk'!$C$2:$C$200,MATCH($K255,'Brand Crosswalk'!$A$2:$A$200,0)),""))</f>
        <v>Leinenkugel</v>
      </c>
      <c r="R255" t="str">
        <f>IF($B255="","",IF(O255&lt;&gt;"",O255,IF(P255="Mapped",Q255,IF(P255="No Encompass Match","No Encompass Match",IFERROR(VLOOKUP(IF($K255="",$J255,$K255),'Brands (Enc)'!$C$2:$D$2699,2,FALSE),"Not Mapped")))))</f>
        <v>Leinenkugel</v>
      </c>
      <c r="S255" t="str">
        <f>IF($B255="","",IFERROR(VLOOKUP(VALUE($B255),'Customers Table (Enc)'!$A:$I,9,FALSE),"Not Found"))</f>
        <v>Morris</v>
      </c>
      <c r="T255" t="str">
        <f t="shared" si="12"/>
        <v>MORRIS 1</v>
      </c>
      <c r="U255" t="str">
        <f t="shared" si="13"/>
        <v>Leinenkugel|MORRIS 1</v>
      </c>
      <c r="V255" t="str">
        <f>IF($B255="","",IF(R255="No Encompass Match","THEM",IF(R255="Not Mapped","Unable to Determine",IF(T255="SALES","Unable to Determine",IFERROR(INDEX('Master - US vs THEM'!$F:$F,MATCH(U255,'Master - US vs THEM'!$G:$G,0)),"No Territory Data")))))</f>
        <v>US</v>
      </c>
      <c r="W255" t="str">
        <f t="shared" si="14"/>
        <v>OK</v>
      </c>
      <c r="X255" t="str">
        <f t="shared" si="15"/>
        <v>US</v>
      </c>
    </row>
    <row r="256" spans="1:24" x14ac:dyDescent="0.2">
      <c r="A256">
        <v>255</v>
      </c>
      <c r="B256" t="s">
        <v>821</v>
      </c>
      <c r="C256" t="s">
        <v>822</v>
      </c>
      <c r="D256" t="s">
        <v>67</v>
      </c>
      <c r="E256" t="s">
        <v>823</v>
      </c>
      <c r="F256" t="s">
        <v>597</v>
      </c>
      <c r="G256" t="s">
        <v>824</v>
      </c>
      <c r="H256" t="s">
        <v>8</v>
      </c>
      <c r="I256" t="s">
        <v>71</v>
      </c>
      <c r="J256" t="s">
        <v>825</v>
      </c>
      <c r="K256" t="s">
        <v>154</v>
      </c>
      <c r="L256" t="s">
        <v>155</v>
      </c>
      <c r="M256">
        <v>1</v>
      </c>
      <c r="N256" t="s">
        <v>21</v>
      </c>
      <c r="O256" t="str">
        <f>IF($B256="","",IFERROR(IF(ISNUMBER(MATCH($K256,'Brand Family Territory (Enc)'!$A$2:$A$296,0)),$K256,""),""))</f>
        <v>SAMUEL ADAMS</v>
      </c>
      <c r="P256" t="str">
        <f>IF($B256="","",IFERROR(INDEX('Brand Crosswalk'!$F$2:$F$200,MATCH($K256,'Brand Crosswalk'!$A$2:$A$200,0)),"Not in Crosswalk"))</f>
        <v>Not in Crosswalk</v>
      </c>
      <c r="Q256" t="str">
        <f>IF($B256="","",IFERROR(INDEX('Brand Crosswalk'!$C$2:$C$200,MATCH($K256,'Brand Crosswalk'!$A$2:$A$200,0)),""))</f>
        <v/>
      </c>
      <c r="R256" t="str">
        <f>IF($B256="","",IF(O256&lt;&gt;"",O256,IF(P256="Mapped",Q256,IF(P256="No Encompass Match","No Encompass Match",IFERROR(VLOOKUP(IF($K256="",$J256,$K256),'Brands (Enc)'!$C$2:$D$2699,2,FALSE),"Not Mapped")))))</f>
        <v>SAMUEL ADAMS</v>
      </c>
      <c r="S256" t="str">
        <f>IF($B256="","",IFERROR(VLOOKUP(VALUE($B256),'Customers Table (Enc)'!$A:$I,9,FALSE),"Not Found"))</f>
        <v>Morris</v>
      </c>
      <c r="T256" t="str">
        <f t="shared" si="12"/>
        <v>MORRIS 1</v>
      </c>
      <c r="U256" t="str">
        <f t="shared" si="13"/>
        <v>SAMUEL ADAMS|MORRIS 1</v>
      </c>
      <c r="V256" t="str">
        <f>IF($B256="","",IF(R256="No Encompass Match","THEM",IF(R256="Not Mapped","Unable to Determine",IF(T256="SALES","Unable to Determine",IFERROR(INDEX('Master - US vs THEM'!$F:$F,MATCH(U256,'Master - US vs THEM'!$G:$G,0)),"No Territory Data")))))</f>
        <v>US</v>
      </c>
      <c r="W256" t="str">
        <f t="shared" si="14"/>
        <v>MISMATCH</v>
      </c>
      <c r="X256" t="str">
        <f t="shared" si="15"/>
        <v>US</v>
      </c>
    </row>
    <row r="257" spans="1:24" x14ac:dyDescent="0.2">
      <c r="A257">
        <v>256</v>
      </c>
      <c r="B257" t="s">
        <v>821</v>
      </c>
      <c r="C257" t="s">
        <v>822</v>
      </c>
      <c r="D257" t="s">
        <v>67</v>
      </c>
      <c r="E257" t="s">
        <v>823</v>
      </c>
      <c r="F257" t="s">
        <v>597</v>
      </c>
      <c r="G257" t="s">
        <v>824</v>
      </c>
      <c r="H257" t="s">
        <v>8</v>
      </c>
      <c r="I257" t="s">
        <v>71</v>
      </c>
      <c r="J257" t="s">
        <v>294</v>
      </c>
      <c r="K257" t="s">
        <v>295</v>
      </c>
      <c r="L257" t="s">
        <v>215</v>
      </c>
      <c r="M257">
        <v>1</v>
      </c>
      <c r="N257" t="s">
        <v>875</v>
      </c>
      <c r="O257" t="str">
        <f>IF($B257="","",IFERROR(IF(ISNUMBER(MATCH($K257,'Brand Family Territory (Enc)'!$A$2:$A$296,0)),$K257,""),""))</f>
        <v/>
      </c>
      <c r="P257" t="str">
        <f>IF($B257="","",IFERROR(INDEX('Brand Crosswalk'!$F$2:$F$200,MATCH($K257,'Brand Crosswalk'!$A$2:$A$200,0)),"Not in Crosswalk"))</f>
        <v>Mapped</v>
      </c>
      <c r="Q257" t="str">
        <f>IF($B257="","",IFERROR(INDEX('Brand Crosswalk'!$C$2:$C$200,MATCH($K257,'Brand Crosswalk'!$A$2:$A$200,0)),""))</f>
        <v>New Belgium Brewing Company</v>
      </c>
      <c r="R257" t="str">
        <f>IF($B257="","",IF(O257&lt;&gt;"",O257,IF(P257="Mapped",Q257,IF(P257="No Encompass Match","No Encompass Match",IFERROR(VLOOKUP(IF($K257="",$J257,$K257),'Brands (Enc)'!$C$2:$D$2699,2,FALSE),"Not Mapped")))))</f>
        <v>New Belgium Brewing Company</v>
      </c>
      <c r="S257" t="str">
        <f>IF($B257="","",IFERROR(VLOOKUP(VALUE($B257),'Customers Table (Enc)'!$A:$I,9,FALSE),"Not Found"))</f>
        <v>Morris</v>
      </c>
      <c r="T257" t="str">
        <f t="shared" si="12"/>
        <v>MORRIS 1</v>
      </c>
      <c r="U257" t="str">
        <f t="shared" si="13"/>
        <v>New Belgium Brewing Company|MORRIS 1</v>
      </c>
      <c r="V257" t="str">
        <f>IF($B257="","",IF(R257="No Encompass Match","THEM",IF(R257="Not Mapped","Unable to Determine",IF(T257="SALES","Unable to Determine",IFERROR(INDEX('Master - US vs THEM'!$F:$F,MATCH(U257,'Master - US vs THEM'!$G:$G,0)),"No Territory Data")))))</f>
        <v>US</v>
      </c>
      <c r="W257" t="str">
        <f t="shared" si="14"/>
        <v>OK</v>
      </c>
      <c r="X257" t="str">
        <f t="shared" si="15"/>
        <v>US</v>
      </c>
    </row>
    <row r="258" spans="1:24" x14ac:dyDescent="0.2">
      <c r="A258">
        <v>257</v>
      </c>
      <c r="B258" t="s">
        <v>821</v>
      </c>
      <c r="C258" t="s">
        <v>822</v>
      </c>
      <c r="D258" t="s">
        <v>67</v>
      </c>
      <c r="E258" t="s">
        <v>823</v>
      </c>
      <c r="F258" t="s">
        <v>597</v>
      </c>
      <c r="G258" t="s">
        <v>824</v>
      </c>
      <c r="H258" t="s">
        <v>8</v>
      </c>
      <c r="I258" t="s">
        <v>71</v>
      </c>
      <c r="J258" t="s">
        <v>1131</v>
      </c>
      <c r="K258" t="s">
        <v>158</v>
      </c>
      <c r="L258" t="s">
        <v>155</v>
      </c>
      <c r="M258">
        <v>1</v>
      </c>
      <c r="N258" t="s">
        <v>875</v>
      </c>
      <c r="O258" t="str">
        <f>IF($B258="","",IFERROR(IF(ISNUMBER(MATCH($K258,'Brand Family Territory (Enc)'!$A$2:$A$296,0)),$K258,""),""))</f>
        <v/>
      </c>
      <c r="P258" t="str">
        <f>IF($B258="","",IFERROR(INDEX('Brand Crosswalk'!$F$2:$F$200,MATCH($K258,'Brand Crosswalk'!$A$2:$A$200,0)),"Not in Crosswalk"))</f>
        <v>Mapped</v>
      </c>
      <c r="Q258" t="str">
        <f>IF($B258="","",IFERROR(INDEX('Brand Crosswalk'!$C$2:$C$200,MATCH($K258,'Brand Crosswalk'!$A$2:$A$200,0)),""))</f>
        <v>Dogfish Head Beer</v>
      </c>
      <c r="R258" t="str">
        <f>IF($B258="","",IF(O258&lt;&gt;"",O258,IF(P258="Mapped",Q258,IF(P258="No Encompass Match","No Encompass Match",IFERROR(VLOOKUP(IF($K258="",$J258,$K258),'Brands (Enc)'!$C$2:$D$2699,2,FALSE),"Not Mapped")))))</f>
        <v>Dogfish Head Beer</v>
      </c>
      <c r="S258" t="str">
        <f>IF($B258="","",IFERROR(VLOOKUP(VALUE($B258),'Customers Table (Enc)'!$A:$I,9,FALSE),"Not Found"))</f>
        <v>Morris</v>
      </c>
      <c r="T258" t="str">
        <f t="shared" si="12"/>
        <v>MORRIS 1</v>
      </c>
      <c r="U258" t="str">
        <f t="shared" si="13"/>
        <v>Dogfish Head Beer|MORRIS 1</v>
      </c>
      <c r="V258" t="str">
        <f>IF($B258="","",IF(R258="No Encompass Match","THEM",IF(R258="Not Mapped","Unable to Determine",IF(T258="SALES","Unable to Determine",IFERROR(INDEX('Master - US vs THEM'!$F:$F,MATCH(U258,'Master - US vs THEM'!$G:$G,0)),"No Territory Data")))))</f>
        <v>US</v>
      </c>
      <c r="W258" t="str">
        <f t="shared" si="14"/>
        <v>OK</v>
      </c>
      <c r="X258" t="str">
        <f t="shared" si="15"/>
        <v>US</v>
      </c>
    </row>
    <row r="259" spans="1:24" x14ac:dyDescent="0.2">
      <c r="A259">
        <v>258</v>
      </c>
      <c r="B259" t="s">
        <v>821</v>
      </c>
      <c r="C259" t="s">
        <v>822</v>
      </c>
      <c r="D259" t="s">
        <v>67</v>
      </c>
      <c r="E259" t="s">
        <v>823</v>
      </c>
      <c r="F259" t="s">
        <v>597</v>
      </c>
      <c r="G259" t="s">
        <v>824</v>
      </c>
      <c r="H259" t="s">
        <v>8</v>
      </c>
      <c r="I259" t="s">
        <v>71</v>
      </c>
      <c r="J259" t="s">
        <v>338</v>
      </c>
      <c r="K259" t="s">
        <v>34</v>
      </c>
      <c r="L259" t="s">
        <v>34</v>
      </c>
      <c r="M259">
        <v>1</v>
      </c>
      <c r="N259" t="s">
        <v>875</v>
      </c>
      <c r="O259" t="str">
        <f>IF($B259="","",IFERROR(IF(ISNUMBER(MATCH($K259,'Brand Family Territory (Enc)'!$A$2:$A$296,0)),$K259,""),""))</f>
        <v/>
      </c>
      <c r="P259" t="str">
        <f>IF($B259="","",IFERROR(INDEX('Brand Crosswalk'!$F$2:$F$200,MATCH($K259,'Brand Crosswalk'!$A$2:$A$200,0)),"Not in Crosswalk"))</f>
        <v>Mapped</v>
      </c>
      <c r="Q259" t="str">
        <f>IF($B259="","",IFERROR(INDEX('Brand Crosswalk'!$C$2:$C$200,MATCH($K259,'Brand Crosswalk'!$A$2:$A$200,0)),""))</f>
        <v>Sierra Nevada</v>
      </c>
      <c r="R259" t="str">
        <f>IF($B259="","",IF(O259&lt;&gt;"",O259,IF(P259="Mapped",Q259,IF(P259="No Encompass Match","No Encompass Match",IFERROR(VLOOKUP(IF($K259="",$J259,$K259),'Brands (Enc)'!$C$2:$D$2699,2,FALSE),"Not Mapped")))))</f>
        <v>Sierra Nevada</v>
      </c>
      <c r="S259" t="str">
        <f>IF($B259="","",IFERROR(VLOOKUP(VALUE($B259),'Customers Table (Enc)'!$A:$I,9,FALSE),"Not Found"))</f>
        <v>Morris</v>
      </c>
      <c r="T259" t="str">
        <f t="shared" ref="T259:T322" si="16">IF($B259="","",IF($D259&lt;&gt;"SALES",$D259,IF(OR(S259="Default",S259="Not Found",S259="Morris"),"SALES",UPPER(S259))))</f>
        <v>MORRIS 1</v>
      </c>
      <c r="U259" t="str">
        <f t="shared" ref="U259:U322" si="17">IF($B259="","",R259&amp;"|"&amp;T259)</f>
        <v>Sierra Nevada|MORRIS 1</v>
      </c>
      <c r="V259" t="str">
        <f>IF($B259="","",IF(R259="No Encompass Match","THEM",IF(R259="Not Mapped","Unable to Determine",IF(T259="SALES","Unable to Determine",IFERROR(INDEX('Master - US vs THEM'!$F:$F,MATCH(U259,'Master - US vs THEM'!$G:$G,0)),"No Territory Data")))))</f>
        <v>US</v>
      </c>
      <c r="W259" t="str">
        <f t="shared" ref="W259:W322" si="18">IF($B259="","",IF(OR(V259="Unable to Determine",V259="No Territory Data",V259="Ambiguous (Source Truncated)"),"Review",IF(V259&lt;&gt;$N259,"MISMATCH","OK")))</f>
        <v>OK</v>
      </c>
      <c r="X259" t="str">
        <f t="shared" ref="X259:X322" si="19">IF($B259="","",IF(OR(V259="US",V259="THEM"),V259,$N259))</f>
        <v>US</v>
      </c>
    </row>
    <row r="260" spans="1:24" x14ac:dyDescent="0.2">
      <c r="A260">
        <v>259</v>
      </c>
      <c r="B260" t="s">
        <v>821</v>
      </c>
      <c r="C260" t="s">
        <v>822</v>
      </c>
      <c r="D260" t="s">
        <v>67</v>
      </c>
      <c r="E260" t="s">
        <v>823</v>
      </c>
      <c r="F260" t="s">
        <v>597</v>
      </c>
      <c r="G260" t="s">
        <v>824</v>
      </c>
      <c r="H260" t="s">
        <v>8</v>
      </c>
      <c r="I260" t="s">
        <v>71</v>
      </c>
      <c r="J260" t="s">
        <v>157</v>
      </c>
      <c r="K260" t="s">
        <v>158</v>
      </c>
      <c r="L260" t="s">
        <v>155</v>
      </c>
      <c r="M260">
        <v>1</v>
      </c>
      <c r="N260" t="s">
        <v>875</v>
      </c>
      <c r="O260" t="str">
        <f>IF($B260="","",IFERROR(IF(ISNUMBER(MATCH($K260,'Brand Family Territory (Enc)'!$A$2:$A$296,0)),$K260,""),""))</f>
        <v/>
      </c>
      <c r="P260" t="str">
        <f>IF($B260="","",IFERROR(INDEX('Brand Crosswalk'!$F$2:$F$200,MATCH($K260,'Brand Crosswalk'!$A$2:$A$200,0)),"Not in Crosswalk"))</f>
        <v>Mapped</v>
      </c>
      <c r="Q260" t="str">
        <f>IF($B260="","",IFERROR(INDEX('Brand Crosswalk'!$C$2:$C$200,MATCH($K260,'Brand Crosswalk'!$A$2:$A$200,0)),""))</f>
        <v>Dogfish Head Beer</v>
      </c>
      <c r="R260" t="str">
        <f>IF($B260="","",IF(O260&lt;&gt;"",O260,IF(P260="Mapped",Q260,IF(P260="No Encompass Match","No Encompass Match",IFERROR(VLOOKUP(IF($K260="",$J260,$K260),'Brands (Enc)'!$C$2:$D$2699,2,FALSE),"Not Mapped")))))</f>
        <v>Dogfish Head Beer</v>
      </c>
      <c r="S260" t="str">
        <f>IF($B260="","",IFERROR(VLOOKUP(VALUE($B260),'Customers Table (Enc)'!$A:$I,9,FALSE),"Not Found"))</f>
        <v>Morris</v>
      </c>
      <c r="T260" t="str">
        <f t="shared" si="16"/>
        <v>MORRIS 1</v>
      </c>
      <c r="U260" t="str">
        <f t="shared" si="17"/>
        <v>Dogfish Head Beer|MORRIS 1</v>
      </c>
      <c r="V260" t="str">
        <f>IF($B260="","",IF(R260="No Encompass Match","THEM",IF(R260="Not Mapped","Unable to Determine",IF(T260="SALES","Unable to Determine",IFERROR(INDEX('Master - US vs THEM'!$F:$F,MATCH(U260,'Master - US vs THEM'!$G:$G,0)),"No Territory Data")))))</f>
        <v>US</v>
      </c>
      <c r="W260" t="str">
        <f t="shared" si="18"/>
        <v>OK</v>
      </c>
      <c r="X260" t="str">
        <f t="shared" si="19"/>
        <v>US</v>
      </c>
    </row>
    <row r="261" spans="1:24" x14ac:dyDescent="0.2">
      <c r="A261">
        <v>260</v>
      </c>
      <c r="B261" t="s">
        <v>821</v>
      </c>
      <c r="C261" t="s">
        <v>822</v>
      </c>
      <c r="D261" t="s">
        <v>67</v>
      </c>
      <c r="E261" t="s">
        <v>823</v>
      </c>
      <c r="F261" t="s">
        <v>597</v>
      </c>
      <c r="G261" t="s">
        <v>824</v>
      </c>
      <c r="H261" t="s">
        <v>8</v>
      </c>
      <c r="I261" t="s">
        <v>71</v>
      </c>
      <c r="J261" t="s">
        <v>342</v>
      </c>
      <c r="K261" t="s">
        <v>343</v>
      </c>
      <c r="L261" t="s">
        <v>155</v>
      </c>
      <c r="M261">
        <v>1</v>
      </c>
      <c r="N261" t="s">
        <v>875</v>
      </c>
      <c r="O261" t="str">
        <f>IF($B261="","",IFERROR(IF(ISNUMBER(MATCH($K261,'Brand Family Territory (Enc)'!$A$2:$A$296,0)),$K261,""),""))</f>
        <v>ANGRY ORCHARD</v>
      </c>
      <c r="P261" t="str">
        <f>IF($B261="","",IFERROR(INDEX('Brand Crosswalk'!$F$2:$F$200,MATCH($K261,'Brand Crosswalk'!$A$2:$A$200,0)),"Not in Crosswalk"))</f>
        <v>Not in Crosswalk</v>
      </c>
      <c r="Q261" t="str">
        <f>IF($B261="","",IFERROR(INDEX('Brand Crosswalk'!$C$2:$C$200,MATCH($K261,'Brand Crosswalk'!$A$2:$A$200,0)),""))</f>
        <v/>
      </c>
      <c r="R261" t="str">
        <f>IF($B261="","",IF(O261&lt;&gt;"",O261,IF(P261="Mapped",Q261,IF(P261="No Encompass Match","No Encompass Match",IFERROR(VLOOKUP(IF($K261="",$J261,$K261),'Brands (Enc)'!$C$2:$D$2699,2,FALSE),"Not Mapped")))))</f>
        <v>ANGRY ORCHARD</v>
      </c>
      <c r="S261" t="str">
        <f>IF($B261="","",IFERROR(VLOOKUP(VALUE($B261),'Customers Table (Enc)'!$A:$I,9,FALSE),"Not Found"))</f>
        <v>Morris</v>
      </c>
      <c r="T261" t="str">
        <f t="shared" si="16"/>
        <v>MORRIS 1</v>
      </c>
      <c r="U261" t="str">
        <f t="shared" si="17"/>
        <v>ANGRY ORCHARD|MORRIS 1</v>
      </c>
      <c r="V261" t="str">
        <f>IF($B261="","",IF(R261="No Encompass Match","THEM",IF(R261="Not Mapped","Unable to Determine",IF(T261="SALES","Unable to Determine",IFERROR(INDEX('Master - US vs THEM'!$F:$F,MATCH(U261,'Master - US vs THEM'!$G:$G,0)),"No Territory Data")))))</f>
        <v>US</v>
      </c>
      <c r="W261" t="str">
        <f t="shared" si="18"/>
        <v>OK</v>
      </c>
      <c r="X261" t="str">
        <f t="shared" si="19"/>
        <v>US</v>
      </c>
    </row>
    <row r="262" spans="1:24" x14ac:dyDescent="0.2">
      <c r="A262">
        <v>261</v>
      </c>
      <c r="B262" t="s">
        <v>821</v>
      </c>
      <c r="C262" t="s">
        <v>822</v>
      </c>
      <c r="D262" t="s">
        <v>67</v>
      </c>
      <c r="E262" t="s">
        <v>823</v>
      </c>
      <c r="F262" t="s">
        <v>597</v>
      </c>
      <c r="G262" t="s">
        <v>824</v>
      </c>
      <c r="H262" t="s">
        <v>8</v>
      </c>
      <c r="I262" t="s">
        <v>71</v>
      </c>
      <c r="J262" t="s">
        <v>35</v>
      </c>
      <c r="K262" t="s">
        <v>36</v>
      </c>
      <c r="L262" t="s">
        <v>36</v>
      </c>
      <c r="M262">
        <v>1</v>
      </c>
      <c r="N262" t="s">
        <v>21</v>
      </c>
      <c r="O262" t="str">
        <f>IF($B262="","",IFERROR(IF(ISNUMBER(MATCH($K262,'Brand Family Territory (Enc)'!$A$2:$A$296,0)),$K262,""),""))</f>
        <v/>
      </c>
      <c r="P262" t="str">
        <f>IF($B262="","",IFERROR(INDEX('Brand Crosswalk'!$F$2:$F$200,MATCH($K262,'Brand Crosswalk'!$A$2:$A$200,0)),"Not in Crosswalk"))</f>
        <v>Mapped</v>
      </c>
      <c r="Q262" t="str">
        <f>IF($B262="","",IFERROR(INDEX('Brand Crosswalk'!$C$2:$C$200,MATCH($K262,'Brand Crosswalk'!$A$2:$A$200,0)),""))</f>
        <v>Lagunitas</v>
      </c>
      <c r="R262" t="str">
        <f>IF($B262="","",IF(O262&lt;&gt;"",O262,IF(P262="Mapped",Q262,IF(P262="No Encompass Match","No Encompass Match",IFERROR(VLOOKUP(IF($K262="",$J262,$K262),'Brands (Enc)'!$C$2:$D$2699,2,FALSE),"Not Mapped")))))</f>
        <v>Lagunitas</v>
      </c>
      <c r="S262" t="str">
        <f>IF($B262="","",IFERROR(VLOOKUP(VALUE($B262),'Customers Table (Enc)'!$A:$I,9,FALSE),"Not Found"))</f>
        <v>Morris</v>
      </c>
      <c r="T262" t="str">
        <f t="shared" si="16"/>
        <v>MORRIS 1</v>
      </c>
      <c r="U262" t="str">
        <f t="shared" si="17"/>
        <v>Lagunitas|MORRIS 1</v>
      </c>
      <c r="V262" t="str">
        <f>IF($B262="","",IF(R262="No Encompass Match","THEM",IF(R262="Not Mapped","Unable to Determine",IF(T262="SALES","Unable to Determine",IFERROR(INDEX('Master - US vs THEM'!$F:$F,MATCH(U262,'Master - US vs THEM'!$G:$G,0)),"No Territory Data")))))</f>
        <v>THEM</v>
      </c>
      <c r="W262" t="str">
        <f t="shared" si="18"/>
        <v>OK</v>
      </c>
      <c r="X262" t="str">
        <f t="shared" si="19"/>
        <v>THEM</v>
      </c>
    </row>
    <row r="263" spans="1:24" x14ac:dyDescent="0.2">
      <c r="A263">
        <v>262</v>
      </c>
      <c r="B263" t="s">
        <v>821</v>
      </c>
      <c r="C263" t="s">
        <v>822</v>
      </c>
      <c r="D263" t="s">
        <v>67</v>
      </c>
      <c r="E263" t="s">
        <v>823</v>
      </c>
      <c r="F263" t="s">
        <v>597</v>
      </c>
      <c r="G263" t="s">
        <v>824</v>
      </c>
      <c r="H263" t="s">
        <v>8</v>
      </c>
      <c r="I263" t="s">
        <v>71</v>
      </c>
      <c r="J263" t="s">
        <v>181</v>
      </c>
      <c r="K263" t="s">
        <v>182</v>
      </c>
      <c r="L263" t="s">
        <v>24</v>
      </c>
      <c r="M263">
        <v>1</v>
      </c>
      <c r="N263" t="s">
        <v>875</v>
      </c>
      <c r="O263" t="str">
        <f>IF($B263="","",IFERROR(IF(ISNUMBER(MATCH($K263,'Brand Family Territory (Enc)'!$A$2:$A$296,0)),$K263,""),""))</f>
        <v/>
      </c>
      <c r="P263" t="str">
        <f>IF($B263="","",IFERROR(INDEX('Brand Crosswalk'!$F$2:$F$200,MATCH($K263,'Brand Crosswalk'!$A$2:$A$200,0)),"Not in Crosswalk"))</f>
        <v>Mapped</v>
      </c>
      <c r="Q263" t="str">
        <f>IF($B263="","",IFERROR(INDEX('Brand Crosswalk'!$C$2:$C$200,MATCH($K263,'Brand Crosswalk'!$A$2:$A$200,0)),""))</f>
        <v>Modelo Especial</v>
      </c>
      <c r="R263" t="str">
        <f>IF($B263="","",IF(O263&lt;&gt;"",O263,IF(P263="Mapped",Q263,IF(P263="No Encompass Match","No Encompass Match",IFERROR(VLOOKUP(IF($K263="",$J263,$K263),'Brands (Enc)'!$C$2:$D$2699,2,FALSE),"Not Mapped")))))</f>
        <v>Modelo Especial</v>
      </c>
      <c r="S263" t="str">
        <f>IF($B263="","",IFERROR(VLOOKUP(VALUE($B263),'Customers Table (Enc)'!$A:$I,9,FALSE),"Not Found"))</f>
        <v>Morris</v>
      </c>
      <c r="T263" t="str">
        <f t="shared" si="16"/>
        <v>MORRIS 1</v>
      </c>
      <c r="U263" t="str">
        <f t="shared" si="17"/>
        <v>Modelo Especial|MORRIS 1</v>
      </c>
      <c r="V263" t="str">
        <f>IF($B263="","",IF(R263="No Encompass Match","THEM",IF(R263="Not Mapped","Unable to Determine",IF(T263="SALES","Unable to Determine",IFERROR(INDEX('Master - US vs THEM'!$F:$F,MATCH(U263,'Master - US vs THEM'!$G:$G,0)),"No Territory Data")))))</f>
        <v>US</v>
      </c>
      <c r="W263" t="str">
        <f t="shared" si="18"/>
        <v>OK</v>
      </c>
      <c r="X263" t="str">
        <f t="shared" si="19"/>
        <v>US</v>
      </c>
    </row>
    <row r="264" spans="1:24" x14ac:dyDescent="0.2">
      <c r="A264">
        <v>263</v>
      </c>
      <c r="B264" t="s">
        <v>821</v>
      </c>
      <c r="C264" t="s">
        <v>822</v>
      </c>
      <c r="D264" t="s">
        <v>67</v>
      </c>
      <c r="E264" t="s">
        <v>823</v>
      </c>
      <c r="F264" t="s">
        <v>597</v>
      </c>
      <c r="G264" t="s">
        <v>824</v>
      </c>
      <c r="H264" t="s">
        <v>8</v>
      </c>
      <c r="I264" t="s">
        <v>71</v>
      </c>
      <c r="J264" t="s">
        <v>463</v>
      </c>
      <c r="K264" t="s">
        <v>463</v>
      </c>
      <c r="L264" t="s">
        <v>155</v>
      </c>
      <c r="M264">
        <v>1</v>
      </c>
      <c r="N264" t="s">
        <v>875</v>
      </c>
      <c r="O264" t="str">
        <f>IF($B264="","",IFERROR(IF(ISNUMBER(MATCH($K264,'Brand Family Territory (Enc)'!$A$2:$A$296,0)),$K264,""),""))</f>
        <v>TWISTED TEA</v>
      </c>
      <c r="P264" t="str">
        <f>IF($B264="","",IFERROR(INDEX('Brand Crosswalk'!$F$2:$F$200,MATCH($K264,'Brand Crosswalk'!$A$2:$A$200,0)),"Not in Crosswalk"))</f>
        <v>Not in Crosswalk</v>
      </c>
      <c r="Q264" t="str">
        <f>IF($B264="","",IFERROR(INDEX('Brand Crosswalk'!$C$2:$C$200,MATCH($K264,'Brand Crosswalk'!$A$2:$A$200,0)),""))</f>
        <v/>
      </c>
      <c r="R264" t="str">
        <f>IF($B264="","",IF(O264&lt;&gt;"",O264,IF(P264="Mapped",Q264,IF(P264="No Encompass Match","No Encompass Match",IFERROR(VLOOKUP(IF($K264="",$J264,$K264),'Brands (Enc)'!$C$2:$D$2699,2,FALSE),"Not Mapped")))))</f>
        <v>TWISTED TEA</v>
      </c>
      <c r="S264" t="str">
        <f>IF($B264="","",IFERROR(VLOOKUP(VALUE($B264),'Customers Table (Enc)'!$A:$I,9,FALSE),"Not Found"))</f>
        <v>Morris</v>
      </c>
      <c r="T264" t="str">
        <f t="shared" si="16"/>
        <v>MORRIS 1</v>
      </c>
      <c r="U264" t="str">
        <f t="shared" si="17"/>
        <v>TWISTED TEA|MORRIS 1</v>
      </c>
      <c r="V264" t="str">
        <f>IF($B264="","",IF(R264="No Encompass Match","THEM",IF(R264="Not Mapped","Unable to Determine",IF(T264="SALES","Unable to Determine",IFERROR(INDEX('Master - US vs THEM'!$F:$F,MATCH(U264,'Master - US vs THEM'!$G:$G,0)),"No Territory Data")))))</f>
        <v>US</v>
      </c>
      <c r="W264" t="str">
        <f t="shared" si="18"/>
        <v>OK</v>
      </c>
      <c r="X264" t="str">
        <f t="shared" si="19"/>
        <v>US</v>
      </c>
    </row>
    <row r="265" spans="1:24" x14ac:dyDescent="0.2">
      <c r="A265">
        <v>264</v>
      </c>
      <c r="B265" t="s">
        <v>817</v>
      </c>
      <c r="C265" t="s">
        <v>818</v>
      </c>
      <c r="D265" t="s">
        <v>67</v>
      </c>
      <c r="E265" t="s">
        <v>819</v>
      </c>
      <c r="F265" t="s">
        <v>597</v>
      </c>
      <c r="G265" t="s">
        <v>820</v>
      </c>
      <c r="H265" t="s">
        <v>8</v>
      </c>
      <c r="I265" t="s">
        <v>71</v>
      </c>
      <c r="J265" t="s">
        <v>2086</v>
      </c>
      <c r="K265" t="s">
        <v>166</v>
      </c>
      <c r="L265" t="s">
        <v>141</v>
      </c>
      <c r="M265">
        <v>1</v>
      </c>
      <c r="N265" t="s">
        <v>875</v>
      </c>
      <c r="O265" t="str">
        <f>IF($B265="","",IFERROR(IF(ISNUMBER(MATCH($K265,'Brand Family Territory (Enc)'!$A$2:$A$296,0)),$K265,""),""))</f>
        <v>BLUE MOON</v>
      </c>
      <c r="P265" t="str">
        <f>IF($B265="","",IFERROR(INDEX('Brand Crosswalk'!$F$2:$F$200,MATCH($K265,'Brand Crosswalk'!$A$2:$A$200,0)),"Not in Crosswalk"))</f>
        <v>Not in Crosswalk</v>
      </c>
      <c r="Q265" t="str">
        <f>IF($B265="","",IFERROR(INDEX('Brand Crosswalk'!$C$2:$C$200,MATCH($K265,'Brand Crosswalk'!$A$2:$A$200,0)),""))</f>
        <v/>
      </c>
      <c r="R265" t="str">
        <f>IF($B265="","",IF(O265&lt;&gt;"",O265,IF(P265="Mapped",Q265,IF(P265="No Encompass Match","No Encompass Match",IFERROR(VLOOKUP(IF($K265="",$J265,$K265),'Brands (Enc)'!$C$2:$D$2699,2,FALSE),"Not Mapped")))))</f>
        <v>BLUE MOON</v>
      </c>
      <c r="S265" t="str">
        <f>IF($B265="","",IFERROR(VLOOKUP(VALUE($B265),'Customers Table (Enc)'!$A:$I,9,FALSE),"Not Found"))</f>
        <v>Morris</v>
      </c>
      <c r="T265" t="str">
        <f t="shared" si="16"/>
        <v>MORRIS 1</v>
      </c>
      <c r="U265" t="str">
        <f t="shared" si="17"/>
        <v>BLUE MOON|MORRIS 1</v>
      </c>
      <c r="V265" t="str">
        <f>IF($B265="","",IF(R265="No Encompass Match","THEM",IF(R265="Not Mapped","Unable to Determine",IF(T265="SALES","Unable to Determine",IFERROR(INDEX('Master - US vs THEM'!$F:$F,MATCH(U265,'Master - US vs THEM'!$G:$G,0)),"No Territory Data")))))</f>
        <v>US</v>
      </c>
      <c r="W265" t="str">
        <f t="shared" si="18"/>
        <v>OK</v>
      </c>
      <c r="X265" t="str">
        <f t="shared" si="19"/>
        <v>US</v>
      </c>
    </row>
    <row r="266" spans="1:24" x14ac:dyDescent="0.2">
      <c r="A266">
        <v>265</v>
      </c>
      <c r="B266" t="s">
        <v>817</v>
      </c>
      <c r="C266" t="s">
        <v>818</v>
      </c>
      <c r="D266" t="s">
        <v>67</v>
      </c>
      <c r="E266" t="s">
        <v>819</v>
      </c>
      <c r="F266" t="s">
        <v>597</v>
      </c>
      <c r="G266" t="s">
        <v>820</v>
      </c>
      <c r="H266" t="s">
        <v>8</v>
      </c>
      <c r="I266" t="s">
        <v>71</v>
      </c>
      <c r="J266" t="s">
        <v>535</v>
      </c>
      <c r="K266" t="s">
        <v>358</v>
      </c>
      <c r="L266" t="s">
        <v>155</v>
      </c>
      <c r="M266">
        <v>1</v>
      </c>
      <c r="N266" t="s">
        <v>875</v>
      </c>
      <c r="O266" t="str">
        <f>IF($B266="","",IFERROR(IF(ISNUMBER(MATCH($K266,'Brand Family Territory (Enc)'!$A$2:$A$296,0)),$K266,""),""))</f>
        <v/>
      </c>
      <c r="P266" t="str">
        <f>IF($B266="","",IFERROR(INDEX('Brand Crosswalk'!$F$2:$F$200,MATCH($K266,'Brand Crosswalk'!$A$2:$A$200,0)),"Not in Crosswalk"))</f>
        <v>Mapped</v>
      </c>
      <c r="Q266" t="str">
        <f>IF($B266="","",IFERROR(INDEX('Brand Crosswalk'!$C$2:$C$200,MATCH($K266,'Brand Crosswalk'!$A$2:$A$200,0)),""))</f>
        <v>Samuel Adams</v>
      </c>
      <c r="R266" t="str">
        <f>IF($B266="","",IF(O266&lt;&gt;"",O266,IF(P266="Mapped",Q266,IF(P266="No Encompass Match","No Encompass Match",IFERROR(VLOOKUP(IF($K266="",$J266,$K266),'Brands (Enc)'!$C$2:$D$2699,2,FALSE),"Not Mapped")))))</f>
        <v>Samuel Adams</v>
      </c>
      <c r="S266" t="str">
        <f>IF($B266="","",IFERROR(VLOOKUP(VALUE($B266),'Customers Table (Enc)'!$A:$I,9,FALSE),"Not Found"))</f>
        <v>Morris</v>
      </c>
      <c r="T266" t="str">
        <f t="shared" si="16"/>
        <v>MORRIS 1</v>
      </c>
      <c r="U266" t="str">
        <f t="shared" si="17"/>
        <v>Samuel Adams|MORRIS 1</v>
      </c>
      <c r="V266" t="str">
        <f>IF($B266="","",IF(R266="No Encompass Match","THEM",IF(R266="Not Mapped","Unable to Determine",IF(T266="SALES","Unable to Determine",IFERROR(INDEX('Master - US vs THEM'!$F:$F,MATCH(U266,'Master - US vs THEM'!$G:$G,0)),"No Territory Data")))))</f>
        <v>US</v>
      </c>
      <c r="W266" t="str">
        <f t="shared" si="18"/>
        <v>OK</v>
      </c>
      <c r="X266" t="str">
        <f t="shared" si="19"/>
        <v>US</v>
      </c>
    </row>
    <row r="267" spans="1:24" x14ac:dyDescent="0.2">
      <c r="A267">
        <v>266</v>
      </c>
      <c r="B267" t="s">
        <v>817</v>
      </c>
      <c r="C267" t="s">
        <v>818</v>
      </c>
      <c r="D267" t="s">
        <v>67</v>
      </c>
      <c r="E267" t="s">
        <v>819</v>
      </c>
      <c r="F267" t="s">
        <v>597</v>
      </c>
      <c r="G267" t="s">
        <v>820</v>
      </c>
      <c r="H267" t="s">
        <v>8</v>
      </c>
      <c r="I267" t="s">
        <v>71</v>
      </c>
      <c r="J267" t="s">
        <v>227</v>
      </c>
      <c r="K267" t="s">
        <v>209</v>
      </c>
      <c r="L267" t="s">
        <v>210</v>
      </c>
      <c r="M267">
        <v>1</v>
      </c>
      <c r="N267" t="s">
        <v>875</v>
      </c>
      <c r="O267" t="str">
        <f>IF($B267="","",IFERROR(IF(ISNUMBER(MATCH($K267,'Brand Family Territory (Enc)'!$A$2:$A$296,0)),$K267,""),""))</f>
        <v/>
      </c>
      <c r="P267" t="str">
        <f>IF($B267="","",IFERROR(INDEX('Brand Crosswalk'!$F$2:$F$200,MATCH($K267,'Brand Crosswalk'!$A$2:$A$200,0)),"Not in Crosswalk"))</f>
        <v>Mapped</v>
      </c>
      <c r="Q267" t="str">
        <f>IF($B267="","",IFERROR(INDEX('Brand Crosswalk'!$C$2:$C$200,MATCH($K267,'Brand Crosswalk'!$A$2:$A$200,0)),""))</f>
        <v>Cape May</v>
      </c>
      <c r="R267" t="str">
        <f>IF($B267="","",IF(O267&lt;&gt;"",O267,IF(P267="Mapped",Q267,IF(P267="No Encompass Match","No Encompass Match",IFERROR(VLOOKUP(IF($K267="",$J267,$K267),'Brands (Enc)'!$C$2:$D$2699,2,FALSE),"Not Mapped")))))</f>
        <v>Cape May</v>
      </c>
      <c r="S267" t="str">
        <f>IF($B267="","",IFERROR(VLOOKUP(VALUE($B267),'Customers Table (Enc)'!$A:$I,9,FALSE),"Not Found"))</f>
        <v>Morris</v>
      </c>
      <c r="T267" t="str">
        <f t="shared" si="16"/>
        <v>MORRIS 1</v>
      </c>
      <c r="U267" t="str">
        <f t="shared" si="17"/>
        <v>Cape May|MORRIS 1</v>
      </c>
      <c r="V267" t="str">
        <f>IF($B267="","",IF(R267="No Encompass Match","THEM",IF(R267="Not Mapped","Unable to Determine",IF(T267="SALES","Unable to Determine",IFERROR(INDEX('Master - US vs THEM'!$F:$F,MATCH(U267,'Master - US vs THEM'!$G:$G,0)),"No Territory Data")))))</f>
        <v>US</v>
      </c>
      <c r="W267" t="str">
        <f t="shared" si="18"/>
        <v>OK</v>
      </c>
      <c r="X267" t="str">
        <f t="shared" si="19"/>
        <v>US</v>
      </c>
    </row>
    <row r="268" spans="1:24" x14ac:dyDescent="0.2">
      <c r="A268">
        <v>267</v>
      </c>
      <c r="B268" t="s">
        <v>817</v>
      </c>
      <c r="C268" t="s">
        <v>818</v>
      </c>
      <c r="D268" t="s">
        <v>67</v>
      </c>
      <c r="E268" t="s">
        <v>819</v>
      </c>
      <c r="F268" t="s">
        <v>597</v>
      </c>
      <c r="G268" t="s">
        <v>820</v>
      </c>
      <c r="H268" t="s">
        <v>8</v>
      </c>
      <c r="I268" t="s">
        <v>71</v>
      </c>
      <c r="J268" t="s">
        <v>631</v>
      </c>
      <c r="K268" t="s">
        <v>234</v>
      </c>
      <c r="L268" t="s">
        <v>234</v>
      </c>
      <c r="M268">
        <v>1</v>
      </c>
      <c r="N268" t="s">
        <v>21</v>
      </c>
      <c r="O268" t="str">
        <f>IF($B268="","",IFERROR(IF(ISNUMBER(MATCH($K268,'Brand Family Territory (Enc)'!$A$2:$A$296,0)),$K268,""),""))</f>
        <v/>
      </c>
      <c r="P268" t="str">
        <f>IF($B268="","",IFERROR(INDEX('Brand Crosswalk'!$F$2:$F$200,MATCH($K268,'Brand Crosswalk'!$A$2:$A$200,0)),"Not in Crosswalk"))</f>
        <v>Mapped</v>
      </c>
      <c r="Q268" t="str">
        <f>IF($B268="","",IFERROR(INDEX('Brand Crosswalk'!$C$2:$C$200,MATCH($K268,'Brand Crosswalk'!$A$2:$A$200,0)),""))</f>
        <v>Flying Fish</v>
      </c>
      <c r="R268" t="str">
        <f>IF($B268="","",IF(O268&lt;&gt;"",O268,IF(P268="Mapped",Q268,IF(P268="No Encompass Match","No Encompass Match",IFERROR(VLOOKUP(IF($K268="",$J268,$K268),'Brands (Enc)'!$C$2:$D$2699,2,FALSE),"Not Mapped")))))</f>
        <v>Flying Fish</v>
      </c>
      <c r="S268" t="str">
        <f>IF($B268="","",IFERROR(VLOOKUP(VALUE($B268),'Customers Table (Enc)'!$A:$I,9,FALSE),"Not Found"))</f>
        <v>Morris</v>
      </c>
      <c r="T268" t="str">
        <f t="shared" si="16"/>
        <v>MORRIS 1</v>
      </c>
      <c r="U268" t="str">
        <f t="shared" si="17"/>
        <v>Flying Fish|MORRIS 1</v>
      </c>
      <c r="V268" t="str">
        <f>IF($B268="","",IF(R268="No Encompass Match","THEM",IF(R268="Not Mapped","Unable to Determine",IF(T268="SALES","Unable to Determine",IFERROR(INDEX('Master - US vs THEM'!$F:$F,MATCH(U268,'Master - US vs THEM'!$G:$G,0)),"No Territory Data")))))</f>
        <v>THEM</v>
      </c>
      <c r="W268" t="str">
        <f t="shared" si="18"/>
        <v>OK</v>
      </c>
      <c r="X268" t="str">
        <f t="shared" si="19"/>
        <v>THEM</v>
      </c>
    </row>
    <row r="269" spans="1:24" x14ac:dyDescent="0.2">
      <c r="A269">
        <v>268</v>
      </c>
      <c r="B269" t="s">
        <v>812</v>
      </c>
      <c r="C269" t="s">
        <v>813</v>
      </c>
      <c r="D269" t="s">
        <v>67</v>
      </c>
      <c r="E269" t="s">
        <v>814</v>
      </c>
      <c r="F269" t="s">
        <v>597</v>
      </c>
      <c r="G269" t="s">
        <v>815</v>
      </c>
      <c r="H269" t="s">
        <v>8</v>
      </c>
      <c r="I269" t="s">
        <v>71</v>
      </c>
      <c r="J269" t="s">
        <v>966</v>
      </c>
      <c r="K269" t="s">
        <v>61</v>
      </c>
      <c r="L269" t="s">
        <v>61</v>
      </c>
      <c r="M269">
        <v>1</v>
      </c>
      <c r="N269" t="s">
        <v>875</v>
      </c>
      <c r="O269" t="str">
        <f>IF($B269="","",IFERROR(IF(ISNUMBER(MATCH($K269,'Brand Family Territory (Enc)'!$A$2:$A$296,0)),$K269,""),""))</f>
        <v>SAPPORO</v>
      </c>
      <c r="P269" t="str">
        <f>IF($B269="","",IFERROR(INDEX('Brand Crosswalk'!$F$2:$F$200,MATCH($K269,'Brand Crosswalk'!$A$2:$A$200,0)),"Not in Crosswalk"))</f>
        <v>Not in Crosswalk</v>
      </c>
      <c r="Q269" t="str">
        <f>IF($B269="","",IFERROR(INDEX('Brand Crosswalk'!$C$2:$C$200,MATCH($K269,'Brand Crosswalk'!$A$2:$A$200,0)),""))</f>
        <v/>
      </c>
      <c r="R269" t="str">
        <f>IF($B269="","",IF(O269&lt;&gt;"",O269,IF(P269="Mapped",Q269,IF(P269="No Encompass Match","No Encompass Match",IFERROR(VLOOKUP(IF($K269="",$J269,$K269),'Brands (Enc)'!$C$2:$D$2699,2,FALSE),"Not Mapped")))))</f>
        <v>SAPPORO</v>
      </c>
      <c r="S269" t="str">
        <f>IF($B269="","",IFERROR(VLOOKUP(VALUE($B269),'Customers Table (Enc)'!$A:$I,9,FALSE),"Not Found"))</f>
        <v>Morris</v>
      </c>
      <c r="T269" t="str">
        <f t="shared" si="16"/>
        <v>MORRIS 1</v>
      </c>
      <c r="U269" t="str">
        <f t="shared" si="17"/>
        <v>SAPPORO|MORRIS 1</v>
      </c>
      <c r="V269" t="str">
        <f>IF($B269="","",IF(R269="No Encompass Match","THEM",IF(R269="Not Mapped","Unable to Determine",IF(T269="SALES","Unable to Determine",IFERROR(INDEX('Master - US vs THEM'!$F:$F,MATCH(U269,'Master - US vs THEM'!$G:$G,0)),"No Territory Data")))))</f>
        <v>US</v>
      </c>
      <c r="W269" t="str">
        <f t="shared" si="18"/>
        <v>OK</v>
      </c>
      <c r="X269" t="str">
        <f t="shared" si="19"/>
        <v>US</v>
      </c>
    </row>
    <row r="270" spans="1:24" x14ac:dyDescent="0.2">
      <c r="A270">
        <v>269</v>
      </c>
      <c r="B270" t="s">
        <v>812</v>
      </c>
      <c r="C270" t="s">
        <v>813</v>
      </c>
      <c r="D270" t="s">
        <v>67</v>
      </c>
      <c r="E270" t="s">
        <v>814</v>
      </c>
      <c r="F270" t="s">
        <v>597</v>
      </c>
      <c r="G270" t="s">
        <v>815</v>
      </c>
      <c r="H270" t="s">
        <v>8</v>
      </c>
      <c r="I270" t="s">
        <v>71</v>
      </c>
      <c r="J270" t="s">
        <v>294</v>
      </c>
      <c r="K270" t="s">
        <v>295</v>
      </c>
      <c r="L270" t="s">
        <v>215</v>
      </c>
      <c r="M270">
        <v>1</v>
      </c>
      <c r="N270" t="s">
        <v>875</v>
      </c>
      <c r="O270" t="str">
        <f>IF($B270="","",IFERROR(IF(ISNUMBER(MATCH($K270,'Brand Family Territory (Enc)'!$A$2:$A$296,0)),$K270,""),""))</f>
        <v/>
      </c>
      <c r="P270" t="str">
        <f>IF($B270="","",IFERROR(INDEX('Brand Crosswalk'!$F$2:$F$200,MATCH($K270,'Brand Crosswalk'!$A$2:$A$200,0)),"Not in Crosswalk"))</f>
        <v>Mapped</v>
      </c>
      <c r="Q270" t="str">
        <f>IF($B270="","",IFERROR(INDEX('Brand Crosswalk'!$C$2:$C$200,MATCH($K270,'Brand Crosswalk'!$A$2:$A$200,0)),""))</f>
        <v>New Belgium Brewing Company</v>
      </c>
      <c r="R270" t="str">
        <f>IF($B270="","",IF(O270&lt;&gt;"",O270,IF(P270="Mapped",Q270,IF(P270="No Encompass Match","No Encompass Match",IFERROR(VLOOKUP(IF($K270="",$J270,$K270),'Brands (Enc)'!$C$2:$D$2699,2,FALSE),"Not Mapped")))))</f>
        <v>New Belgium Brewing Company</v>
      </c>
      <c r="S270" t="str">
        <f>IF($B270="","",IFERROR(VLOOKUP(VALUE($B270),'Customers Table (Enc)'!$A:$I,9,FALSE),"Not Found"))</f>
        <v>Morris</v>
      </c>
      <c r="T270" t="str">
        <f t="shared" si="16"/>
        <v>MORRIS 1</v>
      </c>
      <c r="U270" t="str">
        <f t="shared" si="17"/>
        <v>New Belgium Brewing Company|MORRIS 1</v>
      </c>
      <c r="V270" t="str">
        <f>IF($B270="","",IF(R270="No Encompass Match","THEM",IF(R270="Not Mapped","Unable to Determine",IF(T270="SALES","Unable to Determine",IFERROR(INDEX('Master - US vs THEM'!$F:$F,MATCH(U270,'Master - US vs THEM'!$G:$G,0)),"No Territory Data")))))</f>
        <v>US</v>
      </c>
      <c r="W270" t="str">
        <f t="shared" si="18"/>
        <v>OK</v>
      </c>
      <c r="X270" t="str">
        <f t="shared" si="19"/>
        <v>US</v>
      </c>
    </row>
    <row r="271" spans="1:24" x14ac:dyDescent="0.2">
      <c r="A271">
        <v>270</v>
      </c>
      <c r="B271" t="s">
        <v>812</v>
      </c>
      <c r="C271" t="s">
        <v>813</v>
      </c>
      <c r="D271" t="s">
        <v>67</v>
      </c>
      <c r="E271" t="s">
        <v>814</v>
      </c>
      <c r="F271" t="s">
        <v>597</v>
      </c>
      <c r="G271" t="s">
        <v>815</v>
      </c>
      <c r="H271" t="s">
        <v>8</v>
      </c>
      <c r="I271" t="s">
        <v>71</v>
      </c>
      <c r="J271" t="s">
        <v>816</v>
      </c>
      <c r="K271" t="s">
        <v>214</v>
      </c>
      <c r="L271" t="s">
        <v>215</v>
      </c>
      <c r="M271">
        <v>1</v>
      </c>
      <c r="N271" t="s">
        <v>21</v>
      </c>
      <c r="O271" t="str">
        <f>IF($B271="","",IFERROR(IF(ISNUMBER(MATCH($K271,'Brand Family Territory (Enc)'!$A$2:$A$296,0)),$K271,""),""))</f>
        <v/>
      </c>
      <c r="P271" t="str">
        <f>IF($B271="","",IFERROR(INDEX('Brand Crosswalk'!$F$2:$F$200,MATCH($K271,'Brand Crosswalk'!$A$2:$A$200,0)),"Not in Crosswalk"))</f>
        <v>Mapped</v>
      </c>
      <c r="Q271" t="str">
        <f>IF($B271="","",IFERROR(INDEX('Brand Crosswalk'!$C$2:$C$200,MATCH($K271,'Brand Crosswalk'!$A$2:$A$200,0)),""))</f>
        <v>New Belgium Brewing Company</v>
      </c>
      <c r="R271" t="str">
        <f>IF($B271="","",IF(O271&lt;&gt;"",O271,IF(P271="Mapped",Q271,IF(P271="No Encompass Match","No Encompass Match",IFERROR(VLOOKUP(IF($K271="",$J271,$K271),'Brands (Enc)'!$C$2:$D$2699,2,FALSE),"Not Mapped")))))</f>
        <v>New Belgium Brewing Company</v>
      </c>
      <c r="S271" t="str">
        <f>IF($B271="","",IFERROR(VLOOKUP(VALUE($B271),'Customers Table (Enc)'!$A:$I,9,FALSE),"Not Found"))</f>
        <v>Morris</v>
      </c>
      <c r="T271" t="str">
        <f t="shared" si="16"/>
        <v>MORRIS 1</v>
      </c>
      <c r="U271" t="str">
        <f t="shared" si="17"/>
        <v>New Belgium Brewing Company|MORRIS 1</v>
      </c>
      <c r="V271" t="str">
        <f>IF($B271="","",IF(R271="No Encompass Match","THEM",IF(R271="Not Mapped","Unable to Determine",IF(T271="SALES","Unable to Determine",IFERROR(INDEX('Master - US vs THEM'!$F:$F,MATCH(U271,'Master - US vs THEM'!$G:$G,0)),"No Territory Data")))))</f>
        <v>US</v>
      </c>
      <c r="W271" t="str">
        <f t="shared" si="18"/>
        <v>MISMATCH</v>
      </c>
      <c r="X271" t="str">
        <f t="shared" si="19"/>
        <v>US</v>
      </c>
    </row>
    <row r="272" spans="1:24" x14ac:dyDescent="0.2">
      <c r="A272">
        <v>271</v>
      </c>
      <c r="B272" t="s">
        <v>2148</v>
      </c>
      <c r="C272" t="s">
        <v>2149</v>
      </c>
      <c r="D272" t="s">
        <v>48</v>
      </c>
      <c r="E272" t="s">
        <v>2150</v>
      </c>
      <c r="F272" t="s">
        <v>924</v>
      </c>
      <c r="G272" t="s">
        <v>2151</v>
      </c>
      <c r="H272" t="s">
        <v>8</v>
      </c>
      <c r="I272" t="s">
        <v>85</v>
      </c>
      <c r="J272" t="s">
        <v>227</v>
      </c>
      <c r="K272" t="s">
        <v>209</v>
      </c>
      <c r="L272" t="s">
        <v>210</v>
      </c>
      <c r="M272">
        <v>1</v>
      </c>
      <c r="N272" t="s">
        <v>875</v>
      </c>
      <c r="O272" t="str">
        <f>IF($B272="","",IFERROR(IF(ISNUMBER(MATCH($K272,'Brand Family Territory (Enc)'!$A$2:$A$296,0)),$K272,""),""))</f>
        <v/>
      </c>
      <c r="P272" t="str">
        <f>IF($B272="","",IFERROR(INDEX('Brand Crosswalk'!$F$2:$F$200,MATCH($K272,'Brand Crosswalk'!$A$2:$A$200,0)),"Not in Crosswalk"))</f>
        <v>Mapped</v>
      </c>
      <c r="Q272" t="str">
        <f>IF($B272="","",IFERROR(INDEX('Brand Crosswalk'!$C$2:$C$200,MATCH($K272,'Brand Crosswalk'!$A$2:$A$200,0)),""))</f>
        <v>Cape May</v>
      </c>
      <c r="R272" t="str">
        <f>IF($B272="","",IF(O272&lt;&gt;"",O272,IF(P272="Mapped",Q272,IF(P272="No Encompass Match","No Encompass Match",IFERROR(VLOOKUP(IF($K272="",$J272,$K272),'Brands (Enc)'!$C$2:$D$2699,2,FALSE),"Not Mapped")))))</f>
        <v>Cape May</v>
      </c>
      <c r="S272" t="str">
        <f>IF($B272="","",IFERROR(VLOOKUP(VALUE($B272),'Customers Table (Enc)'!$A:$I,9,FALSE),"Not Found"))</f>
        <v>Bergen</v>
      </c>
      <c r="T272" t="str">
        <f t="shared" si="16"/>
        <v>BERGEN</v>
      </c>
      <c r="U272" t="str">
        <f t="shared" si="17"/>
        <v>Cape May|BERGEN</v>
      </c>
      <c r="V272" t="str">
        <f>IF($B272="","",IF(R272="No Encompass Match","THEM",IF(R272="Not Mapped","Unable to Determine",IF(T272="SALES","Unable to Determine",IFERROR(INDEX('Master - US vs THEM'!$F:$F,MATCH(U272,'Master - US vs THEM'!$G:$G,0)),"No Territory Data")))))</f>
        <v>US</v>
      </c>
      <c r="W272" t="str">
        <f t="shared" si="18"/>
        <v>OK</v>
      </c>
      <c r="X272" t="str">
        <f t="shared" si="19"/>
        <v>US</v>
      </c>
    </row>
    <row r="273" spans="1:24" x14ac:dyDescent="0.2">
      <c r="A273">
        <v>272</v>
      </c>
      <c r="B273" t="s">
        <v>2148</v>
      </c>
      <c r="C273" t="s">
        <v>2149</v>
      </c>
      <c r="D273" t="s">
        <v>48</v>
      </c>
      <c r="E273" t="s">
        <v>2150</v>
      </c>
      <c r="F273" t="s">
        <v>924</v>
      </c>
      <c r="G273" t="s">
        <v>2151</v>
      </c>
      <c r="H273" t="s">
        <v>8</v>
      </c>
      <c r="I273" t="s">
        <v>85</v>
      </c>
      <c r="J273" t="s">
        <v>142</v>
      </c>
      <c r="K273" t="s">
        <v>143</v>
      </c>
      <c r="L273" t="s">
        <v>141</v>
      </c>
      <c r="M273">
        <v>1</v>
      </c>
      <c r="N273" t="s">
        <v>875</v>
      </c>
      <c r="O273" t="str">
        <f>IF($B273="","",IFERROR(IF(ISNUMBER(MATCH($K273,'Brand Family Territory (Enc)'!$A$2:$A$296,0)),$K273,""),""))</f>
        <v/>
      </c>
      <c r="P273" t="str">
        <f>IF($B273="","",IFERROR(INDEX('Brand Crosswalk'!$F$2:$F$200,MATCH($K273,'Brand Crosswalk'!$A$2:$A$200,0)),"Not in Crosswalk"))</f>
        <v>Mapped</v>
      </c>
      <c r="Q273" t="str">
        <f>IF($B273="","",IFERROR(INDEX('Brand Crosswalk'!$C$2:$C$200,MATCH($K273,'Brand Crosswalk'!$A$2:$A$200,0)),""))</f>
        <v>Lite</v>
      </c>
      <c r="R273" t="str">
        <f>IF($B273="","",IF(O273&lt;&gt;"",O273,IF(P273="Mapped",Q273,IF(P273="No Encompass Match","No Encompass Match",IFERROR(VLOOKUP(IF($K273="",$J273,$K273),'Brands (Enc)'!$C$2:$D$2699,2,FALSE),"Not Mapped")))))</f>
        <v>Lite</v>
      </c>
      <c r="S273" t="str">
        <f>IF($B273="","",IFERROR(VLOOKUP(VALUE($B273),'Customers Table (Enc)'!$A:$I,9,FALSE),"Not Found"))</f>
        <v>Bergen</v>
      </c>
      <c r="T273" t="str">
        <f t="shared" si="16"/>
        <v>BERGEN</v>
      </c>
      <c r="U273" t="str">
        <f t="shared" si="17"/>
        <v>Lite|BERGEN</v>
      </c>
      <c r="V273" t="str">
        <f>IF($B273="","",IF(R273="No Encompass Match","THEM",IF(R273="Not Mapped","Unable to Determine",IF(T273="SALES","Unable to Determine",IFERROR(INDEX('Master - US vs THEM'!$F:$F,MATCH(U273,'Master - US vs THEM'!$G:$G,0)),"No Territory Data")))))</f>
        <v>US</v>
      </c>
      <c r="W273" t="str">
        <f t="shared" si="18"/>
        <v>OK</v>
      </c>
      <c r="X273" t="str">
        <f t="shared" si="19"/>
        <v>US</v>
      </c>
    </row>
    <row r="274" spans="1:24" x14ac:dyDescent="0.2">
      <c r="A274">
        <v>273</v>
      </c>
      <c r="B274" t="s">
        <v>2148</v>
      </c>
      <c r="C274" t="s">
        <v>2149</v>
      </c>
      <c r="D274" t="s">
        <v>48</v>
      </c>
      <c r="E274" t="s">
        <v>2150</v>
      </c>
      <c r="F274" t="s">
        <v>924</v>
      </c>
      <c r="G274" t="s">
        <v>2151</v>
      </c>
      <c r="H274" t="s">
        <v>8</v>
      </c>
      <c r="I274" t="s">
        <v>85</v>
      </c>
      <c r="J274" t="s">
        <v>181</v>
      </c>
      <c r="K274" t="s">
        <v>182</v>
      </c>
      <c r="L274" t="s">
        <v>24</v>
      </c>
      <c r="M274">
        <v>1</v>
      </c>
      <c r="N274" t="s">
        <v>875</v>
      </c>
      <c r="O274" t="str">
        <f>IF($B274="","",IFERROR(IF(ISNUMBER(MATCH($K274,'Brand Family Territory (Enc)'!$A$2:$A$296,0)),$K274,""),""))</f>
        <v/>
      </c>
      <c r="P274" t="str">
        <f>IF($B274="","",IFERROR(INDEX('Brand Crosswalk'!$F$2:$F$200,MATCH($K274,'Brand Crosswalk'!$A$2:$A$200,0)),"Not in Crosswalk"))</f>
        <v>Mapped</v>
      </c>
      <c r="Q274" t="str">
        <f>IF($B274="","",IFERROR(INDEX('Brand Crosswalk'!$C$2:$C$200,MATCH($K274,'Brand Crosswalk'!$A$2:$A$200,0)),""))</f>
        <v>Modelo Especial</v>
      </c>
      <c r="R274" t="str">
        <f>IF($B274="","",IF(O274&lt;&gt;"",O274,IF(P274="Mapped",Q274,IF(P274="No Encompass Match","No Encompass Match",IFERROR(VLOOKUP(IF($K274="",$J274,$K274),'Brands (Enc)'!$C$2:$D$2699,2,FALSE),"Not Mapped")))))</f>
        <v>Modelo Especial</v>
      </c>
      <c r="S274" t="str">
        <f>IF($B274="","",IFERROR(VLOOKUP(VALUE($B274),'Customers Table (Enc)'!$A:$I,9,FALSE),"Not Found"))</f>
        <v>Bergen</v>
      </c>
      <c r="T274" t="str">
        <f t="shared" si="16"/>
        <v>BERGEN</v>
      </c>
      <c r="U274" t="str">
        <f t="shared" si="17"/>
        <v>Modelo Especial|BERGEN</v>
      </c>
      <c r="V274" t="str">
        <f>IF($B274="","",IF(R274="No Encompass Match","THEM",IF(R274="Not Mapped","Unable to Determine",IF(T274="SALES","Unable to Determine",IFERROR(INDEX('Master - US vs THEM'!$F:$F,MATCH(U274,'Master - US vs THEM'!$G:$G,0)),"No Territory Data")))))</f>
        <v>US</v>
      </c>
      <c r="W274" t="str">
        <f t="shared" si="18"/>
        <v>OK</v>
      </c>
      <c r="X274" t="str">
        <f t="shared" si="19"/>
        <v>US</v>
      </c>
    </row>
    <row r="275" spans="1:24" x14ac:dyDescent="0.2">
      <c r="A275">
        <v>274</v>
      </c>
      <c r="B275" t="s">
        <v>2148</v>
      </c>
      <c r="C275" t="s">
        <v>2149</v>
      </c>
      <c r="D275" t="s">
        <v>48</v>
      </c>
      <c r="E275" t="s">
        <v>2150</v>
      </c>
      <c r="F275" t="s">
        <v>924</v>
      </c>
      <c r="G275" t="s">
        <v>2151</v>
      </c>
      <c r="H275" t="s">
        <v>8</v>
      </c>
      <c r="I275" t="s">
        <v>85</v>
      </c>
      <c r="J275" t="s">
        <v>535</v>
      </c>
      <c r="K275" t="s">
        <v>358</v>
      </c>
      <c r="L275" t="s">
        <v>155</v>
      </c>
      <c r="M275">
        <v>1</v>
      </c>
      <c r="N275" t="s">
        <v>875</v>
      </c>
      <c r="O275" t="str">
        <f>IF($B275="","",IFERROR(IF(ISNUMBER(MATCH($K275,'Brand Family Territory (Enc)'!$A$2:$A$296,0)),$K275,""),""))</f>
        <v/>
      </c>
      <c r="P275" t="str">
        <f>IF($B275="","",IFERROR(INDEX('Brand Crosswalk'!$F$2:$F$200,MATCH($K275,'Brand Crosswalk'!$A$2:$A$200,0)),"Not in Crosswalk"))</f>
        <v>Mapped</v>
      </c>
      <c r="Q275" t="str">
        <f>IF($B275="","",IFERROR(INDEX('Brand Crosswalk'!$C$2:$C$200,MATCH($K275,'Brand Crosswalk'!$A$2:$A$200,0)),""))</f>
        <v>Samuel Adams</v>
      </c>
      <c r="R275" t="str">
        <f>IF($B275="","",IF(O275&lt;&gt;"",O275,IF(P275="Mapped",Q275,IF(P275="No Encompass Match","No Encompass Match",IFERROR(VLOOKUP(IF($K275="",$J275,$K275),'Brands (Enc)'!$C$2:$D$2699,2,FALSE),"Not Mapped")))))</f>
        <v>Samuel Adams</v>
      </c>
      <c r="S275" t="str">
        <f>IF($B275="","",IFERROR(VLOOKUP(VALUE($B275),'Customers Table (Enc)'!$A:$I,9,FALSE),"Not Found"))</f>
        <v>Bergen</v>
      </c>
      <c r="T275" t="str">
        <f t="shared" si="16"/>
        <v>BERGEN</v>
      </c>
      <c r="U275" t="str">
        <f t="shared" si="17"/>
        <v>Samuel Adams|BERGEN</v>
      </c>
      <c r="V275" t="str">
        <f>IF($B275="","",IF(R275="No Encompass Match","THEM",IF(R275="Not Mapped","Unable to Determine",IF(T275="SALES","Unable to Determine",IFERROR(INDEX('Master - US vs THEM'!$F:$F,MATCH(U275,'Master - US vs THEM'!$G:$G,0)),"No Territory Data")))))</f>
        <v>US</v>
      </c>
      <c r="W275" t="str">
        <f t="shared" si="18"/>
        <v>OK</v>
      </c>
      <c r="X275" t="str">
        <f t="shared" si="19"/>
        <v>US</v>
      </c>
    </row>
    <row r="276" spans="1:24" x14ac:dyDescent="0.2">
      <c r="A276">
        <v>275</v>
      </c>
      <c r="B276" t="s">
        <v>2148</v>
      </c>
      <c r="C276" t="s">
        <v>2149</v>
      </c>
      <c r="D276" t="s">
        <v>48</v>
      </c>
      <c r="E276" t="s">
        <v>2150</v>
      </c>
      <c r="F276" t="s">
        <v>924</v>
      </c>
      <c r="G276" t="s">
        <v>2151</v>
      </c>
      <c r="H276" t="s">
        <v>8</v>
      </c>
      <c r="I276" t="s">
        <v>85</v>
      </c>
      <c r="J276" t="s">
        <v>44</v>
      </c>
      <c r="K276" t="s">
        <v>44</v>
      </c>
      <c r="L276" t="s">
        <v>45</v>
      </c>
      <c r="M276">
        <v>1</v>
      </c>
      <c r="N276" t="s">
        <v>875</v>
      </c>
      <c r="O276" t="str">
        <f>IF($B276="","",IFERROR(IF(ISNUMBER(MATCH($K276,'Brand Family Territory (Enc)'!$A$2:$A$296,0)),$K276,""),""))</f>
        <v/>
      </c>
      <c r="P276" t="str">
        <f>IF($B276="","",IFERROR(INDEX('Brand Crosswalk'!$F$2:$F$200,MATCH($K276,'Brand Crosswalk'!$A$2:$A$200,0)),"Not in Crosswalk"))</f>
        <v>Mapped</v>
      </c>
      <c r="Q276" t="str">
        <f>IF($B276="","",IFERROR(INDEX('Brand Crosswalk'!$C$2:$C$200,MATCH($K276,'Brand Crosswalk'!$A$2:$A$200,0)),""))</f>
        <v>Dg Yuengling Inc</v>
      </c>
      <c r="R276" t="str">
        <f>IF($B276="","",IF(O276&lt;&gt;"",O276,IF(P276="Mapped",Q276,IF(P276="No Encompass Match","No Encompass Match",IFERROR(VLOOKUP(IF($K276="",$J276,$K276),'Brands (Enc)'!$C$2:$D$2699,2,FALSE),"Not Mapped")))))</f>
        <v>Dg Yuengling Inc</v>
      </c>
      <c r="S276" t="str">
        <f>IF($B276="","",IFERROR(VLOOKUP(VALUE($B276),'Customers Table (Enc)'!$A:$I,9,FALSE),"Not Found"))</f>
        <v>Bergen</v>
      </c>
      <c r="T276" t="str">
        <f t="shared" si="16"/>
        <v>BERGEN</v>
      </c>
      <c r="U276" t="str">
        <f t="shared" si="17"/>
        <v>Dg Yuengling Inc|BERGEN</v>
      </c>
      <c r="V276" t="str">
        <f>IF($B276="","",IF(R276="No Encompass Match","THEM",IF(R276="Not Mapped","Unable to Determine",IF(T276="SALES","Unable to Determine",IFERROR(INDEX('Master - US vs THEM'!$F:$F,MATCH(U276,'Master - US vs THEM'!$G:$G,0)),"No Territory Data")))))</f>
        <v>US</v>
      </c>
      <c r="W276" t="str">
        <f t="shared" si="18"/>
        <v>OK</v>
      </c>
      <c r="X276" t="str">
        <f t="shared" si="19"/>
        <v>US</v>
      </c>
    </row>
    <row r="277" spans="1:24" x14ac:dyDescent="0.2">
      <c r="A277">
        <v>276</v>
      </c>
      <c r="B277" t="s">
        <v>2148</v>
      </c>
      <c r="C277" t="s">
        <v>2149</v>
      </c>
      <c r="D277" t="s">
        <v>48</v>
      </c>
      <c r="E277" t="s">
        <v>2150</v>
      </c>
      <c r="F277" t="s">
        <v>924</v>
      </c>
      <c r="G277" t="s">
        <v>2151</v>
      </c>
      <c r="H277" t="s">
        <v>8</v>
      </c>
      <c r="I277" t="s">
        <v>85</v>
      </c>
      <c r="J277" t="s">
        <v>1131</v>
      </c>
      <c r="K277" t="s">
        <v>158</v>
      </c>
      <c r="L277" t="s">
        <v>155</v>
      </c>
      <c r="M277">
        <v>1</v>
      </c>
      <c r="N277" t="s">
        <v>875</v>
      </c>
      <c r="O277" t="str">
        <f>IF($B277="","",IFERROR(IF(ISNUMBER(MATCH($K277,'Brand Family Territory (Enc)'!$A$2:$A$296,0)),$K277,""),""))</f>
        <v/>
      </c>
      <c r="P277" t="str">
        <f>IF($B277="","",IFERROR(INDEX('Brand Crosswalk'!$F$2:$F$200,MATCH($K277,'Brand Crosswalk'!$A$2:$A$200,0)),"Not in Crosswalk"))</f>
        <v>Mapped</v>
      </c>
      <c r="Q277" t="str">
        <f>IF($B277="","",IFERROR(INDEX('Brand Crosswalk'!$C$2:$C$200,MATCH($K277,'Brand Crosswalk'!$A$2:$A$200,0)),""))</f>
        <v>Dogfish Head Beer</v>
      </c>
      <c r="R277" t="str">
        <f>IF($B277="","",IF(O277&lt;&gt;"",O277,IF(P277="Mapped",Q277,IF(P277="No Encompass Match","No Encompass Match",IFERROR(VLOOKUP(IF($K277="",$J277,$K277),'Brands (Enc)'!$C$2:$D$2699,2,FALSE),"Not Mapped")))))</f>
        <v>Dogfish Head Beer</v>
      </c>
      <c r="S277" t="str">
        <f>IF($B277="","",IFERROR(VLOOKUP(VALUE($B277),'Customers Table (Enc)'!$A:$I,9,FALSE),"Not Found"))</f>
        <v>Bergen</v>
      </c>
      <c r="T277" t="str">
        <f t="shared" si="16"/>
        <v>BERGEN</v>
      </c>
      <c r="U277" t="str">
        <f t="shared" si="17"/>
        <v>Dogfish Head Beer|BERGEN</v>
      </c>
      <c r="V277" t="str">
        <f>IF($B277="","",IF(R277="No Encompass Match","THEM",IF(R277="Not Mapped","Unable to Determine",IF(T277="SALES","Unable to Determine",IFERROR(INDEX('Master - US vs THEM'!$F:$F,MATCH(U277,'Master - US vs THEM'!$G:$G,0)),"No Territory Data")))))</f>
        <v>US</v>
      </c>
      <c r="W277" t="str">
        <f t="shared" si="18"/>
        <v>OK</v>
      </c>
      <c r="X277" t="str">
        <f t="shared" si="19"/>
        <v>US</v>
      </c>
    </row>
    <row r="278" spans="1:24" x14ac:dyDescent="0.2">
      <c r="A278">
        <v>277</v>
      </c>
      <c r="B278" t="s">
        <v>2148</v>
      </c>
      <c r="C278" t="s">
        <v>2149</v>
      </c>
      <c r="D278" t="s">
        <v>48</v>
      </c>
      <c r="E278" t="s">
        <v>2150</v>
      </c>
      <c r="F278" t="s">
        <v>924</v>
      </c>
      <c r="G278" t="s">
        <v>2151</v>
      </c>
      <c r="H278" t="s">
        <v>8</v>
      </c>
      <c r="I278" t="s">
        <v>85</v>
      </c>
      <c r="J278" t="s">
        <v>144</v>
      </c>
      <c r="K278" t="s">
        <v>145</v>
      </c>
      <c r="L278" t="s">
        <v>141</v>
      </c>
      <c r="M278">
        <v>1</v>
      </c>
      <c r="N278" t="s">
        <v>875</v>
      </c>
      <c r="O278" t="str">
        <f>IF($B278="","",IFERROR(IF(ISNUMBER(MATCH($K278,'Brand Family Territory (Enc)'!$A$2:$A$296,0)),$K278,""),""))</f>
        <v>COORS LIGHT</v>
      </c>
      <c r="P278" t="str">
        <f>IF($B278="","",IFERROR(INDEX('Brand Crosswalk'!$F$2:$F$200,MATCH($K278,'Brand Crosswalk'!$A$2:$A$200,0)),"Not in Crosswalk"))</f>
        <v>Not in Crosswalk</v>
      </c>
      <c r="Q278" t="str">
        <f>IF($B278="","",IFERROR(INDEX('Brand Crosswalk'!$C$2:$C$200,MATCH($K278,'Brand Crosswalk'!$A$2:$A$200,0)),""))</f>
        <v/>
      </c>
      <c r="R278" t="str">
        <f>IF($B278="","",IF(O278&lt;&gt;"",O278,IF(P278="Mapped",Q278,IF(P278="No Encompass Match","No Encompass Match",IFERROR(VLOOKUP(IF($K278="",$J278,$K278),'Brands (Enc)'!$C$2:$D$2699,2,FALSE),"Not Mapped")))))</f>
        <v>COORS LIGHT</v>
      </c>
      <c r="S278" t="str">
        <f>IF($B278="","",IFERROR(VLOOKUP(VALUE($B278),'Customers Table (Enc)'!$A:$I,9,FALSE),"Not Found"))</f>
        <v>Bergen</v>
      </c>
      <c r="T278" t="str">
        <f t="shared" si="16"/>
        <v>BERGEN</v>
      </c>
      <c r="U278" t="str">
        <f t="shared" si="17"/>
        <v>COORS LIGHT|BERGEN</v>
      </c>
      <c r="V278" t="str">
        <f>IF($B278="","",IF(R278="No Encompass Match","THEM",IF(R278="Not Mapped","Unable to Determine",IF(T278="SALES","Unable to Determine",IFERROR(INDEX('Master - US vs THEM'!$F:$F,MATCH(U278,'Master - US vs THEM'!$G:$G,0)),"No Territory Data")))))</f>
        <v>US</v>
      </c>
      <c r="W278" t="str">
        <f t="shared" si="18"/>
        <v>OK</v>
      </c>
      <c r="X278" t="str">
        <f t="shared" si="19"/>
        <v>US</v>
      </c>
    </row>
    <row r="279" spans="1:24" x14ac:dyDescent="0.2">
      <c r="A279">
        <v>278</v>
      </c>
      <c r="B279" t="s">
        <v>2148</v>
      </c>
      <c r="C279" t="s">
        <v>2149</v>
      </c>
      <c r="D279" t="s">
        <v>48</v>
      </c>
      <c r="E279" t="s">
        <v>2150</v>
      </c>
      <c r="F279" t="s">
        <v>924</v>
      </c>
      <c r="G279" t="s">
        <v>2151</v>
      </c>
      <c r="H279" t="s">
        <v>8</v>
      </c>
      <c r="I279" t="s">
        <v>85</v>
      </c>
      <c r="J279" t="s">
        <v>2086</v>
      </c>
      <c r="K279" t="s">
        <v>166</v>
      </c>
      <c r="L279" t="s">
        <v>141</v>
      </c>
      <c r="M279">
        <v>1</v>
      </c>
      <c r="N279" t="s">
        <v>875</v>
      </c>
      <c r="O279" t="str">
        <f>IF($B279="","",IFERROR(IF(ISNUMBER(MATCH($K279,'Brand Family Territory (Enc)'!$A$2:$A$296,0)),$K279,""),""))</f>
        <v>BLUE MOON</v>
      </c>
      <c r="P279" t="str">
        <f>IF($B279="","",IFERROR(INDEX('Brand Crosswalk'!$F$2:$F$200,MATCH($K279,'Brand Crosswalk'!$A$2:$A$200,0)),"Not in Crosswalk"))</f>
        <v>Not in Crosswalk</v>
      </c>
      <c r="Q279" t="str">
        <f>IF($B279="","",IFERROR(INDEX('Brand Crosswalk'!$C$2:$C$200,MATCH($K279,'Brand Crosswalk'!$A$2:$A$200,0)),""))</f>
        <v/>
      </c>
      <c r="R279" t="str">
        <f>IF($B279="","",IF(O279&lt;&gt;"",O279,IF(P279="Mapped",Q279,IF(P279="No Encompass Match","No Encompass Match",IFERROR(VLOOKUP(IF($K279="",$J279,$K279),'Brands (Enc)'!$C$2:$D$2699,2,FALSE),"Not Mapped")))))</f>
        <v>BLUE MOON</v>
      </c>
      <c r="S279" t="str">
        <f>IF($B279="","",IFERROR(VLOOKUP(VALUE($B279),'Customers Table (Enc)'!$A:$I,9,FALSE),"Not Found"))</f>
        <v>Bergen</v>
      </c>
      <c r="T279" t="str">
        <f t="shared" si="16"/>
        <v>BERGEN</v>
      </c>
      <c r="U279" t="str">
        <f t="shared" si="17"/>
        <v>BLUE MOON|BERGEN</v>
      </c>
      <c r="V279" t="str">
        <f>IF($B279="","",IF(R279="No Encompass Match","THEM",IF(R279="Not Mapped","Unable to Determine",IF(T279="SALES","Unable to Determine",IFERROR(INDEX('Master - US vs THEM'!$F:$F,MATCH(U279,'Master - US vs THEM'!$G:$G,0)),"No Territory Data")))))</f>
        <v>US</v>
      </c>
      <c r="W279" t="str">
        <f t="shared" si="18"/>
        <v>OK</v>
      </c>
      <c r="X279" t="str">
        <f t="shared" si="19"/>
        <v>US</v>
      </c>
    </row>
    <row r="280" spans="1:24" x14ac:dyDescent="0.2">
      <c r="A280">
        <v>279</v>
      </c>
      <c r="B280" t="s">
        <v>2152</v>
      </c>
      <c r="C280" t="s">
        <v>2153</v>
      </c>
      <c r="D280" t="s">
        <v>123</v>
      </c>
      <c r="E280" t="s">
        <v>2154</v>
      </c>
      <c r="F280" t="s">
        <v>125</v>
      </c>
      <c r="G280" t="s">
        <v>2155</v>
      </c>
      <c r="H280" t="s">
        <v>8</v>
      </c>
      <c r="I280" t="s">
        <v>319</v>
      </c>
      <c r="J280" t="s">
        <v>144</v>
      </c>
      <c r="K280" t="s">
        <v>145</v>
      </c>
      <c r="L280" t="s">
        <v>141</v>
      </c>
      <c r="M280">
        <v>1</v>
      </c>
      <c r="N280" t="s">
        <v>875</v>
      </c>
      <c r="O280" t="str">
        <f>IF($B280="","",IFERROR(IF(ISNUMBER(MATCH($K280,'Brand Family Territory (Enc)'!$A$2:$A$296,0)),$K280,""),""))</f>
        <v>COORS LIGHT</v>
      </c>
      <c r="P280" t="str">
        <f>IF($B280="","",IFERROR(INDEX('Brand Crosswalk'!$F$2:$F$200,MATCH($K280,'Brand Crosswalk'!$A$2:$A$200,0)),"Not in Crosswalk"))</f>
        <v>Not in Crosswalk</v>
      </c>
      <c r="Q280" t="str">
        <f>IF($B280="","",IFERROR(INDEX('Brand Crosswalk'!$C$2:$C$200,MATCH($K280,'Brand Crosswalk'!$A$2:$A$200,0)),""))</f>
        <v/>
      </c>
      <c r="R280" t="str">
        <f>IF($B280="","",IF(O280&lt;&gt;"",O280,IF(P280="Mapped",Q280,IF(P280="No Encompass Match","No Encompass Match",IFERROR(VLOOKUP(IF($K280="",$J280,$K280),'Brands (Enc)'!$C$2:$D$2699,2,FALSE),"Not Mapped")))))</f>
        <v>COORS LIGHT</v>
      </c>
      <c r="S280" t="str">
        <f>IF($B280="","",IFERROR(VLOOKUP(VALUE($B280),'Customers Table (Enc)'!$A:$I,9,FALSE),"Not Found"))</f>
        <v>Passaic</v>
      </c>
      <c r="T280" t="str">
        <f t="shared" si="16"/>
        <v>PASSAIC</v>
      </c>
      <c r="U280" t="str">
        <f t="shared" si="17"/>
        <v>COORS LIGHT|PASSAIC</v>
      </c>
      <c r="V280" t="str">
        <f>IF($B280="","",IF(R280="No Encompass Match","THEM",IF(R280="Not Mapped","Unable to Determine",IF(T280="SALES","Unable to Determine",IFERROR(INDEX('Master - US vs THEM'!$F:$F,MATCH(U280,'Master - US vs THEM'!$G:$G,0)),"No Territory Data")))))</f>
        <v>US</v>
      </c>
      <c r="W280" t="str">
        <f t="shared" si="18"/>
        <v>OK</v>
      </c>
      <c r="X280" t="str">
        <f t="shared" si="19"/>
        <v>US</v>
      </c>
    </row>
    <row r="281" spans="1:24" x14ac:dyDescent="0.2">
      <c r="A281">
        <v>280</v>
      </c>
      <c r="B281" t="s">
        <v>2152</v>
      </c>
      <c r="C281" t="s">
        <v>2153</v>
      </c>
      <c r="D281" t="s">
        <v>123</v>
      </c>
      <c r="E281" t="s">
        <v>2154</v>
      </c>
      <c r="F281" t="s">
        <v>125</v>
      </c>
      <c r="G281" t="s">
        <v>2155</v>
      </c>
      <c r="H281" t="s">
        <v>8</v>
      </c>
      <c r="I281" t="s">
        <v>319</v>
      </c>
      <c r="J281" t="s">
        <v>142</v>
      </c>
      <c r="K281" t="s">
        <v>143</v>
      </c>
      <c r="L281" t="s">
        <v>141</v>
      </c>
      <c r="M281">
        <v>1</v>
      </c>
      <c r="N281" t="s">
        <v>875</v>
      </c>
      <c r="O281" t="str">
        <f>IF($B281="","",IFERROR(IF(ISNUMBER(MATCH($K281,'Brand Family Territory (Enc)'!$A$2:$A$296,0)),$K281,""),""))</f>
        <v/>
      </c>
      <c r="P281" t="str">
        <f>IF($B281="","",IFERROR(INDEX('Brand Crosswalk'!$F$2:$F$200,MATCH($K281,'Brand Crosswalk'!$A$2:$A$200,0)),"Not in Crosswalk"))</f>
        <v>Mapped</v>
      </c>
      <c r="Q281" t="str">
        <f>IF($B281="","",IFERROR(INDEX('Brand Crosswalk'!$C$2:$C$200,MATCH($K281,'Brand Crosswalk'!$A$2:$A$200,0)),""))</f>
        <v>Lite</v>
      </c>
      <c r="R281" t="str">
        <f>IF($B281="","",IF(O281&lt;&gt;"",O281,IF(P281="Mapped",Q281,IF(P281="No Encompass Match","No Encompass Match",IFERROR(VLOOKUP(IF($K281="",$J281,$K281),'Brands (Enc)'!$C$2:$D$2699,2,FALSE),"Not Mapped")))))</f>
        <v>Lite</v>
      </c>
      <c r="S281" t="str">
        <f>IF($B281="","",IFERROR(VLOOKUP(VALUE($B281),'Customers Table (Enc)'!$A:$I,9,FALSE),"Not Found"))</f>
        <v>Passaic</v>
      </c>
      <c r="T281" t="str">
        <f t="shared" si="16"/>
        <v>PASSAIC</v>
      </c>
      <c r="U281" t="str">
        <f t="shared" si="17"/>
        <v>Lite|PASSAIC</v>
      </c>
      <c r="V281" t="str">
        <f>IF($B281="","",IF(R281="No Encompass Match","THEM",IF(R281="Not Mapped","Unable to Determine",IF(T281="SALES","Unable to Determine",IFERROR(INDEX('Master - US vs THEM'!$F:$F,MATCH(U281,'Master - US vs THEM'!$G:$G,0)),"No Territory Data")))))</f>
        <v>US</v>
      </c>
      <c r="W281" t="str">
        <f t="shared" si="18"/>
        <v>OK</v>
      </c>
      <c r="X281" t="str">
        <f t="shared" si="19"/>
        <v>US</v>
      </c>
    </row>
    <row r="282" spans="1:24" x14ac:dyDescent="0.2">
      <c r="A282">
        <v>281</v>
      </c>
      <c r="B282" t="s">
        <v>2152</v>
      </c>
      <c r="C282" t="s">
        <v>2153</v>
      </c>
      <c r="D282" t="s">
        <v>123</v>
      </c>
      <c r="E282" t="s">
        <v>2154</v>
      </c>
      <c r="F282" t="s">
        <v>125</v>
      </c>
      <c r="G282" t="s">
        <v>2155</v>
      </c>
      <c r="H282" t="s">
        <v>8</v>
      </c>
      <c r="I282" t="s">
        <v>319</v>
      </c>
      <c r="J282" t="s">
        <v>44</v>
      </c>
      <c r="K282" t="s">
        <v>44</v>
      </c>
      <c r="L282" t="s">
        <v>45</v>
      </c>
      <c r="M282">
        <v>1</v>
      </c>
      <c r="N282" t="s">
        <v>875</v>
      </c>
      <c r="O282" t="str">
        <f>IF($B282="","",IFERROR(IF(ISNUMBER(MATCH($K282,'Brand Family Territory (Enc)'!$A$2:$A$296,0)),$K282,""),""))</f>
        <v/>
      </c>
      <c r="P282" t="str">
        <f>IF($B282="","",IFERROR(INDEX('Brand Crosswalk'!$F$2:$F$200,MATCH($K282,'Brand Crosswalk'!$A$2:$A$200,0)),"Not in Crosswalk"))</f>
        <v>Mapped</v>
      </c>
      <c r="Q282" t="str">
        <f>IF($B282="","",IFERROR(INDEX('Brand Crosswalk'!$C$2:$C$200,MATCH($K282,'Brand Crosswalk'!$A$2:$A$200,0)),""))</f>
        <v>Dg Yuengling Inc</v>
      </c>
      <c r="R282" t="str">
        <f>IF($B282="","",IF(O282&lt;&gt;"",O282,IF(P282="Mapped",Q282,IF(P282="No Encompass Match","No Encompass Match",IFERROR(VLOOKUP(IF($K282="",$J282,$K282),'Brands (Enc)'!$C$2:$D$2699,2,FALSE),"Not Mapped")))))</f>
        <v>Dg Yuengling Inc</v>
      </c>
      <c r="S282" t="str">
        <f>IF($B282="","",IFERROR(VLOOKUP(VALUE($B282),'Customers Table (Enc)'!$A:$I,9,FALSE),"Not Found"))</f>
        <v>Passaic</v>
      </c>
      <c r="T282" t="str">
        <f t="shared" si="16"/>
        <v>PASSAIC</v>
      </c>
      <c r="U282" t="str">
        <f t="shared" si="17"/>
        <v>Dg Yuengling Inc|PASSAIC</v>
      </c>
      <c r="V282" t="str">
        <f>IF($B282="","",IF(R282="No Encompass Match","THEM",IF(R282="Not Mapped","Unable to Determine",IF(T282="SALES","Unable to Determine",IFERROR(INDEX('Master - US vs THEM'!$F:$F,MATCH(U282,'Master - US vs THEM'!$G:$G,0)),"No Territory Data")))))</f>
        <v>US</v>
      </c>
      <c r="W282" t="str">
        <f t="shared" si="18"/>
        <v>OK</v>
      </c>
      <c r="X282" t="str">
        <f t="shared" si="19"/>
        <v>US</v>
      </c>
    </row>
    <row r="283" spans="1:24" x14ac:dyDescent="0.2">
      <c r="A283">
        <v>282</v>
      </c>
      <c r="B283" t="s">
        <v>2152</v>
      </c>
      <c r="C283" t="s">
        <v>2153</v>
      </c>
      <c r="D283" t="s">
        <v>123</v>
      </c>
      <c r="E283" t="s">
        <v>2154</v>
      </c>
      <c r="F283" t="s">
        <v>125</v>
      </c>
      <c r="G283" t="s">
        <v>2155</v>
      </c>
      <c r="H283" t="s">
        <v>8</v>
      </c>
      <c r="I283" t="s">
        <v>319</v>
      </c>
      <c r="J283" t="s">
        <v>181</v>
      </c>
      <c r="K283" t="s">
        <v>182</v>
      </c>
      <c r="L283" t="s">
        <v>24</v>
      </c>
      <c r="M283">
        <v>1</v>
      </c>
      <c r="N283" t="s">
        <v>875</v>
      </c>
      <c r="O283" t="str">
        <f>IF($B283="","",IFERROR(IF(ISNUMBER(MATCH($K283,'Brand Family Territory (Enc)'!$A$2:$A$296,0)),$K283,""),""))</f>
        <v/>
      </c>
      <c r="P283" t="str">
        <f>IF($B283="","",IFERROR(INDEX('Brand Crosswalk'!$F$2:$F$200,MATCH($K283,'Brand Crosswalk'!$A$2:$A$200,0)),"Not in Crosswalk"))</f>
        <v>Mapped</v>
      </c>
      <c r="Q283" t="str">
        <f>IF($B283="","",IFERROR(INDEX('Brand Crosswalk'!$C$2:$C$200,MATCH($K283,'Brand Crosswalk'!$A$2:$A$200,0)),""))</f>
        <v>Modelo Especial</v>
      </c>
      <c r="R283" t="str">
        <f>IF($B283="","",IF(O283&lt;&gt;"",O283,IF(P283="Mapped",Q283,IF(P283="No Encompass Match","No Encompass Match",IFERROR(VLOOKUP(IF($K283="",$J283,$K283),'Brands (Enc)'!$C$2:$D$2699,2,FALSE),"Not Mapped")))))</f>
        <v>Modelo Especial</v>
      </c>
      <c r="S283" t="str">
        <f>IF($B283="","",IFERROR(VLOOKUP(VALUE($B283),'Customers Table (Enc)'!$A:$I,9,FALSE),"Not Found"))</f>
        <v>Passaic</v>
      </c>
      <c r="T283" t="str">
        <f t="shared" si="16"/>
        <v>PASSAIC</v>
      </c>
      <c r="U283" t="str">
        <f t="shared" si="17"/>
        <v>Modelo Especial|PASSAIC</v>
      </c>
      <c r="V283" t="str">
        <f>IF($B283="","",IF(R283="No Encompass Match","THEM",IF(R283="Not Mapped","Unable to Determine",IF(T283="SALES","Unable to Determine",IFERROR(INDEX('Master - US vs THEM'!$F:$F,MATCH(U283,'Master - US vs THEM'!$G:$G,0)),"No Territory Data")))))</f>
        <v>US</v>
      </c>
      <c r="W283" t="str">
        <f t="shared" si="18"/>
        <v>OK</v>
      </c>
      <c r="X283" t="str">
        <f t="shared" si="19"/>
        <v>US</v>
      </c>
    </row>
    <row r="284" spans="1:24" x14ac:dyDescent="0.2">
      <c r="A284">
        <v>283</v>
      </c>
      <c r="B284" t="s">
        <v>2152</v>
      </c>
      <c r="C284" t="s">
        <v>2153</v>
      </c>
      <c r="D284" t="s">
        <v>123</v>
      </c>
      <c r="E284" t="s">
        <v>2154</v>
      </c>
      <c r="F284" t="s">
        <v>125</v>
      </c>
      <c r="G284" t="s">
        <v>2155</v>
      </c>
      <c r="H284" t="s">
        <v>8</v>
      </c>
      <c r="I284" t="s">
        <v>319</v>
      </c>
      <c r="J284" t="s">
        <v>22</v>
      </c>
      <c r="K284" t="s">
        <v>23</v>
      </c>
      <c r="L284" t="s">
        <v>24</v>
      </c>
      <c r="M284">
        <v>1</v>
      </c>
      <c r="N284" t="s">
        <v>875</v>
      </c>
      <c r="O284" t="str">
        <f>IF($B284="","",IFERROR(IF(ISNUMBER(MATCH($K284,'Brand Family Territory (Enc)'!$A$2:$A$296,0)),$K284,""),""))</f>
        <v/>
      </c>
      <c r="P284" t="str">
        <f>IF($B284="","",IFERROR(INDEX('Brand Crosswalk'!$F$2:$F$200,MATCH($K284,'Brand Crosswalk'!$A$2:$A$200,0)),"Not in Crosswalk"))</f>
        <v>Mapped</v>
      </c>
      <c r="Q284" t="str">
        <f>IF($B284="","",IFERROR(INDEX('Brand Crosswalk'!$C$2:$C$200,MATCH($K284,'Brand Crosswalk'!$A$2:$A$200,0)),""))</f>
        <v>Corona Extra</v>
      </c>
      <c r="R284" t="str">
        <f>IF($B284="","",IF(O284&lt;&gt;"",O284,IF(P284="Mapped",Q284,IF(P284="No Encompass Match","No Encompass Match",IFERROR(VLOOKUP(IF($K284="",$J284,$K284),'Brands (Enc)'!$C$2:$D$2699,2,FALSE),"Not Mapped")))))</f>
        <v>Corona Extra</v>
      </c>
      <c r="S284" t="str">
        <f>IF($B284="","",IFERROR(VLOOKUP(VALUE($B284),'Customers Table (Enc)'!$A:$I,9,FALSE),"Not Found"))</f>
        <v>Passaic</v>
      </c>
      <c r="T284" t="str">
        <f t="shared" si="16"/>
        <v>PASSAIC</v>
      </c>
      <c r="U284" t="str">
        <f t="shared" si="17"/>
        <v>Corona Extra|PASSAIC</v>
      </c>
      <c r="V284" t="str">
        <f>IF($B284="","",IF(R284="No Encompass Match","THEM",IF(R284="Not Mapped","Unable to Determine",IF(T284="SALES","Unable to Determine",IFERROR(INDEX('Master - US vs THEM'!$F:$F,MATCH(U284,'Master - US vs THEM'!$G:$G,0)),"No Territory Data")))))</f>
        <v>US</v>
      </c>
      <c r="W284" t="str">
        <f t="shared" si="18"/>
        <v>OK</v>
      </c>
      <c r="X284" t="str">
        <f t="shared" si="19"/>
        <v>US</v>
      </c>
    </row>
    <row r="285" spans="1:24" x14ac:dyDescent="0.2">
      <c r="A285">
        <v>284</v>
      </c>
      <c r="B285" t="s">
        <v>2152</v>
      </c>
      <c r="C285" t="s">
        <v>2153</v>
      </c>
      <c r="D285" t="s">
        <v>123</v>
      </c>
      <c r="E285" t="s">
        <v>2154</v>
      </c>
      <c r="F285" t="s">
        <v>125</v>
      </c>
      <c r="G285" t="s">
        <v>2155</v>
      </c>
      <c r="H285" t="s">
        <v>8</v>
      </c>
      <c r="I285" t="s">
        <v>319</v>
      </c>
      <c r="J285" t="s">
        <v>2086</v>
      </c>
      <c r="K285" t="s">
        <v>166</v>
      </c>
      <c r="L285" t="s">
        <v>141</v>
      </c>
      <c r="M285">
        <v>1</v>
      </c>
      <c r="N285" t="s">
        <v>875</v>
      </c>
      <c r="O285" t="str">
        <f>IF($B285="","",IFERROR(IF(ISNUMBER(MATCH($K285,'Brand Family Territory (Enc)'!$A$2:$A$296,0)),$K285,""),""))</f>
        <v>BLUE MOON</v>
      </c>
      <c r="P285" t="str">
        <f>IF($B285="","",IFERROR(INDEX('Brand Crosswalk'!$F$2:$F$200,MATCH($K285,'Brand Crosswalk'!$A$2:$A$200,0)),"Not in Crosswalk"))</f>
        <v>Not in Crosswalk</v>
      </c>
      <c r="Q285" t="str">
        <f>IF($B285="","",IFERROR(INDEX('Brand Crosswalk'!$C$2:$C$200,MATCH($K285,'Brand Crosswalk'!$A$2:$A$200,0)),""))</f>
        <v/>
      </c>
      <c r="R285" t="str">
        <f>IF($B285="","",IF(O285&lt;&gt;"",O285,IF(P285="Mapped",Q285,IF(P285="No Encompass Match","No Encompass Match",IFERROR(VLOOKUP(IF($K285="",$J285,$K285),'Brands (Enc)'!$C$2:$D$2699,2,FALSE),"Not Mapped")))))</f>
        <v>BLUE MOON</v>
      </c>
      <c r="S285" t="str">
        <f>IF($B285="","",IFERROR(VLOOKUP(VALUE($B285),'Customers Table (Enc)'!$A:$I,9,FALSE),"Not Found"))</f>
        <v>Passaic</v>
      </c>
      <c r="T285" t="str">
        <f t="shared" si="16"/>
        <v>PASSAIC</v>
      </c>
      <c r="U285" t="str">
        <f t="shared" si="17"/>
        <v>BLUE MOON|PASSAIC</v>
      </c>
      <c r="V285" t="str">
        <f>IF($B285="","",IF(R285="No Encompass Match","THEM",IF(R285="Not Mapped","Unable to Determine",IF(T285="SALES","Unable to Determine",IFERROR(INDEX('Master - US vs THEM'!$F:$F,MATCH(U285,'Master - US vs THEM'!$G:$G,0)),"No Territory Data")))))</f>
        <v>US</v>
      </c>
      <c r="W285" t="str">
        <f t="shared" si="18"/>
        <v>OK</v>
      </c>
      <c r="X285" t="str">
        <f t="shared" si="19"/>
        <v>US</v>
      </c>
    </row>
    <row r="286" spans="1:24" x14ac:dyDescent="0.2">
      <c r="A286">
        <v>285</v>
      </c>
      <c r="B286" t="s">
        <v>2152</v>
      </c>
      <c r="C286" t="s">
        <v>2153</v>
      </c>
      <c r="D286" t="s">
        <v>123</v>
      </c>
      <c r="E286" t="s">
        <v>2154</v>
      </c>
      <c r="F286" t="s">
        <v>125</v>
      </c>
      <c r="G286" t="s">
        <v>2155</v>
      </c>
      <c r="H286" t="s">
        <v>8</v>
      </c>
      <c r="I286" t="s">
        <v>319</v>
      </c>
      <c r="J286" t="s">
        <v>535</v>
      </c>
      <c r="K286" t="s">
        <v>358</v>
      </c>
      <c r="L286" t="s">
        <v>155</v>
      </c>
      <c r="M286">
        <v>1</v>
      </c>
      <c r="N286" t="s">
        <v>875</v>
      </c>
      <c r="O286" t="str">
        <f>IF($B286="","",IFERROR(IF(ISNUMBER(MATCH($K286,'Brand Family Territory (Enc)'!$A$2:$A$296,0)),$K286,""),""))</f>
        <v/>
      </c>
      <c r="P286" t="str">
        <f>IF($B286="","",IFERROR(INDEX('Brand Crosswalk'!$F$2:$F$200,MATCH($K286,'Brand Crosswalk'!$A$2:$A$200,0)),"Not in Crosswalk"))</f>
        <v>Mapped</v>
      </c>
      <c r="Q286" t="str">
        <f>IF($B286="","",IFERROR(INDEX('Brand Crosswalk'!$C$2:$C$200,MATCH($K286,'Brand Crosswalk'!$A$2:$A$200,0)),""))</f>
        <v>Samuel Adams</v>
      </c>
      <c r="R286" t="str">
        <f>IF($B286="","",IF(O286&lt;&gt;"",O286,IF(P286="Mapped",Q286,IF(P286="No Encompass Match","No Encompass Match",IFERROR(VLOOKUP(IF($K286="",$J286,$K286),'Brands (Enc)'!$C$2:$D$2699,2,FALSE),"Not Mapped")))))</f>
        <v>Samuel Adams</v>
      </c>
      <c r="S286" t="str">
        <f>IF($B286="","",IFERROR(VLOOKUP(VALUE($B286),'Customers Table (Enc)'!$A:$I,9,FALSE),"Not Found"))</f>
        <v>Passaic</v>
      </c>
      <c r="T286" t="str">
        <f t="shared" si="16"/>
        <v>PASSAIC</v>
      </c>
      <c r="U286" t="str">
        <f t="shared" si="17"/>
        <v>Samuel Adams|PASSAIC</v>
      </c>
      <c r="V286" t="str">
        <f>IF($B286="","",IF(R286="No Encompass Match","THEM",IF(R286="Not Mapped","Unable to Determine",IF(T286="SALES","Unable to Determine",IFERROR(INDEX('Master - US vs THEM'!$F:$F,MATCH(U286,'Master - US vs THEM'!$G:$G,0)),"No Territory Data")))))</f>
        <v>US</v>
      </c>
      <c r="W286" t="str">
        <f t="shared" si="18"/>
        <v>OK</v>
      </c>
      <c r="X286" t="str">
        <f t="shared" si="19"/>
        <v>US</v>
      </c>
    </row>
    <row r="287" spans="1:24" x14ac:dyDescent="0.2">
      <c r="A287">
        <v>286</v>
      </c>
      <c r="B287" t="s">
        <v>2152</v>
      </c>
      <c r="C287" t="s">
        <v>2153</v>
      </c>
      <c r="D287" t="s">
        <v>123</v>
      </c>
      <c r="E287" t="s">
        <v>2154</v>
      </c>
      <c r="F287" t="s">
        <v>125</v>
      </c>
      <c r="G287" t="s">
        <v>2155</v>
      </c>
      <c r="H287" t="s">
        <v>8</v>
      </c>
      <c r="I287" t="s">
        <v>319</v>
      </c>
      <c r="J287" t="s">
        <v>227</v>
      </c>
      <c r="K287" t="s">
        <v>209</v>
      </c>
      <c r="L287" t="s">
        <v>210</v>
      </c>
      <c r="M287">
        <v>1</v>
      </c>
      <c r="N287" t="s">
        <v>875</v>
      </c>
      <c r="O287" t="str">
        <f>IF($B287="","",IFERROR(IF(ISNUMBER(MATCH($K287,'Brand Family Territory (Enc)'!$A$2:$A$296,0)),$K287,""),""))</f>
        <v/>
      </c>
      <c r="P287" t="str">
        <f>IF($B287="","",IFERROR(INDEX('Brand Crosswalk'!$F$2:$F$200,MATCH($K287,'Brand Crosswalk'!$A$2:$A$200,0)),"Not in Crosswalk"))</f>
        <v>Mapped</v>
      </c>
      <c r="Q287" t="str">
        <f>IF($B287="","",IFERROR(INDEX('Brand Crosswalk'!$C$2:$C$200,MATCH($K287,'Brand Crosswalk'!$A$2:$A$200,0)),""))</f>
        <v>Cape May</v>
      </c>
      <c r="R287" t="str">
        <f>IF($B287="","",IF(O287&lt;&gt;"",O287,IF(P287="Mapped",Q287,IF(P287="No Encompass Match","No Encompass Match",IFERROR(VLOOKUP(IF($K287="",$J287,$K287),'Brands (Enc)'!$C$2:$D$2699,2,FALSE),"Not Mapped")))))</f>
        <v>Cape May</v>
      </c>
      <c r="S287" t="str">
        <f>IF($B287="","",IFERROR(VLOOKUP(VALUE($B287),'Customers Table (Enc)'!$A:$I,9,FALSE),"Not Found"))</f>
        <v>Passaic</v>
      </c>
      <c r="T287" t="str">
        <f t="shared" si="16"/>
        <v>PASSAIC</v>
      </c>
      <c r="U287" t="str">
        <f t="shared" si="17"/>
        <v>Cape May|PASSAIC</v>
      </c>
      <c r="V287" t="str">
        <f>IF($B287="","",IF(R287="No Encompass Match","THEM",IF(R287="Not Mapped","Unable to Determine",IF(T287="SALES","Unable to Determine",IFERROR(INDEX('Master - US vs THEM'!$F:$F,MATCH(U287,'Master - US vs THEM'!$G:$G,0)),"No Territory Data")))))</f>
        <v>US</v>
      </c>
      <c r="W287" t="str">
        <f t="shared" si="18"/>
        <v>OK</v>
      </c>
      <c r="X287" t="str">
        <f t="shared" si="19"/>
        <v>US</v>
      </c>
    </row>
    <row r="288" spans="1:24" x14ac:dyDescent="0.2">
      <c r="A288">
        <v>287</v>
      </c>
      <c r="B288" t="s">
        <v>2152</v>
      </c>
      <c r="C288" t="s">
        <v>2153</v>
      </c>
      <c r="D288" t="s">
        <v>123</v>
      </c>
      <c r="E288" t="s">
        <v>2154</v>
      </c>
      <c r="F288" t="s">
        <v>125</v>
      </c>
      <c r="G288" t="s">
        <v>2155</v>
      </c>
      <c r="H288" t="s">
        <v>8</v>
      </c>
      <c r="I288" t="s">
        <v>319</v>
      </c>
      <c r="J288" t="s">
        <v>144</v>
      </c>
      <c r="K288" t="s">
        <v>145</v>
      </c>
      <c r="L288" t="s">
        <v>141</v>
      </c>
      <c r="M288">
        <v>1</v>
      </c>
      <c r="N288" t="s">
        <v>875</v>
      </c>
      <c r="O288" t="str">
        <f>IF($B288="","",IFERROR(IF(ISNUMBER(MATCH($K288,'Brand Family Territory (Enc)'!$A$2:$A$296,0)),$K288,""),""))</f>
        <v>COORS LIGHT</v>
      </c>
      <c r="P288" t="str">
        <f>IF($B288="","",IFERROR(INDEX('Brand Crosswalk'!$F$2:$F$200,MATCH($K288,'Brand Crosswalk'!$A$2:$A$200,0)),"Not in Crosswalk"))</f>
        <v>Not in Crosswalk</v>
      </c>
      <c r="Q288" t="str">
        <f>IF($B288="","",IFERROR(INDEX('Brand Crosswalk'!$C$2:$C$200,MATCH($K288,'Brand Crosswalk'!$A$2:$A$200,0)),""))</f>
        <v/>
      </c>
      <c r="R288" t="str">
        <f>IF($B288="","",IF(O288&lt;&gt;"",O288,IF(P288="Mapped",Q288,IF(P288="No Encompass Match","No Encompass Match",IFERROR(VLOOKUP(IF($K288="",$J288,$K288),'Brands (Enc)'!$C$2:$D$2699,2,FALSE),"Not Mapped")))))</f>
        <v>COORS LIGHT</v>
      </c>
      <c r="S288" t="str">
        <f>IF($B288="","",IFERROR(VLOOKUP(VALUE($B288),'Customers Table (Enc)'!$A:$I,9,FALSE),"Not Found"))</f>
        <v>Passaic</v>
      </c>
      <c r="T288" t="str">
        <f t="shared" si="16"/>
        <v>PASSAIC</v>
      </c>
      <c r="U288" t="str">
        <f t="shared" si="17"/>
        <v>COORS LIGHT|PASSAIC</v>
      </c>
      <c r="V288" t="str">
        <f>IF($B288="","",IF(R288="No Encompass Match","THEM",IF(R288="Not Mapped","Unable to Determine",IF(T288="SALES","Unable to Determine",IFERROR(INDEX('Master - US vs THEM'!$F:$F,MATCH(U288,'Master - US vs THEM'!$G:$G,0)),"No Territory Data")))))</f>
        <v>US</v>
      </c>
      <c r="W288" t="str">
        <f t="shared" si="18"/>
        <v>OK</v>
      </c>
      <c r="X288" t="str">
        <f t="shared" si="19"/>
        <v>US</v>
      </c>
    </row>
    <row r="289" spans="1:24" x14ac:dyDescent="0.2">
      <c r="A289">
        <v>288</v>
      </c>
      <c r="B289" t="s">
        <v>2152</v>
      </c>
      <c r="C289" t="s">
        <v>2153</v>
      </c>
      <c r="D289" t="s">
        <v>123</v>
      </c>
      <c r="E289" t="s">
        <v>2154</v>
      </c>
      <c r="F289" t="s">
        <v>125</v>
      </c>
      <c r="G289" t="s">
        <v>2155</v>
      </c>
      <c r="H289" t="s">
        <v>8</v>
      </c>
      <c r="I289" t="s">
        <v>319</v>
      </c>
      <c r="J289" t="s">
        <v>142</v>
      </c>
      <c r="K289" t="s">
        <v>143</v>
      </c>
      <c r="L289" t="s">
        <v>141</v>
      </c>
      <c r="M289">
        <v>1</v>
      </c>
      <c r="N289" t="s">
        <v>875</v>
      </c>
      <c r="O289" t="str">
        <f>IF($B289="","",IFERROR(IF(ISNUMBER(MATCH($K289,'Brand Family Territory (Enc)'!$A$2:$A$296,0)),$K289,""),""))</f>
        <v/>
      </c>
      <c r="P289" t="str">
        <f>IF($B289="","",IFERROR(INDEX('Brand Crosswalk'!$F$2:$F$200,MATCH($K289,'Brand Crosswalk'!$A$2:$A$200,0)),"Not in Crosswalk"))</f>
        <v>Mapped</v>
      </c>
      <c r="Q289" t="str">
        <f>IF($B289="","",IFERROR(INDEX('Brand Crosswalk'!$C$2:$C$200,MATCH($K289,'Brand Crosswalk'!$A$2:$A$200,0)),""))</f>
        <v>Lite</v>
      </c>
      <c r="R289" t="str">
        <f>IF($B289="","",IF(O289&lt;&gt;"",O289,IF(P289="Mapped",Q289,IF(P289="No Encompass Match","No Encompass Match",IFERROR(VLOOKUP(IF($K289="",$J289,$K289),'Brands (Enc)'!$C$2:$D$2699,2,FALSE),"Not Mapped")))))</f>
        <v>Lite</v>
      </c>
      <c r="S289" t="str">
        <f>IF($B289="","",IFERROR(VLOOKUP(VALUE($B289),'Customers Table (Enc)'!$A:$I,9,FALSE),"Not Found"))</f>
        <v>Passaic</v>
      </c>
      <c r="T289" t="str">
        <f t="shared" si="16"/>
        <v>PASSAIC</v>
      </c>
      <c r="U289" t="str">
        <f t="shared" si="17"/>
        <v>Lite|PASSAIC</v>
      </c>
      <c r="V289" t="str">
        <f>IF($B289="","",IF(R289="No Encompass Match","THEM",IF(R289="Not Mapped","Unable to Determine",IF(T289="SALES","Unable to Determine",IFERROR(INDEX('Master - US vs THEM'!$F:$F,MATCH(U289,'Master - US vs THEM'!$G:$G,0)),"No Territory Data")))))</f>
        <v>US</v>
      </c>
      <c r="W289" t="str">
        <f t="shared" si="18"/>
        <v>OK</v>
      </c>
      <c r="X289" t="str">
        <f t="shared" si="19"/>
        <v>US</v>
      </c>
    </row>
    <row r="290" spans="1:24" x14ac:dyDescent="0.2">
      <c r="A290">
        <v>289</v>
      </c>
      <c r="B290" t="s">
        <v>2152</v>
      </c>
      <c r="C290" t="s">
        <v>2153</v>
      </c>
      <c r="D290" t="s">
        <v>123</v>
      </c>
      <c r="E290" t="s">
        <v>2154</v>
      </c>
      <c r="F290" t="s">
        <v>125</v>
      </c>
      <c r="G290" t="s">
        <v>2155</v>
      </c>
      <c r="H290" t="s">
        <v>8</v>
      </c>
      <c r="I290" t="s">
        <v>319</v>
      </c>
      <c r="J290" t="s">
        <v>44</v>
      </c>
      <c r="K290" t="s">
        <v>44</v>
      </c>
      <c r="L290" t="s">
        <v>45</v>
      </c>
      <c r="M290">
        <v>1</v>
      </c>
      <c r="N290" t="s">
        <v>875</v>
      </c>
      <c r="O290" t="str">
        <f>IF($B290="","",IFERROR(IF(ISNUMBER(MATCH($K290,'Brand Family Territory (Enc)'!$A$2:$A$296,0)),$K290,""),""))</f>
        <v/>
      </c>
      <c r="P290" t="str">
        <f>IF($B290="","",IFERROR(INDEX('Brand Crosswalk'!$F$2:$F$200,MATCH($K290,'Brand Crosswalk'!$A$2:$A$200,0)),"Not in Crosswalk"))</f>
        <v>Mapped</v>
      </c>
      <c r="Q290" t="str">
        <f>IF($B290="","",IFERROR(INDEX('Brand Crosswalk'!$C$2:$C$200,MATCH($K290,'Brand Crosswalk'!$A$2:$A$200,0)),""))</f>
        <v>Dg Yuengling Inc</v>
      </c>
      <c r="R290" t="str">
        <f>IF($B290="","",IF(O290&lt;&gt;"",O290,IF(P290="Mapped",Q290,IF(P290="No Encompass Match","No Encompass Match",IFERROR(VLOOKUP(IF($K290="",$J290,$K290),'Brands (Enc)'!$C$2:$D$2699,2,FALSE),"Not Mapped")))))</f>
        <v>Dg Yuengling Inc</v>
      </c>
      <c r="S290" t="str">
        <f>IF($B290="","",IFERROR(VLOOKUP(VALUE($B290),'Customers Table (Enc)'!$A:$I,9,FALSE),"Not Found"))</f>
        <v>Passaic</v>
      </c>
      <c r="T290" t="str">
        <f t="shared" si="16"/>
        <v>PASSAIC</v>
      </c>
      <c r="U290" t="str">
        <f t="shared" si="17"/>
        <v>Dg Yuengling Inc|PASSAIC</v>
      </c>
      <c r="V290" t="str">
        <f>IF($B290="","",IF(R290="No Encompass Match","THEM",IF(R290="Not Mapped","Unable to Determine",IF(T290="SALES","Unable to Determine",IFERROR(INDEX('Master - US vs THEM'!$F:$F,MATCH(U290,'Master - US vs THEM'!$G:$G,0)),"No Territory Data")))))</f>
        <v>US</v>
      </c>
      <c r="W290" t="str">
        <f t="shared" si="18"/>
        <v>OK</v>
      </c>
      <c r="X290" t="str">
        <f t="shared" si="19"/>
        <v>US</v>
      </c>
    </row>
    <row r="291" spans="1:24" x14ac:dyDescent="0.2">
      <c r="A291">
        <v>290</v>
      </c>
      <c r="B291" t="s">
        <v>2152</v>
      </c>
      <c r="C291" t="s">
        <v>2153</v>
      </c>
      <c r="D291" t="s">
        <v>123</v>
      </c>
      <c r="E291" t="s">
        <v>2154</v>
      </c>
      <c r="F291" t="s">
        <v>125</v>
      </c>
      <c r="G291" t="s">
        <v>2155</v>
      </c>
      <c r="H291" t="s">
        <v>8</v>
      </c>
      <c r="I291" t="s">
        <v>319</v>
      </c>
      <c r="J291" t="s">
        <v>181</v>
      </c>
      <c r="K291" t="s">
        <v>182</v>
      </c>
      <c r="L291" t="s">
        <v>24</v>
      </c>
      <c r="M291">
        <v>1</v>
      </c>
      <c r="N291" t="s">
        <v>875</v>
      </c>
      <c r="O291" t="str">
        <f>IF($B291="","",IFERROR(IF(ISNUMBER(MATCH($K291,'Brand Family Territory (Enc)'!$A$2:$A$296,0)),$K291,""),""))</f>
        <v/>
      </c>
      <c r="P291" t="str">
        <f>IF($B291="","",IFERROR(INDEX('Brand Crosswalk'!$F$2:$F$200,MATCH($K291,'Brand Crosswalk'!$A$2:$A$200,0)),"Not in Crosswalk"))</f>
        <v>Mapped</v>
      </c>
      <c r="Q291" t="str">
        <f>IF($B291="","",IFERROR(INDEX('Brand Crosswalk'!$C$2:$C$200,MATCH($K291,'Brand Crosswalk'!$A$2:$A$200,0)),""))</f>
        <v>Modelo Especial</v>
      </c>
      <c r="R291" t="str">
        <f>IF($B291="","",IF(O291&lt;&gt;"",O291,IF(P291="Mapped",Q291,IF(P291="No Encompass Match","No Encompass Match",IFERROR(VLOOKUP(IF($K291="",$J291,$K291),'Brands (Enc)'!$C$2:$D$2699,2,FALSE),"Not Mapped")))))</f>
        <v>Modelo Especial</v>
      </c>
      <c r="S291" t="str">
        <f>IF($B291="","",IFERROR(VLOOKUP(VALUE($B291),'Customers Table (Enc)'!$A:$I,9,FALSE),"Not Found"))</f>
        <v>Passaic</v>
      </c>
      <c r="T291" t="str">
        <f t="shared" si="16"/>
        <v>PASSAIC</v>
      </c>
      <c r="U291" t="str">
        <f t="shared" si="17"/>
        <v>Modelo Especial|PASSAIC</v>
      </c>
      <c r="V291" t="str">
        <f>IF($B291="","",IF(R291="No Encompass Match","THEM",IF(R291="Not Mapped","Unable to Determine",IF(T291="SALES","Unable to Determine",IFERROR(INDEX('Master - US vs THEM'!$F:$F,MATCH(U291,'Master - US vs THEM'!$G:$G,0)),"No Territory Data")))))</f>
        <v>US</v>
      </c>
      <c r="W291" t="str">
        <f t="shared" si="18"/>
        <v>OK</v>
      </c>
      <c r="X291" t="str">
        <f t="shared" si="19"/>
        <v>US</v>
      </c>
    </row>
    <row r="292" spans="1:24" x14ac:dyDescent="0.2">
      <c r="A292">
        <v>291</v>
      </c>
      <c r="B292" t="s">
        <v>2152</v>
      </c>
      <c r="C292" t="s">
        <v>2153</v>
      </c>
      <c r="D292" t="s">
        <v>123</v>
      </c>
      <c r="E292" t="s">
        <v>2154</v>
      </c>
      <c r="F292" t="s">
        <v>125</v>
      </c>
      <c r="G292" t="s">
        <v>2155</v>
      </c>
      <c r="H292" t="s">
        <v>8</v>
      </c>
      <c r="I292" t="s">
        <v>319</v>
      </c>
      <c r="J292" t="s">
        <v>22</v>
      </c>
      <c r="K292" t="s">
        <v>23</v>
      </c>
      <c r="L292" t="s">
        <v>24</v>
      </c>
      <c r="M292">
        <v>1</v>
      </c>
      <c r="N292" t="s">
        <v>875</v>
      </c>
      <c r="O292" t="str">
        <f>IF($B292="","",IFERROR(IF(ISNUMBER(MATCH($K292,'Brand Family Territory (Enc)'!$A$2:$A$296,0)),$K292,""),""))</f>
        <v/>
      </c>
      <c r="P292" t="str">
        <f>IF($B292="","",IFERROR(INDEX('Brand Crosswalk'!$F$2:$F$200,MATCH($K292,'Brand Crosswalk'!$A$2:$A$200,0)),"Not in Crosswalk"))</f>
        <v>Mapped</v>
      </c>
      <c r="Q292" t="str">
        <f>IF($B292="","",IFERROR(INDEX('Brand Crosswalk'!$C$2:$C$200,MATCH($K292,'Brand Crosswalk'!$A$2:$A$200,0)),""))</f>
        <v>Corona Extra</v>
      </c>
      <c r="R292" t="str">
        <f>IF($B292="","",IF(O292&lt;&gt;"",O292,IF(P292="Mapped",Q292,IF(P292="No Encompass Match","No Encompass Match",IFERROR(VLOOKUP(IF($K292="",$J292,$K292),'Brands (Enc)'!$C$2:$D$2699,2,FALSE),"Not Mapped")))))</f>
        <v>Corona Extra</v>
      </c>
      <c r="S292" t="str">
        <f>IF($B292="","",IFERROR(VLOOKUP(VALUE($B292),'Customers Table (Enc)'!$A:$I,9,FALSE),"Not Found"))</f>
        <v>Passaic</v>
      </c>
      <c r="T292" t="str">
        <f t="shared" si="16"/>
        <v>PASSAIC</v>
      </c>
      <c r="U292" t="str">
        <f t="shared" si="17"/>
        <v>Corona Extra|PASSAIC</v>
      </c>
      <c r="V292" t="str">
        <f>IF($B292="","",IF(R292="No Encompass Match","THEM",IF(R292="Not Mapped","Unable to Determine",IF(T292="SALES","Unable to Determine",IFERROR(INDEX('Master - US vs THEM'!$F:$F,MATCH(U292,'Master - US vs THEM'!$G:$G,0)),"No Territory Data")))))</f>
        <v>US</v>
      </c>
      <c r="W292" t="str">
        <f t="shared" si="18"/>
        <v>OK</v>
      </c>
      <c r="X292" t="str">
        <f t="shared" si="19"/>
        <v>US</v>
      </c>
    </row>
    <row r="293" spans="1:24" x14ac:dyDescent="0.2">
      <c r="A293">
        <v>292</v>
      </c>
      <c r="B293" t="s">
        <v>2152</v>
      </c>
      <c r="C293" t="s">
        <v>2153</v>
      </c>
      <c r="D293" t="s">
        <v>123</v>
      </c>
      <c r="E293" t="s">
        <v>2154</v>
      </c>
      <c r="F293" t="s">
        <v>125</v>
      </c>
      <c r="G293" t="s">
        <v>2155</v>
      </c>
      <c r="H293" t="s">
        <v>8</v>
      </c>
      <c r="I293" t="s">
        <v>319</v>
      </c>
      <c r="J293" t="s">
        <v>2086</v>
      </c>
      <c r="K293" t="s">
        <v>166</v>
      </c>
      <c r="L293" t="s">
        <v>141</v>
      </c>
      <c r="M293">
        <v>1</v>
      </c>
      <c r="N293" t="s">
        <v>875</v>
      </c>
      <c r="O293" t="str">
        <f>IF($B293="","",IFERROR(IF(ISNUMBER(MATCH($K293,'Brand Family Territory (Enc)'!$A$2:$A$296,0)),$K293,""),""))</f>
        <v>BLUE MOON</v>
      </c>
      <c r="P293" t="str">
        <f>IF($B293="","",IFERROR(INDEX('Brand Crosswalk'!$F$2:$F$200,MATCH($K293,'Brand Crosswalk'!$A$2:$A$200,0)),"Not in Crosswalk"))</f>
        <v>Not in Crosswalk</v>
      </c>
      <c r="Q293" t="str">
        <f>IF($B293="","",IFERROR(INDEX('Brand Crosswalk'!$C$2:$C$200,MATCH($K293,'Brand Crosswalk'!$A$2:$A$200,0)),""))</f>
        <v/>
      </c>
      <c r="R293" t="str">
        <f>IF($B293="","",IF(O293&lt;&gt;"",O293,IF(P293="Mapped",Q293,IF(P293="No Encompass Match","No Encompass Match",IFERROR(VLOOKUP(IF($K293="",$J293,$K293),'Brands (Enc)'!$C$2:$D$2699,2,FALSE),"Not Mapped")))))</f>
        <v>BLUE MOON</v>
      </c>
      <c r="S293" t="str">
        <f>IF($B293="","",IFERROR(VLOOKUP(VALUE($B293),'Customers Table (Enc)'!$A:$I,9,FALSE),"Not Found"))</f>
        <v>Passaic</v>
      </c>
      <c r="T293" t="str">
        <f t="shared" si="16"/>
        <v>PASSAIC</v>
      </c>
      <c r="U293" t="str">
        <f t="shared" si="17"/>
        <v>BLUE MOON|PASSAIC</v>
      </c>
      <c r="V293" t="str">
        <f>IF($B293="","",IF(R293="No Encompass Match","THEM",IF(R293="Not Mapped","Unable to Determine",IF(T293="SALES","Unable to Determine",IFERROR(INDEX('Master - US vs THEM'!$F:$F,MATCH(U293,'Master - US vs THEM'!$G:$G,0)),"No Territory Data")))))</f>
        <v>US</v>
      </c>
      <c r="W293" t="str">
        <f t="shared" si="18"/>
        <v>OK</v>
      </c>
      <c r="X293" t="str">
        <f t="shared" si="19"/>
        <v>US</v>
      </c>
    </row>
    <row r="294" spans="1:24" x14ac:dyDescent="0.2">
      <c r="A294">
        <v>293</v>
      </c>
      <c r="B294" t="s">
        <v>2152</v>
      </c>
      <c r="C294" t="s">
        <v>2153</v>
      </c>
      <c r="D294" t="s">
        <v>123</v>
      </c>
      <c r="E294" t="s">
        <v>2154</v>
      </c>
      <c r="F294" t="s">
        <v>125</v>
      </c>
      <c r="G294" t="s">
        <v>2155</v>
      </c>
      <c r="H294" t="s">
        <v>8</v>
      </c>
      <c r="I294" t="s">
        <v>319</v>
      </c>
      <c r="J294" t="s">
        <v>535</v>
      </c>
      <c r="K294" t="s">
        <v>358</v>
      </c>
      <c r="L294" t="s">
        <v>155</v>
      </c>
      <c r="M294">
        <v>1</v>
      </c>
      <c r="N294" t="s">
        <v>875</v>
      </c>
      <c r="O294" t="str">
        <f>IF($B294="","",IFERROR(IF(ISNUMBER(MATCH($K294,'Brand Family Territory (Enc)'!$A$2:$A$296,0)),$K294,""),""))</f>
        <v/>
      </c>
      <c r="P294" t="str">
        <f>IF($B294="","",IFERROR(INDEX('Brand Crosswalk'!$F$2:$F$200,MATCH($K294,'Brand Crosswalk'!$A$2:$A$200,0)),"Not in Crosswalk"))</f>
        <v>Mapped</v>
      </c>
      <c r="Q294" t="str">
        <f>IF($B294="","",IFERROR(INDEX('Brand Crosswalk'!$C$2:$C$200,MATCH($K294,'Brand Crosswalk'!$A$2:$A$200,0)),""))</f>
        <v>Samuel Adams</v>
      </c>
      <c r="R294" t="str">
        <f>IF($B294="","",IF(O294&lt;&gt;"",O294,IF(P294="Mapped",Q294,IF(P294="No Encompass Match","No Encompass Match",IFERROR(VLOOKUP(IF($K294="",$J294,$K294),'Brands (Enc)'!$C$2:$D$2699,2,FALSE),"Not Mapped")))))</f>
        <v>Samuel Adams</v>
      </c>
      <c r="S294" t="str">
        <f>IF($B294="","",IFERROR(VLOOKUP(VALUE($B294),'Customers Table (Enc)'!$A:$I,9,FALSE),"Not Found"))</f>
        <v>Passaic</v>
      </c>
      <c r="T294" t="str">
        <f t="shared" si="16"/>
        <v>PASSAIC</v>
      </c>
      <c r="U294" t="str">
        <f t="shared" si="17"/>
        <v>Samuel Adams|PASSAIC</v>
      </c>
      <c r="V294" t="str">
        <f>IF($B294="","",IF(R294="No Encompass Match","THEM",IF(R294="Not Mapped","Unable to Determine",IF(T294="SALES","Unable to Determine",IFERROR(INDEX('Master - US vs THEM'!$F:$F,MATCH(U294,'Master - US vs THEM'!$G:$G,0)),"No Territory Data")))))</f>
        <v>US</v>
      </c>
      <c r="W294" t="str">
        <f t="shared" si="18"/>
        <v>OK</v>
      </c>
      <c r="X294" t="str">
        <f t="shared" si="19"/>
        <v>US</v>
      </c>
    </row>
    <row r="295" spans="1:24" x14ac:dyDescent="0.2">
      <c r="A295">
        <v>294</v>
      </c>
      <c r="B295" t="s">
        <v>2152</v>
      </c>
      <c r="C295" t="s">
        <v>2153</v>
      </c>
      <c r="D295" t="s">
        <v>123</v>
      </c>
      <c r="E295" t="s">
        <v>2154</v>
      </c>
      <c r="F295" t="s">
        <v>125</v>
      </c>
      <c r="G295" t="s">
        <v>2155</v>
      </c>
      <c r="H295" t="s">
        <v>8</v>
      </c>
      <c r="I295" t="s">
        <v>319</v>
      </c>
      <c r="J295" t="s">
        <v>227</v>
      </c>
      <c r="K295" t="s">
        <v>209</v>
      </c>
      <c r="L295" t="s">
        <v>210</v>
      </c>
      <c r="M295">
        <v>1</v>
      </c>
      <c r="N295" t="s">
        <v>875</v>
      </c>
      <c r="O295" t="str">
        <f>IF($B295="","",IFERROR(IF(ISNUMBER(MATCH($K295,'Brand Family Territory (Enc)'!$A$2:$A$296,0)),$K295,""),""))</f>
        <v/>
      </c>
      <c r="P295" t="str">
        <f>IF($B295="","",IFERROR(INDEX('Brand Crosswalk'!$F$2:$F$200,MATCH($K295,'Brand Crosswalk'!$A$2:$A$200,0)),"Not in Crosswalk"))</f>
        <v>Mapped</v>
      </c>
      <c r="Q295" t="str">
        <f>IF($B295="","",IFERROR(INDEX('Brand Crosswalk'!$C$2:$C$200,MATCH($K295,'Brand Crosswalk'!$A$2:$A$200,0)),""))</f>
        <v>Cape May</v>
      </c>
      <c r="R295" t="str">
        <f>IF($B295="","",IF(O295&lt;&gt;"",O295,IF(P295="Mapped",Q295,IF(P295="No Encompass Match","No Encompass Match",IFERROR(VLOOKUP(IF($K295="",$J295,$K295),'Brands (Enc)'!$C$2:$D$2699,2,FALSE),"Not Mapped")))))</f>
        <v>Cape May</v>
      </c>
      <c r="S295" t="str">
        <f>IF($B295="","",IFERROR(VLOOKUP(VALUE($B295),'Customers Table (Enc)'!$A:$I,9,FALSE),"Not Found"))</f>
        <v>Passaic</v>
      </c>
      <c r="T295" t="str">
        <f t="shared" si="16"/>
        <v>PASSAIC</v>
      </c>
      <c r="U295" t="str">
        <f t="shared" si="17"/>
        <v>Cape May|PASSAIC</v>
      </c>
      <c r="V295" t="str">
        <f>IF($B295="","",IF(R295="No Encompass Match","THEM",IF(R295="Not Mapped","Unable to Determine",IF(T295="SALES","Unable to Determine",IFERROR(INDEX('Master - US vs THEM'!$F:$F,MATCH(U295,'Master - US vs THEM'!$G:$G,0)),"No Territory Data")))))</f>
        <v>US</v>
      </c>
      <c r="W295" t="str">
        <f t="shared" si="18"/>
        <v>OK</v>
      </c>
      <c r="X295" t="str">
        <f t="shared" si="19"/>
        <v>US</v>
      </c>
    </row>
    <row r="296" spans="1:24" x14ac:dyDescent="0.2">
      <c r="A296">
        <v>295</v>
      </c>
      <c r="B296" t="s">
        <v>808</v>
      </c>
      <c r="C296" t="s">
        <v>809</v>
      </c>
      <c r="D296" t="s">
        <v>67</v>
      </c>
      <c r="E296" t="s">
        <v>810</v>
      </c>
      <c r="F296" t="s">
        <v>597</v>
      </c>
      <c r="G296" t="s">
        <v>811</v>
      </c>
      <c r="H296" t="s">
        <v>8</v>
      </c>
      <c r="I296" t="s">
        <v>71</v>
      </c>
      <c r="J296" t="s">
        <v>44</v>
      </c>
      <c r="K296" t="s">
        <v>44</v>
      </c>
      <c r="L296" t="s">
        <v>45</v>
      </c>
      <c r="M296">
        <v>1</v>
      </c>
      <c r="N296" t="s">
        <v>875</v>
      </c>
      <c r="O296" t="str">
        <f>IF($B296="","",IFERROR(IF(ISNUMBER(MATCH($K296,'Brand Family Territory (Enc)'!$A$2:$A$296,0)),$K296,""),""))</f>
        <v/>
      </c>
      <c r="P296" t="str">
        <f>IF($B296="","",IFERROR(INDEX('Brand Crosswalk'!$F$2:$F$200,MATCH($K296,'Brand Crosswalk'!$A$2:$A$200,0)),"Not in Crosswalk"))</f>
        <v>Mapped</v>
      </c>
      <c r="Q296" t="str">
        <f>IF($B296="","",IFERROR(INDEX('Brand Crosswalk'!$C$2:$C$200,MATCH($K296,'Brand Crosswalk'!$A$2:$A$200,0)),""))</f>
        <v>Dg Yuengling Inc</v>
      </c>
      <c r="R296" t="str">
        <f>IF($B296="","",IF(O296&lt;&gt;"",O296,IF(P296="Mapped",Q296,IF(P296="No Encompass Match","No Encompass Match",IFERROR(VLOOKUP(IF($K296="",$J296,$K296),'Brands (Enc)'!$C$2:$D$2699,2,FALSE),"Not Mapped")))))</f>
        <v>Dg Yuengling Inc</v>
      </c>
      <c r="S296" t="str">
        <f>IF($B296="","",IFERROR(VLOOKUP(VALUE($B296),'Customers Table (Enc)'!$A:$I,9,FALSE),"Not Found"))</f>
        <v>Morris</v>
      </c>
      <c r="T296" t="str">
        <f t="shared" si="16"/>
        <v>MORRIS 1</v>
      </c>
      <c r="U296" t="str">
        <f t="shared" si="17"/>
        <v>Dg Yuengling Inc|MORRIS 1</v>
      </c>
      <c r="V296" t="str">
        <f>IF($B296="","",IF(R296="No Encompass Match","THEM",IF(R296="Not Mapped","Unable to Determine",IF(T296="SALES","Unable to Determine",IFERROR(INDEX('Master - US vs THEM'!$F:$F,MATCH(U296,'Master - US vs THEM'!$G:$G,0)),"No Territory Data")))))</f>
        <v>US</v>
      </c>
      <c r="W296" t="str">
        <f t="shared" si="18"/>
        <v>OK</v>
      </c>
      <c r="X296" t="str">
        <f t="shared" si="19"/>
        <v>US</v>
      </c>
    </row>
    <row r="297" spans="1:24" x14ac:dyDescent="0.2">
      <c r="A297">
        <v>296</v>
      </c>
      <c r="B297" t="s">
        <v>808</v>
      </c>
      <c r="C297" t="s">
        <v>809</v>
      </c>
      <c r="D297" t="s">
        <v>67</v>
      </c>
      <c r="E297" t="s">
        <v>810</v>
      </c>
      <c r="F297" t="s">
        <v>597</v>
      </c>
      <c r="G297" t="s">
        <v>811</v>
      </c>
      <c r="H297" t="s">
        <v>8</v>
      </c>
      <c r="I297" t="s">
        <v>71</v>
      </c>
      <c r="J297" t="s">
        <v>142</v>
      </c>
      <c r="K297" t="s">
        <v>143</v>
      </c>
      <c r="L297" t="s">
        <v>141</v>
      </c>
      <c r="M297">
        <v>1</v>
      </c>
      <c r="N297" t="s">
        <v>875</v>
      </c>
      <c r="O297" t="str">
        <f>IF($B297="","",IFERROR(IF(ISNUMBER(MATCH($K297,'Brand Family Territory (Enc)'!$A$2:$A$296,0)),$K297,""),""))</f>
        <v/>
      </c>
      <c r="P297" t="str">
        <f>IF($B297="","",IFERROR(INDEX('Brand Crosswalk'!$F$2:$F$200,MATCH($K297,'Brand Crosswalk'!$A$2:$A$200,0)),"Not in Crosswalk"))</f>
        <v>Mapped</v>
      </c>
      <c r="Q297" t="str">
        <f>IF($B297="","",IFERROR(INDEX('Brand Crosswalk'!$C$2:$C$200,MATCH($K297,'Brand Crosswalk'!$A$2:$A$200,0)),""))</f>
        <v>Lite</v>
      </c>
      <c r="R297" t="str">
        <f>IF($B297="","",IF(O297&lt;&gt;"",O297,IF(P297="Mapped",Q297,IF(P297="No Encompass Match","No Encompass Match",IFERROR(VLOOKUP(IF($K297="",$J297,$K297),'Brands (Enc)'!$C$2:$D$2699,2,FALSE),"Not Mapped")))))</f>
        <v>Lite</v>
      </c>
      <c r="S297" t="str">
        <f>IF($B297="","",IFERROR(VLOOKUP(VALUE($B297),'Customers Table (Enc)'!$A:$I,9,FALSE),"Not Found"))</f>
        <v>Morris</v>
      </c>
      <c r="T297" t="str">
        <f t="shared" si="16"/>
        <v>MORRIS 1</v>
      </c>
      <c r="U297" t="str">
        <f t="shared" si="17"/>
        <v>Lite|MORRIS 1</v>
      </c>
      <c r="V297" t="str">
        <f>IF($B297="","",IF(R297="No Encompass Match","THEM",IF(R297="Not Mapped","Unable to Determine",IF(T297="SALES","Unable to Determine",IFERROR(INDEX('Master - US vs THEM'!$F:$F,MATCH(U297,'Master - US vs THEM'!$G:$G,0)),"No Territory Data")))))</f>
        <v>US</v>
      </c>
      <c r="W297" t="str">
        <f t="shared" si="18"/>
        <v>OK</v>
      </c>
      <c r="X297" t="str">
        <f t="shared" si="19"/>
        <v>US</v>
      </c>
    </row>
    <row r="298" spans="1:24" x14ac:dyDescent="0.2">
      <c r="A298">
        <v>297</v>
      </c>
      <c r="B298" t="s">
        <v>808</v>
      </c>
      <c r="C298" t="s">
        <v>809</v>
      </c>
      <c r="D298" t="s">
        <v>67</v>
      </c>
      <c r="E298" t="s">
        <v>810</v>
      </c>
      <c r="F298" t="s">
        <v>597</v>
      </c>
      <c r="G298" t="s">
        <v>811</v>
      </c>
      <c r="H298" t="s">
        <v>8</v>
      </c>
      <c r="I298" t="s">
        <v>71</v>
      </c>
      <c r="J298" t="s">
        <v>144</v>
      </c>
      <c r="K298" t="s">
        <v>145</v>
      </c>
      <c r="L298" t="s">
        <v>141</v>
      </c>
      <c r="M298">
        <v>1</v>
      </c>
      <c r="N298" t="s">
        <v>875</v>
      </c>
      <c r="O298" t="str">
        <f>IF($B298="","",IFERROR(IF(ISNUMBER(MATCH($K298,'Brand Family Territory (Enc)'!$A$2:$A$296,0)),$K298,""),""))</f>
        <v>COORS LIGHT</v>
      </c>
      <c r="P298" t="str">
        <f>IF($B298="","",IFERROR(INDEX('Brand Crosswalk'!$F$2:$F$200,MATCH($K298,'Brand Crosswalk'!$A$2:$A$200,0)),"Not in Crosswalk"))</f>
        <v>Not in Crosswalk</v>
      </c>
      <c r="Q298" t="str">
        <f>IF($B298="","",IFERROR(INDEX('Brand Crosswalk'!$C$2:$C$200,MATCH($K298,'Brand Crosswalk'!$A$2:$A$200,0)),""))</f>
        <v/>
      </c>
      <c r="R298" t="str">
        <f>IF($B298="","",IF(O298&lt;&gt;"",O298,IF(P298="Mapped",Q298,IF(P298="No Encompass Match","No Encompass Match",IFERROR(VLOOKUP(IF($K298="",$J298,$K298),'Brands (Enc)'!$C$2:$D$2699,2,FALSE),"Not Mapped")))))</f>
        <v>COORS LIGHT</v>
      </c>
      <c r="S298" t="str">
        <f>IF($B298="","",IFERROR(VLOOKUP(VALUE($B298),'Customers Table (Enc)'!$A:$I,9,FALSE),"Not Found"))</f>
        <v>Morris</v>
      </c>
      <c r="T298" t="str">
        <f t="shared" si="16"/>
        <v>MORRIS 1</v>
      </c>
      <c r="U298" t="str">
        <f t="shared" si="17"/>
        <v>COORS LIGHT|MORRIS 1</v>
      </c>
      <c r="V298" t="str">
        <f>IF($B298="","",IF(R298="No Encompass Match","THEM",IF(R298="Not Mapped","Unable to Determine",IF(T298="SALES","Unable to Determine",IFERROR(INDEX('Master - US vs THEM'!$F:$F,MATCH(U298,'Master - US vs THEM'!$G:$G,0)),"No Territory Data")))))</f>
        <v>US</v>
      </c>
      <c r="W298" t="str">
        <f t="shared" si="18"/>
        <v>OK</v>
      </c>
      <c r="X298" t="str">
        <f t="shared" si="19"/>
        <v>US</v>
      </c>
    </row>
    <row r="299" spans="1:24" x14ac:dyDescent="0.2">
      <c r="A299">
        <v>298</v>
      </c>
      <c r="B299" t="s">
        <v>808</v>
      </c>
      <c r="C299" t="s">
        <v>809</v>
      </c>
      <c r="D299" t="s">
        <v>67</v>
      </c>
      <c r="E299" t="s">
        <v>810</v>
      </c>
      <c r="F299" t="s">
        <v>597</v>
      </c>
      <c r="G299" t="s">
        <v>811</v>
      </c>
      <c r="H299" t="s">
        <v>8</v>
      </c>
      <c r="I299" t="s">
        <v>71</v>
      </c>
      <c r="J299" t="s">
        <v>397</v>
      </c>
      <c r="K299" t="s">
        <v>398</v>
      </c>
      <c r="L299" t="s">
        <v>399</v>
      </c>
      <c r="M299">
        <v>1</v>
      </c>
      <c r="N299" t="s">
        <v>21</v>
      </c>
      <c r="O299" t="str">
        <f>IF($B299="","",IFERROR(IF(ISNUMBER(MATCH($K299,'Brand Family Territory (Enc)'!$A$2:$A$296,0)),$K299,""),""))</f>
        <v/>
      </c>
      <c r="P299" t="str">
        <f>IF($B299="","",IFERROR(INDEX('Brand Crosswalk'!$F$2:$F$200,MATCH($K299,'Brand Crosswalk'!$A$2:$A$200,0)),"Not in Crosswalk"))</f>
        <v>Mapped</v>
      </c>
      <c r="Q299" t="str">
        <f>IF($B299="","",IFERROR(INDEX('Brand Crosswalk'!$C$2:$C$200,MATCH($K299,'Brand Crosswalk'!$A$2:$A$200,0)),""))</f>
        <v>Doc's</v>
      </c>
      <c r="R299" t="str">
        <f>IF($B299="","",IF(O299&lt;&gt;"",O299,IF(P299="Mapped",Q299,IF(P299="No Encompass Match","No Encompass Match",IFERROR(VLOOKUP(IF($K299="",$J299,$K299),'Brands (Enc)'!$C$2:$D$2699,2,FALSE),"Not Mapped")))))</f>
        <v>Doc's</v>
      </c>
      <c r="S299" t="str">
        <f>IF($B299="","",IFERROR(VLOOKUP(VALUE($B299),'Customers Table (Enc)'!$A:$I,9,FALSE),"Not Found"))</f>
        <v>Morris</v>
      </c>
      <c r="T299" t="str">
        <f t="shared" si="16"/>
        <v>MORRIS 1</v>
      </c>
      <c r="U299" t="str">
        <f t="shared" si="17"/>
        <v>Doc's|MORRIS 1</v>
      </c>
      <c r="V299" t="str">
        <f>IF($B299="","",IF(R299="No Encompass Match","THEM",IF(R299="Not Mapped","Unable to Determine",IF(T299="SALES","Unable to Determine",IFERROR(INDEX('Master - US vs THEM'!$F:$F,MATCH(U299,'Master - US vs THEM'!$G:$G,0)),"No Territory Data")))))</f>
        <v>US</v>
      </c>
      <c r="W299" t="str">
        <f t="shared" si="18"/>
        <v>MISMATCH</v>
      </c>
      <c r="X299" t="str">
        <f t="shared" si="19"/>
        <v>US</v>
      </c>
    </row>
    <row r="300" spans="1:24" x14ac:dyDescent="0.2">
      <c r="A300">
        <v>299</v>
      </c>
      <c r="B300" t="s">
        <v>808</v>
      </c>
      <c r="C300" t="s">
        <v>809</v>
      </c>
      <c r="D300" t="s">
        <v>67</v>
      </c>
      <c r="E300" t="s">
        <v>810</v>
      </c>
      <c r="F300" t="s">
        <v>597</v>
      </c>
      <c r="G300" t="s">
        <v>811</v>
      </c>
      <c r="H300" t="s">
        <v>8</v>
      </c>
      <c r="I300" t="s">
        <v>71</v>
      </c>
      <c r="J300" t="s">
        <v>535</v>
      </c>
      <c r="K300" t="s">
        <v>358</v>
      </c>
      <c r="L300" t="s">
        <v>155</v>
      </c>
      <c r="M300">
        <v>1</v>
      </c>
      <c r="N300" t="s">
        <v>875</v>
      </c>
      <c r="O300" t="str">
        <f>IF($B300="","",IFERROR(IF(ISNUMBER(MATCH($K300,'Brand Family Territory (Enc)'!$A$2:$A$296,0)),$K300,""),""))</f>
        <v/>
      </c>
      <c r="P300" t="str">
        <f>IF($B300="","",IFERROR(INDEX('Brand Crosswalk'!$F$2:$F$200,MATCH($K300,'Brand Crosswalk'!$A$2:$A$200,0)),"Not in Crosswalk"))</f>
        <v>Mapped</v>
      </c>
      <c r="Q300" t="str">
        <f>IF($B300="","",IFERROR(INDEX('Brand Crosswalk'!$C$2:$C$200,MATCH($K300,'Brand Crosswalk'!$A$2:$A$200,0)),""))</f>
        <v>Samuel Adams</v>
      </c>
      <c r="R300" t="str">
        <f>IF($B300="","",IF(O300&lt;&gt;"",O300,IF(P300="Mapped",Q300,IF(P300="No Encompass Match","No Encompass Match",IFERROR(VLOOKUP(IF($K300="",$J300,$K300),'Brands (Enc)'!$C$2:$D$2699,2,FALSE),"Not Mapped")))))</f>
        <v>Samuel Adams</v>
      </c>
      <c r="S300" t="str">
        <f>IF($B300="","",IFERROR(VLOOKUP(VALUE($B300),'Customers Table (Enc)'!$A:$I,9,FALSE),"Not Found"))</f>
        <v>Morris</v>
      </c>
      <c r="T300" t="str">
        <f t="shared" si="16"/>
        <v>MORRIS 1</v>
      </c>
      <c r="U300" t="str">
        <f t="shared" si="17"/>
        <v>Samuel Adams|MORRIS 1</v>
      </c>
      <c r="V300" t="str">
        <f>IF($B300="","",IF(R300="No Encompass Match","THEM",IF(R300="Not Mapped","Unable to Determine",IF(T300="SALES","Unable to Determine",IFERROR(INDEX('Master - US vs THEM'!$F:$F,MATCH(U300,'Master - US vs THEM'!$G:$G,0)),"No Territory Data")))))</f>
        <v>US</v>
      </c>
      <c r="W300" t="str">
        <f t="shared" si="18"/>
        <v>OK</v>
      </c>
      <c r="X300" t="str">
        <f t="shared" si="19"/>
        <v>US</v>
      </c>
    </row>
    <row r="301" spans="1:24" x14ac:dyDescent="0.2">
      <c r="A301">
        <v>300</v>
      </c>
      <c r="B301" t="s">
        <v>808</v>
      </c>
      <c r="C301" t="s">
        <v>809</v>
      </c>
      <c r="D301" t="s">
        <v>67</v>
      </c>
      <c r="E301" t="s">
        <v>810</v>
      </c>
      <c r="F301" t="s">
        <v>597</v>
      </c>
      <c r="G301" t="s">
        <v>811</v>
      </c>
      <c r="H301" t="s">
        <v>8</v>
      </c>
      <c r="I301" t="s">
        <v>71</v>
      </c>
      <c r="J301" t="s">
        <v>2086</v>
      </c>
      <c r="K301" t="s">
        <v>166</v>
      </c>
      <c r="L301" t="s">
        <v>141</v>
      </c>
      <c r="M301">
        <v>1</v>
      </c>
      <c r="N301" t="s">
        <v>875</v>
      </c>
      <c r="O301" t="str">
        <f>IF($B301="","",IFERROR(IF(ISNUMBER(MATCH($K301,'Brand Family Territory (Enc)'!$A$2:$A$296,0)),$K301,""),""))</f>
        <v>BLUE MOON</v>
      </c>
      <c r="P301" t="str">
        <f>IF($B301="","",IFERROR(INDEX('Brand Crosswalk'!$F$2:$F$200,MATCH($K301,'Brand Crosswalk'!$A$2:$A$200,0)),"Not in Crosswalk"))</f>
        <v>Not in Crosswalk</v>
      </c>
      <c r="Q301" t="str">
        <f>IF($B301="","",IFERROR(INDEX('Brand Crosswalk'!$C$2:$C$200,MATCH($K301,'Brand Crosswalk'!$A$2:$A$200,0)),""))</f>
        <v/>
      </c>
      <c r="R301" t="str">
        <f>IF($B301="","",IF(O301&lt;&gt;"",O301,IF(P301="Mapped",Q301,IF(P301="No Encompass Match","No Encompass Match",IFERROR(VLOOKUP(IF($K301="",$J301,$K301),'Brands (Enc)'!$C$2:$D$2699,2,FALSE),"Not Mapped")))))</f>
        <v>BLUE MOON</v>
      </c>
      <c r="S301" t="str">
        <f>IF($B301="","",IFERROR(VLOOKUP(VALUE($B301),'Customers Table (Enc)'!$A:$I,9,FALSE),"Not Found"))</f>
        <v>Morris</v>
      </c>
      <c r="T301" t="str">
        <f t="shared" si="16"/>
        <v>MORRIS 1</v>
      </c>
      <c r="U301" t="str">
        <f t="shared" si="17"/>
        <v>BLUE MOON|MORRIS 1</v>
      </c>
      <c r="V301" t="str">
        <f>IF($B301="","",IF(R301="No Encompass Match","THEM",IF(R301="Not Mapped","Unable to Determine",IF(T301="SALES","Unable to Determine",IFERROR(INDEX('Master - US vs THEM'!$F:$F,MATCH(U301,'Master - US vs THEM'!$G:$G,0)),"No Territory Data")))))</f>
        <v>US</v>
      </c>
      <c r="W301" t="str">
        <f t="shared" si="18"/>
        <v>OK</v>
      </c>
      <c r="X301" t="str">
        <f t="shared" si="19"/>
        <v>US</v>
      </c>
    </row>
    <row r="302" spans="1:24" x14ac:dyDescent="0.2">
      <c r="A302">
        <v>301</v>
      </c>
      <c r="B302" t="s">
        <v>2140</v>
      </c>
      <c r="C302" t="s">
        <v>2141</v>
      </c>
      <c r="D302" t="s">
        <v>67</v>
      </c>
      <c r="E302" t="s">
        <v>2142</v>
      </c>
      <c r="F302" t="s">
        <v>597</v>
      </c>
      <c r="G302" t="s">
        <v>2143</v>
      </c>
      <c r="H302" t="s">
        <v>8</v>
      </c>
      <c r="I302" t="s">
        <v>71</v>
      </c>
      <c r="J302" t="s">
        <v>181</v>
      </c>
      <c r="K302" t="s">
        <v>182</v>
      </c>
      <c r="L302" t="s">
        <v>24</v>
      </c>
      <c r="M302">
        <v>1</v>
      </c>
      <c r="N302" t="s">
        <v>875</v>
      </c>
      <c r="O302" t="str">
        <f>IF($B302="","",IFERROR(IF(ISNUMBER(MATCH($K302,'Brand Family Territory (Enc)'!$A$2:$A$296,0)),$K302,""),""))</f>
        <v/>
      </c>
      <c r="P302" t="str">
        <f>IF($B302="","",IFERROR(INDEX('Brand Crosswalk'!$F$2:$F$200,MATCH($K302,'Brand Crosswalk'!$A$2:$A$200,0)),"Not in Crosswalk"))</f>
        <v>Mapped</v>
      </c>
      <c r="Q302" t="str">
        <f>IF($B302="","",IFERROR(INDEX('Brand Crosswalk'!$C$2:$C$200,MATCH($K302,'Brand Crosswalk'!$A$2:$A$200,0)),""))</f>
        <v>Modelo Especial</v>
      </c>
      <c r="R302" t="str">
        <f>IF($B302="","",IF(O302&lt;&gt;"",O302,IF(P302="Mapped",Q302,IF(P302="No Encompass Match","No Encompass Match",IFERROR(VLOOKUP(IF($K302="",$J302,$K302),'Brands (Enc)'!$C$2:$D$2699,2,FALSE),"Not Mapped")))))</f>
        <v>Modelo Especial</v>
      </c>
      <c r="S302" t="str">
        <f>IF($B302="","",IFERROR(VLOOKUP(VALUE($B302),'Customers Table (Enc)'!$A:$I,9,FALSE),"Not Found"))</f>
        <v>Morris</v>
      </c>
      <c r="T302" t="str">
        <f t="shared" si="16"/>
        <v>MORRIS 1</v>
      </c>
      <c r="U302" t="str">
        <f t="shared" si="17"/>
        <v>Modelo Especial|MORRIS 1</v>
      </c>
      <c r="V302" t="str">
        <f>IF($B302="","",IF(R302="No Encompass Match","THEM",IF(R302="Not Mapped","Unable to Determine",IF(T302="SALES","Unable to Determine",IFERROR(INDEX('Master - US vs THEM'!$F:$F,MATCH(U302,'Master - US vs THEM'!$G:$G,0)),"No Territory Data")))))</f>
        <v>US</v>
      </c>
      <c r="W302" t="str">
        <f t="shared" si="18"/>
        <v>OK</v>
      </c>
      <c r="X302" t="str">
        <f t="shared" si="19"/>
        <v>US</v>
      </c>
    </row>
    <row r="303" spans="1:24" x14ac:dyDescent="0.2">
      <c r="A303">
        <v>302</v>
      </c>
      <c r="B303" t="s">
        <v>2140</v>
      </c>
      <c r="C303" t="s">
        <v>2141</v>
      </c>
      <c r="D303" t="s">
        <v>67</v>
      </c>
      <c r="E303" t="s">
        <v>2142</v>
      </c>
      <c r="F303" t="s">
        <v>597</v>
      </c>
      <c r="G303" t="s">
        <v>2143</v>
      </c>
      <c r="H303" t="s">
        <v>8</v>
      </c>
      <c r="I303" t="s">
        <v>71</v>
      </c>
      <c r="J303" t="s">
        <v>2086</v>
      </c>
      <c r="K303" t="s">
        <v>166</v>
      </c>
      <c r="L303" t="s">
        <v>141</v>
      </c>
      <c r="M303">
        <v>1</v>
      </c>
      <c r="N303" t="s">
        <v>875</v>
      </c>
      <c r="O303" t="str">
        <f>IF($B303="","",IFERROR(IF(ISNUMBER(MATCH($K303,'Brand Family Territory (Enc)'!$A$2:$A$296,0)),$K303,""),""))</f>
        <v>BLUE MOON</v>
      </c>
      <c r="P303" t="str">
        <f>IF($B303="","",IFERROR(INDEX('Brand Crosswalk'!$F$2:$F$200,MATCH($K303,'Brand Crosswalk'!$A$2:$A$200,0)),"Not in Crosswalk"))</f>
        <v>Not in Crosswalk</v>
      </c>
      <c r="Q303" t="str">
        <f>IF($B303="","",IFERROR(INDEX('Brand Crosswalk'!$C$2:$C$200,MATCH($K303,'Brand Crosswalk'!$A$2:$A$200,0)),""))</f>
        <v/>
      </c>
      <c r="R303" t="str">
        <f>IF($B303="","",IF(O303&lt;&gt;"",O303,IF(P303="Mapped",Q303,IF(P303="No Encompass Match","No Encompass Match",IFERROR(VLOOKUP(IF($K303="",$J303,$K303),'Brands (Enc)'!$C$2:$D$2699,2,FALSE),"Not Mapped")))))</f>
        <v>BLUE MOON</v>
      </c>
      <c r="S303" t="str">
        <f>IF($B303="","",IFERROR(VLOOKUP(VALUE($B303),'Customers Table (Enc)'!$A:$I,9,FALSE),"Not Found"))</f>
        <v>Morris</v>
      </c>
      <c r="T303" t="str">
        <f t="shared" si="16"/>
        <v>MORRIS 1</v>
      </c>
      <c r="U303" t="str">
        <f t="shared" si="17"/>
        <v>BLUE MOON|MORRIS 1</v>
      </c>
      <c r="V303" t="str">
        <f>IF($B303="","",IF(R303="No Encompass Match","THEM",IF(R303="Not Mapped","Unable to Determine",IF(T303="SALES","Unable to Determine",IFERROR(INDEX('Master - US vs THEM'!$F:$F,MATCH(U303,'Master - US vs THEM'!$G:$G,0)),"No Territory Data")))))</f>
        <v>US</v>
      </c>
      <c r="W303" t="str">
        <f t="shared" si="18"/>
        <v>OK</v>
      </c>
      <c r="X303" t="str">
        <f t="shared" si="19"/>
        <v>US</v>
      </c>
    </row>
    <row r="304" spans="1:24" x14ac:dyDescent="0.2">
      <c r="A304">
        <v>303</v>
      </c>
      <c r="B304" t="s">
        <v>2140</v>
      </c>
      <c r="C304" t="s">
        <v>2141</v>
      </c>
      <c r="D304" t="s">
        <v>67</v>
      </c>
      <c r="E304" t="s">
        <v>2142</v>
      </c>
      <c r="F304" t="s">
        <v>597</v>
      </c>
      <c r="G304" t="s">
        <v>2143</v>
      </c>
      <c r="H304" t="s">
        <v>8</v>
      </c>
      <c r="I304" t="s">
        <v>71</v>
      </c>
      <c r="J304" t="s">
        <v>535</v>
      </c>
      <c r="K304" t="s">
        <v>358</v>
      </c>
      <c r="L304" t="s">
        <v>155</v>
      </c>
      <c r="M304">
        <v>1</v>
      </c>
      <c r="N304" t="s">
        <v>875</v>
      </c>
      <c r="O304" t="str">
        <f>IF($B304="","",IFERROR(IF(ISNUMBER(MATCH($K304,'Brand Family Territory (Enc)'!$A$2:$A$296,0)),$K304,""),""))</f>
        <v/>
      </c>
      <c r="P304" t="str">
        <f>IF($B304="","",IFERROR(INDEX('Brand Crosswalk'!$F$2:$F$200,MATCH($K304,'Brand Crosswalk'!$A$2:$A$200,0)),"Not in Crosswalk"))</f>
        <v>Mapped</v>
      </c>
      <c r="Q304" t="str">
        <f>IF($B304="","",IFERROR(INDEX('Brand Crosswalk'!$C$2:$C$200,MATCH($K304,'Brand Crosswalk'!$A$2:$A$200,0)),""))</f>
        <v>Samuel Adams</v>
      </c>
      <c r="R304" t="str">
        <f>IF($B304="","",IF(O304&lt;&gt;"",O304,IF(P304="Mapped",Q304,IF(P304="No Encompass Match","No Encompass Match",IFERROR(VLOOKUP(IF($K304="",$J304,$K304),'Brands (Enc)'!$C$2:$D$2699,2,FALSE),"Not Mapped")))))</f>
        <v>Samuel Adams</v>
      </c>
      <c r="S304" t="str">
        <f>IF($B304="","",IFERROR(VLOOKUP(VALUE($B304),'Customers Table (Enc)'!$A:$I,9,FALSE),"Not Found"))</f>
        <v>Morris</v>
      </c>
      <c r="T304" t="str">
        <f t="shared" si="16"/>
        <v>MORRIS 1</v>
      </c>
      <c r="U304" t="str">
        <f t="shared" si="17"/>
        <v>Samuel Adams|MORRIS 1</v>
      </c>
      <c r="V304" t="str">
        <f>IF($B304="","",IF(R304="No Encompass Match","THEM",IF(R304="Not Mapped","Unable to Determine",IF(T304="SALES","Unable to Determine",IFERROR(INDEX('Master - US vs THEM'!$F:$F,MATCH(U304,'Master - US vs THEM'!$G:$G,0)),"No Territory Data")))))</f>
        <v>US</v>
      </c>
      <c r="W304" t="str">
        <f t="shared" si="18"/>
        <v>OK</v>
      </c>
      <c r="X304" t="str">
        <f t="shared" si="19"/>
        <v>US</v>
      </c>
    </row>
    <row r="305" spans="1:24" x14ac:dyDescent="0.2">
      <c r="A305">
        <v>304</v>
      </c>
      <c r="B305" t="s">
        <v>2144</v>
      </c>
      <c r="C305" t="s">
        <v>2145</v>
      </c>
      <c r="D305" t="s">
        <v>48</v>
      </c>
      <c r="E305" t="s">
        <v>2146</v>
      </c>
      <c r="F305" t="s">
        <v>924</v>
      </c>
      <c r="G305" t="s">
        <v>2147</v>
      </c>
      <c r="H305" t="s">
        <v>8</v>
      </c>
      <c r="I305" t="s">
        <v>85</v>
      </c>
      <c r="J305" t="s">
        <v>144</v>
      </c>
      <c r="K305" t="s">
        <v>145</v>
      </c>
      <c r="L305" t="s">
        <v>141</v>
      </c>
      <c r="M305">
        <v>1</v>
      </c>
      <c r="N305" t="s">
        <v>875</v>
      </c>
      <c r="O305" t="str">
        <f>IF($B305="","",IFERROR(IF(ISNUMBER(MATCH($K305,'Brand Family Territory (Enc)'!$A$2:$A$296,0)),$K305,""),""))</f>
        <v>COORS LIGHT</v>
      </c>
      <c r="P305" t="str">
        <f>IF($B305="","",IFERROR(INDEX('Brand Crosswalk'!$F$2:$F$200,MATCH($K305,'Brand Crosswalk'!$A$2:$A$200,0)),"Not in Crosswalk"))</f>
        <v>Not in Crosswalk</v>
      </c>
      <c r="Q305" t="str">
        <f>IF($B305="","",IFERROR(INDEX('Brand Crosswalk'!$C$2:$C$200,MATCH($K305,'Brand Crosswalk'!$A$2:$A$200,0)),""))</f>
        <v/>
      </c>
      <c r="R305" t="str">
        <f>IF($B305="","",IF(O305&lt;&gt;"",O305,IF(P305="Mapped",Q305,IF(P305="No Encompass Match","No Encompass Match",IFERROR(VLOOKUP(IF($K305="",$J305,$K305),'Brands (Enc)'!$C$2:$D$2699,2,FALSE),"Not Mapped")))))</f>
        <v>COORS LIGHT</v>
      </c>
      <c r="S305" t="str">
        <f>IF($B305="","",IFERROR(VLOOKUP(VALUE($B305),'Customers Table (Enc)'!$A:$I,9,FALSE),"Not Found"))</f>
        <v>Bergen</v>
      </c>
      <c r="T305" t="str">
        <f t="shared" si="16"/>
        <v>BERGEN</v>
      </c>
      <c r="U305" t="str">
        <f t="shared" si="17"/>
        <v>COORS LIGHT|BERGEN</v>
      </c>
      <c r="V305" t="str">
        <f>IF($B305="","",IF(R305="No Encompass Match","THEM",IF(R305="Not Mapped","Unable to Determine",IF(T305="SALES","Unable to Determine",IFERROR(INDEX('Master - US vs THEM'!$F:$F,MATCH(U305,'Master - US vs THEM'!$G:$G,0)),"No Territory Data")))))</f>
        <v>US</v>
      </c>
      <c r="W305" t="str">
        <f t="shared" si="18"/>
        <v>OK</v>
      </c>
      <c r="X305" t="str">
        <f t="shared" si="19"/>
        <v>US</v>
      </c>
    </row>
    <row r="306" spans="1:24" x14ac:dyDescent="0.2">
      <c r="A306">
        <v>305</v>
      </c>
      <c r="B306" t="s">
        <v>2144</v>
      </c>
      <c r="C306" t="s">
        <v>2145</v>
      </c>
      <c r="D306" t="s">
        <v>48</v>
      </c>
      <c r="E306" t="s">
        <v>2146</v>
      </c>
      <c r="F306" t="s">
        <v>924</v>
      </c>
      <c r="G306" t="s">
        <v>2147</v>
      </c>
      <c r="H306" t="s">
        <v>8</v>
      </c>
      <c r="I306" t="s">
        <v>85</v>
      </c>
      <c r="J306" t="s">
        <v>44</v>
      </c>
      <c r="K306" t="s">
        <v>44</v>
      </c>
      <c r="L306" t="s">
        <v>45</v>
      </c>
      <c r="M306">
        <v>1</v>
      </c>
      <c r="N306" t="s">
        <v>875</v>
      </c>
      <c r="O306" t="str">
        <f>IF($B306="","",IFERROR(IF(ISNUMBER(MATCH($K306,'Brand Family Territory (Enc)'!$A$2:$A$296,0)),$K306,""),""))</f>
        <v/>
      </c>
      <c r="P306" t="str">
        <f>IF($B306="","",IFERROR(INDEX('Brand Crosswalk'!$F$2:$F$200,MATCH($K306,'Brand Crosswalk'!$A$2:$A$200,0)),"Not in Crosswalk"))</f>
        <v>Mapped</v>
      </c>
      <c r="Q306" t="str">
        <f>IF($B306="","",IFERROR(INDEX('Brand Crosswalk'!$C$2:$C$200,MATCH($K306,'Brand Crosswalk'!$A$2:$A$200,0)),""))</f>
        <v>Dg Yuengling Inc</v>
      </c>
      <c r="R306" t="str">
        <f>IF($B306="","",IF(O306&lt;&gt;"",O306,IF(P306="Mapped",Q306,IF(P306="No Encompass Match","No Encompass Match",IFERROR(VLOOKUP(IF($K306="",$J306,$K306),'Brands (Enc)'!$C$2:$D$2699,2,FALSE),"Not Mapped")))))</f>
        <v>Dg Yuengling Inc</v>
      </c>
      <c r="S306" t="str">
        <f>IF($B306="","",IFERROR(VLOOKUP(VALUE($B306),'Customers Table (Enc)'!$A:$I,9,FALSE),"Not Found"))</f>
        <v>Bergen</v>
      </c>
      <c r="T306" t="str">
        <f t="shared" si="16"/>
        <v>BERGEN</v>
      </c>
      <c r="U306" t="str">
        <f t="shared" si="17"/>
        <v>Dg Yuengling Inc|BERGEN</v>
      </c>
      <c r="V306" t="str">
        <f>IF($B306="","",IF(R306="No Encompass Match","THEM",IF(R306="Not Mapped","Unable to Determine",IF(T306="SALES","Unable to Determine",IFERROR(INDEX('Master - US vs THEM'!$F:$F,MATCH(U306,'Master - US vs THEM'!$G:$G,0)),"No Territory Data")))))</f>
        <v>US</v>
      </c>
      <c r="W306" t="str">
        <f t="shared" si="18"/>
        <v>OK</v>
      </c>
      <c r="X306" t="str">
        <f t="shared" si="19"/>
        <v>US</v>
      </c>
    </row>
    <row r="307" spans="1:24" x14ac:dyDescent="0.2">
      <c r="A307">
        <v>306</v>
      </c>
      <c r="B307" t="s">
        <v>2144</v>
      </c>
      <c r="C307" t="s">
        <v>2145</v>
      </c>
      <c r="D307" t="s">
        <v>48</v>
      </c>
      <c r="E307" t="s">
        <v>2146</v>
      </c>
      <c r="F307" t="s">
        <v>924</v>
      </c>
      <c r="G307" t="s">
        <v>2147</v>
      </c>
      <c r="H307" t="s">
        <v>8</v>
      </c>
      <c r="I307" t="s">
        <v>85</v>
      </c>
      <c r="J307" t="s">
        <v>2086</v>
      </c>
      <c r="K307" t="s">
        <v>166</v>
      </c>
      <c r="L307" t="s">
        <v>141</v>
      </c>
      <c r="M307">
        <v>1</v>
      </c>
      <c r="N307" t="s">
        <v>875</v>
      </c>
      <c r="O307" t="str">
        <f>IF($B307="","",IFERROR(IF(ISNUMBER(MATCH($K307,'Brand Family Territory (Enc)'!$A$2:$A$296,0)),$K307,""),""))</f>
        <v>BLUE MOON</v>
      </c>
      <c r="P307" t="str">
        <f>IF($B307="","",IFERROR(INDEX('Brand Crosswalk'!$F$2:$F$200,MATCH($K307,'Brand Crosswalk'!$A$2:$A$200,0)),"Not in Crosswalk"))</f>
        <v>Not in Crosswalk</v>
      </c>
      <c r="Q307" t="str">
        <f>IF($B307="","",IFERROR(INDEX('Brand Crosswalk'!$C$2:$C$200,MATCH($K307,'Brand Crosswalk'!$A$2:$A$200,0)),""))</f>
        <v/>
      </c>
      <c r="R307" t="str">
        <f>IF($B307="","",IF(O307&lt;&gt;"",O307,IF(P307="Mapped",Q307,IF(P307="No Encompass Match","No Encompass Match",IFERROR(VLOOKUP(IF($K307="",$J307,$K307),'Brands (Enc)'!$C$2:$D$2699,2,FALSE),"Not Mapped")))))</f>
        <v>BLUE MOON</v>
      </c>
      <c r="S307" t="str">
        <f>IF($B307="","",IFERROR(VLOOKUP(VALUE($B307),'Customers Table (Enc)'!$A:$I,9,FALSE),"Not Found"))</f>
        <v>Bergen</v>
      </c>
      <c r="T307" t="str">
        <f t="shared" si="16"/>
        <v>BERGEN</v>
      </c>
      <c r="U307" t="str">
        <f t="shared" si="17"/>
        <v>BLUE MOON|BERGEN</v>
      </c>
      <c r="V307" t="str">
        <f>IF($B307="","",IF(R307="No Encompass Match","THEM",IF(R307="Not Mapped","Unable to Determine",IF(T307="SALES","Unable to Determine",IFERROR(INDEX('Master - US vs THEM'!$F:$F,MATCH(U307,'Master - US vs THEM'!$G:$G,0)),"No Territory Data")))))</f>
        <v>US</v>
      </c>
      <c r="W307" t="str">
        <f t="shared" si="18"/>
        <v>OK</v>
      </c>
      <c r="X307" t="str">
        <f t="shared" si="19"/>
        <v>US</v>
      </c>
    </row>
    <row r="308" spans="1:24" x14ac:dyDescent="0.2">
      <c r="A308">
        <v>307</v>
      </c>
      <c r="B308" t="s">
        <v>2144</v>
      </c>
      <c r="C308" t="s">
        <v>2145</v>
      </c>
      <c r="D308" t="s">
        <v>48</v>
      </c>
      <c r="E308" t="s">
        <v>2146</v>
      </c>
      <c r="F308" t="s">
        <v>924</v>
      </c>
      <c r="G308" t="s">
        <v>2147</v>
      </c>
      <c r="H308" t="s">
        <v>8</v>
      </c>
      <c r="I308" t="s">
        <v>85</v>
      </c>
      <c r="J308" t="s">
        <v>20</v>
      </c>
      <c r="K308" t="s">
        <v>20</v>
      </c>
      <c r="L308" t="s">
        <v>20</v>
      </c>
      <c r="M308">
        <v>1</v>
      </c>
      <c r="N308" t="s">
        <v>875</v>
      </c>
      <c r="O308" t="str">
        <f>IF($B308="","",IFERROR(IF(ISNUMBER(MATCH($K308,'Brand Family Territory (Enc)'!$A$2:$A$296,0)),$K308,""),""))</f>
        <v/>
      </c>
      <c r="P308" t="str">
        <f>IF($B308="","",IFERROR(INDEX('Brand Crosswalk'!$F$2:$F$200,MATCH($K308,'Brand Crosswalk'!$A$2:$A$200,0)),"Not in Crosswalk"))</f>
        <v>Mapped</v>
      </c>
      <c r="Q308" t="str">
        <f>IF($B308="","",IFERROR(INDEX('Brand Crosswalk'!$C$2:$C$200,MATCH($K308,'Brand Crosswalk'!$A$2:$A$200,0)),""))</f>
        <v>Heineken USA</v>
      </c>
      <c r="R308" t="str">
        <f>IF($B308="","",IF(O308&lt;&gt;"",O308,IF(P308="Mapped",Q308,IF(P308="No Encompass Match","No Encompass Match",IFERROR(VLOOKUP(IF($K308="",$J308,$K308),'Brands (Enc)'!$C$2:$D$2699,2,FALSE),"Not Mapped")))))</f>
        <v>Heineken USA</v>
      </c>
      <c r="S308" t="str">
        <f>IF($B308="","",IFERROR(VLOOKUP(VALUE($B308),'Customers Table (Enc)'!$A:$I,9,FALSE),"Not Found"))</f>
        <v>Bergen</v>
      </c>
      <c r="T308" t="str">
        <f t="shared" si="16"/>
        <v>BERGEN</v>
      </c>
      <c r="U308" t="str">
        <f t="shared" si="17"/>
        <v>Heineken USA|BERGEN</v>
      </c>
      <c r="V308" t="str">
        <f>IF($B308="","",IF(R308="No Encompass Match","THEM",IF(R308="Not Mapped","Unable to Determine",IF(T308="SALES","Unable to Determine",IFERROR(INDEX('Master - US vs THEM'!$F:$F,MATCH(U308,'Master - US vs THEM'!$G:$G,0)),"No Territory Data")))))</f>
        <v>US</v>
      </c>
      <c r="W308" t="str">
        <f t="shared" si="18"/>
        <v>OK</v>
      </c>
      <c r="X308" t="str">
        <f t="shared" si="19"/>
        <v>US</v>
      </c>
    </row>
    <row r="309" spans="1:24" x14ac:dyDescent="0.2">
      <c r="A309">
        <v>308</v>
      </c>
      <c r="B309" t="s">
        <v>2144</v>
      </c>
      <c r="C309" t="s">
        <v>2145</v>
      </c>
      <c r="D309" t="s">
        <v>48</v>
      </c>
      <c r="E309" t="s">
        <v>2146</v>
      </c>
      <c r="F309" t="s">
        <v>924</v>
      </c>
      <c r="G309" t="s">
        <v>2147</v>
      </c>
      <c r="H309" t="s">
        <v>8</v>
      </c>
      <c r="I309" t="s">
        <v>85</v>
      </c>
      <c r="J309" t="s">
        <v>535</v>
      </c>
      <c r="K309" t="s">
        <v>358</v>
      </c>
      <c r="L309" t="s">
        <v>155</v>
      </c>
      <c r="M309">
        <v>1</v>
      </c>
      <c r="N309" t="s">
        <v>875</v>
      </c>
      <c r="O309" t="str">
        <f>IF($B309="","",IFERROR(IF(ISNUMBER(MATCH($K309,'Brand Family Territory (Enc)'!$A$2:$A$296,0)),$K309,""),""))</f>
        <v/>
      </c>
      <c r="P309" t="str">
        <f>IF($B309="","",IFERROR(INDEX('Brand Crosswalk'!$F$2:$F$200,MATCH($K309,'Brand Crosswalk'!$A$2:$A$200,0)),"Not in Crosswalk"))</f>
        <v>Mapped</v>
      </c>
      <c r="Q309" t="str">
        <f>IF($B309="","",IFERROR(INDEX('Brand Crosswalk'!$C$2:$C$200,MATCH($K309,'Brand Crosswalk'!$A$2:$A$200,0)),""))</f>
        <v>Samuel Adams</v>
      </c>
      <c r="R309" t="str">
        <f>IF($B309="","",IF(O309&lt;&gt;"",O309,IF(P309="Mapped",Q309,IF(P309="No Encompass Match","No Encompass Match",IFERROR(VLOOKUP(IF($K309="",$J309,$K309),'Brands (Enc)'!$C$2:$D$2699,2,FALSE),"Not Mapped")))))</f>
        <v>Samuel Adams</v>
      </c>
      <c r="S309" t="str">
        <f>IF($B309="","",IFERROR(VLOOKUP(VALUE($B309),'Customers Table (Enc)'!$A:$I,9,FALSE),"Not Found"))</f>
        <v>Bergen</v>
      </c>
      <c r="T309" t="str">
        <f t="shared" si="16"/>
        <v>BERGEN</v>
      </c>
      <c r="U309" t="str">
        <f t="shared" si="17"/>
        <v>Samuel Adams|BERGEN</v>
      </c>
      <c r="V309" t="str">
        <f>IF($B309="","",IF(R309="No Encompass Match","THEM",IF(R309="Not Mapped","Unable to Determine",IF(T309="SALES","Unable to Determine",IFERROR(INDEX('Master - US vs THEM'!$F:$F,MATCH(U309,'Master - US vs THEM'!$G:$G,0)),"No Territory Data")))))</f>
        <v>US</v>
      </c>
      <c r="W309" t="str">
        <f t="shared" si="18"/>
        <v>OK</v>
      </c>
      <c r="X309" t="str">
        <f t="shared" si="19"/>
        <v>US</v>
      </c>
    </row>
    <row r="310" spans="1:24" x14ac:dyDescent="0.2">
      <c r="A310">
        <v>309</v>
      </c>
      <c r="B310" t="s">
        <v>2144</v>
      </c>
      <c r="C310" t="s">
        <v>2145</v>
      </c>
      <c r="D310" t="s">
        <v>48</v>
      </c>
      <c r="E310" t="s">
        <v>2146</v>
      </c>
      <c r="F310" t="s">
        <v>924</v>
      </c>
      <c r="G310" t="s">
        <v>2147</v>
      </c>
      <c r="H310" t="s">
        <v>8</v>
      </c>
      <c r="I310" t="s">
        <v>85</v>
      </c>
      <c r="J310" t="s">
        <v>142</v>
      </c>
      <c r="K310" t="s">
        <v>143</v>
      </c>
      <c r="L310" t="s">
        <v>141</v>
      </c>
      <c r="M310">
        <v>1</v>
      </c>
      <c r="N310" t="s">
        <v>875</v>
      </c>
      <c r="O310" t="str">
        <f>IF($B310="","",IFERROR(IF(ISNUMBER(MATCH($K310,'Brand Family Territory (Enc)'!$A$2:$A$296,0)),$K310,""),""))</f>
        <v/>
      </c>
      <c r="P310" t="str">
        <f>IF($B310="","",IFERROR(INDEX('Brand Crosswalk'!$F$2:$F$200,MATCH($K310,'Brand Crosswalk'!$A$2:$A$200,0)),"Not in Crosswalk"))</f>
        <v>Mapped</v>
      </c>
      <c r="Q310" t="str">
        <f>IF($B310="","",IFERROR(INDEX('Brand Crosswalk'!$C$2:$C$200,MATCH($K310,'Brand Crosswalk'!$A$2:$A$200,0)),""))</f>
        <v>Lite</v>
      </c>
      <c r="R310" t="str">
        <f>IF($B310="","",IF(O310&lt;&gt;"",O310,IF(P310="Mapped",Q310,IF(P310="No Encompass Match","No Encompass Match",IFERROR(VLOOKUP(IF($K310="",$J310,$K310),'Brands (Enc)'!$C$2:$D$2699,2,FALSE),"Not Mapped")))))</f>
        <v>Lite</v>
      </c>
      <c r="S310" t="str">
        <f>IF($B310="","",IFERROR(VLOOKUP(VALUE($B310),'Customers Table (Enc)'!$A:$I,9,FALSE),"Not Found"))</f>
        <v>Bergen</v>
      </c>
      <c r="T310" t="str">
        <f t="shared" si="16"/>
        <v>BERGEN</v>
      </c>
      <c r="U310" t="str">
        <f t="shared" si="17"/>
        <v>Lite|BERGEN</v>
      </c>
      <c r="V310" t="str">
        <f>IF($B310="","",IF(R310="No Encompass Match","THEM",IF(R310="Not Mapped","Unable to Determine",IF(T310="SALES","Unable to Determine",IFERROR(INDEX('Master - US vs THEM'!$F:$F,MATCH(U310,'Master - US vs THEM'!$G:$G,0)),"No Territory Data")))))</f>
        <v>US</v>
      </c>
      <c r="W310" t="str">
        <f t="shared" si="18"/>
        <v>OK</v>
      </c>
      <c r="X310" t="str">
        <f t="shared" si="19"/>
        <v>US</v>
      </c>
    </row>
    <row r="311" spans="1:24" x14ac:dyDescent="0.2">
      <c r="A311">
        <v>310</v>
      </c>
      <c r="B311" t="s">
        <v>2144</v>
      </c>
      <c r="C311" t="s">
        <v>2145</v>
      </c>
      <c r="D311" t="s">
        <v>48</v>
      </c>
      <c r="E311" t="s">
        <v>2146</v>
      </c>
      <c r="F311" t="s">
        <v>924</v>
      </c>
      <c r="G311" t="s">
        <v>2147</v>
      </c>
      <c r="H311" t="s">
        <v>8</v>
      </c>
      <c r="I311" t="s">
        <v>85</v>
      </c>
      <c r="J311" t="s">
        <v>342</v>
      </c>
      <c r="K311" t="s">
        <v>343</v>
      </c>
      <c r="L311" t="s">
        <v>155</v>
      </c>
      <c r="M311">
        <v>1</v>
      </c>
      <c r="N311" t="s">
        <v>875</v>
      </c>
      <c r="O311" t="str">
        <f>IF($B311="","",IFERROR(IF(ISNUMBER(MATCH($K311,'Brand Family Territory (Enc)'!$A$2:$A$296,0)),$K311,""),""))</f>
        <v>ANGRY ORCHARD</v>
      </c>
      <c r="P311" t="str">
        <f>IF($B311="","",IFERROR(INDEX('Brand Crosswalk'!$F$2:$F$200,MATCH($K311,'Brand Crosswalk'!$A$2:$A$200,0)),"Not in Crosswalk"))</f>
        <v>Not in Crosswalk</v>
      </c>
      <c r="Q311" t="str">
        <f>IF($B311="","",IFERROR(INDEX('Brand Crosswalk'!$C$2:$C$200,MATCH($K311,'Brand Crosswalk'!$A$2:$A$200,0)),""))</f>
        <v/>
      </c>
      <c r="R311" t="str">
        <f>IF($B311="","",IF(O311&lt;&gt;"",O311,IF(P311="Mapped",Q311,IF(P311="No Encompass Match","No Encompass Match",IFERROR(VLOOKUP(IF($K311="",$J311,$K311),'Brands (Enc)'!$C$2:$D$2699,2,FALSE),"Not Mapped")))))</f>
        <v>ANGRY ORCHARD</v>
      </c>
      <c r="S311" t="str">
        <f>IF($B311="","",IFERROR(VLOOKUP(VALUE($B311),'Customers Table (Enc)'!$A:$I,9,FALSE),"Not Found"))</f>
        <v>Bergen</v>
      </c>
      <c r="T311" t="str">
        <f t="shared" si="16"/>
        <v>BERGEN</v>
      </c>
      <c r="U311" t="str">
        <f t="shared" si="17"/>
        <v>ANGRY ORCHARD|BERGEN</v>
      </c>
      <c r="V311" t="str">
        <f>IF($B311="","",IF(R311="No Encompass Match","THEM",IF(R311="Not Mapped","Unable to Determine",IF(T311="SALES","Unable to Determine",IFERROR(INDEX('Master - US vs THEM'!$F:$F,MATCH(U311,'Master - US vs THEM'!$G:$G,0)),"No Territory Data")))))</f>
        <v>US</v>
      </c>
      <c r="W311" t="str">
        <f t="shared" si="18"/>
        <v>OK</v>
      </c>
      <c r="X311" t="str">
        <f t="shared" si="19"/>
        <v>US</v>
      </c>
    </row>
    <row r="312" spans="1:24" x14ac:dyDescent="0.2">
      <c r="A312">
        <v>311</v>
      </c>
      <c r="B312" t="s">
        <v>2144</v>
      </c>
      <c r="C312" t="s">
        <v>2145</v>
      </c>
      <c r="D312" t="s">
        <v>48</v>
      </c>
      <c r="E312" t="s">
        <v>2146</v>
      </c>
      <c r="F312" t="s">
        <v>924</v>
      </c>
      <c r="G312" t="s">
        <v>2147</v>
      </c>
      <c r="H312" t="s">
        <v>8</v>
      </c>
      <c r="I312" t="s">
        <v>85</v>
      </c>
      <c r="J312" t="s">
        <v>395</v>
      </c>
      <c r="K312" t="s">
        <v>396</v>
      </c>
      <c r="L312" t="s">
        <v>155</v>
      </c>
      <c r="M312">
        <v>1</v>
      </c>
      <c r="N312" t="s">
        <v>875</v>
      </c>
      <c r="O312" t="str">
        <f>IF($B312="","",IFERROR(IF(ISNUMBER(MATCH($K312,'Brand Family Territory (Enc)'!$A$2:$A$296,0)),$K312,""),""))</f>
        <v/>
      </c>
      <c r="P312" t="str">
        <f>IF($B312="","",IFERROR(INDEX('Brand Crosswalk'!$F$2:$F$200,MATCH($K312,'Brand Crosswalk'!$A$2:$A$200,0)),"Not in Crosswalk"))</f>
        <v>Mapped</v>
      </c>
      <c r="Q312" t="str">
        <f>IF($B312="","",IFERROR(INDEX('Brand Crosswalk'!$C$2:$C$200,MATCH($K312,'Brand Crosswalk'!$A$2:$A$200,0)),""))</f>
        <v>Dogfish Head Beer</v>
      </c>
      <c r="R312" t="str">
        <f>IF($B312="","",IF(O312&lt;&gt;"",O312,IF(P312="Mapped",Q312,IF(P312="No Encompass Match","No Encompass Match",IFERROR(VLOOKUP(IF($K312="",$J312,$K312),'Brands (Enc)'!$C$2:$D$2699,2,FALSE),"Not Mapped")))))</f>
        <v>Dogfish Head Beer</v>
      </c>
      <c r="S312" t="str">
        <f>IF($B312="","",IFERROR(VLOOKUP(VALUE($B312),'Customers Table (Enc)'!$A:$I,9,FALSE),"Not Found"))</f>
        <v>Bergen</v>
      </c>
      <c r="T312" t="str">
        <f t="shared" si="16"/>
        <v>BERGEN</v>
      </c>
      <c r="U312" t="str">
        <f t="shared" si="17"/>
        <v>Dogfish Head Beer|BERGEN</v>
      </c>
      <c r="V312" t="str">
        <f>IF($B312="","",IF(R312="No Encompass Match","THEM",IF(R312="Not Mapped","Unable to Determine",IF(T312="SALES","Unable to Determine",IFERROR(INDEX('Master - US vs THEM'!$F:$F,MATCH(U312,'Master - US vs THEM'!$G:$G,0)),"No Territory Data")))))</f>
        <v>US</v>
      </c>
      <c r="W312" t="str">
        <f t="shared" si="18"/>
        <v>OK</v>
      </c>
      <c r="X312" t="str">
        <f t="shared" si="19"/>
        <v>US</v>
      </c>
    </row>
    <row r="313" spans="1:24" x14ac:dyDescent="0.2">
      <c r="A313">
        <v>312</v>
      </c>
      <c r="B313" t="s">
        <v>2136</v>
      </c>
      <c r="C313" t="s">
        <v>2137</v>
      </c>
      <c r="D313" t="s">
        <v>48</v>
      </c>
      <c r="E313" t="s">
        <v>2138</v>
      </c>
      <c r="F313" t="s">
        <v>924</v>
      </c>
      <c r="G313" t="s">
        <v>2139</v>
      </c>
      <c r="H313" t="s">
        <v>8</v>
      </c>
      <c r="I313" t="s">
        <v>85</v>
      </c>
      <c r="J313" t="s">
        <v>2086</v>
      </c>
      <c r="K313" t="s">
        <v>166</v>
      </c>
      <c r="L313" t="s">
        <v>141</v>
      </c>
      <c r="M313">
        <v>1</v>
      </c>
      <c r="N313" t="s">
        <v>875</v>
      </c>
      <c r="O313" t="str">
        <f>IF($B313="","",IFERROR(IF(ISNUMBER(MATCH($K313,'Brand Family Territory (Enc)'!$A$2:$A$296,0)),$K313,""),""))</f>
        <v>BLUE MOON</v>
      </c>
      <c r="P313" t="str">
        <f>IF($B313="","",IFERROR(INDEX('Brand Crosswalk'!$F$2:$F$200,MATCH($K313,'Brand Crosswalk'!$A$2:$A$200,0)),"Not in Crosswalk"))</f>
        <v>Not in Crosswalk</v>
      </c>
      <c r="Q313" t="str">
        <f>IF($B313="","",IFERROR(INDEX('Brand Crosswalk'!$C$2:$C$200,MATCH($K313,'Brand Crosswalk'!$A$2:$A$200,0)),""))</f>
        <v/>
      </c>
      <c r="R313" t="str">
        <f>IF($B313="","",IF(O313&lt;&gt;"",O313,IF(P313="Mapped",Q313,IF(P313="No Encompass Match","No Encompass Match",IFERROR(VLOOKUP(IF($K313="",$J313,$K313),'Brands (Enc)'!$C$2:$D$2699,2,FALSE),"Not Mapped")))))</f>
        <v>BLUE MOON</v>
      </c>
      <c r="S313" t="str">
        <f>IF($B313="","",IFERROR(VLOOKUP(VALUE($B313),'Customers Table (Enc)'!$A:$I,9,FALSE),"Not Found"))</f>
        <v>Bergen</v>
      </c>
      <c r="T313" t="str">
        <f t="shared" si="16"/>
        <v>BERGEN</v>
      </c>
      <c r="U313" t="str">
        <f t="shared" si="17"/>
        <v>BLUE MOON|BERGEN</v>
      </c>
      <c r="V313" t="str">
        <f>IF($B313="","",IF(R313="No Encompass Match","THEM",IF(R313="Not Mapped","Unable to Determine",IF(T313="SALES","Unable to Determine",IFERROR(INDEX('Master - US vs THEM'!$F:$F,MATCH(U313,'Master - US vs THEM'!$G:$G,0)),"No Territory Data")))))</f>
        <v>US</v>
      </c>
      <c r="W313" t="str">
        <f t="shared" si="18"/>
        <v>OK</v>
      </c>
      <c r="X313" t="str">
        <f t="shared" si="19"/>
        <v>US</v>
      </c>
    </row>
    <row r="314" spans="1:24" x14ac:dyDescent="0.2">
      <c r="A314">
        <v>313</v>
      </c>
      <c r="B314" t="s">
        <v>2136</v>
      </c>
      <c r="C314" t="s">
        <v>2137</v>
      </c>
      <c r="D314" t="s">
        <v>48</v>
      </c>
      <c r="E314" t="s">
        <v>2138</v>
      </c>
      <c r="F314" t="s">
        <v>924</v>
      </c>
      <c r="G314" t="s">
        <v>2139</v>
      </c>
      <c r="H314" t="s">
        <v>8</v>
      </c>
      <c r="I314" t="s">
        <v>85</v>
      </c>
      <c r="J314" t="s">
        <v>535</v>
      </c>
      <c r="K314" t="s">
        <v>358</v>
      </c>
      <c r="L314" t="s">
        <v>155</v>
      </c>
      <c r="M314">
        <v>1</v>
      </c>
      <c r="N314" t="s">
        <v>875</v>
      </c>
      <c r="O314" t="str">
        <f>IF($B314="","",IFERROR(IF(ISNUMBER(MATCH($K314,'Brand Family Territory (Enc)'!$A$2:$A$296,0)),$K314,""),""))</f>
        <v/>
      </c>
      <c r="P314" t="str">
        <f>IF($B314="","",IFERROR(INDEX('Brand Crosswalk'!$F$2:$F$200,MATCH($K314,'Brand Crosswalk'!$A$2:$A$200,0)),"Not in Crosswalk"))</f>
        <v>Mapped</v>
      </c>
      <c r="Q314" t="str">
        <f>IF($B314="","",IFERROR(INDEX('Brand Crosswalk'!$C$2:$C$200,MATCH($K314,'Brand Crosswalk'!$A$2:$A$200,0)),""))</f>
        <v>Samuel Adams</v>
      </c>
      <c r="R314" t="str">
        <f>IF($B314="","",IF(O314&lt;&gt;"",O314,IF(P314="Mapped",Q314,IF(P314="No Encompass Match","No Encompass Match",IFERROR(VLOOKUP(IF($K314="",$J314,$K314),'Brands (Enc)'!$C$2:$D$2699,2,FALSE),"Not Mapped")))))</f>
        <v>Samuel Adams</v>
      </c>
      <c r="S314" t="str">
        <f>IF($B314="","",IFERROR(VLOOKUP(VALUE($B314),'Customers Table (Enc)'!$A:$I,9,FALSE),"Not Found"))</f>
        <v>Bergen</v>
      </c>
      <c r="T314" t="str">
        <f t="shared" si="16"/>
        <v>BERGEN</v>
      </c>
      <c r="U314" t="str">
        <f t="shared" si="17"/>
        <v>Samuel Adams|BERGEN</v>
      </c>
      <c r="V314" t="str">
        <f>IF($B314="","",IF(R314="No Encompass Match","THEM",IF(R314="Not Mapped","Unable to Determine",IF(T314="SALES","Unable to Determine",IFERROR(INDEX('Master - US vs THEM'!$F:$F,MATCH(U314,'Master - US vs THEM'!$G:$G,0)),"No Territory Data")))))</f>
        <v>US</v>
      </c>
      <c r="W314" t="str">
        <f t="shared" si="18"/>
        <v>OK</v>
      </c>
      <c r="X314" t="str">
        <f t="shared" si="19"/>
        <v>US</v>
      </c>
    </row>
    <row r="315" spans="1:24" x14ac:dyDescent="0.2">
      <c r="A315">
        <v>314</v>
      </c>
      <c r="B315" t="s">
        <v>2132</v>
      </c>
      <c r="C315" t="s">
        <v>2133</v>
      </c>
      <c r="D315" t="s">
        <v>48</v>
      </c>
      <c r="E315" t="s">
        <v>2134</v>
      </c>
      <c r="F315" t="s">
        <v>924</v>
      </c>
      <c r="G315" t="s">
        <v>2135</v>
      </c>
      <c r="H315" t="s">
        <v>8</v>
      </c>
      <c r="I315" t="s">
        <v>85</v>
      </c>
      <c r="J315" t="s">
        <v>144</v>
      </c>
      <c r="K315" t="s">
        <v>145</v>
      </c>
      <c r="L315" t="s">
        <v>141</v>
      </c>
      <c r="M315">
        <v>1</v>
      </c>
      <c r="N315" t="s">
        <v>875</v>
      </c>
      <c r="O315" t="str">
        <f>IF($B315="","",IFERROR(IF(ISNUMBER(MATCH($K315,'Brand Family Territory (Enc)'!$A$2:$A$296,0)),$K315,""),""))</f>
        <v>COORS LIGHT</v>
      </c>
      <c r="P315" t="str">
        <f>IF($B315="","",IFERROR(INDEX('Brand Crosswalk'!$F$2:$F$200,MATCH($K315,'Brand Crosswalk'!$A$2:$A$200,0)),"Not in Crosswalk"))</f>
        <v>Not in Crosswalk</v>
      </c>
      <c r="Q315" t="str">
        <f>IF($B315="","",IFERROR(INDEX('Brand Crosswalk'!$C$2:$C$200,MATCH($K315,'Brand Crosswalk'!$A$2:$A$200,0)),""))</f>
        <v/>
      </c>
      <c r="R315" t="str">
        <f>IF($B315="","",IF(O315&lt;&gt;"",O315,IF(P315="Mapped",Q315,IF(P315="No Encompass Match","No Encompass Match",IFERROR(VLOOKUP(IF($K315="",$J315,$K315),'Brands (Enc)'!$C$2:$D$2699,2,FALSE),"Not Mapped")))))</f>
        <v>COORS LIGHT</v>
      </c>
      <c r="S315" t="str">
        <f>IF($B315="","",IFERROR(VLOOKUP(VALUE($B315),'Customers Table (Enc)'!$A:$I,9,FALSE),"Not Found"))</f>
        <v>Bergen</v>
      </c>
      <c r="T315" t="str">
        <f t="shared" si="16"/>
        <v>BERGEN</v>
      </c>
      <c r="U315" t="str">
        <f t="shared" si="17"/>
        <v>COORS LIGHT|BERGEN</v>
      </c>
      <c r="V315" t="str">
        <f>IF($B315="","",IF(R315="No Encompass Match","THEM",IF(R315="Not Mapped","Unable to Determine",IF(T315="SALES","Unable to Determine",IFERROR(INDEX('Master - US vs THEM'!$F:$F,MATCH(U315,'Master - US vs THEM'!$G:$G,0)),"No Territory Data")))))</f>
        <v>US</v>
      </c>
      <c r="W315" t="str">
        <f t="shared" si="18"/>
        <v>OK</v>
      </c>
      <c r="X315" t="str">
        <f t="shared" si="19"/>
        <v>US</v>
      </c>
    </row>
    <row r="316" spans="1:24" x14ac:dyDescent="0.2">
      <c r="A316">
        <v>315</v>
      </c>
      <c r="B316" t="s">
        <v>2132</v>
      </c>
      <c r="C316" t="s">
        <v>2133</v>
      </c>
      <c r="D316" t="s">
        <v>48</v>
      </c>
      <c r="E316" t="s">
        <v>2134</v>
      </c>
      <c r="F316" t="s">
        <v>924</v>
      </c>
      <c r="G316" t="s">
        <v>2135</v>
      </c>
      <c r="H316" t="s">
        <v>8</v>
      </c>
      <c r="I316" t="s">
        <v>85</v>
      </c>
      <c r="J316" t="s">
        <v>44</v>
      </c>
      <c r="K316" t="s">
        <v>44</v>
      </c>
      <c r="L316" t="s">
        <v>45</v>
      </c>
      <c r="M316">
        <v>1</v>
      </c>
      <c r="N316" t="s">
        <v>875</v>
      </c>
      <c r="O316" t="str">
        <f>IF($B316="","",IFERROR(IF(ISNUMBER(MATCH($K316,'Brand Family Territory (Enc)'!$A$2:$A$296,0)),$K316,""),""))</f>
        <v/>
      </c>
      <c r="P316" t="str">
        <f>IF($B316="","",IFERROR(INDEX('Brand Crosswalk'!$F$2:$F$200,MATCH($K316,'Brand Crosswalk'!$A$2:$A$200,0)),"Not in Crosswalk"))</f>
        <v>Mapped</v>
      </c>
      <c r="Q316" t="str">
        <f>IF($B316="","",IFERROR(INDEX('Brand Crosswalk'!$C$2:$C$200,MATCH($K316,'Brand Crosswalk'!$A$2:$A$200,0)),""))</f>
        <v>Dg Yuengling Inc</v>
      </c>
      <c r="R316" t="str">
        <f>IF($B316="","",IF(O316&lt;&gt;"",O316,IF(P316="Mapped",Q316,IF(P316="No Encompass Match","No Encompass Match",IFERROR(VLOOKUP(IF($K316="",$J316,$K316),'Brands (Enc)'!$C$2:$D$2699,2,FALSE),"Not Mapped")))))</f>
        <v>Dg Yuengling Inc</v>
      </c>
      <c r="S316" t="str">
        <f>IF($B316="","",IFERROR(VLOOKUP(VALUE($B316),'Customers Table (Enc)'!$A:$I,9,FALSE),"Not Found"))</f>
        <v>Bergen</v>
      </c>
      <c r="T316" t="str">
        <f t="shared" si="16"/>
        <v>BERGEN</v>
      </c>
      <c r="U316" t="str">
        <f t="shared" si="17"/>
        <v>Dg Yuengling Inc|BERGEN</v>
      </c>
      <c r="V316" t="str">
        <f>IF($B316="","",IF(R316="No Encompass Match","THEM",IF(R316="Not Mapped","Unable to Determine",IF(T316="SALES","Unable to Determine",IFERROR(INDEX('Master - US vs THEM'!$F:$F,MATCH(U316,'Master - US vs THEM'!$G:$G,0)),"No Territory Data")))))</f>
        <v>US</v>
      </c>
      <c r="W316" t="str">
        <f t="shared" si="18"/>
        <v>OK</v>
      </c>
      <c r="X316" t="str">
        <f t="shared" si="19"/>
        <v>US</v>
      </c>
    </row>
    <row r="317" spans="1:24" x14ac:dyDescent="0.2">
      <c r="A317">
        <v>316</v>
      </c>
      <c r="B317" t="s">
        <v>2132</v>
      </c>
      <c r="C317" t="s">
        <v>2133</v>
      </c>
      <c r="D317" t="s">
        <v>48</v>
      </c>
      <c r="E317" t="s">
        <v>2134</v>
      </c>
      <c r="F317" t="s">
        <v>924</v>
      </c>
      <c r="G317" t="s">
        <v>2135</v>
      </c>
      <c r="H317" t="s">
        <v>8</v>
      </c>
      <c r="I317" t="s">
        <v>85</v>
      </c>
      <c r="J317" t="s">
        <v>535</v>
      </c>
      <c r="K317" t="s">
        <v>358</v>
      </c>
      <c r="L317" t="s">
        <v>155</v>
      </c>
      <c r="M317">
        <v>1</v>
      </c>
      <c r="N317" t="s">
        <v>875</v>
      </c>
      <c r="O317" t="str">
        <f>IF($B317="","",IFERROR(IF(ISNUMBER(MATCH($K317,'Brand Family Territory (Enc)'!$A$2:$A$296,0)),$K317,""),""))</f>
        <v/>
      </c>
      <c r="P317" t="str">
        <f>IF($B317="","",IFERROR(INDEX('Brand Crosswalk'!$F$2:$F$200,MATCH($K317,'Brand Crosswalk'!$A$2:$A$200,0)),"Not in Crosswalk"))</f>
        <v>Mapped</v>
      </c>
      <c r="Q317" t="str">
        <f>IF($B317="","",IFERROR(INDEX('Brand Crosswalk'!$C$2:$C$200,MATCH($K317,'Brand Crosswalk'!$A$2:$A$200,0)),""))</f>
        <v>Samuel Adams</v>
      </c>
      <c r="R317" t="str">
        <f>IF($B317="","",IF(O317&lt;&gt;"",O317,IF(P317="Mapped",Q317,IF(P317="No Encompass Match","No Encompass Match",IFERROR(VLOOKUP(IF($K317="",$J317,$K317),'Brands (Enc)'!$C$2:$D$2699,2,FALSE),"Not Mapped")))))</f>
        <v>Samuel Adams</v>
      </c>
      <c r="S317" t="str">
        <f>IF($B317="","",IFERROR(VLOOKUP(VALUE($B317),'Customers Table (Enc)'!$A:$I,9,FALSE),"Not Found"))</f>
        <v>Bergen</v>
      </c>
      <c r="T317" t="str">
        <f t="shared" si="16"/>
        <v>BERGEN</v>
      </c>
      <c r="U317" t="str">
        <f t="shared" si="17"/>
        <v>Samuel Adams|BERGEN</v>
      </c>
      <c r="V317" t="str">
        <f>IF($B317="","",IF(R317="No Encompass Match","THEM",IF(R317="Not Mapped","Unable to Determine",IF(T317="SALES","Unable to Determine",IFERROR(INDEX('Master - US vs THEM'!$F:$F,MATCH(U317,'Master - US vs THEM'!$G:$G,0)),"No Territory Data")))))</f>
        <v>US</v>
      </c>
      <c r="W317" t="str">
        <f t="shared" si="18"/>
        <v>OK</v>
      </c>
      <c r="X317" t="str">
        <f t="shared" si="19"/>
        <v>US</v>
      </c>
    </row>
    <row r="318" spans="1:24" x14ac:dyDescent="0.2">
      <c r="A318">
        <v>317</v>
      </c>
      <c r="B318" t="s">
        <v>2132</v>
      </c>
      <c r="C318" t="s">
        <v>2133</v>
      </c>
      <c r="D318" t="s">
        <v>48</v>
      </c>
      <c r="E318" t="s">
        <v>2134</v>
      </c>
      <c r="F318" t="s">
        <v>924</v>
      </c>
      <c r="G318" t="s">
        <v>2135</v>
      </c>
      <c r="H318" t="s">
        <v>8</v>
      </c>
      <c r="I318" t="s">
        <v>85</v>
      </c>
      <c r="J318" t="s">
        <v>2086</v>
      </c>
      <c r="K318" t="s">
        <v>166</v>
      </c>
      <c r="L318" t="s">
        <v>141</v>
      </c>
      <c r="M318">
        <v>1</v>
      </c>
      <c r="N318" t="s">
        <v>875</v>
      </c>
      <c r="O318" t="str">
        <f>IF($B318="","",IFERROR(IF(ISNUMBER(MATCH($K318,'Brand Family Territory (Enc)'!$A$2:$A$296,0)),$K318,""),""))</f>
        <v>BLUE MOON</v>
      </c>
      <c r="P318" t="str">
        <f>IF($B318="","",IFERROR(INDEX('Brand Crosswalk'!$F$2:$F$200,MATCH($K318,'Brand Crosswalk'!$A$2:$A$200,0)),"Not in Crosswalk"))</f>
        <v>Not in Crosswalk</v>
      </c>
      <c r="Q318" t="str">
        <f>IF($B318="","",IFERROR(INDEX('Brand Crosswalk'!$C$2:$C$200,MATCH($K318,'Brand Crosswalk'!$A$2:$A$200,0)),""))</f>
        <v/>
      </c>
      <c r="R318" t="str">
        <f>IF($B318="","",IF(O318&lt;&gt;"",O318,IF(P318="Mapped",Q318,IF(P318="No Encompass Match","No Encompass Match",IFERROR(VLOOKUP(IF($K318="",$J318,$K318),'Brands (Enc)'!$C$2:$D$2699,2,FALSE),"Not Mapped")))))</f>
        <v>BLUE MOON</v>
      </c>
      <c r="S318" t="str">
        <f>IF($B318="","",IFERROR(VLOOKUP(VALUE($B318),'Customers Table (Enc)'!$A:$I,9,FALSE),"Not Found"))</f>
        <v>Bergen</v>
      </c>
      <c r="T318" t="str">
        <f t="shared" si="16"/>
        <v>BERGEN</v>
      </c>
      <c r="U318" t="str">
        <f t="shared" si="17"/>
        <v>BLUE MOON|BERGEN</v>
      </c>
      <c r="V318" t="str">
        <f>IF($B318="","",IF(R318="No Encompass Match","THEM",IF(R318="Not Mapped","Unable to Determine",IF(T318="SALES","Unable to Determine",IFERROR(INDEX('Master - US vs THEM'!$F:$F,MATCH(U318,'Master - US vs THEM'!$G:$G,0)),"No Territory Data")))))</f>
        <v>US</v>
      </c>
      <c r="W318" t="str">
        <f t="shared" si="18"/>
        <v>OK</v>
      </c>
      <c r="X318" t="str">
        <f t="shared" si="19"/>
        <v>US</v>
      </c>
    </row>
    <row r="319" spans="1:24" x14ac:dyDescent="0.2">
      <c r="A319">
        <v>318</v>
      </c>
      <c r="B319" t="s">
        <v>2132</v>
      </c>
      <c r="C319" t="s">
        <v>2133</v>
      </c>
      <c r="D319" t="s">
        <v>48</v>
      </c>
      <c r="E319" t="s">
        <v>2134</v>
      </c>
      <c r="F319" t="s">
        <v>924</v>
      </c>
      <c r="G319" t="s">
        <v>2135</v>
      </c>
      <c r="H319" t="s">
        <v>8</v>
      </c>
      <c r="I319" t="s">
        <v>85</v>
      </c>
      <c r="J319" t="s">
        <v>342</v>
      </c>
      <c r="K319" t="s">
        <v>343</v>
      </c>
      <c r="L319" t="s">
        <v>155</v>
      </c>
      <c r="M319">
        <v>1</v>
      </c>
      <c r="N319" t="s">
        <v>875</v>
      </c>
      <c r="O319" t="str">
        <f>IF($B319="","",IFERROR(IF(ISNUMBER(MATCH($K319,'Brand Family Territory (Enc)'!$A$2:$A$296,0)),$K319,""),""))</f>
        <v>ANGRY ORCHARD</v>
      </c>
      <c r="P319" t="str">
        <f>IF($B319="","",IFERROR(INDEX('Brand Crosswalk'!$F$2:$F$200,MATCH($K319,'Brand Crosswalk'!$A$2:$A$200,0)),"Not in Crosswalk"))</f>
        <v>Not in Crosswalk</v>
      </c>
      <c r="Q319" t="str">
        <f>IF($B319="","",IFERROR(INDEX('Brand Crosswalk'!$C$2:$C$200,MATCH($K319,'Brand Crosswalk'!$A$2:$A$200,0)),""))</f>
        <v/>
      </c>
      <c r="R319" t="str">
        <f>IF($B319="","",IF(O319&lt;&gt;"",O319,IF(P319="Mapped",Q319,IF(P319="No Encompass Match","No Encompass Match",IFERROR(VLOOKUP(IF($K319="",$J319,$K319),'Brands (Enc)'!$C$2:$D$2699,2,FALSE),"Not Mapped")))))</f>
        <v>ANGRY ORCHARD</v>
      </c>
      <c r="S319" t="str">
        <f>IF($B319="","",IFERROR(VLOOKUP(VALUE($B319),'Customers Table (Enc)'!$A:$I,9,FALSE),"Not Found"))</f>
        <v>Bergen</v>
      </c>
      <c r="T319" t="str">
        <f t="shared" si="16"/>
        <v>BERGEN</v>
      </c>
      <c r="U319" t="str">
        <f t="shared" si="17"/>
        <v>ANGRY ORCHARD|BERGEN</v>
      </c>
      <c r="V319" t="str">
        <f>IF($B319="","",IF(R319="No Encompass Match","THEM",IF(R319="Not Mapped","Unable to Determine",IF(T319="SALES","Unable to Determine",IFERROR(INDEX('Master - US vs THEM'!$F:$F,MATCH(U319,'Master - US vs THEM'!$G:$G,0)),"No Territory Data")))))</f>
        <v>US</v>
      </c>
      <c r="W319" t="str">
        <f t="shared" si="18"/>
        <v>OK</v>
      </c>
      <c r="X319" t="str">
        <f t="shared" si="19"/>
        <v>US</v>
      </c>
    </row>
    <row r="320" spans="1:24" x14ac:dyDescent="0.2">
      <c r="A320">
        <v>319</v>
      </c>
      <c r="B320" t="s">
        <v>2132</v>
      </c>
      <c r="C320" t="s">
        <v>2133</v>
      </c>
      <c r="D320" t="s">
        <v>48</v>
      </c>
      <c r="E320" t="s">
        <v>2134</v>
      </c>
      <c r="F320" t="s">
        <v>924</v>
      </c>
      <c r="G320" t="s">
        <v>2135</v>
      </c>
      <c r="H320" t="s">
        <v>8</v>
      </c>
      <c r="I320" t="s">
        <v>85</v>
      </c>
      <c r="J320" t="s">
        <v>181</v>
      </c>
      <c r="K320" t="s">
        <v>182</v>
      </c>
      <c r="L320" t="s">
        <v>24</v>
      </c>
      <c r="M320">
        <v>1</v>
      </c>
      <c r="N320" t="s">
        <v>875</v>
      </c>
      <c r="O320" t="str">
        <f>IF($B320="","",IFERROR(IF(ISNUMBER(MATCH($K320,'Brand Family Territory (Enc)'!$A$2:$A$296,0)),$K320,""),""))</f>
        <v/>
      </c>
      <c r="P320" t="str">
        <f>IF($B320="","",IFERROR(INDEX('Brand Crosswalk'!$F$2:$F$200,MATCH($K320,'Brand Crosswalk'!$A$2:$A$200,0)),"Not in Crosswalk"))</f>
        <v>Mapped</v>
      </c>
      <c r="Q320" t="str">
        <f>IF($B320="","",IFERROR(INDEX('Brand Crosswalk'!$C$2:$C$200,MATCH($K320,'Brand Crosswalk'!$A$2:$A$200,0)),""))</f>
        <v>Modelo Especial</v>
      </c>
      <c r="R320" t="str">
        <f>IF($B320="","",IF(O320&lt;&gt;"",O320,IF(P320="Mapped",Q320,IF(P320="No Encompass Match","No Encompass Match",IFERROR(VLOOKUP(IF($K320="",$J320,$K320),'Brands (Enc)'!$C$2:$D$2699,2,FALSE),"Not Mapped")))))</f>
        <v>Modelo Especial</v>
      </c>
      <c r="S320" t="str">
        <f>IF($B320="","",IFERROR(VLOOKUP(VALUE($B320),'Customers Table (Enc)'!$A:$I,9,FALSE),"Not Found"))</f>
        <v>Bergen</v>
      </c>
      <c r="T320" t="str">
        <f t="shared" si="16"/>
        <v>BERGEN</v>
      </c>
      <c r="U320" t="str">
        <f t="shared" si="17"/>
        <v>Modelo Especial|BERGEN</v>
      </c>
      <c r="V320" t="str">
        <f>IF($B320="","",IF(R320="No Encompass Match","THEM",IF(R320="Not Mapped","Unable to Determine",IF(T320="SALES","Unable to Determine",IFERROR(INDEX('Master - US vs THEM'!$F:$F,MATCH(U320,'Master - US vs THEM'!$G:$G,0)),"No Territory Data")))))</f>
        <v>US</v>
      </c>
      <c r="W320" t="str">
        <f t="shared" si="18"/>
        <v>OK</v>
      </c>
      <c r="X320" t="str">
        <f t="shared" si="19"/>
        <v>US</v>
      </c>
    </row>
    <row r="321" spans="1:24" x14ac:dyDescent="0.2">
      <c r="A321">
        <v>320</v>
      </c>
      <c r="B321" t="s">
        <v>2132</v>
      </c>
      <c r="C321" t="s">
        <v>2133</v>
      </c>
      <c r="D321" t="s">
        <v>48</v>
      </c>
      <c r="E321" t="s">
        <v>2134</v>
      </c>
      <c r="F321" t="s">
        <v>924</v>
      </c>
      <c r="G321" t="s">
        <v>2135</v>
      </c>
      <c r="H321" t="s">
        <v>8</v>
      </c>
      <c r="I321" t="s">
        <v>85</v>
      </c>
      <c r="J321" t="s">
        <v>142</v>
      </c>
      <c r="K321" t="s">
        <v>143</v>
      </c>
      <c r="L321" t="s">
        <v>141</v>
      </c>
      <c r="M321">
        <v>1</v>
      </c>
      <c r="N321" t="s">
        <v>875</v>
      </c>
      <c r="O321" t="str">
        <f>IF($B321="","",IFERROR(IF(ISNUMBER(MATCH($K321,'Brand Family Territory (Enc)'!$A$2:$A$296,0)),$K321,""),""))</f>
        <v/>
      </c>
      <c r="P321" t="str">
        <f>IF($B321="","",IFERROR(INDEX('Brand Crosswalk'!$F$2:$F$200,MATCH($K321,'Brand Crosswalk'!$A$2:$A$200,0)),"Not in Crosswalk"))</f>
        <v>Mapped</v>
      </c>
      <c r="Q321" t="str">
        <f>IF($B321="","",IFERROR(INDEX('Brand Crosswalk'!$C$2:$C$200,MATCH($K321,'Brand Crosswalk'!$A$2:$A$200,0)),""))</f>
        <v>Lite</v>
      </c>
      <c r="R321" t="str">
        <f>IF($B321="","",IF(O321&lt;&gt;"",O321,IF(P321="Mapped",Q321,IF(P321="No Encompass Match","No Encompass Match",IFERROR(VLOOKUP(IF($K321="",$J321,$K321),'Brands (Enc)'!$C$2:$D$2699,2,FALSE),"Not Mapped")))))</f>
        <v>Lite</v>
      </c>
      <c r="S321" t="str">
        <f>IF($B321="","",IFERROR(VLOOKUP(VALUE($B321),'Customers Table (Enc)'!$A:$I,9,FALSE),"Not Found"))</f>
        <v>Bergen</v>
      </c>
      <c r="T321" t="str">
        <f t="shared" si="16"/>
        <v>BERGEN</v>
      </c>
      <c r="U321" t="str">
        <f t="shared" si="17"/>
        <v>Lite|BERGEN</v>
      </c>
      <c r="V321" t="str">
        <f>IF($B321="","",IF(R321="No Encompass Match","THEM",IF(R321="Not Mapped","Unable to Determine",IF(T321="SALES","Unable to Determine",IFERROR(INDEX('Master - US vs THEM'!$F:$F,MATCH(U321,'Master - US vs THEM'!$G:$G,0)),"No Territory Data")))))</f>
        <v>US</v>
      </c>
      <c r="W321" t="str">
        <f t="shared" si="18"/>
        <v>OK</v>
      </c>
      <c r="X321" t="str">
        <f t="shared" si="19"/>
        <v>US</v>
      </c>
    </row>
    <row r="322" spans="1:24" x14ac:dyDescent="0.2">
      <c r="A322">
        <v>321</v>
      </c>
      <c r="B322" t="s">
        <v>2132</v>
      </c>
      <c r="C322" t="s">
        <v>2133</v>
      </c>
      <c r="D322" t="s">
        <v>48</v>
      </c>
      <c r="E322" t="s">
        <v>2134</v>
      </c>
      <c r="F322" t="s">
        <v>924</v>
      </c>
      <c r="G322" t="s">
        <v>2135</v>
      </c>
      <c r="H322" t="s">
        <v>8</v>
      </c>
      <c r="I322" t="s">
        <v>85</v>
      </c>
      <c r="J322" t="s">
        <v>227</v>
      </c>
      <c r="K322" t="s">
        <v>209</v>
      </c>
      <c r="L322" t="s">
        <v>210</v>
      </c>
      <c r="M322">
        <v>1</v>
      </c>
      <c r="N322" t="s">
        <v>875</v>
      </c>
      <c r="O322" t="str">
        <f>IF($B322="","",IFERROR(IF(ISNUMBER(MATCH($K322,'Brand Family Territory (Enc)'!$A$2:$A$296,0)),$K322,""),""))</f>
        <v/>
      </c>
      <c r="P322" t="str">
        <f>IF($B322="","",IFERROR(INDEX('Brand Crosswalk'!$F$2:$F$200,MATCH($K322,'Brand Crosswalk'!$A$2:$A$200,0)),"Not in Crosswalk"))</f>
        <v>Mapped</v>
      </c>
      <c r="Q322" t="str">
        <f>IF($B322="","",IFERROR(INDEX('Brand Crosswalk'!$C$2:$C$200,MATCH($K322,'Brand Crosswalk'!$A$2:$A$200,0)),""))</f>
        <v>Cape May</v>
      </c>
      <c r="R322" t="str">
        <f>IF($B322="","",IF(O322&lt;&gt;"",O322,IF(P322="Mapped",Q322,IF(P322="No Encompass Match","No Encompass Match",IFERROR(VLOOKUP(IF($K322="",$J322,$K322),'Brands (Enc)'!$C$2:$D$2699,2,FALSE),"Not Mapped")))))</f>
        <v>Cape May</v>
      </c>
      <c r="S322" t="str">
        <f>IF($B322="","",IFERROR(VLOOKUP(VALUE($B322),'Customers Table (Enc)'!$A:$I,9,FALSE),"Not Found"))</f>
        <v>Bergen</v>
      </c>
      <c r="T322" t="str">
        <f t="shared" si="16"/>
        <v>BERGEN</v>
      </c>
      <c r="U322" t="str">
        <f t="shared" si="17"/>
        <v>Cape May|BERGEN</v>
      </c>
      <c r="V322" t="str">
        <f>IF($B322="","",IF(R322="No Encompass Match","THEM",IF(R322="Not Mapped","Unable to Determine",IF(T322="SALES","Unable to Determine",IFERROR(INDEX('Master - US vs THEM'!$F:$F,MATCH(U322,'Master - US vs THEM'!$G:$G,0)),"No Territory Data")))))</f>
        <v>US</v>
      </c>
      <c r="W322" t="str">
        <f t="shared" si="18"/>
        <v>OK</v>
      </c>
      <c r="X322" t="str">
        <f t="shared" si="19"/>
        <v>US</v>
      </c>
    </row>
    <row r="323" spans="1:24" x14ac:dyDescent="0.2">
      <c r="A323">
        <v>322</v>
      </c>
      <c r="B323" t="s">
        <v>2132</v>
      </c>
      <c r="C323" t="s">
        <v>2133</v>
      </c>
      <c r="D323" t="s">
        <v>48</v>
      </c>
      <c r="E323" t="s">
        <v>2134</v>
      </c>
      <c r="F323" t="s">
        <v>924</v>
      </c>
      <c r="G323" t="s">
        <v>2135</v>
      </c>
      <c r="H323" t="s">
        <v>8</v>
      </c>
      <c r="I323" t="s">
        <v>85</v>
      </c>
      <c r="J323" t="s">
        <v>340</v>
      </c>
      <c r="K323" t="s">
        <v>154</v>
      </c>
      <c r="L323" t="s">
        <v>155</v>
      </c>
      <c r="M323">
        <v>1</v>
      </c>
      <c r="N323" t="s">
        <v>875</v>
      </c>
      <c r="O323" t="str">
        <f>IF($B323="","",IFERROR(IF(ISNUMBER(MATCH($K323,'Brand Family Territory (Enc)'!$A$2:$A$296,0)),$K323,""),""))</f>
        <v>SAMUEL ADAMS</v>
      </c>
      <c r="P323" t="str">
        <f>IF($B323="","",IFERROR(INDEX('Brand Crosswalk'!$F$2:$F$200,MATCH($K323,'Brand Crosswalk'!$A$2:$A$200,0)),"Not in Crosswalk"))</f>
        <v>Not in Crosswalk</v>
      </c>
      <c r="Q323" t="str">
        <f>IF($B323="","",IFERROR(INDEX('Brand Crosswalk'!$C$2:$C$200,MATCH($K323,'Brand Crosswalk'!$A$2:$A$200,0)),""))</f>
        <v/>
      </c>
      <c r="R323" t="str">
        <f>IF($B323="","",IF(O323&lt;&gt;"",O323,IF(P323="Mapped",Q323,IF(P323="No Encompass Match","No Encompass Match",IFERROR(VLOOKUP(IF($K323="",$J323,$K323),'Brands (Enc)'!$C$2:$D$2699,2,FALSE),"Not Mapped")))))</f>
        <v>SAMUEL ADAMS</v>
      </c>
      <c r="S323" t="str">
        <f>IF($B323="","",IFERROR(VLOOKUP(VALUE($B323),'Customers Table (Enc)'!$A:$I,9,FALSE),"Not Found"))</f>
        <v>Bergen</v>
      </c>
      <c r="T323" t="str">
        <f t="shared" ref="T323:T386" si="20">IF($B323="","",IF($D323&lt;&gt;"SALES",$D323,IF(OR(S323="Default",S323="Not Found",S323="Morris"),"SALES",UPPER(S323))))</f>
        <v>BERGEN</v>
      </c>
      <c r="U323" t="str">
        <f t="shared" ref="U323:U386" si="21">IF($B323="","",R323&amp;"|"&amp;T323)</f>
        <v>SAMUEL ADAMS|BERGEN</v>
      </c>
      <c r="V323" t="str">
        <f>IF($B323="","",IF(R323="No Encompass Match","THEM",IF(R323="Not Mapped","Unable to Determine",IF(T323="SALES","Unable to Determine",IFERROR(INDEX('Master - US vs THEM'!$F:$F,MATCH(U323,'Master - US vs THEM'!$G:$G,0)),"No Territory Data")))))</f>
        <v>US</v>
      </c>
      <c r="W323" t="str">
        <f t="shared" ref="W323:W386" si="22">IF($B323="","",IF(OR(V323="Unable to Determine",V323="No Territory Data",V323="Ambiguous (Source Truncated)"),"Review",IF(V323&lt;&gt;$N323,"MISMATCH","OK")))</f>
        <v>OK</v>
      </c>
      <c r="X323" t="str">
        <f t="shared" ref="X323:X386" si="23">IF($B323="","",IF(OR(V323="US",V323="THEM"),V323,$N323))</f>
        <v>US</v>
      </c>
    </row>
    <row r="324" spans="1:24" x14ac:dyDescent="0.2">
      <c r="A324">
        <v>323</v>
      </c>
      <c r="B324" t="s">
        <v>2132</v>
      </c>
      <c r="C324" t="s">
        <v>2133</v>
      </c>
      <c r="D324" t="s">
        <v>48</v>
      </c>
      <c r="E324" t="s">
        <v>2134</v>
      </c>
      <c r="F324" t="s">
        <v>924</v>
      </c>
      <c r="G324" t="s">
        <v>2135</v>
      </c>
      <c r="H324" t="s">
        <v>8</v>
      </c>
      <c r="I324" t="s">
        <v>85</v>
      </c>
      <c r="J324" t="s">
        <v>987</v>
      </c>
      <c r="K324" t="s">
        <v>154</v>
      </c>
      <c r="L324" t="s">
        <v>155</v>
      </c>
      <c r="M324">
        <v>1</v>
      </c>
      <c r="N324" t="s">
        <v>875</v>
      </c>
      <c r="O324" t="str">
        <f>IF($B324="","",IFERROR(IF(ISNUMBER(MATCH($K324,'Brand Family Territory (Enc)'!$A$2:$A$296,0)),$K324,""),""))</f>
        <v>SAMUEL ADAMS</v>
      </c>
      <c r="P324" t="str">
        <f>IF($B324="","",IFERROR(INDEX('Brand Crosswalk'!$F$2:$F$200,MATCH($K324,'Brand Crosswalk'!$A$2:$A$200,0)),"Not in Crosswalk"))</f>
        <v>Not in Crosswalk</v>
      </c>
      <c r="Q324" t="str">
        <f>IF($B324="","",IFERROR(INDEX('Brand Crosswalk'!$C$2:$C$200,MATCH($K324,'Brand Crosswalk'!$A$2:$A$200,0)),""))</f>
        <v/>
      </c>
      <c r="R324" t="str">
        <f>IF($B324="","",IF(O324&lt;&gt;"",O324,IF(P324="Mapped",Q324,IF(P324="No Encompass Match","No Encompass Match",IFERROR(VLOOKUP(IF($K324="",$J324,$K324),'Brands (Enc)'!$C$2:$D$2699,2,FALSE),"Not Mapped")))))</f>
        <v>SAMUEL ADAMS</v>
      </c>
      <c r="S324" t="str">
        <f>IF($B324="","",IFERROR(VLOOKUP(VALUE($B324),'Customers Table (Enc)'!$A:$I,9,FALSE),"Not Found"))</f>
        <v>Bergen</v>
      </c>
      <c r="T324" t="str">
        <f t="shared" si="20"/>
        <v>BERGEN</v>
      </c>
      <c r="U324" t="str">
        <f t="shared" si="21"/>
        <v>SAMUEL ADAMS|BERGEN</v>
      </c>
      <c r="V324" t="str">
        <f>IF($B324="","",IF(R324="No Encompass Match","THEM",IF(R324="Not Mapped","Unable to Determine",IF(T324="SALES","Unable to Determine",IFERROR(INDEX('Master - US vs THEM'!$F:$F,MATCH(U324,'Master - US vs THEM'!$G:$G,0)),"No Territory Data")))))</f>
        <v>US</v>
      </c>
      <c r="W324" t="str">
        <f t="shared" si="22"/>
        <v>OK</v>
      </c>
      <c r="X324" t="str">
        <f t="shared" si="23"/>
        <v>US</v>
      </c>
    </row>
    <row r="325" spans="1:24" x14ac:dyDescent="0.2">
      <c r="A325">
        <v>324</v>
      </c>
      <c r="B325" t="s">
        <v>2132</v>
      </c>
      <c r="C325" t="s">
        <v>2133</v>
      </c>
      <c r="D325" t="s">
        <v>48</v>
      </c>
      <c r="E325" t="s">
        <v>2134</v>
      </c>
      <c r="F325" t="s">
        <v>924</v>
      </c>
      <c r="G325" t="s">
        <v>2135</v>
      </c>
      <c r="H325" t="s">
        <v>8</v>
      </c>
      <c r="I325" t="s">
        <v>85</v>
      </c>
      <c r="J325" t="s">
        <v>1131</v>
      </c>
      <c r="K325" t="s">
        <v>158</v>
      </c>
      <c r="L325" t="s">
        <v>155</v>
      </c>
      <c r="M325">
        <v>1</v>
      </c>
      <c r="N325" t="s">
        <v>875</v>
      </c>
      <c r="O325" t="str">
        <f>IF($B325="","",IFERROR(IF(ISNUMBER(MATCH($K325,'Brand Family Territory (Enc)'!$A$2:$A$296,0)),$K325,""),""))</f>
        <v/>
      </c>
      <c r="P325" t="str">
        <f>IF($B325="","",IFERROR(INDEX('Brand Crosswalk'!$F$2:$F$200,MATCH($K325,'Brand Crosswalk'!$A$2:$A$200,0)),"Not in Crosswalk"))</f>
        <v>Mapped</v>
      </c>
      <c r="Q325" t="str">
        <f>IF($B325="","",IFERROR(INDEX('Brand Crosswalk'!$C$2:$C$200,MATCH($K325,'Brand Crosswalk'!$A$2:$A$200,0)),""))</f>
        <v>Dogfish Head Beer</v>
      </c>
      <c r="R325" t="str">
        <f>IF($B325="","",IF(O325&lt;&gt;"",O325,IF(P325="Mapped",Q325,IF(P325="No Encompass Match","No Encompass Match",IFERROR(VLOOKUP(IF($K325="",$J325,$K325),'Brands (Enc)'!$C$2:$D$2699,2,FALSE),"Not Mapped")))))</f>
        <v>Dogfish Head Beer</v>
      </c>
      <c r="S325" t="str">
        <f>IF($B325="","",IFERROR(VLOOKUP(VALUE($B325),'Customers Table (Enc)'!$A:$I,9,FALSE),"Not Found"))</f>
        <v>Bergen</v>
      </c>
      <c r="T325" t="str">
        <f t="shared" si="20"/>
        <v>BERGEN</v>
      </c>
      <c r="U325" t="str">
        <f t="shared" si="21"/>
        <v>Dogfish Head Beer|BERGEN</v>
      </c>
      <c r="V325" t="str">
        <f>IF($B325="","",IF(R325="No Encompass Match","THEM",IF(R325="Not Mapped","Unable to Determine",IF(T325="SALES","Unable to Determine",IFERROR(INDEX('Master - US vs THEM'!$F:$F,MATCH(U325,'Master - US vs THEM'!$G:$G,0)),"No Territory Data")))))</f>
        <v>US</v>
      </c>
      <c r="W325" t="str">
        <f t="shared" si="22"/>
        <v>OK</v>
      </c>
      <c r="X325" t="str">
        <f t="shared" si="23"/>
        <v>US</v>
      </c>
    </row>
    <row r="326" spans="1:24" x14ac:dyDescent="0.2">
      <c r="A326">
        <v>325</v>
      </c>
      <c r="B326" t="s">
        <v>2132</v>
      </c>
      <c r="C326" t="s">
        <v>2133</v>
      </c>
      <c r="D326" t="s">
        <v>48</v>
      </c>
      <c r="E326" t="s">
        <v>2134</v>
      </c>
      <c r="F326" t="s">
        <v>924</v>
      </c>
      <c r="G326" t="s">
        <v>2135</v>
      </c>
      <c r="H326" t="s">
        <v>8</v>
      </c>
      <c r="I326" t="s">
        <v>85</v>
      </c>
      <c r="J326" t="s">
        <v>72</v>
      </c>
      <c r="K326" t="s">
        <v>73</v>
      </c>
      <c r="L326" t="s">
        <v>36</v>
      </c>
      <c r="M326">
        <v>1</v>
      </c>
      <c r="N326" t="s">
        <v>875</v>
      </c>
      <c r="O326" t="str">
        <f>IF($B326="","",IFERROR(IF(ISNUMBER(MATCH($K326,'Brand Family Territory (Enc)'!$A$2:$A$296,0)),$K326,""),""))</f>
        <v>LAGUNITAS</v>
      </c>
      <c r="P326" t="str">
        <f>IF($B326="","",IFERROR(INDEX('Brand Crosswalk'!$F$2:$F$200,MATCH($K326,'Brand Crosswalk'!$A$2:$A$200,0)),"Not in Crosswalk"))</f>
        <v>Not in Crosswalk</v>
      </c>
      <c r="Q326" t="str">
        <f>IF($B326="","",IFERROR(INDEX('Brand Crosswalk'!$C$2:$C$200,MATCH($K326,'Brand Crosswalk'!$A$2:$A$200,0)),""))</f>
        <v/>
      </c>
      <c r="R326" t="str">
        <f>IF($B326="","",IF(O326&lt;&gt;"",O326,IF(P326="Mapped",Q326,IF(P326="No Encompass Match","No Encompass Match",IFERROR(VLOOKUP(IF($K326="",$J326,$K326),'Brands (Enc)'!$C$2:$D$2699,2,FALSE),"Not Mapped")))))</f>
        <v>LAGUNITAS</v>
      </c>
      <c r="S326" t="str">
        <f>IF($B326="","",IFERROR(VLOOKUP(VALUE($B326),'Customers Table (Enc)'!$A:$I,9,FALSE),"Not Found"))</f>
        <v>Bergen</v>
      </c>
      <c r="T326" t="str">
        <f t="shared" si="20"/>
        <v>BERGEN</v>
      </c>
      <c r="U326" t="str">
        <f t="shared" si="21"/>
        <v>LAGUNITAS|BERGEN</v>
      </c>
      <c r="V326" t="str">
        <f>IF($B326="","",IF(R326="No Encompass Match","THEM",IF(R326="Not Mapped","Unable to Determine",IF(T326="SALES","Unable to Determine",IFERROR(INDEX('Master - US vs THEM'!$F:$F,MATCH(U326,'Master - US vs THEM'!$G:$G,0)),"No Territory Data")))))</f>
        <v>US</v>
      </c>
      <c r="W326" t="str">
        <f t="shared" si="22"/>
        <v>OK</v>
      </c>
      <c r="X326" t="str">
        <f t="shared" si="23"/>
        <v>US</v>
      </c>
    </row>
    <row r="327" spans="1:24" x14ac:dyDescent="0.2">
      <c r="A327">
        <v>326</v>
      </c>
      <c r="B327" t="s">
        <v>2128</v>
      </c>
      <c r="C327" t="s">
        <v>2129</v>
      </c>
      <c r="D327" t="s">
        <v>48</v>
      </c>
      <c r="E327" t="s">
        <v>2130</v>
      </c>
      <c r="F327" t="s">
        <v>924</v>
      </c>
      <c r="G327" t="s">
        <v>2131</v>
      </c>
      <c r="H327" t="s">
        <v>8</v>
      </c>
      <c r="I327" t="s">
        <v>85</v>
      </c>
      <c r="J327" t="s">
        <v>181</v>
      </c>
      <c r="K327" t="s">
        <v>182</v>
      </c>
      <c r="L327" t="s">
        <v>24</v>
      </c>
      <c r="M327">
        <v>1</v>
      </c>
      <c r="N327" t="s">
        <v>875</v>
      </c>
      <c r="O327" t="str">
        <f>IF($B327="","",IFERROR(IF(ISNUMBER(MATCH($K327,'Brand Family Territory (Enc)'!$A$2:$A$296,0)),$K327,""),""))</f>
        <v/>
      </c>
      <c r="P327" t="str">
        <f>IF($B327="","",IFERROR(INDEX('Brand Crosswalk'!$F$2:$F$200,MATCH($K327,'Brand Crosswalk'!$A$2:$A$200,0)),"Not in Crosswalk"))</f>
        <v>Mapped</v>
      </c>
      <c r="Q327" t="str">
        <f>IF($B327="","",IFERROR(INDEX('Brand Crosswalk'!$C$2:$C$200,MATCH($K327,'Brand Crosswalk'!$A$2:$A$200,0)),""))</f>
        <v>Modelo Especial</v>
      </c>
      <c r="R327" t="str">
        <f>IF($B327="","",IF(O327&lt;&gt;"",O327,IF(P327="Mapped",Q327,IF(P327="No Encompass Match","No Encompass Match",IFERROR(VLOOKUP(IF($K327="",$J327,$K327),'Brands (Enc)'!$C$2:$D$2699,2,FALSE),"Not Mapped")))))</f>
        <v>Modelo Especial</v>
      </c>
      <c r="S327" t="str">
        <f>IF($B327="","",IFERROR(VLOOKUP(VALUE($B327),'Customers Table (Enc)'!$A:$I,9,FALSE),"Not Found"))</f>
        <v>Bergen</v>
      </c>
      <c r="T327" t="str">
        <f t="shared" si="20"/>
        <v>BERGEN</v>
      </c>
      <c r="U327" t="str">
        <f t="shared" si="21"/>
        <v>Modelo Especial|BERGEN</v>
      </c>
      <c r="V327" t="str">
        <f>IF($B327="","",IF(R327="No Encompass Match","THEM",IF(R327="Not Mapped","Unable to Determine",IF(T327="SALES","Unable to Determine",IFERROR(INDEX('Master - US vs THEM'!$F:$F,MATCH(U327,'Master - US vs THEM'!$G:$G,0)),"No Territory Data")))))</f>
        <v>US</v>
      </c>
      <c r="W327" t="str">
        <f t="shared" si="22"/>
        <v>OK</v>
      </c>
      <c r="X327" t="str">
        <f t="shared" si="23"/>
        <v>US</v>
      </c>
    </row>
    <row r="328" spans="1:24" x14ac:dyDescent="0.2">
      <c r="A328">
        <v>327</v>
      </c>
      <c r="B328" t="s">
        <v>2128</v>
      </c>
      <c r="C328" t="s">
        <v>2129</v>
      </c>
      <c r="D328" t="s">
        <v>48</v>
      </c>
      <c r="E328" t="s">
        <v>2130</v>
      </c>
      <c r="F328" t="s">
        <v>924</v>
      </c>
      <c r="G328" t="s">
        <v>2131</v>
      </c>
      <c r="H328" t="s">
        <v>8</v>
      </c>
      <c r="I328" t="s">
        <v>85</v>
      </c>
      <c r="J328" t="s">
        <v>2086</v>
      </c>
      <c r="K328" t="s">
        <v>166</v>
      </c>
      <c r="L328" t="s">
        <v>141</v>
      </c>
      <c r="M328">
        <v>1</v>
      </c>
      <c r="N328" t="s">
        <v>875</v>
      </c>
      <c r="O328" t="str">
        <f>IF($B328="","",IFERROR(IF(ISNUMBER(MATCH($K328,'Brand Family Territory (Enc)'!$A$2:$A$296,0)),$K328,""),""))</f>
        <v>BLUE MOON</v>
      </c>
      <c r="P328" t="str">
        <f>IF($B328="","",IFERROR(INDEX('Brand Crosswalk'!$F$2:$F$200,MATCH($K328,'Brand Crosswalk'!$A$2:$A$200,0)),"Not in Crosswalk"))</f>
        <v>Not in Crosswalk</v>
      </c>
      <c r="Q328" t="str">
        <f>IF($B328="","",IFERROR(INDEX('Brand Crosswalk'!$C$2:$C$200,MATCH($K328,'Brand Crosswalk'!$A$2:$A$200,0)),""))</f>
        <v/>
      </c>
      <c r="R328" t="str">
        <f>IF($B328="","",IF(O328&lt;&gt;"",O328,IF(P328="Mapped",Q328,IF(P328="No Encompass Match","No Encompass Match",IFERROR(VLOOKUP(IF($K328="",$J328,$K328),'Brands (Enc)'!$C$2:$D$2699,2,FALSE),"Not Mapped")))))</f>
        <v>BLUE MOON</v>
      </c>
      <c r="S328" t="str">
        <f>IF($B328="","",IFERROR(VLOOKUP(VALUE($B328),'Customers Table (Enc)'!$A:$I,9,FALSE),"Not Found"))</f>
        <v>Bergen</v>
      </c>
      <c r="T328" t="str">
        <f t="shared" si="20"/>
        <v>BERGEN</v>
      </c>
      <c r="U328" t="str">
        <f t="shared" si="21"/>
        <v>BLUE MOON|BERGEN</v>
      </c>
      <c r="V328" t="str">
        <f>IF($B328="","",IF(R328="No Encompass Match","THEM",IF(R328="Not Mapped","Unable to Determine",IF(T328="SALES","Unable to Determine",IFERROR(INDEX('Master - US vs THEM'!$F:$F,MATCH(U328,'Master - US vs THEM'!$G:$G,0)),"No Territory Data")))))</f>
        <v>US</v>
      </c>
      <c r="W328" t="str">
        <f t="shared" si="22"/>
        <v>OK</v>
      </c>
      <c r="X328" t="str">
        <f t="shared" si="23"/>
        <v>US</v>
      </c>
    </row>
    <row r="329" spans="1:24" x14ac:dyDescent="0.2">
      <c r="A329">
        <v>328</v>
      </c>
      <c r="B329" t="s">
        <v>2124</v>
      </c>
      <c r="C329" t="s">
        <v>2125</v>
      </c>
      <c r="D329" t="s">
        <v>48</v>
      </c>
      <c r="E329" t="s">
        <v>2126</v>
      </c>
      <c r="F329" t="s">
        <v>107</v>
      </c>
      <c r="G329" t="s">
        <v>2127</v>
      </c>
      <c r="H329" t="s">
        <v>8</v>
      </c>
      <c r="I329" t="s">
        <v>713</v>
      </c>
      <c r="J329" t="s">
        <v>395</v>
      </c>
      <c r="K329" t="s">
        <v>396</v>
      </c>
      <c r="L329" t="s">
        <v>155</v>
      </c>
      <c r="M329">
        <v>1</v>
      </c>
      <c r="N329" t="s">
        <v>875</v>
      </c>
      <c r="O329" t="str">
        <f>IF($B329="","",IFERROR(IF(ISNUMBER(MATCH($K329,'Brand Family Territory (Enc)'!$A$2:$A$296,0)),$K329,""),""))</f>
        <v/>
      </c>
      <c r="P329" t="str">
        <f>IF($B329="","",IFERROR(INDEX('Brand Crosswalk'!$F$2:$F$200,MATCH($K329,'Brand Crosswalk'!$A$2:$A$200,0)),"Not in Crosswalk"))</f>
        <v>Mapped</v>
      </c>
      <c r="Q329" t="str">
        <f>IF($B329="","",IFERROR(INDEX('Brand Crosswalk'!$C$2:$C$200,MATCH($K329,'Brand Crosswalk'!$A$2:$A$200,0)),""))</f>
        <v>Dogfish Head Beer</v>
      </c>
      <c r="R329" t="str">
        <f>IF($B329="","",IF(O329&lt;&gt;"",O329,IF(P329="Mapped",Q329,IF(P329="No Encompass Match","No Encompass Match",IFERROR(VLOOKUP(IF($K329="",$J329,$K329),'Brands (Enc)'!$C$2:$D$2699,2,FALSE),"Not Mapped")))))</f>
        <v>Dogfish Head Beer</v>
      </c>
      <c r="S329" t="str">
        <f>IF($B329="","",IFERROR(VLOOKUP(VALUE($B329),'Customers Table (Enc)'!$A:$I,9,FALSE),"Not Found"))</f>
        <v>Bergen</v>
      </c>
      <c r="T329" t="str">
        <f t="shared" si="20"/>
        <v>BERGEN</v>
      </c>
      <c r="U329" t="str">
        <f t="shared" si="21"/>
        <v>Dogfish Head Beer|BERGEN</v>
      </c>
      <c r="V329" t="str">
        <f>IF($B329="","",IF(R329="No Encompass Match","THEM",IF(R329="Not Mapped","Unable to Determine",IF(T329="SALES","Unable to Determine",IFERROR(INDEX('Master - US vs THEM'!$F:$F,MATCH(U329,'Master - US vs THEM'!$G:$G,0)),"No Territory Data")))))</f>
        <v>US</v>
      </c>
      <c r="W329" t="str">
        <f t="shared" si="22"/>
        <v>OK</v>
      </c>
      <c r="X329" t="str">
        <f t="shared" si="23"/>
        <v>US</v>
      </c>
    </row>
    <row r="330" spans="1:24" x14ac:dyDescent="0.2">
      <c r="A330">
        <v>329</v>
      </c>
      <c r="B330" t="s">
        <v>2124</v>
      </c>
      <c r="C330" t="s">
        <v>2125</v>
      </c>
      <c r="D330" t="s">
        <v>48</v>
      </c>
      <c r="E330" t="s">
        <v>2126</v>
      </c>
      <c r="F330" t="s">
        <v>107</v>
      </c>
      <c r="G330" t="s">
        <v>2127</v>
      </c>
      <c r="H330" t="s">
        <v>8</v>
      </c>
      <c r="I330" t="s">
        <v>713</v>
      </c>
      <c r="J330" t="s">
        <v>213</v>
      </c>
      <c r="K330" t="s">
        <v>214</v>
      </c>
      <c r="L330" t="s">
        <v>215</v>
      </c>
      <c r="M330">
        <v>1</v>
      </c>
      <c r="N330" t="s">
        <v>875</v>
      </c>
      <c r="O330" t="str">
        <f>IF($B330="","",IFERROR(IF(ISNUMBER(MATCH($K330,'Brand Family Territory (Enc)'!$A$2:$A$296,0)),$K330,""),""))</f>
        <v/>
      </c>
      <c r="P330" t="str">
        <f>IF($B330="","",IFERROR(INDEX('Brand Crosswalk'!$F$2:$F$200,MATCH($K330,'Brand Crosswalk'!$A$2:$A$200,0)),"Not in Crosswalk"))</f>
        <v>Mapped</v>
      </c>
      <c r="Q330" t="str">
        <f>IF($B330="","",IFERROR(INDEX('Brand Crosswalk'!$C$2:$C$200,MATCH($K330,'Brand Crosswalk'!$A$2:$A$200,0)),""))</f>
        <v>New Belgium Brewing Company</v>
      </c>
      <c r="R330" t="str">
        <f>IF($B330="","",IF(O330&lt;&gt;"",O330,IF(P330="Mapped",Q330,IF(P330="No Encompass Match","No Encompass Match",IFERROR(VLOOKUP(IF($K330="",$J330,$K330),'Brands (Enc)'!$C$2:$D$2699,2,FALSE),"Not Mapped")))))</f>
        <v>New Belgium Brewing Company</v>
      </c>
      <c r="S330" t="str">
        <f>IF($B330="","",IFERROR(VLOOKUP(VALUE($B330),'Customers Table (Enc)'!$A:$I,9,FALSE),"Not Found"))</f>
        <v>Bergen</v>
      </c>
      <c r="T330" t="str">
        <f t="shared" si="20"/>
        <v>BERGEN</v>
      </c>
      <c r="U330" t="str">
        <f t="shared" si="21"/>
        <v>New Belgium Brewing Company|BERGEN</v>
      </c>
      <c r="V330" t="str">
        <f>IF($B330="","",IF(R330="No Encompass Match","THEM",IF(R330="Not Mapped","Unable to Determine",IF(T330="SALES","Unable to Determine",IFERROR(INDEX('Master - US vs THEM'!$F:$F,MATCH(U330,'Master - US vs THEM'!$G:$G,0)),"No Territory Data")))))</f>
        <v>US</v>
      </c>
      <c r="W330" t="str">
        <f t="shared" si="22"/>
        <v>OK</v>
      </c>
      <c r="X330" t="str">
        <f t="shared" si="23"/>
        <v>US</v>
      </c>
    </row>
    <row r="331" spans="1:24" x14ac:dyDescent="0.2">
      <c r="A331">
        <v>330</v>
      </c>
      <c r="B331" t="s">
        <v>2119</v>
      </c>
      <c r="C331" t="s">
        <v>2120</v>
      </c>
      <c r="D331" t="s">
        <v>48</v>
      </c>
      <c r="E331" t="s">
        <v>2121</v>
      </c>
      <c r="F331" t="s">
        <v>1114</v>
      </c>
      <c r="G331" t="s">
        <v>2122</v>
      </c>
      <c r="H331" t="s">
        <v>8</v>
      </c>
      <c r="I331" t="s">
        <v>713</v>
      </c>
      <c r="J331" t="s">
        <v>2123</v>
      </c>
      <c r="K331" t="s">
        <v>153</v>
      </c>
      <c r="L331" t="s">
        <v>155</v>
      </c>
      <c r="M331">
        <v>1</v>
      </c>
      <c r="N331" t="s">
        <v>875</v>
      </c>
      <c r="O331" t="str">
        <f>IF($B331="","",IFERROR(IF(ISNUMBER(MATCH($K331,'Brand Family Territory (Enc)'!$A$2:$A$296,0)),$K331,""),""))</f>
        <v/>
      </c>
      <c r="P331" t="str">
        <f>IF($B331="","",IFERROR(INDEX('Brand Crosswalk'!$F$2:$F$200,MATCH($K331,'Brand Crosswalk'!$A$2:$A$200,0)),"Not in Crosswalk"))</f>
        <v>Mapped</v>
      </c>
      <c r="Q331" t="str">
        <f>IF($B331="","",IFERROR(INDEX('Brand Crosswalk'!$C$2:$C$200,MATCH($K331,'Brand Crosswalk'!$A$2:$A$200,0)),""))</f>
        <v>Samuel Adams</v>
      </c>
      <c r="R331" t="str">
        <f>IF($B331="","",IF(O331&lt;&gt;"",O331,IF(P331="Mapped",Q331,IF(P331="No Encompass Match","No Encompass Match",IFERROR(VLOOKUP(IF($K331="",$J331,$K331),'Brands (Enc)'!$C$2:$D$2699,2,FALSE),"Not Mapped")))))</f>
        <v>Samuel Adams</v>
      </c>
      <c r="S331" t="str">
        <f>IF($B331="","",IFERROR(VLOOKUP(VALUE($B331),'Customers Table (Enc)'!$A:$I,9,FALSE),"Not Found"))</f>
        <v>Bergen</v>
      </c>
      <c r="T331" t="str">
        <f t="shared" si="20"/>
        <v>BERGEN</v>
      </c>
      <c r="U331" t="str">
        <f t="shared" si="21"/>
        <v>Samuel Adams|BERGEN</v>
      </c>
      <c r="V331" t="str">
        <f>IF($B331="","",IF(R331="No Encompass Match","THEM",IF(R331="Not Mapped","Unable to Determine",IF(T331="SALES","Unable to Determine",IFERROR(INDEX('Master - US vs THEM'!$F:$F,MATCH(U331,'Master - US vs THEM'!$G:$G,0)),"No Territory Data")))))</f>
        <v>US</v>
      </c>
      <c r="W331" t="str">
        <f t="shared" si="22"/>
        <v>OK</v>
      </c>
      <c r="X331" t="str">
        <f t="shared" si="23"/>
        <v>US</v>
      </c>
    </row>
    <row r="332" spans="1:24" x14ac:dyDescent="0.2">
      <c r="A332">
        <v>331</v>
      </c>
      <c r="B332" t="s">
        <v>2115</v>
      </c>
      <c r="C332" t="s">
        <v>2116</v>
      </c>
      <c r="D332" t="s">
        <v>123</v>
      </c>
      <c r="E332" t="s">
        <v>2117</v>
      </c>
      <c r="F332" t="s">
        <v>607</v>
      </c>
      <c r="G332" t="s">
        <v>2118</v>
      </c>
      <c r="H332" t="s">
        <v>8</v>
      </c>
      <c r="I332" t="s">
        <v>319</v>
      </c>
      <c r="J332" t="s">
        <v>140</v>
      </c>
      <c r="K332" t="s">
        <v>140</v>
      </c>
      <c r="L332" t="s">
        <v>141</v>
      </c>
      <c r="M332">
        <v>1</v>
      </c>
      <c r="N332" t="s">
        <v>875</v>
      </c>
      <c r="O332" t="str">
        <f>IF($B332="","",IFERROR(IF(ISNUMBER(MATCH($K332,'Brand Family Territory (Enc)'!$A$2:$A$296,0)),$K332,""),""))</f>
        <v/>
      </c>
      <c r="P332" t="str">
        <f>IF($B332="","",IFERROR(INDEX('Brand Crosswalk'!$F$2:$F$200,MATCH($K332,'Brand Crosswalk'!$A$2:$A$200,0)),"Not in Crosswalk"))</f>
        <v>Mapped</v>
      </c>
      <c r="Q332" t="str">
        <f>IF($B332="","",IFERROR(INDEX('Brand Crosswalk'!$C$2:$C$200,MATCH($K332,'Brand Crosswalk'!$A$2:$A$200,0)),""))</f>
        <v>Peroni</v>
      </c>
      <c r="R332" t="str">
        <f>IF($B332="","",IF(O332&lt;&gt;"",O332,IF(P332="Mapped",Q332,IF(P332="No Encompass Match","No Encompass Match",IFERROR(VLOOKUP(IF($K332="",$J332,$K332),'Brands (Enc)'!$C$2:$D$2699,2,FALSE),"Not Mapped")))))</f>
        <v>Peroni</v>
      </c>
      <c r="S332" t="str">
        <f>IF($B332="","",IFERROR(VLOOKUP(VALUE($B332),'Customers Table (Enc)'!$A:$I,9,FALSE),"Not Found"))</f>
        <v>Passaic</v>
      </c>
      <c r="T332" t="str">
        <f t="shared" si="20"/>
        <v>PASSAIC</v>
      </c>
      <c r="U332" t="str">
        <f t="shared" si="21"/>
        <v>Peroni|PASSAIC</v>
      </c>
      <c r="V332" t="str">
        <f>IF($B332="","",IF(R332="No Encompass Match","THEM",IF(R332="Not Mapped","Unable to Determine",IF(T332="SALES","Unable to Determine",IFERROR(INDEX('Master - US vs THEM'!$F:$F,MATCH(U332,'Master - US vs THEM'!$G:$G,0)),"No Territory Data")))))</f>
        <v>US</v>
      </c>
      <c r="W332" t="str">
        <f t="shared" si="22"/>
        <v>OK</v>
      </c>
      <c r="X332" t="str">
        <f t="shared" si="23"/>
        <v>US</v>
      </c>
    </row>
    <row r="333" spans="1:24" x14ac:dyDescent="0.2">
      <c r="A333">
        <v>332</v>
      </c>
      <c r="B333" t="s">
        <v>2115</v>
      </c>
      <c r="C333" t="s">
        <v>2116</v>
      </c>
      <c r="D333" t="s">
        <v>123</v>
      </c>
      <c r="E333" t="s">
        <v>2117</v>
      </c>
      <c r="F333" t="s">
        <v>607</v>
      </c>
      <c r="G333" t="s">
        <v>2118</v>
      </c>
      <c r="H333" t="s">
        <v>8</v>
      </c>
      <c r="I333" t="s">
        <v>319</v>
      </c>
      <c r="J333" t="s">
        <v>181</v>
      </c>
      <c r="K333" t="s">
        <v>182</v>
      </c>
      <c r="L333" t="s">
        <v>24</v>
      </c>
      <c r="M333">
        <v>1</v>
      </c>
      <c r="N333" t="s">
        <v>875</v>
      </c>
      <c r="O333" t="str">
        <f>IF($B333="","",IFERROR(IF(ISNUMBER(MATCH($K333,'Brand Family Territory (Enc)'!$A$2:$A$296,0)),$K333,""),""))</f>
        <v/>
      </c>
      <c r="P333" t="str">
        <f>IF($B333="","",IFERROR(INDEX('Brand Crosswalk'!$F$2:$F$200,MATCH($K333,'Brand Crosswalk'!$A$2:$A$200,0)),"Not in Crosswalk"))</f>
        <v>Mapped</v>
      </c>
      <c r="Q333" t="str">
        <f>IF($B333="","",IFERROR(INDEX('Brand Crosswalk'!$C$2:$C$200,MATCH($K333,'Brand Crosswalk'!$A$2:$A$200,0)),""))</f>
        <v>Modelo Especial</v>
      </c>
      <c r="R333" t="str">
        <f>IF($B333="","",IF(O333&lt;&gt;"",O333,IF(P333="Mapped",Q333,IF(P333="No Encompass Match","No Encompass Match",IFERROR(VLOOKUP(IF($K333="",$J333,$K333),'Brands (Enc)'!$C$2:$D$2699,2,FALSE),"Not Mapped")))))</f>
        <v>Modelo Especial</v>
      </c>
      <c r="S333" t="str">
        <f>IF($B333="","",IFERROR(VLOOKUP(VALUE($B333),'Customers Table (Enc)'!$A:$I,9,FALSE),"Not Found"))</f>
        <v>Passaic</v>
      </c>
      <c r="T333" t="str">
        <f t="shared" si="20"/>
        <v>PASSAIC</v>
      </c>
      <c r="U333" t="str">
        <f t="shared" si="21"/>
        <v>Modelo Especial|PASSAIC</v>
      </c>
      <c r="V333" t="str">
        <f>IF($B333="","",IF(R333="No Encompass Match","THEM",IF(R333="Not Mapped","Unable to Determine",IF(T333="SALES","Unable to Determine",IFERROR(INDEX('Master - US vs THEM'!$F:$F,MATCH(U333,'Master - US vs THEM'!$G:$G,0)),"No Territory Data")))))</f>
        <v>US</v>
      </c>
      <c r="W333" t="str">
        <f t="shared" si="22"/>
        <v>OK</v>
      </c>
      <c r="X333" t="str">
        <f t="shared" si="23"/>
        <v>US</v>
      </c>
    </row>
    <row r="334" spans="1:24" x14ac:dyDescent="0.2">
      <c r="A334">
        <v>333</v>
      </c>
      <c r="B334" t="s">
        <v>2115</v>
      </c>
      <c r="C334" t="s">
        <v>2116</v>
      </c>
      <c r="D334" t="s">
        <v>123</v>
      </c>
      <c r="E334" t="s">
        <v>2117</v>
      </c>
      <c r="F334" t="s">
        <v>607</v>
      </c>
      <c r="G334" t="s">
        <v>2118</v>
      </c>
      <c r="H334" t="s">
        <v>8</v>
      </c>
      <c r="I334" t="s">
        <v>319</v>
      </c>
      <c r="J334" t="s">
        <v>535</v>
      </c>
      <c r="K334" t="s">
        <v>358</v>
      </c>
      <c r="L334" t="s">
        <v>155</v>
      </c>
      <c r="M334">
        <v>1</v>
      </c>
      <c r="N334" t="s">
        <v>875</v>
      </c>
      <c r="O334" t="str">
        <f>IF($B334="","",IFERROR(IF(ISNUMBER(MATCH($K334,'Brand Family Territory (Enc)'!$A$2:$A$296,0)),$K334,""),""))</f>
        <v/>
      </c>
      <c r="P334" t="str">
        <f>IF($B334="","",IFERROR(INDEX('Brand Crosswalk'!$F$2:$F$200,MATCH($K334,'Brand Crosswalk'!$A$2:$A$200,0)),"Not in Crosswalk"))</f>
        <v>Mapped</v>
      </c>
      <c r="Q334" t="str">
        <f>IF($B334="","",IFERROR(INDEX('Brand Crosswalk'!$C$2:$C$200,MATCH($K334,'Brand Crosswalk'!$A$2:$A$200,0)),""))</f>
        <v>Samuel Adams</v>
      </c>
      <c r="R334" t="str">
        <f>IF($B334="","",IF(O334&lt;&gt;"",O334,IF(P334="Mapped",Q334,IF(P334="No Encompass Match","No Encompass Match",IFERROR(VLOOKUP(IF($K334="",$J334,$K334),'Brands (Enc)'!$C$2:$D$2699,2,FALSE),"Not Mapped")))))</f>
        <v>Samuel Adams</v>
      </c>
      <c r="S334" t="str">
        <f>IF($B334="","",IFERROR(VLOOKUP(VALUE($B334),'Customers Table (Enc)'!$A:$I,9,FALSE),"Not Found"))</f>
        <v>Passaic</v>
      </c>
      <c r="T334" t="str">
        <f t="shared" si="20"/>
        <v>PASSAIC</v>
      </c>
      <c r="U334" t="str">
        <f t="shared" si="21"/>
        <v>Samuel Adams|PASSAIC</v>
      </c>
      <c r="V334" t="str">
        <f>IF($B334="","",IF(R334="No Encompass Match","THEM",IF(R334="Not Mapped","Unable to Determine",IF(T334="SALES","Unable to Determine",IFERROR(INDEX('Master - US vs THEM'!$F:$F,MATCH(U334,'Master - US vs THEM'!$G:$G,0)),"No Territory Data")))))</f>
        <v>US</v>
      </c>
      <c r="W334" t="str">
        <f t="shared" si="22"/>
        <v>OK</v>
      </c>
      <c r="X334" t="str">
        <f t="shared" si="23"/>
        <v>US</v>
      </c>
    </row>
    <row r="335" spans="1:24" x14ac:dyDescent="0.2">
      <c r="A335">
        <v>334</v>
      </c>
      <c r="B335" t="s">
        <v>2115</v>
      </c>
      <c r="C335" t="s">
        <v>2116</v>
      </c>
      <c r="D335" t="s">
        <v>123</v>
      </c>
      <c r="E335" t="s">
        <v>2117</v>
      </c>
      <c r="F335" t="s">
        <v>607</v>
      </c>
      <c r="G335" t="s">
        <v>2118</v>
      </c>
      <c r="H335" t="s">
        <v>8</v>
      </c>
      <c r="I335" t="s">
        <v>319</v>
      </c>
      <c r="J335" t="s">
        <v>395</v>
      </c>
      <c r="K335" t="s">
        <v>396</v>
      </c>
      <c r="L335" t="s">
        <v>155</v>
      </c>
      <c r="M335">
        <v>1</v>
      </c>
      <c r="N335" t="s">
        <v>875</v>
      </c>
      <c r="O335" t="str">
        <f>IF($B335="","",IFERROR(IF(ISNUMBER(MATCH($K335,'Brand Family Territory (Enc)'!$A$2:$A$296,0)),$K335,""),""))</f>
        <v/>
      </c>
      <c r="P335" t="str">
        <f>IF($B335="","",IFERROR(INDEX('Brand Crosswalk'!$F$2:$F$200,MATCH($K335,'Brand Crosswalk'!$A$2:$A$200,0)),"Not in Crosswalk"))</f>
        <v>Mapped</v>
      </c>
      <c r="Q335" t="str">
        <f>IF($B335="","",IFERROR(INDEX('Brand Crosswalk'!$C$2:$C$200,MATCH($K335,'Brand Crosswalk'!$A$2:$A$200,0)),""))</f>
        <v>Dogfish Head Beer</v>
      </c>
      <c r="R335" t="str">
        <f>IF($B335="","",IF(O335&lt;&gt;"",O335,IF(P335="Mapped",Q335,IF(P335="No Encompass Match","No Encompass Match",IFERROR(VLOOKUP(IF($K335="",$J335,$K335),'Brands (Enc)'!$C$2:$D$2699,2,FALSE),"Not Mapped")))))</f>
        <v>Dogfish Head Beer</v>
      </c>
      <c r="S335" t="str">
        <f>IF($B335="","",IFERROR(VLOOKUP(VALUE($B335),'Customers Table (Enc)'!$A:$I,9,FALSE),"Not Found"))</f>
        <v>Passaic</v>
      </c>
      <c r="T335" t="str">
        <f t="shared" si="20"/>
        <v>PASSAIC</v>
      </c>
      <c r="U335" t="str">
        <f t="shared" si="21"/>
        <v>Dogfish Head Beer|PASSAIC</v>
      </c>
      <c r="V335" t="str">
        <f>IF($B335="","",IF(R335="No Encompass Match","THEM",IF(R335="Not Mapped","Unable to Determine",IF(T335="SALES","Unable to Determine",IFERROR(INDEX('Master - US vs THEM'!$F:$F,MATCH(U335,'Master - US vs THEM'!$G:$G,0)),"No Territory Data")))))</f>
        <v>US</v>
      </c>
      <c r="W335" t="str">
        <f t="shared" si="22"/>
        <v>OK</v>
      </c>
      <c r="X335" t="str">
        <f t="shared" si="23"/>
        <v>US</v>
      </c>
    </row>
    <row r="336" spans="1:24" x14ac:dyDescent="0.2">
      <c r="A336">
        <v>335</v>
      </c>
      <c r="B336" t="s">
        <v>2115</v>
      </c>
      <c r="C336" t="s">
        <v>2116</v>
      </c>
      <c r="D336" t="s">
        <v>123</v>
      </c>
      <c r="E336" t="s">
        <v>2117</v>
      </c>
      <c r="F336" t="s">
        <v>607</v>
      </c>
      <c r="G336" t="s">
        <v>2118</v>
      </c>
      <c r="H336" t="s">
        <v>8</v>
      </c>
      <c r="I336" t="s">
        <v>319</v>
      </c>
      <c r="J336" t="s">
        <v>536</v>
      </c>
      <c r="K336" t="s">
        <v>34</v>
      </c>
      <c r="L336" t="s">
        <v>34</v>
      </c>
      <c r="M336">
        <v>1</v>
      </c>
      <c r="N336" t="s">
        <v>875</v>
      </c>
      <c r="O336" t="str">
        <f>IF($B336="","",IFERROR(IF(ISNUMBER(MATCH($K336,'Brand Family Territory (Enc)'!$A$2:$A$296,0)),$K336,""),""))</f>
        <v/>
      </c>
      <c r="P336" t="str">
        <f>IF($B336="","",IFERROR(INDEX('Brand Crosswalk'!$F$2:$F$200,MATCH($K336,'Brand Crosswalk'!$A$2:$A$200,0)),"Not in Crosswalk"))</f>
        <v>Mapped</v>
      </c>
      <c r="Q336" t="str">
        <f>IF($B336="","",IFERROR(INDEX('Brand Crosswalk'!$C$2:$C$200,MATCH($K336,'Brand Crosswalk'!$A$2:$A$200,0)),""))</f>
        <v>Sierra Nevada</v>
      </c>
      <c r="R336" t="str">
        <f>IF($B336="","",IF(O336&lt;&gt;"",O336,IF(P336="Mapped",Q336,IF(P336="No Encompass Match","No Encompass Match",IFERROR(VLOOKUP(IF($K336="",$J336,$K336),'Brands (Enc)'!$C$2:$D$2699,2,FALSE),"Not Mapped")))))</f>
        <v>Sierra Nevada</v>
      </c>
      <c r="S336" t="str">
        <f>IF($B336="","",IFERROR(VLOOKUP(VALUE($B336),'Customers Table (Enc)'!$A:$I,9,FALSE),"Not Found"))</f>
        <v>Passaic</v>
      </c>
      <c r="T336" t="str">
        <f t="shared" si="20"/>
        <v>PASSAIC</v>
      </c>
      <c r="U336" t="str">
        <f t="shared" si="21"/>
        <v>Sierra Nevada|PASSAIC</v>
      </c>
      <c r="V336" t="str">
        <f>IF($B336="","",IF(R336="No Encompass Match","THEM",IF(R336="Not Mapped","Unable to Determine",IF(T336="SALES","Unable to Determine",IFERROR(INDEX('Master - US vs THEM'!$F:$F,MATCH(U336,'Master - US vs THEM'!$G:$G,0)),"No Territory Data")))))</f>
        <v>US</v>
      </c>
      <c r="W336" t="str">
        <f t="shared" si="22"/>
        <v>OK</v>
      </c>
      <c r="X336" t="str">
        <f t="shared" si="23"/>
        <v>US</v>
      </c>
    </row>
    <row r="337" spans="1:24" x14ac:dyDescent="0.2">
      <c r="A337">
        <v>336</v>
      </c>
      <c r="B337" t="s">
        <v>2115</v>
      </c>
      <c r="C337" t="s">
        <v>2116</v>
      </c>
      <c r="D337" t="s">
        <v>123</v>
      </c>
      <c r="E337" t="s">
        <v>2117</v>
      </c>
      <c r="F337" t="s">
        <v>607</v>
      </c>
      <c r="G337" t="s">
        <v>2118</v>
      </c>
      <c r="H337" t="s">
        <v>8</v>
      </c>
      <c r="I337" t="s">
        <v>319</v>
      </c>
      <c r="J337" t="s">
        <v>2086</v>
      </c>
      <c r="K337" t="s">
        <v>166</v>
      </c>
      <c r="L337" t="s">
        <v>141</v>
      </c>
      <c r="M337">
        <v>1</v>
      </c>
      <c r="N337" t="s">
        <v>875</v>
      </c>
      <c r="O337" t="str">
        <f>IF($B337="","",IFERROR(IF(ISNUMBER(MATCH($K337,'Brand Family Territory (Enc)'!$A$2:$A$296,0)),$K337,""),""))</f>
        <v>BLUE MOON</v>
      </c>
      <c r="P337" t="str">
        <f>IF($B337="","",IFERROR(INDEX('Brand Crosswalk'!$F$2:$F$200,MATCH($K337,'Brand Crosswalk'!$A$2:$A$200,0)),"Not in Crosswalk"))</f>
        <v>Not in Crosswalk</v>
      </c>
      <c r="Q337" t="str">
        <f>IF($B337="","",IFERROR(INDEX('Brand Crosswalk'!$C$2:$C$200,MATCH($K337,'Brand Crosswalk'!$A$2:$A$200,0)),""))</f>
        <v/>
      </c>
      <c r="R337" t="str">
        <f>IF($B337="","",IF(O337&lt;&gt;"",O337,IF(P337="Mapped",Q337,IF(P337="No Encompass Match","No Encompass Match",IFERROR(VLOOKUP(IF($K337="",$J337,$K337),'Brands (Enc)'!$C$2:$D$2699,2,FALSE),"Not Mapped")))))</f>
        <v>BLUE MOON</v>
      </c>
      <c r="S337" t="str">
        <f>IF($B337="","",IFERROR(VLOOKUP(VALUE($B337),'Customers Table (Enc)'!$A:$I,9,FALSE),"Not Found"))</f>
        <v>Passaic</v>
      </c>
      <c r="T337" t="str">
        <f t="shared" si="20"/>
        <v>PASSAIC</v>
      </c>
      <c r="U337" t="str">
        <f t="shared" si="21"/>
        <v>BLUE MOON|PASSAIC</v>
      </c>
      <c r="V337" t="str">
        <f>IF($B337="","",IF(R337="No Encompass Match","THEM",IF(R337="Not Mapped","Unable to Determine",IF(T337="SALES","Unable to Determine",IFERROR(INDEX('Master - US vs THEM'!$F:$F,MATCH(U337,'Master - US vs THEM'!$G:$G,0)),"No Territory Data")))))</f>
        <v>US</v>
      </c>
      <c r="W337" t="str">
        <f t="shared" si="22"/>
        <v>OK</v>
      </c>
      <c r="X337" t="str">
        <f t="shared" si="23"/>
        <v>US</v>
      </c>
    </row>
    <row r="338" spans="1:24" x14ac:dyDescent="0.2">
      <c r="A338">
        <v>337</v>
      </c>
      <c r="B338" t="s">
        <v>2111</v>
      </c>
      <c r="C338" t="s">
        <v>2112</v>
      </c>
      <c r="D338" t="s">
        <v>123</v>
      </c>
      <c r="E338" t="s">
        <v>2113</v>
      </c>
      <c r="F338" t="s">
        <v>872</v>
      </c>
      <c r="G338" t="s">
        <v>2114</v>
      </c>
      <c r="H338" t="s">
        <v>8</v>
      </c>
      <c r="I338" t="s">
        <v>327</v>
      </c>
      <c r="J338" t="s">
        <v>165</v>
      </c>
      <c r="K338" t="s">
        <v>166</v>
      </c>
      <c r="L338" t="s">
        <v>141</v>
      </c>
      <c r="M338">
        <v>1</v>
      </c>
      <c r="N338" t="s">
        <v>875</v>
      </c>
      <c r="O338" t="str">
        <f>IF($B338="","",IFERROR(IF(ISNUMBER(MATCH($K338,'Brand Family Territory (Enc)'!$A$2:$A$296,0)),$K338,""),""))</f>
        <v>BLUE MOON</v>
      </c>
      <c r="P338" t="str">
        <f>IF($B338="","",IFERROR(INDEX('Brand Crosswalk'!$F$2:$F$200,MATCH($K338,'Brand Crosswalk'!$A$2:$A$200,0)),"Not in Crosswalk"))</f>
        <v>Not in Crosswalk</v>
      </c>
      <c r="Q338" t="str">
        <f>IF($B338="","",IFERROR(INDEX('Brand Crosswalk'!$C$2:$C$200,MATCH($K338,'Brand Crosswalk'!$A$2:$A$200,0)),""))</f>
        <v/>
      </c>
      <c r="R338" t="str">
        <f>IF($B338="","",IF(O338&lt;&gt;"",O338,IF(P338="Mapped",Q338,IF(P338="No Encompass Match","No Encompass Match",IFERROR(VLOOKUP(IF($K338="",$J338,$K338),'Brands (Enc)'!$C$2:$D$2699,2,FALSE),"Not Mapped")))))</f>
        <v>BLUE MOON</v>
      </c>
      <c r="S338" t="str">
        <f>IF($B338="","",IFERROR(VLOOKUP(VALUE($B338),'Customers Table (Enc)'!$A:$I,9,FALSE),"Not Found"))</f>
        <v>Passaic</v>
      </c>
      <c r="T338" t="str">
        <f t="shared" si="20"/>
        <v>PASSAIC</v>
      </c>
      <c r="U338" t="str">
        <f t="shared" si="21"/>
        <v>BLUE MOON|PASSAIC</v>
      </c>
      <c r="V338" t="str">
        <f>IF($B338="","",IF(R338="No Encompass Match","THEM",IF(R338="Not Mapped","Unable to Determine",IF(T338="SALES","Unable to Determine",IFERROR(INDEX('Master - US vs THEM'!$F:$F,MATCH(U338,'Master - US vs THEM'!$G:$G,0)),"No Territory Data")))))</f>
        <v>US</v>
      </c>
      <c r="W338" t="str">
        <f t="shared" si="22"/>
        <v>OK</v>
      </c>
      <c r="X338" t="str">
        <f t="shared" si="23"/>
        <v>US</v>
      </c>
    </row>
    <row r="339" spans="1:24" x14ac:dyDescent="0.2">
      <c r="A339">
        <v>338</v>
      </c>
      <c r="B339" t="s">
        <v>2111</v>
      </c>
      <c r="C339" t="s">
        <v>2112</v>
      </c>
      <c r="D339" t="s">
        <v>123</v>
      </c>
      <c r="E339" t="s">
        <v>2113</v>
      </c>
      <c r="F339" t="s">
        <v>872</v>
      </c>
      <c r="G339" t="s">
        <v>2114</v>
      </c>
      <c r="H339" t="s">
        <v>8</v>
      </c>
      <c r="I339" t="s">
        <v>327</v>
      </c>
      <c r="J339" t="s">
        <v>142</v>
      </c>
      <c r="K339" t="s">
        <v>143</v>
      </c>
      <c r="L339" t="s">
        <v>141</v>
      </c>
      <c r="M339">
        <v>1</v>
      </c>
      <c r="N339" t="s">
        <v>875</v>
      </c>
      <c r="O339" t="str">
        <f>IF($B339="","",IFERROR(IF(ISNUMBER(MATCH($K339,'Brand Family Territory (Enc)'!$A$2:$A$296,0)),$K339,""),""))</f>
        <v/>
      </c>
      <c r="P339" t="str">
        <f>IF($B339="","",IFERROR(INDEX('Brand Crosswalk'!$F$2:$F$200,MATCH($K339,'Brand Crosswalk'!$A$2:$A$200,0)),"Not in Crosswalk"))</f>
        <v>Mapped</v>
      </c>
      <c r="Q339" t="str">
        <f>IF($B339="","",IFERROR(INDEX('Brand Crosswalk'!$C$2:$C$200,MATCH($K339,'Brand Crosswalk'!$A$2:$A$200,0)),""))</f>
        <v>Lite</v>
      </c>
      <c r="R339" t="str">
        <f>IF($B339="","",IF(O339&lt;&gt;"",O339,IF(P339="Mapped",Q339,IF(P339="No Encompass Match","No Encompass Match",IFERROR(VLOOKUP(IF($K339="",$J339,$K339),'Brands (Enc)'!$C$2:$D$2699,2,FALSE),"Not Mapped")))))</f>
        <v>Lite</v>
      </c>
      <c r="S339" t="str">
        <f>IF($B339="","",IFERROR(VLOOKUP(VALUE($B339),'Customers Table (Enc)'!$A:$I,9,FALSE),"Not Found"))</f>
        <v>Passaic</v>
      </c>
      <c r="T339" t="str">
        <f t="shared" si="20"/>
        <v>PASSAIC</v>
      </c>
      <c r="U339" t="str">
        <f t="shared" si="21"/>
        <v>Lite|PASSAIC</v>
      </c>
      <c r="V339" t="str">
        <f>IF($B339="","",IF(R339="No Encompass Match","THEM",IF(R339="Not Mapped","Unable to Determine",IF(T339="SALES","Unable to Determine",IFERROR(INDEX('Master - US vs THEM'!$F:$F,MATCH(U339,'Master - US vs THEM'!$G:$G,0)),"No Territory Data")))))</f>
        <v>US</v>
      </c>
      <c r="W339" t="str">
        <f t="shared" si="22"/>
        <v>OK</v>
      </c>
      <c r="X339" t="str">
        <f t="shared" si="23"/>
        <v>US</v>
      </c>
    </row>
    <row r="340" spans="1:24" x14ac:dyDescent="0.2">
      <c r="A340">
        <v>339</v>
      </c>
      <c r="B340" t="s">
        <v>2111</v>
      </c>
      <c r="C340" t="s">
        <v>2112</v>
      </c>
      <c r="D340" t="s">
        <v>123</v>
      </c>
      <c r="E340" t="s">
        <v>2113</v>
      </c>
      <c r="F340" t="s">
        <v>872</v>
      </c>
      <c r="G340" t="s">
        <v>2114</v>
      </c>
      <c r="H340" t="s">
        <v>8</v>
      </c>
      <c r="I340" t="s">
        <v>327</v>
      </c>
      <c r="J340" t="s">
        <v>267</v>
      </c>
      <c r="K340" t="s">
        <v>23</v>
      </c>
      <c r="L340" t="s">
        <v>24</v>
      </c>
      <c r="M340">
        <v>1</v>
      </c>
      <c r="N340" t="s">
        <v>875</v>
      </c>
      <c r="O340" t="str">
        <f>IF($B340="","",IFERROR(IF(ISNUMBER(MATCH($K340,'Brand Family Territory (Enc)'!$A$2:$A$296,0)),$K340,""),""))</f>
        <v/>
      </c>
      <c r="P340" t="str">
        <f>IF($B340="","",IFERROR(INDEX('Brand Crosswalk'!$F$2:$F$200,MATCH($K340,'Brand Crosswalk'!$A$2:$A$200,0)),"Not in Crosswalk"))</f>
        <v>Mapped</v>
      </c>
      <c r="Q340" t="str">
        <f>IF($B340="","",IFERROR(INDEX('Brand Crosswalk'!$C$2:$C$200,MATCH($K340,'Brand Crosswalk'!$A$2:$A$200,0)),""))</f>
        <v>Corona Extra</v>
      </c>
      <c r="R340" t="str">
        <f>IF($B340="","",IF(O340&lt;&gt;"",O340,IF(P340="Mapped",Q340,IF(P340="No Encompass Match","No Encompass Match",IFERROR(VLOOKUP(IF($K340="",$J340,$K340),'Brands (Enc)'!$C$2:$D$2699,2,FALSE),"Not Mapped")))))</f>
        <v>Corona Extra</v>
      </c>
      <c r="S340" t="str">
        <f>IF($B340="","",IFERROR(VLOOKUP(VALUE($B340),'Customers Table (Enc)'!$A:$I,9,FALSE),"Not Found"))</f>
        <v>Passaic</v>
      </c>
      <c r="T340" t="str">
        <f t="shared" si="20"/>
        <v>PASSAIC</v>
      </c>
      <c r="U340" t="str">
        <f t="shared" si="21"/>
        <v>Corona Extra|PASSAIC</v>
      </c>
      <c r="V340" t="str">
        <f>IF($B340="","",IF(R340="No Encompass Match","THEM",IF(R340="Not Mapped","Unable to Determine",IF(T340="SALES","Unable to Determine",IFERROR(INDEX('Master - US vs THEM'!$F:$F,MATCH(U340,'Master - US vs THEM'!$G:$G,0)),"No Territory Data")))))</f>
        <v>US</v>
      </c>
      <c r="W340" t="str">
        <f t="shared" si="22"/>
        <v>OK</v>
      </c>
      <c r="X340" t="str">
        <f t="shared" si="23"/>
        <v>US</v>
      </c>
    </row>
    <row r="341" spans="1:24" x14ac:dyDescent="0.2">
      <c r="A341">
        <v>340</v>
      </c>
      <c r="B341" t="s">
        <v>2107</v>
      </c>
      <c r="C341" t="s">
        <v>2108</v>
      </c>
      <c r="D341" t="s">
        <v>123</v>
      </c>
      <c r="E341" t="s">
        <v>2109</v>
      </c>
      <c r="F341" t="s">
        <v>1417</v>
      </c>
      <c r="G341" t="s">
        <v>2110</v>
      </c>
      <c r="H341" t="s">
        <v>8</v>
      </c>
      <c r="I341" t="s">
        <v>319</v>
      </c>
      <c r="J341" t="s">
        <v>2086</v>
      </c>
      <c r="K341" t="s">
        <v>166</v>
      </c>
      <c r="L341" t="s">
        <v>141</v>
      </c>
      <c r="M341">
        <v>1</v>
      </c>
      <c r="N341" t="s">
        <v>875</v>
      </c>
      <c r="O341" t="str">
        <f>IF($B341="","",IFERROR(IF(ISNUMBER(MATCH($K341,'Brand Family Territory (Enc)'!$A$2:$A$296,0)),$K341,""),""))</f>
        <v>BLUE MOON</v>
      </c>
      <c r="P341" t="str">
        <f>IF($B341="","",IFERROR(INDEX('Brand Crosswalk'!$F$2:$F$200,MATCH($K341,'Brand Crosswalk'!$A$2:$A$200,0)),"Not in Crosswalk"))</f>
        <v>Not in Crosswalk</v>
      </c>
      <c r="Q341" t="str">
        <f>IF($B341="","",IFERROR(INDEX('Brand Crosswalk'!$C$2:$C$200,MATCH($K341,'Brand Crosswalk'!$A$2:$A$200,0)),""))</f>
        <v/>
      </c>
      <c r="R341" t="str">
        <f>IF($B341="","",IF(O341&lt;&gt;"",O341,IF(P341="Mapped",Q341,IF(P341="No Encompass Match","No Encompass Match",IFERROR(VLOOKUP(IF($K341="",$J341,$K341),'Brands (Enc)'!$C$2:$D$2699,2,FALSE),"Not Mapped")))))</f>
        <v>BLUE MOON</v>
      </c>
      <c r="S341" t="str">
        <f>IF($B341="","",IFERROR(VLOOKUP(VALUE($B341),'Customers Table (Enc)'!$A:$I,9,FALSE),"Not Found"))</f>
        <v>Passaic</v>
      </c>
      <c r="T341" t="str">
        <f t="shared" si="20"/>
        <v>PASSAIC</v>
      </c>
      <c r="U341" t="str">
        <f t="shared" si="21"/>
        <v>BLUE MOON|PASSAIC</v>
      </c>
      <c r="V341" t="str">
        <f>IF($B341="","",IF(R341="No Encompass Match","THEM",IF(R341="Not Mapped","Unable to Determine",IF(T341="SALES","Unable to Determine",IFERROR(INDEX('Master - US vs THEM'!$F:$F,MATCH(U341,'Master - US vs THEM'!$G:$G,0)),"No Territory Data")))))</f>
        <v>US</v>
      </c>
      <c r="W341" t="str">
        <f t="shared" si="22"/>
        <v>OK</v>
      </c>
      <c r="X341" t="str">
        <f t="shared" si="23"/>
        <v>US</v>
      </c>
    </row>
    <row r="342" spans="1:24" x14ac:dyDescent="0.2">
      <c r="A342">
        <v>341</v>
      </c>
      <c r="B342" t="s">
        <v>2107</v>
      </c>
      <c r="C342" t="s">
        <v>2108</v>
      </c>
      <c r="D342" t="s">
        <v>123</v>
      </c>
      <c r="E342" t="s">
        <v>2109</v>
      </c>
      <c r="F342" t="s">
        <v>1417</v>
      </c>
      <c r="G342" t="s">
        <v>2110</v>
      </c>
      <c r="H342" t="s">
        <v>8</v>
      </c>
      <c r="I342" t="s">
        <v>319</v>
      </c>
      <c r="J342" t="s">
        <v>144</v>
      </c>
      <c r="K342" t="s">
        <v>145</v>
      </c>
      <c r="L342" t="s">
        <v>141</v>
      </c>
      <c r="M342">
        <v>1</v>
      </c>
      <c r="N342" t="s">
        <v>875</v>
      </c>
      <c r="O342" t="str">
        <f>IF($B342="","",IFERROR(IF(ISNUMBER(MATCH($K342,'Brand Family Territory (Enc)'!$A$2:$A$296,0)),$K342,""),""))</f>
        <v>COORS LIGHT</v>
      </c>
      <c r="P342" t="str">
        <f>IF($B342="","",IFERROR(INDEX('Brand Crosswalk'!$F$2:$F$200,MATCH($K342,'Brand Crosswalk'!$A$2:$A$200,0)),"Not in Crosswalk"))</f>
        <v>Not in Crosswalk</v>
      </c>
      <c r="Q342" t="str">
        <f>IF($B342="","",IFERROR(INDEX('Brand Crosswalk'!$C$2:$C$200,MATCH($K342,'Brand Crosswalk'!$A$2:$A$200,0)),""))</f>
        <v/>
      </c>
      <c r="R342" t="str">
        <f>IF($B342="","",IF(O342&lt;&gt;"",O342,IF(P342="Mapped",Q342,IF(P342="No Encompass Match","No Encompass Match",IFERROR(VLOOKUP(IF($K342="",$J342,$K342),'Brands (Enc)'!$C$2:$D$2699,2,FALSE),"Not Mapped")))))</f>
        <v>COORS LIGHT</v>
      </c>
      <c r="S342" t="str">
        <f>IF($B342="","",IFERROR(VLOOKUP(VALUE($B342),'Customers Table (Enc)'!$A:$I,9,FALSE),"Not Found"))</f>
        <v>Passaic</v>
      </c>
      <c r="T342" t="str">
        <f t="shared" si="20"/>
        <v>PASSAIC</v>
      </c>
      <c r="U342" t="str">
        <f t="shared" si="21"/>
        <v>COORS LIGHT|PASSAIC</v>
      </c>
      <c r="V342" t="str">
        <f>IF($B342="","",IF(R342="No Encompass Match","THEM",IF(R342="Not Mapped","Unable to Determine",IF(T342="SALES","Unable to Determine",IFERROR(INDEX('Master - US vs THEM'!$F:$F,MATCH(U342,'Master - US vs THEM'!$G:$G,0)),"No Territory Data")))))</f>
        <v>US</v>
      </c>
      <c r="W342" t="str">
        <f t="shared" si="22"/>
        <v>OK</v>
      </c>
      <c r="X342" t="str">
        <f t="shared" si="23"/>
        <v>US</v>
      </c>
    </row>
    <row r="343" spans="1:24" x14ac:dyDescent="0.2">
      <c r="A343">
        <v>342</v>
      </c>
      <c r="B343" t="s">
        <v>2107</v>
      </c>
      <c r="C343" t="s">
        <v>2108</v>
      </c>
      <c r="D343" t="s">
        <v>123</v>
      </c>
      <c r="E343" t="s">
        <v>2109</v>
      </c>
      <c r="F343" t="s">
        <v>1417</v>
      </c>
      <c r="G343" t="s">
        <v>2110</v>
      </c>
      <c r="H343" t="s">
        <v>8</v>
      </c>
      <c r="I343" t="s">
        <v>319</v>
      </c>
      <c r="J343" t="s">
        <v>44</v>
      </c>
      <c r="K343" t="s">
        <v>44</v>
      </c>
      <c r="L343" t="s">
        <v>45</v>
      </c>
      <c r="M343">
        <v>1</v>
      </c>
      <c r="N343" t="s">
        <v>875</v>
      </c>
      <c r="O343" t="str">
        <f>IF($B343="","",IFERROR(IF(ISNUMBER(MATCH($K343,'Brand Family Territory (Enc)'!$A$2:$A$296,0)),$K343,""),""))</f>
        <v/>
      </c>
      <c r="P343" t="str">
        <f>IF($B343="","",IFERROR(INDEX('Brand Crosswalk'!$F$2:$F$200,MATCH($K343,'Brand Crosswalk'!$A$2:$A$200,0)),"Not in Crosswalk"))</f>
        <v>Mapped</v>
      </c>
      <c r="Q343" t="str">
        <f>IF($B343="","",IFERROR(INDEX('Brand Crosswalk'!$C$2:$C$200,MATCH($K343,'Brand Crosswalk'!$A$2:$A$200,0)),""))</f>
        <v>Dg Yuengling Inc</v>
      </c>
      <c r="R343" t="str">
        <f>IF($B343="","",IF(O343&lt;&gt;"",O343,IF(P343="Mapped",Q343,IF(P343="No Encompass Match","No Encompass Match",IFERROR(VLOOKUP(IF($K343="",$J343,$K343),'Brands (Enc)'!$C$2:$D$2699,2,FALSE),"Not Mapped")))))</f>
        <v>Dg Yuengling Inc</v>
      </c>
      <c r="S343" t="str">
        <f>IF($B343="","",IFERROR(VLOOKUP(VALUE($B343),'Customers Table (Enc)'!$A:$I,9,FALSE),"Not Found"))</f>
        <v>Passaic</v>
      </c>
      <c r="T343" t="str">
        <f t="shared" si="20"/>
        <v>PASSAIC</v>
      </c>
      <c r="U343" t="str">
        <f t="shared" si="21"/>
        <v>Dg Yuengling Inc|PASSAIC</v>
      </c>
      <c r="V343" t="str">
        <f>IF($B343="","",IF(R343="No Encompass Match","THEM",IF(R343="Not Mapped","Unable to Determine",IF(T343="SALES","Unable to Determine",IFERROR(INDEX('Master - US vs THEM'!$F:$F,MATCH(U343,'Master - US vs THEM'!$G:$G,0)),"No Territory Data")))))</f>
        <v>US</v>
      </c>
      <c r="W343" t="str">
        <f t="shared" si="22"/>
        <v>OK</v>
      </c>
      <c r="X343" t="str">
        <f t="shared" si="23"/>
        <v>US</v>
      </c>
    </row>
    <row r="344" spans="1:24" x14ac:dyDescent="0.2">
      <c r="A344">
        <v>343</v>
      </c>
      <c r="B344" t="s">
        <v>2107</v>
      </c>
      <c r="C344" t="s">
        <v>2108</v>
      </c>
      <c r="D344" t="s">
        <v>123</v>
      </c>
      <c r="E344" t="s">
        <v>2109</v>
      </c>
      <c r="F344" t="s">
        <v>1417</v>
      </c>
      <c r="G344" t="s">
        <v>2110</v>
      </c>
      <c r="H344" t="s">
        <v>8</v>
      </c>
      <c r="I344" t="s">
        <v>319</v>
      </c>
      <c r="J344" t="s">
        <v>181</v>
      </c>
      <c r="K344" t="s">
        <v>182</v>
      </c>
      <c r="L344" t="s">
        <v>24</v>
      </c>
      <c r="M344">
        <v>1</v>
      </c>
      <c r="N344" t="s">
        <v>875</v>
      </c>
      <c r="O344" t="str">
        <f>IF($B344="","",IFERROR(IF(ISNUMBER(MATCH($K344,'Brand Family Territory (Enc)'!$A$2:$A$296,0)),$K344,""),""))</f>
        <v/>
      </c>
      <c r="P344" t="str">
        <f>IF($B344="","",IFERROR(INDEX('Brand Crosswalk'!$F$2:$F$200,MATCH($K344,'Brand Crosswalk'!$A$2:$A$200,0)),"Not in Crosswalk"))</f>
        <v>Mapped</v>
      </c>
      <c r="Q344" t="str">
        <f>IF($B344="","",IFERROR(INDEX('Brand Crosswalk'!$C$2:$C$200,MATCH($K344,'Brand Crosswalk'!$A$2:$A$200,0)),""))</f>
        <v>Modelo Especial</v>
      </c>
      <c r="R344" t="str">
        <f>IF($B344="","",IF(O344&lt;&gt;"",O344,IF(P344="Mapped",Q344,IF(P344="No Encompass Match","No Encompass Match",IFERROR(VLOOKUP(IF($K344="",$J344,$K344),'Brands (Enc)'!$C$2:$D$2699,2,FALSE),"Not Mapped")))))</f>
        <v>Modelo Especial</v>
      </c>
      <c r="S344" t="str">
        <f>IF($B344="","",IFERROR(VLOOKUP(VALUE($B344),'Customers Table (Enc)'!$A:$I,9,FALSE),"Not Found"))</f>
        <v>Passaic</v>
      </c>
      <c r="T344" t="str">
        <f t="shared" si="20"/>
        <v>PASSAIC</v>
      </c>
      <c r="U344" t="str">
        <f t="shared" si="21"/>
        <v>Modelo Especial|PASSAIC</v>
      </c>
      <c r="V344" t="str">
        <f>IF($B344="","",IF(R344="No Encompass Match","THEM",IF(R344="Not Mapped","Unable to Determine",IF(T344="SALES","Unable to Determine",IFERROR(INDEX('Master - US vs THEM'!$F:$F,MATCH(U344,'Master - US vs THEM'!$G:$G,0)),"No Territory Data")))))</f>
        <v>US</v>
      </c>
      <c r="W344" t="str">
        <f t="shared" si="22"/>
        <v>OK</v>
      </c>
      <c r="X344" t="str">
        <f t="shared" si="23"/>
        <v>US</v>
      </c>
    </row>
    <row r="345" spans="1:24" x14ac:dyDescent="0.2">
      <c r="A345">
        <v>344</v>
      </c>
      <c r="B345" t="s">
        <v>2107</v>
      </c>
      <c r="C345" t="s">
        <v>2108</v>
      </c>
      <c r="D345" t="s">
        <v>123</v>
      </c>
      <c r="E345" t="s">
        <v>2109</v>
      </c>
      <c r="F345" t="s">
        <v>1417</v>
      </c>
      <c r="G345" t="s">
        <v>2110</v>
      </c>
      <c r="H345" t="s">
        <v>8</v>
      </c>
      <c r="I345" t="s">
        <v>319</v>
      </c>
      <c r="J345" t="s">
        <v>535</v>
      </c>
      <c r="K345" t="s">
        <v>358</v>
      </c>
      <c r="L345" t="s">
        <v>155</v>
      </c>
      <c r="M345">
        <v>1</v>
      </c>
      <c r="N345" t="s">
        <v>875</v>
      </c>
      <c r="O345" t="str">
        <f>IF($B345="","",IFERROR(IF(ISNUMBER(MATCH($K345,'Brand Family Territory (Enc)'!$A$2:$A$296,0)),$K345,""),""))</f>
        <v/>
      </c>
      <c r="P345" t="str">
        <f>IF($B345="","",IFERROR(INDEX('Brand Crosswalk'!$F$2:$F$200,MATCH($K345,'Brand Crosswalk'!$A$2:$A$200,0)),"Not in Crosswalk"))</f>
        <v>Mapped</v>
      </c>
      <c r="Q345" t="str">
        <f>IF($B345="","",IFERROR(INDEX('Brand Crosswalk'!$C$2:$C$200,MATCH($K345,'Brand Crosswalk'!$A$2:$A$200,0)),""))</f>
        <v>Samuel Adams</v>
      </c>
      <c r="R345" t="str">
        <f>IF($B345="","",IF(O345&lt;&gt;"",O345,IF(P345="Mapped",Q345,IF(P345="No Encompass Match","No Encompass Match",IFERROR(VLOOKUP(IF($K345="",$J345,$K345),'Brands (Enc)'!$C$2:$D$2699,2,FALSE),"Not Mapped")))))</f>
        <v>Samuel Adams</v>
      </c>
      <c r="S345" t="str">
        <f>IF($B345="","",IFERROR(VLOOKUP(VALUE($B345),'Customers Table (Enc)'!$A:$I,9,FALSE),"Not Found"))</f>
        <v>Passaic</v>
      </c>
      <c r="T345" t="str">
        <f t="shared" si="20"/>
        <v>PASSAIC</v>
      </c>
      <c r="U345" t="str">
        <f t="shared" si="21"/>
        <v>Samuel Adams|PASSAIC</v>
      </c>
      <c r="V345" t="str">
        <f>IF($B345="","",IF(R345="No Encompass Match","THEM",IF(R345="Not Mapped","Unable to Determine",IF(T345="SALES","Unable to Determine",IFERROR(INDEX('Master - US vs THEM'!$F:$F,MATCH(U345,'Master - US vs THEM'!$G:$G,0)),"No Territory Data")))))</f>
        <v>US</v>
      </c>
      <c r="W345" t="str">
        <f t="shared" si="22"/>
        <v>OK</v>
      </c>
      <c r="X345" t="str">
        <f t="shared" si="23"/>
        <v>US</v>
      </c>
    </row>
    <row r="346" spans="1:24" x14ac:dyDescent="0.2">
      <c r="A346">
        <v>345</v>
      </c>
      <c r="B346" t="s">
        <v>2107</v>
      </c>
      <c r="C346" t="s">
        <v>2108</v>
      </c>
      <c r="D346" t="s">
        <v>123</v>
      </c>
      <c r="E346" t="s">
        <v>2109</v>
      </c>
      <c r="F346" t="s">
        <v>1417</v>
      </c>
      <c r="G346" t="s">
        <v>2110</v>
      </c>
      <c r="H346" t="s">
        <v>8</v>
      </c>
      <c r="I346" t="s">
        <v>319</v>
      </c>
      <c r="J346" t="s">
        <v>338</v>
      </c>
      <c r="K346" t="s">
        <v>34</v>
      </c>
      <c r="L346" t="s">
        <v>34</v>
      </c>
      <c r="M346">
        <v>1</v>
      </c>
      <c r="N346" t="s">
        <v>875</v>
      </c>
      <c r="O346" t="str">
        <f>IF($B346="","",IFERROR(IF(ISNUMBER(MATCH($K346,'Brand Family Territory (Enc)'!$A$2:$A$296,0)),$K346,""),""))</f>
        <v/>
      </c>
      <c r="P346" t="str">
        <f>IF($B346="","",IFERROR(INDEX('Brand Crosswalk'!$F$2:$F$200,MATCH($K346,'Brand Crosswalk'!$A$2:$A$200,0)),"Not in Crosswalk"))</f>
        <v>Mapped</v>
      </c>
      <c r="Q346" t="str">
        <f>IF($B346="","",IFERROR(INDEX('Brand Crosswalk'!$C$2:$C$200,MATCH($K346,'Brand Crosswalk'!$A$2:$A$200,0)),""))</f>
        <v>Sierra Nevada</v>
      </c>
      <c r="R346" t="str">
        <f>IF($B346="","",IF(O346&lt;&gt;"",O346,IF(P346="Mapped",Q346,IF(P346="No Encompass Match","No Encompass Match",IFERROR(VLOOKUP(IF($K346="",$J346,$K346),'Brands (Enc)'!$C$2:$D$2699,2,FALSE),"Not Mapped")))))</f>
        <v>Sierra Nevada</v>
      </c>
      <c r="S346" t="str">
        <f>IF($B346="","",IFERROR(VLOOKUP(VALUE($B346),'Customers Table (Enc)'!$A:$I,9,FALSE),"Not Found"))</f>
        <v>Passaic</v>
      </c>
      <c r="T346" t="str">
        <f t="shared" si="20"/>
        <v>PASSAIC</v>
      </c>
      <c r="U346" t="str">
        <f t="shared" si="21"/>
        <v>Sierra Nevada|PASSAIC</v>
      </c>
      <c r="V346" t="str">
        <f>IF($B346="","",IF(R346="No Encompass Match","THEM",IF(R346="Not Mapped","Unable to Determine",IF(T346="SALES","Unable to Determine",IFERROR(INDEX('Master - US vs THEM'!$F:$F,MATCH(U346,'Master - US vs THEM'!$G:$G,0)),"No Territory Data")))))</f>
        <v>US</v>
      </c>
      <c r="W346" t="str">
        <f t="shared" si="22"/>
        <v>OK</v>
      </c>
      <c r="X346" t="str">
        <f t="shared" si="23"/>
        <v>US</v>
      </c>
    </row>
    <row r="347" spans="1:24" x14ac:dyDescent="0.2">
      <c r="A347">
        <v>346</v>
      </c>
      <c r="B347" t="s">
        <v>2107</v>
      </c>
      <c r="C347" t="s">
        <v>2108</v>
      </c>
      <c r="D347" t="s">
        <v>123</v>
      </c>
      <c r="E347" t="s">
        <v>2109</v>
      </c>
      <c r="F347" t="s">
        <v>1417</v>
      </c>
      <c r="G347" t="s">
        <v>2110</v>
      </c>
      <c r="H347" t="s">
        <v>8</v>
      </c>
      <c r="I347" t="s">
        <v>319</v>
      </c>
      <c r="J347" t="s">
        <v>227</v>
      </c>
      <c r="K347" t="s">
        <v>209</v>
      </c>
      <c r="L347" t="s">
        <v>210</v>
      </c>
      <c r="M347">
        <v>1</v>
      </c>
      <c r="N347" t="s">
        <v>875</v>
      </c>
      <c r="O347" t="str">
        <f>IF($B347="","",IFERROR(IF(ISNUMBER(MATCH($K347,'Brand Family Territory (Enc)'!$A$2:$A$296,0)),$K347,""),""))</f>
        <v/>
      </c>
      <c r="P347" t="str">
        <f>IF($B347="","",IFERROR(INDEX('Brand Crosswalk'!$F$2:$F$200,MATCH($K347,'Brand Crosswalk'!$A$2:$A$200,0)),"Not in Crosswalk"))</f>
        <v>Mapped</v>
      </c>
      <c r="Q347" t="str">
        <f>IF($B347="","",IFERROR(INDEX('Brand Crosswalk'!$C$2:$C$200,MATCH($K347,'Brand Crosswalk'!$A$2:$A$200,0)),""))</f>
        <v>Cape May</v>
      </c>
      <c r="R347" t="str">
        <f>IF($B347="","",IF(O347&lt;&gt;"",O347,IF(P347="Mapped",Q347,IF(P347="No Encompass Match","No Encompass Match",IFERROR(VLOOKUP(IF($K347="",$J347,$K347),'Brands (Enc)'!$C$2:$D$2699,2,FALSE),"Not Mapped")))))</f>
        <v>Cape May</v>
      </c>
      <c r="S347" t="str">
        <f>IF($B347="","",IFERROR(VLOOKUP(VALUE($B347),'Customers Table (Enc)'!$A:$I,9,FALSE),"Not Found"))</f>
        <v>Passaic</v>
      </c>
      <c r="T347" t="str">
        <f t="shared" si="20"/>
        <v>PASSAIC</v>
      </c>
      <c r="U347" t="str">
        <f t="shared" si="21"/>
        <v>Cape May|PASSAIC</v>
      </c>
      <c r="V347" t="str">
        <f>IF($B347="","",IF(R347="No Encompass Match","THEM",IF(R347="Not Mapped","Unable to Determine",IF(T347="SALES","Unable to Determine",IFERROR(INDEX('Master - US vs THEM'!$F:$F,MATCH(U347,'Master - US vs THEM'!$G:$G,0)),"No Territory Data")))))</f>
        <v>US</v>
      </c>
      <c r="W347" t="str">
        <f t="shared" si="22"/>
        <v>OK</v>
      </c>
      <c r="X347" t="str">
        <f t="shared" si="23"/>
        <v>US</v>
      </c>
    </row>
    <row r="348" spans="1:24" x14ac:dyDescent="0.2">
      <c r="A348">
        <v>347</v>
      </c>
      <c r="B348" t="s">
        <v>2107</v>
      </c>
      <c r="C348" t="s">
        <v>2108</v>
      </c>
      <c r="D348" t="s">
        <v>123</v>
      </c>
      <c r="E348" t="s">
        <v>2109</v>
      </c>
      <c r="F348" t="s">
        <v>1417</v>
      </c>
      <c r="G348" t="s">
        <v>2110</v>
      </c>
      <c r="H348" t="s">
        <v>8</v>
      </c>
      <c r="I348" t="s">
        <v>319</v>
      </c>
      <c r="J348" t="s">
        <v>395</v>
      </c>
      <c r="K348" t="s">
        <v>396</v>
      </c>
      <c r="L348" t="s">
        <v>155</v>
      </c>
      <c r="M348">
        <v>1</v>
      </c>
      <c r="N348" t="s">
        <v>875</v>
      </c>
      <c r="O348" t="str">
        <f>IF($B348="","",IFERROR(IF(ISNUMBER(MATCH($K348,'Brand Family Territory (Enc)'!$A$2:$A$296,0)),$K348,""),""))</f>
        <v/>
      </c>
      <c r="P348" t="str">
        <f>IF($B348="","",IFERROR(INDEX('Brand Crosswalk'!$F$2:$F$200,MATCH($K348,'Brand Crosswalk'!$A$2:$A$200,0)),"Not in Crosswalk"))</f>
        <v>Mapped</v>
      </c>
      <c r="Q348" t="str">
        <f>IF($B348="","",IFERROR(INDEX('Brand Crosswalk'!$C$2:$C$200,MATCH($K348,'Brand Crosswalk'!$A$2:$A$200,0)),""))</f>
        <v>Dogfish Head Beer</v>
      </c>
      <c r="R348" t="str">
        <f>IF($B348="","",IF(O348&lt;&gt;"",O348,IF(P348="Mapped",Q348,IF(P348="No Encompass Match","No Encompass Match",IFERROR(VLOOKUP(IF($K348="",$J348,$K348),'Brands (Enc)'!$C$2:$D$2699,2,FALSE),"Not Mapped")))))</f>
        <v>Dogfish Head Beer</v>
      </c>
      <c r="S348" t="str">
        <f>IF($B348="","",IFERROR(VLOOKUP(VALUE($B348),'Customers Table (Enc)'!$A:$I,9,FALSE),"Not Found"))</f>
        <v>Passaic</v>
      </c>
      <c r="T348" t="str">
        <f t="shared" si="20"/>
        <v>PASSAIC</v>
      </c>
      <c r="U348" t="str">
        <f t="shared" si="21"/>
        <v>Dogfish Head Beer|PASSAIC</v>
      </c>
      <c r="V348" t="str">
        <f>IF($B348="","",IF(R348="No Encompass Match","THEM",IF(R348="Not Mapped","Unable to Determine",IF(T348="SALES","Unable to Determine",IFERROR(INDEX('Master - US vs THEM'!$F:$F,MATCH(U348,'Master - US vs THEM'!$G:$G,0)),"No Territory Data")))))</f>
        <v>US</v>
      </c>
      <c r="W348" t="str">
        <f t="shared" si="22"/>
        <v>OK</v>
      </c>
      <c r="X348" t="str">
        <f t="shared" si="23"/>
        <v>US</v>
      </c>
    </row>
    <row r="349" spans="1:24" x14ac:dyDescent="0.2">
      <c r="A349">
        <v>348</v>
      </c>
      <c r="B349" t="s">
        <v>2107</v>
      </c>
      <c r="C349" t="s">
        <v>2108</v>
      </c>
      <c r="D349" t="s">
        <v>123</v>
      </c>
      <c r="E349" t="s">
        <v>2109</v>
      </c>
      <c r="F349" t="s">
        <v>1417</v>
      </c>
      <c r="G349" t="s">
        <v>2110</v>
      </c>
      <c r="H349" t="s">
        <v>8</v>
      </c>
      <c r="I349" t="s">
        <v>319</v>
      </c>
      <c r="J349" t="s">
        <v>342</v>
      </c>
      <c r="K349" t="s">
        <v>343</v>
      </c>
      <c r="L349" t="s">
        <v>155</v>
      </c>
      <c r="M349">
        <v>1</v>
      </c>
      <c r="N349" t="s">
        <v>875</v>
      </c>
      <c r="O349" t="str">
        <f>IF($B349="","",IFERROR(IF(ISNUMBER(MATCH($K349,'Brand Family Territory (Enc)'!$A$2:$A$296,0)),$K349,""),""))</f>
        <v>ANGRY ORCHARD</v>
      </c>
      <c r="P349" t="str">
        <f>IF($B349="","",IFERROR(INDEX('Brand Crosswalk'!$F$2:$F$200,MATCH($K349,'Brand Crosswalk'!$A$2:$A$200,0)),"Not in Crosswalk"))</f>
        <v>Not in Crosswalk</v>
      </c>
      <c r="Q349" t="str">
        <f>IF($B349="","",IFERROR(INDEX('Brand Crosswalk'!$C$2:$C$200,MATCH($K349,'Brand Crosswalk'!$A$2:$A$200,0)),""))</f>
        <v/>
      </c>
      <c r="R349" t="str">
        <f>IF($B349="","",IF(O349&lt;&gt;"",O349,IF(P349="Mapped",Q349,IF(P349="No Encompass Match","No Encompass Match",IFERROR(VLOOKUP(IF($K349="",$J349,$K349),'Brands (Enc)'!$C$2:$D$2699,2,FALSE),"Not Mapped")))))</f>
        <v>ANGRY ORCHARD</v>
      </c>
      <c r="S349" t="str">
        <f>IF($B349="","",IFERROR(VLOOKUP(VALUE($B349),'Customers Table (Enc)'!$A:$I,9,FALSE),"Not Found"))</f>
        <v>Passaic</v>
      </c>
      <c r="T349" t="str">
        <f t="shared" si="20"/>
        <v>PASSAIC</v>
      </c>
      <c r="U349" t="str">
        <f t="shared" si="21"/>
        <v>ANGRY ORCHARD|PASSAIC</v>
      </c>
      <c r="V349" t="str">
        <f>IF($B349="","",IF(R349="No Encompass Match","THEM",IF(R349="Not Mapped","Unable to Determine",IF(T349="SALES","Unable to Determine",IFERROR(INDEX('Master - US vs THEM'!$F:$F,MATCH(U349,'Master - US vs THEM'!$G:$G,0)),"No Territory Data")))))</f>
        <v>US</v>
      </c>
      <c r="W349" t="str">
        <f t="shared" si="22"/>
        <v>OK</v>
      </c>
      <c r="X349" t="str">
        <f t="shared" si="23"/>
        <v>US</v>
      </c>
    </row>
    <row r="350" spans="1:24" x14ac:dyDescent="0.2">
      <c r="A350">
        <v>349</v>
      </c>
      <c r="B350" t="s">
        <v>2103</v>
      </c>
      <c r="C350" t="s">
        <v>2104</v>
      </c>
      <c r="D350" t="s">
        <v>123</v>
      </c>
      <c r="E350" t="s">
        <v>2105</v>
      </c>
      <c r="F350" t="s">
        <v>424</v>
      </c>
      <c r="G350" t="s">
        <v>2106</v>
      </c>
      <c r="H350" t="s">
        <v>8</v>
      </c>
      <c r="I350" t="s">
        <v>319</v>
      </c>
      <c r="J350" t="s">
        <v>181</v>
      </c>
      <c r="K350" t="s">
        <v>182</v>
      </c>
      <c r="L350" t="s">
        <v>24</v>
      </c>
      <c r="M350">
        <v>1</v>
      </c>
      <c r="N350" t="s">
        <v>875</v>
      </c>
      <c r="O350" t="str">
        <f>IF($B350="","",IFERROR(IF(ISNUMBER(MATCH($K350,'Brand Family Territory (Enc)'!$A$2:$A$296,0)),$K350,""),""))</f>
        <v/>
      </c>
      <c r="P350" t="str">
        <f>IF($B350="","",IFERROR(INDEX('Brand Crosswalk'!$F$2:$F$200,MATCH($K350,'Brand Crosswalk'!$A$2:$A$200,0)),"Not in Crosswalk"))</f>
        <v>Mapped</v>
      </c>
      <c r="Q350" t="str">
        <f>IF($B350="","",IFERROR(INDEX('Brand Crosswalk'!$C$2:$C$200,MATCH($K350,'Brand Crosswalk'!$A$2:$A$200,0)),""))</f>
        <v>Modelo Especial</v>
      </c>
      <c r="R350" t="str">
        <f>IF($B350="","",IF(O350&lt;&gt;"",O350,IF(P350="Mapped",Q350,IF(P350="No Encompass Match","No Encompass Match",IFERROR(VLOOKUP(IF($K350="",$J350,$K350),'Brands (Enc)'!$C$2:$D$2699,2,FALSE),"Not Mapped")))))</f>
        <v>Modelo Especial</v>
      </c>
      <c r="S350" t="str">
        <f>IF($B350="","",IFERROR(VLOOKUP(VALUE($B350),'Customers Table (Enc)'!$A:$I,9,FALSE),"Not Found"))</f>
        <v>Passaic</v>
      </c>
      <c r="T350" t="str">
        <f t="shared" si="20"/>
        <v>PASSAIC</v>
      </c>
      <c r="U350" t="str">
        <f t="shared" si="21"/>
        <v>Modelo Especial|PASSAIC</v>
      </c>
      <c r="V350" t="str">
        <f>IF($B350="","",IF(R350="No Encompass Match","THEM",IF(R350="Not Mapped","Unable to Determine",IF(T350="SALES","Unable to Determine",IFERROR(INDEX('Master - US vs THEM'!$F:$F,MATCH(U350,'Master - US vs THEM'!$G:$G,0)),"No Territory Data")))))</f>
        <v>US</v>
      </c>
      <c r="W350" t="str">
        <f t="shared" si="22"/>
        <v>OK</v>
      </c>
      <c r="X350" t="str">
        <f t="shared" si="23"/>
        <v>US</v>
      </c>
    </row>
    <row r="351" spans="1:24" x14ac:dyDescent="0.2">
      <c r="A351">
        <v>350</v>
      </c>
      <c r="B351" t="s">
        <v>2103</v>
      </c>
      <c r="C351" t="s">
        <v>2104</v>
      </c>
      <c r="D351" t="s">
        <v>123</v>
      </c>
      <c r="E351" t="s">
        <v>2105</v>
      </c>
      <c r="F351" t="s">
        <v>424</v>
      </c>
      <c r="G351" t="s">
        <v>2106</v>
      </c>
      <c r="H351" t="s">
        <v>8</v>
      </c>
      <c r="I351" t="s">
        <v>319</v>
      </c>
      <c r="J351" t="s">
        <v>140</v>
      </c>
      <c r="K351" t="s">
        <v>140</v>
      </c>
      <c r="L351" t="s">
        <v>141</v>
      </c>
      <c r="M351">
        <v>1</v>
      </c>
      <c r="N351" t="s">
        <v>875</v>
      </c>
      <c r="O351" t="str">
        <f>IF($B351="","",IFERROR(IF(ISNUMBER(MATCH($K351,'Brand Family Territory (Enc)'!$A$2:$A$296,0)),$K351,""),""))</f>
        <v/>
      </c>
      <c r="P351" t="str">
        <f>IF($B351="","",IFERROR(INDEX('Brand Crosswalk'!$F$2:$F$200,MATCH($K351,'Brand Crosswalk'!$A$2:$A$200,0)),"Not in Crosswalk"))</f>
        <v>Mapped</v>
      </c>
      <c r="Q351" t="str">
        <f>IF($B351="","",IFERROR(INDEX('Brand Crosswalk'!$C$2:$C$200,MATCH($K351,'Brand Crosswalk'!$A$2:$A$200,0)),""))</f>
        <v>Peroni</v>
      </c>
      <c r="R351" t="str">
        <f>IF($B351="","",IF(O351&lt;&gt;"",O351,IF(P351="Mapped",Q351,IF(P351="No Encompass Match","No Encompass Match",IFERROR(VLOOKUP(IF($K351="",$J351,$K351),'Brands (Enc)'!$C$2:$D$2699,2,FALSE),"Not Mapped")))))</f>
        <v>Peroni</v>
      </c>
      <c r="S351" t="str">
        <f>IF($B351="","",IFERROR(VLOOKUP(VALUE($B351),'Customers Table (Enc)'!$A:$I,9,FALSE),"Not Found"))</f>
        <v>Passaic</v>
      </c>
      <c r="T351" t="str">
        <f t="shared" si="20"/>
        <v>PASSAIC</v>
      </c>
      <c r="U351" t="str">
        <f t="shared" si="21"/>
        <v>Peroni|PASSAIC</v>
      </c>
      <c r="V351" t="str">
        <f>IF($B351="","",IF(R351="No Encompass Match","THEM",IF(R351="Not Mapped","Unable to Determine",IF(T351="SALES","Unable to Determine",IFERROR(INDEX('Master - US vs THEM'!$F:$F,MATCH(U351,'Master - US vs THEM'!$G:$G,0)),"No Territory Data")))))</f>
        <v>US</v>
      </c>
      <c r="W351" t="str">
        <f t="shared" si="22"/>
        <v>OK</v>
      </c>
      <c r="X351" t="str">
        <f t="shared" si="23"/>
        <v>US</v>
      </c>
    </row>
    <row r="352" spans="1:24" x14ac:dyDescent="0.2">
      <c r="A352">
        <v>351</v>
      </c>
      <c r="B352" t="s">
        <v>2103</v>
      </c>
      <c r="C352" t="s">
        <v>2104</v>
      </c>
      <c r="D352" t="s">
        <v>123</v>
      </c>
      <c r="E352" t="s">
        <v>2105</v>
      </c>
      <c r="F352" t="s">
        <v>424</v>
      </c>
      <c r="G352" t="s">
        <v>2106</v>
      </c>
      <c r="H352" t="s">
        <v>8</v>
      </c>
      <c r="I352" t="s">
        <v>319</v>
      </c>
      <c r="J352" t="s">
        <v>535</v>
      </c>
      <c r="K352" t="s">
        <v>358</v>
      </c>
      <c r="L352" t="s">
        <v>155</v>
      </c>
      <c r="M352">
        <v>1</v>
      </c>
      <c r="N352" t="s">
        <v>875</v>
      </c>
      <c r="O352" t="str">
        <f>IF($B352="","",IFERROR(IF(ISNUMBER(MATCH($K352,'Brand Family Territory (Enc)'!$A$2:$A$296,0)),$K352,""),""))</f>
        <v/>
      </c>
      <c r="P352" t="str">
        <f>IF($B352="","",IFERROR(INDEX('Brand Crosswalk'!$F$2:$F$200,MATCH($K352,'Brand Crosswalk'!$A$2:$A$200,0)),"Not in Crosswalk"))</f>
        <v>Mapped</v>
      </c>
      <c r="Q352" t="str">
        <f>IF($B352="","",IFERROR(INDEX('Brand Crosswalk'!$C$2:$C$200,MATCH($K352,'Brand Crosswalk'!$A$2:$A$200,0)),""))</f>
        <v>Samuel Adams</v>
      </c>
      <c r="R352" t="str">
        <f>IF($B352="","",IF(O352&lt;&gt;"",O352,IF(P352="Mapped",Q352,IF(P352="No Encompass Match","No Encompass Match",IFERROR(VLOOKUP(IF($K352="",$J352,$K352),'Brands (Enc)'!$C$2:$D$2699,2,FALSE),"Not Mapped")))))</f>
        <v>Samuel Adams</v>
      </c>
      <c r="S352" t="str">
        <f>IF($B352="","",IFERROR(VLOOKUP(VALUE($B352),'Customers Table (Enc)'!$A:$I,9,FALSE),"Not Found"))</f>
        <v>Passaic</v>
      </c>
      <c r="T352" t="str">
        <f t="shared" si="20"/>
        <v>PASSAIC</v>
      </c>
      <c r="U352" t="str">
        <f t="shared" si="21"/>
        <v>Samuel Adams|PASSAIC</v>
      </c>
      <c r="V352" t="str">
        <f>IF($B352="","",IF(R352="No Encompass Match","THEM",IF(R352="Not Mapped","Unable to Determine",IF(T352="SALES","Unable to Determine",IFERROR(INDEX('Master - US vs THEM'!$F:$F,MATCH(U352,'Master - US vs THEM'!$G:$G,0)),"No Territory Data")))))</f>
        <v>US</v>
      </c>
      <c r="W352" t="str">
        <f t="shared" si="22"/>
        <v>OK</v>
      </c>
      <c r="X352" t="str">
        <f t="shared" si="23"/>
        <v>US</v>
      </c>
    </row>
    <row r="353" spans="1:24" x14ac:dyDescent="0.2">
      <c r="A353">
        <v>352</v>
      </c>
      <c r="B353" t="s">
        <v>2103</v>
      </c>
      <c r="C353" t="s">
        <v>2104</v>
      </c>
      <c r="D353" t="s">
        <v>123</v>
      </c>
      <c r="E353" t="s">
        <v>2105</v>
      </c>
      <c r="F353" t="s">
        <v>424</v>
      </c>
      <c r="G353" t="s">
        <v>2106</v>
      </c>
      <c r="H353" t="s">
        <v>8</v>
      </c>
      <c r="I353" t="s">
        <v>319</v>
      </c>
      <c r="J353" t="s">
        <v>33</v>
      </c>
      <c r="K353" t="s">
        <v>33</v>
      </c>
      <c r="L353" t="s">
        <v>34</v>
      </c>
      <c r="M353">
        <v>1</v>
      </c>
      <c r="N353" t="s">
        <v>875</v>
      </c>
      <c r="O353" t="str">
        <f>IF($B353="","",IFERROR(IF(ISNUMBER(MATCH($K353,'Brand Family Territory (Enc)'!$A$2:$A$296,0)),$K353,""),""))</f>
        <v>SIERRA NEVADA</v>
      </c>
      <c r="P353" t="str">
        <f>IF($B353="","",IFERROR(INDEX('Brand Crosswalk'!$F$2:$F$200,MATCH($K353,'Brand Crosswalk'!$A$2:$A$200,0)),"Not in Crosswalk"))</f>
        <v>Not in Crosswalk</v>
      </c>
      <c r="Q353" t="str">
        <f>IF($B353="","",IFERROR(INDEX('Brand Crosswalk'!$C$2:$C$200,MATCH($K353,'Brand Crosswalk'!$A$2:$A$200,0)),""))</f>
        <v/>
      </c>
      <c r="R353" t="str">
        <f>IF($B353="","",IF(O353&lt;&gt;"",O353,IF(P353="Mapped",Q353,IF(P353="No Encompass Match","No Encompass Match",IFERROR(VLOOKUP(IF($K353="",$J353,$K353),'Brands (Enc)'!$C$2:$D$2699,2,FALSE),"Not Mapped")))))</f>
        <v>SIERRA NEVADA</v>
      </c>
      <c r="S353" t="str">
        <f>IF($B353="","",IFERROR(VLOOKUP(VALUE($B353),'Customers Table (Enc)'!$A:$I,9,FALSE),"Not Found"))</f>
        <v>Passaic</v>
      </c>
      <c r="T353" t="str">
        <f t="shared" si="20"/>
        <v>PASSAIC</v>
      </c>
      <c r="U353" t="str">
        <f t="shared" si="21"/>
        <v>SIERRA NEVADA|PASSAIC</v>
      </c>
      <c r="V353" t="str">
        <f>IF($B353="","",IF(R353="No Encompass Match","THEM",IF(R353="Not Mapped","Unable to Determine",IF(T353="SALES","Unable to Determine",IFERROR(INDEX('Master - US vs THEM'!$F:$F,MATCH(U353,'Master - US vs THEM'!$G:$G,0)),"No Territory Data")))))</f>
        <v>US</v>
      </c>
      <c r="W353" t="str">
        <f t="shared" si="22"/>
        <v>OK</v>
      </c>
      <c r="X353" t="str">
        <f t="shared" si="23"/>
        <v>US</v>
      </c>
    </row>
    <row r="354" spans="1:24" x14ac:dyDescent="0.2">
      <c r="A354">
        <v>353</v>
      </c>
      <c r="B354" t="s">
        <v>2103</v>
      </c>
      <c r="C354" t="s">
        <v>2104</v>
      </c>
      <c r="D354" t="s">
        <v>123</v>
      </c>
      <c r="E354" t="s">
        <v>2105</v>
      </c>
      <c r="F354" t="s">
        <v>424</v>
      </c>
      <c r="G354" t="s">
        <v>2106</v>
      </c>
      <c r="H354" t="s">
        <v>8</v>
      </c>
      <c r="I354" t="s">
        <v>319</v>
      </c>
      <c r="J354" t="s">
        <v>227</v>
      </c>
      <c r="K354" t="s">
        <v>209</v>
      </c>
      <c r="L354" t="s">
        <v>210</v>
      </c>
      <c r="M354">
        <v>1</v>
      </c>
      <c r="N354" t="s">
        <v>875</v>
      </c>
      <c r="O354" t="str">
        <f>IF($B354="","",IFERROR(IF(ISNUMBER(MATCH($K354,'Brand Family Territory (Enc)'!$A$2:$A$296,0)),$K354,""),""))</f>
        <v/>
      </c>
      <c r="P354" t="str">
        <f>IF($B354="","",IFERROR(INDEX('Brand Crosswalk'!$F$2:$F$200,MATCH($K354,'Brand Crosswalk'!$A$2:$A$200,0)),"Not in Crosswalk"))</f>
        <v>Mapped</v>
      </c>
      <c r="Q354" t="str">
        <f>IF($B354="","",IFERROR(INDEX('Brand Crosswalk'!$C$2:$C$200,MATCH($K354,'Brand Crosswalk'!$A$2:$A$200,0)),""))</f>
        <v>Cape May</v>
      </c>
      <c r="R354" t="str">
        <f>IF($B354="","",IF(O354&lt;&gt;"",O354,IF(P354="Mapped",Q354,IF(P354="No Encompass Match","No Encompass Match",IFERROR(VLOOKUP(IF($K354="",$J354,$K354),'Brands (Enc)'!$C$2:$D$2699,2,FALSE),"Not Mapped")))))</f>
        <v>Cape May</v>
      </c>
      <c r="S354" t="str">
        <f>IF($B354="","",IFERROR(VLOOKUP(VALUE($B354),'Customers Table (Enc)'!$A:$I,9,FALSE),"Not Found"))</f>
        <v>Passaic</v>
      </c>
      <c r="T354" t="str">
        <f t="shared" si="20"/>
        <v>PASSAIC</v>
      </c>
      <c r="U354" t="str">
        <f t="shared" si="21"/>
        <v>Cape May|PASSAIC</v>
      </c>
      <c r="V354" t="str">
        <f>IF($B354="","",IF(R354="No Encompass Match","THEM",IF(R354="Not Mapped","Unable to Determine",IF(T354="SALES","Unable to Determine",IFERROR(INDEX('Master - US vs THEM'!$F:$F,MATCH(U354,'Master - US vs THEM'!$G:$G,0)),"No Territory Data")))))</f>
        <v>US</v>
      </c>
      <c r="W354" t="str">
        <f t="shared" si="22"/>
        <v>OK</v>
      </c>
      <c r="X354" t="str">
        <f t="shared" si="23"/>
        <v>US</v>
      </c>
    </row>
    <row r="355" spans="1:24" x14ac:dyDescent="0.2">
      <c r="A355">
        <v>354</v>
      </c>
      <c r="B355" t="s">
        <v>2103</v>
      </c>
      <c r="C355" t="s">
        <v>2104</v>
      </c>
      <c r="D355" t="s">
        <v>123</v>
      </c>
      <c r="E355" t="s">
        <v>2105</v>
      </c>
      <c r="F355" t="s">
        <v>424</v>
      </c>
      <c r="G355" t="s">
        <v>2106</v>
      </c>
      <c r="H355" t="s">
        <v>8</v>
      </c>
      <c r="I355" t="s">
        <v>319</v>
      </c>
      <c r="J355" t="s">
        <v>144</v>
      </c>
      <c r="K355" t="s">
        <v>145</v>
      </c>
      <c r="L355" t="s">
        <v>141</v>
      </c>
      <c r="M355">
        <v>1</v>
      </c>
      <c r="N355" t="s">
        <v>875</v>
      </c>
      <c r="O355" t="str">
        <f>IF($B355="","",IFERROR(IF(ISNUMBER(MATCH($K355,'Brand Family Territory (Enc)'!$A$2:$A$296,0)),$K355,""),""))</f>
        <v>COORS LIGHT</v>
      </c>
      <c r="P355" t="str">
        <f>IF($B355="","",IFERROR(INDEX('Brand Crosswalk'!$F$2:$F$200,MATCH($K355,'Brand Crosswalk'!$A$2:$A$200,0)),"Not in Crosswalk"))</f>
        <v>Not in Crosswalk</v>
      </c>
      <c r="Q355" t="str">
        <f>IF($B355="","",IFERROR(INDEX('Brand Crosswalk'!$C$2:$C$200,MATCH($K355,'Brand Crosswalk'!$A$2:$A$200,0)),""))</f>
        <v/>
      </c>
      <c r="R355" t="str">
        <f>IF($B355="","",IF(O355&lt;&gt;"",O355,IF(P355="Mapped",Q355,IF(P355="No Encompass Match","No Encompass Match",IFERROR(VLOOKUP(IF($K355="",$J355,$K355),'Brands (Enc)'!$C$2:$D$2699,2,FALSE),"Not Mapped")))))</f>
        <v>COORS LIGHT</v>
      </c>
      <c r="S355" t="str">
        <f>IF($B355="","",IFERROR(VLOOKUP(VALUE($B355),'Customers Table (Enc)'!$A:$I,9,FALSE),"Not Found"))</f>
        <v>Passaic</v>
      </c>
      <c r="T355" t="str">
        <f t="shared" si="20"/>
        <v>PASSAIC</v>
      </c>
      <c r="U355" t="str">
        <f t="shared" si="21"/>
        <v>COORS LIGHT|PASSAIC</v>
      </c>
      <c r="V355" t="str">
        <f>IF($B355="","",IF(R355="No Encompass Match","THEM",IF(R355="Not Mapped","Unable to Determine",IF(T355="SALES","Unable to Determine",IFERROR(INDEX('Master - US vs THEM'!$F:$F,MATCH(U355,'Master - US vs THEM'!$G:$G,0)),"No Territory Data")))))</f>
        <v>US</v>
      </c>
      <c r="W355" t="str">
        <f t="shared" si="22"/>
        <v>OK</v>
      </c>
      <c r="X355" t="str">
        <f t="shared" si="23"/>
        <v>US</v>
      </c>
    </row>
    <row r="356" spans="1:24" x14ac:dyDescent="0.2">
      <c r="A356">
        <v>355</v>
      </c>
      <c r="B356" t="s">
        <v>2103</v>
      </c>
      <c r="C356" t="s">
        <v>2104</v>
      </c>
      <c r="D356" t="s">
        <v>123</v>
      </c>
      <c r="E356" t="s">
        <v>2105</v>
      </c>
      <c r="F356" t="s">
        <v>424</v>
      </c>
      <c r="G356" t="s">
        <v>2106</v>
      </c>
      <c r="H356" t="s">
        <v>8</v>
      </c>
      <c r="I356" t="s">
        <v>319</v>
      </c>
      <c r="J356" t="s">
        <v>142</v>
      </c>
      <c r="K356" t="s">
        <v>143</v>
      </c>
      <c r="L356" t="s">
        <v>141</v>
      </c>
      <c r="M356">
        <v>1</v>
      </c>
      <c r="N356" t="s">
        <v>875</v>
      </c>
      <c r="O356" t="str">
        <f>IF($B356="","",IFERROR(IF(ISNUMBER(MATCH($K356,'Brand Family Territory (Enc)'!$A$2:$A$296,0)),$K356,""),""))</f>
        <v/>
      </c>
      <c r="P356" t="str">
        <f>IF($B356="","",IFERROR(INDEX('Brand Crosswalk'!$F$2:$F$200,MATCH($K356,'Brand Crosswalk'!$A$2:$A$200,0)),"Not in Crosswalk"))</f>
        <v>Mapped</v>
      </c>
      <c r="Q356" t="str">
        <f>IF($B356="","",IFERROR(INDEX('Brand Crosswalk'!$C$2:$C$200,MATCH($K356,'Brand Crosswalk'!$A$2:$A$200,0)),""))</f>
        <v>Lite</v>
      </c>
      <c r="R356" t="str">
        <f>IF($B356="","",IF(O356&lt;&gt;"",O356,IF(P356="Mapped",Q356,IF(P356="No Encompass Match","No Encompass Match",IFERROR(VLOOKUP(IF($K356="",$J356,$K356),'Brands (Enc)'!$C$2:$D$2699,2,FALSE),"Not Mapped")))))</f>
        <v>Lite</v>
      </c>
      <c r="S356" t="str">
        <f>IF($B356="","",IFERROR(VLOOKUP(VALUE($B356),'Customers Table (Enc)'!$A:$I,9,FALSE),"Not Found"))</f>
        <v>Passaic</v>
      </c>
      <c r="T356" t="str">
        <f t="shared" si="20"/>
        <v>PASSAIC</v>
      </c>
      <c r="U356" t="str">
        <f t="shared" si="21"/>
        <v>Lite|PASSAIC</v>
      </c>
      <c r="V356" t="str">
        <f>IF($B356="","",IF(R356="No Encompass Match","THEM",IF(R356="Not Mapped","Unable to Determine",IF(T356="SALES","Unable to Determine",IFERROR(INDEX('Master - US vs THEM'!$F:$F,MATCH(U356,'Master - US vs THEM'!$G:$G,0)),"No Territory Data")))))</f>
        <v>US</v>
      </c>
      <c r="W356" t="str">
        <f t="shared" si="22"/>
        <v>OK</v>
      </c>
      <c r="X356" t="str">
        <f t="shared" si="23"/>
        <v>US</v>
      </c>
    </row>
    <row r="357" spans="1:24" x14ac:dyDescent="0.2">
      <c r="A357">
        <v>356</v>
      </c>
      <c r="B357" t="s">
        <v>2103</v>
      </c>
      <c r="C357" t="s">
        <v>2104</v>
      </c>
      <c r="D357" t="s">
        <v>123</v>
      </c>
      <c r="E357" t="s">
        <v>2105</v>
      </c>
      <c r="F357" t="s">
        <v>424</v>
      </c>
      <c r="G357" t="s">
        <v>2106</v>
      </c>
      <c r="H357" t="s">
        <v>8</v>
      </c>
      <c r="I357" t="s">
        <v>319</v>
      </c>
      <c r="J357" t="s">
        <v>44</v>
      </c>
      <c r="K357" t="s">
        <v>44</v>
      </c>
      <c r="L357" t="s">
        <v>45</v>
      </c>
      <c r="M357">
        <v>1</v>
      </c>
      <c r="N357" t="s">
        <v>875</v>
      </c>
      <c r="O357" t="str">
        <f>IF($B357="","",IFERROR(IF(ISNUMBER(MATCH($K357,'Brand Family Territory (Enc)'!$A$2:$A$296,0)),$K357,""),""))</f>
        <v/>
      </c>
      <c r="P357" t="str">
        <f>IF($B357="","",IFERROR(INDEX('Brand Crosswalk'!$F$2:$F$200,MATCH($K357,'Brand Crosswalk'!$A$2:$A$200,0)),"Not in Crosswalk"))</f>
        <v>Mapped</v>
      </c>
      <c r="Q357" t="str">
        <f>IF($B357="","",IFERROR(INDEX('Brand Crosswalk'!$C$2:$C$200,MATCH($K357,'Brand Crosswalk'!$A$2:$A$200,0)),""))</f>
        <v>Dg Yuengling Inc</v>
      </c>
      <c r="R357" t="str">
        <f>IF($B357="","",IF(O357&lt;&gt;"",O357,IF(P357="Mapped",Q357,IF(P357="No Encompass Match","No Encompass Match",IFERROR(VLOOKUP(IF($K357="",$J357,$K357),'Brands (Enc)'!$C$2:$D$2699,2,FALSE),"Not Mapped")))))</f>
        <v>Dg Yuengling Inc</v>
      </c>
      <c r="S357" t="str">
        <f>IF($B357="","",IFERROR(VLOOKUP(VALUE($B357),'Customers Table (Enc)'!$A:$I,9,FALSE),"Not Found"))</f>
        <v>Passaic</v>
      </c>
      <c r="T357" t="str">
        <f t="shared" si="20"/>
        <v>PASSAIC</v>
      </c>
      <c r="U357" t="str">
        <f t="shared" si="21"/>
        <v>Dg Yuengling Inc|PASSAIC</v>
      </c>
      <c r="V357" t="str">
        <f>IF($B357="","",IF(R357="No Encompass Match","THEM",IF(R357="Not Mapped","Unable to Determine",IF(T357="SALES","Unable to Determine",IFERROR(INDEX('Master - US vs THEM'!$F:$F,MATCH(U357,'Master - US vs THEM'!$G:$G,0)),"No Territory Data")))))</f>
        <v>US</v>
      </c>
      <c r="W357" t="str">
        <f t="shared" si="22"/>
        <v>OK</v>
      </c>
      <c r="X357" t="str">
        <f t="shared" si="23"/>
        <v>US</v>
      </c>
    </row>
    <row r="358" spans="1:24" x14ac:dyDescent="0.2">
      <c r="A358">
        <v>357</v>
      </c>
      <c r="B358" t="s">
        <v>2103</v>
      </c>
      <c r="C358" t="s">
        <v>2104</v>
      </c>
      <c r="D358" t="s">
        <v>123</v>
      </c>
      <c r="E358" t="s">
        <v>2105</v>
      </c>
      <c r="F358" t="s">
        <v>424</v>
      </c>
      <c r="G358" t="s">
        <v>2106</v>
      </c>
      <c r="H358" t="s">
        <v>8</v>
      </c>
      <c r="I358" t="s">
        <v>319</v>
      </c>
      <c r="J358" t="s">
        <v>2086</v>
      </c>
      <c r="K358" t="s">
        <v>166</v>
      </c>
      <c r="L358" t="s">
        <v>141</v>
      </c>
      <c r="M358">
        <v>1</v>
      </c>
      <c r="N358" t="s">
        <v>875</v>
      </c>
      <c r="O358" t="str">
        <f>IF($B358="","",IFERROR(IF(ISNUMBER(MATCH($K358,'Brand Family Territory (Enc)'!$A$2:$A$296,0)),$K358,""),""))</f>
        <v>BLUE MOON</v>
      </c>
      <c r="P358" t="str">
        <f>IF($B358="","",IFERROR(INDEX('Brand Crosswalk'!$F$2:$F$200,MATCH($K358,'Brand Crosswalk'!$A$2:$A$200,0)),"Not in Crosswalk"))</f>
        <v>Not in Crosswalk</v>
      </c>
      <c r="Q358" t="str">
        <f>IF($B358="","",IFERROR(INDEX('Brand Crosswalk'!$C$2:$C$200,MATCH($K358,'Brand Crosswalk'!$A$2:$A$200,0)),""))</f>
        <v/>
      </c>
      <c r="R358" t="str">
        <f>IF($B358="","",IF(O358&lt;&gt;"",O358,IF(P358="Mapped",Q358,IF(P358="No Encompass Match","No Encompass Match",IFERROR(VLOOKUP(IF($K358="",$J358,$K358),'Brands (Enc)'!$C$2:$D$2699,2,FALSE),"Not Mapped")))))</f>
        <v>BLUE MOON</v>
      </c>
      <c r="S358" t="str">
        <f>IF($B358="","",IFERROR(VLOOKUP(VALUE($B358),'Customers Table (Enc)'!$A:$I,9,FALSE),"Not Found"))</f>
        <v>Passaic</v>
      </c>
      <c r="T358" t="str">
        <f t="shared" si="20"/>
        <v>PASSAIC</v>
      </c>
      <c r="U358" t="str">
        <f t="shared" si="21"/>
        <v>BLUE MOON|PASSAIC</v>
      </c>
      <c r="V358" t="str">
        <f>IF($B358="","",IF(R358="No Encompass Match","THEM",IF(R358="Not Mapped","Unable to Determine",IF(T358="SALES","Unable to Determine",IFERROR(INDEX('Master - US vs THEM'!$F:$F,MATCH(U358,'Master - US vs THEM'!$G:$G,0)),"No Territory Data")))))</f>
        <v>US</v>
      </c>
      <c r="W358" t="str">
        <f t="shared" si="22"/>
        <v>OK</v>
      </c>
      <c r="X358" t="str">
        <f t="shared" si="23"/>
        <v>US</v>
      </c>
    </row>
    <row r="359" spans="1:24" x14ac:dyDescent="0.2">
      <c r="A359">
        <v>358</v>
      </c>
      <c r="B359" t="s">
        <v>803</v>
      </c>
      <c r="C359" t="s">
        <v>804</v>
      </c>
      <c r="D359" t="s">
        <v>315</v>
      </c>
      <c r="E359" t="s">
        <v>805</v>
      </c>
      <c r="F359" t="s">
        <v>806</v>
      </c>
      <c r="G359" t="s">
        <v>807</v>
      </c>
      <c r="H359" t="s">
        <v>8</v>
      </c>
      <c r="I359" t="s">
        <v>319</v>
      </c>
      <c r="J359" t="s">
        <v>548</v>
      </c>
      <c r="K359" t="s">
        <v>158</v>
      </c>
      <c r="L359" t="s">
        <v>155</v>
      </c>
      <c r="M359">
        <v>1</v>
      </c>
      <c r="N359" t="s">
        <v>21</v>
      </c>
      <c r="O359" t="str">
        <f>IF($B359="","",IFERROR(IF(ISNUMBER(MATCH($K359,'Brand Family Territory (Enc)'!$A$2:$A$296,0)),$K359,""),""))</f>
        <v/>
      </c>
      <c r="P359" t="str">
        <f>IF($B359="","",IFERROR(INDEX('Brand Crosswalk'!$F$2:$F$200,MATCH($K359,'Brand Crosswalk'!$A$2:$A$200,0)),"Not in Crosswalk"))</f>
        <v>Mapped</v>
      </c>
      <c r="Q359" t="str">
        <f>IF($B359="","",IFERROR(INDEX('Brand Crosswalk'!$C$2:$C$200,MATCH($K359,'Brand Crosswalk'!$A$2:$A$200,0)),""))</f>
        <v>Dogfish Head Beer</v>
      </c>
      <c r="R359" t="str">
        <f>IF($B359="","",IF(O359&lt;&gt;"",O359,IF(P359="Mapped",Q359,IF(P359="No Encompass Match","No Encompass Match",IFERROR(VLOOKUP(IF($K359="",$J359,$K359),'Brands (Enc)'!$C$2:$D$2699,2,FALSE),"Not Mapped")))))</f>
        <v>Dogfish Head Beer</v>
      </c>
      <c r="S359" t="str">
        <f>IF($B359="","",IFERROR(VLOOKUP(VALUE($B359),'Customers Table (Enc)'!$A:$I,9,FALSE),"Not Found"))</f>
        <v>Morris</v>
      </c>
      <c r="T359" t="str">
        <f t="shared" si="20"/>
        <v>MORRIS 3</v>
      </c>
      <c r="U359" t="str">
        <f t="shared" si="21"/>
        <v>Dogfish Head Beer|MORRIS 3</v>
      </c>
      <c r="V359" t="str">
        <f>IF($B359="","",IF(R359="No Encompass Match","THEM",IF(R359="Not Mapped","Unable to Determine",IF(T359="SALES","Unable to Determine",IFERROR(INDEX('Master - US vs THEM'!$F:$F,MATCH(U359,'Master - US vs THEM'!$G:$G,0)),"No Territory Data")))))</f>
        <v>US</v>
      </c>
      <c r="W359" t="str">
        <f t="shared" si="22"/>
        <v>MISMATCH</v>
      </c>
      <c r="X359" t="str">
        <f t="shared" si="23"/>
        <v>US</v>
      </c>
    </row>
    <row r="360" spans="1:24" x14ac:dyDescent="0.2">
      <c r="A360">
        <v>359</v>
      </c>
      <c r="B360" t="s">
        <v>799</v>
      </c>
      <c r="C360" t="s">
        <v>800</v>
      </c>
      <c r="D360" t="s">
        <v>123</v>
      </c>
      <c r="E360" t="s">
        <v>801</v>
      </c>
      <c r="F360" t="s">
        <v>424</v>
      </c>
      <c r="G360" t="s">
        <v>802</v>
      </c>
      <c r="H360" t="s">
        <v>8</v>
      </c>
      <c r="I360" t="s">
        <v>319</v>
      </c>
      <c r="J360" t="s">
        <v>191</v>
      </c>
      <c r="K360" t="s">
        <v>192</v>
      </c>
      <c r="L360" t="s">
        <v>120</v>
      </c>
      <c r="M360">
        <v>1</v>
      </c>
      <c r="N360" t="s">
        <v>21</v>
      </c>
      <c r="O360" t="str">
        <f>IF($B360="","",IFERROR(IF(ISNUMBER(MATCH($K360,'Brand Family Territory (Enc)'!$A$2:$A$296,0)),$K360,""),""))</f>
        <v/>
      </c>
      <c r="P360" t="str">
        <f>IF($B360="","",IFERROR(INDEX('Brand Crosswalk'!$F$2:$F$200,MATCH($K360,'Brand Crosswalk'!$A$2:$A$200,0)),"Not in Crosswalk"))</f>
        <v>Mapped</v>
      </c>
      <c r="Q360" t="str">
        <f>IF($B360="","",IFERROR(INDEX('Brand Crosswalk'!$C$2:$C$200,MATCH($K360,'Brand Crosswalk'!$A$2:$A$200,0)),""))</f>
        <v>Montauk</v>
      </c>
      <c r="R360" t="str">
        <f>IF($B360="","",IF(O360&lt;&gt;"",O360,IF(P360="Mapped",Q360,IF(P360="No Encompass Match","No Encompass Match",IFERROR(VLOOKUP(IF($K360="",$J360,$K360),'Brands (Enc)'!$C$2:$D$2699,2,FALSE),"Not Mapped")))))</f>
        <v>Montauk</v>
      </c>
      <c r="S360" t="str">
        <f>IF($B360="","",IFERROR(VLOOKUP(VALUE($B360),'Customers Table (Enc)'!$A:$I,9,FALSE),"Not Found"))</f>
        <v>Passaic</v>
      </c>
      <c r="T360" t="str">
        <f t="shared" si="20"/>
        <v>PASSAIC</v>
      </c>
      <c r="U360" t="str">
        <f t="shared" si="21"/>
        <v>Montauk|PASSAIC</v>
      </c>
      <c r="V360" t="str">
        <f>IF($B360="","",IF(R360="No Encompass Match","THEM",IF(R360="Not Mapped","Unable to Determine",IF(T360="SALES","Unable to Determine",IFERROR(INDEX('Master - US vs THEM'!$F:$F,MATCH(U360,'Master - US vs THEM'!$G:$G,0)),"No Territory Data")))))</f>
        <v>US</v>
      </c>
      <c r="W360" t="str">
        <f t="shared" si="22"/>
        <v>MISMATCH</v>
      </c>
      <c r="X360" t="str">
        <f t="shared" si="23"/>
        <v>US</v>
      </c>
    </row>
    <row r="361" spans="1:24" x14ac:dyDescent="0.2">
      <c r="A361">
        <v>360</v>
      </c>
      <c r="B361" t="s">
        <v>799</v>
      </c>
      <c r="C361" t="s">
        <v>800</v>
      </c>
      <c r="D361" t="s">
        <v>123</v>
      </c>
      <c r="E361" t="s">
        <v>801</v>
      </c>
      <c r="F361" t="s">
        <v>424</v>
      </c>
      <c r="G361" t="s">
        <v>802</v>
      </c>
      <c r="H361" t="s">
        <v>8</v>
      </c>
      <c r="I361" t="s">
        <v>319</v>
      </c>
      <c r="J361" t="s">
        <v>338</v>
      </c>
      <c r="K361" t="s">
        <v>34</v>
      </c>
      <c r="L361" t="s">
        <v>34</v>
      </c>
      <c r="M361">
        <v>1</v>
      </c>
      <c r="N361" t="s">
        <v>875</v>
      </c>
      <c r="O361" t="str">
        <f>IF($B361="","",IFERROR(IF(ISNUMBER(MATCH($K361,'Brand Family Territory (Enc)'!$A$2:$A$296,0)),$K361,""),""))</f>
        <v/>
      </c>
      <c r="P361" t="str">
        <f>IF($B361="","",IFERROR(INDEX('Brand Crosswalk'!$F$2:$F$200,MATCH($K361,'Brand Crosswalk'!$A$2:$A$200,0)),"Not in Crosswalk"))</f>
        <v>Mapped</v>
      </c>
      <c r="Q361" t="str">
        <f>IF($B361="","",IFERROR(INDEX('Brand Crosswalk'!$C$2:$C$200,MATCH($K361,'Brand Crosswalk'!$A$2:$A$200,0)),""))</f>
        <v>Sierra Nevada</v>
      </c>
      <c r="R361" t="str">
        <f>IF($B361="","",IF(O361&lt;&gt;"",O361,IF(P361="Mapped",Q361,IF(P361="No Encompass Match","No Encompass Match",IFERROR(VLOOKUP(IF($K361="",$J361,$K361),'Brands (Enc)'!$C$2:$D$2699,2,FALSE),"Not Mapped")))))</f>
        <v>Sierra Nevada</v>
      </c>
      <c r="S361" t="str">
        <f>IF($B361="","",IFERROR(VLOOKUP(VALUE($B361),'Customers Table (Enc)'!$A:$I,9,FALSE),"Not Found"))</f>
        <v>Passaic</v>
      </c>
      <c r="T361" t="str">
        <f t="shared" si="20"/>
        <v>PASSAIC</v>
      </c>
      <c r="U361" t="str">
        <f t="shared" si="21"/>
        <v>Sierra Nevada|PASSAIC</v>
      </c>
      <c r="V361" t="str">
        <f>IF($B361="","",IF(R361="No Encompass Match","THEM",IF(R361="Not Mapped","Unable to Determine",IF(T361="SALES","Unable to Determine",IFERROR(INDEX('Master - US vs THEM'!$F:$F,MATCH(U361,'Master - US vs THEM'!$G:$G,0)),"No Territory Data")))))</f>
        <v>US</v>
      </c>
      <c r="W361" t="str">
        <f t="shared" si="22"/>
        <v>OK</v>
      </c>
      <c r="X361" t="str">
        <f t="shared" si="23"/>
        <v>US</v>
      </c>
    </row>
    <row r="362" spans="1:24" x14ac:dyDescent="0.2">
      <c r="A362">
        <v>361</v>
      </c>
      <c r="B362" t="s">
        <v>2099</v>
      </c>
      <c r="C362" t="s">
        <v>2100</v>
      </c>
      <c r="D362" t="s">
        <v>315</v>
      </c>
      <c r="E362" t="s">
        <v>2101</v>
      </c>
      <c r="F362" t="s">
        <v>1308</v>
      </c>
      <c r="G362" t="s">
        <v>2102</v>
      </c>
      <c r="H362" t="s">
        <v>8</v>
      </c>
      <c r="I362" t="s">
        <v>319</v>
      </c>
      <c r="J362" t="s">
        <v>44</v>
      </c>
      <c r="K362" t="s">
        <v>44</v>
      </c>
      <c r="L362" t="s">
        <v>45</v>
      </c>
      <c r="M362">
        <v>1</v>
      </c>
      <c r="N362" t="s">
        <v>875</v>
      </c>
      <c r="O362" t="str">
        <f>IF($B362="","",IFERROR(IF(ISNUMBER(MATCH($K362,'Brand Family Territory (Enc)'!$A$2:$A$296,0)),$K362,""),""))</f>
        <v/>
      </c>
      <c r="P362" t="str">
        <f>IF($B362="","",IFERROR(INDEX('Brand Crosswalk'!$F$2:$F$200,MATCH($K362,'Brand Crosswalk'!$A$2:$A$200,0)),"Not in Crosswalk"))</f>
        <v>Mapped</v>
      </c>
      <c r="Q362" t="str">
        <f>IF($B362="","",IFERROR(INDEX('Brand Crosswalk'!$C$2:$C$200,MATCH($K362,'Brand Crosswalk'!$A$2:$A$200,0)),""))</f>
        <v>Dg Yuengling Inc</v>
      </c>
      <c r="R362" t="str">
        <f>IF($B362="","",IF(O362&lt;&gt;"",O362,IF(P362="Mapped",Q362,IF(P362="No Encompass Match","No Encompass Match",IFERROR(VLOOKUP(IF($K362="",$J362,$K362),'Brands (Enc)'!$C$2:$D$2699,2,FALSE),"Not Mapped")))))</f>
        <v>Dg Yuengling Inc</v>
      </c>
      <c r="S362" t="str">
        <f>IF($B362="","",IFERROR(VLOOKUP(VALUE($B362),'Customers Table (Enc)'!$A:$I,9,FALSE),"Not Found"))</f>
        <v>Morris</v>
      </c>
      <c r="T362" t="str">
        <f t="shared" si="20"/>
        <v>MORRIS 3</v>
      </c>
      <c r="U362" t="str">
        <f t="shared" si="21"/>
        <v>Dg Yuengling Inc|MORRIS 3</v>
      </c>
      <c r="V362" t="str">
        <f>IF($B362="","",IF(R362="No Encompass Match","THEM",IF(R362="Not Mapped","Unable to Determine",IF(T362="SALES","Unable to Determine",IFERROR(INDEX('Master - US vs THEM'!$F:$F,MATCH(U362,'Master - US vs THEM'!$G:$G,0)),"No Territory Data")))))</f>
        <v>US</v>
      </c>
      <c r="W362" t="str">
        <f t="shared" si="22"/>
        <v>OK</v>
      </c>
      <c r="X362" t="str">
        <f t="shared" si="23"/>
        <v>US</v>
      </c>
    </row>
    <row r="363" spans="1:24" x14ac:dyDescent="0.2">
      <c r="A363">
        <v>362</v>
      </c>
      <c r="B363" t="s">
        <v>2099</v>
      </c>
      <c r="C363" t="s">
        <v>2100</v>
      </c>
      <c r="D363" t="s">
        <v>315</v>
      </c>
      <c r="E363" t="s">
        <v>2101</v>
      </c>
      <c r="F363" t="s">
        <v>1308</v>
      </c>
      <c r="G363" t="s">
        <v>2102</v>
      </c>
      <c r="H363" t="s">
        <v>8</v>
      </c>
      <c r="I363" t="s">
        <v>319</v>
      </c>
      <c r="J363" t="s">
        <v>144</v>
      </c>
      <c r="K363" t="s">
        <v>145</v>
      </c>
      <c r="L363" t="s">
        <v>141</v>
      </c>
      <c r="M363">
        <v>1</v>
      </c>
      <c r="N363" t="s">
        <v>875</v>
      </c>
      <c r="O363" t="str">
        <f>IF($B363="","",IFERROR(IF(ISNUMBER(MATCH($K363,'Brand Family Territory (Enc)'!$A$2:$A$296,0)),$K363,""),""))</f>
        <v>COORS LIGHT</v>
      </c>
      <c r="P363" t="str">
        <f>IF($B363="","",IFERROR(INDEX('Brand Crosswalk'!$F$2:$F$200,MATCH($K363,'Brand Crosswalk'!$A$2:$A$200,0)),"Not in Crosswalk"))</f>
        <v>Not in Crosswalk</v>
      </c>
      <c r="Q363" t="str">
        <f>IF($B363="","",IFERROR(INDEX('Brand Crosswalk'!$C$2:$C$200,MATCH($K363,'Brand Crosswalk'!$A$2:$A$200,0)),""))</f>
        <v/>
      </c>
      <c r="R363" t="str">
        <f>IF($B363="","",IF(O363&lt;&gt;"",O363,IF(P363="Mapped",Q363,IF(P363="No Encompass Match","No Encompass Match",IFERROR(VLOOKUP(IF($K363="",$J363,$K363),'Brands (Enc)'!$C$2:$D$2699,2,FALSE),"Not Mapped")))))</f>
        <v>COORS LIGHT</v>
      </c>
      <c r="S363" t="str">
        <f>IF($B363="","",IFERROR(VLOOKUP(VALUE($B363),'Customers Table (Enc)'!$A:$I,9,FALSE),"Not Found"))</f>
        <v>Morris</v>
      </c>
      <c r="T363" t="str">
        <f t="shared" si="20"/>
        <v>MORRIS 3</v>
      </c>
      <c r="U363" t="str">
        <f t="shared" si="21"/>
        <v>COORS LIGHT|MORRIS 3</v>
      </c>
      <c r="V363" t="str">
        <f>IF($B363="","",IF(R363="No Encompass Match","THEM",IF(R363="Not Mapped","Unable to Determine",IF(T363="SALES","Unable to Determine",IFERROR(INDEX('Master - US vs THEM'!$F:$F,MATCH(U363,'Master - US vs THEM'!$G:$G,0)),"No Territory Data")))))</f>
        <v>US</v>
      </c>
      <c r="W363" t="str">
        <f t="shared" si="22"/>
        <v>OK</v>
      </c>
      <c r="X363" t="str">
        <f t="shared" si="23"/>
        <v>US</v>
      </c>
    </row>
    <row r="364" spans="1:24" x14ac:dyDescent="0.2">
      <c r="A364">
        <v>363</v>
      </c>
      <c r="B364" t="s">
        <v>2099</v>
      </c>
      <c r="C364" t="s">
        <v>2100</v>
      </c>
      <c r="D364" t="s">
        <v>315</v>
      </c>
      <c r="E364" t="s">
        <v>2101</v>
      </c>
      <c r="F364" t="s">
        <v>1308</v>
      </c>
      <c r="G364" t="s">
        <v>2102</v>
      </c>
      <c r="H364" t="s">
        <v>8</v>
      </c>
      <c r="I364" t="s">
        <v>319</v>
      </c>
      <c r="J364" t="s">
        <v>1179</v>
      </c>
      <c r="K364" t="s">
        <v>1056</v>
      </c>
      <c r="L364" t="s">
        <v>141</v>
      </c>
      <c r="M364">
        <v>1</v>
      </c>
      <c r="N364" t="s">
        <v>875</v>
      </c>
      <c r="O364" t="str">
        <f>IF($B364="","",IFERROR(IF(ISNUMBER(MATCH($K364,'Brand Family Territory (Enc)'!$A$2:$A$296,0)),$K364,""),""))</f>
        <v/>
      </c>
      <c r="P364" t="str">
        <f>IF($B364="","",IFERROR(INDEX('Brand Crosswalk'!$F$2:$F$200,MATCH($K364,'Brand Crosswalk'!$A$2:$A$200,0)),"Not in Crosswalk"))</f>
        <v>Mapped</v>
      </c>
      <c r="Q364" t="str">
        <f>IF($B364="","",IFERROR(INDEX('Brand Crosswalk'!$C$2:$C$200,MATCH($K364,'Brand Crosswalk'!$A$2:$A$200,0)),""))</f>
        <v>Miller High Life</v>
      </c>
      <c r="R364" t="str">
        <f>IF($B364="","",IF(O364&lt;&gt;"",O364,IF(P364="Mapped",Q364,IF(P364="No Encompass Match","No Encompass Match",IFERROR(VLOOKUP(IF($K364="",$J364,$K364),'Brands (Enc)'!$C$2:$D$2699,2,FALSE),"Not Mapped")))))</f>
        <v>Miller High Life</v>
      </c>
      <c r="S364" t="str">
        <f>IF($B364="","",IFERROR(VLOOKUP(VALUE($B364),'Customers Table (Enc)'!$A:$I,9,FALSE),"Not Found"))</f>
        <v>Morris</v>
      </c>
      <c r="T364" t="str">
        <f t="shared" si="20"/>
        <v>MORRIS 3</v>
      </c>
      <c r="U364" t="str">
        <f t="shared" si="21"/>
        <v>Miller High Life|MORRIS 3</v>
      </c>
      <c r="V364" t="str">
        <f>IF($B364="","",IF(R364="No Encompass Match","THEM",IF(R364="Not Mapped","Unable to Determine",IF(T364="SALES","Unable to Determine",IFERROR(INDEX('Master - US vs THEM'!$F:$F,MATCH(U364,'Master - US vs THEM'!$G:$G,0)),"No Territory Data")))))</f>
        <v>US</v>
      </c>
      <c r="W364" t="str">
        <f t="shared" si="22"/>
        <v>OK</v>
      </c>
      <c r="X364" t="str">
        <f t="shared" si="23"/>
        <v>US</v>
      </c>
    </row>
    <row r="365" spans="1:24" x14ac:dyDescent="0.2">
      <c r="A365">
        <v>364</v>
      </c>
      <c r="B365" t="s">
        <v>2099</v>
      </c>
      <c r="C365" t="s">
        <v>2100</v>
      </c>
      <c r="D365" t="s">
        <v>315</v>
      </c>
      <c r="E365" t="s">
        <v>2101</v>
      </c>
      <c r="F365" t="s">
        <v>1308</v>
      </c>
      <c r="G365" t="s">
        <v>2102</v>
      </c>
      <c r="H365" t="s">
        <v>8</v>
      </c>
      <c r="I365" t="s">
        <v>319</v>
      </c>
      <c r="J365" t="s">
        <v>2086</v>
      </c>
      <c r="K365" t="s">
        <v>166</v>
      </c>
      <c r="L365" t="s">
        <v>141</v>
      </c>
      <c r="M365">
        <v>1</v>
      </c>
      <c r="N365" t="s">
        <v>875</v>
      </c>
      <c r="O365" t="str">
        <f>IF($B365="","",IFERROR(IF(ISNUMBER(MATCH($K365,'Brand Family Territory (Enc)'!$A$2:$A$296,0)),$K365,""),""))</f>
        <v>BLUE MOON</v>
      </c>
      <c r="P365" t="str">
        <f>IF($B365="","",IFERROR(INDEX('Brand Crosswalk'!$F$2:$F$200,MATCH($K365,'Brand Crosswalk'!$A$2:$A$200,0)),"Not in Crosswalk"))</f>
        <v>Not in Crosswalk</v>
      </c>
      <c r="Q365" t="str">
        <f>IF($B365="","",IFERROR(INDEX('Brand Crosswalk'!$C$2:$C$200,MATCH($K365,'Brand Crosswalk'!$A$2:$A$200,0)),""))</f>
        <v/>
      </c>
      <c r="R365" t="str">
        <f>IF($B365="","",IF(O365&lt;&gt;"",O365,IF(P365="Mapped",Q365,IF(P365="No Encompass Match","No Encompass Match",IFERROR(VLOOKUP(IF($K365="",$J365,$K365),'Brands (Enc)'!$C$2:$D$2699,2,FALSE),"Not Mapped")))))</f>
        <v>BLUE MOON</v>
      </c>
      <c r="S365" t="str">
        <f>IF($B365="","",IFERROR(VLOOKUP(VALUE($B365),'Customers Table (Enc)'!$A:$I,9,FALSE),"Not Found"))</f>
        <v>Morris</v>
      </c>
      <c r="T365" t="str">
        <f t="shared" si="20"/>
        <v>MORRIS 3</v>
      </c>
      <c r="U365" t="str">
        <f t="shared" si="21"/>
        <v>BLUE MOON|MORRIS 3</v>
      </c>
      <c r="V365" t="str">
        <f>IF($B365="","",IF(R365="No Encompass Match","THEM",IF(R365="Not Mapped","Unable to Determine",IF(T365="SALES","Unable to Determine",IFERROR(INDEX('Master - US vs THEM'!$F:$F,MATCH(U365,'Master - US vs THEM'!$G:$G,0)),"No Territory Data")))))</f>
        <v>US</v>
      </c>
      <c r="W365" t="str">
        <f t="shared" si="22"/>
        <v>OK</v>
      </c>
      <c r="X365" t="str">
        <f t="shared" si="23"/>
        <v>US</v>
      </c>
    </row>
    <row r="366" spans="1:24" x14ac:dyDescent="0.2">
      <c r="A366">
        <v>365</v>
      </c>
      <c r="B366" t="s">
        <v>2095</v>
      </c>
      <c r="C366" t="s">
        <v>2096</v>
      </c>
      <c r="D366" t="s">
        <v>315</v>
      </c>
      <c r="E366" t="s">
        <v>2097</v>
      </c>
      <c r="F366" t="s">
        <v>317</v>
      </c>
      <c r="G366" t="s">
        <v>2098</v>
      </c>
      <c r="H366" t="s">
        <v>8</v>
      </c>
      <c r="I366" t="s">
        <v>319</v>
      </c>
      <c r="J366" t="s">
        <v>2086</v>
      </c>
      <c r="K366" t="s">
        <v>166</v>
      </c>
      <c r="L366" t="s">
        <v>141</v>
      </c>
      <c r="M366">
        <v>1</v>
      </c>
      <c r="N366" t="s">
        <v>875</v>
      </c>
      <c r="O366" t="str">
        <f>IF($B366="","",IFERROR(IF(ISNUMBER(MATCH($K366,'Brand Family Territory (Enc)'!$A$2:$A$296,0)),$K366,""),""))</f>
        <v>BLUE MOON</v>
      </c>
      <c r="P366" t="str">
        <f>IF($B366="","",IFERROR(INDEX('Brand Crosswalk'!$F$2:$F$200,MATCH($K366,'Brand Crosswalk'!$A$2:$A$200,0)),"Not in Crosswalk"))</f>
        <v>Not in Crosswalk</v>
      </c>
      <c r="Q366" t="str">
        <f>IF($B366="","",IFERROR(INDEX('Brand Crosswalk'!$C$2:$C$200,MATCH($K366,'Brand Crosswalk'!$A$2:$A$200,0)),""))</f>
        <v/>
      </c>
      <c r="R366" t="str">
        <f>IF($B366="","",IF(O366&lt;&gt;"",O366,IF(P366="Mapped",Q366,IF(P366="No Encompass Match","No Encompass Match",IFERROR(VLOOKUP(IF($K366="",$J366,$K366),'Brands (Enc)'!$C$2:$D$2699,2,FALSE),"Not Mapped")))))</f>
        <v>BLUE MOON</v>
      </c>
      <c r="S366" t="str">
        <f>IF($B366="","",IFERROR(VLOOKUP(VALUE($B366),'Customers Table (Enc)'!$A:$I,9,FALSE),"Not Found"))</f>
        <v>Morris</v>
      </c>
      <c r="T366" t="str">
        <f t="shared" si="20"/>
        <v>MORRIS 3</v>
      </c>
      <c r="U366" t="str">
        <f t="shared" si="21"/>
        <v>BLUE MOON|MORRIS 3</v>
      </c>
      <c r="V366" t="str">
        <f>IF($B366="","",IF(R366="No Encompass Match","THEM",IF(R366="Not Mapped","Unable to Determine",IF(T366="SALES","Unable to Determine",IFERROR(INDEX('Master - US vs THEM'!$F:$F,MATCH(U366,'Master - US vs THEM'!$G:$G,0)),"No Territory Data")))))</f>
        <v>US</v>
      </c>
      <c r="W366" t="str">
        <f t="shared" si="22"/>
        <v>OK</v>
      </c>
      <c r="X366" t="str">
        <f t="shared" si="23"/>
        <v>US</v>
      </c>
    </row>
    <row r="367" spans="1:24" x14ac:dyDescent="0.2">
      <c r="A367">
        <v>366</v>
      </c>
      <c r="B367" t="s">
        <v>2095</v>
      </c>
      <c r="C367" t="s">
        <v>2096</v>
      </c>
      <c r="D367" t="s">
        <v>315</v>
      </c>
      <c r="E367" t="s">
        <v>2097</v>
      </c>
      <c r="F367" t="s">
        <v>317</v>
      </c>
      <c r="G367" t="s">
        <v>2098</v>
      </c>
      <c r="H367" t="s">
        <v>8</v>
      </c>
      <c r="I367" t="s">
        <v>319</v>
      </c>
      <c r="J367" t="s">
        <v>144</v>
      </c>
      <c r="K367" t="s">
        <v>145</v>
      </c>
      <c r="L367" t="s">
        <v>141</v>
      </c>
      <c r="M367">
        <v>1</v>
      </c>
      <c r="N367" t="s">
        <v>875</v>
      </c>
      <c r="O367" t="str">
        <f>IF($B367="","",IFERROR(IF(ISNUMBER(MATCH($K367,'Brand Family Territory (Enc)'!$A$2:$A$296,0)),$K367,""),""))</f>
        <v>COORS LIGHT</v>
      </c>
      <c r="P367" t="str">
        <f>IF($B367="","",IFERROR(INDEX('Brand Crosswalk'!$F$2:$F$200,MATCH($K367,'Brand Crosswalk'!$A$2:$A$200,0)),"Not in Crosswalk"))</f>
        <v>Not in Crosswalk</v>
      </c>
      <c r="Q367" t="str">
        <f>IF($B367="","",IFERROR(INDEX('Brand Crosswalk'!$C$2:$C$200,MATCH($K367,'Brand Crosswalk'!$A$2:$A$200,0)),""))</f>
        <v/>
      </c>
      <c r="R367" t="str">
        <f>IF($B367="","",IF(O367&lt;&gt;"",O367,IF(P367="Mapped",Q367,IF(P367="No Encompass Match","No Encompass Match",IFERROR(VLOOKUP(IF($K367="",$J367,$K367),'Brands (Enc)'!$C$2:$D$2699,2,FALSE),"Not Mapped")))))</f>
        <v>COORS LIGHT</v>
      </c>
      <c r="S367" t="str">
        <f>IF($B367="","",IFERROR(VLOOKUP(VALUE($B367),'Customers Table (Enc)'!$A:$I,9,FALSE),"Not Found"))</f>
        <v>Morris</v>
      </c>
      <c r="T367" t="str">
        <f t="shared" si="20"/>
        <v>MORRIS 3</v>
      </c>
      <c r="U367" t="str">
        <f t="shared" si="21"/>
        <v>COORS LIGHT|MORRIS 3</v>
      </c>
      <c r="V367" t="str">
        <f>IF($B367="","",IF(R367="No Encompass Match","THEM",IF(R367="Not Mapped","Unable to Determine",IF(T367="SALES","Unable to Determine",IFERROR(INDEX('Master - US vs THEM'!$F:$F,MATCH(U367,'Master - US vs THEM'!$G:$G,0)),"No Territory Data")))))</f>
        <v>US</v>
      </c>
      <c r="W367" t="str">
        <f t="shared" si="22"/>
        <v>OK</v>
      </c>
      <c r="X367" t="str">
        <f t="shared" si="23"/>
        <v>US</v>
      </c>
    </row>
    <row r="368" spans="1:24" x14ac:dyDescent="0.2">
      <c r="A368">
        <v>367</v>
      </c>
      <c r="B368" t="s">
        <v>2095</v>
      </c>
      <c r="C368" t="s">
        <v>2096</v>
      </c>
      <c r="D368" t="s">
        <v>315</v>
      </c>
      <c r="E368" t="s">
        <v>2097</v>
      </c>
      <c r="F368" t="s">
        <v>317</v>
      </c>
      <c r="G368" t="s">
        <v>2098</v>
      </c>
      <c r="H368" t="s">
        <v>8</v>
      </c>
      <c r="I368" t="s">
        <v>319</v>
      </c>
      <c r="J368" t="s">
        <v>142</v>
      </c>
      <c r="K368" t="s">
        <v>143</v>
      </c>
      <c r="L368" t="s">
        <v>141</v>
      </c>
      <c r="M368">
        <v>1</v>
      </c>
      <c r="N368" t="s">
        <v>875</v>
      </c>
      <c r="O368" t="str">
        <f>IF($B368="","",IFERROR(IF(ISNUMBER(MATCH($K368,'Brand Family Territory (Enc)'!$A$2:$A$296,0)),$K368,""),""))</f>
        <v/>
      </c>
      <c r="P368" t="str">
        <f>IF($B368="","",IFERROR(INDEX('Brand Crosswalk'!$F$2:$F$200,MATCH($K368,'Brand Crosswalk'!$A$2:$A$200,0)),"Not in Crosswalk"))</f>
        <v>Mapped</v>
      </c>
      <c r="Q368" t="str">
        <f>IF($B368="","",IFERROR(INDEX('Brand Crosswalk'!$C$2:$C$200,MATCH($K368,'Brand Crosswalk'!$A$2:$A$200,0)),""))</f>
        <v>Lite</v>
      </c>
      <c r="R368" t="str">
        <f>IF($B368="","",IF(O368&lt;&gt;"",O368,IF(P368="Mapped",Q368,IF(P368="No Encompass Match","No Encompass Match",IFERROR(VLOOKUP(IF($K368="",$J368,$K368),'Brands (Enc)'!$C$2:$D$2699,2,FALSE),"Not Mapped")))))</f>
        <v>Lite</v>
      </c>
      <c r="S368" t="str">
        <f>IF($B368="","",IFERROR(VLOOKUP(VALUE($B368),'Customers Table (Enc)'!$A:$I,9,FALSE),"Not Found"))</f>
        <v>Morris</v>
      </c>
      <c r="T368" t="str">
        <f t="shared" si="20"/>
        <v>MORRIS 3</v>
      </c>
      <c r="U368" t="str">
        <f t="shared" si="21"/>
        <v>Lite|MORRIS 3</v>
      </c>
      <c r="V368" t="str">
        <f>IF($B368="","",IF(R368="No Encompass Match","THEM",IF(R368="Not Mapped","Unable to Determine",IF(T368="SALES","Unable to Determine",IFERROR(INDEX('Master - US vs THEM'!$F:$F,MATCH(U368,'Master - US vs THEM'!$G:$G,0)),"No Territory Data")))))</f>
        <v>US</v>
      </c>
      <c r="W368" t="str">
        <f t="shared" si="22"/>
        <v>OK</v>
      </c>
      <c r="X368" t="str">
        <f t="shared" si="23"/>
        <v>US</v>
      </c>
    </row>
    <row r="369" spans="1:24" x14ac:dyDescent="0.2">
      <c r="A369">
        <v>368</v>
      </c>
      <c r="B369" t="s">
        <v>2095</v>
      </c>
      <c r="C369" t="s">
        <v>2096</v>
      </c>
      <c r="D369" t="s">
        <v>315</v>
      </c>
      <c r="E369" t="s">
        <v>2097</v>
      </c>
      <c r="F369" t="s">
        <v>317</v>
      </c>
      <c r="G369" t="s">
        <v>2098</v>
      </c>
      <c r="H369" t="s">
        <v>8</v>
      </c>
      <c r="I369" t="s">
        <v>319</v>
      </c>
      <c r="J369" t="s">
        <v>44</v>
      </c>
      <c r="K369" t="s">
        <v>44</v>
      </c>
      <c r="L369" t="s">
        <v>45</v>
      </c>
      <c r="M369">
        <v>1</v>
      </c>
      <c r="N369" t="s">
        <v>875</v>
      </c>
      <c r="O369" t="str">
        <f>IF($B369="","",IFERROR(IF(ISNUMBER(MATCH($K369,'Brand Family Territory (Enc)'!$A$2:$A$296,0)),$K369,""),""))</f>
        <v/>
      </c>
      <c r="P369" t="str">
        <f>IF($B369="","",IFERROR(INDEX('Brand Crosswalk'!$F$2:$F$200,MATCH($K369,'Brand Crosswalk'!$A$2:$A$200,0)),"Not in Crosswalk"))</f>
        <v>Mapped</v>
      </c>
      <c r="Q369" t="str">
        <f>IF($B369="","",IFERROR(INDEX('Brand Crosswalk'!$C$2:$C$200,MATCH($K369,'Brand Crosswalk'!$A$2:$A$200,0)),""))</f>
        <v>Dg Yuengling Inc</v>
      </c>
      <c r="R369" t="str">
        <f>IF($B369="","",IF(O369&lt;&gt;"",O369,IF(P369="Mapped",Q369,IF(P369="No Encompass Match","No Encompass Match",IFERROR(VLOOKUP(IF($K369="",$J369,$K369),'Brands (Enc)'!$C$2:$D$2699,2,FALSE),"Not Mapped")))))</f>
        <v>Dg Yuengling Inc</v>
      </c>
      <c r="S369" t="str">
        <f>IF($B369="","",IFERROR(VLOOKUP(VALUE($B369),'Customers Table (Enc)'!$A:$I,9,FALSE),"Not Found"))</f>
        <v>Morris</v>
      </c>
      <c r="T369" t="str">
        <f t="shared" si="20"/>
        <v>MORRIS 3</v>
      </c>
      <c r="U369" t="str">
        <f t="shared" si="21"/>
        <v>Dg Yuengling Inc|MORRIS 3</v>
      </c>
      <c r="V369" t="str">
        <f>IF($B369="","",IF(R369="No Encompass Match","THEM",IF(R369="Not Mapped","Unable to Determine",IF(T369="SALES","Unable to Determine",IFERROR(INDEX('Master - US vs THEM'!$F:$F,MATCH(U369,'Master - US vs THEM'!$G:$G,0)),"No Territory Data")))))</f>
        <v>US</v>
      </c>
      <c r="W369" t="str">
        <f t="shared" si="22"/>
        <v>OK</v>
      </c>
      <c r="X369" t="str">
        <f t="shared" si="23"/>
        <v>US</v>
      </c>
    </row>
    <row r="370" spans="1:24" x14ac:dyDescent="0.2">
      <c r="A370">
        <v>369</v>
      </c>
      <c r="B370" t="s">
        <v>2095</v>
      </c>
      <c r="C370" t="s">
        <v>2096</v>
      </c>
      <c r="D370" t="s">
        <v>315</v>
      </c>
      <c r="E370" t="s">
        <v>2097</v>
      </c>
      <c r="F370" t="s">
        <v>317</v>
      </c>
      <c r="G370" t="s">
        <v>2098</v>
      </c>
      <c r="H370" t="s">
        <v>8</v>
      </c>
      <c r="I370" t="s">
        <v>319</v>
      </c>
      <c r="J370" t="s">
        <v>609</v>
      </c>
      <c r="K370" t="s">
        <v>610</v>
      </c>
      <c r="L370" t="s">
        <v>468</v>
      </c>
      <c r="M370">
        <v>1</v>
      </c>
      <c r="N370" t="s">
        <v>875</v>
      </c>
      <c r="O370" t="str">
        <f>IF($B370="","",IFERROR(IF(ISNUMBER(MATCH($K370,'Brand Family Territory (Enc)'!$A$2:$A$296,0)),$K370,""),""))</f>
        <v/>
      </c>
      <c r="P370" t="str">
        <f>IF($B370="","",IFERROR(INDEX('Brand Crosswalk'!$F$2:$F$200,MATCH($K370,'Brand Crosswalk'!$A$2:$A$200,0)),"Not in Crosswalk"))</f>
        <v>Mapped</v>
      </c>
      <c r="Q370" t="str">
        <f>IF($B370="","",IFERROR(INDEX('Brand Crosswalk'!$C$2:$C$200,MATCH($K370,'Brand Crosswalk'!$A$2:$A$200,0)),""))</f>
        <v>Pabst Blue Ribbon</v>
      </c>
      <c r="R370" t="str">
        <f>IF($B370="","",IF(O370&lt;&gt;"",O370,IF(P370="Mapped",Q370,IF(P370="No Encompass Match","No Encompass Match",IFERROR(VLOOKUP(IF($K370="",$J370,$K370),'Brands (Enc)'!$C$2:$D$2699,2,FALSE),"Not Mapped")))))</f>
        <v>Pabst Blue Ribbon</v>
      </c>
      <c r="S370" t="str">
        <f>IF($B370="","",IFERROR(VLOOKUP(VALUE($B370),'Customers Table (Enc)'!$A:$I,9,FALSE),"Not Found"))</f>
        <v>Morris</v>
      </c>
      <c r="T370" t="str">
        <f t="shared" si="20"/>
        <v>MORRIS 3</v>
      </c>
      <c r="U370" t="str">
        <f t="shared" si="21"/>
        <v>Pabst Blue Ribbon|MORRIS 3</v>
      </c>
      <c r="V370" t="str">
        <f>IF($B370="","",IF(R370="No Encompass Match","THEM",IF(R370="Not Mapped","Unable to Determine",IF(T370="SALES","Unable to Determine",IFERROR(INDEX('Master - US vs THEM'!$F:$F,MATCH(U370,'Master - US vs THEM'!$G:$G,0)),"No Territory Data")))))</f>
        <v>US</v>
      </c>
      <c r="W370" t="str">
        <f t="shared" si="22"/>
        <v>OK</v>
      </c>
      <c r="X370" t="str">
        <f t="shared" si="23"/>
        <v>US</v>
      </c>
    </row>
    <row r="371" spans="1:24" x14ac:dyDescent="0.2">
      <c r="A371">
        <v>370</v>
      </c>
      <c r="B371" t="s">
        <v>2095</v>
      </c>
      <c r="C371" t="s">
        <v>2096</v>
      </c>
      <c r="D371" t="s">
        <v>315</v>
      </c>
      <c r="E371" t="s">
        <v>2097</v>
      </c>
      <c r="F371" t="s">
        <v>317</v>
      </c>
      <c r="G371" t="s">
        <v>2098</v>
      </c>
      <c r="H371" t="s">
        <v>8</v>
      </c>
      <c r="I371" t="s">
        <v>319</v>
      </c>
      <c r="J371" t="s">
        <v>535</v>
      </c>
      <c r="K371" t="s">
        <v>358</v>
      </c>
      <c r="L371" t="s">
        <v>155</v>
      </c>
      <c r="M371">
        <v>1</v>
      </c>
      <c r="N371" t="s">
        <v>875</v>
      </c>
      <c r="O371" t="str">
        <f>IF($B371="","",IFERROR(IF(ISNUMBER(MATCH($K371,'Brand Family Territory (Enc)'!$A$2:$A$296,0)),$K371,""),""))</f>
        <v/>
      </c>
      <c r="P371" t="str">
        <f>IF($B371="","",IFERROR(INDEX('Brand Crosswalk'!$F$2:$F$200,MATCH($K371,'Brand Crosswalk'!$A$2:$A$200,0)),"Not in Crosswalk"))</f>
        <v>Mapped</v>
      </c>
      <c r="Q371" t="str">
        <f>IF($B371="","",IFERROR(INDEX('Brand Crosswalk'!$C$2:$C$200,MATCH($K371,'Brand Crosswalk'!$A$2:$A$200,0)),""))</f>
        <v>Samuel Adams</v>
      </c>
      <c r="R371" t="str">
        <f>IF($B371="","",IF(O371&lt;&gt;"",O371,IF(P371="Mapped",Q371,IF(P371="No Encompass Match","No Encompass Match",IFERROR(VLOOKUP(IF($K371="",$J371,$K371),'Brands (Enc)'!$C$2:$D$2699,2,FALSE),"Not Mapped")))))</f>
        <v>Samuel Adams</v>
      </c>
      <c r="S371" t="str">
        <f>IF($B371="","",IFERROR(VLOOKUP(VALUE($B371),'Customers Table (Enc)'!$A:$I,9,FALSE),"Not Found"))</f>
        <v>Morris</v>
      </c>
      <c r="T371" t="str">
        <f t="shared" si="20"/>
        <v>MORRIS 3</v>
      </c>
      <c r="U371" t="str">
        <f t="shared" si="21"/>
        <v>Samuel Adams|MORRIS 3</v>
      </c>
      <c r="V371" t="str">
        <f>IF($B371="","",IF(R371="No Encompass Match","THEM",IF(R371="Not Mapped","Unable to Determine",IF(T371="SALES","Unable to Determine",IFERROR(INDEX('Master - US vs THEM'!$F:$F,MATCH(U371,'Master - US vs THEM'!$G:$G,0)),"No Territory Data")))))</f>
        <v>US</v>
      </c>
      <c r="W371" t="str">
        <f t="shared" si="22"/>
        <v>OK</v>
      </c>
      <c r="X371" t="str">
        <f t="shared" si="23"/>
        <v>US</v>
      </c>
    </row>
    <row r="372" spans="1:24" x14ac:dyDescent="0.2">
      <c r="A372">
        <v>371</v>
      </c>
      <c r="B372" t="s">
        <v>2095</v>
      </c>
      <c r="C372" t="s">
        <v>2096</v>
      </c>
      <c r="D372" t="s">
        <v>315</v>
      </c>
      <c r="E372" t="s">
        <v>2097</v>
      </c>
      <c r="F372" t="s">
        <v>317</v>
      </c>
      <c r="G372" t="s">
        <v>2098</v>
      </c>
      <c r="H372" t="s">
        <v>8</v>
      </c>
      <c r="I372" t="s">
        <v>319</v>
      </c>
      <c r="J372" t="s">
        <v>235</v>
      </c>
      <c r="K372" t="s">
        <v>236</v>
      </c>
      <c r="L372" t="s">
        <v>141</v>
      </c>
      <c r="M372">
        <v>1</v>
      </c>
      <c r="N372" t="s">
        <v>875</v>
      </c>
      <c r="O372" t="str">
        <f>IF($B372="","",IFERROR(IF(ISNUMBER(MATCH($K372,'Brand Family Territory (Enc)'!$A$2:$A$296,0)),$K372,""),""))</f>
        <v/>
      </c>
      <c r="P372" t="str">
        <f>IF($B372="","",IFERROR(INDEX('Brand Crosswalk'!$F$2:$F$200,MATCH($K372,'Brand Crosswalk'!$A$2:$A$200,0)),"Not in Crosswalk"))</f>
        <v>Mapped</v>
      </c>
      <c r="Q372" t="str">
        <f>IF($B372="","",IFERROR(INDEX('Brand Crosswalk'!$C$2:$C$200,MATCH($K372,'Brand Crosswalk'!$A$2:$A$200,0)),""))</f>
        <v>Leinenkugel</v>
      </c>
      <c r="R372" t="str">
        <f>IF($B372="","",IF(O372&lt;&gt;"",O372,IF(P372="Mapped",Q372,IF(P372="No Encompass Match","No Encompass Match",IFERROR(VLOOKUP(IF($K372="",$J372,$K372),'Brands (Enc)'!$C$2:$D$2699,2,FALSE),"Not Mapped")))))</f>
        <v>Leinenkugel</v>
      </c>
      <c r="S372" t="str">
        <f>IF($B372="","",IFERROR(VLOOKUP(VALUE($B372),'Customers Table (Enc)'!$A:$I,9,FALSE),"Not Found"))</f>
        <v>Morris</v>
      </c>
      <c r="T372" t="str">
        <f t="shared" si="20"/>
        <v>MORRIS 3</v>
      </c>
      <c r="U372" t="str">
        <f t="shared" si="21"/>
        <v>Leinenkugel|MORRIS 3</v>
      </c>
      <c r="V372" t="str">
        <f>IF($B372="","",IF(R372="No Encompass Match","THEM",IF(R372="Not Mapped","Unable to Determine",IF(T372="SALES","Unable to Determine",IFERROR(INDEX('Master - US vs THEM'!$F:$F,MATCH(U372,'Master - US vs THEM'!$G:$G,0)),"No Territory Data")))))</f>
        <v>US</v>
      </c>
      <c r="W372" t="str">
        <f t="shared" si="22"/>
        <v>OK</v>
      </c>
      <c r="X372" t="str">
        <f t="shared" si="23"/>
        <v>US</v>
      </c>
    </row>
    <row r="373" spans="1:24" x14ac:dyDescent="0.2">
      <c r="A373">
        <v>372</v>
      </c>
      <c r="B373" t="s">
        <v>793</v>
      </c>
      <c r="C373" t="s">
        <v>794</v>
      </c>
      <c r="D373" t="s">
        <v>48</v>
      </c>
      <c r="E373" t="s">
        <v>795</v>
      </c>
      <c r="F373" t="s">
        <v>796</v>
      </c>
      <c r="G373" t="s">
        <v>797</v>
      </c>
      <c r="H373" t="s">
        <v>8</v>
      </c>
      <c r="I373" t="s">
        <v>367</v>
      </c>
      <c r="J373" t="s">
        <v>1137</v>
      </c>
      <c r="K373" t="s">
        <v>212</v>
      </c>
      <c r="L373" t="s">
        <v>88</v>
      </c>
      <c r="M373">
        <v>1</v>
      </c>
      <c r="N373" t="s">
        <v>875</v>
      </c>
      <c r="O373" t="str">
        <f>IF($B373="","",IFERROR(IF(ISNUMBER(MATCH($K373,'Brand Family Territory (Enc)'!$A$2:$A$296,0)),$K373,""),""))</f>
        <v/>
      </c>
      <c r="P373" t="str">
        <f>IF($B373="","",IFERROR(INDEX('Brand Crosswalk'!$F$2:$F$200,MATCH($K373,'Brand Crosswalk'!$A$2:$A$200,0)),"Not in Crosswalk"))</f>
        <v>Mapped</v>
      </c>
      <c r="Q373" t="str">
        <f>IF($B373="","",IFERROR(INDEX('Brand Crosswalk'!$C$2:$C$200,MATCH($K373,'Brand Crosswalk'!$A$2:$A$200,0)),""))</f>
        <v>Victory</v>
      </c>
      <c r="R373" t="str">
        <f>IF($B373="","",IF(O373&lt;&gt;"",O373,IF(P373="Mapped",Q373,IF(P373="No Encompass Match","No Encompass Match",IFERROR(VLOOKUP(IF($K373="",$J373,$K373),'Brands (Enc)'!$C$2:$D$2699,2,FALSE),"Not Mapped")))))</f>
        <v>Victory</v>
      </c>
      <c r="S373" t="str">
        <f>IF($B373="","",IFERROR(VLOOKUP(VALUE($B373),'Customers Table (Enc)'!$A:$I,9,FALSE),"Not Found"))</f>
        <v>Bergen</v>
      </c>
      <c r="T373" t="str">
        <f t="shared" si="20"/>
        <v>BERGEN</v>
      </c>
      <c r="U373" t="str">
        <f t="shared" si="21"/>
        <v>Victory|BERGEN</v>
      </c>
      <c r="V373" t="str">
        <f>IF($B373="","",IF(R373="No Encompass Match","THEM",IF(R373="Not Mapped","Unable to Determine",IF(T373="SALES","Unable to Determine",IFERROR(INDEX('Master - US vs THEM'!$F:$F,MATCH(U373,'Master - US vs THEM'!$G:$G,0)),"No Territory Data")))))</f>
        <v>US</v>
      </c>
      <c r="W373" t="str">
        <f t="shared" si="22"/>
        <v>OK</v>
      </c>
      <c r="X373" t="str">
        <f t="shared" si="23"/>
        <v>US</v>
      </c>
    </row>
    <row r="374" spans="1:24" x14ac:dyDescent="0.2">
      <c r="A374">
        <v>373</v>
      </c>
      <c r="B374" t="s">
        <v>793</v>
      </c>
      <c r="C374" t="s">
        <v>794</v>
      </c>
      <c r="D374" t="s">
        <v>48</v>
      </c>
      <c r="E374" t="s">
        <v>795</v>
      </c>
      <c r="F374" t="s">
        <v>796</v>
      </c>
      <c r="G374" t="s">
        <v>797</v>
      </c>
      <c r="H374" t="s">
        <v>8</v>
      </c>
      <c r="I374" t="s">
        <v>367</v>
      </c>
      <c r="J374" t="s">
        <v>463</v>
      </c>
      <c r="K374" t="s">
        <v>463</v>
      </c>
      <c r="L374" t="s">
        <v>155</v>
      </c>
      <c r="M374">
        <v>1</v>
      </c>
      <c r="N374" t="s">
        <v>875</v>
      </c>
      <c r="O374" t="str">
        <f>IF($B374="","",IFERROR(IF(ISNUMBER(MATCH($K374,'Brand Family Territory (Enc)'!$A$2:$A$296,0)),$K374,""),""))</f>
        <v>TWISTED TEA</v>
      </c>
      <c r="P374" t="str">
        <f>IF($B374="","",IFERROR(INDEX('Brand Crosswalk'!$F$2:$F$200,MATCH($K374,'Brand Crosswalk'!$A$2:$A$200,0)),"Not in Crosswalk"))</f>
        <v>Not in Crosswalk</v>
      </c>
      <c r="Q374" t="str">
        <f>IF($B374="","",IFERROR(INDEX('Brand Crosswalk'!$C$2:$C$200,MATCH($K374,'Brand Crosswalk'!$A$2:$A$200,0)),""))</f>
        <v/>
      </c>
      <c r="R374" t="str">
        <f>IF($B374="","",IF(O374&lt;&gt;"",O374,IF(P374="Mapped",Q374,IF(P374="No Encompass Match","No Encompass Match",IFERROR(VLOOKUP(IF($K374="",$J374,$K374),'Brands (Enc)'!$C$2:$D$2699,2,FALSE),"Not Mapped")))))</f>
        <v>TWISTED TEA</v>
      </c>
      <c r="S374" t="str">
        <f>IF($B374="","",IFERROR(VLOOKUP(VALUE($B374),'Customers Table (Enc)'!$A:$I,9,FALSE),"Not Found"))</f>
        <v>Bergen</v>
      </c>
      <c r="T374" t="str">
        <f t="shared" si="20"/>
        <v>BERGEN</v>
      </c>
      <c r="U374" t="str">
        <f t="shared" si="21"/>
        <v>TWISTED TEA|BERGEN</v>
      </c>
      <c r="V374" t="str">
        <f>IF($B374="","",IF(R374="No Encompass Match","THEM",IF(R374="Not Mapped","Unable to Determine",IF(T374="SALES","Unable to Determine",IFERROR(INDEX('Master - US vs THEM'!$F:$F,MATCH(U374,'Master - US vs THEM'!$G:$G,0)),"No Territory Data")))))</f>
        <v>US</v>
      </c>
      <c r="W374" t="str">
        <f t="shared" si="22"/>
        <v>OK</v>
      </c>
      <c r="X374" t="str">
        <f t="shared" si="23"/>
        <v>US</v>
      </c>
    </row>
    <row r="375" spans="1:24" x14ac:dyDescent="0.2">
      <c r="A375">
        <v>374</v>
      </c>
      <c r="B375" t="s">
        <v>793</v>
      </c>
      <c r="C375" t="s">
        <v>794</v>
      </c>
      <c r="D375" t="s">
        <v>48</v>
      </c>
      <c r="E375" t="s">
        <v>795</v>
      </c>
      <c r="F375" t="s">
        <v>796</v>
      </c>
      <c r="G375" t="s">
        <v>797</v>
      </c>
      <c r="H375" t="s">
        <v>8</v>
      </c>
      <c r="I375" t="s">
        <v>367</v>
      </c>
      <c r="J375" t="s">
        <v>798</v>
      </c>
      <c r="K375" t="s">
        <v>487</v>
      </c>
      <c r="L375" t="s">
        <v>120</v>
      </c>
      <c r="M375">
        <v>1</v>
      </c>
      <c r="N375" t="s">
        <v>21</v>
      </c>
      <c r="O375" t="str">
        <f>IF($B375="","",IFERROR(IF(ISNUMBER(MATCH($K375,'Brand Family Territory (Enc)'!$A$2:$A$296,0)),$K375,""),""))</f>
        <v/>
      </c>
      <c r="P375" t="str">
        <f>IF($B375="","",IFERROR(INDEX('Brand Crosswalk'!$F$2:$F$200,MATCH($K375,'Brand Crosswalk'!$A$2:$A$200,0)),"Not in Crosswalk"))</f>
        <v>No Encompass Match</v>
      </c>
      <c r="Q375">
        <f>IF($B375="","",IFERROR(INDEX('Brand Crosswalk'!$C$2:$C$200,MATCH($K375,'Brand Crosswalk'!$A$2:$A$200,0)),""))</f>
        <v>0</v>
      </c>
      <c r="R375" t="str">
        <f>IF($B375="","",IF(O375&lt;&gt;"",O375,IF(P375="Mapped",Q375,IF(P375="No Encompass Match","No Encompass Match",IFERROR(VLOOKUP(IF($K375="",$J375,$K375),'Brands (Enc)'!$C$2:$D$2699,2,FALSE),"Not Mapped")))))</f>
        <v>No Encompass Match</v>
      </c>
      <c r="S375" t="str">
        <f>IF($B375="","",IFERROR(VLOOKUP(VALUE($B375),'Customers Table (Enc)'!$A:$I,9,FALSE),"Not Found"))</f>
        <v>Bergen</v>
      </c>
      <c r="T375" t="str">
        <f t="shared" si="20"/>
        <v>BERGEN</v>
      </c>
      <c r="U375" t="str">
        <f t="shared" si="21"/>
        <v>No Encompass Match|BERGEN</v>
      </c>
      <c r="V375" t="str">
        <f>IF($B375="","",IF(R375="No Encompass Match","THEM",IF(R375="Not Mapped","Unable to Determine",IF(T375="SALES","Unable to Determine",IFERROR(INDEX('Master - US vs THEM'!$F:$F,MATCH(U375,'Master - US vs THEM'!$G:$G,0)),"No Territory Data")))))</f>
        <v>THEM</v>
      </c>
      <c r="W375" t="str">
        <f t="shared" si="22"/>
        <v>OK</v>
      </c>
      <c r="X375" t="str">
        <f t="shared" si="23"/>
        <v>THEM</v>
      </c>
    </row>
    <row r="376" spans="1:24" x14ac:dyDescent="0.2">
      <c r="A376">
        <v>375</v>
      </c>
      <c r="B376" t="s">
        <v>793</v>
      </c>
      <c r="C376" t="s">
        <v>794</v>
      </c>
      <c r="D376" t="s">
        <v>48</v>
      </c>
      <c r="E376" t="s">
        <v>795</v>
      </c>
      <c r="F376" t="s">
        <v>796</v>
      </c>
      <c r="G376" t="s">
        <v>797</v>
      </c>
      <c r="H376" t="s">
        <v>8</v>
      </c>
      <c r="I376" t="s">
        <v>367</v>
      </c>
      <c r="J376" t="s">
        <v>140</v>
      </c>
      <c r="K376" t="s">
        <v>140</v>
      </c>
      <c r="L376" t="s">
        <v>141</v>
      </c>
      <c r="M376">
        <v>1</v>
      </c>
      <c r="N376" t="s">
        <v>875</v>
      </c>
      <c r="O376" t="str">
        <f>IF($B376="","",IFERROR(IF(ISNUMBER(MATCH($K376,'Brand Family Territory (Enc)'!$A$2:$A$296,0)),$K376,""),""))</f>
        <v/>
      </c>
      <c r="P376" t="str">
        <f>IF($B376="","",IFERROR(INDEX('Brand Crosswalk'!$F$2:$F$200,MATCH($K376,'Brand Crosswalk'!$A$2:$A$200,0)),"Not in Crosswalk"))</f>
        <v>Mapped</v>
      </c>
      <c r="Q376" t="str">
        <f>IF($B376="","",IFERROR(INDEX('Brand Crosswalk'!$C$2:$C$200,MATCH($K376,'Brand Crosswalk'!$A$2:$A$200,0)),""))</f>
        <v>Peroni</v>
      </c>
      <c r="R376" t="str">
        <f>IF($B376="","",IF(O376&lt;&gt;"",O376,IF(P376="Mapped",Q376,IF(P376="No Encompass Match","No Encompass Match",IFERROR(VLOOKUP(IF($K376="",$J376,$K376),'Brands (Enc)'!$C$2:$D$2699,2,FALSE),"Not Mapped")))))</f>
        <v>Peroni</v>
      </c>
      <c r="S376" t="str">
        <f>IF($B376="","",IFERROR(VLOOKUP(VALUE($B376),'Customers Table (Enc)'!$A:$I,9,FALSE),"Not Found"))</f>
        <v>Bergen</v>
      </c>
      <c r="T376" t="str">
        <f t="shared" si="20"/>
        <v>BERGEN</v>
      </c>
      <c r="U376" t="str">
        <f t="shared" si="21"/>
        <v>Peroni|BERGEN</v>
      </c>
      <c r="V376" t="str">
        <f>IF($B376="","",IF(R376="No Encompass Match","THEM",IF(R376="Not Mapped","Unable to Determine",IF(T376="SALES","Unable to Determine",IFERROR(INDEX('Master - US vs THEM'!$F:$F,MATCH(U376,'Master - US vs THEM'!$G:$G,0)),"No Territory Data")))))</f>
        <v>US</v>
      </c>
      <c r="W376" t="str">
        <f t="shared" si="22"/>
        <v>OK</v>
      </c>
      <c r="X376" t="str">
        <f t="shared" si="23"/>
        <v>US</v>
      </c>
    </row>
    <row r="377" spans="1:24" x14ac:dyDescent="0.2">
      <c r="A377">
        <v>376</v>
      </c>
      <c r="B377" t="s">
        <v>793</v>
      </c>
      <c r="C377" t="s">
        <v>794</v>
      </c>
      <c r="D377" t="s">
        <v>48</v>
      </c>
      <c r="E377" t="s">
        <v>795</v>
      </c>
      <c r="F377" t="s">
        <v>796</v>
      </c>
      <c r="G377" t="s">
        <v>797</v>
      </c>
      <c r="H377" t="s">
        <v>8</v>
      </c>
      <c r="I377" t="s">
        <v>367</v>
      </c>
      <c r="J377" t="s">
        <v>118</v>
      </c>
      <c r="K377" t="s">
        <v>119</v>
      </c>
      <c r="L377" t="s">
        <v>120</v>
      </c>
      <c r="M377">
        <v>1</v>
      </c>
      <c r="N377" t="s">
        <v>21</v>
      </c>
      <c r="O377" t="str">
        <f>IF($B377="","",IFERROR(IF(ISNUMBER(MATCH($K377,'Brand Family Territory (Enc)'!$A$2:$A$296,0)),$K377,""),""))</f>
        <v/>
      </c>
      <c r="P377" t="str">
        <f>IF($B377="","",IFERROR(INDEX('Brand Crosswalk'!$F$2:$F$200,MATCH($K377,'Brand Crosswalk'!$A$2:$A$200,0)),"Not in Crosswalk"))</f>
        <v>No Encompass Match</v>
      </c>
      <c r="Q377">
        <f>IF($B377="","",IFERROR(INDEX('Brand Crosswalk'!$C$2:$C$200,MATCH($K377,'Brand Crosswalk'!$A$2:$A$200,0)),""))</f>
        <v>0</v>
      </c>
      <c r="R377" t="str">
        <f>IF($B377="","",IF(O377&lt;&gt;"",O377,IF(P377="Mapped",Q377,IF(P377="No Encompass Match","No Encompass Match",IFERROR(VLOOKUP(IF($K377="",$J377,$K377),'Brands (Enc)'!$C$2:$D$2699,2,FALSE),"Not Mapped")))))</f>
        <v>No Encompass Match</v>
      </c>
      <c r="S377" t="str">
        <f>IF($B377="","",IFERROR(VLOOKUP(VALUE($B377),'Customers Table (Enc)'!$A:$I,9,FALSE),"Not Found"))</f>
        <v>Bergen</v>
      </c>
      <c r="T377" t="str">
        <f t="shared" si="20"/>
        <v>BERGEN</v>
      </c>
      <c r="U377" t="str">
        <f t="shared" si="21"/>
        <v>No Encompass Match|BERGEN</v>
      </c>
      <c r="V377" t="str">
        <f>IF($B377="","",IF(R377="No Encompass Match","THEM",IF(R377="Not Mapped","Unable to Determine",IF(T377="SALES","Unable to Determine",IFERROR(INDEX('Master - US vs THEM'!$F:$F,MATCH(U377,'Master - US vs THEM'!$G:$G,0)),"No Territory Data")))))</f>
        <v>THEM</v>
      </c>
      <c r="W377" t="str">
        <f t="shared" si="22"/>
        <v>OK</v>
      </c>
      <c r="X377" t="str">
        <f t="shared" si="23"/>
        <v>THEM</v>
      </c>
    </row>
    <row r="378" spans="1:24" x14ac:dyDescent="0.2">
      <c r="A378">
        <v>377</v>
      </c>
      <c r="B378" t="s">
        <v>2091</v>
      </c>
      <c r="C378" t="s">
        <v>2092</v>
      </c>
      <c r="D378" t="s">
        <v>123</v>
      </c>
      <c r="E378" t="s">
        <v>2093</v>
      </c>
      <c r="F378" t="s">
        <v>325</v>
      </c>
      <c r="G378" t="s">
        <v>2094</v>
      </c>
      <c r="H378" t="s">
        <v>8</v>
      </c>
      <c r="I378" t="s">
        <v>319</v>
      </c>
      <c r="J378" t="s">
        <v>144</v>
      </c>
      <c r="K378" t="s">
        <v>145</v>
      </c>
      <c r="L378" t="s">
        <v>141</v>
      </c>
      <c r="M378">
        <v>1</v>
      </c>
      <c r="N378" t="s">
        <v>875</v>
      </c>
      <c r="O378" t="str">
        <f>IF($B378="","",IFERROR(IF(ISNUMBER(MATCH($K378,'Brand Family Territory (Enc)'!$A$2:$A$296,0)),$K378,""),""))</f>
        <v>COORS LIGHT</v>
      </c>
      <c r="P378" t="str">
        <f>IF($B378="","",IFERROR(INDEX('Brand Crosswalk'!$F$2:$F$200,MATCH($K378,'Brand Crosswalk'!$A$2:$A$200,0)),"Not in Crosswalk"))</f>
        <v>Not in Crosswalk</v>
      </c>
      <c r="Q378" t="str">
        <f>IF($B378="","",IFERROR(INDEX('Brand Crosswalk'!$C$2:$C$200,MATCH($K378,'Brand Crosswalk'!$A$2:$A$200,0)),""))</f>
        <v/>
      </c>
      <c r="R378" t="str">
        <f>IF($B378="","",IF(O378&lt;&gt;"",O378,IF(P378="Mapped",Q378,IF(P378="No Encompass Match","No Encompass Match",IFERROR(VLOOKUP(IF($K378="",$J378,$K378),'Brands (Enc)'!$C$2:$D$2699,2,FALSE),"Not Mapped")))))</f>
        <v>COORS LIGHT</v>
      </c>
      <c r="S378" t="str">
        <f>IF($B378="","",IFERROR(VLOOKUP(VALUE($B378),'Customers Table (Enc)'!$A:$I,9,FALSE),"Not Found"))</f>
        <v>Passaic</v>
      </c>
      <c r="T378" t="str">
        <f t="shared" si="20"/>
        <v>PASSAIC</v>
      </c>
      <c r="U378" t="str">
        <f t="shared" si="21"/>
        <v>COORS LIGHT|PASSAIC</v>
      </c>
      <c r="V378" t="str">
        <f>IF($B378="","",IF(R378="No Encompass Match","THEM",IF(R378="Not Mapped","Unable to Determine",IF(T378="SALES","Unable to Determine",IFERROR(INDEX('Master - US vs THEM'!$F:$F,MATCH(U378,'Master - US vs THEM'!$G:$G,0)),"No Territory Data")))))</f>
        <v>US</v>
      </c>
      <c r="W378" t="str">
        <f t="shared" si="22"/>
        <v>OK</v>
      </c>
      <c r="X378" t="str">
        <f t="shared" si="23"/>
        <v>US</v>
      </c>
    </row>
    <row r="379" spans="1:24" x14ac:dyDescent="0.2">
      <c r="A379">
        <v>378</v>
      </c>
      <c r="B379" t="s">
        <v>2091</v>
      </c>
      <c r="C379" t="s">
        <v>2092</v>
      </c>
      <c r="D379" t="s">
        <v>123</v>
      </c>
      <c r="E379" t="s">
        <v>2093</v>
      </c>
      <c r="F379" t="s">
        <v>325</v>
      </c>
      <c r="G379" t="s">
        <v>2094</v>
      </c>
      <c r="H379" t="s">
        <v>8</v>
      </c>
      <c r="I379" t="s">
        <v>319</v>
      </c>
      <c r="J379" t="s">
        <v>2086</v>
      </c>
      <c r="K379" t="s">
        <v>166</v>
      </c>
      <c r="L379" t="s">
        <v>141</v>
      </c>
      <c r="M379">
        <v>1</v>
      </c>
      <c r="N379" t="s">
        <v>875</v>
      </c>
      <c r="O379" t="str">
        <f>IF($B379="","",IFERROR(IF(ISNUMBER(MATCH($K379,'Brand Family Territory (Enc)'!$A$2:$A$296,0)),$K379,""),""))</f>
        <v>BLUE MOON</v>
      </c>
      <c r="P379" t="str">
        <f>IF($B379="","",IFERROR(INDEX('Brand Crosswalk'!$F$2:$F$200,MATCH($K379,'Brand Crosswalk'!$A$2:$A$200,0)),"Not in Crosswalk"))</f>
        <v>Not in Crosswalk</v>
      </c>
      <c r="Q379" t="str">
        <f>IF($B379="","",IFERROR(INDEX('Brand Crosswalk'!$C$2:$C$200,MATCH($K379,'Brand Crosswalk'!$A$2:$A$200,0)),""))</f>
        <v/>
      </c>
      <c r="R379" t="str">
        <f>IF($B379="","",IF(O379&lt;&gt;"",O379,IF(P379="Mapped",Q379,IF(P379="No Encompass Match","No Encompass Match",IFERROR(VLOOKUP(IF($K379="",$J379,$K379),'Brands (Enc)'!$C$2:$D$2699,2,FALSE),"Not Mapped")))))</f>
        <v>BLUE MOON</v>
      </c>
      <c r="S379" t="str">
        <f>IF($B379="","",IFERROR(VLOOKUP(VALUE($B379),'Customers Table (Enc)'!$A:$I,9,FALSE),"Not Found"))</f>
        <v>Passaic</v>
      </c>
      <c r="T379" t="str">
        <f t="shared" si="20"/>
        <v>PASSAIC</v>
      </c>
      <c r="U379" t="str">
        <f t="shared" si="21"/>
        <v>BLUE MOON|PASSAIC</v>
      </c>
      <c r="V379" t="str">
        <f>IF($B379="","",IF(R379="No Encompass Match","THEM",IF(R379="Not Mapped","Unable to Determine",IF(T379="SALES","Unable to Determine",IFERROR(INDEX('Master - US vs THEM'!$F:$F,MATCH(U379,'Master - US vs THEM'!$G:$G,0)),"No Territory Data")))))</f>
        <v>US</v>
      </c>
      <c r="W379" t="str">
        <f t="shared" si="22"/>
        <v>OK</v>
      </c>
      <c r="X379" t="str">
        <f t="shared" si="23"/>
        <v>US</v>
      </c>
    </row>
    <row r="380" spans="1:24" x14ac:dyDescent="0.2">
      <c r="A380">
        <v>379</v>
      </c>
      <c r="B380" t="s">
        <v>2087</v>
      </c>
      <c r="C380" t="s">
        <v>2088</v>
      </c>
      <c r="D380" t="s">
        <v>123</v>
      </c>
      <c r="E380" t="s">
        <v>2089</v>
      </c>
      <c r="F380" t="s">
        <v>872</v>
      </c>
      <c r="G380" t="s">
        <v>2090</v>
      </c>
      <c r="H380" t="s">
        <v>8</v>
      </c>
      <c r="I380" t="s">
        <v>319</v>
      </c>
      <c r="J380" t="s">
        <v>44</v>
      </c>
      <c r="K380" t="s">
        <v>44</v>
      </c>
      <c r="L380" t="s">
        <v>45</v>
      </c>
      <c r="M380">
        <v>1</v>
      </c>
      <c r="N380" t="s">
        <v>875</v>
      </c>
      <c r="O380" t="str">
        <f>IF($B380="","",IFERROR(IF(ISNUMBER(MATCH($K380,'Brand Family Territory (Enc)'!$A$2:$A$296,0)),$K380,""),""))</f>
        <v/>
      </c>
      <c r="P380" t="str">
        <f>IF($B380="","",IFERROR(INDEX('Brand Crosswalk'!$F$2:$F$200,MATCH($K380,'Brand Crosswalk'!$A$2:$A$200,0)),"Not in Crosswalk"))</f>
        <v>Mapped</v>
      </c>
      <c r="Q380" t="str">
        <f>IF($B380="","",IFERROR(INDEX('Brand Crosswalk'!$C$2:$C$200,MATCH($K380,'Brand Crosswalk'!$A$2:$A$200,0)),""))</f>
        <v>Dg Yuengling Inc</v>
      </c>
      <c r="R380" t="str">
        <f>IF($B380="","",IF(O380&lt;&gt;"",O380,IF(P380="Mapped",Q380,IF(P380="No Encompass Match","No Encompass Match",IFERROR(VLOOKUP(IF($K380="",$J380,$K380),'Brands (Enc)'!$C$2:$D$2699,2,FALSE),"Not Mapped")))))</f>
        <v>Dg Yuengling Inc</v>
      </c>
      <c r="S380" t="str">
        <f>IF($B380="","",IFERROR(VLOOKUP(VALUE($B380),'Customers Table (Enc)'!$A:$I,9,FALSE),"Not Found"))</f>
        <v>Passaic</v>
      </c>
      <c r="T380" t="str">
        <f t="shared" si="20"/>
        <v>PASSAIC</v>
      </c>
      <c r="U380" t="str">
        <f t="shared" si="21"/>
        <v>Dg Yuengling Inc|PASSAIC</v>
      </c>
      <c r="V380" t="str">
        <f>IF($B380="","",IF(R380="No Encompass Match","THEM",IF(R380="Not Mapped","Unable to Determine",IF(T380="SALES","Unable to Determine",IFERROR(INDEX('Master - US vs THEM'!$F:$F,MATCH(U380,'Master - US vs THEM'!$G:$G,0)),"No Territory Data")))))</f>
        <v>US</v>
      </c>
      <c r="W380" t="str">
        <f t="shared" si="22"/>
        <v>OK</v>
      </c>
      <c r="X380" t="str">
        <f t="shared" si="23"/>
        <v>US</v>
      </c>
    </row>
    <row r="381" spans="1:24" x14ac:dyDescent="0.2">
      <c r="A381">
        <v>380</v>
      </c>
      <c r="B381" t="s">
        <v>2087</v>
      </c>
      <c r="C381" t="s">
        <v>2088</v>
      </c>
      <c r="D381" t="s">
        <v>123</v>
      </c>
      <c r="E381" t="s">
        <v>2089</v>
      </c>
      <c r="F381" t="s">
        <v>872</v>
      </c>
      <c r="G381" t="s">
        <v>2090</v>
      </c>
      <c r="H381" t="s">
        <v>8</v>
      </c>
      <c r="I381" t="s">
        <v>319</v>
      </c>
      <c r="J381" t="s">
        <v>181</v>
      </c>
      <c r="K381" t="s">
        <v>182</v>
      </c>
      <c r="L381" t="s">
        <v>24</v>
      </c>
      <c r="M381">
        <v>1</v>
      </c>
      <c r="N381" t="s">
        <v>875</v>
      </c>
      <c r="O381" t="str">
        <f>IF($B381="","",IFERROR(IF(ISNUMBER(MATCH($K381,'Brand Family Territory (Enc)'!$A$2:$A$296,0)),$K381,""),""))</f>
        <v/>
      </c>
      <c r="P381" t="str">
        <f>IF($B381="","",IFERROR(INDEX('Brand Crosswalk'!$F$2:$F$200,MATCH($K381,'Brand Crosswalk'!$A$2:$A$200,0)),"Not in Crosswalk"))</f>
        <v>Mapped</v>
      </c>
      <c r="Q381" t="str">
        <f>IF($B381="","",IFERROR(INDEX('Brand Crosswalk'!$C$2:$C$200,MATCH($K381,'Brand Crosswalk'!$A$2:$A$200,0)),""))</f>
        <v>Modelo Especial</v>
      </c>
      <c r="R381" t="str">
        <f>IF($B381="","",IF(O381&lt;&gt;"",O381,IF(P381="Mapped",Q381,IF(P381="No Encompass Match","No Encompass Match",IFERROR(VLOOKUP(IF($K381="",$J381,$K381),'Brands (Enc)'!$C$2:$D$2699,2,FALSE),"Not Mapped")))))</f>
        <v>Modelo Especial</v>
      </c>
      <c r="S381" t="str">
        <f>IF($B381="","",IFERROR(VLOOKUP(VALUE($B381),'Customers Table (Enc)'!$A:$I,9,FALSE),"Not Found"))</f>
        <v>Passaic</v>
      </c>
      <c r="T381" t="str">
        <f t="shared" si="20"/>
        <v>PASSAIC</v>
      </c>
      <c r="U381" t="str">
        <f t="shared" si="21"/>
        <v>Modelo Especial|PASSAIC</v>
      </c>
      <c r="V381" t="str">
        <f>IF($B381="","",IF(R381="No Encompass Match","THEM",IF(R381="Not Mapped","Unable to Determine",IF(T381="SALES","Unable to Determine",IFERROR(INDEX('Master - US vs THEM'!$F:$F,MATCH(U381,'Master - US vs THEM'!$G:$G,0)),"No Territory Data")))))</f>
        <v>US</v>
      </c>
      <c r="W381" t="str">
        <f t="shared" si="22"/>
        <v>OK</v>
      </c>
      <c r="X381" t="str">
        <f t="shared" si="23"/>
        <v>US</v>
      </c>
    </row>
    <row r="382" spans="1:24" x14ac:dyDescent="0.2">
      <c r="A382">
        <v>381</v>
      </c>
      <c r="B382" t="s">
        <v>2087</v>
      </c>
      <c r="C382" t="s">
        <v>2088</v>
      </c>
      <c r="D382" t="s">
        <v>123</v>
      </c>
      <c r="E382" t="s">
        <v>2089</v>
      </c>
      <c r="F382" t="s">
        <v>872</v>
      </c>
      <c r="G382" t="s">
        <v>2090</v>
      </c>
      <c r="H382" t="s">
        <v>8</v>
      </c>
      <c r="I382" t="s">
        <v>319</v>
      </c>
      <c r="J382" t="s">
        <v>157</v>
      </c>
      <c r="K382" t="s">
        <v>158</v>
      </c>
      <c r="L382" t="s">
        <v>155</v>
      </c>
      <c r="M382">
        <v>1</v>
      </c>
      <c r="N382" t="s">
        <v>875</v>
      </c>
      <c r="O382" t="str">
        <f>IF($B382="","",IFERROR(IF(ISNUMBER(MATCH($K382,'Brand Family Territory (Enc)'!$A$2:$A$296,0)),$K382,""),""))</f>
        <v/>
      </c>
      <c r="P382" t="str">
        <f>IF($B382="","",IFERROR(INDEX('Brand Crosswalk'!$F$2:$F$200,MATCH($K382,'Brand Crosswalk'!$A$2:$A$200,0)),"Not in Crosswalk"))</f>
        <v>Mapped</v>
      </c>
      <c r="Q382" t="str">
        <f>IF($B382="","",IFERROR(INDEX('Brand Crosswalk'!$C$2:$C$200,MATCH($K382,'Brand Crosswalk'!$A$2:$A$200,0)),""))</f>
        <v>Dogfish Head Beer</v>
      </c>
      <c r="R382" t="str">
        <f>IF($B382="","",IF(O382&lt;&gt;"",O382,IF(P382="Mapped",Q382,IF(P382="No Encompass Match","No Encompass Match",IFERROR(VLOOKUP(IF($K382="",$J382,$K382),'Brands (Enc)'!$C$2:$D$2699,2,FALSE),"Not Mapped")))))</f>
        <v>Dogfish Head Beer</v>
      </c>
      <c r="S382" t="str">
        <f>IF($B382="","",IFERROR(VLOOKUP(VALUE($B382),'Customers Table (Enc)'!$A:$I,9,FALSE),"Not Found"))</f>
        <v>Passaic</v>
      </c>
      <c r="T382" t="str">
        <f t="shared" si="20"/>
        <v>PASSAIC</v>
      </c>
      <c r="U382" t="str">
        <f t="shared" si="21"/>
        <v>Dogfish Head Beer|PASSAIC</v>
      </c>
      <c r="V382" t="str">
        <f>IF($B382="","",IF(R382="No Encompass Match","THEM",IF(R382="Not Mapped","Unable to Determine",IF(T382="SALES","Unable to Determine",IFERROR(INDEX('Master - US vs THEM'!$F:$F,MATCH(U382,'Master - US vs THEM'!$G:$G,0)),"No Territory Data")))))</f>
        <v>US</v>
      </c>
      <c r="W382" t="str">
        <f t="shared" si="22"/>
        <v>OK</v>
      </c>
      <c r="X382" t="str">
        <f t="shared" si="23"/>
        <v>US</v>
      </c>
    </row>
    <row r="383" spans="1:24" x14ac:dyDescent="0.2">
      <c r="A383">
        <v>382</v>
      </c>
      <c r="B383" t="s">
        <v>2087</v>
      </c>
      <c r="C383" t="s">
        <v>2088</v>
      </c>
      <c r="D383" t="s">
        <v>123</v>
      </c>
      <c r="E383" t="s">
        <v>2089</v>
      </c>
      <c r="F383" t="s">
        <v>872</v>
      </c>
      <c r="G383" t="s">
        <v>2090</v>
      </c>
      <c r="H383" t="s">
        <v>8</v>
      </c>
      <c r="I383" t="s">
        <v>319</v>
      </c>
      <c r="J383" t="s">
        <v>2086</v>
      </c>
      <c r="K383" t="s">
        <v>166</v>
      </c>
      <c r="L383" t="s">
        <v>141</v>
      </c>
      <c r="M383">
        <v>1</v>
      </c>
      <c r="N383" t="s">
        <v>875</v>
      </c>
      <c r="O383" t="str">
        <f>IF($B383="","",IFERROR(IF(ISNUMBER(MATCH($K383,'Brand Family Territory (Enc)'!$A$2:$A$296,0)),$K383,""),""))</f>
        <v>BLUE MOON</v>
      </c>
      <c r="P383" t="str">
        <f>IF($B383="","",IFERROR(INDEX('Brand Crosswalk'!$F$2:$F$200,MATCH($K383,'Brand Crosswalk'!$A$2:$A$200,0)),"Not in Crosswalk"))</f>
        <v>Not in Crosswalk</v>
      </c>
      <c r="Q383" t="str">
        <f>IF($B383="","",IFERROR(INDEX('Brand Crosswalk'!$C$2:$C$200,MATCH($K383,'Brand Crosswalk'!$A$2:$A$200,0)),""))</f>
        <v/>
      </c>
      <c r="R383" t="str">
        <f>IF($B383="","",IF(O383&lt;&gt;"",O383,IF(P383="Mapped",Q383,IF(P383="No Encompass Match","No Encompass Match",IFERROR(VLOOKUP(IF($K383="",$J383,$K383),'Brands (Enc)'!$C$2:$D$2699,2,FALSE),"Not Mapped")))))</f>
        <v>BLUE MOON</v>
      </c>
      <c r="S383" t="str">
        <f>IF($B383="","",IFERROR(VLOOKUP(VALUE($B383),'Customers Table (Enc)'!$A:$I,9,FALSE),"Not Found"))</f>
        <v>Passaic</v>
      </c>
      <c r="T383" t="str">
        <f t="shared" si="20"/>
        <v>PASSAIC</v>
      </c>
      <c r="U383" t="str">
        <f t="shared" si="21"/>
        <v>BLUE MOON|PASSAIC</v>
      </c>
      <c r="V383" t="str">
        <f>IF($B383="","",IF(R383="No Encompass Match","THEM",IF(R383="Not Mapped","Unable to Determine",IF(T383="SALES","Unable to Determine",IFERROR(INDEX('Master - US vs THEM'!$F:$F,MATCH(U383,'Master - US vs THEM'!$G:$G,0)),"No Territory Data")))))</f>
        <v>US</v>
      </c>
      <c r="W383" t="str">
        <f t="shared" si="22"/>
        <v>OK</v>
      </c>
      <c r="X383" t="str">
        <f t="shared" si="23"/>
        <v>US</v>
      </c>
    </row>
    <row r="384" spans="1:24" x14ac:dyDescent="0.2">
      <c r="A384">
        <v>383</v>
      </c>
      <c r="B384" t="s">
        <v>2082</v>
      </c>
      <c r="C384" t="s">
        <v>2083</v>
      </c>
      <c r="D384" t="s">
        <v>123</v>
      </c>
      <c r="E384" t="s">
        <v>2084</v>
      </c>
      <c r="F384" t="s">
        <v>125</v>
      </c>
      <c r="G384" t="s">
        <v>2085</v>
      </c>
      <c r="H384" t="s">
        <v>8</v>
      </c>
      <c r="I384" t="s">
        <v>319</v>
      </c>
      <c r="J384" t="s">
        <v>181</v>
      </c>
      <c r="K384" t="s">
        <v>182</v>
      </c>
      <c r="L384" t="s">
        <v>24</v>
      </c>
      <c r="M384">
        <v>1</v>
      </c>
      <c r="N384" t="s">
        <v>875</v>
      </c>
      <c r="O384" t="str">
        <f>IF($B384="","",IFERROR(IF(ISNUMBER(MATCH($K384,'Brand Family Territory (Enc)'!$A$2:$A$296,0)),$K384,""),""))</f>
        <v/>
      </c>
      <c r="P384" t="str">
        <f>IF($B384="","",IFERROR(INDEX('Brand Crosswalk'!$F$2:$F$200,MATCH($K384,'Brand Crosswalk'!$A$2:$A$200,0)),"Not in Crosswalk"))</f>
        <v>Mapped</v>
      </c>
      <c r="Q384" t="str">
        <f>IF($B384="","",IFERROR(INDEX('Brand Crosswalk'!$C$2:$C$200,MATCH($K384,'Brand Crosswalk'!$A$2:$A$200,0)),""))</f>
        <v>Modelo Especial</v>
      </c>
      <c r="R384" t="str">
        <f>IF($B384="","",IF(O384&lt;&gt;"",O384,IF(P384="Mapped",Q384,IF(P384="No Encompass Match","No Encompass Match",IFERROR(VLOOKUP(IF($K384="",$J384,$K384),'Brands (Enc)'!$C$2:$D$2699,2,FALSE),"Not Mapped")))))</f>
        <v>Modelo Especial</v>
      </c>
      <c r="S384" t="str">
        <f>IF($B384="","",IFERROR(VLOOKUP(VALUE($B384),'Customers Table (Enc)'!$A:$I,9,FALSE),"Not Found"))</f>
        <v>Passaic</v>
      </c>
      <c r="T384" t="str">
        <f t="shared" si="20"/>
        <v>PASSAIC</v>
      </c>
      <c r="U384" t="str">
        <f t="shared" si="21"/>
        <v>Modelo Especial|PASSAIC</v>
      </c>
      <c r="V384" t="str">
        <f>IF($B384="","",IF(R384="No Encompass Match","THEM",IF(R384="Not Mapped","Unable to Determine",IF(T384="SALES","Unable to Determine",IFERROR(INDEX('Master - US vs THEM'!$F:$F,MATCH(U384,'Master - US vs THEM'!$G:$G,0)),"No Territory Data")))))</f>
        <v>US</v>
      </c>
      <c r="W384" t="str">
        <f t="shared" si="22"/>
        <v>OK</v>
      </c>
      <c r="X384" t="str">
        <f t="shared" si="23"/>
        <v>US</v>
      </c>
    </row>
    <row r="385" spans="1:24" x14ac:dyDescent="0.2">
      <c r="A385">
        <v>384</v>
      </c>
      <c r="B385" t="s">
        <v>2082</v>
      </c>
      <c r="C385" t="s">
        <v>2083</v>
      </c>
      <c r="D385" t="s">
        <v>123</v>
      </c>
      <c r="E385" t="s">
        <v>2084</v>
      </c>
      <c r="F385" t="s">
        <v>125</v>
      </c>
      <c r="G385" t="s">
        <v>2085</v>
      </c>
      <c r="H385" t="s">
        <v>8</v>
      </c>
      <c r="I385" t="s">
        <v>319</v>
      </c>
      <c r="J385" t="s">
        <v>340</v>
      </c>
      <c r="K385" t="s">
        <v>154</v>
      </c>
      <c r="L385" t="s">
        <v>155</v>
      </c>
      <c r="M385">
        <v>1</v>
      </c>
      <c r="N385" t="s">
        <v>875</v>
      </c>
      <c r="O385" t="str">
        <f>IF($B385="","",IFERROR(IF(ISNUMBER(MATCH($K385,'Brand Family Territory (Enc)'!$A$2:$A$296,0)),$K385,""),""))</f>
        <v>SAMUEL ADAMS</v>
      </c>
      <c r="P385" t="str">
        <f>IF($B385="","",IFERROR(INDEX('Brand Crosswalk'!$F$2:$F$200,MATCH($K385,'Brand Crosswalk'!$A$2:$A$200,0)),"Not in Crosswalk"))</f>
        <v>Not in Crosswalk</v>
      </c>
      <c r="Q385" t="str">
        <f>IF($B385="","",IFERROR(INDEX('Brand Crosswalk'!$C$2:$C$200,MATCH($K385,'Brand Crosswalk'!$A$2:$A$200,0)),""))</f>
        <v/>
      </c>
      <c r="R385" t="str">
        <f>IF($B385="","",IF(O385&lt;&gt;"",O385,IF(P385="Mapped",Q385,IF(P385="No Encompass Match","No Encompass Match",IFERROR(VLOOKUP(IF($K385="",$J385,$K385),'Brands (Enc)'!$C$2:$D$2699,2,FALSE),"Not Mapped")))))</f>
        <v>SAMUEL ADAMS</v>
      </c>
      <c r="S385" t="str">
        <f>IF($B385="","",IFERROR(VLOOKUP(VALUE($B385),'Customers Table (Enc)'!$A:$I,9,FALSE),"Not Found"))</f>
        <v>Passaic</v>
      </c>
      <c r="T385" t="str">
        <f t="shared" si="20"/>
        <v>PASSAIC</v>
      </c>
      <c r="U385" t="str">
        <f t="shared" si="21"/>
        <v>SAMUEL ADAMS|PASSAIC</v>
      </c>
      <c r="V385" t="str">
        <f>IF($B385="","",IF(R385="No Encompass Match","THEM",IF(R385="Not Mapped","Unable to Determine",IF(T385="SALES","Unable to Determine",IFERROR(INDEX('Master - US vs THEM'!$F:$F,MATCH(U385,'Master - US vs THEM'!$G:$G,0)),"No Territory Data")))))</f>
        <v>US</v>
      </c>
      <c r="W385" t="str">
        <f t="shared" si="22"/>
        <v>OK</v>
      </c>
      <c r="X385" t="str">
        <f t="shared" si="23"/>
        <v>US</v>
      </c>
    </row>
    <row r="386" spans="1:24" x14ac:dyDescent="0.2">
      <c r="A386">
        <v>385</v>
      </c>
      <c r="B386" t="s">
        <v>2082</v>
      </c>
      <c r="C386" t="s">
        <v>2083</v>
      </c>
      <c r="D386" t="s">
        <v>123</v>
      </c>
      <c r="E386" t="s">
        <v>2084</v>
      </c>
      <c r="F386" t="s">
        <v>125</v>
      </c>
      <c r="G386" t="s">
        <v>2085</v>
      </c>
      <c r="H386" t="s">
        <v>8</v>
      </c>
      <c r="I386" t="s">
        <v>319</v>
      </c>
      <c r="J386" t="s">
        <v>140</v>
      </c>
      <c r="K386" t="s">
        <v>140</v>
      </c>
      <c r="L386" t="s">
        <v>141</v>
      </c>
      <c r="M386">
        <v>1</v>
      </c>
      <c r="N386" t="s">
        <v>875</v>
      </c>
      <c r="O386" t="str">
        <f>IF($B386="","",IFERROR(IF(ISNUMBER(MATCH($K386,'Brand Family Territory (Enc)'!$A$2:$A$296,0)),$K386,""),""))</f>
        <v/>
      </c>
      <c r="P386" t="str">
        <f>IF($B386="","",IFERROR(INDEX('Brand Crosswalk'!$F$2:$F$200,MATCH($K386,'Brand Crosswalk'!$A$2:$A$200,0)),"Not in Crosswalk"))</f>
        <v>Mapped</v>
      </c>
      <c r="Q386" t="str">
        <f>IF($B386="","",IFERROR(INDEX('Brand Crosswalk'!$C$2:$C$200,MATCH($K386,'Brand Crosswalk'!$A$2:$A$200,0)),""))</f>
        <v>Peroni</v>
      </c>
      <c r="R386" t="str">
        <f>IF($B386="","",IF(O386&lt;&gt;"",O386,IF(P386="Mapped",Q386,IF(P386="No Encompass Match","No Encompass Match",IFERROR(VLOOKUP(IF($K386="",$J386,$K386),'Brands (Enc)'!$C$2:$D$2699,2,FALSE),"Not Mapped")))))</f>
        <v>Peroni</v>
      </c>
      <c r="S386" t="str">
        <f>IF($B386="","",IFERROR(VLOOKUP(VALUE($B386),'Customers Table (Enc)'!$A:$I,9,FALSE),"Not Found"))</f>
        <v>Passaic</v>
      </c>
      <c r="T386" t="str">
        <f t="shared" si="20"/>
        <v>PASSAIC</v>
      </c>
      <c r="U386" t="str">
        <f t="shared" si="21"/>
        <v>Peroni|PASSAIC</v>
      </c>
      <c r="V386" t="str">
        <f>IF($B386="","",IF(R386="No Encompass Match","THEM",IF(R386="Not Mapped","Unable to Determine",IF(T386="SALES","Unable to Determine",IFERROR(INDEX('Master - US vs THEM'!$F:$F,MATCH(U386,'Master - US vs THEM'!$G:$G,0)),"No Territory Data")))))</f>
        <v>US</v>
      </c>
      <c r="W386" t="str">
        <f t="shared" si="22"/>
        <v>OK</v>
      </c>
      <c r="X386" t="str">
        <f t="shared" si="23"/>
        <v>US</v>
      </c>
    </row>
    <row r="387" spans="1:24" x14ac:dyDescent="0.2">
      <c r="A387">
        <v>386</v>
      </c>
      <c r="B387" t="s">
        <v>2082</v>
      </c>
      <c r="C387" t="s">
        <v>2083</v>
      </c>
      <c r="D387" t="s">
        <v>123</v>
      </c>
      <c r="E387" t="s">
        <v>2084</v>
      </c>
      <c r="F387" t="s">
        <v>125</v>
      </c>
      <c r="G387" t="s">
        <v>2085</v>
      </c>
      <c r="H387" t="s">
        <v>8</v>
      </c>
      <c r="I387" t="s">
        <v>319</v>
      </c>
      <c r="J387" t="s">
        <v>2086</v>
      </c>
      <c r="K387" t="s">
        <v>166</v>
      </c>
      <c r="L387" t="s">
        <v>141</v>
      </c>
      <c r="M387">
        <v>1</v>
      </c>
      <c r="N387" t="s">
        <v>875</v>
      </c>
      <c r="O387" t="str">
        <f>IF($B387="","",IFERROR(IF(ISNUMBER(MATCH($K387,'Brand Family Territory (Enc)'!$A$2:$A$296,0)),$K387,""),""))</f>
        <v>BLUE MOON</v>
      </c>
      <c r="P387" t="str">
        <f>IF($B387="","",IFERROR(INDEX('Brand Crosswalk'!$F$2:$F$200,MATCH($K387,'Brand Crosswalk'!$A$2:$A$200,0)),"Not in Crosswalk"))</f>
        <v>Not in Crosswalk</v>
      </c>
      <c r="Q387" t="str">
        <f>IF($B387="","",IFERROR(INDEX('Brand Crosswalk'!$C$2:$C$200,MATCH($K387,'Brand Crosswalk'!$A$2:$A$200,0)),""))</f>
        <v/>
      </c>
      <c r="R387" t="str">
        <f>IF($B387="","",IF(O387&lt;&gt;"",O387,IF(P387="Mapped",Q387,IF(P387="No Encompass Match","No Encompass Match",IFERROR(VLOOKUP(IF($K387="",$J387,$K387),'Brands (Enc)'!$C$2:$D$2699,2,FALSE),"Not Mapped")))))</f>
        <v>BLUE MOON</v>
      </c>
      <c r="S387" t="str">
        <f>IF($B387="","",IFERROR(VLOOKUP(VALUE($B387),'Customers Table (Enc)'!$A:$I,9,FALSE),"Not Found"))</f>
        <v>Passaic</v>
      </c>
      <c r="T387" t="str">
        <f t="shared" ref="T387:T450" si="24">IF($B387="","",IF($D387&lt;&gt;"SALES",$D387,IF(OR(S387="Default",S387="Not Found",S387="Morris"),"SALES",UPPER(S387))))</f>
        <v>PASSAIC</v>
      </c>
      <c r="U387" t="str">
        <f t="shared" ref="U387:U450" si="25">IF($B387="","",R387&amp;"|"&amp;T387)</f>
        <v>BLUE MOON|PASSAIC</v>
      </c>
      <c r="V387" t="str">
        <f>IF($B387="","",IF(R387="No Encompass Match","THEM",IF(R387="Not Mapped","Unable to Determine",IF(T387="SALES","Unable to Determine",IFERROR(INDEX('Master - US vs THEM'!$F:$F,MATCH(U387,'Master - US vs THEM'!$G:$G,0)),"No Territory Data")))))</f>
        <v>US</v>
      </c>
      <c r="W387" t="str">
        <f t="shared" ref="W387:W450" si="26">IF($B387="","",IF(OR(V387="Unable to Determine",V387="No Territory Data",V387="Ambiguous (Source Truncated)"),"Review",IF(V387&lt;&gt;$N387,"MISMATCH","OK")))</f>
        <v>OK</v>
      </c>
      <c r="X387" t="str">
        <f t="shared" ref="X387:X450" si="27">IF($B387="","",IF(OR(V387="US",V387="THEM"),V387,$N387))</f>
        <v>US</v>
      </c>
    </row>
    <row r="388" spans="1:24" x14ac:dyDescent="0.2">
      <c r="A388">
        <v>387</v>
      </c>
      <c r="B388" t="s">
        <v>788</v>
      </c>
      <c r="C388" t="s">
        <v>789</v>
      </c>
      <c r="D388" t="s">
        <v>27</v>
      </c>
      <c r="E388" t="s">
        <v>790</v>
      </c>
      <c r="F388" t="s">
        <v>614</v>
      </c>
      <c r="G388" t="s">
        <v>791</v>
      </c>
      <c r="H388" t="s">
        <v>8</v>
      </c>
      <c r="I388" t="s">
        <v>71</v>
      </c>
      <c r="J388" t="s">
        <v>142</v>
      </c>
      <c r="K388" t="s">
        <v>143</v>
      </c>
      <c r="L388" t="s">
        <v>141</v>
      </c>
      <c r="M388">
        <v>1</v>
      </c>
      <c r="N388" t="s">
        <v>875</v>
      </c>
      <c r="O388" t="str">
        <f>IF($B388="","",IFERROR(IF(ISNUMBER(MATCH($K388,'Brand Family Territory (Enc)'!$A$2:$A$296,0)),$K388,""),""))</f>
        <v/>
      </c>
      <c r="P388" t="str">
        <f>IF($B388="","",IFERROR(INDEX('Brand Crosswalk'!$F$2:$F$200,MATCH($K388,'Brand Crosswalk'!$A$2:$A$200,0)),"Not in Crosswalk"))</f>
        <v>Mapped</v>
      </c>
      <c r="Q388" t="str">
        <f>IF($B388="","",IFERROR(INDEX('Brand Crosswalk'!$C$2:$C$200,MATCH($K388,'Brand Crosswalk'!$A$2:$A$200,0)),""))</f>
        <v>Lite</v>
      </c>
      <c r="R388" t="str">
        <f>IF($B388="","",IF(O388&lt;&gt;"",O388,IF(P388="Mapped",Q388,IF(P388="No Encompass Match","No Encompass Match",IFERROR(VLOOKUP(IF($K388="",$J388,$K388),'Brands (Enc)'!$C$2:$D$2699,2,FALSE),"Not Mapped")))))</f>
        <v>Lite</v>
      </c>
      <c r="S388" t="str">
        <f>IF($B388="","",IFERROR(VLOOKUP(VALUE($B388),'Customers Table (Enc)'!$A:$I,9,FALSE),"Not Found"))</f>
        <v>Sussex</v>
      </c>
      <c r="T388" t="str">
        <f t="shared" si="24"/>
        <v>SUSSEX</v>
      </c>
      <c r="U388" t="str">
        <f t="shared" si="25"/>
        <v>Lite|SUSSEX</v>
      </c>
      <c r="V388" t="str">
        <f>IF($B388="","",IF(R388="No Encompass Match","THEM",IF(R388="Not Mapped","Unable to Determine",IF(T388="SALES","Unable to Determine",IFERROR(INDEX('Master - US vs THEM'!$F:$F,MATCH(U388,'Master - US vs THEM'!$G:$G,0)),"No Territory Data")))))</f>
        <v>US</v>
      </c>
      <c r="W388" t="str">
        <f t="shared" si="26"/>
        <v>OK</v>
      </c>
      <c r="X388" t="str">
        <f t="shared" si="27"/>
        <v>US</v>
      </c>
    </row>
    <row r="389" spans="1:24" x14ac:dyDescent="0.2">
      <c r="A389">
        <v>388</v>
      </c>
      <c r="B389" t="s">
        <v>788</v>
      </c>
      <c r="C389" t="s">
        <v>789</v>
      </c>
      <c r="D389" t="s">
        <v>27</v>
      </c>
      <c r="E389" t="s">
        <v>790</v>
      </c>
      <c r="F389" t="s">
        <v>614</v>
      </c>
      <c r="G389" t="s">
        <v>791</v>
      </c>
      <c r="H389" t="s">
        <v>8</v>
      </c>
      <c r="I389" t="s">
        <v>71</v>
      </c>
      <c r="J389" t="s">
        <v>44</v>
      </c>
      <c r="K389" t="s">
        <v>44</v>
      </c>
      <c r="L389" t="s">
        <v>45</v>
      </c>
      <c r="M389">
        <v>1</v>
      </c>
      <c r="N389" t="s">
        <v>875</v>
      </c>
      <c r="O389" t="str">
        <f>IF($B389="","",IFERROR(IF(ISNUMBER(MATCH($K389,'Brand Family Territory (Enc)'!$A$2:$A$296,0)),$K389,""),""))</f>
        <v/>
      </c>
      <c r="P389" t="str">
        <f>IF($B389="","",IFERROR(INDEX('Brand Crosswalk'!$F$2:$F$200,MATCH($K389,'Brand Crosswalk'!$A$2:$A$200,0)),"Not in Crosswalk"))</f>
        <v>Mapped</v>
      </c>
      <c r="Q389" t="str">
        <f>IF($B389="","",IFERROR(INDEX('Brand Crosswalk'!$C$2:$C$200,MATCH($K389,'Brand Crosswalk'!$A$2:$A$200,0)),""))</f>
        <v>Dg Yuengling Inc</v>
      </c>
      <c r="R389" t="str">
        <f>IF($B389="","",IF(O389&lt;&gt;"",O389,IF(P389="Mapped",Q389,IF(P389="No Encompass Match","No Encompass Match",IFERROR(VLOOKUP(IF($K389="",$J389,$K389),'Brands (Enc)'!$C$2:$D$2699,2,FALSE),"Not Mapped")))))</f>
        <v>Dg Yuengling Inc</v>
      </c>
      <c r="S389" t="str">
        <f>IF($B389="","",IFERROR(VLOOKUP(VALUE($B389),'Customers Table (Enc)'!$A:$I,9,FALSE),"Not Found"))</f>
        <v>Sussex</v>
      </c>
      <c r="T389" t="str">
        <f t="shared" si="24"/>
        <v>SUSSEX</v>
      </c>
      <c r="U389" t="str">
        <f t="shared" si="25"/>
        <v>Dg Yuengling Inc|SUSSEX</v>
      </c>
      <c r="V389" t="str">
        <f>IF($B389="","",IF(R389="No Encompass Match","THEM",IF(R389="Not Mapped","Unable to Determine",IF(T389="SALES","Unable to Determine",IFERROR(INDEX('Master - US vs THEM'!$F:$F,MATCH(U389,'Master - US vs THEM'!$G:$G,0)),"No Territory Data")))))</f>
        <v>US</v>
      </c>
      <c r="W389" t="str">
        <f t="shared" si="26"/>
        <v>OK</v>
      </c>
      <c r="X389" t="str">
        <f t="shared" si="27"/>
        <v>US</v>
      </c>
    </row>
    <row r="390" spans="1:24" x14ac:dyDescent="0.2">
      <c r="A390">
        <v>389</v>
      </c>
      <c r="B390" t="s">
        <v>788</v>
      </c>
      <c r="C390" t="s">
        <v>789</v>
      </c>
      <c r="D390" t="s">
        <v>27</v>
      </c>
      <c r="E390" t="s">
        <v>790</v>
      </c>
      <c r="F390" t="s">
        <v>614</v>
      </c>
      <c r="G390" t="s">
        <v>791</v>
      </c>
      <c r="H390" t="s">
        <v>8</v>
      </c>
      <c r="I390" t="s">
        <v>71</v>
      </c>
      <c r="J390" t="s">
        <v>227</v>
      </c>
      <c r="K390" t="s">
        <v>209</v>
      </c>
      <c r="L390" t="s">
        <v>210</v>
      </c>
      <c r="M390">
        <v>1</v>
      </c>
      <c r="N390" t="s">
        <v>875</v>
      </c>
      <c r="O390" t="str">
        <f>IF($B390="","",IFERROR(IF(ISNUMBER(MATCH($K390,'Brand Family Territory (Enc)'!$A$2:$A$296,0)),$K390,""),""))</f>
        <v/>
      </c>
      <c r="P390" t="str">
        <f>IF($B390="","",IFERROR(INDEX('Brand Crosswalk'!$F$2:$F$200,MATCH($K390,'Brand Crosswalk'!$A$2:$A$200,0)),"Not in Crosswalk"))</f>
        <v>Mapped</v>
      </c>
      <c r="Q390" t="str">
        <f>IF($B390="","",IFERROR(INDEX('Brand Crosswalk'!$C$2:$C$200,MATCH($K390,'Brand Crosswalk'!$A$2:$A$200,0)),""))</f>
        <v>Cape May</v>
      </c>
      <c r="R390" t="str">
        <f>IF($B390="","",IF(O390&lt;&gt;"",O390,IF(P390="Mapped",Q390,IF(P390="No Encompass Match","No Encompass Match",IFERROR(VLOOKUP(IF($K390="",$J390,$K390),'Brands (Enc)'!$C$2:$D$2699,2,FALSE),"Not Mapped")))))</f>
        <v>Cape May</v>
      </c>
      <c r="S390" t="str">
        <f>IF($B390="","",IFERROR(VLOOKUP(VALUE($B390),'Customers Table (Enc)'!$A:$I,9,FALSE),"Not Found"))</f>
        <v>Sussex</v>
      </c>
      <c r="T390" t="str">
        <f t="shared" si="24"/>
        <v>SUSSEX</v>
      </c>
      <c r="U390" t="str">
        <f t="shared" si="25"/>
        <v>Cape May|SUSSEX</v>
      </c>
      <c r="V390" t="str">
        <f>IF($B390="","",IF(R390="No Encompass Match","THEM",IF(R390="Not Mapped","Unable to Determine",IF(T390="SALES","Unable to Determine",IFERROR(INDEX('Master - US vs THEM'!$F:$F,MATCH(U390,'Master - US vs THEM'!$G:$G,0)),"No Territory Data")))))</f>
        <v>US</v>
      </c>
      <c r="W390" t="str">
        <f t="shared" si="26"/>
        <v>OK</v>
      </c>
      <c r="X390" t="str">
        <f t="shared" si="27"/>
        <v>US</v>
      </c>
    </row>
    <row r="391" spans="1:24" x14ac:dyDescent="0.2">
      <c r="A391">
        <v>390</v>
      </c>
      <c r="B391" t="s">
        <v>788</v>
      </c>
      <c r="C391" t="s">
        <v>789</v>
      </c>
      <c r="D391" t="s">
        <v>27</v>
      </c>
      <c r="E391" t="s">
        <v>790</v>
      </c>
      <c r="F391" t="s">
        <v>614</v>
      </c>
      <c r="G391" t="s">
        <v>791</v>
      </c>
      <c r="H391" t="s">
        <v>8</v>
      </c>
      <c r="I391" t="s">
        <v>71</v>
      </c>
      <c r="J391" t="s">
        <v>792</v>
      </c>
      <c r="K391" t="s">
        <v>212</v>
      </c>
      <c r="L391" t="s">
        <v>88</v>
      </c>
      <c r="M391">
        <v>1</v>
      </c>
      <c r="N391" t="s">
        <v>21</v>
      </c>
      <c r="O391" t="str">
        <f>IF($B391="","",IFERROR(IF(ISNUMBER(MATCH($K391,'Brand Family Territory (Enc)'!$A$2:$A$296,0)),$K391,""),""))</f>
        <v/>
      </c>
      <c r="P391" t="str">
        <f>IF($B391="","",IFERROR(INDEX('Brand Crosswalk'!$F$2:$F$200,MATCH($K391,'Brand Crosswalk'!$A$2:$A$200,0)),"Not in Crosswalk"))</f>
        <v>Mapped</v>
      </c>
      <c r="Q391" t="str">
        <f>IF($B391="","",IFERROR(INDEX('Brand Crosswalk'!$C$2:$C$200,MATCH($K391,'Brand Crosswalk'!$A$2:$A$200,0)),""))</f>
        <v>Victory</v>
      </c>
      <c r="R391" t="str">
        <f>IF($B391="","",IF(O391&lt;&gt;"",O391,IF(P391="Mapped",Q391,IF(P391="No Encompass Match","No Encompass Match",IFERROR(VLOOKUP(IF($K391="",$J391,$K391),'Brands (Enc)'!$C$2:$D$2699,2,FALSE),"Not Mapped")))))</f>
        <v>Victory</v>
      </c>
      <c r="S391" t="str">
        <f>IF($B391="","",IFERROR(VLOOKUP(VALUE($B391),'Customers Table (Enc)'!$A:$I,9,FALSE),"Not Found"))</f>
        <v>Sussex</v>
      </c>
      <c r="T391" t="str">
        <f t="shared" si="24"/>
        <v>SUSSEX</v>
      </c>
      <c r="U391" t="str">
        <f t="shared" si="25"/>
        <v>Victory|SUSSEX</v>
      </c>
      <c r="V391" t="str">
        <f>IF($B391="","",IF(R391="No Encompass Match","THEM",IF(R391="Not Mapped","Unable to Determine",IF(T391="SALES","Unable to Determine",IFERROR(INDEX('Master - US vs THEM'!$F:$F,MATCH(U391,'Master - US vs THEM'!$G:$G,0)),"No Territory Data")))))</f>
        <v>THEM</v>
      </c>
      <c r="W391" t="str">
        <f t="shared" si="26"/>
        <v>OK</v>
      </c>
      <c r="X391" t="str">
        <f t="shared" si="27"/>
        <v>THEM</v>
      </c>
    </row>
    <row r="392" spans="1:24" x14ac:dyDescent="0.2">
      <c r="A392">
        <v>391</v>
      </c>
      <c r="B392" t="s">
        <v>2078</v>
      </c>
      <c r="C392" t="s">
        <v>2079</v>
      </c>
      <c r="D392" t="s">
        <v>81</v>
      </c>
      <c r="E392" t="s">
        <v>2080</v>
      </c>
      <c r="F392" t="s">
        <v>123</v>
      </c>
      <c r="G392" t="s">
        <v>2081</v>
      </c>
      <c r="H392" t="s">
        <v>8</v>
      </c>
      <c r="I392" t="s">
        <v>327</v>
      </c>
      <c r="J392" t="s">
        <v>181</v>
      </c>
      <c r="K392" t="s">
        <v>182</v>
      </c>
      <c r="L392" t="s">
        <v>24</v>
      </c>
      <c r="M392">
        <v>1</v>
      </c>
      <c r="N392" t="s">
        <v>875</v>
      </c>
      <c r="O392" t="str">
        <f>IF($B392="","",IFERROR(IF(ISNUMBER(MATCH($K392,'Brand Family Territory (Enc)'!$A$2:$A$296,0)),$K392,""),""))</f>
        <v/>
      </c>
      <c r="P392" t="str">
        <f>IF($B392="","",IFERROR(INDEX('Brand Crosswalk'!$F$2:$F$200,MATCH($K392,'Brand Crosswalk'!$A$2:$A$200,0)),"Not in Crosswalk"))</f>
        <v>Mapped</v>
      </c>
      <c r="Q392" t="str">
        <f>IF($B392="","",IFERROR(INDEX('Brand Crosswalk'!$C$2:$C$200,MATCH($K392,'Brand Crosswalk'!$A$2:$A$200,0)),""))</f>
        <v>Modelo Especial</v>
      </c>
      <c r="R392" t="str">
        <f>IF($B392="","",IF(O392&lt;&gt;"",O392,IF(P392="Mapped",Q392,IF(P392="No Encompass Match","No Encompass Match",IFERROR(VLOOKUP(IF($K392="",$J392,$K392),'Brands (Enc)'!$C$2:$D$2699,2,FALSE),"Not Mapped")))))</f>
        <v>Modelo Especial</v>
      </c>
      <c r="S392" t="str">
        <f>IF($B392="","",IFERROR(VLOOKUP(VALUE($B392),'Customers Table (Enc)'!$A:$I,9,FALSE),"Not Found"))</f>
        <v>Passaic</v>
      </c>
      <c r="T392" t="str">
        <f t="shared" si="24"/>
        <v>PASSAIC</v>
      </c>
      <c r="U392" t="str">
        <f t="shared" si="25"/>
        <v>Modelo Especial|PASSAIC</v>
      </c>
      <c r="V392" t="str">
        <f>IF($B392="","",IF(R392="No Encompass Match","THEM",IF(R392="Not Mapped","Unable to Determine",IF(T392="SALES","Unable to Determine",IFERROR(INDEX('Master - US vs THEM'!$F:$F,MATCH(U392,'Master - US vs THEM'!$G:$G,0)),"No Territory Data")))))</f>
        <v>US</v>
      </c>
      <c r="W392" t="str">
        <f t="shared" si="26"/>
        <v>OK</v>
      </c>
      <c r="X392" t="str">
        <f t="shared" si="27"/>
        <v>US</v>
      </c>
    </row>
    <row r="393" spans="1:24" x14ac:dyDescent="0.2">
      <c r="A393">
        <v>392</v>
      </c>
      <c r="B393" t="s">
        <v>2078</v>
      </c>
      <c r="C393" t="s">
        <v>2079</v>
      </c>
      <c r="D393" t="s">
        <v>81</v>
      </c>
      <c r="E393" t="s">
        <v>2080</v>
      </c>
      <c r="F393" t="s">
        <v>123</v>
      </c>
      <c r="G393" t="s">
        <v>2081</v>
      </c>
      <c r="H393" t="s">
        <v>8</v>
      </c>
      <c r="I393" t="s">
        <v>327</v>
      </c>
      <c r="J393" t="s">
        <v>165</v>
      </c>
      <c r="K393" t="s">
        <v>166</v>
      </c>
      <c r="L393" t="s">
        <v>141</v>
      </c>
      <c r="M393">
        <v>1</v>
      </c>
      <c r="N393" t="s">
        <v>875</v>
      </c>
      <c r="O393" t="str">
        <f>IF($B393="","",IFERROR(IF(ISNUMBER(MATCH($K393,'Brand Family Territory (Enc)'!$A$2:$A$296,0)),$K393,""),""))</f>
        <v>BLUE MOON</v>
      </c>
      <c r="P393" t="str">
        <f>IF($B393="","",IFERROR(INDEX('Brand Crosswalk'!$F$2:$F$200,MATCH($K393,'Brand Crosswalk'!$A$2:$A$200,0)),"Not in Crosswalk"))</f>
        <v>Not in Crosswalk</v>
      </c>
      <c r="Q393" t="str">
        <f>IF($B393="","",IFERROR(INDEX('Brand Crosswalk'!$C$2:$C$200,MATCH($K393,'Brand Crosswalk'!$A$2:$A$200,0)),""))</f>
        <v/>
      </c>
      <c r="R393" t="str">
        <f>IF($B393="","",IF(O393&lt;&gt;"",O393,IF(P393="Mapped",Q393,IF(P393="No Encompass Match","No Encompass Match",IFERROR(VLOOKUP(IF($K393="",$J393,$K393),'Brands (Enc)'!$C$2:$D$2699,2,FALSE),"Not Mapped")))))</f>
        <v>BLUE MOON</v>
      </c>
      <c r="S393" t="str">
        <f>IF($B393="","",IFERROR(VLOOKUP(VALUE($B393),'Customers Table (Enc)'!$A:$I,9,FALSE),"Not Found"))</f>
        <v>Passaic</v>
      </c>
      <c r="T393" t="str">
        <f t="shared" si="24"/>
        <v>PASSAIC</v>
      </c>
      <c r="U393" t="str">
        <f t="shared" si="25"/>
        <v>BLUE MOON|PASSAIC</v>
      </c>
      <c r="V393" t="str">
        <f>IF($B393="","",IF(R393="No Encompass Match","THEM",IF(R393="Not Mapped","Unable to Determine",IF(T393="SALES","Unable to Determine",IFERROR(INDEX('Master - US vs THEM'!$F:$F,MATCH(U393,'Master - US vs THEM'!$G:$G,0)),"No Territory Data")))))</f>
        <v>US</v>
      </c>
      <c r="W393" t="str">
        <f t="shared" si="26"/>
        <v>OK</v>
      </c>
      <c r="X393" t="str">
        <f t="shared" si="27"/>
        <v>US</v>
      </c>
    </row>
    <row r="394" spans="1:24" x14ac:dyDescent="0.2">
      <c r="A394">
        <v>393</v>
      </c>
      <c r="B394" t="s">
        <v>2074</v>
      </c>
      <c r="C394" t="s">
        <v>2075</v>
      </c>
      <c r="D394" t="s">
        <v>123</v>
      </c>
      <c r="E394" t="s">
        <v>2076</v>
      </c>
      <c r="F394" t="s">
        <v>872</v>
      </c>
      <c r="G394" t="s">
        <v>2077</v>
      </c>
      <c r="H394" t="s">
        <v>8</v>
      </c>
      <c r="I394" t="s">
        <v>327</v>
      </c>
      <c r="J394" t="s">
        <v>165</v>
      </c>
      <c r="K394" t="s">
        <v>166</v>
      </c>
      <c r="L394" t="s">
        <v>141</v>
      </c>
      <c r="M394">
        <v>1</v>
      </c>
      <c r="N394" t="s">
        <v>875</v>
      </c>
      <c r="O394" t="str">
        <f>IF($B394="","",IFERROR(IF(ISNUMBER(MATCH($K394,'Brand Family Territory (Enc)'!$A$2:$A$296,0)),$K394,""),""))</f>
        <v>BLUE MOON</v>
      </c>
      <c r="P394" t="str">
        <f>IF($B394="","",IFERROR(INDEX('Brand Crosswalk'!$F$2:$F$200,MATCH($K394,'Brand Crosswalk'!$A$2:$A$200,0)),"Not in Crosswalk"))</f>
        <v>Not in Crosswalk</v>
      </c>
      <c r="Q394" t="str">
        <f>IF($B394="","",IFERROR(INDEX('Brand Crosswalk'!$C$2:$C$200,MATCH($K394,'Brand Crosswalk'!$A$2:$A$200,0)),""))</f>
        <v/>
      </c>
      <c r="R394" t="str">
        <f>IF($B394="","",IF(O394&lt;&gt;"",O394,IF(P394="Mapped",Q394,IF(P394="No Encompass Match","No Encompass Match",IFERROR(VLOOKUP(IF($K394="",$J394,$K394),'Brands (Enc)'!$C$2:$D$2699,2,FALSE),"Not Mapped")))))</f>
        <v>BLUE MOON</v>
      </c>
      <c r="S394" t="str">
        <f>IF($B394="","",IFERROR(VLOOKUP(VALUE($B394),'Customers Table (Enc)'!$A:$I,9,FALSE),"Not Found"))</f>
        <v>Passaic</v>
      </c>
      <c r="T394" t="str">
        <f t="shared" si="24"/>
        <v>PASSAIC</v>
      </c>
      <c r="U394" t="str">
        <f t="shared" si="25"/>
        <v>BLUE MOON|PASSAIC</v>
      </c>
      <c r="V394" t="str">
        <f>IF($B394="","",IF(R394="No Encompass Match","THEM",IF(R394="Not Mapped","Unable to Determine",IF(T394="SALES","Unable to Determine",IFERROR(INDEX('Master - US vs THEM'!$F:$F,MATCH(U394,'Master - US vs THEM'!$G:$G,0)),"No Territory Data")))))</f>
        <v>US</v>
      </c>
      <c r="W394" t="str">
        <f t="shared" si="26"/>
        <v>OK</v>
      </c>
      <c r="X394" t="str">
        <f t="shared" si="27"/>
        <v>US</v>
      </c>
    </row>
    <row r="395" spans="1:24" x14ac:dyDescent="0.2">
      <c r="A395">
        <v>394</v>
      </c>
      <c r="B395" t="s">
        <v>2074</v>
      </c>
      <c r="C395" t="s">
        <v>2075</v>
      </c>
      <c r="D395" t="s">
        <v>123</v>
      </c>
      <c r="E395" t="s">
        <v>2076</v>
      </c>
      <c r="F395" t="s">
        <v>872</v>
      </c>
      <c r="G395" t="s">
        <v>2077</v>
      </c>
      <c r="H395" t="s">
        <v>8</v>
      </c>
      <c r="I395" t="s">
        <v>327</v>
      </c>
      <c r="J395" t="s">
        <v>181</v>
      </c>
      <c r="K395" t="s">
        <v>182</v>
      </c>
      <c r="L395" t="s">
        <v>24</v>
      </c>
      <c r="M395">
        <v>1</v>
      </c>
      <c r="N395" t="s">
        <v>875</v>
      </c>
      <c r="O395" t="str">
        <f>IF($B395="","",IFERROR(IF(ISNUMBER(MATCH($K395,'Brand Family Territory (Enc)'!$A$2:$A$296,0)),$K395,""),""))</f>
        <v/>
      </c>
      <c r="P395" t="str">
        <f>IF($B395="","",IFERROR(INDEX('Brand Crosswalk'!$F$2:$F$200,MATCH($K395,'Brand Crosswalk'!$A$2:$A$200,0)),"Not in Crosswalk"))</f>
        <v>Mapped</v>
      </c>
      <c r="Q395" t="str">
        <f>IF($B395="","",IFERROR(INDEX('Brand Crosswalk'!$C$2:$C$200,MATCH($K395,'Brand Crosswalk'!$A$2:$A$200,0)),""))</f>
        <v>Modelo Especial</v>
      </c>
      <c r="R395" t="str">
        <f>IF($B395="","",IF(O395&lt;&gt;"",O395,IF(P395="Mapped",Q395,IF(P395="No Encompass Match","No Encompass Match",IFERROR(VLOOKUP(IF($K395="",$J395,$K395),'Brands (Enc)'!$C$2:$D$2699,2,FALSE),"Not Mapped")))))</f>
        <v>Modelo Especial</v>
      </c>
      <c r="S395" t="str">
        <f>IF($B395="","",IFERROR(VLOOKUP(VALUE($B395),'Customers Table (Enc)'!$A:$I,9,FALSE),"Not Found"))</f>
        <v>Passaic</v>
      </c>
      <c r="T395" t="str">
        <f t="shared" si="24"/>
        <v>PASSAIC</v>
      </c>
      <c r="U395" t="str">
        <f t="shared" si="25"/>
        <v>Modelo Especial|PASSAIC</v>
      </c>
      <c r="V395" t="str">
        <f>IF($B395="","",IF(R395="No Encompass Match","THEM",IF(R395="Not Mapped","Unable to Determine",IF(T395="SALES","Unable to Determine",IFERROR(INDEX('Master - US vs THEM'!$F:$F,MATCH(U395,'Master - US vs THEM'!$G:$G,0)),"No Territory Data")))))</f>
        <v>US</v>
      </c>
      <c r="W395" t="str">
        <f t="shared" si="26"/>
        <v>OK</v>
      </c>
      <c r="X395" t="str">
        <f t="shared" si="27"/>
        <v>US</v>
      </c>
    </row>
    <row r="396" spans="1:24" x14ac:dyDescent="0.2">
      <c r="A396">
        <v>395</v>
      </c>
      <c r="B396" t="s">
        <v>2074</v>
      </c>
      <c r="C396" t="s">
        <v>2075</v>
      </c>
      <c r="D396" t="s">
        <v>123</v>
      </c>
      <c r="E396" t="s">
        <v>2076</v>
      </c>
      <c r="F396" t="s">
        <v>872</v>
      </c>
      <c r="G396" t="s">
        <v>2077</v>
      </c>
      <c r="H396" t="s">
        <v>8</v>
      </c>
      <c r="I396" t="s">
        <v>327</v>
      </c>
      <c r="J396" t="s">
        <v>333</v>
      </c>
      <c r="K396" t="s">
        <v>168</v>
      </c>
      <c r="L396" t="s">
        <v>24</v>
      </c>
      <c r="M396">
        <v>1</v>
      </c>
      <c r="N396" t="s">
        <v>875</v>
      </c>
      <c r="O396" t="str">
        <f>IF($B396="","",IFERROR(IF(ISNUMBER(MATCH($K396,'Brand Family Territory (Enc)'!$A$2:$A$296,0)),$K396,""),""))</f>
        <v>MODELO ORO</v>
      </c>
      <c r="P396" t="str">
        <f>IF($B396="","",IFERROR(INDEX('Brand Crosswalk'!$F$2:$F$200,MATCH($K396,'Brand Crosswalk'!$A$2:$A$200,0)),"Not in Crosswalk"))</f>
        <v>Not in Crosswalk</v>
      </c>
      <c r="Q396" t="str">
        <f>IF($B396="","",IFERROR(INDEX('Brand Crosswalk'!$C$2:$C$200,MATCH($K396,'Brand Crosswalk'!$A$2:$A$200,0)),""))</f>
        <v/>
      </c>
      <c r="R396" t="str">
        <f>IF($B396="","",IF(O396&lt;&gt;"",O396,IF(P396="Mapped",Q396,IF(P396="No Encompass Match","No Encompass Match",IFERROR(VLOOKUP(IF($K396="",$J396,$K396),'Brands (Enc)'!$C$2:$D$2699,2,FALSE),"Not Mapped")))))</f>
        <v>MODELO ORO</v>
      </c>
      <c r="S396" t="str">
        <f>IF($B396="","",IFERROR(VLOOKUP(VALUE($B396),'Customers Table (Enc)'!$A:$I,9,FALSE),"Not Found"))</f>
        <v>Passaic</v>
      </c>
      <c r="T396" t="str">
        <f t="shared" si="24"/>
        <v>PASSAIC</v>
      </c>
      <c r="U396" t="str">
        <f t="shared" si="25"/>
        <v>MODELO ORO|PASSAIC</v>
      </c>
      <c r="V396" t="str">
        <f>IF($B396="","",IF(R396="No Encompass Match","THEM",IF(R396="Not Mapped","Unable to Determine",IF(T396="SALES","Unable to Determine",IFERROR(INDEX('Master - US vs THEM'!$F:$F,MATCH(U396,'Master - US vs THEM'!$G:$G,0)),"No Territory Data")))))</f>
        <v>US</v>
      </c>
      <c r="W396" t="str">
        <f t="shared" si="26"/>
        <v>OK</v>
      </c>
      <c r="X396" t="str">
        <f t="shared" si="27"/>
        <v>US</v>
      </c>
    </row>
    <row r="397" spans="1:24" x14ac:dyDescent="0.2">
      <c r="A397">
        <v>396</v>
      </c>
      <c r="B397" t="s">
        <v>2074</v>
      </c>
      <c r="C397" t="s">
        <v>2075</v>
      </c>
      <c r="D397" t="s">
        <v>123</v>
      </c>
      <c r="E397" t="s">
        <v>2076</v>
      </c>
      <c r="F397" t="s">
        <v>872</v>
      </c>
      <c r="G397" t="s">
        <v>2077</v>
      </c>
      <c r="H397" t="s">
        <v>8</v>
      </c>
      <c r="I397" t="s">
        <v>327</v>
      </c>
      <c r="J397" t="s">
        <v>144</v>
      </c>
      <c r="K397" t="s">
        <v>145</v>
      </c>
      <c r="L397" t="s">
        <v>141</v>
      </c>
      <c r="M397">
        <v>1</v>
      </c>
      <c r="N397" t="s">
        <v>875</v>
      </c>
      <c r="O397" t="str">
        <f>IF($B397="","",IFERROR(IF(ISNUMBER(MATCH($K397,'Brand Family Territory (Enc)'!$A$2:$A$296,0)),$K397,""),""))</f>
        <v>COORS LIGHT</v>
      </c>
      <c r="P397" t="str">
        <f>IF($B397="","",IFERROR(INDEX('Brand Crosswalk'!$F$2:$F$200,MATCH($K397,'Brand Crosswalk'!$A$2:$A$200,0)),"Not in Crosswalk"))</f>
        <v>Not in Crosswalk</v>
      </c>
      <c r="Q397" t="str">
        <f>IF($B397="","",IFERROR(INDEX('Brand Crosswalk'!$C$2:$C$200,MATCH($K397,'Brand Crosswalk'!$A$2:$A$200,0)),""))</f>
        <v/>
      </c>
      <c r="R397" t="str">
        <f>IF($B397="","",IF(O397&lt;&gt;"",O397,IF(P397="Mapped",Q397,IF(P397="No Encompass Match","No Encompass Match",IFERROR(VLOOKUP(IF($K397="",$J397,$K397),'Brands (Enc)'!$C$2:$D$2699,2,FALSE),"Not Mapped")))))</f>
        <v>COORS LIGHT</v>
      </c>
      <c r="S397" t="str">
        <f>IF($B397="","",IFERROR(VLOOKUP(VALUE($B397),'Customers Table (Enc)'!$A:$I,9,FALSE),"Not Found"))</f>
        <v>Passaic</v>
      </c>
      <c r="T397" t="str">
        <f t="shared" si="24"/>
        <v>PASSAIC</v>
      </c>
      <c r="U397" t="str">
        <f t="shared" si="25"/>
        <v>COORS LIGHT|PASSAIC</v>
      </c>
      <c r="V397" t="str">
        <f>IF($B397="","",IF(R397="No Encompass Match","THEM",IF(R397="Not Mapped","Unable to Determine",IF(T397="SALES","Unable to Determine",IFERROR(INDEX('Master - US vs THEM'!$F:$F,MATCH(U397,'Master - US vs THEM'!$G:$G,0)),"No Territory Data")))))</f>
        <v>US</v>
      </c>
      <c r="W397" t="str">
        <f t="shared" si="26"/>
        <v>OK</v>
      </c>
      <c r="X397" t="str">
        <f t="shared" si="27"/>
        <v>US</v>
      </c>
    </row>
    <row r="398" spans="1:24" x14ac:dyDescent="0.2">
      <c r="A398">
        <v>397</v>
      </c>
      <c r="B398" t="s">
        <v>2070</v>
      </c>
      <c r="C398" t="s">
        <v>2071</v>
      </c>
      <c r="D398" t="s">
        <v>48</v>
      </c>
      <c r="E398" t="s">
        <v>2072</v>
      </c>
      <c r="F398" t="s">
        <v>621</v>
      </c>
      <c r="G398" t="s">
        <v>2073</v>
      </c>
      <c r="H398" t="s">
        <v>8</v>
      </c>
      <c r="I398" t="s">
        <v>85</v>
      </c>
      <c r="J398" t="s">
        <v>20</v>
      </c>
      <c r="K398" t="s">
        <v>20</v>
      </c>
      <c r="L398" t="s">
        <v>20</v>
      </c>
      <c r="M398">
        <v>1</v>
      </c>
      <c r="N398" t="s">
        <v>875</v>
      </c>
      <c r="O398" t="str">
        <f>IF($B398="","",IFERROR(IF(ISNUMBER(MATCH($K398,'Brand Family Territory (Enc)'!$A$2:$A$296,0)),$K398,""),""))</f>
        <v/>
      </c>
      <c r="P398" t="str">
        <f>IF($B398="","",IFERROR(INDEX('Brand Crosswalk'!$F$2:$F$200,MATCH($K398,'Brand Crosswalk'!$A$2:$A$200,0)),"Not in Crosswalk"))</f>
        <v>Mapped</v>
      </c>
      <c r="Q398" t="str">
        <f>IF($B398="","",IFERROR(INDEX('Brand Crosswalk'!$C$2:$C$200,MATCH($K398,'Brand Crosswalk'!$A$2:$A$200,0)),""))</f>
        <v>Heineken USA</v>
      </c>
      <c r="R398" t="str">
        <f>IF($B398="","",IF(O398&lt;&gt;"",O398,IF(P398="Mapped",Q398,IF(P398="No Encompass Match","No Encompass Match",IFERROR(VLOOKUP(IF($K398="",$J398,$K398),'Brands (Enc)'!$C$2:$D$2699,2,FALSE),"Not Mapped")))))</f>
        <v>Heineken USA</v>
      </c>
      <c r="S398" t="str">
        <f>IF($B398="","",IFERROR(VLOOKUP(VALUE($B398),'Customers Table (Enc)'!$A:$I,9,FALSE),"Not Found"))</f>
        <v>Bergen</v>
      </c>
      <c r="T398" t="str">
        <f t="shared" si="24"/>
        <v>BERGEN</v>
      </c>
      <c r="U398" t="str">
        <f t="shared" si="25"/>
        <v>Heineken USA|BERGEN</v>
      </c>
      <c r="V398" t="str">
        <f>IF($B398="","",IF(R398="No Encompass Match","THEM",IF(R398="Not Mapped","Unable to Determine",IF(T398="SALES","Unable to Determine",IFERROR(INDEX('Master - US vs THEM'!$F:$F,MATCH(U398,'Master - US vs THEM'!$G:$G,0)),"No Territory Data")))))</f>
        <v>US</v>
      </c>
      <c r="W398" t="str">
        <f t="shared" si="26"/>
        <v>OK</v>
      </c>
      <c r="X398" t="str">
        <f t="shared" si="27"/>
        <v>US</v>
      </c>
    </row>
    <row r="399" spans="1:24" x14ac:dyDescent="0.2">
      <c r="A399">
        <v>398</v>
      </c>
      <c r="B399" t="s">
        <v>2070</v>
      </c>
      <c r="C399" t="s">
        <v>2071</v>
      </c>
      <c r="D399" t="s">
        <v>48</v>
      </c>
      <c r="E399" t="s">
        <v>2072</v>
      </c>
      <c r="F399" t="s">
        <v>621</v>
      </c>
      <c r="G399" t="s">
        <v>2073</v>
      </c>
      <c r="H399" t="s">
        <v>8</v>
      </c>
      <c r="I399" t="s">
        <v>85</v>
      </c>
      <c r="J399" t="s">
        <v>144</v>
      </c>
      <c r="K399" t="s">
        <v>145</v>
      </c>
      <c r="L399" t="s">
        <v>141</v>
      </c>
      <c r="M399">
        <v>1</v>
      </c>
      <c r="N399" t="s">
        <v>875</v>
      </c>
      <c r="O399" t="str">
        <f>IF($B399="","",IFERROR(IF(ISNUMBER(MATCH($K399,'Brand Family Territory (Enc)'!$A$2:$A$296,0)),$K399,""),""))</f>
        <v>COORS LIGHT</v>
      </c>
      <c r="P399" t="str">
        <f>IF($B399="","",IFERROR(INDEX('Brand Crosswalk'!$F$2:$F$200,MATCH($K399,'Brand Crosswalk'!$A$2:$A$200,0)),"Not in Crosswalk"))</f>
        <v>Not in Crosswalk</v>
      </c>
      <c r="Q399" t="str">
        <f>IF($B399="","",IFERROR(INDEX('Brand Crosswalk'!$C$2:$C$200,MATCH($K399,'Brand Crosswalk'!$A$2:$A$200,0)),""))</f>
        <v/>
      </c>
      <c r="R399" t="str">
        <f>IF($B399="","",IF(O399&lt;&gt;"",O399,IF(P399="Mapped",Q399,IF(P399="No Encompass Match","No Encompass Match",IFERROR(VLOOKUP(IF($K399="",$J399,$K399),'Brands (Enc)'!$C$2:$D$2699,2,FALSE),"Not Mapped")))))</f>
        <v>COORS LIGHT</v>
      </c>
      <c r="S399" t="str">
        <f>IF($B399="","",IFERROR(VLOOKUP(VALUE($B399),'Customers Table (Enc)'!$A:$I,9,FALSE),"Not Found"))</f>
        <v>Bergen</v>
      </c>
      <c r="T399" t="str">
        <f t="shared" si="24"/>
        <v>BERGEN</v>
      </c>
      <c r="U399" t="str">
        <f t="shared" si="25"/>
        <v>COORS LIGHT|BERGEN</v>
      </c>
      <c r="V399" t="str">
        <f>IF($B399="","",IF(R399="No Encompass Match","THEM",IF(R399="Not Mapped","Unable to Determine",IF(T399="SALES","Unable to Determine",IFERROR(INDEX('Master - US vs THEM'!$F:$F,MATCH(U399,'Master - US vs THEM'!$G:$G,0)),"No Territory Data")))))</f>
        <v>US</v>
      </c>
      <c r="W399" t="str">
        <f t="shared" si="26"/>
        <v>OK</v>
      </c>
      <c r="X399" t="str">
        <f t="shared" si="27"/>
        <v>US</v>
      </c>
    </row>
    <row r="400" spans="1:24" x14ac:dyDescent="0.2">
      <c r="A400">
        <v>399</v>
      </c>
      <c r="B400" t="s">
        <v>2070</v>
      </c>
      <c r="C400" t="s">
        <v>2071</v>
      </c>
      <c r="D400" t="s">
        <v>48</v>
      </c>
      <c r="E400" t="s">
        <v>2072</v>
      </c>
      <c r="F400" t="s">
        <v>621</v>
      </c>
      <c r="G400" t="s">
        <v>2073</v>
      </c>
      <c r="H400" t="s">
        <v>8</v>
      </c>
      <c r="I400" t="s">
        <v>85</v>
      </c>
      <c r="J400" t="s">
        <v>142</v>
      </c>
      <c r="K400" t="s">
        <v>143</v>
      </c>
      <c r="L400" t="s">
        <v>141</v>
      </c>
      <c r="M400">
        <v>1</v>
      </c>
      <c r="N400" t="s">
        <v>875</v>
      </c>
      <c r="O400" t="str">
        <f>IF($B400="","",IFERROR(IF(ISNUMBER(MATCH($K400,'Brand Family Territory (Enc)'!$A$2:$A$296,0)),$K400,""),""))</f>
        <v/>
      </c>
      <c r="P400" t="str">
        <f>IF($B400="","",IFERROR(INDEX('Brand Crosswalk'!$F$2:$F$200,MATCH($K400,'Brand Crosswalk'!$A$2:$A$200,0)),"Not in Crosswalk"))</f>
        <v>Mapped</v>
      </c>
      <c r="Q400" t="str">
        <f>IF($B400="","",IFERROR(INDEX('Brand Crosswalk'!$C$2:$C$200,MATCH($K400,'Brand Crosswalk'!$A$2:$A$200,0)),""))</f>
        <v>Lite</v>
      </c>
      <c r="R400" t="str">
        <f>IF($B400="","",IF(O400&lt;&gt;"",O400,IF(P400="Mapped",Q400,IF(P400="No Encompass Match","No Encompass Match",IFERROR(VLOOKUP(IF($K400="",$J400,$K400),'Brands (Enc)'!$C$2:$D$2699,2,FALSE),"Not Mapped")))))</f>
        <v>Lite</v>
      </c>
      <c r="S400" t="str">
        <f>IF($B400="","",IFERROR(VLOOKUP(VALUE($B400),'Customers Table (Enc)'!$A:$I,9,FALSE),"Not Found"))</f>
        <v>Bergen</v>
      </c>
      <c r="T400" t="str">
        <f t="shared" si="24"/>
        <v>BERGEN</v>
      </c>
      <c r="U400" t="str">
        <f t="shared" si="25"/>
        <v>Lite|BERGEN</v>
      </c>
      <c r="V400" t="str">
        <f>IF($B400="","",IF(R400="No Encompass Match","THEM",IF(R400="Not Mapped","Unable to Determine",IF(T400="SALES","Unable to Determine",IFERROR(INDEX('Master - US vs THEM'!$F:$F,MATCH(U400,'Master - US vs THEM'!$G:$G,0)),"No Territory Data")))))</f>
        <v>US</v>
      </c>
      <c r="W400" t="str">
        <f t="shared" si="26"/>
        <v>OK</v>
      </c>
      <c r="X400" t="str">
        <f t="shared" si="27"/>
        <v>US</v>
      </c>
    </row>
    <row r="401" spans="1:24" x14ac:dyDescent="0.2">
      <c r="A401">
        <v>400</v>
      </c>
      <c r="B401" t="s">
        <v>2070</v>
      </c>
      <c r="C401" t="s">
        <v>2071</v>
      </c>
      <c r="D401" t="s">
        <v>48</v>
      </c>
      <c r="E401" t="s">
        <v>2072</v>
      </c>
      <c r="F401" t="s">
        <v>621</v>
      </c>
      <c r="G401" t="s">
        <v>2073</v>
      </c>
      <c r="H401" t="s">
        <v>8</v>
      </c>
      <c r="I401" t="s">
        <v>85</v>
      </c>
      <c r="J401" t="s">
        <v>44</v>
      </c>
      <c r="K401" t="s">
        <v>44</v>
      </c>
      <c r="L401" t="s">
        <v>45</v>
      </c>
      <c r="M401">
        <v>1</v>
      </c>
      <c r="N401" t="s">
        <v>875</v>
      </c>
      <c r="O401" t="str">
        <f>IF($B401="","",IFERROR(IF(ISNUMBER(MATCH($K401,'Brand Family Territory (Enc)'!$A$2:$A$296,0)),$K401,""),""))</f>
        <v/>
      </c>
      <c r="P401" t="str">
        <f>IF($B401="","",IFERROR(INDEX('Brand Crosswalk'!$F$2:$F$200,MATCH($K401,'Brand Crosswalk'!$A$2:$A$200,0)),"Not in Crosswalk"))</f>
        <v>Mapped</v>
      </c>
      <c r="Q401" t="str">
        <f>IF($B401="","",IFERROR(INDEX('Brand Crosswalk'!$C$2:$C$200,MATCH($K401,'Brand Crosswalk'!$A$2:$A$200,0)),""))</f>
        <v>Dg Yuengling Inc</v>
      </c>
      <c r="R401" t="str">
        <f>IF($B401="","",IF(O401&lt;&gt;"",O401,IF(P401="Mapped",Q401,IF(P401="No Encompass Match","No Encompass Match",IFERROR(VLOOKUP(IF($K401="",$J401,$K401),'Brands (Enc)'!$C$2:$D$2699,2,FALSE),"Not Mapped")))))</f>
        <v>Dg Yuengling Inc</v>
      </c>
      <c r="S401" t="str">
        <f>IF($B401="","",IFERROR(VLOOKUP(VALUE($B401),'Customers Table (Enc)'!$A:$I,9,FALSE),"Not Found"))</f>
        <v>Bergen</v>
      </c>
      <c r="T401" t="str">
        <f t="shared" si="24"/>
        <v>BERGEN</v>
      </c>
      <c r="U401" t="str">
        <f t="shared" si="25"/>
        <v>Dg Yuengling Inc|BERGEN</v>
      </c>
      <c r="V401" t="str">
        <f>IF($B401="","",IF(R401="No Encompass Match","THEM",IF(R401="Not Mapped","Unable to Determine",IF(T401="SALES","Unable to Determine",IFERROR(INDEX('Master - US vs THEM'!$F:$F,MATCH(U401,'Master - US vs THEM'!$G:$G,0)),"No Territory Data")))))</f>
        <v>US</v>
      </c>
      <c r="W401" t="str">
        <f t="shared" si="26"/>
        <v>OK</v>
      </c>
      <c r="X401" t="str">
        <f t="shared" si="27"/>
        <v>US</v>
      </c>
    </row>
    <row r="402" spans="1:24" x14ac:dyDescent="0.2">
      <c r="A402">
        <v>401</v>
      </c>
      <c r="B402" t="s">
        <v>2070</v>
      </c>
      <c r="C402" t="s">
        <v>2071</v>
      </c>
      <c r="D402" t="s">
        <v>48</v>
      </c>
      <c r="E402" t="s">
        <v>2072</v>
      </c>
      <c r="F402" t="s">
        <v>621</v>
      </c>
      <c r="G402" t="s">
        <v>2073</v>
      </c>
      <c r="H402" t="s">
        <v>8</v>
      </c>
      <c r="I402" t="s">
        <v>85</v>
      </c>
      <c r="J402" t="s">
        <v>165</v>
      </c>
      <c r="K402" t="s">
        <v>166</v>
      </c>
      <c r="L402" t="s">
        <v>141</v>
      </c>
      <c r="M402">
        <v>1</v>
      </c>
      <c r="N402" t="s">
        <v>875</v>
      </c>
      <c r="O402" t="str">
        <f>IF($B402="","",IFERROR(IF(ISNUMBER(MATCH($K402,'Brand Family Territory (Enc)'!$A$2:$A$296,0)),$K402,""),""))</f>
        <v>BLUE MOON</v>
      </c>
      <c r="P402" t="str">
        <f>IF($B402="","",IFERROR(INDEX('Brand Crosswalk'!$F$2:$F$200,MATCH($K402,'Brand Crosswalk'!$A$2:$A$200,0)),"Not in Crosswalk"))</f>
        <v>Not in Crosswalk</v>
      </c>
      <c r="Q402" t="str">
        <f>IF($B402="","",IFERROR(INDEX('Brand Crosswalk'!$C$2:$C$200,MATCH($K402,'Brand Crosswalk'!$A$2:$A$200,0)),""))</f>
        <v/>
      </c>
      <c r="R402" t="str">
        <f>IF($B402="","",IF(O402&lt;&gt;"",O402,IF(P402="Mapped",Q402,IF(P402="No Encompass Match","No Encompass Match",IFERROR(VLOOKUP(IF($K402="",$J402,$K402),'Brands (Enc)'!$C$2:$D$2699,2,FALSE),"Not Mapped")))))</f>
        <v>BLUE MOON</v>
      </c>
      <c r="S402" t="str">
        <f>IF($B402="","",IFERROR(VLOOKUP(VALUE($B402),'Customers Table (Enc)'!$A:$I,9,FALSE),"Not Found"))</f>
        <v>Bergen</v>
      </c>
      <c r="T402" t="str">
        <f t="shared" si="24"/>
        <v>BERGEN</v>
      </c>
      <c r="U402" t="str">
        <f t="shared" si="25"/>
        <v>BLUE MOON|BERGEN</v>
      </c>
      <c r="V402" t="str">
        <f>IF($B402="","",IF(R402="No Encompass Match","THEM",IF(R402="Not Mapped","Unable to Determine",IF(T402="SALES","Unable to Determine",IFERROR(INDEX('Master - US vs THEM'!$F:$F,MATCH(U402,'Master - US vs THEM'!$G:$G,0)),"No Territory Data")))))</f>
        <v>US</v>
      </c>
      <c r="W402" t="str">
        <f t="shared" si="26"/>
        <v>OK</v>
      </c>
      <c r="X402" t="str">
        <f t="shared" si="27"/>
        <v>US</v>
      </c>
    </row>
    <row r="403" spans="1:24" x14ac:dyDescent="0.2">
      <c r="A403">
        <v>402</v>
      </c>
      <c r="B403" t="s">
        <v>2070</v>
      </c>
      <c r="C403" t="s">
        <v>2071</v>
      </c>
      <c r="D403" t="s">
        <v>48</v>
      </c>
      <c r="E403" t="s">
        <v>2072</v>
      </c>
      <c r="F403" t="s">
        <v>621</v>
      </c>
      <c r="G403" t="s">
        <v>2073</v>
      </c>
      <c r="H403" t="s">
        <v>8</v>
      </c>
      <c r="I403" t="s">
        <v>85</v>
      </c>
      <c r="J403" t="s">
        <v>342</v>
      </c>
      <c r="K403" t="s">
        <v>343</v>
      </c>
      <c r="L403" t="s">
        <v>155</v>
      </c>
      <c r="M403">
        <v>1</v>
      </c>
      <c r="N403" t="s">
        <v>875</v>
      </c>
      <c r="O403" t="str">
        <f>IF($B403="","",IFERROR(IF(ISNUMBER(MATCH($K403,'Brand Family Territory (Enc)'!$A$2:$A$296,0)),$K403,""),""))</f>
        <v>ANGRY ORCHARD</v>
      </c>
      <c r="P403" t="str">
        <f>IF($B403="","",IFERROR(INDEX('Brand Crosswalk'!$F$2:$F$200,MATCH($K403,'Brand Crosswalk'!$A$2:$A$200,0)),"Not in Crosswalk"))</f>
        <v>Not in Crosswalk</v>
      </c>
      <c r="Q403" t="str">
        <f>IF($B403="","",IFERROR(INDEX('Brand Crosswalk'!$C$2:$C$200,MATCH($K403,'Brand Crosswalk'!$A$2:$A$200,0)),""))</f>
        <v/>
      </c>
      <c r="R403" t="str">
        <f>IF($B403="","",IF(O403&lt;&gt;"",O403,IF(P403="Mapped",Q403,IF(P403="No Encompass Match","No Encompass Match",IFERROR(VLOOKUP(IF($K403="",$J403,$K403),'Brands (Enc)'!$C$2:$D$2699,2,FALSE),"Not Mapped")))))</f>
        <v>ANGRY ORCHARD</v>
      </c>
      <c r="S403" t="str">
        <f>IF($B403="","",IFERROR(VLOOKUP(VALUE($B403),'Customers Table (Enc)'!$A:$I,9,FALSE),"Not Found"))</f>
        <v>Bergen</v>
      </c>
      <c r="T403" t="str">
        <f t="shared" si="24"/>
        <v>BERGEN</v>
      </c>
      <c r="U403" t="str">
        <f t="shared" si="25"/>
        <v>ANGRY ORCHARD|BERGEN</v>
      </c>
      <c r="V403" t="str">
        <f>IF($B403="","",IF(R403="No Encompass Match","THEM",IF(R403="Not Mapped","Unable to Determine",IF(T403="SALES","Unable to Determine",IFERROR(INDEX('Master - US vs THEM'!$F:$F,MATCH(U403,'Master - US vs THEM'!$G:$G,0)),"No Territory Data")))))</f>
        <v>US</v>
      </c>
      <c r="W403" t="str">
        <f t="shared" si="26"/>
        <v>OK</v>
      </c>
      <c r="X403" t="str">
        <f t="shared" si="27"/>
        <v>US</v>
      </c>
    </row>
    <row r="404" spans="1:24" x14ac:dyDescent="0.2">
      <c r="A404">
        <v>403</v>
      </c>
      <c r="B404" t="s">
        <v>2070</v>
      </c>
      <c r="C404" t="s">
        <v>2071</v>
      </c>
      <c r="D404" t="s">
        <v>48</v>
      </c>
      <c r="E404" t="s">
        <v>2072</v>
      </c>
      <c r="F404" t="s">
        <v>621</v>
      </c>
      <c r="G404" t="s">
        <v>2073</v>
      </c>
      <c r="H404" t="s">
        <v>8</v>
      </c>
      <c r="I404" t="s">
        <v>85</v>
      </c>
      <c r="J404" t="s">
        <v>535</v>
      </c>
      <c r="K404" t="s">
        <v>358</v>
      </c>
      <c r="L404" t="s">
        <v>155</v>
      </c>
      <c r="M404">
        <v>1</v>
      </c>
      <c r="N404" t="s">
        <v>875</v>
      </c>
      <c r="O404" t="str">
        <f>IF($B404="","",IFERROR(IF(ISNUMBER(MATCH($K404,'Brand Family Territory (Enc)'!$A$2:$A$296,0)),$K404,""),""))</f>
        <v/>
      </c>
      <c r="P404" t="str">
        <f>IF($B404="","",IFERROR(INDEX('Brand Crosswalk'!$F$2:$F$200,MATCH($K404,'Brand Crosswalk'!$A$2:$A$200,0)),"Not in Crosswalk"))</f>
        <v>Mapped</v>
      </c>
      <c r="Q404" t="str">
        <f>IF($B404="","",IFERROR(INDEX('Brand Crosswalk'!$C$2:$C$200,MATCH($K404,'Brand Crosswalk'!$A$2:$A$200,0)),""))</f>
        <v>Samuel Adams</v>
      </c>
      <c r="R404" t="str">
        <f>IF($B404="","",IF(O404&lt;&gt;"",O404,IF(P404="Mapped",Q404,IF(P404="No Encompass Match","No Encompass Match",IFERROR(VLOOKUP(IF($K404="",$J404,$K404),'Brands (Enc)'!$C$2:$D$2699,2,FALSE),"Not Mapped")))))</f>
        <v>Samuel Adams</v>
      </c>
      <c r="S404" t="str">
        <f>IF($B404="","",IFERROR(VLOOKUP(VALUE($B404),'Customers Table (Enc)'!$A:$I,9,FALSE),"Not Found"))</f>
        <v>Bergen</v>
      </c>
      <c r="T404" t="str">
        <f t="shared" si="24"/>
        <v>BERGEN</v>
      </c>
      <c r="U404" t="str">
        <f t="shared" si="25"/>
        <v>Samuel Adams|BERGEN</v>
      </c>
      <c r="V404" t="str">
        <f>IF($B404="","",IF(R404="No Encompass Match","THEM",IF(R404="Not Mapped","Unable to Determine",IF(T404="SALES","Unable to Determine",IFERROR(INDEX('Master - US vs THEM'!$F:$F,MATCH(U404,'Master - US vs THEM'!$G:$G,0)),"No Territory Data")))))</f>
        <v>US</v>
      </c>
      <c r="W404" t="str">
        <f t="shared" si="26"/>
        <v>OK</v>
      </c>
      <c r="X404" t="str">
        <f t="shared" si="27"/>
        <v>US</v>
      </c>
    </row>
    <row r="405" spans="1:24" x14ac:dyDescent="0.2">
      <c r="A405">
        <v>404</v>
      </c>
      <c r="B405" t="s">
        <v>2066</v>
      </c>
      <c r="C405" t="s">
        <v>2067</v>
      </c>
      <c r="D405" t="s">
        <v>48</v>
      </c>
      <c r="E405" t="s">
        <v>2068</v>
      </c>
      <c r="F405" t="s">
        <v>280</v>
      </c>
      <c r="G405" t="s">
        <v>2069</v>
      </c>
      <c r="H405" t="s">
        <v>8</v>
      </c>
      <c r="I405" t="s">
        <v>713</v>
      </c>
      <c r="J405" t="s">
        <v>227</v>
      </c>
      <c r="K405" t="s">
        <v>209</v>
      </c>
      <c r="L405" t="s">
        <v>210</v>
      </c>
      <c r="M405">
        <v>1</v>
      </c>
      <c r="N405" t="s">
        <v>875</v>
      </c>
      <c r="O405" t="str">
        <f>IF($B405="","",IFERROR(IF(ISNUMBER(MATCH($K405,'Brand Family Territory (Enc)'!$A$2:$A$296,0)),$K405,""),""))</f>
        <v/>
      </c>
      <c r="P405" t="str">
        <f>IF($B405="","",IFERROR(INDEX('Brand Crosswalk'!$F$2:$F$200,MATCH($K405,'Brand Crosswalk'!$A$2:$A$200,0)),"Not in Crosswalk"))</f>
        <v>Mapped</v>
      </c>
      <c r="Q405" t="str">
        <f>IF($B405="","",IFERROR(INDEX('Brand Crosswalk'!$C$2:$C$200,MATCH($K405,'Brand Crosswalk'!$A$2:$A$200,0)),""))</f>
        <v>Cape May</v>
      </c>
      <c r="R405" t="str">
        <f>IF($B405="","",IF(O405&lt;&gt;"",O405,IF(P405="Mapped",Q405,IF(P405="No Encompass Match","No Encompass Match",IFERROR(VLOOKUP(IF($K405="",$J405,$K405),'Brands (Enc)'!$C$2:$D$2699,2,FALSE),"Not Mapped")))))</f>
        <v>Cape May</v>
      </c>
      <c r="S405" t="str">
        <f>IF($B405="","",IFERROR(VLOOKUP(VALUE($B405),'Customers Table (Enc)'!$A:$I,9,FALSE),"Not Found"))</f>
        <v>Bergen</v>
      </c>
      <c r="T405" t="str">
        <f t="shared" si="24"/>
        <v>BERGEN</v>
      </c>
      <c r="U405" t="str">
        <f t="shared" si="25"/>
        <v>Cape May|BERGEN</v>
      </c>
      <c r="V405" t="str">
        <f>IF($B405="","",IF(R405="No Encompass Match","THEM",IF(R405="Not Mapped","Unable to Determine",IF(T405="SALES","Unable to Determine",IFERROR(INDEX('Master - US vs THEM'!$F:$F,MATCH(U405,'Master - US vs THEM'!$G:$G,0)),"No Territory Data")))))</f>
        <v>US</v>
      </c>
      <c r="W405" t="str">
        <f t="shared" si="26"/>
        <v>OK</v>
      </c>
      <c r="X405" t="str">
        <f t="shared" si="27"/>
        <v>US</v>
      </c>
    </row>
    <row r="406" spans="1:24" x14ac:dyDescent="0.2">
      <c r="A406">
        <v>405</v>
      </c>
      <c r="B406" t="s">
        <v>2066</v>
      </c>
      <c r="C406" t="s">
        <v>2067</v>
      </c>
      <c r="D406" t="s">
        <v>48</v>
      </c>
      <c r="E406" t="s">
        <v>2068</v>
      </c>
      <c r="F406" t="s">
        <v>280</v>
      </c>
      <c r="G406" t="s">
        <v>2069</v>
      </c>
      <c r="H406" t="s">
        <v>8</v>
      </c>
      <c r="I406" t="s">
        <v>713</v>
      </c>
      <c r="J406" t="s">
        <v>142</v>
      </c>
      <c r="K406" t="s">
        <v>143</v>
      </c>
      <c r="L406" t="s">
        <v>141</v>
      </c>
      <c r="M406">
        <v>1</v>
      </c>
      <c r="N406" t="s">
        <v>875</v>
      </c>
      <c r="O406" t="str">
        <f>IF($B406="","",IFERROR(IF(ISNUMBER(MATCH($K406,'Brand Family Territory (Enc)'!$A$2:$A$296,0)),$K406,""),""))</f>
        <v/>
      </c>
      <c r="P406" t="str">
        <f>IF($B406="","",IFERROR(INDEX('Brand Crosswalk'!$F$2:$F$200,MATCH($K406,'Brand Crosswalk'!$A$2:$A$200,0)),"Not in Crosswalk"))</f>
        <v>Mapped</v>
      </c>
      <c r="Q406" t="str">
        <f>IF($B406="","",IFERROR(INDEX('Brand Crosswalk'!$C$2:$C$200,MATCH($K406,'Brand Crosswalk'!$A$2:$A$200,0)),""))</f>
        <v>Lite</v>
      </c>
      <c r="R406" t="str">
        <f>IF($B406="","",IF(O406&lt;&gt;"",O406,IF(P406="Mapped",Q406,IF(P406="No Encompass Match","No Encompass Match",IFERROR(VLOOKUP(IF($K406="",$J406,$K406),'Brands (Enc)'!$C$2:$D$2699,2,FALSE),"Not Mapped")))))</f>
        <v>Lite</v>
      </c>
      <c r="S406" t="str">
        <f>IF($B406="","",IFERROR(VLOOKUP(VALUE($B406),'Customers Table (Enc)'!$A:$I,9,FALSE),"Not Found"))</f>
        <v>Bergen</v>
      </c>
      <c r="T406" t="str">
        <f t="shared" si="24"/>
        <v>BERGEN</v>
      </c>
      <c r="U406" t="str">
        <f t="shared" si="25"/>
        <v>Lite|BERGEN</v>
      </c>
      <c r="V406" t="str">
        <f>IF($B406="","",IF(R406="No Encompass Match","THEM",IF(R406="Not Mapped","Unable to Determine",IF(T406="SALES","Unable to Determine",IFERROR(INDEX('Master - US vs THEM'!$F:$F,MATCH(U406,'Master - US vs THEM'!$G:$G,0)),"No Territory Data")))))</f>
        <v>US</v>
      </c>
      <c r="W406" t="str">
        <f t="shared" si="26"/>
        <v>OK</v>
      </c>
      <c r="X406" t="str">
        <f t="shared" si="27"/>
        <v>US</v>
      </c>
    </row>
    <row r="407" spans="1:24" x14ac:dyDescent="0.2">
      <c r="A407">
        <v>406</v>
      </c>
      <c r="B407" t="s">
        <v>2066</v>
      </c>
      <c r="C407" t="s">
        <v>2067</v>
      </c>
      <c r="D407" t="s">
        <v>48</v>
      </c>
      <c r="E407" t="s">
        <v>2068</v>
      </c>
      <c r="F407" t="s">
        <v>280</v>
      </c>
      <c r="G407" t="s">
        <v>2069</v>
      </c>
      <c r="H407" t="s">
        <v>8</v>
      </c>
      <c r="I407" t="s">
        <v>713</v>
      </c>
      <c r="J407" t="s">
        <v>165</v>
      </c>
      <c r="K407" t="s">
        <v>166</v>
      </c>
      <c r="L407" t="s">
        <v>141</v>
      </c>
      <c r="M407">
        <v>1</v>
      </c>
      <c r="N407" t="s">
        <v>875</v>
      </c>
      <c r="O407" t="str">
        <f>IF($B407="","",IFERROR(IF(ISNUMBER(MATCH($K407,'Brand Family Territory (Enc)'!$A$2:$A$296,0)),$K407,""),""))</f>
        <v>BLUE MOON</v>
      </c>
      <c r="P407" t="str">
        <f>IF($B407="","",IFERROR(INDEX('Brand Crosswalk'!$F$2:$F$200,MATCH($K407,'Brand Crosswalk'!$A$2:$A$200,0)),"Not in Crosswalk"))</f>
        <v>Not in Crosswalk</v>
      </c>
      <c r="Q407" t="str">
        <f>IF($B407="","",IFERROR(INDEX('Brand Crosswalk'!$C$2:$C$200,MATCH($K407,'Brand Crosswalk'!$A$2:$A$200,0)),""))</f>
        <v/>
      </c>
      <c r="R407" t="str">
        <f>IF($B407="","",IF(O407&lt;&gt;"",O407,IF(P407="Mapped",Q407,IF(P407="No Encompass Match","No Encompass Match",IFERROR(VLOOKUP(IF($K407="",$J407,$K407),'Brands (Enc)'!$C$2:$D$2699,2,FALSE),"Not Mapped")))))</f>
        <v>BLUE MOON</v>
      </c>
      <c r="S407" t="str">
        <f>IF($B407="","",IFERROR(VLOOKUP(VALUE($B407),'Customers Table (Enc)'!$A:$I,9,FALSE),"Not Found"))</f>
        <v>Bergen</v>
      </c>
      <c r="T407" t="str">
        <f t="shared" si="24"/>
        <v>BERGEN</v>
      </c>
      <c r="U407" t="str">
        <f t="shared" si="25"/>
        <v>BLUE MOON|BERGEN</v>
      </c>
      <c r="V407" t="str">
        <f>IF($B407="","",IF(R407="No Encompass Match","THEM",IF(R407="Not Mapped","Unable to Determine",IF(T407="SALES","Unable to Determine",IFERROR(INDEX('Master - US vs THEM'!$F:$F,MATCH(U407,'Master - US vs THEM'!$G:$G,0)),"No Territory Data")))))</f>
        <v>US</v>
      </c>
      <c r="W407" t="str">
        <f t="shared" si="26"/>
        <v>OK</v>
      </c>
      <c r="X407" t="str">
        <f t="shared" si="27"/>
        <v>US</v>
      </c>
    </row>
    <row r="408" spans="1:24" x14ac:dyDescent="0.2">
      <c r="A408">
        <v>407</v>
      </c>
      <c r="B408" t="s">
        <v>2066</v>
      </c>
      <c r="C408" t="s">
        <v>2067</v>
      </c>
      <c r="D408" t="s">
        <v>48</v>
      </c>
      <c r="E408" t="s">
        <v>2068</v>
      </c>
      <c r="F408" t="s">
        <v>280</v>
      </c>
      <c r="G408" t="s">
        <v>2069</v>
      </c>
      <c r="H408" t="s">
        <v>8</v>
      </c>
      <c r="I408" t="s">
        <v>713</v>
      </c>
      <c r="J408" t="s">
        <v>181</v>
      </c>
      <c r="K408" t="s">
        <v>182</v>
      </c>
      <c r="L408" t="s">
        <v>24</v>
      </c>
      <c r="M408">
        <v>1</v>
      </c>
      <c r="N408" t="s">
        <v>875</v>
      </c>
      <c r="O408" t="str">
        <f>IF($B408="","",IFERROR(IF(ISNUMBER(MATCH($K408,'Brand Family Territory (Enc)'!$A$2:$A$296,0)),$K408,""),""))</f>
        <v/>
      </c>
      <c r="P408" t="str">
        <f>IF($B408="","",IFERROR(INDEX('Brand Crosswalk'!$F$2:$F$200,MATCH($K408,'Brand Crosswalk'!$A$2:$A$200,0)),"Not in Crosswalk"))</f>
        <v>Mapped</v>
      </c>
      <c r="Q408" t="str">
        <f>IF($B408="","",IFERROR(INDEX('Brand Crosswalk'!$C$2:$C$200,MATCH($K408,'Brand Crosswalk'!$A$2:$A$200,0)),""))</f>
        <v>Modelo Especial</v>
      </c>
      <c r="R408" t="str">
        <f>IF($B408="","",IF(O408&lt;&gt;"",O408,IF(P408="Mapped",Q408,IF(P408="No Encompass Match","No Encompass Match",IFERROR(VLOOKUP(IF($K408="",$J408,$K408),'Brands (Enc)'!$C$2:$D$2699,2,FALSE),"Not Mapped")))))</f>
        <v>Modelo Especial</v>
      </c>
      <c r="S408" t="str">
        <f>IF($B408="","",IFERROR(VLOOKUP(VALUE($B408),'Customers Table (Enc)'!$A:$I,9,FALSE),"Not Found"))</f>
        <v>Bergen</v>
      </c>
      <c r="T408" t="str">
        <f t="shared" si="24"/>
        <v>BERGEN</v>
      </c>
      <c r="U408" t="str">
        <f t="shared" si="25"/>
        <v>Modelo Especial|BERGEN</v>
      </c>
      <c r="V408" t="str">
        <f>IF($B408="","",IF(R408="No Encompass Match","THEM",IF(R408="Not Mapped","Unable to Determine",IF(T408="SALES","Unable to Determine",IFERROR(INDEX('Master - US vs THEM'!$F:$F,MATCH(U408,'Master - US vs THEM'!$G:$G,0)),"No Territory Data")))))</f>
        <v>US</v>
      </c>
      <c r="W408" t="str">
        <f t="shared" si="26"/>
        <v>OK</v>
      </c>
      <c r="X408" t="str">
        <f t="shared" si="27"/>
        <v>US</v>
      </c>
    </row>
    <row r="409" spans="1:24" x14ac:dyDescent="0.2">
      <c r="A409">
        <v>408</v>
      </c>
      <c r="B409" t="s">
        <v>783</v>
      </c>
      <c r="C409" t="s">
        <v>784</v>
      </c>
      <c r="D409" t="s">
        <v>48</v>
      </c>
      <c r="E409" t="s">
        <v>785</v>
      </c>
      <c r="F409" t="s">
        <v>786</v>
      </c>
      <c r="G409" t="s">
        <v>787</v>
      </c>
      <c r="H409" t="s">
        <v>8</v>
      </c>
      <c r="I409" t="s">
        <v>367</v>
      </c>
      <c r="J409" t="s">
        <v>395</v>
      </c>
      <c r="K409" t="s">
        <v>396</v>
      </c>
      <c r="L409" t="s">
        <v>155</v>
      </c>
      <c r="M409">
        <v>1</v>
      </c>
      <c r="N409" t="s">
        <v>875</v>
      </c>
      <c r="O409" t="str">
        <f>IF($B409="","",IFERROR(IF(ISNUMBER(MATCH($K409,'Brand Family Territory (Enc)'!$A$2:$A$296,0)),$K409,""),""))</f>
        <v/>
      </c>
      <c r="P409" t="str">
        <f>IF($B409="","",IFERROR(INDEX('Brand Crosswalk'!$F$2:$F$200,MATCH($K409,'Brand Crosswalk'!$A$2:$A$200,0)),"Not in Crosswalk"))</f>
        <v>Mapped</v>
      </c>
      <c r="Q409" t="str">
        <f>IF($B409="","",IFERROR(INDEX('Brand Crosswalk'!$C$2:$C$200,MATCH($K409,'Brand Crosswalk'!$A$2:$A$200,0)),""))</f>
        <v>Dogfish Head Beer</v>
      </c>
      <c r="R409" t="str">
        <f>IF($B409="","",IF(O409&lt;&gt;"",O409,IF(P409="Mapped",Q409,IF(P409="No Encompass Match","No Encompass Match",IFERROR(VLOOKUP(IF($K409="",$J409,$K409),'Brands (Enc)'!$C$2:$D$2699,2,FALSE),"Not Mapped")))))</f>
        <v>Dogfish Head Beer</v>
      </c>
      <c r="S409" t="str">
        <f>IF($B409="","",IFERROR(VLOOKUP(VALUE($B409),'Customers Table (Enc)'!$A:$I,9,FALSE),"Not Found"))</f>
        <v>Bergen</v>
      </c>
      <c r="T409" t="str">
        <f t="shared" si="24"/>
        <v>BERGEN</v>
      </c>
      <c r="U409" t="str">
        <f t="shared" si="25"/>
        <v>Dogfish Head Beer|BERGEN</v>
      </c>
      <c r="V409" t="str">
        <f>IF($B409="","",IF(R409="No Encompass Match","THEM",IF(R409="Not Mapped","Unable to Determine",IF(T409="SALES","Unable to Determine",IFERROR(INDEX('Master - US vs THEM'!$F:$F,MATCH(U409,'Master - US vs THEM'!$G:$G,0)),"No Territory Data")))))</f>
        <v>US</v>
      </c>
      <c r="W409" t="str">
        <f t="shared" si="26"/>
        <v>OK</v>
      </c>
      <c r="X409" t="str">
        <f t="shared" si="27"/>
        <v>US</v>
      </c>
    </row>
    <row r="410" spans="1:24" x14ac:dyDescent="0.2">
      <c r="A410">
        <v>409</v>
      </c>
      <c r="B410" t="s">
        <v>783</v>
      </c>
      <c r="C410" t="s">
        <v>784</v>
      </c>
      <c r="D410" t="s">
        <v>48</v>
      </c>
      <c r="E410" t="s">
        <v>785</v>
      </c>
      <c r="F410" t="s">
        <v>786</v>
      </c>
      <c r="G410" t="s">
        <v>787</v>
      </c>
      <c r="H410" t="s">
        <v>8</v>
      </c>
      <c r="I410" t="s">
        <v>367</v>
      </c>
      <c r="J410" t="s">
        <v>535</v>
      </c>
      <c r="K410" t="s">
        <v>358</v>
      </c>
      <c r="L410" t="s">
        <v>155</v>
      </c>
      <c r="M410">
        <v>1</v>
      </c>
      <c r="N410" t="s">
        <v>875</v>
      </c>
      <c r="O410" t="str">
        <f>IF($B410="","",IFERROR(IF(ISNUMBER(MATCH($K410,'Brand Family Territory (Enc)'!$A$2:$A$296,0)),$K410,""),""))</f>
        <v/>
      </c>
      <c r="P410" t="str">
        <f>IF($B410="","",IFERROR(INDEX('Brand Crosswalk'!$F$2:$F$200,MATCH($K410,'Brand Crosswalk'!$A$2:$A$200,0)),"Not in Crosswalk"))</f>
        <v>Mapped</v>
      </c>
      <c r="Q410" t="str">
        <f>IF($B410="","",IFERROR(INDEX('Brand Crosswalk'!$C$2:$C$200,MATCH($K410,'Brand Crosswalk'!$A$2:$A$200,0)),""))</f>
        <v>Samuel Adams</v>
      </c>
      <c r="R410" t="str">
        <f>IF($B410="","",IF(O410&lt;&gt;"",O410,IF(P410="Mapped",Q410,IF(P410="No Encompass Match","No Encompass Match",IFERROR(VLOOKUP(IF($K410="",$J410,$K410),'Brands (Enc)'!$C$2:$D$2699,2,FALSE),"Not Mapped")))))</f>
        <v>Samuel Adams</v>
      </c>
      <c r="S410" t="str">
        <f>IF($B410="","",IFERROR(VLOOKUP(VALUE($B410),'Customers Table (Enc)'!$A:$I,9,FALSE),"Not Found"))</f>
        <v>Bergen</v>
      </c>
      <c r="T410" t="str">
        <f t="shared" si="24"/>
        <v>BERGEN</v>
      </c>
      <c r="U410" t="str">
        <f t="shared" si="25"/>
        <v>Samuel Adams|BERGEN</v>
      </c>
      <c r="V410" t="str">
        <f>IF($B410="","",IF(R410="No Encompass Match","THEM",IF(R410="Not Mapped","Unable to Determine",IF(T410="SALES","Unable to Determine",IFERROR(INDEX('Master - US vs THEM'!$F:$F,MATCH(U410,'Master - US vs THEM'!$G:$G,0)),"No Territory Data")))))</f>
        <v>US</v>
      </c>
      <c r="W410" t="str">
        <f t="shared" si="26"/>
        <v>OK</v>
      </c>
      <c r="X410" t="str">
        <f t="shared" si="27"/>
        <v>US</v>
      </c>
    </row>
    <row r="411" spans="1:24" x14ac:dyDescent="0.2">
      <c r="A411">
        <v>410</v>
      </c>
      <c r="B411" t="s">
        <v>783</v>
      </c>
      <c r="C411" t="s">
        <v>784</v>
      </c>
      <c r="D411" t="s">
        <v>48</v>
      </c>
      <c r="E411" t="s">
        <v>785</v>
      </c>
      <c r="F411" t="s">
        <v>786</v>
      </c>
      <c r="G411" t="s">
        <v>787</v>
      </c>
      <c r="H411" t="s">
        <v>8</v>
      </c>
      <c r="I411" t="s">
        <v>367</v>
      </c>
      <c r="J411" t="s">
        <v>118</v>
      </c>
      <c r="K411" t="s">
        <v>119</v>
      </c>
      <c r="L411" t="s">
        <v>120</v>
      </c>
      <c r="M411">
        <v>1</v>
      </c>
      <c r="N411" t="s">
        <v>21</v>
      </c>
      <c r="O411" t="str">
        <f>IF($B411="","",IFERROR(IF(ISNUMBER(MATCH($K411,'Brand Family Territory (Enc)'!$A$2:$A$296,0)),$K411,""),""))</f>
        <v/>
      </c>
      <c r="P411" t="str">
        <f>IF($B411="","",IFERROR(INDEX('Brand Crosswalk'!$F$2:$F$200,MATCH($K411,'Brand Crosswalk'!$A$2:$A$200,0)),"Not in Crosswalk"))</f>
        <v>No Encompass Match</v>
      </c>
      <c r="Q411">
        <f>IF($B411="","",IFERROR(INDEX('Brand Crosswalk'!$C$2:$C$200,MATCH($K411,'Brand Crosswalk'!$A$2:$A$200,0)),""))</f>
        <v>0</v>
      </c>
      <c r="R411" t="str">
        <f>IF($B411="","",IF(O411&lt;&gt;"",O411,IF(P411="Mapped",Q411,IF(P411="No Encompass Match","No Encompass Match",IFERROR(VLOOKUP(IF($K411="",$J411,$K411),'Brands (Enc)'!$C$2:$D$2699,2,FALSE),"Not Mapped")))))</f>
        <v>No Encompass Match</v>
      </c>
      <c r="S411" t="str">
        <f>IF($B411="","",IFERROR(VLOOKUP(VALUE($B411),'Customers Table (Enc)'!$A:$I,9,FALSE),"Not Found"))</f>
        <v>Bergen</v>
      </c>
      <c r="T411" t="str">
        <f t="shared" si="24"/>
        <v>BERGEN</v>
      </c>
      <c r="U411" t="str">
        <f t="shared" si="25"/>
        <v>No Encompass Match|BERGEN</v>
      </c>
      <c r="V411" t="str">
        <f>IF($B411="","",IF(R411="No Encompass Match","THEM",IF(R411="Not Mapped","Unable to Determine",IF(T411="SALES","Unable to Determine",IFERROR(INDEX('Master - US vs THEM'!$F:$F,MATCH(U411,'Master - US vs THEM'!$G:$G,0)),"No Territory Data")))))</f>
        <v>THEM</v>
      </c>
      <c r="W411" t="str">
        <f t="shared" si="26"/>
        <v>OK</v>
      </c>
      <c r="X411" t="str">
        <f t="shared" si="27"/>
        <v>THEM</v>
      </c>
    </row>
    <row r="412" spans="1:24" x14ac:dyDescent="0.2">
      <c r="A412">
        <v>411</v>
      </c>
      <c r="B412" t="s">
        <v>783</v>
      </c>
      <c r="C412" t="s">
        <v>784</v>
      </c>
      <c r="D412" t="s">
        <v>48</v>
      </c>
      <c r="E412" t="s">
        <v>785</v>
      </c>
      <c r="F412" t="s">
        <v>786</v>
      </c>
      <c r="G412" t="s">
        <v>787</v>
      </c>
      <c r="H412" t="s">
        <v>8</v>
      </c>
      <c r="I412" t="s">
        <v>367</v>
      </c>
      <c r="J412" t="s">
        <v>156</v>
      </c>
      <c r="K412" t="s">
        <v>156</v>
      </c>
      <c r="L412" t="s">
        <v>24</v>
      </c>
      <c r="M412">
        <v>1</v>
      </c>
      <c r="N412" t="s">
        <v>875</v>
      </c>
      <c r="O412" t="str">
        <f>IF($B412="","",IFERROR(IF(ISNUMBER(MATCH($K412,'Brand Family Territory (Enc)'!$A$2:$A$296,0)),$K412,""),""))</f>
        <v>PACIFICO</v>
      </c>
      <c r="P412" t="str">
        <f>IF($B412="","",IFERROR(INDEX('Brand Crosswalk'!$F$2:$F$200,MATCH($K412,'Brand Crosswalk'!$A$2:$A$200,0)),"Not in Crosswalk"))</f>
        <v>Not in Crosswalk</v>
      </c>
      <c r="Q412" t="str">
        <f>IF($B412="","",IFERROR(INDEX('Brand Crosswalk'!$C$2:$C$200,MATCH($K412,'Brand Crosswalk'!$A$2:$A$200,0)),""))</f>
        <v/>
      </c>
      <c r="R412" t="str">
        <f>IF($B412="","",IF(O412&lt;&gt;"",O412,IF(P412="Mapped",Q412,IF(P412="No Encompass Match","No Encompass Match",IFERROR(VLOOKUP(IF($K412="",$J412,$K412),'Brands (Enc)'!$C$2:$D$2699,2,FALSE),"Not Mapped")))))</f>
        <v>PACIFICO</v>
      </c>
      <c r="S412" t="str">
        <f>IF($B412="","",IFERROR(VLOOKUP(VALUE($B412),'Customers Table (Enc)'!$A:$I,9,FALSE),"Not Found"))</f>
        <v>Bergen</v>
      </c>
      <c r="T412" t="str">
        <f t="shared" si="24"/>
        <v>BERGEN</v>
      </c>
      <c r="U412" t="str">
        <f t="shared" si="25"/>
        <v>PACIFICO|BERGEN</v>
      </c>
      <c r="V412" t="str">
        <f>IF($B412="","",IF(R412="No Encompass Match","THEM",IF(R412="Not Mapped","Unable to Determine",IF(T412="SALES","Unable to Determine",IFERROR(INDEX('Master - US vs THEM'!$F:$F,MATCH(U412,'Master - US vs THEM'!$G:$G,0)),"No Territory Data")))))</f>
        <v>US</v>
      </c>
      <c r="W412" t="str">
        <f t="shared" si="26"/>
        <v>OK</v>
      </c>
      <c r="X412" t="str">
        <f t="shared" si="27"/>
        <v>US</v>
      </c>
    </row>
    <row r="413" spans="1:24" x14ac:dyDescent="0.2">
      <c r="A413">
        <v>412</v>
      </c>
      <c r="B413" t="s">
        <v>783</v>
      </c>
      <c r="C413" t="s">
        <v>784</v>
      </c>
      <c r="D413" t="s">
        <v>48</v>
      </c>
      <c r="E413" t="s">
        <v>785</v>
      </c>
      <c r="F413" t="s">
        <v>786</v>
      </c>
      <c r="G413" t="s">
        <v>787</v>
      </c>
      <c r="H413" t="s">
        <v>8</v>
      </c>
      <c r="I413" t="s">
        <v>367</v>
      </c>
      <c r="J413" t="s">
        <v>181</v>
      </c>
      <c r="K413" t="s">
        <v>182</v>
      </c>
      <c r="L413" t="s">
        <v>24</v>
      </c>
      <c r="M413">
        <v>1</v>
      </c>
      <c r="N413" t="s">
        <v>875</v>
      </c>
      <c r="O413" t="str">
        <f>IF($B413="","",IFERROR(IF(ISNUMBER(MATCH($K413,'Brand Family Territory (Enc)'!$A$2:$A$296,0)),$K413,""),""))</f>
        <v/>
      </c>
      <c r="P413" t="str">
        <f>IF($B413="","",IFERROR(INDEX('Brand Crosswalk'!$F$2:$F$200,MATCH($K413,'Brand Crosswalk'!$A$2:$A$200,0)),"Not in Crosswalk"))</f>
        <v>Mapped</v>
      </c>
      <c r="Q413" t="str">
        <f>IF($B413="","",IFERROR(INDEX('Brand Crosswalk'!$C$2:$C$200,MATCH($K413,'Brand Crosswalk'!$A$2:$A$200,0)),""))</f>
        <v>Modelo Especial</v>
      </c>
      <c r="R413" t="str">
        <f>IF($B413="","",IF(O413&lt;&gt;"",O413,IF(P413="Mapped",Q413,IF(P413="No Encompass Match","No Encompass Match",IFERROR(VLOOKUP(IF($K413="",$J413,$K413),'Brands (Enc)'!$C$2:$D$2699,2,FALSE),"Not Mapped")))))</f>
        <v>Modelo Especial</v>
      </c>
      <c r="S413" t="str">
        <f>IF($B413="","",IFERROR(VLOOKUP(VALUE($B413),'Customers Table (Enc)'!$A:$I,9,FALSE),"Not Found"))</f>
        <v>Bergen</v>
      </c>
      <c r="T413" t="str">
        <f t="shared" si="24"/>
        <v>BERGEN</v>
      </c>
      <c r="U413" t="str">
        <f t="shared" si="25"/>
        <v>Modelo Especial|BERGEN</v>
      </c>
      <c r="V413" t="str">
        <f>IF($B413="","",IF(R413="No Encompass Match","THEM",IF(R413="Not Mapped","Unable to Determine",IF(T413="SALES","Unable to Determine",IFERROR(INDEX('Master - US vs THEM'!$F:$F,MATCH(U413,'Master - US vs THEM'!$G:$G,0)),"No Territory Data")))))</f>
        <v>US</v>
      </c>
      <c r="W413" t="str">
        <f t="shared" si="26"/>
        <v>OK</v>
      </c>
      <c r="X413" t="str">
        <f t="shared" si="27"/>
        <v>US</v>
      </c>
    </row>
    <row r="414" spans="1:24" x14ac:dyDescent="0.2">
      <c r="A414">
        <v>413</v>
      </c>
      <c r="B414" t="s">
        <v>783</v>
      </c>
      <c r="C414" t="s">
        <v>784</v>
      </c>
      <c r="D414" t="s">
        <v>48</v>
      </c>
      <c r="E414" t="s">
        <v>785</v>
      </c>
      <c r="F414" t="s">
        <v>786</v>
      </c>
      <c r="G414" t="s">
        <v>787</v>
      </c>
      <c r="H414" t="s">
        <v>8</v>
      </c>
      <c r="I414" t="s">
        <v>367</v>
      </c>
      <c r="J414" t="s">
        <v>142</v>
      </c>
      <c r="K414" t="s">
        <v>143</v>
      </c>
      <c r="L414" t="s">
        <v>141</v>
      </c>
      <c r="M414">
        <v>1</v>
      </c>
      <c r="N414" t="s">
        <v>875</v>
      </c>
      <c r="O414" t="str">
        <f>IF($B414="","",IFERROR(IF(ISNUMBER(MATCH($K414,'Brand Family Territory (Enc)'!$A$2:$A$296,0)),$K414,""),""))</f>
        <v/>
      </c>
      <c r="P414" t="str">
        <f>IF($B414="","",IFERROR(INDEX('Brand Crosswalk'!$F$2:$F$200,MATCH($K414,'Brand Crosswalk'!$A$2:$A$200,0)),"Not in Crosswalk"))</f>
        <v>Mapped</v>
      </c>
      <c r="Q414" t="str">
        <f>IF($B414="","",IFERROR(INDEX('Brand Crosswalk'!$C$2:$C$200,MATCH($K414,'Brand Crosswalk'!$A$2:$A$200,0)),""))</f>
        <v>Lite</v>
      </c>
      <c r="R414" t="str">
        <f>IF($B414="","",IF(O414&lt;&gt;"",O414,IF(P414="Mapped",Q414,IF(P414="No Encompass Match","No Encompass Match",IFERROR(VLOOKUP(IF($K414="",$J414,$K414),'Brands (Enc)'!$C$2:$D$2699,2,FALSE),"Not Mapped")))))</f>
        <v>Lite</v>
      </c>
      <c r="S414" t="str">
        <f>IF($B414="","",IFERROR(VLOOKUP(VALUE($B414),'Customers Table (Enc)'!$A:$I,9,FALSE),"Not Found"))</f>
        <v>Bergen</v>
      </c>
      <c r="T414" t="str">
        <f t="shared" si="24"/>
        <v>BERGEN</v>
      </c>
      <c r="U414" t="str">
        <f t="shared" si="25"/>
        <v>Lite|BERGEN</v>
      </c>
      <c r="V414" t="str">
        <f>IF($B414="","",IF(R414="No Encompass Match","THEM",IF(R414="Not Mapped","Unable to Determine",IF(T414="SALES","Unable to Determine",IFERROR(INDEX('Master - US vs THEM'!$F:$F,MATCH(U414,'Master - US vs THEM'!$G:$G,0)),"No Territory Data")))))</f>
        <v>US</v>
      </c>
      <c r="W414" t="str">
        <f t="shared" si="26"/>
        <v>OK</v>
      </c>
      <c r="X414" t="str">
        <f t="shared" si="27"/>
        <v>US</v>
      </c>
    </row>
    <row r="415" spans="1:24" x14ac:dyDescent="0.2">
      <c r="A415">
        <v>414</v>
      </c>
      <c r="B415" t="s">
        <v>783</v>
      </c>
      <c r="C415" t="s">
        <v>784</v>
      </c>
      <c r="D415" t="s">
        <v>48</v>
      </c>
      <c r="E415" t="s">
        <v>785</v>
      </c>
      <c r="F415" t="s">
        <v>786</v>
      </c>
      <c r="G415" t="s">
        <v>787</v>
      </c>
      <c r="H415" t="s">
        <v>8</v>
      </c>
      <c r="I415" t="s">
        <v>367</v>
      </c>
      <c r="J415" t="s">
        <v>44</v>
      </c>
      <c r="K415" t="s">
        <v>44</v>
      </c>
      <c r="L415" t="s">
        <v>45</v>
      </c>
      <c r="M415">
        <v>1</v>
      </c>
      <c r="N415" t="s">
        <v>875</v>
      </c>
      <c r="O415" t="str">
        <f>IF($B415="","",IFERROR(IF(ISNUMBER(MATCH($K415,'Brand Family Territory (Enc)'!$A$2:$A$296,0)),$K415,""),""))</f>
        <v/>
      </c>
      <c r="P415" t="str">
        <f>IF($B415="","",IFERROR(INDEX('Brand Crosswalk'!$F$2:$F$200,MATCH($K415,'Brand Crosswalk'!$A$2:$A$200,0)),"Not in Crosswalk"))</f>
        <v>Mapped</v>
      </c>
      <c r="Q415" t="str">
        <f>IF($B415="","",IFERROR(INDEX('Brand Crosswalk'!$C$2:$C$200,MATCH($K415,'Brand Crosswalk'!$A$2:$A$200,0)),""))</f>
        <v>Dg Yuengling Inc</v>
      </c>
      <c r="R415" t="str">
        <f>IF($B415="","",IF(O415&lt;&gt;"",O415,IF(P415="Mapped",Q415,IF(P415="No Encompass Match","No Encompass Match",IFERROR(VLOOKUP(IF($K415="",$J415,$K415),'Brands (Enc)'!$C$2:$D$2699,2,FALSE),"Not Mapped")))))</f>
        <v>Dg Yuengling Inc</v>
      </c>
      <c r="S415" t="str">
        <f>IF($B415="","",IFERROR(VLOOKUP(VALUE($B415),'Customers Table (Enc)'!$A:$I,9,FALSE),"Not Found"))</f>
        <v>Bergen</v>
      </c>
      <c r="T415" t="str">
        <f t="shared" si="24"/>
        <v>BERGEN</v>
      </c>
      <c r="U415" t="str">
        <f t="shared" si="25"/>
        <v>Dg Yuengling Inc|BERGEN</v>
      </c>
      <c r="V415" t="str">
        <f>IF($B415="","",IF(R415="No Encompass Match","THEM",IF(R415="Not Mapped","Unable to Determine",IF(T415="SALES","Unable to Determine",IFERROR(INDEX('Master - US vs THEM'!$F:$F,MATCH(U415,'Master - US vs THEM'!$G:$G,0)),"No Territory Data")))))</f>
        <v>US</v>
      </c>
      <c r="W415" t="str">
        <f t="shared" si="26"/>
        <v>OK</v>
      </c>
      <c r="X415" t="str">
        <f t="shared" si="27"/>
        <v>US</v>
      </c>
    </row>
    <row r="416" spans="1:24" x14ac:dyDescent="0.2">
      <c r="A416">
        <v>415</v>
      </c>
      <c r="B416" t="s">
        <v>783</v>
      </c>
      <c r="C416" t="s">
        <v>784</v>
      </c>
      <c r="D416" t="s">
        <v>48</v>
      </c>
      <c r="E416" t="s">
        <v>785</v>
      </c>
      <c r="F416" t="s">
        <v>786</v>
      </c>
      <c r="G416" t="s">
        <v>787</v>
      </c>
      <c r="H416" t="s">
        <v>8</v>
      </c>
      <c r="I416" t="s">
        <v>367</v>
      </c>
      <c r="J416" t="s">
        <v>341</v>
      </c>
      <c r="K416" t="s">
        <v>295</v>
      </c>
      <c r="L416" t="s">
        <v>215</v>
      </c>
      <c r="M416">
        <v>1</v>
      </c>
      <c r="N416" t="s">
        <v>875</v>
      </c>
      <c r="O416" t="str">
        <f>IF($B416="","",IFERROR(IF(ISNUMBER(MATCH($K416,'Brand Family Territory (Enc)'!$A$2:$A$296,0)),$K416,""),""))</f>
        <v/>
      </c>
      <c r="P416" t="str">
        <f>IF($B416="","",IFERROR(INDEX('Brand Crosswalk'!$F$2:$F$200,MATCH($K416,'Brand Crosswalk'!$A$2:$A$200,0)),"Not in Crosswalk"))</f>
        <v>Mapped</v>
      </c>
      <c r="Q416" t="str">
        <f>IF($B416="","",IFERROR(INDEX('Brand Crosswalk'!$C$2:$C$200,MATCH($K416,'Brand Crosswalk'!$A$2:$A$200,0)),""))</f>
        <v>New Belgium Brewing Company</v>
      </c>
      <c r="R416" t="str">
        <f>IF($B416="","",IF(O416&lt;&gt;"",O416,IF(P416="Mapped",Q416,IF(P416="No Encompass Match","No Encompass Match",IFERROR(VLOOKUP(IF($K416="",$J416,$K416),'Brands (Enc)'!$C$2:$D$2699,2,FALSE),"Not Mapped")))))</f>
        <v>New Belgium Brewing Company</v>
      </c>
      <c r="S416" t="str">
        <f>IF($B416="","",IFERROR(VLOOKUP(VALUE($B416),'Customers Table (Enc)'!$A:$I,9,FALSE),"Not Found"))</f>
        <v>Bergen</v>
      </c>
      <c r="T416" t="str">
        <f t="shared" si="24"/>
        <v>BERGEN</v>
      </c>
      <c r="U416" t="str">
        <f t="shared" si="25"/>
        <v>New Belgium Brewing Company|BERGEN</v>
      </c>
      <c r="V416" t="str">
        <f>IF($B416="","",IF(R416="No Encompass Match","THEM",IF(R416="Not Mapped","Unable to Determine",IF(T416="SALES","Unable to Determine",IFERROR(INDEX('Master - US vs THEM'!$F:$F,MATCH(U416,'Master - US vs THEM'!$G:$G,0)),"No Territory Data")))))</f>
        <v>US</v>
      </c>
      <c r="W416" t="str">
        <f t="shared" si="26"/>
        <v>OK</v>
      </c>
      <c r="X416" t="str">
        <f t="shared" si="27"/>
        <v>US</v>
      </c>
    </row>
    <row r="417" spans="1:24" x14ac:dyDescent="0.2">
      <c r="A417">
        <v>416</v>
      </c>
      <c r="B417" t="s">
        <v>2062</v>
      </c>
      <c r="C417" t="s">
        <v>2063</v>
      </c>
      <c r="D417" t="s">
        <v>48</v>
      </c>
      <c r="E417" t="s">
        <v>2064</v>
      </c>
      <c r="F417" t="s">
        <v>1470</v>
      </c>
      <c r="G417" t="s">
        <v>2065</v>
      </c>
      <c r="H417" t="s">
        <v>8</v>
      </c>
      <c r="I417" t="s">
        <v>85</v>
      </c>
      <c r="J417" t="s">
        <v>227</v>
      </c>
      <c r="K417" t="s">
        <v>209</v>
      </c>
      <c r="L417" t="s">
        <v>210</v>
      </c>
      <c r="M417">
        <v>1</v>
      </c>
      <c r="N417" t="s">
        <v>875</v>
      </c>
      <c r="O417" t="str">
        <f>IF($B417="","",IFERROR(IF(ISNUMBER(MATCH($K417,'Brand Family Territory (Enc)'!$A$2:$A$296,0)),$K417,""),""))</f>
        <v/>
      </c>
      <c r="P417" t="str">
        <f>IF($B417="","",IFERROR(INDEX('Brand Crosswalk'!$F$2:$F$200,MATCH($K417,'Brand Crosswalk'!$A$2:$A$200,0)),"Not in Crosswalk"))</f>
        <v>Mapped</v>
      </c>
      <c r="Q417" t="str">
        <f>IF($B417="","",IFERROR(INDEX('Brand Crosswalk'!$C$2:$C$200,MATCH($K417,'Brand Crosswalk'!$A$2:$A$200,0)),""))</f>
        <v>Cape May</v>
      </c>
      <c r="R417" t="str">
        <f>IF($B417="","",IF(O417&lt;&gt;"",O417,IF(P417="Mapped",Q417,IF(P417="No Encompass Match","No Encompass Match",IFERROR(VLOOKUP(IF($K417="",$J417,$K417),'Brands (Enc)'!$C$2:$D$2699,2,FALSE),"Not Mapped")))))</f>
        <v>Cape May</v>
      </c>
      <c r="S417" t="str">
        <f>IF($B417="","",IFERROR(VLOOKUP(VALUE($B417),'Customers Table (Enc)'!$A:$I,9,FALSE),"Not Found"))</f>
        <v>Bergen</v>
      </c>
      <c r="T417" t="str">
        <f t="shared" si="24"/>
        <v>BERGEN</v>
      </c>
      <c r="U417" t="str">
        <f t="shared" si="25"/>
        <v>Cape May|BERGEN</v>
      </c>
      <c r="V417" t="str">
        <f>IF($B417="","",IF(R417="No Encompass Match","THEM",IF(R417="Not Mapped","Unable to Determine",IF(T417="SALES","Unable to Determine",IFERROR(INDEX('Master - US vs THEM'!$F:$F,MATCH(U417,'Master - US vs THEM'!$G:$G,0)),"No Territory Data")))))</f>
        <v>US</v>
      </c>
      <c r="W417" t="str">
        <f t="shared" si="26"/>
        <v>OK</v>
      </c>
      <c r="X417" t="str">
        <f t="shared" si="27"/>
        <v>US</v>
      </c>
    </row>
    <row r="418" spans="1:24" x14ac:dyDescent="0.2">
      <c r="A418">
        <v>417</v>
      </c>
      <c r="B418" t="s">
        <v>2062</v>
      </c>
      <c r="C418" t="s">
        <v>2063</v>
      </c>
      <c r="D418" t="s">
        <v>48</v>
      </c>
      <c r="E418" t="s">
        <v>2064</v>
      </c>
      <c r="F418" t="s">
        <v>1470</v>
      </c>
      <c r="G418" t="s">
        <v>2065</v>
      </c>
      <c r="H418" t="s">
        <v>8</v>
      </c>
      <c r="I418" t="s">
        <v>85</v>
      </c>
      <c r="J418" t="s">
        <v>1179</v>
      </c>
      <c r="K418" t="s">
        <v>1056</v>
      </c>
      <c r="L418" t="s">
        <v>141</v>
      </c>
      <c r="M418">
        <v>1</v>
      </c>
      <c r="N418" t="s">
        <v>875</v>
      </c>
      <c r="O418" t="str">
        <f>IF($B418="","",IFERROR(IF(ISNUMBER(MATCH($K418,'Brand Family Territory (Enc)'!$A$2:$A$296,0)),$K418,""),""))</f>
        <v/>
      </c>
      <c r="P418" t="str">
        <f>IF($B418="","",IFERROR(INDEX('Brand Crosswalk'!$F$2:$F$200,MATCH($K418,'Brand Crosswalk'!$A$2:$A$200,0)),"Not in Crosswalk"))</f>
        <v>Mapped</v>
      </c>
      <c r="Q418" t="str">
        <f>IF($B418="","",IFERROR(INDEX('Brand Crosswalk'!$C$2:$C$200,MATCH($K418,'Brand Crosswalk'!$A$2:$A$200,0)),""))</f>
        <v>Miller High Life</v>
      </c>
      <c r="R418" t="str">
        <f>IF($B418="","",IF(O418&lt;&gt;"",O418,IF(P418="Mapped",Q418,IF(P418="No Encompass Match","No Encompass Match",IFERROR(VLOOKUP(IF($K418="",$J418,$K418),'Brands (Enc)'!$C$2:$D$2699,2,FALSE),"Not Mapped")))))</f>
        <v>Miller High Life</v>
      </c>
      <c r="S418" t="str">
        <f>IF($B418="","",IFERROR(VLOOKUP(VALUE($B418),'Customers Table (Enc)'!$A:$I,9,FALSE),"Not Found"))</f>
        <v>Bergen</v>
      </c>
      <c r="T418" t="str">
        <f t="shared" si="24"/>
        <v>BERGEN</v>
      </c>
      <c r="U418" t="str">
        <f t="shared" si="25"/>
        <v>Miller High Life|BERGEN</v>
      </c>
      <c r="V418" t="str">
        <f>IF($B418="","",IF(R418="No Encompass Match","THEM",IF(R418="Not Mapped","Unable to Determine",IF(T418="SALES","Unable to Determine",IFERROR(INDEX('Master - US vs THEM'!$F:$F,MATCH(U418,'Master - US vs THEM'!$G:$G,0)),"No Territory Data")))))</f>
        <v>US</v>
      </c>
      <c r="W418" t="str">
        <f t="shared" si="26"/>
        <v>OK</v>
      </c>
      <c r="X418" t="str">
        <f t="shared" si="27"/>
        <v>US</v>
      </c>
    </row>
    <row r="419" spans="1:24" x14ac:dyDescent="0.2">
      <c r="A419">
        <v>418</v>
      </c>
      <c r="B419" t="s">
        <v>2057</v>
      </c>
      <c r="C419" t="s">
        <v>2058</v>
      </c>
      <c r="D419" t="s">
        <v>81</v>
      </c>
      <c r="E419" t="s">
        <v>2059</v>
      </c>
      <c r="F419" t="s">
        <v>2060</v>
      </c>
      <c r="G419" t="s">
        <v>2061</v>
      </c>
      <c r="H419" t="s">
        <v>8</v>
      </c>
      <c r="I419" t="s">
        <v>367</v>
      </c>
      <c r="J419" t="s">
        <v>181</v>
      </c>
      <c r="K419" t="s">
        <v>182</v>
      </c>
      <c r="L419" t="s">
        <v>24</v>
      </c>
      <c r="M419">
        <v>1</v>
      </c>
      <c r="N419" t="s">
        <v>875</v>
      </c>
      <c r="O419" t="str">
        <f>IF($B419="","",IFERROR(IF(ISNUMBER(MATCH($K419,'Brand Family Territory (Enc)'!$A$2:$A$296,0)),$K419,""),""))</f>
        <v/>
      </c>
      <c r="P419" t="str">
        <f>IF($B419="","",IFERROR(INDEX('Brand Crosswalk'!$F$2:$F$200,MATCH($K419,'Brand Crosswalk'!$A$2:$A$200,0)),"Not in Crosswalk"))</f>
        <v>Mapped</v>
      </c>
      <c r="Q419" t="str">
        <f>IF($B419="","",IFERROR(INDEX('Brand Crosswalk'!$C$2:$C$200,MATCH($K419,'Brand Crosswalk'!$A$2:$A$200,0)),""))</f>
        <v>Modelo Especial</v>
      </c>
      <c r="R419" t="str">
        <f>IF($B419="","",IF(O419&lt;&gt;"",O419,IF(P419="Mapped",Q419,IF(P419="No Encompass Match","No Encompass Match",IFERROR(VLOOKUP(IF($K419="",$J419,$K419),'Brands (Enc)'!$C$2:$D$2699,2,FALSE),"Not Mapped")))))</f>
        <v>Modelo Especial</v>
      </c>
      <c r="S419" t="str">
        <f>IF($B419="","",IFERROR(VLOOKUP(VALUE($B419),'Customers Table (Enc)'!$A:$I,9,FALSE),"Not Found"))</f>
        <v>Bergen</v>
      </c>
      <c r="T419" t="str">
        <f t="shared" si="24"/>
        <v>BERGEN</v>
      </c>
      <c r="U419" t="str">
        <f t="shared" si="25"/>
        <v>Modelo Especial|BERGEN</v>
      </c>
      <c r="V419" t="str">
        <f>IF($B419="","",IF(R419="No Encompass Match","THEM",IF(R419="Not Mapped","Unable to Determine",IF(T419="SALES","Unable to Determine",IFERROR(INDEX('Master - US vs THEM'!$F:$F,MATCH(U419,'Master - US vs THEM'!$G:$G,0)),"No Territory Data")))))</f>
        <v>US</v>
      </c>
      <c r="W419" t="str">
        <f t="shared" si="26"/>
        <v>OK</v>
      </c>
      <c r="X419" t="str">
        <f t="shared" si="27"/>
        <v>US</v>
      </c>
    </row>
    <row r="420" spans="1:24" x14ac:dyDescent="0.2">
      <c r="A420">
        <v>419</v>
      </c>
      <c r="B420" t="s">
        <v>2057</v>
      </c>
      <c r="C420" t="s">
        <v>2058</v>
      </c>
      <c r="D420" t="s">
        <v>81</v>
      </c>
      <c r="E420" t="s">
        <v>2059</v>
      </c>
      <c r="F420" t="s">
        <v>2060</v>
      </c>
      <c r="G420" t="s">
        <v>2061</v>
      </c>
      <c r="H420" t="s">
        <v>8</v>
      </c>
      <c r="I420" t="s">
        <v>367</v>
      </c>
      <c r="J420" t="s">
        <v>1131</v>
      </c>
      <c r="K420" t="s">
        <v>158</v>
      </c>
      <c r="L420" t="s">
        <v>155</v>
      </c>
      <c r="M420">
        <v>1</v>
      </c>
      <c r="N420" t="s">
        <v>875</v>
      </c>
      <c r="O420" t="str">
        <f>IF($B420="","",IFERROR(IF(ISNUMBER(MATCH($K420,'Brand Family Territory (Enc)'!$A$2:$A$296,0)),$K420,""),""))</f>
        <v/>
      </c>
      <c r="P420" t="str">
        <f>IF($B420="","",IFERROR(INDEX('Brand Crosswalk'!$F$2:$F$200,MATCH($K420,'Brand Crosswalk'!$A$2:$A$200,0)),"Not in Crosswalk"))</f>
        <v>Mapped</v>
      </c>
      <c r="Q420" t="str">
        <f>IF($B420="","",IFERROR(INDEX('Brand Crosswalk'!$C$2:$C$200,MATCH($K420,'Brand Crosswalk'!$A$2:$A$200,0)),""))</f>
        <v>Dogfish Head Beer</v>
      </c>
      <c r="R420" t="str">
        <f>IF($B420="","",IF(O420&lt;&gt;"",O420,IF(P420="Mapped",Q420,IF(P420="No Encompass Match","No Encompass Match",IFERROR(VLOOKUP(IF($K420="",$J420,$K420),'Brands (Enc)'!$C$2:$D$2699,2,FALSE),"Not Mapped")))))</f>
        <v>Dogfish Head Beer</v>
      </c>
      <c r="S420" t="str">
        <f>IF($B420="","",IFERROR(VLOOKUP(VALUE($B420),'Customers Table (Enc)'!$A:$I,9,FALSE),"Not Found"))</f>
        <v>Bergen</v>
      </c>
      <c r="T420" t="str">
        <f t="shared" si="24"/>
        <v>BERGEN</v>
      </c>
      <c r="U420" t="str">
        <f t="shared" si="25"/>
        <v>Dogfish Head Beer|BERGEN</v>
      </c>
      <c r="V420" t="str">
        <f>IF($B420="","",IF(R420="No Encompass Match","THEM",IF(R420="Not Mapped","Unable to Determine",IF(T420="SALES","Unable to Determine",IFERROR(INDEX('Master - US vs THEM'!$F:$F,MATCH(U420,'Master - US vs THEM'!$G:$G,0)),"No Territory Data")))))</f>
        <v>US</v>
      </c>
      <c r="W420" t="str">
        <f t="shared" si="26"/>
        <v>OK</v>
      </c>
      <c r="X420" t="str">
        <f t="shared" si="27"/>
        <v>US</v>
      </c>
    </row>
    <row r="421" spans="1:24" x14ac:dyDescent="0.2">
      <c r="A421">
        <v>420</v>
      </c>
      <c r="B421" t="s">
        <v>2052</v>
      </c>
      <c r="C421" t="s">
        <v>2053</v>
      </c>
      <c r="D421" t="s">
        <v>48</v>
      </c>
      <c r="E421" t="s">
        <v>2054</v>
      </c>
      <c r="F421" t="s">
        <v>2055</v>
      </c>
      <c r="G421" t="s">
        <v>2056</v>
      </c>
      <c r="H421" t="s">
        <v>8</v>
      </c>
      <c r="I421" t="s">
        <v>85</v>
      </c>
      <c r="J421" t="s">
        <v>44</v>
      </c>
      <c r="K421" t="s">
        <v>44</v>
      </c>
      <c r="L421" t="s">
        <v>45</v>
      </c>
      <c r="M421">
        <v>1</v>
      </c>
      <c r="N421" t="s">
        <v>875</v>
      </c>
      <c r="O421" t="str">
        <f>IF($B421="","",IFERROR(IF(ISNUMBER(MATCH($K421,'Brand Family Territory (Enc)'!$A$2:$A$296,0)),$K421,""),""))</f>
        <v/>
      </c>
      <c r="P421" t="str">
        <f>IF($B421="","",IFERROR(INDEX('Brand Crosswalk'!$F$2:$F$200,MATCH($K421,'Brand Crosswalk'!$A$2:$A$200,0)),"Not in Crosswalk"))</f>
        <v>Mapped</v>
      </c>
      <c r="Q421" t="str">
        <f>IF($B421="","",IFERROR(INDEX('Brand Crosswalk'!$C$2:$C$200,MATCH($K421,'Brand Crosswalk'!$A$2:$A$200,0)),""))</f>
        <v>Dg Yuengling Inc</v>
      </c>
      <c r="R421" t="str">
        <f>IF($B421="","",IF(O421&lt;&gt;"",O421,IF(P421="Mapped",Q421,IF(P421="No Encompass Match","No Encompass Match",IFERROR(VLOOKUP(IF($K421="",$J421,$K421),'Brands (Enc)'!$C$2:$D$2699,2,FALSE),"Not Mapped")))))</f>
        <v>Dg Yuengling Inc</v>
      </c>
      <c r="S421" t="str">
        <f>IF($B421="","",IFERROR(VLOOKUP(VALUE($B421),'Customers Table (Enc)'!$A:$I,9,FALSE),"Not Found"))</f>
        <v>Bergen</v>
      </c>
      <c r="T421" t="str">
        <f t="shared" si="24"/>
        <v>BERGEN</v>
      </c>
      <c r="U421" t="str">
        <f t="shared" si="25"/>
        <v>Dg Yuengling Inc|BERGEN</v>
      </c>
      <c r="V421" t="str">
        <f>IF($B421="","",IF(R421="No Encompass Match","THEM",IF(R421="Not Mapped","Unable to Determine",IF(T421="SALES","Unable to Determine",IFERROR(INDEX('Master - US vs THEM'!$F:$F,MATCH(U421,'Master - US vs THEM'!$G:$G,0)),"No Territory Data")))))</f>
        <v>US</v>
      </c>
      <c r="W421" t="str">
        <f t="shared" si="26"/>
        <v>OK</v>
      </c>
      <c r="X421" t="str">
        <f t="shared" si="27"/>
        <v>US</v>
      </c>
    </row>
    <row r="422" spans="1:24" x14ac:dyDescent="0.2">
      <c r="A422">
        <v>421</v>
      </c>
      <c r="B422" t="s">
        <v>779</v>
      </c>
      <c r="C422" t="s">
        <v>780</v>
      </c>
      <c r="D422" t="s">
        <v>48</v>
      </c>
      <c r="E422" t="s">
        <v>781</v>
      </c>
      <c r="F422" t="s">
        <v>777</v>
      </c>
      <c r="G422" t="s">
        <v>782</v>
      </c>
      <c r="H422" t="s">
        <v>8</v>
      </c>
      <c r="I422" t="s">
        <v>85</v>
      </c>
      <c r="J422" t="s">
        <v>486</v>
      </c>
      <c r="K422" t="s">
        <v>487</v>
      </c>
      <c r="L422" t="s">
        <v>120</v>
      </c>
      <c r="M422">
        <v>1</v>
      </c>
      <c r="N422" t="s">
        <v>21</v>
      </c>
      <c r="O422" t="str">
        <f>IF($B422="","",IFERROR(IF(ISNUMBER(MATCH($K422,'Brand Family Territory (Enc)'!$A$2:$A$296,0)),$K422,""),""))</f>
        <v/>
      </c>
      <c r="P422" t="str">
        <f>IF($B422="","",IFERROR(INDEX('Brand Crosswalk'!$F$2:$F$200,MATCH($K422,'Brand Crosswalk'!$A$2:$A$200,0)),"Not in Crosswalk"))</f>
        <v>No Encompass Match</v>
      </c>
      <c r="Q422">
        <f>IF($B422="","",IFERROR(INDEX('Brand Crosswalk'!$C$2:$C$200,MATCH($K422,'Brand Crosswalk'!$A$2:$A$200,0)),""))</f>
        <v>0</v>
      </c>
      <c r="R422" t="str">
        <f>IF($B422="","",IF(O422&lt;&gt;"",O422,IF(P422="Mapped",Q422,IF(P422="No Encompass Match","No Encompass Match",IFERROR(VLOOKUP(IF($K422="",$J422,$K422),'Brands (Enc)'!$C$2:$D$2699,2,FALSE),"Not Mapped")))))</f>
        <v>No Encompass Match</v>
      </c>
      <c r="S422" t="str">
        <f>IF($B422="","",IFERROR(VLOOKUP(VALUE($B422),'Customers Table (Enc)'!$A:$I,9,FALSE),"Not Found"))</f>
        <v>Bergen</v>
      </c>
      <c r="T422" t="str">
        <f t="shared" si="24"/>
        <v>BERGEN</v>
      </c>
      <c r="U422" t="str">
        <f t="shared" si="25"/>
        <v>No Encompass Match|BERGEN</v>
      </c>
      <c r="V422" t="str">
        <f>IF($B422="","",IF(R422="No Encompass Match","THEM",IF(R422="Not Mapped","Unable to Determine",IF(T422="SALES","Unable to Determine",IFERROR(INDEX('Master - US vs THEM'!$F:$F,MATCH(U422,'Master - US vs THEM'!$G:$G,0)),"No Territory Data")))))</f>
        <v>THEM</v>
      </c>
      <c r="W422" t="str">
        <f t="shared" si="26"/>
        <v>OK</v>
      </c>
      <c r="X422" t="str">
        <f t="shared" si="27"/>
        <v>THEM</v>
      </c>
    </row>
    <row r="423" spans="1:24" x14ac:dyDescent="0.2">
      <c r="A423">
        <v>422</v>
      </c>
      <c r="B423" t="s">
        <v>779</v>
      </c>
      <c r="C423" t="s">
        <v>780</v>
      </c>
      <c r="D423" t="s">
        <v>48</v>
      </c>
      <c r="E423" t="s">
        <v>781</v>
      </c>
      <c r="F423" t="s">
        <v>777</v>
      </c>
      <c r="G423" t="s">
        <v>782</v>
      </c>
      <c r="H423" t="s">
        <v>8</v>
      </c>
      <c r="I423" t="s">
        <v>85</v>
      </c>
      <c r="J423" t="s">
        <v>165</v>
      </c>
      <c r="K423" t="s">
        <v>166</v>
      </c>
      <c r="L423" t="s">
        <v>141</v>
      </c>
      <c r="M423">
        <v>1</v>
      </c>
      <c r="N423" t="s">
        <v>875</v>
      </c>
      <c r="O423" t="str">
        <f>IF($B423="","",IFERROR(IF(ISNUMBER(MATCH($K423,'Brand Family Territory (Enc)'!$A$2:$A$296,0)),$K423,""),""))</f>
        <v>BLUE MOON</v>
      </c>
      <c r="P423" t="str">
        <f>IF($B423="","",IFERROR(INDEX('Brand Crosswalk'!$F$2:$F$200,MATCH($K423,'Brand Crosswalk'!$A$2:$A$200,0)),"Not in Crosswalk"))</f>
        <v>Not in Crosswalk</v>
      </c>
      <c r="Q423" t="str">
        <f>IF($B423="","",IFERROR(INDEX('Brand Crosswalk'!$C$2:$C$200,MATCH($K423,'Brand Crosswalk'!$A$2:$A$200,0)),""))</f>
        <v/>
      </c>
      <c r="R423" t="str">
        <f>IF($B423="","",IF(O423&lt;&gt;"",O423,IF(P423="Mapped",Q423,IF(P423="No Encompass Match","No Encompass Match",IFERROR(VLOOKUP(IF($K423="",$J423,$K423),'Brands (Enc)'!$C$2:$D$2699,2,FALSE),"Not Mapped")))))</f>
        <v>BLUE MOON</v>
      </c>
      <c r="S423" t="str">
        <f>IF($B423="","",IFERROR(VLOOKUP(VALUE($B423),'Customers Table (Enc)'!$A:$I,9,FALSE),"Not Found"))</f>
        <v>Bergen</v>
      </c>
      <c r="T423" t="str">
        <f t="shared" si="24"/>
        <v>BERGEN</v>
      </c>
      <c r="U423" t="str">
        <f t="shared" si="25"/>
        <v>BLUE MOON|BERGEN</v>
      </c>
      <c r="V423" t="str">
        <f>IF($B423="","",IF(R423="No Encompass Match","THEM",IF(R423="Not Mapped","Unable to Determine",IF(T423="SALES","Unable to Determine",IFERROR(INDEX('Master - US vs THEM'!$F:$F,MATCH(U423,'Master - US vs THEM'!$G:$G,0)),"No Territory Data")))))</f>
        <v>US</v>
      </c>
      <c r="W423" t="str">
        <f t="shared" si="26"/>
        <v>OK</v>
      </c>
      <c r="X423" t="str">
        <f t="shared" si="27"/>
        <v>US</v>
      </c>
    </row>
    <row r="424" spans="1:24" x14ac:dyDescent="0.2">
      <c r="A424">
        <v>423</v>
      </c>
      <c r="B424" t="s">
        <v>779</v>
      </c>
      <c r="C424" t="s">
        <v>780</v>
      </c>
      <c r="D424" t="s">
        <v>48</v>
      </c>
      <c r="E424" t="s">
        <v>781</v>
      </c>
      <c r="F424" t="s">
        <v>777</v>
      </c>
      <c r="G424" t="s">
        <v>782</v>
      </c>
      <c r="H424" t="s">
        <v>8</v>
      </c>
      <c r="I424" t="s">
        <v>85</v>
      </c>
      <c r="J424" t="s">
        <v>2051</v>
      </c>
      <c r="K424" t="s">
        <v>34</v>
      </c>
      <c r="L424" t="s">
        <v>34</v>
      </c>
      <c r="M424">
        <v>1</v>
      </c>
      <c r="N424" t="s">
        <v>875</v>
      </c>
      <c r="O424" t="str">
        <f>IF($B424="","",IFERROR(IF(ISNUMBER(MATCH($K424,'Brand Family Territory (Enc)'!$A$2:$A$296,0)),$K424,""),""))</f>
        <v/>
      </c>
      <c r="P424" t="str">
        <f>IF($B424="","",IFERROR(INDEX('Brand Crosswalk'!$F$2:$F$200,MATCH($K424,'Brand Crosswalk'!$A$2:$A$200,0)),"Not in Crosswalk"))</f>
        <v>Mapped</v>
      </c>
      <c r="Q424" t="str">
        <f>IF($B424="","",IFERROR(INDEX('Brand Crosswalk'!$C$2:$C$200,MATCH($K424,'Brand Crosswalk'!$A$2:$A$200,0)),""))</f>
        <v>Sierra Nevada</v>
      </c>
      <c r="R424" t="str">
        <f>IF($B424="","",IF(O424&lt;&gt;"",O424,IF(P424="Mapped",Q424,IF(P424="No Encompass Match","No Encompass Match",IFERROR(VLOOKUP(IF($K424="",$J424,$K424),'Brands (Enc)'!$C$2:$D$2699,2,FALSE),"Not Mapped")))))</f>
        <v>Sierra Nevada</v>
      </c>
      <c r="S424" t="str">
        <f>IF($B424="","",IFERROR(VLOOKUP(VALUE($B424),'Customers Table (Enc)'!$A:$I,9,FALSE),"Not Found"))</f>
        <v>Bergen</v>
      </c>
      <c r="T424" t="str">
        <f t="shared" si="24"/>
        <v>BERGEN</v>
      </c>
      <c r="U424" t="str">
        <f t="shared" si="25"/>
        <v>Sierra Nevada|BERGEN</v>
      </c>
      <c r="V424" t="str">
        <f>IF($B424="","",IF(R424="No Encompass Match","THEM",IF(R424="Not Mapped","Unable to Determine",IF(T424="SALES","Unable to Determine",IFERROR(INDEX('Master - US vs THEM'!$F:$F,MATCH(U424,'Master - US vs THEM'!$G:$G,0)),"No Territory Data")))))</f>
        <v>US</v>
      </c>
      <c r="W424" t="str">
        <f t="shared" si="26"/>
        <v>OK</v>
      </c>
      <c r="X424" t="str">
        <f t="shared" si="27"/>
        <v>US</v>
      </c>
    </row>
    <row r="425" spans="1:24" x14ac:dyDescent="0.2">
      <c r="A425">
        <v>424</v>
      </c>
      <c r="B425" t="s">
        <v>779</v>
      </c>
      <c r="C425" t="s">
        <v>780</v>
      </c>
      <c r="D425" t="s">
        <v>48</v>
      </c>
      <c r="E425" t="s">
        <v>781</v>
      </c>
      <c r="F425" t="s">
        <v>777</v>
      </c>
      <c r="G425" t="s">
        <v>782</v>
      </c>
      <c r="H425" t="s">
        <v>8</v>
      </c>
      <c r="I425" t="s">
        <v>85</v>
      </c>
      <c r="J425" t="s">
        <v>44</v>
      </c>
      <c r="K425" t="s">
        <v>44</v>
      </c>
      <c r="L425" t="s">
        <v>45</v>
      </c>
      <c r="M425">
        <v>1</v>
      </c>
      <c r="N425" t="s">
        <v>875</v>
      </c>
      <c r="O425" t="str">
        <f>IF($B425="","",IFERROR(IF(ISNUMBER(MATCH($K425,'Brand Family Territory (Enc)'!$A$2:$A$296,0)),$K425,""),""))</f>
        <v/>
      </c>
      <c r="P425" t="str">
        <f>IF($B425="","",IFERROR(INDEX('Brand Crosswalk'!$F$2:$F$200,MATCH($K425,'Brand Crosswalk'!$A$2:$A$200,0)),"Not in Crosswalk"))</f>
        <v>Mapped</v>
      </c>
      <c r="Q425" t="str">
        <f>IF($B425="","",IFERROR(INDEX('Brand Crosswalk'!$C$2:$C$200,MATCH($K425,'Brand Crosswalk'!$A$2:$A$200,0)),""))</f>
        <v>Dg Yuengling Inc</v>
      </c>
      <c r="R425" t="str">
        <f>IF($B425="","",IF(O425&lt;&gt;"",O425,IF(P425="Mapped",Q425,IF(P425="No Encompass Match","No Encompass Match",IFERROR(VLOOKUP(IF($K425="",$J425,$K425),'Brands (Enc)'!$C$2:$D$2699,2,FALSE),"Not Mapped")))))</f>
        <v>Dg Yuengling Inc</v>
      </c>
      <c r="S425" t="str">
        <f>IF($B425="","",IFERROR(VLOOKUP(VALUE($B425),'Customers Table (Enc)'!$A:$I,9,FALSE),"Not Found"))</f>
        <v>Bergen</v>
      </c>
      <c r="T425" t="str">
        <f t="shared" si="24"/>
        <v>BERGEN</v>
      </c>
      <c r="U425" t="str">
        <f t="shared" si="25"/>
        <v>Dg Yuengling Inc|BERGEN</v>
      </c>
      <c r="V425" t="str">
        <f>IF($B425="","",IF(R425="No Encompass Match","THEM",IF(R425="Not Mapped","Unable to Determine",IF(T425="SALES","Unable to Determine",IFERROR(INDEX('Master - US vs THEM'!$F:$F,MATCH(U425,'Master - US vs THEM'!$G:$G,0)),"No Territory Data")))))</f>
        <v>US</v>
      </c>
      <c r="W425" t="str">
        <f t="shared" si="26"/>
        <v>OK</v>
      </c>
      <c r="X425" t="str">
        <f t="shared" si="27"/>
        <v>US</v>
      </c>
    </row>
    <row r="426" spans="1:24" x14ac:dyDescent="0.2">
      <c r="A426">
        <v>425</v>
      </c>
      <c r="B426" t="s">
        <v>774</v>
      </c>
      <c r="C426" t="s">
        <v>775</v>
      </c>
      <c r="D426" t="s">
        <v>48</v>
      </c>
      <c r="E426" t="s">
        <v>776</v>
      </c>
      <c r="F426" t="s">
        <v>777</v>
      </c>
      <c r="G426" t="s">
        <v>778</v>
      </c>
      <c r="H426" t="s">
        <v>8</v>
      </c>
      <c r="I426" t="s">
        <v>85</v>
      </c>
      <c r="J426" t="s">
        <v>1179</v>
      </c>
      <c r="K426" t="s">
        <v>1056</v>
      </c>
      <c r="L426" t="s">
        <v>141</v>
      </c>
      <c r="M426">
        <v>1</v>
      </c>
      <c r="N426" t="s">
        <v>875</v>
      </c>
      <c r="O426" t="str">
        <f>IF($B426="","",IFERROR(IF(ISNUMBER(MATCH($K426,'Brand Family Territory (Enc)'!$A$2:$A$296,0)),$K426,""),""))</f>
        <v/>
      </c>
      <c r="P426" t="str">
        <f>IF($B426="","",IFERROR(INDEX('Brand Crosswalk'!$F$2:$F$200,MATCH($K426,'Brand Crosswalk'!$A$2:$A$200,0)),"Not in Crosswalk"))</f>
        <v>Mapped</v>
      </c>
      <c r="Q426" t="str">
        <f>IF($B426="","",IFERROR(INDEX('Brand Crosswalk'!$C$2:$C$200,MATCH($K426,'Brand Crosswalk'!$A$2:$A$200,0)),""))</f>
        <v>Miller High Life</v>
      </c>
      <c r="R426" t="str">
        <f>IF($B426="","",IF(O426&lt;&gt;"",O426,IF(P426="Mapped",Q426,IF(P426="No Encompass Match","No Encompass Match",IFERROR(VLOOKUP(IF($K426="",$J426,$K426),'Brands (Enc)'!$C$2:$D$2699,2,FALSE),"Not Mapped")))))</f>
        <v>Miller High Life</v>
      </c>
      <c r="S426" t="str">
        <f>IF($B426="","",IFERROR(VLOOKUP(VALUE($B426),'Customers Table (Enc)'!$A:$I,9,FALSE),"Not Found"))</f>
        <v>Bergen</v>
      </c>
      <c r="T426" t="str">
        <f t="shared" si="24"/>
        <v>BERGEN</v>
      </c>
      <c r="U426" t="str">
        <f t="shared" si="25"/>
        <v>Miller High Life|BERGEN</v>
      </c>
      <c r="V426" t="str">
        <f>IF($B426="","",IF(R426="No Encompass Match","THEM",IF(R426="Not Mapped","Unable to Determine",IF(T426="SALES","Unable to Determine",IFERROR(INDEX('Master - US vs THEM'!$F:$F,MATCH(U426,'Master - US vs THEM'!$G:$G,0)),"No Territory Data")))))</f>
        <v>US</v>
      </c>
      <c r="W426" t="str">
        <f t="shared" si="26"/>
        <v>OK</v>
      </c>
      <c r="X426" t="str">
        <f t="shared" si="27"/>
        <v>US</v>
      </c>
    </row>
    <row r="427" spans="1:24" x14ac:dyDescent="0.2">
      <c r="A427">
        <v>426</v>
      </c>
      <c r="B427" t="s">
        <v>774</v>
      </c>
      <c r="C427" t="s">
        <v>775</v>
      </c>
      <c r="D427" t="s">
        <v>48</v>
      </c>
      <c r="E427" t="s">
        <v>776</v>
      </c>
      <c r="F427" t="s">
        <v>777</v>
      </c>
      <c r="G427" t="s">
        <v>778</v>
      </c>
      <c r="H427" t="s">
        <v>8</v>
      </c>
      <c r="I427" t="s">
        <v>85</v>
      </c>
      <c r="J427" t="s">
        <v>623</v>
      </c>
      <c r="K427" t="s">
        <v>624</v>
      </c>
      <c r="L427" t="s">
        <v>625</v>
      </c>
      <c r="M427">
        <v>1</v>
      </c>
      <c r="N427" t="s">
        <v>21</v>
      </c>
      <c r="O427" t="str">
        <f>IF($B427="","",IFERROR(IF(ISNUMBER(MATCH($K427,'Brand Family Territory (Enc)'!$A$2:$A$296,0)),$K427,""),""))</f>
        <v/>
      </c>
      <c r="P427" t="str">
        <f>IF($B427="","",IFERROR(INDEX('Brand Crosswalk'!$F$2:$F$200,MATCH($K427,'Brand Crosswalk'!$A$2:$A$200,0)),"Not in Crosswalk"))</f>
        <v>Mapped</v>
      </c>
      <c r="Q427" t="str">
        <f>IF($B427="","",IFERROR(INDEX('Brand Crosswalk'!$C$2:$C$200,MATCH($K427,'Brand Crosswalk'!$A$2:$A$200,0)),""))</f>
        <v>BJ'S Private Label Brewa</v>
      </c>
      <c r="R427" t="str">
        <f>IF($B427="","",IF(O427&lt;&gt;"",O427,IF(P427="Mapped",Q427,IF(P427="No Encompass Match","No Encompass Match",IFERROR(VLOOKUP(IF($K427="",$J427,$K427),'Brands (Enc)'!$C$2:$D$2699,2,FALSE),"Not Mapped")))))</f>
        <v>BJ'S Private Label Brewa</v>
      </c>
      <c r="S427" t="str">
        <f>IF($B427="","",IFERROR(VLOOKUP(VALUE($B427),'Customers Table (Enc)'!$A:$I,9,FALSE),"Not Found"))</f>
        <v>Bergen</v>
      </c>
      <c r="T427" t="str">
        <f t="shared" si="24"/>
        <v>BERGEN</v>
      </c>
      <c r="U427" t="str">
        <f t="shared" si="25"/>
        <v>BJ'S Private Label Brewa|BERGEN</v>
      </c>
      <c r="V427" t="str">
        <f>IF($B427="","",IF(R427="No Encompass Match","THEM",IF(R427="Not Mapped","Unable to Determine",IF(T427="SALES","Unable to Determine",IFERROR(INDEX('Master - US vs THEM'!$F:$F,MATCH(U427,'Master - US vs THEM'!$G:$G,0)),"No Territory Data")))))</f>
        <v>US</v>
      </c>
      <c r="W427" t="str">
        <f t="shared" si="26"/>
        <v>MISMATCH</v>
      </c>
      <c r="X427" t="str">
        <f t="shared" si="27"/>
        <v>US</v>
      </c>
    </row>
    <row r="428" spans="1:24" x14ac:dyDescent="0.2">
      <c r="A428">
        <v>427</v>
      </c>
      <c r="B428" t="s">
        <v>2047</v>
      </c>
      <c r="C428" t="s">
        <v>2048</v>
      </c>
      <c r="D428" t="s">
        <v>48</v>
      </c>
      <c r="E428" t="s">
        <v>2049</v>
      </c>
      <c r="F428" t="s">
        <v>777</v>
      </c>
      <c r="G428" t="s">
        <v>2050</v>
      </c>
      <c r="H428" t="s">
        <v>8</v>
      </c>
      <c r="I428" t="s">
        <v>85</v>
      </c>
      <c r="J428" t="s">
        <v>181</v>
      </c>
      <c r="K428" t="s">
        <v>182</v>
      </c>
      <c r="L428" t="s">
        <v>24</v>
      </c>
      <c r="M428">
        <v>1</v>
      </c>
      <c r="N428" t="s">
        <v>875</v>
      </c>
      <c r="O428" t="str">
        <f>IF($B428="","",IFERROR(IF(ISNUMBER(MATCH($K428,'Brand Family Territory (Enc)'!$A$2:$A$296,0)),$K428,""),""))</f>
        <v/>
      </c>
      <c r="P428" t="str">
        <f>IF($B428="","",IFERROR(INDEX('Brand Crosswalk'!$F$2:$F$200,MATCH($K428,'Brand Crosswalk'!$A$2:$A$200,0)),"Not in Crosswalk"))</f>
        <v>Mapped</v>
      </c>
      <c r="Q428" t="str">
        <f>IF($B428="","",IFERROR(INDEX('Brand Crosswalk'!$C$2:$C$200,MATCH($K428,'Brand Crosswalk'!$A$2:$A$200,0)),""))</f>
        <v>Modelo Especial</v>
      </c>
      <c r="R428" t="str">
        <f>IF($B428="","",IF(O428&lt;&gt;"",O428,IF(P428="Mapped",Q428,IF(P428="No Encompass Match","No Encompass Match",IFERROR(VLOOKUP(IF($K428="",$J428,$K428),'Brands (Enc)'!$C$2:$D$2699,2,FALSE),"Not Mapped")))))</f>
        <v>Modelo Especial</v>
      </c>
      <c r="S428" t="str">
        <f>IF($B428="","",IFERROR(VLOOKUP(VALUE($B428),'Customers Table (Enc)'!$A:$I,9,FALSE),"Not Found"))</f>
        <v>Bergen</v>
      </c>
      <c r="T428" t="str">
        <f t="shared" si="24"/>
        <v>BERGEN</v>
      </c>
      <c r="U428" t="str">
        <f t="shared" si="25"/>
        <v>Modelo Especial|BERGEN</v>
      </c>
      <c r="V428" t="str">
        <f>IF($B428="","",IF(R428="No Encompass Match","THEM",IF(R428="Not Mapped","Unable to Determine",IF(T428="SALES","Unable to Determine",IFERROR(INDEX('Master - US vs THEM'!$F:$F,MATCH(U428,'Master - US vs THEM'!$G:$G,0)),"No Territory Data")))))</f>
        <v>US</v>
      </c>
      <c r="W428" t="str">
        <f t="shared" si="26"/>
        <v>OK</v>
      </c>
      <c r="X428" t="str">
        <f t="shared" si="27"/>
        <v>US</v>
      </c>
    </row>
    <row r="429" spans="1:24" x14ac:dyDescent="0.2">
      <c r="A429">
        <v>428</v>
      </c>
      <c r="B429" t="s">
        <v>2047</v>
      </c>
      <c r="C429" t="s">
        <v>2048</v>
      </c>
      <c r="D429" t="s">
        <v>48</v>
      </c>
      <c r="E429" t="s">
        <v>2049</v>
      </c>
      <c r="F429" t="s">
        <v>777</v>
      </c>
      <c r="G429" t="s">
        <v>2050</v>
      </c>
      <c r="H429" t="s">
        <v>8</v>
      </c>
      <c r="I429" t="s">
        <v>85</v>
      </c>
      <c r="J429" t="s">
        <v>535</v>
      </c>
      <c r="K429" t="s">
        <v>358</v>
      </c>
      <c r="L429" t="s">
        <v>155</v>
      </c>
      <c r="M429">
        <v>1</v>
      </c>
      <c r="N429" t="s">
        <v>875</v>
      </c>
      <c r="O429" t="str">
        <f>IF($B429="","",IFERROR(IF(ISNUMBER(MATCH($K429,'Brand Family Territory (Enc)'!$A$2:$A$296,0)),$K429,""),""))</f>
        <v/>
      </c>
      <c r="P429" t="str">
        <f>IF($B429="","",IFERROR(INDEX('Brand Crosswalk'!$F$2:$F$200,MATCH($K429,'Brand Crosswalk'!$A$2:$A$200,0)),"Not in Crosswalk"))</f>
        <v>Mapped</v>
      </c>
      <c r="Q429" t="str">
        <f>IF($B429="","",IFERROR(INDEX('Brand Crosswalk'!$C$2:$C$200,MATCH($K429,'Brand Crosswalk'!$A$2:$A$200,0)),""))</f>
        <v>Samuel Adams</v>
      </c>
      <c r="R429" t="str">
        <f>IF($B429="","",IF(O429&lt;&gt;"",O429,IF(P429="Mapped",Q429,IF(P429="No Encompass Match","No Encompass Match",IFERROR(VLOOKUP(IF($K429="",$J429,$K429),'Brands (Enc)'!$C$2:$D$2699,2,FALSE),"Not Mapped")))))</f>
        <v>Samuel Adams</v>
      </c>
      <c r="S429" t="str">
        <f>IF($B429="","",IFERROR(VLOOKUP(VALUE($B429),'Customers Table (Enc)'!$A:$I,9,FALSE),"Not Found"))</f>
        <v>Bergen</v>
      </c>
      <c r="T429" t="str">
        <f t="shared" si="24"/>
        <v>BERGEN</v>
      </c>
      <c r="U429" t="str">
        <f t="shared" si="25"/>
        <v>Samuel Adams|BERGEN</v>
      </c>
      <c r="V429" t="str">
        <f>IF($B429="","",IF(R429="No Encompass Match","THEM",IF(R429="Not Mapped","Unable to Determine",IF(T429="SALES","Unable to Determine",IFERROR(INDEX('Master - US vs THEM'!$F:$F,MATCH(U429,'Master - US vs THEM'!$G:$G,0)),"No Territory Data")))))</f>
        <v>US</v>
      </c>
      <c r="W429" t="str">
        <f t="shared" si="26"/>
        <v>OK</v>
      </c>
      <c r="X429" t="str">
        <f t="shared" si="27"/>
        <v>US</v>
      </c>
    </row>
    <row r="430" spans="1:24" x14ac:dyDescent="0.2">
      <c r="A430">
        <v>429</v>
      </c>
      <c r="B430" t="s">
        <v>2047</v>
      </c>
      <c r="C430" t="s">
        <v>2048</v>
      </c>
      <c r="D430" t="s">
        <v>48</v>
      </c>
      <c r="E430" t="s">
        <v>2049</v>
      </c>
      <c r="F430" t="s">
        <v>777</v>
      </c>
      <c r="G430" t="s">
        <v>2050</v>
      </c>
      <c r="H430" t="s">
        <v>8</v>
      </c>
      <c r="I430" t="s">
        <v>85</v>
      </c>
      <c r="J430" t="s">
        <v>22</v>
      </c>
      <c r="K430" t="s">
        <v>23</v>
      </c>
      <c r="L430" t="s">
        <v>24</v>
      </c>
      <c r="M430">
        <v>1</v>
      </c>
      <c r="N430" t="s">
        <v>875</v>
      </c>
      <c r="O430" t="str">
        <f>IF($B430="","",IFERROR(IF(ISNUMBER(MATCH($K430,'Brand Family Territory (Enc)'!$A$2:$A$296,0)),$K430,""),""))</f>
        <v/>
      </c>
      <c r="P430" t="str">
        <f>IF($B430="","",IFERROR(INDEX('Brand Crosswalk'!$F$2:$F$200,MATCH($K430,'Brand Crosswalk'!$A$2:$A$200,0)),"Not in Crosswalk"))</f>
        <v>Mapped</v>
      </c>
      <c r="Q430" t="str">
        <f>IF($B430="","",IFERROR(INDEX('Brand Crosswalk'!$C$2:$C$200,MATCH($K430,'Brand Crosswalk'!$A$2:$A$200,0)),""))</f>
        <v>Corona Extra</v>
      </c>
      <c r="R430" t="str">
        <f>IF($B430="","",IF(O430&lt;&gt;"",O430,IF(P430="Mapped",Q430,IF(P430="No Encompass Match","No Encompass Match",IFERROR(VLOOKUP(IF($K430="",$J430,$K430),'Brands (Enc)'!$C$2:$D$2699,2,FALSE),"Not Mapped")))))</f>
        <v>Corona Extra</v>
      </c>
      <c r="S430" t="str">
        <f>IF($B430="","",IFERROR(VLOOKUP(VALUE($B430),'Customers Table (Enc)'!$A:$I,9,FALSE),"Not Found"))</f>
        <v>Bergen</v>
      </c>
      <c r="T430" t="str">
        <f t="shared" si="24"/>
        <v>BERGEN</v>
      </c>
      <c r="U430" t="str">
        <f t="shared" si="25"/>
        <v>Corona Extra|BERGEN</v>
      </c>
      <c r="V430" t="str">
        <f>IF($B430="","",IF(R430="No Encompass Match","THEM",IF(R430="Not Mapped","Unable to Determine",IF(T430="SALES","Unable to Determine",IFERROR(INDEX('Master - US vs THEM'!$F:$F,MATCH(U430,'Master - US vs THEM'!$G:$G,0)),"No Territory Data")))))</f>
        <v>US</v>
      </c>
      <c r="W430" t="str">
        <f t="shared" si="26"/>
        <v>OK</v>
      </c>
      <c r="X430" t="str">
        <f t="shared" si="27"/>
        <v>US</v>
      </c>
    </row>
    <row r="431" spans="1:24" x14ac:dyDescent="0.2">
      <c r="A431">
        <v>430</v>
      </c>
      <c r="B431" t="s">
        <v>2047</v>
      </c>
      <c r="C431" t="s">
        <v>2048</v>
      </c>
      <c r="D431" t="s">
        <v>48</v>
      </c>
      <c r="E431" t="s">
        <v>2049</v>
      </c>
      <c r="F431" t="s">
        <v>777</v>
      </c>
      <c r="G431" t="s">
        <v>2050</v>
      </c>
      <c r="H431" t="s">
        <v>8</v>
      </c>
      <c r="I431" t="s">
        <v>85</v>
      </c>
      <c r="J431" t="s">
        <v>338</v>
      </c>
      <c r="K431" t="s">
        <v>34</v>
      </c>
      <c r="L431" t="s">
        <v>34</v>
      </c>
      <c r="M431">
        <v>1</v>
      </c>
      <c r="N431" t="s">
        <v>875</v>
      </c>
      <c r="O431" t="str">
        <f>IF($B431="","",IFERROR(IF(ISNUMBER(MATCH($K431,'Brand Family Territory (Enc)'!$A$2:$A$296,0)),$K431,""),""))</f>
        <v/>
      </c>
      <c r="P431" t="str">
        <f>IF($B431="","",IFERROR(INDEX('Brand Crosswalk'!$F$2:$F$200,MATCH($K431,'Brand Crosswalk'!$A$2:$A$200,0)),"Not in Crosswalk"))</f>
        <v>Mapped</v>
      </c>
      <c r="Q431" t="str">
        <f>IF($B431="","",IFERROR(INDEX('Brand Crosswalk'!$C$2:$C$200,MATCH($K431,'Brand Crosswalk'!$A$2:$A$200,0)),""))</f>
        <v>Sierra Nevada</v>
      </c>
      <c r="R431" t="str">
        <f>IF($B431="","",IF(O431&lt;&gt;"",O431,IF(P431="Mapped",Q431,IF(P431="No Encompass Match","No Encompass Match",IFERROR(VLOOKUP(IF($K431="",$J431,$K431),'Brands (Enc)'!$C$2:$D$2699,2,FALSE),"Not Mapped")))))</f>
        <v>Sierra Nevada</v>
      </c>
      <c r="S431" t="str">
        <f>IF($B431="","",IFERROR(VLOOKUP(VALUE($B431),'Customers Table (Enc)'!$A:$I,9,FALSE),"Not Found"))</f>
        <v>Bergen</v>
      </c>
      <c r="T431" t="str">
        <f t="shared" si="24"/>
        <v>BERGEN</v>
      </c>
      <c r="U431" t="str">
        <f t="shared" si="25"/>
        <v>Sierra Nevada|BERGEN</v>
      </c>
      <c r="V431" t="str">
        <f>IF($B431="","",IF(R431="No Encompass Match","THEM",IF(R431="Not Mapped","Unable to Determine",IF(T431="SALES","Unable to Determine",IFERROR(INDEX('Master - US vs THEM'!$F:$F,MATCH(U431,'Master - US vs THEM'!$G:$G,0)),"No Territory Data")))))</f>
        <v>US</v>
      </c>
      <c r="W431" t="str">
        <f t="shared" si="26"/>
        <v>OK</v>
      </c>
      <c r="X431" t="str">
        <f t="shared" si="27"/>
        <v>US</v>
      </c>
    </row>
    <row r="432" spans="1:24" x14ac:dyDescent="0.2">
      <c r="A432">
        <v>431</v>
      </c>
      <c r="B432" t="s">
        <v>2047</v>
      </c>
      <c r="C432" t="s">
        <v>2048</v>
      </c>
      <c r="D432" t="s">
        <v>48</v>
      </c>
      <c r="E432" t="s">
        <v>2049</v>
      </c>
      <c r="F432" t="s">
        <v>777</v>
      </c>
      <c r="G432" t="s">
        <v>2050</v>
      </c>
      <c r="H432" t="s">
        <v>8</v>
      </c>
      <c r="I432" t="s">
        <v>85</v>
      </c>
      <c r="J432" t="s">
        <v>966</v>
      </c>
      <c r="K432" t="s">
        <v>61</v>
      </c>
      <c r="L432" t="s">
        <v>61</v>
      </c>
      <c r="M432">
        <v>1</v>
      </c>
      <c r="N432" t="s">
        <v>875</v>
      </c>
      <c r="O432" t="str">
        <f>IF($B432="","",IFERROR(IF(ISNUMBER(MATCH($K432,'Brand Family Territory (Enc)'!$A$2:$A$296,0)),$K432,""),""))</f>
        <v>SAPPORO</v>
      </c>
      <c r="P432" t="str">
        <f>IF($B432="","",IFERROR(INDEX('Brand Crosswalk'!$F$2:$F$200,MATCH($K432,'Brand Crosswalk'!$A$2:$A$200,0)),"Not in Crosswalk"))</f>
        <v>Not in Crosswalk</v>
      </c>
      <c r="Q432" t="str">
        <f>IF($B432="","",IFERROR(INDEX('Brand Crosswalk'!$C$2:$C$200,MATCH($K432,'Brand Crosswalk'!$A$2:$A$200,0)),""))</f>
        <v/>
      </c>
      <c r="R432" t="str">
        <f>IF($B432="","",IF(O432&lt;&gt;"",O432,IF(P432="Mapped",Q432,IF(P432="No Encompass Match","No Encompass Match",IFERROR(VLOOKUP(IF($K432="",$J432,$K432),'Brands (Enc)'!$C$2:$D$2699,2,FALSE),"Not Mapped")))))</f>
        <v>SAPPORO</v>
      </c>
      <c r="S432" t="str">
        <f>IF($B432="","",IFERROR(VLOOKUP(VALUE($B432),'Customers Table (Enc)'!$A:$I,9,FALSE),"Not Found"))</f>
        <v>Bergen</v>
      </c>
      <c r="T432" t="str">
        <f t="shared" si="24"/>
        <v>BERGEN</v>
      </c>
      <c r="U432" t="str">
        <f t="shared" si="25"/>
        <v>SAPPORO|BERGEN</v>
      </c>
      <c r="V432" t="str">
        <f>IF($B432="","",IF(R432="No Encompass Match","THEM",IF(R432="Not Mapped","Unable to Determine",IF(T432="SALES","Unable to Determine",IFERROR(INDEX('Master - US vs THEM'!$F:$F,MATCH(U432,'Master - US vs THEM'!$G:$G,0)),"No Territory Data")))))</f>
        <v>US</v>
      </c>
      <c r="W432" t="str">
        <f t="shared" si="26"/>
        <v>OK</v>
      </c>
      <c r="X432" t="str">
        <f t="shared" si="27"/>
        <v>US</v>
      </c>
    </row>
    <row r="433" spans="1:24" x14ac:dyDescent="0.2">
      <c r="A433">
        <v>432</v>
      </c>
      <c r="B433" t="s">
        <v>2047</v>
      </c>
      <c r="C433" t="s">
        <v>2048</v>
      </c>
      <c r="D433" t="s">
        <v>48</v>
      </c>
      <c r="E433" t="s">
        <v>2049</v>
      </c>
      <c r="F433" t="s">
        <v>777</v>
      </c>
      <c r="G433" t="s">
        <v>2050</v>
      </c>
      <c r="H433" t="s">
        <v>8</v>
      </c>
      <c r="I433" t="s">
        <v>85</v>
      </c>
      <c r="J433" t="s">
        <v>20</v>
      </c>
      <c r="K433" t="s">
        <v>20</v>
      </c>
      <c r="L433" t="s">
        <v>20</v>
      </c>
      <c r="M433">
        <v>1</v>
      </c>
      <c r="N433" t="s">
        <v>875</v>
      </c>
      <c r="O433" t="str">
        <f>IF($B433="","",IFERROR(IF(ISNUMBER(MATCH($K433,'Brand Family Territory (Enc)'!$A$2:$A$296,0)),$K433,""),""))</f>
        <v/>
      </c>
      <c r="P433" t="str">
        <f>IF($B433="","",IFERROR(INDEX('Brand Crosswalk'!$F$2:$F$200,MATCH($K433,'Brand Crosswalk'!$A$2:$A$200,0)),"Not in Crosswalk"))</f>
        <v>Mapped</v>
      </c>
      <c r="Q433" t="str">
        <f>IF($B433="","",IFERROR(INDEX('Brand Crosswalk'!$C$2:$C$200,MATCH($K433,'Brand Crosswalk'!$A$2:$A$200,0)),""))</f>
        <v>Heineken USA</v>
      </c>
      <c r="R433" t="str">
        <f>IF($B433="","",IF(O433&lt;&gt;"",O433,IF(P433="Mapped",Q433,IF(P433="No Encompass Match","No Encompass Match",IFERROR(VLOOKUP(IF($K433="",$J433,$K433),'Brands (Enc)'!$C$2:$D$2699,2,FALSE),"Not Mapped")))))</f>
        <v>Heineken USA</v>
      </c>
      <c r="S433" t="str">
        <f>IF($B433="","",IFERROR(VLOOKUP(VALUE($B433),'Customers Table (Enc)'!$A:$I,9,FALSE),"Not Found"))</f>
        <v>Bergen</v>
      </c>
      <c r="T433" t="str">
        <f t="shared" si="24"/>
        <v>BERGEN</v>
      </c>
      <c r="U433" t="str">
        <f t="shared" si="25"/>
        <v>Heineken USA|BERGEN</v>
      </c>
      <c r="V433" t="str">
        <f>IF($B433="","",IF(R433="No Encompass Match","THEM",IF(R433="Not Mapped","Unable to Determine",IF(T433="SALES","Unable to Determine",IFERROR(INDEX('Master - US vs THEM'!$F:$F,MATCH(U433,'Master - US vs THEM'!$G:$G,0)),"No Territory Data")))))</f>
        <v>US</v>
      </c>
      <c r="W433" t="str">
        <f t="shared" si="26"/>
        <v>OK</v>
      </c>
      <c r="X433" t="str">
        <f t="shared" si="27"/>
        <v>US</v>
      </c>
    </row>
    <row r="434" spans="1:24" x14ac:dyDescent="0.2">
      <c r="A434">
        <v>433</v>
      </c>
      <c r="B434" t="s">
        <v>2047</v>
      </c>
      <c r="C434" t="s">
        <v>2048</v>
      </c>
      <c r="D434" t="s">
        <v>48</v>
      </c>
      <c r="E434" t="s">
        <v>2049</v>
      </c>
      <c r="F434" t="s">
        <v>777</v>
      </c>
      <c r="G434" t="s">
        <v>2050</v>
      </c>
      <c r="H434" t="s">
        <v>8</v>
      </c>
      <c r="I434" t="s">
        <v>85</v>
      </c>
      <c r="J434" t="s">
        <v>140</v>
      </c>
      <c r="K434" t="s">
        <v>140</v>
      </c>
      <c r="L434" t="s">
        <v>141</v>
      </c>
      <c r="M434">
        <v>1</v>
      </c>
      <c r="N434" t="s">
        <v>875</v>
      </c>
      <c r="O434" t="str">
        <f>IF($B434="","",IFERROR(IF(ISNUMBER(MATCH($K434,'Brand Family Territory (Enc)'!$A$2:$A$296,0)),$K434,""),""))</f>
        <v/>
      </c>
      <c r="P434" t="str">
        <f>IF($B434="","",IFERROR(INDEX('Brand Crosswalk'!$F$2:$F$200,MATCH($K434,'Brand Crosswalk'!$A$2:$A$200,0)),"Not in Crosswalk"))</f>
        <v>Mapped</v>
      </c>
      <c r="Q434" t="str">
        <f>IF($B434="","",IFERROR(INDEX('Brand Crosswalk'!$C$2:$C$200,MATCH($K434,'Brand Crosswalk'!$A$2:$A$200,0)),""))</f>
        <v>Peroni</v>
      </c>
      <c r="R434" t="str">
        <f>IF($B434="","",IF(O434&lt;&gt;"",O434,IF(P434="Mapped",Q434,IF(P434="No Encompass Match","No Encompass Match",IFERROR(VLOOKUP(IF($K434="",$J434,$K434),'Brands (Enc)'!$C$2:$D$2699,2,FALSE),"Not Mapped")))))</f>
        <v>Peroni</v>
      </c>
      <c r="S434" t="str">
        <f>IF($B434="","",IFERROR(VLOOKUP(VALUE($B434),'Customers Table (Enc)'!$A:$I,9,FALSE),"Not Found"))</f>
        <v>Bergen</v>
      </c>
      <c r="T434" t="str">
        <f t="shared" si="24"/>
        <v>BERGEN</v>
      </c>
      <c r="U434" t="str">
        <f t="shared" si="25"/>
        <v>Peroni|BERGEN</v>
      </c>
      <c r="V434" t="str">
        <f>IF($B434="","",IF(R434="No Encompass Match","THEM",IF(R434="Not Mapped","Unable to Determine",IF(T434="SALES","Unable to Determine",IFERROR(INDEX('Master - US vs THEM'!$F:$F,MATCH(U434,'Master - US vs THEM'!$G:$G,0)),"No Territory Data")))))</f>
        <v>US</v>
      </c>
      <c r="W434" t="str">
        <f t="shared" si="26"/>
        <v>OK</v>
      </c>
      <c r="X434" t="str">
        <f t="shared" si="27"/>
        <v>US</v>
      </c>
    </row>
    <row r="435" spans="1:24" x14ac:dyDescent="0.2">
      <c r="A435">
        <v>434</v>
      </c>
      <c r="B435" t="s">
        <v>2043</v>
      </c>
      <c r="C435" t="s">
        <v>2044</v>
      </c>
      <c r="D435" t="s">
        <v>48</v>
      </c>
      <c r="E435" t="s">
        <v>2045</v>
      </c>
      <c r="F435" t="s">
        <v>765</v>
      </c>
      <c r="G435" t="s">
        <v>2046</v>
      </c>
      <c r="H435" t="s">
        <v>8</v>
      </c>
      <c r="I435" t="s">
        <v>85</v>
      </c>
      <c r="J435" t="s">
        <v>165</v>
      </c>
      <c r="K435" t="s">
        <v>166</v>
      </c>
      <c r="L435" t="s">
        <v>141</v>
      </c>
      <c r="M435">
        <v>1</v>
      </c>
      <c r="N435" t="s">
        <v>875</v>
      </c>
      <c r="O435" t="str">
        <f>IF($B435="","",IFERROR(IF(ISNUMBER(MATCH($K435,'Brand Family Territory (Enc)'!$A$2:$A$296,0)),$K435,""),""))</f>
        <v>BLUE MOON</v>
      </c>
      <c r="P435" t="str">
        <f>IF($B435="","",IFERROR(INDEX('Brand Crosswalk'!$F$2:$F$200,MATCH($K435,'Brand Crosswalk'!$A$2:$A$200,0)),"Not in Crosswalk"))</f>
        <v>Not in Crosswalk</v>
      </c>
      <c r="Q435" t="str">
        <f>IF($B435="","",IFERROR(INDEX('Brand Crosswalk'!$C$2:$C$200,MATCH($K435,'Brand Crosswalk'!$A$2:$A$200,0)),""))</f>
        <v/>
      </c>
      <c r="R435" t="str">
        <f>IF($B435="","",IF(O435&lt;&gt;"",O435,IF(P435="Mapped",Q435,IF(P435="No Encompass Match","No Encompass Match",IFERROR(VLOOKUP(IF($K435="",$J435,$K435),'Brands (Enc)'!$C$2:$D$2699,2,FALSE),"Not Mapped")))))</f>
        <v>BLUE MOON</v>
      </c>
      <c r="S435" t="str">
        <f>IF($B435="","",IFERROR(VLOOKUP(VALUE($B435),'Customers Table (Enc)'!$A:$I,9,FALSE),"Not Found"))</f>
        <v>Bergen</v>
      </c>
      <c r="T435" t="str">
        <f t="shared" si="24"/>
        <v>BERGEN</v>
      </c>
      <c r="U435" t="str">
        <f t="shared" si="25"/>
        <v>BLUE MOON|BERGEN</v>
      </c>
      <c r="V435" t="str">
        <f>IF($B435="","",IF(R435="No Encompass Match","THEM",IF(R435="Not Mapped","Unable to Determine",IF(T435="SALES","Unable to Determine",IFERROR(INDEX('Master - US vs THEM'!$F:$F,MATCH(U435,'Master - US vs THEM'!$G:$G,0)),"No Territory Data")))))</f>
        <v>US</v>
      </c>
      <c r="W435" t="str">
        <f t="shared" si="26"/>
        <v>OK</v>
      </c>
      <c r="X435" t="str">
        <f t="shared" si="27"/>
        <v>US</v>
      </c>
    </row>
    <row r="436" spans="1:24" x14ac:dyDescent="0.2">
      <c r="A436">
        <v>435</v>
      </c>
      <c r="B436" t="s">
        <v>2043</v>
      </c>
      <c r="C436" t="s">
        <v>2044</v>
      </c>
      <c r="D436" t="s">
        <v>48</v>
      </c>
      <c r="E436" t="s">
        <v>2045</v>
      </c>
      <c r="F436" t="s">
        <v>765</v>
      </c>
      <c r="G436" t="s">
        <v>2046</v>
      </c>
      <c r="H436" t="s">
        <v>8</v>
      </c>
      <c r="I436" t="s">
        <v>85</v>
      </c>
      <c r="J436" t="s">
        <v>338</v>
      </c>
      <c r="K436" t="s">
        <v>34</v>
      </c>
      <c r="L436" t="s">
        <v>34</v>
      </c>
      <c r="M436">
        <v>1</v>
      </c>
      <c r="N436" t="s">
        <v>875</v>
      </c>
      <c r="O436" t="str">
        <f>IF($B436="","",IFERROR(IF(ISNUMBER(MATCH($K436,'Brand Family Territory (Enc)'!$A$2:$A$296,0)),$K436,""),""))</f>
        <v/>
      </c>
      <c r="P436" t="str">
        <f>IF($B436="","",IFERROR(INDEX('Brand Crosswalk'!$F$2:$F$200,MATCH($K436,'Brand Crosswalk'!$A$2:$A$200,0)),"Not in Crosswalk"))</f>
        <v>Mapped</v>
      </c>
      <c r="Q436" t="str">
        <f>IF($B436="","",IFERROR(INDEX('Brand Crosswalk'!$C$2:$C$200,MATCH($K436,'Brand Crosswalk'!$A$2:$A$200,0)),""))</f>
        <v>Sierra Nevada</v>
      </c>
      <c r="R436" t="str">
        <f>IF($B436="","",IF(O436&lt;&gt;"",O436,IF(P436="Mapped",Q436,IF(P436="No Encompass Match","No Encompass Match",IFERROR(VLOOKUP(IF($K436="",$J436,$K436),'Brands (Enc)'!$C$2:$D$2699,2,FALSE),"Not Mapped")))))</f>
        <v>Sierra Nevada</v>
      </c>
      <c r="S436" t="str">
        <f>IF($B436="","",IFERROR(VLOOKUP(VALUE($B436),'Customers Table (Enc)'!$A:$I,9,FALSE),"Not Found"))</f>
        <v>Bergen</v>
      </c>
      <c r="T436" t="str">
        <f t="shared" si="24"/>
        <v>BERGEN</v>
      </c>
      <c r="U436" t="str">
        <f t="shared" si="25"/>
        <v>Sierra Nevada|BERGEN</v>
      </c>
      <c r="V436" t="str">
        <f>IF($B436="","",IF(R436="No Encompass Match","THEM",IF(R436="Not Mapped","Unable to Determine",IF(T436="SALES","Unable to Determine",IFERROR(INDEX('Master - US vs THEM'!$F:$F,MATCH(U436,'Master - US vs THEM'!$G:$G,0)),"No Territory Data")))))</f>
        <v>US</v>
      </c>
      <c r="W436" t="str">
        <f t="shared" si="26"/>
        <v>OK</v>
      </c>
      <c r="X436" t="str">
        <f t="shared" si="27"/>
        <v>US</v>
      </c>
    </row>
    <row r="437" spans="1:24" x14ac:dyDescent="0.2">
      <c r="A437">
        <v>436</v>
      </c>
      <c r="B437" t="s">
        <v>2043</v>
      </c>
      <c r="C437" t="s">
        <v>2044</v>
      </c>
      <c r="D437" t="s">
        <v>48</v>
      </c>
      <c r="E437" t="s">
        <v>2045</v>
      </c>
      <c r="F437" t="s">
        <v>765</v>
      </c>
      <c r="G437" t="s">
        <v>2046</v>
      </c>
      <c r="H437" t="s">
        <v>8</v>
      </c>
      <c r="I437" t="s">
        <v>85</v>
      </c>
      <c r="J437" t="s">
        <v>906</v>
      </c>
      <c r="K437" t="s">
        <v>192</v>
      </c>
      <c r="L437" t="s">
        <v>120</v>
      </c>
      <c r="M437">
        <v>1</v>
      </c>
      <c r="N437" t="s">
        <v>875</v>
      </c>
      <c r="O437" t="str">
        <f>IF($B437="","",IFERROR(IF(ISNUMBER(MATCH($K437,'Brand Family Territory (Enc)'!$A$2:$A$296,0)),$K437,""),""))</f>
        <v/>
      </c>
      <c r="P437" t="str">
        <f>IF($B437="","",IFERROR(INDEX('Brand Crosswalk'!$F$2:$F$200,MATCH($K437,'Brand Crosswalk'!$A$2:$A$200,0)),"Not in Crosswalk"))</f>
        <v>Mapped</v>
      </c>
      <c r="Q437" t="str">
        <f>IF($B437="","",IFERROR(INDEX('Brand Crosswalk'!$C$2:$C$200,MATCH($K437,'Brand Crosswalk'!$A$2:$A$200,0)),""))</f>
        <v>Montauk</v>
      </c>
      <c r="R437" t="str">
        <f>IF($B437="","",IF(O437&lt;&gt;"",O437,IF(P437="Mapped",Q437,IF(P437="No Encompass Match","No Encompass Match",IFERROR(VLOOKUP(IF($K437="",$J437,$K437),'Brands (Enc)'!$C$2:$D$2699,2,FALSE),"Not Mapped")))))</f>
        <v>Montauk</v>
      </c>
      <c r="S437" t="str">
        <f>IF($B437="","",IFERROR(VLOOKUP(VALUE($B437),'Customers Table (Enc)'!$A:$I,9,FALSE),"Not Found"))</f>
        <v>Bergen</v>
      </c>
      <c r="T437" t="str">
        <f t="shared" si="24"/>
        <v>BERGEN</v>
      </c>
      <c r="U437" t="str">
        <f t="shared" si="25"/>
        <v>Montauk|BERGEN</v>
      </c>
      <c r="V437" t="str">
        <f>IF($B437="","",IF(R437="No Encompass Match","THEM",IF(R437="Not Mapped","Unable to Determine",IF(T437="SALES","Unable to Determine",IFERROR(INDEX('Master - US vs THEM'!$F:$F,MATCH(U437,'Master - US vs THEM'!$G:$G,0)),"No Territory Data")))))</f>
        <v>US</v>
      </c>
      <c r="W437" t="str">
        <f t="shared" si="26"/>
        <v>OK</v>
      </c>
      <c r="X437" t="str">
        <f t="shared" si="27"/>
        <v>US</v>
      </c>
    </row>
    <row r="438" spans="1:24" x14ac:dyDescent="0.2">
      <c r="A438">
        <v>437</v>
      </c>
      <c r="B438" t="s">
        <v>2043</v>
      </c>
      <c r="C438" t="s">
        <v>2044</v>
      </c>
      <c r="D438" t="s">
        <v>48</v>
      </c>
      <c r="E438" t="s">
        <v>2045</v>
      </c>
      <c r="F438" t="s">
        <v>765</v>
      </c>
      <c r="G438" t="s">
        <v>2046</v>
      </c>
      <c r="H438" t="s">
        <v>8</v>
      </c>
      <c r="I438" t="s">
        <v>85</v>
      </c>
      <c r="J438" t="s">
        <v>535</v>
      </c>
      <c r="K438" t="s">
        <v>358</v>
      </c>
      <c r="L438" t="s">
        <v>155</v>
      </c>
      <c r="M438">
        <v>1</v>
      </c>
      <c r="N438" t="s">
        <v>875</v>
      </c>
      <c r="O438" t="str">
        <f>IF($B438="","",IFERROR(IF(ISNUMBER(MATCH($K438,'Brand Family Territory (Enc)'!$A$2:$A$296,0)),$K438,""),""))</f>
        <v/>
      </c>
      <c r="P438" t="str">
        <f>IF($B438="","",IFERROR(INDEX('Brand Crosswalk'!$F$2:$F$200,MATCH($K438,'Brand Crosswalk'!$A$2:$A$200,0)),"Not in Crosswalk"))</f>
        <v>Mapped</v>
      </c>
      <c r="Q438" t="str">
        <f>IF($B438="","",IFERROR(INDEX('Brand Crosswalk'!$C$2:$C$200,MATCH($K438,'Brand Crosswalk'!$A$2:$A$200,0)),""))</f>
        <v>Samuel Adams</v>
      </c>
      <c r="R438" t="str">
        <f>IF($B438="","",IF(O438&lt;&gt;"",O438,IF(P438="Mapped",Q438,IF(P438="No Encompass Match","No Encompass Match",IFERROR(VLOOKUP(IF($K438="",$J438,$K438),'Brands (Enc)'!$C$2:$D$2699,2,FALSE),"Not Mapped")))))</f>
        <v>Samuel Adams</v>
      </c>
      <c r="S438" t="str">
        <f>IF($B438="","",IFERROR(VLOOKUP(VALUE($B438),'Customers Table (Enc)'!$A:$I,9,FALSE),"Not Found"))</f>
        <v>Bergen</v>
      </c>
      <c r="T438" t="str">
        <f t="shared" si="24"/>
        <v>BERGEN</v>
      </c>
      <c r="U438" t="str">
        <f t="shared" si="25"/>
        <v>Samuel Adams|BERGEN</v>
      </c>
      <c r="V438" t="str">
        <f>IF($B438="","",IF(R438="No Encompass Match","THEM",IF(R438="Not Mapped","Unable to Determine",IF(T438="SALES","Unable to Determine",IFERROR(INDEX('Master - US vs THEM'!$F:$F,MATCH(U438,'Master - US vs THEM'!$G:$G,0)),"No Territory Data")))))</f>
        <v>US</v>
      </c>
      <c r="W438" t="str">
        <f t="shared" si="26"/>
        <v>OK</v>
      </c>
      <c r="X438" t="str">
        <f t="shared" si="27"/>
        <v>US</v>
      </c>
    </row>
    <row r="439" spans="1:24" x14ac:dyDescent="0.2">
      <c r="A439">
        <v>438</v>
      </c>
      <c r="B439" t="s">
        <v>762</v>
      </c>
      <c r="C439" t="s">
        <v>763</v>
      </c>
      <c r="D439" t="s">
        <v>48</v>
      </c>
      <c r="E439" t="s">
        <v>764</v>
      </c>
      <c r="F439" t="s">
        <v>765</v>
      </c>
      <c r="G439" t="s">
        <v>766</v>
      </c>
      <c r="H439" t="s">
        <v>8</v>
      </c>
      <c r="I439" t="s">
        <v>85</v>
      </c>
      <c r="J439" t="s">
        <v>140</v>
      </c>
      <c r="K439" t="s">
        <v>140</v>
      </c>
      <c r="L439" t="s">
        <v>141</v>
      </c>
      <c r="M439">
        <v>1</v>
      </c>
      <c r="N439" t="s">
        <v>875</v>
      </c>
      <c r="O439" t="str">
        <f>IF($B439="","",IFERROR(IF(ISNUMBER(MATCH($K439,'Brand Family Territory (Enc)'!$A$2:$A$296,0)),$K439,""),""))</f>
        <v/>
      </c>
      <c r="P439" t="str">
        <f>IF($B439="","",IFERROR(INDEX('Brand Crosswalk'!$F$2:$F$200,MATCH($K439,'Brand Crosswalk'!$A$2:$A$200,0)),"Not in Crosswalk"))</f>
        <v>Mapped</v>
      </c>
      <c r="Q439" t="str">
        <f>IF($B439="","",IFERROR(INDEX('Brand Crosswalk'!$C$2:$C$200,MATCH($K439,'Brand Crosswalk'!$A$2:$A$200,0)),""))</f>
        <v>Peroni</v>
      </c>
      <c r="R439" t="str">
        <f>IF($B439="","",IF(O439&lt;&gt;"",O439,IF(P439="Mapped",Q439,IF(P439="No Encompass Match","No Encompass Match",IFERROR(VLOOKUP(IF($K439="",$J439,$K439),'Brands (Enc)'!$C$2:$D$2699,2,FALSE),"Not Mapped")))))</f>
        <v>Peroni</v>
      </c>
      <c r="S439" t="str">
        <f>IF($B439="","",IFERROR(VLOOKUP(VALUE($B439),'Customers Table (Enc)'!$A:$I,9,FALSE),"Not Found"))</f>
        <v>Bergen</v>
      </c>
      <c r="T439" t="str">
        <f t="shared" si="24"/>
        <v>BERGEN</v>
      </c>
      <c r="U439" t="str">
        <f t="shared" si="25"/>
        <v>Peroni|BERGEN</v>
      </c>
      <c r="V439" t="str">
        <f>IF($B439="","",IF(R439="No Encompass Match","THEM",IF(R439="Not Mapped","Unable to Determine",IF(T439="SALES","Unable to Determine",IFERROR(INDEX('Master - US vs THEM'!$F:$F,MATCH(U439,'Master - US vs THEM'!$G:$G,0)),"No Territory Data")))))</f>
        <v>US</v>
      </c>
      <c r="W439" t="str">
        <f t="shared" si="26"/>
        <v>OK</v>
      </c>
      <c r="X439" t="str">
        <f t="shared" si="27"/>
        <v>US</v>
      </c>
    </row>
    <row r="440" spans="1:24" x14ac:dyDescent="0.2">
      <c r="A440">
        <v>439</v>
      </c>
      <c r="B440" t="s">
        <v>762</v>
      </c>
      <c r="C440" t="s">
        <v>763</v>
      </c>
      <c r="D440" t="s">
        <v>48</v>
      </c>
      <c r="E440" t="s">
        <v>764</v>
      </c>
      <c r="F440" t="s">
        <v>765</v>
      </c>
      <c r="G440" t="s">
        <v>766</v>
      </c>
      <c r="H440" t="s">
        <v>8</v>
      </c>
      <c r="I440" t="s">
        <v>85</v>
      </c>
      <c r="J440" t="s">
        <v>213</v>
      </c>
      <c r="K440" t="s">
        <v>214</v>
      </c>
      <c r="L440" t="s">
        <v>215</v>
      </c>
      <c r="M440">
        <v>1</v>
      </c>
      <c r="N440" t="s">
        <v>875</v>
      </c>
      <c r="O440" t="str">
        <f>IF($B440="","",IFERROR(IF(ISNUMBER(MATCH($K440,'Brand Family Territory (Enc)'!$A$2:$A$296,0)),$K440,""),""))</f>
        <v/>
      </c>
      <c r="P440" t="str">
        <f>IF($B440="","",IFERROR(INDEX('Brand Crosswalk'!$F$2:$F$200,MATCH($K440,'Brand Crosswalk'!$A$2:$A$200,0)),"Not in Crosswalk"))</f>
        <v>Mapped</v>
      </c>
      <c r="Q440" t="str">
        <f>IF($B440="","",IFERROR(INDEX('Brand Crosswalk'!$C$2:$C$200,MATCH($K440,'Brand Crosswalk'!$A$2:$A$200,0)),""))</f>
        <v>New Belgium Brewing Company</v>
      </c>
      <c r="R440" t="str">
        <f>IF($B440="","",IF(O440&lt;&gt;"",O440,IF(P440="Mapped",Q440,IF(P440="No Encompass Match","No Encompass Match",IFERROR(VLOOKUP(IF($K440="",$J440,$K440),'Brands (Enc)'!$C$2:$D$2699,2,FALSE),"Not Mapped")))))</f>
        <v>New Belgium Brewing Company</v>
      </c>
      <c r="S440" t="str">
        <f>IF($B440="","",IFERROR(VLOOKUP(VALUE($B440),'Customers Table (Enc)'!$A:$I,9,FALSE),"Not Found"))</f>
        <v>Bergen</v>
      </c>
      <c r="T440" t="str">
        <f t="shared" si="24"/>
        <v>BERGEN</v>
      </c>
      <c r="U440" t="str">
        <f t="shared" si="25"/>
        <v>New Belgium Brewing Company|BERGEN</v>
      </c>
      <c r="V440" t="str">
        <f>IF($B440="","",IF(R440="No Encompass Match","THEM",IF(R440="Not Mapped","Unable to Determine",IF(T440="SALES","Unable to Determine",IFERROR(INDEX('Master - US vs THEM'!$F:$F,MATCH(U440,'Master - US vs THEM'!$G:$G,0)),"No Territory Data")))))</f>
        <v>US</v>
      </c>
      <c r="W440" t="str">
        <f t="shared" si="26"/>
        <v>OK</v>
      </c>
      <c r="X440" t="str">
        <f t="shared" si="27"/>
        <v>US</v>
      </c>
    </row>
    <row r="441" spans="1:24" x14ac:dyDescent="0.2">
      <c r="A441">
        <v>440</v>
      </c>
      <c r="B441" t="s">
        <v>762</v>
      </c>
      <c r="C441" t="s">
        <v>763</v>
      </c>
      <c r="D441" t="s">
        <v>48</v>
      </c>
      <c r="E441" t="s">
        <v>764</v>
      </c>
      <c r="F441" t="s">
        <v>765</v>
      </c>
      <c r="G441" t="s">
        <v>766</v>
      </c>
      <c r="H441" t="s">
        <v>8</v>
      </c>
      <c r="I441" t="s">
        <v>85</v>
      </c>
      <c r="J441" t="s">
        <v>118</v>
      </c>
      <c r="K441" t="s">
        <v>119</v>
      </c>
      <c r="L441" t="s">
        <v>120</v>
      </c>
      <c r="M441">
        <v>1</v>
      </c>
      <c r="N441" t="s">
        <v>21</v>
      </c>
      <c r="O441" t="str">
        <f>IF($B441="","",IFERROR(IF(ISNUMBER(MATCH($K441,'Brand Family Territory (Enc)'!$A$2:$A$296,0)),$K441,""),""))</f>
        <v/>
      </c>
      <c r="P441" t="str">
        <f>IF($B441="","",IFERROR(INDEX('Brand Crosswalk'!$F$2:$F$200,MATCH($K441,'Brand Crosswalk'!$A$2:$A$200,0)),"Not in Crosswalk"))</f>
        <v>No Encompass Match</v>
      </c>
      <c r="Q441">
        <f>IF($B441="","",IFERROR(INDEX('Brand Crosswalk'!$C$2:$C$200,MATCH($K441,'Brand Crosswalk'!$A$2:$A$200,0)),""))</f>
        <v>0</v>
      </c>
      <c r="R441" t="str">
        <f>IF($B441="","",IF(O441&lt;&gt;"",O441,IF(P441="Mapped",Q441,IF(P441="No Encompass Match","No Encompass Match",IFERROR(VLOOKUP(IF($K441="",$J441,$K441),'Brands (Enc)'!$C$2:$D$2699,2,FALSE),"Not Mapped")))))</f>
        <v>No Encompass Match</v>
      </c>
      <c r="S441" t="str">
        <f>IF($B441="","",IFERROR(VLOOKUP(VALUE($B441),'Customers Table (Enc)'!$A:$I,9,FALSE),"Not Found"))</f>
        <v>Bergen</v>
      </c>
      <c r="T441" t="str">
        <f t="shared" si="24"/>
        <v>BERGEN</v>
      </c>
      <c r="U441" t="str">
        <f t="shared" si="25"/>
        <v>No Encompass Match|BERGEN</v>
      </c>
      <c r="V441" t="str">
        <f>IF($B441="","",IF(R441="No Encompass Match","THEM",IF(R441="Not Mapped","Unable to Determine",IF(T441="SALES","Unable to Determine",IFERROR(INDEX('Master - US vs THEM'!$F:$F,MATCH(U441,'Master - US vs THEM'!$G:$G,0)),"No Territory Data")))))</f>
        <v>THEM</v>
      </c>
      <c r="W441" t="str">
        <f t="shared" si="26"/>
        <v>OK</v>
      </c>
      <c r="X441" t="str">
        <f t="shared" si="27"/>
        <v>THEM</v>
      </c>
    </row>
    <row r="442" spans="1:24" x14ac:dyDescent="0.2">
      <c r="A442">
        <v>441</v>
      </c>
      <c r="B442" t="s">
        <v>762</v>
      </c>
      <c r="C442" t="s">
        <v>763</v>
      </c>
      <c r="D442" t="s">
        <v>48</v>
      </c>
      <c r="E442" t="s">
        <v>764</v>
      </c>
      <c r="F442" t="s">
        <v>765</v>
      </c>
      <c r="G442" t="s">
        <v>766</v>
      </c>
      <c r="H442" t="s">
        <v>8</v>
      </c>
      <c r="I442" t="s">
        <v>85</v>
      </c>
      <c r="J442" t="s">
        <v>165</v>
      </c>
      <c r="K442" t="s">
        <v>166</v>
      </c>
      <c r="L442" t="s">
        <v>141</v>
      </c>
      <c r="M442">
        <v>1</v>
      </c>
      <c r="N442" t="s">
        <v>875</v>
      </c>
      <c r="O442" t="str">
        <f>IF($B442="","",IFERROR(IF(ISNUMBER(MATCH($K442,'Brand Family Territory (Enc)'!$A$2:$A$296,0)),$K442,""),""))</f>
        <v>BLUE MOON</v>
      </c>
      <c r="P442" t="str">
        <f>IF($B442="","",IFERROR(INDEX('Brand Crosswalk'!$F$2:$F$200,MATCH($K442,'Brand Crosswalk'!$A$2:$A$200,0)),"Not in Crosswalk"))</f>
        <v>Not in Crosswalk</v>
      </c>
      <c r="Q442" t="str">
        <f>IF($B442="","",IFERROR(INDEX('Brand Crosswalk'!$C$2:$C$200,MATCH($K442,'Brand Crosswalk'!$A$2:$A$200,0)),""))</f>
        <v/>
      </c>
      <c r="R442" t="str">
        <f>IF($B442="","",IF(O442&lt;&gt;"",O442,IF(P442="Mapped",Q442,IF(P442="No Encompass Match","No Encompass Match",IFERROR(VLOOKUP(IF($K442="",$J442,$K442),'Brands (Enc)'!$C$2:$D$2699,2,FALSE),"Not Mapped")))))</f>
        <v>BLUE MOON</v>
      </c>
      <c r="S442" t="str">
        <f>IF($B442="","",IFERROR(VLOOKUP(VALUE($B442),'Customers Table (Enc)'!$A:$I,9,FALSE),"Not Found"))</f>
        <v>Bergen</v>
      </c>
      <c r="T442" t="str">
        <f t="shared" si="24"/>
        <v>BERGEN</v>
      </c>
      <c r="U442" t="str">
        <f t="shared" si="25"/>
        <v>BLUE MOON|BERGEN</v>
      </c>
      <c r="V442" t="str">
        <f>IF($B442="","",IF(R442="No Encompass Match","THEM",IF(R442="Not Mapped","Unable to Determine",IF(T442="SALES","Unable to Determine",IFERROR(INDEX('Master - US vs THEM'!$F:$F,MATCH(U442,'Master - US vs THEM'!$G:$G,0)),"No Territory Data")))))</f>
        <v>US</v>
      </c>
      <c r="W442" t="str">
        <f t="shared" si="26"/>
        <v>OK</v>
      </c>
      <c r="X442" t="str">
        <f t="shared" si="27"/>
        <v>US</v>
      </c>
    </row>
    <row r="443" spans="1:24" x14ac:dyDescent="0.2">
      <c r="A443">
        <v>442</v>
      </c>
      <c r="B443" t="s">
        <v>767</v>
      </c>
      <c r="C443" t="s">
        <v>768</v>
      </c>
      <c r="D443" t="s">
        <v>48</v>
      </c>
      <c r="E443" t="s">
        <v>769</v>
      </c>
      <c r="F443" t="s">
        <v>770</v>
      </c>
      <c r="G443" t="s">
        <v>766</v>
      </c>
      <c r="H443" t="s">
        <v>8</v>
      </c>
      <c r="I443" t="s">
        <v>367</v>
      </c>
      <c r="J443" t="s">
        <v>44</v>
      </c>
      <c r="K443" t="s">
        <v>44</v>
      </c>
      <c r="L443" t="s">
        <v>45</v>
      </c>
      <c r="M443">
        <v>1</v>
      </c>
      <c r="N443" t="s">
        <v>875</v>
      </c>
      <c r="O443" t="str">
        <f>IF($B443="","",IFERROR(IF(ISNUMBER(MATCH($K443,'Brand Family Territory (Enc)'!$A$2:$A$296,0)),$K443,""),""))</f>
        <v/>
      </c>
      <c r="P443" t="str">
        <f>IF($B443="","",IFERROR(INDEX('Brand Crosswalk'!$F$2:$F$200,MATCH($K443,'Brand Crosswalk'!$A$2:$A$200,0)),"Not in Crosswalk"))</f>
        <v>Mapped</v>
      </c>
      <c r="Q443" t="str">
        <f>IF($B443="","",IFERROR(INDEX('Brand Crosswalk'!$C$2:$C$200,MATCH($K443,'Brand Crosswalk'!$A$2:$A$200,0)),""))</f>
        <v>Dg Yuengling Inc</v>
      </c>
      <c r="R443" t="str">
        <f>IF($B443="","",IF(O443&lt;&gt;"",O443,IF(P443="Mapped",Q443,IF(P443="No Encompass Match","No Encompass Match",IFERROR(VLOOKUP(IF($K443="",$J443,$K443),'Brands (Enc)'!$C$2:$D$2699,2,FALSE),"Not Mapped")))))</f>
        <v>Dg Yuengling Inc</v>
      </c>
      <c r="S443" t="str">
        <f>IF($B443="","",IFERROR(VLOOKUP(VALUE($B443),'Customers Table (Enc)'!$A:$I,9,FALSE),"Not Found"))</f>
        <v>Bergen</v>
      </c>
      <c r="T443" t="str">
        <f t="shared" si="24"/>
        <v>BERGEN</v>
      </c>
      <c r="U443" t="str">
        <f t="shared" si="25"/>
        <v>Dg Yuengling Inc|BERGEN</v>
      </c>
      <c r="V443" t="str">
        <f>IF($B443="","",IF(R443="No Encompass Match","THEM",IF(R443="Not Mapped","Unable to Determine",IF(T443="SALES","Unable to Determine",IFERROR(INDEX('Master - US vs THEM'!$F:$F,MATCH(U443,'Master - US vs THEM'!$G:$G,0)),"No Territory Data")))))</f>
        <v>US</v>
      </c>
      <c r="W443" t="str">
        <f t="shared" si="26"/>
        <v>OK</v>
      </c>
      <c r="X443" t="str">
        <f t="shared" si="27"/>
        <v>US</v>
      </c>
    </row>
    <row r="444" spans="1:24" x14ac:dyDescent="0.2">
      <c r="A444">
        <v>443</v>
      </c>
      <c r="B444" t="s">
        <v>767</v>
      </c>
      <c r="C444" t="s">
        <v>768</v>
      </c>
      <c r="D444" t="s">
        <v>48</v>
      </c>
      <c r="E444" t="s">
        <v>769</v>
      </c>
      <c r="F444" t="s">
        <v>770</v>
      </c>
      <c r="G444" t="s">
        <v>766</v>
      </c>
      <c r="H444" t="s">
        <v>8</v>
      </c>
      <c r="I444" t="s">
        <v>367</v>
      </c>
      <c r="J444" t="s">
        <v>213</v>
      </c>
      <c r="K444" t="s">
        <v>214</v>
      </c>
      <c r="L444" t="s">
        <v>215</v>
      </c>
      <c r="M444">
        <v>1</v>
      </c>
      <c r="N444" t="s">
        <v>875</v>
      </c>
      <c r="O444" t="str">
        <f>IF($B444="","",IFERROR(IF(ISNUMBER(MATCH($K444,'Brand Family Territory (Enc)'!$A$2:$A$296,0)),$K444,""),""))</f>
        <v/>
      </c>
      <c r="P444" t="str">
        <f>IF($B444="","",IFERROR(INDEX('Brand Crosswalk'!$F$2:$F$200,MATCH($K444,'Brand Crosswalk'!$A$2:$A$200,0)),"Not in Crosswalk"))</f>
        <v>Mapped</v>
      </c>
      <c r="Q444" t="str">
        <f>IF($B444="","",IFERROR(INDEX('Brand Crosswalk'!$C$2:$C$200,MATCH($K444,'Brand Crosswalk'!$A$2:$A$200,0)),""))</f>
        <v>New Belgium Brewing Company</v>
      </c>
      <c r="R444" t="str">
        <f>IF($B444="","",IF(O444&lt;&gt;"",O444,IF(P444="Mapped",Q444,IF(P444="No Encompass Match","No Encompass Match",IFERROR(VLOOKUP(IF($K444="",$J444,$K444),'Brands (Enc)'!$C$2:$D$2699,2,FALSE),"Not Mapped")))))</f>
        <v>New Belgium Brewing Company</v>
      </c>
      <c r="S444" t="str">
        <f>IF($B444="","",IFERROR(VLOOKUP(VALUE($B444),'Customers Table (Enc)'!$A:$I,9,FALSE),"Not Found"))</f>
        <v>Bergen</v>
      </c>
      <c r="T444" t="str">
        <f t="shared" si="24"/>
        <v>BERGEN</v>
      </c>
      <c r="U444" t="str">
        <f t="shared" si="25"/>
        <v>New Belgium Brewing Company|BERGEN</v>
      </c>
      <c r="V444" t="str">
        <f>IF($B444="","",IF(R444="No Encompass Match","THEM",IF(R444="Not Mapped","Unable to Determine",IF(T444="SALES","Unable to Determine",IFERROR(INDEX('Master - US vs THEM'!$F:$F,MATCH(U444,'Master - US vs THEM'!$G:$G,0)),"No Territory Data")))))</f>
        <v>US</v>
      </c>
      <c r="W444" t="str">
        <f t="shared" si="26"/>
        <v>OK</v>
      </c>
      <c r="X444" t="str">
        <f t="shared" si="27"/>
        <v>US</v>
      </c>
    </row>
    <row r="445" spans="1:24" x14ac:dyDescent="0.2">
      <c r="A445">
        <v>444</v>
      </c>
      <c r="B445" t="s">
        <v>767</v>
      </c>
      <c r="C445" t="s">
        <v>768</v>
      </c>
      <c r="D445" t="s">
        <v>48</v>
      </c>
      <c r="E445" t="s">
        <v>769</v>
      </c>
      <c r="F445" t="s">
        <v>770</v>
      </c>
      <c r="G445" t="s">
        <v>766</v>
      </c>
      <c r="H445" t="s">
        <v>8</v>
      </c>
      <c r="I445" t="s">
        <v>367</v>
      </c>
      <c r="J445" t="s">
        <v>342</v>
      </c>
      <c r="K445" t="s">
        <v>343</v>
      </c>
      <c r="L445" t="s">
        <v>155</v>
      </c>
      <c r="M445">
        <v>1</v>
      </c>
      <c r="N445" t="s">
        <v>875</v>
      </c>
      <c r="O445" t="str">
        <f>IF($B445="","",IFERROR(IF(ISNUMBER(MATCH($K445,'Brand Family Territory (Enc)'!$A$2:$A$296,0)),$K445,""),""))</f>
        <v>ANGRY ORCHARD</v>
      </c>
      <c r="P445" t="str">
        <f>IF($B445="","",IFERROR(INDEX('Brand Crosswalk'!$F$2:$F$200,MATCH($K445,'Brand Crosswalk'!$A$2:$A$200,0)),"Not in Crosswalk"))</f>
        <v>Not in Crosswalk</v>
      </c>
      <c r="Q445" t="str">
        <f>IF($B445="","",IFERROR(INDEX('Brand Crosswalk'!$C$2:$C$200,MATCH($K445,'Brand Crosswalk'!$A$2:$A$200,0)),""))</f>
        <v/>
      </c>
      <c r="R445" t="str">
        <f>IF($B445="","",IF(O445&lt;&gt;"",O445,IF(P445="Mapped",Q445,IF(P445="No Encompass Match","No Encompass Match",IFERROR(VLOOKUP(IF($K445="",$J445,$K445),'Brands (Enc)'!$C$2:$D$2699,2,FALSE),"Not Mapped")))))</f>
        <v>ANGRY ORCHARD</v>
      </c>
      <c r="S445" t="str">
        <f>IF($B445="","",IFERROR(VLOOKUP(VALUE($B445),'Customers Table (Enc)'!$A:$I,9,FALSE),"Not Found"))</f>
        <v>Bergen</v>
      </c>
      <c r="T445" t="str">
        <f t="shared" si="24"/>
        <v>BERGEN</v>
      </c>
      <c r="U445" t="str">
        <f t="shared" si="25"/>
        <v>ANGRY ORCHARD|BERGEN</v>
      </c>
      <c r="V445" t="str">
        <f>IF($B445="","",IF(R445="No Encompass Match","THEM",IF(R445="Not Mapped","Unable to Determine",IF(T445="SALES","Unable to Determine",IFERROR(INDEX('Master - US vs THEM'!$F:$F,MATCH(U445,'Master - US vs THEM'!$G:$G,0)),"No Territory Data")))))</f>
        <v>US</v>
      </c>
      <c r="W445" t="str">
        <f t="shared" si="26"/>
        <v>OK</v>
      </c>
      <c r="X445" t="str">
        <f t="shared" si="27"/>
        <v>US</v>
      </c>
    </row>
    <row r="446" spans="1:24" x14ac:dyDescent="0.2">
      <c r="A446">
        <v>445</v>
      </c>
      <c r="B446" t="s">
        <v>767</v>
      </c>
      <c r="C446" t="s">
        <v>768</v>
      </c>
      <c r="D446" t="s">
        <v>48</v>
      </c>
      <c r="E446" t="s">
        <v>769</v>
      </c>
      <c r="F446" t="s">
        <v>770</v>
      </c>
      <c r="G446" t="s">
        <v>766</v>
      </c>
      <c r="H446" t="s">
        <v>8</v>
      </c>
      <c r="I446" t="s">
        <v>367</v>
      </c>
      <c r="J446" t="s">
        <v>1275</v>
      </c>
      <c r="K446" t="s">
        <v>1276</v>
      </c>
      <c r="L446" t="s">
        <v>88</v>
      </c>
      <c r="M446">
        <v>1</v>
      </c>
      <c r="N446" t="s">
        <v>875</v>
      </c>
      <c r="O446" t="str">
        <f>IF($B446="","",IFERROR(IF(ISNUMBER(MATCH($K446,'Brand Family Territory (Enc)'!$A$2:$A$296,0)),$K446,""),""))</f>
        <v/>
      </c>
      <c r="P446" t="str">
        <f>IF($B446="","",IFERROR(INDEX('Brand Crosswalk'!$F$2:$F$200,MATCH($K446,'Brand Crosswalk'!$A$2:$A$200,0)),"Not in Crosswalk"))</f>
        <v>Mapped</v>
      </c>
      <c r="Q446" t="str">
        <f>IF($B446="","",IFERROR(INDEX('Brand Crosswalk'!$C$2:$C$200,MATCH($K446,'Brand Crosswalk'!$A$2:$A$200,0)),""))</f>
        <v>Victory</v>
      </c>
      <c r="R446" t="str">
        <f>IF($B446="","",IF(O446&lt;&gt;"",O446,IF(P446="Mapped",Q446,IF(P446="No Encompass Match","No Encompass Match",IFERROR(VLOOKUP(IF($K446="",$J446,$K446),'Brands (Enc)'!$C$2:$D$2699,2,FALSE),"Not Mapped")))))</f>
        <v>Victory</v>
      </c>
      <c r="S446" t="str">
        <f>IF($B446="","",IFERROR(VLOOKUP(VALUE($B446),'Customers Table (Enc)'!$A:$I,9,FALSE),"Not Found"))</f>
        <v>Bergen</v>
      </c>
      <c r="T446" t="str">
        <f t="shared" si="24"/>
        <v>BERGEN</v>
      </c>
      <c r="U446" t="str">
        <f t="shared" si="25"/>
        <v>Victory|BERGEN</v>
      </c>
      <c r="V446" t="str">
        <f>IF($B446="","",IF(R446="No Encompass Match","THEM",IF(R446="Not Mapped","Unable to Determine",IF(T446="SALES","Unable to Determine",IFERROR(INDEX('Master - US vs THEM'!$F:$F,MATCH(U446,'Master - US vs THEM'!$G:$G,0)),"No Territory Data")))))</f>
        <v>US</v>
      </c>
      <c r="W446" t="str">
        <f t="shared" si="26"/>
        <v>OK</v>
      </c>
      <c r="X446" t="str">
        <f t="shared" si="27"/>
        <v>US</v>
      </c>
    </row>
    <row r="447" spans="1:24" x14ac:dyDescent="0.2">
      <c r="A447">
        <v>446</v>
      </c>
      <c r="B447" t="s">
        <v>767</v>
      </c>
      <c r="C447" t="s">
        <v>768</v>
      </c>
      <c r="D447" t="s">
        <v>48</v>
      </c>
      <c r="E447" t="s">
        <v>769</v>
      </c>
      <c r="F447" t="s">
        <v>770</v>
      </c>
      <c r="G447" t="s">
        <v>766</v>
      </c>
      <c r="H447" t="s">
        <v>8</v>
      </c>
      <c r="I447" t="s">
        <v>367</v>
      </c>
      <c r="J447" t="s">
        <v>771</v>
      </c>
      <c r="K447" t="s">
        <v>772</v>
      </c>
      <c r="L447" t="s">
        <v>773</v>
      </c>
      <c r="M447">
        <v>1</v>
      </c>
      <c r="N447" t="s">
        <v>21</v>
      </c>
      <c r="O447" t="str">
        <f>IF($B447="","",IFERROR(IF(ISNUMBER(MATCH($K447,'Brand Family Territory (Enc)'!$A$2:$A$296,0)),$K447,""),""))</f>
        <v>GREAT LAKES</v>
      </c>
      <c r="P447" t="str">
        <f>IF($B447="","",IFERROR(INDEX('Brand Crosswalk'!$F$2:$F$200,MATCH($K447,'Brand Crosswalk'!$A$2:$A$200,0)),"Not in Crosswalk"))</f>
        <v>Not in Crosswalk</v>
      </c>
      <c r="Q447" t="str">
        <f>IF($B447="","",IFERROR(INDEX('Brand Crosswalk'!$C$2:$C$200,MATCH($K447,'Brand Crosswalk'!$A$2:$A$200,0)),""))</f>
        <v/>
      </c>
      <c r="R447" t="str">
        <f>IF($B447="","",IF(O447&lt;&gt;"",O447,IF(P447="Mapped",Q447,IF(P447="No Encompass Match","No Encompass Match",IFERROR(VLOOKUP(IF($K447="",$J447,$K447),'Brands (Enc)'!$C$2:$D$2699,2,FALSE),"Not Mapped")))))</f>
        <v>GREAT LAKES</v>
      </c>
      <c r="S447" t="str">
        <f>IF($B447="","",IFERROR(VLOOKUP(VALUE($B447),'Customers Table (Enc)'!$A:$I,9,FALSE),"Not Found"))</f>
        <v>Bergen</v>
      </c>
      <c r="T447" t="str">
        <f t="shared" si="24"/>
        <v>BERGEN</v>
      </c>
      <c r="U447" t="str">
        <f t="shared" si="25"/>
        <v>GREAT LAKES|BERGEN</v>
      </c>
      <c r="V447" t="str">
        <f>IF($B447="","",IF(R447="No Encompass Match","THEM",IF(R447="Not Mapped","Unable to Determine",IF(T447="SALES","Unable to Determine",IFERROR(INDEX('Master - US vs THEM'!$F:$F,MATCH(U447,'Master - US vs THEM'!$G:$G,0)),"No Territory Data")))))</f>
        <v>US</v>
      </c>
      <c r="W447" t="str">
        <f t="shared" si="26"/>
        <v>MISMATCH</v>
      </c>
      <c r="X447" t="str">
        <f t="shared" si="27"/>
        <v>US</v>
      </c>
    </row>
    <row r="448" spans="1:24" x14ac:dyDescent="0.2">
      <c r="A448">
        <v>447</v>
      </c>
      <c r="B448" t="s">
        <v>767</v>
      </c>
      <c r="C448" t="s">
        <v>768</v>
      </c>
      <c r="D448" t="s">
        <v>48</v>
      </c>
      <c r="E448" t="s">
        <v>769</v>
      </c>
      <c r="F448" t="s">
        <v>770</v>
      </c>
      <c r="G448" t="s">
        <v>766</v>
      </c>
      <c r="H448" t="s">
        <v>8</v>
      </c>
      <c r="I448" t="s">
        <v>367</v>
      </c>
      <c r="J448" t="s">
        <v>535</v>
      </c>
      <c r="K448" t="s">
        <v>358</v>
      </c>
      <c r="L448" t="s">
        <v>155</v>
      </c>
      <c r="M448">
        <v>1</v>
      </c>
      <c r="N448" t="s">
        <v>875</v>
      </c>
      <c r="O448" t="str">
        <f>IF($B448="","",IFERROR(IF(ISNUMBER(MATCH($K448,'Brand Family Territory (Enc)'!$A$2:$A$296,0)),$K448,""),""))</f>
        <v/>
      </c>
      <c r="P448" t="str">
        <f>IF($B448="","",IFERROR(INDEX('Brand Crosswalk'!$F$2:$F$200,MATCH($K448,'Brand Crosswalk'!$A$2:$A$200,0)),"Not in Crosswalk"))</f>
        <v>Mapped</v>
      </c>
      <c r="Q448" t="str">
        <f>IF($B448="","",IFERROR(INDEX('Brand Crosswalk'!$C$2:$C$200,MATCH($K448,'Brand Crosswalk'!$A$2:$A$200,0)),""))</f>
        <v>Samuel Adams</v>
      </c>
      <c r="R448" t="str">
        <f>IF($B448="","",IF(O448&lt;&gt;"",O448,IF(P448="Mapped",Q448,IF(P448="No Encompass Match","No Encompass Match",IFERROR(VLOOKUP(IF($K448="",$J448,$K448),'Brands (Enc)'!$C$2:$D$2699,2,FALSE),"Not Mapped")))))</f>
        <v>Samuel Adams</v>
      </c>
      <c r="S448" t="str">
        <f>IF($B448="","",IFERROR(VLOOKUP(VALUE($B448),'Customers Table (Enc)'!$A:$I,9,FALSE),"Not Found"))</f>
        <v>Bergen</v>
      </c>
      <c r="T448" t="str">
        <f t="shared" si="24"/>
        <v>BERGEN</v>
      </c>
      <c r="U448" t="str">
        <f t="shared" si="25"/>
        <v>Samuel Adams|BERGEN</v>
      </c>
      <c r="V448" t="str">
        <f>IF($B448="","",IF(R448="No Encompass Match","THEM",IF(R448="Not Mapped","Unable to Determine",IF(T448="SALES","Unable to Determine",IFERROR(INDEX('Master - US vs THEM'!$F:$F,MATCH(U448,'Master - US vs THEM'!$G:$G,0)),"No Territory Data")))))</f>
        <v>US</v>
      </c>
      <c r="W448" t="str">
        <f t="shared" si="26"/>
        <v>OK</v>
      </c>
      <c r="X448" t="str">
        <f t="shared" si="27"/>
        <v>US</v>
      </c>
    </row>
    <row r="449" spans="1:24" x14ac:dyDescent="0.2">
      <c r="A449">
        <v>448</v>
      </c>
      <c r="B449" t="s">
        <v>767</v>
      </c>
      <c r="C449" t="s">
        <v>768</v>
      </c>
      <c r="D449" t="s">
        <v>48</v>
      </c>
      <c r="E449" t="s">
        <v>769</v>
      </c>
      <c r="F449" t="s">
        <v>770</v>
      </c>
      <c r="G449" t="s">
        <v>766</v>
      </c>
      <c r="H449" t="s">
        <v>8</v>
      </c>
      <c r="I449" t="s">
        <v>367</v>
      </c>
      <c r="J449" t="s">
        <v>165</v>
      </c>
      <c r="K449" t="s">
        <v>166</v>
      </c>
      <c r="L449" t="s">
        <v>141</v>
      </c>
      <c r="M449">
        <v>1</v>
      </c>
      <c r="N449" t="s">
        <v>875</v>
      </c>
      <c r="O449" t="str">
        <f>IF($B449="","",IFERROR(IF(ISNUMBER(MATCH($K449,'Brand Family Territory (Enc)'!$A$2:$A$296,0)),$K449,""),""))</f>
        <v>BLUE MOON</v>
      </c>
      <c r="P449" t="str">
        <f>IF($B449="","",IFERROR(INDEX('Brand Crosswalk'!$F$2:$F$200,MATCH($K449,'Brand Crosswalk'!$A$2:$A$200,0)),"Not in Crosswalk"))</f>
        <v>Not in Crosswalk</v>
      </c>
      <c r="Q449" t="str">
        <f>IF($B449="","",IFERROR(INDEX('Brand Crosswalk'!$C$2:$C$200,MATCH($K449,'Brand Crosswalk'!$A$2:$A$200,0)),""))</f>
        <v/>
      </c>
      <c r="R449" t="str">
        <f>IF($B449="","",IF(O449&lt;&gt;"",O449,IF(P449="Mapped",Q449,IF(P449="No Encompass Match","No Encompass Match",IFERROR(VLOOKUP(IF($K449="",$J449,$K449),'Brands (Enc)'!$C$2:$D$2699,2,FALSE),"Not Mapped")))))</f>
        <v>BLUE MOON</v>
      </c>
      <c r="S449" t="str">
        <f>IF($B449="","",IFERROR(VLOOKUP(VALUE($B449),'Customers Table (Enc)'!$A:$I,9,FALSE),"Not Found"))</f>
        <v>Bergen</v>
      </c>
      <c r="T449" t="str">
        <f t="shared" si="24"/>
        <v>BERGEN</v>
      </c>
      <c r="U449" t="str">
        <f t="shared" si="25"/>
        <v>BLUE MOON|BERGEN</v>
      </c>
      <c r="V449" t="str">
        <f>IF($B449="","",IF(R449="No Encompass Match","THEM",IF(R449="Not Mapped","Unable to Determine",IF(T449="SALES","Unable to Determine",IFERROR(INDEX('Master - US vs THEM'!$F:$F,MATCH(U449,'Master - US vs THEM'!$G:$G,0)),"No Territory Data")))))</f>
        <v>US</v>
      </c>
      <c r="W449" t="str">
        <f t="shared" si="26"/>
        <v>OK</v>
      </c>
      <c r="X449" t="str">
        <f t="shared" si="27"/>
        <v>US</v>
      </c>
    </row>
    <row r="450" spans="1:24" x14ac:dyDescent="0.2">
      <c r="A450">
        <v>449</v>
      </c>
      <c r="B450" t="s">
        <v>767</v>
      </c>
      <c r="C450" t="s">
        <v>768</v>
      </c>
      <c r="D450" t="s">
        <v>48</v>
      </c>
      <c r="E450" t="s">
        <v>769</v>
      </c>
      <c r="F450" t="s">
        <v>770</v>
      </c>
      <c r="G450" t="s">
        <v>766</v>
      </c>
      <c r="H450" t="s">
        <v>8</v>
      </c>
      <c r="I450" t="s">
        <v>367</v>
      </c>
      <c r="J450" t="s">
        <v>1273</v>
      </c>
      <c r="K450" t="s">
        <v>1274</v>
      </c>
      <c r="L450" t="s">
        <v>1274</v>
      </c>
      <c r="M450">
        <v>1</v>
      </c>
      <c r="N450" t="s">
        <v>875</v>
      </c>
      <c r="O450" t="str">
        <f>IF($B450="","",IFERROR(IF(ISNUMBER(MATCH($K450,'Brand Family Territory (Enc)'!$A$2:$A$296,0)),$K450,""),""))</f>
        <v/>
      </c>
      <c r="P450" t="str">
        <f>IF($B450="","",IFERROR(INDEX('Brand Crosswalk'!$F$2:$F$200,MATCH($K450,'Brand Crosswalk'!$A$2:$A$200,0)),"Not in Crosswalk"))</f>
        <v>Mapped</v>
      </c>
      <c r="Q450" t="str">
        <f>IF($B450="","",IFERROR(INDEX('Brand Crosswalk'!$C$2:$C$200,MATCH($K450,'Brand Crosswalk'!$A$2:$A$200,0)),""))</f>
        <v>Newburgh</v>
      </c>
      <c r="R450" t="str">
        <f>IF($B450="","",IF(O450&lt;&gt;"",O450,IF(P450="Mapped",Q450,IF(P450="No Encompass Match","No Encompass Match",IFERROR(VLOOKUP(IF($K450="",$J450,$K450),'Brands (Enc)'!$C$2:$D$2699,2,FALSE),"Not Mapped")))))</f>
        <v>Newburgh</v>
      </c>
      <c r="S450" t="str">
        <f>IF($B450="","",IFERROR(VLOOKUP(VALUE($B450),'Customers Table (Enc)'!$A:$I,9,FALSE),"Not Found"))</f>
        <v>Bergen</v>
      </c>
      <c r="T450" t="str">
        <f t="shared" si="24"/>
        <v>BERGEN</v>
      </c>
      <c r="U450" t="str">
        <f t="shared" si="25"/>
        <v>Newburgh|BERGEN</v>
      </c>
      <c r="V450" t="str">
        <f>IF($B450="","",IF(R450="No Encompass Match","THEM",IF(R450="Not Mapped","Unable to Determine",IF(T450="SALES","Unable to Determine",IFERROR(INDEX('Master - US vs THEM'!$F:$F,MATCH(U450,'Master - US vs THEM'!$G:$G,0)),"No Territory Data")))))</f>
        <v>US</v>
      </c>
      <c r="W450" t="str">
        <f t="shared" si="26"/>
        <v>OK</v>
      </c>
      <c r="X450" t="str">
        <f t="shared" si="27"/>
        <v>US</v>
      </c>
    </row>
    <row r="451" spans="1:24" x14ac:dyDescent="0.2">
      <c r="A451">
        <v>450</v>
      </c>
      <c r="B451" t="s">
        <v>2039</v>
      </c>
      <c r="C451" t="s">
        <v>2040</v>
      </c>
      <c r="D451" t="s">
        <v>48</v>
      </c>
      <c r="E451" t="s">
        <v>2041</v>
      </c>
      <c r="F451" t="s">
        <v>765</v>
      </c>
      <c r="G451" t="s">
        <v>2042</v>
      </c>
      <c r="H451" t="s">
        <v>8</v>
      </c>
      <c r="I451" t="s">
        <v>85</v>
      </c>
      <c r="J451" t="s">
        <v>144</v>
      </c>
      <c r="K451" t="s">
        <v>145</v>
      </c>
      <c r="L451" t="s">
        <v>141</v>
      </c>
      <c r="M451">
        <v>1</v>
      </c>
      <c r="N451" t="s">
        <v>875</v>
      </c>
      <c r="O451" t="str">
        <f>IF($B451="","",IFERROR(IF(ISNUMBER(MATCH($K451,'Brand Family Territory (Enc)'!$A$2:$A$296,0)),$K451,""),""))</f>
        <v>COORS LIGHT</v>
      </c>
      <c r="P451" t="str">
        <f>IF($B451="","",IFERROR(INDEX('Brand Crosswalk'!$F$2:$F$200,MATCH($K451,'Brand Crosswalk'!$A$2:$A$200,0)),"Not in Crosswalk"))</f>
        <v>Not in Crosswalk</v>
      </c>
      <c r="Q451" t="str">
        <f>IF($B451="","",IFERROR(INDEX('Brand Crosswalk'!$C$2:$C$200,MATCH($K451,'Brand Crosswalk'!$A$2:$A$200,0)),""))</f>
        <v/>
      </c>
      <c r="R451" t="str">
        <f>IF($B451="","",IF(O451&lt;&gt;"",O451,IF(P451="Mapped",Q451,IF(P451="No Encompass Match","No Encompass Match",IFERROR(VLOOKUP(IF($K451="",$J451,$K451),'Brands (Enc)'!$C$2:$D$2699,2,FALSE),"Not Mapped")))))</f>
        <v>COORS LIGHT</v>
      </c>
      <c r="S451" t="str">
        <f>IF($B451="","",IFERROR(VLOOKUP(VALUE($B451),'Customers Table (Enc)'!$A:$I,9,FALSE),"Not Found"))</f>
        <v>Bergen</v>
      </c>
      <c r="T451" t="str">
        <f t="shared" ref="T451:T514" si="28">IF($B451="","",IF($D451&lt;&gt;"SALES",$D451,IF(OR(S451="Default",S451="Not Found",S451="Morris"),"SALES",UPPER(S451))))</f>
        <v>BERGEN</v>
      </c>
      <c r="U451" t="str">
        <f t="shared" ref="U451:U514" si="29">IF($B451="","",R451&amp;"|"&amp;T451)</f>
        <v>COORS LIGHT|BERGEN</v>
      </c>
      <c r="V451" t="str">
        <f>IF($B451="","",IF(R451="No Encompass Match","THEM",IF(R451="Not Mapped","Unable to Determine",IF(T451="SALES","Unable to Determine",IFERROR(INDEX('Master - US vs THEM'!$F:$F,MATCH(U451,'Master - US vs THEM'!$G:$G,0)),"No Territory Data")))))</f>
        <v>US</v>
      </c>
      <c r="W451" t="str">
        <f t="shared" ref="W451:W514" si="30">IF($B451="","",IF(OR(V451="Unable to Determine",V451="No Territory Data",V451="Ambiguous (Source Truncated)"),"Review",IF(V451&lt;&gt;$N451,"MISMATCH","OK")))</f>
        <v>OK</v>
      </c>
      <c r="X451" t="str">
        <f t="shared" ref="X451:X514" si="31">IF($B451="","",IF(OR(V451="US",V451="THEM"),V451,$N451))</f>
        <v>US</v>
      </c>
    </row>
    <row r="452" spans="1:24" x14ac:dyDescent="0.2">
      <c r="A452">
        <v>451</v>
      </c>
      <c r="B452" t="s">
        <v>2039</v>
      </c>
      <c r="C452" t="s">
        <v>2040</v>
      </c>
      <c r="D452" t="s">
        <v>48</v>
      </c>
      <c r="E452" t="s">
        <v>2041</v>
      </c>
      <c r="F452" t="s">
        <v>765</v>
      </c>
      <c r="G452" t="s">
        <v>2042</v>
      </c>
      <c r="H452" t="s">
        <v>8</v>
      </c>
      <c r="I452" t="s">
        <v>85</v>
      </c>
      <c r="J452" t="s">
        <v>535</v>
      </c>
      <c r="K452" t="s">
        <v>358</v>
      </c>
      <c r="L452" t="s">
        <v>155</v>
      </c>
      <c r="M452">
        <v>1</v>
      </c>
      <c r="N452" t="s">
        <v>875</v>
      </c>
      <c r="O452" t="str">
        <f>IF($B452="","",IFERROR(IF(ISNUMBER(MATCH($K452,'Brand Family Territory (Enc)'!$A$2:$A$296,0)),$K452,""),""))</f>
        <v/>
      </c>
      <c r="P452" t="str">
        <f>IF($B452="","",IFERROR(INDEX('Brand Crosswalk'!$F$2:$F$200,MATCH($K452,'Brand Crosswalk'!$A$2:$A$200,0)),"Not in Crosswalk"))</f>
        <v>Mapped</v>
      </c>
      <c r="Q452" t="str">
        <f>IF($B452="","",IFERROR(INDEX('Brand Crosswalk'!$C$2:$C$200,MATCH($K452,'Brand Crosswalk'!$A$2:$A$200,0)),""))</f>
        <v>Samuel Adams</v>
      </c>
      <c r="R452" t="str">
        <f>IF($B452="","",IF(O452&lt;&gt;"",O452,IF(P452="Mapped",Q452,IF(P452="No Encompass Match","No Encompass Match",IFERROR(VLOOKUP(IF($K452="",$J452,$K452),'Brands (Enc)'!$C$2:$D$2699,2,FALSE),"Not Mapped")))))</f>
        <v>Samuel Adams</v>
      </c>
      <c r="S452" t="str">
        <f>IF($B452="","",IFERROR(VLOOKUP(VALUE($B452),'Customers Table (Enc)'!$A:$I,9,FALSE),"Not Found"))</f>
        <v>Bergen</v>
      </c>
      <c r="T452" t="str">
        <f t="shared" si="28"/>
        <v>BERGEN</v>
      </c>
      <c r="U452" t="str">
        <f t="shared" si="29"/>
        <v>Samuel Adams|BERGEN</v>
      </c>
      <c r="V452" t="str">
        <f>IF($B452="","",IF(R452="No Encompass Match","THEM",IF(R452="Not Mapped","Unable to Determine",IF(T452="SALES","Unable to Determine",IFERROR(INDEX('Master - US vs THEM'!$F:$F,MATCH(U452,'Master - US vs THEM'!$G:$G,0)),"No Territory Data")))))</f>
        <v>US</v>
      </c>
      <c r="W452" t="str">
        <f t="shared" si="30"/>
        <v>OK</v>
      </c>
      <c r="X452" t="str">
        <f t="shared" si="31"/>
        <v>US</v>
      </c>
    </row>
    <row r="453" spans="1:24" x14ac:dyDescent="0.2">
      <c r="A453">
        <v>452</v>
      </c>
      <c r="B453" t="s">
        <v>2039</v>
      </c>
      <c r="C453" t="s">
        <v>2040</v>
      </c>
      <c r="D453" t="s">
        <v>48</v>
      </c>
      <c r="E453" t="s">
        <v>2041</v>
      </c>
      <c r="F453" t="s">
        <v>765</v>
      </c>
      <c r="G453" t="s">
        <v>2042</v>
      </c>
      <c r="H453" t="s">
        <v>8</v>
      </c>
      <c r="I453" t="s">
        <v>85</v>
      </c>
      <c r="J453" t="s">
        <v>44</v>
      </c>
      <c r="K453" t="s">
        <v>44</v>
      </c>
      <c r="L453" t="s">
        <v>45</v>
      </c>
      <c r="M453">
        <v>1</v>
      </c>
      <c r="N453" t="s">
        <v>875</v>
      </c>
      <c r="O453" t="str">
        <f>IF($B453="","",IFERROR(IF(ISNUMBER(MATCH($K453,'Brand Family Territory (Enc)'!$A$2:$A$296,0)),$K453,""),""))</f>
        <v/>
      </c>
      <c r="P453" t="str">
        <f>IF($B453="","",IFERROR(INDEX('Brand Crosswalk'!$F$2:$F$200,MATCH($K453,'Brand Crosswalk'!$A$2:$A$200,0)),"Not in Crosswalk"))</f>
        <v>Mapped</v>
      </c>
      <c r="Q453" t="str">
        <f>IF($B453="","",IFERROR(INDEX('Brand Crosswalk'!$C$2:$C$200,MATCH($K453,'Brand Crosswalk'!$A$2:$A$200,0)),""))</f>
        <v>Dg Yuengling Inc</v>
      </c>
      <c r="R453" t="str">
        <f>IF($B453="","",IF(O453&lt;&gt;"",O453,IF(P453="Mapped",Q453,IF(P453="No Encompass Match","No Encompass Match",IFERROR(VLOOKUP(IF($K453="",$J453,$K453),'Brands (Enc)'!$C$2:$D$2699,2,FALSE),"Not Mapped")))))</f>
        <v>Dg Yuengling Inc</v>
      </c>
      <c r="S453" t="str">
        <f>IF($B453="","",IFERROR(VLOOKUP(VALUE($B453),'Customers Table (Enc)'!$A:$I,9,FALSE),"Not Found"))</f>
        <v>Bergen</v>
      </c>
      <c r="T453" t="str">
        <f t="shared" si="28"/>
        <v>BERGEN</v>
      </c>
      <c r="U453" t="str">
        <f t="shared" si="29"/>
        <v>Dg Yuengling Inc|BERGEN</v>
      </c>
      <c r="V453" t="str">
        <f>IF($B453="","",IF(R453="No Encompass Match","THEM",IF(R453="Not Mapped","Unable to Determine",IF(T453="SALES","Unable to Determine",IFERROR(INDEX('Master - US vs THEM'!$F:$F,MATCH(U453,'Master - US vs THEM'!$G:$G,0)),"No Territory Data")))))</f>
        <v>US</v>
      </c>
      <c r="W453" t="str">
        <f t="shared" si="30"/>
        <v>OK</v>
      </c>
      <c r="X453" t="str">
        <f t="shared" si="31"/>
        <v>US</v>
      </c>
    </row>
    <row r="454" spans="1:24" x14ac:dyDescent="0.2">
      <c r="A454">
        <v>453</v>
      </c>
      <c r="B454" t="s">
        <v>2039</v>
      </c>
      <c r="C454" t="s">
        <v>2040</v>
      </c>
      <c r="D454" t="s">
        <v>48</v>
      </c>
      <c r="E454" t="s">
        <v>2041</v>
      </c>
      <c r="F454" t="s">
        <v>765</v>
      </c>
      <c r="G454" t="s">
        <v>2042</v>
      </c>
      <c r="H454" t="s">
        <v>8</v>
      </c>
      <c r="I454" t="s">
        <v>85</v>
      </c>
      <c r="J454" t="s">
        <v>1131</v>
      </c>
      <c r="K454" t="s">
        <v>158</v>
      </c>
      <c r="L454" t="s">
        <v>155</v>
      </c>
      <c r="M454">
        <v>1</v>
      </c>
      <c r="N454" t="s">
        <v>875</v>
      </c>
      <c r="O454" t="str">
        <f>IF($B454="","",IFERROR(IF(ISNUMBER(MATCH($K454,'Brand Family Territory (Enc)'!$A$2:$A$296,0)),$K454,""),""))</f>
        <v/>
      </c>
      <c r="P454" t="str">
        <f>IF($B454="","",IFERROR(INDEX('Brand Crosswalk'!$F$2:$F$200,MATCH($K454,'Brand Crosswalk'!$A$2:$A$200,0)),"Not in Crosswalk"))</f>
        <v>Mapped</v>
      </c>
      <c r="Q454" t="str">
        <f>IF($B454="","",IFERROR(INDEX('Brand Crosswalk'!$C$2:$C$200,MATCH($K454,'Brand Crosswalk'!$A$2:$A$200,0)),""))</f>
        <v>Dogfish Head Beer</v>
      </c>
      <c r="R454" t="str">
        <f>IF($B454="","",IF(O454&lt;&gt;"",O454,IF(P454="Mapped",Q454,IF(P454="No Encompass Match","No Encompass Match",IFERROR(VLOOKUP(IF($K454="",$J454,$K454),'Brands (Enc)'!$C$2:$D$2699,2,FALSE),"Not Mapped")))))</f>
        <v>Dogfish Head Beer</v>
      </c>
      <c r="S454" t="str">
        <f>IF($B454="","",IFERROR(VLOOKUP(VALUE($B454),'Customers Table (Enc)'!$A:$I,9,FALSE),"Not Found"))</f>
        <v>Bergen</v>
      </c>
      <c r="T454" t="str">
        <f t="shared" si="28"/>
        <v>BERGEN</v>
      </c>
      <c r="U454" t="str">
        <f t="shared" si="29"/>
        <v>Dogfish Head Beer|BERGEN</v>
      </c>
      <c r="V454" t="str">
        <f>IF($B454="","",IF(R454="No Encompass Match","THEM",IF(R454="Not Mapped","Unable to Determine",IF(T454="SALES","Unable to Determine",IFERROR(INDEX('Master - US vs THEM'!$F:$F,MATCH(U454,'Master - US vs THEM'!$G:$G,0)),"No Territory Data")))))</f>
        <v>US</v>
      </c>
      <c r="W454" t="str">
        <f t="shared" si="30"/>
        <v>OK</v>
      </c>
      <c r="X454" t="str">
        <f t="shared" si="31"/>
        <v>US</v>
      </c>
    </row>
    <row r="455" spans="1:24" x14ac:dyDescent="0.2">
      <c r="A455">
        <v>454</v>
      </c>
      <c r="B455" t="s">
        <v>2039</v>
      </c>
      <c r="C455" t="s">
        <v>2040</v>
      </c>
      <c r="D455" t="s">
        <v>48</v>
      </c>
      <c r="E455" t="s">
        <v>2041</v>
      </c>
      <c r="F455" t="s">
        <v>765</v>
      </c>
      <c r="G455" t="s">
        <v>2042</v>
      </c>
      <c r="H455" t="s">
        <v>8</v>
      </c>
      <c r="I455" t="s">
        <v>85</v>
      </c>
      <c r="J455" t="s">
        <v>1125</v>
      </c>
      <c r="K455" t="s">
        <v>1126</v>
      </c>
      <c r="L455" t="s">
        <v>141</v>
      </c>
      <c r="M455">
        <v>1</v>
      </c>
      <c r="N455" t="s">
        <v>875</v>
      </c>
      <c r="O455" t="str">
        <f>IF($B455="","",IFERROR(IF(ISNUMBER(MATCH($K455,'Brand Family Territory (Enc)'!$A$2:$A$296,0)),$K455,""),""))</f>
        <v/>
      </c>
      <c r="P455" t="str">
        <f>IF($B455="","",IFERROR(INDEX('Brand Crosswalk'!$F$2:$F$200,MATCH($K455,'Brand Crosswalk'!$A$2:$A$200,0)),"Not in Crosswalk"))</f>
        <v>Mapped</v>
      </c>
      <c r="Q455" t="str">
        <f>IF($B455="","",IFERROR(INDEX('Brand Crosswalk'!$C$2:$C$200,MATCH($K455,'Brand Crosswalk'!$A$2:$A$200,0)),""))</f>
        <v>Fosters</v>
      </c>
      <c r="R455" t="str">
        <f>IF($B455="","",IF(O455&lt;&gt;"",O455,IF(P455="Mapped",Q455,IF(P455="No Encompass Match","No Encompass Match",IFERROR(VLOOKUP(IF($K455="",$J455,$K455),'Brands (Enc)'!$C$2:$D$2699,2,FALSE),"Not Mapped")))))</f>
        <v>Fosters</v>
      </c>
      <c r="S455" t="str">
        <f>IF($B455="","",IFERROR(VLOOKUP(VALUE($B455),'Customers Table (Enc)'!$A:$I,9,FALSE),"Not Found"))</f>
        <v>Bergen</v>
      </c>
      <c r="T455" t="str">
        <f t="shared" si="28"/>
        <v>BERGEN</v>
      </c>
      <c r="U455" t="str">
        <f t="shared" si="29"/>
        <v>Fosters|BERGEN</v>
      </c>
      <c r="V455" t="str">
        <f>IF($B455="","",IF(R455="No Encompass Match","THEM",IF(R455="Not Mapped","Unable to Determine",IF(T455="SALES","Unable to Determine",IFERROR(INDEX('Master - US vs THEM'!$F:$F,MATCH(U455,'Master - US vs THEM'!$G:$G,0)),"No Territory Data")))))</f>
        <v>US</v>
      </c>
      <c r="W455" t="str">
        <f t="shared" si="30"/>
        <v>OK</v>
      </c>
      <c r="X455" t="str">
        <f t="shared" si="31"/>
        <v>US</v>
      </c>
    </row>
    <row r="456" spans="1:24" x14ac:dyDescent="0.2">
      <c r="A456">
        <v>455</v>
      </c>
      <c r="B456" t="s">
        <v>2039</v>
      </c>
      <c r="C456" t="s">
        <v>2040</v>
      </c>
      <c r="D456" t="s">
        <v>48</v>
      </c>
      <c r="E456" t="s">
        <v>2041</v>
      </c>
      <c r="F456" t="s">
        <v>765</v>
      </c>
      <c r="G456" t="s">
        <v>2042</v>
      </c>
      <c r="H456" t="s">
        <v>8</v>
      </c>
      <c r="I456" t="s">
        <v>85</v>
      </c>
      <c r="J456" t="s">
        <v>165</v>
      </c>
      <c r="K456" t="s">
        <v>166</v>
      </c>
      <c r="L456" t="s">
        <v>141</v>
      </c>
      <c r="M456">
        <v>1</v>
      </c>
      <c r="N456" t="s">
        <v>875</v>
      </c>
      <c r="O456" t="str">
        <f>IF($B456="","",IFERROR(IF(ISNUMBER(MATCH($K456,'Brand Family Territory (Enc)'!$A$2:$A$296,0)),$K456,""),""))</f>
        <v>BLUE MOON</v>
      </c>
      <c r="P456" t="str">
        <f>IF($B456="","",IFERROR(INDEX('Brand Crosswalk'!$F$2:$F$200,MATCH($K456,'Brand Crosswalk'!$A$2:$A$200,0)),"Not in Crosswalk"))</f>
        <v>Not in Crosswalk</v>
      </c>
      <c r="Q456" t="str">
        <f>IF($B456="","",IFERROR(INDEX('Brand Crosswalk'!$C$2:$C$200,MATCH($K456,'Brand Crosswalk'!$A$2:$A$200,0)),""))</f>
        <v/>
      </c>
      <c r="R456" t="str">
        <f>IF($B456="","",IF(O456&lt;&gt;"",O456,IF(P456="Mapped",Q456,IF(P456="No Encompass Match","No Encompass Match",IFERROR(VLOOKUP(IF($K456="",$J456,$K456),'Brands (Enc)'!$C$2:$D$2699,2,FALSE),"Not Mapped")))))</f>
        <v>BLUE MOON</v>
      </c>
      <c r="S456" t="str">
        <f>IF($B456="","",IFERROR(VLOOKUP(VALUE($B456),'Customers Table (Enc)'!$A:$I,9,FALSE),"Not Found"))</f>
        <v>Bergen</v>
      </c>
      <c r="T456" t="str">
        <f t="shared" si="28"/>
        <v>BERGEN</v>
      </c>
      <c r="U456" t="str">
        <f t="shared" si="29"/>
        <v>BLUE MOON|BERGEN</v>
      </c>
      <c r="V456" t="str">
        <f>IF($B456="","",IF(R456="No Encompass Match","THEM",IF(R456="Not Mapped","Unable to Determine",IF(T456="SALES","Unable to Determine",IFERROR(INDEX('Master - US vs THEM'!$F:$F,MATCH(U456,'Master - US vs THEM'!$G:$G,0)),"No Territory Data")))))</f>
        <v>US</v>
      </c>
      <c r="W456" t="str">
        <f t="shared" si="30"/>
        <v>OK</v>
      </c>
      <c r="X456" t="str">
        <f t="shared" si="31"/>
        <v>US</v>
      </c>
    </row>
    <row r="457" spans="1:24" x14ac:dyDescent="0.2">
      <c r="A457">
        <v>456</v>
      </c>
      <c r="B457" t="s">
        <v>757</v>
      </c>
      <c r="C457" t="s">
        <v>758</v>
      </c>
      <c r="D457" t="s">
        <v>48</v>
      </c>
      <c r="E457" t="s">
        <v>759</v>
      </c>
      <c r="F457" t="s">
        <v>760</v>
      </c>
      <c r="G457" t="s">
        <v>761</v>
      </c>
      <c r="H457" t="s">
        <v>8</v>
      </c>
      <c r="I457" t="s">
        <v>367</v>
      </c>
      <c r="J457" t="s">
        <v>535</v>
      </c>
      <c r="K457" t="s">
        <v>358</v>
      </c>
      <c r="L457" t="s">
        <v>155</v>
      </c>
      <c r="M457">
        <v>1</v>
      </c>
      <c r="N457" t="s">
        <v>875</v>
      </c>
      <c r="O457" t="str">
        <f>IF($B457="","",IFERROR(IF(ISNUMBER(MATCH($K457,'Brand Family Territory (Enc)'!$A$2:$A$296,0)),$K457,""),""))</f>
        <v/>
      </c>
      <c r="P457" t="str">
        <f>IF($B457="","",IFERROR(INDEX('Brand Crosswalk'!$F$2:$F$200,MATCH($K457,'Brand Crosswalk'!$A$2:$A$200,0)),"Not in Crosswalk"))</f>
        <v>Mapped</v>
      </c>
      <c r="Q457" t="str">
        <f>IF($B457="","",IFERROR(INDEX('Brand Crosswalk'!$C$2:$C$200,MATCH($K457,'Brand Crosswalk'!$A$2:$A$200,0)),""))</f>
        <v>Samuel Adams</v>
      </c>
      <c r="R457" t="str">
        <f>IF($B457="","",IF(O457&lt;&gt;"",O457,IF(P457="Mapped",Q457,IF(P457="No Encompass Match","No Encompass Match",IFERROR(VLOOKUP(IF($K457="",$J457,$K457),'Brands (Enc)'!$C$2:$D$2699,2,FALSE),"Not Mapped")))))</f>
        <v>Samuel Adams</v>
      </c>
      <c r="S457" t="str">
        <f>IF($B457="","",IFERROR(VLOOKUP(VALUE($B457),'Customers Table (Enc)'!$A:$I,9,FALSE),"Not Found"))</f>
        <v>Bergen</v>
      </c>
      <c r="T457" t="str">
        <f t="shared" si="28"/>
        <v>BERGEN</v>
      </c>
      <c r="U457" t="str">
        <f t="shared" si="29"/>
        <v>Samuel Adams|BERGEN</v>
      </c>
      <c r="V457" t="str">
        <f>IF($B457="","",IF(R457="No Encompass Match","THEM",IF(R457="Not Mapped","Unable to Determine",IF(T457="SALES","Unable to Determine",IFERROR(INDEX('Master - US vs THEM'!$F:$F,MATCH(U457,'Master - US vs THEM'!$G:$G,0)),"No Territory Data")))))</f>
        <v>US</v>
      </c>
      <c r="W457" t="str">
        <f t="shared" si="30"/>
        <v>OK</v>
      </c>
      <c r="X457" t="str">
        <f t="shared" si="31"/>
        <v>US</v>
      </c>
    </row>
    <row r="458" spans="1:24" x14ac:dyDescent="0.2">
      <c r="A458">
        <v>457</v>
      </c>
      <c r="B458" t="s">
        <v>757</v>
      </c>
      <c r="C458" t="s">
        <v>758</v>
      </c>
      <c r="D458" t="s">
        <v>48</v>
      </c>
      <c r="E458" t="s">
        <v>759</v>
      </c>
      <c r="F458" t="s">
        <v>760</v>
      </c>
      <c r="G458" t="s">
        <v>761</v>
      </c>
      <c r="H458" t="s">
        <v>8</v>
      </c>
      <c r="I458" t="s">
        <v>367</v>
      </c>
      <c r="J458" t="s">
        <v>438</v>
      </c>
      <c r="K458" t="s">
        <v>439</v>
      </c>
      <c r="L458" t="s">
        <v>438</v>
      </c>
      <c r="M458">
        <v>1</v>
      </c>
      <c r="N458" t="s">
        <v>875</v>
      </c>
      <c r="O458" t="str">
        <f>IF($B458="","",IFERROR(IF(ISNUMBER(MATCH($K458,'Brand Family Territory (Enc)'!$A$2:$A$296,0)),$K458,""),""))</f>
        <v/>
      </c>
      <c r="P458" t="str">
        <f>IF($B458="","",IFERROR(INDEX('Brand Crosswalk'!$F$2:$F$200,MATCH($K458,'Brand Crosswalk'!$A$2:$A$200,0)),"Not in Crosswalk"))</f>
        <v>Mapped</v>
      </c>
      <c r="Q458" t="str">
        <f>IF($B458="","",IFERROR(INDEX('Brand Crosswalk'!$C$2:$C$200,MATCH($K458,'Brand Crosswalk'!$A$2:$A$200,0)),""))</f>
        <v>Sixpoint</v>
      </c>
      <c r="R458" t="str">
        <f>IF($B458="","",IF(O458&lt;&gt;"",O458,IF(P458="Mapped",Q458,IF(P458="No Encompass Match","No Encompass Match",IFERROR(VLOOKUP(IF($K458="",$J458,$K458),'Brands (Enc)'!$C$2:$D$2699,2,FALSE),"Not Mapped")))))</f>
        <v>Sixpoint</v>
      </c>
      <c r="S458" t="str">
        <f>IF($B458="","",IFERROR(VLOOKUP(VALUE($B458),'Customers Table (Enc)'!$A:$I,9,FALSE),"Not Found"))</f>
        <v>Bergen</v>
      </c>
      <c r="T458" t="str">
        <f t="shared" si="28"/>
        <v>BERGEN</v>
      </c>
      <c r="U458" t="str">
        <f t="shared" si="29"/>
        <v>Sixpoint|BERGEN</v>
      </c>
      <c r="V458" t="str">
        <f>IF($B458="","",IF(R458="No Encompass Match","THEM",IF(R458="Not Mapped","Unable to Determine",IF(T458="SALES","Unable to Determine",IFERROR(INDEX('Master - US vs THEM'!$F:$F,MATCH(U458,'Master - US vs THEM'!$G:$G,0)),"No Territory Data")))))</f>
        <v>US</v>
      </c>
      <c r="W458" t="str">
        <f t="shared" si="30"/>
        <v>OK</v>
      </c>
      <c r="X458" t="str">
        <f t="shared" si="31"/>
        <v>US</v>
      </c>
    </row>
    <row r="459" spans="1:24" x14ac:dyDescent="0.2">
      <c r="A459">
        <v>458</v>
      </c>
      <c r="B459" t="s">
        <v>757</v>
      </c>
      <c r="C459" t="s">
        <v>758</v>
      </c>
      <c r="D459" t="s">
        <v>48</v>
      </c>
      <c r="E459" t="s">
        <v>759</v>
      </c>
      <c r="F459" t="s">
        <v>760</v>
      </c>
      <c r="G459" t="s">
        <v>761</v>
      </c>
      <c r="H459" t="s">
        <v>8</v>
      </c>
      <c r="I459" t="s">
        <v>367</v>
      </c>
      <c r="J459" t="s">
        <v>368</v>
      </c>
      <c r="K459" t="s">
        <v>369</v>
      </c>
      <c r="L459" t="s">
        <v>61</v>
      </c>
      <c r="M459">
        <v>1</v>
      </c>
      <c r="N459" t="s">
        <v>21</v>
      </c>
      <c r="O459" t="str">
        <f>IF($B459="","",IFERROR(IF(ISNUMBER(MATCH($K459,'Brand Family Territory (Enc)'!$A$2:$A$296,0)),$K459,""),""))</f>
        <v/>
      </c>
      <c r="P459" t="str">
        <f>IF($B459="","",IFERROR(INDEX('Brand Crosswalk'!$F$2:$F$200,MATCH($K459,'Brand Crosswalk'!$A$2:$A$200,0)),"Not in Crosswalk"))</f>
        <v>Mapped</v>
      </c>
      <c r="Q459" t="str">
        <f>IF($B459="","",IFERROR(INDEX('Brand Crosswalk'!$C$2:$C$200,MATCH($K459,'Brand Crosswalk'!$A$2:$A$200,0)),""))</f>
        <v>Stone Brewing</v>
      </c>
      <c r="R459" t="str">
        <f>IF($B459="","",IF(O459&lt;&gt;"",O459,IF(P459="Mapped",Q459,IF(P459="No Encompass Match","No Encompass Match",IFERROR(VLOOKUP(IF($K459="",$J459,$K459),'Brands (Enc)'!$C$2:$D$2699,2,FALSE),"Not Mapped")))))</f>
        <v>Stone Brewing</v>
      </c>
      <c r="S459" t="str">
        <f>IF($B459="","",IFERROR(VLOOKUP(VALUE($B459),'Customers Table (Enc)'!$A:$I,9,FALSE),"Not Found"))</f>
        <v>Bergen</v>
      </c>
      <c r="T459" t="str">
        <f t="shared" si="28"/>
        <v>BERGEN</v>
      </c>
      <c r="U459" t="str">
        <f t="shared" si="29"/>
        <v>Stone Brewing|BERGEN</v>
      </c>
      <c r="V459" t="str">
        <f>IF($B459="","",IF(R459="No Encompass Match","THEM",IF(R459="Not Mapped","Unable to Determine",IF(T459="SALES","Unable to Determine",IFERROR(INDEX('Master - US vs THEM'!$F:$F,MATCH(U459,'Master - US vs THEM'!$G:$G,0)),"No Territory Data")))))</f>
        <v>US</v>
      </c>
      <c r="W459" t="str">
        <f t="shared" si="30"/>
        <v>MISMATCH</v>
      </c>
      <c r="X459" t="str">
        <f t="shared" si="31"/>
        <v>US</v>
      </c>
    </row>
    <row r="460" spans="1:24" x14ac:dyDescent="0.2">
      <c r="A460">
        <v>459</v>
      </c>
      <c r="B460" t="s">
        <v>2035</v>
      </c>
      <c r="C460" t="s">
        <v>2036</v>
      </c>
      <c r="D460" t="s">
        <v>48</v>
      </c>
      <c r="E460" t="s">
        <v>2037</v>
      </c>
      <c r="F460" t="s">
        <v>765</v>
      </c>
      <c r="G460" t="s">
        <v>2038</v>
      </c>
      <c r="H460" t="s">
        <v>8</v>
      </c>
      <c r="I460" t="s">
        <v>85</v>
      </c>
      <c r="J460" t="s">
        <v>78</v>
      </c>
      <c r="K460" t="s">
        <v>19</v>
      </c>
      <c r="L460" t="s">
        <v>20</v>
      </c>
      <c r="M460">
        <v>2</v>
      </c>
      <c r="N460" t="s">
        <v>875</v>
      </c>
      <c r="O460" t="str">
        <f>IF($B460="","",IFERROR(IF(ISNUMBER(MATCH($K460,'Brand Family Territory (Enc)'!$A$2:$A$296,0)),$K460,""),""))</f>
        <v>DOS EQUIS</v>
      </c>
      <c r="P460" t="str">
        <f>IF($B460="","",IFERROR(INDEX('Brand Crosswalk'!$F$2:$F$200,MATCH($K460,'Brand Crosswalk'!$A$2:$A$200,0)),"Not in Crosswalk"))</f>
        <v>Not in Crosswalk</v>
      </c>
      <c r="Q460" t="str">
        <f>IF($B460="","",IFERROR(INDEX('Brand Crosswalk'!$C$2:$C$200,MATCH($K460,'Brand Crosswalk'!$A$2:$A$200,0)),""))</f>
        <v/>
      </c>
      <c r="R460" t="str">
        <f>IF($B460="","",IF(O460&lt;&gt;"",O460,IF(P460="Mapped",Q460,IF(P460="No Encompass Match","No Encompass Match",IFERROR(VLOOKUP(IF($K460="",$J460,$K460),'Brands (Enc)'!$C$2:$D$2699,2,FALSE),"Not Mapped")))))</f>
        <v>DOS EQUIS</v>
      </c>
      <c r="S460" t="str">
        <f>IF($B460="","",IFERROR(VLOOKUP(VALUE($B460),'Customers Table (Enc)'!$A:$I,9,FALSE),"Not Found"))</f>
        <v>Bergen</v>
      </c>
      <c r="T460" t="str">
        <f t="shared" si="28"/>
        <v>BERGEN</v>
      </c>
      <c r="U460" t="str">
        <f t="shared" si="29"/>
        <v>DOS EQUIS|BERGEN</v>
      </c>
      <c r="V460" t="str">
        <f>IF($B460="","",IF(R460="No Encompass Match","THEM",IF(R460="Not Mapped","Unable to Determine",IF(T460="SALES","Unable to Determine",IFERROR(INDEX('Master - US vs THEM'!$F:$F,MATCH(U460,'Master - US vs THEM'!$G:$G,0)),"No Territory Data")))))</f>
        <v>US</v>
      </c>
      <c r="W460" t="str">
        <f t="shared" si="30"/>
        <v>OK</v>
      </c>
      <c r="X460" t="str">
        <f t="shared" si="31"/>
        <v>US</v>
      </c>
    </row>
    <row r="461" spans="1:24" x14ac:dyDescent="0.2">
      <c r="A461">
        <v>460</v>
      </c>
      <c r="B461" t="s">
        <v>2035</v>
      </c>
      <c r="C461" t="s">
        <v>2036</v>
      </c>
      <c r="D461" t="s">
        <v>48</v>
      </c>
      <c r="E461" t="s">
        <v>2037</v>
      </c>
      <c r="F461" t="s">
        <v>765</v>
      </c>
      <c r="G461" t="s">
        <v>2038</v>
      </c>
      <c r="H461" t="s">
        <v>8</v>
      </c>
      <c r="I461" t="s">
        <v>85</v>
      </c>
      <c r="J461" t="s">
        <v>181</v>
      </c>
      <c r="K461" t="s">
        <v>182</v>
      </c>
      <c r="L461" t="s">
        <v>24</v>
      </c>
      <c r="M461">
        <v>2</v>
      </c>
      <c r="N461" t="s">
        <v>875</v>
      </c>
      <c r="O461" t="str">
        <f>IF($B461="","",IFERROR(IF(ISNUMBER(MATCH($K461,'Brand Family Territory (Enc)'!$A$2:$A$296,0)),$K461,""),""))</f>
        <v/>
      </c>
      <c r="P461" t="str">
        <f>IF($B461="","",IFERROR(INDEX('Brand Crosswalk'!$F$2:$F$200,MATCH($K461,'Brand Crosswalk'!$A$2:$A$200,0)),"Not in Crosswalk"))</f>
        <v>Mapped</v>
      </c>
      <c r="Q461" t="str">
        <f>IF($B461="","",IFERROR(INDEX('Brand Crosswalk'!$C$2:$C$200,MATCH($K461,'Brand Crosswalk'!$A$2:$A$200,0)),""))</f>
        <v>Modelo Especial</v>
      </c>
      <c r="R461" t="str">
        <f>IF($B461="","",IF(O461&lt;&gt;"",O461,IF(P461="Mapped",Q461,IF(P461="No Encompass Match","No Encompass Match",IFERROR(VLOOKUP(IF($K461="",$J461,$K461),'Brands (Enc)'!$C$2:$D$2699,2,FALSE),"Not Mapped")))))</f>
        <v>Modelo Especial</v>
      </c>
      <c r="S461" t="str">
        <f>IF($B461="","",IFERROR(VLOOKUP(VALUE($B461),'Customers Table (Enc)'!$A:$I,9,FALSE),"Not Found"))</f>
        <v>Bergen</v>
      </c>
      <c r="T461" t="str">
        <f t="shared" si="28"/>
        <v>BERGEN</v>
      </c>
      <c r="U461" t="str">
        <f t="shared" si="29"/>
        <v>Modelo Especial|BERGEN</v>
      </c>
      <c r="V461" t="str">
        <f>IF($B461="","",IF(R461="No Encompass Match","THEM",IF(R461="Not Mapped","Unable to Determine",IF(T461="SALES","Unable to Determine",IFERROR(INDEX('Master - US vs THEM'!$F:$F,MATCH(U461,'Master - US vs THEM'!$G:$G,0)),"No Territory Data")))))</f>
        <v>US</v>
      </c>
      <c r="W461" t="str">
        <f t="shared" si="30"/>
        <v>OK</v>
      </c>
      <c r="X461" t="str">
        <f t="shared" si="31"/>
        <v>US</v>
      </c>
    </row>
    <row r="462" spans="1:24" x14ac:dyDescent="0.2">
      <c r="A462">
        <v>461</v>
      </c>
      <c r="B462" t="s">
        <v>2035</v>
      </c>
      <c r="C462" t="s">
        <v>2036</v>
      </c>
      <c r="D462" t="s">
        <v>48</v>
      </c>
      <c r="E462" t="s">
        <v>2037</v>
      </c>
      <c r="F462" t="s">
        <v>765</v>
      </c>
      <c r="G462" t="s">
        <v>2038</v>
      </c>
      <c r="H462" t="s">
        <v>8</v>
      </c>
      <c r="I462" t="s">
        <v>85</v>
      </c>
      <c r="J462" t="s">
        <v>1435</v>
      </c>
      <c r="K462" t="s">
        <v>1435</v>
      </c>
      <c r="L462" t="s">
        <v>215</v>
      </c>
      <c r="M462">
        <v>2</v>
      </c>
      <c r="N462" t="s">
        <v>875</v>
      </c>
      <c r="O462" t="str">
        <f>IF($B462="","",IFERROR(IF(ISNUMBER(MATCH($K462,'Brand Family Territory (Enc)'!$A$2:$A$296,0)),$K462,""),""))</f>
        <v>KIRIN ICHIBAN</v>
      </c>
      <c r="P462" t="str">
        <f>IF($B462="","",IFERROR(INDEX('Brand Crosswalk'!$F$2:$F$200,MATCH($K462,'Brand Crosswalk'!$A$2:$A$200,0)),"Not in Crosswalk"))</f>
        <v>Not in Crosswalk</v>
      </c>
      <c r="Q462" t="str">
        <f>IF($B462="","",IFERROR(INDEX('Brand Crosswalk'!$C$2:$C$200,MATCH($K462,'Brand Crosswalk'!$A$2:$A$200,0)),""))</f>
        <v/>
      </c>
      <c r="R462" t="str">
        <f>IF($B462="","",IF(O462&lt;&gt;"",O462,IF(P462="Mapped",Q462,IF(P462="No Encompass Match","No Encompass Match",IFERROR(VLOOKUP(IF($K462="",$J462,$K462),'Brands (Enc)'!$C$2:$D$2699,2,FALSE),"Not Mapped")))))</f>
        <v>KIRIN ICHIBAN</v>
      </c>
      <c r="S462" t="str">
        <f>IF($B462="","",IFERROR(VLOOKUP(VALUE($B462),'Customers Table (Enc)'!$A:$I,9,FALSE),"Not Found"))</f>
        <v>Bergen</v>
      </c>
      <c r="T462" t="str">
        <f t="shared" si="28"/>
        <v>BERGEN</v>
      </c>
      <c r="U462" t="str">
        <f t="shared" si="29"/>
        <v>KIRIN ICHIBAN|BERGEN</v>
      </c>
      <c r="V462" t="str">
        <f>IF($B462="","",IF(R462="No Encompass Match","THEM",IF(R462="Not Mapped","Unable to Determine",IF(T462="SALES","Unable to Determine",IFERROR(INDEX('Master - US vs THEM'!$F:$F,MATCH(U462,'Master - US vs THEM'!$G:$G,0)),"No Territory Data")))))</f>
        <v>US</v>
      </c>
      <c r="W462" t="str">
        <f t="shared" si="30"/>
        <v>OK</v>
      </c>
      <c r="X462" t="str">
        <f t="shared" si="31"/>
        <v>US</v>
      </c>
    </row>
    <row r="463" spans="1:24" x14ac:dyDescent="0.2">
      <c r="A463">
        <v>462</v>
      </c>
      <c r="B463" t="s">
        <v>2035</v>
      </c>
      <c r="C463" t="s">
        <v>2036</v>
      </c>
      <c r="D463" t="s">
        <v>48</v>
      </c>
      <c r="E463" t="s">
        <v>2037</v>
      </c>
      <c r="F463" t="s">
        <v>765</v>
      </c>
      <c r="G463" t="s">
        <v>2038</v>
      </c>
      <c r="H463" t="s">
        <v>8</v>
      </c>
      <c r="I463" t="s">
        <v>85</v>
      </c>
      <c r="J463" t="s">
        <v>395</v>
      </c>
      <c r="K463" t="s">
        <v>396</v>
      </c>
      <c r="L463" t="s">
        <v>155</v>
      </c>
      <c r="M463">
        <v>2</v>
      </c>
      <c r="N463" t="s">
        <v>875</v>
      </c>
      <c r="O463" t="str">
        <f>IF($B463="","",IFERROR(IF(ISNUMBER(MATCH($K463,'Brand Family Territory (Enc)'!$A$2:$A$296,0)),$K463,""),""))</f>
        <v/>
      </c>
      <c r="P463" t="str">
        <f>IF($B463="","",IFERROR(INDEX('Brand Crosswalk'!$F$2:$F$200,MATCH($K463,'Brand Crosswalk'!$A$2:$A$200,0)),"Not in Crosswalk"))</f>
        <v>Mapped</v>
      </c>
      <c r="Q463" t="str">
        <f>IF($B463="","",IFERROR(INDEX('Brand Crosswalk'!$C$2:$C$200,MATCH($K463,'Brand Crosswalk'!$A$2:$A$200,0)),""))</f>
        <v>Dogfish Head Beer</v>
      </c>
      <c r="R463" t="str">
        <f>IF($B463="","",IF(O463&lt;&gt;"",O463,IF(P463="Mapped",Q463,IF(P463="No Encompass Match","No Encompass Match",IFERROR(VLOOKUP(IF($K463="",$J463,$K463),'Brands (Enc)'!$C$2:$D$2699,2,FALSE),"Not Mapped")))))</f>
        <v>Dogfish Head Beer</v>
      </c>
      <c r="S463" t="str">
        <f>IF($B463="","",IFERROR(VLOOKUP(VALUE($B463),'Customers Table (Enc)'!$A:$I,9,FALSE),"Not Found"))</f>
        <v>Bergen</v>
      </c>
      <c r="T463" t="str">
        <f t="shared" si="28"/>
        <v>BERGEN</v>
      </c>
      <c r="U463" t="str">
        <f t="shared" si="29"/>
        <v>Dogfish Head Beer|BERGEN</v>
      </c>
      <c r="V463" t="str">
        <f>IF($B463="","",IF(R463="No Encompass Match","THEM",IF(R463="Not Mapped","Unable to Determine",IF(T463="SALES","Unable to Determine",IFERROR(INDEX('Master - US vs THEM'!$F:$F,MATCH(U463,'Master - US vs THEM'!$G:$G,0)),"No Territory Data")))))</f>
        <v>US</v>
      </c>
      <c r="W463" t="str">
        <f t="shared" si="30"/>
        <v>OK</v>
      </c>
      <c r="X463" t="str">
        <f t="shared" si="31"/>
        <v>US</v>
      </c>
    </row>
    <row r="464" spans="1:24" x14ac:dyDescent="0.2">
      <c r="A464">
        <v>463</v>
      </c>
      <c r="B464" t="s">
        <v>2035</v>
      </c>
      <c r="C464" t="s">
        <v>2036</v>
      </c>
      <c r="D464" t="s">
        <v>48</v>
      </c>
      <c r="E464" t="s">
        <v>2037</v>
      </c>
      <c r="F464" t="s">
        <v>765</v>
      </c>
      <c r="G464" t="s">
        <v>2038</v>
      </c>
      <c r="H464" t="s">
        <v>8</v>
      </c>
      <c r="I464" t="s">
        <v>85</v>
      </c>
      <c r="J464" t="s">
        <v>535</v>
      </c>
      <c r="K464" t="s">
        <v>358</v>
      </c>
      <c r="L464" t="s">
        <v>155</v>
      </c>
      <c r="M464">
        <v>2</v>
      </c>
      <c r="N464" t="s">
        <v>875</v>
      </c>
      <c r="O464" t="str">
        <f>IF($B464="","",IFERROR(IF(ISNUMBER(MATCH($K464,'Brand Family Territory (Enc)'!$A$2:$A$296,0)),$K464,""),""))</f>
        <v/>
      </c>
      <c r="P464" t="str">
        <f>IF($B464="","",IFERROR(INDEX('Brand Crosswalk'!$F$2:$F$200,MATCH($K464,'Brand Crosswalk'!$A$2:$A$200,0)),"Not in Crosswalk"))</f>
        <v>Mapped</v>
      </c>
      <c r="Q464" t="str">
        <f>IF($B464="","",IFERROR(INDEX('Brand Crosswalk'!$C$2:$C$200,MATCH($K464,'Brand Crosswalk'!$A$2:$A$200,0)),""))</f>
        <v>Samuel Adams</v>
      </c>
      <c r="R464" t="str">
        <f>IF($B464="","",IF(O464&lt;&gt;"",O464,IF(P464="Mapped",Q464,IF(P464="No Encompass Match","No Encompass Match",IFERROR(VLOOKUP(IF($K464="",$J464,$K464),'Brands (Enc)'!$C$2:$D$2699,2,FALSE),"Not Mapped")))))</f>
        <v>Samuel Adams</v>
      </c>
      <c r="S464" t="str">
        <f>IF($B464="","",IFERROR(VLOOKUP(VALUE($B464),'Customers Table (Enc)'!$A:$I,9,FALSE),"Not Found"))</f>
        <v>Bergen</v>
      </c>
      <c r="T464" t="str">
        <f t="shared" si="28"/>
        <v>BERGEN</v>
      </c>
      <c r="U464" t="str">
        <f t="shared" si="29"/>
        <v>Samuel Adams|BERGEN</v>
      </c>
      <c r="V464" t="str">
        <f>IF($B464="","",IF(R464="No Encompass Match","THEM",IF(R464="Not Mapped","Unable to Determine",IF(T464="SALES","Unable to Determine",IFERROR(INDEX('Master - US vs THEM'!$F:$F,MATCH(U464,'Master - US vs THEM'!$G:$G,0)),"No Territory Data")))))</f>
        <v>US</v>
      </c>
      <c r="W464" t="str">
        <f t="shared" si="30"/>
        <v>OK</v>
      </c>
      <c r="X464" t="str">
        <f t="shared" si="31"/>
        <v>US</v>
      </c>
    </row>
    <row r="465" spans="1:24" x14ac:dyDescent="0.2">
      <c r="A465">
        <v>464</v>
      </c>
      <c r="B465" t="s">
        <v>2035</v>
      </c>
      <c r="C465" t="s">
        <v>2036</v>
      </c>
      <c r="D465" t="s">
        <v>48</v>
      </c>
      <c r="E465" t="s">
        <v>2037</v>
      </c>
      <c r="F465" t="s">
        <v>765</v>
      </c>
      <c r="G465" t="s">
        <v>2038</v>
      </c>
      <c r="H465" t="s">
        <v>8</v>
      </c>
      <c r="I465" t="s">
        <v>85</v>
      </c>
      <c r="J465" t="s">
        <v>165</v>
      </c>
      <c r="K465" t="s">
        <v>166</v>
      </c>
      <c r="L465" t="s">
        <v>141</v>
      </c>
      <c r="M465">
        <v>2</v>
      </c>
      <c r="N465" t="s">
        <v>875</v>
      </c>
      <c r="O465" t="str">
        <f>IF($B465="","",IFERROR(IF(ISNUMBER(MATCH($K465,'Brand Family Territory (Enc)'!$A$2:$A$296,0)),$K465,""),""))</f>
        <v>BLUE MOON</v>
      </c>
      <c r="P465" t="str">
        <f>IF($B465="","",IFERROR(INDEX('Brand Crosswalk'!$F$2:$F$200,MATCH($K465,'Brand Crosswalk'!$A$2:$A$200,0)),"Not in Crosswalk"))</f>
        <v>Not in Crosswalk</v>
      </c>
      <c r="Q465" t="str">
        <f>IF($B465="","",IFERROR(INDEX('Brand Crosswalk'!$C$2:$C$200,MATCH($K465,'Brand Crosswalk'!$A$2:$A$200,0)),""))</f>
        <v/>
      </c>
      <c r="R465" t="str">
        <f>IF($B465="","",IF(O465&lt;&gt;"",O465,IF(P465="Mapped",Q465,IF(P465="No Encompass Match","No Encompass Match",IFERROR(VLOOKUP(IF($K465="",$J465,$K465),'Brands (Enc)'!$C$2:$D$2699,2,FALSE),"Not Mapped")))))</f>
        <v>BLUE MOON</v>
      </c>
      <c r="S465" t="str">
        <f>IF($B465="","",IFERROR(VLOOKUP(VALUE($B465),'Customers Table (Enc)'!$A:$I,9,FALSE),"Not Found"))</f>
        <v>Bergen</v>
      </c>
      <c r="T465" t="str">
        <f t="shared" si="28"/>
        <v>BERGEN</v>
      </c>
      <c r="U465" t="str">
        <f t="shared" si="29"/>
        <v>BLUE MOON|BERGEN</v>
      </c>
      <c r="V465" t="str">
        <f>IF($B465="","",IF(R465="No Encompass Match","THEM",IF(R465="Not Mapped","Unable to Determine",IF(T465="SALES","Unable to Determine",IFERROR(INDEX('Master - US vs THEM'!$F:$F,MATCH(U465,'Master - US vs THEM'!$G:$G,0)),"No Territory Data")))))</f>
        <v>US</v>
      </c>
      <c r="W465" t="str">
        <f t="shared" si="30"/>
        <v>OK</v>
      </c>
      <c r="X465" t="str">
        <f t="shared" si="31"/>
        <v>US</v>
      </c>
    </row>
    <row r="466" spans="1:24" x14ac:dyDescent="0.2">
      <c r="A466">
        <v>465</v>
      </c>
      <c r="B466" t="s">
        <v>2035</v>
      </c>
      <c r="C466" t="s">
        <v>2036</v>
      </c>
      <c r="D466" t="s">
        <v>48</v>
      </c>
      <c r="E466" t="s">
        <v>2037</v>
      </c>
      <c r="F466" t="s">
        <v>765</v>
      </c>
      <c r="G466" t="s">
        <v>2038</v>
      </c>
      <c r="H466" t="s">
        <v>8</v>
      </c>
      <c r="I466" t="s">
        <v>85</v>
      </c>
      <c r="J466" t="s">
        <v>144</v>
      </c>
      <c r="K466" t="s">
        <v>145</v>
      </c>
      <c r="L466" t="s">
        <v>141</v>
      </c>
      <c r="M466">
        <v>2</v>
      </c>
      <c r="N466" t="s">
        <v>875</v>
      </c>
      <c r="O466" t="str">
        <f>IF($B466="","",IFERROR(IF(ISNUMBER(MATCH($K466,'Brand Family Territory (Enc)'!$A$2:$A$296,0)),$K466,""),""))</f>
        <v>COORS LIGHT</v>
      </c>
      <c r="P466" t="str">
        <f>IF($B466="","",IFERROR(INDEX('Brand Crosswalk'!$F$2:$F$200,MATCH($K466,'Brand Crosswalk'!$A$2:$A$200,0)),"Not in Crosswalk"))</f>
        <v>Not in Crosswalk</v>
      </c>
      <c r="Q466" t="str">
        <f>IF($B466="","",IFERROR(INDEX('Brand Crosswalk'!$C$2:$C$200,MATCH($K466,'Brand Crosswalk'!$A$2:$A$200,0)),""))</f>
        <v/>
      </c>
      <c r="R466" t="str">
        <f>IF($B466="","",IF(O466&lt;&gt;"",O466,IF(P466="Mapped",Q466,IF(P466="No Encompass Match","No Encompass Match",IFERROR(VLOOKUP(IF($K466="",$J466,$K466),'Brands (Enc)'!$C$2:$D$2699,2,FALSE),"Not Mapped")))))</f>
        <v>COORS LIGHT</v>
      </c>
      <c r="S466" t="str">
        <f>IF($B466="","",IFERROR(VLOOKUP(VALUE($B466),'Customers Table (Enc)'!$A:$I,9,FALSE),"Not Found"))</f>
        <v>Bergen</v>
      </c>
      <c r="T466" t="str">
        <f t="shared" si="28"/>
        <v>BERGEN</v>
      </c>
      <c r="U466" t="str">
        <f t="shared" si="29"/>
        <v>COORS LIGHT|BERGEN</v>
      </c>
      <c r="V466" t="str">
        <f>IF($B466="","",IF(R466="No Encompass Match","THEM",IF(R466="Not Mapped","Unable to Determine",IF(T466="SALES","Unable to Determine",IFERROR(INDEX('Master - US vs THEM'!$F:$F,MATCH(U466,'Master - US vs THEM'!$G:$G,0)),"No Territory Data")))))</f>
        <v>US</v>
      </c>
      <c r="W466" t="str">
        <f t="shared" si="30"/>
        <v>OK</v>
      </c>
      <c r="X466" t="str">
        <f t="shared" si="31"/>
        <v>US</v>
      </c>
    </row>
    <row r="467" spans="1:24" x14ac:dyDescent="0.2">
      <c r="A467">
        <v>466</v>
      </c>
      <c r="B467" t="s">
        <v>2035</v>
      </c>
      <c r="C467" t="s">
        <v>2036</v>
      </c>
      <c r="D467" t="s">
        <v>48</v>
      </c>
      <c r="E467" t="s">
        <v>2037</v>
      </c>
      <c r="F467" t="s">
        <v>765</v>
      </c>
      <c r="G467" t="s">
        <v>2038</v>
      </c>
      <c r="H467" t="s">
        <v>8</v>
      </c>
      <c r="I467" t="s">
        <v>85</v>
      </c>
      <c r="J467" t="s">
        <v>142</v>
      </c>
      <c r="K467" t="s">
        <v>143</v>
      </c>
      <c r="L467" t="s">
        <v>141</v>
      </c>
      <c r="M467">
        <v>2</v>
      </c>
      <c r="N467" t="s">
        <v>875</v>
      </c>
      <c r="O467" t="str">
        <f>IF($B467="","",IFERROR(IF(ISNUMBER(MATCH($K467,'Brand Family Territory (Enc)'!$A$2:$A$296,0)),$K467,""),""))</f>
        <v/>
      </c>
      <c r="P467" t="str">
        <f>IF($B467="","",IFERROR(INDEX('Brand Crosswalk'!$F$2:$F$200,MATCH($K467,'Brand Crosswalk'!$A$2:$A$200,0)),"Not in Crosswalk"))</f>
        <v>Mapped</v>
      </c>
      <c r="Q467" t="str">
        <f>IF($B467="","",IFERROR(INDEX('Brand Crosswalk'!$C$2:$C$200,MATCH($K467,'Brand Crosswalk'!$A$2:$A$200,0)),""))</f>
        <v>Lite</v>
      </c>
      <c r="R467" t="str">
        <f>IF($B467="","",IF(O467&lt;&gt;"",O467,IF(P467="Mapped",Q467,IF(P467="No Encompass Match","No Encompass Match",IFERROR(VLOOKUP(IF($K467="",$J467,$K467),'Brands (Enc)'!$C$2:$D$2699,2,FALSE),"Not Mapped")))))</f>
        <v>Lite</v>
      </c>
      <c r="S467" t="str">
        <f>IF($B467="","",IFERROR(VLOOKUP(VALUE($B467),'Customers Table (Enc)'!$A:$I,9,FALSE),"Not Found"))</f>
        <v>Bergen</v>
      </c>
      <c r="T467" t="str">
        <f t="shared" si="28"/>
        <v>BERGEN</v>
      </c>
      <c r="U467" t="str">
        <f t="shared" si="29"/>
        <v>Lite|BERGEN</v>
      </c>
      <c r="V467" t="str">
        <f>IF($B467="","",IF(R467="No Encompass Match","THEM",IF(R467="Not Mapped","Unable to Determine",IF(T467="SALES","Unable to Determine",IFERROR(INDEX('Master - US vs THEM'!$F:$F,MATCH(U467,'Master - US vs THEM'!$G:$G,0)),"No Territory Data")))))</f>
        <v>US</v>
      </c>
      <c r="W467" t="str">
        <f t="shared" si="30"/>
        <v>OK</v>
      </c>
      <c r="X467" t="str">
        <f t="shared" si="31"/>
        <v>US</v>
      </c>
    </row>
    <row r="468" spans="1:24" x14ac:dyDescent="0.2">
      <c r="A468">
        <v>467</v>
      </c>
      <c r="B468" t="s">
        <v>2035</v>
      </c>
      <c r="C468" t="s">
        <v>2036</v>
      </c>
      <c r="D468" t="s">
        <v>48</v>
      </c>
      <c r="E468" t="s">
        <v>2037</v>
      </c>
      <c r="F468" t="s">
        <v>765</v>
      </c>
      <c r="G468" t="s">
        <v>2038</v>
      </c>
      <c r="H468" t="s">
        <v>8</v>
      </c>
      <c r="I468" t="s">
        <v>85</v>
      </c>
      <c r="J468" t="s">
        <v>44</v>
      </c>
      <c r="K468" t="s">
        <v>44</v>
      </c>
      <c r="L468" t="s">
        <v>45</v>
      </c>
      <c r="M468">
        <v>2</v>
      </c>
      <c r="N468" t="s">
        <v>875</v>
      </c>
      <c r="O468" t="str">
        <f>IF($B468="","",IFERROR(IF(ISNUMBER(MATCH($K468,'Brand Family Territory (Enc)'!$A$2:$A$296,0)),$K468,""),""))</f>
        <v/>
      </c>
      <c r="P468" t="str">
        <f>IF($B468="","",IFERROR(INDEX('Brand Crosswalk'!$F$2:$F$200,MATCH($K468,'Brand Crosswalk'!$A$2:$A$200,0)),"Not in Crosswalk"))</f>
        <v>Mapped</v>
      </c>
      <c r="Q468" t="str">
        <f>IF($B468="","",IFERROR(INDEX('Brand Crosswalk'!$C$2:$C$200,MATCH($K468,'Brand Crosswalk'!$A$2:$A$200,0)),""))</f>
        <v>Dg Yuengling Inc</v>
      </c>
      <c r="R468" t="str">
        <f>IF($B468="","",IF(O468&lt;&gt;"",O468,IF(P468="Mapped",Q468,IF(P468="No Encompass Match","No Encompass Match",IFERROR(VLOOKUP(IF($K468="",$J468,$K468),'Brands (Enc)'!$C$2:$D$2699,2,FALSE),"Not Mapped")))))</f>
        <v>Dg Yuengling Inc</v>
      </c>
      <c r="S468" t="str">
        <f>IF($B468="","",IFERROR(VLOOKUP(VALUE($B468),'Customers Table (Enc)'!$A:$I,9,FALSE),"Not Found"))</f>
        <v>Bergen</v>
      </c>
      <c r="T468" t="str">
        <f t="shared" si="28"/>
        <v>BERGEN</v>
      </c>
      <c r="U468" t="str">
        <f t="shared" si="29"/>
        <v>Dg Yuengling Inc|BERGEN</v>
      </c>
      <c r="V468" t="str">
        <f>IF($B468="","",IF(R468="No Encompass Match","THEM",IF(R468="Not Mapped","Unable to Determine",IF(T468="SALES","Unable to Determine",IFERROR(INDEX('Master - US vs THEM'!$F:$F,MATCH(U468,'Master - US vs THEM'!$G:$G,0)),"No Territory Data")))))</f>
        <v>US</v>
      </c>
      <c r="W468" t="str">
        <f t="shared" si="30"/>
        <v>OK</v>
      </c>
      <c r="X468" t="str">
        <f t="shared" si="31"/>
        <v>US</v>
      </c>
    </row>
    <row r="469" spans="1:24" x14ac:dyDescent="0.2">
      <c r="A469">
        <v>468</v>
      </c>
      <c r="B469" t="s">
        <v>2035</v>
      </c>
      <c r="C469" t="s">
        <v>2036</v>
      </c>
      <c r="D469" t="s">
        <v>48</v>
      </c>
      <c r="E469" t="s">
        <v>2037</v>
      </c>
      <c r="F469" t="s">
        <v>765</v>
      </c>
      <c r="G469" t="s">
        <v>2038</v>
      </c>
      <c r="H469" t="s">
        <v>8</v>
      </c>
      <c r="I469" t="s">
        <v>85</v>
      </c>
      <c r="J469" t="s">
        <v>341</v>
      </c>
      <c r="K469" t="s">
        <v>295</v>
      </c>
      <c r="L469" t="s">
        <v>215</v>
      </c>
      <c r="M469">
        <v>2</v>
      </c>
      <c r="N469" t="s">
        <v>875</v>
      </c>
      <c r="O469" t="str">
        <f>IF($B469="","",IFERROR(IF(ISNUMBER(MATCH($K469,'Brand Family Territory (Enc)'!$A$2:$A$296,0)),$K469,""),""))</f>
        <v/>
      </c>
      <c r="P469" t="str">
        <f>IF($B469="","",IFERROR(INDEX('Brand Crosswalk'!$F$2:$F$200,MATCH($K469,'Brand Crosswalk'!$A$2:$A$200,0)),"Not in Crosswalk"))</f>
        <v>Mapped</v>
      </c>
      <c r="Q469" t="str">
        <f>IF($B469="","",IFERROR(INDEX('Brand Crosswalk'!$C$2:$C$200,MATCH($K469,'Brand Crosswalk'!$A$2:$A$200,0)),""))</f>
        <v>New Belgium Brewing Company</v>
      </c>
      <c r="R469" t="str">
        <f>IF($B469="","",IF(O469&lt;&gt;"",O469,IF(P469="Mapped",Q469,IF(P469="No Encompass Match","No Encompass Match",IFERROR(VLOOKUP(IF($K469="",$J469,$K469),'Brands (Enc)'!$C$2:$D$2699,2,FALSE),"Not Mapped")))))</f>
        <v>New Belgium Brewing Company</v>
      </c>
      <c r="S469" t="str">
        <f>IF($B469="","",IFERROR(VLOOKUP(VALUE($B469),'Customers Table (Enc)'!$A:$I,9,FALSE),"Not Found"))</f>
        <v>Bergen</v>
      </c>
      <c r="T469" t="str">
        <f t="shared" si="28"/>
        <v>BERGEN</v>
      </c>
      <c r="U469" t="str">
        <f t="shared" si="29"/>
        <v>New Belgium Brewing Company|BERGEN</v>
      </c>
      <c r="V469" t="str">
        <f>IF($B469="","",IF(R469="No Encompass Match","THEM",IF(R469="Not Mapped","Unable to Determine",IF(T469="SALES","Unable to Determine",IFERROR(INDEX('Master - US vs THEM'!$F:$F,MATCH(U469,'Master - US vs THEM'!$G:$G,0)),"No Territory Data")))))</f>
        <v>US</v>
      </c>
      <c r="W469" t="str">
        <f t="shared" si="30"/>
        <v>OK</v>
      </c>
      <c r="X469" t="str">
        <f t="shared" si="31"/>
        <v>US</v>
      </c>
    </row>
    <row r="470" spans="1:24" x14ac:dyDescent="0.2">
      <c r="A470">
        <v>469</v>
      </c>
      <c r="B470" t="s">
        <v>2035</v>
      </c>
      <c r="C470" t="s">
        <v>2036</v>
      </c>
      <c r="D470" t="s">
        <v>48</v>
      </c>
      <c r="E470" t="s">
        <v>2037</v>
      </c>
      <c r="F470" t="s">
        <v>765</v>
      </c>
      <c r="G470" t="s">
        <v>2038</v>
      </c>
      <c r="H470" t="s">
        <v>8</v>
      </c>
      <c r="I470" t="s">
        <v>85</v>
      </c>
      <c r="J470" t="s">
        <v>235</v>
      </c>
      <c r="K470" t="s">
        <v>236</v>
      </c>
      <c r="L470" t="s">
        <v>141</v>
      </c>
      <c r="M470">
        <v>2</v>
      </c>
      <c r="N470" t="s">
        <v>875</v>
      </c>
      <c r="O470" t="str">
        <f>IF($B470="","",IFERROR(IF(ISNUMBER(MATCH($K470,'Brand Family Territory (Enc)'!$A$2:$A$296,0)),$K470,""),""))</f>
        <v/>
      </c>
      <c r="P470" t="str">
        <f>IF($B470="","",IFERROR(INDEX('Brand Crosswalk'!$F$2:$F$200,MATCH($K470,'Brand Crosswalk'!$A$2:$A$200,0)),"Not in Crosswalk"))</f>
        <v>Mapped</v>
      </c>
      <c r="Q470" t="str">
        <f>IF($B470="","",IFERROR(INDEX('Brand Crosswalk'!$C$2:$C$200,MATCH($K470,'Brand Crosswalk'!$A$2:$A$200,0)),""))</f>
        <v>Leinenkugel</v>
      </c>
      <c r="R470" t="str">
        <f>IF($B470="","",IF(O470&lt;&gt;"",O470,IF(P470="Mapped",Q470,IF(P470="No Encompass Match","No Encompass Match",IFERROR(VLOOKUP(IF($K470="",$J470,$K470),'Brands (Enc)'!$C$2:$D$2699,2,FALSE),"Not Mapped")))))</f>
        <v>Leinenkugel</v>
      </c>
      <c r="S470" t="str">
        <f>IF($B470="","",IFERROR(VLOOKUP(VALUE($B470),'Customers Table (Enc)'!$A:$I,9,FALSE),"Not Found"))</f>
        <v>Bergen</v>
      </c>
      <c r="T470" t="str">
        <f t="shared" si="28"/>
        <v>BERGEN</v>
      </c>
      <c r="U470" t="str">
        <f t="shared" si="29"/>
        <v>Leinenkugel|BERGEN</v>
      </c>
      <c r="V470" t="str">
        <f>IF($B470="","",IF(R470="No Encompass Match","THEM",IF(R470="Not Mapped","Unable to Determine",IF(T470="SALES","Unable to Determine",IFERROR(INDEX('Master - US vs THEM'!$F:$F,MATCH(U470,'Master - US vs THEM'!$G:$G,0)),"No Territory Data")))))</f>
        <v>US</v>
      </c>
      <c r="W470" t="str">
        <f t="shared" si="30"/>
        <v>OK</v>
      </c>
      <c r="X470" t="str">
        <f t="shared" si="31"/>
        <v>US</v>
      </c>
    </row>
    <row r="471" spans="1:24" x14ac:dyDescent="0.2">
      <c r="A471">
        <v>470</v>
      </c>
      <c r="B471" t="s">
        <v>2035</v>
      </c>
      <c r="C471" t="s">
        <v>2036</v>
      </c>
      <c r="D471" t="s">
        <v>48</v>
      </c>
      <c r="E471" t="s">
        <v>2037</v>
      </c>
      <c r="F471" t="s">
        <v>765</v>
      </c>
      <c r="G471" t="s">
        <v>2038</v>
      </c>
      <c r="H471" t="s">
        <v>8</v>
      </c>
      <c r="I471" t="s">
        <v>85</v>
      </c>
      <c r="J471" t="s">
        <v>156</v>
      </c>
      <c r="K471" t="s">
        <v>156</v>
      </c>
      <c r="L471" t="s">
        <v>24</v>
      </c>
      <c r="M471">
        <v>2</v>
      </c>
      <c r="N471" t="s">
        <v>875</v>
      </c>
      <c r="O471" t="str">
        <f>IF($B471="","",IFERROR(IF(ISNUMBER(MATCH($K471,'Brand Family Territory (Enc)'!$A$2:$A$296,0)),$K471,""),""))</f>
        <v>PACIFICO</v>
      </c>
      <c r="P471" t="str">
        <f>IF($B471="","",IFERROR(INDEX('Brand Crosswalk'!$F$2:$F$200,MATCH($K471,'Brand Crosswalk'!$A$2:$A$200,0)),"Not in Crosswalk"))</f>
        <v>Not in Crosswalk</v>
      </c>
      <c r="Q471" t="str">
        <f>IF($B471="","",IFERROR(INDEX('Brand Crosswalk'!$C$2:$C$200,MATCH($K471,'Brand Crosswalk'!$A$2:$A$200,0)),""))</f>
        <v/>
      </c>
      <c r="R471" t="str">
        <f>IF($B471="","",IF(O471&lt;&gt;"",O471,IF(P471="Mapped",Q471,IF(P471="No Encompass Match","No Encompass Match",IFERROR(VLOOKUP(IF($K471="",$J471,$K471),'Brands (Enc)'!$C$2:$D$2699,2,FALSE),"Not Mapped")))))</f>
        <v>PACIFICO</v>
      </c>
      <c r="S471" t="str">
        <f>IF($B471="","",IFERROR(VLOOKUP(VALUE($B471),'Customers Table (Enc)'!$A:$I,9,FALSE),"Not Found"))</f>
        <v>Bergen</v>
      </c>
      <c r="T471" t="str">
        <f t="shared" si="28"/>
        <v>BERGEN</v>
      </c>
      <c r="U471" t="str">
        <f t="shared" si="29"/>
        <v>PACIFICO|BERGEN</v>
      </c>
      <c r="V471" t="str">
        <f>IF($B471="","",IF(R471="No Encompass Match","THEM",IF(R471="Not Mapped","Unable to Determine",IF(T471="SALES","Unable to Determine",IFERROR(INDEX('Master - US vs THEM'!$F:$F,MATCH(U471,'Master - US vs THEM'!$G:$G,0)),"No Territory Data")))))</f>
        <v>US</v>
      </c>
      <c r="W471" t="str">
        <f t="shared" si="30"/>
        <v>OK</v>
      </c>
      <c r="X471" t="str">
        <f t="shared" si="31"/>
        <v>US</v>
      </c>
    </row>
    <row r="472" spans="1:24" x14ac:dyDescent="0.2">
      <c r="A472">
        <v>471</v>
      </c>
      <c r="B472" t="s">
        <v>2031</v>
      </c>
      <c r="C472" t="s">
        <v>2032</v>
      </c>
      <c r="D472" t="s">
        <v>48</v>
      </c>
      <c r="E472" t="s">
        <v>2033</v>
      </c>
      <c r="F472" t="s">
        <v>765</v>
      </c>
      <c r="G472" t="s">
        <v>2034</v>
      </c>
      <c r="H472" t="s">
        <v>8</v>
      </c>
      <c r="I472" t="s">
        <v>85</v>
      </c>
      <c r="J472" t="s">
        <v>1275</v>
      </c>
      <c r="K472" t="s">
        <v>1276</v>
      </c>
      <c r="L472" t="s">
        <v>88</v>
      </c>
      <c r="M472">
        <v>1</v>
      </c>
      <c r="N472" t="s">
        <v>875</v>
      </c>
      <c r="O472" t="str">
        <f>IF($B472="","",IFERROR(IF(ISNUMBER(MATCH($K472,'Brand Family Territory (Enc)'!$A$2:$A$296,0)),$K472,""),""))</f>
        <v/>
      </c>
      <c r="P472" t="str">
        <f>IF($B472="","",IFERROR(INDEX('Brand Crosswalk'!$F$2:$F$200,MATCH($K472,'Brand Crosswalk'!$A$2:$A$200,0)),"Not in Crosswalk"))</f>
        <v>Mapped</v>
      </c>
      <c r="Q472" t="str">
        <f>IF($B472="","",IFERROR(INDEX('Brand Crosswalk'!$C$2:$C$200,MATCH($K472,'Brand Crosswalk'!$A$2:$A$200,0)),""))</f>
        <v>Victory</v>
      </c>
      <c r="R472" t="str">
        <f>IF($B472="","",IF(O472&lt;&gt;"",O472,IF(P472="Mapped",Q472,IF(P472="No Encompass Match","No Encompass Match",IFERROR(VLOOKUP(IF($K472="",$J472,$K472),'Brands (Enc)'!$C$2:$D$2699,2,FALSE),"Not Mapped")))))</f>
        <v>Victory</v>
      </c>
      <c r="S472" t="str">
        <f>IF($B472="","",IFERROR(VLOOKUP(VALUE($B472),'Customers Table (Enc)'!$A:$I,9,FALSE),"Not Found"))</f>
        <v>Bergen</v>
      </c>
      <c r="T472" t="str">
        <f t="shared" si="28"/>
        <v>BERGEN</v>
      </c>
      <c r="U472" t="str">
        <f t="shared" si="29"/>
        <v>Victory|BERGEN</v>
      </c>
      <c r="V472" t="str">
        <f>IF($B472="","",IF(R472="No Encompass Match","THEM",IF(R472="Not Mapped","Unable to Determine",IF(T472="SALES","Unable to Determine",IFERROR(INDEX('Master - US vs THEM'!$F:$F,MATCH(U472,'Master - US vs THEM'!$G:$G,0)),"No Territory Data")))))</f>
        <v>US</v>
      </c>
      <c r="W472" t="str">
        <f t="shared" si="30"/>
        <v>OK</v>
      </c>
      <c r="X472" t="str">
        <f t="shared" si="31"/>
        <v>US</v>
      </c>
    </row>
    <row r="473" spans="1:24" x14ac:dyDescent="0.2">
      <c r="A473">
        <v>472</v>
      </c>
      <c r="B473" t="s">
        <v>2031</v>
      </c>
      <c r="C473" t="s">
        <v>2032</v>
      </c>
      <c r="D473" t="s">
        <v>48</v>
      </c>
      <c r="E473" t="s">
        <v>2033</v>
      </c>
      <c r="F473" t="s">
        <v>765</v>
      </c>
      <c r="G473" t="s">
        <v>2034</v>
      </c>
      <c r="H473" t="s">
        <v>8</v>
      </c>
      <c r="I473" t="s">
        <v>85</v>
      </c>
      <c r="J473" t="s">
        <v>165</v>
      </c>
      <c r="K473" t="s">
        <v>166</v>
      </c>
      <c r="L473" t="s">
        <v>141</v>
      </c>
      <c r="M473">
        <v>1</v>
      </c>
      <c r="N473" t="s">
        <v>875</v>
      </c>
      <c r="O473" t="str">
        <f>IF($B473="","",IFERROR(IF(ISNUMBER(MATCH($K473,'Brand Family Territory (Enc)'!$A$2:$A$296,0)),$K473,""),""))</f>
        <v>BLUE MOON</v>
      </c>
      <c r="P473" t="str">
        <f>IF($B473="","",IFERROR(INDEX('Brand Crosswalk'!$F$2:$F$200,MATCH($K473,'Brand Crosswalk'!$A$2:$A$200,0)),"Not in Crosswalk"))</f>
        <v>Not in Crosswalk</v>
      </c>
      <c r="Q473" t="str">
        <f>IF($B473="","",IFERROR(INDEX('Brand Crosswalk'!$C$2:$C$200,MATCH($K473,'Brand Crosswalk'!$A$2:$A$200,0)),""))</f>
        <v/>
      </c>
      <c r="R473" t="str">
        <f>IF($B473="","",IF(O473&lt;&gt;"",O473,IF(P473="Mapped",Q473,IF(P473="No Encompass Match","No Encompass Match",IFERROR(VLOOKUP(IF($K473="",$J473,$K473),'Brands (Enc)'!$C$2:$D$2699,2,FALSE),"Not Mapped")))))</f>
        <v>BLUE MOON</v>
      </c>
      <c r="S473" t="str">
        <f>IF($B473="","",IFERROR(VLOOKUP(VALUE($B473),'Customers Table (Enc)'!$A:$I,9,FALSE),"Not Found"))</f>
        <v>Bergen</v>
      </c>
      <c r="T473" t="str">
        <f t="shared" si="28"/>
        <v>BERGEN</v>
      </c>
      <c r="U473" t="str">
        <f t="shared" si="29"/>
        <v>BLUE MOON|BERGEN</v>
      </c>
      <c r="V473" t="str">
        <f>IF($B473="","",IF(R473="No Encompass Match","THEM",IF(R473="Not Mapped","Unable to Determine",IF(T473="SALES","Unable to Determine",IFERROR(INDEX('Master - US vs THEM'!$F:$F,MATCH(U473,'Master - US vs THEM'!$G:$G,0)),"No Territory Data")))))</f>
        <v>US</v>
      </c>
      <c r="W473" t="str">
        <f t="shared" si="30"/>
        <v>OK</v>
      </c>
      <c r="X473" t="str">
        <f t="shared" si="31"/>
        <v>US</v>
      </c>
    </row>
    <row r="474" spans="1:24" x14ac:dyDescent="0.2">
      <c r="A474">
        <v>473</v>
      </c>
      <c r="B474" t="s">
        <v>2031</v>
      </c>
      <c r="C474" t="s">
        <v>2032</v>
      </c>
      <c r="D474" t="s">
        <v>48</v>
      </c>
      <c r="E474" t="s">
        <v>2033</v>
      </c>
      <c r="F474" t="s">
        <v>765</v>
      </c>
      <c r="G474" t="s">
        <v>2034</v>
      </c>
      <c r="H474" t="s">
        <v>8</v>
      </c>
      <c r="I474" t="s">
        <v>85</v>
      </c>
      <c r="J474" t="s">
        <v>44</v>
      </c>
      <c r="K474" t="s">
        <v>44</v>
      </c>
      <c r="L474" t="s">
        <v>45</v>
      </c>
      <c r="M474">
        <v>1</v>
      </c>
      <c r="N474" t="s">
        <v>875</v>
      </c>
      <c r="O474" t="str">
        <f>IF($B474="","",IFERROR(IF(ISNUMBER(MATCH($K474,'Brand Family Territory (Enc)'!$A$2:$A$296,0)),$K474,""),""))</f>
        <v/>
      </c>
      <c r="P474" t="str">
        <f>IF($B474="","",IFERROR(INDEX('Brand Crosswalk'!$F$2:$F$200,MATCH($K474,'Brand Crosswalk'!$A$2:$A$200,0)),"Not in Crosswalk"))</f>
        <v>Mapped</v>
      </c>
      <c r="Q474" t="str">
        <f>IF($B474="","",IFERROR(INDEX('Brand Crosswalk'!$C$2:$C$200,MATCH($K474,'Brand Crosswalk'!$A$2:$A$200,0)),""))</f>
        <v>Dg Yuengling Inc</v>
      </c>
      <c r="R474" t="str">
        <f>IF($B474="","",IF(O474&lt;&gt;"",O474,IF(P474="Mapped",Q474,IF(P474="No Encompass Match","No Encompass Match",IFERROR(VLOOKUP(IF($K474="",$J474,$K474),'Brands (Enc)'!$C$2:$D$2699,2,FALSE),"Not Mapped")))))</f>
        <v>Dg Yuengling Inc</v>
      </c>
      <c r="S474" t="str">
        <f>IF($B474="","",IFERROR(VLOOKUP(VALUE($B474),'Customers Table (Enc)'!$A:$I,9,FALSE),"Not Found"))</f>
        <v>Bergen</v>
      </c>
      <c r="T474" t="str">
        <f t="shared" si="28"/>
        <v>BERGEN</v>
      </c>
      <c r="U474" t="str">
        <f t="shared" si="29"/>
        <v>Dg Yuengling Inc|BERGEN</v>
      </c>
      <c r="V474" t="str">
        <f>IF($B474="","",IF(R474="No Encompass Match","THEM",IF(R474="Not Mapped","Unable to Determine",IF(T474="SALES","Unable to Determine",IFERROR(INDEX('Master - US vs THEM'!$F:$F,MATCH(U474,'Master - US vs THEM'!$G:$G,0)),"No Territory Data")))))</f>
        <v>US</v>
      </c>
      <c r="W474" t="str">
        <f t="shared" si="30"/>
        <v>OK</v>
      </c>
      <c r="X474" t="str">
        <f t="shared" si="31"/>
        <v>US</v>
      </c>
    </row>
    <row r="475" spans="1:24" x14ac:dyDescent="0.2">
      <c r="A475">
        <v>474</v>
      </c>
      <c r="B475" t="s">
        <v>2031</v>
      </c>
      <c r="C475" t="s">
        <v>2032</v>
      </c>
      <c r="D475" t="s">
        <v>48</v>
      </c>
      <c r="E475" t="s">
        <v>2033</v>
      </c>
      <c r="F475" t="s">
        <v>765</v>
      </c>
      <c r="G475" t="s">
        <v>2034</v>
      </c>
      <c r="H475" t="s">
        <v>8</v>
      </c>
      <c r="I475" t="s">
        <v>85</v>
      </c>
      <c r="J475" t="s">
        <v>213</v>
      </c>
      <c r="K475" t="s">
        <v>214</v>
      </c>
      <c r="L475" t="s">
        <v>215</v>
      </c>
      <c r="M475">
        <v>1</v>
      </c>
      <c r="N475" t="s">
        <v>875</v>
      </c>
      <c r="O475" t="str">
        <f>IF($B475="","",IFERROR(IF(ISNUMBER(MATCH($K475,'Brand Family Territory (Enc)'!$A$2:$A$296,0)),$K475,""),""))</f>
        <v/>
      </c>
      <c r="P475" t="str">
        <f>IF($B475="","",IFERROR(INDEX('Brand Crosswalk'!$F$2:$F$200,MATCH($K475,'Brand Crosswalk'!$A$2:$A$200,0)),"Not in Crosswalk"))</f>
        <v>Mapped</v>
      </c>
      <c r="Q475" t="str">
        <f>IF($B475="","",IFERROR(INDEX('Brand Crosswalk'!$C$2:$C$200,MATCH($K475,'Brand Crosswalk'!$A$2:$A$200,0)),""))</f>
        <v>New Belgium Brewing Company</v>
      </c>
      <c r="R475" t="str">
        <f>IF($B475="","",IF(O475&lt;&gt;"",O475,IF(P475="Mapped",Q475,IF(P475="No Encompass Match","No Encompass Match",IFERROR(VLOOKUP(IF($K475="",$J475,$K475),'Brands (Enc)'!$C$2:$D$2699,2,FALSE),"Not Mapped")))))</f>
        <v>New Belgium Brewing Company</v>
      </c>
      <c r="S475" t="str">
        <f>IF($B475="","",IFERROR(VLOOKUP(VALUE($B475),'Customers Table (Enc)'!$A:$I,9,FALSE),"Not Found"))</f>
        <v>Bergen</v>
      </c>
      <c r="T475" t="str">
        <f t="shared" si="28"/>
        <v>BERGEN</v>
      </c>
      <c r="U475" t="str">
        <f t="shared" si="29"/>
        <v>New Belgium Brewing Company|BERGEN</v>
      </c>
      <c r="V475" t="str">
        <f>IF($B475="","",IF(R475="No Encompass Match","THEM",IF(R475="Not Mapped","Unable to Determine",IF(T475="SALES","Unable to Determine",IFERROR(INDEX('Master - US vs THEM'!$F:$F,MATCH(U475,'Master - US vs THEM'!$G:$G,0)),"No Territory Data")))))</f>
        <v>US</v>
      </c>
      <c r="W475" t="str">
        <f t="shared" si="30"/>
        <v>OK</v>
      </c>
      <c r="X475" t="str">
        <f t="shared" si="31"/>
        <v>US</v>
      </c>
    </row>
    <row r="476" spans="1:24" x14ac:dyDescent="0.2">
      <c r="A476">
        <v>475</v>
      </c>
      <c r="B476" t="s">
        <v>2026</v>
      </c>
      <c r="C476" t="s">
        <v>2027</v>
      </c>
      <c r="D476" t="s">
        <v>67</v>
      </c>
      <c r="E476" t="s">
        <v>2028</v>
      </c>
      <c r="F476" t="s">
        <v>2029</v>
      </c>
      <c r="G476" t="s">
        <v>2030</v>
      </c>
      <c r="H476" t="s">
        <v>8</v>
      </c>
      <c r="I476" t="s">
        <v>71</v>
      </c>
      <c r="J476" t="s">
        <v>142</v>
      </c>
      <c r="K476" t="s">
        <v>143</v>
      </c>
      <c r="L476" t="s">
        <v>141</v>
      </c>
      <c r="M476">
        <v>1</v>
      </c>
      <c r="N476" t="s">
        <v>875</v>
      </c>
      <c r="O476" t="str">
        <f>IF($B476="","",IFERROR(IF(ISNUMBER(MATCH($K476,'Brand Family Territory (Enc)'!$A$2:$A$296,0)),$K476,""),""))</f>
        <v/>
      </c>
      <c r="P476" t="str">
        <f>IF($B476="","",IFERROR(INDEX('Brand Crosswalk'!$F$2:$F$200,MATCH($K476,'Brand Crosswalk'!$A$2:$A$200,0)),"Not in Crosswalk"))</f>
        <v>Mapped</v>
      </c>
      <c r="Q476" t="str">
        <f>IF($B476="","",IFERROR(INDEX('Brand Crosswalk'!$C$2:$C$200,MATCH($K476,'Brand Crosswalk'!$A$2:$A$200,0)),""))</f>
        <v>Lite</v>
      </c>
      <c r="R476" t="str">
        <f>IF($B476="","",IF(O476&lt;&gt;"",O476,IF(P476="Mapped",Q476,IF(P476="No Encompass Match","No Encompass Match",IFERROR(VLOOKUP(IF($K476="",$J476,$K476),'Brands (Enc)'!$C$2:$D$2699,2,FALSE),"Not Mapped")))))</f>
        <v>Lite</v>
      </c>
      <c r="S476" t="str">
        <f>IF($B476="","",IFERROR(VLOOKUP(VALUE($B476),'Customers Table (Enc)'!$A:$I,9,FALSE),"Not Found"))</f>
        <v>Morris</v>
      </c>
      <c r="T476" t="str">
        <f t="shared" si="28"/>
        <v>MORRIS 1</v>
      </c>
      <c r="U476" t="str">
        <f t="shared" si="29"/>
        <v>Lite|MORRIS 1</v>
      </c>
      <c r="V476" t="str">
        <f>IF($B476="","",IF(R476="No Encompass Match","THEM",IF(R476="Not Mapped","Unable to Determine",IF(T476="SALES","Unable to Determine",IFERROR(INDEX('Master - US vs THEM'!$F:$F,MATCH(U476,'Master - US vs THEM'!$G:$G,0)),"No Territory Data")))))</f>
        <v>US</v>
      </c>
      <c r="W476" t="str">
        <f t="shared" si="30"/>
        <v>OK</v>
      </c>
      <c r="X476" t="str">
        <f t="shared" si="31"/>
        <v>US</v>
      </c>
    </row>
    <row r="477" spans="1:24" x14ac:dyDescent="0.2">
      <c r="A477">
        <v>476</v>
      </c>
      <c r="B477" t="s">
        <v>2026</v>
      </c>
      <c r="C477" t="s">
        <v>2027</v>
      </c>
      <c r="D477" t="s">
        <v>67</v>
      </c>
      <c r="E477" t="s">
        <v>2028</v>
      </c>
      <c r="F477" t="s">
        <v>2029</v>
      </c>
      <c r="G477" t="s">
        <v>2030</v>
      </c>
      <c r="H477" t="s">
        <v>8</v>
      </c>
      <c r="I477" t="s">
        <v>71</v>
      </c>
      <c r="J477" t="s">
        <v>44</v>
      </c>
      <c r="K477" t="s">
        <v>44</v>
      </c>
      <c r="L477" t="s">
        <v>45</v>
      </c>
      <c r="M477">
        <v>1</v>
      </c>
      <c r="N477" t="s">
        <v>875</v>
      </c>
      <c r="O477" t="str">
        <f>IF($B477="","",IFERROR(IF(ISNUMBER(MATCH($K477,'Brand Family Territory (Enc)'!$A$2:$A$296,0)),$K477,""),""))</f>
        <v/>
      </c>
      <c r="P477" t="str">
        <f>IF($B477="","",IFERROR(INDEX('Brand Crosswalk'!$F$2:$F$200,MATCH($K477,'Brand Crosswalk'!$A$2:$A$200,0)),"Not in Crosswalk"))</f>
        <v>Mapped</v>
      </c>
      <c r="Q477" t="str">
        <f>IF($B477="","",IFERROR(INDEX('Brand Crosswalk'!$C$2:$C$200,MATCH($K477,'Brand Crosswalk'!$A$2:$A$200,0)),""))</f>
        <v>Dg Yuengling Inc</v>
      </c>
      <c r="R477" t="str">
        <f>IF($B477="","",IF(O477&lt;&gt;"",O477,IF(P477="Mapped",Q477,IF(P477="No Encompass Match","No Encompass Match",IFERROR(VLOOKUP(IF($K477="",$J477,$K477),'Brands (Enc)'!$C$2:$D$2699,2,FALSE),"Not Mapped")))))</f>
        <v>Dg Yuengling Inc</v>
      </c>
      <c r="S477" t="str">
        <f>IF($B477="","",IFERROR(VLOOKUP(VALUE($B477),'Customers Table (Enc)'!$A:$I,9,FALSE),"Not Found"))</f>
        <v>Morris</v>
      </c>
      <c r="T477" t="str">
        <f t="shared" si="28"/>
        <v>MORRIS 1</v>
      </c>
      <c r="U477" t="str">
        <f t="shared" si="29"/>
        <v>Dg Yuengling Inc|MORRIS 1</v>
      </c>
      <c r="V477" t="str">
        <f>IF($B477="","",IF(R477="No Encompass Match","THEM",IF(R477="Not Mapped","Unable to Determine",IF(T477="SALES","Unable to Determine",IFERROR(INDEX('Master - US vs THEM'!$F:$F,MATCH(U477,'Master - US vs THEM'!$G:$G,0)),"No Territory Data")))))</f>
        <v>US</v>
      </c>
      <c r="W477" t="str">
        <f t="shared" si="30"/>
        <v>OK</v>
      </c>
      <c r="X477" t="str">
        <f t="shared" si="31"/>
        <v>US</v>
      </c>
    </row>
    <row r="478" spans="1:24" x14ac:dyDescent="0.2">
      <c r="A478">
        <v>477</v>
      </c>
      <c r="B478" t="s">
        <v>2026</v>
      </c>
      <c r="C478" t="s">
        <v>2027</v>
      </c>
      <c r="D478" t="s">
        <v>67</v>
      </c>
      <c r="E478" t="s">
        <v>2028</v>
      </c>
      <c r="F478" t="s">
        <v>2029</v>
      </c>
      <c r="G478" t="s">
        <v>2030</v>
      </c>
      <c r="H478" t="s">
        <v>8</v>
      </c>
      <c r="I478" t="s">
        <v>71</v>
      </c>
      <c r="J478" t="s">
        <v>165</v>
      </c>
      <c r="K478" t="s">
        <v>166</v>
      </c>
      <c r="L478" t="s">
        <v>141</v>
      </c>
      <c r="M478">
        <v>1</v>
      </c>
      <c r="N478" t="s">
        <v>875</v>
      </c>
      <c r="O478" t="str">
        <f>IF($B478="","",IFERROR(IF(ISNUMBER(MATCH($K478,'Brand Family Territory (Enc)'!$A$2:$A$296,0)),$K478,""),""))</f>
        <v>BLUE MOON</v>
      </c>
      <c r="P478" t="str">
        <f>IF($B478="","",IFERROR(INDEX('Brand Crosswalk'!$F$2:$F$200,MATCH($K478,'Brand Crosswalk'!$A$2:$A$200,0)),"Not in Crosswalk"))</f>
        <v>Not in Crosswalk</v>
      </c>
      <c r="Q478" t="str">
        <f>IF($B478="","",IFERROR(INDEX('Brand Crosswalk'!$C$2:$C$200,MATCH($K478,'Brand Crosswalk'!$A$2:$A$200,0)),""))</f>
        <v/>
      </c>
      <c r="R478" t="str">
        <f>IF($B478="","",IF(O478&lt;&gt;"",O478,IF(P478="Mapped",Q478,IF(P478="No Encompass Match","No Encompass Match",IFERROR(VLOOKUP(IF($K478="",$J478,$K478),'Brands (Enc)'!$C$2:$D$2699,2,FALSE),"Not Mapped")))))</f>
        <v>BLUE MOON</v>
      </c>
      <c r="S478" t="str">
        <f>IF($B478="","",IFERROR(VLOOKUP(VALUE($B478),'Customers Table (Enc)'!$A:$I,9,FALSE),"Not Found"))</f>
        <v>Morris</v>
      </c>
      <c r="T478" t="str">
        <f t="shared" si="28"/>
        <v>MORRIS 1</v>
      </c>
      <c r="U478" t="str">
        <f t="shared" si="29"/>
        <v>BLUE MOON|MORRIS 1</v>
      </c>
      <c r="V478" t="str">
        <f>IF($B478="","",IF(R478="No Encompass Match","THEM",IF(R478="Not Mapped","Unable to Determine",IF(T478="SALES","Unable to Determine",IFERROR(INDEX('Master - US vs THEM'!$F:$F,MATCH(U478,'Master - US vs THEM'!$G:$G,0)),"No Territory Data")))))</f>
        <v>US</v>
      </c>
      <c r="W478" t="str">
        <f t="shared" si="30"/>
        <v>OK</v>
      </c>
      <c r="X478" t="str">
        <f t="shared" si="31"/>
        <v>US</v>
      </c>
    </row>
    <row r="479" spans="1:24" x14ac:dyDescent="0.2">
      <c r="A479">
        <v>478</v>
      </c>
      <c r="B479" t="s">
        <v>2026</v>
      </c>
      <c r="C479" t="s">
        <v>2027</v>
      </c>
      <c r="D479" t="s">
        <v>67</v>
      </c>
      <c r="E479" t="s">
        <v>2028</v>
      </c>
      <c r="F479" t="s">
        <v>2029</v>
      </c>
      <c r="G479" t="s">
        <v>2030</v>
      </c>
      <c r="H479" t="s">
        <v>8</v>
      </c>
      <c r="I479" t="s">
        <v>71</v>
      </c>
      <c r="J479" t="s">
        <v>535</v>
      </c>
      <c r="K479" t="s">
        <v>358</v>
      </c>
      <c r="L479" t="s">
        <v>155</v>
      </c>
      <c r="M479">
        <v>1</v>
      </c>
      <c r="N479" t="s">
        <v>875</v>
      </c>
      <c r="O479" t="str">
        <f>IF($B479="","",IFERROR(IF(ISNUMBER(MATCH($K479,'Brand Family Territory (Enc)'!$A$2:$A$296,0)),$K479,""),""))</f>
        <v/>
      </c>
      <c r="P479" t="str">
        <f>IF($B479="","",IFERROR(INDEX('Brand Crosswalk'!$F$2:$F$200,MATCH($K479,'Brand Crosswalk'!$A$2:$A$200,0)),"Not in Crosswalk"))</f>
        <v>Mapped</v>
      </c>
      <c r="Q479" t="str">
        <f>IF($B479="","",IFERROR(INDEX('Brand Crosswalk'!$C$2:$C$200,MATCH($K479,'Brand Crosswalk'!$A$2:$A$200,0)),""))</f>
        <v>Samuel Adams</v>
      </c>
      <c r="R479" t="str">
        <f>IF($B479="","",IF(O479&lt;&gt;"",O479,IF(P479="Mapped",Q479,IF(P479="No Encompass Match","No Encompass Match",IFERROR(VLOOKUP(IF($K479="",$J479,$K479),'Brands (Enc)'!$C$2:$D$2699,2,FALSE),"Not Mapped")))))</f>
        <v>Samuel Adams</v>
      </c>
      <c r="S479" t="str">
        <f>IF($B479="","",IFERROR(VLOOKUP(VALUE($B479),'Customers Table (Enc)'!$A:$I,9,FALSE),"Not Found"))</f>
        <v>Morris</v>
      </c>
      <c r="T479" t="str">
        <f t="shared" si="28"/>
        <v>MORRIS 1</v>
      </c>
      <c r="U479" t="str">
        <f t="shared" si="29"/>
        <v>Samuel Adams|MORRIS 1</v>
      </c>
      <c r="V479" t="str">
        <f>IF($B479="","",IF(R479="No Encompass Match","THEM",IF(R479="Not Mapped","Unable to Determine",IF(T479="SALES","Unable to Determine",IFERROR(INDEX('Master - US vs THEM'!$F:$F,MATCH(U479,'Master - US vs THEM'!$G:$G,0)),"No Territory Data")))))</f>
        <v>US</v>
      </c>
      <c r="W479" t="str">
        <f t="shared" si="30"/>
        <v>OK</v>
      </c>
      <c r="X479" t="str">
        <f t="shared" si="31"/>
        <v>US</v>
      </c>
    </row>
    <row r="480" spans="1:24" x14ac:dyDescent="0.2">
      <c r="A480">
        <v>479</v>
      </c>
      <c r="B480" t="s">
        <v>2026</v>
      </c>
      <c r="C480" t="s">
        <v>2027</v>
      </c>
      <c r="D480" t="s">
        <v>67</v>
      </c>
      <c r="E480" t="s">
        <v>2028</v>
      </c>
      <c r="F480" t="s">
        <v>2029</v>
      </c>
      <c r="G480" t="s">
        <v>2030</v>
      </c>
      <c r="H480" t="s">
        <v>8</v>
      </c>
      <c r="I480" t="s">
        <v>71</v>
      </c>
      <c r="J480" t="s">
        <v>235</v>
      </c>
      <c r="K480" t="s">
        <v>236</v>
      </c>
      <c r="L480" t="s">
        <v>141</v>
      </c>
      <c r="M480">
        <v>1</v>
      </c>
      <c r="N480" t="s">
        <v>875</v>
      </c>
      <c r="O480" t="str">
        <f>IF($B480="","",IFERROR(IF(ISNUMBER(MATCH($K480,'Brand Family Territory (Enc)'!$A$2:$A$296,0)),$K480,""),""))</f>
        <v/>
      </c>
      <c r="P480" t="str">
        <f>IF($B480="","",IFERROR(INDEX('Brand Crosswalk'!$F$2:$F$200,MATCH($K480,'Brand Crosswalk'!$A$2:$A$200,0)),"Not in Crosswalk"))</f>
        <v>Mapped</v>
      </c>
      <c r="Q480" t="str">
        <f>IF($B480="","",IFERROR(INDEX('Brand Crosswalk'!$C$2:$C$200,MATCH($K480,'Brand Crosswalk'!$A$2:$A$200,0)),""))</f>
        <v>Leinenkugel</v>
      </c>
      <c r="R480" t="str">
        <f>IF($B480="","",IF(O480&lt;&gt;"",O480,IF(P480="Mapped",Q480,IF(P480="No Encompass Match","No Encompass Match",IFERROR(VLOOKUP(IF($K480="",$J480,$K480),'Brands (Enc)'!$C$2:$D$2699,2,FALSE),"Not Mapped")))))</f>
        <v>Leinenkugel</v>
      </c>
      <c r="S480" t="str">
        <f>IF($B480="","",IFERROR(VLOOKUP(VALUE($B480),'Customers Table (Enc)'!$A:$I,9,FALSE),"Not Found"))</f>
        <v>Morris</v>
      </c>
      <c r="T480" t="str">
        <f t="shared" si="28"/>
        <v>MORRIS 1</v>
      </c>
      <c r="U480" t="str">
        <f t="shared" si="29"/>
        <v>Leinenkugel|MORRIS 1</v>
      </c>
      <c r="V480" t="str">
        <f>IF($B480="","",IF(R480="No Encompass Match","THEM",IF(R480="Not Mapped","Unable to Determine",IF(T480="SALES","Unable to Determine",IFERROR(INDEX('Master - US vs THEM'!$F:$F,MATCH(U480,'Master - US vs THEM'!$G:$G,0)),"No Territory Data")))))</f>
        <v>US</v>
      </c>
      <c r="W480" t="str">
        <f t="shared" si="30"/>
        <v>OK</v>
      </c>
      <c r="X480" t="str">
        <f t="shared" si="31"/>
        <v>US</v>
      </c>
    </row>
    <row r="481" spans="1:24" x14ac:dyDescent="0.2">
      <c r="A481">
        <v>480</v>
      </c>
      <c r="B481" t="s">
        <v>2026</v>
      </c>
      <c r="C481" t="s">
        <v>2027</v>
      </c>
      <c r="D481" t="s">
        <v>67</v>
      </c>
      <c r="E481" t="s">
        <v>2028</v>
      </c>
      <c r="F481" t="s">
        <v>2029</v>
      </c>
      <c r="G481" t="s">
        <v>2030</v>
      </c>
      <c r="H481" t="s">
        <v>8</v>
      </c>
      <c r="I481" t="s">
        <v>71</v>
      </c>
      <c r="J481" t="s">
        <v>227</v>
      </c>
      <c r="K481" t="s">
        <v>209</v>
      </c>
      <c r="L481" t="s">
        <v>210</v>
      </c>
      <c r="M481">
        <v>1</v>
      </c>
      <c r="N481" t="s">
        <v>875</v>
      </c>
      <c r="O481" t="str">
        <f>IF($B481="","",IFERROR(IF(ISNUMBER(MATCH($K481,'Brand Family Territory (Enc)'!$A$2:$A$296,0)),$K481,""),""))</f>
        <v/>
      </c>
      <c r="P481" t="str">
        <f>IF($B481="","",IFERROR(INDEX('Brand Crosswalk'!$F$2:$F$200,MATCH($K481,'Brand Crosswalk'!$A$2:$A$200,0)),"Not in Crosswalk"))</f>
        <v>Mapped</v>
      </c>
      <c r="Q481" t="str">
        <f>IF($B481="","",IFERROR(INDEX('Brand Crosswalk'!$C$2:$C$200,MATCH($K481,'Brand Crosswalk'!$A$2:$A$200,0)),""))</f>
        <v>Cape May</v>
      </c>
      <c r="R481" t="str">
        <f>IF($B481="","",IF(O481&lt;&gt;"",O481,IF(P481="Mapped",Q481,IF(P481="No Encompass Match","No Encompass Match",IFERROR(VLOOKUP(IF($K481="",$J481,$K481),'Brands (Enc)'!$C$2:$D$2699,2,FALSE),"Not Mapped")))))</f>
        <v>Cape May</v>
      </c>
      <c r="S481" t="str">
        <f>IF($B481="","",IFERROR(VLOOKUP(VALUE($B481),'Customers Table (Enc)'!$A:$I,9,FALSE),"Not Found"))</f>
        <v>Morris</v>
      </c>
      <c r="T481" t="str">
        <f t="shared" si="28"/>
        <v>MORRIS 1</v>
      </c>
      <c r="U481" t="str">
        <f t="shared" si="29"/>
        <v>Cape May|MORRIS 1</v>
      </c>
      <c r="V481" t="str">
        <f>IF($B481="","",IF(R481="No Encompass Match","THEM",IF(R481="Not Mapped","Unable to Determine",IF(T481="SALES","Unable to Determine",IFERROR(INDEX('Master - US vs THEM'!$F:$F,MATCH(U481,'Master - US vs THEM'!$G:$G,0)),"No Territory Data")))))</f>
        <v>US</v>
      </c>
      <c r="W481" t="str">
        <f t="shared" si="30"/>
        <v>OK</v>
      </c>
      <c r="X481" t="str">
        <f t="shared" si="31"/>
        <v>US</v>
      </c>
    </row>
    <row r="482" spans="1:24" x14ac:dyDescent="0.2">
      <c r="A482">
        <v>481</v>
      </c>
      <c r="B482" t="s">
        <v>2021</v>
      </c>
      <c r="C482" t="s">
        <v>2022</v>
      </c>
      <c r="D482" t="s">
        <v>67</v>
      </c>
      <c r="E482" t="s">
        <v>2023</v>
      </c>
      <c r="F482" t="s">
        <v>2024</v>
      </c>
      <c r="G482" t="s">
        <v>2025</v>
      </c>
      <c r="H482" t="s">
        <v>8</v>
      </c>
      <c r="I482" t="s">
        <v>71</v>
      </c>
      <c r="J482" t="s">
        <v>181</v>
      </c>
      <c r="K482" t="s">
        <v>182</v>
      </c>
      <c r="L482" t="s">
        <v>24</v>
      </c>
      <c r="M482">
        <v>2</v>
      </c>
      <c r="N482" t="s">
        <v>875</v>
      </c>
      <c r="O482" t="str">
        <f>IF($B482="","",IFERROR(IF(ISNUMBER(MATCH($K482,'Brand Family Territory (Enc)'!$A$2:$A$296,0)),$K482,""),""))</f>
        <v/>
      </c>
      <c r="P482" t="str">
        <f>IF($B482="","",IFERROR(INDEX('Brand Crosswalk'!$F$2:$F$200,MATCH($K482,'Brand Crosswalk'!$A$2:$A$200,0)),"Not in Crosswalk"))</f>
        <v>Mapped</v>
      </c>
      <c r="Q482" t="str">
        <f>IF($B482="","",IFERROR(INDEX('Brand Crosswalk'!$C$2:$C$200,MATCH($K482,'Brand Crosswalk'!$A$2:$A$200,0)),""))</f>
        <v>Modelo Especial</v>
      </c>
      <c r="R482" t="str">
        <f>IF($B482="","",IF(O482&lt;&gt;"",O482,IF(P482="Mapped",Q482,IF(P482="No Encompass Match","No Encompass Match",IFERROR(VLOOKUP(IF($K482="",$J482,$K482),'Brands (Enc)'!$C$2:$D$2699,2,FALSE),"Not Mapped")))))</f>
        <v>Modelo Especial</v>
      </c>
      <c r="S482" t="str">
        <f>IF($B482="","",IFERROR(VLOOKUP(VALUE($B482),'Customers Table (Enc)'!$A:$I,9,FALSE),"Not Found"))</f>
        <v>Morris</v>
      </c>
      <c r="T482" t="str">
        <f t="shared" si="28"/>
        <v>MORRIS 1</v>
      </c>
      <c r="U482" t="str">
        <f t="shared" si="29"/>
        <v>Modelo Especial|MORRIS 1</v>
      </c>
      <c r="V482" t="str">
        <f>IF($B482="","",IF(R482="No Encompass Match","THEM",IF(R482="Not Mapped","Unable to Determine",IF(T482="SALES","Unable to Determine",IFERROR(INDEX('Master - US vs THEM'!$F:$F,MATCH(U482,'Master - US vs THEM'!$G:$G,0)),"No Territory Data")))))</f>
        <v>US</v>
      </c>
      <c r="W482" t="str">
        <f t="shared" si="30"/>
        <v>OK</v>
      </c>
      <c r="X482" t="str">
        <f t="shared" si="31"/>
        <v>US</v>
      </c>
    </row>
    <row r="483" spans="1:24" x14ac:dyDescent="0.2">
      <c r="A483">
        <v>482</v>
      </c>
      <c r="B483" t="s">
        <v>2021</v>
      </c>
      <c r="C483" t="s">
        <v>2022</v>
      </c>
      <c r="D483" t="s">
        <v>67</v>
      </c>
      <c r="E483" t="s">
        <v>2023</v>
      </c>
      <c r="F483" t="s">
        <v>2024</v>
      </c>
      <c r="G483" t="s">
        <v>2025</v>
      </c>
      <c r="H483" t="s">
        <v>8</v>
      </c>
      <c r="I483" t="s">
        <v>71</v>
      </c>
      <c r="J483" t="s">
        <v>44</v>
      </c>
      <c r="K483" t="s">
        <v>44</v>
      </c>
      <c r="L483" t="s">
        <v>45</v>
      </c>
      <c r="M483">
        <v>2</v>
      </c>
      <c r="N483" t="s">
        <v>875</v>
      </c>
      <c r="O483" t="str">
        <f>IF($B483="","",IFERROR(IF(ISNUMBER(MATCH($K483,'Brand Family Territory (Enc)'!$A$2:$A$296,0)),$K483,""),""))</f>
        <v/>
      </c>
      <c r="P483" t="str">
        <f>IF($B483="","",IFERROR(INDEX('Brand Crosswalk'!$F$2:$F$200,MATCH($K483,'Brand Crosswalk'!$A$2:$A$200,0)),"Not in Crosswalk"))</f>
        <v>Mapped</v>
      </c>
      <c r="Q483" t="str">
        <f>IF($B483="","",IFERROR(INDEX('Brand Crosswalk'!$C$2:$C$200,MATCH($K483,'Brand Crosswalk'!$A$2:$A$200,0)),""))</f>
        <v>Dg Yuengling Inc</v>
      </c>
      <c r="R483" t="str">
        <f>IF($B483="","",IF(O483&lt;&gt;"",O483,IF(P483="Mapped",Q483,IF(P483="No Encompass Match","No Encompass Match",IFERROR(VLOOKUP(IF($K483="",$J483,$K483),'Brands (Enc)'!$C$2:$D$2699,2,FALSE),"Not Mapped")))))</f>
        <v>Dg Yuengling Inc</v>
      </c>
      <c r="S483" t="str">
        <f>IF($B483="","",IFERROR(VLOOKUP(VALUE($B483),'Customers Table (Enc)'!$A:$I,9,FALSE),"Not Found"))</f>
        <v>Morris</v>
      </c>
      <c r="T483" t="str">
        <f t="shared" si="28"/>
        <v>MORRIS 1</v>
      </c>
      <c r="U483" t="str">
        <f t="shared" si="29"/>
        <v>Dg Yuengling Inc|MORRIS 1</v>
      </c>
      <c r="V483" t="str">
        <f>IF($B483="","",IF(R483="No Encompass Match","THEM",IF(R483="Not Mapped","Unable to Determine",IF(T483="SALES","Unable to Determine",IFERROR(INDEX('Master - US vs THEM'!$F:$F,MATCH(U483,'Master - US vs THEM'!$G:$G,0)),"No Territory Data")))))</f>
        <v>US</v>
      </c>
      <c r="W483" t="str">
        <f t="shared" si="30"/>
        <v>OK</v>
      </c>
      <c r="X483" t="str">
        <f t="shared" si="31"/>
        <v>US</v>
      </c>
    </row>
    <row r="484" spans="1:24" x14ac:dyDescent="0.2">
      <c r="A484">
        <v>483</v>
      </c>
      <c r="B484" t="s">
        <v>2021</v>
      </c>
      <c r="C484" t="s">
        <v>2022</v>
      </c>
      <c r="D484" t="s">
        <v>67</v>
      </c>
      <c r="E484" t="s">
        <v>2023</v>
      </c>
      <c r="F484" t="s">
        <v>2024</v>
      </c>
      <c r="G484" t="s">
        <v>2025</v>
      </c>
      <c r="H484" t="s">
        <v>8</v>
      </c>
      <c r="I484" t="s">
        <v>71</v>
      </c>
      <c r="J484" t="s">
        <v>142</v>
      </c>
      <c r="K484" t="s">
        <v>143</v>
      </c>
      <c r="L484" t="s">
        <v>141</v>
      </c>
      <c r="M484">
        <v>2</v>
      </c>
      <c r="N484" t="s">
        <v>875</v>
      </c>
      <c r="O484" t="str">
        <f>IF($B484="","",IFERROR(IF(ISNUMBER(MATCH($K484,'Brand Family Territory (Enc)'!$A$2:$A$296,0)),$K484,""),""))</f>
        <v/>
      </c>
      <c r="P484" t="str">
        <f>IF($B484="","",IFERROR(INDEX('Brand Crosswalk'!$F$2:$F$200,MATCH($K484,'Brand Crosswalk'!$A$2:$A$200,0)),"Not in Crosswalk"))</f>
        <v>Mapped</v>
      </c>
      <c r="Q484" t="str">
        <f>IF($B484="","",IFERROR(INDEX('Brand Crosswalk'!$C$2:$C$200,MATCH($K484,'Brand Crosswalk'!$A$2:$A$200,0)),""))</f>
        <v>Lite</v>
      </c>
      <c r="R484" t="str">
        <f>IF($B484="","",IF(O484&lt;&gt;"",O484,IF(P484="Mapped",Q484,IF(P484="No Encompass Match","No Encompass Match",IFERROR(VLOOKUP(IF($K484="",$J484,$K484),'Brands (Enc)'!$C$2:$D$2699,2,FALSE),"Not Mapped")))))</f>
        <v>Lite</v>
      </c>
      <c r="S484" t="str">
        <f>IF($B484="","",IFERROR(VLOOKUP(VALUE($B484),'Customers Table (Enc)'!$A:$I,9,FALSE),"Not Found"))</f>
        <v>Morris</v>
      </c>
      <c r="T484" t="str">
        <f t="shared" si="28"/>
        <v>MORRIS 1</v>
      </c>
      <c r="U484" t="str">
        <f t="shared" si="29"/>
        <v>Lite|MORRIS 1</v>
      </c>
      <c r="V484" t="str">
        <f>IF($B484="","",IF(R484="No Encompass Match","THEM",IF(R484="Not Mapped","Unable to Determine",IF(T484="SALES","Unable to Determine",IFERROR(INDEX('Master - US vs THEM'!$F:$F,MATCH(U484,'Master - US vs THEM'!$G:$G,0)),"No Territory Data")))))</f>
        <v>US</v>
      </c>
      <c r="W484" t="str">
        <f t="shared" si="30"/>
        <v>OK</v>
      </c>
      <c r="X484" t="str">
        <f t="shared" si="31"/>
        <v>US</v>
      </c>
    </row>
    <row r="485" spans="1:24" x14ac:dyDescent="0.2">
      <c r="A485">
        <v>484</v>
      </c>
      <c r="B485" t="s">
        <v>2021</v>
      </c>
      <c r="C485" t="s">
        <v>2022</v>
      </c>
      <c r="D485" t="s">
        <v>67</v>
      </c>
      <c r="E485" t="s">
        <v>2023</v>
      </c>
      <c r="F485" t="s">
        <v>2024</v>
      </c>
      <c r="G485" t="s">
        <v>2025</v>
      </c>
      <c r="H485" t="s">
        <v>8</v>
      </c>
      <c r="I485" t="s">
        <v>71</v>
      </c>
      <c r="J485" t="s">
        <v>535</v>
      </c>
      <c r="K485" t="s">
        <v>358</v>
      </c>
      <c r="L485" t="s">
        <v>155</v>
      </c>
      <c r="M485">
        <v>1</v>
      </c>
      <c r="N485" t="s">
        <v>875</v>
      </c>
      <c r="O485" t="str">
        <f>IF($B485="","",IFERROR(IF(ISNUMBER(MATCH($K485,'Brand Family Territory (Enc)'!$A$2:$A$296,0)),$K485,""),""))</f>
        <v/>
      </c>
      <c r="P485" t="str">
        <f>IF($B485="","",IFERROR(INDEX('Brand Crosswalk'!$F$2:$F$200,MATCH($K485,'Brand Crosswalk'!$A$2:$A$200,0)),"Not in Crosswalk"))</f>
        <v>Mapped</v>
      </c>
      <c r="Q485" t="str">
        <f>IF($B485="","",IFERROR(INDEX('Brand Crosswalk'!$C$2:$C$200,MATCH($K485,'Brand Crosswalk'!$A$2:$A$200,0)),""))</f>
        <v>Samuel Adams</v>
      </c>
      <c r="R485" t="str">
        <f>IF($B485="","",IF(O485&lt;&gt;"",O485,IF(P485="Mapped",Q485,IF(P485="No Encompass Match","No Encompass Match",IFERROR(VLOOKUP(IF($K485="",$J485,$K485),'Brands (Enc)'!$C$2:$D$2699,2,FALSE),"Not Mapped")))))</f>
        <v>Samuel Adams</v>
      </c>
      <c r="S485" t="str">
        <f>IF($B485="","",IFERROR(VLOOKUP(VALUE($B485),'Customers Table (Enc)'!$A:$I,9,FALSE),"Not Found"))</f>
        <v>Morris</v>
      </c>
      <c r="T485" t="str">
        <f t="shared" si="28"/>
        <v>MORRIS 1</v>
      </c>
      <c r="U485" t="str">
        <f t="shared" si="29"/>
        <v>Samuel Adams|MORRIS 1</v>
      </c>
      <c r="V485" t="str">
        <f>IF($B485="","",IF(R485="No Encompass Match","THEM",IF(R485="Not Mapped","Unable to Determine",IF(T485="SALES","Unable to Determine",IFERROR(INDEX('Master - US vs THEM'!$F:$F,MATCH(U485,'Master - US vs THEM'!$G:$G,0)),"No Territory Data")))))</f>
        <v>US</v>
      </c>
      <c r="W485" t="str">
        <f t="shared" si="30"/>
        <v>OK</v>
      </c>
      <c r="X485" t="str">
        <f t="shared" si="31"/>
        <v>US</v>
      </c>
    </row>
    <row r="486" spans="1:24" x14ac:dyDescent="0.2">
      <c r="A486">
        <v>485</v>
      </c>
      <c r="B486" t="s">
        <v>2021</v>
      </c>
      <c r="C486" t="s">
        <v>2022</v>
      </c>
      <c r="D486" t="s">
        <v>67</v>
      </c>
      <c r="E486" t="s">
        <v>2023</v>
      </c>
      <c r="F486" t="s">
        <v>2024</v>
      </c>
      <c r="G486" t="s">
        <v>2025</v>
      </c>
      <c r="H486" t="s">
        <v>8</v>
      </c>
      <c r="I486" t="s">
        <v>71</v>
      </c>
      <c r="J486" t="s">
        <v>906</v>
      </c>
      <c r="K486" t="s">
        <v>192</v>
      </c>
      <c r="L486" t="s">
        <v>120</v>
      </c>
      <c r="M486">
        <v>1</v>
      </c>
      <c r="N486" t="s">
        <v>875</v>
      </c>
      <c r="O486" t="str">
        <f>IF($B486="","",IFERROR(IF(ISNUMBER(MATCH($K486,'Brand Family Territory (Enc)'!$A$2:$A$296,0)),$K486,""),""))</f>
        <v/>
      </c>
      <c r="P486" t="str">
        <f>IF($B486="","",IFERROR(INDEX('Brand Crosswalk'!$F$2:$F$200,MATCH($K486,'Brand Crosswalk'!$A$2:$A$200,0)),"Not in Crosswalk"))</f>
        <v>Mapped</v>
      </c>
      <c r="Q486" t="str">
        <f>IF($B486="","",IFERROR(INDEX('Brand Crosswalk'!$C$2:$C$200,MATCH($K486,'Brand Crosswalk'!$A$2:$A$200,0)),""))</f>
        <v>Montauk</v>
      </c>
      <c r="R486" t="str">
        <f>IF($B486="","",IF(O486&lt;&gt;"",O486,IF(P486="Mapped",Q486,IF(P486="No Encompass Match","No Encompass Match",IFERROR(VLOOKUP(IF($K486="",$J486,$K486),'Brands (Enc)'!$C$2:$D$2699,2,FALSE),"Not Mapped")))))</f>
        <v>Montauk</v>
      </c>
      <c r="S486" t="str">
        <f>IF($B486="","",IFERROR(VLOOKUP(VALUE($B486),'Customers Table (Enc)'!$A:$I,9,FALSE),"Not Found"))</f>
        <v>Morris</v>
      </c>
      <c r="T486" t="str">
        <f t="shared" si="28"/>
        <v>MORRIS 1</v>
      </c>
      <c r="U486" t="str">
        <f t="shared" si="29"/>
        <v>Montauk|MORRIS 1</v>
      </c>
      <c r="V486" t="str">
        <f>IF($B486="","",IF(R486="No Encompass Match","THEM",IF(R486="Not Mapped","Unable to Determine",IF(T486="SALES","Unable to Determine",IFERROR(INDEX('Master - US vs THEM'!$F:$F,MATCH(U486,'Master - US vs THEM'!$G:$G,0)),"No Territory Data")))))</f>
        <v>US</v>
      </c>
      <c r="W486" t="str">
        <f t="shared" si="30"/>
        <v>OK</v>
      </c>
      <c r="X486" t="str">
        <f t="shared" si="31"/>
        <v>US</v>
      </c>
    </row>
    <row r="487" spans="1:24" x14ac:dyDescent="0.2">
      <c r="A487">
        <v>486</v>
      </c>
      <c r="B487" t="s">
        <v>2017</v>
      </c>
      <c r="C487" t="s">
        <v>2018</v>
      </c>
      <c r="D487" t="s">
        <v>67</v>
      </c>
      <c r="E487" t="s">
        <v>2019</v>
      </c>
      <c r="F487" t="s">
        <v>69</v>
      </c>
      <c r="G487" t="s">
        <v>2020</v>
      </c>
      <c r="H487" t="s">
        <v>8</v>
      </c>
      <c r="I487" t="s">
        <v>71</v>
      </c>
      <c r="J487" t="s">
        <v>142</v>
      </c>
      <c r="K487" t="s">
        <v>143</v>
      </c>
      <c r="L487" t="s">
        <v>141</v>
      </c>
      <c r="M487">
        <v>1</v>
      </c>
      <c r="N487" t="s">
        <v>875</v>
      </c>
      <c r="O487" t="str">
        <f>IF($B487="","",IFERROR(IF(ISNUMBER(MATCH($K487,'Brand Family Territory (Enc)'!$A$2:$A$296,0)),$K487,""),""))</f>
        <v/>
      </c>
      <c r="P487" t="str">
        <f>IF($B487="","",IFERROR(INDEX('Brand Crosswalk'!$F$2:$F$200,MATCH($K487,'Brand Crosswalk'!$A$2:$A$200,0)),"Not in Crosswalk"))</f>
        <v>Mapped</v>
      </c>
      <c r="Q487" t="str">
        <f>IF($B487="","",IFERROR(INDEX('Brand Crosswalk'!$C$2:$C$200,MATCH($K487,'Brand Crosswalk'!$A$2:$A$200,0)),""))</f>
        <v>Lite</v>
      </c>
      <c r="R487" t="str">
        <f>IF($B487="","",IF(O487&lt;&gt;"",O487,IF(P487="Mapped",Q487,IF(P487="No Encompass Match","No Encompass Match",IFERROR(VLOOKUP(IF($K487="",$J487,$K487),'Brands (Enc)'!$C$2:$D$2699,2,FALSE),"Not Mapped")))))</f>
        <v>Lite</v>
      </c>
      <c r="S487" t="str">
        <f>IF($B487="","",IFERROR(VLOOKUP(VALUE($B487),'Customers Table (Enc)'!$A:$I,9,FALSE),"Not Found"))</f>
        <v>Morris</v>
      </c>
      <c r="T487" t="str">
        <f t="shared" si="28"/>
        <v>MORRIS 1</v>
      </c>
      <c r="U487" t="str">
        <f t="shared" si="29"/>
        <v>Lite|MORRIS 1</v>
      </c>
      <c r="V487" t="str">
        <f>IF($B487="","",IF(R487="No Encompass Match","THEM",IF(R487="Not Mapped","Unable to Determine",IF(T487="SALES","Unable to Determine",IFERROR(INDEX('Master - US vs THEM'!$F:$F,MATCH(U487,'Master - US vs THEM'!$G:$G,0)),"No Territory Data")))))</f>
        <v>US</v>
      </c>
      <c r="W487" t="str">
        <f t="shared" si="30"/>
        <v>OK</v>
      </c>
      <c r="X487" t="str">
        <f t="shared" si="31"/>
        <v>US</v>
      </c>
    </row>
    <row r="488" spans="1:24" x14ac:dyDescent="0.2">
      <c r="A488">
        <v>487</v>
      </c>
      <c r="B488" t="s">
        <v>2017</v>
      </c>
      <c r="C488" t="s">
        <v>2018</v>
      </c>
      <c r="D488" t="s">
        <v>67</v>
      </c>
      <c r="E488" t="s">
        <v>2019</v>
      </c>
      <c r="F488" t="s">
        <v>69</v>
      </c>
      <c r="G488" t="s">
        <v>2020</v>
      </c>
      <c r="H488" t="s">
        <v>8</v>
      </c>
      <c r="I488" t="s">
        <v>71</v>
      </c>
      <c r="J488" t="s">
        <v>44</v>
      </c>
      <c r="K488" t="s">
        <v>44</v>
      </c>
      <c r="L488" t="s">
        <v>45</v>
      </c>
      <c r="M488">
        <v>1</v>
      </c>
      <c r="N488" t="s">
        <v>875</v>
      </c>
      <c r="O488" t="str">
        <f>IF($B488="","",IFERROR(IF(ISNUMBER(MATCH($K488,'Brand Family Territory (Enc)'!$A$2:$A$296,0)),$K488,""),""))</f>
        <v/>
      </c>
      <c r="P488" t="str">
        <f>IF($B488="","",IFERROR(INDEX('Brand Crosswalk'!$F$2:$F$200,MATCH($K488,'Brand Crosswalk'!$A$2:$A$200,0)),"Not in Crosswalk"))</f>
        <v>Mapped</v>
      </c>
      <c r="Q488" t="str">
        <f>IF($B488="","",IFERROR(INDEX('Brand Crosswalk'!$C$2:$C$200,MATCH($K488,'Brand Crosswalk'!$A$2:$A$200,0)),""))</f>
        <v>Dg Yuengling Inc</v>
      </c>
      <c r="R488" t="str">
        <f>IF($B488="","",IF(O488&lt;&gt;"",O488,IF(P488="Mapped",Q488,IF(P488="No Encompass Match","No Encompass Match",IFERROR(VLOOKUP(IF($K488="",$J488,$K488),'Brands (Enc)'!$C$2:$D$2699,2,FALSE),"Not Mapped")))))</f>
        <v>Dg Yuengling Inc</v>
      </c>
      <c r="S488" t="str">
        <f>IF($B488="","",IFERROR(VLOOKUP(VALUE($B488),'Customers Table (Enc)'!$A:$I,9,FALSE),"Not Found"))</f>
        <v>Morris</v>
      </c>
      <c r="T488" t="str">
        <f t="shared" si="28"/>
        <v>MORRIS 1</v>
      </c>
      <c r="U488" t="str">
        <f t="shared" si="29"/>
        <v>Dg Yuengling Inc|MORRIS 1</v>
      </c>
      <c r="V488" t="str">
        <f>IF($B488="","",IF(R488="No Encompass Match","THEM",IF(R488="Not Mapped","Unable to Determine",IF(T488="SALES","Unable to Determine",IFERROR(INDEX('Master - US vs THEM'!$F:$F,MATCH(U488,'Master - US vs THEM'!$G:$G,0)),"No Territory Data")))))</f>
        <v>US</v>
      </c>
      <c r="W488" t="str">
        <f t="shared" si="30"/>
        <v>OK</v>
      </c>
      <c r="X488" t="str">
        <f t="shared" si="31"/>
        <v>US</v>
      </c>
    </row>
    <row r="489" spans="1:24" x14ac:dyDescent="0.2">
      <c r="A489">
        <v>488</v>
      </c>
      <c r="B489" t="s">
        <v>2017</v>
      </c>
      <c r="C489" t="s">
        <v>2018</v>
      </c>
      <c r="D489" t="s">
        <v>67</v>
      </c>
      <c r="E489" t="s">
        <v>2019</v>
      </c>
      <c r="F489" t="s">
        <v>69</v>
      </c>
      <c r="G489" t="s">
        <v>2020</v>
      </c>
      <c r="H489" t="s">
        <v>8</v>
      </c>
      <c r="I489" t="s">
        <v>71</v>
      </c>
      <c r="J489" t="s">
        <v>535</v>
      </c>
      <c r="K489" t="s">
        <v>358</v>
      </c>
      <c r="L489" t="s">
        <v>155</v>
      </c>
      <c r="M489">
        <v>1</v>
      </c>
      <c r="N489" t="s">
        <v>875</v>
      </c>
      <c r="O489" t="str">
        <f>IF($B489="","",IFERROR(IF(ISNUMBER(MATCH($K489,'Brand Family Territory (Enc)'!$A$2:$A$296,0)),$K489,""),""))</f>
        <v/>
      </c>
      <c r="P489" t="str">
        <f>IF($B489="","",IFERROR(INDEX('Brand Crosswalk'!$F$2:$F$200,MATCH($K489,'Brand Crosswalk'!$A$2:$A$200,0)),"Not in Crosswalk"))</f>
        <v>Mapped</v>
      </c>
      <c r="Q489" t="str">
        <f>IF($B489="","",IFERROR(INDEX('Brand Crosswalk'!$C$2:$C$200,MATCH($K489,'Brand Crosswalk'!$A$2:$A$200,0)),""))</f>
        <v>Samuel Adams</v>
      </c>
      <c r="R489" t="str">
        <f>IF($B489="","",IF(O489&lt;&gt;"",O489,IF(P489="Mapped",Q489,IF(P489="No Encompass Match","No Encompass Match",IFERROR(VLOOKUP(IF($K489="",$J489,$K489),'Brands (Enc)'!$C$2:$D$2699,2,FALSE),"Not Mapped")))))</f>
        <v>Samuel Adams</v>
      </c>
      <c r="S489" t="str">
        <f>IF($B489="","",IFERROR(VLOOKUP(VALUE($B489),'Customers Table (Enc)'!$A:$I,9,FALSE),"Not Found"))</f>
        <v>Morris</v>
      </c>
      <c r="T489" t="str">
        <f t="shared" si="28"/>
        <v>MORRIS 1</v>
      </c>
      <c r="U489" t="str">
        <f t="shared" si="29"/>
        <v>Samuel Adams|MORRIS 1</v>
      </c>
      <c r="V489" t="str">
        <f>IF($B489="","",IF(R489="No Encompass Match","THEM",IF(R489="Not Mapped","Unable to Determine",IF(T489="SALES","Unable to Determine",IFERROR(INDEX('Master - US vs THEM'!$F:$F,MATCH(U489,'Master - US vs THEM'!$G:$G,0)),"No Territory Data")))))</f>
        <v>US</v>
      </c>
      <c r="W489" t="str">
        <f t="shared" si="30"/>
        <v>OK</v>
      </c>
      <c r="X489" t="str">
        <f t="shared" si="31"/>
        <v>US</v>
      </c>
    </row>
    <row r="490" spans="1:24" x14ac:dyDescent="0.2">
      <c r="A490">
        <v>489</v>
      </c>
      <c r="B490" t="s">
        <v>2017</v>
      </c>
      <c r="C490" t="s">
        <v>2018</v>
      </c>
      <c r="D490" t="s">
        <v>67</v>
      </c>
      <c r="E490" t="s">
        <v>2019</v>
      </c>
      <c r="F490" t="s">
        <v>69</v>
      </c>
      <c r="G490" t="s">
        <v>2020</v>
      </c>
      <c r="H490" t="s">
        <v>8</v>
      </c>
      <c r="I490" t="s">
        <v>71</v>
      </c>
      <c r="J490" t="s">
        <v>235</v>
      </c>
      <c r="K490" t="s">
        <v>236</v>
      </c>
      <c r="L490" t="s">
        <v>141</v>
      </c>
      <c r="M490">
        <v>1</v>
      </c>
      <c r="N490" t="s">
        <v>875</v>
      </c>
      <c r="O490" t="str">
        <f>IF($B490="","",IFERROR(IF(ISNUMBER(MATCH($K490,'Brand Family Territory (Enc)'!$A$2:$A$296,0)),$K490,""),""))</f>
        <v/>
      </c>
      <c r="P490" t="str">
        <f>IF($B490="","",IFERROR(INDEX('Brand Crosswalk'!$F$2:$F$200,MATCH($K490,'Brand Crosswalk'!$A$2:$A$200,0)),"Not in Crosswalk"))</f>
        <v>Mapped</v>
      </c>
      <c r="Q490" t="str">
        <f>IF($B490="","",IFERROR(INDEX('Brand Crosswalk'!$C$2:$C$200,MATCH($K490,'Brand Crosswalk'!$A$2:$A$200,0)),""))</f>
        <v>Leinenkugel</v>
      </c>
      <c r="R490" t="str">
        <f>IF($B490="","",IF(O490&lt;&gt;"",O490,IF(P490="Mapped",Q490,IF(P490="No Encompass Match","No Encompass Match",IFERROR(VLOOKUP(IF($K490="",$J490,$K490),'Brands (Enc)'!$C$2:$D$2699,2,FALSE),"Not Mapped")))))</f>
        <v>Leinenkugel</v>
      </c>
      <c r="S490" t="str">
        <f>IF($B490="","",IFERROR(VLOOKUP(VALUE($B490),'Customers Table (Enc)'!$A:$I,9,FALSE),"Not Found"))</f>
        <v>Morris</v>
      </c>
      <c r="T490" t="str">
        <f t="shared" si="28"/>
        <v>MORRIS 1</v>
      </c>
      <c r="U490" t="str">
        <f t="shared" si="29"/>
        <v>Leinenkugel|MORRIS 1</v>
      </c>
      <c r="V490" t="str">
        <f>IF($B490="","",IF(R490="No Encompass Match","THEM",IF(R490="Not Mapped","Unable to Determine",IF(T490="SALES","Unable to Determine",IFERROR(INDEX('Master - US vs THEM'!$F:$F,MATCH(U490,'Master - US vs THEM'!$G:$G,0)),"No Territory Data")))))</f>
        <v>US</v>
      </c>
      <c r="W490" t="str">
        <f t="shared" si="30"/>
        <v>OK</v>
      </c>
      <c r="X490" t="str">
        <f t="shared" si="31"/>
        <v>US</v>
      </c>
    </row>
    <row r="491" spans="1:24" x14ac:dyDescent="0.2">
      <c r="A491">
        <v>490</v>
      </c>
      <c r="B491" t="s">
        <v>748</v>
      </c>
      <c r="C491" t="s">
        <v>749</v>
      </c>
      <c r="D491" t="s">
        <v>67</v>
      </c>
      <c r="E491" t="s">
        <v>750</v>
      </c>
      <c r="F491" t="s">
        <v>742</v>
      </c>
      <c r="G491" t="s">
        <v>751</v>
      </c>
      <c r="H491" t="s">
        <v>8</v>
      </c>
      <c r="I491" t="s">
        <v>71</v>
      </c>
      <c r="J491" t="s">
        <v>165</v>
      </c>
      <c r="K491" t="s">
        <v>166</v>
      </c>
      <c r="L491" t="s">
        <v>141</v>
      </c>
      <c r="M491">
        <v>1</v>
      </c>
      <c r="N491" t="s">
        <v>875</v>
      </c>
      <c r="O491" t="str">
        <f>IF($B491="","",IFERROR(IF(ISNUMBER(MATCH($K491,'Brand Family Territory (Enc)'!$A$2:$A$296,0)),$K491,""),""))</f>
        <v>BLUE MOON</v>
      </c>
      <c r="P491" t="str">
        <f>IF($B491="","",IFERROR(INDEX('Brand Crosswalk'!$F$2:$F$200,MATCH($K491,'Brand Crosswalk'!$A$2:$A$200,0)),"Not in Crosswalk"))</f>
        <v>Not in Crosswalk</v>
      </c>
      <c r="Q491" t="str">
        <f>IF($B491="","",IFERROR(INDEX('Brand Crosswalk'!$C$2:$C$200,MATCH($K491,'Brand Crosswalk'!$A$2:$A$200,0)),""))</f>
        <v/>
      </c>
      <c r="R491" t="str">
        <f>IF($B491="","",IF(O491&lt;&gt;"",O491,IF(P491="Mapped",Q491,IF(P491="No Encompass Match","No Encompass Match",IFERROR(VLOOKUP(IF($K491="",$J491,$K491),'Brands (Enc)'!$C$2:$D$2699,2,FALSE),"Not Mapped")))))</f>
        <v>BLUE MOON</v>
      </c>
      <c r="S491" t="str">
        <f>IF($B491="","",IFERROR(VLOOKUP(VALUE($B491),'Customers Table (Enc)'!$A:$I,9,FALSE),"Not Found"))</f>
        <v>Sussex</v>
      </c>
      <c r="T491" t="str">
        <f t="shared" si="28"/>
        <v>MORRIS 1</v>
      </c>
      <c r="U491" t="str">
        <f t="shared" si="29"/>
        <v>BLUE MOON|MORRIS 1</v>
      </c>
      <c r="V491" t="str">
        <f>IF($B491="","",IF(R491="No Encompass Match","THEM",IF(R491="Not Mapped","Unable to Determine",IF(T491="SALES","Unable to Determine",IFERROR(INDEX('Master - US vs THEM'!$F:$F,MATCH(U491,'Master - US vs THEM'!$G:$G,0)),"No Territory Data")))))</f>
        <v>US</v>
      </c>
      <c r="W491" t="str">
        <f t="shared" si="30"/>
        <v>OK</v>
      </c>
      <c r="X491" t="str">
        <f t="shared" si="31"/>
        <v>US</v>
      </c>
    </row>
    <row r="492" spans="1:24" x14ac:dyDescent="0.2">
      <c r="A492">
        <v>491</v>
      </c>
      <c r="B492" t="s">
        <v>748</v>
      </c>
      <c r="C492" t="s">
        <v>749</v>
      </c>
      <c r="D492" t="s">
        <v>67</v>
      </c>
      <c r="E492" t="s">
        <v>750</v>
      </c>
      <c r="F492" t="s">
        <v>742</v>
      </c>
      <c r="G492" t="s">
        <v>751</v>
      </c>
      <c r="H492" t="s">
        <v>8</v>
      </c>
      <c r="I492" t="s">
        <v>71</v>
      </c>
      <c r="J492" t="s">
        <v>235</v>
      </c>
      <c r="K492" t="s">
        <v>236</v>
      </c>
      <c r="L492" t="s">
        <v>141</v>
      </c>
      <c r="M492">
        <v>1</v>
      </c>
      <c r="N492" t="s">
        <v>875</v>
      </c>
      <c r="O492" t="str">
        <f>IF($B492="","",IFERROR(IF(ISNUMBER(MATCH($K492,'Brand Family Territory (Enc)'!$A$2:$A$296,0)),$K492,""),""))</f>
        <v/>
      </c>
      <c r="P492" t="str">
        <f>IF($B492="","",IFERROR(INDEX('Brand Crosswalk'!$F$2:$F$200,MATCH($K492,'Brand Crosswalk'!$A$2:$A$200,0)),"Not in Crosswalk"))</f>
        <v>Mapped</v>
      </c>
      <c r="Q492" t="str">
        <f>IF($B492="","",IFERROR(INDEX('Brand Crosswalk'!$C$2:$C$200,MATCH($K492,'Brand Crosswalk'!$A$2:$A$200,0)),""))</f>
        <v>Leinenkugel</v>
      </c>
      <c r="R492" t="str">
        <f>IF($B492="","",IF(O492&lt;&gt;"",O492,IF(P492="Mapped",Q492,IF(P492="No Encompass Match","No Encompass Match",IFERROR(VLOOKUP(IF($K492="",$J492,$K492),'Brands (Enc)'!$C$2:$D$2699,2,FALSE),"Not Mapped")))))</f>
        <v>Leinenkugel</v>
      </c>
      <c r="S492" t="str">
        <f>IF($B492="","",IFERROR(VLOOKUP(VALUE($B492),'Customers Table (Enc)'!$A:$I,9,FALSE),"Not Found"))</f>
        <v>Sussex</v>
      </c>
      <c r="T492" t="str">
        <f t="shared" si="28"/>
        <v>MORRIS 1</v>
      </c>
      <c r="U492" t="str">
        <f t="shared" si="29"/>
        <v>Leinenkugel|MORRIS 1</v>
      </c>
      <c r="V492" t="str">
        <f>IF($B492="","",IF(R492="No Encompass Match","THEM",IF(R492="Not Mapped","Unable to Determine",IF(T492="SALES","Unable to Determine",IFERROR(INDEX('Master - US vs THEM'!$F:$F,MATCH(U492,'Master - US vs THEM'!$G:$G,0)),"No Territory Data")))))</f>
        <v>US</v>
      </c>
      <c r="W492" t="str">
        <f t="shared" si="30"/>
        <v>OK</v>
      </c>
      <c r="X492" t="str">
        <f t="shared" si="31"/>
        <v>US</v>
      </c>
    </row>
    <row r="493" spans="1:24" x14ac:dyDescent="0.2">
      <c r="A493">
        <v>492</v>
      </c>
      <c r="B493" t="s">
        <v>748</v>
      </c>
      <c r="C493" t="s">
        <v>749</v>
      </c>
      <c r="D493" t="s">
        <v>67</v>
      </c>
      <c r="E493" t="s">
        <v>750</v>
      </c>
      <c r="F493" t="s">
        <v>742</v>
      </c>
      <c r="G493" t="s">
        <v>751</v>
      </c>
      <c r="H493" t="s">
        <v>8</v>
      </c>
      <c r="I493" t="s">
        <v>71</v>
      </c>
      <c r="J493" t="s">
        <v>656</v>
      </c>
      <c r="K493" t="s">
        <v>369</v>
      </c>
      <c r="L493" t="s">
        <v>61</v>
      </c>
      <c r="M493">
        <v>1</v>
      </c>
      <c r="N493" t="s">
        <v>21</v>
      </c>
      <c r="O493" t="str">
        <f>IF($B493="","",IFERROR(IF(ISNUMBER(MATCH($K493,'Brand Family Territory (Enc)'!$A$2:$A$296,0)),$K493,""),""))</f>
        <v/>
      </c>
      <c r="P493" t="str">
        <f>IF($B493="","",IFERROR(INDEX('Brand Crosswalk'!$F$2:$F$200,MATCH($K493,'Brand Crosswalk'!$A$2:$A$200,0)),"Not in Crosswalk"))</f>
        <v>Mapped</v>
      </c>
      <c r="Q493" t="str">
        <f>IF($B493="","",IFERROR(INDEX('Brand Crosswalk'!$C$2:$C$200,MATCH($K493,'Brand Crosswalk'!$A$2:$A$200,0)),""))</f>
        <v>Stone Brewing</v>
      </c>
      <c r="R493" t="str">
        <f>IF($B493="","",IF(O493&lt;&gt;"",O493,IF(P493="Mapped",Q493,IF(P493="No Encompass Match","No Encompass Match",IFERROR(VLOOKUP(IF($K493="",$J493,$K493),'Brands (Enc)'!$C$2:$D$2699,2,FALSE),"Not Mapped")))))</f>
        <v>Stone Brewing</v>
      </c>
      <c r="S493" t="str">
        <f>IF($B493="","",IFERROR(VLOOKUP(VALUE($B493),'Customers Table (Enc)'!$A:$I,9,FALSE),"Not Found"))</f>
        <v>Sussex</v>
      </c>
      <c r="T493" t="str">
        <f t="shared" si="28"/>
        <v>MORRIS 1</v>
      </c>
      <c r="U493" t="str">
        <f t="shared" si="29"/>
        <v>Stone Brewing|MORRIS 1</v>
      </c>
      <c r="V493" t="str">
        <f>IF($B493="","",IF(R493="No Encompass Match","THEM",IF(R493="Not Mapped","Unable to Determine",IF(T493="SALES","Unable to Determine",IFERROR(INDEX('Master - US vs THEM'!$F:$F,MATCH(U493,'Master - US vs THEM'!$G:$G,0)),"No Territory Data")))))</f>
        <v>THEM</v>
      </c>
      <c r="W493" t="str">
        <f t="shared" si="30"/>
        <v>OK</v>
      </c>
      <c r="X493" t="str">
        <f t="shared" si="31"/>
        <v>THEM</v>
      </c>
    </row>
    <row r="494" spans="1:24" x14ac:dyDescent="0.2">
      <c r="A494">
        <v>493</v>
      </c>
      <c r="B494" t="s">
        <v>2012</v>
      </c>
      <c r="C494" t="s">
        <v>2013</v>
      </c>
      <c r="D494" t="s">
        <v>27</v>
      </c>
      <c r="E494" t="s">
        <v>2014</v>
      </c>
      <c r="F494" t="s">
        <v>2015</v>
      </c>
      <c r="G494" t="s">
        <v>2016</v>
      </c>
      <c r="H494" t="s">
        <v>8</v>
      </c>
      <c r="I494" t="s">
        <v>71</v>
      </c>
      <c r="J494" t="s">
        <v>44</v>
      </c>
      <c r="K494" t="s">
        <v>44</v>
      </c>
      <c r="L494" t="s">
        <v>45</v>
      </c>
      <c r="M494">
        <v>1</v>
      </c>
      <c r="N494" t="s">
        <v>875</v>
      </c>
      <c r="O494" t="str">
        <f>IF($B494="","",IFERROR(IF(ISNUMBER(MATCH($K494,'Brand Family Territory (Enc)'!$A$2:$A$296,0)),$K494,""),""))</f>
        <v/>
      </c>
      <c r="P494" t="str">
        <f>IF($B494="","",IFERROR(INDEX('Brand Crosswalk'!$F$2:$F$200,MATCH($K494,'Brand Crosswalk'!$A$2:$A$200,0)),"Not in Crosswalk"))</f>
        <v>Mapped</v>
      </c>
      <c r="Q494" t="str">
        <f>IF($B494="","",IFERROR(INDEX('Brand Crosswalk'!$C$2:$C$200,MATCH($K494,'Brand Crosswalk'!$A$2:$A$200,0)),""))</f>
        <v>Dg Yuengling Inc</v>
      </c>
      <c r="R494" t="str">
        <f>IF($B494="","",IF(O494&lt;&gt;"",O494,IF(P494="Mapped",Q494,IF(P494="No Encompass Match","No Encompass Match",IFERROR(VLOOKUP(IF($K494="",$J494,$K494),'Brands (Enc)'!$C$2:$D$2699,2,FALSE),"Not Mapped")))))</f>
        <v>Dg Yuengling Inc</v>
      </c>
      <c r="S494" t="str">
        <f>IF($B494="","",IFERROR(VLOOKUP(VALUE($B494),'Customers Table (Enc)'!$A:$I,9,FALSE),"Not Found"))</f>
        <v>Sussex</v>
      </c>
      <c r="T494" t="str">
        <f t="shared" si="28"/>
        <v>SUSSEX</v>
      </c>
      <c r="U494" t="str">
        <f t="shared" si="29"/>
        <v>Dg Yuengling Inc|SUSSEX</v>
      </c>
      <c r="V494" t="str">
        <f>IF($B494="","",IF(R494="No Encompass Match","THEM",IF(R494="Not Mapped","Unable to Determine",IF(T494="SALES","Unable to Determine",IFERROR(INDEX('Master - US vs THEM'!$F:$F,MATCH(U494,'Master - US vs THEM'!$G:$G,0)),"No Territory Data")))))</f>
        <v>US</v>
      </c>
      <c r="W494" t="str">
        <f t="shared" si="30"/>
        <v>OK</v>
      </c>
      <c r="X494" t="str">
        <f t="shared" si="31"/>
        <v>US</v>
      </c>
    </row>
    <row r="495" spans="1:24" x14ac:dyDescent="0.2">
      <c r="A495">
        <v>494</v>
      </c>
      <c r="B495" t="s">
        <v>2012</v>
      </c>
      <c r="C495" t="s">
        <v>2013</v>
      </c>
      <c r="D495" t="s">
        <v>27</v>
      </c>
      <c r="E495" t="s">
        <v>2014</v>
      </c>
      <c r="F495" t="s">
        <v>2015</v>
      </c>
      <c r="G495" t="s">
        <v>2016</v>
      </c>
      <c r="H495" t="s">
        <v>8</v>
      </c>
      <c r="I495" t="s">
        <v>71</v>
      </c>
      <c r="J495" t="s">
        <v>165</v>
      </c>
      <c r="K495" t="s">
        <v>166</v>
      </c>
      <c r="L495" t="s">
        <v>141</v>
      </c>
      <c r="M495">
        <v>1</v>
      </c>
      <c r="N495" t="s">
        <v>875</v>
      </c>
      <c r="O495" t="str">
        <f>IF($B495="","",IFERROR(IF(ISNUMBER(MATCH($K495,'Brand Family Territory (Enc)'!$A$2:$A$296,0)),$K495,""),""))</f>
        <v>BLUE MOON</v>
      </c>
      <c r="P495" t="str">
        <f>IF($B495="","",IFERROR(INDEX('Brand Crosswalk'!$F$2:$F$200,MATCH($K495,'Brand Crosswalk'!$A$2:$A$200,0)),"Not in Crosswalk"))</f>
        <v>Not in Crosswalk</v>
      </c>
      <c r="Q495" t="str">
        <f>IF($B495="","",IFERROR(INDEX('Brand Crosswalk'!$C$2:$C$200,MATCH($K495,'Brand Crosswalk'!$A$2:$A$200,0)),""))</f>
        <v/>
      </c>
      <c r="R495" t="str">
        <f>IF($B495="","",IF(O495&lt;&gt;"",O495,IF(P495="Mapped",Q495,IF(P495="No Encompass Match","No Encompass Match",IFERROR(VLOOKUP(IF($K495="",$J495,$K495),'Brands (Enc)'!$C$2:$D$2699,2,FALSE),"Not Mapped")))))</f>
        <v>BLUE MOON</v>
      </c>
      <c r="S495" t="str">
        <f>IF($B495="","",IFERROR(VLOOKUP(VALUE($B495),'Customers Table (Enc)'!$A:$I,9,FALSE),"Not Found"))</f>
        <v>Sussex</v>
      </c>
      <c r="T495" t="str">
        <f t="shared" si="28"/>
        <v>SUSSEX</v>
      </c>
      <c r="U495" t="str">
        <f t="shared" si="29"/>
        <v>BLUE MOON|SUSSEX</v>
      </c>
      <c r="V495" t="str">
        <f>IF($B495="","",IF(R495="No Encompass Match","THEM",IF(R495="Not Mapped","Unable to Determine",IF(T495="SALES","Unable to Determine",IFERROR(INDEX('Master - US vs THEM'!$F:$F,MATCH(U495,'Master - US vs THEM'!$G:$G,0)),"No Territory Data")))))</f>
        <v>US</v>
      </c>
      <c r="W495" t="str">
        <f t="shared" si="30"/>
        <v>OK</v>
      </c>
      <c r="X495" t="str">
        <f t="shared" si="31"/>
        <v>US</v>
      </c>
    </row>
    <row r="496" spans="1:24" x14ac:dyDescent="0.2">
      <c r="A496">
        <v>495</v>
      </c>
      <c r="B496" t="s">
        <v>2012</v>
      </c>
      <c r="C496" t="s">
        <v>2013</v>
      </c>
      <c r="D496" t="s">
        <v>27</v>
      </c>
      <c r="E496" t="s">
        <v>2014</v>
      </c>
      <c r="F496" t="s">
        <v>2015</v>
      </c>
      <c r="G496" t="s">
        <v>2016</v>
      </c>
      <c r="H496" t="s">
        <v>8</v>
      </c>
      <c r="I496" t="s">
        <v>71</v>
      </c>
      <c r="J496" t="s">
        <v>142</v>
      </c>
      <c r="K496" t="s">
        <v>143</v>
      </c>
      <c r="L496" t="s">
        <v>141</v>
      </c>
      <c r="M496">
        <v>1</v>
      </c>
      <c r="N496" t="s">
        <v>875</v>
      </c>
      <c r="O496" t="str">
        <f>IF($B496="","",IFERROR(IF(ISNUMBER(MATCH($K496,'Brand Family Territory (Enc)'!$A$2:$A$296,0)),$K496,""),""))</f>
        <v/>
      </c>
      <c r="P496" t="str">
        <f>IF($B496="","",IFERROR(INDEX('Brand Crosswalk'!$F$2:$F$200,MATCH($K496,'Brand Crosswalk'!$A$2:$A$200,0)),"Not in Crosswalk"))</f>
        <v>Mapped</v>
      </c>
      <c r="Q496" t="str">
        <f>IF($B496="","",IFERROR(INDEX('Brand Crosswalk'!$C$2:$C$200,MATCH($K496,'Brand Crosswalk'!$A$2:$A$200,0)),""))</f>
        <v>Lite</v>
      </c>
      <c r="R496" t="str">
        <f>IF($B496="","",IF(O496&lt;&gt;"",O496,IF(P496="Mapped",Q496,IF(P496="No Encompass Match","No Encompass Match",IFERROR(VLOOKUP(IF($K496="",$J496,$K496),'Brands (Enc)'!$C$2:$D$2699,2,FALSE),"Not Mapped")))))</f>
        <v>Lite</v>
      </c>
      <c r="S496" t="str">
        <f>IF($B496="","",IFERROR(VLOOKUP(VALUE($B496),'Customers Table (Enc)'!$A:$I,9,FALSE),"Not Found"))</f>
        <v>Sussex</v>
      </c>
      <c r="T496" t="str">
        <f t="shared" si="28"/>
        <v>SUSSEX</v>
      </c>
      <c r="U496" t="str">
        <f t="shared" si="29"/>
        <v>Lite|SUSSEX</v>
      </c>
      <c r="V496" t="str">
        <f>IF($B496="","",IF(R496="No Encompass Match","THEM",IF(R496="Not Mapped","Unable to Determine",IF(T496="SALES","Unable to Determine",IFERROR(INDEX('Master - US vs THEM'!$F:$F,MATCH(U496,'Master - US vs THEM'!$G:$G,0)),"No Territory Data")))))</f>
        <v>US</v>
      </c>
      <c r="W496" t="str">
        <f t="shared" si="30"/>
        <v>OK</v>
      </c>
      <c r="X496" t="str">
        <f t="shared" si="31"/>
        <v>US</v>
      </c>
    </row>
    <row r="497" spans="1:24" x14ac:dyDescent="0.2">
      <c r="A497">
        <v>496</v>
      </c>
      <c r="B497" t="s">
        <v>2012</v>
      </c>
      <c r="C497" t="s">
        <v>2013</v>
      </c>
      <c r="D497" t="s">
        <v>27</v>
      </c>
      <c r="E497" t="s">
        <v>2014</v>
      </c>
      <c r="F497" t="s">
        <v>2015</v>
      </c>
      <c r="G497" t="s">
        <v>2016</v>
      </c>
      <c r="H497" t="s">
        <v>8</v>
      </c>
      <c r="I497" t="s">
        <v>71</v>
      </c>
      <c r="J497" t="s">
        <v>535</v>
      </c>
      <c r="K497" t="s">
        <v>358</v>
      </c>
      <c r="L497" t="s">
        <v>155</v>
      </c>
      <c r="M497">
        <v>1</v>
      </c>
      <c r="N497" t="s">
        <v>875</v>
      </c>
      <c r="O497" t="str">
        <f>IF($B497="","",IFERROR(IF(ISNUMBER(MATCH($K497,'Brand Family Territory (Enc)'!$A$2:$A$296,0)),$K497,""),""))</f>
        <v/>
      </c>
      <c r="P497" t="str">
        <f>IF($B497="","",IFERROR(INDEX('Brand Crosswalk'!$F$2:$F$200,MATCH($K497,'Brand Crosswalk'!$A$2:$A$200,0)),"Not in Crosswalk"))</f>
        <v>Mapped</v>
      </c>
      <c r="Q497" t="str">
        <f>IF($B497="","",IFERROR(INDEX('Brand Crosswalk'!$C$2:$C$200,MATCH($K497,'Brand Crosswalk'!$A$2:$A$200,0)),""))</f>
        <v>Samuel Adams</v>
      </c>
      <c r="R497" t="str">
        <f>IF($B497="","",IF(O497&lt;&gt;"",O497,IF(P497="Mapped",Q497,IF(P497="No Encompass Match","No Encompass Match",IFERROR(VLOOKUP(IF($K497="",$J497,$K497),'Brands (Enc)'!$C$2:$D$2699,2,FALSE),"Not Mapped")))))</f>
        <v>Samuel Adams</v>
      </c>
      <c r="S497" t="str">
        <f>IF($B497="","",IFERROR(VLOOKUP(VALUE($B497),'Customers Table (Enc)'!$A:$I,9,FALSE),"Not Found"))</f>
        <v>Sussex</v>
      </c>
      <c r="T497" t="str">
        <f t="shared" si="28"/>
        <v>SUSSEX</v>
      </c>
      <c r="U497" t="str">
        <f t="shared" si="29"/>
        <v>Samuel Adams|SUSSEX</v>
      </c>
      <c r="V497" t="str">
        <f>IF($B497="","",IF(R497="No Encompass Match","THEM",IF(R497="Not Mapped","Unable to Determine",IF(T497="SALES","Unable to Determine",IFERROR(INDEX('Master - US vs THEM'!$F:$F,MATCH(U497,'Master - US vs THEM'!$G:$G,0)),"No Territory Data")))))</f>
        <v>US</v>
      </c>
      <c r="W497" t="str">
        <f t="shared" si="30"/>
        <v>OK</v>
      </c>
      <c r="X497" t="str">
        <f t="shared" si="31"/>
        <v>US</v>
      </c>
    </row>
    <row r="498" spans="1:24" x14ac:dyDescent="0.2">
      <c r="A498">
        <v>497</v>
      </c>
      <c r="B498" t="s">
        <v>744</v>
      </c>
      <c r="C498" t="s">
        <v>745</v>
      </c>
      <c r="D498" t="s">
        <v>27</v>
      </c>
      <c r="E498" t="s">
        <v>746</v>
      </c>
      <c r="F498" t="s">
        <v>742</v>
      </c>
      <c r="G498" t="s">
        <v>747</v>
      </c>
      <c r="H498" t="s">
        <v>8</v>
      </c>
      <c r="I498" t="s">
        <v>71</v>
      </c>
      <c r="J498" t="s">
        <v>359</v>
      </c>
      <c r="K498" t="s">
        <v>360</v>
      </c>
      <c r="L498" t="s">
        <v>361</v>
      </c>
      <c r="M498">
        <v>1</v>
      </c>
      <c r="N498" t="s">
        <v>21</v>
      </c>
      <c r="O498" t="str">
        <f>IF($B498="","",IFERROR(IF(ISNUMBER(MATCH($K498,'Brand Family Territory (Enc)'!$A$2:$A$296,0)),$K498,""),""))</f>
        <v>HACKER-PSCHORR</v>
      </c>
      <c r="P498" t="str">
        <f>IF($B498="","",IFERROR(INDEX('Brand Crosswalk'!$F$2:$F$200,MATCH($K498,'Brand Crosswalk'!$A$2:$A$200,0)),"Not in Crosswalk"))</f>
        <v>Not in Crosswalk</v>
      </c>
      <c r="Q498" t="str">
        <f>IF($B498="","",IFERROR(INDEX('Brand Crosswalk'!$C$2:$C$200,MATCH($K498,'Brand Crosswalk'!$A$2:$A$200,0)),""))</f>
        <v/>
      </c>
      <c r="R498" t="str">
        <f>IF($B498="","",IF(O498&lt;&gt;"",O498,IF(P498="Mapped",Q498,IF(P498="No Encompass Match","No Encompass Match",IFERROR(VLOOKUP(IF($K498="",$J498,$K498),'Brands (Enc)'!$C$2:$D$2699,2,FALSE),"Not Mapped")))))</f>
        <v>HACKER-PSCHORR</v>
      </c>
      <c r="S498" t="str">
        <f>IF($B498="","",IFERROR(VLOOKUP(VALUE($B498),'Customers Table (Enc)'!$A:$I,9,FALSE),"Not Found"))</f>
        <v>Sussex</v>
      </c>
      <c r="T498" t="str">
        <f t="shared" si="28"/>
        <v>SUSSEX</v>
      </c>
      <c r="U498" t="str">
        <f t="shared" si="29"/>
        <v>HACKER-PSCHORR|SUSSEX</v>
      </c>
      <c r="V498" t="str">
        <f>IF($B498="","",IF(R498="No Encompass Match","THEM",IF(R498="Not Mapped","Unable to Determine",IF(T498="SALES","Unable to Determine",IFERROR(INDEX('Master - US vs THEM'!$F:$F,MATCH(U498,'Master - US vs THEM'!$G:$G,0)),"No Territory Data")))))</f>
        <v>THEM</v>
      </c>
      <c r="W498" t="str">
        <f t="shared" si="30"/>
        <v>OK</v>
      </c>
      <c r="X498" t="str">
        <f t="shared" si="31"/>
        <v>THEM</v>
      </c>
    </row>
    <row r="499" spans="1:24" x14ac:dyDescent="0.2">
      <c r="A499">
        <v>498</v>
      </c>
      <c r="B499" t="s">
        <v>2008</v>
      </c>
      <c r="C499" t="s">
        <v>2009</v>
      </c>
      <c r="D499" t="s">
        <v>123</v>
      </c>
      <c r="E499" t="s">
        <v>2010</v>
      </c>
      <c r="F499" t="s">
        <v>325</v>
      </c>
      <c r="G499" t="s">
        <v>2011</v>
      </c>
      <c r="H499" t="s">
        <v>8</v>
      </c>
      <c r="I499" t="s">
        <v>319</v>
      </c>
      <c r="J499" t="s">
        <v>142</v>
      </c>
      <c r="K499" t="s">
        <v>143</v>
      </c>
      <c r="L499" t="s">
        <v>141</v>
      </c>
      <c r="M499">
        <v>1</v>
      </c>
      <c r="N499" t="s">
        <v>875</v>
      </c>
      <c r="O499" t="str">
        <f>IF($B499="","",IFERROR(IF(ISNUMBER(MATCH($K499,'Brand Family Territory (Enc)'!$A$2:$A$296,0)),$K499,""),""))</f>
        <v/>
      </c>
      <c r="P499" t="str">
        <f>IF($B499="","",IFERROR(INDEX('Brand Crosswalk'!$F$2:$F$200,MATCH($K499,'Brand Crosswalk'!$A$2:$A$200,0)),"Not in Crosswalk"))</f>
        <v>Mapped</v>
      </c>
      <c r="Q499" t="str">
        <f>IF($B499="","",IFERROR(INDEX('Brand Crosswalk'!$C$2:$C$200,MATCH($K499,'Brand Crosswalk'!$A$2:$A$200,0)),""))</f>
        <v>Lite</v>
      </c>
      <c r="R499" t="str">
        <f>IF($B499="","",IF(O499&lt;&gt;"",O499,IF(P499="Mapped",Q499,IF(P499="No Encompass Match","No Encompass Match",IFERROR(VLOOKUP(IF($K499="",$J499,$K499),'Brands (Enc)'!$C$2:$D$2699,2,FALSE),"Not Mapped")))))</f>
        <v>Lite</v>
      </c>
      <c r="S499" t="str">
        <f>IF($B499="","",IFERROR(VLOOKUP(VALUE($B499),'Customers Table (Enc)'!$A:$I,9,FALSE),"Not Found"))</f>
        <v>Passaic</v>
      </c>
      <c r="T499" t="str">
        <f t="shared" si="28"/>
        <v>PASSAIC</v>
      </c>
      <c r="U499" t="str">
        <f t="shared" si="29"/>
        <v>Lite|PASSAIC</v>
      </c>
      <c r="V499" t="str">
        <f>IF($B499="","",IF(R499="No Encompass Match","THEM",IF(R499="Not Mapped","Unable to Determine",IF(T499="SALES","Unable to Determine",IFERROR(INDEX('Master - US vs THEM'!$F:$F,MATCH(U499,'Master - US vs THEM'!$G:$G,0)),"No Territory Data")))))</f>
        <v>US</v>
      </c>
      <c r="W499" t="str">
        <f t="shared" si="30"/>
        <v>OK</v>
      </c>
      <c r="X499" t="str">
        <f t="shared" si="31"/>
        <v>US</v>
      </c>
    </row>
    <row r="500" spans="1:24" x14ac:dyDescent="0.2">
      <c r="A500">
        <v>499</v>
      </c>
      <c r="B500" t="s">
        <v>2008</v>
      </c>
      <c r="C500" t="s">
        <v>2009</v>
      </c>
      <c r="D500" t="s">
        <v>123</v>
      </c>
      <c r="E500" t="s">
        <v>2010</v>
      </c>
      <c r="F500" t="s">
        <v>325</v>
      </c>
      <c r="G500" t="s">
        <v>2011</v>
      </c>
      <c r="H500" t="s">
        <v>8</v>
      </c>
      <c r="I500" t="s">
        <v>319</v>
      </c>
      <c r="J500" t="s">
        <v>144</v>
      </c>
      <c r="K500" t="s">
        <v>145</v>
      </c>
      <c r="L500" t="s">
        <v>141</v>
      </c>
      <c r="M500">
        <v>1</v>
      </c>
      <c r="N500" t="s">
        <v>875</v>
      </c>
      <c r="O500" t="str">
        <f>IF($B500="","",IFERROR(IF(ISNUMBER(MATCH($K500,'Brand Family Territory (Enc)'!$A$2:$A$296,0)),$K500,""),""))</f>
        <v>COORS LIGHT</v>
      </c>
      <c r="P500" t="str">
        <f>IF($B500="","",IFERROR(INDEX('Brand Crosswalk'!$F$2:$F$200,MATCH($K500,'Brand Crosswalk'!$A$2:$A$200,0)),"Not in Crosswalk"))</f>
        <v>Not in Crosswalk</v>
      </c>
      <c r="Q500" t="str">
        <f>IF($B500="","",IFERROR(INDEX('Brand Crosswalk'!$C$2:$C$200,MATCH($K500,'Brand Crosswalk'!$A$2:$A$200,0)),""))</f>
        <v/>
      </c>
      <c r="R500" t="str">
        <f>IF($B500="","",IF(O500&lt;&gt;"",O500,IF(P500="Mapped",Q500,IF(P500="No Encompass Match","No Encompass Match",IFERROR(VLOOKUP(IF($K500="",$J500,$K500),'Brands (Enc)'!$C$2:$D$2699,2,FALSE),"Not Mapped")))))</f>
        <v>COORS LIGHT</v>
      </c>
      <c r="S500" t="str">
        <f>IF($B500="","",IFERROR(VLOOKUP(VALUE($B500),'Customers Table (Enc)'!$A:$I,9,FALSE),"Not Found"))</f>
        <v>Passaic</v>
      </c>
      <c r="T500" t="str">
        <f t="shared" si="28"/>
        <v>PASSAIC</v>
      </c>
      <c r="U500" t="str">
        <f t="shared" si="29"/>
        <v>COORS LIGHT|PASSAIC</v>
      </c>
      <c r="V500" t="str">
        <f>IF($B500="","",IF(R500="No Encompass Match","THEM",IF(R500="Not Mapped","Unable to Determine",IF(T500="SALES","Unable to Determine",IFERROR(INDEX('Master - US vs THEM'!$F:$F,MATCH(U500,'Master - US vs THEM'!$G:$G,0)),"No Territory Data")))))</f>
        <v>US</v>
      </c>
      <c r="W500" t="str">
        <f t="shared" si="30"/>
        <v>OK</v>
      </c>
      <c r="X500" t="str">
        <f t="shared" si="31"/>
        <v>US</v>
      </c>
    </row>
    <row r="501" spans="1:24" x14ac:dyDescent="0.2">
      <c r="A501">
        <v>500</v>
      </c>
      <c r="B501" t="s">
        <v>2008</v>
      </c>
      <c r="C501" t="s">
        <v>2009</v>
      </c>
      <c r="D501" t="s">
        <v>123</v>
      </c>
      <c r="E501" t="s">
        <v>2010</v>
      </c>
      <c r="F501" t="s">
        <v>325</v>
      </c>
      <c r="G501" t="s">
        <v>2011</v>
      </c>
      <c r="H501" t="s">
        <v>8</v>
      </c>
      <c r="I501" t="s">
        <v>319</v>
      </c>
      <c r="J501" t="s">
        <v>44</v>
      </c>
      <c r="K501" t="s">
        <v>44</v>
      </c>
      <c r="L501" t="s">
        <v>45</v>
      </c>
      <c r="M501">
        <v>1</v>
      </c>
      <c r="N501" t="s">
        <v>875</v>
      </c>
      <c r="O501" t="str">
        <f>IF($B501="","",IFERROR(IF(ISNUMBER(MATCH($K501,'Brand Family Territory (Enc)'!$A$2:$A$296,0)),$K501,""),""))</f>
        <v/>
      </c>
      <c r="P501" t="str">
        <f>IF($B501="","",IFERROR(INDEX('Brand Crosswalk'!$F$2:$F$200,MATCH($K501,'Brand Crosswalk'!$A$2:$A$200,0)),"Not in Crosswalk"))</f>
        <v>Mapped</v>
      </c>
      <c r="Q501" t="str">
        <f>IF($B501="","",IFERROR(INDEX('Brand Crosswalk'!$C$2:$C$200,MATCH($K501,'Brand Crosswalk'!$A$2:$A$200,0)),""))</f>
        <v>Dg Yuengling Inc</v>
      </c>
      <c r="R501" t="str">
        <f>IF($B501="","",IF(O501&lt;&gt;"",O501,IF(P501="Mapped",Q501,IF(P501="No Encompass Match","No Encompass Match",IFERROR(VLOOKUP(IF($K501="",$J501,$K501),'Brands (Enc)'!$C$2:$D$2699,2,FALSE),"Not Mapped")))))</f>
        <v>Dg Yuengling Inc</v>
      </c>
      <c r="S501" t="str">
        <f>IF($B501="","",IFERROR(VLOOKUP(VALUE($B501),'Customers Table (Enc)'!$A:$I,9,FALSE),"Not Found"))</f>
        <v>Passaic</v>
      </c>
      <c r="T501" t="str">
        <f t="shared" si="28"/>
        <v>PASSAIC</v>
      </c>
      <c r="U501" t="str">
        <f t="shared" si="29"/>
        <v>Dg Yuengling Inc|PASSAIC</v>
      </c>
      <c r="V501" t="str">
        <f>IF($B501="","",IF(R501="No Encompass Match","THEM",IF(R501="Not Mapped","Unable to Determine",IF(T501="SALES","Unable to Determine",IFERROR(INDEX('Master - US vs THEM'!$F:$F,MATCH(U501,'Master - US vs THEM'!$G:$G,0)),"No Territory Data")))))</f>
        <v>US</v>
      </c>
      <c r="W501" t="str">
        <f t="shared" si="30"/>
        <v>OK</v>
      </c>
      <c r="X501" t="str">
        <f t="shared" si="31"/>
        <v>US</v>
      </c>
    </row>
    <row r="502" spans="1:24" x14ac:dyDescent="0.2">
      <c r="A502">
        <v>501</v>
      </c>
      <c r="B502" t="s">
        <v>2008</v>
      </c>
      <c r="C502" t="s">
        <v>2009</v>
      </c>
      <c r="D502" t="s">
        <v>123</v>
      </c>
      <c r="E502" t="s">
        <v>2010</v>
      </c>
      <c r="F502" t="s">
        <v>325</v>
      </c>
      <c r="G502" t="s">
        <v>2011</v>
      </c>
      <c r="H502" t="s">
        <v>8</v>
      </c>
      <c r="I502" t="s">
        <v>319</v>
      </c>
      <c r="J502" t="s">
        <v>181</v>
      </c>
      <c r="K502" t="s">
        <v>182</v>
      </c>
      <c r="L502" t="s">
        <v>24</v>
      </c>
      <c r="M502">
        <v>1</v>
      </c>
      <c r="N502" t="s">
        <v>875</v>
      </c>
      <c r="O502" t="str">
        <f>IF($B502="","",IFERROR(IF(ISNUMBER(MATCH($K502,'Brand Family Territory (Enc)'!$A$2:$A$296,0)),$K502,""),""))</f>
        <v/>
      </c>
      <c r="P502" t="str">
        <f>IF($B502="","",IFERROR(INDEX('Brand Crosswalk'!$F$2:$F$200,MATCH($K502,'Brand Crosswalk'!$A$2:$A$200,0)),"Not in Crosswalk"))</f>
        <v>Mapped</v>
      </c>
      <c r="Q502" t="str">
        <f>IF($B502="","",IFERROR(INDEX('Brand Crosswalk'!$C$2:$C$200,MATCH($K502,'Brand Crosswalk'!$A$2:$A$200,0)),""))</f>
        <v>Modelo Especial</v>
      </c>
      <c r="R502" t="str">
        <f>IF($B502="","",IF(O502&lt;&gt;"",O502,IF(P502="Mapped",Q502,IF(P502="No Encompass Match","No Encompass Match",IFERROR(VLOOKUP(IF($K502="",$J502,$K502),'Brands (Enc)'!$C$2:$D$2699,2,FALSE),"Not Mapped")))))</f>
        <v>Modelo Especial</v>
      </c>
      <c r="S502" t="str">
        <f>IF($B502="","",IFERROR(VLOOKUP(VALUE($B502),'Customers Table (Enc)'!$A:$I,9,FALSE),"Not Found"))</f>
        <v>Passaic</v>
      </c>
      <c r="T502" t="str">
        <f t="shared" si="28"/>
        <v>PASSAIC</v>
      </c>
      <c r="U502" t="str">
        <f t="shared" si="29"/>
        <v>Modelo Especial|PASSAIC</v>
      </c>
      <c r="V502" t="str">
        <f>IF($B502="","",IF(R502="No Encompass Match","THEM",IF(R502="Not Mapped","Unable to Determine",IF(T502="SALES","Unable to Determine",IFERROR(INDEX('Master - US vs THEM'!$F:$F,MATCH(U502,'Master - US vs THEM'!$G:$G,0)),"No Territory Data")))))</f>
        <v>US</v>
      </c>
      <c r="W502" t="str">
        <f t="shared" si="30"/>
        <v>OK</v>
      </c>
      <c r="X502" t="str">
        <f t="shared" si="31"/>
        <v>US</v>
      </c>
    </row>
    <row r="503" spans="1:24" x14ac:dyDescent="0.2">
      <c r="A503">
        <v>502</v>
      </c>
      <c r="B503" t="s">
        <v>2008</v>
      </c>
      <c r="C503" t="s">
        <v>2009</v>
      </c>
      <c r="D503" t="s">
        <v>123</v>
      </c>
      <c r="E503" t="s">
        <v>2010</v>
      </c>
      <c r="F503" t="s">
        <v>325</v>
      </c>
      <c r="G503" t="s">
        <v>2011</v>
      </c>
      <c r="H503" t="s">
        <v>8</v>
      </c>
      <c r="I503" t="s">
        <v>319</v>
      </c>
      <c r="J503" t="s">
        <v>165</v>
      </c>
      <c r="K503" t="s">
        <v>166</v>
      </c>
      <c r="L503" t="s">
        <v>141</v>
      </c>
      <c r="M503">
        <v>1</v>
      </c>
      <c r="N503" t="s">
        <v>875</v>
      </c>
      <c r="O503" t="str">
        <f>IF($B503="","",IFERROR(IF(ISNUMBER(MATCH($K503,'Brand Family Territory (Enc)'!$A$2:$A$296,0)),$K503,""),""))</f>
        <v>BLUE MOON</v>
      </c>
      <c r="P503" t="str">
        <f>IF($B503="","",IFERROR(INDEX('Brand Crosswalk'!$F$2:$F$200,MATCH($K503,'Brand Crosswalk'!$A$2:$A$200,0)),"Not in Crosswalk"))</f>
        <v>Not in Crosswalk</v>
      </c>
      <c r="Q503" t="str">
        <f>IF($B503="","",IFERROR(INDEX('Brand Crosswalk'!$C$2:$C$200,MATCH($K503,'Brand Crosswalk'!$A$2:$A$200,0)),""))</f>
        <v/>
      </c>
      <c r="R503" t="str">
        <f>IF($B503="","",IF(O503&lt;&gt;"",O503,IF(P503="Mapped",Q503,IF(P503="No Encompass Match","No Encompass Match",IFERROR(VLOOKUP(IF($K503="",$J503,$K503),'Brands (Enc)'!$C$2:$D$2699,2,FALSE),"Not Mapped")))))</f>
        <v>BLUE MOON</v>
      </c>
      <c r="S503" t="str">
        <f>IF($B503="","",IFERROR(VLOOKUP(VALUE($B503),'Customers Table (Enc)'!$A:$I,9,FALSE),"Not Found"))</f>
        <v>Passaic</v>
      </c>
      <c r="T503" t="str">
        <f t="shared" si="28"/>
        <v>PASSAIC</v>
      </c>
      <c r="U503" t="str">
        <f t="shared" si="29"/>
        <v>BLUE MOON|PASSAIC</v>
      </c>
      <c r="V503" t="str">
        <f>IF($B503="","",IF(R503="No Encompass Match","THEM",IF(R503="Not Mapped","Unable to Determine",IF(T503="SALES","Unable to Determine",IFERROR(INDEX('Master - US vs THEM'!$F:$F,MATCH(U503,'Master - US vs THEM'!$G:$G,0)),"No Territory Data")))))</f>
        <v>US</v>
      </c>
      <c r="W503" t="str">
        <f t="shared" si="30"/>
        <v>OK</v>
      </c>
      <c r="X503" t="str">
        <f t="shared" si="31"/>
        <v>US</v>
      </c>
    </row>
    <row r="504" spans="1:24" x14ac:dyDescent="0.2">
      <c r="A504">
        <v>503</v>
      </c>
      <c r="B504" t="s">
        <v>2008</v>
      </c>
      <c r="C504" t="s">
        <v>2009</v>
      </c>
      <c r="D504" t="s">
        <v>123</v>
      </c>
      <c r="E504" t="s">
        <v>2010</v>
      </c>
      <c r="F504" t="s">
        <v>325</v>
      </c>
      <c r="G504" t="s">
        <v>2011</v>
      </c>
      <c r="H504" t="s">
        <v>8</v>
      </c>
      <c r="I504" t="s">
        <v>319</v>
      </c>
      <c r="J504" t="s">
        <v>341</v>
      </c>
      <c r="K504" t="s">
        <v>295</v>
      </c>
      <c r="L504" t="s">
        <v>215</v>
      </c>
      <c r="M504">
        <v>1</v>
      </c>
      <c r="N504" t="s">
        <v>875</v>
      </c>
      <c r="O504" t="str">
        <f>IF($B504="","",IFERROR(IF(ISNUMBER(MATCH($K504,'Brand Family Territory (Enc)'!$A$2:$A$296,0)),$K504,""),""))</f>
        <v/>
      </c>
      <c r="P504" t="str">
        <f>IF($B504="","",IFERROR(INDEX('Brand Crosswalk'!$F$2:$F$200,MATCH($K504,'Brand Crosswalk'!$A$2:$A$200,0)),"Not in Crosswalk"))</f>
        <v>Mapped</v>
      </c>
      <c r="Q504" t="str">
        <f>IF($B504="","",IFERROR(INDEX('Brand Crosswalk'!$C$2:$C$200,MATCH($K504,'Brand Crosswalk'!$A$2:$A$200,0)),""))</f>
        <v>New Belgium Brewing Company</v>
      </c>
      <c r="R504" t="str">
        <f>IF($B504="","",IF(O504&lt;&gt;"",O504,IF(P504="Mapped",Q504,IF(P504="No Encompass Match","No Encompass Match",IFERROR(VLOOKUP(IF($K504="",$J504,$K504),'Brands (Enc)'!$C$2:$D$2699,2,FALSE),"Not Mapped")))))</f>
        <v>New Belgium Brewing Company</v>
      </c>
      <c r="S504" t="str">
        <f>IF($B504="","",IFERROR(VLOOKUP(VALUE($B504),'Customers Table (Enc)'!$A:$I,9,FALSE),"Not Found"))</f>
        <v>Passaic</v>
      </c>
      <c r="T504" t="str">
        <f t="shared" si="28"/>
        <v>PASSAIC</v>
      </c>
      <c r="U504" t="str">
        <f t="shared" si="29"/>
        <v>New Belgium Brewing Company|PASSAIC</v>
      </c>
      <c r="V504" t="str">
        <f>IF($B504="","",IF(R504="No Encompass Match","THEM",IF(R504="Not Mapped","Unable to Determine",IF(T504="SALES","Unable to Determine",IFERROR(INDEX('Master - US vs THEM'!$F:$F,MATCH(U504,'Master - US vs THEM'!$G:$G,0)),"No Territory Data")))))</f>
        <v>US</v>
      </c>
      <c r="W504" t="str">
        <f t="shared" si="30"/>
        <v>OK</v>
      </c>
      <c r="X504" t="str">
        <f t="shared" si="31"/>
        <v>US</v>
      </c>
    </row>
    <row r="505" spans="1:24" x14ac:dyDescent="0.2">
      <c r="A505">
        <v>504</v>
      </c>
      <c r="B505" t="s">
        <v>2008</v>
      </c>
      <c r="C505" t="s">
        <v>2009</v>
      </c>
      <c r="D505" t="s">
        <v>123</v>
      </c>
      <c r="E505" t="s">
        <v>2010</v>
      </c>
      <c r="F505" t="s">
        <v>325</v>
      </c>
      <c r="G505" t="s">
        <v>2011</v>
      </c>
      <c r="H505" t="s">
        <v>8</v>
      </c>
      <c r="I505" t="s">
        <v>319</v>
      </c>
      <c r="J505" t="s">
        <v>235</v>
      </c>
      <c r="K505" t="s">
        <v>236</v>
      </c>
      <c r="L505" t="s">
        <v>141</v>
      </c>
      <c r="M505">
        <v>1</v>
      </c>
      <c r="N505" t="s">
        <v>875</v>
      </c>
      <c r="O505" t="str">
        <f>IF($B505="","",IFERROR(IF(ISNUMBER(MATCH($K505,'Brand Family Territory (Enc)'!$A$2:$A$296,0)),$K505,""),""))</f>
        <v/>
      </c>
      <c r="P505" t="str">
        <f>IF($B505="","",IFERROR(INDEX('Brand Crosswalk'!$F$2:$F$200,MATCH($K505,'Brand Crosswalk'!$A$2:$A$200,0)),"Not in Crosswalk"))</f>
        <v>Mapped</v>
      </c>
      <c r="Q505" t="str">
        <f>IF($B505="","",IFERROR(INDEX('Brand Crosswalk'!$C$2:$C$200,MATCH($K505,'Brand Crosswalk'!$A$2:$A$200,0)),""))</f>
        <v>Leinenkugel</v>
      </c>
      <c r="R505" t="str">
        <f>IF($B505="","",IF(O505&lt;&gt;"",O505,IF(P505="Mapped",Q505,IF(P505="No Encompass Match","No Encompass Match",IFERROR(VLOOKUP(IF($K505="",$J505,$K505),'Brands (Enc)'!$C$2:$D$2699,2,FALSE),"Not Mapped")))))</f>
        <v>Leinenkugel</v>
      </c>
      <c r="S505" t="str">
        <f>IF($B505="","",IFERROR(VLOOKUP(VALUE($B505),'Customers Table (Enc)'!$A:$I,9,FALSE),"Not Found"))</f>
        <v>Passaic</v>
      </c>
      <c r="T505" t="str">
        <f t="shared" si="28"/>
        <v>PASSAIC</v>
      </c>
      <c r="U505" t="str">
        <f t="shared" si="29"/>
        <v>Leinenkugel|PASSAIC</v>
      </c>
      <c r="V505" t="str">
        <f>IF($B505="","",IF(R505="No Encompass Match","THEM",IF(R505="Not Mapped","Unable to Determine",IF(T505="SALES","Unable to Determine",IFERROR(INDEX('Master - US vs THEM'!$F:$F,MATCH(U505,'Master - US vs THEM'!$G:$G,0)),"No Territory Data")))))</f>
        <v>US</v>
      </c>
      <c r="W505" t="str">
        <f t="shared" si="30"/>
        <v>OK</v>
      </c>
      <c r="X505" t="str">
        <f t="shared" si="31"/>
        <v>US</v>
      </c>
    </row>
    <row r="506" spans="1:24" x14ac:dyDescent="0.2">
      <c r="A506">
        <v>505</v>
      </c>
      <c r="B506" t="s">
        <v>2008</v>
      </c>
      <c r="C506" t="s">
        <v>2009</v>
      </c>
      <c r="D506" t="s">
        <v>123</v>
      </c>
      <c r="E506" t="s">
        <v>2010</v>
      </c>
      <c r="F506" t="s">
        <v>325</v>
      </c>
      <c r="G506" t="s">
        <v>2011</v>
      </c>
      <c r="H506" t="s">
        <v>8</v>
      </c>
      <c r="I506" t="s">
        <v>319</v>
      </c>
      <c r="J506" t="s">
        <v>72</v>
      </c>
      <c r="K506" t="s">
        <v>73</v>
      </c>
      <c r="L506" t="s">
        <v>36</v>
      </c>
      <c r="M506">
        <v>1</v>
      </c>
      <c r="N506" t="s">
        <v>875</v>
      </c>
      <c r="O506" t="str">
        <f>IF($B506="","",IFERROR(IF(ISNUMBER(MATCH($K506,'Brand Family Territory (Enc)'!$A$2:$A$296,0)),$K506,""),""))</f>
        <v>LAGUNITAS</v>
      </c>
      <c r="P506" t="str">
        <f>IF($B506="","",IFERROR(INDEX('Brand Crosswalk'!$F$2:$F$200,MATCH($K506,'Brand Crosswalk'!$A$2:$A$200,0)),"Not in Crosswalk"))</f>
        <v>Not in Crosswalk</v>
      </c>
      <c r="Q506" t="str">
        <f>IF($B506="","",IFERROR(INDEX('Brand Crosswalk'!$C$2:$C$200,MATCH($K506,'Brand Crosswalk'!$A$2:$A$200,0)),""))</f>
        <v/>
      </c>
      <c r="R506" t="str">
        <f>IF($B506="","",IF(O506&lt;&gt;"",O506,IF(P506="Mapped",Q506,IF(P506="No Encompass Match","No Encompass Match",IFERROR(VLOOKUP(IF($K506="",$J506,$K506),'Brands (Enc)'!$C$2:$D$2699,2,FALSE),"Not Mapped")))))</f>
        <v>LAGUNITAS</v>
      </c>
      <c r="S506" t="str">
        <f>IF($B506="","",IFERROR(VLOOKUP(VALUE($B506),'Customers Table (Enc)'!$A:$I,9,FALSE),"Not Found"))</f>
        <v>Passaic</v>
      </c>
      <c r="T506" t="str">
        <f t="shared" si="28"/>
        <v>PASSAIC</v>
      </c>
      <c r="U506" t="str">
        <f t="shared" si="29"/>
        <v>LAGUNITAS|PASSAIC</v>
      </c>
      <c r="V506" t="str">
        <f>IF($B506="","",IF(R506="No Encompass Match","THEM",IF(R506="Not Mapped","Unable to Determine",IF(T506="SALES","Unable to Determine",IFERROR(INDEX('Master - US vs THEM'!$F:$F,MATCH(U506,'Master - US vs THEM'!$G:$G,0)),"No Territory Data")))))</f>
        <v>US</v>
      </c>
      <c r="W506" t="str">
        <f t="shared" si="30"/>
        <v>OK</v>
      </c>
      <c r="X506" t="str">
        <f t="shared" si="31"/>
        <v>US</v>
      </c>
    </row>
    <row r="507" spans="1:24" x14ac:dyDescent="0.2">
      <c r="A507">
        <v>506</v>
      </c>
      <c r="B507" t="s">
        <v>739</v>
      </c>
      <c r="C507" t="s">
        <v>740</v>
      </c>
      <c r="D507" t="s">
        <v>27</v>
      </c>
      <c r="E507" t="s">
        <v>741</v>
      </c>
      <c r="F507" t="s">
        <v>742</v>
      </c>
      <c r="G507" t="s">
        <v>743</v>
      </c>
      <c r="H507" t="s">
        <v>8</v>
      </c>
      <c r="I507" t="s">
        <v>71</v>
      </c>
      <c r="J507" t="s">
        <v>142</v>
      </c>
      <c r="K507" t="s">
        <v>143</v>
      </c>
      <c r="L507" t="s">
        <v>141</v>
      </c>
      <c r="M507">
        <v>1</v>
      </c>
      <c r="N507" t="s">
        <v>875</v>
      </c>
      <c r="O507" t="str">
        <f>IF($B507="","",IFERROR(IF(ISNUMBER(MATCH($K507,'Brand Family Territory (Enc)'!$A$2:$A$296,0)),$K507,""),""))</f>
        <v/>
      </c>
      <c r="P507" t="str">
        <f>IF($B507="","",IFERROR(INDEX('Brand Crosswalk'!$F$2:$F$200,MATCH($K507,'Brand Crosswalk'!$A$2:$A$200,0)),"Not in Crosswalk"))</f>
        <v>Mapped</v>
      </c>
      <c r="Q507" t="str">
        <f>IF($B507="","",IFERROR(INDEX('Brand Crosswalk'!$C$2:$C$200,MATCH($K507,'Brand Crosswalk'!$A$2:$A$200,0)),""))</f>
        <v>Lite</v>
      </c>
      <c r="R507" t="str">
        <f>IF($B507="","",IF(O507&lt;&gt;"",O507,IF(P507="Mapped",Q507,IF(P507="No Encompass Match","No Encompass Match",IFERROR(VLOOKUP(IF($K507="",$J507,$K507),'Brands (Enc)'!$C$2:$D$2699,2,FALSE),"Not Mapped")))))</f>
        <v>Lite</v>
      </c>
      <c r="S507" t="str">
        <f>IF($B507="","",IFERROR(VLOOKUP(VALUE($B507),'Customers Table (Enc)'!$A:$I,9,FALSE),"Not Found"))</f>
        <v>Sussex</v>
      </c>
      <c r="T507" t="str">
        <f t="shared" si="28"/>
        <v>SUSSEX</v>
      </c>
      <c r="U507" t="str">
        <f t="shared" si="29"/>
        <v>Lite|SUSSEX</v>
      </c>
      <c r="V507" t="str">
        <f>IF($B507="","",IF(R507="No Encompass Match","THEM",IF(R507="Not Mapped","Unable to Determine",IF(T507="SALES","Unable to Determine",IFERROR(INDEX('Master - US vs THEM'!$F:$F,MATCH(U507,'Master - US vs THEM'!$G:$G,0)),"No Territory Data")))))</f>
        <v>US</v>
      </c>
      <c r="W507" t="str">
        <f t="shared" si="30"/>
        <v>OK</v>
      </c>
      <c r="X507" t="str">
        <f t="shared" si="31"/>
        <v>US</v>
      </c>
    </row>
    <row r="508" spans="1:24" x14ac:dyDescent="0.2">
      <c r="A508">
        <v>507</v>
      </c>
      <c r="B508" t="s">
        <v>739</v>
      </c>
      <c r="C508" t="s">
        <v>740</v>
      </c>
      <c r="D508" t="s">
        <v>27</v>
      </c>
      <c r="E508" t="s">
        <v>741</v>
      </c>
      <c r="F508" t="s">
        <v>742</v>
      </c>
      <c r="G508" t="s">
        <v>743</v>
      </c>
      <c r="H508" t="s">
        <v>8</v>
      </c>
      <c r="I508" t="s">
        <v>71</v>
      </c>
      <c r="J508" t="s">
        <v>44</v>
      </c>
      <c r="K508" t="s">
        <v>44</v>
      </c>
      <c r="L508" t="s">
        <v>45</v>
      </c>
      <c r="M508">
        <v>1</v>
      </c>
      <c r="N508" t="s">
        <v>875</v>
      </c>
      <c r="O508" t="str">
        <f>IF($B508="","",IFERROR(IF(ISNUMBER(MATCH($K508,'Brand Family Territory (Enc)'!$A$2:$A$296,0)),$K508,""),""))</f>
        <v/>
      </c>
      <c r="P508" t="str">
        <f>IF($B508="","",IFERROR(INDEX('Brand Crosswalk'!$F$2:$F$200,MATCH($K508,'Brand Crosswalk'!$A$2:$A$200,0)),"Not in Crosswalk"))</f>
        <v>Mapped</v>
      </c>
      <c r="Q508" t="str">
        <f>IF($B508="","",IFERROR(INDEX('Brand Crosswalk'!$C$2:$C$200,MATCH($K508,'Brand Crosswalk'!$A$2:$A$200,0)),""))</f>
        <v>Dg Yuengling Inc</v>
      </c>
      <c r="R508" t="str">
        <f>IF($B508="","",IF(O508&lt;&gt;"",O508,IF(P508="Mapped",Q508,IF(P508="No Encompass Match","No Encompass Match",IFERROR(VLOOKUP(IF($K508="",$J508,$K508),'Brands (Enc)'!$C$2:$D$2699,2,FALSE),"Not Mapped")))))</f>
        <v>Dg Yuengling Inc</v>
      </c>
      <c r="S508" t="str">
        <f>IF($B508="","",IFERROR(VLOOKUP(VALUE($B508),'Customers Table (Enc)'!$A:$I,9,FALSE),"Not Found"))</f>
        <v>Sussex</v>
      </c>
      <c r="T508" t="str">
        <f t="shared" si="28"/>
        <v>SUSSEX</v>
      </c>
      <c r="U508" t="str">
        <f t="shared" si="29"/>
        <v>Dg Yuengling Inc|SUSSEX</v>
      </c>
      <c r="V508" t="str">
        <f>IF($B508="","",IF(R508="No Encompass Match","THEM",IF(R508="Not Mapped","Unable to Determine",IF(T508="SALES","Unable to Determine",IFERROR(INDEX('Master - US vs THEM'!$F:$F,MATCH(U508,'Master - US vs THEM'!$G:$G,0)),"No Territory Data")))))</f>
        <v>US</v>
      </c>
      <c r="W508" t="str">
        <f t="shared" si="30"/>
        <v>OK</v>
      </c>
      <c r="X508" t="str">
        <f t="shared" si="31"/>
        <v>US</v>
      </c>
    </row>
    <row r="509" spans="1:24" x14ac:dyDescent="0.2">
      <c r="A509">
        <v>508</v>
      </c>
      <c r="B509" t="s">
        <v>739</v>
      </c>
      <c r="C509" t="s">
        <v>740</v>
      </c>
      <c r="D509" t="s">
        <v>27</v>
      </c>
      <c r="E509" t="s">
        <v>741</v>
      </c>
      <c r="F509" t="s">
        <v>742</v>
      </c>
      <c r="G509" t="s">
        <v>743</v>
      </c>
      <c r="H509" t="s">
        <v>8</v>
      </c>
      <c r="I509" t="s">
        <v>71</v>
      </c>
      <c r="J509" t="s">
        <v>631</v>
      </c>
      <c r="K509" t="s">
        <v>234</v>
      </c>
      <c r="L509" t="s">
        <v>234</v>
      </c>
      <c r="M509">
        <v>1</v>
      </c>
      <c r="N509" t="s">
        <v>21</v>
      </c>
      <c r="O509" t="str">
        <f>IF($B509="","",IFERROR(IF(ISNUMBER(MATCH($K509,'Brand Family Territory (Enc)'!$A$2:$A$296,0)),$K509,""),""))</f>
        <v/>
      </c>
      <c r="P509" t="str">
        <f>IF($B509="","",IFERROR(INDEX('Brand Crosswalk'!$F$2:$F$200,MATCH($K509,'Brand Crosswalk'!$A$2:$A$200,0)),"Not in Crosswalk"))</f>
        <v>Mapped</v>
      </c>
      <c r="Q509" t="str">
        <f>IF($B509="","",IFERROR(INDEX('Brand Crosswalk'!$C$2:$C$200,MATCH($K509,'Brand Crosswalk'!$A$2:$A$200,0)),""))</f>
        <v>Flying Fish</v>
      </c>
      <c r="R509" t="str">
        <f>IF($B509="","",IF(O509&lt;&gt;"",O509,IF(P509="Mapped",Q509,IF(P509="No Encompass Match","No Encompass Match",IFERROR(VLOOKUP(IF($K509="",$J509,$K509),'Brands (Enc)'!$C$2:$D$2699,2,FALSE),"Not Mapped")))))</f>
        <v>Flying Fish</v>
      </c>
      <c r="S509" t="str">
        <f>IF($B509="","",IFERROR(VLOOKUP(VALUE($B509),'Customers Table (Enc)'!$A:$I,9,FALSE),"Not Found"))</f>
        <v>Sussex</v>
      </c>
      <c r="T509" t="str">
        <f t="shared" si="28"/>
        <v>SUSSEX</v>
      </c>
      <c r="U509" t="str">
        <f t="shared" si="29"/>
        <v>Flying Fish|SUSSEX</v>
      </c>
      <c r="V509" t="str">
        <f>IF($B509="","",IF(R509="No Encompass Match","THEM",IF(R509="Not Mapped","Unable to Determine",IF(T509="SALES","Unable to Determine",IFERROR(INDEX('Master - US vs THEM'!$F:$F,MATCH(U509,'Master - US vs THEM'!$G:$G,0)),"No Territory Data")))))</f>
        <v>THEM</v>
      </c>
      <c r="W509" t="str">
        <f t="shared" si="30"/>
        <v>OK</v>
      </c>
      <c r="X509" t="str">
        <f t="shared" si="31"/>
        <v>THEM</v>
      </c>
    </row>
    <row r="510" spans="1:24" x14ac:dyDescent="0.2">
      <c r="A510">
        <v>509</v>
      </c>
      <c r="B510" t="s">
        <v>2004</v>
      </c>
      <c r="C510" t="s">
        <v>2005</v>
      </c>
      <c r="D510" t="s">
        <v>27</v>
      </c>
      <c r="E510" t="s">
        <v>2006</v>
      </c>
      <c r="F510" t="s">
        <v>742</v>
      </c>
      <c r="G510" t="s">
        <v>2007</v>
      </c>
      <c r="H510" t="s">
        <v>8</v>
      </c>
      <c r="I510" t="s">
        <v>71</v>
      </c>
      <c r="J510" t="s">
        <v>44</v>
      </c>
      <c r="K510" t="s">
        <v>44</v>
      </c>
      <c r="L510" t="s">
        <v>45</v>
      </c>
      <c r="M510">
        <v>1</v>
      </c>
      <c r="N510" t="s">
        <v>875</v>
      </c>
      <c r="O510" t="str">
        <f>IF($B510="","",IFERROR(IF(ISNUMBER(MATCH($K510,'Brand Family Territory (Enc)'!$A$2:$A$296,0)),$K510,""),""))</f>
        <v/>
      </c>
      <c r="P510" t="str">
        <f>IF($B510="","",IFERROR(INDEX('Brand Crosswalk'!$F$2:$F$200,MATCH($K510,'Brand Crosswalk'!$A$2:$A$200,0)),"Not in Crosswalk"))</f>
        <v>Mapped</v>
      </c>
      <c r="Q510" t="str">
        <f>IF($B510="","",IFERROR(INDEX('Brand Crosswalk'!$C$2:$C$200,MATCH($K510,'Brand Crosswalk'!$A$2:$A$200,0)),""))</f>
        <v>Dg Yuengling Inc</v>
      </c>
      <c r="R510" t="str">
        <f>IF($B510="","",IF(O510&lt;&gt;"",O510,IF(P510="Mapped",Q510,IF(P510="No Encompass Match","No Encompass Match",IFERROR(VLOOKUP(IF($K510="",$J510,$K510),'Brands (Enc)'!$C$2:$D$2699,2,FALSE),"Not Mapped")))))</f>
        <v>Dg Yuengling Inc</v>
      </c>
      <c r="S510" t="str">
        <f>IF($B510="","",IFERROR(VLOOKUP(VALUE($B510),'Customers Table (Enc)'!$A:$I,9,FALSE),"Not Found"))</f>
        <v>Sussex</v>
      </c>
      <c r="T510" t="str">
        <f t="shared" si="28"/>
        <v>SUSSEX</v>
      </c>
      <c r="U510" t="str">
        <f t="shared" si="29"/>
        <v>Dg Yuengling Inc|SUSSEX</v>
      </c>
      <c r="V510" t="str">
        <f>IF($B510="","",IF(R510="No Encompass Match","THEM",IF(R510="Not Mapped","Unable to Determine",IF(T510="SALES","Unable to Determine",IFERROR(INDEX('Master - US vs THEM'!$F:$F,MATCH(U510,'Master - US vs THEM'!$G:$G,0)),"No Territory Data")))))</f>
        <v>US</v>
      </c>
      <c r="W510" t="str">
        <f t="shared" si="30"/>
        <v>OK</v>
      </c>
      <c r="X510" t="str">
        <f t="shared" si="31"/>
        <v>US</v>
      </c>
    </row>
    <row r="511" spans="1:24" x14ac:dyDescent="0.2">
      <c r="A511">
        <v>510</v>
      </c>
      <c r="B511" t="s">
        <v>2004</v>
      </c>
      <c r="C511" t="s">
        <v>2005</v>
      </c>
      <c r="D511" t="s">
        <v>27</v>
      </c>
      <c r="E511" t="s">
        <v>2006</v>
      </c>
      <c r="F511" t="s">
        <v>742</v>
      </c>
      <c r="G511" t="s">
        <v>2007</v>
      </c>
      <c r="H511" t="s">
        <v>8</v>
      </c>
      <c r="I511" t="s">
        <v>71</v>
      </c>
      <c r="J511" t="s">
        <v>165</v>
      </c>
      <c r="K511" t="s">
        <v>166</v>
      </c>
      <c r="L511" t="s">
        <v>141</v>
      </c>
      <c r="M511">
        <v>1</v>
      </c>
      <c r="N511" t="s">
        <v>875</v>
      </c>
      <c r="O511" t="str">
        <f>IF($B511="","",IFERROR(IF(ISNUMBER(MATCH($K511,'Brand Family Territory (Enc)'!$A$2:$A$296,0)),$K511,""),""))</f>
        <v>BLUE MOON</v>
      </c>
      <c r="P511" t="str">
        <f>IF($B511="","",IFERROR(INDEX('Brand Crosswalk'!$F$2:$F$200,MATCH($K511,'Brand Crosswalk'!$A$2:$A$200,0)),"Not in Crosswalk"))</f>
        <v>Not in Crosswalk</v>
      </c>
      <c r="Q511" t="str">
        <f>IF($B511="","",IFERROR(INDEX('Brand Crosswalk'!$C$2:$C$200,MATCH($K511,'Brand Crosswalk'!$A$2:$A$200,0)),""))</f>
        <v/>
      </c>
      <c r="R511" t="str">
        <f>IF($B511="","",IF(O511&lt;&gt;"",O511,IF(P511="Mapped",Q511,IF(P511="No Encompass Match","No Encompass Match",IFERROR(VLOOKUP(IF($K511="",$J511,$K511),'Brands (Enc)'!$C$2:$D$2699,2,FALSE),"Not Mapped")))))</f>
        <v>BLUE MOON</v>
      </c>
      <c r="S511" t="str">
        <f>IF($B511="","",IFERROR(VLOOKUP(VALUE($B511),'Customers Table (Enc)'!$A:$I,9,FALSE),"Not Found"))</f>
        <v>Sussex</v>
      </c>
      <c r="T511" t="str">
        <f t="shared" si="28"/>
        <v>SUSSEX</v>
      </c>
      <c r="U511" t="str">
        <f t="shared" si="29"/>
        <v>BLUE MOON|SUSSEX</v>
      </c>
      <c r="V511" t="str">
        <f>IF($B511="","",IF(R511="No Encompass Match","THEM",IF(R511="Not Mapped","Unable to Determine",IF(T511="SALES","Unable to Determine",IFERROR(INDEX('Master - US vs THEM'!$F:$F,MATCH(U511,'Master - US vs THEM'!$G:$G,0)),"No Territory Data")))))</f>
        <v>US</v>
      </c>
      <c r="W511" t="str">
        <f t="shared" si="30"/>
        <v>OK</v>
      </c>
      <c r="X511" t="str">
        <f t="shared" si="31"/>
        <v>US</v>
      </c>
    </row>
    <row r="512" spans="1:24" x14ac:dyDescent="0.2">
      <c r="A512">
        <v>511</v>
      </c>
      <c r="B512" t="s">
        <v>2004</v>
      </c>
      <c r="C512" t="s">
        <v>2005</v>
      </c>
      <c r="D512" t="s">
        <v>27</v>
      </c>
      <c r="E512" t="s">
        <v>2006</v>
      </c>
      <c r="F512" t="s">
        <v>742</v>
      </c>
      <c r="G512" t="s">
        <v>2007</v>
      </c>
      <c r="H512" t="s">
        <v>8</v>
      </c>
      <c r="I512" t="s">
        <v>71</v>
      </c>
      <c r="J512" t="s">
        <v>535</v>
      </c>
      <c r="K512" t="s">
        <v>358</v>
      </c>
      <c r="L512" t="s">
        <v>155</v>
      </c>
      <c r="M512">
        <v>1</v>
      </c>
      <c r="N512" t="s">
        <v>875</v>
      </c>
      <c r="O512" t="str">
        <f>IF($B512="","",IFERROR(IF(ISNUMBER(MATCH($K512,'Brand Family Territory (Enc)'!$A$2:$A$296,0)),$K512,""),""))</f>
        <v/>
      </c>
      <c r="P512" t="str">
        <f>IF($B512="","",IFERROR(INDEX('Brand Crosswalk'!$F$2:$F$200,MATCH($K512,'Brand Crosswalk'!$A$2:$A$200,0)),"Not in Crosswalk"))</f>
        <v>Mapped</v>
      </c>
      <c r="Q512" t="str">
        <f>IF($B512="","",IFERROR(INDEX('Brand Crosswalk'!$C$2:$C$200,MATCH($K512,'Brand Crosswalk'!$A$2:$A$200,0)),""))</f>
        <v>Samuel Adams</v>
      </c>
      <c r="R512" t="str">
        <f>IF($B512="","",IF(O512&lt;&gt;"",O512,IF(P512="Mapped",Q512,IF(P512="No Encompass Match","No Encompass Match",IFERROR(VLOOKUP(IF($K512="",$J512,$K512),'Brands (Enc)'!$C$2:$D$2699,2,FALSE),"Not Mapped")))))</f>
        <v>Samuel Adams</v>
      </c>
      <c r="S512" t="str">
        <f>IF($B512="","",IFERROR(VLOOKUP(VALUE($B512),'Customers Table (Enc)'!$A:$I,9,FALSE),"Not Found"))</f>
        <v>Sussex</v>
      </c>
      <c r="T512" t="str">
        <f t="shared" si="28"/>
        <v>SUSSEX</v>
      </c>
      <c r="U512" t="str">
        <f t="shared" si="29"/>
        <v>Samuel Adams|SUSSEX</v>
      </c>
      <c r="V512" t="str">
        <f>IF($B512="","",IF(R512="No Encompass Match","THEM",IF(R512="Not Mapped","Unable to Determine",IF(T512="SALES","Unable to Determine",IFERROR(INDEX('Master - US vs THEM'!$F:$F,MATCH(U512,'Master - US vs THEM'!$G:$G,0)),"No Territory Data")))))</f>
        <v>US</v>
      </c>
      <c r="W512" t="str">
        <f t="shared" si="30"/>
        <v>OK</v>
      </c>
      <c r="X512" t="str">
        <f t="shared" si="31"/>
        <v>US</v>
      </c>
    </row>
    <row r="513" spans="1:24" x14ac:dyDescent="0.2">
      <c r="A513">
        <v>512</v>
      </c>
      <c r="B513" t="s">
        <v>2000</v>
      </c>
      <c r="C513" t="s">
        <v>2001</v>
      </c>
      <c r="D513" t="s">
        <v>67</v>
      </c>
      <c r="E513" t="s">
        <v>2002</v>
      </c>
      <c r="F513" t="s">
        <v>484</v>
      </c>
      <c r="G513" t="s">
        <v>2003</v>
      </c>
      <c r="H513" t="s">
        <v>8</v>
      </c>
      <c r="I513" t="s">
        <v>713</v>
      </c>
      <c r="J513" t="s">
        <v>535</v>
      </c>
      <c r="K513" t="s">
        <v>358</v>
      </c>
      <c r="L513" t="s">
        <v>155</v>
      </c>
      <c r="M513">
        <v>1</v>
      </c>
      <c r="N513" t="s">
        <v>875</v>
      </c>
      <c r="O513" t="str">
        <f>IF($B513="","",IFERROR(IF(ISNUMBER(MATCH($K513,'Brand Family Territory (Enc)'!$A$2:$A$296,0)),$K513,""),""))</f>
        <v/>
      </c>
      <c r="P513" t="str">
        <f>IF($B513="","",IFERROR(INDEX('Brand Crosswalk'!$F$2:$F$200,MATCH($K513,'Brand Crosswalk'!$A$2:$A$200,0)),"Not in Crosswalk"))</f>
        <v>Mapped</v>
      </c>
      <c r="Q513" t="str">
        <f>IF($B513="","",IFERROR(INDEX('Brand Crosswalk'!$C$2:$C$200,MATCH($K513,'Brand Crosswalk'!$A$2:$A$200,0)),""))</f>
        <v>Samuel Adams</v>
      </c>
      <c r="R513" t="str">
        <f>IF($B513="","",IF(O513&lt;&gt;"",O513,IF(P513="Mapped",Q513,IF(P513="No Encompass Match","No Encompass Match",IFERROR(VLOOKUP(IF($K513="",$J513,$K513),'Brands (Enc)'!$C$2:$D$2699,2,FALSE),"Not Mapped")))))</f>
        <v>Samuel Adams</v>
      </c>
      <c r="S513" t="str">
        <f>IF($B513="","",IFERROR(VLOOKUP(VALUE($B513),'Customers Table (Enc)'!$A:$I,9,FALSE),"Not Found"))</f>
        <v>Morris</v>
      </c>
      <c r="T513" t="str">
        <f t="shared" si="28"/>
        <v>MORRIS 1</v>
      </c>
      <c r="U513" t="str">
        <f t="shared" si="29"/>
        <v>Samuel Adams|MORRIS 1</v>
      </c>
      <c r="V513" t="str">
        <f>IF($B513="","",IF(R513="No Encompass Match","THEM",IF(R513="Not Mapped","Unable to Determine",IF(T513="SALES","Unable to Determine",IFERROR(INDEX('Master - US vs THEM'!$F:$F,MATCH(U513,'Master - US vs THEM'!$G:$G,0)),"No Territory Data")))))</f>
        <v>US</v>
      </c>
      <c r="W513" t="str">
        <f t="shared" si="30"/>
        <v>OK</v>
      </c>
      <c r="X513" t="str">
        <f t="shared" si="31"/>
        <v>US</v>
      </c>
    </row>
    <row r="514" spans="1:24" x14ac:dyDescent="0.2">
      <c r="A514">
        <v>513</v>
      </c>
      <c r="B514" t="s">
        <v>734</v>
      </c>
      <c r="C514" t="s">
        <v>735</v>
      </c>
      <c r="D514" t="s">
        <v>67</v>
      </c>
      <c r="E514" t="s">
        <v>736</v>
      </c>
      <c r="F514" t="s">
        <v>732</v>
      </c>
      <c r="G514" t="s">
        <v>737</v>
      </c>
      <c r="H514" t="s">
        <v>8</v>
      </c>
      <c r="I514" t="s">
        <v>71</v>
      </c>
      <c r="J514" t="s">
        <v>267</v>
      </c>
      <c r="K514" t="s">
        <v>23</v>
      </c>
      <c r="L514" t="s">
        <v>24</v>
      </c>
      <c r="M514">
        <v>1</v>
      </c>
      <c r="N514" t="s">
        <v>875</v>
      </c>
      <c r="O514" t="str">
        <f>IF($B514="","",IFERROR(IF(ISNUMBER(MATCH($K514,'Brand Family Territory (Enc)'!$A$2:$A$296,0)),$K514,""),""))</f>
        <v/>
      </c>
      <c r="P514" t="str">
        <f>IF($B514="","",IFERROR(INDEX('Brand Crosswalk'!$F$2:$F$200,MATCH($K514,'Brand Crosswalk'!$A$2:$A$200,0)),"Not in Crosswalk"))</f>
        <v>Mapped</v>
      </c>
      <c r="Q514" t="str">
        <f>IF($B514="","",IFERROR(INDEX('Brand Crosswalk'!$C$2:$C$200,MATCH($K514,'Brand Crosswalk'!$A$2:$A$200,0)),""))</f>
        <v>Corona Extra</v>
      </c>
      <c r="R514" t="str">
        <f>IF($B514="","",IF(O514&lt;&gt;"",O514,IF(P514="Mapped",Q514,IF(P514="No Encompass Match","No Encompass Match",IFERROR(VLOOKUP(IF($K514="",$J514,$K514),'Brands (Enc)'!$C$2:$D$2699,2,FALSE),"Not Mapped")))))</f>
        <v>Corona Extra</v>
      </c>
      <c r="S514" t="str">
        <f>IF($B514="","",IFERROR(VLOOKUP(VALUE($B514),'Customers Table (Enc)'!$A:$I,9,FALSE),"Not Found"))</f>
        <v>Morris</v>
      </c>
      <c r="T514" t="str">
        <f t="shared" si="28"/>
        <v>MORRIS 1</v>
      </c>
      <c r="U514" t="str">
        <f t="shared" si="29"/>
        <v>Corona Extra|MORRIS 1</v>
      </c>
      <c r="V514" t="str">
        <f>IF($B514="","",IF(R514="No Encompass Match","THEM",IF(R514="Not Mapped","Unable to Determine",IF(T514="SALES","Unable to Determine",IFERROR(INDEX('Master - US vs THEM'!$F:$F,MATCH(U514,'Master - US vs THEM'!$G:$G,0)),"No Territory Data")))))</f>
        <v>US</v>
      </c>
      <c r="W514" t="str">
        <f t="shared" si="30"/>
        <v>OK</v>
      </c>
      <c r="X514" t="str">
        <f t="shared" si="31"/>
        <v>US</v>
      </c>
    </row>
    <row r="515" spans="1:24" x14ac:dyDescent="0.2">
      <c r="A515">
        <v>514</v>
      </c>
      <c r="B515" t="s">
        <v>734</v>
      </c>
      <c r="C515" t="s">
        <v>735</v>
      </c>
      <c r="D515" t="s">
        <v>67</v>
      </c>
      <c r="E515" t="s">
        <v>736</v>
      </c>
      <c r="F515" t="s">
        <v>732</v>
      </c>
      <c r="G515" t="s">
        <v>737</v>
      </c>
      <c r="H515" t="s">
        <v>8</v>
      </c>
      <c r="I515" t="s">
        <v>71</v>
      </c>
      <c r="J515" t="s">
        <v>181</v>
      </c>
      <c r="K515" t="s">
        <v>182</v>
      </c>
      <c r="L515" t="s">
        <v>24</v>
      </c>
      <c r="M515">
        <v>1</v>
      </c>
      <c r="N515" t="s">
        <v>875</v>
      </c>
      <c r="O515" t="str">
        <f>IF($B515="","",IFERROR(IF(ISNUMBER(MATCH($K515,'Brand Family Territory (Enc)'!$A$2:$A$296,0)),$K515,""),""))</f>
        <v/>
      </c>
      <c r="P515" t="str">
        <f>IF($B515="","",IFERROR(INDEX('Brand Crosswalk'!$F$2:$F$200,MATCH($K515,'Brand Crosswalk'!$A$2:$A$200,0)),"Not in Crosswalk"))</f>
        <v>Mapped</v>
      </c>
      <c r="Q515" t="str">
        <f>IF($B515="","",IFERROR(INDEX('Brand Crosswalk'!$C$2:$C$200,MATCH($K515,'Brand Crosswalk'!$A$2:$A$200,0)),""))</f>
        <v>Modelo Especial</v>
      </c>
      <c r="R515" t="str">
        <f>IF($B515="","",IF(O515&lt;&gt;"",O515,IF(P515="Mapped",Q515,IF(P515="No Encompass Match","No Encompass Match",IFERROR(VLOOKUP(IF($K515="",$J515,$K515),'Brands (Enc)'!$C$2:$D$2699,2,FALSE),"Not Mapped")))))</f>
        <v>Modelo Especial</v>
      </c>
      <c r="S515" t="str">
        <f>IF($B515="","",IFERROR(VLOOKUP(VALUE($B515),'Customers Table (Enc)'!$A:$I,9,FALSE),"Not Found"))</f>
        <v>Morris</v>
      </c>
      <c r="T515" t="str">
        <f t="shared" ref="T515:T578" si="32">IF($B515="","",IF($D515&lt;&gt;"SALES",$D515,IF(OR(S515="Default",S515="Not Found",S515="Morris"),"SALES",UPPER(S515))))</f>
        <v>MORRIS 1</v>
      </c>
      <c r="U515" t="str">
        <f t="shared" ref="U515:U578" si="33">IF($B515="","",R515&amp;"|"&amp;T515)</f>
        <v>Modelo Especial|MORRIS 1</v>
      </c>
      <c r="V515" t="str">
        <f>IF($B515="","",IF(R515="No Encompass Match","THEM",IF(R515="Not Mapped","Unable to Determine",IF(T515="SALES","Unable to Determine",IFERROR(INDEX('Master - US vs THEM'!$F:$F,MATCH(U515,'Master - US vs THEM'!$G:$G,0)),"No Territory Data")))))</f>
        <v>US</v>
      </c>
      <c r="W515" t="str">
        <f t="shared" ref="W515:W578" si="34">IF($B515="","",IF(OR(V515="Unable to Determine",V515="No Territory Data",V515="Ambiguous (Source Truncated)"),"Review",IF(V515&lt;&gt;$N515,"MISMATCH","OK")))</f>
        <v>OK</v>
      </c>
      <c r="X515" t="str">
        <f t="shared" ref="X515:X578" si="35">IF($B515="","",IF(OR(V515="US",V515="THEM"),V515,$N515))</f>
        <v>US</v>
      </c>
    </row>
    <row r="516" spans="1:24" x14ac:dyDescent="0.2">
      <c r="A516">
        <v>515</v>
      </c>
      <c r="B516" t="s">
        <v>734</v>
      </c>
      <c r="C516" t="s">
        <v>735</v>
      </c>
      <c r="D516" t="s">
        <v>67</v>
      </c>
      <c r="E516" t="s">
        <v>736</v>
      </c>
      <c r="F516" t="s">
        <v>732</v>
      </c>
      <c r="G516" t="s">
        <v>737</v>
      </c>
      <c r="H516" t="s">
        <v>8</v>
      </c>
      <c r="I516" t="s">
        <v>71</v>
      </c>
      <c r="J516" t="s">
        <v>333</v>
      </c>
      <c r="K516" t="s">
        <v>168</v>
      </c>
      <c r="L516" t="s">
        <v>24</v>
      </c>
      <c r="M516">
        <v>1</v>
      </c>
      <c r="N516" t="s">
        <v>875</v>
      </c>
      <c r="O516" t="str">
        <f>IF($B516="","",IFERROR(IF(ISNUMBER(MATCH($K516,'Brand Family Territory (Enc)'!$A$2:$A$296,0)),$K516,""),""))</f>
        <v>MODELO ORO</v>
      </c>
      <c r="P516" t="str">
        <f>IF($B516="","",IFERROR(INDEX('Brand Crosswalk'!$F$2:$F$200,MATCH($K516,'Brand Crosswalk'!$A$2:$A$200,0)),"Not in Crosswalk"))</f>
        <v>Not in Crosswalk</v>
      </c>
      <c r="Q516" t="str">
        <f>IF($B516="","",IFERROR(INDEX('Brand Crosswalk'!$C$2:$C$200,MATCH($K516,'Brand Crosswalk'!$A$2:$A$200,0)),""))</f>
        <v/>
      </c>
      <c r="R516" t="str">
        <f>IF($B516="","",IF(O516&lt;&gt;"",O516,IF(P516="Mapped",Q516,IF(P516="No Encompass Match","No Encompass Match",IFERROR(VLOOKUP(IF($K516="",$J516,$K516),'Brands (Enc)'!$C$2:$D$2699,2,FALSE),"Not Mapped")))))</f>
        <v>MODELO ORO</v>
      </c>
      <c r="S516" t="str">
        <f>IF($B516="","",IFERROR(VLOOKUP(VALUE($B516),'Customers Table (Enc)'!$A:$I,9,FALSE),"Not Found"))</f>
        <v>Morris</v>
      </c>
      <c r="T516" t="str">
        <f t="shared" si="32"/>
        <v>MORRIS 1</v>
      </c>
      <c r="U516" t="str">
        <f t="shared" si="33"/>
        <v>MODELO ORO|MORRIS 1</v>
      </c>
      <c r="V516" t="str">
        <f>IF($B516="","",IF(R516="No Encompass Match","THEM",IF(R516="Not Mapped","Unable to Determine",IF(T516="SALES","Unable to Determine",IFERROR(INDEX('Master - US vs THEM'!$F:$F,MATCH(U516,'Master - US vs THEM'!$G:$G,0)),"No Territory Data")))))</f>
        <v>US</v>
      </c>
      <c r="W516" t="str">
        <f t="shared" si="34"/>
        <v>OK</v>
      </c>
      <c r="X516" t="str">
        <f t="shared" si="35"/>
        <v>US</v>
      </c>
    </row>
    <row r="517" spans="1:24" x14ac:dyDescent="0.2">
      <c r="A517">
        <v>516</v>
      </c>
      <c r="B517" t="s">
        <v>734</v>
      </c>
      <c r="C517" t="s">
        <v>735</v>
      </c>
      <c r="D517" t="s">
        <v>67</v>
      </c>
      <c r="E517" t="s">
        <v>736</v>
      </c>
      <c r="F517" t="s">
        <v>732</v>
      </c>
      <c r="G517" t="s">
        <v>737</v>
      </c>
      <c r="H517" t="s">
        <v>8</v>
      </c>
      <c r="I517" t="s">
        <v>71</v>
      </c>
      <c r="J517" t="s">
        <v>156</v>
      </c>
      <c r="K517" t="s">
        <v>156</v>
      </c>
      <c r="L517" t="s">
        <v>24</v>
      </c>
      <c r="M517">
        <v>1</v>
      </c>
      <c r="N517" t="s">
        <v>875</v>
      </c>
      <c r="O517" t="str">
        <f>IF($B517="","",IFERROR(IF(ISNUMBER(MATCH($K517,'Brand Family Territory (Enc)'!$A$2:$A$296,0)),$K517,""),""))</f>
        <v>PACIFICO</v>
      </c>
      <c r="P517" t="str">
        <f>IF($B517="","",IFERROR(INDEX('Brand Crosswalk'!$F$2:$F$200,MATCH($K517,'Brand Crosswalk'!$A$2:$A$200,0)),"Not in Crosswalk"))</f>
        <v>Not in Crosswalk</v>
      </c>
      <c r="Q517" t="str">
        <f>IF($B517="","",IFERROR(INDEX('Brand Crosswalk'!$C$2:$C$200,MATCH($K517,'Brand Crosswalk'!$A$2:$A$200,0)),""))</f>
        <v/>
      </c>
      <c r="R517" t="str">
        <f>IF($B517="","",IF(O517&lt;&gt;"",O517,IF(P517="Mapped",Q517,IF(P517="No Encompass Match","No Encompass Match",IFERROR(VLOOKUP(IF($K517="",$J517,$K517),'Brands (Enc)'!$C$2:$D$2699,2,FALSE),"Not Mapped")))))</f>
        <v>PACIFICO</v>
      </c>
      <c r="S517" t="str">
        <f>IF($B517="","",IFERROR(VLOOKUP(VALUE($B517),'Customers Table (Enc)'!$A:$I,9,FALSE),"Not Found"))</f>
        <v>Morris</v>
      </c>
      <c r="T517" t="str">
        <f t="shared" si="32"/>
        <v>MORRIS 1</v>
      </c>
      <c r="U517" t="str">
        <f t="shared" si="33"/>
        <v>PACIFICO|MORRIS 1</v>
      </c>
      <c r="V517" t="str">
        <f>IF($B517="","",IF(R517="No Encompass Match","THEM",IF(R517="Not Mapped","Unable to Determine",IF(T517="SALES","Unable to Determine",IFERROR(INDEX('Master - US vs THEM'!$F:$F,MATCH(U517,'Master - US vs THEM'!$G:$G,0)),"No Territory Data")))))</f>
        <v>US</v>
      </c>
      <c r="W517" t="str">
        <f t="shared" si="34"/>
        <v>OK</v>
      </c>
      <c r="X517" t="str">
        <f t="shared" si="35"/>
        <v>US</v>
      </c>
    </row>
    <row r="518" spans="1:24" x14ac:dyDescent="0.2">
      <c r="A518">
        <v>517</v>
      </c>
      <c r="B518" t="s">
        <v>734</v>
      </c>
      <c r="C518" t="s">
        <v>735</v>
      </c>
      <c r="D518" t="s">
        <v>67</v>
      </c>
      <c r="E518" t="s">
        <v>736</v>
      </c>
      <c r="F518" t="s">
        <v>732</v>
      </c>
      <c r="G518" t="s">
        <v>737</v>
      </c>
      <c r="H518" t="s">
        <v>8</v>
      </c>
      <c r="I518" t="s">
        <v>71</v>
      </c>
      <c r="J518" t="s">
        <v>738</v>
      </c>
      <c r="K518" t="s">
        <v>369</v>
      </c>
      <c r="L518" t="s">
        <v>61</v>
      </c>
      <c r="M518">
        <v>1</v>
      </c>
      <c r="N518" t="s">
        <v>21</v>
      </c>
      <c r="O518" t="str">
        <f>IF($B518="","",IFERROR(IF(ISNUMBER(MATCH($K518,'Brand Family Territory (Enc)'!$A$2:$A$296,0)),$K518,""),""))</f>
        <v/>
      </c>
      <c r="P518" t="str">
        <f>IF($B518="","",IFERROR(INDEX('Brand Crosswalk'!$F$2:$F$200,MATCH($K518,'Brand Crosswalk'!$A$2:$A$200,0)),"Not in Crosswalk"))</f>
        <v>Mapped</v>
      </c>
      <c r="Q518" t="str">
        <f>IF($B518="","",IFERROR(INDEX('Brand Crosswalk'!$C$2:$C$200,MATCH($K518,'Brand Crosswalk'!$A$2:$A$200,0)),""))</f>
        <v>Stone Brewing</v>
      </c>
      <c r="R518" t="str">
        <f>IF($B518="","",IF(O518&lt;&gt;"",O518,IF(P518="Mapped",Q518,IF(P518="No Encompass Match","No Encompass Match",IFERROR(VLOOKUP(IF($K518="",$J518,$K518),'Brands (Enc)'!$C$2:$D$2699,2,FALSE),"Not Mapped")))))</f>
        <v>Stone Brewing</v>
      </c>
      <c r="S518" t="str">
        <f>IF($B518="","",IFERROR(VLOOKUP(VALUE($B518),'Customers Table (Enc)'!$A:$I,9,FALSE),"Not Found"))</f>
        <v>Morris</v>
      </c>
      <c r="T518" t="str">
        <f t="shared" si="32"/>
        <v>MORRIS 1</v>
      </c>
      <c r="U518" t="str">
        <f t="shared" si="33"/>
        <v>Stone Brewing|MORRIS 1</v>
      </c>
      <c r="V518" t="str">
        <f>IF($B518="","",IF(R518="No Encompass Match","THEM",IF(R518="Not Mapped","Unable to Determine",IF(T518="SALES","Unable to Determine",IFERROR(INDEX('Master - US vs THEM'!$F:$F,MATCH(U518,'Master - US vs THEM'!$G:$G,0)),"No Territory Data")))))</f>
        <v>THEM</v>
      </c>
      <c r="W518" t="str">
        <f t="shared" si="34"/>
        <v>OK</v>
      </c>
      <c r="X518" t="str">
        <f t="shared" si="35"/>
        <v>THEM</v>
      </c>
    </row>
    <row r="519" spans="1:24" x14ac:dyDescent="0.2">
      <c r="A519">
        <v>518</v>
      </c>
      <c r="B519" t="s">
        <v>1996</v>
      </c>
      <c r="C519" t="s">
        <v>1997</v>
      </c>
      <c r="D519" t="s">
        <v>123</v>
      </c>
      <c r="E519" t="s">
        <v>1998</v>
      </c>
      <c r="F519" t="s">
        <v>325</v>
      </c>
      <c r="G519" t="s">
        <v>1999</v>
      </c>
      <c r="H519" t="s">
        <v>8</v>
      </c>
      <c r="I519" t="s">
        <v>319</v>
      </c>
      <c r="J519" t="s">
        <v>181</v>
      </c>
      <c r="K519" t="s">
        <v>182</v>
      </c>
      <c r="L519" t="s">
        <v>24</v>
      </c>
      <c r="M519">
        <v>1</v>
      </c>
      <c r="N519" t="s">
        <v>875</v>
      </c>
      <c r="O519" t="str">
        <f>IF($B519="","",IFERROR(IF(ISNUMBER(MATCH($K519,'Brand Family Territory (Enc)'!$A$2:$A$296,0)),$K519,""),""))</f>
        <v/>
      </c>
      <c r="P519" t="str">
        <f>IF($B519="","",IFERROR(INDEX('Brand Crosswalk'!$F$2:$F$200,MATCH($K519,'Brand Crosswalk'!$A$2:$A$200,0)),"Not in Crosswalk"))</f>
        <v>Mapped</v>
      </c>
      <c r="Q519" t="str">
        <f>IF($B519="","",IFERROR(INDEX('Brand Crosswalk'!$C$2:$C$200,MATCH($K519,'Brand Crosswalk'!$A$2:$A$200,0)),""))</f>
        <v>Modelo Especial</v>
      </c>
      <c r="R519" t="str">
        <f>IF($B519="","",IF(O519&lt;&gt;"",O519,IF(P519="Mapped",Q519,IF(P519="No Encompass Match","No Encompass Match",IFERROR(VLOOKUP(IF($K519="",$J519,$K519),'Brands (Enc)'!$C$2:$D$2699,2,FALSE),"Not Mapped")))))</f>
        <v>Modelo Especial</v>
      </c>
      <c r="S519" t="str">
        <f>IF($B519="","",IFERROR(VLOOKUP(VALUE($B519),'Customers Table (Enc)'!$A:$I,9,FALSE),"Not Found"))</f>
        <v>Passaic</v>
      </c>
      <c r="T519" t="str">
        <f t="shared" si="32"/>
        <v>PASSAIC</v>
      </c>
      <c r="U519" t="str">
        <f t="shared" si="33"/>
        <v>Modelo Especial|PASSAIC</v>
      </c>
      <c r="V519" t="str">
        <f>IF($B519="","",IF(R519="No Encompass Match","THEM",IF(R519="Not Mapped","Unable to Determine",IF(T519="SALES","Unable to Determine",IFERROR(INDEX('Master - US vs THEM'!$F:$F,MATCH(U519,'Master - US vs THEM'!$G:$G,0)),"No Territory Data")))))</f>
        <v>US</v>
      </c>
      <c r="W519" t="str">
        <f t="shared" si="34"/>
        <v>OK</v>
      </c>
      <c r="X519" t="str">
        <f t="shared" si="35"/>
        <v>US</v>
      </c>
    </row>
    <row r="520" spans="1:24" x14ac:dyDescent="0.2">
      <c r="A520">
        <v>519</v>
      </c>
      <c r="B520" t="s">
        <v>729</v>
      </c>
      <c r="C520" t="s">
        <v>730</v>
      </c>
      <c r="D520" t="s">
        <v>67</v>
      </c>
      <c r="E520" t="s">
        <v>731</v>
      </c>
      <c r="F520" t="s">
        <v>732</v>
      </c>
      <c r="G520" t="s">
        <v>733</v>
      </c>
      <c r="H520" t="s">
        <v>8</v>
      </c>
      <c r="I520" t="s">
        <v>71</v>
      </c>
      <c r="J520" t="s">
        <v>44</v>
      </c>
      <c r="K520" t="s">
        <v>44</v>
      </c>
      <c r="L520" t="s">
        <v>45</v>
      </c>
      <c r="M520">
        <v>1</v>
      </c>
      <c r="N520" t="s">
        <v>875</v>
      </c>
      <c r="O520" t="str">
        <f>IF($B520="","",IFERROR(IF(ISNUMBER(MATCH($K520,'Brand Family Territory (Enc)'!$A$2:$A$296,0)),$K520,""),""))</f>
        <v/>
      </c>
      <c r="P520" t="str">
        <f>IF($B520="","",IFERROR(INDEX('Brand Crosswalk'!$F$2:$F$200,MATCH($K520,'Brand Crosswalk'!$A$2:$A$200,0)),"Not in Crosswalk"))</f>
        <v>Mapped</v>
      </c>
      <c r="Q520" t="str">
        <f>IF($B520="","",IFERROR(INDEX('Brand Crosswalk'!$C$2:$C$200,MATCH($K520,'Brand Crosswalk'!$A$2:$A$200,0)),""))</f>
        <v>Dg Yuengling Inc</v>
      </c>
      <c r="R520" t="str">
        <f>IF($B520="","",IF(O520&lt;&gt;"",O520,IF(P520="Mapped",Q520,IF(P520="No Encompass Match","No Encompass Match",IFERROR(VLOOKUP(IF($K520="",$J520,$K520),'Brands (Enc)'!$C$2:$D$2699,2,FALSE),"Not Mapped")))))</f>
        <v>Dg Yuengling Inc</v>
      </c>
      <c r="S520" t="str">
        <f>IF($B520="","",IFERROR(VLOOKUP(VALUE($B520),'Customers Table (Enc)'!$A:$I,9,FALSE),"Not Found"))</f>
        <v>Morris</v>
      </c>
      <c r="T520" t="str">
        <f t="shared" si="32"/>
        <v>MORRIS 1</v>
      </c>
      <c r="U520" t="str">
        <f t="shared" si="33"/>
        <v>Dg Yuengling Inc|MORRIS 1</v>
      </c>
      <c r="V520" t="str">
        <f>IF($B520="","",IF(R520="No Encompass Match","THEM",IF(R520="Not Mapped","Unable to Determine",IF(T520="SALES","Unable to Determine",IFERROR(INDEX('Master - US vs THEM'!$F:$F,MATCH(U520,'Master - US vs THEM'!$G:$G,0)),"No Territory Data")))))</f>
        <v>US</v>
      </c>
      <c r="W520" t="str">
        <f t="shared" si="34"/>
        <v>OK</v>
      </c>
      <c r="X520" t="str">
        <f t="shared" si="35"/>
        <v>US</v>
      </c>
    </row>
    <row r="521" spans="1:24" x14ac:dyDescent="0.2">
      <c r="A521">
        <v>520</v>
      </c>
      <c r="B521" t="s">
        <v>729</v>
      </c>
      <c r="C521" t="s">
        <v>730</v>
      </c>
      <c r="D521" t="s">
        <v>67</v>
      </c>
      <c r="E521" t="s">
        <v>731</v>
      </c>
      <c r="F521" t="s">
        <v>732</v>
      </c>
      <c r="G521" t="s">
        <v>733</v>
      </c>
      <c r="H521" t="s">
        <v>8</v>
      </c>
      <c r="I521" t="s">
        <v>71</v>
      </c>
      <c r="J521" t="s">
        <v>616</v>
      </c>
      <c r="K521" t="s">
        <v>617</v>
      </c>
      <c r="L521" t="s">
        <v>420</v>
      </c>
      <c r="M521">
        <v>1</v>
      </c>
      <c r="N521" t="s">
        <v>21</v>
      </c>
      <c r="O521" t="str">
        <f>IF($B521="","",IFERROR(IF(ISNUMBER(MATCH($K521,'Brand Family Territory (Enc)'!$A$2:$A$296,0)),$K521,""),""))</f>
        <v>MCKENZIE'S</v>
      </c>
      <c r="P521" t="str">
        <f>IF($B521="","",IFERROR(INDEX('Brand Crosswalk'!$F$2:$F$200,MATCH($K521,'Brand Crosswalk'!$A$2:$A$200,0)),"Not in Crosswalk"))</f>
        <v>Not in Crosswalk</v>
      </c>
      <c r="Q521" t="str">
        <f>IF($B521="","",IFERROR(INDEX('Brand Crosswalk'!$C$2:$C$200,MATCH($K521,'Brand Crosswalk'!$A$2:$A$200,0)),""))</f>
        <v/>
      </c>
      <c r="R521" t="str">
        <f>IF($B521="","",IF(O521&lt;&gt;"",O521,IF(P521="Mapped",Q521,IF(P521="No Encompass Match","No Encompass Match",IFERROR(VLOOKUP(IF($K521="",$J521,$K521),'Brands (Enc)'!$C$2:$D$2699,2,FALSE),"Not Mapped")))))</f>
        <v>MCKENZIE'S</v>
      </c>
      <c r="S521" t="str">
        <f>IF($B521="","",IFERROR(VLOOKUP(VALUE($B521),'Customers Table (Enc)'!$A:$I,9,FALSE),"Not Found"))</f>
        <v>Morris</v>
      </c>
      <c r="T521" t="str">
        <f t="shared" si="32"/>
        <v>MORRIS 1</v>
      </c>
      <c r="U521" t="str">
        <f t="shared" si="33"/>
        <v>MCKENZIE'S|MORRIS 1</v>
      </c>
      <c r="V521" t="str">
        <f>IF($B521="","",IF(R521="No Encompass Match","THEM",IF(R521="Not Mapped","Unable to Determine",IF(T521="SALES","Unable to Determine",IFERROR(INDEX('Master - US vs THEM'!$F:$F,MATCH(U521,'Master - US vs THEM'!$G:$G,0)),"No Territory Data")))))</f>
        <v>THEM</v>
      </c>
      <c r="W521" t="str">
        <f t="shared" si="34"/>
        <v>OK</v>
      </c>
      <c r="X521" t="str">
        <f t="shared" si="35"/>
        <v>THEM</v>
      </c>
    </row>
    <row r="522" spans="1:24" x14ac:dyDescent="0.2">
      <c r="A522">
        <v>521</v>
      </c>
      <c r="B522" t="s">
        <v>752</v>
      </c>
      <c r="C522" t="s">
        <v>753</v>
      </c>
      <c r="D522" t="s">
        <v>67</v>
      </c>
      <c r="E522" t="s">
        <v>754</v>
      </c>
      <c r="F522" t="s">
        <v>484</v>
      </c>
      <c r="G522" t="s">
        <v>755</v>
      </c>
      <c r="H522" t="s">
        <v>8</v>
      </c>
      <c r="I522" t="s">
        <v>71</v>
      </c>
      <c r="J522" t="s">
        <v>756</v>
      </c>
      <c r="K522" t="s">
        <v>19</v>
      </c>
      <c r="L522" t="s">
        <v>20</v>
      </c>
      <c r="M522">
        <v>1</v>
      </c>
      <c r="N522" t="s">
        <v>21</v>
      </c>
      <c r="O522" t="str">
        <f>IF($B522="","",IFERROR(IF(ISNUMBER(MATCH($K522,'Brand Family Territory (Enc)'!$A$2:$A$296,0)),$K522,""),""))</f>
        <v>DOS EQUIS</v>
      </c>
      <c r="P522" t="str">
        <f>IF($B522="","",IFERROR(INDEX('Brand Crosswalk'!$F$2:$F$200,MATCH($K522,'Brand Crosswalk'!$A$2:$A$200,0)),"Not in Crosswalk"))</f>
        <v>Not in Crosswalk</v>
      </c>
      <c r="Q522" t="str">
        <f>IF($B522="","",IFERROR(INDEX('Brand Crosswalk'!$C$2:$C$200,MATCH($K522,'Brand Crosswalk'!$A$2:$A$200,0)),""))</f>
        <v/>
      </c>
      <c r="R522" t="str">
        <f>IF($B522="","",IF(O522&lt;&gt;"",O522,IF(P522="Mapped",Q522,IF(P522="No Encompass Match","No Encompass Match",IFERROR(VLOOKUP(IF($K522="",$J522,$K522),'Brands (Enc)'!$C$2:$D$2699,2,FALSE),"Not Mapped")))))</f>
        <v>DOS EQUIS</v>
      </c>
      <c r="S522" t="str">
        <f>IF($B522="","",IFERROR(VLOOKUP(VALUE($B522),'Customers Table (Enc)'!$A:$I,9,FALSE),"Not Found"))</f>
        <v>Morris</v>
      </c>
      <c r="T522" t="str">
        <f t="shared" si="32"/>
        <v>MORRIS 1</v>
      </c>
      <c r="U522" t="str">
        <f t="shared" si="33"/>
        <v>DOS EQUIS|MORRIS 1</v>
      </c>
      <c r="V522" t="str">
        <f>IF($B522="","",IF(R522="No Encompass Match","THEM",IF(R522="Not Mapped","Unable to Determine",IF(T522="SALES","Unable to Determine",IFERROR(INDEX('Master - US vs THEM'!$F:$F,MATCH(U522,'Master - US vs THEM'!$G:$G,0)),"No Territory Data")))))</f>
        <v>THEM</v>
      </c>
      <c r="W522" t="str">
        <f t="shared" si="34"/>
        <v>OK</v>
      </c>
      <c r="X522" t="str">
        <f t="shared" si="35"/>
        <v>THEM</v>
      </c>
    </row>
    <row r="523" spans="1:24" x14ac:dyDescent="0.2">
      <c r="A523">
        <v>522</v>
      </c>
      <c r="B523" t="s">
        <v>752</v>
      </c>
      <c r="C523" t="s">
        <v>753</v>
      </c>
      <c r="D523" t="s">
        <v>67</v>
      </c>
      <c r="E523" t="s">
        <v>754</v>
      </c>
      <c r="F523" t="s">
        <v>484</v>
      </c>
      <c r="G523" t="s">
        <v>755</v>
      </c>
      <c r="H523" t="s">
        <v>8</v>
      </c>
      <c r="I523" t="s">
        <v>71</v>
      </c>
      <c r="J523" t="s">
        <v>165</v>
      </c>
      <c r="K523" t="s">
        <v>166</v>
      </c>
      <c r="L523" t="s">
        <v>141</v>
      </c>
      <c r="M523">
        <v>1</v>
      </c>
      <c r="N523" t="s">
        <v>875</v>
      </c>
      <c r="O523" t="str">
        <f>IF($B523="","",IFERROR(IF(ISNUMBER(MATCH($K523,'Brand Family Territory (Enc)'!$A$2:$A$296,0)),$K523,""),""))</f>
        <v>BLUE MOON</v>
      </c>
      <c r="P523" t="str">
        <f>IF($B523="","",IFERROR(INDEX('Brand Crosswalk'!$F$2:$F$200,MATCH($K523,'Brand Crosswalk'!$A$2:$A$200,0)),"Not in Crosswalk"))</f>
        <v>Not in Crosswalk</v>
      </c>
      <c r="Q523" t="str">
        <f>IF($B523="","",IFERROR(INDEX('Brand Crosswalk'!$C$2:$C$200,MATCH($K523,'Brand Crosswalk'!$A$2:$A$200,0)),""))</f>
        <v/>
      </c>
      <c r="R523" t="str">
        <f>IF($B523="","",IF(O523&lt;&gt;"",O523,IF(P523="Mapped",Q523,IF(P523="No Encompass Match","No Encompass Match",IFERROR(VLOOKUP(IF($K523="",$J523,$K523),'Brands (Enc)'!$C$2:$D$2699,2,FALSE),"Not Mapped")))))</f>
        <v>BLUE MOON</v>
      </c>
      <c r="S523" t="str">
        <f>IF($B523="","",IFERROR(VLOOKUP(VALUE($B523),'Customers Table (Enc)'!$A:$I,9,FALSE),"Not Found"))</f>
        <v>Morris</v>
      </c>
      <c r="T523" t="str">
        <f t="shared" si="32"/>
        <v>MORRIS 1</v>
      </c>
      <c r="U523" t="str">
        <f t="shared" si="33"/>
        <v>BLUE MOON|MORRIS 1</v>
      </c>
      <c r="V523" t="str">
        <f>IF($B523="","",IF(R523="No Encompass Match","THEM",IF(R523="Not Mapped","Unable to Determine",IF(T523="SALES","Unable to Determine",IFERROR(INDEX('Master - US vs THEM'!$F:$F,MATCH(U523,'Master - US vs THEM'!$G:$G,0)),"No Territory Data")))))</f>
        <v>US</v>
      </c>
      <c r="W523" t="str">
        <f t="shared" si="34"/>
        <v>OK</v>
      </c>
      <c r="X523" t="str">
        <f t="shared" si="35"/>
        <v>US</v>
      </c>
    </row>
    <row r="524" spans="1:24" x14ac:dyDescent="0.2">
      <c r="A524">
        <v>523</v>
      </c>
      <c r="B524" t="s">
        <v>752</v>
      </c>
      <c r="C524" t="s">
        <v>753</v>
      </c>
      <c r="D524" t="s">
        <v>67</v>
      </c>
      <c r="E524" t="s">
        <v>754</v>
      </c>
      <c r="F524" t="s">
        <v>484</v>
      </c>
      <c r="G524" t="s">
        <v>755</v>
      </c>
      <c r="H524" t="s">
        <v>8</v>
      </c>
      <c r="I524" t="s">
        <v>71</v>
      </c>
      <c r="J524" t="s">
        <v>156</v>
      </c>
      <c r="K524" t="s">
        <v>156</v>
      </c>
      <c r="L524" t="s">
        <v>24</v>
      </c>
      <c r="M524">
        <v>1</v>
      </c>
      <c r="N524" t="s">
        <v>875</v>
      </c>
      <c r="O524" t="str">
        <f>IF($B524="","",IFERROR(IF(ISNUMBER(MATCH($K524,'Brand Family Territory (Enc)'!$A$2:$A$296,0)),$K524,""),""))</f>
        <v>PACIFICO</v>
      </c>
      <c r="P524" t="str">
        <f>IF($B524="","",IFERROR(INDEX('Brand Crosswalk'!$F$2:$F$200,MATCH($K524,'Brand Crosswalk'!$A$2:$A$200,0)),"Not in Crosswalk"))</f>
        <v>Not in Crosswalk</v>
      </c>
      <c r="Q524" t="str">
        <f>IF($B524="","",IFERROR(INDEX('Brand Crosswalk'!$C$2:$C$200,MATCH($K524,'Brand Crosswalk'!$A$2:$A$200,0)),""))</f>
        <v/>
      </c>
      <c r="R524" t="str">
        <f>IF($B524="","",IF(O524&lt;&gt;"",O524,IF(P524="Mapped",Q524,IF(P524="No Encompass Match","No Encompass Match",IFERROR(VLOOKUP(IF($K524="",$J524,$K524),'Brands (Enc)'!$C$2:$D$2699,2,FALSE),"Not Mapped")))))</f>
        <v>PACIFICO</v>
      </c>
      <c r="S524" t="str">
        <f>IF($B524="","",IFERROR(VLOOKUP(VALUE($B524),'Customers Table (Enc)'!$A:$I,9,FALSE),"Not Found"))</f>
        <v>Morris</v>
      </c>
      <c r="T524" t="str">
        <f t="shared" si="32"/>
        <v>MORRIS 1</v>
      </c>
      <c r="U524" t="str">
        <f t="shared" si="33"/>
        <v>PACIFICO|MORRIS 1</v>
      </c>
      <c r="V524" t="str">
        <f>IF($B524="","",IF(R524="No Encompass Match","THEM",IF(R524="Not Mapped","Unable to Determine",IF(T524="SALES","Unable to Determine",IFERROR(INDEX('Master - US vs THEM'!$F:$F,MATCH(U524,'Master - US vs THEM'!$G:$G,0)),"No Territory Data")))))</f>
        <v>US</v>
      </c>
      <c r="W524" t="str">
        <f t="shared" si="34"/>
        <v>OK</v>
      </c>
      <c r="X524" t="str">
        <f t="shared" si="35"/>
        <v>US</v>
      </c>
    </row>
    <row r="525" spans="1:24" x14ac:dyDescent="0.2">
      <c r="A525">
        <v>524</v>
      </c>
      <c r="B525" t="s">
        <v>752</v>
      </c>
      <c r="C525" t="s">
        <v>753</v>
      </c>
      <c r="D525" t="s">
        <v>67</v>
      </c>
      <c r="E525" t="s">
        <v>754</v>
      </c>
      <c r="F525" t="s">
        <v>484</v>
      </c>
      <c r="G525" t="s">
        <v>755</v>
      </c>
      <c r="H525" t="s">
        <v>8</v>
      </c>
      <c r="I525" t="s">
        <v>71</v>
      </c>
      <c r="J525" t="s">
        <v>378</v>
      </c>
      <c r="K525" t="s">
        <v>379</v>
      </c>
      <c r="L525" t="s">
        <v>88</v>
      </c>
      <c r="M525">
        <v>1</v>
      </c>
      <c r="N525" t="s">
        <v>21</v>
      </c>
      <c r="O525" t="str">
        <f>IF($B525="","",IFERROR(IF(ISNUMBER(MATCH($K525,'Brand Family Territory (Enc)'!$A$2:$A$296,0)),$K525,""),""))</f>
        <v/>
      </c>
      <c r="P525" t="str">
        <f>IF($B525="","",IFERROR(INDEX('Brand Crosswalk'!$F$2:$F$200,MATCH($K525,'Brand Crosswalk'!$A$2:$A$200,0)),"Not in Crosswalk"))</f>
        <v>Mapped</v>
      </c>
      <c r="Q525" t="str">
        <f>IF($B525="","",IFERROR(INDEX('Brand Crosswalk'!$C$2:$C$200,MATCH($K525,'Brand Crosswalk'!$A$2:$A$200,0)),""))</f>
        <v>Southern Tier</v>
      </c>
      <c r="R525" t="str">
        <f>IF($B525="","",IF(O525&lt;&gt;"",O525,IF(P525="Mapped",Q525,IF(P525="No Encompass Match","No Encompass Match",IFERROR(VLOOKUP(IF($K525="",$J525,$K525),'Brands (Enc)'!$C$2:$D$2699,2,FALSE),"Not Mapped")))))</f>
        <v>Southern Tier</v>
      </c>
      <c r="S525" t="str">
        <f>IF($B525="","",IFERROR(VLOOKUP(VALUE($B525),'Customers Table (Enc)'!$A:$I,9,FALSE),"Not Found"))</f>
        <v>Morris</v>
      </c>
      <c r="T525" t="str">
        <f t="shared" si="32"/>
        <v>MORRIS 1</v>
      </c>
      <c r="U525" t="str">
        <f t="shared" si="33"/>
        <v>Southern Tier|MORRIS 1</v>
      </c>
      <c r="V525" t="str">
        <f>IF($B525="","",IF(R525="No Encompass Match","THEM",IF(R525="Not Mapped","Unable to Determine",IF(T525="SALES","Unable to Determine",IFERROR(INDEX('Master - US vs THEM'!$F:$F,MATCH(U525,'Master - US vs THEM'!$G:$G,0)),"No Territory Data")))))</f>
        <v>THEM</v>
      </c>
      <c r="W525" t="str">
        <f t="shared" si="34"/>
        <v>OK</v>
      </c>
      <c r="X525" t="str">
        <f t="shared" si="35"/>
        <v>THEM</v>
      </c>
    </row>
    <row r="526" spans="1:24" x14ac:dyDescent="0.2">
      <c r="A526">
        <v>525</v>
      </c>
      <c r="B526" t="s">
        <v>752</v>
      </c>
      <c r="C526" t="s">
        <v>753</v>
      </c>
      <c r="D526" t="s">
        <v>67</v>
      </c>
      <c r="E526" t="s">
        <v>754</v>
      </c>
      <c r="F526" t="s">
        <v>484</v>
      </c>
      <c r="G526" t="s">
        <v>755</v>
      </c>
      <c r="H526" t="s">
        <v>8</v>
      </c>
      <c r="I526" t="s">
        <v>71</v>
      </c>
      <c r="J526" t="s">
        <v>181</v>
      </c>
      <c r="K526" t="s">
        <v>182</v>
      </c>
      <c r="L526" t="s">
        <v>24</v>
      </c>
      <c r="M526">
        <v>1</v>
      </c>
      <c r="N526" t="s">
        <v>875</v>
      </c>
      <c r="O526" t="str">
        <f>IF($B526="","",IFERROR(IF(ISNUMBER(MATCH($K526,'Brand Family Territory (Enc)'!$A$2:$A$296,0)),$K526,""),""))</f>
        <v/>
      </c>
      <c r="P526" t="str">
        <f>IF($B526="","",IFERROR(INDEX('Brand Crosswalk'!$F$2:$F$200,MATCH($K526,'Brand Crosswalk'!$A$2:$A$200,0)),"Not in Crosswalk"))</f>
        <v>Mapped</v>
      </c>
      <c r="Q526" t="str">
        <f>IF($B526="","",IFERROR(INDEX('Brand Crosswalk'!$C$2:$C$200,MATCH($K526,'Brand Crosswalk'!$A$2:$A$200,0)),""))</f>
        <v>Modelo Especial</v>
      </c>
      <c r="R526" t="str">
        <f>IF($B526="","",IF(O526&lt;&gt;"",O526,IF(P526="Mapped",Q526,IF(P526="No Encompass Match","No Encompass Match",IFERROR(VLOOKUP(IF($K526="",$J526,$K526),'Brands (Enc)'!$C$2:$D$2699,2,FALSE),"Not Mapped")))))</f>
        <v>Modelo Especial</v>
      </c>
      <c r="S526" t="str">
        <f>IF($B526="","",IFERROR(VLOOKUP(VALUE($B526),'Customers Table (Enc)'!$A:$I,9,FALSE),"Not Found"))</f>
        <v>Morris</v>
      </c>
      <c r="T526" t="str">
        <f t="shared" si="32"/>
        <v>MORRIS 1</v>
      </c>
      <c r="U526" t="str">
        <f t="shared" si="33"/>
        <v>Modelo Especial|MORRIS 1</v>
      </c>
      <c r="V526" t="str">
        <f>IF($B526="","",IF(R526="No Encompass Match","THEM",IF(R526="Not Mapped","Unable to Determine",IF(T526="SALES","Unable to Determine",IFERROR(INDEX('Master - US vs THEM'!$F:$F,MATCH(U526,'Master - US vs THEM'!$G:$G,0)),"No Territory Data")))))</f>
        <v>US</v>
      </c>
      <c r="W526" t="str">
        <f t="shared" si="34"/>
        <v>OK</v>
      </c>
      <c r="X526" t="str">
        <f t="shared" si="35"/>
        <v>US</v>
      </c>
    </row>
    <row r="527" spans="1:24" x14ac:dyDescent="0.2">
      <c r="A527">
        <v>526</v>
      </c>
      <c r="B527" t="s">
        <v>752</v>
      </c>
      <c r="C527" t="s">
        <v>753</v>
      </c>
      <c r="D527" t="s">
        <v>67</v>
      </c>
      <c r="E527" t="s">
        <v>754</v>
      </c>
      <c r="F527" t="s">
        <v>484</v>
      </c>
      <c r="G527" t="s">
        <v>755</v>
      </c>
      <c r="H527" t="s">
        <v>8</v>
      </c>
      <c r="I527" t="s">
        <v>71</v>
      </c>
      <c r="J527" t="s">
        <v>368</v>
      </c>
      <c r="K527" t="s">
        <v>369</v>
      </c>
      <c r="L527" t="s">
        <v>61</v>
      </c>
      <c r="M527">
        <v>1</v>
      </c>
      <c r="N527" t="s">
        <v>21</v>
      </c>
      <c r="O527" t="str">
        <f>IF($B527="","",IFERROR(IF(ISNUMBER(MATCH($K527,'Brand Family Territory (Enc)'!$A$2:$A$296,0)),$K527,""),""))</f>
        <v/>
      </c>
      <c r="P527" t="str">
        <f>IF($B527="","",IFERROR(INDEX('Brand Crosswalk'!$F$2:$F$200,MATCH($K527,'Brand Crosswalk'!$A$2:$A$200,0)),"Not in Crosswalk"))</f>
        <v>Mapped</v>
      </c>
      <c r="Q527" t="str">
        <f>IF($B527="","",IFERROR(INDEX('Brand Crosswalk'!$C$2:$C$200,MATCH($K527,'Brand Crosswalk'!$A$2:$A$200,0)),""))</f>
        <v>Stone Brewing</v>
      </c>
      <c r="R527" t="str">
        <f>IF($B527="","",IF(O527&lt;&gt;"",O527,IF(P527="Mapped",Q527,IF(P527="No Encompass Match","No Encompass Match",IFERROR(VLOOKUP(IF($K527="",$J527,$K527),'Brands (Enc)'!$C$2:$D$2699,2,FALSE),"Not Mapped")))))</f>
        <v>Stone Brewing</v>
      </c>
      <c r="S527" t="str">
        <f>IF($B527="","",IFERROR(VLOOKUP(VALUE($B527),'Customers Table (Enc)'!$A:$I,9,FALSE),"Not Found"))</f>
        <v>Morris</v>
      </c>
      <c r="T527" t="str">
        <f t="shared" si="32"/>
        <v>MORRIS 1</v>
      </c>
      <c r="U527" t="str">
        <f t="shared" si="33"/>
        <v>Stone Brewing|MORRIS 1</v>
      </c>
      <c r="V527" t="str">
        <f>IF($B527="","",IF(R527="No Encompass Match","THEM",IF(R527="Not Mapped","Unable to Determine",IF(T527="SALES","Unable to Determine",IFERROR(INDEX('Master - US vs THEM'!$F:$F,MATCH(U527,'Master - US vs THEM'!$G:$G,0)),"No Territory Data")))))</f>
        <v>THEM</v>
      </c>
      <c r="W527" t="str">
        <f t="shared" si="34"/>
        <v>OK</v>
      </c>
      <c r="X527" t="str">
        <f t="shared" si="35"/>
        <v>THEM</v>
      </c>
    </row>
    <row r="528" spans="1:24" x14ac:dyDescent="0.2">
      <c r="A528">
        <v>527</v>
      </c>
      <c r="B528" t="s">
        <v>752</v>
      </c>
      <c r="C528" t="s">
        <v>753</v>
      </c>
      <c r="D528" t="s">
        <v>67</v>
      </c>
      <c r="E528" t="s">
        <v>754</v>
      </c>
      <c r="F528" t="s">
        <v>484</v>
      </c>
      <c r="G528" t="s">
        <v>755</v>
      </c>
      <c r="H528" t="s">
        <v>8</v>
      </c>
      <c r="I528" t="s">
        <v>71</v>
      </c>
      <c r="J528" t="s">
        <v>35</v>
      </c>
      <c r="K528" t="s">
        <v>36</v>
      </c>
      <c r="L528" t="s">
        <v>36</v>
      </c>
      <c r="M528">
        <v>1</v>
      </c>
      <c r="N528" t="s">
        <v>21</v>
      </c>
      <c r="O528" t="str">
        <f>IF($B528="","",IFERROR(IF(ISNUMBER(MATCH($K528,'Brand Family Territory (Enc)'!$A$2:$A$296,0)),$K528,""),""))</f>
        <v/>
      </c>
      <c r="P528" t="str">
        <f>IF($B528="","",IFERROR(INDEX('Brand Crosswalk'!$F$2:$F$200,MATCH($K528,'Brand Crosswalk'!$A$2:$A$200,0)),"Not in Crosswalk"))</f>
        <v>Mapped</v>
      </c>
      <c r="Q528" t="str">
        <f>IF($B528="","",IFERROR(INDEX('Brand Crosswalk'!$C$2:$C$200,MATCH($K528,'Brand Crosswalk'!$A$2:$A$200,0)),""))</f>
        <v>Lagunitas</v>
      </c>
      <c r="R528" t="str">
        <f>IF($B528="","",IF(O528&lt;&gt;"",O528,IF(P528="Mapped",Q528,IF(P528="No Encompass Match","No Encompass Match",IFERROR(VLOOKUP(IF($K528="",$J528,$K528),'Brands (Enc)'!$C$2:$D$2699,2,FALSE),"Not Mapped")))))</f>
        <v>Lagunitas</v>
      </c>
      <c r="S528" t="str">
        <f>IF($B528="","",IFERROR(VLOOKUP(VALUE($B528),'Customers Table (Enc)'!$A:$I,9,FALSE),"Not Found"))</f>
        <v>Morris</v>
      </c>
      <c r="T528" t="str">
        <f t="shared" si="32"/>
        <v>MORRIS 1</v>
      </c>
      <c r="U528" t="str">
        <f t="shared" si="33"/>
        <v>Lagunitas|MORRIS 1</v>
      </c>
      <c r="V528" t="str">
        <f>IF($B528="","",IF(R528="No Encompass Match","THEM",IF(R528="Not Mapped","Unable to Determine",IF(T528="SALES","Unable to Determine",IFERROR(INDEX('Master - US vs THEM'!$F:$F,MATCH(U528,'Master - US vs THEM'!$G:$G,0)),"No Territory Data")))))</f>
        <v>THEM</v>
      </c>
      <c r="W528" t="str">
        <f t="shared" si="34"/>
        <v>OK</v>
      </c>
      <c r="X528" t="str">
        <f t="shared" si="35"/>
        <v>THEM</v>
      </c>
    </row>
    <row r="529" spans="1:24" x14ac:dyDescent="0.2">
      <c r="A529">
        <v>528</v>
      </c>
      <c r="B529" t="s">
        <v>1992</v>
      </c>
      <c r="C529" t="s">
        <v>1993</v>
      </c>
      <c r="D529" t="s">
        <v>315</v>
      </c>
      <c r="E529" t="s">
        <v>1994</v>
      </c>
      <c r="F529" t="s">
        <v>484</v>
      </c>
      <c r="G529" t="s">
        <v>1995</v>
      </c>
      <c r="H529" t="s">
        <v>8</v>
      </c>
      <c r="I529" t="s">
        <v>713</v>
      </c>
      <c r="J529" t="s">
        <v>165</v>
      </c>
      <c r="K529" t="s">
        <v>166</v>
      </c>
      <c r="L529" t="s">
        <v>141</v>
      </c>
      <c r="M529">
        <v>1</v>
      </c>
      <c r="N529" t="s">
        <v>875</v>
      </c>
      <c r="O529" t="str">
        <f>IF($B529="","",IFERROR(IF(ISNUMBER(MATCH($K529,'Brand Family Territory (Enc)'!$A$2:$A$296,0)),$K529,""),""))</f>
        <v>BLUE MOON</v>
      </c>
      <c r="P529" t="str">
        <f>IF($B529="","",IFERROR(INDEX('Brand Crosswalk'!$F$2:$F$200,MATCH($K529,'Brand Crosswalk'!$A$2:$A$200,0)),"Not in Crosswalk"))</f>
        <v>Not in Crosswalk</v>
      </c>
      <c r="Q529" t="str">
        <f>IF($B529="","",IFERROR(INDEX('Brand Crosswalk'!$C$2:$C$200,MATCH($K529,'Brand Crosswalk'!$A$2:$A$200,0)),""))</f>
        <v/>
      </c>
      <c r="R529" t="str">
        <f>IF($B529="","",IF(O529&lt;&gt;"",O529,IF(P529="Mapped",Q529,IF(P529="No Encompass Match","No Encompass Match",IFERROR(VLOOKUP(IF($K529="",$J529,$K529),'Brands (Enc)'!$C$2:$D$2699,2,FALSE),"Not Mapped")))))</f>
        <v>BLUE MOON</v>
      </c>
      <c r="S529" t="str">
        <f>IF($B529="","",IFERROR(VLOOKUP(VALUE($B529),'Customers Table (Enc)'!$A:$I,9,FALSE),"Not Found"))</f>
        <v>Morris</v>
      </c>
      <c r="T529" t="str">
        <f t="shared" si="32"/>
        <v>MORRIS 3</v>
      </c>
      <c r="U529" t="str">
        <f t="shared" si="33"/>
        <v>BLUE MOON|MORRIS 3</v>
      </c>
      <c r="V529" t="str">
        <f>IF($B529="","",IF(R529="No Encompass Match","THEM",IF(R529="Not Mapped","Unable to Determine",IF(T529="SALES","Unable to Determine",IFERROR(INDEX('Master - US vs THEM'!$F:$F,MATCH(U529,'Master - US vs THEM'!$G:$G,0)),"No Territory Data")))))</f>
        <v>US</v>
      </c>
      <c r="W529" t="str">
        <f t="shared" si="34"/>
        <v>OK</v>
      </c>
      <c r="X529" t="str">
        <f t="shared" si="35"/>
        <v>US</v>
      </c>
    </row>
    <row r="530" spans="1:24" x14ac:dyDescent="0.2">
      <c r="A530">
        <v>529</v>
      </c>
      <c r="B530" t="s">
        <v>1992</v>
      </c>
      <c r="C530" t="s">
        <v>1993</v>
      </c>
      <c r="D530" t="s">
        <v>315</v>
      </c>
      <c r="E530" t="s">
        <v>1994</v>
      </c>
      <c r="F530" t="s">
        <v>484</v>
      </c>
      <c r="G530" t="s">
        <v>1995</v>
      </c>
      <c r="H530" t="s">
        <v>8</v>
      </c>
      <c r="I530" t="s">
        <v>713</v>
      </c>
      <c r="J530" t="s">
        <v>44</v>
      </c>
      <c r="K530" t="s">
        <v>44</v>
      </c>
      <c r="L530" t="s">
        <v>45</v>
      </c>
      <c r="M530">
        <v>1</v>
      </c>
      <c r="N530" t="s">
        <v>875</v>
      </c>
      <c r="O530" t="str">
        <f>IF($B530="","",IFERROR(IF(ISNUMBER(MATCH($K530,'Brand Family Territory (Enc)'!$A$2:$A$296,0)),$K530,""),""))</f>
        <v/>
      </c>
      <c r="P530" t="str">
        <f>IF($B530="","",IFERROR(INDEX('Brand Crosswalk'!$F$2:$F$200,MATCH($K530,'Brand Crosswalk'!$A$2:$A$200,0)),"Not in Crosswalk"))</f>
        <v>Mapped</v>
      </c>
      <c r="Q530" t="str">
        <f>IF($B530="","",IFERROR(INDEX('Brand Crosswalk'!$C$2:$C$200,MATCH($K530,'Brand Crosswalk'!$A$2:$A$200,0)),""))</f>
        <v>Dg Yuengling Inc</v>
      </c>
      <c r="R530" t="str">
        <f>IF($B530="","",IF(O530&lt;&gt;"",O530,IF(P530="Mapped",Q530,IF(P530="No Encompass Match","No Encompass Match",IFERROR(VLOOKUP(IF($K530="",$J530,$K530),'Brands (Enc)'!$C$2:$D$2699,2,FALSE),"Not Mapped")))))</f>
        <v>Dg Yuengling Inc</v>
      </c>
      <c r="S530" t="str">
        <f>IF($B530="","",IFERROR(VLOOKUP(VALUE($B530),'Customers Table (Enc)'!$A:$I,9,FALSE),"Not Found"))</f>
        <v>Morris</v>
      </c>
      <c r="T530" t="str">
        <f t="shared" si="32"/>
        <v>MORRIS 3</v>
      </c>
      <c r="U530" t="str">
        <f t="shared" si="33"/>
        <v>Dg Yuengling Inc|MORRIS 3</v>
      </c>
      <c r="V530" t="str">
        <f>IF($B530="","",IF(R530="No Encompass Match","THEM",IF(R530="Not Mapped","Unable to Determine",IF(T530="SALES","Unable to Determine",IFERROR(INDEX('Master - US vs THEM'!$F:$F,MATCH(U530,'Master - US vs THEM'!$G:$G,0)),"No Territory Data")))))</f>
        <v>US</v>
      </c>
      <c r="W530" t="str">
        <f t="shared" si="34"/>
        <v>OK</v>
      </c>
      <c r="X530" t="str">
        <f t="shared" si="35"/>
        <v>US</v>
      </c>
    </row>
    <row r="531" spans="1:24" x14ac:dyDescent="0.2">
      <c r="A531">
        <v>530</v>
      </c>
      <c r="B531" t="s">
        <v>1992</v>
      </c>
      <c r="C531" t="s">
        <v>1993</v>
      </c>
      <c r="D531" t="s">
        <v>315</v>
      </c>
      <c r="E531" t="s">
        <v>1994</v>
      </c>
      <c r="F531" t="s">
        <v>484</v>
      </c>
      <c r="G531" t="s">
        <v>1995</v>
      </c>
      <c r="H531" t="s">
        <v>8</v>
      </c>
      <c r="I531" t="s">
        <v>713</v>
      </c>
      <c r="J531" t="s">
        <v>395</v>
      </c>
      <c r="K531" t="s">
        <v>396</v>
      </c>
      <c r="L531" t="s">
        <v>155</v>
      </c>
      <c r="M531">
        <v>1</v>
      </c>
      <c r="N531" t="s">
        <v>875</v>
      </c>
      <c r="O531" t="str">
        <f>IF($B531="","",IFERROR(IF(ISNUMBER(MATCH($K531,'Brand Family Territory (Enc)'!$A$2:$A$296,0)),$K531,""),""))</f>
        <v/>
      </c>
      <c r="P531" t="str">
        <f>IF($B531="","",IFERROR(INDEX('Brand Crosswalk'!$F$2:$F$200,MATCH($K531,'Brand Crosswalk'!$A$2:$A$200,0)),"Not in Crosswalk"))</f>
        <v>Mapped</v>
      </c>
      <c r="Q531" t="str">
        <f>IF($B531="","",IFERROR(INDEX('Brand Crosswalk'!$C$2:$C$200,MATCH($K531,'Brand Crosswalk'!$A$2:$A$200,0)),""))</f>
        <v>Dogfish Head Beer</v>
      </c>
      <c r="R531" t="str">
        <f>IF($B531="","",IF(O531&lt;&gt;"",O531,IF(P531="Mapped",Q531,IF(P531="No Encompass Match","No Encompass Match",IFERROR(VLOOKUP(IF($K531="",$J531,$K531),'Brands (Enc)'!$C$2:$D$2699,2,FALSE),"Not Mapped")))))</f>
        <v>Dogfish Head Beer</v>
      </c>
      <c r="S531" t="str">
        <f>IF($B531="","",IFERROR(VLOOKUP(VALUE($B531),'Customers Table (Enc)'!$A:$I,9,FALSE),"Not Found"))</f>
        <v>Morris</v>
      </c>
      <c r="T531" t="str">
        <f t="shared" si="32"/>
        <v>MORRIS 3</v>
      </c>
      <c r="U531" t="str">
        <f t="shared" si="33"/>
        <v>Dogfish Head Beer|MORRIS 3</v>
      </c>
      <c r="V531" t="str">
        <f>IF($B531="","",IF(R531="No Encompass Match","THEM",IF(R531="Not Mapped","Unable to Determine",IF(T531="SALES","Unable to Determine",IFERROR(INDEX('Master - US vs THEM'!$F:$F,MATCH(U531,'Master - US vs THEM'!$G:$G,0)),"No Territory Data")))))</f>
        <v>US</v>
      </c>
      <c r="W531" t="str">
        <f t="shared" si="34"/>
        <v>OK</v>
      </c>
      <c r="X531" t="str">
        <f t="shared" si="35"/>
        <v>US</v>
      </c>
    </row>
    <row r="532" spans="1:24" x14ac:dyDescent="0.2">
      <c r="A532">
        <v>531</v>
      </c>
      <c r="B532" t="s">
        <v>1988</v>
      </c>
      <c r="C532" t="s">
        <v>1989</v>
      </c>
      <c r="D532" t="s">
        <v>48</v>
      </c>
      <c r="E532" t="s">
        <v>1990</v>
      </c>
      <c r="F532" t="s">
        <v>707</v>
      </c>
      <c r="G532" t="s">
        <v>1991</v>
      </c>
      <c r="H532" t="s">
        <v>8</v>
      </c>
      <c r="I532" t="s">
        <v>367</v>
      </c>
      <c r="J532" t="s">
        <v>144</v>
      </c>
      <c r="K532" t="s">
        <v>145</v>
      </c>
      <c r="L532" t="s">
        <v>141</v>
      </c>
      <c r="M532">
        <v>1</v>
      </c>
      <c r="N532" t="s">
        <v>875</v>
      </c>
      <c r="O532" t="str">
        <f>IF($B532="","",IFERROR(IF(ISNUMBER(MATCH($K532,'Brand Family Territory (Enc)'!$A$2:$A$296,0)),$K532,""),""))</f>
        <v>COORS LIGHT</v>
      </c>
      <c r="P532" t="str">
        <f>IF($B532="","",IFERROR(INDEX('Brand Crosswalk'!$F$2:$F$200,MATCH($K532,'Brand Crosswalk'!$A$2:$A$200,0)),"Not in Crosswalk"))</f>
        <v>Not in Crosswalk</v>
      </c>
      <c r="Q532" t="str">
        <f>IF($B532="","",IFERROR(INDEX('Brand Crosswalk'!$C$2:$C$200,MATCH($K532,'Brand Crosswalk'!$A$2:$A$200,0)),""))</f>
        <v/>
      </c>
      <c r="R532" t="str">
        <f>IF($B532="","",IF(O532&lt;&gt;"",O532,IF(P532="Mapped",Q532,IF(P532="No Encompass Match","No Encompass Match",IFERROR(VLOOKUP(IF($K532="",$J532,$K532),'Brands (Enc)'!$C$2:$D$2699,2,FALSE),"Not Mapped")))))</f>
        <v>COORS LIGHT</v>
      </c>
      <c r="S532" t="str">
        <f>IF($B532="","",IFERROR(VLOOKUP(VALUE($B532),'Customers Table (Enc)'!$A:$I,9,FALSE),"Not Found"))</f>
        <v>Bergen</v>
      </c>
      <c r="T532" t="str">
        <f t="shared" si="32"/>
        <v>BERGEN</v>
      </c>
      <c r="U532" t="str">
        <f t="shared" si="33"/>
        <v>COORS LIGHT|BERGEN</v>
      </c>
      <c r="V532" t="str">
        <f>IF($B532="","",IF(R532="No Encompass Match","THEM",IF(R532="Not Mapped","Unable to Determine",IF(T532="SALES","Unable to Determine",IFERROR(INDEX('Master - US vs THEM'!$F:$F,MATCH(U532,'Master - US vs THEM'!$G:$G,0)),"No Territory Data")))))</f>
        <v>US</v>
      </c>
      <c r="W532" t="str">
        <f t="shared" si="34"/>
        <v>OK</v>
      </c>
      <c r="X532" t="str">
        <f t="shared" si="35"/>
        <v>US</v>
      </c>
    </row>
    <row r="533" spans="1:24" x14ac:dyDescent="0.2">
      <c r="A533">
        <v>532</v>
      </c>
      <c r="B533" t="s">
        <v>719</v>
      </c>
      <c r="C533" t="s">
        <v>720</v>
      </c>
      <c r="D533" t="s">
        <v>67</v>
      </c>
      <c r="E533" t="s">
        <v>721</v>
      </c>
      <c r="F533" t="s">
        <v>717</v>
      </c>
      <c r="G533" t="s">
        <v>722</v>
      </c>
      <c r="H533" t="s">
        <v>8</v>
      </c>
      <c r="I533" t="s">
        <v>71</v>
      </c>
      <c r="J533" t="s">
        <v>118</v>
      </c>
      <c r="K533" t="s">
        <v>119</v>
      </c>
      <c r="L533" t="s">
        <v>120</v>
      </c>
      <c r="M533">
        <v>1</v>
      </c>
      <c r="N533" t="s">
        <v>21</v>
      </c>
      <c r="O533" t="str">
        <f>IF($B533="","",IFERROR(IF(ISNUMBER(MATCH($K533,'Brand Family Territory (Enc)'!$A$2:$A$296,0)),$K533,""),""))</f>
        <v/>
      </c>
      <c r="P533" t="str">
        <f>IF($B533="","",IFERROR(INDEX('Brand Crosswalk'!$F$2:$F$200,MATCH($K533,'Brand Crosswalk'!$A$2:$A$200,0)),"Not in Crosswalk"))</f>
        <v>No Encompass Match</v>
      </c>
      <c r="Q533">
        <f>IF($B533="","",IFERROR(INDEX('Brand Crosswalk'!$C$2:$C$200,MATCH($K533,'Brand Crosswalk'!$A$2:$A$200,0)),""))</f>
        <v>0</v>
      </c>
      <c r="R533" t="str">
        <f>IF($B533="","",IF(O533&lt;&gt;"",O533,IF(P533="Mapped",Q533,IF(P533="No Encompass Match","No Encompass Match",IFERROR(VLOOKUP(IF($K533="",$J533,$K533),'Brands (Enc)'!$C$2:$D$2699,2,FALSE),"Not Mapped")))))</f>
        <v>No Encompass Match</v>
      </c>
      <c r="S533" t="str">
        <f>IF($B533="","",IFERROR(VLOOKUP(VALUE($B533),'Customers Table (Enc)'!$A:$I,9,FALSE),"Not Found"))</f>
        <v>Morris</v>
      </c>
      <c r="T533" t="str">
        <f t="shared" si="32"/>
        <v>MORRIS 1</v>
      </c>
      <c r="U533" t="str">
        <f t="shared" si="33"/>
        <v>No Encompass Match|MORRIS 1</v>
      </c>
      <c r="V533" t="str">
        <f>IF($B533="","",IF(R533="No Encompass Match","THEM",IF(R533="Not Mapped","Unable to Determine",IF(T533="SALES","Unable to Determine",IFERROR(INDEX('Master - US vs THEM'!$F:$F,MATCH(U533,'Master - US vs THEM'!$G:$G,0)),"No Territory Data")))))</f>
        <v>THEM</v>
      </c>
      <c r="W533" t="str">
        <f t="shared" si="34"/>
        <v>OK</v>
      </c>
      <c r="X533" t="str">
        <f t="shared" si="35"/>
        <v>THEM</v>
      </c>
    </row>
    <row r="534" spans="1:24" x14ac:dyDescent="0.2">
      <c r="A534">
        <v>533</v>
      </c>
      <c r="B534" t="s">
        <v>719</v>
      </c>
      <c r="C534" t="s">
        <v>720</v>
      </c>
      <c r="D534" t="s">
        <v>67</v>
      </c>
      <c r="E534" t="s">
        <v>721</v>
      </c>
      <c r="F534" t="s">
        <v>717</v>
      </c>
      <c r="G534" t="s">
        <v>722</v>
      </c>
      <c r="H534" t="s">
        <v>8</v>
      </c>
      <c r="I534" t="s">
        <v>71</v>
      </c>
      <c r="J534" t="s">
        <v>656</v>
      </c>
      <c r="K534" t="s">
        <v>369</v>
      </c>
      <c r="L534" t="s">
        <v>61</v>
      </c>
      <c r="M534">
        <v>1</v>
      </c>
      <c r="N534" t="s">
        <v>21</v>
      </c>
      <c r="O534" t="str">
        <f>IF($B534="","",IFERROR(IF(ISNUMBER(MATCH($K534,'Brand Family Territory (Enc)'!$A$2:$A$296,0)),$K534,""),""))</f>
        <v/>
      </c>
      <c r="P534" t="str">
        <f>IF($B534="","",IFERROR(INDEX('Brand Crosswalk'!$F$2:$F$200,MATCH($K534,'Brand Crosswalk'!$A$2:$A$200,0)),"Not in Crosswalk"))</f>
        <v>Mapped</v>
      </c>
      <c r="Q534" t="str">
        <f>IF($B534="","",IFERROR(INDEX('Brand Crosswalk'!$C$2:$C$200,MATCH($K534,'Brand Crosswalk'!$A$2:$A$200,0)),""))</f>
        <v>Stone Brewing</v>
      </c>
      <c r="R534" t="str">
        <f>IF($B534="","",IF(O534&lt;&gt;"",O534,IF(P534="Mapped",Q534,IF(P534="No Encompass Match","No Encompass Match",IFERROR(VLOOKUP(IF($K534="",$J534,$K534),'Brands (Enc)'!$C$2:$D$2699,2,FALSE),"Not Mapped")))))</f>
        <v>Stone Brewing</v>
      </c>
      <c r="S534" t="str">
        <f>IF($B534="","",IFERROR(VLOOKUP(VALUE($B534),'Customers Table (Enc)'!$A:$I,9,FALSE),"Not Found"))</f>
        <v>Morris</v>
      </c>
      <c r="T534" t="str">
        <f t="shared" si="32"/>
        <v>MORRIS 1</v>
      </c>
      <c r="U534" t="str">
        <f t="shared" si="33"/>
        <v>Stone Brewing|MORRIS 1</v>
      </c>
      <c r="V534" t="str">
        <f>IF($B534="","",IF(R534="No Encompass Match","THEM",IF(R534="Not Mapped","Unable to Determine",IF(T534="SALES","Unable to Determine",IFERROR(INDEX('Master - US vs THEM'!$F:$F,MATCH(U534,'Master - US vs THEM'!$G:$G,0)),"No Territory Data")))))</f>
        <v>THEM</v>
      </c>
      <c r="W534" t="str">
        <f t="shared" si="34"/>
        <v>OK</v>
      </c>
      <c r="X534" t="str">
        <f t="shared" si="35"/>
        <v>THEM</v>
      </c>
    </row>
    <row r="535" spans="1:24" x14ac:dyDescent="0.2">
      <c r="A535">
        <v>534</v>
      </c>
      <c r="B535" t="s">
        <v>1985</v>
      </c>
      <c r="C535" t="s">
        <v>1986</v>
      </c>
      <c r="D535" t="s">
        <v>67</v>
      </c>
      <c r="E535" t="s">
        <v>1987</v>
      </c>
      <c r="F535" t="s">
        <v>484</v>
      </c>
      <c r="G535" t="s">
        <v>722</v>
      </c>
      <c r="H535" t="s">
        <v>8</v>
      </c>
      <c r="I535" t="s">
        <v>71</v>
      </c>
      <c r="J535" t="s">
        <v>142</v>
      </c>
      <c r="K535" t="s">
        <v>143</v>
      </c>
      <c r="L535" t="s">
        <v>141</v>
      </c>
      <c r="M535">
        <v>1</v>
      </c>
      <c r="N535" t="s">
        <v>875</v>
      </c>
      <c r="O535" t="str">
        <f>IF($B535="","",IFERROR(IF(ISNUMBER(MATCH($K535,'Brand Family Territory (Enc)'!$A$2:$A$296,0)),$K535,""),""))</f>
        <v/>
      </c>
      <c r="P535" t="str">
        <f>IF($B535="","",IFERROR(INDEX('Brand Crosswalk'!$F$2:$F$200,MATCH($K535,'Brand Crosswalk'!$A$2:$A$200,0)),"Not in Crosswalk"))</f>
        <v>Mapped</v>
      </c>
      <c r="Q535" t="str">
        <f>IF($B535="","",IFERROR(INDEX('Brand Crosswalk'!$C$2:$C$200,MATCH($K535,'Brand Crosswalk'!$A$2:$A$200,0)),""))</f>
        <v>Lite</v>
      </c>
      <c r="R535" t="str">
        <f>IF($B535="","",IF(O535&lt;&gt;"",O535,IF(P535="Mapped",Q535,IF(P535="No Encompass Match","No Encompass Match",IFERROR(VLOOKUP(IF($K535="",$J535,$K535),'Brands (Enc)'!$C$2:$D$2699,2,FALSE),"Not Mapped")))))</f>
        <v>Lite</v>
      </c>
      <c r="S535" t="str">
        <f>IF($B535="","",IFERROR(VLOOKUP(VALUE($B535),'Customers Table (Enc)'!$A:$I,9,FALSE),"Not Found"))</f>
        <v>Morris</v>
      </c>
      <c r="T535" t="str">
        <f t="shared" si="32"/>
        <v>MORRIS 1</v>
      </c>
      <c r="U535" t="str">
        <f t="shared" si="33"/>
        <v>Lite|MORRIS 1</v>
      </c>
      <c r="V535" t="str">
        <f>IF($B535="","",IF(R535="No Encompass Match","THEM",IF(R535="Not Mapped","Unable to Determine",IF(T535="SALES","Unable to Determine",IFERROR(INDEX('Master - US vs THEM'!$F:$F,MATCH(U535,'Master - US vs THEM'!$G:$G,0)),"No Territory Data")))))</f>
        <v>US</v>
      </c>
      <c r="W535" t="str">
        <f t="shared" si="34"/>
        <v>OK</v>
      </c>
      <c r="X535" t="str">
        <f t="shared" si="35"/>
        <v>US</v>
      </c>
    </row>
    <row r="536" spans="1:24" x14ac:dyDescent="0.2">
      <c r="A536">
        <v>535</v>
      </c>
      <c r="B536" t="s">
        <v>1981</v>
      </c>
      <c r="C536" t="s">
        <v>1982</v>
      </c>
      <c r="D536" t="s">
        <v>123</v>
      </c>
      <c r="E536" t="s">
        <v>1983</v>
      </c>
      <c r="F536" t="s">
        <v>325</v>
      </c>
      <c r="G536" t="s">
        <v>1984</v>
      </c>
      <c r="H536" t="s">
        <v>8</v>
      </c>
      <c r="I536" t="s">
        <v>319</v>
      </c>
      <c r="J536" t="s">
        <v>144</v>
      </c>
      <c r="K536" t="s">
        <v>145</v>
      </c>
      <c r="L536" t="s">
        <v>141</v>
      </c>
      <c r="M536">
        <v>1</v>
      </c>
      <c r="N536" t="s">
        <v>875</v>
      </c>
      <c r="O536" t="str">
        <f>IF($B536="","",IFERROR(IF(ISNUMBER(MATCH($K536,'Brand Family Territory (Enc)'!$A$2:$A$296,0)),$K536,""),""))</f>
        <v>COORS LIGHT</v>
      </c>
      <c r="P536" t="str">
        <f>IF($B536="","",IFERROR(INDEX('Brand Crosswalk'!$F$2:$F$200,MATCH($K536,'Brand Crosswalk'!$A$2:$A$200,0)),"Not in Crosswalk"))</f>
        <v>Not in Crosswalk</v>
      </c>
      <c r="Q536" t="str">
        <f>IF($B536="","",IFERROR(INDEX('Brand Crosswalk'!$C$2:$C$200,MATCH($K536,'Brand Crosswalk'!$A$2:$A$200,0)),""))</f>
        <v/>
      </c>
      <c r="R536" t="str">
        <f>IF($B536="","",IF(O536&lt;&gt;"",O536,IF(P536="Mapped",Q536,IF(P536="No Encompass Match","No Encompass Match",IFERROR(VLOOKUP(IF($K536="",$J536,$K536),'Brands (Enc)'!$C$2:$D$2699,2,FALSE),"Not Mapped")))))</f>
        <v>COORS LIGHT</v>
      </c>
      <c r="S536" t="str">
        <f>IF($B536="","",IFERROR(VLOOKUP(VALUE($B536),'Customers Table (Enc)'!$A:$I,9,FALSE),"Not Found"))</f>
        <v>Passaic</v>
      </c>
      <c r="T536" t="str">
        <f t="shared" si="32"/>
        <v>PASSAIC</v>
      </c>
      <c r="U536" t="str">
        <f t="shared" si="33"/>
        <v>COORS LIGHT|PASSAIC</v>
      </c>
      <c r="V536" t="str">
        <f>IF($B536="","",IF(R536="No Encompass Match","THEM",IF(R536="Not Mapped","Unable to Determine",IF(T536="SALES","Unable to Determine",IFERROR(INDEX('Master - US vs THEM'!$F:$F,MATCH(U536,'Master - US vs THEM'!$G:$G,0)),"No Territory Data")))))</f>
        <v>US</v>
      </c>
      <c r="W536" t="str">
        <f t="shared" si="34"/>
        <v>OK</v>
      </c>
      <c r="X536" t="str">
        <f t="shared" si="35"/>
        <v>US</v>
      </c>
    </row>
    <row r="537" spans="1:24" x14ac:dyDescent="0.2">
      <c r="A537">
        <v>536</v>
      </c>
      <c r="B537" t="s">
        <v>1981</v>
      </c>
      <c r="C537" t="s">
        <v>1982</v>
      </c>
      <c r="D537" t="s">
        <v>123</v>
      </c>
      <c r="E537" t="s">
        <v>1983</v>
      </c>
      <c r="F537" t="s">
        <v>325</v>
      </c>
      <c r="G537" t="s">
        <v>1984</v>
      </c>
      <c r="H537" t="s">
        <v>8</v>
      </c>
      <c r="I537" t="s">
        <v>319</v>
      </c>
      <c r="J537" t="s">
        <v>142</v>
      </c>
      <c r="K537" t="s">
        <v>143</v>
      </c>
      <c r="L537" t="s">
        <v>141</v>
      </c>
      <c r="M537">
        <v>1</v>
      </c>
      <c r="N537" t="s">
        <v>875</v>
      </c>
      <c r="O537" t="str">
        <f>IF($B537="","",IFERROR(IF(ISNUMBER(MATCH($K537,'Brand Family Territory (Enc)'!$A$2:$A$296,0)),$K537,""),""))</f>
        <v/>
      </c>
      <c r="P537" t="str">
        <f>IF($B537="","",IFERROR(INDEX('Brand Crosswalk'!$F$2:$F$200,MATCH($K537,'Brand Crosswalk'!$A$2:$A$200,0)),"Not in Crosswalk"))</f>
        <v>Mapped</v>
      </c>
      <c r="Q537" t="str">
        <f>IF($B537="","",IFERROR(INDEX('Brand Crosswalk'!$C$2:$C$200,MATCH($K537,'Brand Crosswalk'!$A$2:$A$200,0)),""))</f>
        <v>Lite</v>
      </c>
      <c r="R537" t="str">
        <f>IF($B537="","",IF(O537&lt;&gt;"",O537,IF(P537="Mapped",Q537,IF(P537="No Encompass Match","No Encompass Match",IFERROR(VLOOKUP(IF($K537="",$J537,$K537),'Brands (Enc)'!$C$2:$D$2699,2,FALSE),"Not Mapped")))))</f>
        <v>Lite</v>
      </c>
      <c r="S537" t="str">
        <f>IF($B537="","",IFERROR(VLOOKUP(VALUE($B537),'Customers Table (Enc)'!$A:$I,9,FALSE),"Not Found"))</f>
        <v>Passaic</v>
      </c>
      <c r="T537" t="str">
        <f t="shared" si="32"/>
        <v>PASSAIC</v>
      </c>
      <c r="U537" t="str">
        <f t="shared" si="33"/>
        <v>Lite|PASSAIC</v>
      </c>
      <c r="V537" t="str">
        <f>IF($B537="","",IF(R537="No Encompass Match","THEM",IF(R537="Not Mapped","Unable to Determine",IF(T537="SALES","Unable to Determine",IFERROR(INDEX('Master - US vs THEM'!$F:$F,MATCH(U537,'Master - US vs THEM'!$G:$G,0)),"No Territory Data")))))</f>
        <v>US</v>
      </c>
      <c r="W537" t="str">
        <f t="shared" si="34"/>
        <v>OK</v>
      </c>
      <c r="X537" t="str">
        <f t="shared" si="35"/>
        <v>US</v>
      </c>
    </row>
    <row r="538" spans="1:24" x14ac:dyDescent="0.2">
      <c r="A538">
        <v>537</v>
      </c>
      <c r="B538" t="s">
        <v>1981</v>
      </c>
      <c r="C538" t="s">
        <v>1982</v>
      </c>
      <c r="D538" t="s">
        <v>123</v>
      </c>
      <c r="E538" t="s">
        <v>1983</v>
      </c>
      <c r="F538" t="s">
        <v>325</v>
      </c>
      <c r="G538" t="s">
        <v>1984</v>
      </c>
      <c r="H538" t="s">
        <v>8</v>
      </c>
      <c r="I538" t="s">
        <v>319</v>
      </c>
      <c r="J538" t="s">
        <v>181</v>
      </c>
      <c r="K538" t="s">
        <v>182</v>
      </c>
      <c r="L538" t="s">
        <v>24</v>
      </c>
      <c r="M538">
        <v>1</v>
      </c>
      <c r="N538" t="s">
        <v>875</v>
      </c>
      <c r="O538" t="str">
        <f>IF($B538="","",IFERROR(IF(ISNUMBER(MATCH($K538,'Brand Family Territory (Enc)'!$A$2:$A$296,0)),$K538,""),""))</f>
        <v/>
      </c>
      <c r="P538" t="str">
        <f>IF($B538="","",IFERROR(INDEX('Brand Crosswalk'!$F$2:$F$200,MATCH($K538,'Brand Crosswalk'!$A$2:$A$200,0)),"Not in Crosswalk"))</f>
        <v>Mapped</v>
      </c>
      <c r="Q538" t="str">
        <f>IF($B538="","",IFERROR(INDEX('Brand Crosswalk'!$C$2:$C$200,MATCH($K538,'Brand Crosswalk'!$A$2:$A$200,0)),""))</f>
        <v>Modelo Especial</v>
      </c>
      <c r="R538" t="str">
        <f>IF($B538="","",IF(O538&lt;&gt;"",O538,IF(P538="Mapped",Q538,IF(P538="No Encompass Match","No Encompass Match",IFERROR(VLOOKUP(IF($K538="",$J538,$K538),'Brands (Enc)'!$C$2:$D$2699,2,FALSE),"Not Mapped")))))</f>
        <v>Modelo Especial</v>
      </c>
      <c r="S538" t="str">
        <f>IF($B538="","",IFERROR(VLOOKUP(VALUE($B538),'Customers Table (Enc)'!$A:$I,9,FALSE),"Not Found"))</f>
        <v>Passaic</v>
      </c>
      <c r="T538" t="str">
        <f t="shared" si="32"/>
        <v>PASSAIC</v>
      </c>
      <c r="U538" t="str">
        <f t="shared" si="33"/>
        <v>Modelo Especial|PASSAIC</v>
      </c>
      <c r="V538" t="str">
        <f>IF($B538="","",IF(R538="No Encompass Match","THEM",IF(R538="Not Mapped","Unable to Determine",IF(T538="SALES","Unable to Determine",IFERROR(INDEX('Master - US vs THEM'!$F:$F,MATCH(U538,'Master - US vs THEM'!$G:$G,0)),"No Territory Data")))))</f>
        <v>US</v>
      </c>
      <c r="W538" t="str">
        <f t="shared" si="34"/>
        <v>OK</v>
      </c>
      <c r="X538" t="str">
        <f t="shared" si="35"/>
        <v>US</v>
      </c>
    </row>
    <row r="539" spans="1:24" x14ac:dyDescent="0.2">
      <c r="A539">
        <v>538</v>
      </c>
      <c r="B539" t="s">
        <v>1981</v>
      </c>
      <c r="C539" t="s">
        <v>1982</v>
      </c>
      <c r="D539" t="s">
        <v>123</v>
      </c>
      <c r="E539" t="s">
        <v>1983</v>
      </c>
      <c r="F539" t="s">
        <v>325</v>
      </c>
      <c r="G539" t="s">
        <v>1984</v>
      </c>
      <c r="H539" t="s">
        <v>8</v>
      </c>
      <c r="I539" t="s">
        <v>319</v>
      </c>
      <c r="J539" t="s">
        <v>165</v>
      </c>
      <c r="K539" t="s">
        <v>166</v>
      </c>
      <c r="L539" t="s">
        <v>141</v>
      </c>
      <c r="M539">
        <v>1</v>
      </c>
      <c r="N539" t="s">
        <v>875</v>
      </c>
      <c r="O539" t="str">
        <f>IF($B539="","",IFERROR(IF(ISNUMBER(MATCH($K539,'Brand Family Territory (Enc)'!$A$2:$A$296,0)),$K539,""),""))</f>
        <v>BLUE MOON</v>
      </c>
      <c r="P539" t="str">
        <f>IF($B539="","",IFERROR(INDEX('Brand Crosswalk'!$F$2:$F$200,MATCH($K539,'Brand Crosswalk'!$A$2:$A$200,0)),"Not in Crosswalk"))</f>
        <v>Not in Crosswalk</v>
      </c>
      <c r="Q539" t="str">
        <f>IF($B539="","",IFERROR(INDEX('Brand Crosswalk'!$C$2:$C$200,MATCH($K539,'Brand Crosswalk'!$A$2:$A$200,0)),""))</f>
        <v/>
      </c>
      <c r="R539" t="str">
        <f>IF($B539="","",IF(O539&lt;&gt;"",O539,IF(P539="Mapped",Q539,IF(P539="No Encompass Match","No Encompass Match",IFERROR(VLOOKUP(IF($K539="",$J539,$K539),'Brands (Enc)'!$C$2:$D$2699,2,FALSE),"Not Mapped")))))</f>
        <v>BLUE MOON</v>
      </c>
      <c r="S539" t="str">
        <f>IF($B539="","",IFERROR(VLOOKUP(VALUE($B539),'Customers Table (Enc)'!$A:$I,9,FALSE),"Not Found"))</f>
        <v>Passaic</v>
      </c>
      <c r="T539" t="str">
        <f t="shared" si="32"/>
        <v>PASSAIC</v>
      </c>
      <c r="U539" t="str">
        <f t="shared" si="33"/>
        <v>BLUE MOON|PASSAIC</v>
      </c>
      <c r="V539" t="str">
        <f>IF($B539="","",IF(R539="No Encompass Match","THEM",IF(R539="Not Mapped","Unable to Determine",IF(T539="SALES","Unable to Determine",IFERROR(INDEX('Master - US vs THEM'!$F:$F,MATCH(U539,'Master - US vs THEM'!$G:$G,0)),"No Territory Data")))))</f>
        <v>US</v>
      </c>
      <c r="W539" t="str">
        <f t="shared" si="34"/>
        <v>OK</v>
      </c>
      <c r="X539" t="str">
        <f t="shared" si="35"/>
        <v>US</v>
      </c>
    </row>
    <row r="540" spans="1:24" x14ac:dyDescent="0.2">
      <c r="A540">
        <v>539</v>
      </c>
      <c r="B540" t="s">
        <v>1981</v>
      </c>
      <c r="C540" t="s">
        <v>1982</v>
      </c>
      <c r="D540" t="s">
        <v>123</v>
      </c>
      <c r="E540" t="s">
        <v>1983</v>
      </c>
      <c r="F540" t="s">
        <v>325</v>
      </c>
      <c r="G540" t="s">
        <v>1984</v>
      </c>
      <c r="H540" t="s">
        <v>8</v>
      </c>
      <c r="I540" t="s">
        <v>319</v>
      </c>
      <c r="J540" t="s">
        <v>340</v>
      </c>
      <c r="K540" t="s">
        <v>154</v>
      </c>
      <c r="L540" t="s">
        <v>155</v>
      </c>
      <c r="M540">
        <v>1</v>
      </c>
      <c r="N540" t="s">
        <v>875</v>
      </c>
      <c r="O540" t="str">
        <f>IF($B540="","",IFERROR(IF(ISNUMBER(MATCH($K540,'Brand Family Territory (Enc)'!$A$2:$A$296,0)),$K540,""),""))</f>
        <v>SAMUEL ADAMS</v>
      </c>
      <c r="P540" t="str">
        <f>IF($B540="","",IFERROR(INDEX('Brand Crosswalk'!$F$2:$F$200,MATCH($K540,'Brand Crosswalk'!$A$2:$A$200,0)),"Not in Crosswalk"))</f>
        <v>Not in Crosswalk</v>
      </c>
      <c r="Q540" t="str">
        <f>IF($B540="","",IFERROR(INDEX('Brand Crosswalk'!$C$2:$C$200,MATCH($K540,'Brand Crosswalk'!$A$2:$A$200,0)),""))</f>
        <v/>
      </c>
      <c r="R540" t="str">
        <f>IF($B540="","",IF(O540&lt;&gt;"",O540,IF(P540="Mapped",Q540,IF(P540="No Encompass Match","No Encompass Match",IFERROR(VLOOKUP(IF($K540="",$J540,$K540),'Brands (Enc)'!$C$2:$D$2699,2,FALSE),"Not Mapped")))))</f>
        <v>SAMUEL ADAMS</v>
      </c>
      <c r="S540" t="str">
        <f>IF($B540="","",IFERROR(VLOOKUP(VALUE($B540),'Customers Table (Enc)'!$A:$I,9,FALSE),"Not Found"))</f>
        <v>Passaic</v>
      </c>
      <c r="T540" t="str">
        <f t="shared" si="32"/>
        <v>PASSAIC</v>
      </c>
      <c r="U540" t="str">
        <f t="shared" si="33"/>
        <v>SAMUEL ADAMS|PASSAIC</v>
      </c>
      <c r="V540" t="str">
        <f>IF($B540="","",IF(R540="No Encompass Match","THEM",IF(R540="Not Mapped","Unable to Determine",IF(T540="SALES","Unable to Determine",IFERROR(INDEX('Master - US vs THEM'!$F:$F,MATCH(U540,'Master - US vs THEM'!$G:$G,0)),"No Territory Data")))))</f>
        <v>US</v>
      </c>
      <c r="W540" t="str">
        <f t="shared" si="34"/>
        <v>OK</v>
      </c>
      <c r="X540" t="str">
        <f t="shared" si="35"/>
        <v>US</v>
      </c>
    </row>
    <row r="541" spans="1:24" x14ac:dyDescent="0.2">
      <c r="A541">
        <v>540</v>
      </c>
      <c r="B541" t="s">
        <v>1981</v>
      </c>
      <c r="C541" t="s">
        <v>1982</v>
      </c>
      <c r="D541" t="s">
        <v>123</v>
      </c>
      <c r="E541" t="s">
        <v>1983</v>
      </c>
      <c r="F541" t="s">
        <v>325</v>
      </c>
      <c r="G541" t="s">
        <v>1984</v>
      </c>
      <c r="H541" t="s">
        <v>8</v>
      </c>
      <c r="I541" t="s">
        <v>319</v>
      </c>
      <c r="J541" t="s">
        <v>535</v>
      </c>
      <c r="K541" t="s">
        <v>358</v>
      </c>
      <c r="L541" t="s">
        <v>155</v>
      </c>
      <c r="M541">
        <v>1</v>
      </c>
      <c r="N541" t="s">
        <v>875</v>
      </c>
      <c r="O541" t="str">
        <f>IF($B541="","",IFERROR(IF(ISNUMBER(MATCH($K541,'Brand Family Territory (Enc)'!$A$2:$A$296,0)),$K541,""),""))</f>
        <v/>
      </c>
      <c r="P541" t="str">
        <f>IF($B541="","",IFERROR(INDEX('Brand Crosswalk'!$F$2:$F$200,MATCH($K541,'Brand Crosswalk'!$A$2:$A$200,0)),"Not in Crosswalk"))</f>
        <v>Mapped</v>
      </c>
      <c r="Q541" t="str">
        <f>IF($B541="","",IFERROR(INDEX('Brand Crosswalk'!$C$2:$C$200,MATCH($K541,'Brand Crosswalk'!$A$2:$A$200,0)),""))</f>
        <v>Samuel Adams</v>
      </c>
      <c r="R541" t="str">
        <f>IF($B541="","",IF(O541&lt;&gt;"",O541,IF(P541="Mapped",Q541,IF(P541="No Encompass Match","No Encompass Match",IFERROR(VLOOKUP(IF($K541="",$J541,$K541),'Brands (Enc)'!$C$2:$D$2699,2,FALSE),"Not Mapped")))))</f>
        <v>Samuel Adams</v>
      </c>
      <c r="S541" t="str">
        <f>IF($B541="","",IFERROR(VLOOKUP(VALUE($B541),'Customers Table (Enc)'!$A:$I,9,FALSE),"Not Found"))</f>
        <v>Passaic</v>
      </c>
      <c r="T541" t="str">
        <f t="shared" si="32"/>
        <v>PASSAIC</v>
      </c>
      <c r="U541" t="str">
        <f t="shared" si="33"/>
        <v>Samuel Adams|PASSAIC</v>
      </c>
      <c r="V541" t="str">
        <f>IF($B541="","",IF(R541="No Encompass Match","THEM",IF(R541="Not Mapped","Unable to Determine",IF(T541="SALES","Unable to Determine",IFERROR(INDEX('Master - US vs THEM'!$F:$F,MATCH(U541,'Master - US vs THEM'!$G:$G,0)),"No Territory Data")))))</f>
        <v>US</v>
      </c>
      <c r="W541" t="str">
        <f t="shared" si="34"/>
        <v>OK</v>
      </c>
      <c r="X541" t="str">
        <f t="shared" si="35"/>
        <v>US</v>
      </c>
    </row>
    <row r="542" spans="1:24" x14ac:dyDescent="0.2">
      <c r="A542">
        <v>541</v>
      </c>
      <c r="B542" t="s">
        <v>1977</v>
      </c>
      <c r="C542" t="s">
        <v>1978</v>
      </c>
      <c r="D542" t="s">
        <v>67</v>
      </c>
      <c r="E542" t="s">
        <v>1979</v>
      </c>
      <c r="F542" t="s">
        <v>717</v>
      </c>
      <c r="G542" t="s">
        <v>1980</v>
      </c>
      <c r="H542" t="s">
        <v>8</v>
      </c>
      <c r="I542" t="s">
        <v>71</v>
      </c>
      <c r="J542" t="s">
        <v>535</v>
      </c>
      <c r="K542" t="s">
        <v>358</v>
      </c>
      <c r="L542" t="s">
        <v>155</v>
      </c>
      <c r="M542">
        <v>1</v>
      </c>
      <c r="N542" t="s">
        <v>875</v>
      </c>
      <c r="O542" t="str">
        <f>IF($B542="","",IFERROR(IF(ISNUMBER(MATCH($K542,'Brand Family Territory (Enc)'!$A$2:$A$296,0)),$K542,""),""))</f>
        <v/>
      </c>
      <c r="P542" t="str">
        <f>IF($B542="","",IFERROR(INDEX('Brand Crosswalk'!$F$2:$F$200,MATCH($K542,'Brand Crosswalk'!$A$2:$A$200,0)),"Not in Crosswalk"))</f>
        <v>Mapped</v>
      </c>
      <c r="Q542" t="str">
        <f>IF($B542="","",IFERROR(INDEX('Brand Crosswalk'!$C$2:$C$200,MATCH($K542,'Brand Crosswalk'!$A$2:$A$200,0)),""))</f>
        <v>Samuel Adams</v>
      </c>
      <c r="R542" t="str">
        <f>IF($B542="","",IF(O542&lt;&gt;"",O542,IF(P542="Mapped",Q542,IF(P542="No Encompass Match","No Encompass Match",IFERROR(VLOOKUP(IF($K542="",$J542,$K542),'Brands (Enc)'!$C$2:$D$2699,2,FALSE),"Not Mapped")))))</f>
        <v>Samuel Adams</v>
      </c>
      <c r="S542" t="str">
        <f>IF($B542="","",IFERROR(VLOOKUP(VALUE($B542),'Customers Table (Enc)'!$A:$I,9,FALSE),"Not Found"))</f>
        <v>Morris</v>
      </c>
      <c r="T542" t="str">
        <f t="shared" si="32"/>
        <v>MORRIS 1</v>
      </c>
      <c r="U542" t="str">
        <f t="shared" si="33"/>
        <v>Samuel Adams|MORRIS 1</v>
      </c>
      <c r="V542" t="str">
        <f>IF($B542="","",IF(R542="No Encompass Match","THEM",IF(R542="Not Mapped","Unable to Determine",IF(T542="SALES","Unable to Determine",IFERROR(INDEX('Master - US vs THEM'!$F:$F,MATCH(U542,'Master - US vs THEM'!$G:$G,0)),"No Territory Data")))))</f>
        <v>US</v>
      </c>
      <c r="W542" t="str">
        <f t="shared" si="34"/>
        <v>OK</v>
      </c>
      <c r="X542" t="str">
        <f t="shared" si="35"/>
        <v>US</v>
      </c>
    </row>
    <row r="543" spans="1:24" x14ac:dyDescent="0.2">
      <c r="A543">
        <v>542</v>
      </c>
      <c r="B543" t="s">
        <v>714</v>
      </c>
      <c r="C543" t="s">
        <v>715</v>
      </c>
      <c r="D543" t="s">
        <v>67</v>
      </c>
      <c r="E543" t="s">
        <v>716</v>
      </c>
      <c r="F543" t="s">
        <v>717</v>
      </c>
      <c r="G543" t="s">
        <v>718</v>
      </c>
      <c r="H543" t="s">
        <v>8</v>
      </c>
      <c r="I543" t="s">
        <v>71</v>
      </c>
      <c r="J543" t="s">
        <v>44</v>
      </c>
      <c r="K543" t="s">
        <v>44</v>
      </c>
      <c r="L543" t="s">
        <v>45</v>
      </c>
      <c r="M543">
        <v>1</v>
      </c>
      <c r="N543" t="s">
        <v>875</v>
      </c>
      <c r="O543" t="str">
        <f>IF($B543="","",IFERROR(IF(ISNUMBER(MATCH($K543,'Brand Family Territory (Enc)'!$A$2:$A$296,0)),$K543,""),""))</f>
        <v/>
      </c>
      <c r="P543" t="str">
        <f>IF($B543="","",IFERROR(INDEX('Brand Crosswalk'!$F$2:$F$200,MATCH($K543,'Brand Crosswalk'!$A$2:$A$200,0)),"Not in Crosswalk"))</f>
        <v>Mapped</v>
      </c>
      <c r="Q543" t="str">
        <f>IF($B543="","",IFERROR(INDEX('Brand Crosswalk'!$C$2:$C$200,MATCH($K543,'Brand Crosswalk'!$A$2:$A$200,0)),""))</f>
        <v>Dg Yuengling Inc</v>
      </c>
      <c r="R543" t="str">
        <f>IF($B543="","",IF(O543&lt;&gt;"",O543,IF(P543="Mapped",Q543,IF(P543="No Encompass Match","No Encompass Match",IFERROR(VLOOKUP(IF($K543="",$J543,$K543),'Brands (Enc)'!$C$2:$D$2699,2,FALSE),"Not Mapped")))))</f>
        <v>Dg Yuengling Inc</v>
      </c>
      <c r="S543" t="str">
        <f>IF($B543="","",IFERROR(VLOOKUP(VALUE($B543),'Customers Table (Enc)'!$A:$I,9,FALSE),"Not Found"))</f>
        <v>Morris</v>
      </c>
      <c r="T543" t="str">
        <f t="shared" si="32"/>
        <v>MORRIS 1</v>
      </c>
      <c r="U543" t="str">
        <f t="shared" si="33"/>
        <v>Dg Yuengling Inc|MORRIS 1</v>
      </c>
      <c r="V543" t="str">
        <f>IF($B543="","",IF(R543="No Encompass Match","THEM",IF(R543="Not Mapped","Unable to Determine",IF(T543="SALES","Unable to Determine",IFERROR(INDEX('Master - US vs THEM'!$F:$F,MATCH(U543,'Master - US vs THEM'!$G:$G,0)),"No Territory Data")))))</f>
        <v>US</v>
      </c>
      <c r="W543" t="str">
        <f t="shared" si="34"/>
        <v>OK</v>
      </c>
      <c r="X543" t="str">
        <f t="shared" si="35"/>
        <v>US</v>
      </c>
    </row>
    <row r="544" spans="1:24" x14ac:dyDescent="0.2">
      <c r="A544">
        <v>543</v>
      </c>
      <c r="B544" t="s">
        <v>714</v>
      </c>
      <c r="C544" t="s">
        <v>715</v>
      </c>
      <c r="D544" t="s">
        <v>67</v>
      </c>
      <c r="E544" t="s">
        <v>716</v>
      </c>
      <c r="F544" t="s">
        <v>717</v>
      </c>
      <c r="G544" t="s">
        <v>718</v>
      </c>
      <c r="H544" t="s">
        <v>8</v>
      </c>
      <c r="I544" t="s">
        <v>71</v>
      </c>
      <c r="J544" t="s">
        <v>142</v>
      </c>
      <c r="K544" t="s">
        <v>143</v>
      </c>
      <c r="L544" t="s">
        <v>141</v>
      </c>
      <c r="M544">
        <v>1</v>
      </c>
      <c r="N544" t="s">
        <v>875</v>
      </c>
      <c r="O544" t="str">
        <f>IF($B544="","",IFERROR(IF(ISNUMBER(MATCH($K544,'Brand Family Territory (Enc)'!$A$2:$A$296,0)),$K544,""),""))</f>
        <v/>
      </c>
      <c r="P544" t="str">
        <f>IF($B544="","",IFERROR(INDEX('Brand Crosswalk'!$F$2:$F$200,MATCH($K544,'Brand Crosswalk'!$A$2:$A$200,0)),"Not in Crosswalk"))</f>
        <v>Mapped</v>
      </c>
      <c r="Q544" t="str">
        <f>IF($B544="","",IFERROR(INDEX('Brand Crosswalk'!$C$2:$C$200,MATCH($K544,'Brand Crosswalk'!$A$2:$A$200,0)),""))</f>
        <v>Lite</v>
      </c>
      <c r="R544" t="str">
        <f>IF($B544="","",IF(O544&lt;&gt;"",O544,IF(P544="Mapped",Q544,IF(P544="No Encompass Match","No Encompass Match",IFERROR(VLOOKUP(IF($K544="",$J544,$K544),'Brands (Enc)'!$C$2:$D$2699,2,FALSE),"Not Mapped")))))</f>
        <v>Lite</v>
      </c>
      <c r="S544" t="str">
        <f>IF($B544="","",IFERROR(VLOOKUP(VALUE($B544),'Customers Table (Enc)'!$A:$I,9,FALSE),"Not Found"))</f>
        <v>Morris</v>
      </c>
      <c r="T544" t="str">
        <f t="shared" si="32"/>
        <v>MORRIS 1</v>
      </c>
      <c r="U544" t="str">
        <f t="shared" si="33"/>
        <v>Lite|MORRIS 1</v>
      </c>
      <c r="V544" t="str">
        <f>IF($B544="","",IF(R544="No Encompass Match","THEM",IF(R544="Not Mapped","Unable to Determine",IF(T544="SALES","Unable to Determine",IFERROR(INDEX('Master - US vs THEM'!$F:$F,MATCH(U544,'Master - US vs THEM'!$G:$G,0)),"No Territory Data")))))</f>
        <v>US</v>
      </c>
      <c r="W544" t="str">
        <f t="shared" si="34"/>
        <v>OK</v>
      </c>
      <c r="X544" t="str">
        <f t="shared" si="35"/>
        <v>US</v>
      </c>
    </row>
    <row r="545" spans="1:24" x14ac:dyDescent="0.2">
      <c r="A545">
        <v>544</v>
      </c>
      <c r="B545" t="s">
        <v>714</v>
      </c>
      <c r="C545" t="s">
        <v>715</v>
      </c>
      <c r="D545" t="s">
        <v>67</v>
      </c>
      <c r="E545" t="s">
        <v>716</v>
      </c>
      <c r="F545" t="s">
        <v>717</v>
      </c>
      <c r="G545" t="s">
        <v>718</v>
      </c>
      <c r="H545" t="s">
        <v>8</v>
      </c>
      <c r="I545" t="s">
        <v>71</v>
      </c>
      <c r="J545" t="s">
        <v>165</v>
      </c>
      <c r="K545" t="s">
        <v>166</v>
      </c>
      <c r="L545" t="s">
        <v>141</v>
      </c>
      <c r="M545">
        <v>1</v>
      </c>
      <c r="N545" t="s">
        <v>875</v>
      </c>
      <c r="O545" t="str">
        <f>IF($B545="","",IFERROR(IF(ISNUMBER(MATCH($K545,'Brand Family Territory (Enc)'!$A$2:$A$296,0)),$K545,""),""))</f>
        <v>BLUE MOON</v>
      </c>
      <c r="P545" t="str">
        <f>IF($B545="","",IFERROR(INDEX('Brand Crosswalk'!$F$2:$F$200,MATCH($K545,'Brand Crosswalk'!$A$2:$A$200,0)),"Not in Crosswalk"))</f>
        <v>Not in Crosswalk</v>
      </c>
      <c r="Q545" t="str">
        <f>IF($B545="","",IFERROR(INDEX('Brand Crosswalk'!$C$2:$C$200,MATCH($K545,'Brand Crosswalk'!$A$2:$A$200,0)),""))</f>
        <v/>
      </c>
      <c r="R545" t="str">
        <f>IF($B545="","",IF(O545&lt;&gt;"",O545,IF(P545="Mapped",Q545,IF(P545="No Encompass Match","No Encompass Match",IFERROR(VLOOKUP(IF($K545="",$J545,$K545),'Brands (Enc)'!$C$2:$D$2699,2,FALSE),"Not Mapped")))))</f>
        <v>BLUE MOON</v>
      </c>
      <c r="S545" t="str">
        <f>IF($B545="","",IFERROR(VLOOKUP(VALUE($B545),'Customers Table (Enc)'!$A:$I,9,FALSE),"Not Found"))</f>
        <v>Morris</v>
      </c>
      <c r="T545" t="str">
        <f t="shared" si="32"/>
        <v>MORRIS 1</v>
      </c>
      <c r="U545" t="str">
        <f t="shared" si="33"/>
        <v>BLUE MOON|MORRIS 1</v>
      </c>
      <c r="V545" t="str">
        <f>IF($B545="","",IF(R545="No Encompass Match","THEM",IF(R545="Not Mapped","Unable to Determine",IF(T545="SALES","Unable to Determine",IFERROR(INDEX('Master - US vs THEM'!$F:$F,MATCH(U545,'Master - US vs THEM'!$G:$G,0)),"No Territory Data")))))</f>
        <v>US</v>
      </c>
      <c r="W545" t="str">
        <f t="shared" si="34"/>
        <v>OK</v>
      </c>
      <c r="X545" t="str">
        <f t="shared" si="35"/>
        <v>US</v>
      </c>
    </row>
    <row r="546" spans="1:24" x14ac:dyDescent="0.2">
      <c r="A546">
        <v>545</v>
      </c>
      <c r="B546" t="s">
        <v>714</v>
      </c>
      <c r="C546" t="s">
        <v>715</v>
      </c>
      <c r="D546" t="s">
        <v>67</v>
      </c>
      <c r="E546" t="s">
        <v>716</v>
      </c>
      <c r="F546" t="s">
        <v>717</v>
      </c>
      <c r="G546" t="s">
        <v>718</v>
      </c>
      <c r="H546" t="s">
        <v>8</v>
      </c>
      <c r="I546" t="s">
        <v>71</v>
      </c>
      <c r="J546" t="s">
        <v>535</v>
      </c>
      <c r="K546" t="s">
        <v>358</v>
      </c>
      <c r="L546" t="s">
        <v>155</v>
      </c>
      <c r="M546">
        <v>1</v>
      </c>
      <c r="N546" t="s">
        <v>875</v>
      </c>
      <c r="O546" t="str">
        <f>IF($B546="","",IFERROR(IF(ISNUMBER(MATCH($K546,'Brand Family Territory (Enc)'!$A$2:$A$296,0)),$K546,""),""))</f>
        <v/>
      </c>
      <c r="P546" t="str">
        <f>IF($B546="","",IFERROR(INDEX('Brand Crosswalk'!$F$2:$F$200,MATCH($K546,'Brand Crosswalk'!$A$2:$A$200,0)),"Not in Crosswalk"))</f>
        <v>Mapped</v>
      </c>
      <c r="Q546" t="str">
        <f>IF($B546="","",IFERROR(INDEX('Brand Crosswalk'!$C$2:$C$200,MATCH($K546,'Brand Crosswalk'!$A$2:$A$200,0)),""))</f>
        <v>Samuel Adams</v>
      </c>
      <c r="R546" t="str">
        <f>IF($B546="","",IF(O546&lt;&gt;"",O546,IF(P546="Mapped",Q546,IF(P546="No Encompass Match","No Encompass Match",IFERROR(VLOOKUP(IF($K546="",$J546,$K546),'Brands (Enc)'!$C$2:$D$2699,2,FALSE),"Not Mapped")))))</f>
        <v>Samuel Adams</v>
      </c>
      <c r="S546" t="str">
        <f>IF($B546="","",IFERROR(VLOOKUP(VALUE($B546),'Customers Table (Enc)'!$A:$I,9,FALSE),"Not Found"))</f>
        <v>Morris</v>
      </c>
      <c r="T546" t="str">
        <f t="shared" si="32"/>
        <v>MORRIS 1</v>
      </c>
      <c r="U546" t="str">
        <f t="shared" si="33"/>
        <v>Samuel Adams|MORRIS 1</v>
      </c>
      <c r="V546" t="str">
        <f>IF($B546="","",IF(R546="No Encompass Match","THEM",IF(R546="Not Mapped","Unable to Determine",IF(T546="SALES","Unable to Determine",IFERROR(INDEX('Master - US vs THEM'!$F:$F,MATCH(U546,'Master - US vs THEM'!$G:$G,0)),"No Territory Data")))))</f>
        <v>US</v>
      </c>
      <c r="W546" t="str">
        <f t="shared" si="34"/>
        <v>OK</v>
      </c>
      <c r="X546" t="str">
        <f t="shared" si="35"/>
        <v>US</v>
      </c>
    </row>
    <row r="547" spans="1:24" x14ac:dyDescent="0.2">
      <c r="A547">
        <v>546</v>
      </c>
      <c r="B547" t="s">
        <v>714</v>
      </c>
      <c r="C547" t="s">
        <v>715</v>
      </c>
      <c r="D547" t="s">
        <v>67</v>
      </c>
      <c r="E547" t="s">
        <v>716</v>
      </c>
      <c r="F547" t="s">
        <v>717</v>
      </c>
      <c r="G547" t="s">
        <v>718</v>
      </c>
      <c r="H547" t="s">
        <v>8</v>
      </c>
      <c r="I547" t="s">
        <v>71</v>
      </c>
      <c r="J547" t="s">
        <v>235</v>
      </c>
      <c r="K547" t="s">
        <v>236</v>
      </c>
      <c r="L547" t="s">
        <v>141</v>
      </c>
      <c r="M547">
        <v>1</v>
      </c>
      <c r="N547" t="s">
        <v>875</v>
      </c>
      <c r="O547" t="str">
        <f>IF($B547="","",IFERROR(IF(ISNUMBER(MATCH($K547,'Brand Family Territory (Enc)'!$A$2:$A$296,0)),$K547,""),""))</f>
        <v/>
      </c>
      <c r="P547" t="str">
        <f>IF($B547="","",IFERROR(INDEX('Brand Crosswalk'!$F$2:$F$200,MATCH($K547,'Brand Crosswalk'!$A$2:$A$200,0)),"Not in Crosswalk"))</f>
        <v>Mapped</v>
      </c>
      <c r="Q547" t="str">
        <f>IF($B547="","",IFERROR(INDEX('Brand Crosswalk'!$C$2:$C$200,MATCH($K547,'Brand Crosswalk'!$A$2:$A$200,0)),""))</f>
        <v>Leinenkugel</v>
      </c>
      <c r="R547" t="str">
        <f>IF($B547="","",IF(O547&lt;&gt;"",O547,IF(P547="Mapped",Q547,IF(P547="No Encompass Match","No Encompass Match",IFERROR(VLOOKUP(IF($K547="",$J547,$K547),'Brands (Enc)'!$C$2:$D$2699,2,FALSE),"Not Mapped")))))</f>
        <v>Leinenkugel</v>
      </c>
      <c r="S547" t="str">
        <f>IF($B547="","",IFERROR(VLOOKUP(VALUE($B547),'Customers Table (Enc)'!$A:$I,9,FALSE),"Not Found"))</f>
        <v>Morris</v>
      </c>
      <c r="T547" t="str">
        <f t="shared" si="32"/>
        <v>MORRIS 1</v>
      </c>
      <c r="U547" t="str">
        <f t="shared" si="33"/>
        <v>Leinenkugel|MORRIS 1</v>
      </c>
      <c r="V547" t="str">
        <f>IF($B547="","",IF(R547="No Encompass Match","THEM",IF(R547="Not Mapped","Unable to Determine",IF(T547="SALES","Unable to Determine",IFERROR(INDEX('Master - US vs THEM'!$F:$F,MATCH(U547,'Master - US vs THEM'!$G:$G,0)),"No Territory Data")))))</f>
        <v>US</v>
      </c>
      <c r="W547" t="str">
        <f t="shared" si="34"/>
        <v>OK</v>
      </c>
      <c r="X547" t="str">
        <f t="shared" si="35"/>
        <v>US</v>
      </c>
    </row>
    <row r="548" spans="1:24" x14ac:dyDescent="0.2">
      <c r="A548">
        <v>547</v>
      </c>
      <c r="B548" t="s">
        <v>714</v>
      </c>
      <c r="C548" t="s">
        <v>715</v>
      </c>
      <c r="D548" t="s">
        <v>67</v>
      </c>
      <c r="E548" t="s">
        <v>716</v>
      </c>
      <c r="F548" t="s">
        <v>717</v>
      </c>
      <c r="G548" t="s">
        <v>718</v>
      </c>
      <c r="H548" t="s">
        <v>8</v>
      </c>
      <c r="I548" t="s">
        <v>71</v>
      </c>
      <c r="J548" t="s">
        <v>541</v>
      </c>
      <c r="K548" t="s">
        <v>542</v>
      </c>
      <c r="L548" t="s">
        <v>543</v>
      </c>
      <c r="M548">
        <v>1</v>
      </c>
      <c r="N548" t="s">
        <v>21</v>
      </c>
      <c r="O548" t="str">
        <f>IF($B548="","",IFERROR(IF(ISNUMBER(MATCH($K548,'Brand Family Territory (Enc)'!$A$2:$A$296,0)),$K548,""),""))</f>
        <v/>
      </c>
      <c r="P548" t="str">
        <f>IF($B548="","",IFERROR(INDEX('Brand Crosswalk'!$F$2:$F$200,MATCH($K548,'Brand Crosswalk'!$A$2:$A$200,0)),"Not in Crosswalk"))</f>
        <v>Mapped</v>
      </c>
      <c r="Q548" t="str">
        <f>IF($B548="","",IFERROR(INDEX('Brand Crosswalk'!$C$2:$C$200,MATCH($K548,'Brand Crosswalk'!$A$2:$A$200,0)),""))</f>
        <v>Garage Beer</v>
      </c>
      <c r="R548" t="str">
        <f>IF($B548="","",IF(O548&lt;&gt;"",O548,IF(P548="Mapped",Q548,IF(P548="No Encompass Match","No Encompass Match",IFERROR(VLOOKUP(IF($K548="",$J548,$K548),'Brands (Enc)'!$C$2:$D$2699,2,FALSE),"Not Mapped")))))</f>
        <v>Garage Beer</v>
      </c>
      <c r="S548" t="str">
        <f>IF($B548="","",IFERROR(VLOOKUP(VALUE($B548),'Customers Table (Enc)'!$A:$I,9,FALSE),"Not Found"))</f>
        <v>Morris</v>
      </c>
      <c r="T548" t="str">
        <f t="shared" si="32"/>
        <v>MORRIS 1</v>
      </c>
      <c r="U548" t="str">
        <f t="shared" si="33"/>
        <v>Garage Beer|MORRIS 1</v>
      </c>
      <c r="V548" t="str">
        <f>IF($B548="","",IF(R548="No Encompass Match","THEM",IF(R548="Not Mapped","Unable to Determine",IF(T548="SALES","Unable to Determine",IFERROR(INDEX('Master - US vs THEM'!$F:$F,MATCH(U548,'Master - US vs THEM'!$G:$G,0)),"No Territory Data")))))</f>
        <v>US</v>
      </c>
      <c r="W548" t="str">
        <f t="shared" si="34"/>
        <v>MISMATCH</v>
      </c>
      <c r="X548" t="str">
        <f t="shared" si="35"/>
        <v>US</v>
      </c>
    </row>
    <row r="549" spans="1:24" x14ac:dyDescent="0.2">
      <c r="A549">
        <v>548</v>
      </c>
      <c r="B549" t="s">
        <v>714</v>
      </c>
      <c r="C549" t="s">
        <v>715</v>
      </c>
      <c r="D549" t="s">
        <v>67</v>
      </c>
      <c r="E549" t="s">
        <v>716</v>
      </c>
      <c r="F549" t="s">
        <v>717</v>
      </c>
      <c r="G549" t="s">
        <v>718</v>
      </c>
      <c r="H549" t="s">
        <v>8</v>
      </c>
      <c r="I549" t="s">
        <v>71</v>
      </c>
      <c r="J549" t="s">
        <v>1607</v>
      </c>
      <c r="K549" t="s">
        <v>209</v>
      </c>
      <c r="L549" t="s">
        <v>210</v>
      </c>
      <c r="M549">
        <v>1</v>
      </c>
      <c r="N549" t="s">
        <v>875</v>
      </c>
      <c r="O549" t="str">
        <f>IF($B549="","",IFERROR(IF(ISNUMBER(MATCH($K549,'Brand Family Territory (Enc)'!$A$2:$A$296,0)),$K549,""),""))</f>
        <v/>
      </c>
      <c r="P549" t="str">
        <f>IF($B549="","",IFERROR(INDEX('Brand Crosswalk'!$F$2:$F$200,MATCH($K549,'Brand Crosswalk'!$A$2:$A$200,0)),"Not in Crosswalk"))</f>
        <v>Mapped</v>
      </c>
      <c r="Q549" t="str">
        <f>IF($B549="","",IFERROR(INDEX('Brand Crosswalk'!$C$2:$C$200,MATCH($K549,'Brand Crosswalk'!$A$2:$A$200,0)),""))</f>
        <v>Cape May</v>
      </c>
      <c r="R549" t="str">
        <f>IF($B549="","",IF(O549&lt;&gt;"",O549,IF(P549="Mapped",Q549,IF(P549="No Encompass Match","No Encompass Match",IFERROR(VLOOKUP(IF($K549="",$J549,$K549),'Brands (Enc)'!$C$2:$D$2699,2,FALSE),"Not Mapped")))))</f>
        <v>Cape May</v>
      </c>
      <c r="S549" t="str">
        <f>IF($B549="","",IFERROR(VLOOKUP(VALUE($B549),'Customers Table (Enc)'!$A:$I,9,FALSE),"Not Found"))</f>
        <v>Morris</v>
      </c>
      <c r="T549" t="str">
        <f t="shared" si="32"/>
        <v>MORRIS 1</v>
      </c>
      <c r="U549" t="str">
        <f t="shared" si="33"/>
        <v>Cape May|MORRIS 1</v>
      </c>
      <c r="V549" t="str">
        <f>IF($B549="","",IF(R549="No Encompass Match","THEM",IF(R549="Not Mapped","Unable to Determine",IF(T549="SALES","Unable to Determine",IFERROR(INDEX('Master - US vs THEM'!$F:$F,MATCH(U549,'Master - US vs THEM'!$G:$G,0)),"No Territory Data")))))</f>
        <v>US</v>
      </c>
      <c r="W549" t="str">
        <f t="shared" si="34"/>
        <v>OK</v>
      </c>
      <c r="X549" t="str">
        <f t="shared" si="35"/>
        <v>US</v>
      </c>
    </row>
    <row r="550" spans="1:24" x14ac:dyDescent="0.2">
      <c r="A550">
        <v>549</v>
      </c>
      <c r="B550" t="s">
        <v>1973</v>
      </c>
      <c r="C550" t="s">
        <v>1974</v>
      </c>
      <c r="D550" t="s">
        <v>123</v>
      </c>
      <c r="E550" t="s">
        <v>1975</v>
      </c>
      <c r="F550" t="s">
        <v>325</v>
      </c>
      <c r="G550" t="s">
        <v>1976</v>
      </c>
      <c r="H550" t="s">
        <v>8</v>
      </c>
      <c r="I550" t="s">
        <v>319</v>
      </c>
      <c r="J550" t="s">
        <v>144</v>
      </c>
      <c r="K550" t="s">
        <v>145</v>
      </c>
      <c r="L550" t="s">
        <v>141</v>
      </c>
      <c r="M550">
        <v>1</v>
      </c>
      <c r="N550" t="s">
        <v>875</v>
      </c>
      <c r="O550" t="str">
        <f>IF($B550="","",IFERROR(IF(ISNUMBER(MATCH($K550,'Brand Family Territory (Enc)'!$A$2:$A$296,0)),$K550,""),""))</f>
        <v>COORS LIGHT</v>
      </c>
      <c r="P550" t="str">
        <f>IF($B550="","",IFERROR(INDEX('Brand Crosswalk'!$F$2:$F$200,MATCH($K550,'Brand Crosswalk'!$A$2:$A$200,0)),"Not in Crosswalk"))</f>
        <v>Not in Crosswalk</v>
      </c>
      <c r="Q550" t="str">
        <f>IF($B550="","",IFERROR(INDEX('Brand Crosswalk'!$C$2:$C$200,MATCH($K550,'Brand Crosswalk'!$A$2:$A$200,0)),""))</f>
        <v/>
      </c>
      <c r="R550" t="str">
        <f>IF($B550="","",IF(O550&lt;&gt;"",O550,IF(P550="Mapped",Q550,IF(P550="No Encompass Match","No Encompass Match",IFERROR(VLOOKUP(IF($K550="",$J550,$K550),'Brands (Enc)'!$C$2:$D$2699,2,FALSE),"Not Mapped")))))</f>
        <v>COORS LIGHT</v>
      </c>
      <c r="S550" t="str">
        <f>IF($B550="","",IFERROR(VLOOKUP(VALUE($B550),'Customers Table (Enc)'!$A:$I,9,FALSE),"Not Found"))</f>
        <v>Passaic</v>
      </c>
      <c r="T550" t="str">
        <f t="shared" si="32"/>
        <v>PASSAIC</v>
      </c>
      <c r="U550" t="str">
        <f t="shared" si="33"/>
        <v>COORS LIGHT|PASSAIC</v>
      </c>
      <c r="V550" t="str">
        <f>IF($B550="","",IF(R550="No Encompass Match","THEM",IF(R550="Not Mapped","Unable to Determine",IF(T550="SALES","Unable to Determine",IFERROR(INDEX('Master - US vs THEM'!$F:$F,MATCH(U550,'Master - US vs THEM'!$G:$G,0)),"No Territory Data")))))</f>
        <v>US</v>
      </c>
      <c r="W550" t="str">
        <f t="shared" si="34"/>
        <v>OK</v>
      </c>
      <c r="X550" t="str">
        <f t="shared" si="35"/>
        <v>US</v>
      </c>
    </row>
    <row r="551" spans="1:24" x14ac:dyDescent="0.2">
      <c r="A551">
        <v>550</v>
      </c>
      <c r="B551" t="s">
        <v>1973</v>
      </c>
      <c r="C551" t="s">
        <v>1974</v>
      </c>
      <c r="D551" t="s">
        <v>123</v>
      </c>
      <c r="E551" t="s">
        <v>1975</v>
      </c>
      <c r="F551" t="s">
        <v>325</v>
      </c>
      <c r="G551" t="s">
        <v>1976</v>
      </c>
      <c r="H551" t="s">
        <v>8</v>
      </c>
      <c r="I551" t="s">
        <v>319</v>
      </c>
      <c r="J551" t="s">
        <v>44</v>
      </c>
      <c r="K551" t="s">
        <v>44</v>
      </c>
      <c r="L551" t="s">
        <v>45</v>
      </c>
      <c r="M551">
        <v>1</v>
      </c>
      <c r="N551" t="s">
        <v>875</v>
      </c>
      <c r="O551" t="str">
        <f>IF($B551="","",IFERROR(IF(ISNUMBER(MATCH($K551,'Brand Family Territory (Enc)'!$A$2:$A$296,0)),$K551,""),""))</f>
        <v/>
      </c>
      <c r="P551" t="str">
        <f>IF($B551="","",IFERROR(INDEX('Brand Crosswalk'!$F$2:$F$200,MATCH($K551,'Brand Crosswalk'!$A$2:$A$200,0)),"Not in Crosswalk"))</f>
        <v>Mapped</v>
      </c>
      <c r="Q551" t="str">
        <f>IF($B551="","",IFERROR(INDEX('Brand Crosswalk'!$C$2:$C$200,MATCH($K551,'Brand Crosswalk'!$A$2:$A$200,0)),""))</f>
        <v>Dg Yuengling Inc</v>
      </c>
      <c r="R551" t="str">
        <f>IF($B551="","",IF(O551&lt;&gt;"",O551,IF(P551="Mapped",Q551,IF(P551="No Encompass Match","No Encompass Match",IFERROR(VLOOKUP(IF($K551="",$J551,$K551),'Brands (Enc)'!$C$2:$D$2699,2,FALSE),"Not Mapped")))))</f>
        <v>Dg Yuengling Inc</v>
      </c>
      <c r="S551" t="str">
        <f>IF($B551="","",IFERROR(VLOOKUP(VALUE($B551),'Customers Table (Enc)'!$A:$I,9,FALSE),"Not Found"))</f>
        <v>Passaic</v>
      </c>
      <c r="T551" t="str">
        <f t="shared" si="32"/>
        <v>PASSAIC</v>
      </c>
      <c r="U551" t="str">
        <f t="shared" si="33"/>
        <v>Dg Yuengling Inc|PASSAIC</v>
      </c>
      <c r="V551" t="str">
        <f>IF($B551="","",IF(R551="No Encompass Match","THEM",IF(R551="Not Mapped","Unable to Determine",IF(T551="SALES","Unable to Determine",IFERROR(INDEX('Master - US vs THEM'!$F:$F,MATCH(U551,'Master - US vs THEM'!$G:$G,0)),"No Territory Data")))))</f>
        <v>US</v>
      </c>
      <c r="W551" t="str">
        <f t="shared" si="34"/>
        <v>OK</v>
      </c>
      <c r="X551" t="str">
        <f t="shared" si="35"/>
        <v>US</v>
      </c>
    </row>
    <row r="552" spans="1:24" x14ac:dyDescent="0.2">
      <c r="A552">
        <v>551</v>
      </c>
      <c r="B552" t="s">
        <v>1973</v>
      </c>
      <c r="C552" t="s">
        <v>1974</v>
      </c>
      <c r="D552" t="s">
        <v>123</v>
      </c>
      <c r="E552" t="s">
        <v>1975</v>
      </c>
      <c r="F552" t="s">
        <v>325</v>
      </c>
      <c r="G552" t="s">
        <v>1976</v>
      </c>
      <c r="H552" t="s">
        <v>8</v>
      </c>
      <c r="I552" t="s">
        <v>319</v>
      </c>
      <c r="J552" t="s">
        <v>20</v>
      </c>
      <c r="K552" t="s">
        <v>20</v>
      </c>
      <c r="L552" t="s">
        <v>20</v>
      </c>
      <c r="M552">
        <v>1</v>
      </c>
      <c r="N552" t="s">
        <v>875</v>
      </c>
      <c r="O552" t="str">
        <f>IF($B552="","",IFERROR(IF(ISNUMBER(MATCH($K552,'Brand Family Territory (Enc)'!$A$2:$A$296,0)),$K552,""),""))</f>
        <v/>
      </c>
      <c r="P552" t="str">
        <f>IF($B552="","",IFERROR(INDEX('Brand Crosswalk'!$F$2:$F$200,MATCH($K552,'Brand Crosswalk'!$A$2:$A$200,0)),"Not in Crosswalk"))</f>
        <v>Mapped</v>
      </c>
      <c r="Q552" t="str">
        <f>IF($B552="","",IFERROR(INDEX('Brand Crosswalk'!$C$2:$C$200,MATCH($K552,'Brand Crosswalk'!$A$2:$A$200,0)),""))</f>
        <v>Heineken USA</v>
      </c>
      <c r="R552" t="str">
        <f>IF($B552="","",IF(O552&lt;&gt;"",O552,IF(P552="Mapped",Q552,IF(P552="No Encompass Match","No Encompass Match",IFERROR(VLOOKUP(IF($K552="",$J552,$K552),'Brands (Enc)'!$C$2:$D$2699,2,FALSE),"Not Mapped")))))</f>
        <v>Heineken USA</v>
      </c>
      <c r="S552" t="str">
        <f>IF($B552="","",IFERROR(VLOOKUP(VALUE($B552),'Customers Table (Enc)'!$A:$I,9,FALSE),"Not Found"))</f>
        <v>Passaic</v>
      </c>
      <c r="T552" t="str">
        <f t="shared" si="32"/>
        <v>PASSAIC</v>
      </c>
      <c r="U552" t="str">
        <f t="shared" si="33"/>
        <v>Heineken USA|PASSAIC</v>
      </c>
      <c r="V552" t="str">
        <f>IF($B552="","",IF(R552="No Encompass Match","THEM",IF(R552="Not Mapped","Unable to Determine",IF(T552="SALES","Unable to Determine",IFERROR(INDEX('Master - US vs THEM'!$F:$F,MATCH(U552,'Master - US vs THEM'!$G:$G,0)),"No Territory Data")))))</f>
        <v>US</v>
      </c>
      <c r="W552" t="str">
        <f t="shared" si="34"/>
        <v>OK</v>
      </c>
      <c r="X552" t="str">
        <f t="shared" si="35"/>
        <v>US</v>
      </c>
    </row>
    <row r="553" spans="1:24" x14ac:dyDescent="0.2">
      <c r="A553">
        <v>552</v>
      </c>
      <c r="B553" t="s">
        <v>1973</v>
      </c>
      <c r="C553" t="s">
        <v>1974</v>
      </c>
      <c r="D553" t="s">
        <v>123</v>
      </c>
      <c r="E553" t="s">
        <v>1975</v>
      </c>
      <c r="F553" t="s">
        <v>325</v>
      </c>
      <c r="G553" t="s">
        <v>1976</v>
      </c>
      <c r="H553" t="s">
        <v>8</v>
      </c>
      <c r="I553" t="s">
        <v>319</v>
      </c>
      <c r="J553" t="s">
        <v>181</v>
      </c>
      <c r="K553" t="s">
        <v>182</v>
      </c>
      <c r="L553" t="s">
        <v>24</v>
      </c>
      <c r="M553">
        <v>1</v>
      </c>
      <c r="N553" t="s">
        <v>875</v>
      </c>
      <c r="O553" t="str">
        <f>IF($B553="","",IFERROR(IF(ISNUMBER(MATCH($K553,'Brand Family Territory (Enc)'!$A$2:$A$296,0)),$K553,""),""))</f>
        <v/>
      </c>
      <c r="P553" t="str">
        <f>IF($B553="","",IFERROR(INDEX('Brand Crosswalk'!$F$2:$F$200,MATCH($K553,'Brand Crosswalk'!$A$2:$A$200,0)),"Not in Crosswalk"))</f>
        <v>Mapped</v>
      </c>
      <c r="Q553" t="str">
        <f>IF($B553="","",IFERROR(INDEX('Brand Crosswalk'!$C$2:$C$200,MATCH($K553,'Brand Crosswalk'!$A$2:$A$200,0)),""))</f>
        <v>Modelo Especial</v>
      </c>
      <c r="R553" t="str">
        <f>IF($B553="","",IF(O553&lt;&gt;"",O553,IF(P553="Mapped",Q553,IF(P553="No Encompass Match","No Encompass Match",IFERROR(VLOOKUP(IF($K553="",$J553,$K553),'Brands (Enc)'!$C$2:$D$2699,2,FALSE),"Not Mapped")))))</f>
        <v>Modelo Especial</v>
      </c>
      <c r="S553" t="str">
        <f>IF($B553="","",IFERROR(VLOOKUP(VALUE($B553),'Customers Table (Enc)'!$A:$I,9,FALSE),"Not Found"))</f>
        <v>Passaic</v>
      </c>
      <c r="T553" t="str">
        <f t="shared" si="32"/>
        <v>PASSAIC</v>
      </c>
      <c r="U553" t="str">
        <f t="shared" si="33"/>
        <v>Modelo Especial|PASSAIC</v>
      </c>
      <c r="V553" t="str">
        <f>IF($B553="","",IF(R553="No Encompass Match","THEM",IF(R553="Not Mapped","Unable to Determine",IF(T553="SALES","Unable to Determine",IFERROR(INDEX('Master - US vs THEM'!$F:$F,MATCH(U553,'Master - US vs THEM'!$G:$G,0)),"No Territory Data")))))</f>
        <v>US</v>
      </c>
      <c r="W553" t="str">
        <f t="shared" si="34"/>
        <v>OK</v>
      </c>
      <c r="X553" t="str">
        <f t="shared" si="35"/>
        <v>US</v>
      </c>
    </row>
    <row r="554" spans="1:24" x14ac:dyDescent="0.2">
      <c r="A554">
        <v>553</v>
      </c>
      <c r="B554" t="s">
        <v>1973</v>
      </c>
      <c r="C554" t="s">
        <v>1974</v>
      </c>
      <c r="D554" t="s">
        <v>123</v>
      </c>
      <c r="E554" t="s">
        <v>1975</v>
      </c>
      <c r="F554" t="s">
        <v>325</v>
      </c>
      <c r="G554" t="s">
        <v>1976</v>
      </c>
      <c r="H554" t="s">
        <v>8</v>
      </c>
      <c r="I554" t="s">
        <v>319</v>
      </c>
      <c r="J554" t="s">
        <v>78</v>
      </c>
      <c r="K554" t="s">
        <v>19</v>
      </c>
      <c r="L554" t="s">
        <v>20</v>
      </c>
      <c r="M554">
        <v>1</v>
      </c>
      <c r="N554" t="s">
        <v>875</v>
      </c>
      <c r="O554" t="str">
        <f>IF($B554="","",IFERROR(IF(ISNUMBER(MATCH($K554,'Brand Family Territory (Enc)'!$A$2:$A$296,0)),$K554,""),""))</f>
        <v>DOS EQUIS</v>
      </c>
      <c r="P554" t="str">
        <f>IF($B554="","",IFERROR(INDEX('Brand Crosswalk'!$F$2:$F$200,MATCH($K554,'Brand Crosswalk'!$A$2:$A$200,0)),"Not in Crosswalk"))</f>
        <v>Not in Crosswalk</v>
      </c>
      <c r="Q554" t="str">
        <f>IF($B554="","",IFERROR(INDEX('Brand Crosswalk'!$C$2:$C$200,MATCH($K554,'Brand Crosswalk'!$A$2:$A$200,0)),""))</f>
        <v/>
      </c>
      <c r="R554" t="str">
        <f>IF($B554="","",IF(O554&lt;&gt;"",O554,IF(P554="Mapped",Q554,IF(P554="No Encompass Match","No Encompass Match",IFERROR(VLOOKUP(IF($K554="",$J554,$K554),'Brands (Enc)'!$C$2:$D$2699,2,FALSE),"Not Mapped")))))</f>
        <v>DOS EQUIS</v>
      </c>
      <c r="S554" t="str">
        <f>IF($B554="","",IFERROR(VLOOKUP(VALUE($B554),'Customers Table (Enc)'!$A:$I,9,FALSE),"Not Found"))</f>
        <v>Passaic</v>
      </c>
      <c r="T554" t="str">
        <f t="shared" si="32"/>
        <v>PASSAIC</v>
      </c>
      <c r="U554" t="str">
        <f t="shared" si="33"/>
        <v>DOS EQUIS|PASSAIC</v>
      </c>
      <c r="V554" t="str">
        <f>IF($B554="","",IF(R554="No Encompass Match","THEM",IF(R554="Not Mapped","Unable to Determine",IF(T554="SALES","Unable to Determine",IFERROR(INDEX('Master - US vs THEM'!$F:$F,MATCH(U554,'Master - US vs THEM'!$G:$G,0)),"No Territory Data")))))</f>
        <v>US</v>
      </c>
      <c r="W554" t="str">
        <f t="shared" si="34"/>
        <v>OK</v>
      </c>
      <c r="X554" t="str">
        <f t="shared" si="35"/>
        <v>US</v>
      </c>
    </row>
    <row r="555" spans="1:24" x14ac:dyDescent="0.2">
      <c r="A555">
        <v>554</v>
      </c>
      <c r="B555" t="s">
        <v>1973</v>
      </c>
      <c r="C555" t="s">
        <v>1974</v>
      </c>
      <c r="D555" t="s">
        <v>123</v>
      </c>
      <c r="E555" t="s">
        <v>1975</v>
      </c>
      <c r="F555" t="s">
        <v>325</v>
      </c>
      <c r="G555" t="s">
        <v>1976</v>
      </c>
      <c r="H555" t="s">
        <v>8</v>
      </c>
      <c r="I555" t="s">
        <v>319</v>
      </c>
      <c r="J555" t="s">
        <v>340</v>
      </c>
      <c r="K555" t="s">
        <v>154</v>
      </c>
      <c r="L555" t="s">
        <v>155</v>
      </c>
      <c r="M555">
        <v>1</v>
      </c>
      <c r="N555" t="s">
        <v>875</v>
      </c>
      <c r="O555" t="str">
        <f>IF($B555="","",IFERROR(IF(ISNUMBER(MATCH($K555,'Brand Family Territory (Enc)'!$A$2:$A$296,0)),$K555,""),""))</f>
        <v>SAMUEL ADAMS</v>
      </c>
      <c r="P555" t="str">
        <f>IF($B555="","",IFERROR(INDEX('Brand Crosswalk'!$F$2:$F$200,MATCH($K555,'Brand Crosswalk'!$A$2:$A$200,0)),"Not in Crosswalk"))</f>
        <v>Not in Crosswalk</v>
      </c>
      <c r="Q555" t="str">
        <f>IF($B555="","",IFERROR(INDEX('Brand Crosswalk'!$C$2:$C$200,MATCH($K555,'Brand Crosswalk'!$A$2:$A$200,0)),""))</f>
        <v/>
      </c>
      <c r="R555" t="str">
        <f>IF($B555="","",IF(O555&lt;&gt;"",O555,IF(P555="Mapped",Q555,IF(P555="No Encompass Match","No Encompass Match",IFERROR(VLOOKUP(IF($K555="",$J555,$K555),'Brands (Enc)'!$C$2:$D$2699,2,FALSE),"Not Mapped")))))</f>
        <v>SAMUEL ADAMS</v>
      </c>
      <c r="S555" t="str">
        <f>IF($B555="","",IFERROR(VLOOKUP(VALUE($B555),'Customers Table (Enc)'!$A:$I,9,FALSE),"Not Found"))</f>
        <v>Passaic</v>
      </c>
      <c r="T555" t="str">
        <f t="shared" si="32"/>
        <v>PASSAIC</v>
      </c>
      <c r="U555" t="str">
        <f t="shared" si="33"/>
        <v>SAMUEL ADAMS|PASSAIC</v>
      </c>
      <c r="V555" t="str">
        <f>IF($B555="","",IF(R555="No Encompass Match","THEM",IF(R555="Not Mapped","Unable to Determine",IF(T555="SALES","Unable to Determine",IFERROR(INDEX('Master - US vs THEM'!$F:$F,MATCH(U555,'Master - US vs THEM'!$G:$G,0)),"No Territory Data")))))</f>
        <v>US</v>
      </c>
      <c r="W555" t="str">
        <f t="shared" si="34"/>
        <v>OK</v>
      </c>
      <c r="X555" t="str">
        <f t="shared" si="35"/>
        <v>US</v>
      </c>
    </row>
    <row r="556" spans="1:24" x14ac:dyDescent="0.2">
      <c r="A556">
        <v>555</v>
      </c>
      <c r="B556" t="s">
        <v>1973</v>
      </c>
      <c r="C556" t="s">
        <v>1974</v>
      </c>
      <c r="D556" t="s">
        <v>123</v>
      </c>
      <c r="E556" t="s">
        <v>1975</v>
      </c>
      <c r="F556" t="s">
        <v>325</v>
      </c>
      <c r="G556" t="s">
        <v>1976</v>
      </c>
      <c r="H556" t="s">
        <v>8</v>
      </c>
      <c r="I556" t="s">
        <v>319</v>
      </c>
      <c r="J556" t="s">
        <v>165</v>
      </c>
      <c r="K556" t="s">
        <v>166</v>
      </c>
      <c r="L556" t="s">
        <v>141</v>
      </c>
      <c r="M556">
        <v>1</v>
      </c>
      <c r="N556" t="s">
        <v>875</v>
      </c>
      <c r="O556" t="str">
        <f>IF($B556="","",IFERROR(IF(ISNUMBER(MATCH($K556,'Brand Family Territory (Enc)'!$A$2:$A$296,0)),$K556,""),""))</f>
        <v>BLUE MOON</v>
      </c>
      <c r="P556" t="str">
        <f>IF($B556="","",IFERROR(INDEX('Brand Crosswalk'!$F$2:$F$200,MATCH($K556,'Brand Crosswalk'!$A$2:$A$200,0)),"Not in Crosswalk"))</f>
        <v>Not in Crosswalk</v>
      </c>
      <c r="Q556" t="str">
        <f>IF($B556="","",IFERROR(INDEX('Brand Crosswalk'!$C$2:$C$200,MATCH($K556,'Brand Crosswalk'!$A$2:$A$200,0)),""))</f>
        <v/>
      </c>
      <c r="R556" t="str">
        <f>IF($B556="","",IF(O556&lt;&gt;"",O556,IF(P556="Mapped",Q556,IF(P556="No Encompass Match","No Encompass Match",IFERROR(VLOOKUP(IF($K556="",$J556,$K556),'Brands (Enc)'!$C$2:$D$2699,2,FALSE),"Not Mapped")))))</f>
        <v>BLUE MOON</v>
      </c>
      <c r="S556" t="str">
        <f>IF($B556="","",IFERROR(VLOOKUP(VALUE($B556),'Customers Table (Enc)'!$A:$I,9,FALSE),"Not Found"))</f>
        <v>Passaic</v>
      </c>
      <c r="T556" t="str">
        <f t="shared" si="32"/>
        <v>PASSAIC</v>
      </c>
      <c r="U556" t="str">
        <f t="shared" si="33"/>
        <v>BLUE MOON|PASSAIC</v>
      </c>
      <c r="V556" t="str">
        <f>IF($B556="","",IF(R556="No Encompass Match","THEM",IF(R556="Not Mapped","Unable to Determine",IF(T556="SALES","Unable to Determine",IFERROR(INDEX('Master - US vs THEM'!$F:$F,MATCH(U556,'Master - US vs THEM'!$G:$G,0)),"No Territory Data")))))</f>
        <v>US</v>
      </c>
      <c r="W556" t="str">
        <f t="shared" si="34"/>
        <v>OK</v>
      </c>
      <c r="X556" t="str">
        <f t="shared" si="35"/>
        <v>US</v>
      </c>
    </row>
    <row r="557" spans="1:24" x14ac:dyDescent="0.2">
      <c r="A557">
        <v>556</v>
      </c>
      <c r="B557" t="s">
        <v>1969</v>
      </c>
      <c r="C557" t="s">
        <v>1970</v>
      </c>
      <c r="D557" t="s">
        <v>48</v>
      </c>
      <c r="E557" t="s">
        <v>1971</v>
      </c>
      <c r="F557" t="s">
        <v>707</v>
      </c>
      <c r="G557" t="s">
        <v>1972</v>
      </c>
      <c r="H557" t="s">
        <v>8</v>
      </c>
      <c r="I557" t="s">
        <v>367</v>
      </c>
      <c r="J557" t="s">
        <v>142</v>
      </c>
      <c r="K557" t="s">
        <v>143</v>
      </c>
      <c r="L557" t="s">
        <v>141</v>
      </c>
      <c r="M557">
        <v>2</v>
      </c>
      <c r="N557" t="s">
        <v>875</v>
      </c>
      <c r="O557" t="str">
        <f>IF($B557="","",IFERROR(IF(ISNUMBER(MATCH($K557,'Brand Family Territory (Enc)'!$A$2:$A$296,0)),$K557,""),""))</f>
        <v/>
      </c>
      <c r="P557" t="str">
        <f>IF($B557="","",IFERROR(INDEX('Brand Crosswalk'!$F$2:$F$200,MATCH($K557,'Brand Crosswalk'!$A$2:$A$200,0)),"Not in Crosswalk"))</f>
        <v>Mapped</v>
      </c>
      <c r="Q557" t="str">
        <f>IF($B557="","",IFERROR(INDEX('Brand Crosswalk'!$C$2:$C$200,MATCH($K557,'Brand Crosswalk'!$A$2:$A$200,0)),""))</f>
        <v>Lite</v>
      </c>
      <c r="R557" t="str">
        <f>IF($B557="","",IF(O557&lt;&gt;"",O557,IF(P557="Mapped",Q557,IF(P557="No Encompass Match","No Encompass Match",IFERROR(VLOOKUP(IF($K557="",$J557,$K557),'Brands (Enc)'!$C$2:$D$2699,2,FALSE),"Not Mapped")))))</f>
        <v>Lite</v>
      </c>
      <c r="S557" t="str">
        <f>IF($B557="","",IFERROR(VLOOKUP(VALUE($B557),'Customers Table (Enc)'!$A:$I,9,FALSE),"Not Found"))</f>
        <v>Bergen</v>
      </c>
      <c r="T557" t="str">
        <f t="shared" si="32"/>
        <v>BERGEN</v>
      </c>
      <c r="U557" t="str">
        <f t="shared" si="33"/>
        <v>Lite|BERGEN</v>
      </c>
      <c r="V557" t="str">
        <f>IF($B557="","",IF(R557="No Encompass Match","THEM",IF(R557="Not Mapped","Unable to Determine",IF(T557="SALES","Unable to Determine",IFERROR(INDEX('Master - US vs THEM'!$F:$F,MATCH(U557,'Master - US vs THEM'!$G:$G,0)),"No Territory Data")))))</f>
        <v>US</v>
      </c>
      <c r="W557" t="str">
        <f t="shared" si="34"/>
        <v>OK</v>
      </c>
      <c r="X557" t="str">
        <f t="shared" si="35"/>
        <v>US</v>
      </c>
    </row>
    <row r="558" spans="1:24" x14ac:dyDescent="0.2">
      <c r="A558">
        <v>557</v>
      </c>
      <c r="B558" t="s">
        <v>1969</v>
      </c>
      <c r="C558" t="s">
        <v>1970</v>
      </c>
      <c r="D558" t="s">
        <v>48</v>
      </c>
      <c r="E558" t="s">
        <v>1971</v>
      </c>
      <c r="F558" t="s">
        <v>707</v>
      </c>
      <c r="G558" t="s">
        <v>1972</v>
      </c>
      <c r="H558" t="s">
        <v>8</v>
      </c>
      <c r="I558" t="s">
        <v>367</v>
      </c>
      <c r="J558" t="s">
        <v>181</v>
      </c>
      <c r="K558" t="s">
        <v>182</v>
      </c>
      <c r="L558" t="s">
        <v>24</v>
      </c>
      <c r="M558">
        <v>1</v>
      </c>
      <c r="N558" t="s">
        <v>875</v>
      </c>
      <c r="O558" t="str">
        <f>IF($B558="","",IFERROR(IF(ISNUMBER(MATCH($K558,'Brand Family Territory (Enc)'!$A$2:$A$296,0)),$K558,""),""))</f>
        <v/>
      </c>
      <c r="P558" t="str">
        <f>IF($B558="","",IFERROR(INDEX('Brand Crosswalk'!$F$2:$F$200,MATCH($K558,'Brand Crosswalk'!$A$2:$A$200,0)),"Not in Crosswalk"))</f>
        <v>Mapped</v>
      </c>
      <c r="Q558" t="str">
        <f>IF($B558="","",IFERROR(INDEX('Brand Crosswalk'!$C$2:$C$200,MATCH($K558,'Brand Crosswalk'!$A$2:$A$200,0)),""))</f>
        <v>Modelo Especial</v>
      </c>
      <c r="R558" t="str">
        <f>IF($B558="","",IF(O558&lt;&gt;"",O558,IF(P558="Mapped",Q558,IF(P558="No Encompass Match","No Encompass Match",IFERROR(VLOOKUP(IF($K558="",$J558,$K558),'Brands (Enc)'!$C$2:$D$2699,2,FALSE),"Not Mapped")))))</f>
        <v>Modelo Especial</v>
      </c>
      <c r="S558" t="str">
        <f>IF($B558="","",IFERROR(VLOOKUP(VALUE($B558),'Customers Table (Enc)'!$A:$I,9,FALSE),"Not Found"))</f>
        <v>Bergen</v>
      </c>
      <c r="T558" t="str">
        <f t="shared" si="32"/>
        <v>BERGEN</v>
      </c>
      <c r="U558" t="str">
        <f t="shared" si="33"/>
        <v>Modelo Especial|BERGEN</v>
      </c>
      <c r="V558" t="str">
        <f>IF($B558="","",IF(R558="No Encompass Match","THEM",IF(R558="Not Mapped","Unable to Determine",IF(T558="SALES","Unable to Determine",IFERROR(INDEX('Master - US vs THEM'!$F:$F,MATCH(U558,'Master - US vs THEM'!$G:$G,0)),"No Territory Data")))))</f>
        <v>US</v>
      </c>
      <c r="W558" t="str">
        <f t="shared" si="34"/>
        <v>OK</v>
      </c>
      <c r="X558" t="str">
        <f t="shared" si="35"/>
        <v>US</v>
      </c>
    </row>
    <row r="559" spans="1:24" x14ac:dyDescent="0.2">
      <c r="A559">
        <v>558</v>
      </c>
      <c r="B559" t="s">
        <v>1969</v>
      </c>
      <c r="C559" t="s">
        <v>1970</v>
      </c>
      <c r="D559" t="s">
        <v>48</v>
      </c>
      <c r="E559" t="s">
        <v>1971</v>
      </c>
      <c r="F559" t="s">
        <v>707</v>
      </c>
      <c r="G559" t="s">
        <v>1972</v>
      </c>
      <c r="H559" t="s">
        <v>8</v>
      </c>
      <c r="I559" t="s">
        <v>367</v>
      </c>
      <c r="J559" t="s">
        <v>535</v>
      </c>
      <c r="K559" t="s">
        <v>358</v>
      </c>
      <c r="L559" t="s">
        <v>155</v>
      </c>
      <c r="M559">
        <v>2</v>
      </c>
      <c r="N559" t="s">
        <v>875</v>
      </c>
      <c r="O559" t="str">
        <f>IF($B559="","",IFERROR(IF(ISNUMBER(MATCH($K559,'Brand Family Territory (Enc)'!$A$2:$A$296,0)),$K559,""),""))</f>
        <v/>
      </c>
      <c r="P559" t="str">
        <f>IF($B559="","",IFERROR(INDEX('Brand Crosswalk'!$F$2:$F$200,MATCH($K559,'Brand Crosswalk'!$A$2:$A$200,0)),"Not in Crosswalk"))</f>
        <v>Mapped</v>
      </c>
      <c r="Q559" t="str">
        <f>IF($B559="","",IFERROR(INDEX('Brand Crosswalk'!$C$2:$C$200,MATCH($K559,'Brand Crosswalk'!$A$2:$A$200,0)),""))</f>
        <v>Samuel Adams</v>
      </c>
      <c r="R559" t="str">
        <f>IF($B559="","",IF(O559&lt;&gt;"",O559,IF(P559="Mapped",Q559,IF(P559="No Encompass Match","No Encompass Match",IFERROR(VLOOKUP(IF($K559="",$J559,$K559),'Brands (Enc)'!$C$2:$D$2699,2,FALSE),"Not Mapped")))))</f>
        <v>Samuel Adams</v>
      </c>
      <c r="S559" t="str">
        <f>IF($B559="","",IFERROR(VLOOKUP(VALUE($B559),'Customers Table (Enc)'!$A:$I,9,FALSE),"Not Found"))</f>
        <v>Bergen</v>
      </c>
      <c r="T559" t="str">
        <f t="shared" si="32"/>
        <v>BERGEN</v>
      </c>
      <c r="U559" t="str">
        <f t="shared" si="33"/>
        <v>Samuel Adams|BERGEN</v>
      </c>
      <c r="V559" t="str">
        <f>IF($B559="","",IF(R559="No Encompass Match","THEM",IF(R559="Not Mapped","Unable to Determine",IF(T559="SALES","Unable to Determine",IFERROR(INDEX('Master - US vs THEM'!$F:$F,MATCH(U559,'Master - US vs THEM'!$G:$G,0)),"No Territory Data")))))</f>
        <v>US</v>
      </c>
      <c r="W559" t="str">
        <f t="shared" si="34"/>
        <v>OK</v>
      </c>
      <c r="X559" t="str">
        <f t="shared" si="35"/>
        <v>US</v>
      </c>
    </row>
    <row r="560" spans="1:24" x14ac:dyDescent="0.2">
      <c r="A560">
        <v>559</v>
      </c>
      <c r="B560" t="s">
        <v>723</v>
      </c>
      <c r="C560" t="s">
        <v>724</v>
      </c>
      <c r="D560" t="s">
        <v>67</v>
      </c>
      <c r="E560" t="s">
        <v>725</v>
      </c>
      <c r="F560" t="s">
        <v>629</v>
      </c>
      <c r="G560" t="s">
        <v>726</v>
      </c>
      <c r="H560" t="s">
        <v>8</v>
      </c>
      <c r="I560" t="s">
        <v>713</v>
      </c>
      <c r="J560" t="s">
        <v>144</v>
      </c>
      <c r="K560" t="s">
        <v>145</v>
      </c>
      <c r="L560" t="s">
        <v>141</v>
      </c>
      <c r="M560">
        <v>1</v>
      </c>
      <c r="N560" t="s">
        <v>875</v>
      </c>
      <c r="O560" t="str">
        <f>IF($B560="","",IFERROR(IF(ISNUMBER(MATCH($K560,'Brand Family Territory (Enc)'!$A$2:$A$296,0)),$K560,""),""))</f>
        <v>COORS LIGHT</v>
      </c>
      <c r="P560" t="str">
        <f>IF($B560="","",IFERROR(INDEX('Brand Crosswalk'!$F$2:$F$200,MATCH($K560,'Brand Crosswalk'!$A$2:$A$200,0)),"Not in Crosswalk"))</f>
        <v>Not in Crosswalk</v>
      </c>
      <c r="Q560" t="str">
        <f>IF($B560="","",IFERROR(INDEX('Brand Crosswalk'!$C$2:$C$200,MATCH($K560,'Brand Crosswalk'!$A$2:$A$200,0)),""))</f>
        <v/>
      </c>
      <c r="R560" t="str">
        <f>IF($B560="","",IF(O560&lt;&gt;"",O560,IF(P560="Mapped",Q560,IF(P560="No Encompass Match","No Encompass Match",IFERROR(VLOOKUP(IF($K560="",$J560,$K560),'Brands (Enc)'!$C$2:$D$2699,2,FALSE),"Not Mapped")))))</f>
        <v>COORS LIGHT</v>
      </c>
      <c r="S560" t="str">
        <f>IF($B560="","",IFERROR(VLOOKUP(VALUE($B560),'Customers Table (Enc)'!$A:$I,9,FALSE),"Not Found"))</f>
        <v>Morris</v>
      </c>
      <c r="T560" t="str">
        <f t="shared" si="32"/>
        <v>MORRIS 1</v>
      </c>
      <c r="U560" t="str">
        <f t="shared" si="33"/>
        <v>COORS LIGHT|MORRIS 1</v>
      </c>
      <c r="V560" t="str">
        <f>IF($B560="","",IF(R560="No Encompass Match","THEM",IF(R560="Not Mapped","Unable to Determine",IF(T560="SALES","Unable to Determine",IFERROR(INDEX('Master - US vs THEM'!$F:$F,MATCH(U560,'Master - US vs THEM'!$G:$G,0)),"No Territory Data")))))</f>
        <v>US</v>
      </c>
      <c r="W560" t="str">
        <f t="shared" si="34"/>
        <v>OK</v>
      </c>
      <c r="X560" t="str">
        <f t="shared" si="35"/>
        <v>US</v>
      </c>
    </row>
    <row r="561" spans="1:24" x14ac:dyDescent="0.2">
      <c r="A561">
        <v>560</v>
      </c>
      <c r="B561" t="s">
        <v>723</v>
      </c>
      <c r="C561" t="s">
        <v>724</v>
      </c>
      <c r="D561" t="s">
        <v>67</v>
      </c>
      <c r="E561" t="s">
        <v>725</v>
      </c>
      <c r="F561" t="s">
        <v>629</v>
      </c>
      <c r="G561" t="s">
        <v>726</v>
      </c>
      <c r="H561" t="s">
        <v>8</v>
      </c>
      <c r="I561" t="s">
        <v>713</v>
      </c>
      <c r="J561" t="s">
        <v>727</v>
      </c>
      <c r="K561" t="s">
        <v>728</v>
      </c>
      <c r="L561" t="s">
        <v>96</v>
      </c>
      <c r="M561">
        <v>1</v>
      </c>
      <c r="N561" t="s">
        <v>21</v>
      </c>
      <c r="O561" t="str">
        <f>IF($B561="","",IFERROR(IF(ISNUMBER(MATCH($K561,'Brand Family Territory (Enc)'!$A$2:$A$296,0)),$K561,""),""))</f>
        <v>WEIHENSTEPHANER</v>
      </c>
      <c r="P561" t="str">
        <f>IF($B561="","",IFERROR(INDEX('Brand Crosswalk'!$F$2:$F$200,MATCH($K561,'Brand Crosswalk'!$A$2:$A$200,0)),"Not in Crosswalk"))</f>
        <v>Not in Crosswalk</v>
      </c>
      <c r="Q561" t="str">
        <f>IF($B561="","",IFERROR(INDEX('Brand Crosswalk'!$C$2:$C$200,MATCH($K561,'Brand Crosswalk'!$A$2:$A$200,0)),""))</f>
        <v/>
      </c>
      <c r="R561" t="str">
        <f>IF($B561="","",IF(O561&lt;&gt;"",O561,IF(P561="Mapped",Q561,IF(P561="No Encompass Match","No Encompass Match",IFERROR(VLOOKUP(IF($K561="",$J561,$K561),'Brands (Enc)'!$C$2:$D$2699,2,FALSE),"Not Mapped")))))</f>
        <v>WEIHENSTEPHANER</v>
      </c>
      <c r="S561" t="str">
        <f>IF($B561="","",IFERROR(VLOOKUP(VALUE($B561),'Customers Table (Enc)'!$A:$I,9,FALSE),"Not Found"))</f>
        <v>Morris</v>
      </c>
      <c r="T561" t="str">
        <f t="shared" si="32"/>
        <v>MORRIS 1</v>
      </c>
      <c r="U561" t="str">
        <f t="shared" si="33"/>
        <v>WEIHENSTEPHANER|MORRIS 1</v>
      </c>
      <c r="V561" t="str">
        <f>IF($B561="","",IF(R561="No Encompass Match","THEM",IF(R561="Not Mapped","Unable to Determine",IF(T561="SALES","Unable to Determine",IFERROR(INDEX('Master - US vs THEM'!$F:$F,MATCH(U561,'Master - US vs THEM'!$G:$G,0)),"No Territory Data")))))</f>
        <v>THEM</v>
      </c>
      <c r="W561" t="str">
        <f t="shared" si="34"/>
        <v>OK</v>
      </c>
      <c r="X561" t="str">
        <f t="shared" si="35"/>
        <v>THEM</v>
      </c>
    </row>
    <row r="562" spans="1:24" x14ac:dyDescent="0.2">
      <c r="A562">
        <v>561</v>
      </c>
      <c r="B562" t="s">
        <v>1961</v>
      </c>
      <c r="C562" t="s">
        <v>1962</v>
      </c>
      <c r="D562" t="s">
        <v>67</v>
      </c>
      <c r="E562" t="s">
        <v>1963</v>
      </c>
      <c r="F562" t="s">
        <v>660</v>
      </c>
      <c r="G562" t="s">
        <v>1964</v>
      </c>
      <c r="H562" t="s">
        <v>8</v>
      </c>
      <c r="I562" t="s">
        <v>71</v>
      </c>
      <c r="J562" t="s">
        <v>44</v>
      </c>
      <c r="K562" t="s">
        <v>44</v>
      </c>
      <c r="L562" t="s">
        <v>45</v>
      </c>
      <c r="M562">
        <v>1</v>
      </c>
      <c r="N562" t="s">
        <v>875</v>
      </c>
      <c r="O562" t="str">
        <f>IF($B562="","",IFERROR(IF(ISNUMBER(MATCH($K562,'Brand Family Territory (Enc)'!$A$2:$A$296,0)),$K562,""),""))</f>
        <v/>
      </c>
      <c r="P562" t="str">
        <f>IF($B562="","",IFERROR(INDEX('Brand Crosswalk'!$F$2:$F$200,MATCH($K562,'Brand Crosswalk'!$A$2:$A$200,0)),"Not in Crosswalk"))</f>
        <v>Mapped</v>
      </c>
      <c r="Q562" t="str">
        <f>IF($B562="","",IFERROR(INDEX('Brand Crosswalk'!$C$2:$C$200,MATCH($K562,'Brand Crosswalk'!$A$2:$A$200,0)),""))</f>
        <v>Dg Yuengling Inc</v>
      </c>
      <c r="R562" t="str">
        <f>IF($B562="","",IF(O562&lt;&gt;"",O562,IF(P562="Mapped",Q562,IF(P562="No Encompass Match","No Encompass Match",IFERROR(VLOOKUP(IF($K562="",$J562,$K562),'Brands (Enc)'!$C$2:$D$2699,2,FALSE),"Not Mapped")))))</f>
        <v>Dg Yuengling Inc</v>
      </c>
      <c r="S562" t="str">
        <f>IF($B562="","",IFERROR(VLOOKUP(VALUE($B562),'Customers Table (Enc)'!$A:$I,9,FALSE),"Not Found"))</f>
        <v>Morris</v>
      </c>
      <c r="T562" t="str">
        <f t="shared" si="32"/>
        <v>MORRIS 1</v>
      </c>
      <c r="U562" t="str">
        <f t="shared" si="33"/>
        <v>Dg Yuengling Inc|MORRIS 1</v>
      </c>
      <c r="V562" t="str">
        <f>IF($B562="","",IF(R562="No Encompass Match","THEM",IF(R562="Not Mapped","Unable to Determine",IF(T562="SALES","Unable to Determine",IFERROR(INDEX('Master - US vs THEM'!$F:$F,MATCH(U562,'Master - US vs THEM'!$G:$G,0)),"No Territory Data")))))</f>
        <v>US</v>
      </c>
      <c r="W562" t="str">
        <f t="shared" si="34"/>
        <v>OK</v>
      </c>
      <c r="X562" t="str">
        <f t="shared" si="35"/>
        <v>US</v>
      </c>
    </row>
    <row r="563" spans="1:24" x14ac:dyDescent="0.2">
      <c r="A563">
        <v>562</v>
      </c>
      <c r="B563" t="s">
        <v>709</v>
      </c>
      <c r="C563" t="s">
        <v>710</v>
      </c>
      <c r="D563" t="s">
        <v>67</v>
      </c>
      <c r="E563" t="s">
        <v>711</v>
      </c>
      <c r="F563" t="s">
        <v>629</v>
      </c>
      <c r="G563" t="s">
        <v>712</v>
      </c>
      <c r="H563" t="s">
        <v>8</v>
      </c>
      <c r="I563" t="s">
        <v>713</v>
      </c>
      <c r="J563" t="s">
        <v>1575</v>
      </c>
      <c r="K563" t="s">
        <v>1148</v>
      </c>
      <c r="L563" t="s">
        <v>1148</v>
      </c>
      <c r="M563">
        <v>1</v>
      </c>
      <c r="N563" t="s">
        <v>875</v>
      </c>
      <c r="O563" t="str">
        <f>IF($B563="","",IFERROR(IF(ISNUMBER(MATCH($K563,'Brand Family Territory (Enc)'!$A$2:$A$296,0)),$K563,""),""))</f>
        <v>SOURCE BREWING</v>
      </c>
      <c r="P563" t="str">
        <f>IF($B563="","",IFERROR(INDEX('Brand Crosswalk'!$F$2:$F$200,MATCH($K563,'Brand Crosswalk'!$A$2:$A$200,0)),"Not in Crosswalk"))</f>
        <v>Not in Crosswalk</v>
      </c>
      <c r="Q563" t="str">
        <f>IF($B563="","",IFERROR(INDEX('Brand Crosswalk'!$C$2:$C$200,MATCH($K563,'Brand Crosswalk'!$A$2:$A$200,0)),""))</f>
        <v/>
      </c>
      <c r="R563" t="str">
        <f>IF($B563="","",IF(O563&lt;&gt;"",O563,IF(P563="Mapped",Q563,IF(P563="No Encompass Match","No Encompass Match",IFERROR(VLOOKUP(IF($K563="",$J563,$K563),'Brands (Enc)'!$C$2:$D$2699,2,FALSE),"Not Mapped")))))</f>
        <v>SOURCE BREWING</v>
      </c>
      <c r="S563" t="str">
        <f>IF($B563="","",IFERROR(VLOOKUP(VALUE($B563),'Customers Table (Enc)'!$A:$I,9,FALSE),"Not Found"))</f>
        <v>Morris</v>
      </c>
      <c r="T563" t="str">
        <f t="shared" si="32"/>
        <v>MORRIS 1</v>
      </c>
      <c r="U563" t="str">
        <f t="shared" si="33"/>
        <v>SOURCE BREWING|MORRIS 1</v>
      </c>
      <c r="V563" t="str">
        <f>IF($B563="","",IF(R563="No Encompass Match","THEM",IF(R563="Not Mapped","Unable to Determine",IF(T563="SALES","Unable to Determine",IFERROR(INDEX('Master - US vs THEM'!$F:$F,MATCH(U563,'Master - US vs THEM'!$G:$G,0)),"No Territory Data")))))</f>
        <v>US</v>
      </c>
      <c r="W563" t="str">
        <f t="shared" si="34"/>
        <v>OK</v>
      </c>
      <c r="X563" t="str">
        <f t="shared" si="35"/>
        <v>US</v>
      </c>
    </row>
    <row r="564" spans="1:24" x14ac:dyDescent="0.2">
      <c r="A564">
        <v>563</v>
      </c>
      <c r="B564" t="s">
        <v>709</v>
      </c>
      <c r="C564" t="s">
        <v>710</v>
      </c>
      <c r="D564" t="s">
        <v>67</v>
      </c>
      <c r="E564" t="s">
        <v>711</v>
      </c>
      <c r="F564" t="s">
        <v>629</v>
      </c>
      <c r="G564" t="s">
        <v>712</v>
      </c>
      <c r="H564" t="s">
        <v>8</v>
      </c>
      <c r="I564" t="s">
        <v>713</v>
      </c>
      <c r="J564" t="s">
        <v>535</v>
      </c>
      <c r="K564" t="s">
        <v>358</v>
      </c>
      <c r="L564" t="s">
        <v>155</v>
      </c>
      <c r="M564">
        <v>1</v>
      </c>
      <c r="N564" t="s">
        <v>875</v>
      </c>
      <c r="O564" t="str">
        <f>IF($B564="","",IFERROR(IF(ISNUMBER(MATCH($K564,'Brand Family Territory (Enc)'!$A$2:$A$296,0)),$K564,""),""))</f>
        <v/>
      </c>
      <c r="P564" t="str">
        <f>IF($B564="","",IFERROR(INDEX('Brand Crosswalk'!$F$2:$F$200,MATCH($K564,'Brand Crosswalk'!$A$2:$A$200,0)),"Not in Crosswalk"))</f>
        <v>Mapped</v>
      </c>
      <c r="Q564" t="str">
        <f>IF($B564="","",IFERROR(INDEX('Brand Crosswalk'!$C$2:$C$200,MATCH($K564,'Brand Crosswalk'!$A$2:$A$200,0)),""))</f>
        <v>Samuel Adams</v>
      </c>
      <c r="R564" t="str">
        <f>IF($B564="","",IF(O564&lt;&gt;"",O564,IF(P564="Mapped",Q564,IF(P564="No Encompass Match","No Encompass Match",IFERROR(VLOOKUP(IF($K564="",$J564,$K564),'Brands (Enc)'!$C$2:$D$2699,2,FALSE),"Not Mapped")))))</f>
        <v>Samuel Adams</v>
      </c>
      <c r="S564" t="str">
        <f>IF($B564="","",IFERROR(VLOOKUP(VALUE($B564),'Customers Table (Enc)'!$A:$I,9,FALSE),"Not Found"))</f>
        <v>Morris</v>
      </c>
      <c r="T564" t="str">
        <f t="shared" si="32"/>
        <v>MORRIS 1</v>
      </c>
      <c r="U564" t="str">
        <f t="shared" si="33"/>
        <v>Samuel Adams|MORRIS 1</v>
      </c>
      <c r="V564" t="str">
        <f>IF($B564="","",IF(R564="No Encompass Match","THEM",IF(R564="Not Mapped","Unable to Determine",IF(T564="SALES","Unable to Determine",IFERROR(INDEX('Master - US vs THEM'!$F:$F,MATCH(U564,'Master - US vs THEM'!$G:$G,0)),"No Territory Data")))))</f>
        <v>US</v>
      </c>
      <c r="W564" t="str">
        <f t="shared" si="34"/>
        <v>OK</v>
      </c>
      <c r="X564" t="str">
        <f t="shared" si="35"/>
        <v>US</v>
      </c>
    </row>
    <row r="565" spans="1:24" x14ac:dyDescent="0.2">
      <c r="A565">
        <v>564</v>
      </c>
      <c r="B565" t="s">
        <v>709</v>
      </c>
      <c r="C565" t="s">
        <v>710</v>
      </c>
      <c r="D565" t="s">
        <v>67</v>
      </c>
      <c r="E565" t="s">
        <v>711</v>
      </c>
      <c r="F565" t="s">
        <v>629</v>
      </c>
      <c r="G565" t="s">
        <v>712</v>
      </c>
      <c r="H565" t="s">
        <v>8</v>
      </c>
      <c r="I565" t="s">
        <v>713</v>
      </c>
      <c r="J565" t="s">
        <v>18</v>
      </c>
      <c r="K565" t="s">
        <v>19</v>
      </c>
      <c r="L565" t="s">
        <v>20</v>
      </c>
      <c r="M565">
        <v>1</v>
      </c>
      <c r="N565" t="s">
        <v>21</v>
      </c>
      <c r="O565" t="str">
        <f>IF($B565="","",IFERROR(IF(ISNUMBER(MATCH($K565,'Brand Family Territory (Enc)'!$A$2:$A$296,0)),$K565,""),""))</f>
        <v>DOS EQUIS</v>
      </c>
      <c r="P565" t="str">
        <f>IF($B565="","",IFERROR(INDEX('Brand Crosswalk'!$F$2:$F$200,MATCH($K565,'Brand Crosswalk'!$A$2:$A$200,0)),"Not in Crosswalk"))</f>
        <v>Not in Crosswalk</v>
      </c>
      <c r="Q565" t="str">
        <f>IF($B565="","",IFERROR(INDEX('Brand Crosswalk'!$C$2:$C$200,MATCH($K565,'Brand Crosswalk'!$A$2:$A$200,0)),""))</f>
        <v/>
      </c>
      <c r="R565" t="str">
        <f>IF($B565="","",IF(O565&lt;&gt;"",O565,IF(P565="Mapped",Q565,IF(P565="No Encompass Match","No Encompass Match",IFERROR(VLOOKUP(IF($K565="",$J565,$K565),'Brands (Enc)'!$C$2:$D$2699,2,FALSE),"Not Mapped")))))</f>
        <v>DOS EQUIS</v>
      </c>
      <c r="S565" t="str">
        <f>IF($B565="","",IFERROR(VLOOKUP(VALUE($B565),'Customers Table (Enc)'!$A:$I,9,FALSE),"Not Found"))</f>
        <v>Morris</v>
      </c>
      <c r="T565" t="str">
        <f t="shared" si="32"/>
        <v>MORRIS 1</v>
      </c>
      <c r="U565" t="str">
        <f t="shared" si="33"/>
        <v>DOS EQUIS|MORRIS 1</v>
      </c>
      <c r="V565" t="str">
        <f>IF($B565="","",IF(R565="No Encompass Match","THEM",IF(R565="Not Mapped","Unable to Determine",IF(T565="SALES","Unable to Determine",IFERROR(INDEX('Master - US vs THEM'!$F:$F,MATCH(U565,'Master - US vs THEM'!$G:$G,0)),"No Territory Data")))))</f>
        <v>THEM</v>
      </c>
      <c r="W565" t="str">
        <f t="shared" si="34"/>
        <v>OK</v>
      </c>
      <c r="X565" t="str">
        <f t="shared" si="35"/>
        <v>THEM</v>
      </c>
    </row>
    <row r="566" spans="1:24" x14ac:dyDescent="0.2">
      <c r="A566">
        <v>565</v>
      </c>
      <c r="B566" t="s">
        <v>1965</v>
      </c>
      <c r="C566" t="s">
        <v>1966</v>
      </c>
      <c r="D566" t="s">
        <v>48</v>
      </c>
      <c r="E566" t="s">
        <v>1967</v>
      </c>
      <c r="F566" t="s">
        <v>707</v>
      </c>
      <c r="G566" t="s">
        <v>1968</v>
      </c>
      <c r="H566" t="s">
        <v>8</v>
      </c>
      <c r="I566" t="s">
        <v>367</v>
      </c>
      <c r="J566" t="s">
        <v>140</v>
      </c>
      <c r="K566" t="s">
        <v>140</v>
      </c>
      <c r="L566" t="s">
        <v>141</v>
      </c>
      <c r="M566">
        <v>1</v>
      </c>
      <c r="N566" t="s">
        <v>875</v>
      </c>
      <c r="O566" t="str">
        <f>IF($B566="","",IFERROR(IF(ISNUMBER(MATCH($K566,'Brand Family Territory (Enc)'!$A$2:$A$296,0)),$K566,""),""))</f>
        <v/>
      </c>
      <c r="P566" t="str">
        <f>IF($B566="","",IFERROR(INDEX('Brand Crosswalk'!$F$2:$F$200,MATCH($K566,'Brand Crosswalk'!$A$2:$A$200,0)),"Not in Crosswalk"))</f>
        <v>Mapped</v>
      </c>
      <c r="Q566" t="str">
        <f>IF($B566="","",IFERROR(INDEX('Brand Crosswalk'!$C$2:$C$200,MATCH($K566,'Brand Crosswalk'!$A$2:$A$200,0)),""))</f>
        <v>Peroni</v>
      </c>
      <c r="R566" t="str">
        <f>IF($B566="","",IF(O566&lt;&gt;"",O566,IF(P566="Mapped",Q566,IF(P566="No Encompass Match","No Encompass Match",IFERROR(VLOOKUP(IF($K566="",$J566,$K566),'Brands (Enc)'!$C$2:$D$2699,2,FALSE),"Not Mapped")))))</f>
        <v>Peroni</v>
      </c>
      <c r="S566" t="str">
        <f>IF($B566="","",IFERROR(VLOOKUP(VALUE($B566),'Customers Table (Enc)'!$A:$I,9,FALSE),"Not Found"))</f>
        <v>Bergen</v>
      </c>
      <c r="T566" t="str">
        <f t="shared" si="32"/>
        <v>BERGEN</v>
      </c>
      <c r="U566" t="str">
        <f t="shared" si="33"/>
        <v>Peroni|BERGEN</v>
      </c>
      <c r="V566" t="str">
        <f>IF($B566="","",IF(R566="No Encompass Match","THEM",IF(R566="Not Mapped","Unable to Determine",IF(T566="SALES","Unable to Determine",IFERROR(INDEX('Master - US vs THEM'!$F:$F,MATCH(U566,'Master - US vs THEM'!$G:$G,0)),"No Territory Data")))))</f>
        <v>US</v>
      </c>
      <c r="W566" t="str">
        <f t="shared" si="34"/>
        <v>OK</v>
      </c>
      <c r="X566" t="str">
        <f t="shared" si="35"/>
        <v>US</v>
      </c>
    </row>
    <row r="567" spans="1:24" x14ac:dyDescent="0.2">
      <c r="A567">
        <v>566</v>
      </c>
      <c r="B567" t="s">
        <v>1965</v>
      </c>
      <c r="C567" t="s">
        <v>1966</v>
      </c>
      <c r="D567" t="s">
        <v>48</v>
      </c>
      <c r="E567" t="s">
        <v>1967</v>
      </c>
      <c r="F567" t="s">
        <v>707</v>
      </c>
      <c r="G567" t="s">
        <v>1968</v>
      </c>
      <c r="H567" t="s">
        <v>8</v>
      </c>
      <c r="I567" t="s">
        <v>367</v>
      </c>
      <c r="J567" t="s">
        <v>227</v>
      </c>
      <c r="K567" t="s">
        <v>209</v>
      </c>
      <c r="L567" t="s">
        <v>210</v>
      </c>
      <c r="M567">
        <v>1</v>
      </c>
      <c r="N567" t="s">
        <v>875</v>
      </c>
      <c r="O567" t="str">
        <f>IF($B567="","",IFERROR(IF(ISNUMBER(MATCH($K567,'Brand Family Territory (Enc)'!$A$2:$A$296,0)),$K567,""),""))</f>
        <v/>
      </c>
      <c r="P567" t="str">
        <f>IF($B567="","",IFERROR(INDEX('Brand Crosswalk'!$F$2:$F$200,MATCH($K567,'Brand Crosswalk'!$A$2:$A$200,0)),"Not in Crosswalk"))</f>
        <v>Mapped</v>
      </c>
      <c r="Q567" t="str">
        <f>IF($B567="","",IFERROR(INDEX('Brand Crosswalk'!$C$2:$C$200,MATCH($K567,'Brand Crosswalk'!$A$2:$A$200,0)),""))</f>
        <v>Cape May</v>
      </c>
      <c r="R567" t="str">
        <f>IF($B567="","",IF(O567&lt;&gt;"",O567,IF(P567="Mapped",Q567,IF(P567="No Encompass Match","No Encompass Match",IFERROR(VLOOKUP(IF($K567="",$J567,$K567),'Brands (Enc)'!$C$2:$D$2699,2,FALSE),"Not Mapped")))))</f>
        <v>Cape May</v>
      </c>
      <c r="S567" t="str">
        <f>IF($B567="","",IFERROR(VLOOKUP(VALUE($B567),'Customers Table (Enc)'!$A:$I,9,FALSE),"Not Found"))</f>
        <v>Bergen</v>
      </c>
      <c r="T567" t="str">
        <f t="shared" si="32"/>
        <v>BERGEN</v>
      </c>
      <c r="U567" t="str">
        <f t="shared" si="33"/>
        <v>Cape May|BERGEN</v>
      </c>
      <c r="V567" t="str">
        <f>IF($B567="","",IF(R567="No Encompass Match","THEM",IF(R567="Not Mapped","Unable to Determine",IF(T567="SALES","Unable to Determine",IFERROR(INDEX('Master - US vs THEM'!$F:$F,MATCH(U567,'Master - US vs THEM'!$G:$G,0)),"No Territory Data")))))</f>
        <v>US</v>
      </c>
      <c r="W567" t="str">
        <f t="shared" si="34"/>
        <v>OK</v>
      </c>
      <c r="X567" t="str">
        <f t="shared" si="35"/>
        <v>US</v>
      </c>
    </row>
    <row r="568" spans="1:24" x14ac:dyDescent="0.2">
      <c r="A568">
        <v>567</v>
      </c>
      <c r="B568" t="s">
        <v>1965</v>
      </c>
      <c r="C568" t="s">
        <v>1966</v>
      </c>
      <c r="D568" t="s">
        <v>48</v>
      </c>
      <c r="E568" t="s">
        <v>1967</v>
      </c>
      <c r="F568" t="s">
        <v>707</v>
      </c>
      <c r="G568" t="s">
        <v>1968</v>
      </c>
      <c r="H568" t="s">
        <v>8</v>
      </c>
      <c r="I568" t="s">
        <v>367</v>
      </c>
      <c r="J568" t="s">
        <v>1131</v>
      </c>
      <c r="K568" t="s">
        <v>158</v>
      </c>
      <c r="L568" t="s">
        <v>155</v>
      </c>
      <c r="M568">
        <v>1</v>
      </c>
      <c r="N568" t="s">
        <v>875</v>
      </c>
      <c r="O568" t="str">
        <f>IF($B568="","",IFERROR(IF(ISNUMBER(MATCH($K568,'Brand Family Territory (Enc)'!$A$2:$A$296,0)),$K568,""),""))</f>
        <v/>
      </c>
      <c r="P568" t="str">
        <f>IF($B568="","",IFERROR(INDEX('Brand Crosswalk'!$F$2:$F$200,MATCH($K568,'Brand Crosswalk'!$A$2:$A$200,0)),"Not in Crosswalk"))</f>
        <v>Mapped</v>
      </c>
      <c r="Q568" t="str">
        <f>IF($B568="","",IFERROR(INDEX('Brand Crosswalk'!$C$2:$C$200,MATCH($K568,'Brand Crosswalk'!$A$2:$A$200,0)),""))</f>
        <v>Dogfish Head Beer</v>
      </c>
      <c r="R568" t="str">
        <f>IF($B568="","",IF(O568&lt;&gt;"",O568,IF(P568="Mapped",Q568,IF(P568="No Encompass Match","No Encompass Match",IFERROR(VLOOKUP(IF($K568="",$J568,$K568),'Brands (Enc)'!$C$2:$D$2699,2,FALSE),"Not Mapped")))))</f>
        <v>Dogfish Head Beer</v>
      </c>
      <c r="S568" t="str">
        <f>IF($B568="","",IFERROR(VLOOKUP(VALUE($B568),'Customers Table (Enc)'!$A:$I,9,FALSE),"Not Found"))</f>
        <v>Bergen</v>
      </c>
      <c r="T568" t="str">
        <f t="shared" si="32"/>
        <v>BERGEN</v>
      </c>
      <c r="U568" t="str">
        <f t="shared" si="33"/>
        <v>Dogfish Head Beer|BERGEN</v>
      </c>
      <c r="V568" t="str">
        <f>IF($B568="","",IF(R568="No Encompass Match","THEM",IF(R568="Not Mapped","Unable to Determine",IF(T568="SALES","Unable to Determine",IFERROR(INDEX('Master - US vs THEM'!$F:$F,MATCH(U568,'Master - US vs THEM'!$G:$G,0)),"No Territory Data")))))</f>
        <v>US</v>
      </c>
      <c r="W568" t="str">
        <f t="shared" si="34"/>
        <v>OK</v>
      </c>
      <c r="X568" t="str">
        <f t="shared" si="35"/>
        <v>US</v>
      </c>
    </row>
    <row r="569" spans="1:24" x14ac:dyDescent="0.2">
      <c r="A569">
        <v>568</v>
      </c>
      <c r="B569" t="s">
        <v>1965</v>
      </c>
      <c r="C569" t="s">
        <v>1966</v>
      </c>
      <c r="D569" t="s">
        <v>48</v>
      </c>
      <c r="E569" t="s">
        <v>1967</v>
      </c>
      <c r="F569" t="s">
        <v>707</v>
      </c>
      <c r="G569" t="s">
        <v>1968</v>
      </c>
      <c r="H569" t="s">
        <v>8</v>
      </c>
      <c r="I569" t="s">
        <v>367</v>
      </c>
      <c r="J569" t="s">
        <v>438</v>
      </c>
      <c r="K569" t="s">
        <v>439</v>
      </c>
      <c r="L569" t="s">
        <v>438</v>
      </c>
      <c r="M569">
        <v>1</v>
      </c>
      <c r="N569" t="s">
        <v>875</v>
      </c>
      <c r="O569" t="str">
        <f>IF($B569="","",IFERROR(IF(ISNUMBER(MATCH($K569,'Brand Family Territory (Enc)'!$A$2:$A$296,0)),$K569,""),""))</f>
        <v/>
      </c>
      <c r="P569" t="str">
        <f>IF($B569="","",IFERROR(INDEX('Brand Crosswalk'!$F$2:$F$200,MATCH($K569,'Brand Crosswalk'!$A$2:$A$200,0)),"Not in Crosswalk"))</f>
        <v>Mapped</v>
      </c>
      <c r="Q569" t="str">
        <f>IF($B569="","",IFERROR(INDEX('Brand Crosswalk'!$C$2:$C$200,MATCH($K569,'Brand Crosswalk'!$A$2:$A$200,0)),""))</f>
        <v>Sixpoint</v>
      </c>
      <c r="R569" t="str">
        <f>IF($B569="","",IF(O569&lt;&gt;"",O569,IF(P569="Mapped",Q569,IF(P569="No Encompass Match","No Encompass Match",IFERROR(VLOOKUP(IF($K569="",$J569,$K569),'Brands (Enc)'!$C$2:$D$2699,2,FALSE),"Not Mapped")))))</f>
        <v>Sixpoint</v>
      </c>
      <c r="S569" t="str">
        <f>IF($B569="","",IFERROR(VLOOKUP(VALUE($B569),'Customers Table (Enc)'!$A:$I,9,FALSE),"Not Found"))</f>
        <v>Bergen</v>
      </c>
      <c r="T569" t="str">
        <f t="shared" si="32"/>
        <v>BERGEN</v>
      </c>
      <c r="U569" t="str">
        <f t="shared" si="33"/>
        <v>Sixpoint|BERGEN</v>
      </c>
      <c r="V569" t="str">
        <f>IF($B569="","",IF(R569="No Encompass Match","THEM",IF(R569="Not Mapped","Unable to Determine",IF(T569="SALES","Unable to Determine",IFERROR(INDEX('Master - US vs THEM'!$F:$F,MATCH(U569,'Master - US vs THEM'!$G:$G,0)),"No Territory Data")))))</f>
        <v>US</v>
      </c>
      <c r="W569" t="str">
        <f t="shared" si="34"/>
        <v>OK</v>
      </c>
      <c r="X569" t="str">
        <f t="shared" si="35"/>
        <v>US</v>
      </c>
    </row>
    <row r="570" spans="1:24" x14ac:dyDescent="0.2">
      <c r="A570">
        <v>569</v>
      </c>
      <c r="B570" t="s">
        <v>1965</v>
      </c>
      <c r="C570" t="s">
        <v>1966</v>
      </c>
      <c r="D570" t="s">
        <v>48</v>
      </c>
      <c r="E570" t="s">
        <v>1967</v>
      </c>
      <c r="F570" t="s">
        <v>707</v>
      </c>
      <c r="G570" t="s">
        <v>1968</v>
      </c>
      <c r="H570" t="s">
        <v>8</v>
      </c>
      <c r="I570" t="s">
        <v>367</v>
      </c>
      <c r="J570" t="s">
        <v>44</v>
      </c>
      <c r="K570" t="s">
        <v>44</v>
      </c>
      <c r="L570" t="s">
        <v>45</v>
      </c>
      <c r="M570">
        <v>1</v>
      </c>
      <c r="N570" t="s">
        <v>875</v>
      </c>
      <c r="O570" t="str">
        <f>IF($B570="","",IFERROR(IF(ISNUMBER(MATCH($K570,'Brand Family Territory (Enc)'!$A$2:$A$296,0)),$K570,""),""))</f>
        <v/>
      </c>
      <c r="P570" t="str">
        <f>IF($B570="","",IFERROR(INDEX('Brand Crosswalk'!$F$2:$F$200,MATCH($K570,'Brand Crosswalk'!$A$2:$A$200,0)),"Not in Crosswalk"))</f>
        <v>Mapped</v>
      </c>
      <c r="Q570" t="str">
        <f>IF($B570="","",IFERROR(INDEX('Brand Crosswalk'!$C$2:$C$200,MATCH($K570,'Brand Crosswalk'!$A$2:$A$200,0)),""))</f>
        <v>Dg Yuengling Inc</v>
      </c>
      <c r="R570" t="str">
        <f>IF($B570="","",IF(O570&lt;&gt;"",O570,IF(P570="Mapped",Q570,IF(P570="No Encompass Match","No Encompass Match",IFERROR(VLOOKUP(IF($K570="",$J570,$K570),'Brands (Enc)'!$C$2:$D$2699,2,FALSE),"Not Mapped")))))</f>
        <v>Dg Yuengling Inc</v>
      </c>
      <c r="S570" t="str">
        <f>IF($B570="","",IFERROR(VLOOKUP(VALUE($B570),'Customers Table (Enc)'!$A:$I,9,FALSE),"Not Found"))</f>
        <v>Bergen</v>
      </c>
      <c r="T570" t="str">
        <f t="shared" si="32"/>
        <v>BERGEN</v>
      </c>
      <c r="U570" t="str">
        <f t="shared" si="33"/>
        <v>Dg Yuengling Inc|BERGEN</v>
      </c>
      <c r="V570" t="str">
        <f>IF($B570="","",IF(R570="No Encompass Match","THEM",IF(R570="Not Mapped","Unable to Determine",IF(T570="SALES","Unable to Determine",IFERROR(INDEX('Master - US vs THEM'!$F:$F,MATCH(U570,'Master - US vs THEM'!$G:$G,0)),"No Territory Data")))))</f>
        <v>US</v>
      </c>
      <c r="W570" t="str">
        <f t="shared" si="34"/>
        <v>OK</v>
      </c>
      <c r="X570" t="str">
        <f t="shared" si="35"/>
        <v>US</v>
      </c>
    </row>
    <row r="571" spans="1:24" x14ac:dyDescent="0.2">
      <c r="A571">
        <v>570</v>
      </c>
      <c r="B571" t="s">
        <v>1965</v>
      </c>
      <c r="C571" t="s">
        <v>1966</v>
      </c>
      <c r="D571" t="s">
        <v>48</v>
      </c>
      <c r="E571" t="s">
        <v>1967</v>
      </c>
      <c r="F571" t="s">
        <v>707</v>
      </c>
      <c r="G571" t="s">
        <v>1968</v>
      </c>
      <c r="H571" t="s">
        <v>8</v>
      </c>
      <c r="I571" t="s">
        <v>367</v>
      </c>
      <c r="J571" t="s">
        <v>535</v>
      </c>
      <c r="K571" t="s">
        <v>358</v>
      </c>
      <c r="L571" t="s">
        <v>155</v>
      </c>
      <c r="M571">
        <v>1</v>
      </c>
      <c r="N571" t="s">
        <v>875</v>
      </c>
      <c r="O571" t="str">
        <f>IF($B571="","",IFERROR(IF(ISNUMBER(MATCH($K571,'Brand Family Territory (Enc)'!$A$2:$A$296,0)),$K571,""),""))</f>
        <v/>
      </c>
      <c r="P571" t="str">
        <f>IF($B571="","",IFERROR(INDEX('Brand Crosswalk'!$F$2:$F$200,MATCH($K571,'Brand Crosswalk'!$A$2:$A$200,0)),"Not in Crosswalk"))</f>
        <v>Mapped</v>
      </c>
      <c r="Q571" t="str">
        <f>IF($B571="","",IFERROR(INDEX('Brand Crosswalk'!$C$2:$C$200,MATCH($K571,'Brand Crosswalk'!$A$2:$A$200,0)),""))</f>
        <v>Samuel Adams</v>
      </c>
      <c r="R571" t="str">
        <f>IF($B571="","",IF(O571&lt;&gt;"",O571,IF(P571="Mapped",Q571,IF(P571="No Encompass Match","No Encompass Match",IFERROR(VLOOKUP(IF($K571="",$J571,$K571),'Brands (Enc)'!$C$2:$D$2699,2,FALSE),"Not Mapped")))))</f>
        <v>Samuel Adams</v>
      </c>
      <c r="S571" t="str">
        <f>IF($B571="","",IFERROR(VLOOKUP(VALUE($B571),'Customers Table (Enc)'!$A:$I,9,FALSE),"Not Found"))</f>
        <v>Bergen</v>
      </c>
      <c r="T571" t="str">
        <f t="shared" si="32"/>
        <v>BERGEN</v>
      </c>
      <c r="U571" t="str">
        <f t="shared" si="33"/>
        <v>Samuel Adams|BERGEN</v>
      </c>
      <c r="V571" t="str">
        <f>IF($B571="","",IF(R571="No Encompass Match","THEM",IF(R571="Not Mapped","Unable to Determine",IF(T571="SALES","Unable to Determine",IFERROR(INDEX('Master - US vs THEM'!$F:$F,MATCH(U571,'Master - US vs THEM'!$G:$G,0)),"No Territory Data")))))</f>
        <v>US</v>
      </c>
      <c r="W571" t="str">
        <f t="shared" si="34"/>
        <v>OK</v>
      </c>
      <c r="X571" t="str">
        <f t="shared" si="35"/>
        <v>US</v>
      </c>
    </row>
    <row r="572" spans="1:24" x14ac:dyDescent="0.2">
      <c r="A572">
        <v>571</v>
      </c>
      <c r="B572" t="s">
        <v>1965</v>
      </c>
      <c r="C572" t="s">
        <v>1966</v>
      </c>
      <c r="D572" t="s">
        <v>48</v>
      </c>
      <c r="E572" t="s">
        <v>1967</v>
      </c>
      <c r="F572" t="s">
        <v>707</v>
      </c>
      <c r="G572" t="s">
        <v>1968</v>
      </c>
      <c r="H572" t="s">
        <v>8</v>
      </c>
      <c r="I572" t="s">
        <v>367</v>
      </c>
      <c r="J572" t="s">
        <v>181</v>
      </c>
      <c r="K572" t="s">
        <v>182</v>
      </c>
      <c r="L572" t="s">
        <v>24</v>
      </c>
      <c r="M572">
        <v>1</v>
      </c>
      <c r="N572" t="s">
        <v>875</v>
      </c>
      <c r="O572" t="str">
        <f>IF($B572="","",IFERROR(IF(ISNUMBER(MATCH($K572,'Brand Family Territory (Enc)'!$A$2:$A$296,0)),$K572,""),""))</f>
        <v/>
      </c>
      <c r="P572" t="str">
        <f>IF($B572="","",IFERROR(INDEX('Brand Crosswalk'!$F$2:$F$200,MATCH($K572,'Brand Crosswalk'!$A$2:$A$200,0)),"Not in Crosswalk"))</f>
        <v>Mapped</v>
      </c>
      <c r="Q572" t="str">
        <f>IF($B572="","",IFERROR(INDEX('Brand Crosswalk'!$C$2:$C$200,MATCH($K572,'Brand Crosswalk'!$A$2:$A$200,0)),""))</f>
        <v>Modelo Especial</v>
      </c>
      <c r="R572" t="str">
        <f>IF($B572="","",IF(O572&lt;&gt;"",O572,IF(P572="Mapped",Q572,IF(P572="No Encompass Match","No Encompass Match",IFERROR(VLOOKUP(IF($K572="",$J572,$K572),'Brands (Enc)'!$C$2:$D$2699,2,FALSE),"Not Mapped")))))</f>
        <v>Modelo Especial</v>
      </c>
      <c r="S572" t="str">
        <f>IF($B572="","",IFERROR(VLOOKUP(VALUE($B572),'Customers Table (Enc)'!$A:$I,9,FALSE),"Not Found"))</f>
        <v>Bergen</v>
      </c>
      <c r="T572" t="str">
        <f t="shared" si="32"/>
        <v>BERGEN</v>
      </c>
      <c r="U572" t="str">
        <f t="shared" si="33"/>
        <v>Modelo Especial|BERGEN</v>
      </c>
      <c r="V572" t="str">
        <f>IF($B572="","",IF(R572="No Encompass Match","THEM",IF(R572="Not Mapped","Unable to Determine",IF(T572="SALES","Unable to Determine",IFERROR(INDEX('Master - US vs THEM'!$F:$F,MATCH(U572,'Master - US vs THEM'!$G:$G,0)),"No Territory Data")))))</f>
        <v>US</v>
      </c>
      <c r="W572" t="str">
        <f t="shared" si="34"/>
        <v>OK</v>
      </c>
      <c r="X572" t="str">
        <f t="shared" si="35"/>
        <v>US</v>
      </c>
    </row>
    <row r="573" spans="1:24" x14ac:dyDescent="0.2">
      <c r="A573">
        <v>572</v>
      </c>
      <c r="B573" t="s">
        <v>1965</v>
      </c>
      <c r="C573" t="s">
        <v>1966</v>
      </c>
      <c r="D573" t="s">
        <v>48</v>
      </c>
      <c r="E573" t="s">
        <v>1967</v>
      </c>
      <c r="F573" t="s">
        <v>707</v>
      </c>
      <c r="G573" t="s">
        <v>1968</v>
      </c>
      <c r="H573" t="s">
        <v>8</v>
      </c>
      <c r="I573" t="s">
        <v>367</v>
      </c>
      <c r="J573" t="s">
        <v>165</v>
      </c>
      <c r="K573" t="s">
        <v>166</v>
      </c>
      <c r="L573" t="s">
        <v>141</v>
      </c>
      <c r="M573">
        <v>1</v>
      </c>
      <c r="N573" t="s">
        <v>875</v>
      </c>
      <c r="O573" t="str">
        <f>IF($B573="","",IFERROR(IF(ISNUMBER(MATCH($K573,'Brand Family Territory (Enc)'!$A$2:$A$296,0)),$K573,""),""))</f>
        <v>BLUE MOON</v>
      </c>
      <c r="P573" t="str">
        <f>IF($B573="","",IFERROR(INDEX('Brand Crosswalk'!$F$2:$F$200,MATCH($K573,'Brand Crosswalk'!$A$2:$A$200,0)),"Not in Crosswalk"))</f>
        <v>Not in Crosswalk</v>
      </c>
      <c r="Q573" t="str">
        <f>IF($B573="","",IFERROR(INDEX('Brand Crosswalk'!$C$2:$C$200,MATCH($K573,'Brand Crosswalk'!$A$2:$A$200,0)),""))</f>
        <v/>
      </c>
      <c r="R573" t="str">
        <f>IF($B573="","",IF(O573&lt;&gt;"",O573,IF(P573="Mapped",Q573,IF(P573="No Encompass Match","No Encompass Match",IFERROR(VLOOKUP(IF($K573="",$J573,$K573),'Brands (Enc)'!$C$2:$D$2699,2,FALSE),"Not Mapped")))))</f>
        <v>BLUE MOON</v>
      </c>
      <c r="S573" t="str">
        <f>IF($B573="","",IFERROR(VLOOKUP(VALUE($B573),'Customers Table (Enc)'!$A:$I,9,FALSE),"Not Found"))</f>
        <v>Bergen</v>
      </c>
      <c r="T573" t="str">
        <f t="shared" si="32"/>
        <v>BERGEN</v>
      </c>
      <c r="U573" t="str">
        <f t="shared" si="33"/>
        <v>BLUE MOON|BERGEN</v>
      </c>
      <c r="V573" t="str">
        <f>IF($B573="","",IF(R573="No Encompass Match","THEM",IF(R573="Not Mapped","Unable to Determine",IF(T573="SALES","Unable to Determine",IFERROR(INDEX('Master - US vs THEM'!$F:$F,MATCH(U573,'Master - US vs THEM'!$G:$G,0)),"No Territory Data")))))</f>
        <v>US</v>
      </c>
      <c r="W573" t="str">
        <f t="shared" si="34"/>
        <v>OK</v>
      </c>
      <c r="X573" t="str">
        <f t="shared" si="35"/>
        <v>US</v>
      </c>
    </row>
    <row r="574" spans="1:24" x14ac:dyDescent="0.2">
      <c r="A574">
        <v>573</v>
      </c>
      <c r="B574" t="s">
        <v>1965</v>
      </c>
      <c r="C574" t="s">
        <v>1966</v>
      </c>
      <c r="D574" t="s">
        <v>48</v>
      </c>
      <c r="E574" t="s">
        <v>1967</v>
      </c>
      <c r="F574" t="s">
        <v>707</v>
      </c>
      <c r="G574" t="s">
        <v>1968</v>
      </c>
      <c r="H574" t="s">
        <v>8</v>
      </c>
      <c r="I574" t="s">
        <v>367</v>
      </c>
      <c r="J574" t="s">
        <v>33</v>
      </c>
      <c r="K574" t="s">
        <v>33</v>
      </c>
      <c r="L574" t="s">
        <v>34</v>
      </c>
      <c r="M574">
        <v>1</v>
      </c>
      <c r="N574" t="s">
        <v>875</v>
      </c>
      <c r="O574" t="str">
        <f>IF($B574="","",IFERROR(IF(ISNUMBER(MATCH($K574,'Brand Family Territory (Enc)'!$A$2:$A$296,0)),$K574,""),""))</f>
        <v>SIERRA NEVADA</v>
      </c>
      <c r="P574" t="str">
        <f>IF($B574="","",IFERROR(INDEX('Brand Crosswalk'!$F$2:$F$200,MATCH($K574,'Brand Crosswalk'!$A$2:$A$200,0)),"Not in Crosswalk"))</f>
        <v>Not in Crosswalk</v>
      </c>
      <c r="Q574" t="str">
        <f>IF($B574="","",IFERROR(INDEX('Brand Crosswalk'!$C$2:$C$200,MATCH($K574,'Brand Crosswalk'!$A$2:$A$200,0)),""))</f>
        <v/>
      </c>
      <c r="R574" t="str">
        <f>IF($B574="","",IF(O574&lt;&gt;"",O574,IF(P574="Mapped",Q574,IF(P574="No Encompass Match","No Encompass Match",IFERROR(VLOOKUP(IF($K574="",$J574,$K574),'Brands (Enc)'!$C$2:$D$2699,2,FALSE),"Not Mapped")))))</f>
        <v>SIERRA NEVADA</v>
      </c>
      <c r="S574" t="str">
        <f>IF($B574="","",IFERROR(VLOOKUP(VALUE($B574),'Customers Table (Enc)'!$A:$I,9,FALSE),"Not Found"))</f>
        <v>Bergen</v>
      </c>
      <c r="T574" t="str">
        <f t="shared" si="32"/>
        <v>BERGEN</v>
      </c>
      <c r="U574" t="str">
        <f t="shared" si="33"/>
        <v>SIERRA NEVADA|BERGEN</v>
      </c>
      <c r="V574" t="str">
        <f>IF($B574="","",IF(R574="No Encompass Match","THEM",IF(R574="Not Mapped","Unable to Determine",IF(T574="SALES","Unable to Determine",IFERROR(INDEX('Master - US vs THEM'!$F:$F,MATCH(U574,'Master - US vs THEM'!$G:$G,0)),"No Territory Data")))))</f>
        <v>US</v>
      </c>
      <c r="W574" t="str">
        <f t="shared" si="34"/>
        <v>OK</v>
      </c>
      <c r="X574" t="str">
        <f t="shared" si="35"/>
        <v>US</v>
      </c>
    </row>
    <row r="575" spans="1:24" x14ac:dyDescent="0.2">
      <c r="A575">
        <v>574</v>
      </c>
      <c r="B575" t="s">
        <v>1953</v>
      </c>
      <c r="C575" t="s">
        <v>1954</v>
      </c>
      <c r="D575" t="s">
        <v>67</v>
      </c>
      <c r="E575" t="s">
        <v>1955</v>
      </c>
      <c r="F575" t="s">
        <v>597</v>
      </c>
      <c r="G575" t="s">
        <v>1956</v>
      </c>
      <c r="H575" t="s">
        <v>8</v>
      </c>
      <c r="I575" t="s">
        <v>713</v>
      </c>
      <c r="J575" t="s">
        <v>342</v>
      </c>
      <c r="K575" t="s">
        <v>343</v>
      </c>
      <c r="L575" t="s">
        <v>155</v>
      </c>
      <c r="M575">
        <v>1</v>
      </c>
      <c r="N575" t="s">
        <v>875</v>
      </c>
      <c r="O575" t="str">
        <f>IF($B575="","",IFERROR(IF(ISNUMBER(MATCH($K575,'Brand Family Territory (Enc)'!$A$2:$A$296,0)),$K575,""),""))</f>
        <v>ANGRY ORCHARD</v>
      </c>
      <c r="P575" t="str">
        <f>IF($B575="","",IFERROR(INDEX('Brand Crosswalk'!$F$2:$F$200,MATCH($K575,'Brand Crosswalk'!$A$2:$A$200,0)),"Not in Crosswalk"))</f>
        <v>Not in Crosswalk</v>
      </c>
      <c r="Q575" t="str">
        <f>IF($B575="","",IFERROR(INDEX('Brand Crosswalk'!$C$2:$C$200,MATCH($K575,'Brand Crosswalk'!$A$2:$A$200,0)),""))</f>
        <v/>
      </c>
      <c r="R575" t="str">
        <f>IF($B575="","",IF(O575&lt;&gt;"",O575,IF(P575="Mapped",Q575,IF(P575="No Encompass Match","No Encompass Match",IFERROR(VLOOKUP(IF($K575="",$J575,$K575),'Brands (Enc)'!$C$2:$D$2699,2,FALSE),"Not Mapped")))))</f>
        <v>ANGRY ORCHARD</v>
      </c>
      <c r="S575" t="str">
        <f>IF($B575="","",IFERROR(VLOOKUP(VALUE($B575),'Customers Table (Enc)'!$A:$I,9,FALSE),"Not Found"))</f>
        <v>Morris</v>
      </c>
      <c r="T575" t="str">
        <f t="shared" si="32"/>
        <v>MORRIS 1</v>
      </c>
      <c r="U575" t="str">
        <f t="shared" si="33"/>
        <v>ANGRY ORCHARD|MORRIS 1</v>
      </c>
      <c r="V575" t="str">
        <f>IF($B575="","",IF(R575="No Encompass Match","THEM",IF(R575="Not Mapped","Unable to Determine",IF(T575="SALES","Unable to Determine",IFERROR(INDEX('Master - US vs THEM'!$F:$F,MATCH(U575,'Master - US vs THEM'!$G:$G,0)),"No Territory Data")))))</f>
        <v>US</v>
      </c>
      <c r="W575" t="str">
        <f t="shared" si="34"/>
        <v>OK</v>
      </c>
      <c r="X575" t="str">
        <f t="shared" si="35"/>
        <v>US</v>
      </c>
    </row>
    <row r="576" spans="1:24" x14ac:dyDescent="0.2">
      <c r="A576">
        <v>575</v>
      </c>
      <c r="B576" t="s">
        <v>1953</v>
      </c>
      <c r="C576" t="s">
        <v>1954</v>
      </c>
      <c r="D576" t="s">
        <v>67</v>
      </c>
      <c r="E576" t="s">
        <v>1955</v>
      </c>
      <c r="F576" t="s">
        <v>597</v>
      </c>
      <c r="G576" t="s">
        <v>1956</v>
      </c>
      <c r="H576" t="s">
        <v>8</v>
      </c>
      <c r="I576" t="s">
        <v>713</v>
      </c>
      <c r="J576" t="s">
        <v>535</v>
      </c>
      <c r="K576" t="s">
        <v>358</v>
      </c>
      <c r="L576" t="s">
        <v>155</v>
      </c>
      <c r="M576">
        <v>1</v>
      </c>
      <c r="N576" t="s">
        <v>875</v>
      </c>
      <c r="O576" t="str">
        <f>IF($B576="","",IFERROR(IF(ISNUMBER(MATCH($K576,'Brand Family Territory (Enc)'!$A$2:$A$296,0)),$K576,""),""))</f>
        <v/>
      </c>
      <c r="P576" t="str">
        <f>IF($B576="","",IFERROR(INDEX('Brand Crosswalk'!$F$2:$F$200,MATCH($K576,'Brand Crosswalk'!$A$2:$A$200,0)),"Not in Crosswalk"))</f>
        <v>Mapped</v>
      </c>
      <c r="Q576" t="str">
        <f>IF($B576="","",IFERROR(INDEX('Brand Crosswalk'!$C$2:$C$200,MATCH($K576,'Brand Crosswalk'!$A$2:$A$200,0)),""))</f>
        <v>Samuel Adams</v>
      </c>
      <c r="R576" t="str">
        <f>IF($B576="","",IF(O576&lt;&gt;"",O576,IF(P576="Mapped",Q576,IF(P576="No Encompass Match","No Encompass Match",IFERROR(VLOOKUP(IF($K576="",$J576,$K576),'Brands (Enc)'!$C$2:$D$2699,2,FALSE),"Not Mapped")))))</f>
        <v>Samuel Adams</v>
      </c>
      <c r="S576" t="str">
        <f>IF($B576="","",IFERROR(VLOOKUP(VALUE($B576),'Customers Table (Enc)'!$A:$I,9,FALSE),"Not Found"))</f>
        <v>Morris</v>
      </c>
      <c r="T576" t="str">
        <f t="shared" si="32"/>
        <v>MORRIS 1</v>
      </c>
      <c r="U576" t="str">
        <f t="shared" si="33"/>
        <v>Samuel Adams|MORRIS 1</v>
      </c>
      <c r="V576" t="str">
        <f>IF($B576="","",IF(R576="No Encompass Match","THEM",IF(R576="Not Mapped","Unable to Determine",IF(T576="SALES","Unable to Determine",IFERROR(INDEX('Master - US vs THEM'!$F:$F,MATCH(U576,'Master - US vs THEM'!$G:$G,0)),"No Territory Data")))))</f>
        <v>US</v>
      </c>
      <c r="W576" t="str">
        <f t="shared" si="34"/>
        <v>OK</v>
      </c>
      <c r="X576" t="str">
        <f t="shared" si="35"/>
        <v>US</v>
      </c>
    </row>
    <row r="577" spans="1:24" x14ac:dyDescent="0.2">
      <c r="A577">
        <v>576</v>
      </c>
      <c r="B577" t="s">
        <v>1953</v>
      </c>
      <c r="C577" t="s">
        <v>1954</v>
      </c>
      <c r="D577" t="s">
        <v>67</v>
      </c>
      <c r="E577" t="s">
        <v>1955</v>
      </c>
      <c r="F577" t="s">
        <v>597</v>
      </c>
      <c r="G577" t="s">
        <v>1956</v>
      </c>
      <c r="H577" t="s">
        <v>8</v>
      </c>
      <c r="I577" t="s">
        <v>713</v>
      </c>
      <c r="J577" t="s">
        <v>44</v>
      </c>
      <c r="K577" t="s">
        <v>44</v>
      </c>
      <c r="L577" t="s">
        <v>45</v>
      </c>
      <c r="M577">
        <v>1</v>
      </c>
      <c r="N577" t="s">
        <v>875</v>
      </c>
      <c r="O577" t="str">
        <f>IF($B577="","",IFERROR(IF(ISNUMBER(MATCH($K577,'Brand Family Territory (Enc)'!$A$2:$A$296,0)),$K577,""),""))</f>
        <v/>
      </c>
      <c r="P577" t="str">
        <f>IF($B577="","",IFERROR(INDEX('Brand Crosswalk'!$F$2:$F$200,MATCH($K577,'Brand Crosswalk'!$A$2:$A$200,0)),"Not in Crosswalk"))</f>
        <v>Mapped</v>
      </c>
      <c r="Q577" t="str">
        <f>IF($B577="","",IFERROR(INDEX('Brand Crosswalk'!$C$2:$C$200,MATCH($K577,'Brand Crosswalk'!$A$2:$A$200,0)),""))</f>
        <v>Dg Yuengling Inc</v>
      </c>
      <c r="R577" t="str">
        <f>IF($B577="","",IF(O577&lt;&gt;"",O577,IF(P577="Mapped",Q577,IF(P577="No Encompass Match","No Encompass Match",IFERROR(VLOOKUP(IF($K577="",$J577,$K577),'Brands (Enc)'!$C$2:$D$2699,2,FALSE),"Not Mapped")))))</f>
        <v>Dg Yuengling Inc</v>
      </c>
      <c r="S577" t="str">
        <f>IF($B577="","",IFERROR(VLOOKUP(VALUE($B577),'Customers Table (Enc)'!$A:$I,9,FALSE),"Not Found"))</f>
        <v>Morris</v>
      </c>
      <c r="T577" t="str">
        <f t="shared" si="32"/>
        <v>MORRIS 1</v>
      </c>
      <c r="U577" t="str">
        <f t="shared" si="33"/>
        <v>Dg Yuengling Inc|MORRIS 1</v>
      </c>
      <c r="V577" t="str">
        <f>IF($B577="","",IF(R577="No Encompass Match","THEM",IF(R577="Not Mapped","Unable to Determine",IF(T577="SALES","Unable to Determine",IFERROR(INDEX('Master - US vs THEM'!$F:$F,MATCH(U577,'Master - US vs THEM'!$G:$G,0)),"No Territory Data")))))</f>
        <v>US</v>
      </c>
      <c r="W577" t="str">
        <f t="shared" si="34"/>
        <v>OK</v>
      </c>
      <c r="X577" t="str">
        <f t="shared" si="35"/>
        <v>US</v>
      </c>
    </row>
    <row r="578" spans="1:24" x14ac:dyDescent="0.2">
      <c r="A578">
        <v>577</v>
      </c>
      <c r="B578" t="s">
        <v>1957</v>
      </c>
      <c r="C578" t="s">
        <v>1958</v>
      </c>
      <c r="D578" t="s">
        <v>67</v>
      </c>
      <c r="E578" t="s">
        <v>1959</v>
      </c>
      <c r="F578" t="s">
        <v>660</v>
      </c>
      <c r="G578" t="s">
        <v>1960</v>
      </c>
      <c r="H578" t="s">
        <v>8</v>
      </c>
      <c r="I578" t="s">
        <v>71</v>
      </c>
      <c r="J578" t="s">
        <v>144</v>
      </c>
      <c r="K578" t="s">
        <v>145</v>
      </c>
      <c r="L578" t="s">
        <v>141</v>
      </c>
      <c r="M578">
        <v>1</v>
      </c>
      <c r="N578" t="s">
        <v>875</v>
      </c>
      <c r="O578" t="str">
        <f>IF($B578="","",IFERROR(IF(ISNUMBER(MATCH($K578,'Brand Family Territory (Enc)'!$A$2:$A$296,0)),$K578,""),""))</f>
        <v>COORS LIGHT</v>
      </c>
      <c r="P578" t="str">
        <f>IF($B578="","",IFERROR(INDEX('Brand Crosswalk'!$F$2:$F$200,MATCH($K578,'Brand Crosswalk'!$A$2:$A$200,0)),"Not in Crosswalk"))</f>
        <v>Not in Crosswalk</v>
      </c>
      <c r="Q578" t="str">
        <f>IF($B578="","",IFERROR(INDEX('Brand Crosswalk'!$C$2:$C$200,MATCH($K578,'Brand Crosswalk'!$A$2:$A$200,0)),""))</f>
        <v/>
      </c>
      <c r="R578" t="str">
        <f>IF($B578="","",IF(O578&lt;&gt;"",O578,IF(P578="Mapped",Q578,IF(P578="No Encompass Match","No Encompass Match",IFERROR(VLOOKUP(IF($K578="",$J578,$K578),'Brands (Enc)'!$C$2:$D$2699,2,FALSE),"Not Mapped")))))</f>
        <v>COORS LIGHT</v>
      </c>
      <c r="S578" t="str">
        <f>IF($B578="","",IFERROR(VLOOKUP(VALUE($B578),'Customers Table (Enc)'!$A:$I,9,FALSE),"Not Found"))</f>
        <v>Morris</v>
      </c>
      <c r="T578" t="str">
        <f t="shared" si="32"/>
        <v>MORRIS 1</v>
      </c>
      <c r="U578" t="str">
        <f t="shared" si="33"/>
        <v>COORS LIGHT|MORRIS 1</v>
      </c>
      <c r="V578" t="str">
        <f>IF($B578="","",IF(R578="No Encompass Match","THEM",IF(R578="Not Mapped","Unable to Determine",IF(T578="SALES","Unable to Determine",IFERROR(INDEX('Master - US vs THEM'!$F:$F,MATCH(U578,'Master - US vs THEM'!$G:$G,0)),"No Territory Data")))))</f>
        <v>US</v>
      </c>
      <c r="W578" t="str">
        <f t="shared" si="34"/>
        <v>OK</v>
      </c>
      <c r="X578" t="str">
        <f t="shared" si="35"/>
        <v>US</v>
      </c>
    </row>
    <row r="579" spans="1:24" x14ac:dyDescent="0.2">
      <c r="A579">
        <v>578</v>
      </c>
      <c r="B579" t="s">
        <v>1957</v>
      </c>
      <c r="C579" t="s">
        <v>1958</v>
      </c>
      <c r="D579" t="s">
        <v>67</v>
      </c>
      <c r="E579" t="s">
        <v>1959</v>
      </c>
      <c r="F579" t="s">
        <v>660</v>
      </c>
      <c r="G579" t="s">
        <v>1960</v>
      </c>
      <c r="H579" t="s">
        <v>8</v>
      </c>
      <c r="I579" t="s">
        <v>71</v>
      </c>
      <c r="J579" t="s">
        <v>44</v>
      </c>
      <c r="K579" t="s">
        <v>44</v>
      </c>
      <c r="L579" t="s">
        <v>45</v>
      </c>
      <c r="M579">
        <v>1</v>
      </c>
      <c r="N579" t="s">
        <v>875</v>
      </c>
      <c r="O579" t="str">
        <f>IF($B579="","",IFERROR(IF(ISNUMBER(MATCH($K579,'Brand Family Territory (Enc)'!$A$2:$A$296,0)),$K579,""),""))</f>
        <v/>
      </c>
      <c r="P579" t="str">
        <f>IF($B579="","",IFERROR(INDEX('Brand Crosswalk'!$F$2:$F$200,MATCH($K579,'Brand Crosswalk'!$A$2:$A$200,0)),"Not in Crosswalk"))</f>
        <v>Mapped</v>
      </c>
      <c r="Q579" t="str">
        <f>IF($B579="","",IFERROR(INDEX('Brand Crosswalk'!$C$2:$C$200,MATCH($K579,'Brand Crosswalk'!$A$2:$A$200,0)),""))</f>
        <v>Dg Yuengling Inc</v>
      </c>
      <c r="R579" t="str">
        <f>IF($B579="","",IF(O579&lt;&gt;"",O579,IF(P579="Mapped",Q579,IF(P579="No Encompass Match","No Encompass Match",IFERROR(VLOOKUP(IF($K579="",$J579,$K579),'Brands (Enc)'!$C$2:$D$2699,2,FALSE),"Not Mapped")))))</f>
        <v>Dg Yuengling Inc</v>
      </c>
      <c r="S579" t="str">
        <f>IF($B579="","",IFERROR(VLOOKUP(VALUE($B579),'Customers Table (Enc)'!$A:$I,9,FALSE),"Not Found"))</f>
        <v>Morris</v>
      </c>
      <c r="T579" t="str">
        <f t="shared" ref="T579:T642" si="36">IF($B579="","",IF($D579&lt;&gt;"SALES",$D579,IF(OR(S579="Default",S579="Not Found",S579="Morris"),"SALES",UPPER(S579))))</f>
        <v>MORRIS 1</v>
      </c>
      <c r="U579" t="str">
        <f t="shared" ref="U579:U642" si="37">IF($B579="","",R579&amp;"|"&amp;T579)</f>
        <v>Dg Yuengling Inc|MORRIS 1</v>
      </c>
      <c r="V579" t="str">
        <f>IF($B579="","",IF(R579="No Encompass Match","THEM",IF(R579="Not Mapped","Unable to Determine",IF(T579="SALES","Unable to Determine",IFERROR(INDEX('Master - US vs THEM'!$F:$F,MATCH(U579,'Master - US vs THEM'!$G:$G,0)),"No Territory Data")))))</f>
        <v>US</v>
      </c>
      <c r="W579" t="str">
        <f t="shared" ref="W579:W642" si="38">IF($B579="","",IF(OR(V579="Unable to Determine",V579="No Territory Data",V579="Ambiguous (Source Truncated)"),"Review",IF(V579&lt;&gt;$N579,"MISMATCH","OK")))</f>
        <v>OK</v>
      </c>
      <c r="X579" t="str">
        <f t="shared" ref="X579:X642" si="39">IF($B579="","",IF(OR(V579="US",V579="THEM"),V579,$N579))</f>
        <v>US</v>
      </c>
    </row>
    <row r="580" spans="1:24" x14ac:dyDescent="0.2">
      <c r="A580">
        <v>579</v>
      </c>
      <c r="B580" t="s">
        <v>1950</v>
      </c>
      <c r="C580" t="s">
        <v>1951</v>
      </c>
      <c r="D580" t="s">
        <v>48</v>
      </c>
      <c r="E580" t="s">
        <v>706</v>
      </c>
      <c r="F580" t="s">
        <v>707</v>
      </c>
      <c r="G580" t="s">
        <v>1952</v>
      </c>
      <c r="H580" t="s">
        <v>8</v>
      </c>
      <c r="I580" t="s">
        <v>367</v>
      </c>
      <c r="J580" t="s">
        <v>181</v>
      </c>
      <c r="K580" t="s">
        <v>182</v>
      </c>
      <c r="L580" t="s">
        <v>24</v>
      </c>
      <c r="M580">
        <v>1</v>
      </c>
      <c r="N580" t="s">
        <v>875</v>
      </c>
      <c r="O580" t="str">
        <f>IF($B580="","",IFERROR(IF(ISNUMBER(MATCH($K580,'Brand Family Territory (Enc)'!$A$2:$A$296,0)),$K580,""),""))</f>
        <v/>
      </c>
      <c r="P580" t="str">
        <f>IF($B580="","",IFERROR(INDEX('Brand Crosswalk'!$F$2:$F$200,MATCH($K580,'Brand Crosswalk'!$A$2:$A$200,0)),"Not in Crosswalk"))</f>
        <v>Mapped</v>
      </c>
      <c r="Q580" t="str">
        <f>IF($B580="","",IFERROR(INDEX('Brand Crosswalk'!$C$2:$C$200,MATCH($K580,'Brand Crosswalk'!$A$2:$A$200,0)),""))</f>
        <v>Modelo Especial</v>
      </c>
      <c r="R580" t="str">
        <f>IF($B580="","",IF(O580&lt;&gt;"",O580,IF(P580="Mapped",Q580,IF(P580="No Encompass Match","No Encompass Match",IFERROR(VLOOKUP(IF($K580="",$J580,$K580),'Brands (Enc)'!$C$2:$D$2699,2,FALSE),"Not Mapped")))))</f>
        <v>Modelo Especial</v>
      </c>
      <c r="S580" t="str">
        <f>IF($B580="","",IFERROR(VLOOKUP(VALUE($B580),'Customers Table (Enc)'!$A:$I,9,FALSE),"Not Found"))</f>
        <v>Bergen</v>
      </c>
      <c r="T580" t="str">
        <f t="shared" si="36"/>
        <v>BERGEN</v>
      </c>
      <c r="U580" t="str">
        <f t="shared" si="37"/>
        <v>Modelo Especial|BERGEN</v>
      </c>
      <c r="V580" t="str">
        <f>IF($B580="","",IF(R580="No Encompass Match","THEM",IF(R580="Not Mapped","Unable to Determine",IF(T580="SALES","Unable to Determine",IFERROR(INDEX('Master - US vs THEM'!$F:$F,MATCH(U580,'Master - US vs THEM'!$G:$G,0)),"No Territory Data")))))</f>
        <v>US</v>
      </c>
      <c r="W580" t="str">
        <f t="shared" si="38"/>
        <v>OK</v>
      </c>
      <c r="X580" t="str">
        <f t="shared" si="39"/>
        <v>US</v>
      </c>
    </row>
    <row r="581" spans="1:24" x14ac:dyDescent="0.2">
      <c r="A581">
        <v>580</v>
      </c>
      <c r="B581" t="s">
        <v>1950</v>
      </c>
      <c r="C581" t="s">
        <v>1951</v>
      </c>
      <c r="D581" t="s">
        <v>48</v>
      </c>
      <c r="E581" t="s">
        <v>706</v>
      </c>
      <c r="F581" t="s">
        <v>707</v>
      </c>
      <c r="G581" t="s">
        <v>1952</v>
      </c>
      <c r="H581" t="s">
        <v>8</v>
      </c>
      <c r="I581" t="s">
        <v>367</v>
      </c>
      <c r="J581" t="s">
        <v>44</v>
      </c>
      <c r="K581" t="s">
        <v>44</v>
      </c>
      <c r="L581" t="s">
        <v>45</v>
      </c>
      <c r="M581">
        <v>1</v>
      </c>
      <c r="N581" t="s">
        <v>875</v>
      </c>
      <c r="O581" t="str">
        <f>IF($B581="","",IFERROR(IF(ISNUMBER(MATCH($K581,'Brand Family Territory (Enc)'!$A$2:$A$296,0)),$K581,""),""))</f>
        <v/>
      </c>
      <c r="P581" t="str">
        <f>IF($B581="","",IFERROR(INDEX('Brand Crosswalk'!$F$2:$F$200,MATCH($K581,'Brand Crosswalk'!$A$2:$A$200,0)),"Not in Crosswalk"))</f>
        <v>Mapped</v>
      </c>
      <c r="Q581" t="str">
        <f>IF($B581="","",IFERROR(INDEX('Brand Crosswalk'!$C$2:$C$200,MATCH($K581,'Brand Crosswalk'!$A$2:$A$200,0)),""))</f>
        <v>Dg Yuengling Inc</v>
      </c>
      <c r="R581" t="str">
        <f>IF($B581="","",IF(O581&lt;&gt;"",O581,IF(P581="Mapped",Q581,IF(P581="No Encompass Match","No Encompass Match",IFERROR(VLOOKUP(IF($K581="",$J581,$K581),'Brands (Enc)'!$C$2:$D$2699,2,FALSE),"Not Mapped")))))</f>
        <v>Dg Yuengling Inc</v>
      </c>
      <c r="S581" t="str">
        <f>IF($B581="","",IFERROR(VLOOKUP(VALUE($B581),'Customers Table (Enc)'!$A:$I,9,FALSE),"Not Found"))</f>
        <v>Bergen</v>
      </c>
      <c r="T581" t="str">
        <f t="shared" si="36"/>
        <v>BERGEN</v>
      </c>
      <c r="U581" t="str">
        <f t="shared" si="37"/>
        <v>Dg Yuengling Inc|BERGEN</v>
      </c>
      <c r="V581" t="str">
        <f>IF($B581="","",IF(R581="No Encompass Match","THEM",IF(R581="Not Mapped","Unable to Determine",IF(T581="SALES","Unable to Determine",IFERROR(INDEX('Master - US vs THEM'!$F:$F,MATCH(U581,'Master - US vs THEM'!$G:$G,0)),"No Territory Data")))))</f>
        <v>US</v>
      </c>
      <c r="W581" t="str">
        <f t="shared" si="38"/>
        <v>OK</v>
      </c>
      <c r="X581" t="str">
        <f t="shared" si="39"/>
        <v>US</v>
      </c>
    </row>
    <row r="582" spans="1:24" x14ac:dyDescent="0.2">
      <c r="A582">
        <v>581</v>
      </c>
      <c r="B582" t="s">
        <v>704</v>
      </c>
      <c r="C582" t="s">
        <v>705</v>
      </c>
      <c r="D582" t="s">
        <v>48</v>
      </c>
      <c r="E582" t="s">
        <v>706</v>
      </c>
      <c r="F582" t="s">
        <v>707</v>
      </c>
      <c r="G582" t="s">
        <v>708</v>
      </c>
      <c r="H582" t="s">
        <v>8</v>
      </c>
      <c r="I582" t="s">
        <v>367</v>
      </c>
      <c r="J582" t="s">
        <v>191</v>
      </c>
      <c r="K582" t="s">
        <v>192</v>
      </c>
      <c r="L582" t="s">
        <v>120</v>
      </c>
      <c r="M582">
        <v>1</v>
      </c>
      <c r="N582" t="s">
        <v>21</v>
      </c>
      <c r="O582" t="str">
        <f>IF($B582="","",IFERROR(IF(ISNUMBER(MATCH($K582,'Brand Family Territory (Enc)'!$A$2:$A$296,0)),$K582,""),""))</f>
        <v/>
      </c>
      <c r="P582" t="str">
        <f>IF($B582="","",IFERROR(INDEX('Brand Crosswalk'!$F$2:$F$200,MATCH($K582,'Brand Crosswalk'!$A$2:$A$200,0)),"Not in Crosswalk"))</f>
        <v>Mapped</v>
      </c>
      <c r="Q582" t="str">
        <f>IF($B582="","",IFERROR(INDEX('Brand Crosswalk'!$C$2:$C$200,MATCH($K582,'Brand Crosswalk'!$A$2:$A$200,0)),""))</f>
        <v>Montauk</v>
      </c>
      <c r="R582" t="str">
        <f>IF($B582="","",IF(O582&lt;&gt;"",O582,IF(P582="Mapped",Q582,IF(P582="No Encompass Match","No Encompass Match",IFERROR(VLOOKUP(IF($K582="",$J582,$K582),'Brands (Enc)'!$C$2:$D$2699,2,FALSE),"Not Mapped")))))</f>
        <v>Montauk</v>
      </c>
      <c r="S582" t="str">
        <f>IF($B582="","",IFERROR(VLOOKUP(VALUE($B582),'Customers Table (Enc)'!$A:$I,9,FALSE),"Not Found"))</f>
        <v>Bergen</v>
      </c>
      <c r="T582" t="str">
        <f t="shared" si="36"/>
        <v>BERGEN</v>
      </c>
      <c r="U582" t="str">
        <f t="shared" si="37"/>
        <v>Montauk|BERGEN</v>
      </c>
      <c r="V582" t="str">
        <f>IF($B582="","",IF(R582="No Encompass Match","THEM",IF(R582="Not Mapped","Unable to Determine",IF(T582="SALES","Unable to Determine",IFERROR(INDEX('Master - US vs THEM'!$F:$F,MATCH(U582,'Master - US vs THEM'!$G:$G,0)),"No Territory Data")))))</f>
        <v>US</v>
      </c>
      <c r="W582" t="str">
        <f t="shared" si="38"/>
        <v>MISMATCH</v>
      </c>
      <c r="X582" t="str">
        <f t="shared" si="39"/>
        <v>US</v>
      </c>
    </row>
    <row r="583" spans="1:24" x14ac:dyDescent="0.2">
      <c r="A583">
        <v>582</v>
      </c>
      <c r="B583" t="s">
        <v>1946</v>
      </c>
      <c r="C583" t="s">
        <v>1947</v>
      </c>
      <c r="D583" t="s">
        <v>123</v>
      </c>
      <c r="E583" t="s">
        <v>1948</v>
      </c>
      <c r="F583" t="s">
        <v>607</v>
      </c>
      <c r="G583" t="s">
        <v>1949</v>
      </c>
      <c r="H583" t="s">
        <v>8</v>
      </c>
      <c r="I583" t="s">
        <v>319</v>
      </c>
      <c r="J583" t="s">
        <v>181</v>
      </c>
      <c r="K583" t="s">
        <v>182</v>
      </c>
      <c r="L583" t="s">
        <v>24</v>
      </c>
      <c r="M583">
        <v>1</v>
      </c>
      <c r="N583" t="s">
        <v>875</v>
      </c>
      <c r="O583" t="str">
        <f>IF($B583="","",IFERROR(IF(ISNUMBER(MATCH($K583,'Brand Family Territory (Enc)'!$A$2:$A$296,0)),$K583,""),""))</f>
        <v/>
      </c>
      <c r="P583" t="str">
        <f>IF($B583="","",IFERROR(INDEX('Brand Crosswalk'!$F$2:$F$200,MATCH($K583,'Brand Crosswalk'!$A$2:$A$200,0)),"Not in Crosswalk"))</f>
        <v>Mapped</v>
      </c>
      <c r="Q583" t="str">
        <f>IF($B583="","",IFERROR(INDEX('Brand Crosswalk'!$C$2:$C$200,MATCH($K583,'Brand Crosswalk'!$A$2:$A$200,0)),""))</f>
        <v>Modelo Especial</v>
      </c>
      <c r="R583" t="str">
        <f>IF($B583="","",IF(O583&lt;&gt;"",O583,IF(P583="Mapped",Q583,IF(P583="No Encompass Match","No Encompass Match",IFERROR(VLOOKUP(IF($K583="",$J583,$K583),'Brands (Enc)'!$C$2:$D$2699,2,FALSE),"Not Mapped")))))</f>
        <v>Modelo Especial</v>
      </c>
      <c r="S583" t="str">
        <f>IF($B583="","",IFERROR(VLOOKUP(VALUE($B583),'Customers Table (Enc)'!$A:$I,9,FALSE),"Not Found"))</f>
        <v>Passaic</v>
      </c>
      <c r="T583" t="str">
        <f t="shared" si="36"/>
        <v>PASSAIC</v>
      </c>
      <c r="U583" t="str">
        <f t="shared" si="37"/>
        <v>Modelo Especial|PASSAIC</v>
      </c>
      <c r="V583" t="str">
        <f>IF($B583="","",IF(R583="No Encompass Match","THEM",IF(R583="Not Mapped","Unable to Determine",IF(T583="SALES","Unable to Determine",IFERROR(INDEX('Master - US vs THEM'!$F:$F,MATCH(U583,'Master - US vs THEM'!$G:$G,0)),"No Territory Data")))))</f>
        <v>US</v>
      </c>
      <c r="W583" t="str">
        <f t="shared" si="38"/>
        <v>OK</v>
      </c>
      <c r="X583" t="str">
        <f t="shared" si="39"/>
        <v>US</v>
      </c>
    </row>
    <row r="584" spans="1:24" x14ac:dyDescent="0.2">
      <c r="A584">
        <v>583</v>
      </c>
      <c r="B584" t="s">
        <v>1946</v>
      </c>
      <c r="C584" t="s">
        <v>1947</v>
      </c>
      <c r="D584" t="s">
        <v>123</v>
      </c>
      <c r="E584" t="s">
        <v>1948</v>
      </c>
      <c r="F584" t="s">
        <v>607</v>
      </c>
      <c r="G584" t="s">
        <v>1949</v>
      </c>
      <c r="H584" t="s">
        <v>8</v>
      </c>
      <c r="I584" t="s">
        <v>319</v>
      </c>
      <c r="J584" t="s">
        <v>140</v>
      </c>
      <c r="K584" t="s">
        <v>140</v>
      </c>
      <c r="L584" t="s">
        <v>141</v>
      </c>
      <c r="M584">
        <v>1</v>
      </c>
      <c r="N584" t="s">
        <v>875</v>
      </c>
      <c r="O584" t="str">
        <f>IF($B584="","",IFERROR(IF(ISNUMBER(MATCH($K584,'Brand Family Territory (Enc)'!$A$2:$A$296,0)),$K584,""),""))</f>
        <v/>
      </c>
      <c r="P584" t="str">
        <f>IF($B584="","",IFERROR(INDEX('Brand Crosswalk'!$F$2:$F$200,MATCH($K584,'Brand Crosswalk'!$A$2:$A$200,0)),"Not in Crosswalk"))</f>
        <v>Mapped</v>
      </c>
      <c r="Q584" t="str">
        <f>IF($B584="","",IFERROR(INDEX('Brand Crosswalk'!$C$2:$C$200,MATCH($K584,'Brand Crosswalk'!$A$2:$A$200,0)),""))</f>
        <v>Peroni</v>
      </c>
      <c r="R584" t="str">
        <f>IF($B584="","",IF(O584&lt;&gt;"",O584,IF(P584="Mapped",Q584,IF(P584="No Encompass Match","No Encompass Match",IFERROR(VLOOKUP(IF($K584="",$J584,$K584),'Brands (Enc)'!$C$2:$D$2699,2,FALSE),"Not Mapped")))))</f>
        <v>Peroni</v>
      </c>
      <c r="S584" t="str">
        <f>IF($B584="","",IFERROR(VLOOKUP(VALUE($B584),'Customers Table (Enc)'!$A:$I,9,FALSE),"Not Found"))</f>
        <v>Passaic</v>
      </c>
      <c r="T584" t="str">
        <f t="shared" si="36"/>
        <v>PASSAIC</v>
      </c>
      <c r="U584" t="str">
        <f t="shared" si="37"/>
        <v>Peroni|PASSAIC</v>
      </c>
      <c r="V584" t="str">
        <f>IF($B584="","",IF(R584="No Encompass Match","THEM",IF(R584="Not Mapped","Unable to Determine",IF(T584="SALES","Unable to Determine",IFERROR(INDEX('Master - US vs THEM'!$F:$F,MATCH(U584,'Master - US vs THEM'!$G:$G,0)),"No Territory Data")))))</f>
        <v>US</v>
      </c>
      <c r="W584" t="str">
        <f t="shared" si="38"/>
        <v>OK</v>
      </c>
      <c r="X584" t="str">
        <f t="shared" si="39"/>
        <v>US</v>
      </c>
    </row>
    <row r="585" spans="1:24" x14ac:dyDescent="0.2">
      <c r="A585">
        <v>584</v>
      </c>
      <c r="B585" t="s">
        <v>1946</v>
      </c>
      <c r="C585" t="s">
        <v>1947</v>
      </c>
      <c r="D585" t="s">
        <v>123</v>
      </c>
      <c r="E585" t="s">
        <v>1948</v>
      </c>
      <c r="F585" t="s">
        <v>607</v>
      </c>
      <c r="G585" t="s">
        <v>1949</v>
      </c>
      <c r="H585" t="s">
        <v>8</v>
      </c>
      <c r="I585" t="s">
        <v>319</v>
      </c>
      <c r="J585" t="s">
        <v>535</v>
      </c>
      <c r="K585" t="s">
        <v>358</v>
      </c>
      <c r="L585" t="s">
        <v>155</v>
      </c>
      <c r="M585">
        <v>1</v>
      </c>
      <c r="N585" t="s">
        <v>875</v>
      </c>
      <c r="O585" t="str">
        <f>IF($B585="","",IFERROR(IF(ISNUMBER(MATCH($K585,'Brand Family Territory (Enc)'!$A$2:$A$296,0)),$K585,""),""))</f>
        <v/>
      </c>
      <c r="P585" t="str">
        <f>IF($B585="","",IFERROR(INDEX('Brand Crosswalk'!$F$2:$F$200,MATCH($K585,'Brand Crosswalk'!$A$2:$A$200,0)),"Not in Crosswalk"))</f>
        <v>Mapped</v>
      </c>
      <c r="Q585" t="str">
        <f>IF($B585="","",IFERROR(INDEX('Brand Crosswalk'!$C$2:$C$200,MATCH($K585,'Brand Crosswalk'!$A$2:$A$200,0)),""))</f>
        <v>Samuel Adams</v>
      </c>
      <c r="R585" t="str">
        <f>IF($B585="","",IF(O585&lt;&gt;"",O585,IF(P585="Mapped",Q585,IF(P585="No Encompass Match","No Encompass Match",IFERROR(VLOOKUP(IF($K585="",$J585,$K585),'Brands (Enc)'!$C$2:$D$2699,2,FALSE),"Not Mapped")))))</f>
        <v>Samuel Adams</v>
      </c>
      <c r="S585" t="str">
        <f>IF($B585="","",IFERROR(VLOOKUP(VALUE($B585),'Customers Table (Enc)'!$A:$I,9,FALSE),"Not Found"))</f>
        <v>Passaic</v>
      </c>
      <c r="T585" t="str">
        <f t="shared" si="36"/>
        <v>PASSAIC</v>
      </c>
      <c r="U585" t="str">
        <f t="shared" si="37"/>
        <v>Samuel Adams|PASSAIC</v>
      </c>
      <c r="V585" t="str">
        <f>IF($B585="","",IF(R585="No Encompass Match","THEM",IF(R585="Not Mapped","Unable to Determine",IF(T585="SALES","Unable to Determine",IFERROR(INDEX('Master - US vs THEM'!$F:$F,MATCH(U585,'Master - US vs THEM'!$G:$G,0)),"No Territory Data")))))</f>
        <v>US</v>
      </c>
      <c r="W585" t="str">
        <f t="shared" si="38"/>
        <v>OK</v>
      </c>
      <c r="X585" t="str">
        <f t="shared" si="39"/>
        <v>US</v>
      </c>
    </row>
    <row r="586" spans="1:24" x14ac:dyDescent="0.2">
      <c r="A586">
        <v>585</v>
      </c>
      <c r="B586" t="s">
        <v>1946</v>
      </c>
      <c r="C586" t="s">
        <v>1947</v>
      </c>
      <c r="D586" t="s">
        <v>123</v>
      </c>
      <c r="E586" t="s">
        <v>1948</v>
      </c>
      <c r="F586" t="s">
        <v>607</v>
      </c>
      <c r="G586" t="s">
        <v>1949</v>
      </c>
      <c r="H586" t="s">
        <v>8</v>
      </c>
      <c r="I586" t="s">
        <v>319</v>
      </c>
      <c r="J586" t="s">
        <v>33</v>
      </c>
      <c r="K586" t="s">
        <v>33</v>
      </c>
      <c r="L586" t="s">
        <v>34</v>
      </c>
      <c r="M586">
        <v>1</v>
      </c>
      <c r="N586" t="s">
        <v>875</v>
      </c>
      <c r="O586" t="str">
        <f>IF($B586="","",IFERROR(IF(ISNUMBER(MATCH($K586,'Brand Family Territory (Enc)'!$A$2:$A$296,0)),$K586,""),""))</f>
        <v>SIERRA NEVADA</v>
      </c>
      <c r="P586" t="str">
        <f>IF($B586="","",IFERROR(INDEX('Brand Crosswalk'!$F$2:$F$200,MATCH($K586,'Brand Crosswalk'!$A$2:$A$200,0)),"Not in Crosswalk"))</f>
        <v>Not in Crosswalk</v>
      </c>
      <c r="Q586" t="str">
        <f>IF($B586="","",IFERROR(INDEX('Brand Crosswalk'!$C$2:$C$200,MATCH($K586,'Brand Crosswalk'!$A$2:$A$200,0)),""))</f>
        <v/>
      </c>
      <c r="R586" t="str">
        <f>IF($B586="","",IF(O586&lt;&gt;"",O586,IF(P586="Mapped",Q586,IF(P586="No Encompass Match","No Encompass Match",IFERROR(VLOOKUP(IF($K586="",$J586,$K586),'Brands (Enc)'!$C$2:$D$2699,2,FALSE),"Not Mapped")))))</f>
        <v>SIERRA NEVADA</v>
      </c>
      <c r="S586" t="str">
        <f>IF($B586="","",IFERROR(VLOOKUP(VALUE($B586),'Customers Table (Enc)'!$A:$I,9,FALSE),"Not Found"))</f>
        <v>Passaic</v>
      </c>
      <c r="T586" t="str">
        <f t="shared" si="36"/>
        <v>PASSAIC</v>
      </c>
      <c r="U586" t="str">
        <f t="shared" si="37"/>
        <v>SIERRA NEVADA|PASSAIC</v>
      </c>
      <c r="V586" t="str">
        <f>IF($B586="","",IF(R586="No Encompass Match","THEM",IF(R586="Not Mapped","Unable to Determine",IF(T586="SALES","Unable to Determine",IFERROR(INDEX('Master - US vs THEM'!$F:$F,MATCH(U586,'Master - US vs THEM'!$G:$G,0)),"No Territory Data")))))</f>
        <v>US</v>
      </c>
      <c r="W586" t="str">
        <f t="shared" si="38"/>
        <v>OK</v>
      </c>
      <c r="X586" t="str">
        <f t="shared" si="39"/>
        <v>US</v>
      </c>
    </row>
    <row r="587" spans="1:24" x14ac:dyDescent="0.2">
      <c r="A587">
        <v>586</v>
      </c>
      <c r="B587" t="s">
        <v>1946</v>
      </c>
      <c r="C587" t="s">
        <v>1947</v>
      </c>
      <c r="D587" t="s">
        <v>123</v>
      </c>
      <c r="E587" t="s">
        <v>1948</v>
      </c>
      <c r="F587" t="s">
        <v>607</v>
      </c>
      <c r="G587" t="s">
        <v>1949</v>
      </c>
      <c r="H587" t="s">
        <v>8</v>
      </c>
      <c r="I587" t="s">
        <v>319</v>
      </c>
      <c r="J587" t="s">
        <v>227</v>
      </c>
      <c r="K587" t="s">
        <v>209</v>
      </c>
      <c r="L587" t="s">
        <v>210</v>
      </c>
      <c r="M587">
        <v>1</v>
      </c>
      <c r="N587" t="s">
        <v>875</v>
      </c>
      <c r="O587" t="str">
        <f>IF($B587="","",IFERROR(IF(ISNUMBER(MATCH($K587,'Brand Family Territory (Enc)'!$A$2:$A$296,0)),$K587,""),""))</f>
        <v/>
      </c>
      <c r="P587" t="str">
        <f>IF($B587="","",IFERROR(INDEX('Brand Crosswalk'!$F$2:$F$200,MATCH($K587,'Brand Crosswalk'!$A$2:$A$200,0)),"Not in Crosswalk"))</f>
        <v>Mapped</v>
      </c>
      <c r="Q587" t="str">
        <f>IF($B587="","",IFERROR(INDEX('Brand Crosswalk'!$C$2:$C$200,MATCH($K587,'Brand Crosswalk'!$A$2:$A$200,0)),""))</f>
        <v>Cape May</v>
      </c>
      <c r="R587" t="str">
        <f>IF($B587="","",IF(O587&lt;&gt;"",O587,IF(P587="Mapped",Q587,IF(P587="No Encompass Match","No Encompass Match",IFERROR(VLOOKUP(IF($K587="",$J587,$K587),'Brands (Enc)'!$C$2:$D$2699,2,FALSE),"Not Mapped")))))</f>
        <v>Cape May</v>
      </c>
      <c r="S587" t="str">
        <f>IF($B587="","",IFERROR(VLOOKUP(VALUE($B587),'Customers Table (Enc)'!$A:$I,9,FALSE),"Not Found"))</f>
        <v>Passaic</v>
      </c>
      <c r="T587" t="str">
        <f t="shared" si="36"/>
        <v>PASSAIC</v>
      </c>
      <c r="U587" t="str">
        <f t="shared" si="37"/>
        <v>Cape May|PASSAIC</v>
      </c>
      <c r="V587" t="str">
        <f>IF($B587="","",IF(R587="No Encompass Match","THEM",IF(R587="Not Mapped","Unable to Determine",IF(T587="SALES","Unable to Determine",IFERROR(INDEX('Master - US vs THEM'!$F:$F,MATCH(U587,'Master - US vs THEM'!$G:$G,0)),"No Territory Data")))))</f>
        <v>US</v>
      </c>
      <c r="W587" t="str">
        <f t="shared" si="38"/>
        <v>OK</v>
      </c>
      <c r="X587" t="str">
        <f t="shared" si="39"/>
        <v>US</v>
      </c>
    </row>
    <row r="588" spans="1:24" x14ac:dyDescent="0.2">
      <c r="A588">
        <v>587</v>
      </c>
      <c r="B588" t="s">
        <v>1946</v>
      </c>
      <c r="C588" t="s">
        <v>1947</v>
      </c>
      <c r="D588" t="s">
        <v>123</v>
      </c>
      <c r="E588" t="s">
        <v>1948</v>
      </c>
      <c r="F588" t="s">
        <v>607</v>
      </c>
      <c r="G588" t="s">
        <v>1949</v>
      </c>
      <c r="H588" t="s">
        <v>8</v>
      </c>
      <c r="I588" t="s">
        <v>319</v>
      </c>
      <c r="J588" t="s">
        <v>395</v>
      </c>
      <c r="K588" t="s">
        <v>396</v>
      </c>
      <c r="L588" t="s">
        <v>155</v>
      </c>
      <c r="M588">
        <v>1</v>
      </c>
      <c r="N588" t="s">
        <v>875</v>
      </c>
      <c r="O588" t="str">
        <f>IF($B588="","",IFERROR(IF(ISNUMBER(MATCH($K588,'Brand Family Territory (Enc)'!$A$2:$A$296,0)),$K588,""),""))</f>
        <v/>
      </c>
      <c r="P588" t="str">
        <f>IF($B588="","",IFERROR(INDEX('Brand Crosswalk'!$F$2:$F$200,MATCH($K588,'Brand Crosswalk'!$A$2:$A$200,0)),"Not in Crosswalk"))</f>
        <v>Mapped</v>
      </c>
      <c r="Q588" t="str">
        <f>IF($B588="","",IFERROR(INDEX('Brand Crosswalk'!$C$2:$C$200,MATCH($K588,'Brand Crosswalk'!$A$2:$A$200,0)),""))</f>
        <v>Dogfish Head Beer</v>
      </c>
      <c r="R588" t="str">
        <f>IF($B588="","",IF(O588&lt;&gt;"",O588,IF(P588="Mapped",Q588,IF(P588="No Encompass Match","No Encompass Match",IFERROR(VLOOKUP(IF($K588="",$J588,$K588),'Brands (Enc)'!$C$2:$D$2699,2,FALSE),"Not Mapped")))))</f>
        <v>Dogfish Head Beer</v>
      </c>
      <c r="S588" t="str">
        <f>IF($B588="","",IFERROR(VLOOKUP(VALUE($B588),'Customers Table (Enc)'!$A:$I,9,FALSE),"Not Found"))</f>
        <v>Passaic</v>
      </c>
      <c r="T588" t="str">
        <f t="shared" si="36"/>
        <v>PASSAIC</v>
      </c>
      <c r="U588" t="str">
        <f t="shared" si="37"/>
        <v>Dogfish Head Beer|PASSAIC</v>
      </c>
      <c r="V588" t="str">
        <f>IF($B588="","",IF(R588="No Encompass Match","THEM",IF(R588="Not Mapped","Unable to Determine",IF(T588="SALES","Unable to Determine",IFERROR(INDEX('Master - US vs THEM'!$F:$F,MATCH(U588,'Master - US vs THEM'!$G:$G,0)),"No Territory Data")))))</f>
        <v>US</v>
      </c>
      <c r="W588" t="str">
        <f t="shared" si="38"/>
        <v>OK</v>
      </c>
      <c r="X588" t="str">
        <f t="shared" si="39"/>
        <v>US</v>
      </c>
    </row>
    <row r="589" spans="1:24" x14ac:dyDescent="0.2">
      <c r="A589">
        <v>588</v>
      </c>
      <c r="B589" t="s">
        <v>1946</v>
      </c>
      <c r="C589" t="s">
        <v>1947</v>
      </c>
      <c r="D589" t="s">
        <v>123</v>
      </c>
      <c r="E589" t="s">
        <v>1948</v>
      </c>
      <c r="F589" t="s">
        <v>607</v>
      </c>
      <c r="G589" t="s">
        <v>1949</v>
      </c>
      <c r="H589" t="s">
        <v>8</v>
      </c>
      <c r="I589" t="s">
        <v>319</v>
      </c>
      <c r="J589" t="s">
        <v>294</v>
      </c>
      <c r="K589" t="s">
        <v>295</v>
      </c>
      <c r="L589" t="s">
        <v>215</v>
      </c>
      <c r="M589">
        <v>1</v>
      </c>
      <c r="N589" t="s">
        <v>875</v>
      </c>
      <c r="O589" t="str">
        <f>IF($B589="","",IFERROR(IF(ISNUMBER(MATCH($K589,'Brand Family Territory (Enc)'!$A$2:$A$296,0)),$K589,""),""))</f>
        <v/>
      </c>
      <c r="P589" t="str">
        <f>IF($B589="","",IFERROR(INDEX('Brand Crosswalk'!$F$2:$F$200,MATCH($K589,'Brand Crosswalk'!$A$2:$A$200,0)),"Not in Crosswalk"))</f>
        <v>Mapped</v>
      </c>
      <c r="Q589" t="str">
        <f>IF($B589="","",IFERROR(INDEX('Brand Crosswalk'!$C$2:$C$200,MATCH($K589,'Brand Crosswalk'!$A$2:$A$200,0)),""))</f>
        <v>New Belgium Brewing Company</v>
      </c>
      <c r="R589" t="str">
        <f>IF($B589="","",IF(O589&lt;&gt;"",O589,IF(P589="Mapped",Q589,IF(P589="No Encompass Match","No Encompass Match",IFERROR(VLOOKUP(IF($K589="",$J589,$K589),'Brands (Enc)'!$C$2:$D$2699,2,FALSE),"Not Mapped")))))</f>
        <v>New Belgium Brewing Company</v>
      </c>
      <c r="S589" t="str">
        <f>IF($B589="","",IFERROR(VLOOKUP(VALUE($B589),'Customers Table (Enc)'!$A:$I,9,FALSE),"Not Found"))</f>
        <v>Passaic</v>
      </c>
      <c r="T589" t="str">
        <f t="shared" si="36"/>
        <v>PASSAIC</v>
      </c>
      <c r="U589" t="str">
        <f t="shared" si="37"/>
        <v>New Belgium Brewing Company|PASSAIC</v>
      </c>
      <c r="V589" t="str">
        <f>IF($B589="","",IF(R589="No Encompass Match","THEM",IF(R589="Not Mapped","Unable to Determine",IF(T589="SALES","Unable to Determine",IFERROR(INDEX('Master - US vs THEM'!$F:$F,MATCH(U589,'Master - US vs THEM'!$G:$G,0)),"No Territory Data")))))</f>
        <v>US</v>
      </c>
      <c r="W589" t="str">
        <f t="shared" si="38"/>
        <v>OK</v>
      </c>
      <c r="X589" t="str">
        <f t="shared" si="39"/>
        <v>US</v>
      </c>
    </row>
    <row r="590" spans="1:24" x14ac:dyDescent="0.2">
      <c r="A590">
        <v>589</v>
      </c>
      <c r="B590" t="s">
        <v>1946</v>
      </c>
      <c r="C590" t="s">
        <v>1947</v>
      </c>
      <c r="D590" t="s">
        <v>123</v>
      </c>
      <c r="E590" t="s">
        <v>1948</v>
      </c>
      <c r="F590" t="s">
        <v>607</v>
      </c>
      <c r="G590" t="s">
        <v>1949</v>
      </c>
      <c r="H590" t="s">
        <v>8</v>
      </c>
      <c r="I590" t="s">
        <v>319</v>
      </c>
      <c r="J590" t="s">
        <v>144</v>
      </c>
      <c r="K590" t="s">
        <v>145</v>
      </c>
      <c r="L590" t="s">
        <v>141</v>
      </c>
      <c r="M590">
        <v>1</v>
      </c>
      <c r="N590" t="s">
        <v>875</v>
      </c>
      <c r="O590" t="str">
        <f>IF($B590="","",IFERROR(IF(ISNUMBER(MATCH($K590,'Brand Family Territory (Enc)'!$A$2:$A$296,0)),$K590,""),""))</f>
        <v>COORS LIGHT</v>
      </c>
      <c r="P590" t="str">
        <f>IF($B590="","",IFERROR(INDEX('Brand Crosswalk'!$F$2:$F$200,MATCH($K590,'Brand Crosswalk'!$A$2:$A$200,0)),"Not in Crosswalk"))</f>
        <v>Not in Crosswalk</v>
      </c>
      <c r="Q590" t="str">
        <f>IF($B590="","",IFERROR(INDEX('Brand Crosswalk'!$C$2:$C$200,MATCH($K590,'Brand Crosswalk'!$A$2:$A$200,0)),""))</f>
        <v/>
      </c>
      <c r="R590" t="str">
        <f>IF($B590="","",IF(O590&lt;&gt;"",O590,IF(P590="Mapped",Q590,IF(P590="No Encompass Match","No Encompass Match",IFERROR(VLOOKUP(IF($K590="",$J590,$K590),'Brands (Enc)'!$C$2:$D$2699,2,FALSE),"Not Mapped")))))</f>
        <v>COORS LIGHT</v>
      </c>
      <c r="S590" t="str">
        <f>IF($B590="","",IFERROR(VLOOKUP(VALUE($B590),'Customers Table (Enc)'!$A:$I,9,FALSE),"Not Found"))</f>
        <v>Passaic</v>
      </c>
      <c r="T590" t="str">
        <f t="shared" si="36"/>
        <v>PASSAIC</v>
      </c>
      <c r="U590" t="str">
        <f t="shared" si="37"/>
        <v>COORS LIGHT|PASSAIC</v>
      </c>
      <c r="V590" t="str">
        <f>IF($B590="","",IF(R590="No Encompass Match","THEM",IF(R590="Not Mapped","Unable to Determine",IF(T590="SALES","Unable to Determine",IFERROR(INDEX('Master - US vs THEM'!$F:$F,MATCH(U590,'Master - US vs THEM'!$G:$G,0)),"No Territory Data")))))</f>
        <v>US</v>
      </c>
      <c r="W590" t="str">
        <f t="shared" si="38"/>
        <v>OK</v>
      </c>
      <c r="X590" t="str">
        <f t="shared" si="39"/>
        <v>US</v>
      </c>
    </row>
    <row r="591" spans="1:24" x14ac:dyDescent="0.2">
      <c r="A591">
        <v>590</v>
      </c>
      <c r="B591" t="s">
        <v>1946</v>
      </c>
      <c r="C591" t="s">
        <v>1947</v>
      </c>
      <c r="D591" t="s">
        <v>123</v>
      </c>
      <c r="E591" t="s">
        <v>1948</v>
      </c>
      <c r="F591" t="s">
        <v>607</v>
      </c>
      <c r="G591" t="s">
        <v>1949</v>
      </c>
      <c r="H591" t="s">
        <v>8</v>
      </c>
      <c r="I591" t="s">
        <v>319</v>
      </c>
      <c r="J591" t="s">
        <v>142</v>
      </c>
      <c r="K591" t="s">
        <v>143</v>
      </c>
      <c r="L591" t="s">
        <v>141</v>
      </c>
      <c r="M591">
        <v>1</v>
      </c>
      <c r="N591" t="s">
        <v>875</v>
      </c>
      <c r="O591" t="str">
        <f>IF($B591="","",IFERROR(IF(ISNUMBER(MATCH($K591,'Brand Family Territory (Enc)'!$A$2:$A$296,0)),$K591,""),""))</f>
        <v/>
      </c>
      <c r="P591" t="str">
        <f>IF($B591="","",IFERROR(INDEX('Brand Crosswalk'!$F$2:$F$200,MATCH($K591,'Brand Crosswalk'!$A$2:$A$200,0)),"Not in Crosswalk"))</f>
        <v>Mapped</v>
      </c>
      <c r="Q591" t="str">
        <f>IF($B591="","",IFERROR(INDEX('Brand Crosswalk'!$C$2:$C$200,MATCH($K591,'Brand Crosswalk'!$A$2:$A$200,0)),""))</f>
        <v>Lite</v>
      </c>
      <c r="R591" t="str">
        <f>IF($B591="","",IF(O591&lt;&gt;"",O591,IF(P591="Mapped",Q591,IF(P591="No Encompass Match","No Encompass Match",IFERROR(VLOOKUP(IF($K591="",$J591,$K591),'Brands (Enc)'!$C$2:$D$2699,2,FALSE),"Not Mapped")))))</f>
        <v>Lite</v>
      </c>
      <c r="S591" t="str">
        <f>IF($B591="","",IFERROR(VLOOKUP(VALUE($B591),'Customers Table (Enc)'!$A:$I,9,FALSE),"Not Found"))</f>
        <v>Passaic</v>
      </c>
      <c r="T591" t="str">
        <f t="shared" si="36"/>
        <v>PASSAIC</v>
      </c>
      <c r="U591" t="str">
        <f t="shared" si="37"/>
        <v>Lite|PASSAIC</v>
      </c>
      <c r="V591" t="str">
        <f>IF($B591="","",IF(R591="No Encompass Match","THEM",IF(R591="Not Mapped","Unable to Determine",IF(T591="SALES","Unable to Determine",IFERROR(INDEX('Master - US vs THEM'!$F:$F,MATCH(U591,'Master - US vs THEM'!$G:$G,0)),"No Territory Data")))))</f>
        <v>US</v>
      </c>
      <c r="W591" t="str">
        <f t="shared" si="38"/>
        <v>OK</v>
      </c>
      <c r="X591" t="str">
        <f t="shared" si="39"/>
        <v>US</v>
      </c>
    </row>
    <row r="592" spans="1:24" x14ac:dyDescent="0.2">
      <c r="A592">
        <v>591</v>
      </c>
      <c r="B592" t="s">
        <v>1946</v>
      </c>
      <c r="C592" t="s">
        <v>1947</v>
      </c>
      <c r="D592" t="s">
        <v>123</v>
      </c>
      <c r="E592" t="s">
        <v>1948</v>
      </c>
      <c r="F592" t="s">
        <v>607</v>
      </c>
      <c r="G592" t="s">
        <v>1949</v>
      </c>
      <c r="H592" t="s">
        <v>8</v>
      </c>
      <c r="I592" t="s">
        <v>319</v>
      </c>
      <c r="J592" t="s">
        <v>44</v>
      </c>
      <c r="K592" t="s">
        <v>44</v>
      </c>
      <c r="L592" t="s">
        <v>45</v>
      </c>
      <c r="M592">
        <v>1</v>
      </c>
      <c r="N592" t="s">
        <v>875</v>
      </c>
      <c r="O592" t="str">
        <f>IF($B592="","",IFERROR(IF(ISNUMBER(MATCH($K592,'Brand Family Territory (Enc)'!$A$2:$A$296,0)),$K592,""),""))</f>
        <v/>
      </c>
      <c r="P592" t="str">
        <f>IF($B592="","",IFERROR(INDEX('Brand Crosswalk'!$F$2:$F$200,MATCH($K592,'Brand Crosswalk'!$A$2:$A$200,0)),"Not in Crosswalk"))</f>
        <v>Mapped</v>
      </c>
      <c r="Q592" t="str">
        <f>IF($B592="","",IFERROR(INDEX('Brand Crosswalk'!$C$2:$C$200,MATCH($K592,'Brand Crosswalk'!$A$2:$A$200,0)),""))</f>
        <v>Dg Yuengling Inc</v>
      </c>
      <c r="R592" t="str">
        <f>IF($B592="","",IF(O592&lt;&gt;"",O592,IF(P592="Mapped",Q592,IF(P592="No Encompass Match","No Encompass Match",IFERROR(VLOOKUP(IF($K592="",$J592,$K592),'Brands (Enc)'!$C$2:$D$2699,2,FALSE),"Not Mapped")))))</f>
        <v>Dg Yuengling Inc</v>
      </c>
      <c r="S592" t="str">
        <f>IF($B592="","",IFERROR(VLOOKUP(VALUE($B592),'Customers Table (Enc)'!$A:$I,9,FALSE),"Not Found"))</f>
        <v>Passaic</v>
      </c>
      <c r="T592" t="str">
        <f t="shared" si="36"/>
        <v>PASSAIC</v>
      </c>
      <c r="U592" t="str">
        <f t="shared" si="37"/>
        <v>Dg Yuengling Inc|PASSAIC</v>
      </c>
      <c r="V592" t="str">
        <f>IF($B592="","",IF(R592="No Encompass Match","THEM",IF(R592="Not Mapped","Unable to Determine",IF(T592="SALES","Unable to Determine",IFERROR(INDEX('Master - US vs THEM'!$F:$F,MATCH(U592,'Master - US vs THEM'!$G:$G,0)),"No Territory Data")))))</f>
        <v>US</v>
      </c>
      <c r="W592" t="str">
        <f t="shared" si="38"/>
        <v>OK</v>
      </c>
      <c r="X592" t="str">
        <f t="shared" si="39"/>
        <v>US</v>
      </c>
    </row>
    <row r="593" spans="1:24" x14ac:dyDescent="0.2">
      <c r="A593">
        <v>592</v>
      </c>
      <c r="B593" t="s">
        <v>1946</v>
      </c>
      <c r="C593" t="s">
        <v>1947</v>
      </c>
      <c r="D593" t="s">
        <v>123</v>
      </c>
      <c r="E593" t="s">
        <v>1948</v>
      </c>
      <c r="F593" t="s">
        <v>607</v>
      </c>
      <c r="G593" t="s">
        <v>1949</v>
      </c>
      <c r="H593" t="s">
        <v>8</v>
      </c>
      <c r="I593" t="s">
        <v>319</v>
      </c>
      <c r="J593" t="s">
        <v>342</v>
      </c>
      <c r="K593" t="s">
        <v>343</v>
      </c>
      <c r="L593" t="s">
        <v>155</v>
      </c>
      <c r="M593">
        <v>1</v>
      </c>
      <c r="N593" t="s">
        <v>875</v>
      </c>
      <c r="O593" t="str">
        <f>IF($B593="","",IFERROR(IF(ISNUMBER(MATCH($K593,'Brand Family Territory (Enc)'!$A$2:$A$296,0)),$K593,""),""))</f>
        <v>ANGRY ORCHARD</v>
      </c>
      <c r="P593" t="str">
        <f>IF($B593="","",IFERROR(INDEX('Brand Crosswalk'!$F$2:$F$200,MATCH($K593,'Brand Crosswalk'!$A$2:$A$200,0)),"Not in Crosswalk"))</f>
        <v>Not in Crosswalk</v>
      </c>
      <c r="Q593" t="str">
        <f>IF($B593="","",IFERROR(INDEX('Brand Crosswalk'!$C$2:$C$200,MATCH($K593,'Brand Crosswalk'!$A$2:$A$200,0)),""))</f>
        <v/>
      </c>
      <c r="R593" t="str">
        <f>IF($B593="","",IF(O593&lt;&gt;"",O593,IF(P593="Mapped",Q593,IF(P593="No Encompass Match","No Encompass Match",IFERROR(VLOOKUP(IF($K593="",$J593,$K593),'Brands (Enc)'!$C$2:$D$2699,2,FALSE),"Not Mapped")))))</f>
        <v>ANGRY ORCHARD</v>
      </c>
      <c r="S593" t="str">
        <f>IF($B593="","",IFERROR(VLOOKUP(VALUE($B593),'Customers Table (Enc)'!$A:$I,9,FALSE),"Not Found"))</f>
        <v>Passaic</v>
      </c>
      <c r="T593" t="str">
        <f t="shared" si="36"/>
        <v>PASSAIC</v>
      </c>
      <c r="U593" t="str">
        <f t="shared" si="37"/>
        <v>ANGRY ORCHARD|PASSAIC</v>
      </c>
      <c r="V593" t="str">
        <f>IF($B593="","",IF(R593="No Encompass Match","THEM",IF(R593="Not Mapped","Unable to Determine",IF(T593="SALES","Unable to Determine",IFERROR(INDEX('Master - US vs THEM'!$F:$F,MATCH(U593,'Master - US vs THEM'!$G:$G,0)),"No Territory Data")))))</f>
        <v>US</v>
      </c>
      <c r="W593" t="str">
        <f t="shared" si="38"/>
        <v>OK</v>
      </c>
      <c r="X593" t="str">
        <f t="shared" si="39"/>
        <v>US</v>
      </c>
    </row>
    <row r="594" spans="1:24" x14ac:dyDescent="0.2">
      <c r="A594">
        <v>593</v>
      </c>
      <c r="B594" t="s">
        <v>1946</v>
      </c>
      <c r="C594" t="s">
        <v>1947</v>
      </c>
      <c r="D594" t="s">
        <v>123</v>
      </c>
      <c r="E594" t="s">
        <v>1948</v>
      </c>
      <c r="F594" t="s">
        <v>607</v>
      </c>
      <c r="G594" t="s">
        <v>1949</v>
      </c>
      <c r="H594" t="s">
        <v>8</v>
      </c>
      <c r="I594" t="s">
        <v>319</v>
      </c>
      <c r="J594" t="s">
        <v>333</v>
      </c>
      <c r="K594" t="s">
        <v>168</v>
      </c>
      <c r="L594" t="s">
        <v>24</v>
      </c>
      <c r="M594">
        <v>1</v>
      </c>
      <c r="N594" t="s">
        <v>875</v>
      </c>
      <c r="O594" t="str">
        <f>IF($B594="","",IFERROR(IF(ISNUMBER(MATCH($K594,'Brand Family Territory (Enc)'!$A$2:$A$296,0)),$K594,""),""))</f>
        <v>MODELO ORO</v>
      </c>
      <c r="P594" t="str">
        <f>IF($B594="","",IFERROR(INDEX('Brand Crosswalk'!$F$2:$F$200,MATCH($K594,'Brand Crosswalk'!$A$2:$A$200,0)),"Not in Crosswalk"))</f>
        <v>Not in Crosswalk</v>
      </c>
      <c r="Q594" t="str">
        <f>IF($B594="","",IFERROR(INDEX('Brand Crosswalk'!$C$2:$C$200,MATCH($K594,'Brand Crosswalk'!$A$2:$A$200,0)),""))</f>
        <v/>
      </c>
      <c r="R594" t="str">
        <f>IF($B594="","",IF(O594&lt;&gt;"",O594,IF(P594="Mapped",Q594,IF(P594="No Encompass Match","No Encompass Match",IFERROR(VLOOKUP(IF($K594="",$J594,$K594),'Brands (Enc)'!$C$2:$D$2699,2,FALSE),"Not Mapped")))))</f>
        <v>MODELO ORO</v>
      </c>
      <c r="S594" t="str">
        <f>IF($B594="","",IFERROR(VLOOKUP(VALUE($B594),'Customers Table (Enc)'!$A:$I,9,FALSE),"Not Found"))</f>
        <v>Passaic</v>
      </c>
      <c r="T594" t="str">
        <f t="shared" si="36"/>
        <v>PASSAIC</v>
      </c>
      <c r="U594" t="str">
        <f t="shared" si="37"/>
        <v>MODELO ORO|PASSAIC</v>
      </c>
      <c r="V594" t="str">
        <f>IF($B594="","",IF(R594="No Encompass Match","THEM",IF(R594="Not Mapped","Unable to Determine",IF(T594="SALES","Unable to Determine",IFERROR(INDEX('Master - US vs THEM'!$F:$F,MATCH(U594,'Master - US vs THEM'!$G:$G,0)),"No Territory Data")))))</f>
        <v>US</v>
      </c>
      <c r="W594" t="str">
        <f t="shared" si="38"/>
        <v>OK</v>
      </c>
      <c r="X594" t="str">
        <f t="shared" si="39"/>
        <v>US</v>
      </c>
    </row>
    <row r="595" spans="1:24" x14ac:dyDescent="0.2">
      <c r="A595">
        <v>594</v>
      </c>
      <c r="B595" t="s">
        <v>1946</v>
      </c>
      <c r="C595" t="s">
        <v>1947</v>
      </c>
      <c r="D595" t="s">
        <v>123</v>
      </c>
      <c r="E595" t="s">
        <v>1948</v>
      </c>
      <c r="F595" t="s">
        <v>607</v>
      </c>
      <c r="G595" t="s">
        <v>1949</v>
      </c>
      <c r="H595" t="s">
        <v>8</v>
      </c>
      <c r="I595" t="s">
        <v>319</v>
      </c>
      <c r="J595" t="s">
        <v>165</v>
      </c>
      <c r="K595" t="s">
        <v>166</v>
      </c>
      <c r="L595" t="s">
        <v>141</v>
      </c>
      <c r="M595">
        <v>1</v>
      </c>
      <c r="N595" t="s">
        <v>875</v>
      </c>
      <c r="O595" t="str">
        <f>IF($B595="","",IFERROR(IF(ISNUMBER(MATCH($K595,'Brand Family Territory (Enc)'!$A$2:$A$296,0)),$K595,""),""))</f>
        <v>BLUE MOON</v>
      </c>
      <c r="P595" t="str">
        <f>IF($B595="","",IFERROR(INDEX('Brand Crosswalk'!$F$2:$F$200,MATCH($K595,'Brand Crosswalk'!$A$2:$A$200,0)),"Not in Crosswalk"))</f>
        <v>Not in Crosswalk</v>
      </c>
      <c r="Q595" t="str">
        <f>IF($B595="","",IFERROR(INDEX('Brand Crosswalk'!$C$2:$C$200,MATCH($K595,'Brand Crosswalk'!$A$2:$A$200,0)),""))</f>
        <v/>
      </c>
      <c r="R595" t="str">
        <f>IF($B595="","",IF(O595&lt;&gt;"",O595,IF(P595="Mapped",Q595,IF(P595="No Encompass Match","No Encompass Match",IFERROR(VLOOKUP(IF($K595="",$J595,$K595),'Brands (Enc)'!$C$2:$D$2699,2,FALSE),"Not Mapped")))))</f>
        <v>BLUE MOON</v>
      </c>
      <c r="S595" t="str">
        <f>IF($B595="","",IFERROR(VLOOKUP(VALUE($B595),'Customers Table (Enc)'!$A:$I,9,FALSE),"Not Found"))</f>
        <v>Passaic</v>
      </c>
      <c r="T595" t="str">
        <f t="shared" si="36"/>
        <v>PASSAIC</v>
      </c>
      <c r="U595" t="str">
        <f t="shared" si="37"/>
        <v>BLUE MOON|PASSAIC</v>
      </c>
      <c r="V595" t="str">
        <f>IF($B595="","",IF(R595="No Encompass Match","THEM",IF(R595="Not Mapped","Unable to Determine",IF(T595="SALES","Unable to Determine",IFERROR(INDEX('Master - US vs THEM'!$F:$F,MATCH(U595,'Master - US vs THEM'!$G:$G,0)),"No Territory Data")))))</f>
        <v>US</v>
      </c>
      <c r="W595" t="str">
        <f t="shared" si="38"/>
        <v>OK</v>
      </c>
      <c r="X595" t="str">
        <f t="shared" si="39"/>
        <v>US</v>
      </c>
    </row>
    <row r="596" spans="1:24" x14ac:dyDescent="0.2">
      <c r="A596">
        <v>595</v>
      </c>
      <c r="B596" t="s">
        <v>1942</v>
      </c>
      <c r="C596" t="s">
        <v>1943</v>
      </c>
      <c r="D596" t="s">
        <v>48</v>
      </c>
      <c r="E596" t="s">
        <v>1944</v>
      </c>
      <c r="F596" t="s">
        <v>50</v>
      </c>
      <c r="G596" t="s">
        <v>1945</v>
      </c>
      <c r="H596" t="s">
        <v>8</v>
      </c>
      <c r="I596" t="s">
        <v>52</v>
      </c>
      <c r="J596" t="s">
        <v>340</v>
      </c>
      <c r="K596" t="s">
        <v>154</v>
      </c>
      <c r="L596" t="s">
        <v>155</v>
      </c>
      <c r="M596">
        <v>1</v>
      </c>
      <c r="N596" t="s">
        <v>875</v>
      </c>
      <c r="O596" t="str">
        <f>IF($B596="","",IFERROR(IF(ISNUMBER(MATCH($K596,'Brand Family Territory (Enc)'!$A$2:$A$296,0)),$K596,""),""))</f>
        <v>SAMUEL ADAMS</v>
      </c>
      <c r="P596" t="str">
        <f>IF($B596="","",IFERROR(INDEX('Brand Crosswalk'!$F$2:$F$200,MATCH($K596,'Brand Crosswalk'!$A$2:$A$200,0)),"Not in Crosswalk"))</f>
        <v>Not in Crosswalk</v>
      </c>
      <c r="Q596" t="str">
        <f>IF($B596="","",IFERROR(INDEX('Brand Crosswalk'!$C$2:$C$200,MATCH($K596,'Brand Crosswalk'!$A$2:$A$200,0)),""))</f>
        <v/>
      </c>
      <c r="R596" t="str">
        <f>IF($B596="","",IF(O596&lt;&gt;"",O596,IF(P596="Mapped",Q596,IF(P596="No Encompass Match","No Encompass Match",IFERROR(VLOOKUP(IF($K596="",$J596,$K596),'Brands (Enc)'!$C$2:$D$2699,2,FALSE),"Not Mapped")))))</f>
        <v>SAMUEL ADAMS</v>
      </c>
      <c r="S596" t="str">
        <f>IF($B596="","",IFERROR(VLOOKUP(VALUE($B596),'Customers Table (Enc)'!$A:$I,9,FALSE),"Not Found"))</f>
        <v>Bergen</v>
      </c>
      <c r="T596" t="str">
        <f t="shared" si="36"/>
        <v>BERGEN</v>
      </c>
      <c r="U596" t="str">
        <f t="shared" si="37"/>
        <v>SAMUEL ADAMS|BERGEN</v>
      </c>
      <c r="V596" t="str">
        <f>IF($B596="","",IF(R596="No Encompass Match","THEM",IF(R596="Not Mapped","Unable to Determine",IF(T596="SALES","Unable to Determine",IFERROR(INDEX('Master - US vs THEM'!$F:$F,MATCH(U596,'Master - US vs THEM'!$G:$G,0)),"No Territory Data")))))</f>
        <v>US</v>
      </c>
      <c r="W596" t="str">
        <f t="shared" si="38"/>
        <v>OK</v>
      </c>
      <c r="X596" t="str">
        <f t="shared" si="39"/>
        <v>US</v>
      </c>
    </row>
    <row r="597" spans="1:24" x14ac:dyDescent="0.2">
      <c r="A597">
        <v>596</v>
      </c>
      <c r="B597" t="s">
        <v>1942</v>
      </c>
      <c r="C597" t="s">
        <v>1943</v>
      </c>
      <c r="D597" t="s">
        <v>48</v>
      </c>
      <c r="E597" t="s">
        <v>1944</v>
      </c>
      <c r="F597" t="s">
        <v>50</v>
      </c>
      <c r="G597" t="s">
        <v>1945</v>
      </c>
      <c r="H597" t="s">
        <v>8</v>
      </c>
      <c r="I597" t="s">
        <v>52</v>
      </c>
      <c r="J597" t="s">
        <v>535</v>
      </c>
      <c r="K597" t="s">
        <v>358</v>
      </c>
      <c r="L597" t="s">
        <v>155</v>
      </c>
      <c r="M597">
        <v>1</v>
      </c>
      <c r="N597" t="s">
        <v>875</v>
      </c>
      <c r="O597" t="str">
        <f>IF($B597="","",IFERROR(IF(ISNUMBER(MATCH($K597,'Brand Family Territory (Enc)'!$A$2:$A$296,0)),$K597,""),""))</f>
        <v/>
      </c>
      <c r="P597" t="str">
        <f>IF($B597="","",IFERROR(INDEX('Brand Crosswalk'!$F$2:$F$200,MATCH($K597,'Brand Crosswalk'!$A$2:$A$200,0)),"Not in Crosswalk"))</f>
        <v>Mapped</v>
      </c>
      <c r="Q597" t="str">
        <f>IF($B597="","",IFERROR(INDEX('Brand Crosswalk'!$C$2:$C$200,MATCH($K597,'Brand Crosswalk'!$A$2:$A$200,0)),""))</f>
        <v>Samuel Adams</v>
      </c>
      <c r="R597" t="str">
        <f>IF($B597="","",IF(O597&lt;&gt;"",O597,IF(P597="Mapped",Q597,IF(P597="No Encompass Match","No Encompass Match",IFERROR(VLOOKUP(IF($K597="",$J597,$K597),'Brands (Enc)'!$C$2:$D$2699,2,FALSE),"Not Mapped")))))</f>
        <v>Samuel Adams</v>
      </c>
      <c r="S597" t="str">
        <f>IF($B597="","",IFERROR(VLOOKUP(VALUE($B597),'Customers Table (Enc)'!$A:$I,9,FALSE),"Not Found"))</f>
        <v>Bergen</v>
      </c>
      <c r="T597" t="str">
        <f t="shared" si="36"/>
        <v>BERGEN</v>
      </c>
      <c r="U597" t="str">
        <f t="shared" si="37"/>
        <v>Samuel Adams|BERGEN</v>
      </c>
      <c r="V597" t="str">
        <f>IF($B597="","",IF(R597="No Encompass Match","THEM",IF(R597="Not Mapped","Unable to Determine",IF(T597="SALES","Unable to Determine",IFERROR(INDEX('Master - US vs THEM'!$F:$F,MATCH(U597,'Master - US vs THEM'!$G:$G,0)),"No Territory Data")))))</f>
        <v>US</v>
      </c>
      <c r="W597" t="str">
        <f t="shared" si="38"/>
        <v>OK</v>
      </c>
      <c r="X597" t="str">
        <f t="shared" si="39"/>
        <v>US</v>
      </c>
    </row>
    <row r="598" spans="1:24" x14ac:dyDescent="0.2">
      <c r="A598">
        <v>597</v>
      </c>
      <c r="B598" t="s">
        <v>1942</v>
      </c>
      <c r="C598" t="s">
        <v>1943</v>
      </c>
      <c r="D598" t="s">
        <v>48</v>
      </c>
      <c r="E598" t="s">
        <v>1944</v>
      </c>
      <c r="F598" t="s">
        <v>50</v>
      </c>
      <c r="G598" t="s">
        <v>1945</v>
      </c>
      <c r="H598" t="s">
        <v>8</v>
      </c>
      <c r="I598" t="s">
        <v>52</v>
      </c>
      <c r="J598" t="s">
        <v>165</v>
      </c>
      <c r="K598" t="s">
        <v>166</v>
      </c>
      <c r="L598" t="s">
        <v>141</v>
      </c>
      <c r="M598">
        <v>1</v>
      </c>
      <c r="N598" t="s">
        <v>875</v>
      </c>
      <c r="O598" t="str">
        <f>IF($B598="","",IFERROR(IF(ISNUMBER(MATCH($K598,'Brand Family Territory (Enc)'!$A$2:$A$296,0)),$K598,""),""))</f>
        <v>BLUE MOON</v>
      </c>
      <c r="P598" t="str">
        <f>IF($B598="","",IFERROR(INDEX('Brand Crosswalk'!$F$2:$F$200,MATCH($K598,'Brand Crosswalk'!$A$2:$A$200,0)),"Not in Crosswalk"))</f>
        <v>Not in Crosswalk</v>
      </c>
      <c r="Q598" t="str">
        <f>IF($B598="","",IFERROR(INDEX('Brand Crosswalk'!$C$2:$C$200,MATCH($K598,'Brand Crosswalk'!$A$2:$A$200,0)),""))</f>
        <v/>
      </c>
      <c r="R598" t="str">
        <f>IF($B598="","",IF(O598&lt;&gt;"",O598,IF(P598="Mapped",Q598,IF(P598="No Encompass Match","No Encompass Match",IFERROR(VLOOKUP(IF($K598="",$J598,$K598),'Brands (Enc)'!$C$2:$D$2699,2,FALSE),"Not Mapped")))))</f>
        <v>BLUE MOON</v>
      </c>
      <c r="S598" t="str">
        <f>IF($B598="","",IFERROR(VLOOKUP(VALUE($B598),'Customers Table (Enc)'!$A:$I,9,FALSE),"Not Found"))</f>
        <v>Bergen</v>
      </c>
      <c r="T598" t="str">
        <f t="shared" si="36"/>
        <v>BERGEN</v>
      </c>
      <c r="U598" t="str">
        <f t="shared" si="37"/>
        <v>BLUE MOON|BERGEN</v>
      </c>
      <c r="V598" t="str">
        <f>IF($B598="","",IF(R598="No Encompass Match","THEM",IF(R598="Not Mapped","Unable to Determine",IF(T598="SALES","Unable to Determine",IFERROR(INDEX('Master - US vs THEM'!$F:$F,MATCH(U598,'Master - US vs THEM'!$G:$G,0)),"No Territory Data")))))</f>
        <v>US</v>
      </c>
      <c r="W598" t="str">
        <f t="shared" si="38"/>
        <v>OK</v>
      </c>
      <c r="X598" t="str">
        <f t="shared" si="39"/>
        <v>US</v>
      </c>
    </row>
    <row r="599" spans="1:24" x14ac:dyDescent="0.2">
      <c r="A599">
        <v>598</v>
      </c>
      <c r="B599" t="s">
        <v>1942</v>
      </c>
      <c r="C599" t="s">
        <v>1943</v>
      </c>
      <c r="D599" t="s">
        <v>48</v>
      </c>
      <c r="E599" t="s">
        <v>1944</v>
      </c>
      <c r="F599" t="s">
        <v>50</v>
      </c>
      <c r="G599" t="s">
        <v>1945</v>
      </c>
      <c r="H599" t="s">
        <v>8</v>
      </c>
      <c r="I599" t="s">
        <v>52</v>
      </c>
      <c r="J599" t="s">
        <v>1137</v>
      </c>
      <c r="K599" t="s">
        <v>212</v>
      </c>
      <c r="L599" t="s">
        <v>88</v>
      </c>
      <c r="M599">
        <v>1</v>
      </c>
      <c r="N599" t="s">
        <v>875</v>
      </c>
      <c r="O599" t="str">
        <f>IF($B599="","",IFERROR(IF(ISNUMBER(MATCH($K599,'Brand Family Territory (Enc)'!$A$2:$A$296,0)),$K599,""),""))</f>
        <v/>
      </c>
      <c r="P599" t="str">
        <f>IF($B599="","",IFERROR(INDEX('Brand Crosswalk'!$F$2:$F$200,MATCH($K599,'Brand Crosswalk'!$A$2:$A$200,0)),"Not in Crosswalk"))</f>
        <v>Mapped</v>
      </c>
      <c r="Q599" t="str">
        <f>IF($B599="","",IFERROR(INDEX('Brand Crosswalk'!$C$2:$C$200,MATCH($K599,'Brand Crosswalk'!$A$2:$A$200,0)),""))</f>
        <v>Victory</v>
      </c>
      <c r="R599" t="str">
        <f>IF($B599="","",IF(O599&lt;&gt;"",O599,IF(P599="Mapped",Q599,IF(P599="No Encompass Match","No Encompass Match",IFERROR(VLOOKUP(IF($K599="",$J599,$K599),'Brands (Enc)'!$C$2:$D$2699,2,FALSE),"Not Mapped")))))</f>
        <v>Victory</v>
      </c>
      <c r="S599" t="str">
        <f>IF($B599="","",IFERROR(VLOOKUP(VALUE($B599),'Customers Table (Enc)'!$A:$I,9,FALSE),"Not Found"))</f>
        <v>Bergen</v>
      </c>
      <c r="T599" t="str">
        <f t="shared" si="36"/>
        <v>BERGEN</v>
      </c>
      <c r="U599" t="str">
        <f t="shared" si="37"/>
        <v>Victory|BERGEN</v>
      </c>
      <c r="V599" t="str">
        <f>IF($B599="","",IF(R599="No Encompass Match","THEM",IF(R599="Not Mapped","Unable to Determine",IF(T599="SALES","Unable to Determine",IFERROR(INDEX('Master - US vs THEM'!$F:$F,MATCH(U599,'Master - US vs THEM'!$G:$G,0)),"No Territory Data")))))</f>
        <v>US</v>
      </c>
      <c r="W599" t="str">
        <f t="shared" si="38"/>
        <v>OK</v>
      </c>
      <c r="X599" t="str">
        <f t="shared" si="39"/>
        <v>US</v>
      </c>
    </row>
    <row r="600" spans="1:24" x14ac:dyDescent="0.2">
      <c r="A600">
        <v>599</v>
      </c>
      <c r="B600" t="s">
        <v>1942</v>
      </c>
      <c r="C600" t="s">
        <v>1943</v>
      </c>
      <c r="D600" t="s">
        <v>48</v>
      </c>
      <c r="E600" t="s">
        <v>1944</v>
      </c>
      <c r="F600" t="s">
        <v>50</v>
      </c>
      <c r="G600" t="s">
        <v>1945</v>
      </c>
      <c r="H600" t="s">
        <v>8</v>
      </c>
      <c r="I600" t="s">
        <v>52</v>
      </c>
      <c r="J600" t="s">
        <v>438</v>
      </c>
      <c r="K600" t="s">
        <v>439</v>
      </c>
      <c r="L600" t="s">
        <v>438</v>
      </c>
      <c r="M600">
        <v>1</v>
      </c>
      <c r="N600" t="s">
        <v>875</v>
      </c>
      <c r="O600" t="str">
        <f>IF($B600="","",IFERROR(IF(ISNUMBER(MATCH($K600,'Brand Family Territory (Enc)'!$A$2:$A$296,0)),$K600,""),""))</f>
        <v/>
      </c>
      <c r="P600" t="str">
        <f>IF($B600="","",IFERROR(INDEX('Brand Crosswalk'!$F$2:$F$200,MATCH($K600,'Brand Crosswalk'!$A$2:$A$200,0)),"Not in Crosswalk"))</f>
        <v>Mapped</v>
      </c>
      <c r="Q600" t="str">
        <f>IF($B600="","",IFERROR(INDEX('Brand Crosswalk'!$C$2:$C$200,MATCH($K600,'Brand Crosswalk'!$A$2:$A$200,0)),""))</f>
        <v>Sixpoint</v>
      </c>
      <c r="R600" t="str">
        <f>IF($B600="","",IF(O600&lt;&gt;"",O600,IF(P600="Mapped",Q600,IF(P600="No Encompass Match","No Encompass Match",IFERROR(VLOOKUP(IF($K600="",$J600,$K600),'Brands (Enc)'!$C$2:$D$2699,2,FALSE),"Not Mapped")))))</f>
        <v>Sixpoint</v>
      </c>
      <c r="S600" t="str">
        <f>IF($B600="","",IFERROR(VLOOKUP(VALUE($B600),'Customers Table (Enc)'!$A:$I,9,FALSE),"Not Found"))</f>
        <v>Bergen</v>
      </c>
      <c r="T600" t="str">
        <f t="shared" si="36"/>
        <v>BERGEN</v>
      </c>
      <c r="U600" t="str">
        <f t="shared" si="37"/>
        <v>Sixpoint|BERGEN</v>
      </c>
      <c r="V600" t="str">
        <f>IF($B600="","",IF(R600="No Encompass Match","THEM",IF(R600="Not Mapped","Unable to Determine",IF(T600="SALES","Unable to Determine",IFERROR(INDEX('Master - US vs THEM'!$F:$F,MATCH(U600,'Master - US vs THEM'!$G:$G,0)),"No Territory Data")))))</f>
        <v>US</v>
      </c>
      <c r="W600" t="str">
        <f t="shared" si="38"/>
        <v>OK</v>
      </c>
      <c r="X600" t="str">
        <f t="shared" si="39"/>
        <v>US</v>
      </c>
    </row>
    <row r="601" spans="1:24" x14ac:dyDescent="0.2">
      <c r="A601">
        <v>600</v>
      </c>
      <c r="B601" t="s">
        <v>1942</v>
      </c>
      <c r="C601" t="s">
        <v>1943</v>
      </c>
      <c r="D601" t="s">
        <v>48</v>
      </c>
      <c r="E601" t="s">
        <v>1944</v>
      </c>
      <c r="F601" t="s">
        <v>50</v>
      </c>
      <c r="G601" t="s">
        <v>1945</v>
      </c>
      <c r="H601" t="s">
        <v>8</v>
      </c>
      <c r="I601" t="s">
        <v>52</v>
      </c>
      <c r="J601" t="s">
        <v>227</v>
      </c>
      <c r="K601" t="s">
        <v>209</v>
      </c>
      <c r="L601" t="s">
        <v>210</v>
      </c>
      <c r="M601">
        <v>1</v>
      </c>
      <c r="N601" t="s">
        <v>875</v>
      </c>
      <c r="O601" t="str">
        <f>IF($B601="","",IFERROR(IF(ISNUMBER(MATCH($K601,'Brand Family Territory (Enc)'!$A$2:$A$296,0)),$K601,""),""))</f>
        <v/>
      </c>
      <c r="P601" t="str">
        <f>IF($B601="","",IFERROR(INDEX('Brand Crosswalk'!$F$2:$F$200,MATCH($K601,'Brand Crosswalk'!$A$2:$A$200,0)),"Not in Crosswalk"))</f>
        <v>Mapped</v>
      </c>
      <c r="Q601" t="str">
        <f>IF($B601="","",IFERROR(INDEX('Brand Crosswalk'!$C$2:$C$200,MATCH($K601,'Brand Crosswalk'!$A$2:$A$200,0)),""))</f>
        <v>Cape May</v>
      </c>
      <c r="R601" t="str">
        <f>IF($B601="","",IF(O601&lt;&gt;"",O601,IF(P601="Mapped",Q601,IF(P601="No Encompass Match","No Encompass Match",IFERROR(VLOOKUP(IF($K601="",$J601,$K601),'Brands (Enc)'!$C$2:$D$2699,2,FALSE),"Not Mapped")))))</f>
        <v>Cape May</v>
      </c>
      <c r="S601" t="str">
        <f>IF($B601="","",IFERROR(VLOOKUP(VALUE($B601),'Customers Table (Enc)'!$A:$I,9,FALSE),"Not Found"))</f>
        <v>Bergen</v>
      </c>
      <c r="T601" t="str">
        <f t="shared" si="36"/>
        <v>BERGEN</v>
      </c>
      <c r="U601" t="str">
        <f t="shared" si="37"/>
        <v>Cape May|BERGEN</v>
      </c>
      <c r="V601" t="str">
        <f>IF($B601="","",IF(R601="No Encompass Match","THEM",IF(R601="Not Mapped","Unable to Determine",IF(T601="SALES","Unable to Determine",IFERROR(INDEX('Master - US vs THEM'!$F:$F,MATCH(U601,'Master - US vs THEM'!$G:$G,0)),"No Territory Data")))))</f>
        <v>US</v>
      </c>
      <c r="W601" t="str">
        <f t="shared" si="38"/>
        <v>OK</v>
      </c>
      <c r="X601" t="str">
        <f t="shared" si="39"/>
        <v>US</v>
      </c>
    </row>
    <row r="602" spans="1:24" x14ac:dyDescent="0.2">
      <c r="A602">
        <v>601</v>
      </c>
      <c r="B602" t="s">
        <v>1942</v>
      </c>
      <c r="C602" t="s">
        <v>1943</v>
      </c>
      <c r="D602" t="s">
        <v>48</v>
      </c>
      <c r="E602" t="s">
        <v>1944</v>
      </c>
      <c r="F602" t="s">
        <v>50</v>
      </c>
      <c r="G602" t="s">
        <v>1945</v>
      </c>
      <c r="H602" t="s">
        <v>8</v>
      </c>
      <c r="I602" t="s">
        <v>52</v>
      </c>
      <c r="J602" t="s">
        <v>338</v>
      </c>
      <c r="K602" t="s">
        <v>34</v>
      </c>
      <c r="L602" t="s">
        <v>34</v>
      </c>
      <c r="M602">
        <v>1</v>
      </c>
      <c r="N602" t="s">
        <v>875</v>
      </c>
      <c r="O602" t="str">
        <f>IF($B602="","",IFERROR(IF(ISNUMBER(MATCH($K602,'Brand Family Territory (Enc)'!$A$2:$A$296,0)),$K602,""),""))</f>
        <v/>
      </c>
      <c r="P602" t="str">
        <f>IF($B602="","",IFERROR(INDEX('Brand Crosswalk'!$F$2:$F$200,MATCH($K602,'Brand Crosswalk'!$A$2:$A$200,0)),"Not in Crosswalk"))</f>
        <v>Mapped</v>
      </c>
      <c r="Q602" t="str">
        <f>IF($B602="","",IFERROR(INDEX('Brand Crosswalk'!$C$2:$C$200,MATCH($K602,'Brand Crosswalk'!$A$2:$A$200,0)),""))</f>
        <v>Sierra Nevada</v>
      </c>
      <c r="R602" t="str">
        <f>IF($B602="","",IF(O602&lt;&gt;"",O602,IF(P602="Mapped",Q602,IF(P602="No Encompass Match","No Encompass Match",IFERROR(VLOOKUP(IF($K602="",$J602,$K602),'Brands (Enc)'!$C$2:$D$2699,2,FALSE),"Not Mapped")))))</f>
        <v>Sierra Nevada</v>
      </c>
      <c r="S602" t="str">
        <f>IF($B602="","",IFERROR(VLOOKUP(VALUE($B602),'Customers Table (Enc)'!$A:$I,9,FALSE),"Not Found"))</f>
        <v>Bergen</v>
      </c>
      <c r="T602" t="str">
        <f t="shared" si="36"/>
        <v>BERGEN</v>
      </c>
      <c r="U602" t="str">
        <f t="shared" si="37"/>
        <v>Sierra Nevada|BERGEN</v>
      </c>
      <c r="V602" t="str">
        <f>IF($B602="","",IF(R602="No Encompass Match","THEM",IF(R602="Not Mapped","Unable to Determine",IF(T602="SALES","Unable to Determine",IFERROR(INDEX('Master - US vs THEM'!$F:$F,MATCH(U602,'Master - US vs THEM'!$G:$G,0)),"No Territory Data")))))</f>
        <v>US</v>
      </c>
      <c r="W602" t="str">
        <f t="shared" si="38"/>
        <v>OK</v>
      </c>
      <c r="X602" t="str">
        <f t="shared" si="39"/>
        <v>US</v>
      </c>
    </row>
    <row r="603" spans="1:24" x14ac:dyDescent="0.2">
      <c r="A603">
        <v>602</v>
      </c>
      <c r="B603" t="s">
        <v>1942</v>
      </c>
      <c r="C603" t="s">
        <v>1943</v>
      </c>
      <c r="D603" t="s">
        <v>48</v>
      </c>
      <c r="E603" t="s">
        <v>1944</v>
      </c>
      <c r="F603" t="s">
        <v>50</v>
      </c>
      <c r="G603" t="s">
        <v>1945</v>
      </c>
      <c r="H603" t="s">
        <v>8</v>
      </c>
      <c r="I603" t="s">
        <v>52</v>
      </c>
      <c r="J603" t="s">
        <v>1575</v>
      </c>
      <c r="K603" t="s">
        <v>1148</v>
      </c>
      <c r="L603" t="s">
        <v>1148</v>
      </c>
      <c r="M603">
        <v>1</v>
      </c>
      <c r="N603" t="s">
        <v>875</v>
      </c>
      <c r="O603" t="str">
        <f>IF($B603="","",IFERROR(IF(ISNUMBER(MATCH($K603,'Brand Family Territory (Enc)'!$A$2:$A$296,0)),$K603,""),""))</f>
        <v>SOURCE BREWING</v>
      </c>
      <c r="P603" t="str">
        <f>IF($B603="","",IFERROR(INDEX('Brand Crosswalk'!$F$2:$F$200,MATCH($K603,'Brand Crosswalk'!$A$2:$A$200,0)),"Not in Crosswalk"))</f>
        <v>Not in Crosswalk</v>
      </c>
      <c r="Q603" t="str">
        <f>IF($B603="","",IFERROR(INDEX('Brand Crosswalk'!$C$2:$C$200,MATCH($K603,'Brand Crosswalk'!$A$2:$A$200,0)),""))</f>
        <v/>
      </c>
      <c r="R603" t="str">
        <f>IF($B603="","",IF(O603&lt;&gt;"",O603,IF(P603="Mapped",Q603,IF(P603="No Encompass Match","No Encompass Match",IFERROR(VLOOKUP(IF($K603="",$J603,$K603),'Brands (Enc)'!$C$2:$D$2699,2,FALSE),"Not Mapped")))))</f>
        <v>SOURCE BREWING</v>
      </c>
      <c r="S603" t="str">
        <f>IF($B603="","",IFERROR(VLOOKUP(VALUE($B603),'Customers Table (Enc)'!$A:$I,9,FALSE),"Not Found"))</f>
        <v>Bergen</v>
      </c>
      <c r="T603" t="str">
        <f t="shared" si="36"/>
        <v>BERGEN</v>
      </c>
      <c r="U603" t="str">
        <f t="shared" si="37"/>
        <v>SOURCE BREWING|BERGEN</v>
      </c>
      <c r="V603" t="str">
        <f>IF($B603="","",IF(R603="No Encompass Match","THEM",IF(R603="Not Mapped","Unable to Determine",IF(T603="SALES","Unable to Determine",IFERROR(INDEX('Master - US vs THEM'!$F:$F,MATCH(U603,'Master - US vs THEM'!$G:$G,0)),"No Territory Data")))))</f>
        <v>US</v>
      </c>
      <c r="W603" t="str">
        <f t="shared" si="38"/>
        <v>OK</v>
      </c>
      <c r="X603" t="str">
        <f t="shared" si="39"/>
        <v>US</v>
      </c>
    </row>
    <row r="604" spans="1:24" x14ac:dyDescent="0.2">
      <c r="A604">
        <v>603</v>
      </c>
      <c r="B604" t="s">
        <v>1942</v>
      </c>
      <c r="C604" t="s">
        <v>1943</v>
      </c>
      <c r="D604" t="s">
        <v>48</v>
      </c>
      <c r="E604" t="s">
        <v>1944</v>
      </c>
      <c r="F604" t="s">
        <v>50</v>
      </c>
      <c r="G604" t="s">
        <v>1945</v>
      </c>
      <c r="H604" t="s">
        <v>8</v>
      </c>
      <c r="I604" t="s">
        <v>52</v>
      </c>
      <c r="J604" t="s">
        <v>140</v>
      </c>
      <c r="K604" t="s">
        <v>140</v>
      </c>
      <c r="L604" t="s">
        <v>141</v>
      </c>
      <c r="M604">
        <v>1</v>
      </c>
      <c r="N604" t="s">
        <v>875</v>
      </c>
      <c r="O604" t="str">
        <f>IF($B604="","",IFERROR(IF(ISNUMBER(MATCH($K604,'Brand Family Territory (Enc)'!$A$2:$A$296,0)),$K604,""),""))</f>
        <v/>
      </c>
      <c r="P604" t="str">
        <f>IF($B604="","",IFERROR(INDEX('Brand Crosswalk'!$F$2:$F$200,MATCH($K604,'Brand Crosswalk'!$A$2:$A$200,0)),"Not in Crosswalk"))</f>
        <v>Mapped</v>
      </c>
      <c r="Q604" t="str">
        <f>IF($B604="","",IFERROR(INDEX('Brand Crosswalk'!$C$2:$C$200,MATCH($K604,'Brand Crosswalk'!$A$2:$A$200,0)),""))</f>
        <v>Peroni</v>
      </c>
      <c r="R604" t="str">
        <f>IF($B604="","",IF(O604&lt;&gt;"",O604,IF(P604="Mapped",Q604,IF(P604="No Encompass Match","No Encompass Match",IFERROR(VLOOKUP(IF($K604="",$J604,$K604),'Brands (Enc)'!$C$2:$D$2699,2,FALSE),"Not Mapped")))))</f>
        <v>Peroni</v>
      </c>
      <c r="S604" t="str">
        <f>IF($B604="","",IFERROR(VLOOKUP(VALUE($B604),'Customers Table (Enc)'!$A:$I,9,FALSE),"Not Found"))</f>
        <v>Bergen</v>
      </c>
      <c r="T604" t="str">
        <f t="shared" si="36"/>
        <v>BERGEN</v>
      </c>
      <c r="U604" t="str">
        <f t="shared" si="37"/>
        <v>Peroni|BERGEN</v>
      </c>
      <c r="V604" t="str">
        <f>IF($B604="","",IF(R604="No Encompass Match","THEM",IF(R604="Not Mapped","Unable to Determine",IF(T604="SALES","Unable to Determine",IFERROR(INDEX('Master - US vs THEM'!$F:$F,MATCH(U604,'Master - US vs THEM'!$G:$G,0)),"No Territory Data")))))</f>
        <v>US</v>
      </c>
      <c r="W604" t="str">
        <f t="shared" si="38"/>
        <v>OK</v>
      </c>
      <c r="X604" t="str">
        <f t="shared" si="39"/>
        <v>US</v>
      </c>
    </row>
    <row r="605" spans="1:24" x14ac:dyDescent="0.2">
      <c r="A605">
        <v>604</v>
      </c>
      <c r="B605" t="s">
        <v>1942</v>
      </c>
      <c r="C605" t="s">
        <v>1943</v>
      </c>
      <c r="D605" t="s">
        <v>48</v>
      </c>
      <c r="E605" t="s">
        <v>1944</v>
      </c>
      <c r="F605" t="s">
        <v>50</v>
      </c>
      <c r="G605" t="s">
        <v>1945</v>
      </c>
      <c r="H605" t="s">
        <v>8</v>
      </c>
      <c r="I605" t="s">
        <v>52</v>
      </c>
      <c r="J605" t="s">
        <v>144</v>
      </c>
      <c r="K605" t="s">
        <v>145</v>
      </c>
      <c r="L605" t="s">
        <v>141</v>
      </c>
      <c r="M605">
        <v>1</v>
      </c>
      <c r="N605" t="s">
        <v>875</v>
      </c>
      <c r="O605" t="str">
        <f>IF($B605="","",IFERROR(IF(ISNUMBER(MATCH($K605,'Brand Family Territory (Enc)'!$A$2:$A$296,0)),$K605,""),""))</f>
        <v>COORS LIGHT</v>
      </c>
      <c r="P605" t="str">
        <f>IF($B605="","",IFERROR(INDEX('Brand Crosswalk'!$F$2:$F$200,MATCH($K605,'Brand Crosswalk'!$A$2:$A$200,0)),"Not in Crosswalk"))</f>
        <v>Not in Crosswalk</v>
      </c>
      <c r="Q605" t="str">
        <f>IF($B605="","",IFERROR(INDEX('Brand Crosswalk'!$C$2:$C$200,MATCH($K605,'Brand Crosswalk'!$A$2:$A$200,0)),""))</f>
        <v/>
      </c>
      <c r="R605" t="str">
        <f>IF($B605="","",IF(O605&lt;&gt;"",O605,IF(P605="Mapped",Q605,IF(P605="No Encompass Match","No Encompass Match",IFERROR(VLOOKUP(IF($K605="",$J605,$K605),'Brands (Enc)'!$C$2:$D$2699,2,FALSE),"Not Mapped")))))</f>
        <v>COORS LIGHT</v>
      </c>
      <c r="S605" t="str">
        <f>IF($B605="","",IFERROR(VLOOKUP(VALUE($B605),'Customers Table (Enc)'!$A:$I,9,FALSE),"Not Found"))</f>
        <v>Bergen</v>
      </c>
      <c r="T605" t="str">
        <f t="shared" si="36"/>
        <v>BERGEN</v>
      </c>
      <c r="U605" t="str">
        <f t="shared" si="37"/>
        <v>COORS LIGHT|BERGEN</v>
      </c>
      <c r="V605" t="str">
        <f>IF($B605="","",IF(R605="No Encompass Match","THEM",IF(R605="Not Mapped","Unable to Determine",IF(T605="SALES","Unable to Determine",IFERROR(INDEX('Master - US vs THEM'!$F:$F,MATCH(U605,'Master - US vs THEM'!$G:$G,0)),"No Territory Data")))))</f>
        <v>US</v>
      </c>
      <c r="W605" t="str">
        <f t="shared" si="38"/>
        <v>OK</v>
      </c>
      <c r="X605" t="str">
        <f t="shared" si="39"/>
        <v>US</v>
      </c>
    </row>
    <row r="606" spans="1:24" x14ac:dyDescent="0.2">
      <c r="A606">
        <v>605</v>
      </c>
      <c r="B606" t="s">
        <v>1942</v>
      </c>
      <c r="C606" t="s">
        <v>1943</v>
      </c>
      <c r="D606" t="s">
        <v>48</v>
      </c>
      <c r="E606" t="s">
        <v>1944</v>
      </c>
      <c r="F606" t="s">
        <v>50</v>
      </c>
      <c r="G606" t="s">
        <v>1945</v>
      </c>
      <c r="H606" t="s">
        <v>8</v>
      </c>
      <c r="I606" t="s">
        <v>52</v>
      </c>
      <c r="J606" t="s">
        <v>44</v>
      </c>
      <c r="K606" t="s">
        <v>44</v>
      </c>
      <c r="L606" t="s">
        <v>45</v>
      </c>
      <c r="M606">
        <v>1</v>
      </c>
      <c r="N606" t="s">
        <v>875</v>
      </c>
      <c r="O606" t="str">
        <f>IF($B606="","",IFERROR(IF(ISNUMBER(MATCH($K606,'Brand Family Territory (Enc)'!$A$2:$A$296,0)),$K606,""),""))</f>
        <v/>
      </c>
      <c r="P606" t="str">
        <f>IF($B606="","",IFERROR(INDEX('Brand Crosswalk'!$F$2:$F$200,MATCH($K606,'Brand Crosswalk'!$A$2:$A$200,0)),"Not in Crosswalk"))</f>
        <v>Mapped</v>
      </c>
      <c r="Q606" t="str">
        <f>IF($B606="","",IFERROR(INDEX('Brand Crosswalk'!$C$2:$C$200,MATCH($K606,'Brand Crosswalk'!$A$2:$A$200,0)),""))</f>
        <v>Dg Yuengling Inc</v>
      </c>
      <c r="R606" t="str">
        <f>IF($B606="","",IF(O606&lt;&gt;"",O606,IF(P606="Mapped",Q606,IF(P606="No Encompass Match","No Encompass Match",IFERROR(VLOOKUP(IF($K606="",$J606,$K606),'Brands (Enc)'!$C$2:$D$2699,2,FALSE),"Not Mapped")))))</f>
        <v>Dg Yuengling Inc</v>
      </c>
      <c r="S606" t="str">
        <f>IF($B606="","",IFERROR(VLOOKUP(VALUE($B606),'Customers Table (Enc)'!$A:$I,9,FALSE),"Not Found"))</f>
        <v>Bergen</v>
      </c>
      <c r="T606" t="str">
        <f t="shared" si="36"/>
        <v>BERGEN</v>
      </c>
      <c r="U606" t="str">
        <f t="shared" si="37"/>
        <v>Dg Yuengling Inc|BERGEN</v>
      </c>
      <c r="V606" t="str">
        <f>IF($B606="","",IF(R606="No Encompass Match","THEM",IF(R606="Not Mapped","Unable to Determine",IF(T606="SALES","Unable to Determine",IFERROR(INDEX('Master - US vs THEM'!$F:$F,MATCH(U606,'Master - US vs THEM'!$G:$G,0)),"No Territory Data")))))</f>
        <v>US</v>
      </c>
      <c r="W606" t="str">
        <f t="shared" si="38"/>
        <v>OK</v>
      </c>
      <c r="X606" t="str">
        <f t="shared" si="39"/>
        <v>US</v>
      </c>
    </row>
    <row r="607" spans="1:24" x14ac:dyDescent="0.2">
      <c r="A607">
        <v>606</v>
      </c>
      <c r="B607" t="s">
        <v>1938</v>
      </c>
      <c r="C607" t="s">
        <v>1939</v>
      </c>
      <c r="D607" t="s">
        <v>67</v>
      </c>
      <c r="E607" t="s">
        <v>1940</v>
      </c>
      <c r="F607" t="s">
        <v>1932</v>
      </c>
      <c r="G607" t="s">
        <v>1941</v>
      </c>
      <c r="H607" t="s">
        <v>8</v>
      </c>
      <c r="I607" t="s">
        <v>31</v>
      </c>
      <c r="J607" t="s">
        <v>535</v>
      </c>
      <c r="K607" t="s">
        <v>358</v>
      </c>
      <c r="L607" t="s">
        <v>155</v>
      </c>
      <c r="M607">
        <v>1</v>
      </c>
      <c r="N607" t="s">
        <v>875</v>
      </c>
      <c r="O607" t="str">
        <f>IF($B607="","",IFERROR(IF(ISNUMBER(MATCH($K607,'Brand Family Territory (Enc)'!$A$2:$A$296,0)),$K607,""),""))</f>
        <v/>
      </c>
      <c r="P607" t="str">
        <f>IF($B607="","",IFERROR(INDEX('Brand Crosswalk'!$F$2:$F$200,MATCH($K607,'Brand Crosswalk'!$A$2:$A$200,0)),"Not in Crosswalk"))</f>
        <v>Mapped</v>
      </c>
      <c r="Q607" t="str">
        <f>IF($B607="","",IFERROR(INDEX('Brand Crosswalk'!$C$2:$C$200,MATCH($K607,'Brand Crosswalk'!$A$2:$A$200,0)),""))</f>
        <v>Samuel Adams</v>
      </c>
      <c r="R607" t="str">
        <f>IF($B607="","",IF(O607&lt;&gt;"",O607,IF(P607="Mapped",Q607,IF(P607="No Encompass Match","No Encompass Match",IFERROR(VLOOKUP(IF($K607="",$J607,$K607),'Brands (Enc)'!$C$2:$D$2699,2,FALSE),"Not Mapped")))))</f>
        <v>Samuel Adams</v>
      </c>
      <c r="S607" t="str">
        <f>IF($B607="","",IFERROR(VLOOKUP(VALUE($B607),'Customers Table (Enc)'!$A:$I,9,FALSE),"Not Found"))</f>
        <v>Morris</v>
      </c>
      <c r="T607" t="str">
        <f t="shared" si="36"/>
        <v>MORRIS 1</v>
      </c>
      <c r="U607" t="str">
        <f t="shared" si="37"/>
        <v>Samuel Adams|MORRIS 1</v>
      </c>
      <c r="V607" t="str">
        <f>IF($B607="","",IF(R607="No Encompass Match","THEM",IF(R607="Not Mapped","Unable to Determine",IF(T607="SALES","Unable to Determine",IFERROR(INDEX('Master - US vs THEM'!$F:$F,MATCH(U607,'Master - US vs THEM'!$G:$G,0)),"No Territory Data")))))</f>
        <v>US</v>
      </c>
      <c r="W607" t="str">
        <f t="shared" si="38"/>
        <v>OK</v>
      </c>
      <c r="X607" t="str">
        <f t="shared" si="39"/>
        <v>US</v>
      </c>
    </row>
    <row r="608" spans="1:24" x14ac:dyDescent="0.2">
      <c r="A608">
        <v>607</v>
      </c>
      <c r="B608" t="s">
        <v>1938</v>
      </c>
      <c r="C608" t="s">
        <v>1939</v>
      </c>
      <c r="D608" t="s">
        <v>67</v>
      </c>
      <c r="E608" t="s">
        <v>1940</v>
      </c>
      <c r="F608" t="s">
        <v>1932</v>
      </c>
      <c r="G608" t="s">
        <v>1941</v>
      </c>
      <c r="H608" t="s">
        <v>8</v>
      </c>
      <c r="I608" t="s">
        <v>31</v>
      </c>
      <c r="J608" t="s">
        <v>342</v>
      </c>
      <c r="K608" t="s">
        <v>343</v>
      </c>
      <c r="L608" t="s">
        <v>155</v>
      </c>
      <c r="M608">
        <v>1</v>
      </c>
      <c r="N608" t="s">
        <v>875</v>
      </c>
      <c r="O608" t="str">
        <f>IF($B608="","",IFERROR(IF(ISNUMBER(MATCH($K608,'Brand Family Territory (Enc)'!$A$2:$A$296,0)),$K608,""),""))</f>
        <v>ANGRY ORCHARD</v>
      </c>
      <c r="P608" t="str">
        <f>IF($B608="","",IFERROR(INDEX('Brand Crosswalk'!$F$2:$F$200,MATCH($K608,'Brand Crosswalk'!$A$2:$A$200,0)),"Not in Crosswalk"))</f>
        <v>Not in Crosswalk</v>
      </c>
      <c r="Q608" t="str">
        <f>IF($B608="","",IFERROR(INDEX('Brand Crosswalk'!$C$2:$C$200,MATCH($K608,'Brand Crosswalk'!$A$2:$A$200,0)),""))</f>
        <v/>
      </c>
      <c r="R608" t="str">
        <f>IF($B608="","",IF(O608&lt;&gt;"",O608,IF(P608="Mapped",Q608,IF(P608="No Encompass Match","No Encompass Match",IFERROR(VLOOKUP(IF($K608="",$J608,$K608),'Brands (Enc)'!$C$2:$D$2699,2,FALSE),"Not Mapped")))))</f>
        <v>ANGRY ORCHARD</v>
      </c>
      <c r="S608" t="str">
        <f>IF($B608="","",IFERROR(VLOOKUP(VALUE($B608),'Customers Table (Enc)'!$A:$I,9,FALSE),"Not Found"))</f>
        <v>Morris</v>
      </c>
      <c r="T608" t="str">
        <f t="shared" si="36"/>
        <v>MORRIS 1</v>
      </c>
      <c r="U608" t="str">
        <f t="shared" si="37"/>
        <v>ANGRY ORCHARD|MORRIS 1</v>
      </c>
      <c r="V608" t="str">
        <f>IF($B608="","",IF(R608="No Encompass Match","THEM",IF(R608="Not Mapped","Unable to Determine",IF(T608="SALES","Unable to Determine",IFERROR(INDEX('Master - US vs THEM'!$F:$F,MATCH(U608,'Master - US vs THEM'!$G:$G,0)),"No Territory Data")))))</f>
        <v>US</v>
      </c>
      <c r="W608" t="str">
        <f t="shared" si="38"/>
        <v>OK</v>
      </c>
      <c r="X608" t="str">
        <f t="shared" si="39"/>
        <v>US</v>
      </c>
    </row>
    <row r="609" spans="1:24" x14ac:dyDescent="0.2">
      <c r="A609">
        <v>608</v>
      </c>
      <c r="B609" t="s">
        <v>1938</v>
      </c>
      <c r="C609" t="s">
        <v>1939</v>
      </c>
      <c r="D609" t="s">
        <v>67</v>
      </c>
      <c r="E609" t="s">
        <v>1940</v>
      </c>
      <c r="F609" t="s">
        <v>1932</v>
      </c>
      <c r="G609" t="s">
        <v>1941</v>
      </c>
      <c r="H609" t="s">
        <v>8</v>
      </c>
      <c r="I609" t="s">
        <v>31</v>
      </c>
      <c r="J609" t="s">
        <v>157</v>
      </c>
      <c r="K609" t="s">
        <v>158</v>
      </c>
      <c r="L609" t="s">
        <v>155</v>
      </c>
      <c r="M609">
        <v>1</v>
      </c>
      <c r="N609" t="s">
        <v>875</v>
      </c>
      <c r="O609" t="str">
        <f>IF($B609="","",IFERROR(IF(ISNUMBER(MATCH($K609,'Brand Family Territory (Enc)'!$A$2:$A$296,0)),$K609,""),""))</f>
        <v/>
      </c>
      <c r="P609" t="str">
        <f>IF($B609="","",IFERROR(INDEX('Brand Crosswalk'!$F$2:$F$200,MATCH($K609,'Brand Crosswalk'!$A$2:$A$200,0)),"Not in Crosswalk"))</f>
        <v>Mapped</v>
      </c>
      <c r="Q609" t="str">
        <f>IF($B609="","",IFERROR(INDEX('Brand Crosswalk'!$C$2:$C$200,MATCH($K609,'Brand Crosswalk'!$A$2:$A$200,0)),""))</f>
        <v>Dogfish Head Beer</v>
      </c>
      <c r="R609" t="str">
        <f>IF($B609="","",IF(O609&lt;&gt;"",O609,IF(P609="Mapped",Q609,IF(P609="No Encompass Match","No Encompass Match",IFERROR(VLOOKUP(IF($K609="",$J609,$K609),'Brands (Enc)'!$C$2:$D$2699,2,FALSE),"Not Mapped")))))</f>
        <v>Dogfish Head Beer</v>
      </c>
      <c r="S609" t="str">
        <f>IF($B609="","",IFERROR(VLOOKUP(VALUE($B609),'Customers Table (Enc)'!$A:$I,9,FALSE),"Not Found"))</f>
        <v>Morris</v>
      </c>
      <c r="T609" t="str">
        <f t="shared" si="36"/>
        <v>MORRIS 1</v>
      </c>
      <c r="U609" t="str">
        <f t="shared" si="37"/>
        <v>Dogfish Head Beer|MORRIS 1</v>
      </c>
      <c r="V609" t="str">
        <f>IF($B609="","",IF(R609="No Encompass Match","THEM",IF(R609="Not Mapped","Unable to Determine",IF(T609="SALES","Unable to Determine",IFERROR(INDEX('Master - US vs THEM'!$F:$F,MATCH(U609,'Master - US vs THEM'!$G:$G,0)),"No Territory Data")))))</f>
        <v>US</v>
      </c>
      <c r="W609" t="str">
        <f t="shared" si="38"/>
        <v>OK</v>
      </c>
      <c r="X609" t="str">
        <f t="shared" si="39"/>
        <v>US</v>
      </c>
    </row>
    <row r="610" spans="1:24" x14ac:dyDescent="0.2">
      <c r="A610">
        <v>609</v>
      </c>
      <c r="B610" t="s">
        <v>1938</v>
      </c>
      <c r="C610" t="s">
        <v>1939</v>
      </c>
      <c r="D610" t="s">
        <v>67</v>
      </c>
      <c r="E610" t="s">
        <v>1940</v>
      </c>
      <c r="F610" t="s">
        <v>1932</v>
      </c>
      <c r="G610" t="s">
        <v>1941</v>
      </c>
      <c r="H610" t="s">
        <v>8</v>
      </c>
      <c r="I610" t="s">
        <v>31</v>
      </c>
      <c r="J610" t="s">
        <v>165</v>
      </c>
      <c r="K610" t="s">
        <v>166</v>
      </c>
      <c r="L610" t="s">
        <v>141</v>
      </c>
      <c r="M610">
        <v>1</v>
      </c>
      <c r="N610" t="s">
        <v>875</v>
      </c>
      <c r="O610" t="str">
        <f>IF($B610="","",IFERROR(IF(ISNUMBER(MATCH($K610,'Brand Family Territory (Enc)'!$A$2:$A$296,0)),$K610,""),""))</f>
        <v>BLUE MOON</v>
      </c>
      <c r="P610" t="str">
        <f>IF($B610="","",IFERROR(INDEX('Brand Crosswalk'!$F$2:$F$200,MATCH($K610,'Brand Crosswalk'!$A$2:$A$200,0)),"Not in Crosswalk"))</f>
        <v>Not in Crosswalk</v>
      </c>
      <c r="Q610" t="str">
        <f>IF($B610="","",IFERROR(INDEX('Brand Crosswalk'!$C$2:$C$200,MATCH($K610,'Brand Crosswalk'!$A$2:$A$200,0)),""))</f>
        <v/>
      </c>
      <c r="R610" t="str">
        <f>IF($B610="","",IF(O610&lt;&gt;"",O610,IF(P610="Mapped",Q610,IF(P610="No Encompass Match","No Encompass Match",IFERROR(VLOOKUP(IF($K610="",$J610,$K610),'Brands (Enc)'!$C$2:$D$2699,2,FALSE),"Not Mapped")))))</f>
        <v>BLUE MOON</v>
      </c>
      <c r="S610" t="str">
        <f>IF($B610="","",IFERROR(VLOOKUP(VALUE($B610),'Customers Table (Enc)'!$A:$I,9,FALSE),"Not Found"))</f>
        <v>Morris</v>
      </c>
      <c r="T610" t="str">
        <f t="shared" si="36"/>
        <v>MORRIS 1</v>
      </c>
      <c r="U610" t="str">
        <f t="shared" si="37"/>
        <v>BLUE MOON|MORRIS 1</v>
      </c>
      <c r="V610" t="str">
        <f>IF($B610="","",IF(R610="No Encompass Match","THEM",IF(R610="Not Mapped","Unable to Determine",IF(T610="SALES","Unable to Determine",IFERROR(INDEX('Master - US vs THEM'!$F:$F,MATCH(U610,'Master - US vs THEM'!$G:$G,0)),"No Territory Data")))))</f>
        <v>US</v>
      </c>
      <c r="W610" t="str">
        <f t="shared" si="38"/>
        <v>OK</v>
      </c>
      <c r="X610" t="str">
        <f t="shared" si="39"/>
        <v>US</v>
      </c>
    </row>
    <row r="611" spans="1:24" x14ac:dyDescent="0.2">
      <c r="A611">
        <v>610</v>
      </c>
      <c r="B611" t="s">
        <v>1938</v>
      </c>
      <c r="C611" t="s">
        <v>1939</v>
      </c>
      <c r="D611" t="s">
        <v>67</v>
      </c>
      <c r="E611" t="s">
        <v>1940</v>
      </c>
      <c r="F611" t="s">
        <v>1932</v>
      </c>
      <c r="G611" t="s">
        <v>1941</v>
      </c>
      <c r="H611" t="s">
        <v>8</v>
      </c>
      <c r="I611" t="s">
        <v>31</v>
      </c>
      <c r="J611" t="s">
        <v>915</v>
      </c>
      <c r="K611" t="s">
        <v>441</v>
      </c>
      <c r="L611" t="s">
        <v>442</v>
      </c>
      <c r="M611">
        <v>1</v>
      </c>
      <c r="N611" t="s">
        <v>875</v>
      </c>
      <c r="O611" t="str">
        <f>IF($B611="","",IFERROR(IF(ISNUMBER(MATCH($K611,'Brand Family Territory (Enc)'!$A$2:$A$296,0)),$K611,""),""))</f>
        <v/>
      </c>
      <c r="P611" t="str">
        <f>IF($B611="","",IFERROR(INDEX('Brand Crosswalk'!$F$2:$F$200,MATCH($K611,'Brand Crosswalk'!$A$2:$A$200,0)),"Not in Crosswalk"))</f>
        <v>Mapped</v>
      </c>
      <c r="Q611" t="str">
        <f>IF($B611="","",IFERROR(INDEX('Brand Crosswalk'!$C$2:$C$200,MATCH($K611,'Brand Crosswalk'!$A$2:$A$200,0)),""))</f>
        <v>Evil Genius</v>
      </c>
      <c r="R611" t="str">
        <f>IF($B611="","",IF(O611&lt;&gt;"",O611,IF(P611="Mapped",Q611,IF(P611="No Encompass Match","No Encompass Match",IFERROR(VLOOKUP(IF($K611="",$J611,$K611),'Brands (Enc)'!$C$2:$D$2699,2,FALSE),"Not Mapped")))))</f>
        <v>Evil Genius</v>
      </c>
      <c r="S611" t="str">
        <f>IF($B611="","",IFERROR(VLOOKUP(VALUE($B611),'Customers Table (Enc)'!$A:$I,9,FALSE),"Not Found"))</f>
        <v>Morris</v>
      </c>
      <c r="T611" t="str">
        <f t="shared" si="36"/>
        <v>MORRIS 1</v>
      </c>
      <c r="U611" t="str">
        <f t="shared" si="37"/>
        <v>Evil Genius|MORRIS 1</v>
      </c>
      <c r="V611" t="str">
        <f>IF($B611="","",IF(R611="No Encompass Match","THEM",IF(R611="Not Mapped","Unable to Determine",IF(T611="SALES","Unable to Determine",IFERROR(INDEX('Master - US vs THEM'!$F:$F,MATCH(U611,'Master - US vs THEM'!$G:$G,0)),"No Territory Data")))))</f>
        <v>US</v>
      </c>
      <c r="W611" t="str">
        <f t="shared" si="38"/>
        <v>OK</v>
      </c>
      <c r="X611" t="str">
        <f t="shared" si="39"/>
        <v>US</v>
      </c>
    </row>
    <row r="612" spans="1:24" x14ac:dyDescent="0.2">
      <c r="A612">
        <v>611</v>
      </c>
      <c r="B612" t="s">
        <v>1938</v>
      </c>
      <c r="C612" t="s">
        <v>1939</v>
      </c>
      <c r="D612" t="s">
        <v>67</v>
      </c>
      <c r="E612" t="s">
        <v>1940</v>
      </c>
      <c r="F612" t="s">
        <v>1932</v>
      </c>
      <c r="G612" t="s">
        <v>1941</v>
      </c>
      <c r="H612" t="s">
        <v>8</v>
      </c>
      <c r="I612" t="s">
        <v>31</v>
      </c>
      <c r="J612" t="s">
        <v>1179</v>
      </c>
      <c r="K612" t="s">
        <v>1056</v>
      </c>
      <c r="L612" t="s">
        <v>141</v>
      </c>
      <c r="M612">
        <v>1</v>
      </c>
      <c r="N612" t="s">
        <v>875</v>
      </c>
      <c r="O612" t="str">
        <f>IF($B612="","",IFERROR(IF(ISNUMBER(MATCH($K612,'Brand Family Territory (Enc)'!$A$2:$A$296,0)),$K612,""),""))</f>
        <v/>
      </c>
      <c r="P612" t="str">
        <f>IF($B612="","",IFERROR(INDEX('Brand Crosswalk'!$F$2:$F$200,MATCH($K612,'Brand Crosswalk'!$A$2:$A$200,0)),"Not in Crosswalk"))</f>
        <v>Mapped</v>
      </c>
      <c r="Q612" t="str">
        <f>IF($B612="","",IFERROR(INDEX('Brand Crosswalk'!$C$2:$C$200,MATCH($K612,'Brand Crosswalk'!$A$2:$A$200,0)),""))</f>
        <v>Miller High Life</v>
      </c>
      <c r="R612" t="str">
        <f>IF($B612="","",IF(O612&lt;&gt;"",O612,IF(P612="Mapped",Q612,IF(P612="No Encompass Match","No Encompass Match",IFERROR(VLOOKUP(IF($K612="",$J612,$K612),'Brands (Enc)'!$C$2:$D$2699,2,FALSE),"Not Mapped")))))</f>
        <v>Miller High Life</v>
      </c>
      <c r="S612" t="str">
        <f>IF($B612="","",IFERROR(VLOOKUP(VALUE($B612),'Customers Table (Enc)'!$A:$I,9,FALSE),"Not Found"))</f>
        <v>Morris</v>
      </c>
      <c r="T612" t="str">
        <f t="shared" si="36"/>
        <v>MORRIS 1</v>
      </c>
      <c r="U612" t="str">
        <f t="shared" si="37"/>
        <v>Miller High Life|MORRIS 1</v>
      </c>
      <c r="V612" t="str">
        <f>IF($B612="","",IF(R612="No Encompass Match","THEM",IF(R612="Not Mapped","Unable to Determine",IF(T612="SALES","Unable to Determine",IFERROR(INDEX('Master - US vs THEM'!$F:$F,MATCH(U612,'Master - US vs THEM'!$G:$G,0)),"No Territory Data")))))</f>
        <v>US</v>
      </c>
      <c r="W612" t="str">
        <f t="shared" si="38"/>
        <v>OK</v>
      </c>
      <c r="X612" t="str">
        <f t="shared" si="39"/>
        <v>US</v>
      </c>
    </row>
    <row r="613" spans="1:24" x14ac:dyDescent="0.2">
      <c r="A613">
        <v>612</v>
      </c>
      <c r="B613" t="s">
        <v>1938</v>
      </c>
      <c r="C613" t="s">
        <v>1939</v>
      </c>
      <c r="D613" t="s">
        <v>67</v>
      </c>
      <c r="E613" t="s">
        <v>1940</v>
      </c>
      <c r="F613" t="s">
        <v>1932</v>
      </c>
      <c r="G613" t="s">
        <v>1941</v>
      </c>
      <c r="H613" t="s">
        <v>8</v>
      </c>
      <c r="I613" t="s">
        <v>31</v>
      </c>
      <c r="J613" t="s">
        <v>44</v>
      </c>
      <c r="K613" t="s">
        <v>44</v>
      </c>
      <c r="L613" t="s">
        <v>45</v>
      </c>
      <c r="M613">
        <v>1</v>
      </c>
      <c r="N613" t="s">
        <v>875</v>
      </c>
      <c r="O613" t="str">
        <f>IF($B613="","",IFERROR(IF(ISNUMBER(MATCH($K613,'Brand Family Territory (Enc)'!$A$2:$A$296,0)),$K613,""),""))</f>
        <v/>
      </c>
      <c r="P613" t="str">
        <f>IF($B613="","",IFERROR(INDEX('Brand Crosswalk'!$F$2:$F$200,MATCH($K613,'Brand Crosswalk'!$A$2:$A$200,0)),"Not in Crosswalk"))</f>
        <v>Mapped</v>
      </c>
      <c r="Q613" t="str">
        <f>IF($B613="","",IFERROR(INDEX('Brand Crosswalk'!$C$2:$C$200,MATCH($K613,'Brand Crosswalk'!$A$2:$A$200,0)),""))</f>
        <v>Dg Yuengling Inc</v>
      </c>
      <c r="R613" t="str">
        <f>IF($B613="","",IF(O613&lt;&gt;"",O613,IF(P613="Mapped",Q613,IF(P613="No Encompass Match","No Encompass Match",IFERROR(VLOOKUP(IF($K613="",$J613,$K613),'Brands (Enc)'!$C$2:$D$2699,2,FALSE),"Not Mapped")))))</f>
        <v>Dg Yuengling Inc</v>
      </c>
      <c r="S613" t="str">
        <f>IF($B613="","",IFERROR(VLOOKUP(VALUE($B613),'Customers Table (Enc)'!$A:$I,9,FALSE),"Not Found"))</f>
        <v>Morris</v>
      </c>
      <c r="T613" t="str">
        <f t="shared" si="36"/>
        <v>MORRIS 1</v>
      </c>
      <c r="U613" t="str">
        <f t="shared" si="37"/>
        <v>Dg Yuengling Inc|MORRIS 1</v>
      </c>
      <c r="V613" t="str">
        <f>IF($B613="","",IF(R613="No Encompass Match","THEM",IF(R613="Not Mapped","Unable to Determine",IF(T613="SALES","Unable to Determine",IFERROR(INDEX('Master - US vs THEM'!$F:$F,MATCH(U613,'Master - US vs THEM'!$G:$G,0)),"No Territory Data")))))</f>
        <v>US</v>
      </c>
      <c r="W613" t="str">
        <f t="shared" si="38"/>
        <v>OK</v>
      </c>
      <c r="X613" t="str">
        <f t="shared" si="39"/>
        <v>US</v>
      </c>
    </row>
    <row r="614" spans="1:24" x14ac:dyDescent="0.2">
      <c r="A614">
        <v>613</v>
      </c>
      <c r="B614" t="s">
        <v>1934</v>
      </c>
      <c r="C614" t="s">
        <v>1935</v>
      </c>
      <c r="D614" t="s">
        <v>67</v>
      </c>
      <c r="E614" t="s">
        <v>1936</v>
      </c>
      <c r="F614" t="s">
        <v>1932</v>
      </c>
      <c r="G614" t="s">
        <v>1937</v>
      </c>
      <c r="H614" t="s">
        <v>8</v>
      </c>
      <c r="I614" t="s">
        <v>31</v>
      </c>
      <c r="J614" t="s">
        <v>44</v>
      </c>
      <c r="K614" t="s">
        <v>44</v>
      </c>
      <c r="L614" t="s">
        <v>45</v>
      </c>
      <c r="M614">
        <v>1</v>
      </c>
      <c r="N614" t="s">
        <v>875</v>
      </c>
      <c r="O614" t="str">
        <f>IF($B614="","",IFERROR(IF(ISNUMBER(MATCH($K614,'Brand Family Territory (Enc)'!$A$2:$A$296,0)),$K614,""),""))</f>
        <v/>
      </c>
      <c r="P614" t="str">
        <f>IF($B614="","",IFERROR(INDEX('Brand Crosswalk'!$F$2:$F$200,MATCH($K614,'Brand Crosswalk'!$A$2:$A$200,0)),"Not in Crosswalk"))</f>
        <v>Mapped</v>
      </c>
      <c r="Q614" t="str">
        <f>IF($B614="","",IFERROR(INDEX('Brand Crosswalk'!$C$2:$C$200,MATCH($K614,'Brand Crosswalk'!$A$2:$A$200,0)),""))</f>
        <v>Dg Yuengling Inc</v>
      </c>
      <c r="R614" t="str">
        <f>IF($B614="","",IF(O614&lt;&gt;"",O614,IF(P614="Mapped",Q614,IF(P614="No Encompass Match","No Encompass Match",IFERROR(VLOOKUP(IF($K614="",$J614,$K614),'Brands (Enc)'!$C$2:$D$2699,2,FALSE),"Not Mapped")))))</f>
        <v>Dg Yuengling Inc</v>
      </c>
      <c r="S614" t="str">
        <f>IF($B614="","",IFERROR(VLOOKUP(VALUE($B614),'Customers Table (Enc)'!$A:$I,9,FALSE),"Not Found"))</f>
        <v>Morris</v>
      </c>
      <c r="T614" t="str">
        <f t="shared" si="36"/>
        <v>MORRIS 1</v>
      </c>
      <c r="U614" t="str">
        <f t="shared" si="37"/>
        <v>Dg Yuengling Inc|MORRIS 1</v>
      </c>
      <c r="V614" t="str">
        <f>IF($B614="","",IF(R614="No Encompass Match","THEM",IF(R614="Not Mapped","Unable to Determine",IF(T614="SALES","Unable to Determine",IFERROR(INDEX('Master - US vs THEM'!$F:$F,MATCH(U614,'Master - US vs THEM'!$G:$G,0)),"No Territory Data")))))</f>
        <v>US</v>
      </c>
      <c r="W614" t="str">
        <f t="shared" si="38"/>
        <v>OK</v>
      </c>
      <c r="X614" t="str">
        <f t="shared" si="39"/>
        <v>US</v>
      </c>
    </row>
    <row r="615" spans="1:24" x14ac:dyDescent="0.2">
      <c r="A615">
        <v>614</v>
      </c>
      <c r="B615" t="s">
        <v>1934</v>
      </c>
      <c r="C615" t="s">
        <v>1935</v>
      </c>
      <c r="D615" t="s">
        <v>67</v>
      </c>
      <c r="E615" t="s">
        <v>1936</v>
      </c>
      <c r="F615" t="s">
        <v>1932</v>
      </c>
      <c r="G615" t="s">
        <v>1937</v>
      </c>
      <c r="H615" t="s">
        <v>8</v>
      </c>
      <c r="I615" t="s">
        <v>31</v>
      </c>
      <c r="J615" t="s">
        <v>873</v>
      </c>
      <c r="K615" t="s">
        <v>874</v>
      </c>
      <c r="L615" t="s">
        <v>141</v>
      </c>
      <c r="M615">
        <v>1</v>
      </c>
      <c r="N615" t="s">
        <v>875</v>
      </c>
      <c r="O615" t="str">
        <f>IF($B615="","",IFERROR(IF(ISNUMBER(MATCH($K615,'Brand Family Territory (Enc)'!$A$2:$A$296,0)),$K615,""),""))</f>
        <v>COORS</v>
      </c>
      <c r="P615" t="str">
        <f>IF($B615="","",IFERROR(INDEX('Brand Crosswalk'!$F$2:$F$200,MATCH($K615,'Brand Crosswalk'!$A$2:$A$200,0)),"Not in Crosswalk"))</f>
        <v>Not in Crosswalk</v>
      </c>
      <c r="Q615" t="str">
        <f>IF($B615="","",IFERROR(INDEX('Brand Crosswalk'!$C$2:$C$200,MATCH($K615,'Brand Crosswalk'!$A$2:$A$200,0)),""))</f>
        <v/>
      </c>
      <c r="R615" t="str">
        <f>IF($B615="","",IF(O615&lt;&gt;"",O615,IF(P615="Mapped",Q615,IF(P615="No Encompass Match","No Encompass Match",IFERROR(VLOOKUP(IF($K615="",$J615,$K615),'Brands (Enc)'!$C$2:$D$2699,2,FALSE),"Not Mapped")))))</f>
        <v>COORS</v>
      </c>
      <c r="S615" t="str">
        <f>IF($B615="","",IFERROR(VLOOKUP(VALUE($B615),'Customers Table (Enc)'!$A:$I,9,FALSE),"Not Found"))</f>
        <v>Morris</v>
      </c>
      <c r="T615" t="str">
        <f t="shared" si="36"/>
        <v>MORRIS 1</v>
      </c>
      <c r="U615" t="str">
        <f t="shared" si="37"/>
        <v>COORS|MORRIS 1</v>
      </c>
      <c r="V615" t="str">
        <f>IF($B615="","",IF(R615="No Encompass Match","THEM",IF(R615="Not Mapped","Unable to Determine",IF(T615="SALES","Unable to Determine",IFERROR(INDEX('Master - US vs THEM'!$F:$F,MATCH(U615,'Master - US vs THEM'!$G:$G,0)),"No Territory Data")))))</f>
        <v>US</v>
      </c>
      <c r="W615" t="str">
        <f t="shared" si="38"/>
        <v>OK</v>
      </c>
      <c r="X615" t="str">
        <f t="shared" si="39"/>
        <v>US</v>
      </c>
    </row>
    <row r="616" spans="1:24" x14ac:dyDescent="0.2">
      <c r="A616">
        <v>615</v>
      </c>
      <c r="B616" t="s">
        <v>1934</v>
      </c>
      <c r="C616" t="s">
        <v>1935</v>
      </c>
      <c r="D616" t="s">
        <v>67</v>
      </c>
      <c r="E616" t="s">
        <v>1936</v>
      </c>
      <c r="F616" t="s">
        <v>1932</v>
      </c>
      <c r="G616" t="s">
        <v>1937</v>
      </c>
      <c r="H616" t="s">
        <v>8</v>
      </c>
      <c r="I616" t="s">
        <v>31</v>
      </c>
      <c r="J616" t="s">
        <v>165</v>
      </c>
      <c r="K616" t="s">
        <v>166</v>
      </c>
      <c r="L616" t="s">
        <v>141</v>
      </c>
      <c r="M616">
        <v>1</v>
      </c>
      <c r="N616" t="s">
        <v>875</v>
      </c>
      <c r="O616" t="str">
        <f>IF($B616="","",IFERROR(IF(ISNUMBER(MATCH($K616,'Brand Family Territory (Enc)'!$A$2:$A$296,0)),$K616,""),""))</f>
        <v>BLUE MOON</v>
      </c>
      <c r="P616" t="str">
        <f>IF($B616="","",IFERROR(INDEX('Brand Crosswalk'!$F$2:$F$200,MATCH($K616,'Brand Crosswalk'!$A$2:$A$200,0)),"Not in Crosswalk"))</f>
        <v>Not in Crosswalk</v>
      </c>
      <c r="Q616" t="str">
        <f>IF($B616="","",IFERROR(INDEX('Brand Crosswalk'!$C$2:$C$200,MATCH($K616,'Brand Crosswalk'!$A$2:$A$200,0)),""))</f>
        <v/>
      </c>
      <c r="R616" t="str">
        <f>IF($B616="","",IF(O616&lt;&gt;"",O616,IF(P616="Mapped",Q616,IF(P616="No Encompass Match","No Encompass Match",IFERROR(VLOOKUP(IF($K616="",$J616,$K616),'Brands (Enc)'!$C$2:$D$2699,2,FALSE),"Not Mapped")))))</f>
        <v>BLUE MOON</v>
      </c>
      <c r="S616" t="str">
        <f>IF($B616="","",IFERROR(VLOOKUP(VALUE($B616),'Customers Table (Enc)'!$A:$I,9,FALSE),"Not Found"))</f>
        <v>Morris</v>
      </c>
      <c r="T616" t="str">
        <f t="shared" si="36"/>
        <v>MORRIS 1</v>
      </c>
      <c r="U616" t="str">
        <f t="shared" si="37"/>
        <v>BLUE MOON|MORRIS 1</v>
      </c>
      <c r="V616" t="str">
        <f>IF($B616="","",IF(R616="No Encompass Match","THEM",IF(R616="Not Mapped","Unable to Determine",IF(T616="SALES","Unable to Determine",IFERROR(INDEX('Master - US vs THEM'!$F:$F,MATCH(U616,'Master - US vs THEM'!$G:$G,0)),"No Territory Data")))))</f>
        <v>US</v>
      </c>
      <c r="W616" t="str">
        <f t="shared" si="38"/>
        <v>OK</v>
      </c>
      <c r="X616" t="str">
        <f t="shared" si="39"/>
        <v>US</v>
      </c>
    </row>
    <row r="617" spans="1:24" x14ac:dyDescent="0.2">
      <c r="A617">
        <v>616</v>
      </c>
      <c r="B617" t="s">
        <v>1934</v>
      </c>
      <c r="C617" t="s">
        <v>1935</v>
      </c>
      <c r="D617" t="s">
        <v>67</v>
      </c>
      <c r="E617" t="s">
        <v>1936</v>
      </c>
      <c r="F617" t="s">
        <v>1932</v>
      </c>
      <c r="G617" t="s">
        <v>1937</v>
      </c>
      <c r="H617" t="s">
        <v>8</v>
      </c>
      <c r="I617" t="s">
        <v>31</v>
      </c>
      <c r="J617" t="s">
        <v>181</v>
      </c>
      <c r="K617" t="s">
        <v>182</v>
      </c>
      <c r="L617" t="s">
        <v>24</v>
      </c>
      <c r="M617">
        <v>1</v>
      </c>
      <c r="N617" t="s">
        <v>875</v>
      </c>
      <c r="O617" t="str">
        <f>IF($B617="","",IFERROR(IF(ISNUMBER(MATCH($K617,'Brand Family Territory (Enc)'!$A$2:$A$296,0)),$K617,""),""))</f>
        <v/>
      </c>
      <c r="P617" t="str">
        <f>IF($B617="","",IFERROR(INDEX('Brand Crosswalk'!$F$2:$F$200,MATCH($K617,'Brand Crosswalk'!$A$2:$A$200,0)),"Not in Crosswalk"))</f>
        <v>Mapped</v>
      </c>
      <c r="Q617" t="str">
        <f>IF($B617="","",IFERROR(INDEX('Brand Crosswalk'!$C$2:$C$200,MATCH($K617,'Brand Crosswalk'!$A$2:$A$200,0)),""))</f>
        <v>Modelo Especial</v>
      </c>
      <c r="R617" t="str">
        <f>IF($B617="","",IF(O617&lt;&gt;"",O617,IF(P617="Mapped",Q617,IF(P617="No Encompass Match","No Encompass Match",IFERROR(VLOOKUP(IF($K617="",$J617,$K617),'Brands (Enc)'!$C$2:$D$2699,2,FALSE),"Not Mapped")))))</f>
        <v>Modelo Especial</v>
      </c>
      <c r="S617" t="str">
        <f>IF($B617="","",IFERROR(VLOOKUP(VALUE($B617),'Customers Table (Enc)'!$A:$I,9,FALSE),"Not Found"))</f>
        <v>Morris</v>
      </c>
      <c r="T617" t="str">
        <f t="shared" si="36"/>
        <v>MORRIS 1</v>
      </c>
      <c r="U617" t="str">
        <f t="shared" si="37"/>
        <v>Modelo Especial|MORRIS 1</v>
      </c>
      <c r="V617" t="str">
        <f>IF($B617="","",IF(R617="No Encompass Match","THEM",IF(R617="Not Mapped","Unable to Determine",IF(T617="SALES","Unable to Determine",IFERROR(INDEX('Master - US vs THEM'!$F:$F,MATCH(U617,'Master - US vs THEM'!$G:$G,0)),"No Territory Data")))))</f>
        <v>US</v>
      </c>
      <c r="W617" t="str">
        <f t="shared" si="38"/>
        <v>OK</v>
      </c>
      <c r="X617" t="str">
        <f t="shared" si="39"/>
        <v>US</v>
      </c>
    </row>
    <row r="618" spans="1:24" x14ac:dyDescent="0.2">
      <c r="A618">
        <v>617</v>
      </c>
      <c r="B618" t="s">
        <v>1934</v>
      </c>
      <c r="C618" t="s">
        <v>1935</v>
      </c>
      <c r="D618" t="s">
        <v>67</v>
      </c>
      <c r="E618" t="s">
        <v>1936</v>
      </c>
      <c r="F618" t="s">
        <v>1932</v>
      </c>
      <c r="G618" t="s">
        <v>1937</v>
      </c>
      <c r="H618" t="s">
        <v>8</v>
      </c>
      <c r="I618" t="s">
        <v>31</v>
      </c>
      <c r="J618" t="s">
        <v>235</v>
      </c>
      <c r="K618" t="s">
        <v>236</v>
      </c>
      <c r="L618" t="s">
        <v>141</v>
      </c>
      <c r="M618">
        <v>1</v>
      </c>
      <c r="N618" t="s">
        <v>875</v>
      </c>
      <c r="O618" t="str">
        <f>IF($B618="","",IFERROR(IF(ISNUMBER(MATCH($K618,'Brand Family Territory (Enc)'!$A$2:$A$296,0)),$K618,""),""))</f>
        <v/>
      </c>
      <c r="P618" t="str">
        <f>IF($B618="","",IFERROR(INDEX('Brand Crosswalk'!$F$2:$F$200,MATCH($K618,'Brand Crosswalk'!$A$2:$A$200,0)),"Not in Crosswalk"))</f>
        <v>Mapped</v>
      </c>
      <c r="Q618" t="str">
        <f>IF($B618="","",IFERROR(INDEX('Brand Crosswalk'!$C$2:$C$200,MATCH($K618,'Brand Crosswalk'!$A$2:$A$200,0)),""))</f>
        <v>Leinenkugel</v>
      </c>
      <c r="R618" t="str">
        <f>IF($B618="","",IF(O618&lt;&gt;"",O618,IF(P618="Mapped",Q618,IF(P618="No Encompass Match","No Encompass Match",IFERROR(VLOOKUP(IF($K618="",$J618,$K618),'Brands (Enc)'!$C$2:$D$2699,2,FALSE),"Not Mapped")))))</f>
        <v>Leinenkugel</v>
      </c>
      <c r="S618" t="str">
        <f>IF($B618="","",IFERROR(VLOOKUP(VALUE($B618),'Customers Table (Enc)'!$A:$I,9,FALSE),"Not Found"))</f>
        <v>Morris</v>
      </c>
      <c r="T618" t="str">
        <f t="shared" si="36"/>
        <v>MORRIS 1</v>
      </c>
      <c r="U618" t="str">
        <f t="shared" si="37"/>
        <v>Leinenkugel|MORRIS 1</v>
      </c>
      <c r="V618" t="str">
        <f>IF($B618="","",IF(R618="No Encompass Match","THEM",IF(R618="Not Mapped","Unable to Determine",IF(T618="SALES","Unable to Determine",IFERROR(INDEX('Master - US vs THEM'!$F:$F,MATCH(U618,'Master - US vs THEM'!$G:$G,0)),"No Territory Data")))))</f>
        <v>US</v>
      </c>
      <c r="W618" t="str">
        <f t="shared" si="38"/>
        <v>OK</v>
      </c>
      <c r="X618" t="str">
        <f t="shared" si="39"/>
        <v>US</v>
      </c>
    </row>
    <row r="619" spans="1:24" x14ac:dyDescent="0.2">
      <c r="A619">
        <v>618</v>
      </c>
      <c r="B619" t="s">
        <v>1929</v>
      </c>
      <c r="C619" t="s">
        <v>1930</v>
      </c>
      <c r="D619" t="s">
        <v>123</v>
      </c>
      <c r="E619" t="s">
        <v>1931</v>
      </c>
      <c r="F619" t="s">
        <v>1932</v>
      </c>
      <c r="G619" t="s">
        <v>1933</v>
      </c>
      <c r="H619" t="s">
        <v>8</v>
      </c>
      <c r="I619" t="s">
        <v>31</v>
      </c>
      <c r="J619" t="s">
        <v>144</v>
      </c>
      <c r="K619" t="s">
        <v>145</v>
      </c>
      <c r="L619" t="s">
        <v>141</v>
      </c>
      <c r="M619">
        <v>1</v>
      </c>
      <c r="N619" t="s">
        <v>875</v>
      </c>
      <c r="O619" t="str">
        <f>IF($B619="","",IFERROR(IF(ISNUMBER(MATCH($K619,'Brand Family Territory (Enc)'!$A$2:$A$296,0)),$K619,""),""))</f>
        <v>COORS LIGHT</v>
      </c>
      <c r="P619" t="str">
        <f>IF($B619="","",IFERROR(INDEX('Brand Crosswalk'!$F$2:$F$200,MATCH($K619,'Brand Crosswalk'!$A$2:$A$200,0)),"Not in Crosswalk"))</f>
        <v>Not in Crosswalk</v>
      </c>
      <c r="Q619" t="str">
        <f>IF($B619="","",IFERROR(INDEX('Brand Crosswalk'!$C$2:$C$200,MATCH($K619,'Brand Crosswalk'!$A$2:$A$200,0)),""))</f>
        <v/>
      </c>
      <c r="R619" t="str">
        <f>IF($B619="","",IF(O619&lt;&gt;"",O619,IF(P619="Mapped",Q619,IF(P619="No Encompass Match","No Encompass Match",IFERROR(VLOOKUP(IF($K619="",$J619,$K619),'Brands (Enc)'!$C$2:$D$2699,2,FALSE),"Not Mapped")))))</f>
        <v>COORS LIGHT</v>
      </c>
      <c r="S619" t="str">
        <f>IF($B619="","",IFERROR(VLOOKUP(VALUE($B619),'Customers Table (Enc)'!$A:$I,9,FALSE),"Not Found"))</f>
        <v>Passaic</v>
      </c>
      <c r="T619" t="str">
        <f t="shared" si="36"/>
        <v>PASSAIC</v>
      </c>
      <c r="U619" t="str">
        <f t="shared" si="37"/>
        <v>COORS LIGHT|PASSAIC</v>
      </c>
      <c r="V619" t="str">
        <f>IF($B619="","",IF(R619="No Encompass Match","THEM",IF(R619="Not Mapped","Unable to Determine",IF(T619="SALES","Unable to Determine",IFERROR(INDEX('Master - US vs THEM'!$F:$F,MATCH(U619,'Master - US vs THEM'!$G:$G,0)),"No Territory Data")))))</f>
        <v>US</v>
      </c>
      <c r="W619" t="str">
        <f t="shared" si="38"/>
        <v>OK</v>
      </c>
      <c r="X619" t="str">
        <f t="shared" si="39"/>
        <v>US</v>
      </c>
    </row>
    <row r="620" spans="1:24" x14ac:dyDescent="0.2">
      <c r="A620">
        <v>619</v>
      </c>
      <c r="B620" t="s">
        <v>1929</v>
      </c>
      <c r="C620" t="s">
        <v>1930</v>
      </c>
      <c r="D620" t="s">
        <v>123</v>
      </c>
      <c r="E620" t="s">
        <v>1931</v>
      </c>
      <c r="F620" t="s">
        <v>1932</v>
      </c>
      <c r="G620" t="s">
        <v>1933</v>
      </c>
      <c r="H620" t="s">
        <v>8</v>
      </c>
      <c r="I620" t="s">
        <v>31</v>
      </c>
      <c r="J620" t="s">
        <v>44</v>
      </c>
      <c r="K620" t="s">
        <v>44</v>
      </c>
      <c r="L620" t="s">
        <v>45</v>
      </c>
      <c r="M620">
        <v>1</v>
      </c>
      <c r="N620" t="s">
        <v>875</v>
      </c>
      <c r="O620" t="str">
        <f>IF($B620="","",IFERROR(IF(ISNUMBER(MATCH($K620,'Brand Family Territory (Enc)'!$A$2:$A$296,0)),$K620,""),""))</f>
        <v/>
      </c>
      <c r="P620" t="str">
        <f>IF($B620="","",IFERROR(INDEX('Brand Crosswalk'!$F$2:$F$200,MATCH($K620,'Brand Crosswalk'!$A$2:$A$200,0)),"Not in Crosswalk"))</f>
        <v>Mapped</v>
      </c>
      <c r="Q620" t="str">
        <f>IF($B620="","",IFERROR(INDEX('Brand Crosswalk'!$C$2:$C$200,MATCH($K620,'Brand Crosswalk'!$A$2:$A$200,0)),""))</f>
        <v>Dg Yuengling Inc</v>
      </c>
      <c r="R620" t="str">
        <f>IF($B620="","",IF(O620&lt;&gt;"",O620,IF(P620="Mapped",Q620,IF(P620="No Encompass Match","No Encompass Match",IFERROR(VLOOKUP(IF($K620="",$J620,$K620),'Brands (Enc)'!$C$2:$D$2699,2,FALSE),"Not Mapped")))))</f>
        <v>Dg Yuengling Inc</v>
      </c>
      <c r="S620" t="str">
        <f>IF($B620="","",IFERROR(VLOOKUP(VALUE($B620),'Customers Table (Enc)'!$A:$I,9,FALSE),"Not Found"))</f>
        <v>Passaic</v>
      </c>
      <c r="T620" t="str">
        <f t="shared" si="36"/>
        <v>PASSAIC</v>
      </c>
      <c r="U620" t="str">
        <f t="shared" si="37"/>
        <v>Dg Yuengling Inc|PASSAIC</v>
      </c>
      <c r="V620" t="str">
        <f>IF($B620="","",IF(R620="No Encompass Match","THEM",IF(R620="Not Mapped","Unable to Determine",IF(T620="SALES","Unable to Determine",IFERROR(INDEX('Master - US vs THEM'!$F:$F,MATCH(U620,'Master - US vs THEM'!$G:$G,0)),"No Territory Data")))))</f>
        <v>US</v>
      </c>
      <c r="W620" t="str">
        <f t="shared" si="38"/>
        <v>OK</v>
      </c>
      <c r="X620" t="str">
        <f t="shared" si="39"/>
        <v>US</v>
      </c>
    </row>
    <row r="621" spans="1:24" x14ac:dyDescent="0.2">
      <c r="A621">
        <v>620</v>
      </c>
      <c r="B621" t="s">
        <v>1929</v>
      </c>
      <c r="C621" t="s">
        <v>1930</v>
      </c>
      <c r="D621" t="s">
        <v>123</v>
      </c>
      <c r="E621" t="s">
        <v>1931</v>
      </c>
      <c r="F621" t="s">
        <v>1932</v>
      </c>
      <c r="G621" t="s">
        <v>1933</v>
      </c>
      <c r="H621" t="s">
        <v>8</v>
      </c>
      <c r="I621" t="s">
        <v>31</v>
      </c>
      <c r="J621" t="s">
        <v>157</v>
      </c>
      <c r="K621" t="s">
        <v>158</v>
      </c>
      <c r="L621" t="s">
        <v>155</v>
      </c>
      <c r="M621">
        <v>1</v>
      </c>
      <c r="N621" t="s">
        <v>875</v>
      </c>
      <c r="O621" t="str">
        <f>IF($B621="","",IFERROR(IF(ISNUMBER(MATCH($K621,'Brand Family Territory (Enc)'!$A$2:$A$296,0)),$K621,""),""))</f>
        <v/>
      </c>
      <c r="P621" t="str">
        <f>IF($B621="","",IFERROR(INDEX('Brand Crosswalk'!$F$2:$F$200,MATCH($K621,'Brand Crosswalk'!$A$2:$A$200,0)),"Not in Crosswalk"))</f>
        <v>Mapped</v>
      </c>
      <c r="Q621" t="str">
        <f>IF($B621="","",IFERROR(INDEX('Brand Crosswalk'!$C$2:$C$200,MATCH($K621,'Brand Crosswalk'!$A$2:$A$200,0)),""))</f>
        <v>Dogfish Head Beer</v>
      </c>
      <c r="R621" t="str">
        <f>IF($B621="","",IF(O621&lt;&gt;"",O621,IF(P621="Mapped",Q621,IF(P621="No Encompass Match","No Encompass Match",IFERROR(VLOOKUP(IF($K621="",$J621,$K621),'Brands (Enc)'!$C$2:$D$2699,2,FALSE),"Not Mapped")))))</f>
        <v>Dogfish Head Beer</v>
      </c>
      <c r="S621" t="str">
        <f>IF($B621="","",IFERROR(VLOOKUP(VALUE($B621),'Customers Table (Enc)'!$A:$I,9,FALSE),"Not Found"))</f>
        <v>Passaic</v>
      </c>
      <c r="T621" t="str">
        <f t="shared" si="36"/>
        <v>PASSAIC</v>
      </c>
      <c r="U621" t="str">
        <f t="shared" si="37"/>
        <v>Dogfish Head Beer|PASSAIC</v>
      </c>
      <c r="V621" t="str">
        <f>IF($B621="","",IF(R621="No Encompass Match","THEM",IF(R621="Not Mapped","Unable to Determine",IF(T621="SALES","Unable to Determine",IFERROR(INDEX('Master - US vs THEM'!$F:$F,MATCH(U621,'Master - US vs THEM'!$G:$G,0)),"No Territory Data")))))</f>
        <v>US</v>
      </c>
      <c r="W621" t="str">
        <f t="shared" si="38"/>
        <v>OK</v>
      </c>
      <c r="X621" t="str">
        <f t="shared" si="39"/>
        <v>US</v>
      </c>
    </row>
    <row r="622" spans="1:24" x14ac:dyDescent="0.2">
      <c r="A622">
        <v>621</v>
      </c>
      <c r="B622" t="s">
        <v>1929</v>
      </c>
      <c r="C622" t="s">
        <v>1930</v>
      </c>
      <c r="D622" t="s">
        <v>123</v>
      </c>
      <c r="E622" t="s">
        <v>1931</v>
      </c>
      <c r="F622" t="s">
        <v>1932</v>
      </c>
      <c r="G622" t="s">
        <v>1933</v>
      </c>
      <c r="H622" t="s">
        <v>8</v>
      </c>
      <c r="I622" t="s">
        <v>31</v>
      </c>
      <c r="J622" t="s">
        <v>213</v>
      </c>
      <c r="K622" t="s">
        <v>214</v>
      </c>
      <c r="L622" t="s">
        <v>215</v>
      </c>
      <c r="M622">
        <v>1</v>
      </c>
      <c r="N622" t="s">
        <v>875</v>
      </c>
      <c r="O622" t="str">
        <f>IF($B622="","",IFERROR(IF(ISNUMBER(MATCH($K622,'Brand Family Territory (Enc)'!$A$2:$A$296,0)),$K622,""),""))</f>
        <v/>
      </c>
      <c r="P622" t="str">
        <f>IF($B622="","",IFERROR(INDEX('Brand Crosswalk'!$F$2:$F$200,MATCH($K622,'Brand Crosswalk'!$A$2:$A$200,0)),"Not in Crosswalk"))</f>
        <v>Mapped</v>
      </c>
      <c r="Q622" t="str">
        <f>IF($B622="","",IFERROR(INDEX('Brand Crosswalk'!$C$2:$C$200,MATCH($K622,'Brand Crosswalk'!$A$2:$A$200,0)),""))</f>
        <v>New Belgium Brewing Company</v>
      </c>
      <c r="R622" t="str">
        <f>IF($B622="","",IF(O622&lt;&gt;"",O622,IF(P622="Mapped",Q622,IF(P622="No Encompass Match","No Encompass Match",IFERROR(VLOOKUP(IF($K622="",$J622,$K622),'Brands (Enc)'!$C$2:$D$2699,2,FALSE),"Not Mapped")))))</f>
        <v>New Belgium Brewing Company</v>
      </c>
      <c r="S622" t="str">
        <f>IF($B622="","",IFERROR(VLOOKUP(VALUE($B622),'Customers Table (Enc)'!$A:$I,9,FALSE),"Not Found"))</f>
        <v>Passaic</v>
      </c>
      <c r="T622" t="str">
        <f t="shared" si="36"/>
        <v>PASSAIC</v>
      </c>
      <c r="U622" t="str">
        <f t="shared" si="37"/>
        <v>New Belgium Brewing Company|PASSAIC</v>
      </c>
      <c r="V622" t="str">
        <f>IF($B622="","",IF(R622="No Encompass Match","THEM",IF(R622="Not Mapped","Unable to Determine",IF(T622="SALES","Unable to Determine",IFERROR(INDEX('Master - US vs THEM'!$F:$F,MATCH(U622,'Master - US vs THEM'!$G:$G,0)),"No Territory Data")))))</f>
        <v>US</v>
      </c>
      <c r="W622" t="str">
        <f t="shared" si="38"/>
        <v>OK</v>
      </c>
      <c r="X622" t="str">
        <f t="shared" si="39"/>
        <v>US</v>
      </c>
    </row>
    <row r="623" spans="1:24" x14ac:dyDescent="0.2">
      <c r="A623">
        <v>622</v>
      </c>
      <c r="B623" t="s">
        <v>1929</v>
      </c>
      <c r="C623" t="s">
        <v>1930</v>
      </c>
      <c r="D623" t="s">
        <v>123</v>
      </c>
      <c r="E623" t="s">
        <v>1931</v>
      </c>
      <c r="F623" t="s">
        <v>1932</v>
      </c>
      <c r="G623" t="s">
        <v>1933</v>
      </c>
      <c r="H623" t="s">
        <v>8</v>
      </c>
      <c r="I623" t="s">
        <v>31</v>
      </c>
      <c r="J623" t="s">
        <v>165</v>
      </c>
      <c r="K623" t="s">
        <v>166</v>
      </c>
      <c r="L623" t="s">
        <v>141</v>
      </c>
      <c r="M623">
        <v>1</v>
      </c>
      <c r="N623" t="s">
        <v>875</v>
      </c>
      <c r="O623" t="str">
        <f>IF($B623="","",IFERROR(IF(ISNUMBER(MATCH($K623,'Brand Family Territory (Enc)'!$A$2:$A$296,0)),$K623,""),""))</f>
        <v>BLUE MOON</v>
      </c>
      <c r="P623" t="str">
        <f>IF($B623="","",IFERROR(INDEX('Brand Crosswalk'!$F$2:$F$200,MATCH($K623,'Brand Crosswalk'!$A$2:$A$200,0)),"Not in Crosswalk"))</f>
        <v>Not in Crosswalk</v>
      </c>
      <c r="Q623" t="str">
        <f>IF($B623="","",IFERROR(INDEX('Brand Crosswalk'!$C$2:$C$200,MATCH($K623,'Brand Crosswalk'!$A$2:$A$200,0)),""))</f>
        <v/>
      </c>
      <c r="R623" t="str">
        <f>IF($B623="","",IF(O623&lt;&gt;"",O623,IF(P623="Mapped",Q623,IF(P623="No Encompass Match","No Encompass Match",IFERROR(VLOOKUP(IF($K623="",$J623,$K623),'Brands (Enc)'!$C$2:$D$2699,2,FALSE),"Not Mapped")))))</f>
        <v>BLUE MOON</v>
      </c>
      <c r="S623" t="str">
        <f>IF($B623="","",IFERROR(VLOOKUP(VALUE($B623),'Customers Table (Enc)'!$A:$I,9,FALSE),"Not Found"))</f>
        <v>Passaic</v>
      </c>
      <c r="T623" t="str">
        <f t="shared" si="36"/>
        <v>PASSAIC</v>
      </c>
      <c r="U623" t="str">
        <f t="shared" si="37"/>
        <v>BLUE MOON|PASSAIC</v>
      </c>
      <c r="V623" t="str">
        <f>IF($B623="","",IF(R623="No Encompass Match","THEM",IF(R623="Not Mapped","Unable to Determine",IF(T623="SALES","Unable to Determine",IFERROR(INDEX('Master - US vs THEM'!$F:$F,MATCH(U623,'Master - US vs THEM'!$G:$G,0)),"No Territory Data")))))</f>
        <v>US</v>
      </c>
      <c r="W623" t="str">
        <f t="shared" si="38"/>
        <v>OK</v>
      </c>
      <c r="X623" t="str">
        <f t="shared" si="39"/>
        <v>US</v>
      </c>
    </row>
    <row r="624" spans="1:24" x14ac:dyDescent="0.2">
      <c r="A624">
        <v>623</v>
      </c>
      <c r="B624" t="s">
        <v>1925</v>
      </c>
      <c r="C624" t="s">
        <v>1926</v>
      </c>
      <c r="D624" t="s">
        <v>123</v>
      </c>
      <c r="E624" t="s">
        <v>1927</v>
      </c>
      <c r="F624" t="s">
        <v>424</v>
      </c>
      <c r="G624" t="s">
        <v>1928</v>
      </c>
      <c r="H624" t="s">
        <v>8</v>
      </c>
      <c r="I624" t="s">
        <v>319</v>
      </c>
      <c r="J624" t="s">
        <v>144</v>
      </c>
      <c r="K624" t="s">
        <v>145</v>
      </c>
      <c r="L624" t="s">
        <v>141</v>
      </c>
      <c r="M624">
        <v>1</v>
      </c>
      <c r="N624" t="s">
        <v>875</v>
      </c>
      <c r="O624" t="str">
        <f>IF($B624="","",IFERROR(IF(ISNUMBER(MATCH($K624,'Brand Family Territory (Enc)'!$A$2:$A$296,0)),$K624,""),""))</f>
        <v>COORS LIGHT</v>
      </c>
      <c r="P624" t="str">
        <f>IF($B624="","",IFERROR(INDEX('Brand Crosswalk'!$F$2:$F$200,MATCH($K624,'Brand Crosswalk'!$A$2:$A$200,0)),"Not in Crosswalk"))</f>
        <v>Not in Crosswalk</v>
      </c>
      <c r="Q624" t="str">
        <f>IF($B624="","",IFERROR(INDEX('Brand Crosswalk'!$C$2:$C$200,MATCH($K624,'Brand Crosswalk'!$A$2:$A$200,0)),""))</f>
        <v/>
      </c>
      <c r="R624" t="str">
        <f>IF($B624="","",IF(O624&lt;&gt;"",O624,IF(P624="Mapped",Q624,IF(P624="No Encompass Match","No Encompass Match",IFERROR(VLOOKUP(IF($K624="",$J624,$K624),'Brands (Enc)'!$C$2:$D$2699,2,FALSE),"Not Mapped")))))</f>
        <v>COORS LIGHT</v>
      </c>
      <c r="S624" t="str">
        <f>IF($B624="","",IFERROR(VLOOKUP(VALUE($B624),'Customers Table (Enc)'!$A:$I,9,FALSE),"Not Found"))</f>
        <v>Passaic</v>
      </c>
      <c r="T624" t="str">
        <f t="shared" si="36"/>
        <v>PASSAIC</v>
      </c>
      <c r="U624" t="str">
        <f t="shared" si="37"/>
        <v>COORS LIGHT|PASSAIC</v>
      </c>
      <c r="V624" t="str">
        <f>IF($B624="","",IF(R624="No Encompass Match","THEM",IF(R624="Not Mapped","Unable to Determine",IF(T624="SALES","Unable to Determine",IFERROR(INDEX('Master - US vs THEM'!$F:$F,MATCH(U624,'Master - US vs THEM'!$G:$G,0)),"No Territory Data")))))</f>
        <v>US</v>
      </c>
      <c r="W624" t="str">
        <f t="shared" si="38"/>
        <v>OK</v>
      </c>
      <c r="X624" t="str">
        <f t="shared" si="39"/>
        <v>US</v>
      </c>
    </row>
    <row r="625" spans="1:24" x14ac:dyDescent="0.2">
      <c r="A625">
        <v>624</v>
      </c>
      <c r="B625" t="s">
        <v>1925</v>
      </c>
      <c r="C625" t="s">
        <v>1926</v>
      </c>
      <c r="D625" t="s">
        <v>123</v>
      </c>
      <c r="E625" t="s">
        <v>1927</v>
      </c>
      <c r="F625" t="s">
        <v>424</v>
      </c>
      <c r="G625" t="s">
        <v>1928</v>
      </c>
      <c r="H625" t="s">
        <v>8</v>
      </c>
      <c r="I625" t="s">
        <v>319</v>
      </c>
      <c r="J625" t="s">
        <v>44</v>
      </c>
      <c r="K625" t="s">
        <v>44</v>
      </c>
      <c r="L625" t="s">
        <v>45</v>
      </c>
      <c r="M625">
        <v>1</v>
      </c>
      <c r="N625" t="s">
        <v>875</v>
      </c>
      <c r="O625" t="str">
        <f>IF($B625="","",IFERROR(IF(ISNUMBER(MATCH($K625,'Brand Family Territory (Enc)'!$A$2:$A$296,0)),$K625,""),""))</f>
        <v/>
      </c>
      <c r="P625" t="str">
        <f>IF($B625="","",IFERROR(INDEX('Brand Crosswalk'!$F$2:$F$200,MATCH($K625,'Brand Crosswalk'!$A$2:$A$200,0)),"Not in Crosswalk"))</f>
        <v>Mapped</v>
      </c>
      <c r="Q625" t="str">
        <f>IF($B625="","",IFERROR(INDEX('Brand Crosswalk'!$C$2:$C$200,MATCH($K625,'Brand Crosswalk'!$A$2:$A$200,0)),""))</f>
        <v>Dg Yuengling Inc</v>
      </c>
      <c r="R625" t="str">
        <f>IF($B625="","",IF(O625&lt;&gt;"",O625,IF(P625="Mapped",Q625,IF(P625="No Encompass Match","No Encompass Match",IFERROR(VLOOKUP(IF($K625="",$J625,$K625),'Brands (Enc)'!$C$2:$D$2699,2,FALSE),"Not Mapped")))))</f>
        <v>Dg Yuengling Inc</v>
      </c>
      <c r="S625" t="str">
        <f>IF($B625="","",IFERROR(VLOOKUP(VALUE($B625),'Customers Table (Enc)'!$A:$I,9,FALSE),"Not Found"))</f>
        <v>Passaic</v>
      </c>
      <c r="T625" t="str">
        <f t="shared" si="36"/>
        <v>PASSAIC</v>
      </c>
      <c r="U625" t="str">
        <f t="shared" si="37"/>
        <v>Dg Yuengling Inc|PASSAIC</v>
      </c>
      <c r="V625" t="str">
        <f>IF($B625="","",IF(R625="No Encompass Match","THEM",IF(R625="Not Mapped","Unable to Determine",IF(T625="SALES","Unable to Determine",IFERROR(INDEX('Master - US vs THEM'!$F:$F,MATCH(U625,'Master - US vs THEM'!$G:$G,0)),"No Territory Data")))))</f>
        <v>US</v>
      </c>
      <c r="W625" t="str">
        <f t="shared" si="38"/>
        <v>OK</v>
      </c>
      <c r="X625" t="str">
        <f t="shared" si="39"/>
        <v>US</v>
      </c>
    </row>
    <row r="626" spans="1:24" x14ac:dyDescent="0.2">
      <c r="A626">
        <v>625</v>
      </c>
      <c r="B626" t="s">
        <v>1925</v>
      </c>
      <c r="C626" t="s">
        <v>1926</v>
      </c>
      <c r="D626" t="s">
        <v>123</v>
      </c>
      <c r="E626" t="s">
        <v>1927</v>
      </c>
      <c r="F626" t="s">
        <v>424</v>
      </c>
      <c r="G626" t="s">
        <v>1928</v>
      </c>
      <c r="H626" t="s">
        <v>8</v>
      </c>
      <c r="I626" t="s">
        <v>319</v>
      </c>
      <c r="J626" t="s">
        <v>181</v>
      </c>
      <c r="K626" t="s">
        <v>182</v>
      </c>
      <c r="L626" t="s">
        <v>24</v>
      </c>
      <c r="M626">
        <v>1</v>
      </c>
      <c r="N626" t="s">
        <v>875</v>
      </c>
      <c r="O626" t="str">
        <f>IF($B626="","",IFERROR(IF(ISNUMBER(MATCH($K626,'Brand Family Territory (Enc)'!$A$2:$A$296,0)),$K626,""),""))</f>
        <v/>
      </c>
      <c r="P626" t="str">
        <f>IF($B626="","",IFERROR(INDEX('Brand Crosswalk'!$F$2:$F$200,MATCH($K626,'Brand Crosswalk'!$A$2:$A$200,0)),"Not in Crosswalk"))</f>
        <v>Mapped</v>
      </c>
      <c r="Q626" t="str">
        <f>IF($B626="","",IFERROR(INDEX('Brand Crosswalk'!$C$2:$C$200,MATCH($K626,'Brand Crosswalk'!$A$2:$A$200,0)),""))</f>
        <v>Modelo Especial</v>
      </c>
      <c r="R626" t="str">
        <f>IF($B626="","",IF(O626&lt;&gt;"",O626,IF(P626="Mapped",Q626,IF(P626="No Encompass Match","No Encompass Match",IFERROR(VLOOKUP(IF($K626="",$J626,$K626),'Brands (Enc)'!$C$2:$D$2699,2,FALSE),"Not Mapped")))))</f>
        <v>Modelo Especial</v>
      </c>
      <c r="S626" t="str">
        <f>IF($B626="","",IFERROR(VLOOKUP(VALUE($B626),'Customers Table (Enc)'!$A:$I,9,FALSE),"Not Found"))</f>
        <v>Passaic</v>
      </c>
      <c r="T626" t="str">
        <f t="shared" si="36"/>
        <v>PASSAIC</v>
      </c>
      <c r="U626" t="str">
        <f t="shared" si="37"/>
        <v>Modelo Especial|PASSAIC</v>
      </c>
      <c r="V626" t="str">
        <f>IF($B626="","",IF(R626="No Encompass Match","THEM",IF(R626="Not Mapped","Unable to Determine",IF(T626="SALES","Unable to Determine",IFERROR(INDEX('Master - US vs THEM'!$F:$F,MATCH(U626,'Master - US vs THEM'!$G:$G,0)),"No Territory Data")))))</f>
        <v>US</v>
      </c>
      <c r="W626" t="str">
        <f t="shared" si="38"/>
        <v>OK</v>
      </c>
      <c r="X626" t="str">
        <f t="shared" si="39"/>
        <v>US</v>
      </c>
    </row>
    <row r="627" spans="1:24" x14ac:dyDescent="0.2">
      <c r="A627">
        <v>626</v>
      </c>
      <c r="B627" t="s">
        <v>1925</v>
      </c>
      <c r="C627" t="s">
        <v>1926</v>
      </c>
      <c r="D627" t="s">
        <v>123</v>
      </c>
      <c r="E627" t="s">
        <v>1927</v>
      </c>
      <c r="F627" t="s">
        <v>424</v>
      </c>
      <c r="G627" t="s">
        <v>1928</v>
      </c>
      <c r="H627" t="s">
        <v>8</v>
      </c>
      <c r="I627" t="s">
        <v>319</v>
      </c>
      <c r="J627" t="s">
        <v>140</v>
      </c>
      <c r="K627" t="s">
        <v>140</v>
      </c>
      <c r="L627" t="s">
        <v>141</v>
      </c>
      <c r="M627">
        <v>1</v>
      </c>
      <c r="N627" t="s">
        <v>875</v>
      </c>
      <c r="O627" t="str">
        <f>IF($B627="","",IFERROR(IF(ISNUMBER(MATCH($K627,'Brand Family Territory (Enc)'!$A$2:$A$296,0)),$K627,""),""))</f>
        <v/>
      </c>
      <c r="P627" t="str">
        <f>IF($B627="","",IFERROR(INDEX('Brand Crosswalk'!$F$2:$F$200,MATCH($K627,'Brand Crosswalk'!$A$2:$A$200,0)),"Not in Crosswalk"))</f>
        <v>Mapped</v>
      </c>
      <c r="Q627" t="str">
        <f>IF($B627="","",IFERROR(INDEX('Brand Crosswalk'!$C$2:$C$200,MATCH($K627,'Brand Crosswalk'!$A$2:$A$200,0)),""))</f>
        <v>Peroni</v>
      </c>
      <c r="R627" t="str">
        <f>IF($B627="","",IF(O627&lt;&gt;"",O627,IF(P627="Mapped",Q627,IF(P627="No Encompass Match","No Encompass Match",IFERROR(VLOOKUP(IF($K627="",$J627,$K627),'Brands (Enc)'!$C$2:$D$2699,2,FALSE),"Not Mapped")))))</f>
        <v>Peroni</v>
      </c>
      <c r="S627" t="str">
        <f>IF($B627="","",IFERROR(VLOOKUP(VALUE($B627),'Customers Table (Enc)'!$A:$I,9,FALSE),"Not Found"))</f>
        <v>Passaic</v>
      </c>
      <c r="T627" t="str">
        <f t="shared" si="36"/>
        <v>PASSAIC</v>
      </c>
      <c r="U627" t="str">
        <f t="shared" si="37"/>
        <v>Peroni|PASSAIC</v>
      </c>
      <c r="V627" t="str">
        <f>IF($B627="","",IF(R627="No Encompass Match","THEM",IF(R627="Not Mapped","Unable to Determine",IF(T627="SALES","Unable to Determine",IFERROR(INDEX('Master - US vs THEM'!$F:$F,MATCH(U627,'Master - US vs THEM'!$G:$G,0)),"No Territory Data")))))</f>
        <v>US</v>
      </c>
      <c r="W627" t="str">
        <f t="shared" si="38"/>
        <v>OK</v>
      </c>
      <c r="X627" t="str">
        <f t="shared" si="39"/>
        <v>US</v>
      </c>
    </row>
    <row r="628" spans="1:24" x14ac:dyDescent="0.2">
      <c r="A628">
        <v>627</v>
      </c>
      <c r="B628" t="s">
        <v>1925</v>
      </c>
      <c r="C628" t="s">
        <v>1926</v>
      </c>
      <c r="D628" t="s">
        <v>123</v>
      </c>
      <c r="E628" t="s">
        <v>1927</v>
      </c>
      <c r="F628" t="s">
        <v>424</v>
      </c>
      <c r="G628" t="s">
        <v>1928</v>
      </c>
      <c r="H628" t="s">
        <v>8</v>
      </c>
      <c r="I628" t="s">
        <v>319</v>
      </c>
      <c r="J628" t="s">
        <v>165</v>
      </c>
      <c r="K628" t="s">
        <v>166</v>
      </c>
      <c r="L628" t="s">
        <v>141</v>
      </c>
      <c r="M628">
        <v>1</v>
      </c>
      <c r="N628" t="s">
        <v>875</v>
      </c>
      <c r="O628" t="str">
        <f>IF($B628="","",IFERROR(IF(ISNUMBER(MATCH($K628,'Brand Family Territory (Enc)'!$A$2:$A$296,0)),$K628,""),""))</f>
        <v>BLUE MOON</v>
      </c>
      <c r="P628" t="str">
        <f>IF($B628="","",IFERROR(INDEX('Brand Crosswalk'!$F$2:$F$200,MATCH($K628,'Brand Crosswalk'!$A$2:$A$200,0)),"Not in Crosswalk"))</f>
        <v>Not in Crosswalk</v>
      </c>
      <c r="Q628" t="str">
        <f>IF($B628="","",IFERROR(INDEX('Brand Crosswalk'!$C$2:$C$200,MATCH($K628,'Brand Crosswalk'!$A$2:$A$200,0)),""))</f>
        <v/>
      </c>
      <c r="R628" t="str">
        <f>IF($B628="","",IF(O628&lt;&gt;"",O628,IF(P628="Mapped",Q628,IF(P628="No Encompass Match","No Encompass Match",IFERROR(VLOOKUP(IF($K628="",$J628,$K628),'Brands (Enc)'!$C$2:$D$2699,2,FALSE),"Not Mapped")))))</f>
        <v>BLUE MOON</v>
      </c>
      <c r="S628" t="str">
        <f>IF($B628="","",IFERROR(VLOOKUP(VALUE($B628),'Customers Table (Enc)'!$A:$I,9,FALSE),"Not Found"))</f>
        <v>Passaic</v>
      </c>
      <c r="T628" t="str">
        <f t="shared" si="36"/>
        <v>PASSAIC</v>
      </c>
      <c r="U628" t="str">
        <f t="shared" si="37"/>
        <v>BLUE MOON|PASSAIC</v>
      </c>
      <c r="V628" t="str">
        <f>IF($B628="","",IF(R628="No Encompass Match","THEM",IF(R628="Not Mapped","Unable to Determine",IF(T628="SALES","Unable to Determine",IFERROR(INDEX('Master - US vs THEM'!$F:$F,MATCH(U628,'Master - US vs THEM'!$G:$G,0)),"No Territory Data")))))</f>
        <v>US</v>
      </c>
      <c r="W628" t="str">
        <f t="shared" si="38"/>
        <v>OK</v>
      </c>
      <c r="X628" t="str">
        <f t="shared" si="39"/>
        <v>US</v>
      </c>
    </row>
    <row r="629" spans="1:24" x14ac:dyDescent="0.2">
      <c r="A629">
        <v>628</v>
      </c>
      <c r="B629" t="s">
        <v>1925</v>
      </c>
      <c r="C629" t="s">
        <v>1926</v>
      </c>
      <c r="D629" t="s">
        <v>123</v>
      </c>
      <c r="E629" t="s">
        <v>1927</v>
      </c>
      <c r="F629" t="s">
        <v>424</v>
      </c>
      <c r="G629" t="s">
        <v>1928</v>
      </c>
      <c r="H629" t="s">
        <v>8</v>
      </c>
      <c r="I629" t="s">
        <v>319</v>
      </c>
      <c r="J629" t="s">
        <v>535</v>
      </c>
      <c r="K629" t="s">
        <v>358</v>
      </c>
      <c r="L629" t="s">
        <v>155</v>
      </c>
      <c r="M629">
        <v>1</v>
      </c>
      <c r="N629" t="s">
        <v>875</v>
      </c>
      <c r="O629" t="str">
        <f>IF($B629="","",IFERROR(IF(ISNUMBER(MATCH($K629,'Brand Family Territory (Enc)'!$A$2:$A$296,0)),$K629,""),""))</f>
        <v/>
      </c>
      <c r="P629" t="str">
        <f>IF($B629="","",IFERROR(INDEX('Brand Crosswalk'!$F$2:$F$200,MATCH($K629,'Brand Crosswalk'!$A$2:$A$200,0)),"Not in Crosswalk"))</f>
        <v>Mapped</v>
      </c>
      <c r="Q629" t="str">
        <f>IF($B629="","",IFERROR(INDEX('Brand Crosswalk'!$C$2:$C$200,MATCH($K629,'Brand Crosswalk'!$A$2:$A$200,0)),""))</f>
        <v>Samuel Adams</v>
      </c>
      <c r="R629" t="str">
        <f>IF($B629="","",IF(O629&lt;&gt;"",O629,IF(P629="Mapped",Q629,IF(P629="No Encompass Match","No Encompass Match",IFERROR(VLOOKUP(IF($K629="",$J629,$K629),'Brands (Enc)'!$C$2:$D$2699,2,FALSE),"Not Mapped")))))</f>
        <v>Samuel Adams</v>
      </c>
      <c r="S629" t="str">
        <f>IF($B629="","",IFERROR(VLOOKUP(VALUE($B629),'Customers Table (Enc)'!$A:$I,9,FALSE),"Not Found"))</f>
        <v>Passaic</v>
      </c>
      <c r="T629" t="str">
        <f t="shared" si="36"/>
        <v>PASSAIC</v>
      </c>
      <c r="U629" t="str">
        <f t="shared" si="37"/>
        <v>Samuel Adams|PASSAIC</v>
      </c>
      <c r="V629" t="str">
        <f>IF($B629="","",IF(R629="No Encompass Match","THEM",IF(R629="Not Mapped","Unable to Determine",IF(T629="SALES","Unable to Determine",IFERROR(INDEX('Master - US vs THEM'!$F:$F,MATCH(U629,'Master - US vs THEM'!$G:$G,0)),"No Territory Data")))))</f>
        <v>US</v>
      </c>
      <c r="W629" t="str">
        <f t="shared" si="38"/>
        <v>OK</v>
      </c>
      <c r="X629" t="str">
        <f t="shared" si="39"/>
        <v>US</v>
      </c>
    </row>
    <row r="630" spans="1:24" x14ac:dyDescent="0.2">
      <c r="A630">
        <v>629</v>
      </c>
      <c r="B630" t="s">
        <v>1925</v>
      </c>
      <c r="C630" t="s">
        <v>1926</v>
      </c>
      <c r="D630" t="s">
        <v>123</v>
      </c>
      <c r="E630" t="s">
        <v>1927</v>
      </c>
      <c r="F630" t="s">
        <v>424</v>
      </c>
      <c r="G630" t="s">
        <v>1928</v>
      </c>
      <c r="H630" t="s">
        <v>8</v>
      </c>
      <c r="I630" t="s">
        <v>319</v>
      </c>
      <c r="J630" t="s">
        <v>341</v>
      </c>
      <c r="K630" t="s">
        <v>295</v>
      </c>
      <c r="L630" t="s">
        <v>215</v>
      </c>
      <c r="M630">
        <v>1</v>
      </c>
      <c r="N630" t="s">
        <v>875</v>
      </c>
      <c r="O630" t="str">
        <f>IF($B630="","",IFERROR(IF(ISNUMBER(MATCH($K630,'Brand Family Territory (Enc)'!$A$2:$A$296,0)),$K630,""),""))</f>
        <v/>
      </c>
      <c r="P630" t="str">
        <f>IF($B630="","",IFERROR(INDEX('Brand Crosswalk'!$F$2:$F$200,MATCH($K630,'Brand Crosswalk'!$A$2:$A$200,0)),"Not in Crosswalk"))</f>
        <v>Mapped</v>
      </c>
      <c r="Q630" t="str">
        <f>IF($B630="","",IFERROR(INDEX('Brand Crosswalk'!$C$2:$C$200,MATCH($K630,'Brand Crosswalk'!$A$2:$A$200,0)),""))</f>
        <v>New Belgium Brewing Company</v>
      </c>
      <c r="R630" t="str">
        <f>IF($B630="","",IF(O630&lt;&gt;"",O630,IF(P630="Mapped",Q630,IF(P630="No Encompass Match","No Encompass Match",IFERROR(VLOOKUP(IF($K630="",$J630,$K630),'Brands (Enc)'!$C$2:$D$2699,2,FALSE),"Not Mapped")))))</f>
        <v>New Belgium Brewing Company</v>
      </c>
      <c r="S630" t="str">
        <f>IF($B630="","",IFERROR(VLOOKUP(VALUE($B630),'Customers Table (Enc)'!$A:$I,9,FALSE),"Not Found"))</f>
        <v>Passaic</v>
      </c>
      <c r="T630" t="str">
        <f t="shared" si="36"/>
        <v>PASSAIC</v>
      </c>
      <c r="U630" t="str">
        <f t="shared" si="37"/>
        <v>New Belgium Brewing Company|PASSAIC</v>
      </c>
      <c r="V630" t="str">
        <f>IF($B630="","",IF(R630="No Encompass Match","THEM",IF(R630="Not Mapped","Unable to Determine",IF(T630="SALES","Unable to Determine",IFERROR(INDEX('Master - US vs THEM'!$F:$F,MATCH(U630,'Master - US vs THEM'!$G:$G,0)),"No Territory Data")))))</f>
        <v>US</v>
      </c>
      <c r="W630" t="str">
        <f t="shared" si="38"/>
        <v>OK</v>
      </c>
      <c r="X630" t="str">
        <f t="shared" si="39"/>
        <v>US</v>
      </c>
    </row>
    <row r="631" spans="1:24" x14ac:dyDescent="0.2">
      <c r="A631">
        <v>630</v>
      </c>
      <c r="B631" t="s">
        <v>1925</v>
      </c>
      <c r="C631" t="s">
        <v>1926</v>
      </c>
      <c r="D631" t="s">
        <v>123</v>
      </c>
      <c r="E631" t="s">
        <v>1927</v>
      </c>
      <c r="F631" t="s">
        <v>424</v>
      </c>
      <c r="G631" t="s">
        <v>1928</v>
      </c>
      <c r="H631" t="s">
        <v>8</v>
      </c>
      <c r="I631" t="s">
        <v>319</v>
      </c>
      <c r="J631" t="s">
        <v>906</v>
      </c>
      <c r="K631" t="s">
        <v>192</v>
      </c>
      <c r="L631" t="s">
        <v>120</v>
      </c>
      <c r="M631">
        <v>1</v>
      </c>
      <c r="N631" t="s">
        <v>875</v>
      </c>
      <c r="O631" t="str">
        <f>IF($B631="","",IFERROR(IF(ISNUMBER(MATCH($K631,'Brand Family Territory (Enc)'!$A$2:$A$296,0)),$K631,""),""))</f>
        <v/>
      </c>
      <c r="P631" t="str">
        <f>IF($B631="","",IFERROR(INDEX('Brand Crosswalk'!$F$2:$F$200,MATCH($K631,'Brand Crosswalk'!$A$2:$A$200,0)),"Not in Crosswalk"))</f>
        <v>Mapped</v>
      </c>
      <c r="Q631" t="str">
        <f>IF($B631="","",IFERROR(INDEX('Brand Crosswalk'!$C$2:$C$200,MATCH($K631,'Brand Crosswalk'!$A$2:$A$200,0)),""))</f>
        <v>Montauk</v>
      </c>
      <c r="R631" t="str">
        <f>IF($B631="","",IF(O631&lt;&gt;"",O631,IF(P631="Mapped",Q631,IF(P631="No Encompass Match","No Encompass Match",IFERROR(VLOOKUP(IF($K631="",$J631,$K631),'Brands (Enc)'!$C$2:$D$2699,2,FALSE),"Not Mapped")))))</f>
        <v>Montauk</v>
      </c>
      <c r="S631" t="str">
        <f>IF($B631="","",IFERROR(VLOOKUP(VALUE($B631),'Customers Table (Enc)'!$A:$I,9,FALSE),"Not Found"))</f>
        <v>Passaic</v>
      </c>
      <c r="T631" t="str">
        <f t="shared" si="36"/>
        <v>PASSAIC</v>
      </c>
      <c r="U631" t="str">
        <f t="shared" si="37"/>
        <v>Montauk|PASSAIC</v>
      </c>
      <c r="V631" t="str">
        <f>IF($B631="","",IF(R631="No Encompass Match","THEM",IF(R631="Not Mapped","Unable to Determine",IF(T631="SALES","Unable to Determine",IFERROR(INDEX('Master - US vs THEM'!$F:$F,MATCH(U631,'Master - US vs THEM'!$G:$G,0)),"No Territory Data")))))</f>
        <v>US</v>
      </c>
      <c r="W631" t="str">
        <f t="shared" si="38"/>
        <v>OK</v>
      </c>
      <c r="X631" t="str">
        <f t="shared" si="39"/>
        <v>US</v>
      </c>
    </row>
    <row r="632" spans="1:24" x14ac:dyDescent="0.2">
      <c r="A632">
        <v>631</v>
      </c>
      <c r="B632" t="s">
        <v>1921</v>
      </c>
      <c r="C632" t="s">
        <v>1922</v>
      </c>
      <c r="D632" t="s">
        <v>48</v>
      </c>
      <c r="E632" t="s">
        <v>1923</v>
      </c>
      <c r="F632" t="s">
        <v>1636</v>
      </c>
      <c r="G632" t="s">
        <v>1924</v>
      </c>
      <c r="H632" t="s">
        <v>8</v>
      </c>
      <c r="I632" t="s">
        <v>367</v>
      </c>
      <c r="J632" t="s">
        <v>142</v>
      </c>
      <c r="K632" t="s">
        <v>143</v>
      </c>
      <c r="L632" t="s">
        <v>141</v>
      </c>
      <c r="M632">
        <v>1</v>
      </c>
      <c r="N632" t="s">
        <v>875</v>
      </c>
      <c r="O632" t="str">
        <f>IF($B632="","",IFERROR(IF(ISNUMBER(MATCH($K632,'Brand Family Territory (Enc)'!$A$2:$A$296,0)),$K632,""),""))</f>
        <v/>
      </c>
      <c r="P632" t="str">
        <f>IF($B632="","",IFERROR(INDEX('Brand Crosswalk'!$F$2:$F$200,MATCH($K632,'Brand Crosswalk'!$A$2:$A$200,0)),"Not in Crosswalk"))</f>
        <v>Mapped</v>
      </c>
      <c r="Q632" t="str">
        <f>IF($B632="","",IFERROR(INDEX('Brand Crosswalk'!$C$2:$C$200,MATCH($K632,'Brand Crosswalk'!$A$2:$A$200,0)),""))</f>
        <v>Lite</v>
      </c>
      <c r="R632" t="str">
        <f>IF($B632="","",IF(O632&lt;&gt;"",O632,IF(P632="Mapped",Q632,IF(P632="No Encompass Match","No Encompass Match",IFERROR(VLOOKUP(IF($K632="",$J632,$K632),'Brands (Enc)'!$C$2:$D$2699,2,FALSE),"Not Mapped")))))</f>
        <v>Lite</v>
      </c>
      <c r="S632" t="str">
        <f>IF($B632="","",IFERROR(VLOOKUP(VALUE($B632),'Customers Table (Enc)'!$A:$I,9,FALSE),"Not Found"))</f>
        <v>Bergen</v>
      </c>
      <c r="T632" t="str">
        <f t="shared" si="36"/>
        <v>BERGEN</v>
      </c>
      <c r="U632" t="str">
        <f t="shared" si="37"/>
        <v>Lite|BERGEN</v>
      </c>
      <c r="V632" t="str">
        <f>IF($B632="","",IF(R632="No Encompass Match","THEM",IF(R632="Not Mapped","Unable to Determine",IF(T632="SALES","Unable to Determine",IFERROR(INDEX('Master - US vs THEM'!$F:$F,MATCH(U632,'Master - US vs THEM'!$G:$G,0)),"No Territory Data")))))</f>
        <v>US</v>
      </c>
      <c r="W632" t="str">
        <f t="shared" si="38"/>
        <v>OK</v>
      </c>
      <c r="X632" t="str">
        <f t="shared" si="39"/>
        <v>US</v>
      </c>
    </row>
    <row r="633" spans="1:24" x14ac:dyDescent="0.2">
      <c r="A633">
        <v>632</v>
      </c>
      <c r="B633" t="s">
        <v>1917</v>
      </c>
      <c r="C633" t="s">
        <v>1918</v>
      </c>
      <c r="D633" t="s">
        <v>48</v>
      </c>
      <c r="E633" t="s">
        <v>1919</v>
      </c>
      <c r="F633" t="s">
        <v>1636</v>
      </c>
      <c r="G633" t="s">
        <v>1920</v>
      </c>
      <c r="H633" t="s">
        <v>8</v>
      </c>
      <c r="I633" t="s">
        <v>367</v>
      </c>
      <c r="J633" t="s">
        <v>140</v>
      </c>
      <c r="K633" t="s">
        <v>140</v>
      </c>
      <c r="L633" t="s">
        <v>141</v>
      </c>
      <c r="M633">
        <v>1</v>
      </c>
      <c r="N633" t="s">
        <v>875</v>
      </c>
      <c r="O633" t="str">
        <f>IF($B633="","",IFERROR(IF(ISNUMBER(MATCH($K633,'Brand Family Territory (Enc)'!$A$2:$A$296,0)),$K633,""),""))</f>
        <v/>
      </c>
      <c r="P633" t="str">
        <f>IF($B633="","",IFERROR(INDEX('Brand Crosswalk'!$F$2:$F$200,MATCH($K633,'Brand Crosswalk'!$A$2:$A$200,0)),"Not in Crosswalk"))</f>
        <v>Mapped</v>
      </c>
      <c r="Q633" t="str">
        <f>IF($B633="","",IFERROR(INDEX('Brand Crosswalk'!$C$2:$C$200,MATCH($K633,'Brand Crosswalk'!$A$2:$A$200,0)),""))</f>
        <v>Peroni</v>
      </c>
      <c r="R633" t="str">
        <f>IF($B633="","",IF(O633&lt;&gt;"",O633,IF(P633="Mapped",Q633,IF(P633="No Encompass Match","No Encompass Match",IFERROR(VLOOKUP(IF($K633="",$J633,$K633),'Brands (Enc)'!$C$2:$D$2699,2,FALSE),"Not Mapped")))))</f>
        <v>Peroni</v>
      </c>
      <c r="S633" t="str">
        <f>IF($B633="","",IFERROR(VLOOKUP(VALUE($B633),'Customers Table (Enc)'!$A:$I,9,FALSE),"Not Found"))</f>
        <v>Bergen</v>
      </c>
      <c r="T633" t="str">
        <f t="shared" si="36"/>
        <v>BERGEN</v>
      </c>
      <c r="U633" t="str">
        <f t="shared" si="37"/>
        <v>Peroni|BERGEN</v>
      </c>
      <c r="V633" t="str">
        <f>IF($B633="","",IF(R633="No Encompass Match","THEM",IF(R633="Not Mapped","Unable to Determine",IF(T633="SALES","Unable to Determine",IFERROR(INDEX('Master - US vs THEM'!$F:$F,MATCH(U633,'Master - US vs THEM'!$G:$G,0)),"No Territory Data")))))</f>
        <v>US</v>
      </c>
      <c r="W633" t="str">
        <f t="shared" si="38"/>
        <v>OK</v>
      </c>
      <c r="X633" t="str">
        <f t="shared" si="39"/>
        <v>US</v>
      </c>
    </row>
    <row r="634" spans="1:24" x14ac:dyDescent="0.2">
      <c r="A634">
        <v>633</v>
      </c>
      <c r="B634" t="s">
        <v>1917</v>
      </c>
      <c r="C634" t="s">
        <v>1918</v>
      </c>
      <c r="D634" t="s">
        <v>48</v>
      </c>
      <c r="E634" t="s">
        <v>1919</v>
      </c>
      <c r="F634" t="s">
        <v>1636</v>
      </c>
      <c r="G634" t="s">
        <v>1920</v>
      </c>
      <c r="H634" t="s">
        <v>8</v>
      </c>
      <c r="I634" t="s">
        <v>367</v>
      </c>
      <c r="J634" t="s">
        <v>1532</v>
      </c>
      <c r="K634" t="s">
        <v>1533</v>
      </c>
      <c r="L634" t="s">
        <v>1534</v>
      </c>
      <c r="M634">
        <v>1</v>
      </c>
      <c r="N634" t="s">
        <v>875</v>
      </c>
      <c r="O634" t="str">
        <f>IF($B634="","",IFERROR(IF(ISNUMBER(MATCH($K634,'Brand Family Territory (Enc)'!$A$2:$A$296,0)),$K634,""),""))</f>
        <v/>
      </c>
      <c r="P634" t="str">
        <f>IF($B634="","",IFERROR(INDEX('Brand Crosswalk'!$F$2:$F$200,MATCH($K634,'Brand Crosswalk'!$A$2:$A$200,0)),"Not in Crosswalk"))</f>
        <v>Mapped</v>
      </c>
      <c r="Q634" t="str">
        <f>IF($B634="","",IFERROR(INDEX('Brand Crosswalk'!$C$2:$C$200,MATCH($K634,'Brand Crosswalk'!$A$2:$A$200,0)),""))</f>
        <v>Ithaca</v>
      </c>
      <c r="R634" t="str">
        <f>IF($B634="","",IF(O634&lt;&gt;"",O634,IF(P634="Mapped",Q634,IF(P634="No Encompass Match","No Encompass Match",IFERROR(VLOOKUP(IF($K634="",$J634,$K634),'Brands (Enc)'!$C$2:$D$2699,2,FALSE),"Not Mapped")))))</f>
        <v>Ithaca</v>
      </c>
      <c r="S634" t="str">
        <f>IF($B634="","",IFERROR(VLOOKUP(VALUE($B634),'Customers Table (Enc)'!$A:$I,9,FALSE),"Not Found"))</f>
        <v>Bergen</v>
      </c>
      <c r="T634" t="str">
        <f t="shared" si="36"/>
        <v>BERGEN</v>
      </c>
      <c r="U634" t="str">
        <f t="shared" si="37"/>
        <v>Ithaca|BERGEN</v>
      </c>
      <c r="V634" t="str">
        <f>IF($B634="","",IF(R634="No Encompass Match","THEM",IF(R634="Not Mapped","Unable to Determine",IF(T634="SALES","Unable to Determine",IFERROR(INDEX('Master - US vs THEM'!$F:$F,MATCH(U634,'Master - US vs THEM'!$G:$G,0)),"No Territory Data")))))</f>
        <v>US</v>
      </c>
      <c r="W634" t="str">
        <f t="shared" si="38"/>
        <v>OK</v>
      </c>
      <c r="X634" t="str">
        <f t="shared" si="39"/>
        <v>US</v>
      </c>
    </row>
    <row r="635" spans="1:24" x14ac:dyDescent="0.2">
      <c r="A635">
        <v>634</v>
      </c>
      <c r="B635" t="s">
        <v>694</v>
      </c>
      <c r="C635" t="s">
        <v>695</v>
      </c>
      <c r="D635" t="s">
        <v>372</v>
      </c>
      <c r="E635" t="s">
        <v>696</v>
      </c>
      <c r="F635" t="s">
        <v>697</v>
      </c>
      <c r="G635" t="s">
        <v>698</v>
      </c>
      <c r="H635" t="s">
        <v>8</v>
      </c>
      <c r="I635" t="s">
        <v>319</v>
      </c>
      <c r="J635" t="s">
        <v>699</v>
      </c>
      <c r="L635" t="s">
        <v>468</v>
      </c>
      <c r="M635">
        <v>1</v>
      </c>
      <c r="N635" t="s">
        <v>21</v>
      </c>
      <c r="O635" t="str">
        <f>IF($B635="","",IFERROR(IF(ISNUMBER(MATCH($K635,'Brand Family Territory (Enc)'!$A$2:$A$296,0)),$K635,""),""))</f>
        <v/>
      </c>
      <c r="P635" t="str">
        <f>IF($B635="","",IFERROR(INDEX('Brand Crosswalk'!$F$2:$F$200,MATCH($K635,'Brand Crosswalk'!$A$2:$A$200,0)),"Not in Crosswalk"))</f>
        <v>Not in Crosswalk</v>
      </c>
      <c r="Q635" t="str">
        <f>IF($B635="","",IFERROR(INDEX('Brand Crosswalk'!$C$2:$C$200,MATCH($K635,'Brand Crosswalk'!$A$2:$A$200,0)),""))</f>
        <v/>
      </c>
      <c r="R635" t="str">
        <f>IF($B635="","",IF(O635&lt;&gt;"",O635,IF(P635="Mapped",Q635,IF(P635="No Encompass Match","No Encompass Match",IFERROR(VLOOKUP(IF($K635="",$J635,$K635),'Brands (Enc)'!$C$2:$D$2699,2,FALSE),"Not Mapped")))))</f>
        <v>Not Mapped</v>
      </c>
      <c r="S635" t="str">
        <f>IF($B635="","",IFERROR(VLOOKUP(VALUE($B635),'Customers Table (Enc)'!$A:$I,9,FALSE),"Not Found"))</f>
        <v>Passaic</v>
      </c>
      <c r="T635" t="str">
        <f t="shared" si="36"/>
        <v>PASSAIC-FF</v>
      </c>
      <c r="U635" t="str">
        <f t="shared" si="37"/>
        <v>Not Mapped|PASSAIC-FF</v>
      </c>
      <c r="V635" t="str">
        <f>IF($B635="","",IF(R635="No Encompass Match","THEM",IF(R635="Not Mapped","Unable to Determine",IF(T635="SALES","Unable to Determine",IFERROR(INDEX('Master - US vs THEM'!$F:$F,MATCH(U635,'Master - US vs THEM'!$G:$G,0)),"No Territory Data")))))</f>
        <v>Unable to Determine</v>
      </c>
      <c r="W635" t="str">
        <f t="shared" si="38"/>
        <v>Review</v>
      </c>
      <c r="X635" t="str">
        <f t="shared" si="39"/>
        <v>THEM</v>
      </c>
    </row>
    <row r="636" spans="1:24" x14ac:dyDescent="0.2">
      <c r="A636">
        <v>635</v>
      </c>
      <c r="B636" t="s">
        <v>694</v>
      </c>
      <c r="C636" t="s">
        <v>695</v>
      </c>
      <c r="D636" t="s">
        <v>372</v>
      </c>
      <c r="E636" t="s">
        <v>696</v>
      </c>
      <c r="F636" t="s">
        <v>697</v>
      </c>
      <c r="G636" t="s">
        <v>698</v>
      </c>
      <c r="H636" t="s">
        <v>8</v>
      </c>
      <c r="I636" t="s">
        <v>319</v>
      </c>
      <c r="J636" t="s">
        <v>142</v>
      </c>
      <c r="K636" t="s">
        <v>143</v>
      </c>
      <c r="L636" t="s">
        <v>141</v>
      </c>
      <c r="M636">
        <v>1</v>
      </c>
      <c r="N636" t="s">
        <v>875</v>
      </c>
      <c r="O636" t="str">
        <f>IF($B636="","",IFERROR(IF(ISNUMBER(MATCH($K636,'Brand Family Territory (Enc)'!$A$2:$A$296,0)),$K636,""),""))</f>
        <v/>
      </c>
      <c r="P636" t="str">
        <f>IF($B636="","",IFERROR(INDEX('Brand Crosswalk'!$F$2:$F$200,MATCH($K636,'Brand Crosswalk'!$A$2:$A$200,0)),"Not in Crosswalk"))</f>
        <v>Mapped</v>
      </c>
      <c r="Q636" t="str">
        <f>IF($B636="","",IFERROR(INDEX('Brand Crosswalk'!$C$2:$C$200,MATCH($K636,'Brand Crosswalk'!$A$2:$A$200,0)),""))</f>
        <v>Lite</v>
      </c>
      <c r="R636" t="str">
        <f>IF($B636="","",IF(O636&lt;&gt;"",O636,IF(P636="Mapped",Q636,IF(P636="No Encompass Match","No Encompass Match",IFERROR(VLOOKUP(IF($K636="",$J636,$K636),'Brands (Enc)'!$C$2:$D$2699,2,FALSE),"Not Mapped")))))</f>
        <v>Lite</v>
      </c>
      <c r="S636" t="str">
        <f>IF($B636="","",IFERROR(VLOOKUP(VALUE($B636),'Customers Table (Enc)'!$A:$I,9,FALSE),"Not Found"))</f>
        <v>Passaic</v>
      </c>
      <c r="T636" t="str">
        <f t="shared" si="36"/>
        <v>PASSAIC-FF</v>
      </c>
      <c r="U636" t="str">
        <f t="shared" si="37"/>
        <v>Lite|PASSAIC-FF</v>
      </c>
      <c r="V636" t="str">
        <f>IF($B636="","",IF(R636="No Encompass Match","THEM",IF(R636="Not Mapped","Unable to Determine",IF(T636="SALES","Unable to Determine",IFERROR(INDEX('Master - US vs THEM'!$F:$F,MATCH(U636,'Master - US vs THEM'!$G:$G,0)),"No Territory Data")))))</f>
        <v>US</v>
      </c>
      <c r="W636" t="str">
        <f t="shared" si="38"/>
        <v>OK</v>
      </c>
      <c r="X636" t="str">
        <f t="shared" si="39"/>
        <v>US</v>
      </c>
    </row>
    <row r="637" spans="1:24" x14ac:dyDescent="0.2">
      <c r="A637">
        <v>636</v>
      </c>
      <c r="B637" t="s">
        <v>694</v>
      </c>
      <c r="C637" t="s">
        <v>695</v>
      </c>
      <c r="D637" t="s">
        <v>372</v>
      </c>
      <c r="E637" t="s">
        <v>696</v>
      </c>
      <c r="F637" t="s">
        <v>697</v>
      </c>
      <c r="G637" t="s">
        <v>698</v>
      </c>
      <c r="H637" t="s">
        <v>8</v>
      </c>
      <c r="I637" t="s">
        <v>319</v>
      </c>
      <c r="J637" t="s">
        <v>44</v>
      </c>
      <c r="K637" t="s">
        <v>44</v>
      </c>
      <c r="L637" t="s">
        <v>45</v>
      </c>
      <c r="M637">
        <v>1</v>
      </c>
      <c r="N637" t="s">
        <v>875</v>
      </c>
      <c r="O637" t="str">
        <f>IF($B637="","",IFERROR(IF(ISNUMBER(MATCH($K637,'Brand Family Territory (Enc)'!$A$2:$A$296,0)),$K637,""),""))</f>
        <v/>
      </c>
      <c r="P637" t="str">
        <f>IF($B637="","",IFERROR(INDEX('Brand Crosswalk'!$F$2:$F$200,MATCH($K637,'Brand Crosswalk'!$A$2:$A$200,0)),"Not in Crosswalk"))</f>
        <v>Mapped</v>
      </c>
      <c r="Q637" t="str">
        <f>IF($B637="","",IFERROR(INDEX('Brand Crosswalk'!$C$2:$C$200,MATCH($K637,'Brand Crosswalk'!$A$2:$A$200,0)),""))</f>
        <v>Dg Yuengling Inc</v>
      </c>
      <c r="R637" t="str">
        <f>IF($B637="","",IF(O637&lt;&gt;"",O637,IF(P637="Mapped",Q637,IF(P637="No Encompass Match","No Encompass Match",IFERROR(VLOOKUP(IF($K637="",$J637,$K637),'Brands (Enc)'!$C$2:$D$2699,2,FALSE),"Not Mapped")))))</f>
        <v>Dg Yuengling Inc</v>
      </c>
      <c r="S637" t="str">
        <f>IF($B637="","",IFERROR(VLOOKUP(VALUE($B637),'Customers Table (Enc)'!$A:$I,9,FALSE),"Not Found"))</f>
        <v>Passaic</v>
      </c>
      <c r="T637" t="str">
        <f t="shared" si="36"/>
        <v>PASSAIC-FF</v>
      </c>
      <c r="U637" t="str">
        <f t="shared" si="37"/>
        <v>Dg Yuengling Inc|PASSAIC-FF</v>
      </c>
      <c r="V637" t="str">
        <f>IF($B637="","",IF(R637="No Encompass Match","THEM",IF(R637="Not Mapped","Unable to Determine",IF(T637="SALES","Unable to Determine",IFERROR(INDEX('Master - US vs THEM'!$F:$F,MATCH(U637,'Master - US vs THEM'!$G:$G,0)),"No Territory Data")))))</f>
        <v>US</v>
      </c>
      <c r="W637" t="str">
        <f t="shared" si="38"/>
        <v>OK</v>
      </c>
      <c r="X637" t="str">
        <f t="shared" si="39"/>
        <v>US</v>
      </c>
    </row>
    <row r="638" spans="1:24" x14ac:dyDescent="0.2">
      <c r="A638">
        <v>637</v>
      </c>
      <c r="B638" t="s">
        <v>694</v>
      </c>
      <c r="C638" t="s">
        <v>695</v>
      </c>
      <c r="D638" t="s">
        <v>372</v>
      </c>
      <c r="E638" t="s">
        <v>696</v>
      </c>
      <c r="F638" t="s">
        <v>697</v>
      </c>
      <c r="G638" t="s">
        <v>698</v>
      </c>
      <c r="H638" t="s">
        <v>8</v>
      </c>
      <c r="I638" t="s">
        <v>319</v>
      </c>
      <c r="J638" t="s">
        <v>157</v>
      </c>
      <c r="K638" t="s">
        <v>158</v>
      </c>
      <c r="L638" t="s">
        <v>155</v>
      </c>
      <c r="M638">
        <v>1</v>
      </c>
      <c r="N638" t="s">
        <v>875</v>
      </c>
      <c r="O638" t="str">
        <f>IF($B638="","",IFERROR(IF(ISNUMBER(MATCH($K638,'Brand Family Territory (Enc)'!$A$2:$A$296,0)),$K638,""),""))</f>
        <v/>
      </c>
      <c r="P638" t="str">
        <f>IF($B638="","",IFERROR(INDEX('Brand Crosswalk'!$F$2:$F$200,MATCH($K638,'Brand Crosswalk'!$A$2:$A$200,0)),"Not in Crosswalk"))</f>
        <v>Mapped</v>
      </c>
      <c r="Q638" t="str">
        <f>IF($B638="","",IFERROR(INDEX('Brand Crosswalk'!$C$2:$C$200,MATCH($K638,'Brand Crosswalk'!$A$2:$A$200,0)),""))</f>
        <v>Dogfish Head Beer</v>
      </c>
      <c r="R638" t="str">
        <f>IF($B638="","",IF(O638&lt;&gt;"",O638,IF(P638="Mapped",Q638,IF(P638="No Encompass Match","No Encompass Match",IFERROR(VLOOKUP(IF($K638="",$J638,$K638),'Brands (Enc)'!$C$2:$D$2699,2,FALSE),"Not Mapped")))))</f>
        <v>Dogfish Head Beer</v>
      </c>
      <c r="S638" t="str">
        <f>IF($B638="","",IFERROR(VLOOKUP(VALUE($B638),'Customers Table (Enc)'!$A:$I,9,FALSE),"Not Found"))</f>
        <v>Passaic</v>
      </c>
      <c r="T638" t="str">
        <f t="shared" si="36"/>
        <v>PASSAIC-FF</v>
      </c>
      <c r="U638" t="str">
        <f t="shared" si="37"/>
        <v>Dogfish Head Beer|PASSAIC-FF</v>
      </c>
      <c r="V638" t="str">
        <f>IF($B638="","",IF(R638="No Encompass Match","THEM",IF(R638="Not Mapped","Unable to Determine",IF(T638="SALES","Unable to Determine",IFERROR(INDEX('Master - US vs THEM'!$F:$F,MATCH(U638,'Master - US vs THEM'!$G:$G,0)),"No Territory Data")))))</f>
        <v>US</v>
      </c>
      <c r="W638" t="str">
        <f t="shared" si="38"/>
        <v>OK</v>
      </c>
      <c r="X638" t="str">
        <f t="shared" si="39"/>
        <v>US</v>
      </c>
    </row>
    <row r="639" spans="1:24" x14ac:dyDescent="0.2">
      <c r="A639">
        <v>638</v>
      </c>
      <c r="B639" t="s">
        <v>694</v>
      </c>
      <c r="C639" t="s">
        <v>695</v>
      </c>
      <c r="D639" t="s">
        <v>372</v>
      </c>
      <c r="E639" t="s">
        <v>696</v>
      </c>
      <c r="F639" t="s">
        <v>697</v>
      </c>
      <c r="G639" t="s">
        <v>698</v>
      </c>
      <c r="H639" t="s">
        <v>8</v>
      </c>
      <c r="I639" t="s">
        <v>319</v>
      </c>
      <c r="J639" t="s">
        <v>165</v>
      </c>
      <c r="K639" t="s">
        <v>166</v>
      </c>
      <c r="L639" t="s">
        <v>141</v>
      </c>
      <c r="M639">
        <v>1</v>
      </c>
      <c r="N639" t="s">
        <v>875</v>
      </c>
      <c r="O639" t="str">
        <f>IF($B639="","",IFERROR(IF(ISNUMBER(MATCH($K639,'Brand Family Territory (Enc)'!$A$2:$A$296,0)),$K639,""),""))</f>
        <v>BLUE MOON</v>
      </c>
      <c r="P639" t="str">
        <f>IF($B639="","",IFERROR(INDEX('Brand Crosswalk'!$F$2:$F$200,MATCH($K639,'Brand Crosswalk'!$A$2:$A$200,0)),"Not in Crosswalk"))</f>
        <v>Not in Crosswalk</v>
      </c>
      <c r="Q639" t="str">
        <f>IF($B639="","",IFERROR(INDEX('Brand Crosswalk'!$C$2:$C$200,MATCH($K639,'Brand Crosswalk'!$A$2:$A$200,0)),""))</f>
        <v/>
      </c>
      <c r="R639" t="str">
        <f>IF($B639="","",IF(O639&lt;&gt;"",O639,IF(P639="Mapped",Q639,IF(P639="No Encompass Match","No Encompass Match",IFERROR(VLOOKUP(IF($K639="",$J639,$K639),'Brands (Enc)'!$C$2:$D$2699,2,FALSE),"Not Mapped")))))</f>
        <v>BLUE MOON</v>
      </c>
      <c r="S639" t="str">
        <f>IF($B639="","",IFERROR(VLOOKUP(VALUE($B639),'Customers Table (Enc)'!$A:$I,9,FALSE),"Not Found"))</f>
        <v>Passaic</v>
      </c>
      <c r="T639" t="str">
        <f t="shared" si="36"/>
        <v>PASSAIC-FF</v>
      </c>
      <c r="U639" t="str">
        <f t="shared" si="37"/>
        <v>BLUE MOON|PASSAIC-FF</v>
      </c>
      <c r="V639" t="str">
        <f>IF($B639="","",IF(R639="No Encompass Match","THEM",IF(R639="Not Mapped","Unable to Determine",IF(T639="SALES","Unable to Determine",IFERROR(INDEX('Master - US vs THEM'!$F:$F,MATCH(U639,'Master - US vs THEM'!$G:$G,0)),"No Territory Data")))))</f>
        <v>US</v>
      </c>
      <c r="W639" t="str">
        <f t="shared" si="38"/>
        <v>OK</v>
      </c>
      <c r="X639" t="str">
        <f t="shared" si="39"/>
        <v>US</v>
      </c>
    </row>
    <row r="640" spans="1:24" x14ac:dyDescent="0.2">
      <c r="A640">
        <v>639</v>
      </c>
      <c r="B640" t="s">
        <v>694</v>
      </c>
      <c r="C640" t="s">
        <v>695</v>
      </c>
      <c r="D640" t="s">
        <v>372</v>
      </c>
      <c r="E640" t="s">
        <v>696</v>
      </c>
      <c r="F640" t="s">
        <v>697</v>
      </c>
      <c r="G640" t="s">
        <v>698</v>
      </c>
      <c r="H640" t="s">
        <v>8</v>
      </c>
      <c r="I640" t="s">
        <v>319</v>
      </c>
      <c r="J640" t="s">
        <v>876</v>
      </c>
      <c r="K640" t="s">
        <v>153</v>
      </c>
      <c r="L640" t="s">
        <v>155</v>
      </c>
      <c r="M640">
        <v>1</v>
      </c>
      <c r="N640" t="s">
        <v>875</v>
      </c>
      <c r="O640" t="str">
        <f>IF($B640="","",IFERROR(IF(ISNUMBER(MATCH($K640,'Brand Family Territory (Enc)'!$A$2:$A$296,0)),$K640,""),""))</f>
        <v/>
      </c>
      <c r="P640" t="str">
        <f>IF($B640="","",IFERROR(INDEX('Brand Crosswalk'!$F$2:$F$200,MATCH($K640,'Brand Crosswalk'!$A$2:$A$200,0)),"Not in Crosswalk"))</f>
        <v>Mapped</v>
      </c>
      <c r="Q640" t="str">
        <f>IF($B640="","",IFERROR(INDEX('Brand Crosswalk'!$C$2:$C$200,MATCH($K640,'Brand Crosswalk'!$A$2:$A$200,0)),""))</f>
        <v>Samuel Adams</v>
      </c>
      <c r="R640" t="str">
        <f>IF($B640="","",IF(O640&lt;&gt;"",O640,IF(P640="Mapped",Q640,IF(P640="No Encompass Match","No Encompass Match",IFERROR(VLOOKUP(IF($K640="",$J640,$K640),'Brands (Enc)'!$C$2:$D$2699,2,FALSE),"Not Mapped")))))</f>
        <v>Samuel Adams</v>
      </c>
      <c r="S640" t="str">
        <f>IF($B640="","",IFERROR(VLOOKUP(VALUE($B640),'Customers Table (Enc)'!$A:$I,9,FALSE),"Not Found"))</f>
        <v>Passaic</v>
      </c>
      <c r="T640" t="str">
        <f t="shared" si="36"/>
        <v>PASSAIC-FF</v>
      </c>
      <c r="U640" t="str">
        <f t="shared" si="37"/>
        <v>Samuel Adams|PASSAIC-FF</v>
      </c>
      <c r="V640" t="str">
        <f>IF($B640="","",IF(R640="No Encompass Match","THEM",IF(R640="Not Mapped","Unable to Determine",IF(T640="SALES","Unable to Determine",IFERROR(INDEX('Master - US vs THEM'!$F:$F,MATCH(U640,'Master - US vs THEM'!$G:$G,0)),"No Territory Data")))))</f>
        <v>US</v>
      </c>
      <c r="W640" t="str">
        <f t="shared" si="38"/>
        <v>OK</v>
      </c>
      <c r="X640" t="str">
        <f t="shared" si="39"/>
        <v>US</v>
      </c>
    </row>
    <row r="641" spans="1:24" x14ac:dyDescent="0.2">
      <c r="A641">
        <v>640</v>
      </c>
      <c r="B641" t="s">
        <v>694</v>
      </c>
      <c r="C641" t="s">
        <v>695</v>
      </c>
      <c r="D641" t="s">
        <v>372</v>
      </c>
      <c r="E641" t="s">
        <v>696</v>
      </c>
      <c r="F641" t="s">
        <v>697</v>
      </c>
      <c r="G641" t="s">
        <v>698</v>
      </c>
      <c r="H641" t="s">
        <v>8</v>
      </c>
      <c r="I641" t="s">
        <v>319</v>
      </c>
      <c r="J641" t="s">
        <v>33</v>
      </c>
      <c r="K641" t="s">
        <v>33</v>
      </c>
      <c r="L641" t="s">
        <v>34</v>
      </c>
      <c r="M641">
        <v>1</v>
      </c>
      <c r="N641" t="s">
        <v>875</v>
      </c>
      <c r="O641" t="str">
        <f>IF($B641="","",IFERROR(IF(ISNUMBER(MATCH($K641,'Brand Family Territory (Enc)'!$A$2:$A$296,0)),$K641,""),""))</f>
        <v>SIERRA NEVADA</v>
      </c>
      <c r="P641" t="str">
        <f>IF($B641="","",IFERROR(INDEX('Brand Crosswalk'!$F$2:$F$200,MATCH($K641,'Brand Crosswalk'!$A$2:$A$200,0)),"Not in Crosswalk"))</f>
        <v>Not in Crosswalk</v>
      </c>
      <c r="Q641" t="str">
        <f>IF($B641="","",IFERROR(INDEX('Brand Crosswalk'!$C$2:$C$200,MATCH($K641,'Brand Crosswalk'!$A$2:$A$200,0)),""))</f>
        <v/>
      </c>
      <c r="R641" t="str">
        <f>IF($B641="","",IF(O641&lt;&gt;"",O641,IF(P641="Mapped",Q641,IF(P641="No Encompass Match","No Encompass Match",IFERROR(VLOOKUP(IF($K641="",$J641,$K641),'Brands (Enc)'!$C$2:$D$2699,2,FALSE),"Not Mapped")))))</f>
        <v>SIERRA NEVADA</v>
      </c>
      <c r="S641" t="str">
        <f>IF($B641="","",IFERROR(VLOOKUP(VALUE($B641),'Customers Table (Enc)'!$A:$I,9,FALSE),"Not Found"))</f>
        <v>Passaic</v>
      </c>
      <c r="T641" t="str">
        <f t="shared" si="36"/>
        <v>PASSAIC-FF</v>
      </c>
      <c r="U641" t="str">
        <f t="shared" si="37"/>
        <v>SIERRA NEVADA|PASSAIC-FF</v>
      </c>
      <c r="V641" t="str">
        <f>IF($B641="","",IF(R641="No Encompass Match","THEM",IF(R641="Not Mapped","Unable to Determine",IF(T641="SALES","Unable to Determine",IFERROR(INDEX('Master - US vs THEM'!$F:$F,MATCH(U641,'Master - US vs THEM'!$G:$G,0)),"No Territory Data")))))</f>
        <v>US</v>
      </c>
      <c r="W641" t="str">
        <f t="shared" si="38"/>
        <v>OK</v>
      </c>
      <c r="X641" t="str">
        <f t="shared" si="39"/>
        <v>US</v>
      </c>
    </row>
    <row r="642" spans="1:24" x14ac:dyDescent="0.2">
      <c r="A642">
        <v>641</v>
      </c>
      <c r="B642" t="s">
        <v>694</v>
      </c>
      <c r="C642" t="s">
        <v>695</v>
      </c>
      <c r="D642" t="s">
        <v>372</v>
      </c>
      <c r="E642" t="s">
        <v>696</v>
      </c>
      <c r="F642" t="s">
        <v>697</v>
      </c>
      <c r="G642" t="s">
        <v>698</v>
      </c>
      <c r="H642" t="s">
        <v>8</v>
      </c>
      <c r="I642" t="s">
        <v>319</v>
      </c>
      <c r="J642" t="s">
        <v>1911</v>
      </c>
      <c r="K642" t="s">
        <v>153</v>
      </c>
      <c r="L642" t="s">
        <v>155</v>
      </c>
      <c r="M642">
        <v>1</v>
      </c>
      <c r="N642" t="s">
        <v>875</v>
      </c>
      <c r="O642" t="str">
        <f>IF($B642="","",IFERROR(IF(ISNUMBER(MATCH($K642,'Brand Family Territory (Enc)'!$A$2:$A$296,0)),$K642,""),""))</f>
        <v/>
      </c>
      <c r="P642" t="str">
        <f>IF($B642="","",IFERROR(INDEX('Brand Crosswalk'!$F$2:$F$200,MATCH($K642,'Brand Crosswalk'!$A$2:$A$200,0)),"Not in Crosswalk"))</f>
        <v>Mapped</v>
      </c>
      <c r="Q642" t="str">
        <f>IF($B642="","",IFERROR(INDEX('Brand Crosswalk'!$C$2:$C$200,MATCH($K642,'Brand Crosswalk'!$A$2:$A$200,0)),""))</f>
        <v>Samuel Adams</v>
      </c>
      <c r="R642" t="str">
        <f>IF($B642="","",IF(O642&lt;&gt;"",O642,IF(P642="Mapped",Q642,IF(P642="No Encompass Match","No Encompass Match",IFERROR(VLOOKUP(IF($K642="",$J642,$K642),'Brands (Enc)'!$C$2:$D$2699,2,FALSE),"Not Mapped")))))</f>
        <v>Samuel Adams</v>
      </c>
      <c r="S642" t="str">
        <f>IF($B642="","",IFERROR(VLOOKUP(VALUE($B642),'Customers Table (Enc)'!$A:$I,9,FALSE),"Not Found"))</f>
        <v>Passaic</v>
      </c>
      <c r="T642" t="str">
        <f t="shared" si="36"/>
        <v>PASSAIC-FF</v>
      </c>
      <c r="U642" t="str">
        <f t="shared" si="37"/>
        <v>Samuel Adams|PASSAIC-FF</v>
      </c>
      <c r="V642" t="str">
        <f>IF($B642="","",IF(R642="No Encompass Match","THEM",IF(R642="Not Mapped","Unable to Determine",IF(T642="SALES","Unable to Determine",IFERROR(INDEX('Master - US vs THEM'!$F:$F,MATCH(U642,'Master - US vs THEM'!$G:$G,0)),"No Territory Data")))))</f>
        <v>US</v>
      </c>
      <c r="W642" t="str">
        <f t="shared" si="38"/>
        <v>OK</v>
      </c>
      <c r="X642" t="str">
        <f t="shared" si="39"/>
        <v>US</v>
      </c>
    </row>
    <row r="643" spans="1:24" x14ac:dyDescent="0.2">
      <c r="A643">
        <v>642</v>
      </c>
      <c r="B643" t="s">
        <v>694</v>
      </c>
      <c r="C643" t="s">
        <v>695</v>
      </c>
      <c r="D643" t="s">
        <v>372</v>
      </c>
      <c r="E643" t="s">
        <v>696</v>
      </c>
      <c r="F643" t="s">
        <v>697</v>
      </c>
      <c r="G643" t="s">
        <v>698</v>
      </c>
      <c r="H643" t="s">
        <v>8</v>
      </c>
      <c r="I643" t="s">
        <v>319</v>
      </c>
      <c r="J643" t="s">
        <v>267</v>
      </c>
      <c r="K643" t="s">
        <v>23</v>
      </c>
      <c r="L643" t="s">
        <v>24</v>
      </c>
      <c r="M643">
        <v>1</v>
      </c>
      <c r="N643" t="s">
        <v>875</v>
      </c>
      <c r="O643" t="str">
        <f>IF($B643="","",IFERROR(IF(ISNUMBER(MATCH($K643,'Brand Family Territory (Enc)'!$A$2:$A$296,0)),$K643,""),""))</f>
        <v/>
      </c>
      <c r="P643" t="str">
        <f>IF($B643="","",IFERROR(INDEX('Brand Crosswalk'!$F$2:$F$200,MATCH($K643,'Brand Crosswalk'!$A$2:$A$200,0)),"Not in Crosswalk"))</f>
        <v>Mapped</v>
      </c>
      <c r="Q643" t="str">
        <f>IF($B643="","",IFERROR(INDEX('Brand Crosswalk'!$C$2:$C$200,MATCH($K643,'Brand Crosswalk'!$A$2:$A$200,0)),""))</f>
        <v>Corona Extra</v>
      </c>
      <c r="R643" t="str">
        <f>IF($B643="","",IF(O643&lt;&gt;"",O643,IF(P643="Mapped",Q643,IF(P643="No Encompass Match","No Encompass Match",IFERROR(VLOOKUP(IF($K643="",$J643,$K643),'Brands (Enc)'!$C$2:$D$2699,2,FALSE),"Not Mapped")))))</f>
        <v>Corona Extra</v>
      </c>
      <c r="S643" t="str">
        <f>IF($B643="","",IFERROR(VLOOKUP(VALUE($B643),'Customers Table (Enc)'!$A:$I,9,FALSE),"Not Found"))</f>
        <v>Passaic</v>
      </c>
      <c r="T643" t="str">
        <f t="shared" ref="T643:T706" si="40">IF($B643="","",IF($D643&lt;&gt;"SALES",$D643,IF(OR(S643="Default",S643="Not Found",S643="Morris"),"SALES",UPPER(S643))))</f>
        <v>PASSAIC-FF</v>
      </c>
      <c r="U643" t="str">
        <f t="shared" ref="U643:U706" si="41">IF($B643="","",R643&amp;"|"&amp;T643)</f>
        <v>Corona Extra|PASSAIC-FF</v>
      </c>
      <c r="V643" t="str">
        <f>IF($B643="","",IF(R643="No Encompass Match","THEM",IF(R643="Not Mapped","Unable to Determine",IF(T643="SALES","Unable to Determine",IFERROR(INDEX('Master - US vs THEM'!$F:$F,MATCH(U643,'Master - US vs THEM'!$G:$G,0)),"No Territory Data")))))</f>
        <v>US</v>
      </c>
      <c r="W643" t="str">
        <f t="shared" ref="W643:W706" si="42">IF($B643="","",IF(OR(V643="Unable to Determine",V643="No Territory Data",V643="Ambiguous (Source Truncated)"),"Review",IF(V643&lt;&gt;$N643,"MISMATCH","OK")))</f>
        <v>OK</v>
      </c>
      <c r="X643" t="str">
        <f t="shared" ref="X643:X706" si="43">IF($B643="","",IF(OR(V643="US",V643="THEM"),V643,$N643))</f>
        <v>US</v>
      </c>
    </row>
    <row r="644" spans="1:24" x14ac:dyDescent="0.2">
      <c r="A644">
        <v>643</v>
      </c>
      <c r="B644" t="s">
        <v>1906</v>
      </c>
      <c r="C644" t="s">
        <v>1907</v>
      </c>
      <c r="D644" t="s">
        <v>48</v>
      </c>
      <c r="E644" t="s">
        <v>1908</v>
      </c>
      <c r="F644" t="s">
        <v>1909</v>
      </c>
      <c r="G644" t="s">
        <v>1910</v>
      </c>
      <c r="H644" t="s">
        <v>8</v>
      </c>
      <c r="I644" t="s">
        <v>713</v>
      </c>
      <c r="J644" t="s">
        <v>181</v>
      </c>
      <c r="K644" t="s">
        <v>182</v>
      </c>
      <c r="L644" t="s">
        <v>24</v>
      </c>
      <c r="M644">
        <v>1</v>
      </c>
      <c r="N644" t="s">
        <v>875</v>
      </c>
      <c r="O644" t="str">
        <f>IF($B644="","",IFERROR(IF(ISNUMBER(MATCH($K644,'Brand Family Territory (Enc)'!$A$2:$A$296,0)),$K644,""),""))</f>
        <v/>
      </c>
      <c r="P644" t="str">
        <f>IF($B644="","",IFERROR(INDEX('Brand Crosswalk'!$F$2:$F$200,MATCH($K644,'Brand Crosswalk'!$A$2:$A$200,0)),"Not in Crosswalk"))</f>
        <v>Mapped</v>
      </c>
      <c r="Q644" t="str">
        <f>IF($B644="","",IFERROR(INDEX('Brand Crosswalk'!$C$2:$C$200,MATCH($K644,'Brand Crosswalk'!$A$2:$A$200,0)),""))</f>
        <v>Modelo Especial</v>
      </c>
      <c r="R644" t="str">
        <f>IF($B644="","",IF(O644&lt;&gt;"",O644,IF(P644="Mapped",Q644,IF(P644="No Encompass Match","No Encompass Match",IFERROR(VLOOKUP(IF($K644="",$J644,$K644),'Brands (Enc)'!$C$2:$D$2699,2,FALSE),"Not Mapped")))))</f>
        <v>Modelo Especial</v>
      </c>
      <c r="S644" t="str">
        <f>IF($B644="","",IFERROR(VLOOKUP(VALUE($B644),'Customers Table (Enc)'!$A:$I,9,FALSE),"Not Found"))</f>
        <v>Bergen</v>
      </c>
      <c r="T644" t="str">
        <f t="shared" si="40"/>
        <v>BERGEN</v>
      </c>
      <c r="U644" t="str">
        <f t="shared" si="41"/>
        <v>Modelo Especial|BERGEN</v>
      </c>
      <c r="V644" t="str">
        <f>IF($B644="","",IF(R644="No Encompass Match","THEM",IF(R644="Not Mapped","Unable to Determine",IF(T644="SALES","Unable to Determine",IFERROR(INDEX('Master - US vs THEM'!$F:$F,MATCH(U644,'Master - US vs THEM'!$G:$G,0)),"No Territory Data")))))</f>
        <v>US</v>
      </c>
      <c r="W644" t="str">
        <f t="shared" si="42"/>
        <v>OK</v>
      </c>
      <c r="X644" t="str">
        <f t="shared" si="43"/>
        <v>US</v>
      </c>
    </row>
    <row r="645" spans="1:24" x14ac:dyDescent="0.2">
      <c r="A645">
        <v>644</v>
      </c>
      <c r="B645" t="s">
        <v>1906</v>
      </c>
      <c r="C645" t="s">
        <v>1907</v>
      </c>
      <c r="D645" t="s">
        <v>48</v>
      </c>
      <c r="E645" t="s">
        <v>1908</v>
      </c>
      <c r="F645" t="s">
        <v>1909</v>
      </c>
      <c r="G645" t="s">
        <v>1910</v>
      </c>
      <c r="H645" t="s">
        <v>8</v>
      </c>
      <c r="I645" t="s">
        <v>713</v>
      </c>
      <c r="J645" t="s">
        <v>165</v>
      </c>
      <c r="K645" t="s">
        <v>166</v>
      </c>
      <c r="L645" t="s">
        <v>141</v>
      </c>
      <c r="M645">
        <v>1</v>
      </c>
      <c r="N645" t="s">
        <v>875</v>
      </c>
      <c r="O645" t="str">
        <f>IF($B645="","",IFERROR(IF(ISNUMBER(MATCH($K645,'Brand Family Territory (Enc)'!$A$2:$A$296,0)),$K645,""),""))</f>
        <v>BLUE MOON</v>
      </c>
      <c r="P645" t="str">
        <f>IF($B645="","",IFERROR(INDEX('Brand Crosswalk'!$F$2:$F$200,MATCH($K645,'Brand Crosswalk'!$A$2:$A$200,0)),"Not in Crosswalk"))</f>
        <v>Not in Crosswalk</v>
      </c>
      <c r="Q645" t="str">
        <f>IF($B645="","",IFERROR(INDEX('Brand Crosswalk'!$C$2:$C$200,MATCH($K645,'Brand Crosswalk'!$A$2:$A$200,0)),""))</f>
        <v/>
      </c>
      <c r="R645" t="str">
        <f>IF($B645="","",IF(O645&lt;&gt;"",O645,IF(P645="Mapped",Q645,IF(P645="No Encompass Match","No Encompass Match",IFERROR(VLOOKUP(IF($K645="",$J645,$K645),'Brands (Enc)'!$C$2:$D$2699,2,FALSE),"Not Mapped")))))</f>
        <v>BLUE MOON</v>
      </c>
      <c r="S645" t="str">
        <f>IF($B645="","",IFERROR(VLOOKUP(VALUE($B645),'Customers Table (Enc)'!$A:$I,9,FALSE),"Not Found"))</f>
        <v>Bergen</v>
      </c>
      <c r="T645" t="str">
        <f t="shared" si="40"/>
        <v>BERGEN</v>
      </c>
      <c r="U645" t="str">
        <f t="shared" si="41"/>
        <v>BLUE MOON|BERGEN</v>
      </c>
      <c r="V645" t="str">
        <f>IF($B645="","",IF(R645="No Encompass Match","THEM",IF(R645="Not Mapped","Unable to Determine",IF(T645="SALES","Unable to Determine",IFERROR(INDEX('Master - US vs THEM'!$F:$F,MATCH(U645,'Master - US vs THEM'!$G:$G,0)),"No Territory Data")))))</f>
        <v>US</v>
      </c>
      <c r="W645" t="str">
        <f t="shared" si="42"/>
        <v>OK</v>
      </c>
      <c r="X645" t="str">
        <f t="shared" si="43"/>
        <v>US</v>
      </c>
    </row>
    <row r="646" spans="1:24" x14ac:dyDescent="0.2">
      <c r="A646">
        <v>645</v>
      </c>
      <c r="B646" t="s">
        <v>1906</v>
      </c>
      <c r="C646" t="s">
        <v>1907</v>
      </c>
      <c r="D646" t="s">
        <v>48</v>
      </c>
      <c r="E646" t="s">
        <v>1908</v>
      </c>
      <c r="F646" t="s">
        <v>1909</v>
      </c>
      <c r="G646" t="s">
        <v>1910</v>
      </c>
      <c r="H646" t="s">
        <v>8</v>
      </c>
      <c r="I646" t="s">
        <v>713</v>
      </c>
      <c r="J646" t="s">
        <v>395</v>
      </c>
      <c r="K646" t="s">
        <v>396</v>
      </c>
      <c r="L646" t="s">
        <v>155</v>
      </c>
      <c r="M646">
        <v>1</v>
      </c>
      <c r="N646" t="s">
        <v>875</v>
      </c>
      <c r="O646" t="str">
        <f>IF($B646="","",IFERROR(IF(ISNUMBER(MATCH($K646,'Brand Family Territory (Enc)'!$A$2:$A$296,0)),$K646,""),""))</f>
        <v/>
      </c>
      <c r="P646" t="str">
        <f>IF($B646="","",IFERROR(INDEX('Brand Crosswalk'!$F$2:$F$200,MATCH($K646,'Brand Crosswalk'!$A$2:$A$200,0)),"Not in Crosswalk"))</f>
        <v>Mapped</v>
      </c>
      <c r="Q646" t="str">
        <f>IF($B646="","",IFERROR(INDEX('Brand Crosswalk'!$C$2:$C$200,MATCH($K646,'Brand Crosswalk'!$A$2:$A$200,0)),""))</f>
        <v>Dogfish Head Beer</v>
      </c>
      <c r="R646" t="str">
        <f>IF($B646="","",IF(O646&lt;&gt;"",O646,IF(P646="Mapped",Q646,IF(P646="No Encompass Match","No Encompass Match",IFERROR(VLOOKUP(IF($K646="",$J646,$K646),'Brands (Enc)'!$C$2:$D$2699,2,FALSE),"Not Mapped")))))</f>
        <v>Dogfish Head Beer</v>
      </c>
      <c r="S646" t="str">
        <f>IF($B646="","",IFERROR(VLOOKUP(VALUE($B646),'Customers Table (Enc)'!$A:$I,9,FALSE),"Not Found"))</f>
        <v>Bergen</v>
      </c>
      <c r="T646" t="str">
        <f t="shared" si="40"/>
        <v>BERGEN</v>
      </c>
      <c r="U646" t="str">
        <f t="shared" si="41"/>
        <v>Dogfish Head Beer|BERGEN</v>
      </c>
      <c r="V646" t="str">
        <f>IF($B646="","",IF(R646="No Encompass Match","THEM",IF(R646="Not Mapped","Unable to Determine",IF(T646="SALES","Unable to Determine",IFERROR(INDEX('Master - US vs THEM'!$F:$F,MATCH(U646,'Master - US vs THEM'!$G:$G,0)),"No Territory Data")))))</f>
        <v>US</v>
      </c>
      <c r="W646" t="str">
        <f t="shared" si="42"/>
        <v>OK</v>
      </c>
      <c r="X646" t="str">
        <f t="shared" si="43"/>
        <v>US</v>
      </c>
    </row>
    <row r="647" spans="1:24" x14ac:dyDescent="0.2">
      <c r="A647">
        <v>646</v>
      </c>
      <c r="B647" t="s">
        <v>1902</v>
      </c>
      <c r="C647" t="s">
        <v>1903</v>
      </c>
      <c r="D647" t="s">
        <v>48</v>
      </c>
      <c r="E647" t="s">
        <v>1904</v>
      </c>
      <c r="F647" t="s">
        <v>692</v>
      </c>
      <c r="G647" t="s">
        <v>1905</v>
      </c>
      <c r="H647" t="s">
        <v>8</v>
      </c>
      <c r="I647" t="s">
        <v>85</v>
      </c>
      <c r="J647" t="s">
        <v>144</v>
      </c>
      <c r="K647" t="s">
        <v>145</v>
      </c>
      <c r="L647" t="s">
        <v>141</v>
      </c>
      <c r="M647">
        <v>2</v>
      </c>
      <c r="N647" t="s">
        <v>875</v>
      </c>
      <c r="O647" t="str">
        <f>IF($B647="","",IFERROR(IF(ISNUMBER(MATCH($K647,'Brand Family Territory (Enc)'!$A$2:$A$296,0)),$K647,""),""))</f>
        <v>COORS LIGHT</v>
      </c>
      <c r="P647" t="str">
        <f>IF($B647="","",IFERROR(INDEX('Brand Crosswalk'!$F$2:$F$200,MATCH($K647,'Brand Crosswalk'!$A$2:$A$200,0)),"Not in Crosswalk"))</f>
        <v>Not in Crosswalk</v>
      </c>
      <c r="Q647" t="str">
        <f>IF($B647="","",IFERROR(INDEX('Brand Crosswalk'!$C$2:$C$200,MATCH($K647,'Brand Crosswalk'!$A$2:$A$200,0)),""))</f>
        <v/>
      </c>
      <c r="R647" t="str">
        <f>IF($B647="","",IF(O647&lt;&gt;"",O647,IF(P647="Mapped",Q647,IF(P647="No Encompass Match","No Encompass Match",IFERROR(VLOOKUP(IF($K647="",$J647,$K647),'Brands (Enc)'!$C$2:$D$2699,2,FALSE),"Not Mapped")))))</f>
        <v>COORS LIGHT</v>
      </c>
      <c r="S647" t="str">
        <f>IF($B647="","",IFERROR(VLOOKUP(VALUE($B647),'Customers Table (Enc)'!$A:$I,9,FALSE),"Not Found"))</f>
        <v>Bergen</v>
      </c>
      <c r="T647" t="str">
        <f t="shared" si="40"/>
        <v>BERGEN</v>
      </c>
      <c r="U647" t="str">
        <f t="shared" si="41"/>
        <v>COORS LIGHT|BERGEN</v>
      </c>
      <c r="V647" t="str">
        <f>IF($B647="","",IF(R647="No Encompass Match","THEM",IF(R647="Not Mapped","Unable to Determine",IF(T647="SALES","Unable to Determine",IFERROR(INDEX('Master - US vs THEM'!$F:$F,MATCH(U647,'Master - US vs THEM'!$G:$G,0)),"No Territory Data")))))</f>
        <v>US</v>
      </c>
      <c r="W647" t="str">
        <f t="shared" si="42"/>
        <v>OK</v>
      </c>
      <c r="X647" t="str">
        <f t="shared" si="43"/>
        <v>US</v>
      </c>
    </row>
    <row r="648" spans="1:24" x14ac:dyDescent="0.2">
      <c r="A648">
        <v>647</v>
      </c>
      <c r="B648" t="s">
        <v>1902</v>
      </c>
      <c r="C648" t="s">
        <v>1903</v>
      </c>
      <c r="D648" t="s">
        <v>48</v>
      </c>
      <c r="E648" t="s">
        <v>1904</v>
      </c>
      <c r="F648" t="s">
        <v>692</v>
      </c>
      <c r="G648" t="s">
        <v>1905</v>
      </c>
      <c r="H648" t="s">
        <v>8</v>
      </c>
      <c r="I648" t="s">
        <v>85</v>
      </c>
      <c r="J648" t="s">
        <v>181</v>
      </c>
      <c r="K648" t="s">
        <v>182</v>
      </c>
      <c r="L648" t="s">
        <v>24</v>
      </c>
      <c r="M648">
        <v>2</v>
      </c>
      <c r="N648" t="s">
        <v>875</v>
      </c>
      <c r="O648" t="str">
        <f>IF($B648="","",IFERROR(IF(ISNUMBER(MATCH($K648,'Brand Family Territory (Enc)'!$A$2:$A$296,0)),$K648,""),""))</f>
        <v/>
      </c>
      <c r="P648" t="str">
        <f>IF($B648="","",IFERROR(INDEX('Brand Crosswalk'!$F$2:$F$200,MATCH($K648,'Brand Crosswalk'!$A$2:$A$200,0)),"Not in Crosswalk"))</f>
        <v>Mapped</v>
      </c>
      <c r="Q648" t="str">
        <f>IF($B648="","",IFERROR(INDEX('Brand Crosswalk'!$C$2:$C$200,MATCH($K648,'Brand Crosswalk'!$A$2:$A$200,0)),""))</f>
        <v>Modelo Especial</v>
      </c>
      <c r="R648" t="str">
        <f>IF($B648="","",IF(O648&lt;&gt;"",O648,IF(P648="Mapped",Q648,IF(P648="No Encompass Match","No Encompass Match",IFERROR(VLOOKUP(IF($K648="",$J648,$K648),'Brands (Enc)'!$C$2:$D$2699,2,FALSE),"Not Mapped")))))</f>
        <v>Modelo Especial</v>
      </c>
      <c r="S648" t="str">
        <f>IF($B648="","",IFERROR(VLOOKUP(VALUE($B648),'Customers Table (Enc)'!$A:$I,9,FALSE),"Not Found"))</f>
        <v>Bergen</v>
      </c>
      <c r="T648" t="str">
        <f t="shared" si="40"/>
        <v>BERGEN</v>
      </c>
      <c r="U648" t="str">
        <f t="shared" si="41"/>
        <v>Modelo Especial|BERGEN</v>
      </c>
      <c r="V648" t="str">
        <f>IF($B648="","",IF(R648="No Encompass Match","THEM",IF(R648="Not Mapped","Unable to Determine",IF(T648="SALES","Unable to Determine",IFERROR(INDEX('Master - US vs THEM'!$F:$F,MATCH(U648,'Master - US vs THEM'!$G:$G,0)),"No Territory Data")))))</f>
        <v>US</v>
      </c>
      <c r="W648" t="str">
        <f t="shared" si="42"/>
        <v>OK</v>
      </c>
      <c r="X648" t="str">
        <f t="shared" si="43"/>
        <v>US</v>
      </c>
    </row>
    <row r="649" spans="1:24" x14ac:dyDescent="0.2">
      <c r="A649">
        <v>648</v>
      </c>
      <c r="B649" t="s">
        <v>1902</v>
      </c>
      <c r="C649" t="s">
        <v>1903</v>
      </c>
      <c r="D649" t="s">
        <v>48</v>
      </c>
      <c r="E649" t="s">
        <v>1904</v>
      </c>
      <c r="F649" t="s">
        <v>692</v>
      </c>
      <c r="G649" t="s">
        <v>1905</v>
      </c>
      <c r="H649" t="s">
        <v>8</v>
      </c>
      <c r="I649" t="s">
        <v>85</v>
      </c>
      <c r="J649" t="s">
        <v>333</v>
      </c>
      <c r="K649" t="s">
        <v>168</v>
      </c>
      <c r="L649" t="s">
        <v>24</v>
      </c>
      <c r="M649">
        <v>2</v>
      </c>
      <c r="N649" t="s">
        <v>875</v>
      </c>
      <c r="O649" t="str">
        <f>IF($B649="","",IFERROR(IF(ISNUMBER(MATCH($K649,'Brand Family Territory (Enc)'!$A$2:$A$296,0)),$K649,""),""))</f>
        <v>MODELO ORO</v>
      </c>
      <c r="P649" t="str">
        <f>IF($B649="","",IFERROR(INDEX('Brand Crosswalk'!$F$2:$F$200,MATCH($K649,'Brand Crosswalk'!$A$2:$A$200,0)),"Not in Crosswalk"))</f>
        <v>Not in Crosswalk</v>
      </c>
      <c r="Q649" t="str">
        <f>IF($B649="","",IFERROR(INDEX('Brand Crosswalk'!$C$2:$C$200,MATCH($K649,'Brand Crosswalk'!$A$2:$A$200,0)),""))</f>
        <v/>
      </c>
      <c r="R649" t="str">
        <f>IF($B649="","",IF(O649&lt;&gt;"",O649,IF(P649="Mapped",Q649,IF(P649="No Encompass Match","No Encompass Match",IFERROR(VLOOKUP(IF($K649="",$J649,$K649),'Brands (Enc)'!$C$2:$D$2699,2,FALSE),"Not Mapped")))))</f>
        <v>MODELO ORO</v>
      </c>
      <c r="S649" t="str">
        <f>IF($B649="","",IFERROR(VLOOKUP(VALUE($B649),'Customers Table (Enc)'!$A:$I,9,FALSE),"Not Found"))</f>
        <v>Bergen</v>
      </c>
      <c r="T649" t="str">
        <f t="shared" si="40"/>
        <v>BERGEN</v>
      </c>
      <c r="U649" t="str">
        <f t="shared" si="41"/>
        <v>MODELO ORO|BERGEN</v>
      </c>
      <c r="V649" t="str">
        <f>IF($B649="","",IF(R649="No Encompass Match","THEM",IF(R649="Not Mapped","Unable to Determine",IF(T649="SALES","Unable to Determine",IFERROR(INDEX('Master - US vs THEM'!$F:$F,MATCH(U649,'Master - US vs THEM'!$G:$G,0)),"No Territory Data")))))</f>
        <v>US</v>
      </c>
      <c r="W649" t="str">
        <f t="shared" si="42"/>
        <v>OK</v>
      </c>
      <c r="X649" t="str">
        <f t="shared" si="43"/>
        <v>US</v>
      </c>
    </row>
    <row r="650" spans="1:24" x14ac:dyDescent="0.2">
      <c r="A650">
        <v>649</v>
      </c>
      <c r="B650" t="s">
        <v>1902</v>
      </c>
      <c r="C650" t="s">
        <v>1903</v>
      </c>
      <c r="D650" t="s">
        <v>48</v>
      </c>
      <c r="E650" t="s">
        <v>1904</v>
      </c>
      <c r="F650" t="s">
        <v>692</v>
      </c>
      <c r="G650" t="s">
        <v>1905</v>
      </c>
      <c r="H650" t="s">
        <v>8</v>
      </c>
      <c r="I650" t="s">
        <v>85</v>
      </c>
      <c r="J650" t="s">
        <v>20</v>
      </c>
      <c r="K650" t="s">
        <v>20</v>
      </c>
      <c r="L650" t="s">
        <v>20</v>
      </c>
      <c r="M650">
        <v>2</v>
      </c>
      <c r="N650" t="s">
        <v>875</v>
      </c>
      <c r="O650" t="str">
        <f>IF($B650="","",IFERROR(IF(ISNUMBER(MATCH($K650,'Brand Family Territory (Enc)'!$A$2:$A$296,0)),$K650,""),""))</f>
        <v/>
      </c>
      <c r="P650" t="str">
        <f>IF($B650="","",IFERROR(INDEX('Brand Crosswalk'!$F$2:$F$200,MATCH($K650,'Brand Crosswalk'!$A$2:$A$200,0)),"Not in Crosswalk"))</f>
        <v>Mapped</v>
      </c>
      <c r="Q650" t="str">
        <f>IF($B650="","",IFERROR(INDEX('Brand Crosswalk'!$C$2:$C$200,MATCH($K650,'Brand Crosswalk'!$A$2:$A$200,0)),""))</f>
        <v>Heineken USA</v>
      </c>
      <c r="R650" t="str">
        <f>IF($B650="","",IF(O650&lt;&gt;"",O650,IF(P650="Mapped",Q650,IF(P650="No Encompass Match","No Encompass Match",IFERROR(VLOOKUP(IF($K650="",$J650,$K650),'Brands (Enc)'!$C$2:$D$2699,2,FALSE),"Not Mapped")))))</f>
        <v>Heineken USA</v>
      </c>
      <c r="S650" t="str">
        <f>IF($B650="","",IFERROR(VLOOKUP(VALUE($B650),'Customers Table (Enc)'!$A:$I,9,FALSE),"Not Found"))</f>
        <v>Bergen</v>
      </c>
      <c r="T650" t="str">
        <f t="shared" si="40"/>
        <v>BERGEN</v>
      </c>
      <c r="U650" t="str">
        <f t="shared" si="41"/>
        <v>Heineken USA|BERGEN</v>
      </c>
      <c r="V650" t="str">
        <f>IF($B650="","",IF(R650="No Encompass Match","THEM",IF(R650="Not Mapped","Unable to Determine",IF(T650="SALES","Unable to Determine",IFERROR(INDEX('Master - US vs THEM'!$F:$F,MATCH(U650,'Master - US vs THEM'!$G:$G,0)),"No Territory Data")))))</f>
        <v>US</v>
      </c>
      <c r="W650" t="str">
        <f t="shared" si="42"/>
        <v>OK</v>
      </c>
      <c r="X650" t="str">
        <f t="shared" si="43"/>
        <v>US</v>
      </c>
    </row>
    <row r="651" spans="1:24" x14ac:dyDescent="0.2">
      <c r="A651">
        <v>650</v>
      </c>
      <c r="B651" t="s">
        <v>1902</v>
      </c>
      <c r="C651" t="s">
        <v>1903</v>
      </c>
      <c r="D651" t="s">
        <v>48</v>
      </c>
      <c r="E651" t="s">
        <v>1904</v>
      </c>
      <c r="F651" t="s">
        <v>692</v>
      </c>
      <c r="G651" t="s">
        <v>1905</v>
      </c>
      <c r="H651" t="s">
        <v>8</v>
      </c>
      <c r="I651" t="s">
        <v>85</v>
      </c>
      <c r="J651" t="s">
        <v>140</v>
      </c>
      <c r="K651" t="s">
        <v>140</v>
      </c>
      <c r="L651" t="s">
        <v>141</v>
      </c>
      <c r="M651">
        <v>1</v>
      </c>
      <c r="N651" t="s">
        <v>875</v>
      </c>
      <c r="O651" t="str">
        <f>IF($B651="","",IFERROR(IF(ISNUMBER(MATCH($K651,'Brand Family Territory (Enc)'!$A$2:$A$296,0)),$K651,""),""))</f>
        <v/>
      </c>
      <c r="P651" t="str">
        <f>IF($B651="","",IFERROR(INDEX('Brand Crosswalk'!$F$2:$F$200,MATCH($K651,'Brand Crosswalk'!$A$2:$A$200,0)),"Not in Crosswalk"))</f>
        <v>Mapped</v>
      </c>
      <c r="Q651" t="str">
        <f>IF($B651="","",IFERROR(INDEX('Brand Crosswalk'!$C$2:$C$200,MATCH($K651,'Brand Crosswalk'!$A$2:$A$200,0)),""))</f>
        <v>Peroni</v>
      </c>
      <c r="R651" t="str">
        <f>IF($B651="","",IF(O651&lt;&gt;"",O651,IF(P651="Mapped",Q651,IF(P651="No Encompass Match","No Encompass Match",IFERROR(VLOOKUP(IF($K651="",$J651,$K651),'Brands (Enc)'!$C$2:$D$2699,2,FALSE),"Not Mapped")))))</f>
        <v>Peroni</v>
      </c>
      <c r="S651" t="str">
        <f>IF($B651="","",IFERROR(VLOOKUP(VALUE($B651),'Customers Table (Enc)'!$A:$I,9,FALSE),"Not Found"))</f>
        <v>Bergen</v>
      </c>
      <c r="T651" t="str">
        <f t="shared" si="40"/>
        <v>BERGEN</v>
      </c>
      <c r="U651" t="str">
        <f t="shared" si="41"/>
        <v>Peroni|BERGEN</v>
      </c>
      <c r="V651" t="str">
        <f>IF($B651="","",IF(R651="No Encompass Match","THEM",IF(R651="Not Mapped","Unable to Determine",IF(T651="SALES","Unable to Determine",IFERROR(INDEX('Master - US vs THEM'!$F:$F,MATCH(U651,'Master - US vs THEM'!$G:$G,0)),"No Territory Data")))))</f>
        <v>US</v>
      </c>
      <c r="W651" t="str">
        <f t="shared" si="42"/>
        <v>OK</v>
      </c>
      <c r="X651" t="str">
        <f t="shared" si="43"/>
        <v>US</v>
      </c>
    </row>
    <row r="652" spans="1:24" x14ac:dyDescent="0.2">
      <c r="A652">
        <v>651</v>
      </c>
      <c r="B652" t="s">
        <v>1912</v>
      </c>
      <c r="C652" t="s">
        <v>1913</v>
      </c>
      <c r="D652" t="s">
        <v>27</v>
      </c>
      <c r="E652" t="s">
        <v>1914</v>
      </c>
      <c r="F652" t="s">
        <v>1915</v>
      </c>
      <c r="G652" t="s">
        <v>1916</v>
      </c>
      <c r="H652" t="s">
        <v>8</v>
      </c>
      <c r="I652" t="s">
        <v>71</v>
      </c>
      <c r="J652" t="s">
        <v>535</v>
      </c>
      <c r="K652" t="s">
        <v>358</v>
      </c>
      <c r="L652" t="s">
        <v>155</v>
      </c>
      <c r="M652">
        <v>1</v>
      </c>
      <c r="N652" t="s">
        <v>875</v>
      </c>
      <c r="O652" t="str">
        <f>IF($B652="","",IFERROR(IF(ISNUMBER(MATCH($K652,'Brand Family Territory (Enc)'!$A$2:$A$296,0)),$K652,""),""))</f>
        <v/>
      </c>
      <c r="P652" t="str">
        <f>IF($B652="","",IFERROR(INDEX('Brand Crosswalk'!$F$2:$F$200,MATCH($K652,'Brand Crosswalk'!$A$2:$A$200,0)),"Not in Crosswalk"))</f>
        <v>Mapped</v>
      </c>
      <c r="Q652" t="str">
        <f>IF($B652="","",IFERROR(INDEX('Brand Crosswalk'!$C$2:$C$200,MATCH($K652,'Brand Crosswalk'!$A$2:$A$200,0)),""))</f>
        <v>Samuel Adams</v>
      </c>
      <c r="R652" t="str">
        <f>IF($B652="","",IF(O652&lt;&gt;"",O652,IF(P652="Mapped",Q652,IF(P652="No Encompass Match","No Encompass Match",IFERROR(VLOOKUP(IF($K652="",$J652,$K652),'Brands (Enc)'!$C$2:$D$2699,2,FALSE),"Not Mapped")))))</f>
        <v>Samuel Adams</v>
      </c>
      <c r="S652" t="str">
        <f>IF($B652="","",IFERROR(VLOOKUP(VALUE($B652),'Customers Table (Enc)'!$A:$I,9,FALSE),"Not Found"))</f>
        <v>Sussex</v>
      </c>
      <c r="T652" t="str">
        <f t="shared" si="40"/>
        <v>SUSSEX</v>
      </c>
      <c r="U652" t="str">
        <f t="shared" si="41"/>
        <v>Samuel Adams|SUSSEX</v>
      </c>
      <c r="V652" t="str">
        <f>IF($B652="","",IF(R652="No Encompass Match","THEM",IF(R652="Not Mapped","Unable to Determine",IF(T652="SALES","Unable to Determine",IFERROR(INDEX('Master - US vs THEM'!$F:$F,MATCH(U652,'Master - US vs THEM'!$G:$G,0)),"No Territory Data")))))</f>
        <v>US</v>
      </c>
      <c r="W652" t="str">
        <f t="shared" si="42"/>
        <v>OK</v>
      </c>
      <c r="X652" t="str">
        <f t="shared" si="43"/>
        <v>US</v>
      </c>
    </row>
    <row r="653" spans="1:24" x14ac:dyDescent="0.2">
      <c r="A653">
        <v>652</v>
      </c>
      <c r="B653" t="s">
        <v>1912</v>
      </c>
      <c r="C653" t="s">
        <v>1913</v>
      </c>
      <c r="D653" t="s">
        <v>27</v>
      </c>
      <c r="E653" t="s">
        <v>1914</v>
      </c>
      <c r="F653" t="s">
        <v>1915</v>
      </c>
      <c r="G653" t="s">
        <v>1916</v>
      </c>
      <c r="H653" t="s">
        <v>8</v>
      </c>
      <c r="I653" t="s">
        <v>71</v>
      </c>
      <c r="J653" t="s">
        <v>142</v>
      </c>
      <c r="K653" t="s">
        <v>143</v>
      </c>
      <c r="L653" t="s">
        <v>141</v>
      </c>
      <c r="M653">
        <v>1</v>
      </c>
      <c r="N653" t="s">
        <v>875</v>
      </c>
      <c r="O653" t="str">
        <f>IF($B653="","",IFERROR(IF(ISNUMBER(MATCH($K653,'Brand Family Territory (Enc)'!$A$2:$A$296,0)),$K653,""),""))</f>
        <v/>
      </c>
      <c r="P653" t="str">
        <f>IF($B653="","",IFERROR(INDEX('Brand Crosswalk'!$F$2:$F$200,MATCH($K653,'Brand Crosswalk'!$A$2:$A$200,0)),"Not in Crosswalk"))</f>
        <v>Mapped</v>
      </c>
      <c r="Q653" t="str">
        <f>IF($B653="","",IFERROR(INDEX('Brand Crosswalk'!$C$2:$C$200,MATCH($K653,'Brand Crosswalk'!$A$2:$A$200,0)),""))</f>
        <v>Lite</v>
      </c>
      <c r="R653" t="str">
        <f>IF($B653="","",IF(O653&lt;&gt;"",O653,IF(P653="Mapped",Q653,IF(P653="No Encompass Match","No Encompass Match",IFERROR(VLOOKUP(IF($K653="",$J653,$K653),'Brands (Enc)'!$C$2:$D$2699,2,FALSE),"Not Mapped")))))</f>
        <v>Lite</v>
      </c>
      <c r="S653" t="str">
        <f>IF($B653="","",IFERROR(VLOOKUP(VALUE($B653),'Customers Table (Enc)'!$A:$I,9,FALSE),"Not Found"))</f>
        <v>Sussex</v>
      </c>
      <c r="T653" t="str">
        <f t="shared" si="40"/>
        <v>SUSSEX</v>
      </c>
      <c r="U653" t="str">
        <f t="shared" si="41"/>
        <v>Lite|SUSSEX</v>
      </c>
      <c r="V653" t="str">
        <f>IF($B653="","",IF(R653="No Encompass Match","THEM",IF(R653="Not Mapped","Unable to Determine",IF(T653="SALES","Unable to Determine",IFERROR(INDEX('Master - US vs THEM'!$F:$F,MATCH(U653,'Master - US vs THEM'!$G:$G,0)),"No Territory Data")))))</f>
        <v>US</v>
      </c>
      <c r="W653" t="str">
        <f t="shared" si="42"/>
        <v>OK</v>
      </c>
      <c r="X653" t="str">
        <f t="shared" si="43"/>
        <v>US</v>
      </c>
    </row>
    <row r="654" spans="1:24" x14ac:dyDescent="0.2">
      <c r="A654">
        <v>653</v>
      </c>
      <c r="B654" t="s">
        <v>1912</v>
      </c>
      <c r="C654" t="s">
        <v>1913</v>
      </c>
      <c r="D654" t="s">
        <v>27</v>
      </c>
      <c r="E654" t="s">
        <v>1914</v>
      </c>
      <c r="F654" t="s">
        <v>1915</v>
      </c>
      <c r="G654" t="s">
        <v>1916</v>
      </c>
      <c r="H654" t="s">
        <v>8</v>
      </c>
      <c r="I654" t="s">
        <v>71</v>
      </c>
      <c r="J654" t="s">
        <v>44</v>
      </c>
      <c r="K654" t="s">
        <v>44</v>
      </c>
      <c r="L654" t="s">
        <v>45</v>
      </c>
      <c r="M654">
        <v>1</v>
      </c>
      <c r="N654" t="s">
        <v>875</v>
      </c>
      <c r="O654" t="str">
        <f>IF($B654="","",IFERROR(IF(ISNUMBER(MATCH($K654,'Brand Family Territory (Enc)'!$A$2:$A$296,0)),$K654,""),""))</f>
        <v/>
      </c>
      <c r="P654" t="str">
        <f>IF($B654="","",IFERROR(INDEX('Brand Crosswalk'!$F$2:$F$200,MATCH($K654,'Brand Crosswalk'!$A$2:$A$200,0)),"Not in Crosswalk"))</f>
        <v>Mapped</v>
      </c>
      <c r="Q654" t="str">
        <f>IF($B654="","",IFERROR(INDEX('Brand Crosswalk'!$C$2:$C$200,MATCH($K654,'Brand Crosswalk'!$A$2:$A$200,0)),""))</f>
        <v>Dg Yuengling Inc</v>
      </c>
      <c r="R654" t="str">
        <f>IF($B654="","",IF(O654&lt;&gt;"",O654,IF(P654="Mapped",Q654,IF(P654="No Encompass Match","No Encompass Match",IFERROR(VLOOKUP(IF($K654="",$J654,$K654),'Brands (Enc)'!$C$2:$D$2699,2,FALSE),"Not Mapped")))))</f>
        <v>Dg Yuengling Inc</v>
      </c>
      <c r="S654" t="str">
        <f>IF($B654="","",IFERROR(VLOOKUP(VALUE($B654),'Customers Table (Enc)'!$A:$I,9,FALSE),"Not Found"))</f>
        <v>Sussex</v>
      </c>
      <c r="T654" t="str">
        <f t="shared" si="40"/>
        <v>SUSSEX</v>
      </c>
      <c r="U654" t="str">
        <f t="shared" si="41"/>
        <v>Dg Yuengling Inc|SUSSEX</v>
      </c>
      <c r="V654" t="str">
        <f>IF($B654="","",IF(R654="No Encompass Match","THEM",IF(R654="Not Mapped","Unable to Determine",IF(T654="SALES","Unable to Determine",IFERROR(INDEX('Master - US vs THEM'!$F:$F,MATCH(U654,'Master - US vs THEM'!$G:$G,0)),"No Territory Data")))))</f>
        <v>US</v>
      </c>
      <c r="W654" t="str">
        <f t="shared" si="42"/>
        <v>OK</v>
      </c>
      <c r="X654" t="str">
        <f t="shared" si="43"/>
        <v>US</v>
      </c>
    </row>
    <row r="655" spans="1:24" x14ac:dyDescent="0.2">
      <c r="A655">
        <v>654</v>
      </c>
      <c r="B655" t="s">
        <v>700</v>
      </c>
      <c r="C655" t="s">
        <v>701</v>
      </c>
      <c r="D655" t="s">
        <v>67</v>
      </c>
      <c r="E655" t="s">
        <v>702</v>
      </c>
      <c r="F655" t="s">
        <v>16</v>
      </c>
      <c r="G655" t="s">
        <v>703</v>
      </c>
      <c r="H655" t="s">
        <v>8</v>
      </c>
      <c r="I655" t="s">
        <v>71</v>
      </c>
      <c r="J655" t="s">
        <v>53</v>
      </c>
      <c r="K655" t="s">
        <v>53</v>
      </c>
      <c r="L655" t="s">
        <v>53</v>
      </c>
      <c r="M655">
        <v>1</v>
      </c>
      <c r="N655" t="s">
        <v>21</v>
      </c>
      <c r="O655" t="str">
        <f>IF($B655="","",IFERROR(IF(ISNUMBER(MATCH($K655,'Brand Family Territory (Enc)'!$A$2:$A$296,0)),$K655,""),""))</f>
        <v/>
      </c>
      <c r="P655" t="str">
        <f>IF($B655="","",IFERROR(INDEX('Brand Crosswalk'!$F$2:$F$200,MATCH($K655,'Brand Crosswalk'!$A$2:$A$200,0)),"Not in Crosswalk"))</f>
        <v>Mapped</v>
      </c>
      <c r="Q655" t="str">
        <f>IF($B655="","",IFERROR(INDEX('Brand Crosswalk'!$C$2:$C$200,MATCH($K655,'Brand Crosswalk'!$A$2:$A$200,0)),""))</f>
        <v>Hofbrau Usa</v>
      </c>
      <c r="R655" t="str">
        <f>IF($B655="","",IF(O655&lt;&gt;"",O655,IF(P655="Mapped",Q655,IF(P655="No Encompass Match","No Encompass Match",IFERROR(VLOOKUP(IF($K655="",$J655,$K655),'Brands (Enc)'!$C$2:$D$2699,2,FALSE),"Not Mapped")))))</f>
        <v>Hofbrau Usa</v>
      </c>
      <c r="S655" t="str">
        <f>IF($B655="","",IFERROR(VLOOKUP(VALUE($B655),'Customers Table (Enc)'!$A:$I,9,FALSE),"Not Found"))</f>
        <v>Morris</v>
      </c>
      <c r="T655" t="str">
        <f t="shared" si="40"/>
        <v>MORRIS 1</v>
      </c>
      <c r="U655" t="str">
        <f t="shared" si="41"/>
        <v>Hofbrau Usa|MORRIS 1</v>
      </c>
      <c r="V655" t="str">
        <f>IF($B655="","",IF(R655="No Encompass Match","THEM",IF(R655="Not Mapped","Unable to Determine",IF(T655="SALES","Unable to Determine",IFERROR(INDEX('Master - US vs THEM'!$F:$F,MATCH(U655,'Master - US vs THEM'!$G:$G,0)),"No Territory Data")))))</f>
        <v>US</v>
      </c>
      <c r="W655" t="str">
        <f t="shared" si="42"/>
        <v>MISMATCH</v>
      </c>
      <c r="X655" t="str">
        <f t="shared" si="43"/>
        <v>US</v>
      </c>
    </row>
    <row r="656" spans="1:24" x14ac:dyDescent="0.2">
      <c r="A656">
        <v>655</v>
      </c>
      <c r="B656" t="s">
        <v>700</v>
      </c>
      <c r="C656" t="s">
        <v>701</v>
      </c>
      <c r="D656" t="s">
        <v>67</v>
      </c>
      <c r="E656" t="s">
        <v>702</v>
      </c>
      <c r="F656" t="s">
        <v>16</v>
      </c>
      <c r="G656" t="s">
        <v>703</v>
      </c>
      <c r="H656" t="s">
        <v>8</v>
      </c>
      <c r="I656" t="s">
        <v>71</v>
      </c>
      <c r="J656" t="s">
        <v>1475</v>
      </c>
      <c r="K656" t="s">
        <v>53</v>
      </c>
      <c r="L656" t="s">
        <v>53</v>
      </c>
      <c r="M656">
        <v>1</v>
      </c>
      <c r="N656" t="s">
        <v>875</v>
      </c>
      <c r="O656" t="str">
        <f>IF($B656="","",IFERROR(IF(ISNUMBER(MATCH($K656,'Brand Family Territory (Enc)'!$A$2:$A$296,0)),$K656,""),""))</f>
        <v/>
      </c>
      <c r="P656" t="str">
        <f>IF($B656="","",IFERROR(INDEX('Brand Crosswalk'!$F$2:$F$200,MATCH($K656,'Brand Crosswalk'!$A$2:$A$200,0)),"Not in Crosswalk"))</f>
        <v>Mapped</v>
      </c>
      <c r="Q656" t="str">
        <f>IF($B656="","",IFERROR(INDEX('Brand Crosswalk'!$C$2:$C$200,MATCH($K656,'Brand Crosswalk'!$A$2:$A$200,0)),""))</f>
        <v>Hofbrau Usa</v>
      </c>
      <c r="R656" t="str">
        <f>IF($B656="","",IF(O656&lt;&gt;"",O656,IF(P656="Mapped",Q656,IF(P656="No Encompass Match","No Encompass Match",IFERROR(VLOOKUP(IF($K656="",$J656,$K656),'Brands (Enc)'!$C$2:$D$2699,2,FALSE),"Not Mapped")))))</f>
        <v>Hofbrau Usa</v>
      </c>
      <c r="S656" t="str">
        <f>IF($B656="","",IFERROR(VLOOKUP(VALUE($B656),'Customers Table (Enc)'!$A:$I,9,FALSE),"Not Found"))</f>
        <v>Morris</v>
      </c>
      <c r="T656" t="str">
        <f t="shared" si="40"/>
        <v>MORRIS 1</v>
      </c>
      <c r="U656" t="str">
        <f t="shared" si="41"/>
        <v>Hofbrau Usa|MORRIS 1</v>
      </c>
      <c r="V656" t="str">
        <f>IF($B656="","",IF(R656="No Encompass Match","THEM",IF(R656="Not Mapped","Unable to Determine",IF(T656="SALES","Unable to Determine",IFERROR(INDEX('Master - US vs THEM'!$F:$F,MATCH(U656,'Master - US vs THEM'!$G:$G,0)),"No Territory Data")))))</f>
        <v>US</v>
      </c>
      <c r="W656" t="str">
        <f t="shared" si="42"/>
        <v>OK</v>
      </c>
      <c r="X656" t="str">
        <f t="shared" si="43"/>
        <v>US</v>
      </c>
    </row>
    <row r="657" spans="1:24" x14ac:dyDescent="0.2">
      <c r="A657">
        <v>656</v>
      </c>
      <c r="B657" t="s">
        <v>700</v>
      </c>
      <c r="C657" t="s">
        <v>701</v>
      </c>
      <c r="D657" t="s">
        <v>67</v>
      </c>
      <c r="E657" t="s">
        <v>702</v>
      </c>
      <c r="F657" t="s">
        <v>16</v>
      </c>
      <c r="G657" t="s">
        <v>703</v>
      </c>
      <c r="H657" t="s">
        <v>8</v>
      </c>
      <c r="I657" t="s">
        <v>71</v>
      </c>
      <c r="J657" t="s">
        <v>1109</v>
      </c>
      <c r="K657" t="s">
        <v>1110</v>
      </c>
      <c r="L657" t="s">
        <v>243</v>
      </c>
      <c r="M657">
        <v>1</v>
      </c>
      <c r="N657" t="s">
        <v>875</v>
      </c>
      <c r="O657" t="str">
        <f>IF($B657="","",IFERROR(IF(ISNUMBER(MATCH($K657,'Brand Family Territory (Enc)'!$A$2:$A$296,0)),$K657,""),""))</f>
        <v/>
      </c>
      <c r="P657" t="str">
        <f>IF($B657="","",IFERROR(INDEX('Brand Crosswalk'!$F$2:$F$200,MATCH($K657,'Brand Crosswalk'!$A$2:$A$200,0)),"Not in Crosswalk"))</f>
        <v>Mapped</v>
      </c>
      <c r="Q657" t="str">
        <f>IF($B657="","",IFERROR(INDEX('Brand Crosswalk'!$C$2:$C$200,MATCH($K657,'Brand Crosswalk'!$A$2:$A$200,0)),""))</f>
        <v>Radeberger</v>
      </c>
      <c r="R657" t="str">
        <f>IF($B657="","",IF(O657&lt;&gt;"",O657,IF(P657="Mapped",Q657,IF(P657="No Encompass Match","No Encompass Match",IFERROR(VLOOKUP(IF($K657="",$J657,$K657),'Brands (Enc)'!$C$2:$D$2699,2,FALSE),"Not Mapped")))))</f>
        <v>Radeberger</v>
      </c>
      <c r="S657" t="str">
        <f>IF($B657="","",IFERROR(VLOOKUP(VALUE($B657),'Customers Table (Enc)'!$A:$I,9,FALSE),"Not Found"))</f>
        <v>Morris</v>
      </c>
      <c r="T657" t="str">
        <f t="shared" si="40"/>
        <v>MORRIS 1</v>
      </c>
      <c r="U657" t="str">
        <f t="shared" si="41"/>
        <v>Radeberger|MORRIS 1</v>
      </c>
      <c r="V657" t="str">
        <f>IF($B657="","",IF(R657="No Encompass Match","THEM",IF(R657="Not Mapped","Unable to Determine",IF(T657="SALES","Unable to Determine",IFERROR(INDEX('Master - US vs THEM'!$F:$F,MATCH(U657,'Master - US vs THEM'!$G:$G,0)),"No Territory Data")))))</f>
        <v>US</v>
      </c>
      <c r="W657" t="str">
        <f t="shared" si="42"/>
        <v>OK</v>
      </c>
      <c r="X657" t="str">
        <f t="shared" si="43"/>
        <v>US</v>
      </c>
    </row>
    <row r="658" spans="1:24" x14ac:dyDescent="0.2">
      <c r="A658">
        <v>657</v>
      </c>
      <c r="B658" t="s">
        <v>1898</v>
      </c>
      <c r="C658" t="s">
        <v>1899</v>
      </c>
      <c r="D658" t="s">
        <v>123</v>
      </c>
      <c r="E658" t="s">
        <v>1900</v>
      </c>
      <c r="F658" t="s">
        <v>561</v>
      </c>
      <c r="G658" t="s">
        <v>1901</v>
      </c>
      <c r="H658" t="s">
        <v>8</v>
      </c>
      <c r="I658" t="s">
        <v>713</v>
      </c>
      <c r="J658" t="s">
        <v>181</v>
      </c>
      <c r="K658" t="s">
        <v>182</v>
      </c>
      <c r="L658" t="s">
        <v>24</v>
      </c>
      <c r="M658">
        <v>1</v>
      </c>
      <c r="N658" t="s">
        <v>875</v>
      </c>
      <c r="O658" t="str">
        <f>IF($B658="","",IFERROR(IF(ISNUMBER(MATCH($K658,'Brand Family Territory (Enc)'!$A$2:$A$296,0)),$K658,""),""))</f>
        <v/>
      </c>
      <c r="P658" t="str">
        <f>IF($B658="","",IFERROR(INDEX('Brand Crosswalk'!$F$2:$F$200,MATCH($K658,'Brand Crosswalk'!$A$2:$A$200,0)),"Not in Crosswalk"))</f>
        <v>Mapped</v>
      </c>
      <c r="Q658" t="str">
        <f>IF($B658="","",IFERROR(INDEX('Brand Crosswalk'!$C$2:$C$200,MATCH($K658,'Brand Crosswalk'!$A$2:$A$200,0)),""))</f>
        <v>Modelo Especial</v>
      </c>
      <c r="R658" t="str">
        <f>IF($B658="","",IF(O658&lt;&gt;"",O658,IF(P658="Mapped",Q658,IF(P658="No Encompass Match","No Encompass Match",IFERROR(VLOOKUP(IF($K658="",$J658,$K658),'Brands (Enc)'!$C$2:$D$2699,2,FALSE),"Not Mapped")))))</f>
        <v>Modelo Especial</v>
      </c>
      <c r="S658" t="str">
        <f>IF($B658="","",IFERROR(VLOOKUP(VALUE($B658),'Customers Table (Enc)'!$A:$I,9,FALSE),"Not Found"))</f>
        <v>Passaic</v>
      </c>
      <c r="T658" t="str">
        <f t="shared" si="40"/>
        <v>PASSAIC</v>
      </c>
      <c r="U658" t="str">
        <f t="shared" si="41"/>
        <v>Modelo Especial|PASSAIC</v>
      </c>
      <c r="V658" t="str">
        <f>IF($B658="","",IF(R658="No Encompass Match","THEM",IF(R658="Not Mapped","Unable to Determine",IF(T658="SALES","Unable to Determine",IFERROR(INDEX('Master - US vs THEM'!$F:$F,MATCH(U658,'Master - US vs THEM'!$G:$G,0)),"No Territory Data")))))</f>
        <v>US</v>
      </c>
      <c r="W658" t="str">
        <f t="shared" si="42"/>
        <v>OK</v>
      </c>
      <c r="X658" t="str">
        <f t="shared" si="43"/>
        <v>US</v>
      </c>
    </row>
    <row r="659" spans="1:24" x14ac:dyDescent="0.2">
      <c r="A659">
        <v>658</v>
      </c>
      <c r="B659" t="s">
        <v>1898</v>
      </c>
      <c r="C659" t="s">
        <v>1899</v>
      </c>
      <c r="D659" t="s">
        <v>123</v>
      </c>
      <c r="E659" t="s">
        <v>1900</v>
      </c>
      <c r="F659" t="s">
        <v>561</v>
      </c>
      <c r="G659" t="s">
        <v>1901</v>
      </c>
      <c r="H659" t="s">
        <v>8</v>
      </c>
      <c r="I659" t="s">
        <v>713</v>
      </c>
      <c r="J659" t="s">
        <v>142</v>
      </c>
      <c r="K659" t="s">
        <v>143</v>
      </c>
      <c r="L659" t="s">
        <v>141</v>
      </c>
      <c r="M659">
        <v>1</v>
      </c>
      <c r="N659" t="s">
        <v>875</v>
      </c>
      <c r="O659" t="str">
        <f>IF($B659="","",IFERROR(IF(ISNUMBER(MATCH($K659,'Brand Family Territory (Enc)'!$A$2:$A$296,0)),$K659,""),""))</f>
        <v/>
      </c>
      <c r="P659" t="str">
        <f>IF($B659="","",IFERROR(INDEX('Brand Crosswalk'!$F$2:$F$200,MATCH($K659,'Brand Crosswalk'!$A$2:$A$200,0)),"Not in Crosswalk"))</f>
        <v>Mapped</v>
      </c>
      <c r="Q659" t="str">
        <f>IF($B659="","",IFERROR(INDEX('Brand Crosswalk'!$C$2:$C$200,MATCH($K659,'Brand Crosswalk'!$A$2:$A$200,0)),""))</f>
        <v>Lite</v>
      </c>
      <c r="R659" t="str">
        <f>IF($B659="","",IF(O659&lt;&gt;"",O659,IF(P659="Mapped",Q659,IF(P659="No Encompass Match","No Encompass Match",IFERROR(VLOOKUP(IF($K659="",$J659,$K659),'Brands (Enc)'!$C$2:$D$2699,2,FALSE),"Not Mapped")))))</f>
        <v>Lite</v>
      </c>
      <c r="S659" t="str">
        <f>IF($B659="","",IFERROR(VLOOKUP(VALUE($B659),'Customers Table (Enc)'!$A:$I,9,FALSE),"Not Found"))</f>
        <v>Passaic</v>
      </c>
      <c r="T659" t="str">
        <f t="shared" si="40"/>
        <v>PASSAIC</v>
      </c>
      <c r="U659" t="str">
        <f t="shared" si="41"/>
        <v>Lite|PASSAIC</v>
      </c>
      <c r="V659" t="str">
        <f>IF($B659="","",IF(R659="No Encompass Match","THEM",IF(R659="Not Mapped","Unable to Determine",IF(T659="SALES","Unable to Determine",IFERROR(INDEX('Master - US vs THEM'!$F:$F,MATCH(U659,'Master - US vs THEM'!$G:$G,0)),"No Territory Data")))))</f>
        <v>US</v>
      </c>
      <c r="W659" t="str">
        <f t="shared" si="42"/>
        <v>OK</v>
      </c>
      <c r="X659" t="str">
        <f t="shared" si="43"/>
        <v>US</v>
      </c>
    </row>
    <row r="660" spans="1:24" x14ac:dyDescent="0.2">
      <c r="A660">
        <v>659</v>
      </c>
      <c r="B660" t="s">
        <v>1898</v>
      </c>
      <c r="C660" t="s">
        <v>1899</v>
      </c>
      <c r="D660" t="s">
        <v>123</v>
      </c>
      <c r="E660" t="s">
        <v>1900</v>
      </c>
      <c r="F660" t="s">
        <v>561</v>
      </c>
      <c r="G660" t="s">
        <v>1901</v>
      </c>
      <c r="H660" t="s">
        <v>8</v>
      </c>
      <c r="I660" t="s">
        <v>713</v>
      </c>
      <c r="J660" t="s">
        <v>535</v>
      </c>
      <c r="K660" t="s">
        <v>358</v>
      </c>
      <c r="L660" t="s">
        <v>155</v>
      </c>
      <c r="M660">
        <v>1</v>
      </c>
      <c r="N660" t="s">
        <v>875</v>
      </c>
      <c r="O660" t="str">
        <f>IF($B660="","",IFERROR(IF(ISNUMBER(MATCH($K660,'Brand Family Territory (Enc)'!$A$2:$A$296,0)),$K660,""),""))</f>
        <v/>
      </c>
      <c r="P660" t="str">
        <f>IF($B660="","",IFERROR(INDEX('Brand Crosswalk'!$F$2:$F$200,MATCH($K660,'Brand Crosswalk'!$A$2:$A$200,0)),"Not in Crosswalk"))</f>
        <v>Mapped</v>
      </c>
      <c r="Q660" t="str">
        <f>IF($B660="","",IFERROR(INDEX('Brand Crosswalk'!$C$2:$C$200,MATCH($K660,'Brand Crosswalk'!$A$2:$A$200,0)),""))</f>
        <v>Samuel Adams</v>
      </c>
      <c r="R660" t="str">
        <f>IF($B660="","",IF(O660&lt;&gt;"",O660,IF(P660="Mapped",Q660,IF(P660="No Encompass Match","No Encompass Match",IFERROR(VLOOKUP(IF($K660="",$J660,$K660),'Brands (Enc)'!$C$2:$D$2699,2,FALSE),"Not Mapped")))))</f>
        <v>Samuel Adams</v>
      </c>
      <c r="S660" t="str">
        <f>IF($B660="","",IFERROR(VLOOKUP(VALUE($B660),'Customers Table (Enc)'!$A:$I,9,FALSE),"Not Found"))</f>
        <v>Passaic</v>
      </c>
      <c r="T660" t="str">
        <f t="shared" si="40"/>
        <v>PASSAIC</v>
      </c>
      <c r="U660" t="str">
        <f t="shared" si="41"/>
        <v>Samuel Adams|PASSAIC</v>
      </c>
      <c r="V660" t="str">
        <f>IF($B660="","",IF(R660="No Encompass Match","THEM",IF(R660="Not Mapped","Unable to Determine",IF(T660="SALES","Unable to Determine",IFERROR(INDEX('Master - US vs THEM'!$F:$F,MATCH(U660,'Master - US vs THEM'!$G:$G,0)),"No Territory Data")))))</f>
        <v>US</v>
      </c>
      <c r="W660" t="str">
        <f t="shared" si="42"/>
        <v>OK</v>
      </c>
      <c r="X660" t="str">
        <f t="shared" si="43"/>
        <v>US</v>
      </c>
    </row>
    <row r="661" spans="1:24" x14ac:dyDescent="0.2">
      <c r="A661">
        <v>660</v>
      </c>
      <c r="B661" t="s">
        <v>689</v>
      </c>
      <c r="C661" t="s">
        <v>690</v>
      </c>
      <c r="D661" t="s">
        <v>48</v>
      </c>
      <c r="E661" t="s">
        <v>691</v>
      </c>
      <c r="F661" t="s">
        <v>692</v>
      </c>
      <c r="G661" t="s">
        <v>693</v>
      </c>
      <c r="H661" t="s">
        <v>8</v>
      </c>
      <c r="I661" t="s">
        <v>85</v>
      </c>
      <c r="J661" t="s">
        <v>350</v>
      </c>
      <c r="K661" t="s">
        <v>351</v>
      </c>
      <c r="L661" t="s">
        <v>96</v>
      </c>
      <c r="M661">
        <v>1</v>
      </c>
      <c r="N661" t="s">
        <v>21</v>
      </c>
      <c r="O661" t="str">
        <f>IF($B661="","",IFERROR(IF(ISNUMBER(MATCH($K661,'Brand Family Territory (Enc)'!$A$2:$A$296,0)),$K661,""),""))</f>
        <v/>
      </c>
      <c r="P661" t="str">
        <f>IF($B661="","",IFERROR(INDEX('Brand Crosswalk'!$F$2:$F$200,MATCH($K661,'Brand Crosswalk'!$A$2:$A$200,0)),"Not in Crosswalk"))</f>
        <v>No Encompass Match</v>
      </c>
      <c r="Q661">
        <f>IF($B661="","",IFERROR(INDEX('Brand Crosswalk'!$C$2:$C$200,MATCH($K661,'Brand Crosswalk'!$A$2:$A$200,0)),""))</f>
        <v>0</v>
      </c>
      <c r="R661" t="str">
        <f>IF($B661="","",IF(O661&lt;&gt;"",O661,IF(P661="Mapped",Q661,IF(P661="No Encompass Match","No Encompass Match",IFERROR(VLOOKUP(IF($K661="",$J661,$K661),'Brands (Enc)'!$C$2:$D$2699,2,FALSE),"Not Mapped")))))</f>
        <v>No Encompass Match</v>
      </c>
      <c r="S661" t="str">
        <f>IF($B661="","",IFERROR(VLOOKUP(VALUE($B661),'Customers Table (Enc)'!$A:$I,9,FALSE),"Not Found"))</f>
        <v>Bergen</v>
      </c>
      <c r="T661" t="str">
        <f t="shared" si="40"/>
        <v>BERGEN</v>
      </c>
      <c r="U661" t="str">
        <f t="shared" si="41"/>
        <v>No Encompass Match|BERGEN</v>
      </c>
      <c r="V661" t="str">
        <f>IF($B661="","",IF(R661="No Encompass Match","THEM",IF(R661="Not Mapped","Unable to Determine",IF(T661="SALES","Unable to Determine",IFERROR(INDEX('Master - US vs THEM'!$F:$F,MATCH(U661,'Master - US vs THEM'!$G:$G,0)),"No Territory Data")))))</f>
        <v>THEM</v>
      </c>
      <c r="W661" t="str">
        <f t="shared" si="42"/>
        <v>OK</v>
      </c>
      <c r="X661" t="str">
        <f t="shared" si="43"/>
        <v>THEM</v>
      </c>
    </row>
    <row r="662" spans="1:24" x14ac:dyDescent="0.2">
      <c r="A662">
        <v>661</v>
      </c>
      <c r="B662" t="s">
        <v>689</v>
      </c>
      <c r="C662" t="s">
        <v>690</v>
      </c>
      <c r="D662" t="s">
        <v>48</v>
      </c>
      <c r="E662" t="s">
        <v>691</v>
      </c>
      <c r="F662" t="s">
        <v>692</v>
      </c>
      <c r="G662" t="s">
        <v>693</v>
      </c>
      <c r="H662" t="s">
        <v>8</v>
      </c>
      <c r="I662" t="s">
        <v>85</v>
      </c>
      <c r="J662" t="s">
        <v>1063</v>
      </c>
      <c r="K662" t="s">
        <v>1063</v>
      </c>
      <c r="L662" t="s">
        <v>96</v>
      </c>
      <c r="M662">
        <v>1</v>
      </c>
      <c r="N662" t="s">
        <v>875</v>
      </c>
      <c r="O662" t="str">
        <f>IF($B662="","",IFERROR(IF(ISNUMBER(MATCH($K662,'Brand Family Territory (Enc)'!$A$2:$A$296,0)),$K662,""),""))</f>
        <v/>
      </c>
      <c r="P662" t="str">
        <f>IF($B662="","",IFERROR(INDEX('Brand Crosswalk'!$F$2:$F$200,MATCH($K662,'Brand Crosswalk'!$A$2:$A$200,0)),"Not in Crosswalk"))</f>
        <v>Mapped</v>
      </c>
      <c r="Q662" t="str">
        <f>IF($B662="","",IFERROR(INDEX('Brand Crosswalk'!$C$2:$C$200,MATCH($K662,'Brand Crosswalk'!$A$2:$A$200,0)),""))</f>
        <v>Weihenstephaner</v>
      </c>
      <c r="R662" t="str">
        <f>IF($B662="","",IF(O662&lt;&gt;"",O662,IF(P662="Mapped",Q662,IF(P662="No Encompass Match","No Encompass Match",IFERROR(VLOOKUP(IF($K662="",$J662,$K662),'Brands (Enc)'!$C$2:$D$2699,2,FALSE),"Not Mapped")))))</f>
        <v>Weihenstephaner</v>
      </c>
      <c r="S662" t="str">
        <f>IF($B662="","",IFERROR(VLOOKUP(VALUE($B662),'Customers Table (Enc)'!$A:$I,9,FALSE),"Not Found"))</f>
        <v>Bergen</v>
      </c>
      <c r="T662" t="str">
        <f t="shared" si="40"/>
        <v>BERGEN</v>
      </c>
      <c r="U662" t="str">
        <f t="shared" si="41"/>
        <v>Weihenstephaner|BERGEN</v>
      </c>
      <c r="V662" t="str">
        <f>IF($B662="","",IF(R662="No Encompass Match","THEM",IF(R662="Not Mapped","Unable to Determine",IF(T662="SALES","Unable to Determine",IFERROR(INDEX('Master - US vs THEM'!$F:$F,MATCH(U662,'Master - US vs THEM'!$G:$G,0)),"No Territory Data")))))</f>
        <v>US</v>
      </c>
      <c r="W662" t="str">
        <f t="shared" si="42"/>
        <v>OK</v>
      </c>
      <c r="X662" t="str">
        <f t="shared" si="43"/>
        <v>US</v>
      </c>
    </row>
    <row r="663" spans="1:24" x14ac:dyDescent="0.2">
      <c r="A663">
        <v>662</v>
      </c>
      <c r="B663" t="s">
        <v>689</v>
      </c>
      <c r="C663" t="s">
        <v>690</v>
      </c>
      <c r="D663" t="s">
        <v>48</v>
      </c>
      <c r="E663" t="s">
        <v>691</v>
      </c>
      <c r="F663" t="s">
        <v>692</v>
      </c>
      <c r="G663" t="s">
        <v>693</v>
      </c>
      <c r="H663" t="s">
        <v>8</v>
      </c>
      <c r="I663" t="s">
        <v>85</v>
      </c>
      <c r="J663" t="s">
        <v>181</v>
      </c>
      <c r="K663" t="s">
        <v>182</v>
      </c>
      <c r="L663" t="s">
        <v>24</v>
      </c>
      <c r="M663">
        <v>1</v>
      </c>
      <c r="N663" t="s">
        <v>875</v>
      </c>
      <c r="O663" t="str">
        <f>IF($B663="","",IFERROR(IF(ISNUMBER(MATCH($K663,'Brand Family Territory (Enc)'!$A$2:$A$296,0)),$K663,""),""))</f>
        <v/>
      </c>
      <c r="P663" t="str">
        <f>IF($B663="","",IFERROR(INDEX('Brand Crosswalk'!$F$2:$F$200,MATCH($K663,'Brand Crosswalk'!$A$2:$A$200,0)),"Not in Crosswalk"))</f>
        <v>Mapped</v>
      </c>
      <c r="Q663" t="str">
        <f>IF($B663="","",IFERROR(INDEX('Brand Crosswalk'!$C$2:$C$200,MATCH($K663,'Brand Crosswalk'!$A$2:$A$200,0)),""))</f>
        <v>Modelo Especial</v>
      </c>
      <c r="R663" t="str">
        <f>IF($B663="","",IF(O663&lt;&gt;"",O663,IF(P663="Mapped",Q663,IF(P663="No Encompass Match","No Encompass Match",IFERROR(VLOOKUP(IF($K663="",$J663,$K663),'Brands (Enc)'!$C$2:$D$2699,2,FALSE),"Not Mapped")))))</f>
        <v>Modelo Especial</v>
      </c>
      <c r="S663" t="str">
        <f>IF($B663="","",IFERROR(VLOOKUP(VALUE($B663),'Customers Table (Enc)'!$A:$I,9,FALSE),"Not Found"))</f>
        <v>Bergen</v>
      </c>
      <c r="T663" t="str">
        <f t="shared" si="40"/>
        <v>BERGEN</v>
      </c>
      <c r="U663" t="str">
        <f t="shared" si="41"/>
        <v>Modelo Especial|BERGEN</v>
      </c>
      <c r="V663" t="str">
        <f>IF($B663="","",IF(R663="No Encompass Match","THEM",IF(R663="Not Mapped","Unable to Determine",IF(T663="SALES","Unable to Determine",IFERROR(INDEX('Master - US vs THEM'!$F:$F,MATCH(U663,'Master - US vs THEM'!$G:$G,0)),"No Territory Data")))))</f>
        <v>US</v>
      </c>
      <c r="W663" t="str">
        <f t="shared" si="42"/>
        <v>OK</v>
      </c>
      <c r="X663" t="str">
        <f t="shared" si="43"/>
        <v>US</v>
      </c>
    </row>
    <row r="664" spans="1:24" x14ac:dyDescent="0.2">
      <c r="A664">
        <v>663</v>
      </c>
      <c r="B664" t="s">
        <v>689</v>
      </c>
      <c r="C664" t="s">
        <v>690</v>
      </c>
      <c r="D664" t="s">
        <v>48</v>
      </c>
      <c r="E664" t="s">
        <v>691</v>
      </c>
      <c r="F664" t="s">
        <v>692</v>
      </c>
      <c r="G664" t="s">
        <v>693</v>
      </c>
      <c r="H664" t="s">
        <v>8</v>
      </c>
      <c r="I664" t="s">
        <v>85</v>
      </c>
      <c r="J664" t="s">
        <v>144</v>
      </c>
      <c r="K664" t="s">
        <v>145</v>
      </c>
      <c r="L664" t="s">
        <v>141</v>
      </c>
      <c r="M664">
        <v>1</v>
      </c>
      <c r="N664" t="s">
        <v>875</v>
      </c>
      <c r="O664" t="str">
        <f>IF($B664="","",IFERROR(IF(ISNUMBER(MATCH($K664,'Brand Family Territory (Enc)'!$A$2:$A$296,0)),$K664,""),""))</f>
        <v>COORS LIGHT</v>
      </c>
      <c r="P664" t="str">
        <f>IF($B664="","",IFERROR(INDEX('Brand Crosswalk'!$F$2:$F$200,MATCH($K664,'Brand Crosswalk'!$A$2:$A$200,0)),"Not in Crosswalk"))</f>
        <v>Not in Crosswalk</v>
      </c>
      <c r="Q664" t="str">
        <f>IF($B664="","",IFERROR(INDEX('Brand Crosswalk'!$C$2:$C$200,MATCH($K664,'Brand Crosswalk'!$A$2:$A$200,0)),""))</f>
        <v/>
      </c>
      <c r="R664" t="str">
        <f>IF($B664="","",IF(O664&lt;&gt;"",O664,IF(P664="Mapped",Q664,IF(P664="No Encompass Match","No Encompass Match",IFERROR(VLOOKUP(IF($K664="",$J664,$K664),'Brands (Enc)'!$C$2:$D$2699,2,FALSE),"Not Mapped")))))</f>
        <v>COORS LIGHT</v>
      </c>
      <c r="S664" t="str">
        <f>IF($B664="","",IFERROR(VLOOKUP(VALUE($B664),'Customers Table (Enc)'!$A:$I,9,FALSE),"Not Found"))</f>
        <v>Bergen</v>
      </c>
      <c r="T664" t="str">
        <f t="shared" si="40"/>
        <v>BERGEN</v>
      </c>
      <c r="U664" t="str">
        <f t="shared" si="41"/>
        <v>COORS LIGHT|BERGEN</v>
      </c>
      <c r="V664" t="str">
        <f>IF($B664="","",IF(R664="No Encompass Match","THEM",IF(R664="Not Mapped","Unable to Determine",IF(T664="SALES","Unable to Determine",IFERROR(INDEX('Master - US vs THEM'!$F:$F,MATCH(U664,'Master - US vs THEM'!$G:$G,0)),"No Territory Data")))))</f>
        <v>US</v>
      </c>
      <c r="W664" t="str">
        <f t="shared" si="42"/>
        <v>OK</v>
      </c>
      <c r="X664" t="str">
        <f t="shared" si="43"/>
        <v>US</v>
      </c>
    </row>
    <row r="665" spans="1:24" x14ac:dyDescent="0.2">
      <c r="A665">
        <v>664</v>
      </c>
      <c r="B665" t="s">
        <v>689</v>
      </c>
      <c r="C665" t="s">
        <v>690</v>
      </c>
      <c r="D665" t="s">
        <v>48</v>
      </c>
      <c r="E665" t="s">
        <v>691</v>
      </c>
      <c r="F665" t="s">
        <v>692</v>
      </c>
      <c r="G665" t="s">
        <v>693</v>
      </c>
      <c r="H665" t="s">
        <v>8</v>
      </c>
      <c r="I665" t="s">
        <v>85</v>
      </c>
      <c r="J665" t="s">
        <v>44</v>
      </c>
      <c r="K665" t="s">
        <v>44</v>
      </c>
      <c r="L665" t="s">
        <v>45</v>
      </c>
      <c r="M665">
        <v>1</v>
      </c>
      <c r="N665" t="s">
        <v>875</v>
      </c>
      <c r="O665" t="str">
        <f>IF($B665="","",IFERROR(IF(ISNUMBER(MATCH($K665,'Brand Family Territory (Enc)'!$A$2:$A$296,0)),$K665,""),""))</f>
        <v/>
      </c>
      <c r="P665" t="str">
        <f>IF($B665="","",IFERROR(INDEX('Brand Crosswalk'!$F$2:$F$200,MATCH($K665,'Brand Crosswalk'!$A$2:$A$200,0)),"Not in Crosswalk"))</f>
        <v>Mapped</v>
      </c>
      <c r="Q665" t="str">
        <f>IF($B665="","",IFERROR(INDEX('Brand Crosswalk'!$C$2:$C$200,MATCH($K665,'Brand Crosswalk'!$A$2:$A$200,0)),""))</f>
        <v>Dg Yuengling Inc</v>
      </c>
      <c r="R665" t="str">
        <f>IF($B665="","",IF(O665&lt;&gt;"",O665,IF(P665="Mapped",Q665,IF(P665="No Encompass Match","No Encompass Match",IFERROR(VLOOKUP(IF($K665="",$J665,$K665),'Brands (Enc)'!$C$2:$D$2699,2,FALSE),"Not Mapped")))))</f>
        <v>Dg Yuengling Inc</v>
      </c>
      <c r="S665" t="str">
        <f>IF($B665="","",IFERROR(VLOOKUP(VALUE($B665),'Customers Table (Enc)'!$A:$I,9,FALSE),"Not Found"))</f>
        <v>Bergen</v>
      </c>
      <c r="T665" t="str">
        <f t="shared" si="40"/>
        <v>BERGEN</v>
      </c>
      <c r="U665" t="str">
        <f t="shared" si="41"/>
        <v>Dg Yuengling Inc|BERGEN</v>
      </c>
      <c r="V665" t="str">
        <f>IF($B665="","",IF(R665="No Encompass Match","THEM",IF(R665="Not Mapped","Unable to Determine",IF(T665="SALES","Unable to Determine",IFERROR(INDEX('Master - US vs THEM'!$F:$F,MATCH(U665,'Master - US vs THEM'!$G:$G,0)),"No Territory Data")))))</f>
        <v>US</v>
      </c>
      <c r="W665" t="str">
        <f t="shared" si="42"/>
        <v>OK</v>
      </c>
      <c r="X665" t="str">
        <f t="shared" si="43"/>
        <v>US</v>
      </c>
    </row>
    <row r="666" spans="1:24" x14ac:dyDescent="0.2">
      <c r="A666">
        <v>665</v>
      </c>
      <c r="B666" t="s">
        <v>689</v>
      </c>
      <c r="C666" t="s">
        <v>690</v>
      </c>
      <c r="D666" t="s">
        <v>48</v>
      </c>
      <c r="E666" t="s">
        <v>691</v>
      </c>
      <c r="F666" t="s">
        <v>692</v>
      </c>
      <c r="G666" t="s">
        <v>693</v>
      </c>
      <c r="H666" t="s">
        <v>8</v>
      </c>
      <c r="I666" t="s">
        <v>85</v>
      </c>
      <c r="J666" t="s">
        <v>951</v>
      </c>
      <c r="K666" t="s">
        <v>952</v>
      </c>
      <c r="L666" t="s">
        <v>243</v>
      </c>
      <c r="M666">
        <v>1</v>
      </c>
      <c r="N666" t="s">
        <v>875</v>
      </c>
      <c r="O666" t="str">
        <f>IF($B666="","",IFERROR(IF(ISNUMBER(MATCH($K666,'Brand Family Territory (Enc)'!$A$2:$A$296,0)),$K666,""),""))</f>
        <v>SCHOFFERHOFER</v>
      </c>
      <c r="P666" t="str">
        <f>IF($B666="","",IFERROR(INDEX('Brand Crosswalk'!$F$2:$F$200,MATCH($K666,'Brand Crosswalk'!$A$2:$A$200,0)),"Not in Crosswalk"))</f>
        <v>Not in Crosswalk</v>
      </c>
      <c r="Q666" t="str">
        <f>IF($B666="","",IFERROR(INDEX('Brand Crosswalk'!$C$2:$C$200,MATCH($K666,'Brand Crosswalk'!$A$2:$A$200,0)),""))</f>
        <v/>
      </c>
      <c r="R666" t="str">
        <f>IF($B666="","",IF(O666&lt;&gt;"",O666,IF(P666="Mapped",Q666,IF(P666="No Encompass Match","No Encompass Match",IFERROR(VLOOKUP(IF($K666="",$J666,$K666),'Brands (Enc)'!$C$2:$D$2699,2,FALSE),"Not Mapped")))))</f>
        <v>SCHOFFERHOFER</v>
      </c>
      <c r="S666" t="str">
        <f>IF($B666="","",IFERROR(VLOOKUP(VALUE($B666),'Customers Table (Enc)'!$A:$I,9,FALSE),"Not Found"))</f>
        <v>Bergen</v>
      </c>
      <c r="T666" t="str">
        <f t="shared" si="40"/>
        <v>BERGEN</v>
      </c>
      <c r="U666" t="str">
        <f t="shared" si="41"/>
        <v>SCHOFFERHOFER|BERGEN</v>
      </c>
      <c r="V666" t="str">
        <f>IF($B666="","",IF(R666="No Encompass Match","THEM",IF(R666="Not Mapped","Unable to Determine",IF(T666="SALES","Unable to Determine",IFERROR(INDEX('Master - US vs THEM'!$F:$F,MATCH(U666,'Master - US vs THEM'!$G:$G,0)),"No Territory Data")))))</f>
        <v>US</v>
      </c>
      <c r="W666" t="str">
        <f t="shared" si="42"/>
        <v>OK</v>
      </c>
      <c r="X666" t="str">
        <f t="shared" si="43"/>
        <v>US</v>
      </c>
    </row>
    <row r="667" spans="1:24" x14ac:dyDescent="0.2">
      <c r="A667">
        <v>666</v>
      </c>
      <c r="B667" t="s">
        <v>689</v>
      </c>
      <c r="C667" t="s">
        <v>690</v>
      </c>
      <c r="D667" t="s">
        <v>48</v>
      </c>
      <c r="E667" t="s">
        <v>691</v>
      </c>
      <c r="F667" t="s">
        <v>692</v>
      </c>
      <c r="G667" t="s">
        <v>693</v>
      </c>
      <c r="H667" t="s">
        <v>8</v>
      </c>
      <c r="I667" t="s">
        <v>85</v>
      </c>
      <c r="J667" t="s">
        <v>241</v>
      </c>
      <c r="K667" t="s">
        <v>242</v>
      </c>
      <c r="L667" t="s">
        <v>243</v>
      </c>
      <c r="M667">
        <v>1</v>
      </c>
      <c r="N667" t="s">
        <v>21</v>
      </c>
      <c r="O667" t="str">
        <f>IF($B667="","",IFERROR(IF(ISNUMBER(MATCH($K667,'Brand Family Territory (Enc)'!$A$2:$A$296,0)),$K667,""),""))</f>
        <v>DAB</v>
      </c>
      <c r="P667" t="str">
        <f>IF($B667="","",IFERROR(INDEX('Brand Crosswalk'!$F$2:$F$200,MATCH($K667,'Brand Crosswalk'!$A$2:$A$200,0)),"Not in Crosswalk"))</f>
        <v>Not in Crosswalk</v>
      </c>
      <c r="Q667" t="str">
        <f>IF($B667="","",IFERROR(INDEX('Brand Crosswalk'!$C$2:$C$200,MATCH($K667,'Brand Crosswalk'!$A$2:$A$200,0)),""))</f>
        <v/>
      </c>
      <c r="R667" t="str">
        <f>IF($B667="","",IF(O667&lt;&gt;"",O667,IF(P667="Mapped",Q667,IF(P667="No Encompass Match","No Encompass Match",IFERROR(VLOOKUP(IF($K667="",$J667,$K667),'Brands (Enc)'!$C$2:$D$2699,2,FALSE),"Not Mapped")))))</f>
        <v>DAB</v>
      </c>
      <c r="S667" t="str">
        <f>IF($B667="","",IFERROR(VLOOKUP(VALUE($B667),'Customers Table (Enc)'!$A:$I,9,FALSE),"Not Found"))</f>
        <v>Bergen</v>
      </c>
      <c r="T667" t="str">
        <f t="shared" si="40"/>
        <v>BERGEN</v>
      </c>
      <c r="U667" t="str">
        <f t="shared" si="41"/>
        <v>DAB|BERGEN</v>
      </c>
      <c r="V667" t="str">
        <f>IF($B667="","",IF(R667="No Encompass Match","THEM",IF(R667="Not Mapped","Unable to Determine",IF(T667="SALES","Unable to Determine",IFERROR(INDEX('Master - US vs THEM'!$F:$F,MATCH(U667,'Master - US vs THEM'!$G:$G,0)),"No Territory Data")))))</f>
        <v>US</v>
      </c>
      <c r="W667" t="str">
        <f t="shared" si="42"/>
        <v>MISMATCH</v>
      </c>
      <c r="X667" t="str">
        <f t="shared" si="43"/>
        <v>US</v>
      </c>
    </row>
    <row r="668" spans="1:24" x14ac:dyDescent="0.2">
      <c r="A668">
        <v>667</v>
      </c>
      <c r="B668" t="s">
        <v>1894</v>
      </c>
      <c r="C668" t="s">
        <v>1895</v>
      </c>
      <c r="D668" t="s">
        <v>48</v>
      </c>
      <c r="E668" t="s">
        <v>1896</v>
      </c>
      <c r="F668" t="s">
        <v>851</v>
      </c>
      <c r="G668" t="s">
        <v>1897</v>
      </c>
      <c r="H668" t="s">
        <v>8</v>
      </c>
      <c r="I668" t="s">
        <v>367</v>
      </c>
      <c r="J668" t="s">
        <v>609</v>
      </c>
      <c r="K668" t="s">
        <v>610</v>
      </c>
      <c r="L668" t="s">
        <v>468</v>
      </c>
      <c r="M668">
        <v>1</v>
      </c>
      <c r="N668" t="s">
        <v>875</v>
      </c>
      <c r="O668" t="str">
        <f>IF($B668="","",IFERROR(IF(ISNUMBER(MATCH($K668,'Brand Family Territory (Enc)'!$A$2:$A$296,0)),$K668,""),""))</f>
        <v/>
      </c>
      <c r="P668" t="str">
        <f>IF($B668="","",IFERROR(INDEX('Brand Crosswalk'!$F$2:$F$200,MATCH($K668,'Brand Crosswalk'!$A$2:$A$200,0)),"Not in Crosswalk"))</f>
        <v>Mapped</v>
      </c>
      <c r="Q668" t="str">
        <f>IF($B668="","",IFERROR(INDEX('Brand Crosswalk'!$C$2:$C$200,MATCH($K668,'Brand Crosswalk'!$A$2:$A$200,0)),""))</f>
        <v>Pabst Blue Ribbon</v>
      </c>
      <c r="R668" t="str">
        <f>IF($B668="","",IF(O668&lt;&gt;"",O668,IF(P668="Mapped",Q668,IF(P668="No Encompass Match","No Encompass Match",IFERROR(VLOOKUP(IF($K668="",$J668,$K668),'Brands (Enc)'!$C$2:$D$2699,2,FALSE),"Not Mapped")))))</f>
        <v>Pabst Blue Ribbon</v>
      </c>
      <c r="S668" t="str">
        <f>IF($B668="","",IFERROR(VLOOKUP(VALUE($B668),'Customers Table (Enc)'!$A:$I,9,FALSE),"Not Found"))</f>
        <v>Bergen</v>
      </c>
      <c r="T668" t="str">
        <f t="shared" si="40"/>
        <v>BERGEN</v>
      </c>
      <c r="U668" t="str">
        <f t="shared" si="41"/>
        <v>Pabst Blue Ribbon|BERGEN</v>
      </c>
      <c r="V668" t="str">
        <f>IF($B668="","",IF(R668="No Encompass Match","THEM",IF(R668="Not Mapped","Unable to Determine",IF(T668="SALES","Unable to Determine",IFERROR(INDEX('Master - US vs THEM'!$F:$F,MATCH(U668,'Master - US vs THEM'!$G:$G,0)),"No Territory Data")))))</f>
        <v>US</v>
      </c>
      <c r="W668" t="str">
        <f t="shared" si="42"/>
        <v>OK</v>
      </c>
      <c r="X668" t="str">
        <f t="shared" si="43"/>
        <v>US</v>
      </c>
    </row>
    <row r="669" spans="1:24" x14ac:dyDescent="0.2">
      <c r="A669">
        <v>668</v>
      </c>
      <c r="B669" t="s">
        <v>1894</v>
      </c>
      <c r="C669" t="s">
        <v>1895</v>
      </c>
      <c r="D669" t="s">
        <v>48</v>
      </c>
      <c r="E669" t="s">
        <v>1896</v>
      </c>
      <c r="F669" t="s">
        <v>851</v>
      </c>
      <c r="G669" t="s">
        <v>1897</v>
      </c>
      <c r="H669" t="s">
        <v>8</v>
      </c>
      <c r="I669" t="s">
        <v>367</v>
      </c>
      <c r="J669" t="s">
        <v>144</v>
      </c>
      <c r="K669" t="s">
        <v>145</v>
      </c>
      <c r="L669" t="s">
        <v>141</v>
      </c>
      <c r="M669">
        <v>1</v>
      </c>
      <c r="N669" t="s">
        <v>875</v>
      </c>
      <c r="O669" t="str">
        <f>IF($B669="","",IFERROR(IF(ISNUMBER(MATCH($K669,'Brand Family Territory (Enc)'!$A$2:$A$296,0)),$K669,""),""))</f>
        <v>COORS LIGHT</v>
      </c>
      <c r="P669" t="str">
        <f>IF($B669="","",IFERROR(INDEX('Brand Crosswalk'!$F$2:$F$200,MATCH($K669,'Brand Crosswalk'!$A$2:$A$200,0)),"Not in Crosswalk"))</f>
        <v>Not in Crosswalk</v>
      </c>
      <c r="Q669" t="str">
        <f>IF($B669="","",IFERROR(INDEX('Brand Crosswalk'!$C$2:$C$200,MATCH($K669,'Brand Crosswalk'!$A$2:$A$200,0)),""))</f>
        <v/>
      </c>
      <c r="R669" t="str">
        <f>IF($B669="","",IF(O669&lt;&gt;"",O669,IF(P669="Mapped",Q669,IF(P669="No Encompass Match","No Encompass Match",IFERROR(VLOOKUP(IF($K669="",$J669,$K669),'Brands (Enc)'!$C$2:$D$2699,2,FALSE),"Not Mapped")))))</f>
        <v>COORS LIGHT</v>
      </c>
      <c r="S669" t="str">
        <f>IF($B669="","",IFERROR(VLOOKUP(VALUE($B669),'Customers Table (Enc)'!$A:$I,9,FALSE),"Not Found"))</f>
        <v>Bergen</v>
      </c>
      <c r="T669" t="str">
        <f t="shared" si="40"/>
        <v>BERGEN</v>
      </c>
      <c r="U669" t="str">
        <f t="shared" si="41"/>
        <v>COORS LIGHT|BERGEN</v>
      </c>
      <c r="V669" t="str">
        <f>IF($B669="","",IF(R669="No Encompass Match","THEM",IF(R669="Not Mapped","Unable to Determine",IF(T669="SALES","Unable to Determine",IFERROR(INDEX('Master - US vs THEM'!$F:$F,MATCH(U669,'Master - US vs THEM'!$G:$G,0)),"No Territory Data")))))</f>
        <v>US</v>
      </c>
      <c r="W669" t="str">
        <f t="shared" si="42"/>
        <v>OK</v>
      </c>
      <c r="X669" t="str">
        <f t="shared" si="43"/>
        <v>US</v>
      </c>
    </row>
    <row r="670" spans="1:24" x14ac:dyDescent="0.2">
      <c r="A670">
        <v>669</v>
      </c>
      <c r="B670" t="s">
        <v>1894</v>
      </c>
      <c r="C670" t="s">
        <v>1895</v>
      </c>
      <c r="D670" t="s">
        <v>48</v>
      </c>
      <c r="E670" t="s">
        <v>1896</v>
      </c>
      <c r="F670" t="s">
        <v>851</v>
      </c>
      <c r="G670" t="s">
        <v>1897</v>
      </c>
      <c r="H670" t="s">
        <v>8</v>
      </c>
      <c r="I670" t="s">
        <v>367</v>
      </c>
      <c r="J670" t="s">
        <v>142</v>
      </c>
      <c r="K670" t="s">
        <v>143</v>
      </c>
      <c r="L670" t="s">
        <v>141</v>
      </c>
      <c r="M670">
        <v>1</v>
      </c>
      <c r="N670" t="s">
        <v>875</v>
      </c>
      <c r="O670" t="str">
        <f>IF($B670="","",IFERROR(IF(ISNUMBER(MATCH($K670,'Brand Family Territory (Enc)'!$A$2:$A$296,0)),$K670,""),""))</f>
        <v/>
      </c>
      <c r="P670" t="str">
        <f>IF($B670="","",IFERROR(INDEX('Brand Crosswalk'!$F$2:$F$200,MATCH($K670,'Brand Crosswalk'!$A$2:$A$200,0)),"Not in Crosswalk"))</f>
        <v>Mapped</v>
      </c>
      <c r="Q670" t="str">
        <f>IF($B670="","",IFERROR(INDEX('Brand Crosswalk'!$C$2:$C$200,MATCH($K670,'Brand Crosswalk'!$A$2:$A$200,0)),""))</f>
        <v>Lite</v>
      </c>
      <c r="R670" t="str">
        <f>IF($B670="","",IF(O670&lt;&gt;"",O670,IF(P670="Mapped",Q670,IF(P670="No Encompass Match","No Encompass Match",IFERROR(VLOOKUP(IF($K670="",$J670,$K670),'Brands (Enc)'!$C$2:$D$2699,2,FALSE),"Not Mapped")))))</f>
        <v>Lite</v>
      </c>
      <c r="S670" t="str">
        <f>IF($B670="","",IFERROR(VLOOKUP(VALUE($B670),'Customers Table (Enc)'!$A:$I,9,FALSE),"Not Found"))</f>
        <v>Bergen</v>
      </c>
      <c r="T670" t="str">
        <f t="shared" si="40"/>
        <v>BERGEN</v>
      </c>
      <c r="U670" t="str">
        <f t="shared" si="41"/>
        <v>Lite|BERGEN</v>
      </c>
      <c r="V670" t="str">
        <f>IF($B670="","",IF(R670="No Encompass Match","THEM",IF(R670="Not Mapped","Unable to Determine",IF(T670="SALES","Unable to Determine",IFERROR(INDEX('Master - US vs THEM'!$F:$F,MATCH(U670,'Master - US vs THEM'!$G:$G,0)),"No Territory Data")))))</f>
        <v>US</v>
      </c>
      <c r="W670" t="str">
        <f t="shared" si="42"/>
        <v>OK</v>
      </c>
      <c r="X670" t="str">
        <f t="shared" si="43"/>
        <v>US</v>
      </c>
    </row>
    <row r="671" spans="1:24" x14ac:dyDescent="0.2">
      <c r="A671">
        <v>670</v>
      </c>
      <c r="B671" t="s">
        <v>1890</v>
      </c>
      <c r="C671" t="s">
        <v>1891</v>
      </c>
      <c r="D671" t="s">
        <v>67</v>
      </c>
      <c r="E671" t="s">
        <v>1892</v>
      </c>
      <c r="F671" t="s">
        <v>69</v>
      </c>
      <c r="G671" t="s">
        <v>1893</v>
      </c>
      <c r="H671" t="s">
        <v>8</v>
      </c>
      <c r="I671" t="s">
        <v>71</v>
      </c>
      <c r="J671" t="s">
        <v>535</v>
      </c>
      <c r="K671" t="s">
        <v>358</v>
      </c>
      <c r="L671" t="s">
        <v>155</v>
      </c>
      <c r="M671">
        <v>1</v>
      </c>
      <c r="N671" t="s">
        <v>875</v>
      </c>
      <c r="O671" t="str">
        <f>IF($B671="","",IFERROR(IF(ISNUMBER(MATCH($K671,'Brand Family Territory (Enc)'!$A$2:$A$296,0)),$K671,""),""))</f>
        <v/>
      </c>
      <c r="P671" t="str">
        <f>IF($B671="","",IFERROR(INDEX('Brand Crosswalk'!$F$2:$F$200,MATCH($K671,'Brand Crosswalk'!$A$2:$A$200,0)),"Not in Crosswalk"))</f>
        <v>Mapped</v>
      </c>
      <c r="Q671" t="str">
        <f>IF($B671="","",IFERROR(INDEX('Brand Crosswalk'!$C$2:$C$200,MATCH($K671,'Brand Crosswalk'!$A$2:$A$200,0)),""))</f>
        <v>Samuel Adams</v>
      </c>
      <c r="R671" t="str">
        <f>IF($B671="","",IF(O671&lt;&gt;"",O671,IF(P671="Mapped",Q671,IF(P671="No Encompass Match","No Encompass Match",IFERROR(VLOOKUP(IF($K671="",$J671,$K671),'Brands (Enc)'!$C$2:$D$2699,2,FALSE),"Not Mapped")))))</f>
        <v>Samuel Adams</v>
      </c>
      <c r="S671" t="str">
        <f>IF($B671="","",IFERROR(VLOOKUP(VALUE($B671),'Customers Table (Enc)'!$A:$I,9,FALSE),"Not Found"))</f>
        <v>Morris</v>
      </c>
      <c r="T671" t="str">
        <f t="shared" si="40"/>
        <v>MORRIS 1</v>
      </c>
      <c r="U671" t="str">
        <f t="shared" si="41"/>
        <v>Samuel Adams|MORRIS 1</v>
      </c>
      <c r="V671" t="str">
        <f>IF($B671="","",IF(R671="No Encompass Match","THEM",IF(R671="Not Mapped","Unable to Determine",IF(T671="SALES","Unable to Determine",IFERROR(INDEX('Master - US vs THEM'!$F:$F,MATCH(U671,'Master - US vs THEM'!$G:$G,0)),"No Territory Data")))))</f>
        <v>US</v>
      </c>
      <c r="W671" t="str">
        <f t="shared" si="42"/>
        <v>OK</v>
      </c>
      <c r="X671" t="str">
        <f t="shared" si="43"/>
        <v>US</v>
      </c>
    </row>
    <row r="672" spans="1:24" x14ac:dyDescent="0.2">
      <c r="A672">
        <v>671</v>
      </c>
      <c r="B672" t="s">
        <v>1890</v>
      </c>
      <c r="C672" t="s">
        <v>1891</v>
      </c>
      <c r="D672" t="s">
        <v>67</v>
      </c>
      <c r="E672" t="s">
        <v>1892</v>
      </c>
      <c r="F672" t="s">
        <v>69</v>
      </c>
      <c r="G672" t="s">
        <v>1893</v>
      </c>
      <c r="H672" t="s">
        <v>8</v>
      </c>
      <c r="I672" t="s">
        <v>71</v>
      </c>
      <c r="J672" t="s">
        <v>44</v>
      </c>
      <c r="K672" t="s">
        <v>44</v>
      </c>
      <c r="L672" t="s">
        <v>45</v>
      </c>
      <c r="M672">
        <v>1</v>
      </c>
      <c r="N672" t="s">
        <v>875</v>
      </c>
      <c r="O672" t="str">
        <f>IF($B672="","",IFERROR(IF(ISNUMBER(MATCH($K672,'Brand Family Territory (Enc)'!$A$2:$A$296,0)),$K672,""),""))</f>
        <v/>
      </c>
      <c r="P672" t="str">
        <f>IF($B672="","",IFERROR(INDEX('Brand Crosswalk'!$F$2:$F$200,MATCH($K672,'Brand Crosswalk'!$A$2:$A$200,0)),"Not in Crosswalk"))</f>
        <v>Mapped</v>
      </c>
      <c r="Q672" t="str">
        <f>IF($B672="","",IFERROR(INDEX('Brand Crosswalk'!$C$2:$C$200,MATCH($K672,'Brand Crosswalk'!$A$2:$A$200,0)),""))</f>
        <v>Dg Yuengling Inc</v>
      </c>
      <c r="R672" t="str">
        <f>IF($B672="","",IF(O672&lt;&gt;"",O672,IF(P672="Mapped",Q672,IF(P672="No Encompass Match","No Encompass Match",IFERROR(VLOOKUP(IF($K672="",$J672,$K672),'Brands (Enc)'!$C$2:$D$2699,2,FALSE),"Not Mapped")))))</f>
        <v>Dg Yuengling Inc</v>
      </c>
      <c r="S672" t="str">
        <f>IF($B672="","",IFERROR(VLOOKUP(VALUE($B672),'Customers Table (Enc)'!$A:$I,9,FALSE),"Not Found"))</f>
        <v>Morris</v>
      </c>
      <c r="T672" t="str">
        <f t="shared" si="40"/>
        <v>MORRIS 1</v>
      </c>
      <c r="U672" t="str">
        <f t="shared" si="41"/>
        <v>Dg Yuengling Inc|MORRIS 1</v>
      </c>
      <c r="V672" t="str">
        <f>IF($B672="","",IF(R672="No Encompass Match","THEM",IF(R672="Not Mapped","Unable to Determine",IF(T672="SALES","Unable to Determine",IFERROR(INDEX('Master - US vs THEM'!$F:$F,MATCH(U672,'Master - US vs THEM'!$G:$G,0)),"No Territory Data")))))</f>
        <v>US</v>
      </c>
      <c r="W672" t="str">
        <f t="shared" si="42"/>
        <v>OK</v>
      </c>
      <c r="X672" t="str">
        <f t="shared" si="43"/>
        <v>US</v>
      </c>
    </row>
    <row r="673" spans="1:24" x14ac:dyDescent="0.2">
      <c r="A673">
        <v>672</v>
      </c>
      <c r="B673" t="s">
        <v>1886</v>
      </c>
      <c r="C673" t="s">
        <v>1887</v>
      </c>
      <c r="D673" t="s">
        <v>48</v>
      </c>
      <c r="E673" t="s">
        <v>1888</v>
      </c>
      <c r="F673" t="s">
        <v>621</v>
      </c>
      <c r="G673" t="s">
        <v>1889</v>
      </c>
      <c r="H673" t="s">
        <v>8</v>
      </c>
      <c r="I673" t="s">
        <v>85</v>
      </c>
      <c r="J673" t="s">
        <v>535</v>
      </c>
      <c r="K673" t="s">
        <v>358</v>
      </c>
      <c r="L673" t="s">
        <v>155</v>
      </c>
      <c r="M673">
        <v>1</v>
      </c>
      <c r="N673" t="s">
        <v>875</v>
      </c>
      <c r="O673" t="str">
        <f>IF($B673="","",IFERROR(IF(ISNUMBER(MATCH($K673,'Brand Family Territory (Enc)'!$A$2:$A$296,0)),$K673,""),""))</f>
        <v/>
      </c>
      <c r="P673" t="str">
        <f>IF($B673="","",IFERROR(INDEX('Brand Crosswalk'!$F$2:$F$200,MATCH($K673,'Brand Crosswalk'!$A$2:$A$200,0)),"Not in Crosswalk"))</f>
        <v>Mapped</v>
      </c>
      <c r="Q673" t="str">
        <f>IF($B673="","",IFERROR(INDEX('Brand Crosswalk'!$C$2:$C$200,MATCH($K673,'Brand Crosswalk'!$A$2:$A$200,0)),""))</f>
        <v>Samuel Adams</v>
      </c>
      <c r="R673" t="str">
        <f>IF($B673="","",IF(O673&lt;&gt;"",O673,IF(P673="Mapped",Q673,IF(P673="No Encompass Match","No Encompass Match",IFERROR(VLOOKUP(IF($K673="",$J673,$K673),'Brands (Enc)'!$C$2:$D$2699,2,FALSE),"Not Mapped")))))</f>
        <v>Samuel Adams</v>
      </c>
      <c r="S673" t="str">
        <f>IF($B673="","",IFERROR(VLOOKUP(VALUE($B673),'Customers Table (Enc)'!$A:$I,9,FALSE),"Not Found"))</f>
        <v>Bergen</v>
      </c>
      <c r="T673" t="str">
        <f t="shared" si="40"/>
        <v>BERGEN</v>
      </c>
      <c r="U673" t="str">
        <f t="shared" si="41"/>
        <v>Samuel Adams|BERGEN</v>
      </c>
      <c r="V673" t="str">
        <f>IF($B673="","",IF(R673="No Encompass Match","THEM",IF(R673="Not Mapped","Unable to Determine",IF(T673="SALES","Unable to Determine",IFERROR(INDEX('Master - US vs THEM'!$F:$F,MATCH(U673,'Master - US vs THEM'!$G:$G,0)),"No Territory Data")))))</f>
        <v>US</v>
      </c>
      <c r="W673" t="str">
        <f t="shared" si="42"/>
        <v>OK</v>
      </c>
      <c r="X673" t="str">
        <f t="shared" si="43"/>
        <v>US</v>
      </c>
    </row>
    <row r="674" spans="1:24" x14ac:dyDescent="0.2">
      <c r="A674">
        <v>673</v>
      </c>
      <c r="B674" t="s">
        <v>1886</v>
      </c>
      <c r="C674" t="s">
        <v>1887</v>
      </c>
      <c r="D674" t="s">
        <v>48</v>
      </c>
      <c r="E674" t="s">
        <v>1888</v>
      </c>
      <c r="F674" t="s">
        <v>621</v>
      </c>
      <c r="G674" t="s">
        <v>1889</v>
      </c>
      <c r="H674" t="s">
        <v>8</v>
      </c>
      <c r="I674" t="s">
        <v>85</v>
      </c>
      <c r="J674" t="s">
        <v>395</v>
      </c>
      <c r="K674" t="s">
        <v>396</v>
      </c>
      <c r="L674" t="s">
        <v>155</v>
      </c>
      <c r="M674">
        <v>1</v>
      </c>
      <c r="N674" t="s">
        <v>875</v>
      </c>
      <c r="O674" t="str">
        <f>IF($B674="","",IFERROR(IF(ISNUMBER(MATCH($K674,'Brand Family Territory (Enc)'!$A$2:$A$296,0)),$K674,""),""))</f>
        <v/>
      </c>
      <c r="P674" t="str">
        <f>IF($B674="","",IFERROR(INDEX('Brand Crosswalk'!$F$2:$F$200,MATCH($K674,'Brand Crosswalk'!$A$2:$A$200,0)),"Not in Crosswalk"))</f>
        <v>Mapped</v>
      </c>
      <c r="Q674" t="str">
        <f>IF($B674="","",IFERROR(INDEX('Brand Crosswalk'!$C$2:$C$200,MATCH($K674,'Brand Crosswalk'!$A$2:$A$200,0)),""))</f>
        <v>Dogfish Head Beer</v>
      </c>
      <c r="R674" t="str">
        <f>IF($B674="","",IF(O674&lt;&gt;"",O674,IF(P674="Mapped",Q674,IF(P674="No Encompass Match","No Encompass Match",IFERROR(VLOOKUP(IF($K674="",$J674,$K674),'Brands (Enc)'!$C$2:$D$2699,2,FALSE),"Not Mapped")))))</f>
        <v>Dogfish Head Beer</v>
      </c>
      <c r="S674" t="str">
        <f>IF($B674="","",IFERROR(VLOOKUP(VALUE($B674),'Customers Table (Enc)'!$A:$I,9,FALSE),"Not Found"))</f>
        <v>Bergen</v>
      </c>
      <c r="T674" t="str">
        <f t="shared" si="40"/>
        <v>BERGEN</v>
      </c>
      <c r="U674" t="str">
        <f t="shared" si="41"/>
        <v>Dogfish Head Beer|BERGEN</v>
      </c>
      <c r="V674" t="str">
        <f>IF($B674="","",IF(R674="No Encompass Match","THEM",IF(R674="Not Mapped","Unable to Determine",IF(T674="SALES","Unable to Determine",IFERROR(INDEX('Master - US vs THEM'!$F:$F,MATCH(U674,'Master - US vs THEM'!$G:$G,0)),"No Territory Data")))))</f>
        <v>US</v>
      </c>
      <c r="W674" t="str">
        <f t="shared" si="42"/>
        <v>OK</v>
      </c>
      <c r="X674" t="str">
        <f t="shared" si="43"/>
        <v>US</v>
      </c>
    </row>
    <row r="675" spans="1:24" x14ac:dyDescent="0.2">
      <c r="A675">
        <v>674</v>
      </c>
      <c r="B675" t="s">
        <v>1886</v>
      </c>
      <c r="C675" t="s">
        <v>1887</v>
      </c>
      <c r="D675" t="s">
        <v>48</v>
      </c>
      <c r="E675" t="s">
        <v>1888</v>
      </c>
      <c r="F675" t="s">
        <v>621</v>
      </c>
      <c r="G675" t="s">
        <v>1889</v>
      </c>
      <c r="H675" t="s">
        <v>8</v>
      </c>
      <c r="I675" t="s">
        <v>85</v>
      </c>
      <c r="J675" t="s">
        <v>227</v>
      </c>
      <c r="K675" t="s">
        <v>209</v>
      </c>
      <c r="L675" t="s">
        <v>210</v>
      </c>
      <c r="M675">
        <v>1</v>
      </c>
      <c r="N675" t="s">
        <v>875</v>
      </c>
      <c r="O675" t="str">
        <f>IF($B675="","",IFERROR(IF(ISNUMBER(MATCH($K675,'Brand Family Territory (Enc)'!$A$2:$A$296,0)),$K675,""),""))</f>
        <v/>
      </c>
      <c r="P675" t="str">
        <f>IF($B675="","",IFERROR(INDEX('Brand Crosswalk'!$F$2:$F$200,MATCH($K675,'Brand Crosswalk'!$A$2:$A$200,0)),"Not in Crosswalk"))</f>
        <v>Mapped</v>
      </c>
      <c r="Q675" t="str">
        <f>IF($B675="","",IFERROR(INDEX('Brand Crosswalk'!$C$2:$C$200,MATCH($K675,'Brand Crosswalk'!$A$2:$A$200,0)),""))</f>
        <v>Cape May</v>
      </c>
      <c r="R675" t="str">
        <f>IF($B675="","",IF(O675&lt;&gt;"",O675,IF(P675="Mapped",Q675,IF(P675="No Encompass Match","No Encompass Match",IFERROR(VLOOKUP(IF($K675="",$J675,$K675),'Brands (Enc)'!$C$2:$D$2699,2,FALSE),"Not Mapped")))))</f>
        <v>Cape May</v>
      </c>
      <c r="S675" t="str">
        <f>IF($B675="","",IFERROR(VLOOKUP(VALUE($B675),'Customers Table (Enc)'!$A:$I,9,FALSE),"Not Found"))</f>
        <v>Bergen</v>
      </c>
      <c r="T675" t="str">
        <f t="shared" si="40"/>
        <v>BERGEN</v>
      </c>
      <c r="U675" t="str">
        <f t="shared" si="41"/>
        <v>Cape May|BERGEN</v>
      </c>
      <c r="V675" t="str">
        <f>IF($B675="","",IF(R675="No Encompass Match","THEM",IF(R675="Not Mapped","Unable to Determine",IF(T675="SALES","Unable to Determine",IFERROR(INDEX('Master - US vs THEM'!$F:$F,MATCH(U675,'Master - US vs THEM'!$G:$G,0)),"No Territory Data")))))</f>
        <v>US</v>
      </c>
      <c r="W675" t="str">
        <f t="shared" si="42"/>
        <v>OK</v>
      </c>
      <c r="X675" t="str">
        <f t="shared" si="43"/>
        <v>US</v>
      </c>
    </row>
    <row r="676" spans="1:24" x14ac:dyDescent="0.2">
      <c r="A676">
        <v>675</v>
      </c>
      <c r="B676" t="s">
        <v>1886</v>
      </c>
      <c r="C676" t="s">
        <v>1887</v>
      </c>
      <c r="D676" t="s">
        <v>48</v>
      </c>
      <c r="E676" t="s">
        <v>1888</v>
      </c>
      <c r="F676" t="s">
        <v>621</v>
      </c>
      <c r="G676" t="s">
        <v>1889</v>
      </c>
      <c r="H676" t="s">
        <v>8</v>
      </c>
      <c r="I676" t="s">
        <v>85</v>
      </c>
      <c r="J676" t="s">
        <v>609</v>
      </c>
      <c r="K676" t="s">
        <v>610</v>
      </c>
      <c r="L676" t="s">
        <v>468</v>
      </c>
      <c r="M676">
        <v>1</v>
      </c>
      <c r="N676" t="s">
        <v>875</v>
      </c>
      <c r="O676" t="str">
        <f>IF($B676="","",IFERROR(IF(ISNUMBER(MATCH($K676,'Brand Family Territory (Enc)'!$A$2:$A$296,0)),$K676,""),""))</f>
        <v/>
      </c>
      <c r="P676" t="str">
        <f>IF($B676="","",IFERROR(INDEX('Brand Crosswalk'!$F$2:$F$200,MATCH($K676,'Brand Crosswalk'!$A$2:$A$200,0)),"Not in Crosswalk"))</f>
        <v>Mapped</v>
      </c>
      <c r="Q676" t="str">
        <f>IF($B676="","",IFERROR(INDEX('Brand Crosswalk'!$C$2:$C$200,MATCH($K676,'Brand Crosswalk'!$A$2:$A$200,0)),""))</f>
        <v>Pabst Blue Ribbon</v>
      </c>
      <c r="R676" t="str">
        <f>IF($B676="","",IF(O676&lt;&gt;"",O676,IF(P676="Mapped",Q676,IF(P676="No Encompass Match","No Encompass Match",IFERROR(VLOOKUP(IF($K676="",$J676,$K676),'Brands (Enc)'!$C$2:$D$2699,2,FALSE),"Not Mapped")))))</f>
        <v>Pabst Blue Ribbon</v>
      </c>
      <c r="S676" t="str">
        <f>IF($B676="","",IFERROR(VLOOKUP(VALUE($B676),'Customers Table (Enc)'!$A:$I,9,FALSE),"Not Found"))</f>
        <v>Bergen</v>
      </c>
      <c r="T676" t="str">
        <f t="shared" si="40"/>
        <v>BERGEN</v>
      </c>
      <c r="U676" t="str">
        <f t="shared" si="41"/>
        <v>Pabst Blue Ribbon|BERGEN</v>
      </c>
      <c r="V676" t="str">
        <f>IF($B676="","",IF(R676="No Encompass Match","THEM",IF(R676="Not Mapped","Unable to Determine",IF(T676="SALES","Unable to Determine",IFERROR(INDEX('Master - US vs THEM'!$F:$F,MATCH(U676,'Master - US vs THEM'!$G:$G,0)),"No Territory Data")))))</f>
        <v>US</v>
      </c>
      <c r="W676" t="str">
        <f t="shared" si="42"/>
        <v>OK</v>
      </c>
      <c r="X676" t="str">
        <f t="shared" si="43"/>
        <v>US</v>
      </c>
    </row>
    <row r="677" spans="1:24" x14ac:dyDescent="0.2">
      <c r="A677">
        <v>676</v>
      </c>
      <c r="B677" t="s">
        <v>685</v>
      </c>
      <c r="C677" t="s">
        <v>686</v>
      </c>
      <c r="D677" t="s">
        <v>48</v>
      </c>
      <c r="E677" t="s">
        <v>687</v>
      </c>
      <c r="F677" t="s">
        <v>621</v>
      </c>
      <c r="G677" t="s">
        <v>688</v>
      </c>
      <c r="H677" t="s">
        <v>8</v>
      </c>
      <c r="I677" t="s">
        <v>85</v>
      </c>
      <c r="J677" t="s">
        <v>165</v>
      </c>
      <c r="K677" t="s">
        <v>166</v>
      </c>
      <c r="L677" t="s">
        <v>141</v>
      </c>
      <c r="M677">
        <v>1</v>
      </c>
      <c r="N677" t="s">
        <v>875</v>
      </c>
      <c r="O677" t="str">
        <f>IF($B677="","",IFERROR(IF(ISNUMBER(MATCH($K677,'Brand Family Territory (Enc)'!$A$2:$A$296,0)),$K677,""),""))</f>
        <v>BLUE MOON</v>
      </c>
      <c r="P677" t="str">
        <f>IF($B677="","",IFERROR(INDEX('Brand Crosswalk'!$F$2:$F$200,MATCH($K677,'Brand Crosswalk'!$A$2:$A$200,0)),"Not in Crosswalk"))</f>
        <v>Not in Crosswalk</v>
      </c>
      <c r="Q677" t="str">
        <f>IF($B677="","",IFERROR(INDEX('Brand Crosswalk'!$C$2:$C$200,MATCH($K677,'Brand Crosswalk'!$A$2:$A$200,0)),""))</f>
        <v/>
      </c>
      <c r="R677" t="str">
        <f>IF($B677="","",IF(O677&lt;&gt;"",O677,IF(P677="Mapped",Q677,IF(P677="No Encompass Match","No Encompass Match",IFERROR(VLOOKUP(IF($K677="",$J677,$K677),'Brands (Enc)'!$C$2:$D$2699,2,FALSE),"Not Mapped")))))</f>
        <v>BLUE MOON</v>
      </c>
      <c r="S677" t="str">
        <f>IF($B677="","",IFERROR(VLOOKUP(VALUE($B677),'Customers Table (Enc)'!$A:$I,9,FALSE),"Not Found"))</f>
        <v>Bergen</v>
      </c>
      <c r="T677" t="str">
        <f t="shared" si="40"/>
        <v>BERGEN</v>
      </c>
      <c r="U677" t="str">
        <f t="shared" si="41"/>
        <v>BLUE MOON|BERGEN</v>
      </c>
      <c r="V677" t="str">
        <f>IF($B677="","",IF(R677="No Encompass Match","THEM",IF(R677="Not Mapped","Unable to Determine",IF(T677="SALES","Unable to Determine",IFERROR(INDEX('Master - US vs THEM'!$F:$F,MATCH(U677,'Master - US vs THEM'!$G:$G,0)),"No Territory Data")))))</f>
        <v>US</v>
      </c>
      <c r="W677" t="str">
        <f t="shared" si="42"/>
        <v>OK</v>
      </c>
      <c r="X677" t="str">
        <f t="shared" si="43"/>
        <v>US</v>
      </c>
    </row>
    <row r="678" spans="1:24" x14ac:dyDescent="0.2">
      <c r="A678">
        <v>677</v>
      </c>
      <c r="B678" t="s">
        <v>685</v>
      </c>
      <c r="C678" t="s">
        <v>686</v>
      </c>
      <c r="D678" t="s">
        <v>48</v>
      </c>
      <c r="E678" t="s">
        <v>687</v>
      </c>
      <c r="F678" t="s">
        <v>621</v>
      </c>
      <c r="G678" t="s">
        <v>688</v>
      </c>
      <c r="H678" t="s">
        <v>8</v>
      </c>
      <c r="I678" t="s">
        <v>85</v>
      </c>
      <c r="J678" t="s">
        <v>134</v>
      </c>
      <c r="K678" t="s">
        <v>135</v>
      </c>
      <c r="L678" t="s">
        <v>96</v>
      </c>
      <c r="M678">
        <v>1</v>
      </c>
      <c r="N678" t="s">
        <v>21</v>
      </c>
      <c r="O678" t="str">
        <f>IF($B678="","",IFERROR(IF(ISNUMBER(MATCH($K678,'Brand Family Territory (Enc)'!$A$2:$A$296,0)),$K678,""),""))</f>
        <v/>
      </c>
      <c r="P678" t="str">
        <f>IF($B678="","",IFERROR(INDEX('Brand Crosswalk'!$F$2:$F$200,MATCH($K678,'Brand Crosswalk'!$A$2:$A$200,0)),"Not in Crosswalk"))</f>
        <v>No Encompass Match</v>
      </c>
      <c r="Q678">
        <f>IF($B678="","",IFERROR(INDEX('Brand Crosswalk'!$C$2:$C$200,MATCH($K678,'Brand Crosswalk'!$A$2:$A$200,0)),""))</f>
        <v>0</v>
      </c>
      <c r="R678" t="str">
        <f>IF($B678="","",IF(O678&lt;&gt;"",O678,IF(P678="Mapped",Q678,IF(P678="No Encompass Match","No Encompass Match",IFERROR(VLOOKUP(IF($K678="",$J678,$K678),'Brands (Enc)'!$C$2:$D$2699,2,FALSE),"Not Mapped")))))</f>
        <v>No Encompass Match</v>
      </c>
      <c r="S678" t="str">
        <f>IF($B678="","",IFERROR(VLOOKUP(VALUE($B678),'Customers Table (Enc)'!$A:$I,9,FALSE),"Not Found"))</f>
        <v>Bergen</v>
      </c>
      <c r="T678" t="str">
        <f t="shared" si="40"/>
        <v>BERGEN</v>
      </c>
      <c r="U678" t="str">
        <f t="shared" si="41"/>
        <v>No Encompass Match|BERGEN</v>
      </c>
      <c r="V678" t="str">
        <f>IF($B678="","",IF(R678="No Encompass Match","THEM",IF(R678="Not Mapped","Unable to Determine",IF(T678="SALES","Unable to Determine",IFERROR(INDEX('Master - US vs THEM'!$F:$F,MATCH(U678,'Master - US vs THEM'!$G:$G,0)),"No Territory Data")))))</f>
        <v>THEM</v>
      </c>
      <c r="W678" t="str">
        <f t="shared" si="42"/>
        <v>OK</v>
      </c>
      <c r="X678" t="str">
        <f t="shared" si="43"/>
        <v>THEM</v>
      </c>
    </row>
    <row r="679" spans="1:24" x14ac:dyDescent="0.2">
      <c r="A679">
        <v>678</v>
      </c>
      <c r="B679" t="s">
        <v>685</v>
      </c>
      <c r="C679" t="s">
        <v>686</v>
      </c>
      <c r="D679" t="s">
        <v>48</v>
      </c>
      <c r="E679" t="s">
        <v>687</v>
      </c>
      <c r="F679" t="s">
        <v>621</v>
      </c>
      <c r="G679" t="s">
        <v>688</v>
      </c>
      <c r="H679" t="s">
        <v>8</v>
      </c>
      <c r="I679" t="s">
        <v>85</v>
      </c>
      <c r="J679" t="s">
        <v>227</v>
      </c>
      <c r="K679" t="s">
        <v>209</v>
      </c>
      <c r="L679" t="s">
        <v>210</v>
      </c>
      <c r="M679">
        <v>1</v>
      </c>
      <c r="N679" t="s">
        <v>875</v>
      </c>
      <c r="O679" t="str">
        <f>IF($B679="","",IFERROR(IF(ISNUMBER(MATCH($K679,'Brand Family Territory (Enc)'!$A$2:$A$296,0)),$K679,""),""))</f>
        <v/>
      </c>
      <c r="P679" t="str">
        <f>IF($B679="","",IFERROR(INDEX('Brand Crosswalk'!$F$2:$F$200,MATCH($K679,'Brand Crosswalk'!$A$2:$A$200,0)),"Not in Crosswalk"))</f>
        <v>Mapped</v>
      </c>
      <c r="Q679" t="str">
        <f>IF($B679="","",IFERROR(INDEX('Brand Crosswalk'!$C$2:$C$200,MATCH($K679,'Brand Crosswalk'!$A$2:$A$200,0)),""))</f>
        <v>Cape May</v>
      </c>
      <c r="R679" t="str">
        <f>IF($B679="","",IF(O679&lt;&gt;"",O679,IF(P679="Mapped",Q679,IF(P679="No Encompass Match","No Encompass Match",IFERROR(VLOOKUP(IF($K679="",$J679,$K679),'Brands (Enc)'!$C$2:$D$2699,2,FALSE),"Not Mapped")))))</f>
        <v>Cape May</v>
      </c>
      <c r="S679" t="str">
        <f>IF($B679="","",IFERROR(VLOOKUP(VALUE($B679),'Customers Table (Enc)'!$A:$I,9,FALSE),"Not Found"))</f>
        <v>Bergen</v>
      </c>
      <c r="T679" t="str">
        <f t="shared" si="40"/>
        <v>BERGEN</v>
      </c>
      <c r="U679" t="str">
        <f t="shared" si="41"/>
        <v>Cape May|BERGEN</v>
      </c>
      <c r="V679" t="str">
        <f>IF($B679="","",IF(R679="No Encompass Match","THEM",IF(R679="Not Mapped","Unable to Determine",IF(T679="SALES","Unable to Determine",IFERROR(INDEX('Master - US vs THEM'!$F:$F,MATCH(U679,'Master - US vs THEM'!$G:$G,0)),"No Territory Data")))))</f>
        <v>US</v>
      </c>
      <c r="W679" t="str">
        <f t="shared" si="42"/>
        <v>OK</v>
      </c>
      <c r="X679" t="str">
        <f t="shared" si="43"/>
        <v>US</v>
      </c>
    </row>
    <row r="680" spans="1:24" x14ac:dyDescent="0.2">
      <c r="A680">
        <v>679</v>
      </c>
      <c r="B680" t="s">
        <v>685</v>
      </c>
      <c r="C680" t="s">
        <v>686</v>
      </c>
      <c r="D680" t="s">
        <v>48</v>
      </c>
      <c r="E680" t="s">
        <v>687</v>
      </c>
      <c r="F680" t="s">
        <v>621</v>
      </c>
      <c r="G680" t="s">
        <v>688</v>
      </c>
      <c r="H680" t="s">
        <v>8</v>
      </c>
      <c r="I680" t="s">
        <v>85</v>
      </c>
      <c r="J680" t="s">
        <v>144</v>
      </c>
      <c r="K680" t="s">
        <v>145</v>
      </c>
      <c r="L680" t="s">
        <v>141</v>
      </c>
      <c r="M680">
        <v>1</v>
      </c>
      <c r="N680" t="s">
        <v>875</v>
      </c>
      <c r="O680" t="str">
        <f>IF($B680="","",IFERROR(IF(ISNUMBER(MATCH($K680,'Brand Family Territory (Enc)'!$A$2:$A$296,0)),$K680,""),""))</f>
        <v>COORS LIGHT</v>
      </c>
      <c r="P680" t="str">
        <f>IF($B680="","",IFERROR(INDEX('Brand Crosswalk'!$F$2:$F$200,MATCH($K680,'Brand Crosswalk'!$A$2:$A$200,0)),"Not in Crosswalk"))</f>
        <v>Not in Crosswalk</v>
      </c>
      <c r="Q680" t="str">
        <f>IF($B680="","",IFERROR(INDEX('Brand Crosswalk'!$C$2:$C$200,MATCH($K680,'Brand Crosswalk'!$A$2:$A$200,0)),""))</f>
        <v/>
      </c>
      <c r="R680" t="str">
        <f>IF($B680="","",IF(O680&lt;&gt;"",O680,IF(P680="Mapped",Q680,IF(P680="No Encompass Match","No Encompass Match",IFERROR(VLOOKUP(IF($K680="",$J680,$K680),'Brands (Enc)'!$C$2:$D$2699,2,FALSE),"Not Mapped")))))</f>
        <v>COORS LIGHT</v>
      </c>
      <c r="S680" t="str">
        <f>IF($B680="","",IFERROR(VLOOKUP(VALUE($B680),'Customers Table (Enc)'!$A:$I,9,FALSE),"Not Found"))</f>
        <v>Bergen</v>
      </c>
      <c r="T680" t="str">
        <f t="shared" si="40"/>
        <v>BERGEN</v>
      </c>
      <c r="U680" t="str">
        <f t="shared" si="41"/>
        <v>COORS LIGHT|BERGEN</v>
      </c>
      <c r="V680" t="str">
        <f>IF($B680="","",IF(R680="No Encompass Match","THEM",IF(R680="Not Mapped","Unable to Determine",IF(T680="SALES","Unable to Determine",IFERROR(INDEX('Master - US vs THEM'!$F:$F,MATCH(U680,'Master - US vs THEM'!$G:$G,0)),"No Territory Data")))))</f>
        <v>US</v>
      </c>
      <c r="W680" t="str">
        <f t="shared" si="42"/>
        <v>OK</v>
      </c>
      <c r="X680" t="str">
        <f t="shared" si="43"/>
        <v>US</v>
      </c>
    </row>
    <row r="681" spans="1:24" x14ac:dyDescent="0.2">
      <c r="A681">
        <v>680</v>
      </c>
      <c r="B681" t="s">
        <v>685</v>
      </c>
      <c r="C681" t="s">
        <v>686</v>
      </c>
      <c r="D681" t="s">
        <v>48</v>
      </c>
      <c r="E681" t="s">
        <v>687</v>
      </c>
      <c r="F681" t="s">
        <v>621</v>
      </c>
      <c r="G681" t="s">
        <v>688</v>
      </c>
      <c r="H681" t="s">
        <v>8</v>
      </c>
      <c r="I681" t="s">
        <v>85</v>
      </c>
      <c r="J681" t="s">
        <v>342</v>
      </c>
      <c r="K681" t="s">
        <v>343</v>
      </c>
      <c r="L681" t="s">
        <v>155</v>
      </c>
      <c r="M681">
        <v>1</v>
      </c>
      <c r="N681" t="s">
        <v>875</v>
      </c>
      <c r="O681" t="str">
        <f>IF($B681="","",IFERROR(IF(ISNUMBER(MATCH($K681,'Brand Family Territory (Enc)'!$A$2:$A$296,0)),$K681,""),""))</f>
        <v>ANGRY ORCHARD</v>
      </c>
      <c r="P681" t="str">
        <f>IF($B681="","",IFERROR(INDEX('Brand Crosswalk'!$F$2:$F$200,MATCH($K681,'Brand Crosswalk'!$A$2:$A$200,0)),"Not in Crosswalk"))</f>
        <v>Not in Crosswalk</v>
      </c>
      <c r="Q681" t="str">
        <f>IF($B681="","",IFERROR(INDEX('Brand Crosswalk'!$C$2:$C$200,MATCH($K681,'Brand Crosswalk'!$A$2:$A$200,0)),""))</f>
        <v/>
      </c>
      <c r="R681" t="str">
        <f>IF($B681="","",IF(O681&lt;&gt;"",O681,IF(P681="Mapped",Q681,IF(P681="No Encompass Match","No Encompass Match",IFERROR(VLOOKUP(IF($K681="",$J681,$K681),'Brands (Enc)'!$C$2:$D$2699,2,FALSE),"Not Mapped")))))</f>
        <v>ANGRY ORCHARD</v>
      </c>
      <c r="S681" t="str">
        <f>IF($B681="","",IFERROR(VLOOKUP(VALUE($B681),'Customers Table (Enc)'!$A:$I,9,FALSE),"Not Found"))</f>
        <v>Bergen</v>
      </c>
      <c r="T681" t="str">
        <f t="shared" si="40"/>
        <v>BERGEN</v>
      </c>
      <c r="U681" t="str">
        <f t="shared" si="41"/>
        <v>ANGRY ORCHARD|BERGEN</v>
      </c>
      <c r="V681" t="str">
        <f>IF($B681="","",IF(R681="No Encompass Match","THEM",IF(R681="Not Mapped","Unable to Determine",IF(T681="SALES","Unable to Determine",IFERROR(INDEX('Master - US vs THEM'!$F:$F,MATCH(U681,'Master - US vs THEM'!$G:$G,0)),"No Territory Data")))))</f>
        <v>US</v>
      </c>
      <c r="W681" t="str">
        <f t="shared" si="42"/>
        <v>OK</v>
      </c>
      <c r="X681" t="str">
        <f t="shared" si="43"/>
        <v>US</v>
      </c>
    </row>
    <row r="682" spans="1:24" x14ac:dyDescent="0.2">
      <c r="A682">
        <v>681</v>
      </c>
      <c r="B682" t="s">
        <v>685</v>
      </c>
      <c r="C682" t="s">
        <v>686</v>
      </c>
      <c r="D682" t="s">
        <v>48</v>
      </c>
      <c r="E682" t="s">
        <v>687</v>
      </c>
      <c r="F682" t="s">
        <v>621</v>
      </c>
      <c r="G682" t="s">
        <v>688</v>
      </c>
      <c r="H682" t="s">
        <v>8</v>
      </c>
      <c r="I682" t="s">
        <v>85</v>
      </c>
      <c r="J682" t="s">
        <v>463</v>
      </c>
      <c r="K682" t="s">
        <v>463</v>
      </c>
      <c r="L682" t="s">
        <v>155</v>
      </c>
      <c r="M682">
        <v>1</v>
      </c>
      <c r="N682" t="s">
        <v>875</v>
      </c>
      <c r="O682" t="str">
        <f>IF($B682="","",IFERROR(IF(ISNUMBER(MATCH($K682,'Brand Family Territory (Enc)'!$A$2:$A$296,0)),$K682,""),""))</f>
        <v>TWISTED TEA</v>
      </c>
      <c r="P682" t="str">
        <f>IF($B682="","",IFERROR(INDEX('Brand Crosswalk'!$F$2:$F$200,MATCH($K682,'Brand Crosswalk'!$A$2:$A$200,0)),"Not in Crosswalk"))</f>
        <v>Not in Crosswalk</v>
      </c>
      <c r="Q682" t="str">
        <f>IF($B682="","",IFERROR(INDEX('Brand Crosswalk'!$C$2:$C$200,MATCH($K682,'Brand Crosswalk'!$A$2:$A$200,0)),""))</f>
        <v/>
      </c>
      <c r="R682" t="str">
        <f>IF($B682="","",IF(O682&lt;&gt;"",O682,IF(P682="Mapped",Q682,IF(P682="No Encompass Match","No Encompass Match",IFERROR(VLOOKUP(IF($K682="",$J682,$K682),'Brands (Enc)'!$C$2:$D$2699,2,FALSE),"Not Mapped")))))</f>
        <v>TWISTED TEA</v>
      </c>
      <c r="S682" t="str">
        <f>IF($B682="","",IFERROR(VLOOKUP(VALUE($B682),'Customers Table (Enc)'!$A:$I,9,FALSE),"Not Found"))</f>
        <v>Bergen</v>
      </c>
      <c r="T682" t="str">
        <f t="shared" si="40"/>
        <v>BERGEN</v>
      </c>
      <c r="U682" t="str">
        <f t="shared" si="41"/>
        <v>TWISTED TEA|BERGEN</v>
      </c>
      <c r="V682" t="str">
        <f>IF($B682="","",IF(R682="No Encompass Match","THEM",IF(R682="Not Mapped","Unable to Determine",IF(T682="SALES","Unable to Determine",IFERROR(INDEX('Master - US vs THEM'!$F:$F,MATCH(U682,'Master - US vs THEM'!$G:$G,0)),"No Territory Data")))))</f>
        <v>US</v>
      </c>
      <c r="W682" t="str">
        <f t="shared" si="42"/>
        <v>OK</v>
      </c>
      <c r="X682" t="str">
        <f t="shared" si="43"/>
        <v>US</v>
      </c>
    </row>
    <row r="683" spans="1:24" x14ac:dyDescent="0.2">
      <c r="A683">
        <v>682</v>
      </c>
      <c r="B683" t="s">
        <v>1882</v>
      </c>
      <c r="C683" t="s">
        <v>1883</v>
      </c>
      <c r="D683" t="s">
        <v>48</v>
      </c>
      <c r="E683" t="s">
        <v>1884</v>
      </c>
      <c r="F683" t="s">
        <v>621</v>
      </c>
      <c r="G683" t="s">
        <v>1885</v>
      </c>
      <c r="H683" t="s">
        <v>8</v>
      </c>
      <c r="I683" t="s">
        <v>85</v>
      </c>
      <c r="J683" t="s">
        <v>144</v>
      </c>
      <c r="K683" t="s">
        <v>145</v>
      </c>
      <c r="L683" t="s">
        <v>141</v>
      </c>
      <c r="M683">
        <v>1</v>
      </c>
      <c r="N683" t="s">
        <v>875</v>
      </c>
      <c r="O683" t="str">
        <f>IF($B683="","",IFERROR(IF(ISNUMBER(MATCH($K683,'Brand Family Territory (Enc)'!$A$2:$A$296,0)),$K683,""),""))</f>
        <v>COORS LIGHT</v>
      </c>
      <c r="P683" t="str">
        <f>IF($B683="","",IFERROR(INDEX('Brand Crosswalk'!$F$2:$F$200,MATCH($K683,'Brand Crosswalk'!$A$2:$A$200,0)),"Not in Crosswalk"))</f>
        <v>Not in Crosswalk</v>
      </c>
      <c r="Q683" t="str">
        <f>IF($B683="","",IFERROR(INDEX('Brand Crosswalk'!$C$2:$C$200,MATCH($K683,'Brand Crosswalk'!$A$2:$A$200,0)),""))</f>
        <v/>
      </c>
      <c r="R683" t="str">
        <f>IF($B683="","",IF(O683&lt;&gt;"",O683,IF(P683="Mapped",Q683,IF(P683="No Encompass Match","No Encompass Match",IFERROR(VLOOKUP(IF($K683="",$J683,$K683),'Brands (Enc)'!$C$2:$D$2699,2,FALSE),"Not Mapped")))))</f>
        <v>COORS LIGHT</v>
      </c>
      <c r="S683" t="str">
        <f>IF($B683="","",IFERROR(VLOOKUP(VALUE($B683),'Customers Table (Enc)'!$A:$I,9,FALSE),"Not Found"))</f>
        <v>Bergen</v>
      </c>
      <c r="T683" t="str">
        <f t="shared" si="40"/>
        <v>BERGEN</v>
      </c>
      <c r="U683" t="str">
        <f t="shared" si="41"/>
        <v>COORS LIGHT|BERGEN</v>
      </c>
      <c r="V683" t="str">
        <f>IF($B683="","",IF(R683="No Encompass Match","THEM",IF(R683="Not Mapped","Unable to Determine",IF(T683="SALES","Unable to Determine",IFERROR(INDEX('Master - US vs THEM'!$F:$F,MATCH(U683,'Master - US vs THEM'!$G:$G,0)),"No Territory Data")))))</f>
        <v>US</v>
      </c>
      <c r="W683" t="str">
        <f t="shared" si="42"/>
        <v>OK</v>
      </c>
      <c r="X683" t="str">
        <f t="shared" si="43"/>
        <v>US</v>
      </c>
    </row>
    <row r="684" spans="1:24" x14ac:dyDescent="0.2">
      <c r="A684">
        <v>683</v>
      </c>
      <c r="B684" t="s">
        <v>1882</v>
      </c>
      <c r="C684" t="s">
        <v>1883</v>
      </c>
      <c r="D684" t="s">
        <v>48</v>
      </c>
      <c r="E684" t="s">
        <v>1884</v>
      </c>
      <c r="F684" t="s">
        <v>621</v>
      </c>
      <c r="G684" t="s">
        <v>1885</v>
      </c>
      <c r="H684" t="s">
        <v>8</v>
      </c>
      <c r="I684" t="s">
        <v>85</v>
      </c>
      <c r="J684" t="s">
        <v>535</v>
      </c>
      <c r="K684" t="s">
        <v>358</v>
      </c>
      <c r="L684" t="s">
        <v>155</v>
      </c>
      <c r="M684">
        <v>1</v>
      </c>
      <c r="N684" t="s">
        <v>875</v>
      </c>
      <c r="O684" t="str">
        <f>IF($B684="","",IFERROR(IF(ISNUMBER(MATCH($K684,'Brand Family Territory (Enc)'!$A$2:$A$296,0)),$K684,""),""))</f>
        <v/>
      </c>
      <c r="P684" t="str">
        <f>IF($B684="","",IFERROR(INDEX('Brand Crosswalk'!$F$2:$F$200,MATCH($K684,'Brand Crosswalk'!$A$2:$A$200,0)),"Not in Crosswalk"))</f>
        <v>Mapped</v>
      </c>
      <c r="Q684" t="str">
        <f>IF($B684="","",IFERROR(INDEX('Brand Crosswalk'!$C$2:$C$200,MATCH($K684,'Brand Crosswalk'!$A$2:$A$200,0)),""))</f>
        <v>Samuel Adams</v>
      </c>
      <c r="R684" t="str">
        <f>IF($B684="","",IF(O684&lt;&gt;"",O684,IF(P684="Mapped",Q684,IF(P684="No Encompass Match","No Encompass Match",IFERROR(VLOOKUP(IF($K684="",$J684,$K684),'Brands (Enc)'!$C$2:$D$2699,2,FALSE),"Not Mapped")))))</f>
        <v>Samuel Adams</v>
      </c>
      <c r="S684" t="str">
        <f>IF($B684="","",IFERROR(VLOOKUP(VALUE($B684),'Customers Table (Enc)'!$A:$I,9,FALSE),"Not Found"))</f>
        <v>Bergen</v>
      </c>
      <c r="T684" t="str">
        <f t="shared" si="40"/>
        <v>BERGEN</v>
      </c>
      <c r="U684" t="str">
        <f t="shared" si="41"/>
        <v>Samuel Adams|BERGEN</v>
      </c>
      <c r="V684" t="str">
        <f>IF($B684="","",IF(R684="No Encompass Match","THEM",IF(R684="Not Mapped","Unable to Determine",IF(T684="SALES","Unable to Determine",IFERROR(INDEX('Master - US vs THEM'!$F:$F,MATCH(U684,'Master - US vs THEM'!$G:$G,0)),"No Territory Data")))))</f>
        <v>US</v>
      </c>
      <c r="W684" t="str">
        <f t="shared" si="42"/>
        <v>OK</v>
      </c>
      <c r="X684" t="str">
        <f t="shared" si="43"/>
        <v>US</v>
      </c>
    </row>
    <row r="685" spans="1:24" x14ac:dyDescent="0.2">
      <c r="A685">
        <v>684</v>
      </c>
      <c r="B685" t="s">
        <v>1882</v>
      </c>
      <c r="C685" t="s">
        <v>1883</v>
      </c>
      <c r="D685" t="s">
        <v>48</v>
      </c>
      <c r="E685" t="s">
        <v>1884</v>
      </c>
      <c r="F685" t="s">
        <v>621</v>
      </c>
      <c r="G685" t="s">
        <v>1885</v>
      </c>
      <c r="H685" t="s">
        <v>8</v>
      </c>
      <c r="I685" t="s">
        <v>85</v>
      </c>
      <c r="J685" t="s">
        <v>44</v>
      </c>
      <c r="K685" t="s">
        <v>44</v>
      </c>
      <c r="L685" t="s">
        <v>45</v>
      </c>
      <c r="M685">
        <v>1</v>
      </c>
      <c r="N685" t="s">
        <v>875</v>
      </c>
      <c r="O685" t="str">
        <f>IF($B685="","",IFERROR(IF(ISNUMBER(MATCH($K685,'Brand Family Territory (Enc)'!$A$2:$A$296,0)),$K685,""),""))</f>
        <v/>
      </c>
      <c r="P685" t="str">
        <f>IF($B685="","",IFERROR(INDEX('Brand Crosswalk'!$F$2:$F$200,MATCH($K685,'Brand Crosswalk'!$A$2:$A$200,0)),"Not in Crosswalk"))</f>
        <v>Mapped</v>
      </c>
      <c r="Q685" t="str">
        <f>IF($B685="","",IFERROR(INDEX('Brand Crosswalk'!$C$2:$C$200,MATCH($K685,'Brand Crosswalk'!$A$2:$A$200,0)),""))</f>
        <v>Dg Yuengling Inc</v>
      </c>
      <c r="R685" t="str">
        <f>IF($B685="","",IF(O685&lt;&gt;"",O685,IF(P685="Mapped",Q685,IF(P685="No Encompass Match","No Encompass Match",IFERROR(VLOOKUP(IF($K685="",$J685,$K685),'Brands (Enc)'!$C$2:$D$2699,2,FALSE),"Not Mapped")))))</f>
        <v>Dg Yuengling Inc</v>
      </c>
      <c r="S685" t="str">
        <f>IF($B685="","",IFERROR(VLOOKUP(VALUE($B685),'Customers Table (Enc)'!$A:$I,9,FALSE),"Not Found"))</f>
        <v>Bergen</v>
      </c>
      <c r="T685" t="str">
        <f t="shared" si="40"/>
        <v>BERGEN</v>
      </c>
      <c r="U685" t="str">
        <f t="shared" si="41"/>
        <v>Dg Yuengling Inc|BERGEN</v>
      </c>
      <c r="V685" t="str">
        <f>IF($B685="","",IF(R685="No Encompass Match","THEM",IF(R685="Not Mapped","Unable to Determine",IF(T685="SALES","Unable to Determine",IFERROR(INDEX('Master - US vs THEM'!$F:$F,MATCH(U685,'Master - US vs THEM'!$G:$G,0)),"No Territory Data")))))</f>
        <v>US</v>
      </c>
      <c r="W685" t="str">
        <f t="shared" si="42"/>
        <v>OK</v>
      </c>
      <c r="X685" t="str">
        <f t="shared" si="43"/>
        <v>US</v>
      </c>
    </row>
    <row r="686" spans="1:24" x14ac:dyDescent="0.2">
      <c r="A686">
        <v>685</v>
      </c>
      <c r="B686" t="s">
        <v>1882</v>
      </c>
      <c r="C686" t="s">
        <v>1883</v>
      </c>
      <c r="D686" t="s">
        <v>48</v>
      </c>
      <c r="E686" t="s">
        <v>1884</v>
      </c>
      <c r="F686" t="s">
        <v>621</v>
      </c>
      <c r="G686" t="s">
        <v>1885</v>
      </c>
      <c r="H686" t="s">
        <v>8</v>
      </c>
      <c r="I686" t="s">
        <v>85</v>
      </c>
      <c r="J686" t="s">
        <v>165</v>
      </c>
      <c r="K686" t="s">
        <v>166</v>
      </c>
      <c r="L686" t="s">
        <v>141</v>
      </c>
      <c r="M686">
        <v>1</v>
      </c>
      <c r="N686" t="s">
        <v>875</v>
      </c>
      <c r="O686" t="str">
        <f>IF($B686="","",IFERROR(IF(ISNUMBER(MATCH($K686,'Brand Family Territory (Enc)'!$A$2:$A$296,0)),$K686,""),""))</f>
        <v>BLUE MOON</v>
      </c>
      <c r="P686" t="str">
        <f>IF($B686="","",IFERROR(INDEX('Brand Crosswalk'!$F$2:$F$200,MATCH($K686,'Brand Crosswalk'!$A$2:$A$200,0)),"Not in Crosswalk"))</f>
        <v>Not in Crosswalk</v>
      </c>
      <c r="Q686" t="str">
        <f>IF($B686="","",IFERROR(INDEX('Brand Crosswalk'!$C$2:$C$200,MATCH($K686,'Brand Crosswalk'!$A$2:$A$200,0)),""))</f>
        <v/>
      </c>
      <c r="R686" t="str">
        <f>IF($B686="","",IF(O686&lt;&gt;"",O686,IF(P686="Mapped",Q686,IF(P686="No Encompass Match","No Encompass Match",IFERROR(VLOOKUP(IF($K686="",$J686,$K686),'Brands (Enc)'!$C$2:$D$2699,2,FALSE),"Not Mapped")))))</f>
        <v>BLUE MOON</v>
      </c>
      <c r="S686" t="str">
        <f>IF($B686="","",IFERROR(VLOOKUP(VALUE($B686),'Customers Table (Enc)'!$A:$I,9,FALSE),"Not Found"))</f>
        <v>Bergen</v>
      </c>
      <c r="T686" t="str">
        <f t="shared" si="40"/>
        <v>BERGEN</v>
      </c>
      <c r="U686" t="str">
        <f t="shared" si="41"/>
        <v>BLUE MOON|BERGEN</v>
      </c>
      <c r="V686" t="str">
        <f>IF($B686="","",IF(R686="No Encompass Match","THEM",IF(R686="Not Mapped","Unable to Determine",IF(T686="SALES","Unable to Determine",IFERROR(INDEX('Master - US vs THEM'!$F:$F,MATCH(U686,'Master - US vs THEM'!$G:$G,0)),"No Territory Data")))))</f>
        <v>US</v>
      </c>
      <c r="W686" t="str">
        <f t="shared" si="42"/>
        <v>OK</v>
      </c>
      <c r="X686" t="str">
        <f t="shared" si="43"/>
        <v>US</v>
      </c>
    </row>
    <row r="687" spans="1:24" x14ac:dyDescent="0.2">
      <c r="A687">
        <v>686</v>
      </c>
      <c r="B687" t="s">
        <v>1878</v>
      </c>
      <c r="C687" t="s">
        <v>1879</v>
      </c>
      <c r="D687" t="s">
        <v>48</v>
      </c>
      <c r="E687" t="s">
        <v>1880</v>
      </c>
      <c r="F687" t="s">
        <v>621</v>
      </c>
      <c r="G687" t="s">
        <v>1881</v>
      </c>
      <c r="H687" t="s">
        <v>8</v>
      </c>
      <c r="I687" t="s">
        <v>85</v>
      </c>
      <c r="J687" t="s">
        <v>144</v>
      </c>
      <c r="K687" t="s">
        <v>145</v>
      </c>
      <c r="L687" t="s">
        <v>141</v>
      </c>
      <c r="M687">
        <v>1</v>
      </c>
      <c r="N687" t="s">
        <v>875</v>
      </c>
      <c r="O687" t="str">
        <f>IF($B687="","",IFERROR(IF(ISNUMBER(MATCH($K687,'Brand Family Territory (Enc)'!$A$2:$A$296,0)),$K687,""),""))</f>
        <v>COORS LIGHT</v>
      </c>
      <c r="P687" t="str">
        <f>IF($B687="","",IFERROR(INDEX('Brand Crosswalk'!$F$2:$F$200,MATCH($K687,'Brand Crosswalk'!$A$2:$A$200,0)),"Not in Crosswalk"))</f>
        <v>Not in Crosswalk</v>
      </c>
      <c r="Q687" t="str">
        <f>IF($B687="","",IFERROR(INDEX('Brand Crosswalk'!$C$2:$C$200,MATCH($K687,'Brand Crosswalk'!$A$2:$A$200,0)),""))</f>
        <v/>
      </c>
      <c r="R687" t="str">
        <f>IF($B687="","",IF(O687&lt;&gt;"",O687,IF(P687="Mapped",Q687,IF(P687="No Encompass Match","No Encompass Match",IFERROR(VLOOKUP(IF($K687="",$J687,$K687),'Brands (Enc)'!$C$2:$D$2699,2,FALSE),"Not Mapped")))))</f>
        <v>COORS LIGHT</v>
      </c>
      <c r="S687" t="str">
        <f>IF($B687="","",IFERROR(VLOOKUP(VALUE($B687),'Customers Table (Enc)'!$A:$I,9,FALSE),"Not Found"))</f>
        <v>Bergen</v>
      </c>
      <c r="T687" t="str">
        <f t="shared" si="40"/>
        <v>BERGEN</v>
      </c>
      <c r="U687" t="str">
        <f t="shared" si="41"/>
        <v>COORS LIGHT|BERGEN</v>
      </c>
      <c r="V687" t="str">
        <f>IF($B687="","",IF(R687="No Encompass Match","THEM",IF(R687="Not Mapped","Unable to Determine",IF(T687="SALES","Unable to Determine",IFERROR(INDEX('Master - US vs THEM'!$F:$F,MATCH(U687,'Master - US vs THEM'!$G:$G,0)),"No Territory Data")))))</f>
        <v>US</v>
      </c>
      <c r="W687" t="str">
        <f t="shared" si="42"/>
        <v>OK</v>
      </c>
      <c r="X687" t="str">
        <f t="shared" si="43"/>
        <v>US</v>
      </c>
    </row>
    <row r="688" spans="1:24" x14ac:dyDescent="0.2">
      <c r="A688">
        <v>687</v>
      </c>
      <c r="B688" t="s">
        <v>1878</v>
      </c>
      <c r="C688" t="s">
        <v>1879</v>
      </c>
      <c r="D688" t="s">
        <v>48</v>
      </c>
      <c r="E688" t="s">
        <v>1880</v>
      </c>
      <c r="F688" t="s">
        <v>621</v>
      </c>
      <c r="G688" t="s">
        <v>1881</v>
      </c>
      <c r="H688" t="s">
        <v>8</v>
      </c>
      <c r="I688" t="s">
        <v>85</v>
      </c>
      <c r="J688" t="s">
        <v>165</v>
      </c>
      <c r="K688" t="s">
        <v>166</v>
      </c>
      <c r="L688" t="s">
        <v>141</v>
      </c>
      <c r="M688">
        <v>1</v>
      </c>
      <c r="N688" t="s">
        <v>875</v>
      </c>
      <c r="O688" t="str">
        <f>IF($B688="","",IFERROR(IF(ISNUMBER(MATCH($K688,'Brand Family Territory (Enc)'!$A$2:$A$296,0)),$K688,""),""))</f>
        <v>BLUE MOON</v>
      </c>
      <c r="P688" t="str">
        <f>IF($B688="","",IFERROR(INDEX('Brand Crosswalk'!$F$2:$F$200,MATCH($K688,'Brand Crosswalk'!$A$2:$A$200,0)),"Not in Crosswalk"))</f>
        <v>Not in Crosswalk</v>
      </c>
      <c r="Q688" t="str">
        <f>IF($B688="","",IFERROR(INDEX('Brand Crosswalk'!$C$2:$C$200,MATCH($K688,'Brand Crosswalk'!$A$2:$A$200,0)),""))</f>
        <v/>
      </c>
      <c r="R688" t="str">
        <f>IF($B688="","",IF(O688&lt;&gt;"",O688,IF(P688="Mapped",Q688,IF(P688="No Encompass Match","No Encompass Match",IFERROR(VLOOKUP(IF($K688="",$J688,$K688),'Brands (Enc)'!$C$2:$D$2699,2,FALSE),"Not Mapped")))))</f>
        <v>BLUE MOON</v>
      </c>
      <c r="S688" t="str">
        <f>IF($B688="","",IFERROR(VLOOKUP(VALUE($B688),'Customers Table (Enc)'!$A:$I,9,FALSE),"Not Found"))</f>
        <v>Bergen</v>
      </c>
      <c r="T688" t="str">
        <f t="shared" si="40"/>
        <v>BERGEN</v>
      </c>
      <c r="U688" t="str">
        <f t="shared" si="41"/>
        <v>BLUE MOON|BERGEN</v>
      </c>
      <c r="V688" t="str">
        <f>IF($B688="","",IF(R688="No Encompass Match","THEM",IF(R688="Not Mapped","Unable to Determine",IF(T688="SALES","Unable to Determine",IFERROR(INDEX('Master - US vs THEM'!$F:$F,MATCH(U688,'Master - US vs THEM'!$G:$G,0)),"No Territory Data")))))</f>
        <v>US</v>
      </c>
      <c r="W688" t="str">
        <f t="shared" si="42"/>
        <v>OK</v>
      </c>
      <c r="X688" t="str">
        <f t="shared" si="43"/>
        <v>US</v>
      </c>
    </row>
    <row r="689" spans="1:24" x14ac:dyDescent="0.2">
      <c r="A689">
        <v>688</v>
      </c>
      <c r="B689" t="s">
        <v>1878</v>
      </c>
      <c r="C689" t="s">
        <v>1879</v>
      </c>
      <c r="D689" t="s">
        <v>48</v>
      </c>
      <c r="E689" t="s">
        <v>1880</v>
      </c>
      <c r="F689" t="s">
        <v>621</v>
      </c>
      <c r="G689" t="s">
        <v>1881</v>
      </c>
      <c r="H689" t="s">
        <v>8</v>
      </c>
      <c r="I689" t="s">
        <v>85</v>
      </c>
      <c r="J689" t="s">
        <v>44</v>
      </c>
      <c r="K689" t="s">
        <v>44</v>
      </c>
      <c r="L689" t="s">
        <v>45</v>
      </c>
      <c r="M689">
        <v>1</v>
      </c>
      <c r="N689" t="s">
        <v>875</v>
      </c>
      <c r="O689" t="str">
        <f>IF($B689="","",IFERROR(IF(ISNUMBER(MATCH($K689,'Brand Family Territory (Enc)'!$A$2:$A$296,0)),$K689,""),""))</f>
        <v/>
      </c>
      <c r="P689" t="str">
        <f>IF($B689="","",IFERROR(INDEX('Brand Crosswalk'!$F$2:$F$200,MATCH($K689,'Brand Crosswalk'!$A$2:$A$200,0)),"Not in Crosswalk"))</f>
        <v>Mapped</v>
      </c>
      <c r="Q689" t="str">
        <f>IF($B689="","",IFERROR(INDEX('Brand Crosswalk'!$C$2:$C$200,MATCH($K689,'Brand Crosswalk'!$A$2:$A$200,0)),""))</f>
        <v>Dg Yuengling Inc</v>
      </c>
      <c r="R689" t="str">
        <f>IF($B689="","",IF(O689&lt;&gt;"",O689,IF(P689="Mapped",Q689,IF(P689="No Encompass Match","No Encompass Match",IFERROR(VLOOKUP(IF($K689="",$J689,$K689),'Brands (Enc)'!$C$2:$D$2699,2,FALSE),"Not Mapped")))))</f>
        <v>Dg Yuengling Inc</v>
      </c>
      <c r="S689" t="str">
        <f>IF($B689="","",IFERROR(VLOOKUP(VALUE($B689),'Customers Table (Enc)'!$A:$I,9,FALSE),"Not Found"))</f>
        <v>Bergen</v>
      </c>
      <c r="T689" t="str">
        <f t="shared" si="40"/>
        <v>BERGEN</v>
      </c>
      <c r="U689" t="str">
        <f t="shared" si="41"/>
        <v>Dg Yuengling Inc|BERGEN</v>
      </c>
      <c r="V689" t="str">
        <f>IF($B689="","",IF(R689="No Encompass Match","THEM",IF(R689="Not Mapped","Unable to Determine",IF(T689="SALES","Unable to Determine",IFERROR(INDEX('Master - US vs THEM'!$F:$F,MATCH(U689,'Master - US vs THEM'!$G:$G,0)),"No Territory Data")))))</f>
        <v>US</v>
      </c>
      <c r="W689" t="str">
        <f t="shared" si="42"/>
        <v>OK</v>
      </c>
      <c r="X689" t="str">
        <f t="shared" si="43"/>
        <v>US</v>
      </c>
    </row>
    <row r="690" spans="1:24" x14ac:dyDescent="0.2">
      <c r="A690">
        <v>689</v>
      </c>
      <c r="B690" t="s">
        <v>1878</v>
      </c>
      <c r="C690" t="s">
        <v>1879</v>
      </c>
      <c r="D690" t="s">
        <v>48</v>
      </c>
      <c r="E690" t="s">
        <v>1880</v>
      </c>
      <c r="F690" t="s">
        <v>621</v>
      </c>
      <c r="G690" t="s">
        <v>1881</v>
      </c>
      <c r="H690" t="s">
        <v>8</v>
      </c>
      <c r="I690" t="s">
        <v>85</v>
      </c>
      <c r="J690" t="s">
        <v>294</v>
      </c>
      <c r="K690" t="s">
        <v>295</v>
      </c>
      <c r="L690" t="s">
        <v>215</v>
      </c>
      <c r="M690">
        <v>1</v>
      </c>
      <c r="N690" t="s">
        <v>875</v>
      </c>
      <c r="O690" t="str">
        <f>IF($B690="","",IFERROR(IF(ISNUMBER(MATCH($K690,'Brand Family Territory (Enc)'!$A$2:$A$296,0)),$K690,""),""))</f>
        <v/>
      </c>
      <c r="P690" t="str">
        <f>IF($B690="","",IFERROR(INDEX('Brand Crosswalk'!$F$2:$F$200,MATCH($K690,'Brand Crosswalk'!$A$2:$A$200,0)),"Not in Crosswalk"))</f>
        <v>Mapped</v>
      </c>
      <c r="Q690" t="str">
        <f>IF($B690="","",IFERROR(INDEX('Brand Crosswalk'!$C$2:$C$200,MATCH($K690,'Brand Crosswalk'!$A$2:$A$200,0)),""))</f>
        <v>New Belgium Brewing Company</v>
      </c>
      <c r="R690" t="str">
        <f>IF($B690="","",IF(O690&lt;&gt;"",O690,IF(P690="Mapped",Q690,IF(P690="No Encompass Match","No Encompass Match",IFERROR(VLOOKUP(IF($K690="",$J690,$K690),'Brands (Enc)'!$C$2:$D$2699,2,FALSE),"Not Mapped")))))</f>
        <v>New Belgium Brewing Company</v>
      </c>
      <c r="S690" t="str">
        <f>IF($B690="","",IFERROR(VLOOKUP(VALUE($B690),'Customers Table (Enc)'!$A:$I,9,FALSE),"Not Found"))</f>
        <v>Bergen</v>
      </c>
      <c r="T690" t="str">
        <f t="shared" si="40"/>
        <v>BERGEN</v>
      </c>
      <c r="U690" t="str">
        <f t="shared" si="41"/>
        <v>New Belgium Brewing Company|BERGEN</v>
      </c>
      <c r="V690" t="str">
        <f>IF($B690="","",IF(R690="No Encompass Match","THEM",IF(R690="Not Mapped","Unable to Determine",IF(T690="SALES","Unable to Determine",IFERROR(INDEX('Master - US vs THEM'!$F:$F,MATCH(U690,'Master - US vs THEM'!$G:$G,0)),"No Territory Data")))))</f>
        <v>US</v>
      </c>
      <c r="W690" t="str">
        <f t="shared" si="42"/>
        <v>OK</v>
      </c>
      <c r="X690" t="str">
        <f t="shared" si="43"/>
        <v>US</v>
      </c>
    </row>
    <row r="691" spans="1:24" x14ac:dyDescent="0.2">
      <c r="A691">
        <v>690</v>
      </c>
      <c r="B691" t="s">
        <v>1878</v>
      </c>
      <c r="C691" t="s">
        <v>1879</v>
      </c>
      <c r="D691" t="s">
        <v>48</v>
      </c>
      <c r="E691" t="s">
        <v>1880</v>
      </c>
      <c r="F691" t="s">
        <v>621</v>
      </c>
      <c r="G691" t="s">
        <v>1881</v>
      </c>
      <c r="H691" t="s">
        <v>8</v>
      </c>
      <c r="I691" t="s">
        <v>85</v>
      </c>
      <c r="J691" t="s">
        <v>1048</v>
      </c>
      <c r="K691" t="s">
        <v>1049</v>
      </c>
      <c r="L691" t="s">
        <v>442</v>
      </c>
      <c r="M691">
        <v>1</v>
      </c>
      <c r="N691" t="s">
        <v>875</v>
      </c>
      <c r="O691" t="str">
        <f>IF($B691="","",IFERROR(IF(ISNUMBER(MATCH($K691,'Brand Family Territory (Enc)'!$A$2:$A$296,0)),$K691,""),""))</f>
        <v/>
      </c>
      <c r="P691" t="str">
        <f>IF($B691="","",IFERROR(INDEX('Brand Crosswalk'!$F$2:$F$200,MATCH($K691,'Brand Crosswalk'!$A$2:$A$200,0)),"Not in Crosswalk"))</f>
        <v>Mapped</v>
      </c>
      <c r="Q691" t="str">
        <f>IF($B691="","",IFERROR(INDEX('Brand Crosswalk'!$C$2:$C$200,MATCH($K691,'Brand Crosswalk'!$A$2:$A$200,0)),""))</f>
        <v>Evil Genius</v>
      </c>
      <c r="R691" t="str">
        <f>IF($B691="","",IF(O691&lt;&gt;"",O691,IF(P691="Mapped",Q691,IF(P691="No Encompass Match","No Encompass Match",IFERROR(VLOOKUP(IF($K691="",$J691,$K691),'Brands (Enc)'!$C$2:$D$2699,2,FALSE),"Not Mapped")))))</f>
        <v>Evil Genius</v>
      </c>
      <c r="S691" t="str">
        <f>IF($B691="","",IFERROR(VLOOKUP(VALUE($B691),'Customers Table (Enc)'!$A:$I,9,FALSE),"Not Found"))</f>
        <v>Bergen</v>
      </c>
      <c r="T691" t="str">
        <f t="shared" si="40"/>
        <v>BERGEN</v>
      </c>
      <c r="U691" t="str">
        <f t="shared" si="41"/>
        <v>Evil Genius|BERGEN</v>
      </c>
      <c r="V691" t="str">
        <f>IF($B691="","",IF(R691="No Encompass Match","THEM",IF(R691="Not Mapped","Unable to Determine",IF(T691="SALES","Unable to Determine",IFERROR(INDEX('Master - US vs THEM'!$F:$F,MATCH(U691,'Master - US vs THEM'!$G:$G,0)),"No Territory Data")))))</f>
        <v>US</v>
      </c>
      <c r="W691" t="str">
        <f t="shared" si="42"/>
        <v>OK</v>
      </c>
      <c r="X691" t="str">
        <f t="shared" si="43"/>
        <v>US</v>
      </c>
    </row>
    <row r="692" spans="1:24" x14ac:dyDescent="0.2">
      <c r="A692">
        <v>691</v>
      </c>
      <c r="B692" t="s">
        <v>1874</v>
      </c>
      <c r="C692" t="s">
        <v>1875</v>
      </c>
      <c r="D692" t="s">
        <v>48</v>
      </c>
      <c r="E692" t="s">
        <v>1876</v>
      </c>
      <c r="F692" t="s">
        <v>1114</v>
      </c>
      <c r="G692" t="s">
        <v>1877</v>
      </c>
      <c r="H692" t="s">
        <v>8</v>
      </c>
      <c r="I692" t="s">
        <v>85</v>
      </c>
      <c r="J692" t="s">
        <v>338</v>
      </c>
      <c r="K692" t="s">
        <v>34</v>
      </c>
      <c r="L692" t="s">
        <v>34</v>
      </c>
      <c r="M692">
        <v>1</v>
      </c>
      <c r="N692" t="s">
        <v>875</v>
      </c>
      <c r="O692" t="str">
        <f>IF($B692="","",IFERROR(IF(ISNUMBER(MATCH($K692,'Brand Family Territory (Enc)'!$A$2:$A$296,0)),$K692,""),""))</f>
        <v/>
      </c>
      <c r="P692" t="str">
        <f>IF($B692="","",IFERROR(INDEX('Brand Crosswalk'!$F$2:$F$200,MATCH($K692,'Brand Crosswalk'!$A$2:$A$200,0)),"Not in Crosswalk"))</f>
        <v>Mapped</v>
      </c>
      <c r="Q692" t="str">
        <f>IF($B692="","",IFERROR(INDEX('Brand Crosswalk'!$C$2:$C$200,MATCH($K692,'Brand Crosswalk'!$A$2:$A$200,0)),""))</f>
        <v>Sierra Nevada</v>
      </c>
      <c r="R692" t="str">
        <f>IF($B692="","",IF(O692&lt;&gt;"",O692,IF(P692="Mapped",Q692,IF(P692="No Encompass Match","No Encompass Match",IFERROR(VLOOKUP(IF($K692="",$J692,$K692),'Brands (Enc)'!$C$2:$D$2699,2,FALSE),"Not Mapped")))))</f>
        <v>Sierra Nevada</v>
      </c>
      <c r="S692" t="str">
        <f>IF($B692="","",IFERROR(VLOOKUP(VALUE($B692),'Customers Table (Enc)'!$A:$I,9,FALSE),"Not Found"))</f>
        <v>Bergen</v>
      </c>
      <c r="T692" t="str">
        <f t="shared" si="40"/>
        <v>BERGEN</v>
      </c>
      <c r="U692" t="str">
        <f t="shared" si="41"/>
        <v>Sierra Nevada|BERGEN</v>
      </c>
      <c r="V692" t="str">
        <f>IF($B692="","",IF(R692="No Encompass Match","THEM",IF(R692="Not Mapped","Unable to Determine",IF(T692="SALES","Unable to Determine",IFERROR(INDEX('Master - US vs THEM'!$F:$F,MATCH(U692,'Master - US vs THEM'!$G:$G,0)),"No Territory Data")))))</f>
        <v>US</v>
      </c>
      <c r="W692" t="str">
        <f t="shared" si="42"/>
        <v>OK</v>
      </c>
      <c r="X692" t="str">
        <f t="shared" si="43"/>
        <v>US</v>
      </c>
    </row>
    <row r="693" spans="1:24" x14ac:dyDescent="0.2">
      <c r="A693">
        <v>692</v>
      </c>
      <c r="B693" t="s">
        <v>1874</v>
      </c>
      <c r="C693" t="s">
        <v>1875</v>
      </c>
      <c r="D693" t="s">
        <v>48</v>
      </c>
      <c r="E693" t="s">
        <v>1876</v>
      </c>
      <c r="F693" t="s">
        <v>1114</v>
      </c>
      <c r="G693" t="s">
        <v>1877</v>
      </c>
      <c r="H693" t="s">
        <v>8</v>
      </c>
      <c r="I693" t="s">
        <v>85</v>
      </c>
      <c r="J693" t="s">
        <v>144</v>
      </c>
      <c r="K693" t="s">
        <v>145</v>
      </c>
      <c r="L693" t="s">
        <v>141</v>
      </c>
      <c r="M693">
        <v>1</v>
      </c>
      <c r="N693" t="s">
        <v>875</v>
      </c>
      <c r="O693" t="str">
        <f>IF($B693="","",IFERROR(IF(ISNUMBER(MATCH($K693,'Brand Family Territory (Enc)'!$A$2:$A$296,0)),$K693,""),""))</f>
        <v>COORS LIGHT</v>
      </c>
      <c r="P693" t="str">
        <f>IF($B693="","",IFERROR(INDEX('Brand Crosswalk'!$F$2:$F$200,MATCH($K693,'Brand Crosswalk'!$A$2:$A$200,0)),"Not in Crosswalk"))</f>
        <v>Not in Crosswalk</v>
      </c>
      <c r="Q693" t="str">
        <f>IF($B693="","",IFERROR(INDEX('Brand Crosswalk'!$C$2:$C$200,MATCH($K693,'Brand Crosswalk'!$A$2:$A$200,0)),""))</f>
        <v/>
      </c>
      <c r="R693" t="str">
        <f>IF($B693="","",IF(O693&lt;&gt;"",O693,IF(P693="Mapped",Q693,IF(P693="No Encompass Match","No Encompass Match",IFERROR(VLOOKUP(IF($K693="",$J693,$K693),'Brands (Enc)'!$C$2:$D$2699,2,FALSE),"Not Mapped")))))</f>
        <v>COORS LIGHT</v>
      </c>
      <c r="S693" t="str">
        <f>IF($B693="","",IFERROR(VLOOKUP(VALUE($B693),'Customers Table (Enc)'!$A:$I,9,FALSE),"Not Found"))</f>
        <v>Bergen</v>
      </c>
      <c r="T693" t="str">
        <f t="shared" si="40"/>
        <v>BERGEN</v>
      </c>
      <c r="U693" t="str">
        <f t="shared" si="41"/>
        <v>COORS LIGHT|BERGEN</v>
      </c>
      <c r="V693" t="str">
        <f>IF($B693="","",IF(R693="No Encompass Match","THEM",IF(R693="Not Mapped","Unable to Determine",IF(T693="SALES","Unable to Determine",IFERROR(INDEX('Master - US vs THEM'!$F:$F,MATCH(U693,'Master - US vs THEM'!$G:$G,0)),"No Territory Data")))))</f>
        <v>US</v>
      </c>
      <c r="W693" t="str">
        <f t="shared" si="42"/>
        <v>OK</v>
      </c>
      <c r="X693" t="str">
        <f t="shared" si="43"/>
        <v>US</v>
      </c>
    </row>
    <row r="694" spans="1:24" x14ac:dyDescent="0.2">
      <c r="A694">
        <v>693</v>
      </c>
      <c r="B694" t="s">
        <v>1874</v>
      </c>
      <c r="C694" t="s">
        <v>1875</v>
      </c>
      <c r="D694" t="s">
        <v>48</v>
      </c>
      <c r="E694" t="s">
        <v>1876</v>
      </c>
      <c r="F694" t="s">
        <v>1114</v>
      </c>
      <c r="G694" t="s">
        <v>1877</v>
      </c>
      <c r="H694" t="s">
        <v>8</v>
      </c>
      <c r="I694" t="s">
        <v>85</v>
      </c>
      <c r="J694" t="s">
        <v>165</v>
      </c>
      <c r="K694" t="s">
        <v>166</v>
      </c>
      <c r="L694" t="s">
        <v>141</v>
      </c>
      <c r="M694">
        <v>1</v>
      </c>
      <c r="N694" t="s">
        <v>875</v>
      </c>
      <c r="O694" t="str">
        <f>IF($B694="","",IFERROR(IF(ISNUMBER(MATCH($K694,'Brand Family Territory (Enc)'!$A$2:$A$296,0)),$K694,""),""))</f>
        <v>BLUE MOON</v>
      </c>
      <c r="P694" t="str">
        <f>IF($B694="","",IFERROR(INDEX('Brand Crosswalk'!$F$2:$F$200,MATCH($K694,'Brand Crosswalk'!$A$2:$A$200,0)),"Not in Crosswalk"))</f>
        <v>Not in Crosswalk</v>
      </c>
      <c r="Q694" t="str">
        <f>IF($B694="","",IFERROR(INDEX('Brand Crosswalk'!$C$2:$C$200,MATCH($K694,'Brand Crosswalk'!$A$2:$A$200,0)),""))</f>
        <v/>
      </c>
      <c r="R694" t="str">
        <f>IF($B694="","",IF(O694&lt;&gt;"",O694,IF(P694="Mapped",Q694,IF(P694="No Encompass Match","No Encompass Match",IFERROR(VLOOKUP(IF($K694="",$J694,$K694),'Brands (Enc)'!$C$2:$D$2699,2,FALSE),"Not Mapped")))))</f>
        <v>BLUE MOON</v>
      </c>
      <c r="S694" t="str">
        <f>IF($B694="","",IFERROR(VLOOKUP(VALUE($B694),'Customers Table (Enc)'!$A:$I,9,FALSE),"Not Found"))</f>
        <v>Bergen</v>
      </c>
      <c r="T694" t="str">
        <f t="shared" si="40"/>
        <v>BERGEN</v>
      </c>
      <c r="U694" t="str">
        <f t="shared" si="41"/>
        <v>BLUE MOON|BERGEN</v>
      </c>
      <c r="V694" t="str">
        <f>IF($B694="","",IF(R694="No Encompass Match","THEM",IF(R694="Not Mapped","Unable to Determine",IF(T694="SALES","Unable to Determine",IFERROR(INDEX('Master - US vs THEM'!$F:$F,MATCH(U694,'Master - US vs THEM'!$G:$G,0)),"No Territory Data")))))</f>
        <v>US</v>
      </c>
      <c r="W694" t="str">
        <f t="shared" si="42"/>
        <v>OK</v>
      </c>
      <c r="X694" t="str">
        <f t="shared" si="43"/>
        <v>US</v>
      </c>
    </row>
    <row r="695" spans="1:24" x14ac:dyDescent="0.2">
      <c r="A695">
        <v>694</v>
      </c>
      <c r="B695" t="s">
        <v>1874</v>
      </c>
      <c r="C695" t="s">
        <v>1875</v>
      </c>
      <c r="D695" t="s">
        <v>48</v>
      </c>
      <c r="E695" t="s">
        <v>1876</v>
      </c>
      <c r="F695" t="s">
        <v>1114</v>
      </c>
      <c r="G695" t="s">
        <v>1877</v>
      </c>
      <c r="H695" t="s">
        <v>8</v>
      </c>
      <c r="I695" t="s">
        <v>85</v>
      </c>
      <c r="J695" t="s">
        <v>18</v>
      </c>
      <c r="K695" t="s">
        <v>19</v>
      </c>
      <c r="L695" t="s">
        <v>20</v>
      </c>
      <c r="M695">
        <v>1</v>
      </c>
      <c r="N695" t="s">
        <v>875</v>
      </c>
      <c r="O695" t="str">
        <f>IF($B695="","",IFERROR(IF(ISNUMBER(MATCH($K695,'Brand Family Territory (Enc)'!$A$2:$A$296,0)),$K695,""),""))</f>
        <v>DOS EQUIS</v>
      </c>
      <c r="P695" t="str">
        <f>IF($B695="","",IFERROR(INDEX('Brand Crosswalk'!$F$2:$F$200,MATCH($K695,'Brand Crosswalk'!$A$2:$A$200,0)),"Not in Crosswalk"))</f>
        <v>Not in Crosswalk</v>
      </c>
      <c r="Q695" t="str">
        <f>IF($B695="","",IFERROR(INDEX('Brand Crosswalk'!$C$2:$C$200,MATCH($K695,'Brand Crosswalk'!$A$2:$A$200,0)),""))</f>
        <v/>
      </c>
      <c r="R695" t="str">
        <f>IF($B695="","",IF(O695&lt;&gt;"",O695,IF(P695="Mapped",Q695,IF(P695="No Encompass Match","No Encompass Match",IFERROR(VLOOKUP(IF($K695="",$J695,$K695),'Brands (Enc)'!$C$2:$D$2699,2,FALSE),"Not Mapped")))))</f>
        <v>DOS EQUIS</v>
      </c>
      <c r="S695" t="str">
        <f>IF($B695="","",IFERROR(VLOOKUP(VALUE($B695),'Customers Table (Enc)'!$A:$I,9,FALSE),"Not Found"))</f>
        <v>Bergen</v>
      </c>
      <c r="T695" t="str">
        <f t="shared" si="40"/>
        <v>BERGEN</v>
      </c>
      <c r="U695" t="str">
        <f t="shared" si="41"/>
        <v>DOS EQUIS|BERGEN</v>
      </c>
      <c r="V695" t="str">
        <f>IF($B695="","",IF(R695="No Encompass Match","THEM",IF(R695="Not Mapped","Unable to Determine",IF(T695="SALES","Unable to Determine",IFERROR(INDEX('Master - US vs THEM'!$F:$F,MATCH(U695,'Master - US vs THEM'!$G:$G,0)),"No Territory Data")))))</f>
        <v>US</v>
      </c>
      <c r="W695" t="str">
        <f t="shared" si="42"/>
        <v>OK</v>
      </c>
      <c r="X695" t="str">
        <f t="shared" si="43"/>
        <v>US</v>
      </c>
    </row>
    <row r="696" spans="1:24" x14ac:dyDescent="0.2">
      <c r="A696">
        <v>695</v>
      </c>
      <c r="B696" t="s">
        <v>1874</v>
      </c>
      <c r="C696" t="s">
        <v>1875</v>
      </c>
      <c r="D696" t="s">
        <v>48</v>
      </c>
      <c r="E696" t="s">
        <v>1876</v>
      </c>
      <c r="F696" t="s">
        <v>1114</v>
      </c>
      <c r="G696" t="s">
        <v>1877</v>
      </c>
      <c r="H696" t="s">
        <v>8</v>
      </c>
      <c r="I696" t="s">
        <v>85</v>
      </c>
      <c r="J696" t="s">
        <v>181</v>
      </c>
      <c r="K696" t="s">
        <v>182</v>
      </c>
      <c r="L696" t="s">
        <v>24</v>
      </c>
      <c r="M696">
        <v>1</v>
      </c>
      <c r="N696" t="s">
        <v>875</v>
      </c>
      <c r="O696" t="str">
        <f>IF($B696="","",IFERROR(IF(ISNUMBER(MATCH($K696,'Brand Family Territory (Enc)'!$A$2:$A$296,0)),$K696,""),""))</f>
        <v/>
      </c>
      <c r="P696" t="str">
        <f>IF($B696="","",IFERROR(INDEX('Brand Crosswalk'!$F$2:$F$200,MATCH($K696,'Brand Crosswalk'!$A$2:$A$200,0)),"Not in Crosswalk"))</f>
        <v>Mapped</v>
      </c>
      <c r="Q696" t="str">
        <f>IF($B696="","",IFERROR(INDEX('Brand Crosswalk'!$C$2:$C$200,MATCH($K696,'Brand Crosswalk'!$A$2:$A$200,0)),""))</f>
        <v>Modelo Especial</v>
      </c>
      <c r="R696" t="str">
        <f>IF($B696="","",IF(O696&lt;&gt;"",O696,IF(P696="Mapped",Q696,IF(P696="No Encompass Match","No Encompass Match",IFERROR(VLOOKUP(IF($K696="",$J696,$K696),'Brands (Enc)'!$C$2:$D$2699,2,FALSE),"Not Mapped")))))</f>
        <v>Modelo Especial</v>
      </c>
      <c r="S696" t="str">
        <f>IF($B696="","",IFERROR(VLOOKUP(VALUE($B696),'Customers Table (Enc)'!$A:$I,9,FALSE),"Not Found"))</f>
        <v>Bergen</v>
      </c>
      <c r="T696" t="str">
        <f t="shared" si="40"/>
        <v>BERGEN</v>
      </c>
      <c r="U696" t="str">
        <f t="shared" si="41"/>
        <v>Modelo Especial|BERGEN</v>
      </c>
      <c r="V696" t="str">
        <f>IF($B696="","",IF(R696="No Encompass Match","THEM",IF(R696="Not Mapped","Unable to Determine",IF(T696="SALES","Unable to Determine",IFERROR(INDEX('Master - US vs THEM'!$F:$F,MATCH(U696,'Master - US vs THEM'!$G:$G,0)),"No Territory Data")))))</f>
        <v>US</v>
      </c>
      <c r="W696" t="str">
        <f t="shared" si="42"/>
        <v>OK</v>
      </c>
      <c r="X696" t="str">
        <f t="shared" si="43"/>
        <v>US</v>
      </c>
    </row>
    <row r="697" spans="1:24" x14ac:dyDescent="0.2">
      <c r="A697">
        <v>696</v>
      </c>
      <c r="B697" t="s">
        <v>1874</v>
      </c>
      <c r="C697" t="s">
        <v>1875</v>
      </c>
      <c r="D697" t="s">
        <v>48</v>
      </c>
      <c r="E697" t="s">
        <v>1876</v>
      </c>
      <c r="F697" t="s">
        <v>1114</v>
      </c>
      <c r="G697" t="s">
        <v>1877</v>
      </c>
      <c r="H697" t="s">
        <v>8</v>
      </c>
      <c r="I697" t="s">
        <v>85</v>
      </c>
      <c r="J697" t="s">
        <v>333</v>
      </c>
      <c r="K697" t="s">
        <v>168</v>
      </c>
      <c r="L697" t="s">
        <v>24</v>
      </c>
      <c r="M697">
        <v>1</v>
      </c>
      <c r="N697" t="s">
        <v>875</v>
      </c>
      <c r="O697" t="str">
        <f>IF($B697="","",IFERROR(IF(ISNUMBER(MATCH($K697,'Brand Family Territory (Enc)'!$A$2:$A$296,0)),$K697,""),""))</f>
        <v>MODELO ORO</v>
      </c>
      <c r="P697" t="str">
        <f>IF($B697="","",IFERROR(INDEX('Brand Crosswalk'!$F$2:$F$200,MATCH($K697,'Brand Crosswalk'!$A$2:$A$200,0)),"Not in Crosswalk"))</f>
        <v>Not in Crosswalk</v>
      </c>
      <c r="Q697" t="str">
        <f>IF($B697="","",IFERROR(INDEX('Brand Crosswalk'!$C$2:$C$200,MATCH($K697,'Brand Crosswalk'!$A$2:$A$200,0)),""))</f>
        <v/>
      </c>
      <c r="R697" t="str">
        <f>IF($B697="","",IF(O697&lt;&gt;"",O697,IF(P697="Mapped",Q697,IF(P697="No Encompass Match","No Encompass Match",IFERROR(VLOOKUP(IF($K697="",$J697,$K697),'Brands (Enc)'!$C$2:$D$2699,2,FALSE),"Not Mapped")))))</f>
        <v>MODELO ORO</v>
      </c>
      <c r="S697" t="str">
        <f>IF($B697="","",IFERROR(VLOOKUP(VALUE($B697),'Customers Table (Enc)'!$A:$I,9,FALSE),"Not Found"))</f>
        <v>Bergen</v>
      </c>
      <c r="T697" t="str">
        <f t="shared" si="40"/>
        <v>BERGEN</v>
      </c>
      <c r="U697" t="str">
        <f t="shared" si="41"/>
        <v>MODELO ORO|BERGEN</v>
      </c>
      <c r="V697" t="str">
        <f>IF($B697="","",IF(R697="No Encompass Match","THEM",IF(R697="Not Mapped","Unable to Determine",IF(T697="SALES","Unable to Determine",IFERROR(INDEX('Master - US vs THEM'!$F:$F,MATCH(U697,'Master - US vs THEM'!$G:$G,0)),"No Territory Data")))))</f>
        <v>US</v>
      </c>
      <c r="W697" t="str">
        <f t="shared" si="42"/>
        <v>OK</v>
      </c>
      <c r="X697" t="str">
        <f t="shared" si="43"/>
        <v>US</v>
      </c>
    </row>
    <row r="698" spans="1:24" x14ac:dyDescent="0.2">
      <c r="A698">
        <v>697</v>
      </c>
      <c r="B698" t="s">
        <v>1874</v>
      </c>
      <c r="C698" t="s">
        <v>1875</v>
      </c>
      <c r="D698" t="s">
        <v>48</v>
      </c>
      <c r="E698" t="s">
        <v>1876</v>
      </c>
      <c r="F698" t="s">
        <v>1114</v>
      </c>
      <c r="G698" t="s">
        <v>1877</v>
      </c>
      <c r="H698" t="s">
        <v>8</v>
      </c>
      <c r="I698" t="s">
        <v>85</v>
      </c>
      <c r="J698" t="s">
        <v>966</v>
      </c>
      <c r="K698" t="s">
        <v>61</v>
      </c>
      <c r="L698" t="s">
        <v>61</v>
      </c>
      <c r="M698">
        <v>1</v>
      </c>
      <c r="N698" t="s">
        <v>875</v>
      </c>
      <c r="O698" t="str">
        <f>IF($B698="","",IFERROR(IF(ISNUMBER(MATCH($K698,'Brand Family Territory (Enc)'!$A$2:$A$296,0)),$K698,""),""))</f>
        <v>SAPPORO</v>
      </c>
      <c r="P698" t="str">
        <f>IF($B698="","",IFERROR(INDEX('Brand Crosswalk'!$F$2:$F$200,MATCH($K698,'Brand Crosswalk'!$A$2:$A$200,0)),"Not in Crosswalk"))</f>
        <v>Not in Crosswalk</v>
      </c>
      <c r="Q698" t="str">
        <f>IF($B698="","",IFERROR(INDEX('Brand Crosswalk'!$C$2:$C$200,MATCH($K698,'Brand Crosswalk'!$A$2:$A$200,0)),""))</f>
        <v/>
      </c>
      <c r="R698" t="str">
        <f>IF($B698="","",IF(O698&lt;&gt;"",O698,IF(P698="Mapped",Q698,IF(P698="No Encompass Match","No Encompass Match",IFERROR(VLOOKUP(IF($K698="",$J698,$K698),'Brands (Enc)'!$C$2:$D$2699,2,FALSE),"Not Mapped")))))</f>
        <v>SAPPORO</v>
      </c>
      <c r="S698" t="str">
        <f>IF($B698="","",IFERROR(VLOOKUP(VALUE($B698),'Customers Table (Enc)'!$A:$I,9,FALSE),"Not Found"))</f>
        <v>Bergen</v>
      </c>
      <c r="T698" t="str">
        <f t="shared" si="40"/>
        <v>BERGEN</v>
      </c>
      <c r="U698" t="str">
        <f t="shared" si="41"/>
        <v>SAPPORO|BERGEN</v>
      </c>
      <c r="V698" t="str">
        <f>IF($B698="","",IF(R698="No Encompass Match","THEM",IF(R698="Not Mapped","Unable to Determine",IF(T698="SALES","Unable to Determine",IFERROR(INDEX('Master - US vs THEM'!$F:$F,MATCH(U698,'Master - US vs THEM'!$G:$G,0)),"No Territory Data")))))</f>
        <v>US</v>
      </c>
      <c r="W698" t="str">
        <f t="shared" si="42"/>
        <v>OK</v>
      </c>
      <c r="X698" t="str">
        <f t="shared" si="43"/>
        <v>US</v>
      </c>
    </row>
    <row r="699" spans="1:24" x14ac:dyDescent="0.2">
      <c r="A699">
        <v>698</v>
      </c>
      <c r="B699" t="s">
        <v>1874</v>
      </c>
      <c r="C699" t="s">
        <v>1875</v>
      </c>
      <c r="D699" t="s">
        <v>48</v>
      </c>
      <c r="E699" t="s">
        <v>1876</v>
      </c>
      <c r="F699" t="s">
        <v>1114</v>
      </c>
      <c r="G699" t="s">
        <v>1877</v>
      </c>
      <c r="H699" t="s">
        <v>8</v>
      </c>
      <c r="I699" t="s">
        <v>85</v>
      </c>
      <c r="J699" t="s">
        <v>156</v>
      </c>
      <c r="K699" t="s">
        <v>156</v>
      </c>
      <c r="L699" t="s">
        <v>24</v>
      </c>
      <c r="M699">
        <v>1</v>
      </c>
      <c r="N699" t="s">
        <v>875</v>
      </c>
      <c r="O699" t="str">
        <f>IF($B699="","",IFERROR(IF(ISNUMBER(MATCH($K699,'Brand Family Territory (Enc)'!$A$2:$A$296,0)),$K699,""),""))</f>
        <v>PACIFICO</v>
      </c>
      <c r="P699" t="str">
        <f>IF($B699="","",IFERROR(INDEX('Brand Crosswalk'!$F$2:$F$200,MATCH($K699,'Brand Crosswalk'!$A$2:$A$200,0)),"Not in Crosswalk"))</f>
        <v>Not in Crosswalk</v>
      </c>
      <c r="Q699" t="str">
        <f>IF($B699="","",IFERROR(INDEX('Brand Crosswalk'!$C$2:$C$200,MATCH($K699,'Brand Crosswalk'!$A$2:$A$200,0)),""))</f>
        <v/>
      </c>
      <c r="R699" t="str">
        <f>IF($B699="","",IF(O699&lt;&gt;"",O699,IF(P699="Mapped",Q699,IF(P699="No Encompass Match","No Encompass Match",IFERROR(VLOOKUP(IF($K699="",$J699,$K699),'Brands (Enc)'!$C$2:$D$2699,2,FALSE),"Not Mapped")))))</f>
        <v>PACIFICO</v>
      </c>
      <c r="S699" t="str">
        <f>IF($B699="","",IFERROR(VLOOKUP(VALUE($B699),'Customers Table (Enc)'!$A:$I,9,FALSE),"Not Found"))</f>
        <v>Bergen</v>
      </c>
      <c r="T699" t="str">
        <f t="shared" si="40"/>
        <v>BERGEN</v>
      </c>
      <c r="U699" t="str">
        <f t="shared" si="41"/>
        <v>PACIFICO|BERGEN</v>
      </c>
      <c r="V699" t="str">
        <f>IF($B699="","",IF(R699="No Encompass Match","THEM",IF(R699="Not Mapped","Unable to Determine",IF(T699="SALES","Unable to Determine",IFERROR(INDEX('Master - US vs THEM'!$F:$F,MATCH(U699,'Master - US vs THEM'!$G:$G,0)),"No Territory Data")))))</f>
        <v>US</v>
      </c>
      <c r="W699" t="str">
        <f t="shared" si="42"/>
        <v>OK</v>
      </c>
      <c r="X699" t="str">
        <f t="shared" si="43"/>
        <v>US</v>
      </c>
    </row>
    <row r="700" spans="1:24" x14ac:dyDescent="0.2">
      <c r="A700">
        <v>699</v>
      </c>
      <c r="B700" t="s">
        <v>1870</v>
      </c>
      <c r="C700" t="s">
        <v>1871</v>
      </c>
      <c r="D700" t="s">
        <v>48</v>
      </c>
      <c r="E700" t="s">
        <v>1872</v>
      </c>
      <c r="F700" t="s">
        <v>974</v>
      </c>
      <c r="G700" t="s">
        <v>1873</v>
      </c>
      <c r="H700" t="s">
        <v>8</v>
      </c>
      <c r="I700" t="s">
        <v>85</v>
      </c>
      <c r="J700" t="s">
        <v>144</v>
      </c>
      <c r="K700" t="s">
        <v>145</v>
      </c>
      <c r="L700" t="s">
        <v>141</v>
      </c>
      <c r="M700">
        <v>1</v>
      </c>
      <c r="N700" t="s">
        <v>875</v>
      </c>
      <c r="O700" t="str">
        <f>IF($B700="","",IFERROR(IF(ISNUMBER(MATCH($K700,'Brand Family Territory (Enc)'!$A$2:$A$296,0)),$K700,""),""))</f>
        <v>COORS LIGHT</v>
      </c>
      <c r="P700" t="str">
        <f>IF($B700="","",IFERROR(INDEX('Brand Crosswalk'!$F$2:$F$200,MATCH($K700,'Brand Crosswalk'!$A$2:$A$200,0)),"Not in Crosswalk"))</f>
        <v>Not in Crosswalk</v>
      </c>
      <c r="Q700" t="str">
        <f>IF($B700="","",IFERROR(INDEX('Brand Crosswalk'!$C$2:$C$200,MATCH($K700,'Brand Crosswalk'!$A$2:$A$200,0)),""))</f>
        <v/>
      </c>
      <c r="R700" t="str">
        <f>IF($B700="","",IF(O700&lt;&gt;"",O700,IF(P700="Mapped",Q700,IF(P700="No Encompass Match","No Encompass Match",IFERROR(VLOOKUP(IF($K700="",$J700,$K700),'Brands (Enc)'!$C$2:$D$2699,2,FALSE),"Not Mapped")))))</f>
        <v>COORS LIGHT</v>
      </c>
      <c r="S700" t="str">
        <f>IF($B700="","",IFERROR(VLOOKUP(VALUE($B700),'Customers Table (Enc)'!$A:$I,9,FALSE),"Not Found"))</f>
        <v>Bergen</v>
      </c>
      <c r="T700" t="str">
        <f t="shared" si="40"/>
        <v>BERGEN</v>
      </c>
      <c r="U700" t="str">
        <f t="shared" si="41"/>
        <v>COORS LIGHT|BERGEN</v>
      </c>
      <c r="V700" t="str">
        <f>IF($B700="","",IF(R700="No Encompass Match","THEM",IF(R700="Not Mapped","Unable to Determine",IF(T700="SALES","Unable to Determine",IFERROR(INDEX('Master - US vs THEM'!$F:$F,MATCH(U700,'Master - US vs THEM'!$G:$G,0)),"No Territory Data")))))</f>
        <v>US</v>
      </c>
      <c r="W700" t="str">
        <f t="shared" si="42"/>
        <v>OK</v>
      </c>
      <c r="X700" t="str">
        <f t="shared" si="43"/>
        <v>US</v>
      </c>
    </row>
    <row r="701" spans="1:24" x14ac:dyDescent="0.2">
      <c r="A701">
        <v>700</v>
      </c>
      <c r="B701" t="s">
        <v>1870</v>
      </c>
      <c r="C701" t="s">
        <v>1871</v>
      </c>
      <c r="D701" t="s">
        <v>48</v>
      </c>
      <c r="E701" t="s">
        <v>1872</v>
      </c>
      <c r="F701" t="s">
        <v>974</v>
      </c>
      <c r="G701" t="s">
        <v>1873</v>
      </c>
      <c r="H701" t="s">
        <v>8</v>
      </c>
      <c r="I701" t="s">
        <v>85</v>
      </c>
      <c r="J701" t="s">
        <v>44</v>
      </c>
      <c r="K701" t="s">
        <v>44</v>
      </c>
      <c r="L701" t="s">
        <v>45</v>
      </c>
      <c r="M701">
        <v>1</v>
      </c>
      <c r="N701" t="s">
        <v>875</v>
      </c>
      <c r="O701" t="str">
        <f>IF($B701="","",IFERROR(IF(ISNUMBER(MATCH($K701,'Brand Family Territory (Enc)'!$A$2:$A$296,0)),$K701,""),""))</f>
        <v/>
      </c>
      <c r="P701" t="str">
        <f>IF($B701="","",IFERROR(INDEX('Brand Crosswalk'!$F$2:$F$200,MATCH($K701,'Brand Crosswalk'!$A$2:$A$200,0)),"Not in Crosswalk"))</f>
        <v>Mapped</v>
      </c>
      <c r="Q701" t="str">
        <f>IF($B701="","",IFERROR(INDEX('Brand Crosswalk'!$C$2:$C$200,MATCH($K701,'Brand Crosswalk'!$A$2:$A$200,0)),""))</f>
        <v>Dg Yuengling Inc</v>
      </c>
      <c r="R701" t="str">
        <f>IF($B701="","",IF(O701&lt;&gt;"",O701,IF(P701="Mapped",Q701,IF(P701="No Encompass Match","No Encompass Match",IFERROR(VLOOKUP(IF($K701="",$J701,$K701),'Brands (Enc)'!$C$2:$D$2699,2,FALSE),"Not Mapped")))))</f>
        <v>Dg Yuengling Inc</v>
      </c>
      <c r="S701" t="str">
        <f>IF($B701="","",IFERROR(VLOOKUP(VALUE($B701),'Customers Table (Enc)'!$A:$I,9,FALSE),"Not Found"))</f>
        <v>Bergen</v>
      </c>
      <c r="T701" t="str">
        <f t="shared" si="40"/>
        <v>BERGEN</v>
      </c>
      <c r="U701" t="str">
        <f t="shared" si="41"/>
        <v>Dg Yuengling Inc|BERGEN</v>
      </c>
      <c r="V701" t="str">
        <f>IF($B701="","",IF(R701="No Encompass Match","THEM",IF(R701="Not Mapped","Unable to Determine",IF(T701="SALES","Unable to Determine",IFERROR(INDEX('Master - US vs THEM'!$F:$F,MATCH(U701,'Master - US vs THEM'!$G:$G,0)),"No Territory Data")))))</f>
        <v>US</v>
      </c>
      <c r="W701" t="str">
        <f t="shared" si="42"/>
        <v>OK</v>
      </c>
      <c r="X701" t="str">
        <f t="shared" si="43"/>
        <v>US</v>
      </c>
    </row>
    <row r="702" spans="1:24" x14ac:dyDescent="0.2">
      <c r="A702">
        <v>701</v>
      </c>
      <c r="B702" t="s">
        <v>1866</v>
      </c>
      <c r="C702" t="s">
        <v>1867</v>
      </c>
      <c r="D702" t="s">
        <v>81</v>
      </c>
      <c r="E702" t="s">
        <v>1868</v>
      </c>
      <c r="F702" t="s">
        <v>974</v>
      </c>
      <c r="G702" t="s">
        <v>1869</v>
      </c>
      <c r="H702" t="s">
        <v>8</v>
      </c>
      <c r="I702" t="s">
        <v>85</v>
      </c>
      <c r="J702" t="s">
        <v>22</v>
      </c>
      <c r="K702" t="s">
        <v>23</v>
      </c>
      <c r="L702" t="s">
        <v>24</v>
      </c>
      <c r="M702">
        <v>1</v>
      </c>
      <c r="N702" t="s">
        <v>875</v>
      </c>
      <c r="O702" t="str">
        <f>IF($B702="","",IFERROR(IF(ISNUMBER(MATCH($K702,'Brand Family Territory (Enc)'!$A$2:$A$296,0)),$K702,""),""))</f>
        <v/>
      </c>
      <c r="P702" t="str">
        <f>IF($B702="","",IFERROR(INDEX('Brand Crosswalk'!$F$2:$F$200,MATCH($K702,'Brand Crosswalk'!$A$2:$A$200,0)),"Not in Crosswalk"))</f>
        <v>Mapped</v>
      </c>
      <c r="Q702" t="str">
        <f>IF($B702="","",IFERROR(INDEX('Brand Crosswalk'!$C$2:$C$200,MATCH($K702,'Brand Crosswalk'!$A$2:$A$200,0)),""))</f>
        <v>Corona Extra</v>
      </c>
      <c r="R702" t="str">
        <f>IF($B702="","",IF(O702&lt;&gt;"",O702,IF(P702="Mapped",Q702,IF(P702="No Encompass Match","No Encompass Match",IFERROR(VLOOKUP(IF($K702="",$J702,$K702),'Brands (Enc)'!$C$2:$D$2699,2,FALSE),"Not Mapped")))))</f>
        <v>Corona Extra</v>
      </c>
      <c r="S702" t="str">
        <f>IF($B702="","",IFERROR(VLOOKUP(VALUE($B702),'Customers Table (Enc)'!$A:$I,9,FALSE),"Not Found"))</f>
        <v>Bergen</v>
      </c>
      <c r="T702" t="str">
        <f t="shared" si="40"/>
        <v>BERGEN</v>
      </c>
      <c r="U702" t="str">
        <f t="shared" si="41"/>
        <v>Corona Extra|BERGEN</v>
      </c>
      <c r="V702" t="str">
        <f>IF($B702="","",IF(R702="No Encompass Match","THEM",IF(R702="Not Mapped","Unable to Determine",IF(T702="SALES","Unable to Determine",IFERROR(INDEX('Master - US vs THEM'!$F:$F,MATCH(U702,'Master - US vs THEM'!$G:$G,0)),"No Territory Data")))))</f>
        <v>US</v>
      </c>
      <c r="W702" t="str">
        <f t="shared" si="42"/>
        <v>OK</v>
      </c>
      <c r="X702" t="str">
        <f t="shared" si="43"/>
        <v>US</v>
      </c>
    </row>
    <row r="703" spans="1:24" x14ac:dyDescent="0.2">
      <c r="A703">
        <v>702</v>
      </c>
      <c r="B703" t="s">
        <v>1866</v>
      </c>
      <c r="C703" t="s">
        <v>1867</v>
      </c>
      <c r="D703" t="s">
        <v>81</v>
      </c>
      <c r="E703" t="s">
        <v>1868</v>
      </c>
      <c r="F703" t="s">
        <v>974</v>
      </c>
      <c r="G703" t="s">
        <v>1869</v>
      </c>
      <c r="H703" t="s">
        <v>8</v>
      </c>
      <c r="I703" t="s">
        <v>85</v>
      </c>
      <c r="J703" t="s">
        <v>140</v>
      </c>
      <c r="K703" t="s">
        <v>140</v>
      </c>
      <c r="L703" t="s">
        <v>141</v>
      </c>
      <c r="M703">
        <v>1</v>
      </c>
      <c r="N703" t="s">
        <v>875</v>
      </c>
      <c r="O703" t="str">
        <f>IF($B703="","",IFERROR(IF(ISNUMBER(MATCH($K703,'Brand Family Territory (Enc)'!$A$2:$A$296,0)),$K703,""),""))</f>
        <v/>
      </c>
      <c r="P703" t="str">
        <f>IF($B703="","",IFERROR(INDEX('Brand Crosswalk'!$F$2:$F$200,MATCH($K703,'Brand Crosswalk'!$A$2:$A$200,0)),"Not in Crosswalk"))</f>
        <v>Mapped</v>
      </c>
      <c r="Q703" t="str">
        <f>IF($B703="","",IFERROR(INDEX('Brand Crosswalk'!$C$2:$C$200,MATCH($K703,'Brand Crosswalk'!$A$2:$A$200,0)),""))</f>
        <v>Peroni</v>
      </c>
      <c r="R703" t="str">
        <f>IF($B703="","",IF(O703&lt;&gt;"",O703,IF(P703="Mapped",Q703,IF(P703="No Encompass Match","No Encompass Match",IFERROR(VLOOKUP(IF($K703="",$J703,$K703),'Brands (Enc)'!$C$2:$D$2699,2,FALSE),"Not Mapped")))))</f>
        <v>Peroni</v>
      </c>
      <c r="S703" t="str">
        <f>IF($B703="","",IFERROR(VLOOKUP(VALUE($B703),'Customers Table (Enc)'!$A:$I,9,FALSE),"Not Found"))</f>
        <v>Bergen</v>
      </c>
      <c r="T703" t="str">
        <f t="shared" si="40"/>
        <v>BERGEN</v>
      </c>
      <c r="U703" t="str">
        <f t="shared" si="41"/>
        <v>Peroni|BERGEN</v>
      </c>
      <c r="V703" t="str">
        <f>IF($B703="","",IF(R703="No Encompass Match","THEM",IF(R703="Not Mapped","Unable to Determine",IF(T703="SALES","Unable to Determine",IFERROR(INDEX('Master - US vs THEM'!$F:$F,MATCH(U703,'Master - US vs THEM'!$G:$G,0)),"No Territory Data")))))</f>
        <v>US</v>
      </c>
      <c r="W703" t="str">
        <f t="shared" si="42"/>
        <v>OK</v>
      </c>
      <c r="X703" t="str">
        <f t="shared" si="43"/>
        <v>US</v>
      </c>
    </row>
    <row r="704" spans="1:24" x14ac:dyDescent="0.2">
      <c r="A704">
        <v>703</v>
      </c>
      <c r="B704" t="s">
        <v>1866</v>
      </c>
      <c r="C704" t="s">
        <v>1867</v>
      </c>
      <c r="D704" t="s">
        <v>81</v>
      </c>
      <c r="E704" t="s">
        <v>1868</v>
      </c>
      <c r="F704" t="s">
        <v>974</v>
      </c>
      <c r="G704" t="s">
        <v>1869</v>
      </c>
      <c r="H704" t="s">
        <v>8</v>
      </c>
      <c r="I704" t="s">
        <v>85</v>
      </c>
      <c r="J704" t="s">
        <v>142</v>
      </c>
      <c r="K704" t="s">
        <v>143</v>
      </c>
      <c r="L704" t="s">
        <v>141</v>
      </c>
      <c r="M704">
        <v>1</v>
      </c>
      <c r="N704" t="s">
        <v>875</v>
      </c>
      <c r="O704" t="str">
        <f>IF($B704="","",IFERROR(IF(ISNUMBER(MATCH($K704,'Brand Family Territory (Enc)'!$A$2:$A$296,0)),$K704,""),""))</f>
        <v/>
      </c>
      <c r="P704" t="str">
        <f>IF($B704="","",IFERROR(INDEX('Brand Crosswalk'!$F$2:$F$200,MATCH($K704,'Brand Crosswalk'!$A$2:$A$200,0)),"Not in Crosswalk"))</f>
        <v>Mapped</v>
      </c>
      <c r="Q704" t="str">
        <f>IF($B704="","",IFERROR(INDEX('Brand Crosswalk'!$C$2:$C$200,MATCH($K704,'Brand Crosswalk'!$A$2:$A$200,0)),""))</f>
        <v>Lite</v>
      </c>
      <c r="R704" t="str">
        <f>IF($B704="","",IF(O704&lt;&gt;"",O704,IF(P704="Mapped",Q704,IF(P704="No Encompass Match","No Encompass Match",IFERROR(VLOOKUP(IF($K704="",$J704,$K704),'Brands (Enc)'!$C$2:$D$2699,2,FALSE),"Not Mapped")))))</f>
        <v>Lite</v>
      </c>
      <c r="S704" t="str">
        <f>IF($B704="","",IFERROR(VLOOKUP(VALUE($B704),'Customers Table (Enc)'!$A:$I,9,FALSE),"Not Found"))</f>
        <v>Bergen</v>
      </c>
      <c r="T704" t="str">
        <f t="shared" si="40"/>
        <v>BERGEN</v>
      </c>
      <c r="U704" t="str">
        <f t="shared" si="41"/>
        <v>Lite|BERGEN</v>
      </c>
      <c r="V704" t="str">
        <f>IF($B704="","",IF(R704="No Encompass Match","THEM",IF(R704="Not Mapped","Unable to Determine",IF(T704="SALES","Unable to Determine",IFERROR(INDEX('Master - US vs THEM'!$F:$F,MATCH(U704,'Master - US vs THEM'!$G:$G,0)),"No Territory Data")))))</f>
        <v>US</v>
      </c>
      <c r="W704" t="str">
        <f t="shared" si="42"/>
        <v>OK</v>
      </c>
      <c r="X704" t="str">
        <f t="shared" si="43"/>
        <v>US</v>
      </c>
    </row>
    <row r="705" spans="1:24" x14ac:dyDescent="0.2">
      <c r="A705">
        <v>704</v>
      </c>
      <c r="B705" t="s">
        <v>1866</v>
      </c>
      <c r="C705" t="s">
        <v>1867</v>
      </c>
      <c r="D705" t="s">
        <v>81</v>
      </c>
      <c r="E705" t="s">
        <v>1868</v>
      </c>
      <c r="F705" t="s">
        <v>974</v>
      </c>
      <c r="G705" t="s">
        <v>1869</v>
      </c>
      <c r="H705" t="s">
        <v>8</v>
      </c>
      <c r="I705" t="s">
        <v>85</v>
      </c>
      <c r="J705" t="s">
        <v>165</v>
      </c>
      <c r="K705" t="s">
        <v>166</v>
      </c>
      <c r="L705" t="s">
        <v>141</v>
      </c>
      <c r="M705">
        <v>1</v>
      </c>
      <c r="N705" t="s">
        <v>875</v>
      </c>
      <c r="O705" t="str">
        <f>IF($B705="","",IFERROR(IF(ISNUMBER(MATCH($K705,'Brand Family Territory (Enc)'!$A$2:$A$296,0)),$K705,""),""))</f>
        <v>BLUE MOON</v>
      </c>
      <c r="P705" t="str">
        <f>IF($B705="","",IFERROR(INDEX('Brand Crosswalk'!$F$2:$F$200,MATCH($K705,'Brand Crosswalk'!$A$2:$A$200,0)),"Not in Crosswalk"))</f>
        <v>Not in Crosswalk</v>
      </c>
      <c r="Q705" t="str">
        <f>IF($B705="","",IFERROR(INDEX('Brand Crosswalk'!$C$2:$C$200,MATCH($K705,'Brand Crosswalk'!$A$2:$A$200,0)),""))</f>
        <v/>
      </c>
      <c r="R705" t="str">
        <f>IF($B705="","",IF(O705&lt;&gt;"",O705,IF(P705="Mapped",Q705,IF(P705="No Encompass Match","No Encompass Match",IFERROR(VLOOKUP(IF($K705="",$J705,$K705),'Brands (Enc)'!$C$2:$D$2699,2,FALSE),"Not Mapped")))))</f>
        <v>BLUE MOON</v>
      </c>
      <c r="S705" t="str">
        <f>IF($B705="","",IFERROR(VLOOKUP(VALUE($B705),'Customers Table (Enc)'!$A:$I,9,FALSE),"Not Found"))</f>
        <v>Bergen</v>
      </c>
      <c r="T705" t="str">
        <f t="shared" si="40"/>
        <v>BERGEN</v>
      </c>
      <c r="U705" t="str">
        <f t="shared" si="41"/>
        <v>BLUE MOON|BERGEN</v>
      </c>
      <c r="V705" t="str">
        <f>IF($B705="","",IF(R705="No Encompass Match","THEM",IF(R705="Not Mapped","Unable to Determine",IF(T705="SALES","Unable to Determine",IFERROR(INDEX('Master - US vs THEM'!$F:$F,MATCH(U705,'Master - US vs THEM'!$G:$G,0)),"No Territory Data")))))</f>
        <v>US</v>
      </c>
      <c r="W705" t="str">
        <f t="shared" si="42"/>
        <v>OK</v>
      </c>
      <c r="X705" t="str">
        <f t="shared" si="43"/>
        <v>US</v>
      </c>
    </row>
    <row r="706" spans="1:24" x14ac:dyDescent="0.2">
      <c r="A706">
        <v>705</v>
      </c>
      <c r="B706" t="s">
        <v>1866</v>
      </c>
      <c r="C706" t="s">
        <v>1867</v>
      </c>
      <c r="D706" t="s">
        <v>81</v>
      </c>
      <c r="E706" t="s">
        <v>1868</v>
      </c>
      <c r="F706" t="s">
        <v>974</v>
      </c>
      <c r="G706" t="s">
        <v>1869</v>
      </c>
      <c r="H706" t="s">
        <v>8</v>
      </c>
      <c r="I706" t="s">
        <v>85</v>
      </c>
      <c r="J706" t="s">
        <v>535</v>
      </c>
      <c r="K706" t="s">
        <v>358</v>
      </c>
      <c r="L706" t="s">
        <v>155</v>
      </c>
      <c r="M706">
        <v>1</v>
      </c>
      <c r="N706" t="s">
        <v>875</v>
      </c>
      <c r="O706" t="str">
        <f>IF($B706="","",IFERROR(IF(ISNUMBER(MATCH($K706,'Brand Family Territory (Enc)'!$A$2:$A$296,0)),$K706,""),""))</f>
        <v/>
      </c>
      <c r="P706" t="str">
        <f>IF($B706="","",IFERROR(INDEX('Brand Crosswalk'!$F$2:$F$200,MATCH($K706,'Brand Crosswalk'!$A$2:$A$200,0)),"Not in Crosswalk"))</f>
        <v>Mapped</v>
      </c>
      <c r="Q706" t="str">
        <f>IF($B706="","",IFERROR(INDEX('Brand Crosswalk'!$C$2:$C$200,MATCH($K706,'Brand Crosswalk'!$A$2:$A$200,0)),""))</f>
        <v>Samuel Adams</v>
      </c>
      <c r="R706" t="str">
        <f>IF($B706="","",IF(O706&lt;&gt;"",O706,IF(P706="Mapped",Q706,IF(P706="No Encompass Match","No Encompass Match",IFERROR(VLOOKUP(IF($K706="",$J706,$K706),'Brands (Enc)'!$C$2:$D$2699,2,FALSE),"Not Mapped")))))</f>
        <v>Samuel Adams</v>
      </c>
      <c r="S706" t="str">
        <f>IF($B706="","",IFERROR(VLOOKUP(VALUE($B706),'Customers Table (Enc)'!$A:$I,9,FALSE),"Not Found"))</f>
        <v>Bergen</v>
      </c>
      <c r="T706" t="str">
        <f t="shared" si="40"/>
        <v>BERGEN</v>
      </c>
      <c r="U706" t="str">
        <f t="shared" si="41"/>
        <v>Samuel Adams|BERGEN</v>
      </c>
      <c r="V706" t="str">
        <f>IF($B706="","",IF(R706="No Encompass Match","THEM",IF(R706="Not Mapped","Unable to Determine",IF(T706="SALES","Unable to Determine",IFERROR(INDEX('Master - US vs THEM'!$F:$F,MATCH(U706,'Master - US vs THEM'!$G:$G,0)),"No Territory Data")))))</f>
        <v>US</v>
      </c>
      <c r="W706" t="str">
        <f t="shared" si="42"/>
        <v>OK</v>
      </c>
      <c r="X706" t="str">
        <f t="shared" si="43"/>
        <v>US</v>
      </c>
    </row>
    <row r="707" spans="1:24" x14ac:dyDescent="0.2">
      <c r="A707">
        <v>706</v>
      </c>
      <c r="B707" t="s">
        <v>1866</v>
      </c>
      <c r="C707" t="s">
        <v>1867</v>
      </c>
      <c r="D707" t="s">
        <v>81</v>
      </c>
      <c r="E707" t="s">
        <v>1868</v>
      </c>
      <c r="F707" t="s">
        <v>974</v>
      </c>
      <c r="G707" t="s">
        <v>1869</v>
      </c>
      <c r="H707" t="s">
        <v>8</v>
      </c>
      <c r="I707" t="s">
        <v>85</v>
      </c>
      <c r="J707" t="s">
        <v>294</v>
      </c>
      <c r="K707" t="s">
        <v>295</v>
      </c>
      <c r="L707" t="s">
        <v>215</v>
      </c>
      <c r="M707">
        <v>1</v>
      </c>
      <c r="N707" t="s">
        <v>875</v>
      </c>
      <c r="O707" t="str">
        <f>IF($B707="","",IFERROR(IF(ISNUMBER(MATCH($K707,'Brand Family Territory (Enc)'!$A$2:$A$296,0)),$K707,""),""))</f>
        <v/>
      </c>
      <c r="P707" t="str">
        <f>IF($B707="","",IFERROR(INDEX('Brand Crosswalk'!$F$2:$F$200,MATCH($K707,'Brand Crosswalk'!$A$2:$A$200,0)),"Not in Crosswalk"))</f>
        <v>Mapped</v>
      </c>
      <c r="Q707" t="str">
        <f>IF($B707="","",IFERROR(INDEX('Brand Crosswalk'!$C$2:$C$200,MATCH($K707,'Brand Crosswalk'!$A$2:$A$200,0)),""))</f>
        <v>New Belgium Brewing Company</v>
      </c>
      <c r="R707" t="str">
        <f>IF($B707="","",IF(O707&lt;&gt;"",O707,IF(P707="Mapped",Q707,IF(P707="No Encompass Match","No Encompass Match",IFERROR(VLOOKUP(IF($K707="",$J707,$K707),'Brands (Enc)'!$C$2:$D$2699,2,FALSE),"Not Mapped")))))</f>
        <v>New Belgium Brewing Company</v>
      </c>
      <c r="S707" t="str">
        <f>IF($B707="","",IFERROR(VLOOKUP(VALUE($B707),'Customers Table (Enc)'!$A:$I,9,FALSE),"Not Found"))</f>
        <v>Bergen</v>
      </c>
      <c r="T707" t="str">
        <f t="shared" ref="T707:T770" si="44">IF($B707="","",IF($D707&lt;&gt;"SALES",$D707,IF(OR(S707="Default",S707="Not Found",S707="Morris"),"SALES",UPPER(S707))))</f>
        <v>BERGEN</v>
      </c>
      <c r="U707" t="str">
        <f t="shared" ref="U707:U770" si="45">IF($B707="","",R707&amp;"|"&amp;T707)</f>
        <v>New Belgium Brewing Company|BERGEN</v>
      </c>
      <c r="V707" t="str">
        <f>IF($B707="","",IF(R707="No Encompass Match","THEM",IF(R707="Not Mapped","Unable to Determine",IF(T707="SALES","Unable to Determine",IFERROR(INDEX('Master - US vs THEM'!$F:$F,MATCH(U707,'Master - US vs THEM'!$G:$G,0)),"No Territory Data")))))</f>
        <v>US</v>
      </c>
      <c r="W707" t="str">
        <f t="shared" ref="W707:W770" si="46">IF($B707="","",IF(OR(V707="Unable to Determine",V707="No Territory Data",V707="Ambiguous (Source Truncated)"),"Review",IF(V707&lt;&gt;$N707,"MISMATCH","OK")))</f>
        <v>OK</v>
      </c>
      <c r="X707" t="str">
        <f t="shared" ref="X707:X770" si="47">IF($B707="","",IF(OR(V707="US",V707="THEM"),V707,$N707))</f>
        <v>US</v>
      </c>
    </row>
    <row r="708" spans="1:24" x14ac:dyDescent="0.2">
      <c r="A708">
        <v>707</v>
      </c>
      <c r="B708" t="s">
        <v>681</v>
      </c>
      <c r="C708" t="s">
        <v>682</v>
      </c>
      <c r="D708" t="s">
        <v>81</v>
      </c>
      <c r="E708" t="s">
        <v>683</v>
      </c>
      <c r="F708" t="s">
        <v>679</v>
      </c>
      <c r="G708" t="s">
        <v>684</v>
      </c>
      <c r="H708" t="s">
        <v>8</v>
      </c>
      <c r="I708" t="s">
        <v>71</v>
      </c>
      <c r="J708" t="s">
        <v>142</v>
      </c>
      <c r="K708" t="s">
        <v>143</v>
      </c>
      <c r="L708" t="s">
        <v>141</v>
      </c>
      <c r="M708">
        <v>1</v>
      </c>
      <c r="N708" t="s">
        <v>875</v>
      </c>
      <c r="O708" t="str">
        <f>IF($B708="","",IFERROR(IF(ISNUMBER(MATCH($K708,'Brand Family Territory (Enc)'!$A$2:$A$296,0)),$K708,""),""))</f>
        <v/>
      </c>
      <c r="P708" t="str">
        <f>IF($B708="","",IFERROR(INDEX('Brand Crosswalk'!$F$2:$F$200,MATCH($K708,'Brand Crosswalk'!$A$2:$A$200,0)),"Not in Crosswalk"))</f>
        <v>Mapped</v>
      </c>
      <c r="Q708" t="str">
        <f>IF($B708="","",IFERROR(INDEX('Brand Crosswalk'!$C$2:$C$200,MATCH($K708,'Brand Crosswalk'!$A$2:$A$200,0)),""))</f>
        <v>Lite</v>
      </c>
      <c r="R708" t="str">
        <f>IF($B708="","",IF(O708&lt;&gt;"",O708,IF(P708="Mapped",Q708,IF(P708="No Encompass Match","No Encompass Match",IFERROR(VLOOKUP(IF($K708="",$J708,$K708),'Brands (Enc)'!$C$2:$D$2699,2,FALSE),"Not Mapped")))))</f>
        <v>Lite</v>
      </c>
      <c r="S708" t="str">
        <f>IF($B708="","",IFERROR(VLOOKUP(VALUE($B708),'Customers Table (Enc)'!$A:$I,9,FALSE),"Not Found"))</f>
        <v>Sussex</v>
      </c>
      <c r="T708" t="str">
        <f t="shared" si="44"/>
        <v>SUSSEX</v>
      </c>
      <c r="U708" t="str">
        <f t="shared" si="45"/>
        <v>Lite|SUSSEX</v>
      </c>
      <c r="V708" t="str">
        <f>IF($B708="","",IF(R708="No Encompass Match","THEM",IF(R708="Not Mapped","Unable to Determine",IF(T708="SALES","Unable to Determine",IFERROR(INDEX('Master - US vs THEM'!$F:$F,MATCH(U708,'Master - US vs THEM'!$G:$G,0)),"No Territory Data")))))</f>
        <v>US</v>
      </c>
      <c r="W708" t="str">
        <f t="shared" si="46"/>
        <v>OK</v>
      </c>
      <c r="X708" t="str">
        <f t="shared" si="47"/>
        <v>US</v>
      </c>
    </row>
    <row r="709" spans="1:24" x14ac:dyDescent="0.2">
      <c r="A709">
        <v>708</v>
      </c>
      <c r="B709" t="s">
        <v>681</v>
      </c>
      <c r="C709" t="s">
        <v>682</v>
      </c>
      <c r="D709" t="s">
        <v>81</v>
      </c>
      <c r="E709" t="s">
        <v>683</v>
      </c>
      <c r="F709" t="s">
        <v>679</v>
      </c>
      <c r="G709" t="s">
        <v>684</v>
      </c>
      <c r="H709" t="s">
        <v>8</v>
      </c>
      <c r="I709" t="s">
        <v>71</v>
      </c>
      <c r="J709" t="s">
        <v>44</v>
      </c>
      <c r="K709" t="s">
        <v>44</v>
      </c>
      <c r="L709" t="s">
        <v>45</v>
      </c>
      <c r="M709">
        <v>1</v>
      </c>
      <c r="N709" t="s">
        <v>21</v>
      </c>
      <c r="O709" t="str">
        <f>IF($B709="","",IFERROR(IF(ISNUMBER(MATCH($K709,'Brand Family Territory (Enc)'!$A$2:$A$296,0)),$K709,""),""))</f>
        <v/>
      </c>
      <c r="P709" t="str">
        <f>IF($B709="","",IFERROR(INDEX('Brand Crosswalk'!$F$2:$F$200,MATCH($K709,'Brand Crosswalk'!$A$2:$A$200,0)),"Not in Crosswalk"))</f>
        <v>Mapped</v>
      </c>
      <c r="Q709" t="str">
        <f>IF($B709="","",IFERROR(INDEX('Brand Crosswalk'!$C$2:$C$200,MATCH($K709,'Brand Crosswalk'!$A$2:$A$200,0)),""))</f>
        <v>Dg Yuengling Inc</v>
      </c>
      <c r="R709" t="str">
        <f>IF($B709="","",IF(O709&lt;&gt;"",O709,IF(P709="Mapped",Q709,IF(P709="No Encompass Match","No Encompass Match",IFERROR(VLOOKUP(IF($K709="",$J709,$K709),'Brands (Enc)'!$C$2:$D$2699,2,FALSE),"Not Mapped")))))</f>
        <v>Dg Yuengling Inc</v>
      </c>
      <c r="S709" t="str">
        <f>IF($B709="","",IFERROR(VLOOKUP(VALUE($B709),'Customers Table (Enc)'!$A:$I,9,FALSE),"Not Found"))</f>
        <v>Sussex</v>
      </c>
      <c r="T709" t="str">
        <f t="shared" si="44"/>
        <v>SUSSEX</v>
      </c>
      <c r="U709" t="str">
        <f t="shared" si="45"/>
        <v>Dg Yuengling Inc|SUSSEX</v>
      </c>
      <c r="V709" t="str">
        <f>IF($B709="","",IF(R709="No Encompass Match","THEM",IF(R709="Not Mapped","Unable to Determine",IF(T709="SALES","Unable to Determine",IFERROR(INDEX('Master - US vs THEM'!$F:$F,MATCH(U709,'Master - US vs THEM'!$G:$G,0)),"No Territory Data")))))</f>
        <v>US</v>
      </c>
      <c r="W709" t="str">
        <f t="shared" si="46"/>
        <v>MISMATCH</v>
      </c>
      <c r="X709" t="str">
        <f t="shared" si="47"/>
        <v>US</v>
      </c>
    </row>
    <row r="710" spans="1:24" x14ac:dyDescent="0.2">
      <c r="A710">
        <v>709</v>
      </c>
      <c r="B710" t="s">
        <v>681</v>
      </c>
      <c r="C710" t="s">
        <v>682</v>
      </c>
      <c r="D710" t="s">
        <v>81</v>
      </c>
      <c r="E710" t="s">
        <v>683</v>
      </c>
      <c r="F710" t="s">
        <v>679</v>
      </c>
      <c r="G710" t="s">
        <v>684</v>
      </c>
      <c r="H710" t="s">
        <v>8</v>
      </c>
      <c r="I710" t="s">
        <v>71</v>
      </c>
      <c r="J710" t="s">
        <v>609</v>
      </c>
      <c r="K710" t="s">
        <v>610</v>
      </c>
      <c r="L710" t="s">
        <v>468</v>
      </c>
      <c r="M710">
        <v>1</v>
      </c>
      <c r="N710" t="s">
        <v>21</v>
      </c>
      <c r="O710" t="str">
        <f>IF($B710="","",IFERROR(IF(ISNUMBER(MATCH($K710,'Brand Family Territory (Enc)'!$A$2:$A$296,0)),$K710,""),""))</f>
        <v/>
      </c>
      <c r="P710" t="str">
        <f>IF($B710="","",IFERROR(INDEX('Brand Crosswalk'!$F$2:$F$200,MATCH($K710,'Brand Crosswalk'!$A$2:$A$200,0)),"Not in Crosswalk"))</f>
        <v>Mapped</v>
      </c>
      <c r="Q710" t="str">
        <f>IF($B710="","",IFERROR(INDEX('Brand Crosswalk'!$C$2:$C$200,MATCH($K710,'Brand Crosswalk'!$A$2:$A$200,0)),""))</f>
        <v>Pabst Blue Ribbon</v>
      </c>
      <c r="R710" t="str">
        <f>IF($B710="","",IF(O710&lt;&gt;"",O710,IF(P710="Mapped",Q710,IF(P710="No Encompass Match","No Encompass Match",IFERROR(VLOOKUP(IF($K710="",$J710,$K710),'Brands (Enc)'!$C$2:$D$2699,2,FALSE),"Not Mapped")))))</f>
        <v>Pabst Blue Ribbon</v>
      </c>
      <c r="S710" t="str">
        <f>IF($B710="","",IFERROR(VLOOKUP(VALUE($B710),'Customers Table (Enc)'!$A:$I,9,FALSE),"Not Found"))</f>
        <v>Sussex</v>
      </c>
      <c r="T710" t="str">
        <f t="shared" si="44"/>
        <v>SUSSEX</v>
      </c>
      <c r="U710" t="str">
        <f t="shared" si="45"/>
        <v>Pabst Blue Ribbon|SUSSEX</v>
      </c>
      <c r="V710" t="str">
        <f>IF($B710="","",IF(R710="No Encompass Match","THEM",IF(R710="Not Mapped","Unable to Determine",IF(T710="SALES","Unable to Determine",IFERROR(INDEX('Master - US vs THEM'!$F:$F,MATCH(U710,'Master - US vs THEM'!$G:$G,0)),"No Territory Data")))))</f>
        <v>US</v>
      </c>
      <c r="W710" t="str">
        <f t="shared" si="46"/>
        <v>MISMATCH</v>
      </c>
      <c r="X710" t="str">
        <f t="shared" si="47"/>
        <v>US</v>
      </c>
    </row>
    <row r="711" spans="1:24" x14ac:dyDescent="0.2">
      <c r="A711">
        <v>710</v>
      </c>
      <c r="B711" t="s">
        <v>1862</v>
      </c>
      <c r="C711" t="s">
        <v>1863</v>
      </c>
      <c r="D711" t="s">
        <v>27</v>
      </c>
      <c r="E711" t="s">
        <v>1864</v>
      </c>
      <c r="F711" t="s">
        <v>679</v>
      </c>
      <c r="G711" t="s">
        <v>1865</v>
      </c>
      <c r="H711" t="s">
        <v>8</v>
      </c>
      <c r="I711" t="s">
        <v>71</v>
      </c>
      <c r="J711" t="s">
        <v>144</v>
      </c>
      <c r="K711" t="s">
        <v>145</v>
      </c>
      <c r="L711" t="s">
        <v>141</v>
      </c>
      <c r="M711">
        <v>1</v>
      </c>
      <c r="N711" t="s">
        <v>875</v>
      </c>
      <c r="O711" t="str">
        <f>IF($B711="","",IFERROR(IF(ISNUMBER(MATCH($K711,'Brand Family Territory (Enc)'!$A$2:$A$296,0)),$K711,""),""))</f>
        <v>COORS LIGHT</v>
      </c>
      <c r="P711" t="str">
        <f>IF($B711="","",IFERROR(INDEX('Brand Crosswalk'!$F$2:$F$200,MATCH($K711,'Brand Crosswalk'!$A$2:$A$200,0)),"Not in Crosswalk"))</f>
        <v>Not in Crosswalk</v>
      </c>
      <c r="Q711" t="str">
        <f>IF($B711="","",IFERROR(INDEX('Brand Crosswalk'!$C$2:$C$200,MATCH($K711,'Brand Crosswalk'!$A$2:$A$200,0)),""))</f>
        <v/>
      </c>
      <c r="R711" t="str">
        <f>IF($B711="","",IF(O711&lt;&gt;"",O711,IF(P711="Mapped",Q711,IF(P711="No Encompass Match","No Encompass Match",IFERROR(VLOOKUP(IF($K711="",$J711,$K711),'Brands (Enc)'!$C$2:$D$2699,2,FALSE),"Not Mapped")))))</f>
        <v>COORS LIGHT</v>
      </c>
      <c r="S711" t="str">
        <f>IF($B711="","",IFERROR(VLOOKUP(VALUE($B711),'Customers Table (Enc)'!$A:$I,9,FALSE),"Not Found"))</f>
        <v>Sussex</v>
      </c>
      <c r="T711" t="str">
        <f t="shared" si="44"/>
        <v>SUSSEX</v>
      </c>
      <c r="U711" t="str">
        <f t="shared" si="45"/>
        <v>COORS LIGHT|SUSSEX</v>
      </c>
      <c r="V711" t="str">
        <f>IF($B711="","",IF(R711="No Encompass Match","THEM",IF(R711="Not Mapped","Unable to Determine",IF(T711="SALES","Unable to Determine",IFERROR(INDEX('Master - US vs THEM'!$F:$F,MATCH(U711,'Master - US vs THEM'!$G:$G,0)),"No Territory Data")))))</f>
        <v>US</v>
      </c>
      <c r="W711" t="str">
        <f t="shared" si="46"/>
        <v>OK</v>
      </c>
      <c r="X711" t="str">
        <f t="shared" si="47"/>
        <v>US</v>
      </c>
    </row>
    <row r="712" spans="1:24" x14ac:dyDescent="0.2">
      <c r="A712">
        <v>711</v>
      </c>
      <c r="B712" t="s">
        <v>1862</v>
      </c>
      <c r="C712" t="s">
        <v>1863</v>
      </c>
      <c r="D712" t="s">
        <v>27</v>
      </c>
      <c r="E712" t="s">
        <v>1864</v>
      </c>
      <c r="F712" t="s">
        <v>679</v>
      </c>
      <c r="G712" t="s">
        <v>1865</v>
      </c>
      <c r="H712" t="s">
        <v>8</v>
      </c>
      <c r="I712" t="s">
        <v>71</v>
      </c>
      <c r="J712" t="s">
        <v>142</v>
      </c>
      <c r="K712" t="s">
        <v>143</v>
      </c>
      <c r="L712" t="s">
        <v>141</v>
      </c>
      <c r="M712">
        <v>1</v>
      </c>
      <c r="N712" t="s">
        <v>875</v>
      </c>
      <c r="O712" t="str">
        <f>IF($B712="","",IFERROR(IF(ISNUMBER(MATCH($K712,'Brand Family Territory (Enc)'!$A$2:$A$296,0)),$K712,""),""))</f>
        <v/>
      </c>
      <c r="P712" t="str">
        <f>IF($B712="","",IFERROR(INDEX('Brand Crosswalk'!$F$2:$F$200,MATCH($K712,'Brand Crosswalk'!$A$2:$A$200,0)),"Not in Crosswalk"))</f>
        <v>Mapped</v>
      </c>
      <c r="Q712" t="str">
        <f>IF($B712="","",IFERROR(INDEX('Brand Crosswalk'!$C$2:$C$200,MATCH($K712,'Brand Crosswalk'!$A$2:$A$200,0)),""))</f>
        <v>Lite</v>
      </c>
      <c r="R712" t="str">
        <f>IF($B712="","",IF(O712&lt;&gt;"",O712,IF(P712="Mapped",Q712,IF(P712="No Encompass Match","No Encompass Match",IFERROR(VLOOKUP(IF($K712="",$J712,$K712),'Brands (Enc)'!$C$2:$D$2699,2,FALSE),"Not Mapped")))))</f>
        <v>Lite</v>
      </c>
      <c r="S712" t="str">
        <f>IF($B712="","",IFERROR(VLOOKUP(VALUE($B712),'Customers Table (Enc)'!$A:$I,9,FALSE),"Not Found"))</f>
        <v>Sussex</v>
      </c>
      <c r="T712" t="str">
        <f t="shared" si="44"/>
        <v>SUSSEX</v>
      </c>
      <c r="U712" t="str">
        <f t="shared" si="45"/>
        <v>Lite|SUSSEX</v>
      </c>
      <c r="V712" t="str">
        <f>IF($B712="","",IF(R712="No Encompass Match","THEM",IF(R712="Not Mapped","Unable to Determine",IF(T712="SALES","Unable to Determine",IFERROR(INDEX('Master - US vs THEM'!$F:$F,MATCH(U712,'Master - US vs THEM'!$G:$G,0)),"No Territory Data")))))</f>
        <v>US</v>
      </c>
      <c r="W712" t="str">
        <f t="shared" si="46"/>
        <v>OK</v>
      </c>
      <c r="X712" t="str">
        <f t="shared" si="47"/>
        <v>US</v>
      </c>
    </row>
    <row r="713" spans="1:24" x14ac:dyDescent="0.2">
      <c r="A713">
        <v>712</v>
      </c>
      <c r="B713" t="s">
        <v>1862</v>
      </c>
      <c r="C713" t="s">
        <v>1863</v>
      </c>
      <c r="D713" t="s">
        <v>27</v>
      </c>
      <c r="E713" t="s">
        <v>1864</v>
      </c>
      <c r="F713" t="s">
        <v>679</v>
      </c>
      <c r="G713" t="s">
        <v>1865</v>
      </c>
      <c r="H713" t="s">
        <v>8</v>
      </c>
      <c r="I713" t="s">
        <v>71</v>
      </c>
      <c r="J713" t="s">
        <v>44</v>
      </c>
      <c r="K713" t="s">
        <v>44</v>
      </c>
      <c r="L713" t="s">
        <v>45</v>
      </c>
      <c r="M713">
        <v>1</v>
      </c>
      <c r="N713" t="s">
        <v>875</v>
      </c>
      <c r="O713" t="str">
        <f>IF($B713="","",IFERROR(IF(ISNUMBER(MATCH($K713,'Brand Family Territory (Enc)'!$A$2:$A$296,0)),$K713,""),""))</f>
        <v/>
      </c>
      <c r="P713" t="str">
        <f>IF($B713="","",IFERROR(INDEX('Brand Crosswalk'!$F$2:$F$200,MATCH($K713,'Brand Crosswalk'!$A$2:$A$200,0)),"Not in Crosswalk"))</f>
        <v>Mapped</v>
      </c>
      <c r="Q713" t="str">
        <f>IF($B713="","",IFERROR(INDEX('Brand Crosswalk'!$C$2:$C$200,MATCH($K713,'Brand Crosswalk'!$A$2:$A$200,0)),""))</f>
        <v>Dg Yuengling Inc</v>
      </c>
      <c r="R713" t="str">
        <f>IF($B713="","",IF(O713&lt;&gt;"",O713,IF(P713="Mapped",Q713,IF(P713="No Encompass Match","No Encompass Match",IFERROR(VLOOKUP(IF($K713="",$J713,$K713),'Brands (Enc)'!$C$2:$D$2699,2,FALSE),"Not Mapped")))))</f>
        <v>Dg Yuengling Inc</v>
      </c>
      <c r="S713" t="str">
        <f>IF($B713="","",IFERROR(VLOOKUP(VALUE($B713),'Customers Table (Enc)'!$A:$I,9,FALSE),"Not Found"))</f>
        <v>Sussex</v>
      </c>
      <c r="T713" t="str">
        <f t="shared" si="44"/>
        <v>SUSSEX</v>
      </c>
      <c r="U713" t="str">
        <f t="shared" si="45"/>
        <v>Dg Yuengling Inc|SUSSEX</v>
      </c>
      <c r="V713" t="str">
        <f>IF($B713="","",IF(R713="No Encompass Match","THEM",IF(R713="Not Mapped","Unable to Determine",IF(T713="SALES","Unable to Determine",IFERROR(INDEX('Master - US vs THEM'!$F:$F,MATCH(U713,'Master - US vs THEM'!$G:$G,0)),"No Territory Data")))))</f>
        <v>US</v>
      </c>
      <c r="W713" t="str">
        <f t="shared" si="46"/>
        <v>OK</v>
      </c>
      <c r="X713" t="str">
        <f t="shared" si="47"/>
        <v>US</v>
      </c>
    </row>
    <row r="714" spans="1:24" x14ac:dyDescent="0.2">
      <c r="A714">
        <v>713</v>
      </c>
      <c r="B714" t="s">
        <v>1862</v>
      </c>
      <c r="C714" t="s">
        <v>1863</v>
      </c>
      <c r="D714" t="s">
        <v>27</v>
      </c>
      <c r="E714" t="s">
        <v>1864</v>
      </c>
      <c r="F714" t="s">
        <v>679</v>
      </c>
      <c r="G714" t="s">
        <v>1865</v>
      </c>
      <c r="H714" t="s">
        <v>8</v>
      </c>
      <c r="I714" t="s">
        <v>71</v>
      </c>
      <c r="J714" t="s">
        <v>181</v>
      </c>
      <c r="K714" t="s">
        <v>182</v>
      </c>
      <c r="L714" t="s">
        <v>24</v>
      </c>
      <c r="M714">
        <v>1</v>
      </c>
      <c r="N714" t="s">
        <v>875</v>
      </c>
      <c r="O714" t="str">
        <f>IF($B714="","",IFERROR(IF(ISNUMBER(MATCH($K714,'Brand Family Territory (Enc)'!$A$2:$A$296,0)),$K714,""),""))</f>
        <v/>
      </c>
      <c r="P714" t="str">
        <f>IF($B714="","",IFERROR(INDEX('Brand Crosswalk'!$F$2:$F$200,MATCH($K714,'Brand Crosswalk'!$A$2:$A$200,0)),"Not in Crosswalk"))</f>
        <v>Mapped</v>
      </c>
      <c r="Q714" t="str">
        <f>IF($B714="","",IFERROR(INDEX('Brand Crosswalk'!$C$2:$C$200,MATCH($K714,'Brand Crosswalk'!$A$2:$A$200,0)),""))</f>
        <v>Modelo Especial</v>
      </c>
      <c r="R714" t="str">
        <f>IF($B714="","",IF(O714&lt;&gt;"",O714,IF(P714="Mapped",Q714,IF(P714="No Encompass Match","No Encompass Match",IFERROR(VLOOKUP(IF($K714="",$J714,$K714),'Brands (Enc)'!$C$2:$D$2699,2,FALSE),"Not Mapped")))))</f>
        <v>Modelo Especial</v>
      </c>
      <c r="S714" t="str">
        <f>IF($B714="","",IFERROR(VLOOKUP(VALUE($B714),'Customers Table (Enc)'!$A:$I,9,FALSE),"Not Found"))</f>
        <v>Sussex</v>
      </c>
      <c r="T714" t="str">
        <f t="shared" si="44"/>
        <v>SUSSEX</v>
      </c>
      <c r="U714" t="str">
        <f t="shared" si="45"/>
        <v>Modelo Especial|SUSSEX</v>
      </c>
      <c r="V714" t="str">
        <f>IF($B714="","",IF(R714="No Encompass Match","THEM",IF(R714="Not Mapped","Unable to Determine",IF(T714="SALES","Unable to Determine",IFERROR(INDEX('Master - US vs THEM'!$F:$F,MATCH(U714,'Master - US vs THEM'!$G:$G,0)),"No Territory Data")))))</f>
        <v>US</v>
      </c>
      <c r="W714" t="str">
        <f t="shared" si="46"/>
        <v>OK</v>
      </c>
      <c r="X714" t="str">
        <f t="shared" si="47"/>
        <v>US</v>
      </c>
    </row>
    <row r="715" spans="1:24" x14ac:dyDescent="0.2">
      <c r="A715">
        <v>714</v>
      </c>
      <c r="B715" t="s">
        <v>1862</v>
      </c>
      <c r="C715" t="s">
        <v>1863</v>
      </c>
      <c r="D715" t="s">
        <v>27</v>
      </c>
      <c r="E715" t="s">
        <v>1864</v>
      </c>
      <c r="F715" t="s">
        <v>679</v>
      </c>
      <c r="G715" t="s">
        <v>1865</v>
      </c>
      <c r="H715" t="s">
        <v>8</v>
      </c>
      <c r="I715" t="s">
        <v>71</v>
      </c>
      <c r="J715" t="s">
        <v>165</v>
      </c>
      <c r="K715" t="s">
        <v>166</v>
      </c>
      <c r="L715" t="s">
        <v>141</v>
      </c>
      <c r="M715">
        <v>1</v>
      </c>
      <c r="N715" t="s">
        <v>875</v>
      </c>
      <c r="O715" t="str">
        <f>IF($B715="","",IFERROR(IF(ISNUMBER(MATCH($K715,'Brand Family Territory (Enc)'!$A$2:$A$296,0)),$K715,""),""))</f>
        <v>BLUE MOON</v>
      </c>
      <c r="P715" t="str">
        <f>IF($B715="","",IFERROR(INDEX('Brand Crosswalk'!$F$2:$F$200,MATCH($K715,'Brand Crosswalk'!$A$2:$A$200,0)),"Not in Crosswalk"))</f>
        <v>Not in Crosswalk</v>
      </c>
      <c r="Q715" t="str">
        <f>IF($B715="","",IFERROR(INDEX('Brand Crosswalk'!$C$2:$C$200,MATCH($K715,'Brand Crosswalk'!$A$2:$A$200,0)),""))</f>
        <v/>
      </c>
      <c r="R715" t="str">
        <f>IF($B715="","",IF(O715&lt;&gt;"",O715,IF(P715="Mapped",Q715,IF(P715="No Encompass Match","No Encompass Match",IFERROR(VLOOKUP(IF($K715="",$J715,$K715),'Brands (Enc)'!$C$2:$D$2699,2,FALSE),"Not Mapped")))))</f>
        <v>BLUE MOON</v>
      </c>
      <c r="S715" t="str">
        <f>IF($B715="","",IFERROR(VLOOKUP(VALUE($B715),'Customers Table (Enc)'!$A:$I,9,FALSE),"Not Found"))</f>
        <v>Sussex</v>
      </c>
      <c r="T715" t="str">
        <f t="shared" si="44"/>
        <v>SUSSEX</v>
      </c>
      <c r="U715" t="str">
        <f t="shared" si="45"/>
        <v>BLUE MOON|SUSSEX</v>
      </c>
      <c r="V715" t="str">
        <f>IF($B715="","",IF(R715="No Encompass Match","THEM",IF(R715="Not Mapped","Unable to Determine",IF(T715="SALES","Unable to Determine",IFERROR(INDEX('Master - US vs THEM'!$F:$F,MATCH(U715,'Master - US vs THEM'!$G:$G,0)),"No Territory Data")))))</f>
        <v>US</v>
      </c>
      <c r="W715" t="str">
        <f t="shared" si="46"/>
        <v>OK</v>
      </c>
      <c r="X715" t="str">
        <f t="shared" si="47"/>
        <v>US</v>
      </c>
    </row>
    <row r="716" spans="1:24" x14ac:dyDescent="0.2">
      <c r="A716">
        <v>715</v>
      </c>
      <c r="B716" t="s">
        <v>1862</v>
      </c>
      <c r="C716" t="s">
        <v>1863</v>
      </c>
      <c r="D716" t="s">
        <v>27</v>
      </c>
      <c r="E716" t="s">
        <v>1864</v>
      </c>
      <c r="F716" t="s">
        <v>679</v>
      </c>
      <c r="G716" t="s">
        <v>1865</v>
      </c>
      <c r="H716" t="s">
        <v>8</v>
      </c>
      <c r="I716" t="s">
        <v>71</v>
      </c>
      <c r="J716" t="s">
        <v>535</v>
      </c>
      <c r="K716" t="s">
        <v>358</v>
      </c>
      <c r="L716" t="s">
        <v>155</v>
      </c>
      <c r="M716">
        <v>1</v>
      </c>
      <c r="N716" t="s">
        <v>875</v>
      </c>
      <c r="O716" t="str">
        <f>IF($B716="","",IFERROR(IF(ISNUMBER(MATCH($K716,'Brand Family Territory (Enc)'!$A$2:$A$296,0)),$K716,""),""))</f>
        <v/>
      </c>
      <c r="P716" t="str">
        <f>IF($B716="","",IFERROR(INDEX('Brand Crosswalk'!$F$2:$F$200,MATCH($K716,'Brand Crosswalk'!$A$2:$A$200,0)),"Not in Crosswalk"))</f>
        <v>Mapped</v>
      </c>
      <c r="Q716" t="str">
        <f>IF($B716="","",IFERROR(INDEX('Brand Crosswalk'!$C$2:$C$200,MATCH($K716,'Brand Crosswalk'!$A$2:$A$200,0)),""))</f>
        <v>Samuel Adams</v>
      </c>
      <c r="R716" t="str">
        <f>IF($B716="","",IF(O716&lt;&gt;"",O716,IF(P716="Mapped",Q716,IF(P716="No Encompass Match","No Encompass Match",IFERROR(VLOOKUP(IF($K716="",$J716,$K716),'Brands (Enc)'!$C$2:$D$2699,2,FALSE),"Not Mapped")))))</f>
        <v>Samuel Adams</v>
      </c>
      <c r="S716" t="str">
        <f>IF($B716="","",IFERROR(VLOOKUP(VALUE($B716),'Customers Table (Enc)'!$A:$I,9,FALSE),"Not Found"))</f>
        <v>Sussex</v>
      </c>
      <c r="T716" t="str">
        <f t="shared" si="44"/>
        <v>SUSSEX</v>
      </c>
      <c r="U716" t="str">
        <f t="shared" si="45"/>
        <v>Samuel Adams|SUSSEX</v>
      </c>
      <c r="V716" t="str">
        <f>IF($B716="","",IF(R716="No Encompass Match","THEM",IF(R716="Not Mapped","Unable to Determine",IF(T716="SALES","Unable to Determine",IFERROR(INDEX('Master - US vs THEM'!$F:$F,MATCH(U716,'Master - US vs THEM'!$G:$G,0)),"No Territory Data")))))</f>
        <v>US</v>
      </c>
      <c r="W716" t="str">
        <f t="shared" si="46"/>
        <v>OK</v>
      </c>
      <c r="X716" t="str">
        <f t="shared" si="47"/>
        <v>US</v>
      </c>
    </row>
    <row r="717" spans="1:24" x14ac:dyDescent="0.2">
      <c r="A717">
        <v>716</v>
      </c>
      <c r="B717" t="s">
        <v>1862</v>
      </c>
      <c r="C717" t="s">
        <v>1863</v>
      </c>
      <c r="D717" t="s">
        <v>27</v>
      </c>
      <c r="E717" t="s">
        <v>1864</v>
      </c>
      <c r="F717" t="s">
        <v>679</v>
      </c>
      <c r="G717" t="s">
        <v>1865</v>
      </c>
      <c r="H717" t="s">
        <v>8</v>
      </c>
      <c r="I717" t="s">
        <v>71</v>
      </c>
      <c r="J717" t="s">
        <v>235</v>
      </c>
      <c r="K717" t="s">
        <v>236</v>
      </c>
      <c r="L717" t="s">
        <v>141</v>
      </c>
      <c r="M717">
        <v>1</v>
      </c>
      <c r="N717" t="s">
        <v>875</v>
      </c>
      <c r="O717" t="str">
        <f>IF($B717="","",IFERROR(IF(ISNUMBER(MATCH($K717,'Brand Family Territory (Enc)'!$A$2:$A$296,0)),$K717,""),""))</f>
        <v/>
      </c>
      <c r="P717" t="str">
        <f>IF($B717="","",IFERROR(INDEX('Brand Crosswalk'!$F$2:$F$200,MATCH($K717,'Brand Crosswalk'!$A$2:$A$200,0)),"Not in Crosswalk"))</f>
        <v>Mapped</v>
      </c>
      <c r="Q717" t="str">
        <f>IF($B717="","",IFERROR(INDEX('Brand Crosswalk'!$C$2:$C$200,MATCH($K717,'Brand Crosswalk'!$A$2:$A$200,0)),""))</f>
        <v>Leinenkugel</v>
      </c>
      <c r="R717" t="str">
        <f>IF($B717="","",IF(O717&lt;&gt;"",O717,IF(P717="Mapped",Q717,IF(P717="No Encompass Match","No Encompass Match",IFERROR(VLOOKUP(IF($K717="",$J717,$K717),'Brands (Enc)'!$C$2:$D$2699,2,FALSE),"Not Mapped")))))</f>
        <v>Leinenkugel</v>
      </c>
      <c r="S717" t="str">
        <f>IF($B717="","",IFERROR(VLOOKUP(VALUE($B717),'Customers Table (Enc)'!$A:$I,9,FALSE),"Not Found"))</f>
        <v>Sussex</v>
      </c>
      <c r="T717" t="str">
        <f t="shared" si="44"/>
        <v>SUSSEX</v>
      </c>
      <c r="U717" t="str">
        <f t="shared" si="45"/>
        <v>Leinenkugel|SUSSEX</v>
      </c>
      <c r="V717" t="str">
        <f>IF($B717="","",IF(R717="No Encompass Match","THEM",IF(R717="Not Mapped","Unable to Determine",IF(T717="SALES","Unable to Determine",IFERROR(INDEX('Master - US vs THEM'!$F:$F,MATCH(U717,'Master - US vs THEM'!$G:$G,0)),"No Territory Data")))))</f>
        <v>US</v>
      </c>
      <c r="W717" t="str">
        <f t="shared" si="46"/>
        <v>OK</v>
      </c>
      <c r="X717" t="str">
        <f t="shared" si="47"/>
        <v>US</v>
      </c>
    </row>
    <row r="718" spans="1:24" x14ac:dyDescent="0.2">
      <c r="A718">
        <v>717</v>
      </c>
      <c r="B718" t="s">
        <v>1862</v>
      </c>
      <c r="C718" t="s">
        <v>1863</v>
      </c>
      <c r="D718" t="s">
        <v>27</v>
      </c>
      <c r="E718" t="s">
        <v>1864</v>
      </c>
      <c r="F718" t="s">
        <v>679</v>
      </c>
      <c r="G718" t="s">
        <v>1865</v>
      </c>
      <c r="H718" t="s">
        <v>8</v>
      </c>
      <c r="I718" t="s">
        <v>71</v>
      </c>
      <c r="J718" t="s">
        <v>338</v>
      </c>
      <c r="K718" t="s">
        <v>34</v>
      </c>
      <c r="L718" t="s">
        <v>34</v>
      </c>
      <c r="M718">
        <v>1</v>
      </c>
      <c r="N718" t="s">
        <v>875</v>
      </c>
      <c r="O718" t="str">
        <f>IF($B718="","",IFERROR(IF(ISNUMBER(MATCH($K718,'Brand Family Territory (Enc)'!$A$2:$A$296,0)),$K718,""),""))</f>
        <v/>
      </c>
      <c r="P718" t="str">
        <f>IF($B718="","",IFERROR(INDEX('Brand Crosswalk'!$F$2:$F$200,MATCH($K718,'Brand Crosswalk'!$A$2:$A$200,0)),"Not in Crosswalk"))</f>
        <v>Mapped</v>
      </c>
      <c r="Q718" t="str">
        <f>IF($B718="","",IFERROR(INDEX('Brand Crosswalk'!$C$2:$C$200,MATCH($K718,'Brand Crosswalk'!$A$2:$A$200,0)),""))</f>
        <v>Sierra Nevada</v>
      </c>
      <c r="R718" t="str">
        <f>IF($B718="","",IF(O718&lt;&gt;"",O718,IF(P718="Mapped",Q718,IF(P718="No Encompass Match","No Encompass Match",IFERROR(VLOOKUP(IF($K718="",$J718,$K718),'Brands (Enc)'!$C$2:$D$2699,2,FALSE),"Not Mapped")))))</f>
        <v>Sierra Nevada</v>
      </c>
      <c r="S718" t="str">
        <f>IF($B718="","",IFERROR(VLOOKUP(VALUE($B718),'Customers Table (Enc)'!$A:$I,9,FALSE),"Not Found"))</f>
        <v>Sussex</v>
      </c>
      <c r="T718" t="str">
        <f t="shared" si="44"/>
        <v>SUSSEX</v>
      </c>
      <c r="U718" t="str">
        <f t="shared" si="45"/>
        <v>Sierra Nevada|SUSSEX</v>
      </c>
      <c r="V718" t="str">
        <f>IF($B718="","",IF(R718="No Encompass Match","THEM",IF(R718="Not Mapped","Unable to Determine",IF(T718="SALES","Unable to Determine",IFERROR(INDEX('Master - US vs THEM'!$F:$F,MATCH(U718,'Master - US vs THEM'!$G:$G,0)),"No Territory Data")))))</f>
        <v>US</v>
      </c>
      <c r="W718" t="str">
        <f t="shared" si="46"/>
        <v>OK</v>
      </c>
      <c r="X718" t="str">
        <f t="shared" si="47"/>
        <v>US</v>
      </c>
    </row>
    <row r="719" spans="1:24" x14ac:dyDescent="0.2">
      <c r="A719">
        <v>718</v>
      </c>
      <c r="B719" t="s">
        <v>1862</v>
      </c>
      <c r="C719" t="s">
        <v>1863</v>
      </c>
      <c r="D719" t="s">
        <v>27</v>
      </c>
      <c r="E719" t="s">
        <v>1864</v>
      </c>
      <c r="F719" t="s">
        <v>679</v>
      </c>
      <c r="G719" t="s">
        <v>1865</v>
      </c>
      <c r="H719" t="s">
        <v>8</v>
      </c>
      <c r="I719" t="s">
        <v>71</v>
      </c>
      <c r="J719" t="s">
        <v>1131</v>
      </c>
      <c r="K719" t="s">
        <v>158</v>
      </c>
      <c r="L719" t="s">
        <v>155</v>
      </c>
      <c r="M719">
        <v>1</v>
      </c>
      <c r="N719" t="s">
        <v>875</v>
      </c>
      <c r="O719" t="str">
        <f>IF($B719="","",IFERROR(IF(ISNUMBER(MATCH($K719,'Brand Family Territory (Enc)'!$A$2:$A$296,0)),$K719,""),""))</f>
        <v/>
      </c>
      <c r="P719" t="str">
        <f>IF($B719="","",IFERROR(INDEX('Brand Crosswalk'!$F$2:$F$200,MATCH($K719,'Brand Crosswalk'!$A$2:$A$200,0)),"Not in Crosswalk"))</f>
        <v>Mapped</v>
      </c>
      <c r="Q719" t="str">
        <f>IF($B719="","",IFERROR(INDEX('Brand Crosswalk'!$C$2:$C$200,MATCH($K719,'Brand Crosswalk'!$A$2:$A$200,0)),""))</f>
        <v>Dogfish Head Beer</v>
      </c>
      <c r="R719" t="str">
        <f>IF($B719="","",IF(O719&lt;&gt;"",O719,IF(P719="Mapped",Q719,IF(P719="No Encompass Match","No Encompass Match",IFERROR(VLOOKUP(IF($K719="",$J719,$K719),'Brands (Enc)'!$C$2:$D$2699,2,FALSE),"Not Mapped")))))</f>
        <v>Dogfish Head Beer</v>
      </c>
      <c r="S719" t="str">
        <f>IF($B719="","",IFERROR(VLOOKUP(VALUE($B719),'Customers Table (Enc)'!$A:$I,9,FALSE),"Not Found"))</f>
        <v>Sussex</v>
      </c>
      <c r="T719" t="str">
        <f t="shared" si="44"/>
        <v>SUSSEX</v>
      </c>
      <c r="U719" t="str">
        <f t="shared" si="45"/>
        <v>Dogfish Head Beer|SUSSEX</v>
      </c>
      <c r="V719" t="str">
        <f>IF($B719="","",IF(R719="No Encompass Match","THEM",IF(R719="Not Mapped","Unable to Determine",IF(T719="SALES","Unable to Determine",IFERROR(INDEX('Master - US vs THEM'!$F:$F,MATCH(U719,'Master - US vs THEM'!$G:$G,0)),"No Territory Data")))))</f>
        <v>US</v>
      </c>
      <c r="W719" t="str">
        <f t="shared" si="46"/>
        <v>OK</v>
      </c>
      <c r="X719" t="str">
        <f t="shared" si="47"/>
        <v>US</v>
      </c>
    </row>
    <row r="720" spans="1:24" x14ac:dyDescent="0.2">
      <c r="A720">
        <v>719</v>
      </c>
      <c r="B720" t="s">
        <v>1862</v>
      </c>
      <c r="C720" t="s">
        <v>1863</v>
      </c>
      <c r="D720" t="s">
        <v>27</v>
      </c>
      <c r="E720" t="s">
        <v>1864</v>
      </c>
      <c r="F720" t="s">
        <v>679</v>
      </c>
      <c r="G720" t="s">
        <v>1865</v>
      </c>
      <c r="H720" t="s">
        <v>8</v>
      </c>
      <c r="I720" t="s">
        <v>71</v>
      </c>
      <c r="J720" t="s">
        <v>294</v>
      </c>
      <c r="K720" t="s">
        <v>295</v>
      </c>
      <c r="L720" t="s">
        <v>215</v>
      </c>
      <c r="M720">
        <v>1</v>
      </c>
      <c r="N720" t="s">
        <v>875</v>
      </c>
      <c r="O720" t="str">
        <f>IF($B720="","",IFERROR(IF(ISNUMBER(MATCH($K720,'Brand Family Territory (Enc)'!$A$2:$A$296,0)),$K720,""),""))</f>
        <v/>
      </c>
      <c r="P720" t="str">
        <f>IF($B720="","",IFERROR(INDEX('Brand Crosswalk'!$F$2:$F$200,MATCH($K720,'Brand Crosswalk'!$A$2:$A$200,0)),"Not in Crosswalk"))</f>
        <v>Mapped</v>
      </c>
      <c r="Q720" t="str">
        <f>IF($B720="","",IFERROR(INDEX('Brand Crosswalk'!$C$2:$C$200,MATCH($K720,'Brand Crosswalk'!$A$2:$A$200,0)),""))</f>
        <v>New Belgium Brewing Company</v>
      </c>
      <c r="R720" t="str">
        <f>IF($B720="","",IF(O720&lt;&gt;"",O720,IF(P720="Mapped",Q720,IF(P720="No Encompass Match","No Encompass Match",IFERROR(VLOOKUP(IF($K720="",$J720,$K720),'Brands (Enc)'!$C$2:$D$2699,2,FALSE),"Not Mapped")))))</f>
        <v>New Belgium Brewing Company</v>
      </c>
      <c r="S720" t="str">
        <f>IF($B720="","",IFERROR(VLOOKUP(VALUE($B720),'Customers Table (Enc)'!$A:$I,9,FALSE),"Not Found"))</f>
        <v>Sussex</v>
      </c>
      <c r="T720" t="str">
        <f t="shared" si="44"/>
        <v>SUSSEX</v>
      </c>
      <c r="U720" t="str">
        <f t="shared" si="45"/>
        <v>New Belgium Brewing Company|SUSSEX</v>
      </c>
      <c r="V720" t="str">
        <f>IF($B720="","",IF(R720="No Encompass Match","THEM",IF(R720="Not Mapped","Unable to Determine",IF(T720="SALES","Unable to Determine",IFERROR(INDEX('Master - US vs THEM'!$F:$F,MATCH(U720,'Master - US vs THEM'!$G:$G,0)),"No Territory Data")))))</f>
        <v>US</v>
      </c>
      <c r="W720" t="str">
        <f t="shared" si="46"/>
        <v>OK</v>
      </c>
      <c r="X720" t="str">
        <f t="shared" si="47"/>
        <v>US</v>
      </c>
    </row>
    <row r="721" spans="1:24" x14ac:dyDescent="0.2">
      <c r="A721">
        <v>720</v>
      </c>
      <c r="B721" t="s">
        <v>1862</v>
      </c>
      <c r="C721" t="s">
        <v>1863</v>
      </c>
      <c r="D721" t="s">
        <v>27</v>
      </c>
      <c r="E721" t="s">
        <v>1864</v>
      </c>
      <c r="F721" t="s">
        <v>679</v>
      </c>
      <c r="G721" t="s">
        <v>1865</v>
      </c>
      <c r="H721" t="s">
        <v>8</v>
      </c>
      <c r="I721" t="s">
        <v>71</v>
      </c>
      <c r="J721" t="s">
        <v>1792</v>
      </c>
      <c r="K721" t="s">
        <v>150</v>
      </c>
      <c r="L721" t="s">
        <v>96</v>
      </c>
      <c r="M721">
        <v>1</v>
      </c>
      <c r="N721" t="s">
        <v>875</v>
      </c>
      <c r="O721" t="str">
        <f>IF($B721="","",IFERROR(IF(ISNUMBER(MATCH($K721,'Brand Family Territory (Enc)'!$A$2:$A$296,0)),$K721,""),""))</f>
        <v/>
      </c>
      <c r="P721" t="str">
        <f>IF($B721="","",IFERROR(INDEX('Brand Crosswalk'!$F$2:$F$200,MATCH($K721,'Brand Crosswalk'!$A$2:$A$200,0)),"Not in Crosswalk"))</f>
        <v>Mapped</v>
      </c>
      <c r="Q721" t="str">
        <f>IF($B721="","",IFERROR(INDEX('Brand Crosswalk'!$C$2:$C$200,MATCH($K721,'Brand Crosswalk'!$A$2:$A$200,0)),""))</f>
        <v>Magners</v>
      </c>
      <c r="R721" t="str">
        <f>IF($B721="","",IF(O721&lt;&gt;"",O721,IF(P721="Mapped",Q721,IF(P721="No Encompass Match","No Encompass Match",IFERROR(VLOOKUP(IF($K721="",$J721,$K721),'Brands (Enc)'!$C$2:$D$2699,2,FALSE),"Not Mapped")))))</f>
        <v>Magners</v>
      </c>
      <c r="S721" t="str">
        <f>IF($B721="","",IFERROR(VLOOKUP(VALUE($B721),'Customers Table (Enc)'!$A:$I,9,FALSE),"Not Found"))</f>
        <v>Sussex</v>
      </c>
      <c r="T721" t="str">
        <f t="shared" si="44"/>
        <v>SUSSEX</v>
      </c>
      <c r="U721" t="str">
        <f t="shared" si="45"/>
        <v>Magners|SUSSEX</v>
      </c>
      <c r="V721" t="str">
        <f>IF($B721="","",IF(R721="No Encompass Match","THEM",IF(R721="Not Mapped","Unable to Determine",IF(T721="SALES","Unable to Determine",IFERROR(INDEX('Master - US vs THEM'!$F:$F,MATCH(U721,'Master - US vs THEM'!$G:$G,0)),"No Territory Data")))))</f>
        <v>US</v>
      </c>
      <c r="W721" t="str">
        <f t="shared" si="46"/>
        <v>OK</v>
      </c>
      <c r="X721" t="str">
        <f t="shared" si="47"/>
        <v>US</v>
      </c>
    </row>
    <row r="722" spans="1:24" x14ac:dyDescent="0.2">
      <c r="A722">
        <v>721</v>
      </c>
      <c r="B722" t="s">
        <v>676</v>
      </c>
      <c r="C722" t="s">
        <v>677</v>
      </c>
      <c r="D722" t="s">
        <v>27</v>
      </c>
      <c r="E722" t="s">
        <v>678</v>
      </c>
      <c r="F722" t="s">
        <v>679</v>
      </c>
      <c r="G722" t="s">
        <v>680</v>
      </c>
      <c r="H722" t="s">
        <v>8</v>
      </c>
      <c r="I722" t="s">
        <v>71</v>
      </c>
      <c r="J722" t="s">
        <v>397</v>
      </c>
      <c r="K722" t="s">
        <v>398</v>
      </c>
      <c r="L722" t="s">
        <v>399</v>
      </c>
      <c r="M722">
        <v>1</v>
      </c>
      <c r="N722" t="s">
        <v>21</v>
      </c>
      <c r="O722" t="str">
        <f>IF($B722="","",IFERROR(IF(ISNUMBER(MATCH($K722,'Brand Family Territory (Enc)'!$A$2:$A$296,0)),$K722,""),""))</f>
        <v/>
      </c>
      <c r="P722" t="str">
        <f>IF($B722="","",IFERROR(INDEX('Brand Crosswalk'!$F$2:$F$200,MATCH($K722,'Brand Crosswalk'!$A$2:$A$200,0)),"Not in Crosswalk"))</f>
        <v>Mapped</v>
      </c>
      <c r="Q722" t="str">
        <f>IF($B722="","",IFERROR(INDEX('Brand Crosswalk'!$C$2:$C$200,MATCH($K722,'Brand Crosswalk'!$A$2:$A$200,0)),""))</f>
        <v>Doc's</v>
      </c>
      <c r="R722" t="str">
        <f>IF($B722="","",IF(O722&lt;&gt;"",O722,IF(P722="Mapped",Q722,IF(P722="No Encompass Match","No Encompass Match",IFERROR(VLOOKUP(IF($K722="",$J722,$K722),'Brands (Enc)'!$C$2:$D$2699,2,FALSE),"Not Mapped")))))</f>
        <v>Doc's</v>
      </c>
      <c r="S722" t="str">
        <f>IF($B722="","",IFERROR(VLOOKUP(VALUE($B722),'Customers Table (Enc)'!$A:$I,9,FALSE),"Not Found"))</f>
        <v>Sussex</v>
      </c>
      <c r="T722" t="str">
        <f t="shared" si="44"/>
        <v>SUSSEX</v>
      </c>
      <c r="U722" t="str">
        <f t="shared" si="45"/>
        <v>Doc's|SUSSEX</v>
      </c>
      <c r="V722" t="str">
        <f>IF($B722="","",IF(R722="No Encompass Match","THEM",IF(R722="Not Mapped","Unable to Determine",IF(T722="SALES","Unable to Determine",IFERROR(INDEX('Master - US vs THEM'!$F:$F,MATCH(U722,'Master - US vs THEM'!$G:$G,0)),"No Territory Data")))))</f>
        <v>US</v>
      </c>
      <c r="W722" t="str">
        <f t="shared" si="46"/>
        <v>MISMATCH</v>
      </c>
      <c r="X722" t="str">
        <f t="shared" si="47"/>
        <v>US</v>
      </c>
    </row>
    <row r="723" spans="1:24" x14ac:dyDescent="0.2">
      <c r="A723">
        <v>722</v>
      </c>
      <c r="B723" t="s">
        <v>676</v>
      </c>
      <c r="C723" t="s">
        <v>677</v>
      </c>
      <c r="D723" t="s">
        <v>27</v>
      </c>
      <c r="E723" t="s">
        <v>678</v>
      </c>
      <c r="F723" t="s">
        <v>679</v>
      </c>
      <c r="G723" t="s">
        <v>680</v>
      </c>
      <c r="H723" t="s">
        <v>8</v>
      </c>
      <c r="I723" t="s">
        <v>71</v>
      </c>
      <c r="J723" t="s">
        <v>142</v>
      </c>
      <c r="K723" t="s">
        <v>143</v>
      </c>
      <c r="L723" t="s">
        <v>141</v>
      </c>
      <c r="M723">
        <v>1</v>
      </c>
      <c r="N723" t="s">
        <v>875</v>
      </c>
      <c r="O723" t="str">
        <f>IF($B723="","",IFERROR(IF(ISNUMBER(MATCH($K723,'Brand Family Territory (Enc)'!$A$2:$A$296,0)),$K723,""),""))</f>
        <v/>
      </c>
      <c r="P723" t="str">
        <f>IF($B723="","",IFERROR(INDEX('Brand Crosswalk'!$F$2:$F$200,MATCH($K723,'Brand Crosswalk'!$A$2:$A$200,0)),"Not in Crosswalk"))</f>
        <v>Mapped</v>
      </c>
      <c r="Q723" t="str">
        <f>IF($B723="","",IFERROR(INDEX('Brand Crosswalk'!$C$2:$C$200,MATCH($K723,'Brand Crosswalk'!$A$2:$A$200,0)),""))</f>
        <v>Lite</v>
      </c>
      <c r="R723" t="str">
        <f>IF($B723="","",IF(O723&lt;&gt;"",O723,IF(P723="Mapped",Q723,IF(P723="No Encompass Match","No Encompass Match",IFERROR(VLOOKUP(IF($K723="",$J723,$K723),'Brands (Enc)'!$C$2:$D$2699,2,FALSE),"Not Mapped")))))</f>
        <v>Lite</v>
      </c>
      <c r="S723" t="str">
        <f>IF($B723="","",IFERROR(VLOOKUP(VALUE($B723),'Customers Table (Enc)'!$A:$I,9,FALSE),"Not Found"))</f>
        <v>Sussex</v>
      </c>
      <c r="T723" t="str">
        <f t="shared" si="44"/>
        <v>SUSSEX</v>
      </c>
      <c r="U723" t="str">
        <f t="shared" si="45"/>
        <v>Lite|SUSSEX</v>
      </c>
      <c r="V723" t="str">
        <f>IF($B723="","",IF(R723="No Encompass Match","THEM",IF(R723="Not Mapped","Unable to Determine",IF(T723="SALES","Unable to Determine",IFERROR(INDEX('Master - US vs THEM'!$F:$F,MATCH(U723,'Master - US vs THEM'!$G:$G,0)),"No Territory Data")))))</f>
        <v>US</v>
      </c>
      <c r="W723" t="str">
        <f t="shared" si="46"/>
        <v>OK</v>
      </c>
      <c r="X723" t="str">
        <f t="shared" si="47"/>
        <v>US</v>
      </c>
    </row>
    <row r="724" spans="1:24" x14ac:dyDescent="0.2">
      <c r="A724">
        <v>723</v>
      </c>
      <c r="B724" t="s">
        <v>676</v>
      </c>
      <c r="C724" t="s">
        <v>677</v>
      </c>
      <c r="D724" t="s">
        <v>27</v>
      </c>
      <c r="E724" t="s">
        <v>678</v>
      </c>
      <c r="F724" t="s">
        <v>679</v>
      </c>
      <c r="G724" t="s">
        <v>680</v>
      </c>
      <c r="H724" t="s">
        <v>8</v>
      </c>
      <c r="I724" t="s">
        <v>71</v>
      </c>
      <c r="J724" t="s">
        <v>235</v>
      </c>
      <c r="K724" t="s">
        <v>236</v>
      </c>
      <c r="L724" t="s">
        <v>141</v>
      </c>
      <c r="M724">
        <v>1</v>
      </c>
      <c r="N724" t="s">
        <v>875</v>
      </c>
      <c r="O724" t="str">
        <f>IF($B724="","",IFERROR(IF(ISNUMBER(MATCH($K724,'Brand Family Territory (Enc)'!$A$2:$A$296,0)),$K724,""),""))</f>
        <v/>
      </c>
      <c r="P724" t="str">
        <f>IF($B724="","",IFERROR(INDEX('Brand Crosswalk'!$F$2:$F$200,MATCH($K724,'Brand Crosswalk'!$A$2:$A$200,0)),"Not in Crosswalk"))</f>
        <v>Mapped</v>
      </c>
      <c r="Q724" t="str">
        <f>IF($B724="","",IFERROR(INDEX('Brand Crosswalk'!$C$2:$C$200,MATCH($K724,'Brand Crosswalk'!$A$2:$A$200,0)),""))</f>
        <v>Leinenkugel</v>
      </c>
      <c r="R724" t="str">
        <f>IF($B724="","",IF(O724&lt;&gt;"",O724,IF(P724="Mapped",Q724,IF(P724="No Encompass Match","No Encompass Match",IFERROR(VLOOKUP(IF($K724="",$J724,$K724),'Brands (Enc)'!$C$2:$D$2699,2,FALSE),"Not Mapped")))))</f>
        <v>Leinenkugel</v>
      </c>
      <c r="S724" t="str">
        <f>IF($B724="","",IFERROR(VLOOKUP(VALUE($B724),'Customers Table (Enc)'!$A:$I,9,FALSE),"Not Found"))</f>
        <v>Sussex</v>
      </c>
      <c r="T724" t="str">
        <f t="shared" si="44"/>
        <v>SUSSEX</v>
      </c>
      <c r="U724" t="str">
        <f t="shared" si="45"/>
        <v>Leinenkugel|SUSSEX</v>
      </c>
      <c r="V724" t="str">
        <f>IF($B724="","",IF(R724="No Encompass Match","THEM",IF(R724="Not Mapped","Unable to Determine",IF(T724="SALES","Unable to Determine",IFERROR(INDEX('Master - US vs THEM'!$F:$F,MATCH(U724,'Master - US vs THEM'!$G:$G,0)),"No Territory Data")))))</f>
        <v>US</v>
      </c>
      <c r="W724" t="str">
        <f t="shared" si="46"/>
        <v>OK</v>
      </c>
      <c r="X724" t="str">
        <f t="shared" si="47"/>
        <v>US</v>
      </c>
    </row>
    <row r="725" spans="1:24" x14ac:dyDescent="0.2">
      <c r="A725">
        <v>724</v>
      </c>
      <c r="B725" t="s">
        <v>1859</v>
      </c>
      <c r="C725" t="s">
        <v>1860</v>
      </c>
      <c r="D725" t="s">
        <v>48</v>
      </c>
      <c r="E725" t="s">
        <v>1861</v>
      </c>
      <c r="F725" t="s">
        <v>974</v>
      </c>
      <c r="G725" t="s">
        <v>680</v>
      </c>
      <c r="H725" t="s">
        <v>8</v>
      </c>
      <c r="I725" t="s">
        <v>85</v>
      </c>
      <c r="J725" t="s">
        <v>44</v>
      </c>
      <c r="K725" t="s">
        <v>44</v>
      </c>
      <c r="L725" t="s">
        <v>45</v>
      </c>
      <c r="M725">
        <v>1</v>
      </c>
      <c r="N725" t="s">
        <v>875</v>
      </c>
      <c r="O725" t="str">
        <f>IF($B725="","",IFERROR(IF(ISNUMBER(MATCH($K725,'Brand Family Territory (Enc)'!$A$2:$A$296,0)),$K725,""),""))</f>
        <v/>
      </c>
      <c r="P725" t="str">
        <f>IF($B725="","",IFERROR(INDEX('Brand Crosswalk'!$F$2:$F$200,MATCH($K725,'Brand Crosswalk'!$A$2:$A$200,0)),"Not in Crosswalk"))</f>
        <v>Mapped</v>
      </c>
      <c r="Q725" t="str">
        <f>IF($B725="","",IFERROR(INDEX('Brand Crosswalk'!$C$2:$C$200,MATCH($K725,'Brand Crosswalk'!$A$2:$A$200,0)),""))</f>
        <v>Dg Yuengling Inc</v>
      </c>
      <c r="R725" t="str">
        <f>IF($B725="","",IF(O725&lt;&gt;"",O725,IF(P725="Mapped",Q725,IF(P725="No Encompass Match","No Encompass Match",IFERROR(VLOOKUP(IF($K725="",$J725,$K725),'Brands (Enc)'!$C$2:$D$2699,2,FALSE),"Not Mapped")))))</f>
        <v>Dg Yuengling Inc</v>
      </c>
      <c r="S725" t="str">
        <f>IF($B725="","",IFERROR(VLOOKUP(VALUE($B725),'Customers Table (Enc)'!$A:$I,9,FALSE),"Not Found"))</f>
        <v>Bergen</v>
      </c>
      <c r="T725" t="str">
        <f t="shared" si="44"/>
        <v>BERGEN</v>
      </c>
      <c r="U725" t="str">
        <f t="shared" si="45"/>
        <v>Dg Yuengling Inc|BERGEN</v>
      </c>
      <c r="V725" t="str">
        <f>IF($B725="","",IF(R725="No Encompass Match","THEM",IF(R725="Not Mapped","Unable to Determine",IF(T725="SALES","Unable to Determine",IFERROR(INDEX('Master - US vs THEM'!$F:$F,MATCH(U725,'Master - US vs THEM'!$G:$G,0)),"No Territory Data")))))</f>
        <v>US</v>
      </c>
      <c r="W725" t="str">
        <f t="shared" si="46"/>
        <v>OK</v>
      </c>
      <c r="X725" t="str">
        <f t="shared" si="47"/>
        <v>US</v>
      </c>
    </row>
    <row r="726" spans="1:24" x14ac:dyDescent="0.2">
      <c r="A726">
        <v>725</v>
      </c>
      <c r="B726" t="s">
        <v>1859</v>
      </c>
      <c r="C726" t="s">
        <v>1860</v>
      </c>
      <c r="D726" t="s">
        <v>48</v>
      </c>
      <c r="E726" t="s">
        <v>1861</v>
      </c>
      <c r="F726" t="s">
        <v>974</v>
      </c>
      <c r="G726" t="s">
        <v>680</v>
      </c>
      <c r="H726" t="s">
        <v>8</v>
      </c>
      <c r="I726" t="s">
        <v>85</v>
      </c>
      <c r="J726" t="s">
        <v>144</v>
      </c>
      <c r="K726" t="s">
        <v>145</v>
      </c>
      <c r="L726" t="s">
        <v>141</v>
      </c>
      <c r="M726">
        <v>1</v>
      </c>
      <c r="N726" t="s">
        <v>875</v>
      </c>
      <c r="O726" t="str">
        <f>IF($B726="","",IFERROR(IF(ISNUMBER(MATCH($K726,'Brand Family Territory (Enc)'!$A$2:$A$296,0)),$K726,""),""))</f>
        <v>COORS LIGHT</v>
      </c>
      <c r="P726" t="str">
        <f>IF($B726="","",IFERROR(INDEX('Brand Crosswalk'!$F$2:$F$200,MATCH($K726,'Brand Crosswalk'!$A$2:$A$200,0)),"Not in Crosswalk"))</f>
        <v>Not in Crosswalk</v>
      </c>
      <c r="Q726" t="str">
        <f>IF($B726="","",IFERROR(INDEX('Brand Crosswalk'!$C$2:$C$200,MATCH($K726,'Brand Crosswalk'!$A$2:$A$200,0)),""))</f>
        <v/>
      </c>
      <c r="R726" t="str">
        <f>IF($B726="","",IF(O726&lt;&gt;"",O726,IF(P726="Mapped",Q726,IF(P726="No Encompass Match","No Encompass Match",IFERROR(VLOOKUP(IF($K726="",$J726,$K726),'Brands (Enc)'!$C$2:$D$2699,2,FALSE),"Not Mapped")))))</f>
        <v>COORS LIGHT</v>
      </c>
      <c r="S726" t="str">
        <f>IF($B726="","",IFERROR(VLOOKUP(VALUE($B726),'Customers Table (Enc)'!$A:$I,9,FALSE),"Not Found"))</f>
        <v>Bergen</v>
      </c>
      <c r="T726" t="str">
        <f t="shared" si="44"/>
        <v>BERGEN</v>
      </c>
      <c r="U726" t="str">
        <f t="shared" si="45"/>
        <v>COORS LIGHT|BERGEN</v>
      </c>
      <c r="V726" t="str">
        <f>IF($B726="","",IF(R726="No Encompass Match","THEM",IF(R726="Not Mapped","Unable to Determine",IF(T726="SALES","Unable to Determine",IFERROR(INDEX('Master - US vs THEM'!$F:$F,MATCH(U726,'Master - US vs THEM'!$G:$G,0)),"No Territory Data")))))</f>
        <v>US</v>
      </c>
      <c r="W726" t="str">
        <f t="shared" si="46"/>
        <v>OK</v>
      </c>
      <c r="X726" t="str">
        <f t="shared" si="47"/>
        <v>US</v>
      </c>
    </row>
    <row r="727" spans="1:24" x14ac:dyDescent="0.2">
      <c r="A727">
        <v>726</v>
      </c>
      <c r="B727" t="s">
        <v>1859</v>
      </c>
      <c r="C727" t="s">
        <v>1860</v>
      </c>
      <c r="D727" t="s">
        <v>48</v>
      </c>
      <c r="E727" t="s">
        <v>1861</v>
      </c>
      <c r="F727" t="s">
        <v>974</v>
      </c>
      <c r="G727" t="s">
        <v>680</v>
      </c>
      <c r="H727" t="s">
        <v>8</v>
      </c>
      <c r="I727" t="s">
        <v>85</v>
      </c>
      <c r="J727" t="s">
        <v>165</v>
      </c>
      <c r="K727" t="s">
        <v>166</v>
      </c>
      <c r="L727" t="s">
        <v>141</v>
      </c>
      <c r="M727">
        <v>1</v>
      </c>
      <c r="N727" t="s">
        <v>875</v>
      </c>
      <c r="O727" t="str">
        <f>IF($B727="","",IFERROR(IF(ISNUMBER(MATCH($K727,'Brand Family Territory (Enc)'!$A$2:$A$296,0)),$K727,""),""))</f>
        <v>BLUE MOON</v>
      </c>
      <c r="P727" t="str">
        <f>IF($B727="","",IFERROR(INDEX('Brand Crosswalk'!$F$2:$F$200,MATCH($K727,'Brand Crosswalk'!$A$2:$A$200,0)),"Not in Crosswalk"))</f>
        <v>Not in Crosswalk</v>
      </c>
      <c r="Q727" t="str">
        <f>IF($B727="","",IFERROR(INDEX('Brand Crosswalk'!$C$2:$C$200,MATCH($K727,'Brand Crosswalk'!$A$2:$A$200,0)),""))</f>
        <v/>
      </c>
      <c r="R727" t="str">
        <f>IF($B727="","",IF(O727&lt;&gt;"",O727,IF(P727="Mapped",Q727,IF(P727="No Encompass Match","No Encompass Match",IFERROR(VLOOKUP(IF($K727="",$J727,$K727),'Brands (Enc)'!$C$2:$D$2699,2,FALSE),"Not Mapped")))))</f>
        <v>BLUE MOON</v>
      </c>
      <c r="S727" t="str">
        <f>IF($B727="","",IFERROR(VLOOKUP(VALUE($B727),'Customers Table (Enc)'!$A:$I,9,FALSE),"Not Found"))</f>
        <v>Bergen</v>
      </c>
      <c r="T727" t="str">
        <f t="shared" si="44"/>
        <v>BERGEN</v>
      </c>
      <c r="U727" t="str">
        <f t="shared" si="45"/>
        <v>BLUE MOON|BERGEN</v>
      </c>
      <c r="V727" t="str">
        <f>IF($B727="","",IF(R727="No Encompass Match","THEM",IF(R727="Not Mapped","Unable to Determine",IF(T727="SALES","Unable to Determine",IFERROR(INDEX('Master - US vs THEM'!$F:$F,MATCH(U727,'Master - US vs THEM'!$G:$G,0)),"No Territory Data")))))</f>
        <v>US</v>
      </c>
      <c r="W727" t="str">
        <f t="shared" si="46"/>
        <v>OK</v>
      </c>
      <c r="X727" t="str">
        <f t="shared" si="47"/>
        <v>US</v>
      </c>
    </row>
    <row r="728" spans="1:24" x14ac:dyDescent="0.2">
      <c r="A728">
        <v>727</v>
      </c>
      <c r="B728" t="s">
        <v>1855</v>
      </c>
      <c r="C728" t="s">
        <v>1856</v>
      </c>
      <c r="D728" t="s">
        <v>81</v>
      </c>
      <c r="E728" t="s">
        <v>1857</v>
      </c>
      <c r="F728" t="s">
        <v>679</v>
      </c>
      <c r="G728" t="s">
        <v>1858</v>
      </c>
      <c r="H728" t="s">
        <v>8</v>
      </c>
      <c r="I728" t="s">
        <v>71</v>
      </c>
      <c r="J728" t="s">
        <v>78</v>
      </c>
      <c r="K728" t="s">
        <v>19</v>
      </c>
      <c r="L728" t="s">
        <v>20</v>
      </c>
      <c r="M728">
        <v>1</v>
      </c>
      <c r="N728" t="s">
        <v>875</v>
      </c>
      <c r="O728" t="str">
        <f>IF($B728="","",IFERROR(IF(ISNUMBER(MATCH($K728,'Brand Family Territory (Enc)'!$A$2:$A$296,0)),$K728,""),""))</f>
        <v>DOS EQUIS</v>
      </c>
      <c r="P728" t="str">
        <f>IF($B728="","",IFERROR(INDEX('Brand Crosswalk'!$F$2:$F$200,MATCH($K728,'Brand Crosswalk'!$A$2:$A$200,0)),"Not in Crosswalk"))</f>
        <v>Not in Crosswalk</v>
      </c>
      <c r="Q728" t="str">
        <f>IF($B728="","",IFERROR(INDEX('Brand Crosswalk'!$C$2:$C$200,MATCH($K728,'Brand Crosswalk'!$A$2:$A$200,0)),""))</f>
        <v/>
      </c>
      <c r="R728" t="str">
        <f>IF($B728="","",IF(O728&lt;&gt;"",O728,IF(P728="Mapped",Q728,IF(P728="No Encompass Match","No Encompass Match",IFERROR(VLOOKUP(IF($K728="",$J728,$K728),'Brands (Enc)'!$C$2:$D$2699,2,FALSE),"Not Mapped")))))</f>
        <v>DOS EQUIS</v>
      </c>
      <c r="S728" t="str">
        <f>IF($B728="","",IFERROR(VLOOKUP(VALUE($B728),'Customers Table (Enc)'!$A:$I,9,FALSE),"Not Found"))</f>
        <v>Sussex</v>
      </c>
      <c r="T728" t="str">
        <f t="shared" si="44"/>
        <v>SUSSEX</v>
      </c>
      <c r="U728" t="str">
        <f t="shared" si="45"/>
        <v>DOS EQUIS|SUSSEX</v>
      </c>
      <c r="V728" t="str">
        <f>IF($B728="","",IF(R728="No Encompass Match","THEM",IF(R728="Not Mapped","Unable to Determine",IF(T728="SALES","Unable to Determine",IFERROR(INDEX('Master - US vs THEM'!$F:$F,MATCH(U728,'Master - US vs THEM'!$G:$G,0)),"No Territory Data")))))</f>
        <v>THEM</v>
      </c>
      <c r="W728" t="str">
        <f t="shared" si="46"/>
        <v>MISMATCH</v>
      </c>
      <c r="X728" t="str">
        <f t="shared" si="47"/>
        <v>THEM</v>
      </c>
    </row>
    <row r="729" spans="1:24" x14ac:dyDescent="0.2">
      <c r="A729">
        <v>728</v>
      </c>
      <c r="B729" t="s">
        <v>1855</v>
      </c>
      <c r="C729" t="s">
        <v>1856</v>
      </c>
      <c r="D729" t="s">
        <v>81</v>
      </c>
      <c r="E729" t="s">
        <v>1857</v>
      </c>
      <c r="F729" t="s">
        <v>679</v>
      </c>
      <c r="G729" t="s">
        <v>1858</v>
      </c>
      <c r="H729" t="s">
        <v>8</v>
      </c>
      <c r="I729" t="s">
        <v>71</v>
      </c>
      <c r="J729" t="s">
        <v>181</v>
      </c>
      <c r="K729" t="s">
        <v>182</v>
      </c>
      <c r="L729" t="s">
        <v>24</v>
      </c>
      <c r="M729">
        <v>1</v>
      </c>
      <c r="N729" t="s">
        <v>875</v>
      </c>
      <c r="O729" t="str">
        <f>IF($B729="","",IFERROR(IF(ISNUMBER(MATCH($K729,'Brand Family Territory (Enc)'!$A$2:$A$296,0)),$K729,""),""))</f>
        <v/>
      </c>
      <c r="P729" t="str">
        <f>IF($B729="","",IFERROR(INDEX('Brand Crosswalk'!$F$2:$F$200,MATCH($K729,'Brand Crosswalk'!$A$2:$A$200,0)),"Not in Crosswalk"))</f>
        <v>Mapped</v>
      </c>
      <c r="Q729" t="str">
        <f>IF($B729="","",IFERROR(INDEX('Brand Crosswalk'!$C$2:$C$200,MATCH($K729,'Brand Crosswalk'!$A$2:$A$200,0)),""))</f>
        <v>Modelo Especial</v>
      </c>
      <c r="R729" t="str">
        <f>IF($B729="","",IF(O729&lt;&gt;"",O729,IF(P729="Mapped",Q729,IF(P729="No Encompass Match","No Encompass Match",IFERROR(VLOOKUP(IF($K729="",$J729,$K729),'Brands (Enc)'!$C$2:$D$2699,2,FALSE),"Not Mapped")))))</f>
        <v>Modelo Especial</v>
      </c>
      <c r="S729" t="str">
        <f>IF($B729="","",IFERROR(VLOOKUP(VALUE($B729),'Customers Table (Enc)'!$A:$I,9,FALSE),"Not Found"))</f>
        <v>Sussex</v>
      </c>
      <c r="T729" t="str">
        <f t="shared" si="44"/>
        <v>SUSSEX</v>
      </c>
      <c r="U729" t="str">
        <f t="shared" si="45"/>
        <v>Modelo Especial|SUSSEX</v>
      </c>
      <c r="V729" t="str">
        <f>IF($B729="","",IF(R729="No Encompass Match","THEM",IF(R729="Not Mapped","Unable to Determine",IF(T729="SALES","Unable to Determine",IFERROR(INDEX('Master - US vs THEM'!$F:$F,MATCH(U729,'Master - US vs THEM'!$G:$G,0)),"No Territory Data")))))</f>
        <v>US</v>
      </c>
      <c r="W729" t="str">
        <f t="shared" si="46"/>
        <v>OK</v>
      </c>
      <c r="X729" t="str">
        <f t="shared" si="47"/>
        <v>US</v>
      </c>
    </row>
    <row r="730" spans="1:24" x14ac:dyDescent="0.2">
      <c r="A730">
        <v>729</v>
      </c>
      <c r="B730" t="s">
        <v>1855</v>
      </c>
      <c r="C730" t="s">
        <v>1856</v>
      </c>
      <c r="D730" t="s">
        <v>81</v>
      </c>
      <c r="E730" t="s">
        <v>1857</v>
      </c>
      <c r="F730" t="s">
        <v>679</v>
      </c>
      <c r="G730" t="s">
        <v>1858</v>
      </c>
      <c r="H730" t="s">
        <v>8</v>
      </c>
      <c r="I730" t="s">
        <v>71</v>
      </c>
      <c r="J730" t="s">
        <v>333</v>
      </c>
      <c r="K730" t="s">
        <v>168</v>
      </c>
      <c r="L730" t="s">
        <v>24</v>
      </c>
      <c r="M730">
        <v>1</v>
      </c>
      <c r="N730" t="s">
        <v>875</v>
      </c>
      <c r="O730" t="str">
        <f>IF($B730="","",IFERROR(IF(ISNUMBER(MATCH($K730,'Brand Family Territory (Enc)'!$A$2:$A$296,0)),$K730,""),""))</f>
        <v>MODELO ORO</v>
      </c>
      <c r="P730" t="str">
        <f>IF($B730="","",IFERROR(INDEX('Brand Crosswalk'!$F$2:$F$200,MATCH($K730,'Brand Crosswalk'!$A$2:$A$200,0)),"Not in Crosswalk"))</f>
        <v>Not in Crosswalk</v>
      </c>
      <c r="Q730" t="str">
        <f>IF($B730="","",IFERROR(INDEX('Brand Crosswalk'!$C$2:$C$200,MATCH($K730,'Brand Crosswalk'!$A$2:$A$200,0)),""))</f>
        <v/>
      </c>
      <c r="R730" t="str">
        <f>IF($B730="","",IF(O730&lt;&gt;"",O730,IF(P730="Mapped",Q730,IF(P730="No Encompass Match","No Encompass Match",IFERROR(VLOOKUP(IF($K730="",$J730,$K730),'Brands (Enc)'!$C$2:$D$2699,2,FALSE),"Not Mapped")))))</f>
        <v>MODELO ORO</v>
      </c>
      <c r="S730" t="str">
        <f>IF($B730="","",IFERROR(VLOOKUP(VALUE($B730),'Customers Table (Enc)'!$A:$I,9,FALSE),"Not Found"))</f>
        <v>Sussex</v>
      </c>
      <c r="T730" t="str">
        <f t="shared" si="44"/>
        <v>SUSSEX</v>
      </c>
      <c r="U730" t="str">
        <f t="shared" si="45"/>
        <v>MODELO ORO|SUSSEX</v>
      </c>
      <c r="V730" t="str">
        <f>IF($B730="","",IF(R730="No Encompass Match","THEM",IF(R730="Not Mapped","Unable to Determine",IF(T730="SALES","Unable to Determine",IFERROR(INDEX('Master - US vs THEM'!$F:$F,MATCH(U730,'Master - US vs THEM'!$G:$G,0)),"No Territory Data")))))</f>
        <v>US</v>
      </c>
      <c r="W730" t="str">
        <f t="shared" si="46"/>
        <v>OK</v>
      </c>
      <c r="X730" t="str">
        <f t="shared" si="47"/>
        <v>US</v>
      </c>
    </row>
    <row r="731" spans="1:24" x14ac:dyDescent="0.2">
      <c r="A731">
        <v>730</v>
      </c>
      <c r="B731" t="s">
        <v>1855</v>
      </c>
      <c r="C731" t="s">
        <v>1856</v>
      </c>
      <c r="D731" t="s">
        <v>81</v>
      </c>
      <c r="E731" t="s">
        <v>1857</v>
      </c>
      <c r="F731" t="s">
        <v>679</v>
      </c>
      <c r="G731" t="s">
        <v>1858</v>
      </c>
      <c r="H731" t="s">
        <v>8</v>
      </c>
      <c r="I731" t="s">
        <v>71</v>
      </c>
      <c r="J731" t="s">
        <v>156</v>
      </c>
      <c r="K731" t="s">
        <v>156</v>
      </c>
      <c r="L731" t="s">
        <v>24</v>
      </c>
      <c r="M731">
        <v>1</v>
      </c>
      <c r="N731" t="s">
        <v>875</v>
      </c>
      <c r="O731" t="str">
        <f>IF($B731="","",IFERROR(IF(ISNUMBER(MATCH($K731,'Brand Family Territory (Enc)'!$A$2:$A$296,0)),$K731,""),""))</f>
        <v>PACIFICO</v>
      </c>
      <c r="P731" t="str">
        <f>IF($B731="","",IFERROR(INDEX('Brand Crosswalk'!$F$2:$F$200,MATCH($K731,'Brand Crosswalk'!$A$2:$A$200,0)),"Not in Crosswalk"))</f>
        <v>Not in Crosswalk</v>
      </c>
      <c r="Q731" t="str">
        <f>IF($B731="","",IFERROR(INDEX('Brand Crosswalk'!$C$2:$C$200,MATCH($K731,'Brand Crosswalk'!$A$2:$A$200,0)),""))</f>
        <v/>
      </c>
      <c r="R731" t="str">
        <f>IF($B731="","",IF(O731&lt;&gt;"",O731,IF(P731="Mapped",Q731,IF(P731="No Encompass Match","No Encompass Match",IFERROR(VLOOKUP(IF($K731="",$J731,$K731),'Brands (Enc)'!$C$2:$D$2699,2,FALSE),"Not Mapped")))))</f>
        <v>PACIFICO</v>
      </c>
      <c r="S731" t="str">
        <f>IF($B731="","",IFERROR(VLOOKUP(VALUE($B731),'Customers Table (Enc)'!$A:$I,9,FALSE),"Not Found"))</f>
        <v>Sussex</v>
      </c>
      <c r="T731" t="str">
        <f t="shared" si="44"/>
        <v>SUSSEX</v>
      </c>
      <c r="U731" t="str">
        <f t="shared" si="45"/>
        <v>PACIFICO|SUSSEX</v>
      </c>
      <c r="V731" t="str">
        <f>IF($B731="","",IF(R731="No Encompass Match","THEM",IF(R731="Not Mapped","Unable to Determine",IF(T731="SALES","Unable to Determine",IFERROR(INDEX('Master - US vs THEM'!$F:$F,MATCH(U731,'Master - US vs THEM'!$G:$G,0)),"No Territory Data")))))</f>
        <v>US</v>
      </c>
      <c r="W731" t="str">
        <f t="shared" si="46"/>
        <v>OK</v>
      </c>
      <c r="X731" t="str">
        <f t="shared" si="47"/>
        <v>US</v>
      </c>
    </row>
    <row r="732" spans="1:24" x14ac:dyDescent="0.2">
      <c r="A732">
        <v>731</v>
      </c>
      <c r="B732" t="s">
        <v>1855</v>
      </c>
      <c r="C732" t="s">
        <v>1856</v>
      </c>
      <c r="D732" t="s">
        <v>81</v>
      </c>
      <c r="E732" t="s">
        <v>1857</v>
      </c>
      <c r="F732" t="s">
        <v>679</v>
      </c>
      <c r="G732" t="s">
        <v>1858</v>
      </c>
      <c r="H732" t="s">
        <v>8</v>
      </c>
      <c r="I732" t="s">
        <v>71</v>
      </c>
      <c r="J732" t="s">
        <v>165</v>
      </c>
      <c r="K732" t="s">
        <v>166</v>
      </c>
      <c r="L732" t="s">
        <v>141</v>
      </c>
      <c r="M732">
        <v>1</v>
      </c>
      <c r="N732" t="s">
        <v>875</v>
      </c>
      <c r="O732" t="str">
        <f>IF($B732="","",IFERROR(IF(ISNUMBER(MATCH($K732,'Brand Family Territory (Enc)'!$A$2:$A$296,0)),$K732,""),""))</f>
        <v>BLUE MOON</v>
      </c>
      <c r="P732" t="str">
        <f>IF($B732="","",IFERROR(INDEX('Brand Crosswalk'!$F$2:$F$200,MATCH($K732,'Brand Crosswalk'!$A$2:$A$200,0)),"Not in Crosswalk"))</f>
        <v>Not in Crosswalk</v>
      </c>
      <c r="Q732" t="str">
        <f>IF($B732="","",IFERROR(INDEX('Brand Crosswalk'!$C$2:$C$200,MATCH($K732,'Brand Crosswalk'!$A$2:$A$200,0)),""))</f>
        <v/>
      </c>
      <c r="R732" t="str">
        <f>IF($B732="","",IF(O732&lt;&gt;"",O732,IF(P732="Mapped",Q732,IF(P732="No Encompass Match","No Encompass Match",IFERROR(VLOOKUP(IF($K732="",$J732,$K732),'Brands (Enc)'!$C$2:$D$2699,2,FALSE),"Not Mapped")))))</f>
        <v>BLUE MOON</v>
      </c>
      <c r="S732" t="str">
        <f>IF($B732="","",IFERROR(VLOOKUP(VALUE($B732),'Customers Table (Enc)'!$A:$I,9,FALSE),"Not Found"))</f>
        <v>Sussex</v>
      </c>
      <c r="T732" t="str">
        <f t="shared" si="44"/>
        <v>SUSSEX</v>
      </c>
      <c r="U732" t="str">
        <f t="shared" si="45"/>
        <v>BLUE MOON|SUSSEX</v>
      </c>
      <c r="V732" t="str">
        <f>IF($B732="","",IF(R732="No Encompass Match","THEM",IF(R732="Not Mapped","Unable to Determine",IF(T732="SALES","Unable to Determine",IFERROR(INDEX('Master - US vs THEM'!$F:$F,MATCH(U732,'Master - US vs THEM'!$G:$G,0)),"No Territory Data")))))</f>
        <v>US</v>
      </c>
      <c r="W732" t="str">
        <f t="shared" si="46"/>
        <v>OK</v>
      </c>
      <c r="X732" t="str">
        <f t="shared" si="47"/>
        <v>US</v>
      </c>
    </row>
    <row r="733" spans="1:24" x14ac:dyDescent="0.2">
      <c r="A733">
        <v>732</v>
      </c>
      <c r="B733" t="s">
        <v>1855</v>
      </c>
      <c r="C733" t="s">
        <v>1856</v>
      </c>
      <c r="D733" t="s">
        <v>81</v>
      </c>
      <c r="E733" t="s">
        <v>1857</v>
      </c>
      <c r="F733" t="s">
        <v>679</v>
      </c>
      <c r="G733" t="s">
        <v>1858</v>
      </c>
      <c r="H733" t="s">
        <v>8</v>
      </c>
      <c r="I733" t="s">
        <v>71</v>
      </c>
      <c r="J733" t="s">
        <v>338</v>
      </c>
      <c r="K733" t="s">
        <v>34</v>
      </c>
      <c r="L733" t="s">
        <v>34</v>
      </c>
      <c r="M733">
        <v>1</v>
      </c>
      <c r="N733" t="s">
        <v>875</v>
      </c>
      <c r="O733" t="str">
        <f>IF($B733="","",IFERROR(IF(ISNUMBER(MATCH($K733,'Brand Family Territory (Enc)'!$A$2:$A$296,0)),$K733,""),""))</f>
        <v/>
      </c>
      <c r="P733" t="str">
        <f>IF($B733="","",IFERROR(INDEX('Brand Crosswalk'!$F$2:$F$200,MATCH($K733,'Brand Crosswalk'!$A$2:$A$200,0)),"Not in Crosswalk"))</f>
        <v>Mapped</v>
      </c>
      <c r="Q733" t="str">
        <f>IF($B733="","",IFERROR(INDEX('Brand Crosswalk'!$C$2:$C$200,MATCH($K733,'Brand Crosswalk'!$A$2:$A$200,0)),""))</f>
        <v>Sierra Nevada</v>
      </c>
      <c r="R733" t="str">
        <f>IF($B733="","",IF(O733&lt;&gt;"",O733,IF(P733="Mapped",Q733,IF(P733="No Encompass Match","No Encompass Match",IFERROR(VLOOKUP(IF($K733="",$J733,$K733),'Brands (Enc)'!$C$2:$D$2699,2,FALSE),"Not Mapped")))))</f>
        <v>Sierra Nevada</v>
      </c>
      <c r="S733" t="str">
        <f>IF($B733="","",IFERROR(VLOOKUP(VALUE($B733),'Customers Table (Enc)'!$A:$I,9,FALSE),"Not Found"))</f>
        <v>Sussex</v>
      </c>
      <c r="T733" t="str">
        <f t="shared" si="44"/>
        <v>SUSSEX</v>
      </c>
      <c r="U733" t="str">
        <f t="shared" si="45"/>
        <v>Sierra Nevada|SUSSEX</v>
      </c>
      <c r="V733" t="str">
        <f>IF($B733="","",IF(R733="No Encompass Match","THEM",IF(R733="Not Mapped","Unable to Determine",IF(T733="SALES","Unable to Determine",IFERROR(INDEX('Master - US vs THEM'!$F:$F,MATCH(U733,'Master - US vs THEM'!$G:$G,0)),"No Territory Data")))))</f>
        <v>US</v>
      </c>
      <c r="W733" t="str">
        <f t="shared" si="46"/>
        <v>OK</v>
      </c>
      <c r="X733" t="str">
        <f t="shared" si="47"/>
        <v>US</v>
      </c>
    </row>
    <row r="734" spans="1:24" x14ac:dyDescent="0.2">
      <c r="A734">
        <v>733</v>
      </c>
      <c r="B734" t="s">
        <v>672</v>
      </c>
      <c r="C734" t="s">
        <v>673</v>
      </c>
      <c r="D734" t="s">
        <v>81</v>
      </c>
      <c r="E734" t="s">
        <v>674</v>
      </c>
      <c r="F734" t="s">
        <v>92</v>
      </c>
      <c r="G734" t="s">
        <v>675</v>
      </c>
      <c r="H734" t="s">
        <v>8</v>
      </c>
      <c r="I734" t="s">
        <v>85</v>
      </c>
      <c r="J734" t="s">
        <v>181</v>
      </c>
      <c r="K734" t="s">
        <v>182</v>
      </c>
      <c r="L734" t="s">
        <v>24</v>
      </c>
      <c r="M734">
        <v>1</v>
      </c>
      <c r="N734" t="s">
        <v>875</v>
      </c>
      <c r="O734" t="str">
        <f>IF($B734="","",IFERROR(IF(ISNUMBER(MATCH($K734,'Brand Family Territory (Enc)'!$A$2:$A$296,0)),$K734,""),""))</f>
        <v/>
      </c>
      <c r="P734" t="str">
        <f>IF($B734="","",IFERROR(INDEX('Brand Crosswalk'!$F$2:$F$200,MATCH($K734,'Brand Crosswalk'!$A$2:$A$200,0)),"Not in Crosswalk"))</f>
        <v>Mapped</v>
      </c>
      <c r="Q734" t="str">
        <f>IF($B734="","",IFERROR(INDEX('Brand Crosswalk'!$C$2:$C$200,MATCH($K734,'Brand Crosswalk'!$A$2:$A$200,0)),""))</f>
        <v>Modelo Especial</v>
      </c>
      <c r="R734" t="str">
        <f>IF($B734="","",IF(O734&lt;&gt;"",O734,IF(P734="Mapped",Q734,IF(P734="No Encompass Match","No Encompass Match",IFERROR(VLOOKUP(IF($K734="",$J734,$K734),'Brands (Enc)'!$C$2:$D$2699,2,FALSE),"Not Mapped")))))</f>
        <v>Modelo Especial</v>
      </c>
      <c r="S734" t="str">
        <f>IF($B734="","",IFERROR(VLOOKUP(VALUE($B734),'Customers Table (Enc)'!$A:$I,9,FALSE),"Not Found"))</f>
        <v>Bergen</v>
      </c>
      <c r="T734" t="str">
        <f t="shared" si="44"/>
        <v>BERGEN</v>
      </c>
      <c r="U734" t="str">
        <f t="shared" si="45"/>
        <v>Modelo Especial|BERGEN</v>
      </c>
      <c r="V734" t="str">
        <f>IF($B734="","",IF(R734="No Encompass Match","THEM",IF(R734="Not Mapped","Unable to Determine",IF(T734="SALES","Unable to Determine",IFERROR(INDEX('Master - US vs THEM'!$F:$F,MATCH(U734,'Master - US vs THEM'!$G:$G,0)),"No Territory Data")))))</f>
        <v>US</v>
      </c>
      <c r="W734" t="str">
        <f t="shared" si="46"/>
        <v>OK</v>
      </c>
      <c r="X734" t="str">
        <f t="shared" si="47"/>
        <v>US</v>
      </c>
    </row>
    <row r="735" spans="1:24" x14ac:dyDescent="0.2">
      <c r="A735">
        <v>734</v>
      </c>
      <c r="B735" t="s">
        <v>672</v>
      </c>
      <c r="C735" t="s">
        <v>673</v>
      </c>
      <c r="D735" t="s">
        <v>81</v>
      </c>
      <c r="E735" t="s">
        <v>674</v>
      </c>
      <c r="F735" t="s">
        <v>92</v>
      </c>
      <c r="G735" t="s">
        <v>675</v>
      </c>
      <c r="H735" t="s">
        <v>8</v>
      </c>
      <c r="I735" t="s">
        <v>85</v>
      </c>
      <c r="J735" t="s">
        <v>144</v>
      </c>
      <c r="K735" t="s">
        <v>145</v>
      </c>
      <c r="L735" t="s">
        <v>141</v>
      </c>
      <c r="M735">
        <v>1</v>
      </c>
      <c r="N735" t="s">
        <v>875</v>
      </c>
      <c r="O735" t="str">
        <f>IF($B735="","",IFERROR(IF(ISNUMBER(MATCH($K735,'Brand Family Territory (Enc)'!$A$2:$A$296,0)),$K735,""),""))</f>
        <v>COORS LIGHT</v>
      </c>
      <c r="P735" t="str">
        <f>IF($B735="","",IFERROR(INDEX('Brand Crosswalk'!$F$2:$F$200,MATCH($K735,'Brand Crosswalk'!$A$2:$A$200,0)),"Not in Crosswalk"))</f>
        <v>Not in Crosswalk</v>
      </c>
      <c r="Q735" t="str">
        <f>IF($B735="","",IFERROR(INDEX('Brand Crosswalk'!$C$2:$C$200,MATCH($K735,'Brand Crosswalk'!$A$2:$A$200,0)),""))</f>
        <v/>
      </c>
      <c r="R735" t="str">
        <f>IF($B735="","",IF(O735&lt;&gt;"",O735,IF(P735="Mapped",Q735,IF(P735="No Encompass Match","No Encompass Match",IFERROR(VLOOKUP(IF($K735="",$J735,$K735),'Brands (Enc)'!$C$2:$D$2699,2,FALSE),"Not Mapped")))))</f>
        <v>COORS LIGHT</v>
      </c>
      <c r="S735" t="str">
        <f>IF($B735="","",IFERROR(VLOOKUP(VALUE($B735),'Customers Table (Enc)'!$A:$I,9,FALSE),"Not Found"))</f>
        <v>Bergen</v>
      </c>
      <c r="T735" t="str">
        <f t="shared" si="44"/>
        <v>BERGEN</v>
      </c>
      <c r="U735" t="str">
        <f t="shared" si="45"/>
        <v>COORS LIGHT|BERGEN</v>
      </c>
      <c r="V735" t="str">
        <f>IF($B735="","",IF(R735="No Encompass Match","THEM",IF(R735="Not Mapped","Unable to Determine",IF(T735="SALES","Unable to Determine",IFERROR(INDEX('Master - US vs THEM'!$F:$F,MATCH(U735,'Master - US vs THEM'!$G:$G,0)),"No Territory Data")))))</f>
        <v>US</v>
      </c>
      <c r="W735" t="str">
        <f t="shared" si="46"/>
        <v>OK</v>
      </c>
      <c r="X735" t="str">
        <f t="shared" si="47"/>
        <v>US</v>
      </c>
    </row>
    <row r="736" spans="1:24" x14ac:dyDescent="0.2">
      <c r="A736">
        <v>735</v>
      </c>
      <c r="B736" t="s">
        <v>672</v>
      </c>
      <c r="C736" t="s">
        <v>673</v>
      </c>
      <c r="D736" t="s">
        <v>81</v>
      </c>
      <c r="E736" t="s">
        <v>674</v>
      </c>
      <c r="F736" t="s">
        <v>92</v>
      </c>
      <c r="G736" t="s">
        <v>675</v>
      </c>
      <c r="H736" t="s">
        <v>8</v>
      </c>
      <c r="I736" t="s">
        <v>85</v>
      </c>
      <c r="J736" t="s">
        <v>165</v>
      </c>
      <c r="K736" t="s">
        <v>166</v>
      </c>
      <c r="L736" t="s">
        <v>141</v>
      </c>
      <c r="M736">
        <v>1</v>
      </c>
      <c r="N736" t="s">
        <v>875</v>
      </c>
      <c r="O736" t="str">
        <f>IF($B736="","",IFERROR(IF(ISNUMBER(MATCH($K736,'Brand Family Territory (Enc)'!$A$2:$A$296,0)),$K736,""),""))</f>
        <v>BLUE MOON</v>
      </c>
      <c r="P736" t="str">
        <f>IF($B736="","",IFERROR(INDEX('Brand Crosswalk'!$F$2:$F$200,MATCH($K736,'Brand Crosswalk'!$A$2:$A$200,0)),"Not in Crosswalk"))</f>
        <v>Not in Crosswalk</v>
      </c>
      <c r="Q736" t="str">
        <f>IF($B736="","",IFERROR(INDEX('Brand Crosswalk'!$C$2:$C$200,MATCH($K736,'Brand Crosswalk'!$A$2:$A$200,0)),""))</f>
        <v/>
      </c>
      <c r="R736" t="str">
        <f>IF($B736="","",IF(O736&lt;&gt;"",O736,IF(P736="Mapped",Q736,IF(P736="No Encompass Match","No Encompass Match",IFERROR(VLOOKUP(IF($K736="",$J736,$K736),'Brands (Enc)'!$C$2:$D$2699,2,FALSE),"Not Mapped")))))</f>
        <v>BLUE MOON</v>
      </c>
      <c r="S736" t="str">
        <f>IF($B736="","",IFERROR(VLOOKUP(VALUE($B736),'Customers Table (Enc)'!$A:$I,9,FALSE),"Not Found"))</f>
        <v>Bergen</v>
      </c>
      <c r="T736" t="str">
        <f t="shared" si="44"/>
        <v>BERGEN</v>
      </c>
      <c r="U736" t="str">
        <f t="shared" si="45"/>
        <v>BLUE MOON|BERGEN</v>
      </c>
      <c r="V736" t="str">
        <f>IF($B736="","",IF(R736="No Encompass Match","THEM",IF(R736="Not Mapped","Unable to Determine",IF(T736="SALES","Unable to Determine",IFERROR(INDEX('Master - US vs THEM'!$F:$F,MATCH(U736,'Master - US vs THEM'!$G:$G,0)),"No Territory Data")))))</f>
        <v>US</v>
      </c>
      <c r="W736" t="str">
        <f t="shared" si="46"/>
        <v>OK</v>
      </c>
      <c r="X736" t="str">
        <f t="shared" si="47"/>
        <v>US</v>
      </c>
    </row>
    <row r="737" spans="1:24" x14ac:dyDescent="0.2">
      <c r="A737">
        <v>736</v>
      </c>
      <c r="B737" t="s">
        <v>672</v>
      </c>
      <c r="C737" t="s">
        <v>673</v>
      </c>
      <c r="D737" t="s">
        <v>81</v>
      </c>
      <c r="E737" t="s">
        <v>674</v>
      </c>
      <c r="F737" t="s">
        <v>92</v>
      </c>
      <c r="G737" t="s">
        <v>675</v>
      </c>
      <c r="H737" t="s">
        <v>8</v>
      </c>
      <c r="I737" t="s">
        <v>85</v>
      </c>
      <c r="J737" t="s">
        <v>342</v>
      </c>
      <c r="K737" t="s">
        <v>343</v>
      </c>
      <c r="L737" t="s">
        <v>155</v>
      </c>
      <c r="M737">
        <v>1</v>
      </c>
      <c r="N737" t="s">
        <v>875</v>
      </c>
      <c r="O737" t="str">
        <f>IF($B737="","",IFERROR(IF(ISNUMBER(MATCH($K737,'Brand Family Territory (Enc)'!$A$2:$A$296,0)),$K737,""),""))</f>
        <v>ANGRY ORCHARD</v>
      </c>
      <c r="P737" t="str">
        <f>IF($B737="","",IFERROR(INDEX('Brand Crosswalk'!$F$2:$F$200,MATCH($K737,'Brand Crosswalk'!$A$2:$A$200,0)),"Not in Crosswalk"))</f>
        <v>Not in Crosswalk</v>
      </c>
      <c r="Q737" t="str">
        <f>IF($B737="","",IFERROR(INDEX('Brand Crosswalk'!$C$2:$C$200,MATCH($K737,'Brand Crosswalk'!$A$2:$A$200,0)),""))</f>
        <v/>
      </c>
      <c r="R737" t="str">
        <f>IF($B737="","",IF(O737&lt;&gt;"",O737,IF(P737="Mapped",Q737,IF(P737="No Encompass Match","No Encompass Match",IFERROR(VLOOKUP(IF($K737="",$J737,$K737),'Brands (Enc)'!$C$2:$D$2699,2,FALSE),"Not Mapped")))))</f>
        <v>ANGRY ORCHARD</v>
      </c>
      <c r="S737" t="str">
        <f>IF($B737="","",IFERROR(VLOOKUP(VALUE($B737),'Customers Table (Enc)'!$A:$I,9,FALSE),"Not Found"))</f>
        <v>Bergen</v>
      </c>
      <c r="T737" t="str">
        <f t="shared" si="44"/>
        <v>BERGEN</v>
      </c>
      <c r="U737" t="str">
        <f t="shared" si="45"/>
        <v>ANGRY ORCHARD|BERGEN</v>
      </c>
      <c r="V737" t="str">
        <f>IF($B737="","",IF(R737="No Encompass Match","THEM",IF(R737="Not Mapped","Unable to Determine",IF(T737="SALES","Unable to Determine",IFERROR(INDEX('Master - US vs THEM'!$F:$F,MATCH(U737,'Master - US vs THEM'!$G:$G,0)),"No Territory Data")))))</f>
        <v>US</v>
      </c>
      <c r="W737" t="str">
        <f t="shared" si="46"/>
        <v>OK</v>
      </c>
      <c r="X737" t="str">
        <f t="shared" si="47"/>
        <v>US</v>
      </c>
    </row>
    <row r="738" spans="1:24" x14ac:dyDescent="0.2">
      <c r="A738">
        <v>737</v>
      </c>
      <c r="B738" t="s">
        <v>672</v>
      </c>
      <c r="C738" t="s">
        <v>673</v>
      </c>
      <c r="D738" t="s">
        <v>81</v>
      </c>
      <c r="E738" t="s">
        <v>674</v>
      </c>
      <c r="F738" t="s">
        <v>92</v>
      </c>
      <c r="G738" t="s">
        <v>675</v>
      </c>
      <c r="H738" t="s">
        <v>8</v>
      </c>
      <c r="I738" t="s">
        <v>85</v>
      </c>
      <c r="J738" t="s">
        <v>44</v>
      </c>
      <c r="K738" t="s">
        <v>44</v>
      </c>
      <c r="L738" t="s">
        <v>45</v>
      </c>
      <c r="M738">
        <v>1</v>
      </c>
      <c r="N738" t="s">
        <v>21</v>
      </c>
      <c r="O738" t="str">
        <f>IF($B738="","",IFERROR(IF(ISNUMBER(MATCH($K738,'Brand Family Territory (Enc)'!$A$2:$A$296,0)),$K738,""),""))</f>
        <v/>
      </c>
      <c r="P738" t="str">
        <f>IF($B738="","",IFERROR(INDEX('Brand Crosswalk'!$F$2:$F$200,MATCH($K738,'Brand Crosswalk'!$A$2:$A$200,0)),"Not in Crosswalk"))</f>
        <v>Mapped</v>
      </c>
      <c r="Q738" t="str">
        <f>IF($B738="","",IFERROR(INDEX('Brand Crosswalk'!$C$2:$C$200,MATCH($K738,'Brand Crosswalk'!$A$2:$A$200,0)),""))</f>
        <v>Dg Yuengling Inc</v>
      </c>
      <c r="R738" t="str">
        <f>IF($B738="","",IF(O738&lt;&gt;"",O738,IF(P738="Mapped",Q738,IF(P738="No Encompass Match","No Encompass Match",IFERROR(VLOOKUP(IF($K738="",$J738,$K738),'Brands (Enc)'!$C$2:$D$2699,2,FALSE),"Not Mapped")))))</f>
        <v>Dg Yuengling Inc</v>
      </c>
      <c r="S738" t="str">
        <f>IF($B738="","",IFERROR(VLOOKUP(VALUE($B738),'Customers Table (Enc)'!$A:$I,9,FALSE),"Not Found"))</f>
        <v>Bergen</v>
      </c>
      <c r="T738" t="str">
        <f t="shared" si="44"/>
        <v>BERGEN</v>
      </c>
      <c r="U738" t="str">
        <f t="shared" si="45"/>
        <v>Dg Yuengling Inc|BERGEN</v>
      </c>
      <c r="V738" t="str">
        <f>IF($B738="","",IF(R738="No Encompass Match","THEM",IF(R738="Not Mapped","Unable to Determine",IF(T738="SALES","Unable to Determine",IFERROR(INDEX('Master - US vs THEM'!$F:$F,MATCH(U738,'Master - US vs THEM'!$G:$G,0)),"No Territory Data")))))</f>
        <v>US</v>
      </c>
      <c r="W738" t="str">
        <f t="shared" si="46"/>
        <v>MISMATCH</v>
      </c>
      <c r="X738" t="str">
        <f t="shared" si="47"/>
        <v>US</v>
      </c>
    </row>
    <row r="739" spans="1:24" x14ac:dyDescent="0.2">
      <c r="A739">
        <v>738</v>
      </c>
      <c r="B739" t="s">
        <v>672</v>
      </c>
      <c r="C739" t="s">
        <v>673</v>
      </c>
      <c r="D739" t="s">
        <v>81</v>
      </c>
      <c r="E739" t="s">
        <v>674</v>
      </c>
      <c r="F739" t="s">
        <v>92</v>
      </c>
      <c r="G739" t="s">
        <v>675</v>
      </c>
      <c r="H739" t="s">
        <v>8</v>
      </c>
      <c r="I739" t="s">
        <v>85</v>
      </c>
      <c r="J739" t="s">
        <v>535</v>
      </c>
      <c r="K739" t="s">
        <v>358</v>
      </c>
      <c r="L739" t="s">
        <v>155</v>
      </c>
      <c r="M739">
        <v>1</v>
      </c>
      <c r="N739" t="s">
        <v>875</v>
      </c>
      <c r="O739" t="str">
        <f>IF($B739="","",IFERROR(IF(ISNUMBER(MATCH($K739,'Brand Family Territory (Enc)'!$A$2:$A$296,0)),$K739,""),""))</f>
        <v/>
      </c>
      <c r="P739" t="str">
        <f>IF($B739="","",IFERROR(INDEX('Brand Crosswalk'!$F$2:$F$200,MATCH($K739,'Brand Crosswalk'!$A$2:$A$200,0)),"Not in Crosswalk"))</f>
        <v>Mapped</v>
      </c>
      <c r="Q739" t="str">
        <f>IF($B739="","",IFERROR(INDEX('Brand Crosswalk'!$C$2:$C$200,MATCH($K739,'Brand Crosswalk'!$A$2:$A$200,0)),""))</f>
        <v>Samuel Adams</v>
      </c>
      <c r="R739" t="str">
        <f>IF($B739="","",IF(O739&lt;&gt;"",O739,IF(P739="Mapped",Q739,IF(P739="No Encompass Match","No Encompass Match",IFERROR(VLOOKUP(IF($K739="",$J739,$K739),'Brands (Enc)'!$C$2:$D$2699,2,FALSE),"Not Mapped")))))</f>
        <v>Samuel Adams</v>
      </c>
      <c r="S739" t="str">
        <f>IF($B739="","",IFERROR(VLOOKUP(VALUE($B739),'Customers Table (Enc)'!$A:$I,9,FALSE),"Not Found"))</f>
        <v>Bergen</v>
      </c>
      <c r="T739" t="str">
        <f t="shared" si="44"/>
        <v>BERGEN</v>
      </c>
      <c r="U739" t="str">
        <f t="shared" si="45"/>
        <v>Samuel Adams|BERGEN</v>
      </c>
      <c r="V739" t="str">
        <f>IF($B739="","",IF(R739="No Encompass Match","THEM",IF(R739="Not Mapped","Unable to Determine",IF(T739="SALES","Unable to Determine",IFERROR(INDEX('Master - US vs THEM'!$F:$F,MATCH(U739,'Master - US vs THEM'!$G:$G,0)),"No Territory Data")))))</f>
        <v>US</v>
      </c>
      <c r="W739" t="str">
        <f t="shared" si="46"/>
        <v>OK</v>
      </c>
      <c r="X739" t="str">
        <f t="shared" si="47"/>
        <v>US</v>
      </c>
    </row>
    <row r="740" spans="1:24" x14ac:dyDescent="0.2">
      <c r="A740">
        <v>739</v>
      </c>
      <c r="B740" t="s">
        <v>1847</v>
      </c>
      <c r="C740" t="s">
        <v>1848</v>
      </c>
      <c r="D740" t="s">
        <v>27</v>
      </c>
      <c r="E740" t="s">
        <v>1849</v>
      </c>
      <c r="F740" t="s">
        <v>679</v>
      </c>
      <c r="G740" t="s">
        <v>1850</v>
      </c>
      <c r="H740" t="s">
        <v>8</v>
      </c>
      <c r="I740" t="s">
        <v>71</v>
      </c>
      <c r="J740" t="s">
        <v>156</v>
      </c>
      <c r="K740" t="s">
        <v>156</v>
      </c>
      <c r="L740" t="s">
        <v>24</v>
      </c>
      <c r="M740">
        <v>1</v>
      </c>
      <c r="N740" t="s">
        <v>875</v>
      </c>
      <c r="O740" t="str">
        <f>IF($B740="","",IFERROR(IF(ISNUMBER(MATCH($K740,'Brand Family Territory (Enc)'!$A$2:$A$296,0)),$K740,""),""))</f>
        <v>PACIFICO</v>
      </c>
      <c r="P740" t="str">
        <f>IF($B740="","",IFERROR(INDEX('Brand Crosswalk'!$F$2:$F$200,MATCH($K740,'Brand Crosswalk'!$A$2:$A$200,0)),"Not in Crosswalk"))</f>
        <v>Not in Crosswalk</v>
      </c>
      <c r="Q740" t="str">
        <f>IF($B740="","",IFERROR(INDEX('Brand Crosswalk'!$C$2:$C$200,MATCH($K740,'Brand Crosswalk'!$A$2:$A$200,0)),""))</f>
        <v/>
      </c>
      <c r="R740" t="str">
        <f>IF($B740="","",IF(O740&lt;&gt;"",O740,IF(P740="Mapped",Q740,IF(P740="No Encompass Match","No Encompass Match",IFERROR(VLOOKUP(IF($K740="",$J740,$K740),'Brands (Enc)'!$C$2:$D$2699,2,FALSE),"Not Mapped")))))</f>
        <v>PACIFICO</v>
      </c>
      <c r="S740" t="str">
        <f>IF($B740="","",IFERROR(VLOOKUP(VALUE($B740),'Customers Table (Enc)'!$A:$I,9,FALSE),"Not Found"))</f>
        <v>Sussex</v>
      </c>
      <c r="T740" t="str">
        <f t="shared" si="44"/>
        <v>SUSSEX</v>
      </c>
      <c r="U740" t="str">
        <f t="shared" si="45"/>
        <v>PACIFICO|SUSSEX</v>
      </c>
      <c r="V740" t="str">
        <f>IF($B740="","",IF(R740="No Encompass Match","THEM",IF(R740="Not Mapped","Unable to Determine",IF(T740="SALES","Unable to Determine",IFERROR(INDEX('Master - US vs THEM'!$F:$F,MATCH(U740,'Master - US vs THEM'!$G:$G,0)),"No Territory Data")))))</f>
        <v>US</v>
      </c>
      <c r="W740" t="str">
        <f t="shared" si="46"/>
        <v>OK</v>
      </c>
      <c r="X740" t="str">
        <f t="shared" si="47"/>
        <v>US</v>
      </c>
    </row>
    <row r="741" spans="1:24" x14ac:dyDescent="0.2">
      <c r="A741">
        <v>740</v>
      </c>
      <c r="B741" t="s">
        <v>1847</v>
      </c>
      <c r="C741" t="s">
        <v>1848</v>
      </c>
      <c r="D741" t="s">
        <v>27</v>
      </c>
      <c r="E741" t="s">
        <v>1849</v>
      </c>
      <c r="F741" t="s">
        <v>679</v>
      </c>
      <c r="G741" t="s">
        <v>1850</v>
      </c>
      <c r="H741" t="s">
        <v>8</v>
      </c>
      <c r="I741" t="s">
        <v>71</v>
      </c>
      <c r="J741" t="s">
        <v>181</v>
      </c>
      <c r="K741" t="s">
        <v>182</v>
      </c>
      <c r="L741" t="s">
        <v>24</v>
      </c>
      <c r="M741">
        <v>1</v>
      </c>
      <c r="N741" t="s">
        <v>875</v>
      </c>
      <c r="O741" t="str">
        <f>IF($B741="","",IFERROR(IF(ISNUMBER(MATCH($K741,'Brand Family Territory (Enc)'!$A$2:$A$296,0)),$K741,""),""))</f>
        <v/>
      </c>
      <c r="P741" t="str">
        <f>IF($B741="","",IFERROR(INDEX('Brand Crosswalk'!$F$2:$F$200,MATCH($K741,'Brand Crosswalk'!$A$2:$A$200,0)),"Not in Crosswalk"))</f>
        <v>Mapped</v>
      </c>
      <c r="Q741" t="str">
        <f>IF($B741="","",IFERROR(INDEX('Brand Crosswalk'!$C$2:$C$200,MATCH($K741,'Brand Crosswalk'!$A$2:$A$200,0)),""))</f>
        <v>Modelo Especial</v>
      </c>
      <c r="R741" t="str">
        <f>IF($B741="","",IF(O741&lt;&gt;"",O741,IF(P741="Mapped",Q741,IF(P741="No Encompass Match","No Encompass Match",IFERROR(VLOOKUP(IF($K741="",$J741,$K741),'Brands (Enc)'!$C$2:$D$2699,2,FALSE),"Not Mapped")))))</f>
        <v>Modelo Especial</v>
      </c>
      <c r="S741" t="str">
        <f>IF($B741="","",IFERROR(VLOOKUP(VALUE($B741),'Customers Table (Enc)'!$A:$I,9,FALSE),"Not Found"))</f>
        <v>Sussex</v>
      </c>
      <c r="T741" t="str">
        <f t="shared" si="44"/>
        <v>SUSSEX</v>
      </c>
      <c r="U741" t="str">
        <f t="shared" si="45"/>
        <v>Modelo Especial|SUSSEX</v>
      </c>
      <c r="V741" t="str">
        <f>IF($B741="","",IF(R741="No Encompass Match","THEM",IF(R741="Not Mapped","Unable to Determine",IF(T741="SALES","Unable to Determine",IFERROR(INDEX('Master - US vs THEM'!$F:$F,MATCH(U741,'Master - US vs THEM'!$G:$G,0)),"No Territory Data")))))</f>
        <v>US</v>
      </c>
      <c r="W741" t="str">
        <f t="shared" si="46"/>
        <v>OK</v>
      </c>
      <c r="X741" t="str">
        <f t="shared" si="47"/>
        <v>US</v>
      </c>
    </row>
    <row r="742" spans="1:24" x14ac:dyDescent="0.2">
      <c r="A742">
        <v>741</v>
      </c>
      <c r="B742" t="s">
        <v>1847</v>
      </c>
      <c r="C742" t="s">
        <v>1848</v>
      </c>
      <c r="D742" t="s">
        <v>27</v>
      </c>
      <c r="E742" t="s">
        <v>1849</v>
      </c>
      <c r="F742" t="s">
        <v>679</v>
      </c>
      <c r="G742" t="s">
        <v>1850</v>
      </c>
      <c r="H742" t="s">
        <v>8</v>
      </c>
      <c r="I742" t="s">
        <v>71</v>
      </c>
      <c r="J742" t="s">
        <v>267</v>
      </c>
      <c r="K742" t="s">
        <v>23</v>
      </c>
      <c r="L742" t="s">
        <v>24</v>
      </c>
      <c r="M742">
        <v>1</v>
      </c>
      <c r="N742" t="s">
        <v>875</v>
      </c>
      <c r="O742" t="str">
        <f>IF($B742="","",IFERROR(IF(ISNUMBER(MATCH($K742,'Brand Family Territory (Enc)'!$A$2:$A$296,0)),$K742,""),""))</f>
        <v/>
      </c>
      <c r="P742" t="str">
        <f>IF($B742="","",IFERROR(INDEX('Brand Crosswalk'!$F$2:$F$200,MATCH($K742,'Brand Crosswalk'!$A$2:$A$200,0)),"Not in Crosswalk"))</f>
        <v>Mapped</v>
      </c>
      <c r="Q742" t="str">
        <f>IF($B742="","",IFERROR(INDEX('Brand Crosswalk'!$C$2:$C$200,MATCH($K742,'Brand Crosswalk'!$A$2:$A$200,0)),""))</f>
        <v>Corona Extra</v>
      </c>
      <c r="R742" t="str">
        <f>IF($B742="","",IF(O742&lt;&gt;"",O742,IF(P742="Mapped",Q742,IF(P742="No Encompass Match","No Encompass Match",IFERROR(VLOOKUP(IF($K742="",$J742,$K742),'Brands (Enc)'!$C$2:$D$2699,2,FALSE),"Not Mapped")))))</f>
        <v>Corona Extra</v>
      </c>
      <c r="S742" t="str">
        <f>IF($B742="","",IFERROR(VLOOKUP(VALUE($B742),'Customers Table (Enc)'!$A:$I,9,FALSE),"Not Found"))</f>
        <v>Sussex</v>
      </c>
      <c r="T742" t="str">
        <f t="shared" si="44"/>
        <v>SUSSEX</v>
      </c>
      <c r="U742" t="str">
        <f t="shared" si="45"/>
        <v>Corona Extra|SUSSEX</v>
      </c>
      <c r="V742" t="str">
        <f>IF($B742="","",IF(R742="No Encompass Match","THEM",IF(R742="Not Mapped","Unable to Determine",IF(T742="SALES","Unable to Determine",IFERROR(INDEX('Master - US vs THEM'!$F:$F,MATCH(U742,'Master - US vs THEM'!$G:$G,0)),"No Territory Data")))))</f>
        <v>US</v>
      </c>
      <c r="W742" t="str">
        <f t="shared" si="46"/>
        <v>OK</v>
      </c>
      <c r="X742" t="str">
        <f t="shared" si="47"/>
        <v>US</v>
      </c>
    </row>
    <row r="743" spans="1:24" x14ac:dyDescent="0.2">
      <c r="A743">
        <v>742</v>
      </c>
      <c r="B743" t="s">
        <v>1847</v>
      </c>
      <c r="C743" t="s">
        <v>1848</v>
      </c>
      <c r="D743" t="s">
        <v>27</v>
      </c>
      <c r="E743" t="s">
        <v>1849</v>
      </c>
      <c r="F743" t="s">
        <v>679</v>
      </c>
      <c r="G743" t="s">
        <v>1850</v>
      </c>
      <c r="H743" t="s">
        <v>8</v>
      </c>
      <c r="I743" t="s">
        <v>71</v>
      </c>
      <c r="J743" t="s">
        <v>165</v>
      </c>
      <c r="K743" t="s">
        <v>166</v>
      </c>
      <c r="L743" t="s">
        <v>141</v>
      </c>
      <c r="M743">
        <v>1</v>
      </c>
      <c r="N743" t="s">
        <v>875</v>
      </c>
      <c r="O743" t="str">
        <f>IF($B743="","",IFERROR(IF(ISNUMBER(MATCH($K743,'Brand Family Territory (Enc)'!$A$2:$A$296,0)),$K743,""),""))</f>
        <v>BLUE MOON</v>
      </c>
      <c r="P743" t="str">
        <f>IF($B743="","",IFERROR(INDEX('Brand Crosswalk'!$F$2:$F$200,MATCH($K743,'Brand Crosswalk'!$A$2:$A$200,0)),"Not in Crosswalk"))</f>
        <v>Not in Crosswalk</v>
      </c>
      <c r="Q743" t="str">
        <f>IF($B743="","",IFERROR(INDEX('Brand Crosswalk'!$C$2:$C$200,MATCH($K743,'Brand Crosswalk'!$A$2:$A$200,0)),""))</f>
        <v/>
      </c>
      <c r="R743" t="str">
        <f>IF($B743="","",IF(O743&lt;&gt;"",O743,IF(P743="Mapped",Q743,IF(P743="No Encompass Match","No Encompass Match",IFERROR(VLOOKUP(IF($K743="",$J743,$K743),'Brands (Enc)'!$C$2:$D$2699,2,FALSE),"Not Mapped")))))</f>
        <v>BLUE MOON</v>
      </c>
      <c r="S743" t="str">
        <f>IF($B743="","",IFERROR(VLOOKUP(VALUE($B743),'Customers Table (Enc)'!$A:$I,9,FALSE),"Not Found"))</f>
        <v>Sussex</v>
      </c>
      <c r="T743" t="str">
        <f t="shared" si="44"/>
        <v>SUSSEX</v>
      </c>
      <c r="U743" t="str">
        <f t="shared" si="45"/>
        <v>BLUE MOON|SUSSEX</v>
      </c>
      <c r="V743" t="str">
        <f>IF($B743="","",IF(R743="No Encompass Match","THEM",IF(R743="Not Mapped","Unable to Determine",IF(T743="SALES","Unable to Determine",IFERROR(INDEX('Master - US vs THEM'!$F:$F,MATCH(U743,'Master - US vs THEM'!$G:$G,0)),"No Territory Data")))))</f>
        <v>US</v>
      </c>
      <c r="W743" t="str">
        <f t="shared" si="46"/>
        <v>OK</v>
      </c>
      <c r="X743" t="str">
        <f t="shared" si="47"/>
        <v>US</v>
      </c>
    </row>
    <row r="744" spans="1:24" x14ac:dyDescent="0.2">
      <c r="A744">
        <v>743</v>
      </c>
      <c r="B744" t="s">
        <v>1847</v>
      </c>
      <c r="C744" t="s">
        <v>1848</v>
      </c>
      <c r="D744" t="s">
        <v>27</v>
      </c>
      <c r="E744" t="s">
        <v>1849</v>
      </c>
      <c r="F744" t="s">
        <v>679</v>
      </c>
      <c r="G744" t="s">
        <v>1850</v>
      </c>
      <c r="H744" t="s">
        <v>8</v>
      </c>
      <c r="I744" t="s">
        <v>71</v>
      </c>
      <c r="J744" t="s">
        <v>157</v>
      </c>
      <c r="K744" t="s">
        <v>158</v>
      </c>
      <c r="L744" t="s">
        <v>155</v>
      </c>
      <c r="M744">
        <v>1</v>
      </c>
      <c r="N744" t="s">
        <v>875</v>
      </c>
      <c r="O744" t="str">
        <f>IF($B744="","",IFERROR(IF(ISNUMBER(MATCH($K744,'Brand Family Territory (Enc)'!$A$2:$A$296,0)),$K744,""),""))</f>
        <v/>
      </c>
      <c r="P744" t="str">
        <f>IF($B744="","",IFERROR(INDEX('Brand Crosswalk'!$F$2:$F$200,MATCH($K744,'Brand Crosswalk'!$A$2:$A$200,0)),"Not in Crosswalk"))</f>
        <v>Mapped</v>
      </c>
      <c r="Q744" t="str">
        <f>IF($B744="","",IFERROR(INDEX('Brand Crosswalk'!$C$2:$C$200,MATCH($K744,'Brand Crosswalk'!$A$2:$A$200,0)),""))</f>
        <v>Dogfish Head Beer</v>
      </c>
      <c r="R744" t="str">
        <f>IF($B744="","",IF(O744&lt;&gt;"",O744,IF(P744="Mapped",Q744,IF(P744="No Encompass Match","No Encompass Match",IFERROR(VLOOKUP(IF($K744="",$J744,$K744),'Brands (Enc)'!$C$2:$D$2699,2,FALSE),"Not Mapped")))))</f>
        <v>Dogfish Head Beer</v>
      </c>
      <c r="S744" t="str">
        <f>IF($B744="","",IFERROR(VLOOKUP(VALUE($B744),'Customers Table (Enc)'!$A:$I,9,FALSE),"Not Found"))</f>
        <v>Sussex</v>
      </c>
      <c r="T744" t="str">
        <f t="shared" si="44"/>
        <v>SUSSEX</v>
      </c>
      <c r="U744" t="str">
        <f t="shared" si="45"/>
        <v>Dogfish Head Beer|SUSSEX</v>
      </c>
      <c r="V744" t="str">
        <f>IF($B744="","",IF(R744="No Encompass Match","THEM",IF(R744="Not Mapped","Unable to Determine",IF(T744="SALES","Unable to Determine",IFERROR(INDEX('Master - US vs THEM'!$F:$F,MATCH(U744,'Master - US vs THEM'!$G:$G,0)),"No Territory Data")))))</f>
        <v>US</v>
      </c>
      <c r="W744" t="str">
        <f t="shared" si="46"/>
        <v>OK</v>
      </c>
      <c r="X744" t="str">
        <f t="shared" si="47"/>
        <v>US</v>
      </c>
    </row>
    <row r="745" spans="1:24" x14ac:dyDescent="0.2">
      <c r="A745">
        <v>744</v>
      </c>
      <c r="B745" t="s">
        <v>1851</v>
      </c>
      <c r="C745" t="s">
        <v>1852</v>
      </c>
      <c r="D745" t="s">
        <v>48</v>
      </c>
      <c r="E745" t="s">
        <v>1853</v>
      </c>
      <c r="F745" t="s">
        <v>92</v>
      </c>
      <c r="G745" t="s">
        <v>1854</v>
      </c>
      <c r="H745" t="s">
        <v>8</v>
      </c>
      <c r="I745" t="s">
        <v>85</v>
      </c>
      <c r="J745" t="s">
        <v>165</v>
      </c>
      <c r="K745" t="s">
        <v>166</v>
      </c>
      <c r="L745" t="s">
        <v>141</v>
      </c>
      <c r="M745">
        <v>1</v>
      </c>
      <c r="N745" t="s">
        <v>875</v>
      </c>
      <c r="O745" t="str">
        <f>IF($B745="","",IFERROR(IF(ISNUMBER(MATCH($K745,'Brand Family Territory (Enc)'!$A$2:$A$296,0)),$K745,""),""))</f>
        <v>BLUE MOON</v>
      </c>
      <c r="P745" t="str">
        <f>IF($B745="","",IFERROR(INDEX('Brand Crosswalk'!$F$2:$F$200,MATCH($K745,'Brand Crosswalk'!$A$2:$A$200,0)),"Not in Crosswalk"))</f>
        <v>Not in Crosswalk</v>
      </c>
      <c r="Q745" t="str">
        <f>IF($B745="","",IFERROR(INDEX('Brand Crosswalk'!$C$2:$C$200,MATCH($K745,'Brand Crosswalk'!$A$2:$A$200,0)),""))</f>
        <v/>
      </c>
      <c r="R745" t="str">
        <f>IF($B745="","",IF(O745&lt;&gt;"",O745,IF(P745="Mapped",Q745,IF(P745="No Encompass Match","No Encompass Match",IFERROR(VLOOKUP(IF($K745="",$J745,$K745),'Brands (Enc)'!$C$2:$D$2699,2,FALSE),"Not Mapped")))))</f>
        <v>BLUE MOON</v>
      </c>
      <c r="S745" t="str">
        <f>IF($B745="","",IFERROR(VLOOKUP(VALUE($B745),'Customers Table (Enc)'!$A:$I,9,FALSE),"Not Found"))</f>
        <v>Bergen</v>
      </c>
      <c r="T745" t="str">
        <f t="shared" si="44"/>
        <v>BERGEN</v>
      </c>
      <c r="U745" t="str">
        <f t="shared" si="45"/>
        <v>BLUE MOON|BERGEN</v>
      </c>
      <c r="V745" t="str">
        <f>IF($B745="","",IF(R745="No Encompass Match","THEM",IF(R745="Not Mapped","Unable to Determine",IF(T745="SALES","Unable to Determine",IFERROR(INDEX('Master - US vs THEM'!$F:$F,MATCH(U745,'Master - US vs THEM'!$G:$G,0)),"No Territory Data")))))</f>
        <v>US</v>
      </c>
      <c r="W745" t="str">
        <f t="shared" si="46"/>
        <v>OK</v>
      </c>
      <c r="X745" t="str">
        <f t="shared" si="47"/>
        <v>US</v>
      </c>
    </row>
    <row r="746" spans="1:24" x14ac:dyDescent="0.2">
      <c r="A746">
        <v>745</v>
      </c>
      <c r="B746" t="s">
        <v>1851</v>
      </c>
      <c r="C746" t="s">
        <v>1852</v>
      </c>
      <c r="D746" t="s">
        <v>48</v>
      </c>
      <c r="E746" t="s">
        <v>1853</v>
      </c>
      <c r="F746" t="s">
        <v>92</v>
      </c>
      <c r="G746" t="s">
        <v>1854</v>
      </c>
      <c r="H746" t="s">
        <v>8</v>
      </c>
      <c r="I746" t="s">
        <v>85</v>
      </c>
      <c r="J746" t="s">
        <v>535</v>
      </c>
      <c r="K746" t="s">
        <v>358</v>
      </c>
      <c r="L746" t="s">
        <v>155</v>
      </c>
      <c r="M746">
        <v>1</v>
      </c>
      <c r="N746" t="s">
        <v>875</v>
      </c>
      <c r="O746" t="str">
        <f>IF($B746="","",IFERROR(IF(ISNUMBER(MATCH($K746,'Brand Family Territory (Enc)'!$A$2:$A$296,0)),$K746,""),""))</f>
        <v/>
      </c>
      <c r="P746" t="str">
        <f>IF($B746="","",IFERROR(INDEX('Brand Crosswalk'!$F$2:$F$200,MATCH($K746,'Brand Crosswalk'!$A$2:$A$200,0)),"Not in Crosswalk"))</f>
        <v>Mapped</v>
      </c>
      <c r="Q746" t="str">
        <f>IF($B746="","",IFERROR(INDEX('Brand Crosswalk'!$C$2:$C$200,MATCH($K746,'Brand Crosswalk'!$A$2:$A$200,0)),""))</f>
        <v>Samuel Adams</v>
      </c>
      <c r="R746" t="str">
        <f>IF($B746="","",IF(O746&lt;&gt;"",O746,IF(P746="Mapped",Q746,IF(P746="No Encompass Match","No Encompass Match",IFERROR(VLOOKUP(IF($K746="",$J746,$K746),'Brands (Enc)'!$C$2:$D$2699,2,FALSE),"Not Mapped")))))</f>
        <v>Samuel Adams</v>
      </c>
      <c r="S746" t="str">
        <f>IF($B746="","",IFERROR(VLOOKUP(VALUE($B746),'Customers Table (Enc)'!$A:$I,9,FALSE),"Not Found"))</f>
        <v>Bergen</v>
      </c>
      <c r="T746" t="str">
        <f t="shared" si="44"/>
        <v>BERGEN</v>
      </c>
      <c r="U746" t="str">
        <f t="shared" si="45"/>
        <v>Samuel Adams|BERGEN</v>
      </c>
      <c r="V746" t="str">
        <f>IF($B746="","",IF(R746="No Encompass Match","THEM",IF(R746="Not Mapped","Unable to Determine",IF(T746="SALES","Unable to Determine",IFERROR(INDEX('Master - US vs THEM'!$F:$F,MATCH(U746,'Master - US vs THEM'!$G:$G,0)),"No Territory Data")))))</f>
        <v>US</v>
      </c>
      <c r="W746" t="str">
        <f t="shared" si="46"/>
        <v>OK</v>
      </c>
      <c r="X746" t="str">
        <f t="shared" si="47"/>
        <v>US</v>
      </c>
    </row>
    <row r="747" spans="1:24" x14ac:dyDescent="0.2">
      <c r="A747">
        <v>746</v>
      </c>
      <c r="B747" t="s">
        <v>1851</v>
      </c>
      <c r="C747" t="s">
        <v>1852</v>
      </c>
      <c r="D747" t="s">
        <v>48</v>
      </c>
      <c r="E747" t="s">
        <v>1853</v>
      </c>
      <c r="F747" t="s">
        <v>92</v>
      </c>
      <c r="G747" t="s">
        <v>1854</v>
      </c>
      <c r="H747" t="s">
        <v>8</v>
      </c>
      <c r="I747" t="s">
        <v>85</v>
      </c>
      <c r="J747" t="s">
        <v>144</v>
      </c>
      <c r="K747" t="s">
        <v>145</v>
      </c>
      <c r="L747" t="s">
        <v>141</v>
      </c>
      <c r="M747">
        <v>1</v>
      </c>
      <c r="N747" t="s">
        <v>875</v>
      </c>
      <c r="O747" t="str">
        <f>IF($B747="","",IFERROR(IF(ISNUMBER(MATCH($K747,'Brand Family Territory (Enc)'!$A$2:$A$296,0)),$K747,""),""))</f>
        <v>COORS LIGHT</v>
      </c>
      <c r="P747" t="str">
        <f>IF($B747="","",IFERROR(INDEX('Brand Crosswalk'!$F$2:$F$200,MATCH($K747,'Brand Crosswalk'!$A$2:$A$200,0)),"Not in Crosswalk"))</f>
        <v>Not in Crosswalk</v>
      </c>
      <c r="Q747" t="str">
        <f>IF($B747="","",IFERROR(INDEX('Brand Crosswalk'!$C$2:$C$200,MATCH($K747,'Brand Crosswalk'!$A$2:$A$200,0)),""))</f>
        <v/>
      </c>
      <c r="R747" t="str">
        <f>IF($B747="","",IF(O747&lt;&gt;"",O747,IF(P747="Mapped",Q747,IF(P747="No Encompass Match","No Encompass Match",IFERROR(VLOOKUP(IF($K747="",$J747,$K747),'Brands (Enc)'!$C$2:$D$2699,2,FALSE),"Not Mapped")))))</f>
        <v>COORS LIGHT</v>
      </c>
      <c r="S747" t="str">
        <f>IF($B747="","",IFERROR(VLOOKUP(VALUE($B747),'Customers Table (Enc)'!$A:$I,9,FALSE),"Not Found"))</f>
        <v>Bergen</v>
      </c>
      <c r="T747" t="str">
        <f t="shared" si="44"/>
        <v>BERGEN</v>
      </c>
      <c r="U747" t="str">
        <f t="shared" si="45"/>
        <v>COORS LIGHT|BERGEN</v>
      </c>
      <c r="V747" t="str">
        <f>IF($B747="","",IF(R747="No Encompass Match","THEM",IF(R747="Not Mapped","Unable to Determine",IF(T747="SALES","Unable to Determine",IFERROR(INDEX('Master - US vs THEM'!$F:$F,MATCH(U747,'Master - US vs THEM'!$G:$G,0)),"No Territory Data")))))</f>
        <v>US</v>
      </c>
      <c r="W747" t="str">
        <f t="shared" si="46"/>
        <v>OK</v>
      </c>
      <c r="X747" t="str">
        <f t="shared" si="47"/>
        <v>US</v>
      </c>
    </row>
    <row r="748" spans="1:24" x14ac:dyDescent="0.2">
      <c r="A748">
        <v>747</v>
      </c>
      <c r="B748" t="s">
        <v>1843</v>
      </c>
      <c r="C748" t="s">
        <v>1844</v>
      </c>
      <c r="D748" t="s">
        <v>67</v>
      </c>
      <c r="E748" t="s">
        <v>1845</v>
      </c>
      <c r="F748" t="s">
        <v>69</v>
      </c>
      <c r="G748" t="s">
        <v>1846</v>
      </c>
      <c r="H748" t="s">
        <v>8</v>
      </c>
      <c r="I748" t="s">
        <v>71</v>
      </c>
      <c r="J748" t="s">
        <v>142</v>
      </c>
      <c r="K748" t="s">
        <v>143</v>
      </c>
      <c r="L748" t="s">
        <v>141</v>
      </c>
      <c r="M748">
        <v>1</v>
      </c>
      <c r="N748" t="s">
        <v>875</v>
      </c>
      <c r="O748" t="str">
        <f>IF($B748="","",IFERROR(IF(ISNUMBER(MATCH($K748,'Brand Family Territory (Enc)'!$A$2:$A$296,0)),$K748,""),""))</f>
        <v/>
      </c>
      <c r="P748" t="str">
        <f>IF($B748="","",IFERROR(INDEX('Brand Crosswalk'!$F$2:$F$200,MATCH($K748,'Brand Crosswalk'!$A$2:$A$200,0)),"Not in Crosswalk"))</f>
        <v>Mapped</v>
      </c>
      <c r="Q748" t="str">
        <f>IF($B748="","",IFERROR(INDEX('Brand Crosswalk'!$C$2:$C$200,MATCH($K748,'Brand Crosswalk'!$A$2:$A$200,0)),""))</f>
        <v>Lite</v>
      </c>
      <c r="R748" t="str">
        <f>IF($B748="","",IF(O748&lt;&gt;"",O748,IF(P748="Mapped",Q748,IF(P748="No Encompass Match","No Encompass Match",IFERROR(VLOOKUP(IF($K748="",$J748,$K748),'Brands (Enc)'!$C$2:$D$2699,2,FALSE),"Not Mapped")))))</f>
        <v>Lite</v>
      </c>
      <c r="S748" t="str">
        <f>IF($B748="","",IFERROR(VLOOKUP(VALUE($B748),'Customers Table (Enc)'!$A:$I,9,FALSE),"Not Found"))</f>
        <v>Morris</v>
      </c>
      <c r="T748" t="str">
        <f t="shared" si="44"/>
        <v>MORRIS 1</v>
      </c>
      <c r="U748" t="str">
        <f t="shared" si="45"/>
        <v>Lite|MORRIS 1</v>
      </c>
      <c r="V748" t="str">
        <f>IF($B748="","",IF(R748="No Encompass Match","THEM",IF(R748="Not Mapped","Unable to Determine",IF(T748="SALES","Unable to Determine",IFERROR(INDEX('Master - US vs THEM'!$F:$F,MATCH(U748,'Master - US vs THEM'!$G:$G,0)),"No Territory Data")))))</f>
        <v>US</v>
      </c>
      <c r="W748" t="str">
        <f t="shared" si="46"/>
        <v>OK</v>
      </c>
      <c r="X748" t="str">
        <f t="shared" si="47"/>
        <v>US</v>
      </c>
    </row>
    <row r="749" spans="1:24" x14ac:dyDescent="0.2">
      <c r="A749">
        <v>748</v>
      </c>
      <c r="B749" t="s">
        <v>1839</v>
      </c>
      <c r="C749" t="s">
        <v>1840</v>
      </c>
      <c r="D749" t="s">
        <v>48</v>
      </c>
      <c r="E749" t="s">
        <v>1841</v>
      </c>
      <c r="F749" t="s">
        <v>92</v>
      </c>
      <c r="G749" t="s">
        <v>1842</v>
      </c>
      <c r="H749" t="s">
        <v>8</v>
      </c>
      <c r="I749" t="s">
        <v>85</v>
      </c>
      <c r="J749" t="s">
        <v>1048</v>
      </c>
      <c r="K749" t="s">
        <v>1049</v>
      </c>
      <c r="L749" t="s">
        <v>442</v>
      </c>
      <c r="M749">
        <v>1</v>
      </c>
      <c r="N749" t="s">
        <v>875</v>
      </c>
      <c r="O749" t="str">
        <f>IF($B749="","",IFERROR(IF(ISNUMBER(MATCH($K749,'Brand Family Territory (Enc)'!$A$2:$A$296,0)),$K749,""),""))</f>
        <v/>
      </c>
      <c r="P749" t="str">
        <f>IF($B749="","",IFERROR(INDEX('Brand Crosswalk'!$F$2:$F$200,MATCH($K749,'Brand Crosswalk'!$A$2:$A$200,0)),"Not in Crosswalk"))</f>
        <v>Mapped</v>
      </c>
      <c r="Q749" t="str">
        <f>IF($B749="","",IFERROR(INDEX('Brand Crosswalk'!$C$2:$C$200,MATCH($K749,'Brand Crosswalk'!$A$2:$A$200,0)),""))</f>
        <v>Evil Genius</v>
      </c>
      <c r="R749" t="str">
        <f>IF($B749="","",IF(O749&lt;&gt;"",O749,IF(P749="Mapped",Q749,IF(P749="No Encompass Match","No Encompass Match",IFERROR(VLOOKUP(IF($K749="",$J749,$K749),'Brands (Enc)'!$C$2:$D$2699,2,FALSE),"Not Mapped")))))</f>
        <v>Evil Genius</v>
      </c>
      <c r="S749" t="str">
        <f>IF($B749="","",IFERROR(VLOOKUP(VALUE($B749),'Customers Table (Enc)'!$A:$I,9,FALSE),"Not Found"))</f>
        <v>Bergen</v>
      </c>
      <c r="T749" t="str">
        <f t="shared" si="44"/>
        <v>BERGEN</v>
      </c>
      <c r="U749" t="str">
        <f t="shared" si="45"/>
        <v>Evil Genius|BERGEN</v>
      </c>
      <c r="V749" t="str">
        <f>IF($B749="","",IF(R749="No Encompass Match","THEM",IF(R749="Not Mapped","Unable to Determine",IF(T749="SALES","Unable to Determine",IFERROR(INDEX('Master - US vs THEM'!$F:$F,MATCH(U749,'Master - US vs THEM'!$G:$G,0)),"No Territory Data")))))</f>
        <v>US</v>
      </c>
      <c r="W749" t="str">
        <f t="shared" si="46"/>
        <v>OK</v>
      </c>
      <c r="X749" t="str">
        <f t="shared" si="47"/>
        <v>US</v>
      </c>
    </row>
    <row r="750" spans="1:24" x14ac:dyDescent="0.2">
      <c r="A750">
        <v>749</v>
      </c>
      <c r="B750" t="s">
        <v>1835</v>
      </c>
      <c r="C750" t="s">
        <v>1836</v>
      </c>
      <c r="D750" t="s">
        <v>48</v>
      </c>
      <c r="E750" t="s">
        <v>1837</v>
      </c>
      <c r="F750" t="s">
        <v>92</v>
      </c>
      <c r="G750" t="s">
        <v>1838</v>
      </c>
      <c r="H750" t="s">
        <v>8</v>
      </c>
      <c r="I750" t="s">
        <v>85</v>
      </c>
      <c r="J750" t="s">
        <v>144</v>
      </c>
      <c r="K750" t="s">
        <v>145</v>
      </c>
      <c r="L750" t="s">
        <v>141</v>
      </c>
      <c r="M750">
        <v>1</v>
      </c>
      <c r="N750" t="s">
        <v>875</v>
      </c>
      <c r="O750" t="str">
        <f>IF($B750="","",IFERROR(IF(ISNUMBER(MATCH($K750,'Brand Family Territory (Enc)'!$A$2:$A$296,0)),$K750,""),""))</f>
        <v>COORS LIGHT</v>
      </c>
      <c r="P750" t="str">
        <f>IF($B750="","",IFERROR(INDEX('Brand Crosswalk'!$F$2:$F$200,MATCH($K750,'Brand Crosswalk'!$A$2:$A$200,0)),"Not in Crosswalk"))</f>
        <v>Not in Crosswalk</v>
      </c>
      <c r="Q750" t="str">
        <f>IF($B750="","",IFERROR(INDEX('Brand Crosswalk'!$C$2:$C$200,MATCH($K750,'Brand Crosswalk'!$A$2:$A$200,0)),""))</f>
        <v/>
      </c>
      <c r="R750" t="str">
        <f>IF($B750="","",IF(O750&lt;&gt;"",O750,IF(P750="Mapped",Q750,IF(P750="No Encompass Match","No Encompass Match",IFERROR(VLOOKUP(IF($K750="",$J750,$K750),'Brands (Enc)'!$C$2:$D$2699,2,FALSE),"Not Mapped")))))</f>
        <v>COORS LIGHT</v>
      </c>
      <c r="S750" t="str">
        <f>IF($B750="","",IFERROR(VLOOKUP(VALUE($B750),'Customers Table (Enc)'!$A:$I,9,FALSE),"Not Found"))</f>
        <v>Bergen</v>
      </c>
      <c r="T750" t="str">
        <f t="shared" si="44"/>
        <v>BERGEN</v>
      </c>
      <c r="U750" t="str">
        <f t="shared" si="45"/>
        <v>COORS LIGHT|BERGEN</v>
      </c>
      <c r="V750" t="str">
        <f>IF($B750="","",IF(R750="No Encompass Match","THEM",IF(R750="Not Mapped","Unable to Determine",IF(T750="SALES","Unable to Determine",IFERROR(INDEX('Master - US vs THEM'!$F:$F,MATCH(U750,'Master - US vs THEM'!$G:$G,0)),"No Territory Data")))))</f>
        <v>US</v>
      </c>
      <c r="W750" t="str">
        <f t="shared" si="46"/>
        <v>OK</v>
      </c>
      <c r="X750" t="str">
        <f t="shared" si="47"/>
        <v>US</v>
      </c>
    </row>
    <row r="751" spans="1:24" x14ac:dyDescent="0.2">
      <c r="A751">
        <v>750</v>
      </c>
      <c r="B751" t="s">
        <v>1835</v>
      </c>
      <c r="C751" t="s">
        <v>1836</v>
      </c>
      <c r="D751" t="s">
        <v>48</v>
      </c>
      <c r="E751" t="s">
        <v>1837</v>
      </c>
      <c r="F751" t="s">
        <v>92</v>
      </c>
      <c r="G751" t="s">
        <v>1838</v>
      </c>
      <c r="H751" t="s">
        <v>8</v>
      </c>
      <c r="I751" t="s">
        <v>85</v>
      </c>
      <c r="J751" t="s">
        <v>140</v>
      </c>
      <c r="K751" t="s">
        <v>140</v>
      </c>
      <c r="L751" t="s">
        <v>141</v>
      </c>
      <c r="M751">
        <v>1</v>
      </c>
      <c r="N751" t="s">
        <v>875</v>
      </c>
      <c r="O751" t="str">
        <f>IF($B751="","",IFERROR(IF(ISNUMBER(MATCH($K751,'Brand Family Territory (Enc)'!$A$2:$A$296,0)),$K751,""),""))</f>
        <v/>
      </c>
      <c r="P751" t="str">
        <f>IF($B751="","",IFERROR(INDEX('Brand Crosswalk'!$F$2:$F$200,MATCH($K751,'Brand Crosswalk'!$A$2:$A$200,0)),"Not in Crosswalk"))</f>
        <v>Mapped</v>
      </c>
      <c r="Q751" t="str">
        <f>IF($B751="","",IFERROR(INDEX('Brand Crosswalk'!$C$2:$C$200,MATCH($K751,'Brand Crosswalk'!$A$2:$A$200,0)),""))</f>
        <v>Peroni</v>
      </c>
      <c r="R751" t="str">
        <f>IF($B751="","",IF(O751&lt;&gt;"",O751,IF(P751="Mapped",Q751,IF(P751="No Encompass Match","No Encompass Match",IFERROR(VLOOKUP(IF($K751="",$J751,$K751),'Brands (Enc)'!$C$2:$D$2699,2,FALSE),"Not Mapped")))))</f>
        <v>Peroni</v>
      </c>
      <c r="S751" t="str">
        <f>IF($B751="","",IFERROR(VLOOKUP(VALUE($B751),'Customers Table (Enc)'!$A:$I,9,FALSE),"Not Found"))</f>
        <v>Bergen</v>
      </c>
      <c r="T751" t="str">
        <f t="shared" si="44"/>
        <v>BERGEN</v>
      </c>
      <c r="U751" t="str">
        <f t="shared" si="45"/>
        <v>Peroni|BERGEN</v>
      </c>
      <c r="V751" t="str">
        <f>IF($B751="","",IF(R751="No Encompass Match","THEM",IF(R751="Not Mapped","Unable to Determine",IF(T751="SALES","Unable to Determine",IFERROR(INDEX('Master - US vs THEM'!$F:$F,MATCH(U751,'Master - US vs THEM'!$G:$G,0)),"No Territory Data")))))</f>
        <v>US</v>
      </c>
      <c r="W751" t="str">
        <f t="shared" si="46"/>
        <v>OK</v>
      </c>
      <c r="X751" t="str">
        <f t="shared" si="47"/>
        <v>US</v>
      </c>
    </row>
    <row r="752" spans="1:24" x14ac:dyDescent="0.2">
      <c r="A752">
        <v>751</v>
      </c>
      <c r="B752" t="s">
        <v>1835</v>
      </c>
      <c r="C752" t="s">
        <v>1836</v>
      </c>
      <c r="D752" t="s">
        <v>48</v>
      </c>
      <c r="E752" t="s">
        <v>1837</v>
      </c>
      <c r="F752" t="s">
        <v>92</v>
      </c>
      <c r="G752" t="s">
        <v>1838</v>
      </c>
      <c r="H752" t="s">
        <v>8</v>
      </c>
      <c r="I752" t="s">
        <v>85</v>
      </c>
      <c r="J752" t="s">
        <v>165</v>
      </c>
      <c r="K752" t="s">
        <v>166</v>
      </c>
      <c r="L752" t="s">
        <v>141</v>
      </c>
      <c r="M752">
        <v>1</v>
      </c>
      <c r="N752" t="s">
        <v>875</v>
      </c>
      <c r="O752" t="str">
        <f>IF($B752="","",IFERROR(IF(ISNUMBER(MATCH($K752,'Brand Family Territory (Enc)'!$A$2:$A$296,0)),$K752,""),""))</f>
        <v>BLUE MOON</v>
      </c>
      <c r="P752" t="str">
        <f>IF($B752="","",IFERROR(INDEX('Brand Crosswalk'!$F$2:$F$200,MATCH($K752,'Brand Crosswalk'!$A$2:$A$200,0)),"Not in Crosswalk"))</f>
        <v>Not in Crosswalk</v>
      </c>
      <c r="Q752" t="str">
        <f>IF($B752="","",IFERROR(INDEX('Brand Crosswalk'!$C$2:$C$200,MATCH($K752,'Brand Crosswalk'!$A$2:$A$200,0)),""))</f>
        <v/>
      </c>
      <c r="R752" t="str">
        <f>IF($B752="","",IF(O752&lt;&gt;"",O752,IF(P752="Mapped",Q752,IF(P752="No Encompass Match","No Encompass Match",IFERROR(VLOOKUP(IF($K752="",$J752,$K752),'Brands (Enc)'!$C$2:$D$2699,2,FALSE),"Not Mapped")))))</f>
        <v>BLUE MOON</v>
      </c>
      <c r="S752" t="str">
        <f>IF($B752="","",IFERROR(VLOOKUP(VALUE($B752),'Customers Table (Enc)'!$A:$I,9,FALSE),"Not Found"))</f>
        <v>Bergen</v>
      </c>
      <c r="T752" t="str">
        <f t="shared" si="44"/>
        <v>BERGEN</v>
      </c>
      <c r="U752" t="str">
        <f t="shared" si="45"/>
        <v>BLUE MOON|BERGEN</v>
      </c>
      <c r="V752" t="str">
        <f>IF($B752="","",IF(R752="No Encompass Match","THEM",IF(R752="Not Mapped","Unable to Determine",IF(T752="SALES","Unable to Determine",IFERROR(INDEX('Master - US vs THEM'!$F:$F,MATCH(U752,'Master - US vs THEM'!$G:$G,0)),"No Territory Data")))))</f>
        <v>US</v>
      </c>
      <c r="W752" t="str">
        <f t="shared" si="46"/>
        <v>OK</v>
      </c>
      <c r="X752" t="str">
        <f t="shared" si="47"/>
        <v>US</v>
      </c>
    </row>
    <row r="753" spans="1:24" x14ac:dyDescent="0.2">
      <c r="A753">
        <v>752</v>
      </c>
      <c r="B753" t="s">
        <v>1835</v>
      </c>
      <c r="C753" t="s">
        <v>1836</v>
      </c>
      <c r="D753" t="s">
        <v>48</v>
      </c>
      <c r="E753" t="s">
        <v>1837</v>
      </c>
      <c r="F753" t="s">
        <v>92</v>
      </c>
      <c r="G753" t="s">
        <v>1838</v>
      </c>
      <c r="H753" t="s">
        <v>8</v>
      </c>
      <c r="I753" t="s">
        <v>85</v>
      </c>
      <c r="J753" t="s">
        <v>535</v>
      </c>
      <c r="K753" t="s">
        <v>358</v>
      </c>
      <c r="L753" t="s">
        <v>155</v>
      </c>
      <c r="M753">
        <v>1</v>
      </c>
      <c r="N753" t="s">
        <v>875</v>
      </c>
      <c r="O753" t="str">
        <f>IF($B753="","",IFERROR(IF(ISNUMBER(MATCH($K753,'Brand Family Territory (Enc)'!$A$2:$A$296,0)),$K753,""),""))</f>
        <v/>
      </c>
      <c r="P753" t="str">
        <f>IF($B753="","",IFERROR(INDEX('Brand Crosswalk'!$F$2:$F$200,MATCH($K753,'Brand Crosswalk'!$A$2:$A$200,0)),"Not in Crosswalk"))</f>
        <v>Mapped</v>
      </c>
      <c r="Q753" t="str">
        <f>IF($B753="","",IFERROR(INDEX('Brand Crosswalk'!$C$2:$C$200,MATCH($K753,'Brand Crosswalk'!$A$2:$A$200,0)),""))</f>
        <v>Samuel Adams</v>
      </c>
      <c r="R753" t="str">
        <f>IF($B753="","",IF(O753&lt;&gt;"",O753,IF(P753="Mapped",Q753,IF(P753="No Encompass Match","No Encompass Match",IFERROR(VLOOKUP(IF($K753="",$J753,$K753),'Brands (Enc)'!$C$2:$D$2699,2,FALSE),"Not Mapped")))))</f>
        <v>Samuel Adams</v>
      </c>
      <c r="S753" t="str">
        <f>IF($B753="","",IFERROR(VLOOKUP(VALUE($B753),'Customers Table (Enc)'!$A:$I,9,FALSE),"Not Found"))</f>
        <v>Bergen</v>
      </c>
      <c r="T753" t="str">
        <f t="shared" si="44"/>
        <v>BERGEN</v>
      </c>
      <c r="U753" t="str">
        <f t="shared" si="45"/>
        <v>Samuel Adams|BERGEN</v>
      </c>
      <c r="V753" t="str">
        <f>IF($B753="","",IF(R753="No Encompass Match","THEM",IF(R753="Not Mapped","Unable to Determine",IF(T753="SALES","Unable to Determine",IFERROR(INDEX('Master - US vs THEM'!$F:$F,MATCH(U753,'Master - US vs THEM'!$G:$G,0)),"No Territory Data")))))</f>
        <v>US</v>
      </c>
      <c r="W753" t="str">
        <f t="shared" si="46"/>
        <v>OK</v>
      </c>
      <c r="X753" t="str">
        <f t="shared" si="47"/>
        <v>US</v>
      </c>
    </row>
    <row r="754" spans="1:24" x14ac:dyDescent="0.2">
      <c r="A754">
        <v>753</v>
      </c>
      <c r="B754" t="s">
        <v>1835</v>
      </c>
      <c r="C754" t="s">
        <v>1836</v>
      </c>
      <c r="D754" t="s">
        <v>48</v>
      </c>
      <c r="E754" t="s">
        <v>1837</v>
      </c>
      <c r="F754" t="s">
        <v>92</v>
      </c>
      <c r="G754" t="s">
        <v>1838</v>
      </c>
      <c r="H754" t="s">
        <v>8</v>
      </c>
      <c r="I754" t="s">
        <v>85</v>
      </c>
      <c r="J754" t="s">
        <v>44</v>
      </c>
      <c r="K754" t="s">
        <v>44</v>
      </c>
      <c r="L754" t="s">
        <v>45</v>
      </c>
      <c r="M754">
        <v>1</v>
      </c>
      <c r="N754" t="s">
        <v>875</v>
      </c>
      <c r="O754" t="str">
        <f>IF($B754="","",IFERROR(IF(ISNUMBER(MATCH($K754,'Brand Family Territory (Enc)'!$A$2:$A$296,0)),$K754,""),""))</f>
        <v/>
      </c>
      <c r="P754" t="str">
        <f>IF($B754="","",IFERROR(INDEX('Brand Crosswalk'!$F$2:$F$200,MATCH($K754,'Brand Crosswalk'!$A$2:$A$200,0)),"Not in Crosswalk"))</f>
        <v>Mapped</v>
      </c>
      <c r="Q754" t="str">
        <f>IF($B754="","",IFERROR(INDEX('Brand Crosswalk'!$C$2:$C$200,MATCH($K754,'Brand Crosswalk'!$A$2:$A$200,0)),""))</f>
        <v>Dg Yuengling Inc</v>
      </c>
      <c r="R754" t="str">
        <f>IF($B754="","",IF(O754&lt;&gt;"",O754,IF(P754="Mapped",Q754,IF(P754="No Encompass Match","No Encompass Match",IFERROR(VLOOKUP(IF($K754="",$J754,$K754),'Brands (Enc)'!$C$2:$D$2699,2,FALSE),"Not Mapped")))))</f>
        <v>Dg Yuengling Inc</v>
      </c>
      <c r="S754" t="str">
        <f>IF($B754="","",IFERROR(VLOOKUP(VALUE($B754),'Customers Table (Enc)'!$A:$I,9,FALSE),"Not Found"))</f>
        <v>Bergen</v>
      </c>
      <c r="T754" t="str">
        <f t="shared" si="44"/>
        <v>BERGEN</v>
      </c>
      <c r="U754" t="str">
        <f t="shared" si="45"/>
        <v>Dg Yuengling Inc|BERGEN</v>
      </c>
      <c r="V754" t="str">
        <f>IF($B754="","",IF(R754="No Encompass Match","THEM",IF(R754="Not Mapped","Unable to Determine",IF(T754="SALES","Unable to Determine",IFERROR(INDEX('Master - US vs THEM'!$F:$F,MATCH(U754,'Master - US vs THEM'!$G:$G,0)),"No Territory Data")))))</f>
        <v>US</v>
      </c>
      <c r="W754" t="str">
        <f t="shared" si="46"/>
        <v>OK</v>
      </c>
      <c r="X754" t="str">
        <f t="shared" si="47"/>
        <v>US</v>
      </c>
    </row>
    <row r="755" spans="1:24" x14ac:dyDescent="0.2">
      <c r="A755">
        <v>754</v>
      </c>
      <c r="B755" t="s">
        <v>1831</v>
      </c>
      <c r="C755" t="s">
        <v>1832</v>
      </c>
      <c r="D755" t="s">
        <v>48</v>
      </c>
      <c r="E755" t="s">
        <v>1833</v>
      </c>
      <c r="F755" t="s">
        <v>974</v>
      </c>
      <c r="G755" t="s">
        <v>1834</v>
      </c>
      <c r="H755" t="s">
        <v>8</v>
      </c>
      <c r="I755" t="s">
        <v>85</v>
      </c>
      <c r="J755" t="s">
        <v>142</v>
      </c>
      <c r="K755" t="s">
        <v>143</v>
      </c>
      <c r="L755" t="s">
        <v>141</v>
      </c>
      <c r="M755">
        <v>1</v>
      </c>
      <c r="N755" t="s">
        <v>875</v>
      </c>
      <c r="O755" t="str">
        <f>IF($B755="","",IFERROR(IF(ISNUMBER(MATCH($K755,'Brand Family Territory (Enc)'!$A$2:$A$296,0)),$K755,""),""))</f>
        <v/>
      </c>
      <c r="P755" t="str">
        <f>IF($B755="","",IFERROR(INDEX('Brand Crosswalk'!$F$2:$F$200,MATCH($K755,'Brand Crosswalk'!$A$2:$A$200,0)),"Not in Crosswalk"))</f>
        <v>Mapped</v>
      </c>
      <c r="Q755" t="str">
        <f>IF($B755="","",IFERROR(INDEX('Brand Crosswalk'!$C$2:$C$200,MATCH($K755,'Brand Crosswalk'!$A$2:$A$200,0)),""))</f>
        <v>Lite</v>
      </c>
      <c r="R755" t="str">
        <f>IF($B755="","",IF(O755&lt;&gt;"",O755,IF(P755="Mapped",Q755,IF(P755="No Encompass Match","No Encompass Match",IFERROR(VLOOKUP(IF($K755="",$J755,$K755),'Brands (Enc)'!$C$2:$D$2699,2,FALSE),"Not Mapped")))))</f>
        <v>Lite</v>
      </c>
      <c r="S755" t="str">
        <f>IF($B755="","",IFERROR(VLOOKUP(VALUE($B755),'Customers Table (Enc)'!$A:$I,9,FALSE),"Not Found"))</f>
        <v>Bergen</v>
      </c>
      <c r="T755" t="str">
        <f t="shared" si="44"/>
        <v>BERGEN</v>
      </c>
      <c r="U755" t="str">
        <f t="shared" si="45"/>
        <v>Lite|BERGEN</v>
      </c>
      <c r="V755" t="str">
        <f>IF($B755="","",IF(R755="No Encompass Match","THEM",IF(R755="Not Mapped","Unable to Determine",IF(T755="SALES","Unable to Determine",IFERROR(INDEX('Master - US vs THEM'!$F:$F,MATCH(U755,'Master - US vs THEM'!$G:$G,0)),"No Territory Data")))))</f>
        <v>US</v>
      </c>
      <c r="W755" t="str">
        <f t="shared" si="46"/>
        <v>OK</v>
      </c>
      <c r="X755" t="str">
        <f t="shared" si="47"/>
        <v>US</v>
      </c>
    </row>
    <row r="756" spans="1:24" x14ac:dyDescent="0.2">
      <c r="A756">
        <v>755</v>
      </c>
      <c r="B756" t="s">
        <v>1831</v>
      </c>
      <c r="C756" t="s">
        <v>1832</v>
      </c>
      <c r="D756" t="s">
        <v>48</v>
      </c>
      <c r="E756" t="s">
        <v>1833</v>
      </c>
      <c r="F756" t="s">
        <v>974</v>
      </c>
      <c r="G756" t="s">
        <v>1834</v>
      </c>
      <c r="H756" t="s">
        <v>8</v>
      </c>
      <c r="I756" t="s">
        <v>85</v>
      </c>
      <c r="J756" t="s">
        <v>44</v>
      </c>
      <c r="K756" t="s">
        <v>44</v>
      </c>
      <c r="L756" t="s">
        <v>45</v>
      </c>
      <c r="M756">
        <v>1</v>
      </c>
      <c r="N756" t="s">
        <v>875</v>
      </c>
      <c r="O756" t="str">
        <f>IF($B756="","",IFERROR(IF(ISNUMBER(MATCH($K756,'Brand Family Territory (Enc)'!$A$2:$A$296,0)),$K756,""),""))</f>
        <v/>
      </c>
      <c r="P756" t="str">
        <f>IF($B756="","",IFERROR(INDEX('Brand Crosswalk'!$F$2:$F$200,MATCH($K756,'Brand Crosswalk'!$A$2:$A$200,0)),"Not in Crosswalk"))</f>
        <v>Mapped</v>
      </c>
      <c r="Q756" t="str">
        <f>IF($B756="","",IFERROR(INDEX('Brand Crosswalk'!$C$2:$C$200,MATCH($K756,'Brand Crosswalk'!$A$2:$A$200,0)),""))</f>
        <v>Dg Yuengling Inc</v>
      </c>
      <c r="R756" t="str">
        <f>IF($B756="","",IF(O756&lt;&gt;"",O756,IF(P756="Mapped",Q756,IF(P756="No Encompass Match","No Encompass Match",IFERROR(VLOOKUP(IF($K756="",$J756,$K756),'Brands (Enc)'!$C$2:$D$2699,2,FALSE),"Not Mapped")))))</f>
        <v>Dg Yuengling Inc</v>
      </c>
      <c r="S756" t="str">
        <f>IF($B756="","",IFERROR(VLOOKUP(VALUE($B756),'Customers Table (Enc)'!$A:$I,9,FALSE),"Not Found"))</f>
        <v>Bergen</v>
      </c>
      <c r="T756" t="str">
        <f t="shared" si="44"/>
        <v>BERGEN</v>
      </c>
      <c r="U756" t="str">
        <f t="shared" si="45"/>
        <v>Dg Yuengling Inc|BERGEN</v>
      </c>
      <c r="V756" t="str">
        <f>IF($B756="","",IF(R756="No Encompass Match","THEM",IF(R756="Not Mapped","Unable to Determine",IF(T756="SALES","Unable to Determine",IFERROR(INDEX('Master - US vs THEM'!$F:$F,MATCH(U756,'Master - US vs THEM'!$G:$G,0)),"No Territory Data")))))</f>
        <v>US</v>
      </c>
      <c r="W756" t="str">
        <f t="shared" si="46"/>
        <v>OK</v>
      </c>
      <c r="X756" t="str">
        <f t="shared" si="47"/>
        <v>US</v>
      </c>
    </row>
    <row r="757" spans="1:24" x14ac:dyDescent="0.2">
      <c r="A757">
        <v>756</v>
      </c>
      <c r="B757" t="s">
        <v>1827</v>
      </c>
      <c r="C757" t="s">
        <v>1828</v>
      </c>
      <c r="D757" t="s">
        <v>48</v>
      </c>
      <c r="E757" t="s">
        <v>1829</v>
      </c>
      <c r="F757" t="s">
        <v>132</v>
      </c>
      <c r="G757" t="s">
        <v>1830</v>
      </c>
      <c r="H757" t="s">
        <v>8</v>
      </c>
      <c r="I757" t="s">
        <v>85</v>
      </c>
      <c r="J757" t="s">
        <v>150</v>
      </c>
      <c r="K757" t="s">
        <v>151</v>
      </c>
      <c r="L757" t="s">
        <v>152</v>
      </c>
      <c r="M757">
        <v>1</v>
      </c>
      <c r="N757" t="s">
        <v>875</v>
      </c>
      <c r="O757" t="str">
        <f>IF($B757="","",IFERROR(IF(ISNUMBER(MATCH($K757,'Brand Family Territory (Enc)'!$A$2:$A$296,0)),$K757,""),""))</f>
        <v>MAGNERS</v>
      </c>
      <c r="P757" t="str">
        <f>IF($B757="","",IFERROR(INDEX('Brand Crosswalk'!$F$2:$F$200,MATCH($K757,'Brand Crosswalk'!$A$2:$A$200,0)),"Not in Crosswalk"))</f>
        <v>Not in Crosswalk</v>
      </c>
      <c r="Q757" t="str">
        <f>IF($B757="","",IFERROR(INDEX('Brand Crosswalk'!$C$2:$C$200,MATCH($K757,'Brand Crosswalk'!$A$2:$A$200,0)),""))</f>
        <v/>
      </c>
      <c r="R757" t="str">
        <f>IF($B757="","",IF(O757&lt;&gt;"",O757,IF(P757="Mapped",Q757,IF(P757="No Encompass Match","No Encompass Match",IFERROR(VLOOKUP(IF($K757="",$J757,$K757),'Brands (Enc)'!$C$2:$D$2699,2,FALSE),"Not Mapped")))))</f>
        <v>MAGNERS</v>
      </c>
      <c r="S757" t="str">
        <f>IF($B757="","",IFERROR(VLOOKUP(VALUE($B757),'Customers Table (Enc)'!$A:$I,9,FALSE),"Not Found"))</f>
        <v>Bergen</v>
      </c>
      <c r="T757" t="str">
        <f t="shared" si="44"/>
        <v>BERGEN</v>
      </c>
      <c r="U757" t="str">
        <f t="shared" si="45"/>
        <v>MAGNERS|BERGEN</v>
      </c>
      <c r="V757" t="str">
        <f>IF($B757="","",IF(R757="No Encompass Match","THEM",IF(R757="Not Mapped","Unable to Determine",IF(T757="SALES","Unable to Determine",IFERROR(INDEX('Master - US vs THEM'!$F:$F,MATCH(U757,'Master - US vs THEM'!$G:$G,0)),"No Territory Data")))))</f>
        <v>US</v>
      </c>
      <c r="W757" t="str">
        <f t="shared" si="46"/>
        <v>OK</v>
      </c>
      <c r="X757" t="str">
        <f t="shared" si="47"/>
        <v>US</v>
      </c>
    </row>
    <row r="758" spans="1:24" x14ac:dyDescent="0.2">
      <c r="A758">
        <v>757</v>
      </c>
      <c r="B758" t="s">
        <v>1827</v>
      </c>
      <c r="C758" t="s">
        <v>1828</v>
      </c>
      <c r="D758" t="s">
        <v>48</v>
      </c>
      <c r="E758" t="s">
        <v>1829</v>
      </c>
      <c r="F758" t="s">
        <v>132</v>
      </c>
      <c r="G758" t="s">
        <v>1830</v>
      </c>
      <c r="H758" t="s">
        <v>8</v>
      </c>
      <c r="I758" t="s">
        <v>85</v>
      </c>
      <c r="J758" t="s">
        <v>140</v>
      </c>
      <c r="K758" t="s">
        <v>140</v>
      </c>
      <c r="L758" t="s">
        <v>141</v>
      </c>
      <c r="M758">
        <v>1</v>
      </c>
      <c r="N758" t="s">
        <v>875</v>
      </c>
      <c r="O758" t="str">
        <f>IF($B758="","",IFERROR(IF(ISNUMBER(MATCH($K758,'Brand Family Territory (Enc)'!$A$2:$A$296,0)),$K758,""),""))</f>
        <v/>
      </c>
      <c r="P758" t="str">
        <f>IF($B758="","",IFERROR(INDEX('Brand Crosswalk'!$F$2:$F$200,MATCH($K758,'Brand Crosswalk'!$A$2:$A$200,0)),"Not in Crosswalk"))</f>
        <v>Mapped</v>
      </c>
      <c r="Q758" t="str">
        <f>IF($B758="","",IFERROR(INDEX('Brand Crosswalk'!$C$2:$C$200,MATCH($K758,'Brand Crosswalk'!$A$2:$A$200,0)),""))</f>
        <v>Peroni</v>
      </c>
      <c r="R758" t="str">
        <f>IF($B758="","",IF(O758&lt;&gt;"",O758,IF(P758="Mapped",Q758,IF(P758="No Encompass Match","No Encompass Match",IFERROR(VLOOKUP(IF($K758="",$J758,$K758),'Brands (Enc)'!$C$2:$D$2699,2,FALSE),"Not Mapped")))))</f>
        <v>Peroni</v>
      </c>
      <c r="S758" t="str">
        <f>IF($B758="","",IFERROR(VLOOKUP(VALUE($B758),'Customers Table (Enc)'!$A:$I,9,FALSE),"Not Found"))</f>
        <v>Bergen</v>
      </c>
      <c r="T758" t="str">
        <f t="shared" si="44"/>
        <v>BERGEN</v>
      </c>
      <c r="U758" t="str">
        <f t="shared" si="45"/>
        <v>Peroni|BERGEN</v>
      </c>
      <c r="V758" t="str">
        <f>IF($B758="","",IF(R758="No Encompass Match","THEM",IF(R758="Not Mapped","Unable to Determine",IF(T758="SALES","Unable to Determine",IFERROR(INDEX('Master - US vs THEM'!$F:$F,MATCH(U758,'Master - US vs THEM'!$G:$G,0)),"No Territory Data")))))</f>
        <v>US</v>
      </c>
      <c r="W758" t="str">
        <f t="shared" si="46"/>
        <v>OK</v>
      </c>
      <c r="X758" t="str">
        <f t="shared" si="47"/>
        <v>US</v>
      </c>
    </row>
    <row r="759" spans="1:24" x14ac:dyDescent="0.2">
      <c r="A759">
        <v>758</v>
      </c>
      <c r="B759" t="s">
        <v>1827</v>
      </c>
      <c r="C759" t="s">
        <v>1828</v>
      </c>
      <c r="D759" t="s">
        <v>48</v>
      </c>
      <c r="E759" t="s">
        <v>1829</v>
      </c>
      <c r="F759" t="s">
        <v>132</v>
      </c>
      <c r="G759" t="s">
        <v>1830</v>
      </c>
      <c r="H759" t="s">
        <v>8</v>
      </c>
      <c r="I759" t="s">
        <v>85</v>
      </c>
      <c r="J759" t="s">
        <v>535</v>
      </c>
      <c r="K759" t="s">
        <v>358</v>
      </c>
      <c r="L759" t="s">
        <v>155</v>
      </c>
      <c r="M759">
        <v>1</v>
      </c>
      <c r="N759" t="s">
        <v>875</v>
      </c>
      <c r="O759" t="str">
        <f>IF($B759="","",IFERROR(IF(ISNUMBER(MATCH($K759,'Brand Family Territory (Enc)'!$A$2:$A$296,0)),$K759,""),""))</f>
        <v/>
      </c>
      <c r="P759" t="str">
        <f>IF($B759="","",IFERROR(INDEX('Brand Crosswalk'!$F$2:$F$200,MATCH($K759,'Brand Crosswalk'!$A$2:$A$200,0)),"Not in Crosswalk"))</f>
        <v>Mapped</v>
      </c>
      <c r="Q759" t="str">
        <f>IF($B759="","",IFERROR(INDEX('Brand Crosswalk'!$C$2:$C$200,MATCH($K759,'Brand Crosswalk'!$A$2:$A$200,0)),""))</f>
        <v>Samuel Adams</v>
      </c>
      <c r="R759" t="str">
        <f>IF($B759="","",IF(O759&lt;&gt;"",O759,IF(P759="Mapped",Q759,IF(P759="No Encompass Match","No Encompass Match",IFERROR(VLOOKUP(IF($K759="",$J759,$K759),'Brands (Enc)'!$C$2:$D$2699,2,FALSE),"Not Mapped")))))</f>
        <v>Samuel Adams</v>
      </c>
      <c r="S759" t="str">
        <f>IF($B759="","",IFERROR(VLOOKUP(VALUE($B759),'Customers Table (Enc)'!$A:$I,9,FALSE),"Not Found"))</f>
        <v>Bergen</v>
      </c>
      <c r="T759" t="str">
        <f t="shared" si="44"/>
        <v>BERGEN</v>
      </c>
      <c r="U759" t="str">
        <f t="shared" si="45"/>
        <v>Samuel Adams|BERGEN</v>
      </c>
      <c r="V759" t="str">
        <f>IF($B759="","",IF(R759="No Encompass Match","THEM",IF(R759="Not Mapped","Unable to Determine",IF(T759="SALES","Unable to Determine",IFERROR(INDEX('Master - US vs THEM'!$F:$F,MATCH(U759,'Master - US vs THEM'!$G:$G,0)),"No Territory Data")))))</f>
        <v>US</v>
      </c>
      <c r="W759" t="str">
        <f t="shared" si="46"/>
        <v>OK</v>
      </c>
      <c r="X759" t="str">
        <f t="shared" si="47"/>
        <v>US</v>
      </c>
    </row>
    <row r="760" spans="1:24" x14ac:dyDescent="0.2">
      <c r="A760">
        <v>759</v>
      </c>
      <c r="B760" t="s">
        <v>1827</v>
      </c>
      <c r="C760" t="s">
        <v>1828</v>
      </c>
      <c r="D760" t="s">
        <v>48</v>
      </c>
      <c r="E760" t="s">
        <v>1829</v>
      </c>
      <c r="F760" t="s">
        <v>132</v>
      </c>
      <c r="G760" t="s">
        <v>1830</v>
      </c>
      <c r="H760" t="s">
        <v>8</v>
      </c>
      <c r="I760" t="s">
        <v>85</v>
      </c>
      <c r="J760" t="s">
        <v>165</v>
      </c>
      <c r="K760" t="s">
        <v>166</v>
      </c>
      <c r="L760" t="s">
        <v>141</v>
      </c>
      <c r="M760">
        <v>1</v>
      </c>
      <c r="N760" t="s">
        <v>875</v>
      </c>
      <c r="O760" t="str">
        <f>IF($B760="","",IFERROR(IF(ISNUMBER(MATCH($K760,'Brand Family Territory (Enc)'!$A$2:$A$296,0)),$K760,""),""))</f>
        <v>BLUE MOON</v>
      </c>
      <c r="P760" t="str">
        <f>IF($B760="","",IFERROR(INDEX('Brand Crosswalk'!$F$2:$F$200,MATCH($K760,'Brand Crosswalk'!$A$2:$A$200,0)),"Not in Crosswalk"))</f>
        <v>Not in Crosswalk</v>
      </c>
      <c r="Q760" t="str">
        <f>IF($B760="","",IFERROR(INDEX('Brand Crosswalk'!$C$2:$C$200,MATCH($K760,'Brand Crosswalk'!$A$2:$A$200,0)),""))</f>
        <v/>
      </c>
      <c r="R760" t="str">
        <f>IF($B760="","",IF(O760&lt;&gt;"",O760,IF(P760="Mapped",Q760,IF(P760="No Encompass Match","No Encompass Match",IFERROR(VLOOKUP(IF($K760="",$J760,$K760),'Brands (Enc)'!$C$2:$D$2699,2,FALSE),"Not Mapped")))))</f>
        <v>BLUE MOON</v>
      </c>
      <c r="S760" t="str">
        <f>IF($B760="","",IFERROR(VLOOKUP(VALUE($B760),'Customers Table (Enc)'!$A:$I,9,FALSE),"Not Found"))</f>
        <v>Bergen</v>
      </c>
      <c r="T760" t="str">
        <f t="shared" si="44"/>
        <v>BERGEN</v>
      </c>
      <c r="U760" t="str">
        <f t="shared" si="45"/>
        <v>BLUE MOON|BERGEN</v>
      </c>
      <c r="V760" t="str">
        <f>IF($B760="","",IF(R760="No Encompass Match","THEM",IF(R760="Not Mapped","Unable to Determine",IF(T760="SALES","Unable to Determine",IFERROR(INDEX('Master - US vs THEM'!$F:$F,MATCH(U760,'Master - US vs THEM'!$G:$G,0)),"No Territory Data")))))</f>
        <v>US</v>
      </c>
      <c r="W760" t="str">
        <f t="shared" si="46"/>
        <v>OK</v>
      </c>
      <c r="X760" t="str">
        <f t="shared" si="47"/>
        <v>US</v>
      </c>
    </row>
    <row r="761" spans="1:24" x14ac:dyDescent="0.2">
      <c r="A761">
        <v>760</v>
      </c>
      <c r="B761" t="s">
        <v>1823</v>
      </c>
      <c r="C761" t="s">
        <v>1824</v>
      </c>
      <c r="D761" t="s">
        <v>48</v>
      </c>
      <c r="E761" t="s">
        <v>1825</v>
      </c>
      <c r="F761" t="s">
        <v>924</v>
      </c>
      <c r="G761" t="s">
        <v>1826</v>
      </c>
      <c r="H761" t="s">
        <v>8</v>
      </c>
      <c r="I761" t="s">
        <v>85</v>
      </c>
      <c r="J761" t="s">
        <v>144</v>
      </c>
      <c r="K761" t="s">
        <v>145</v>
      </c>
      <c r="L761" t="s">
        <v>141</v>
      </c>
      <c r="M761">
        <v>1</v>
      </c>
      <c r="N761" t="s">
        <v>875</v>
      </c>
      <c r="O761" t="str">
        <f>IF($B761="","",IFERROR(IF(ISNUMBER(MATCH($K761,'Brand Family Territory (Enc)'!$A$2:$A$296,0)),$K761,""),""))</f>
        <v>COORS LIGHT</v>
      </c>
      <c r="P761" t="str">
        <f>IF($B761="","",IFERROR(INDEX('Brand Crosswalk'!$F$2:$F$200,MATCH($K761,'Brand Crosswalk'!$A$2:$A$200,0)),"Not in Crosswalk"))</f>
        <v>Not in Crosswalk</v>
      </c>
      <c r="Q761" t="str">
        <f>IF($B761="","",IFERROR(INDEX('Brand Crosswalk'!$C$2:$C$200,MATCH($K761,'Brand Crosswalk'!$A$2:$A$200,0)),""))</f>
        <v/>
      </c>
      <c r="R761" t="str">
        <f>IF($B761="","",IF(O761&lt;&gt;"",O761,IF(P761="Mapped",Q761,IF(P761="No Encompass Match","No Encompass Match",IFERROR(VLOOKUP(IF($K761="",$J761,$K761),'Brands (Enc)'!$C$2:$D$2699,2,FALSE),"Not Mapped")))))</f>
        <v>COORS LIGHT</v>
      </c>
      <c r="S761" t="str">
        <f>IF($B761="","",IFERROR(VLOOKUP(VALUE($B761),'Customers Table (Enc)'!$A:$I,9,FALSE),"Not Found"))</f>
        <v>Bergen</v>
      </c>
      <c r="T761" t="str">
        <f t="shared" si="44"/>
        <v>BERGEN</v>
      </c>
      <c r="U761" t="str">
        <f t="shared" si="45"/>
        <v>COORS LIGHT|BERGEN</v>
      </c>
      <c r="V761" t="str">
        <f>IF($B761="","",IF(R761="No Encompass Match","THEM",IF(R761="Not Mapped","Unable to Determine",IF(T761="SALES","Unable to Determine",IFERROR(INDEX('Master - US vs THEM'!$F:$F,MATCH(U761,'Master - US vs THEM'!$G:$G,0)),"No Territory Data")))))</f>
        <v>US</v>
      </c>
      <c r="W761" t="str">
        <f t="shared" si="46"/>
        <v>OK</v>
      </c>
      <c r="X761" t="str">
        <f t="shared" si="47"/>
        <v>US</v>
      </c>
    </row>
    <row r="762" spans="1:24" x14ac:dyDescent="0.2">
      <c r="A762">
        <v>761</v>
      </c>
      <c r="B762" t="s">
        <v>1823</v>
      </c>
      <c r="C762" t="s">
        <v>1824</v>
      </c>
      <c r="D762" t="s">
        <v>48</v>
      </c>
      <c r="E762" t="s">
        <v>1825</v>
      </c>
      <c r="F762" t="s">
        <v>924</v>
      </c>
      <c r="G762" t="s">
        <v>1826</v>
      </c>
      <c r="H762" t="s">
        <v>8</v>
      </c>
      <c r="I762" t="s">
        <v>85</v>
      </c>
      <c r="J762" t="s">
        <v>72</v>
      </c>
      <c r="K762" t="s">
        <v>73</v>
      </c>
      <c r="L762" t="s">
        <v>36</v>
      </c>
      <c r="M762">
        <v>2</v>
      </c>
      <c r="N762" t="s">
        <v>875</v>
      </c>
      <c r="O762" t="str">
        <f>IF($B762="","",IFERROR(IF(ISNUMBER(MATCH($K762,'Brand Family Territory (Enc)'!$A$2:$A$296,0)),$K762,""),""))</f>
        <v>LAGUNITAS</v>
      </c>
      <c r="P762" t="str">
        <f>IF($B762="","",IFERROR(INDEX('Brand Crosswalk'!$F$2:$F$200,MATCH($K762,'Brand Crosswalk'!$A$2:$A$200,0)),"Not in Crosswalk"))</f>
        <v>Not in Crosswalk</v>
      </c>
      <c r="Q762" t="str">
        <f>IF($B762="","",IFERROR(INDEX('Brand Crosswalk'!$C$2:$C$200,MATCH($K762,'Brand Crosswalk'!$A$2:$A$200,0)),""))</f>
        <v/>
      </c>
      <c r="R762" t="str">
        <f>IF($B762="","",IF(O762&lt;&gt;"",O762,IF(P762="Mapped",Q762,IF(P762="No Encompass Match","No Encompass Match",IFERROR(VLOOKUP(IF($K762="",$J762,$K762),'Brands (Enc)'!$C$2:$D$2699,2,FALSE),"Not Mapped")))))</f>
        <v>LAGUNITAS</v>
      </c>
      <c r="S762" t="str">
        <f>IF($B762="","",IFERROR(VLOOKUP(VALUE($B762),'Customers Table (Enc)'!$A:$I,9,FALSE),"Not Found"))</f>
        <v>Bergen</v>
      </c>
      <c r="T762" t="str">
        <f t="shared" si="44"/>
        <v>BERGEN</v>
      </c>
      <c r="U762" t="str">
        <f t="shared" si="45"/>
        <v>LAGUNITAS|BERGEN</v>
      </c>
      <c r="V762" t="str">
        <f>IF($B762="","",IF(R762="No Encompass Match","THEM",IF(R762="Not Mapped","Unable to Determine",IF(T762="SALES","Unable to Determine",IFERROR(INDEX('Master - US vs THEM'!$F:$F,MATCH(U762,'Master - US vs THEM'!$G:$G,0)),"No Territory Data")))))</f>
        <v>US</v>
      </c>
      <c r="W762" t="str">
        <f t="shared" si="46"/>
        <v>OK</v>
      </c>
      <c r="X762" t="str">
        <f t="shared" si="47"/>
        <v>US</v>
      </c>
    </row>
    <row r="763" spans="1:24" x14ac:dyDescent="0.2">
      <c r="A763">
        <v>762</v>
      </c>
      <c r="B763" t="s">
        <v>1823</v>
      </c>
      <c r="C763" t="s">
        <v>1824</v>
      </c>
      <c r="D763" t="s">
        <v>48</v>
      </c>
      <c r="E763" t="s">
        <v>1825</v>
      </c>
      <c r="F763" t="s">
        <v>924</v>
      </c>
      <c r="G763" t="s">
        <v>1826</v>
      </c>
      <c r="H763" t="s">
        <v>8</v>
      </c>
      <c r="I763" t="s">
        <v>85</v>
      </c>
      <c r="J763" t="s">
        <v>181</v>
      </c>
      <c r="K763" t="s">
        <v>182</v>
      </c>
      <c r="L763" t="s">
        <v>24</v>
      </c>
      <c r="M763">
        <v>1</v>
      </c>
      <c r="N763" t="s">
        <v>875</v>
      </c>
      <c r="O763" t="str">
        <f>IF($B763="","",IFERROR(IF(ISNUMBER(MATCH($K763,'Brand Family Territory (Enc)'!$A$2:$A$296,0)),$K763,""),""))</f>
        <v/>
      </c>
      <c r="P763" t="str">
        <f>IF($B763="","",IFERROR(INDEX('Brand Crosswalk'!$F$2:$F$200,MATCH($K763,'Brand Crosswalk'!$A$2:$A$200,0)),"Not in Crosswalk"))</f>
        <v>Mapped</v>
      </c>
      <c r="Q763" t="str">
        <f>IF($B763="","",IFERROR(INDEX('Brand Crosswalk'!$C$2:$C$200,MATCH($K763,'Brand Crosswalk'!$A$2:$A$200,0)),""))</f>
        <v>Modelo Especial</v>
      </c>
      <c r="R763" t="str">
        <f>IF($B763="","",IF(O763&lt;&gt;"",O763,IF(P763="Mapped",Q763,IF(P763="No Encompass Match","No Encompass Match",IFERROR(VLOOKUP(IF($K763="",$J763,$K763),'Brands (Enc)'!$C$2:$D$2699,2,FALSE),"Not Mapped")))))</f>
        <v>Modelo Especial</v>
      </c>
      <c r="S763" t="str">
        <f>IF($B763="","",IFERROR(VLOOKUP(VALUE($B763),'Customers Table (Enc)'!$A:$I,9,FALSE),"Not Found"))</f>
        <v>Bergen</v>
      </c>
      <c r="T763" t="str">
        <f t="shared" si="44"/>
        <v>BERGEN</v>
      </c>
      <c r="U763" t="str">
        <f t="shared" si="45"/>
        <v>Modelo Especial|BERGEN</v>
      </c>
      <c r="V763" t="str">
        <f>IF($B763="","",IF(R763="No Encompass Match","THEM",IF(R763="Not Mapped","Unable to Determine",IF(T763="SALES","Unable to Determine",IFERROR(INDEX('Master - US vs THEM'!$F:$F,MATCH(U763,'Master - US vs THEM'!$G:$G,0)),"No Territory Data")))))</f>
        <v>US</v>
      </c>
      <c r="W763" t="str">
        <f t="shared" si="46"/>
        <v>OK</v>
      </c>
      <c r="X763" t="str">
        <f t="shared" si="47"/>
        <v>US</v>
      </c>
    </row>
    <row r="764" spans="1:24" x14ac:dyDescent="0.2">
      <c r="A764">
        <v>763</v>
      </c>
      <c r="B764" t="s">
        <v>1823</v>
      </c>
      <c r="C764" t="s">
        <v>1824</v>
      </c>
      <c r="D764" t="s">
        <v>48</v>
      </c>
      <c r="E764" t="s">
        <v>1825</v>
      </c>
      <c r="F764" t="s">
        <v>924</v>
      </c>
      <c r="G764" t="s">
        <v>1826</v>
      </c>
      <c r="H764" t="s">
        <v>8</v>
      </c>
      <c r="I764" t="s">
        <v>85</v>
      </c>
      <c r="J764" t="s">
        <v>165</v>
      </c>
      <c r="K764" t="s">
        <v>166</v>
      </c>
      <c r="L764" t="s">
        <v>141</v>
      </c>
      <c r="M764">
        <v>1</v>
      </c>
      <c r="N764" t="s">
        <v>875</v>
      </c>
      <c r="O764" t="str">
        <f>IF($B764="","",IFERROR(IF(ISNUMBER(MATCH($K764,'Brand Family Territory (Enc)'!$A$2:$A$296,0)),$K764,""),""))</f>
        <v>BLUE MOON</v>
      </c>
      <c r="P764" t="str">
        <f>IF($B764="","",IFERROR(INDEX('Brand Crosswalk'!$F$2:$F$200,MATCH($K764,'Brand Crosswalk'!$A$2:$A$200,0)),"Not in Crosswalk"))</f>
        <v>Not in Crosswalk</v>
      </c>
      <c r="Q764" t="str">
        <f>IF($B764="","",IFERROR(INDEX('Brand Crosswalk'!$C$2:$C$200,MATCH($K764,'Brand Crosswalk'!$A$2:$A$200,0)),""))</f>
        <v/>
      </c>
      <c r="R764" t="str">
        <f>IF($B764="","",IF(O764&lt;&gt;"",O764,IF(P764="Mapped",Q764,IF(P764="No Encompass Match","No Encompass Match",IFERROR(VLOOKUP(IF($K764="",$J764,$K764),'Brands (Enc)'!$C$2:$D$2699,2,FALSE),"Not Mapped")))))</f>
        <v>BLUE MOON</v>
      </c>
      <c r="S764" t="str">
        <f>IF($B764="","",IFERROR(VLOOKUP(VALUE($B764),'Customers Table (Enc)'!$A:$I,9,FALSE),"Not Found"))</f>
        <v>Bergen</v>
      </c>
      <c r="T764" t="str">
        <f t="shared" si="44"/>
        <v>BERGEN</v>
      </c>
      <c r="U764" t="str">
        <f t="shared" si="45"/>
        <v>BLUE MOON|BERGEN</v>
      </c>
      <c r="V764" t="str">
        <f>IF($B764="","",IF(R764="No Encompass Match","THEM",IF(R764="Not Mapped","Unable to Determine",IF(T764="SALES","Unable to Determine",IFERROR(INDEX('Master - US vs THEM'!$F:$F,MATCH(U764,'Master - US vs THEM'!$G:$G,0)),"No Territory Data")))))</f>
        <v>US</v>
      </c>
      <c r="W764" t="str">
        <f t="shared" si="46"/>
        <v>OK</v>
      </c>
      <c r="X764" t="str">
        <f t="shared" si="47"/>
        <v>US</v>
      </c>
    </row>
    <row r="765" spans="1:24" x14ac:dyDescent="0.2">
      <c r="A765">
        <v>764</v>
      </c>
      <c r="B765" t="s">
        <v>1823</v>
      </c>
      <c r="C765" t="s">
        <v>1824</v>
      </c>
      <c r="D765" t="s">
        <v>48</v>
      </c>
      <c r="E765" t="s">
        <v>1825</v>
      </c>
      <c r="F765" t="s">
        <v>924</v>
      </c>
      <c r="G765" t="s">
        <v>1826</v>
      </c>
      <c r="H765" t="s">
        <v>8</v>
      </c>
      <c r="I765" t="s">
        <v>85</v>
      </c>
      <c r="J765" t="s">
        <v>342</v>
      </c>
      <c r="K765" t="s">
        <v>343</v>
      </c>
      <c r="L765" t="s">
        <v>155</v>
      </c>
      <c r="M765">
        <v>1</v>
      </c>
      <c r="N765" t="s">
        <v>875</v>
      </c>
      <c r="O765" t="str">
        <f>IF($B765="","",IFERROR(IF(ISNUMBER(MATCH($K765,'Brand Family Territory (Enc)'!$A$2:$A$296,0)),$K765,""),""))</f>
        <v>ANGRY ORCHARD</v>
      </c>
      <c r="P765" t="str">
        <f>IF($B765="","",IFERROR(INDEX('Brand Crosswalk'!$F$2:$F$200,MATCH($K765,'Brand Crosswalk'!$A$2:$A$200,0)),"Not in Crosswalk"))</f>
        <v>Not in Crosswalk</v>
      </c>
      <c r="Q765" t="str">
        <f>IF($B765="","",IFERROR(INDEX('Brand Crosswalk'!$C$2:$C$200,MATCH($K765,'Brand Crosswalk'!$A$2:$A$200,0)),""))</f>
        <v/>
      </c>
      <c r="R765" t="str">
        <f>IF($B765="","",IF(O765&lt;&gt;"",O765,IF(P765="Mapped",Q765,IF(P765="No Encompass Match","No Encompass Match",IFERROR(VLOOKUP(IF($K765="",$J765,$K765),'Brands (Enc)'!$C$2:$D$2699,2,FALSE),"Not Mapped")))))</f>
        <v>ANGRY ORCHARD</v>
      </c>
      <c r="S765" t="str">
        <f>IF($B765="","",IFERROR(VLOOKUP(VALUE($B765),'Customers Table (Enc)'!$A:$I,9,FALSE),"Not Found"))</f>
        <v>Bergen</v>
      </c>
      <c r="T765" t="str">
        <f t="shared" si="44"/>
        <v>BERGEN</v>
      </c>
      <c r="U765" t="str">
        <f t="shared" si="45"/>
        <v>ANGRY ORCHARD|BERGEN</v>
      </c>
      <c r="V765" t="str">
        <f>IF($B765="","",IF(R765="No Encompass Match","THEM",IF(R765="Not Mapped","Unable to Determine",IF(T765="SALES","Unable to Determine",IFERROR(INDEX('Master - US vs THEM'!$F:$F,MATCH(U765,'Master - US vs THEM'!$G:$G,0)),"No Territory Data")))))</f>
        <v>US</v>
      </c>
      <c r="W765" t="str">
        <f t="shared" si="46"/>
        <v>OK</v>
      </c>
      <c r="X765" t="str">
        <f t="shared" si="47"/>
        <v>US</v>
      </c>
    </row>
    <row r="766" spans="1:24" x14ac:dyDescent="0.2">
      <c r="A766">
        <v>765</v>
      </c>
      <c r="B766" t="s">
        <v>1823</v>
      </c>
      <c r="C766" t="s">
        <v>1824</v>
      </c>
      <c r="D766" t="s">
        <v>48</v>
      </c>
      <c r="E766" t="s">
        <v>1825</v>
      </c>
      <c r="F766" t="s">
        <v>924</v>
      </c>
      <c r="G766" t="s">
        <v>1826</v>
      </c>
      <c r="H766" t="s">
        <v>8</v>
      </c>
      <c r="I766" t="s">
        <v>85</v>
      </c>
      <c r="J766" t="s">
        <v>964</v>
      </c>
      <c r="K766" t="s">
        <v>965</v>
      </c>
      <c r="L766" t="s">
        <v>215</v>
      </c>
      <c r="M766">
        <v>1</v>
      </c>
      <c r="N766" t="s">
        <v>875</v>
      </c>
      <c r="O766" t="str">
        <f>IF($B766="","",IFERROR(IF(ISNUMBER(MATCH($K766,'Brand Family Territory (Enc)'!$A$2:$A$296,0)),$K766,""),""))</f>
        <v/>
      </c>
      <c r="P766" t="str">
        <f>IF($B766="","",IFERROR(INDEX('Brand Crosswalk'!$F$2:$F$200,MATCH($K766,'Brand Crosswalk'!$A$2:$A$200,0)),"Not in Crosswalk"))</f>
        <v>Mapped</v>
      </c>
      <c r="Q766" t="str">
        <f>IF($B766="","",IFERROR(INDEX('Brand Crosswalk'!$C$2:$C$200,MATCH($K766,'Brand Crosswalk'!$A$2:$A$200,0)),""))</f>
        <v>Bell's</v>
      </c>
      <c r="R766" t="str">
        <f>IF($B766="","",IF(O766&lt;&gt;"",O766,IF(P766="Mapped",Q766,IF(P766="No Encompass Match","No Encompass Match",IFERROR(VLOOKUP(IF($K766="",$J766,$K766),'Brands (Enc)'!$C$2:$D$2699,2,FALSE),"Not Mapped")))))</f>
        <v>Bell's</v>
      </c>
      <c r="S766" t="str">
        <f>IF($B766="","",IFERROR(VLOOKUP(VALUE($B766),'Customers Table (Enc)'!$A:$I,9,FALSE),"Not Found"))</f>
        <v>Bergen</v>
      </c>
      <c r="T766" t="str">
        <f t="shared" si="44"/>
        <v>BERGEN</v>
      </c>
      <c r="U766" t="str">
        <f t="shared" si="45"/>
        <v>Bell's|BERGEN</v>
      </c>
      <c r="V766" t="str">
        <f>IF($B766="","",IF(R766="No Encompass Match","THEM",IF(R766="Not Mapped","Unable to Determine",IF(T766="SALES","Unable to Determine",IFERROR(INDEX('Master - US vs THEM'!$F:$F,MATCH(U766,'Master - US vs THEM'!$G:$G,0)),"No Territory Data")))))</f>
        <v>US</v>
      </c>
      <c r="W766" t="str">
        <f t="shared" si="46"/>
        <v>OK</v>
      </c>
      <c r="X766" t="str">
        <f t="shared" si="47"/>
        <v>US</v>
      </c>
    </row>
    <row r="767" spans="1:24" x14ac:dyDescent="0.2">
      <c r="A767">
        <v>766</v>
      </c>
      <c r="B767" t="s">
        <v>1823</v>
      </c>
      <c r="C767" t="s">
        <v>1824</v>
      </c>
      <c r="D767" t="s">
        <v>48</v>
      </c>
      <c r="E767" t="s">
        <v>1825</v>
      </c>
      <c r="F767" t="s">
        <v>924</v>
      </c>
      <c r="G767" t="s">
        <v>1826</v>
      </c>
      <c r="H767" t="s">
        <v>8</v>
      </c>
      <c r="I767" t="s">
        <v>85</v>
      </c>
      <c r="J767" t="s">
        <v>395</v>
      </c>
      <c r="K767" t="s">
        <v>396</v>
      </c>
      <c r="L767" t="s">
        <v>155</v>
      </c>
      <c r="M767">
        <v>1</v>
      </c>
      <c r="N767" t="s">
        <v>875</v>
      </c>
      <c r="O767" t="str">
        <f>IF($B767="","",IFERROR(IF(ISNUMBER(MATCH($K767,'Brand Family Territory (Enc)'!$A$2:$A$296,0)),$K767,""),""))</f>
        <v/>
      </c>
      <c r="P767" t="str">
        <f>IF($B767="","",IFERROR(INDEX('Brand Crosswalk'!$F$2:$F$200,MATCH($K767,'Brand Crosswalk'!$A$2:$A$200,0)),"Not in Crosswalk"))</f>
        <v>Mapped</v>
      </c>
      <c r="Q767" t="str">
        <f>IF($B767="","",IFERROR(INDEX('Brand Crosswalk'!$C$2:$C$200,MATCH($K767,'Brand Crosswalk'!$A$2:$A$200,0)),""))</f>
        <v>Dogfish Head Beer</v>
      </c>
      <c r="R767" t="str">
        <f>IF($B767="","",IF(O767&lt;&gt;"",O767,IF(P767="Mapped",Q767,IF(P767="No Encompass Match","No Encompass Match",IFERROR(VLOOKUP(IF($K767="",$J767,$K767),'Brands (Enc)'!$C$2:$D$2699,2,FALSE),"Not Mapped")))))</f>
        <v>Dogfish Head Beer</v>
      </c>
      <c r="S767" t="str">
        <f>IF($B767="","",IFERROR(VLOOKUP(VALUE($B767),'Customers Table (Enc)'!$A:$I,9,FALSE),"Not Found"))</f>
        <v>Bergen</v>
      </c>
      <c r="T767" t="str">
        <f t="shared" si="44"/>
        <v>BERGEN</v>
      </c>
      <c r="U767" t="str">
        <f t="shared" si="45"/>
        <v>Dogfish Head Beer|BERGEN</v>
      </c>
      <c r="V767" t="str">
        <f>IF($B767="","",IF(R767="No Encompass Match","THEM",IF(R767="Not Mapped","Unable to Determine",IF(T767="SALES","Unable to Determine",IFERROR(INDEX('Master - US vs THEM'!$F:$F,MATCH(U767,'Master - US vs THEM'!$G:$G,0)),"No Territory Data")))))</f>
        <v>US</v>
      </c>
      <c r="W767" t="str">
        <f t="shared" si="46"/>
        <v>OK</v>
      </c>
      <c r="X767" t="str">
        <f t="shared" si="47"/>
        <v>US</v>
      </c>
    </row>
    <row r="768" spans="1:24" x14ac:dyDescent="0.2">
      <c r="A768">
        <v>767</v>
      </c>
      <c r="B768" t="s">
        <v>1823</v>
      </c>
      <c r="C768" t="s">
        <v>1824</v>
      </c>
      <c r="D768" t="s">
        <v>48</v>
      </c>
      <c r="E768" t="s">
        <v>1825</v>
      </c>
      <c r="F768" t="s">
        <v>924</v>
      </c>
      <c r="G768" t="s">
        <v>1826</v>
      </c>
      <c r="H768" t="s">
        <v>8</v>
      </c>
      <c r="I768" t="s">
        <v>85</v>
      </c>
      <c r="J768" t="s">
        <v>338</v>
      </c>
      <c r="K768" t="s">
        <v>34</v>
      </c>
      <c r="L768" t="s">
        <v>34</v>
      </c>
      <c r="M768">
        <v>1</v>
      </c>
      <c r="N768" t="s">
        <v>875</v>
      </c>
      <c r="O768" t="str">
        <f>IF($B768="","",IFERROR(IF(ISNUMBER(MATCH($K768,'Brand Family Territory (Enc)'!$A$2:$A$296,0)),$K768,""),""))</f>
        <v/>
      </c>
      <c r="P768" t="str">
        <f>IF($B768="","",IFERROR(INDEX('Brand Crosswalk'!$F$2:$F$200,MATCH($K768,'Brand Crosswalk'!$A$2:$A$200,0)),"Not in Crosswalk"))</f>
        <v>Mapped</v>
      </c>
      <c r="Q768" t="str">
        <f>IF($B768="","",IFERROR(INDEX('Brand Crosswalk'!$C$2:$C$200,MATCH($K768,'Brand Crosswalk'!$A$2:$A$200,0)),""))</f>
        <v>Sierra Nevada</v>
      </c>
      <c r="R768" t="str">
        <f>IF($B768="","",IF(O768&lt;&gt;"",O768,IF(P768="Mapped",Q768,IF(P768="No Encompass Match","No Encompass Match",IFERROR(VLOOKUP(IF($K768="",$J768,$K768),'Brands (Enc)'!$C$2:$D$2699,2,FALSE),"Not Mapped")))))</f>
        <v>Sierra Nevada</v>
      </c>
      <c r="S768" t="str">
        <f>IF($B768="","",IFERROR(VLOOKUP(VALUE($B768),'Customers Table (Enc)'!$A:$I,9,FALSE),"Not Found"))</f>
        <v>Bergen</v>
      </c>
      <c r="T768" t="str">
        <f t="shared" si="44"/>
        <v>BERGEN</v>
      </c>
      <c r="U768" t="str">
        <f t="shared" si="45"/>
        <v>Sierra Nevada|BERGEN</v>
      </c>
      <c r="V768" t="str">
        <f>IF($B768="","",IF(R768="No Encompass Match","THEM",IF(R768="Not Mapped","Unable to Determine",IF(T768="SALES","Unable to Determine",IFERROR(INDEX('Master - US vs THEM'!$F:$F,MATCH(U768,'Master - US vs THEM'!$G:$G,0)),"No Territory Data")))))</f>
        <v>US</v>
      </c>
      <c r="W768" t="str">
        <f t="shared" si="46"/>
        <v>OK</v>
      </c>
      <c r="X768" t="str">
        <f t="shared" si="47"/>
        <v>US</v>
      </c>
    </row>
    <row r="769" spans="1:24" x14ac:dyDescent="0.2">
      <c r="A769">
        <v>768</v>
      </c>
      <c r="B769" t="s">
        <v>1823</v>
      </c>
      <c r="C769" t="s">
        <v>1824</v>
      </c>
      <c r="D769" t="s">
        <v>48</v>
      </c>
      <c r="E769" t="s">
        <v>1825</v>
      </c>
      <c r="F769" t="s">
        <v>924</v>
      </c>
      <c r="G769" t="s">
        <v>1826</v>
      </c>
      <c r="H769" t="s">
        <v>8</v>
      </c>
      <c r="I769" t="s">
        <v>85</v>
      </c>
      <c r="J769" t="s">
        <v>873</v>
      </c>
      <c r="K769" t="s">
        <v>874</v>
      </c>
      <c r="L769" t="s">
        <v>141</v>
      </c>
      <c r="M769">
        <v>1</v>
      </c>
      <c r="N769" t="s">
        <v>875</v>
      </c>
      <c r="O769" t="str">
        <f>IF($B769="","",IFERROR(IF(ISNUMBER(MATCH($K769,'Brand Family Territory (Enc)'!$A$2:$A$296,0)),$K769,""),""))</f>
        <v>COORS</v>
      </c>
      <c r="P769" t="str">
        <f>IF($B769="","",IFERROR(INDEX('Brand Crosswalk'!$F$2:$F$200,MATCH($K769,'Brand Crosswalk'!$A$2:$A$200,0)),"Not in Crosswalk"))</f>
        <v>Not in Crosswalk</v>
      </c>
      <c r="Q769" t="str">
        <f>IF($B769="","",IFERROR(INDEX('Brand Crosswalk'!$C$2:$C$200,MATCH($K769,'Brand Crosswalk'!$A$2:$A$200,0)),""))</f>
        <v/>
      </c>
      <c r="R769" t="str">
        <f>IF($B769="","",IF(O769&lt;&gt;"",O769,IF(P769="Mapped",Q769,IF(P769="No Encompass Match","No Encompass Match",IFERROR(VLOOKUP(IF($K769="",$J769,$K769),'Brands (Enc)'!$C$2:$D$2699,2,FALSE),"Not Mapped")))))</f>
        <v>COORS</v>
      </c>
      <c r="S769" t="str">
        <f>IF($B769="","",IFERROR(VLOOKUP(VALUE($B769),'Customers Table (Enc)'!$A:$I,9,FALSE),"Not Found"))</f>
        <v>Bergen</v>
      </c>
      <c r="T769" t="str">
        <f t="shared" si="44"/>
        <v>BERGEN</v>
      </c>
      <c r="U769" t="str">
        <f t="shared" si="45"/>
        <v>COORS|BERGEN</v>
      </c>
      <c r="V769" t="str">
        <f>IF($B769="","",IF(R769="No Encompass Match","THEM",IF(R769="Not Mapped","Unable to Determine",IF(T769="SALES","Unable to Determine",IFERROR(INDEX('Master - US vs THEM'!$F:$F,MATCH(U769,'Master - US vs THEM'!$G:$G,0)),"No Territory Data")))))</f>
        <v>US</v>
      </c>
      <c r="W769" t="str">
        <f t="shared" si="46"/>
        <v>OK</v>
      </c>
      <c r="X769" t="str">
        <f t="shared" si="47"/>
        <v>US</v>
      </c>
    </row>
    <row r="770" spans="1:24" x14ac:dyDescent="0.2">
      <c r="A770">
        <v>769</v>
      </c>
      <c r="B770" t="s">
        <v>1823</v>
      </c>
      <c r="C770" t="s">
        <v>1824</v>
      </c>
      <c r="D770" t="s">
        <v>48</v>
      </c>
      <c r="E770" t="s">
        <v>1825</v>
      </c>
      <c r="F770" t="s">
        <v>924</v>
      </c>
      <c r="G770" t="s">
        <v>1826</v>
      </c>
      <c r="H770" t="s">
        <v>8</v>
      </c>
      <c r="I770" t="s">
        <v>85</v>
      </c>
      <c r="J770" t="s">
        <v>235</v>
      </c>
      <c r="K770" t="s">
        <v>236</v>
      </c>
      <c r="L770" t="s">
        <v>141</v>
      </c>
      <c r="M770">
        <v>1</v>
      </c>
      <c r="N770" t="s">
        <v>875</v>
      </c>
      <c r="O770" t="str">
        <f>IF($B770="","",IFERROR(IF(ISNUMBER(MATCH($K770,'Brand Family Territory (Enc)'!$A$2:$A$296,0)),$K770,""),""))</f>
        <v/>
      </c>
      <c r="P770" t="str">
        <f>IF($B770="","",IFERROR(INDEX('Brand Crosswalk'!$F$2:$F$200,MATCH($K770,'Brand Crosswalk'!$A$2:$A$200,0)),"Not in Crosswalk"))</f>
        <v>Mapped</v>
      </c>
      <c r="Q770" t="str">
        <f>IF($B770="","",IFERROR(INDEX('Brand Crosswalk'!$C$2:$C$200,MATCH($K770,'Brand Crosswalk'!$A$2:$A$200,0)),""))</f>
        <v>Leinenkugel</v>
      </c>
      <c r="R770" t="str">
        <f>IF($B770="","",IF(O770&lt;&gt;"",O770,IF(P770="Mapped",Q770,IF(P770="No Encompass Match","No Encompass Match",IFERROR(VLOOKUP(IF($K770="",$J770,$K770),'Brands (Enc)'!$C$2:$D$2699,2,FALSE),"Not Mapped")))))</f>
        <v>Leinenkugel</v>
      </c>
      <c r="S770" t="str">
        <f>IF($B770="","",IFERROR(VLOOKUP(VALUE($B770),'Customers Table (Enc)'!$A:$I,9,FALSE),"Not Found"))</f>
        <v>Bergen</v>
      </c>
      <c r="T770" t="str">
        <f t="shared" si="44"/>
        <v>BERGEN</v>
      </c>
      <c r="U770" t="str">
        <f t="shared" si="45"/>
        <v>Leinenkugel|BERGEN</v>
      </c>
      <c r="V770" t="str">
        <f>IF($B770="","",IF(R770="No Encompass Match","THEM",IF(R770="Not Mapped","Unable to Determine",IF(T770="SALES","Unable to Determine",IFERROR(INDEX('Master - US vs THEM'!$F:$F,MATCH(U770,'Master - US vs THEM'!$G:$G,0)),"No Territory Data")))))</f>
        <v>US</v>
      </c>
      <c r="W770" t="str">
        <f t="shared" si="46"/>
        <v>OK</v>
      </c>
      <c r="X770" t="str">
        <f t="shared" si="47"/>
        <v>US</v>
      </c>
    </row>
    <row r="771" spans="1:24" x14ac:dyDescent="0.2">
      <c r="A771">
        <v>770</v>
      </c>
      <c r="B771" t="s">
        <v>1823</v>
      </c>
      <c r="C771" t="s">
        <v>1824</v>
      </c>
      <c r="D771" t="s">
        <v>48</v>
      </c>
      <c r="E771" t="s">
        <v>1825</v>
      </c>
      <c r="F771" t="s">
        <v>924</v>
      </c>
      <c r="G771" t="s">
        <v>1826</v>
      </c>
      <c r="H771" t="s">
        <v>8</v>
      </c>
      <c r="I771" t="s">
        <v>85</v>
      </c>
      <c r="J771" t="s">
        <v>18</v>
      </c>
      <c r="K771" t="s">
        <v>19</v>
      </c>
      <c r="L771" t="s">
        <v>20</v>
      </c>
      <c r="M771">
        <v>1</v>
      </c>
      <c r="N771" t="s">
        <v>875</v>
      </c>
      <c r="O771" t="str">
        <f>IF($B771="","",IFERROR(IF(ISNUMBER(MATCH($K771,'Brand Family Territory (Enc)'!$A$2:$A$296,0)),$K771,""),""))</f>
        <v>DOS EQUIS</v>
      </c>
      <c r="P771" t="str">
        <f>IF($B771="","",IFERROR(INDEX('Brand Crosswalk'!$F$2:$F$200,MATCH($K771,'Brand Crosswalk'!$A$2:$A$200,0)),"Not in Crosswalk"))</f>
        <v>Not in Crosswalk</v>
      </c>
      <c r="Q771" t="str">
        <f>IF($B771="","",IFERROR(INDEX('Brand Crosswalk'!$C$2:$C$200,MATCH($K771,'Brand Crosswalk'!$A$2:$A$200,0)),""))</f>
        <v/>
      </c>
      <c r="R771" t="str">
        <f>IF($B771="","",IF(O771&lt;&gt;"",O771,IF(P771="Mapped",Q771,IF(P771="No Encompass Match","No Encompass Match",IFERROR(VLOOKUP(IF($K771="",$J771,$K771),'Brands (Enc)'!$C$2:$D$2699,2,FALSE),"Not Mapped")))))</f>
        <v>DOS EQUIS</v>
      </c>
      <c r="S771" t="str">
        <f>IF($B771="","",IFERROR(VLOOKUP(VALUE($B771),'Customers Table (Enc)'!$A:$I,9,FALSE),"Not Found"))</f>
        <v>Bergen</v>
      </c>
      <c r="T771" t="str">
        <f t="shared" ref="T771:T834" si="48">IF($B771="","",IF($D771&lt;&gt;"SALES",$D771,IF(OR(S771="Default",S771="Not Found",S771="Morris"),"SALES",UPPER(S771))))</f>
        <v>BERGEN</v>
      </c>
      <c r="U771" t="str">
        <f t="shared" ref="U771:U834" si="49">IF($B771="","",R771&amp;"|"&amp;T771)</f>
        <v>DOS EQUIS|BERGEN</v>
      </c>
      <c r="V771" t="str">
        <f>IF($B771="","",IF(R771="No Encompass Match","THEM",IF(R771="Not Mapped","Unable to Determine",IF(T771="SALES","Unable to Determine",IFERROR(INDEX('Master - US vs THEM'!$F:$F,MATCH(U771,'Master - US vs THEM'!$G:$G,0)),"No Territory Data")))))</f>
        <v>US</v>
      </c>
      <c r="W771" t="str">
        <f t="shared" ref="W771:W834" si="50">IF($B771="","",IF(OR(V771="Unable to Determine",V771="No Territory Data",V771="Ambiguous (Source Truncated)"),"Review",IF(V771&lt;&gt;$N771,"MISMATCH","OK")))</f>
        <v>OK</v>
      </c>
      <c r="X771" t="str">
        <f t="shared" ref="X771:X834" si="51">IF($B771="","",IF(OR(V771="US",V771="THEM"),V771,$N771))</f>
        <v>US</v>
      </c>
    </row>
    <row r="772" spans="1:24" x14ac:dyDescent="0.2">
      <c r="A772">
        <v>771</v>
      </c>
      <c r="B772" t="s">
        <v>1823</v>
      </c>
      <c r="C772" t="s">
        <v>1824</v>
      </c>
      <c r="D772" t="s">
        <v>48</v>
      </c>
      <c r="E772" t="s">
        <v>1825</v>
      </c>
      <c r="F772" t="s">
        <v>924</v>
      </c>
      <c r="G772" t="s">
        <v>1826</v>
      </c>
      <c r="H772" t="s">
        <v>8</v>
      </c>
      <c r="I772" t="s">
        <v>85</v>
      </c>
      <c r="J772" t="s">
        <v>140</v>
      </c>
      <c r="K772" t="s">
        <v>140</v>
      </c>
      <c r="L772" t="s">
        <v>141</v>
      </c>
      <c r="M772">
        <v>1</v>
      </c>
      <c r="N772" t="s">
        <v>875</v>
      </c>
      <c r="O772" t="str">
        <f>IF($B772="","",IFERROR(IF(ISNUMBER(MATCH($K772,'Brand Family Territory (Enc)'!$A$2:$A$296,0)),$K772,""),""))</f>
        <v/>
      </c>
      <c r="P772" t="str">
        <f>IF($B772="","",IFERROR(INDEX('Brand Crosswalk'!$F$2:$F$200,MATCH($K772,'Brand Crosswalk'!$A$2:$A$200,0)),"Not in Crosswalk"))</f>
        <v>Mapped</v>
      </c>
      <c r="Q772" t="str">
        <f>IF($B772="","",IFERROR(INDEX('Brand Crosswalk'!$C$2:$C$200,MATCH($K772,'Brand Crosswalk'!$A$2:$A$200,0)),""))</f>
        <v>Peroni</v>
      </c>
      <c r="R772" t="str">
        <f>IF($B772="","",IF(O772&lt;&gt;"",O772,IF(P772="Mapped",Q772,IF(P772="No Encompass Match","No Encompass Match",IFERROR(VLOOKUP(IF($K772="",$J772,$K772),'Brands (Enc)'!$C$2:$D$2699,2,FALSE),"Not Mapped")))))</f>
        <v>Peroni</v>
      </c>
      <c r="S772" t="str">
        <f>IF($B772="","",IFERROR(VLOOKUP(VALUE($B772),'Customers Table (Enc)'!$A:$I,9,FALSE),"Not Found"))</f>
        <v>Bergen</v>
      </c>
      <c r="T772" t="str">
        <f t="shared" si="48"/>
        <v>BERGEN</v>
      </c>
      <c r="U772" t="str">
        <f t="shared" si="49"/>
        <v>Peroni|BERGEN</v>
      </c>
      <c r="V772" t="str">
        <f>IF($B772="","",IF(R772="No Encompass Match","THEM",IF(R772="Not Mapped","Unable to Determine",IF(T772="SALES","Unable to Determine",IFERROR(INDEX('Master - US vs THEM'!$F:$F,MATCH(U772,'Master - US vs THEM'!$G:$G,0)),"No Territory Data")))))</f>
        <v>US</v>
      </c>
      <c r="W772" t="str">
        <f t="shared" si="50"/>
        <v>OK</v>
      </c>
      <c r="X772" t="str">
        <f t="shared" si="51"/>
        <v>US</v>
      </c>
    </row>
    <row r="773" spans="1:24" x14ac:dyDescent="0.2">
      <c r="A773">
        <v>772</v>
      </c>
      <c r="B773" t="s">
        <v>1823</v>
      </c>
      <c r="C773" t="s">
        <v>1824</v>
      </c>
      <c r="D773" t="s">
        <v>48</v>
      </c>
      <c r="E773" t="s">
        <v>1825</v>
      </c>
      <c r="F773" t="s">
        <v>924</v>
      </c>
      <c r="G773" t="s">
        <v>1826</v>
      </c>
      <c r="H773" t="s">
        <v>8</v>
      </c>
      <c r="I773" t="s">
        <v>85</v>
      </c>
      <c r="J773" t="s">
        <v>1249</v>
      </c>
      <c r="K773" t="s">
        <v>45</v>
      </c>
      <c r="L773" t="s">
        <v>45</v>
      </c>
      <c r="M773">
        <v>1</v>
      </c>
      <c r="N773" t="s">
        <v>875</v>
      </c>
      <c r="O773" t="str">
        <f>IF($B773="","",IFERROR(IF(ISNUMBER(MATCH($K773,'Brand Family Territory (Enc)'!$A$2:$A$296,0)),$K773,""),""))</f>
        <v/>
      </c>
      <c r="P773" t="str">
        <f>IF($B773="","",IFERROR(INDEX('Brand Crosswalk'!$F$2:$F$200,MATCH($K773,'Brand Crosswalk'!$A$2:$A$200,0)),"Not in Crosswalk"))</f>
        <v>Mapped</v>
      </c>
      <c r="Q773" t="str">
        <f>IF($B773="","",IFERROR(INDEX('Brand Crosswalk'!$C$2:$C$200,MATCH($K773,'Brand Crosswalk'!$A$2:$A$200,0)),""))</f>
        <v>Dg Yuengling Inc</v>
      </c>
      <c r="R773" t="str">
        <f>IF($B773="","",IF(O773&lt;&gt;"",O773,IF(P773="Mapped",Q773,IF(P773="No Encompass Match","No Encompass Match",IFERROR(VLOOKUP(IF($K773="",$J773,$K773),'Brands (Enc)'!$C$2:$D$2699,2,FALSE),"Not Mapped")))))</f>
        <v>Dg Yuengling Inc</v>
      </c>
      <c r="S773" t="str">
        <f>IF($B773="","",IFERROR(VLOOKUP(VALUE($B773),'Customers Table (Enc)'!$A:$I,9,FALSE),"Not Found"))</f>
        <v>Bergen</v>
      </c>
      <c r="T773" t="str">
        <f t="shared" si="48"/>
        <v>BERGEN</v>
      </c>
      <c r="U773" t="str">
        <f t="shared" si="49"/>
        <v>Dg Yuengling Inc|BERGEN</v>
      </c>
      <c r="V773" t="str">
        <f>IF($B773="","",IF(R773="No Encompass Match","THEM",IF(R773="Not Mapped","Unable to Determine",IF(T773="SALES","Unable to Determine",IFERROR(INDEX('Master - US vs THEM'!$F:$F,MATCH(U773,'Master - US vs THEM'!$G:$G,0)),"No Territory Data")))))</f>
        <v>US</v>
      </c>
      <c r="W773" t="str">
        <f t="shared" si="50"/>
        <v>OK</v>
      </c>
      <c r="X773" t="str">
        <f t="shared" si="51"/>
        <v>US</v>
      </c>
    </row>
    <row r="774" spans="1:24" x14ac:dyDescent="0.2">
      <c r="A774">
        <v>773</v>
      </c>
      <c r="B774" t="s">
        <v>1823</v>
      </c>
      <c r="C774" t="s">
        <v>1824</v>
      </c>
      <c r="D774" t="s">
        <v>48</v>
      </c>
      <c r="E774" t="s">
        <v>1825</v>
      </c>
      <c r="F774" t="s">
        <v>924</v>
      </c>
      <c r="G774" t="s">
        <v>1826</v>
      </c>
      <c r="H774" t="s">
        <v>8</v>
      </c>
      <c r="I774" t="s">
        <v>85</v>
      </c>
      <c r="J774" t="s">
        <v>1132</v>
      </c>
      <c r="K774" t="s">
        <v>154</v>
      </c>
      <c r="L774" t="s">
        <v>155</v>
      </c>
      <c r="M774">
        <v>1</v>
      </c>
      <c r="N774" t="s">
        <v>875</v>
      </c>
      <c r="O774" t="str">
        <f>IF($B774="","",IFERROR(IF(ISNUMBER(MATCH($K774,'Brand Family Territory (Enc)'!$A$2:$A$296,0)),$K774,""),""))</f>
        <v>SAMUEL ADAMS</v>
      </c>
      <c r="P774" t="str">
        <f>IF($B774="","",IFERROR(INDEX('Brand Crosswalk'!$F$2:$F$200,MATCH($K774,'Brand Crosswalk'!$A$2:$A$200,0)),"Not in Crosswalk"))</f>
        <v>Not in Crosswalk</v>
      </c>
      <c r="Q774" t="str">
        <f>IF($B774="","",IFERROR(INDEX('Brand Crosswalk'!$C$2:$C$200,MATCH($K774,'Brand Crosswalk'!$A$2:$A$200,0)),""))</f>
        <v/>
      </c>
      <c r="R774" t="str">
        <f>IF($B774="","",IF(O774&lt;&gt;"",O774,IF(P774="Mapped",Q774,IF(P774="No Encompass Match","No Encompass Match",IFERROR(VLOOKUP(IF($K774="",$J774,$K774),'Brands (Enc)'!$C$2:$D$2699,2,FALSE),"Not Mapped")))))</f>
        <v>SAMUEL ADAMS</v>
      </c>
      <c r="S774" t="str">
        <f>IF($B774="","",IFERROR(VLOOKUP(VALUE($B774),'Customers Table (Enc)'!$A:$I,9,FALSE),"Not Found"))</f>
        <v>Bergen</v>
      </c>
      <c r="T774" t="str">
        <f t="shared" si="48"/>
        <v>BERGEN</v>
      </c>
      <c r="U774" t="str">
        <f t="shared" si="49"/>
        <v>SAMUEL ADAMS|BERGEN</v>
      </c>
      <c r="V774" t="str">
        <f>IF($B774="","",IF(R774="No Encompass Match","THEM",IF(R774="Not Mapped","Unable to Determine",IF(T774="SALES","Unable to Determine",IFERROR(INDEX('Master - US vs THEM'!$F:$F,MATCH(U774,'Master - US vs THEM'!$G:$G,0)),"No Territory Data")))))</f>
        <v>US</v>
      </c>
      <c r="W774" t="str">
        <f t="shared" si="50"/>
        <v>OK</v>
      </c>
      <c r="X774" t="str">
        <f t="shared" si="51"/>
        <v>US</v>
      </c>
    </row>
    <row r="775" spans="1:24" x14ac:dyDescent="0.2">
      <c r="A775">
        <v>774</v>
      </c>
      <c r="B775" t="s">
        <v>1823</v>
      </c>
      <c r="C775" t="s">
        <v>1824</v>
      </c>
      <c r="D775" t="s">
        <v>48</v>
      </c>
      <c r="E775" t="s">
        <v>1825</v>
      </c>
      <c r="F775" t="s">
        <v>924</v>
      </c>
      <c r="G775" t="s">
        <v>1826</v>
      </c>
      <c r="H775" t="s">
        <v>8</v>
      </c>
      <c r="I775" t="s">
        <v>85</v>
      </c>
      <c r="J775" t="s">
        <v>535</v>
      </c>
      <c r="K775" t="s">
        <v>358</v>
      </c>
      <c r="L775" t="s">
        <v>155</v>
      </c>
      <c r="M775">
        <v>1</v>
      </c>
      <c r="N775" t="s">
        <v>875</v>
      </c>
      <c r="O775" t="str">
        <f>IF($B775="","",IFERROR(IF(ISNUMBER(MATCH($K775,'Brand Family Territory (Enc)'!$A$2:$A$296,0)),$K775,""),""))</f>
        <v/>
      </c>
      <c r="P775" t="str">
        <f>IF($B775="","",IFERROR(INDEX('Brand Crosswalk'!$F$2:$F$200,MATCH($K775,'Brand Crosswalk'!$A$2:$A$200,0)),"Not in Crosswalk"))</f>
        <v>Mapped</v>
      </c>
      <c r="Q775" t="str">
        <f>IF($B775="","",IFERROR(INDEX('Brand Crosswalk'!$C$2:$C$200,MATCH($K775,'Brand Crosswalk'!$A$2:$A$200,0)),""))</f>
        <v>Samuel Adams</v>
      </c>
      <c r="R775" t="str">
        <f>IF($B775="","",IF(O775&lt;&gt;"",O775,IF(P775="Mapped",Q775,IF(P775="No Encompass Match","No Encompass Match",IFERROR(VLOOKUP(IF($K775="",$J775,$K775),'Brands (Enc)'!$C$2:$D$2699,2,FALSE),"Not Mapped")))))</f>
        <v>Samuel Adams</v>
      </c>
      <c r="S775" t="str">
        <f>IF($B775="","",IFERROR(VLOOKUP(VALUE($B775),'Customers Table (Enc)'!$A:$I,9,FALSE),"Not Found"))</f>
        <v>Bergen</v>
      </c>
      <c r="T775" t="str">
        <f t="shared" si="48"/>
        <v>BERGEN</v>
      </c>
      <c r="U775" t="str">
        <f t="shared" si="49"/>
        <v>Samuel Adams|BERGEN</v>
      </c>
      <c r="V775" t="str">
        <f>IF($B775="","",IF(R775="No Encompass Match","THEM",IF(R775="Not Mapped","Unable to Determine",IF(T775="SALES","Unable to Determine",IFERROR(INDEX('Master - US vs THEM'!$F:$F,MATCH(U775,'Master - US vs THEM'!$G:$G,0)),"No Territory Data")))))</f>
        <v>US</v>
      </c>
      <c r="W775" t="str">
        <f t="shared" si="50"/>
        <v>OK</v>
      </c>
      <c r="X775" t="str">
        <f t="shared" si="51"/>
        <v>US</v>
      </c>
    </row>
    <row r="776" spans="1:24" x14ac:dyDescent="0.2">
      <c r="A776">
        <v>775</v>
      </c>
      <c r="B776" t="s">
        <v>1823</v>
      </c>
      <c r="C776" t="s">
        <v>1824</v>
      </c>
      <c r="D776" t="s">
        <v>48</v>
      </c>
      <c r="E776" t="s">
        <v>1825</v>
      </c>
      <c r="F776" t="s">
        <v>924</v>
      </c>
      <c r="G776" t="s">
        <v>1826</v>
      </c>
      <c r="H776" t="s">
        <v>8</v>
      </c>
      <c r="I776" t="s">
        <v>85</v>
      </c>
      <c r="J776" t="s">
        <v>340</v>
      </c>
      <c r="K776" t="s">
        <v>154</v>
      </c>
      <c r="L776" t="s">
        <v>155</v>
      </c>
      <c r="M776">
        <v>1</v>
      </c>
      <c r="N776" t="s">
        <v>875</v>
      </c>
      <c r="O776" t="str">
        <f>IF($B776="","",IFERROR(IF(ISNUMBER(MATCH($K776,'Brand Family Territory (Enc)'!$A$2:$A$296,0)),$K776,""),""))</f>
        <v>SAMUEL ADAMS</v>
      </c>
      <c r="P776" t="str">
        <f>IF($B776="","",IFERROR(INDEX('Brand Crosswalk'!$F$2:$F$200,MATCH($K776,'Brand Crosswalk'!$A$2:$A$200,0)),"Not in Crosswalk"))</f>
        <v>Not in Crosswalk</v>
      </c>
      <c r="Q776" t="str">
        <f>IF($B776="","",IFERROR(INDEX('Brand Crosswalk'!$C$2:$C$200,MATCH($K776,'Brand Crosswalk'!$A$2:$A$200,0)),""))</f>
        <v/>
      </c>
      <c r="R776" t="str">
        <f>IF($B776="","",IF(O776&lt;&gt;"",O776,IF(P776="Mapped",Q776,IF(P776="No Encompass Match","No Encompass Match",IFERROR(VLOOKUP(IF($K776="",$J776,$K776),'Brands (Enc)'!$C$2:$D$2699,2,FALSE),"Not Mapped")))))</f>
        <v>SAMUEL ADAMS</v>
      </c>
      <c r="S776" t="str">
        <f>IF($B776="","",IFERROR(VLOOKUP(VALUE($B776),'Customers Table (Enc)'!$A:$I,9,FALSE),"Not Found"))</f>
        <v>Bergen</v>
      </c>
      <c r="T776" t="str">
        <f t="shared" si="48"/>
        <v>BERGEN</v>
      </c>
      <c r="U776" t="str">
        <f t="shared" si="49"/>
        <v>SAMUEL ADAMS|BERGEN</v>
      </c>
      <c r="V776" t="str">
        <f>IF($B776="","",IF(R776="No Encompass Match","THEM",IF(R776="Not Mapped","Unable to Determine",IF(T776="SALES","Unable to Determine",IFERROR(INDEX('Master - US vs THEM'!$F:$F,MATCH(U776,'Master - US vs THEM'!$G:$G,0)),"No Territory Data")))))</f>
        <v>US</v>
      </c>
      <c r="W776" t="str">
        <f t="shared" si="50"/>
        <v>OK</v>
      </c>
      <c r="X776" t="str">
        <f t="shared" si="51"/>
        <v>US</v>
      </c>
    </row>
    <row r="777" spans="1:24" x14ac:dyDescent="0.2">
      <c r="A777">
        <v>776</v>
      </c>
      <c r="B777" t="s">
        <v>1823</v>
      </c>
      <c r="C777" t="s">
        <v>1824</v>
      </c>
      <c r="D777" t="s">
        <v>48</v>
      </c>
      <c r="E777" t="s">
        <v>1825</v>
      </c>
      <c r="F777" t="s">
        <v>924</v>
      </c>
      <c r="G777" t="s">
        <v>1826</v>
      </c>
      <c r="H777" t="s">
        <v>8</v>
      </c>
      <c r="I777" t="s">
        <v>85</v>
      </c>
      <c r="J777" t="s">
        <v>1137</v>
      </c>
      <c r="K777" t="s">
        <v>212</v>
      </c>
      <c r="L777" t="s">
        <v>88</v>
      </c>
      <c r="M777">
        <v>1</v>
      </c>
      <c r="N777" t="s">
        <v>875</v>
      </c>
      <c r="O777" t="str">
        <f>IF($B777="","",IFERROR(IF(ISNUMBER(MATCH($K777,'Brand Family Territory (Enc)'!$A$2:$A$296,0)),$K777,""),""))</f>
        <v/>
      </c>
      <c r="P777" t="str">
        <f>IF($B777="","",IFERROR(INDEX('Brand Crosswalk'!$F$2:$F$200,MATCH($K777,'Brand Crosswalk'!$A$2:$A$200,0)),"Not in Crosswalk"))</f>
        <v>Mapped</v>
      </c>
      <c r="Q777" t="str">
        <f>IF($B777="","",IFERROR(INDEX('Brand Crosswalk'!$C$2:$C$200,MATCH($K777,'Brand Crosswalk'!$A$2:$A$200,0)),""))</f>
        <v>Victory</v>
      </c>
      <c r="R777" t="str">
        <f>IF($B777="","",IF(O777&lt;&gt;"",O777,IF(P777="Mapped",Q777,IF(P777="No Encompass Match","No Encompass Match",IFERROR(VLOOKUP(IF($K777="",$J777,$K777),'Brands (Enc)'!$C$2:$D$2699,2,FALSE),"Not Mapped")))))</f>
        <v>Victory</v>
      </c>
      <c r="S777" t="str">
        <f>IF($B777="","",IFERROR(VLOOKUP(VALUE($B777),'Customers Table (Enc)'!$A:$I,9,FALSE),"Not Found"))</f>
        <v>Bergen</v>
      </c>
      <c r="T777" t="str">
        <f t="shared" si="48"/>
        <v>BERGEN</v>
      </c>
      <c r="U777" t="str">
        <f t="shared" si="49"/>
        <v>Victory|BERGEN</v>
      </c>
      <c r="V777" t="str">
        <f>IF($B777="","",IF(R777="No Encompass Match","THEM",IF(R777="Not Mapped","Unable to Determine",IF(T777="SALES","Unable to Determine",IFERROR(INDEX('Master - US vs THEM'!$F:$F,MATCH(U777,'Master - US vs THEM'!$G:$G,0)),"No Territory Data")))))</f>
        <v>US</v>
      </c>
      <c r="W777" t="str">
        <f t="shared" si="50"/>
        <v>OK</v>
      </c>
      <c r="X777" t="str">
        <f t="shared" si="51"/>
        <v>US</v>
      </c>
    </row>
    <row r="778" spans="1:24" x14ac:dyDescent="0.2">
      <c r="A778">
        <v>777</v>
      </c>
      <c r="B778" t="s">
        <v>1823</v>
      </c>
      <c r="C778" t="s">
        <v>1824</v>
      </c>
      <c r="D778" t="s">
        <v>48</v>
      </c>
      <c r="E778" t="s">
        <v>1825</v>
      </c>
      <c r="F778" t="s">
        <v>924</v>
      </c>
      <c r="G778" t="s">
        <v>1826</v>
      </c>
      <c r="H778" t="s">
        <v>8</v>
      </c>
      <c r="I778" t="s">
        <v>85</v>
      </c>
      <c r="J778" t="s">
        <v>213</v>
      </c>
      <c r="K778" t="s">
        <v>214</v>
      </c>
      <c r="L778" t="s">
        <v>215</v>
      </c>
      <c r="M778">
        <v>1</v>
      </c>
      <c r="N778" t="s">
        <v>875</v>
      </c>
      <c r="O778" t="str">
        <f>IF($B778="","",IFERROR(IF(ISNUMBER(MATCH($K778,'Brand Family Territory (Enc)'!$A$2:$A$296,0)),$K778,""),""))</f>
        <v/>
      </c>
      <c r="P778" t="str">
        <f>IF($B778="","",IFERROR(INDEX('Brand Crosswalk'!$F$2:$F$200,MATCH($K778,'Brand Crosswalk'!$A$2:$A$200,0)),"Not in Crosswalk"))</f>
        <v>Mapped</v>
      </c>
      <c r="Q778" t="str">
        <f>IF($B778="","",IFERROR(INDEX('Brand Crosswalk'!$C$2:$C$200,MATCH($K778,'Brand Crosswalk'!$A$2:$A$200,0)),""))</f>
        <v>New Belgium Brewing Company</v>
      </c>
      <c r="R778" t="str">
        <f>IF($B778="","",IF(O778&lt;&gt;"",O778,IF(P778="Mapped",Q778,IF(P778="No Encompass Match","No Encompass Match",IFERROR(VLOOKUP(IF($K778="",$J778,$K778),'Brands (Enc)'!$C$2:$D$2699,2,FALSE),"Not Mapped")))))</f>
        <v>New Belgium Brewing Company</v>
      </c>
      <c r="S778" t="str">
        <f>IF($B778="","",IFERROR(VLOOKUP(VALUE($B778),'Customers Table (Enc)'!$A:$I,9,FALSE),"Not Found"))</f>
        <v>Bergen</v>
      </c>
      <c r="T778" t="str">
        <f t="shared" si="48"/>
        <v>BERGEN</v>
      </c>
      <c r="U778" t="str">
        <f t="shared" si="49"/>
        <v>New Belgium Brewing Company|BERGEN</v>
      </c>
      <c r="V778" t="str">
        <f>IF($B778="","",IF(R778="No Encompass Match","THEM",IF(R778="Not Mapped","Unable to Determine",IF(T778="SALES","Unable to Determine",IFERROR(INDEX('Master - US vs THEM'!$F:$F,MATCH(U778,'Master - US vs THEM'!$G:$G,0)),"No Territory Data")))))</f>
        <v>US</v>
      </c>
      <c r="W778" t="str">
        <f t="shared" si="50"/>
        <v>OK</v>
      </c>
      <c r="X778" t="str">
        <f t="shared" si="51"/>
        <v>US</v>
      </c>
    </row>
    <row r="779" spans="1:24" x14ac:dyDescent="0.2">
      <c r="A779">
        <v>778</v>
      </c>
      <c r="B779" t="s">
        <v>1823</v>
      </c>
      <c r="C779" t="s">
        <v>1824</v>
      </c>
      <c r="D779" t="s">
        <v>48</v>
      </c>
      <c r="E779" t="s">
        <v>1825</v>
      </c>
      <c r="F779" t="s">
        <v>924</v>
      </c>
      <c r="G779" t="s">
        <v>1826</v>
      </c>
      <c r="H779" t="s">
        <v>8</v>
      </c>
      <c r="I779" t="s">
        <v>85</v>
      </c>
      <c r="J779" t="s">
        <v>20</v>
      </c>
      <c r="K779" t="s">
        <v>20</v>
      </c>
      <c r="L779" t="s">
        <v>20</v>
      </c>
      <c r="M779">
        <v>1</v>
      </c>
      <c r="N779" t="s">
        <v>875</v>
      </c>
      <c r="O779" t="str">
        <f>IF($B779="","",IFERROR(IF(ISNUMBER(MATCH($K779,'Brand Family Territory (Enc)'!$A$2:$A$296,0)),$K779,""),""))</f>
        <v/>
      </c>
      <c r="P779" t="str">
        <f>IF($B779="","",IFERROR(INDEX('Brand Crosswalk'!$F$2:$F$200,MATCH($K779,'Brand Crosswalk'!$A$2:$A$200,0)),"Not in Crosswalk"))</f>
        <v>Mapped</v>
      </c>
      <c r="Q779" t="str">
        <f>IF($B779="","",IFERROR(INDEX('Brand Crosswalk'!$C$2:$C$200,MATCH($K779,'Brand Crosswalk'!$A$2:$A$200,0)),""))</f>
        <v>Heineken USA</v>
      </c>
      <c r="R779" t="str">
        <f>IF($B779="","",IF(O779&lt;&gt;"",O779,IF(P779="Mapped",Q779,IF(P779="No Encompass Match","No Encompass Match",IFERROR(VLOOKUP(IF($K779="",$J779,$K779),'Brands (Enc)'!$C$2:$D$2699,2,FALSE),"Not Mapped")))))</f>
        <v>Heineken USA</v>
      </c>
      <c r="S779" t="str">
        <f>IF($B779="","",IFERROR(VLOOKUP(VALUE($B779),'Customers Table (Enc)'!$A:$I,9,FALSE),"Not Found"))</f>
        <v>Bergen</v>
      </c>
      <c r="T779" t="str">
        <f t="shared" si="48"/>
        <v>BERGEN</v>
      </c>
      <c r="U779" t="str">
        <f t="shared" si="49"/>
        <v>Heineken USA|BERGEN</v>
      </c>
      <c r="V779" t="str">
        <f>IF($B779="","",IF(R779="No Encompass Match","THEM",IF(R779="Not Mapped","Unable to Determine",IF(T779="SALES","Unable to Determine",IFERROR(INDEX('Master - US vs THEM'!$F:$F,MATCH(U779,'Master - US vs THEM'!$G:$G,0)),"No Territory Data")))))</f>
        <v>US</v>
      </c>
      <c r="W779" t="str">
        <f t="shared" si="50"/>
        <v>OK</v>
      </c>
      <c r="X779" t="str">
        <f t="shared" si="51"/>
        <v>US</v>
      </c>
    </row>
    <row r="780" spans="1:24" x14ac:dyDescent="0.2">
      <c r="A780">
        <v>779</v>
      </c>
      <c r="B780" t="s">
        <v>1823</v>
      </c>
      <c r="C780" t="s">
        <v>1824</v>
      </c>
      <c r="D780" t="s">
        <v>48</v>
      </c>
      <c r="E780" t="s">
        <v>1825</v>
      </c>
      <c r="F780" t="s">
        <v>924</v>
      </c>
      <c r="G780" t="s">
        <v>1826</v>
      </c>
      <c r="H780" t="s">
        <v>8</v>
      </c>
      <c r="I780" t="s">
        <v>85</v>
      </c>
      <c r="J780" t="s">
        <v>142</v>
      </c>
      <c r="K780" t="s">
        <v>143</v>
      </c>
      <c r="L780" t="s">
        <v>141</v>
      </c>
      <c r="M780">
        <v>1</v>
      </c>
      <c r="N780" t="s">
        <v>875</v>
      </c>
      <c r="O780" t="str">
        <f>IF($B780="","",IFERROR(IF(ISNUMBER(MATCH($K780,'Brand Family Territory (Enc)'!$A$2:$A$296,0)),$K780,""),""))</f>
        <v/>
      </c>
      <c r="P780" t="str">
        <f>IF($B780="","",IFERROR(INDEX('Brand Crosswalk'!$F$2:$F$200,MATCH($K780,'Brand Crosswalk'!$A$2:$A$200,0)),"Not in Crosswalk"))</f>
        <v>Mapped</v>
      </c>
      <c r="Q780" t="str">
        <f>IF($B780="","",IFERROR(INDEX('Brand Crosswalk'!$C$2:$C$200,MATCH($K780,'Brand Crosswalk'!$A$2:$A$200,0)),""))</f>
        <v>Lite</v>
      </c>
      <c r="R780" t="str">
        <f>IF($B780="","",IF(O780&lt;&gt;"",O780,IF(P780="Mapped",Q780,IF(P780="No Encompass Match","No Encompass Match",IFERROR(VLOOKUP(IF($K780="",$J780,$K780),'Brands (Enc)'!$C$2:$D$2699,2,FALSE),"Not Mapped")))))</f>
        <v>Lite</v>
      </c>
      <c r="S780" t="str">
        <f>IF($B780="","",IFERROR(VLOOKUP(VALUE($B780),'Customers Table (Enc)'!$A:$I,9,FALSE),"Not Found"))</f>
        <v>Bergen</v>
      </c>
      <c r="T780" t="str">
        <f t="shared" si="48"/>
        <v>BERGEN</v>
      </c>
      <c r="U780" t="str">
        <f t="shared" si="49"/>
        <v>Lite|BERGEN</v>
      </c>
      <c r="V780" t="str">
        <f>IF($B780="","",IF(R780="No Encompass Match","THEM",IF(R780="Not Mapped","Unable to Determine",IF(T780="SALES","Unable to Determine",IFERROR(INDEX('Master - US vs THEM'!$F:$F,MATCH(U780,'Master - US vs THEM'!$G:$G,0)),"No Territory Data")))))</f>
        <v>US</v>
      </c>
      <c r="W780" t="str">
        <f t="shared" si="50"/>
        <v>OK</v>
      </c>
      <c r="X780" t="str">
        <f t="shared" si="51"/>
        <v>US</v>
      </c>
    </row>
    <row r="781" spans="1:24" x14ac:dyDescent="0.2">
      <c r="A781">
        <v>780</v>
      </c>
      <c r="B781" t="s">
        <v>1823</v>
      </c>
      <c r="C781" t="s">
        <v>1824</v>
      </c>
      <c r="D781" t="s">
        <v>48</v>
      </c>
      <c r="E781" t="s">
        <v>1825</v>
      </c>
      <c r="F781" t="s">
        <v>924</v>
      </c>
      <c r="G781" t="s">
        <v>1826</v>
      </c>
      <c r="H781" t="s">
        <v>8</v>
      </c>
      <c r="I781" t="s">
        <v>85</v>
      </c>
      <c r="J781" t="s">
        <v>78</v>
      </c>
      <c r="K781" t="s">
        <v>19</v>
      </c>
      <c r="L781" t="s">
        <v>20</v>
      </c>
      <c r="M781">
        <v>1</v>
      </c>
      <c r="N781" t="s">
        <v>875</v>
      </c>
      <c r="O781" t="str">
        <f>IF($B781="","",IFERROR(IF(ISNUMBER(MATCH($K781,'Brand Family Territory (Enc)'!$A$2:$A$296,0)),$K781,""),""))</f>
        <v>DOS EQUIS</v>
      </c>
      <c r="P781" t="str">
        <f>IF($B781="","",IFERROR(INDEX('Brand Crosswalk'!$F$2:$F$200,MATCH($K781,'Brand Crosswalk'!$A$2:$A$200,0)),"Not in Crosswalk"))</f>
        <v>Not in Crosswalk</v>
      </c>
      <c r="Q781" t="str">
        <f>IF($B781="","",IFERROR(INDEX('Brand Crosswalk'!$C$2:$C$200,MATCH($K781,'Brand Crosswalk'!$A$2:$A$200,0)),""))</f>
        <v/>
      </c>
      <c r="R781" t="str">
        <f>IF($B781="","",IF(O781&lt;&gt;"",O781,IF(P781="Mapped",Q781,IF(P781="No Encompass Match","No Encompass Match",IFERROR(VLOOKUP(IF($K781="",$J781,$K781),'Brands (Enc)'!$C$2:$D$2699,2,FALSE),"Not Mapped")))))</f>
        <v>DOS EQUIS</v>
      </c>
      <c r="S781" t="str">
        <f>IF($B781="","",IFERROR(VLOOKUP(VALUE($B781),'Customers Table (Enc)'!$A:$I,9,FALSE),"Not Found"))</f>
        <v>Bergen</v>
      </c>
      <c r="T781" t="str">
        <f t="shared" si="48"/>
        <v>BERGEN</v>
      </c>
      <c r="U781" t="str">
        <f t="shared" si="49"/>
        <v>DOS EQUIS|BERGEN</v>
      </c>
      <c r="V781" t="str">
        <f>IF($B781="","",IF(R781="No Encompass Match","THEM",IF(R781="Not Mapped","Unable to Determine",IF(T781="SALES","Unable to Determine",IFERROR(INDEX('Master - US vs THEM'!$F:$F,MATCH(U781,'Master - US vs THEM'!$G:$G,0)),"No Territory Data")))))</f>
        <v>US</v>
      </c>
      <c r="W781" t="str">
        <f t="shared" si="50"/>
        <v>OK</v>
      </c>
      <c r="X781" t="str">
        <f t="shared" si="51"/>
        <v>US</v>
      </c>
    </row>
    <row r="782" spans="1:24" x14ac:dyDescent="0.2">
      <c r="A782">
        <v>781</v>
      </c>
      <c r="B782" t="s">
        <v>1823</v>
      </c>
      <c r="C782" t="s">
        <v>1824</v>
      </c>
      <c r="D782" t="s">
        <v>48</v>
      </c>
      <c r="E782" t="s">
        <v>1825</v>
      </c>
      <c r="F782" t="s">
        <v>924</v>
      </c>
      <c r="G782" t="s">
        <v>1826</v>
      </c>
      <c r="H782" t="s">
        <v>8</v>
      </c>
      <c r="I782" t="s">
        <v>85</v>
      </c>
      <c r="J782" t="s">
        <v>44</v>
      </c>
      <c r="K782" t="s">
        <v>44</v>
      </c>
      <c r="L782" t="s">
        <v>45</v>
      </c>
      <c r="M782">
        <v>1</v>
      </c>
      <c r="N782" t="s">
        <v>875</v>
      </c>
      <c r="O782" t="str">
        <f>IF($B782="","",IFERROR(IF(ISNUMBER(MATCH($K782,'Brand Family Territory (Enc)'!$A$2:$A$296,0)),$K782,""),""))</f>
        <v/>
      </c>
      <c r="P782" t="str">
        <f>IF($B782="","",IFERROR(INDEX('Brand Crosswalk'!$F$2:$F$200,MATCH($K782,'Brand Crosswalk'!$A$2:$A$200,0)),"Not in Crosswalk"))</f>
        <v>Mapped</v>
      </c>
      <c r="Q782" t="str">
        <f>IF($B782="","",IFERROR(INDEX('Brand Crosswalk'!$C$2:$C$200,MATCH($K782,'Brand Crosswalk'!$A$2:$A$200,0)),""))</f>
        <v>Dg Yuengling Inc</v>
      </c>
      <c r="R782" t="str">
        <f>IF($B782="","",IF(O782&lt;&gt;"",O782,IF(P782="Mapped",Q782,IF(P782="No Encompass Match","No Encompass Match",IFERROR(VLOOKUP(IF($K782="",$J782,$K782),'Brands (Enc)'!$C$2:$D$2699,2,FALSE),"Not Mapped")))))</f>
        <v>Dg Yuengling Inc</v>
      </c>
      <c r="S782" t="str">
        <f>IF($B782="","",IFERROR(VLOOKUP(VALUE($B782),'Customers Table (Enc)'!$A:$I,9,FALSE),"Not Found"))</f>
        <v>Bergen</v>
      </c>
      <c r="T782" t="str">
        <f t="shared" si="48"/>
        <v>BERGEN</v>
      </c>
      <c r="U782" t="str">
        <f t="shared" si="49"/>
        <v>Dg Yuengling Inc|BERGEN</v>
      </c>
      <c r="V782" t="str">
        <f>IF($B782="","",IF(R782="No Encompass Match","THEM",IF(R782="Not Mapped","Unable to Determine",IF(T782="SALES","Unable to Determine",IFERROR(INDEX('Master - US vs THEM'!$F:$F,MATCH(U782,'Master - US vs THEM'!$G:$G,0)),"No Territory Data")))))</f>
        <v>US</v>
      </c>
      <c r="W782" t="str">
        <f t="shared" si="50"/>
        <v>OK</v>
      </c>
      <c r="X782" t="str">
        <f t="shared" si="51"/>
        <v>US</v>
      </c>
    </row>
    <row r="783" spans="1:24" x14ac:dyDescent="0.2">
      <c r="A783">
        <v>782</v>
      </c>
      <c r="B783" t="s">
        <v>1823</v>
      </c>
      <c r="C783" t="s">
        <v>1824</v>
      </c>
      <c r="D783" t="s">
        <v>48</v>
      </c>
      <c r="E783" t="s">
        <v>1825</v>
      </c>
      <c r="F783" t="s">
        <v>924</v>
      </c>
      <c r="G783" t="s">
        <v>1826</v>
      </c>
      <c r="H783" t="s">
        <v>8</v>
      </c>
      <c r="I783" t="s">
        <v>85</v>
      </c>
      <c r="J783" t="s">
        <v>22</v>
      </c>
      <c r="K783" t="s">
        <v>23</v>
      </c>
      <c r="L783" t="s">
        <v>24</v>
      </c>
      <c r="M783">
        <v>1</v>
      </c>
      <c r="N783" t="s">
        <v>875</v>
      </c>
      <c r="O783" t="str">
        <f>IF($B783="","",IFERROR(IF(ISNUMBER(MATCH($K783,'Brand Family Territory (Enc)'!$A$2:$A$296,0)),$K783,""),""))</f>
        <v/>
      </c>
      <c r="P783" t="str">
        <f>IF($B783="","",IFERROR(INDEX('Brand Crosswalk'!$F$2:$F$200,MATCH($K783,'Brand Crosswalk'!$A$2:$A$200,0)),"Not in Crosswalk"))</f>
        <v>Mapped</v>
      </c>
      <c r="Q783" t="str">
        <f>IF($B783="","",IFERROR(INDEX('Brand Crosswalk'!$C$2:$C$200,MATCH($K783,'Brand Crosswalk'!$A$2:$A$200,0)),""))</f>
        <v>Corona Extra</v>
      </c>
      <c r="R783" t="str">
        <f>IF($B783="","",IF(O783&lt;&gt;"",O783,IF(P783="Mapped",Q783,IF(P783="No Encompass Match","No Encompass Match",IFERROR(VLOOKUP(IF($K783="",$J783,$K783),'Brands (Enc)'!$C$2:$D$2699,2,FALSE),"Not Mapped")))))</f>
        <v>Corona Extra</v>
      </c>
      <c r="S783" t="str">
        <f>IF($B783="","",IFERROR(VLOOKUP(VALUE($B783),'Customers Table (Enc)'!$A:$I,9,FALSE),"Not Found"))</f>
        <v>Bergen</v>
      </c>
      <c r="T783" t="str">
        <f t="shared" si="48"/>
        <v>BERGEN</v>
      </c>
      <c r="U783" t="str">
        <f t="shared" si="49"/>
        <v>Corona Extra|BERGEN</v>
      </c>
      <c r="V783" t="str">
        <f>IF($B783="","",IF(R783="No Encompass Match","THEM",IF(R783="Not Mapped","Unable to Determine",IF(T783="SALES","Unable to Determine",IFERROR(INDEX('Master - US vs THEM'!$F:$F,MATCH(U783,'Master - US vs THEM'!$G:$G,0)),"No Territory Data")))))</f>
        <v>US</v>
      </c>
      <c r="W783" t="str">
        <f t="shared" si="50"/>
        <v>OK</v>
      </c>
      <c r="X783" t="str">
        <f t="shared" si="51"/>
        <v>US</v>
      </c>
    </row>
    <row r="784" spans="1:24" x14ac:dyDescent="0.2">
      <c r="A784">
        <v>783</v>
      </c>
      <c r="B784" t="s">
        <v>1823</v>
      </c>
      <c r="C784" t="s">
        <v>1824</v>
      </c>
      <c r="D784" t="s">
        <v>48</v>
      </c>
      <c r="E784" t="s">
        <v>1825</v>
      </c>
      <c r="F784" t="s">
        <v>924</v>
      </c>
      <c r="G784" t="s">
        <v>1826</v>
      </c>
      <c r="H784" t="s">
        <v>8</v>
      </c>
      <c r="I784" t="s">
        <v>85</v>
      </c>
      <c r="J784" t="s">
        <v>341</v>
      </c>
      <c r="K784" t="s">
        <v>295</v>
      </c>
      <c r="L784" t="s">
        <v>215</v>
      </c>
      <c r="M784">
        <v>1</v>
      </c>
      <c r="N784" t="s">
        <v>875</v>
      </c>
      <c r="O784" t="str">
        <f>IF($B784="","",IFERROR(IF(ISNUMBER(MATCH($K784,'Brand Family Territory (Enc)'!$A$2:$A$296,0)),$K784,""),""))</f>
        <v/>
      </c>
      <c r="P784" t="str">
        <f>IF($B784="","",IFERROR(INDEX('Brand Crosswalk'!$F$2:$F$200,MATCH($K784,'Brand Crosswalk'!$A$2:$A$200,0)),"Not in Crosswalk"))</f>
        <v>Mapped</v>
      </c>
      <c r="Q784" t="str">
        <f>IF($B784="","",IFERROR(INDEX('Brand Crosswalk'!$C$2:$C$200,MATCH($K784,'Brand Crosswalk'!$A$2:$A$200,0)),""))</f>
        <v>New Belgium Brewing Company</v>
      </c>
      <c r="R784" t="str">
        <f>IF($B784="","",IF(O784&lt;&gt;"",O784,IF(P784="Mapped",Q784,IF(P784="No Encompass Match","No Encompass Match",IFERROR(VLOOKUP(IF($K784="",$J784,$K784),'Brands (Enc)'!$C$2:$D$2699,2,FALSE),"Not Mapped")))))</f>
        <v>New Belgium Brewing Company</v>
      </c>
      <c r="S784" t="str">
        <f>IF($B784="","",IFERROR(VLOOKUP(VALUE($B784),'Customers Table (Enc)'!$A:$I,9,FALSE),"Not Found"))</f>
        <v>Bergen</v>
      </c>
      <c r="T784" t="str">
        <f t="shared" si="48"/>
        <v>BERGEN</v>
      </c>
      <c r="U784" t="str">
        <f t="shared" si="49"/>
        <v>New Belgium Brewing Company|BERGEN</v>
      </c>
      <c r="V784" t="str">
        <f>IF($B784="","",IF(R784="No Encompass Match","THEM",IF(R784="Not Mapped","Unable to Determine",IF(T784="SALES","Unable to Determine",IFERROR(INDEX('Master - US vs THEM'!$F:$F,MATCH(U784,'Master - US vs THEM'!$G:$G,0)),"No Territory Data")))))</f>
        <v>US</v>
      </c>
      <c r="W784" t="str">
        <f t="shared" si="50"/>
        <v>OK</v>
      </c>
      <c r="X784" t="str">
        <f t="shared" si="51"/>
        <v>US</v>
      </c>
    </row>
    <row r="785" spans="1:24" x14ac:dyDescent="0.2">
      <c r="A785">
        <v>784</v>
      </c>
      <c r="B785" t="s">
        <v>1823</v>
      </c>
      <c r="C785" t="s">
        <v>1824</v>
      </c>
      <c r="D785" t="s">
        <v>48</v>
      </c>
      <c r="E785" t="s">
        <v>1825</v>
      </c>
      <c r="F785" t="s">
        <v>924</v>
      </c>
      <c r="G785" t="s">
        <v>1826</v>
      </c>
      <c r="H785" t="s">
        <v>8</v>
      </c>
      <c r="I785" t="s">
        <v>85</v>
      </c>
      <c r="J785" t="s">
        <v>294</v>
      </c>
      <c r="K785" t="s">
        <v>295</v>
      </c>
      <c r="L785" t="s">
        <v>215</v>
      </c>
      <c r="M785">
        <v>1</v>
      </c>
      <c r="N785" t="s">
        <v>875</v>
      </c>
      <c r="O785" t="str">
        <f>IF($B785="","",IFERROR(IF(ISNUMBER(MATCH($K785,'Brand Family Territory (Enc)'!$A$2:$A$296,0)),$K785,""),""))</f>
        <v/>
      </c>
      <c r="P785" t="str">
        <f>IF($B785="","",IFERROR(INDEX('Brand Crosswalk'!$F$2:$F$200,MATCH($K785,'Brand Crosswalk'!$A$2:$A$200,0)),"Not in Crosswalk"))</f>
        <v>Mapped</v>
      </c>
      <c r="Q785" t="str">
        <f>IF($B785="","",IFERROR(INDEX('Brand Crosswalk'!$C$2:$C$200,MATCH($K785,'Brand Crosswalk'!$A$2:$A$200,0)),""))</f>
        <v>New Belgium Brewing Company</v>
      </c>
      <c r="R785" t="str">
        <f>IF($B785="","",IF(O785&lt;&gt;"",O785,IF(P785="Mapped",Q785,IF(P785="No Encompass Match","No Encompass Match",IFERROR(VLOOKUP(IF($K785="",$J785,$K785),'Brands (Enc)'!$C$2:$D$2699,2,FALSE),"Not Mapped")))))</f>
        <v>New Belgium Brewing Company</v>
      </c>
      <c r="S785" t="str">
        <f>IF($B785="","",IFERROR(VLOOKUP(VALUE($B785),'Customers Table (Enc)'!$A:$I,9,FALSE),"Not Found"))</f>
        <v>Bergen</v>
      </c>
      <c r="T785" t="str">
        <f t="shared" si="48"/>
        <v>BERGEN</v>
      </c>
      <c r="U785" t="str">
        <f t="shared" si="49"/>
        <v>New Belgium Brewing Company|BERGEN</v>
      </c>
      <c r="V785" t="str">
        <f>IF($B785="","",IF(R785="No Encompass Match","THEM",IF(R785="Not Mapped","Unable to Determine",IF(T785="SALES","Unable to Determine",IFERROR(INDEX('Master - US vs THEM'!$F:$F,MATCH(U785,'Master - US vs THEM'!$G:$G,0)),"No Territory Data")))))</f>
        <v>US</v>
      </c>
      <c r="W785" t="str">
        <f t="shared" si="50"/>
        <v>OK</v>
      </c>
      <c r="X785" t="str">
        <f t="shared" si="51"/>
        <v>US</v>
      </c>
    </row>
    <row r="786" spans="1:24" x14ac:dyDescent="0.2">
      <c r="A786">
        <v>785</v>
      </c>
      <c r="B786" t="s">
        <v>1823</v>
      </c>
      <c r="C786" t="s">
        <v>1824</v>
      </c>
      <c r="D786" t="s">
        <v>48</v>
      </c>
      <c r="E786" t="s">
        <v>1825</v>
      </c>
      <c r="F786" t="s">
        <v>924</v>
      </c>
      <c r="G786" t="s">
        <v>1826</v>
      </c>
      <c r="H786" t="s">
        <v>8</v>
      </c>
      <c r="I786" t="s">
        <v>85</v>
      </c>
      <c r="J786" t="s">
        <v>144</v>
      </c>
      <c r="K786" t="s">
        <v>145</v>
      </c>
      <c r="L786" t="s">
        <v>141</v>
      </c>
      <c r="M786">
        <v>1</v>
      </c>
      <c r="N786" t="s">
        <v>875</v>
      </c>
      <c r="O786" t="str">
        <f>IF($B786="","",IFERROR(IF(ISNUMBER(MATCH($K786,'Brand Family Territory (Enc)'!$A$2:$A$296,0)),$K786,""),""))</f>
        <v>COORS LIGHT</v>
      </c>
      <c r="P786" t="str">
        <f>IF($B786="","",IFERROR(INDEX('Brand Crosswalk'!$F$2:$F$200,MATCH($K786,'Brand Crosswalk'!$A$2:$A$200,0)),"Not in Crosswalk"))</f>
        <v>Not in Crosswalk</v>
      </c>
      <c r="Q786" t="str">
        <f>IF($B786="","",IFERROR(INDEX('Brand Crosswalk'!$C$2:$C$200,MATCH($K786,'Brand Crosswalk'!$A$2:$A$200,0)),""))</f>
        <v/>
      </c>
      <c r="R786" t="str">
        <f>IF($B786="","",IF(O786&lt;&gt;"",O786,IF(P786="Mapped",Q786,IF(P786="No Encompass Match","No Encompass Match",IFERROR(VLOOKUP(IF($K786="",$J786,$K786),'Brands (Enc)'!$C$2:$D$2699,2,FALSE),"Not Mapped")))))</f>
        <v>COORS LIGHT</v>
      </c>
      <c r="S786" t="str">
        <f>IF($B786="","",IFERROR(VLOOKUP(VALUE($B786),'Customers Table (Enc)'!$A:$I,9,FALSE),"Not Found"))</f>
        <v>Bergen</v>
      </c>
      <c r="T786" t="str">
        <f t="shared" si="48"/>
        <v>BERGEN</v>
      </c>
      <c r="U786" t="str">
        <f t="shared" si="49"/>
        <v>COORS LIGHT|BERGEN</v>
      </c>
      <c r="V786" t="str">
        <f>IF($B786="","",IF(R786="No Encompass Match","THEM",IF(R786="Not Mapped","Unable to Determine",IF(T786="SALES","Unable to Determine",IFERROR(INDEX('Master - US vs THEM'!$F:$F,MATCH(U786,'Master - US vs THEM'!$G:$G,0)),"No Territory Data")))))</f>
        <v>US</v>
      </c>
      <c r="W786" t="str">
        <f t="shared" si="50"/>
        <v>OK</v>
      </c>
      <c r="X786" t="str">
        <f t="shared" si="51"/>
        <v>US</v>
      </c>
    </row>
    <row r="787" spans="1:24" x14ac:dyDescent="0.2">
      <c r="A787">
        <v>786</v>
      </c>
      <c r="B787" t="s">
        <v>1823</v>
      </c>
      <c r="C787" t="s">
        <v>1824</v>
      </c>
      <c r="D787" t="s">
        <v>48</v>
      </c>
      <c r="E787" t="s">
        <v>1825</v>
      </c>
      <c r="F787" t="s">
        <v>924</v>
      </c>
      <c r="G787" t="s">
        <v>1826</v>
      </c>
      <c r="H787" t="s">
        <v>8</v>
      </c>
      <c r="I787" t="s">
        <v>85</v>
      </c>
      <c r="J787" t="s">
        <v>72</v>
      </c>
      <c r="K787" t="s">
        <v>73</v>
      </c>
      <c r="L787" t="s">
        <v>36</v>
      </c>
      <c r="M787">
        <v>2</v>
      </c>
      <c r="N787" t="s">
        <v>875</v>
      </c>
      <c r="O787" t="str">
        <f>IF($B787="","",IFERROR(IF(ISNUMBER(MATCH($K787,'Brand Family Territory (Enc)'!$A$2:$A$296,0)),$K787,""),""))</f>
        <v>LAGUNITAS</v>
      </c>
      <c r="P787" t="str">
        <f>IF($B787="","",IFERROR(INDEX('Brand Crosswalk'!$F$2:$F$200,MATCH($K787,'Brand Crosswalk'!$A$2:$A$200,0)),"Not in Crosswalk"))</f>
        <v>Not in Crosswalk</v>
      </c>
      <c r="Q787" t="str">
        <f>IF($B787="","",IFERROR(INDEX('Brand Crosswalk'!$C$2:$C$200,MATCH($K787,'Brand Crosswalk'!$A$2:$A$200,0)),""))</f>
        <v/>
      </c>
      <c r="R787" t="str">
        <f>IF($B787="","",IF(O787&lt;&gt;"",O787,IF(P787="Mapped",Q787,IF(P787="No Encompass Match","No Encompass Match",IFERROR(VLOOKUP(IF($K787="",$J787,$K787),'Brands (Enc)'!$C$2:$D$2699,2,FALSE),"Not Mapped")))))</f>
        <v>LAGUNITAS</v>
      </c>
      <c r="S787" t="str">
        <f>IF($B787="","",IFERROR(VLOOKUP(VALUE($B787),'Customers Table (Enc)'!$A:$I,9,FALSE),"Not Found"))</f>
        <v>Bergen</v>
      </c>
      <c r="T787" t="str">
        <f t="shared" si="48"/>
        <v>BERGEN</v>
      </c>
      <c r="U787" t="str">
        <f t="shared" si="49"/>
        <v>LAGUNITAS|BERGEN</v>
      </c>
      <c r="V787" t="str">
        <f>IF($B787="","",IF(R787="No Encompass Match","THEM",IF(R787="Not Mapped","Unable to Determine",IF(T787="SALES","Unable to Determine",IFERROR(INDEX('Master - US vs THEM'!$F:$F,MATCH(U787,'Master - US vs THEM'!$G:$G,0)),"No Territory Data")))))</f>
        <v>US</v>
      </c>
      <c r="W787" t="str">
        <f t="shared" si="50"/>
        <v>OK</v>
      </c>
      <c r="X787" t="str">
        <f t="shared" si="51"/>
        <v>US</v>
      </c>
    </row>
    <row r="788" spans="1:24" x14ac:dyDescent="0.2">
      <c r="A788">
        <v>787</v>
      </c>
      <c r="B788" t="s">
        <v>1823</v>
      </c>
      <c r="C788" t="s">
        <v>1824</v>
      </c>
      <c r="D788" t="s">
        <v>48</v>
      </c>
      <c r="E788" t="s">
        <v>1825</v>
      </c>
      <c r="F788" t="s">
        <v>924</v>
      </c>
      <c r="G788" t="s">
        <v>1826</v>
      </c>
      <c r="H788" t="s">
        <v>8</v>
      </c>
      <c r="I788" t="s">
        <v>85</v>
      </c>
      <c r="J788" t="s">
        <v>181</v>
      </c>
      <c r="K788" t="s">
        <v>182</v>
      </c>
      <c r="L788" t="s">
        <v>24</v>
      </c>
      <c r="M788">
        <v>1</v>
      </c>
      <c r="N788" t="s">
        <v>875</v>
      </c>
      <c r="O788" t="str">
        <f>IF($B788="","",IFERROR(IF(ISNUMBER(MATCH($K788,'Brand Family Territory (Enc)'!$A$2:$A$296,0)),$K788,""),""))</f>
        <v/>
      </c>
      <c r="P788" t="str">
        <f>IF($B788="","",IFERROR(INDEX('Brand Crosswalk'!$F$2:$F$200,MATCH($K788,'Brand Crosswalk'!$A$2:$A$200,0)),"Not in Crosswalk"))</f>
        <v>Mapped</v>
      </c>
      <c r="Q788" t="str">
        <f>IF($B788="","",IFERROR(INDEX('Brand Crosswalk'!$C$2:$C$200,MATCH($K788,'Brand Crosswalk'!$A$2:$A$200,0)),""))</f>
        <v>Modelo Especial</v>
      </c>
      <c r="R788" t="str">
        <f>IF($B788="","",IF(O788&lt;&gt;"",O788,IF(P788="Mapped",Q788,IF(P788="No Encompass Match","No Encompass Match",IFERROR(VLOOKUP(IF($K788="",$J788,$K788),'Brands (Enc)'!$C$2:$D$2699,2,FALSE),"Not Mapped")))))</f>
        <v>Modelo Especial</v>
      </c>
      <c r="S788" t="str">
        <f>IF($B788="","",IFERROR(VLOOKUP(VALUE($B788),'Customers Table (Enc)'!$A:$I,9,FALSE),"Not Found"))</f>
        <v>Bergen</v>
      </c>
      <c r="T788" t="str">
        <f t="shared" si="48"/>
        <v>BERGEN</v>
      </c>
      <c r="U788" t="str">
        <f t="shared" si="49"/>
        <v>Modelo Especial|BERGEN</v>
      </c>
      <c r="V788" t="str">
        <f>IF($B788="","",IF(R788="No Encompass Match","THEM",IF(R788="Not Mapped","Unable to Determine",IF(T788="SALES","Unable to Determine",IFERROR(INDEX('Master - US vs THEM'!$F:$F,MATCH(U788,'Master - US vs THEM'!$G:$G,0)),"No Territory Data")))))</f>
        <v>US</v>
      </c>
      <c r="W788" t="str">
        <f t="shared" si="50"/>
        <v>OK</v>
      </c>
      <c r="X788" t="str">
        <f t="shared" si="51"/>
        <v>US</v>
      </c>
    </row>
    <row r="789" spans="1:24" x14ac:dyDescent="0.2">
      <c r="A789">
        <v>788</v>
      </c>
      <c r="B789" t="s">
        <v>1823</v>
      </c>
      <c r="C789" t="s">
        <v>1824</v>
      </c>
      <c r="D789" t="s">
        <v>48</v>
      </c>
      <c r="E789" t="s">
        <v>1825</v>
      </c>
      <c r="F789" t="s">
        <v>924</v>
      </c>
      <c r="G789" t="s">
        <v>1826</v>
      </c>
      <c r="H789" t="s">
        <v>8</v>
      </c>
      <c r="I789" t="s">
        <v>85</v>
      </c>
      <c r="J789" t="s">
        <v>165</v>
      </c>
      <c r="K789" t="s">
        <v>166</v>
      </c>
      <c r="L789" t="s">
        <v>141</v>
      </c>
      <c r="M789">
        <v>1</v>
      </c>
      <c r="N789" t="s">
        <v>875</v>
      </c>
      <c r="O789" t="str">
        <f>IF($B789="","",IFERROR(IF(ISNUMBER(MATCH($K789,'Brand Family Territory (Enc)'!$A$2:$A$296,0)),$K789,""),""))</f>
        <v>BLUE MOON</v>
      </c>
      <c r="P789" t="str">
        <f>IF($B789="","",IFERROR(INDEX('Brand Crosswalk'!$F$2:$F$200,MATCH($K789,'Brand Crosswalk'!$A$2:$A$200,0)),"Not in Crosswalk"))</f>
        <v>Not in Crosswalk</v>
      </c>
      <c r="Q789" t="str">
        <f>IF($B789="","",IFERROR(INDEX('Brand Crosswalk'!$C$2:$C$200,MATCH($K789,'Brand Crosswalk'!$A$2:$A$200,0)),""))</f>
        <v/>
      </c>
      <c r="R789" t="str">
        <f>IF($B789="","",IF(O789&lt;&gt;"",O789,IF(P789="Mapped",Q789,IF(P789="No Encompass Match","No Encompass Match",IFERROR(VLOOKUP(IF($K789="",$J789,$K789),'Brands (Enc)'!$C$2:$D$2699,2,FALSE),"Not Mapped")))))</f>
        <v>BLUE MOON</v>
      </c>
      <c r="S789" t="str">
        <f>IF($B789="","",IFERROR(VLOOKUP(VALUE($B789),'Customers Table (Enc)'!$A:$I,9,FALSE),"Not Found"))</f>
        <v>Bergen</v>
      </c>
      <c r="T789" t="str">
        <f t="shared" si="48"/>
        <v>BERGEN</v>
      </c>
      <c r="U789" t="str">
        <f t="shared" si="49"/>
        <v>BLUE MOON|BERGEN</v>
      </c>
      <c r="V789" t="str">
        <f>IF($B789="","",IF(R789="No Encompass Match","THEM",IF(R789="Not Mapped","Unable to Determine",IF(T789="SALES","Unable to Determine",IFERROR(INDEX('Master - US vs THEM'!$F:$F,MATCH(U789,'Master - US vs THEM'!$G:$G,0)),"No Territory Data")))))</f>
        <v>US</v>
      </c>
      <c r="W789" t="str">
        <f t="shared" si="50"/>
        <v>OK</v>
      </c>
      <c r="X789" t="str">
        <f t="shared" si="51"/>
        <v>US</v>
      </c>
    </row>
    <row r="790" spans="1:24" x14ac:dyDescent="0.2">
      <c r="A790">
        <v>789</v>
      </c>
      <c r="B790" t="s">
        <v>1823</v>
      </c>
      <c r="C790" t="s">
        <v>1824</v>
      </c>
      <c r="D790" t="s">
        <v>48</v>
      </c>
      <c r="E790" t="s">
        <v>1825</v>
      </c>
      <c r="F790" t="s">
        <v>924</v>
      </c>
      <c r="G790" t="s">
        <v>1826</v>
      </c>
      <c r="H790" t="s">
        <v>8</v>
      </c>
      <c r="I790" t="s">
        <v>85</v>
      </c>
      <c r="J790" t="s">
        <v>342</v>
      </c>
      <c r="K790" t="s">
        <v>343</v>
      </c>
      <c r="L790" t="s">
        <v>155</v>
      </c>
      <c r="M790">
        <v>1</v>
      </c>
      <c r="N790" t="s">
        <v>875</v>
      </c>
      <c r="O790" t="str">
        <f>IF($B790="","",IFERROR(IF(ISNUMBER(MATCH($K790,'Brand Family Territory (Enc)'!$A$2:$A$296,0)),$K790,""),""))</f>
        <v>ANGRY ORCHARD</v>
      </c>
      <c r="P790" t="str">
        <f>IF($B790="","",IFERROR(INDEX('Brand Crosswalk'!$F$2:$F$200,MATCH($K790,'Brand Crosswalk'!$A$2:$A$200,0)),"Not in Crosswalk"))</f>
        <v>Not in Crosswalk</v>
      </c>
      <c r="Q790" t="str">
        <f>IF($B790="","",IFERROR(INDEX('Brand Crosswalk'!$C$2:$C$200,MATCH($K790,'Brand Crosswalk'!$A$2:$A$200,0)),""))</f>
        <v/>
      </c>
      <c r="R790" t="str">
        <f>IF($B790="","",IF(O790&lt;&gt;"",O790,IF(P790="Mapped",Q790,IF(P790="No Encompass Match","No Encompass Match",IFERROR(VLOOKUP(IF($K790="",$J790,$K790),'Brands (Enc)'!$C$2:$D$2699,2,FALSE),"Not Mapped")))))</f>
        <v>ANGRY ORCHARD</v>
      </c>
      <c r="S790" t="str">
        <f>IF($B790="","",IFERROR(VLOOKUP(VALUE($B790),'Customers Table (Enc)'!$A:$I,9,FALSE),"Not Found"))</f>
        <v>Bergen</v>
      </c>
      <c r="T790" t="str">
        <f t="shared" si="48"/>
        <v>BERGEN</v>
      </c>
      <c r="U790" t="str">
        <f t="shared" si="49"/>
        <v>ANGRY ORCHARD|BERGEN</v>
      </c>
      <c r="V790" t="str">
        <f>IF($B790="","",IF(R790="No Encompass Match","THEM",IF(R790="Not Mapped","Unable to Determine",IF(T790="SALES","Unable to Determine",IFERROR(INDEX('Master - US vs THEM'!$F:$F,MATCH(U790,'Master - US vs THEM'!$G:$G,0)),"No Territory Data")))))</f>
        <v>US</v>
      </c>
      <c r="W790" t="str">
        <f t="shared" si="50"/>
        <v>OK</v>
      </c>
      <c r="X790" t="str">
        <f t="shared" si="51"/>
        <v>US</v>
      </c>
    </row>
    <row r="791" spans="1:24" x14ac:dyDescent="0.2">
      <c r="A791">
        <v>790</v>
      </c>
      <c r="B791" t="s">
        <v>1823</v>
      </c>
      <c r="C791" t="s">
        <v>1824</v>
      </c>
      <c r="D791" t="s">
        <v>48</v>
      </c>
      <c r="E791" t="s">
        <v>1825</v>
      </c>
      <c r="F791" t="s">
        <v>924</v>
      </c>
      <c r="G791" t="s">
        <v>1826</v>
      </c>
      <c r="H791" t="s">
        <v>8</v>
      </c>
      <c r="I791" t="s">
        <v>85</v>
      </c>
      <c r="J791" t="s">
        <v>964</v>
      </c>
      <c r="K791" t="s">
        <v>965</v>
      </c>
      <c r="L791" t="s">
        <v>215</v>
      </c>
      <c r="M791">
        <v>1</v>
      </c>
      <c r="N791" t="s">
        <v>875</v>
      </c>
      <c r="O791" t="str">
        <f>IF($B791="","",IFERROR(IF(ISNUMBER(MATCH($K791,'Brand Family Territory (Enc)'!$A$2:$A$296,0)),$K791,""),""))</f>
        <v/>
      </c>
      <c r="P791" t="str">
        <f>IF($B791="","",IFERROR(INDEX('Brand Crosswalk'!$F$2:$F$200,MATCH($K791,'Brand Crosswalk'!$A$2:$A$200,0)),"Not in Crosswalk"))</f>
        <v>Mapped</v>
      </c>
      <c r="Q791" t="str">
        <f>IF($B791="","",IFERROR(INDEX('Brand Crosswalk'!$C$2:$C$200,MATCH($K791,'Brand Crosswalk'!$A$2:$A$200,0)),""))</f>
        <v>Bell's</v>
      </c>
      <c r="R791" t="str">
        <f>IF($B791="","",IF(O791&lt;&gt;"",O791,IF(P791="Mapped",Q791,IF(P791="No Encompass Match","No Encompass Match",IFERROR(VLOOKUP(IF($K791="",$J791,$K791),'Brands (Enc)'!$C$2:$D$2699,2,FALSE),"Not Mapped")))))</f>
        <v>Bell's</v>
      </c>
      <c r="S791" t="str">
        <f>IF($B791="","",IFERROR(VLOOKUP(VALUE($B791),'Customers Table (Enc)'!$A:$I,9,FALSE),"Not Found"))</f>
        <v>Bergen</v>
      </c>
      <c r="T791" t="str">
        <f t="shared" si="48"/>
        <v>BERGEN</v>
      </c>
      <c r="U791" t="str">
        <f t="shared" si="49"/>
        <v>Bell's|BERGEN</v>
      </c>
      <c r="V791" t="str">
        <f>IF($B791="","",IF(R791="No Encompass Match","THEM",IF(R791="Not Mapped","Unable to Determine",IF(T791="SALES","Unable to Determine",IFERROR(INDEX('Master - US vs THEM'!$F:$F,MATCH(U791,'Master - US vs THEM'!$G:$G,0)),"No Territory Data")))))</f>
        <v>US</v>
      </c>
      <c r="W791" t="str">
        <f t="shared" si="50"/>
        <v>OK</v>
      </c>
      <c r="X791" t="str">
        <f t="shared" si="51"/>
        <v>US</v>
      </c>
    </row>
    <row r="792" spans="1:24" x14ac:dyDescent="0.2">
      <c r="A792">
        <v>791</v>
      </c>
      <c r="B792" t="s">
        <v>1823</v>
      </c>
      <c r="C792" t="s">
        <v>1824</v>
      </c>
      <c r="D792" t="s">
        <v>48</v>
      </c>
      <c r="E792" t="s">
        <v>1825</v>
      </c>
      <c r="F792" t="s">
        <v>924</v>
      </c>
      <c r="G792" t="s">
        <v>1826</v>
      </c>
      <c r="H792" t="s">
        <v>8</v>
      </c>
      <c r="I792" t="s">
        <v>85</v>
      </c>
      <c r="J792" t="s">
        <v>395</v>
      </c>
      <c r="K792" t="s">
        <v>396</v>
      </c>
      <c r="L792" t="s">
        <v>155</v>
      </c>
      <c r="M792">
        <v>1</v>
      </c>
      <c r="N792" t="s">
        <v>875</v>
      </c>
      <c r="O792" t="str">
        <f>IF($B792="","",IFERROR(IF(ISNUMBER(MATCH($K792,'Brand Family Territory (Enc)'!$A$2:$A$296,0)),$K792,""),""))</f>
        <v/>
      </c>
      <c r="P792" t="str">
        <f>IF($B792="","",IFERROR(INDEX('Brand Crosswalk'!$F$2:$F$200,MATCH($K792,'Brand Crosswalk'!$A$2:$A$200,0)),"Not in Crosswalk"))</f>
        <v>Mapped</v>
      </c>
      <c r="Q792" t="str">
        <f>IF($B792="","",IFERROR(INDEX('Brand Crosswalk'!$C$2:$C$200,MATCH($K792,'Brand Crosswalk'!$A$2:$A$200,0)),""))</f>
        <v>Dogfish Head Beer</v>
      </c>
      <c r="R792" t="str">
        <f>IF($B792="","",IF(O792&lt;&gt;"",O792,IF(P792="Mapped",Q792,IF(P792="No Encompass Match","No Encompass Match",IFERROR(VLOOKUP(IF($K792="",$J792,$K792),'Brands (Enc)'!$C$2:$D$2699,2,FALSE),"Not Mapped")))))</f>
        <v>Dogfish Head Beer</v>
      </c>
      <c r="S792" t="str">
        <f>IF($B792="","",IFERROR(VLOOKUP(VALUE($B792),'Customers Table (Enc)'!$A:$I,9,FALSE),"Not Found"))</f>
        <v>Bergen</v>
      </c>
      <c r="T792" t="str">
        <f t="shared" si="48"/>
        <v>BERGEN</v>
      </c>
      <c r="U792" t="str">
        <f t="shared" si="49"/>
        <v>Dogfish Head Beer|BERGEN</v>
      </c>
      <c r="V792" t="str">
        <f>IF($B792="","",IF(R792="No Encompass Match","THEM",IF(R792="Not Mapped","Unable to Determine",IF(T792="SALES","Unable to Determine",IFERROR(INDEX('Master - US vs THEM'!$F:$F,MATCH(U792,'Master - US vs THEM'!$G:$G,0)),"No Territory Data")))))</f>
        <v>US</v>
      </c>
      <c r="W792" t="str">
        <f t="shared" si="50"/>
        <v>OK</v>
      </c>
      <c r="X792" t="str">
        <f t="shared" si="51"/>
        <v>US</v>
      </c>
    </row>
    <row r="793" spans="1:24" x14ac:dyDescent="0.2">
      <c r="A793">
        <v>792</v>
      </c>
      <c r="B793" t="s">
        <v>1823</v>
      </c>
      <c r="C793" t="s">
        <v>1824</v>
      </c>
      <c r="D793" t="s">
        <v>48</v>
      </c>
      <c r="E793" t="s">
        <v>1825</v>
      </c>
      <c r="F793" t="s">
        <v>924</v>
      </c>
      <c r="G793" t="s">
        <v>1826</v>
      </c>
      <c r="H793" t="s">
        <v>8</v>
      </c>
      <c r="I793" t="s">
        <v>85</v>
      </c>
      <c r="J793" t="s">
        <v>338</v>
      </c>
      <c r="K793" t="s">
        <v>34</v>
      </c>
      <c r="L793" t="s">
        <v>34</v>
      </c>
      <c r="M793">
        <v>1</v>
      </c>
      <c r="N793" t="s">
        <v>875</v>
      </c>
      <c r="O793" t="str">
        <f>IF($B793="","",IFERROR(IF(ISNUMBER(MATCH($K793,'Brand Family Territory (Enc)'!$A$2:$A$296,0)),$K793,""),""))</f>
        <v/>
      </c>
      <c r="P793" t="str">
        <f>IF($B793="","",IFERROR(INDEX('Brand Crosswalk'!$F$2:$F$200,MATCH($K793,'Brand Crosswalk'!$A$2:$A$200,0)),"Not in Crosswalk"))</f>
        <v>Mapped</v>
      </c>
      <c r="Q793" t="str">
        <f>IF($B793="","",IFERROR(INDEX('Brand Crosswalk'!$C$2:$C$200,MATCH($K793,'Brand Crosswalk'!$A$2:$A$200,0)),""))</f>
        <v>Sierra Nevada</v>
      </c>
      <c r="R793" t="str">
        <f>IF($B793="","",IF(O793&lt;&gt;"",O793,IF(P793="Mapped",Q793,IF(P793="No Encompass Match","No Encompass Match",IFERROR(VLOOKUP(IF($K793="",$J793,$K793),'Brands (Enc)'!$C$2:$D$2699,2,FALSE),"Not Mapped")))))</f>
        <v>Sierra Nevada</v>
      </c>
      <c r="S793" t="str">
        <f>IF($B793="","",IFERROR(VLOOKUP(VALUE($B793),'Customers Table (Enc)'!$A:$I,9,FALSE),"Not Found"))</f>
        <v>Bergen</v>
      </c>
      <c r="T793" t="str">
        <f t="shared" si="48"/>
        <v>BERGEN</v>
      </c>
      <c r="U793" t="str">
        <f t="shared" si="49"/>
        <v>Sierra Nevada|BERGEN</v>
      </c>
      <c r="V793" t="str">
        <f>IF($B793="","",IF(R793="No Encompass Match","THEM",IF(R793="Not Mapped","Unable to Determine",IF(T793="SALES","Unable to Determine",IFERROR(INDEX('Master - US vs THEM'!$F:$F,MATCH(U793,'Master - US vs THEM'!$G:$G,0)),"No Territory Data")))))</f>
        <v>US</v>
      </c>
      <c r="W793" t="str">
        <f t="shared" si="50"/>
        <v>OK</v>
      </c>
      <c r="X793" t="str">
        <f t="shared" si="51"/>
        <v>US</v>
      </c>
    </row>
    <row r="794" spans="1:24" x14ac:dyDescent="0.2">
      <c r="A794">
        <v>793</v>
      </c>
      <c r="B794" t="s">
        <v>1823</v>
      </c>
      <c r="C794" t="s">
        <v>1824</v>
      </c>
      <c r="D794" t="s">
        <v>48</v>
      </c>
      <c r="E794" t="s">
        <v>1825</v>
      </c>
      <c r="F794" t="s">
        <v>924</v>
      </c>
      <c r="G794" t="s">
        <v>1826</v>
      </c>
      <c r="H794" t="s">
        <v>8</v>
      </c>
      <c r="I794" t="s">
        <v>85</v>
      </c>
      <c r="J794" t="s">
        <v>235</v>
      </c>
      <c r="K794" t="s">
        <v>236</v>
      </c>
      <c r="L794" t="s">
        <v>141</v>
      </c>
      <c r="M794">
        <v>1</v>
      </c>
      <c r="N794" t="s">
        <v>875</v>
      </c>
      <c r="O794" t="str">
        <f>IF($B794="","",IFERROR(IF(ISNUMBER(MATCH($K794,'Brand Family Territory (Enc)'!$A$2:$A$296,0)),$K794,""),""))</f>
        <v/>
      </c>
      <c r="P794" t="str">
        <f>IF($B794="","",IFERROR(INDEX('Brand Crosswalk'!$F$2:$F$200,MATCH($K794,'Brand Crosswalk'!$A$2:$A$200,0)),"Not in Crosswalk"))</f>
        <v>Mapped</v>
      </c>
      <c r="Q794" t="str">
        <f>IF($B794="","",IFERROR(INDEX('Brand Crosswalk'!$C$2:$C$200,MATCH($K794,'Brand Crosswalk'!$A$2:$A$200,0)),""))</f>
        <v>Leinenkugel</v>
      </c>
      <c r="R794" t="str">
        <f>IF($B794="","",IF(O794&lt;&gt;"",O794,IF(P794="Mapped",Q794,IF(P794="No Encompass Match","No Encompass Match",IFERROR(VLOOKUP(IF($K794="",$J794,$K794),'Brands (Enc)'!$C$2:$D$2699,2,FALSE),"Not Mapped")))))</f>
        <v>Leinenkugel</v>
      </c>
      <c r="S794" t="str">
        <f>IF($B794="","",IFERROR(VLOOKUP(VALUE($B794),'Customers Table (Enc)'!$A:$I,9,FALSE),"Not Found"))</f>
        <v>Bergen</v>
      </c>
      <c r="T794" t="str">
        <f t="shared" si="48"/>
        <v>BERGEN</v>
      </c>
      <c r="U794" t="str">
        <f t="shared" si="49"/>
        <v>Leinenkugel|BERGEN</v>
      </c>
      <c r="V794" t="str">
        <f>IF($B794="","",IF(R794="No Encompass Match","THEM",IF(R794="Not Mapped","Unable to Determine",IF(T794="SALES","Unable to Determine",IFERROR(INDEX('Master - US vs THEM'!$F:$F,MATCH(U794,'Master - US vs THEM'!$G:$G,0)),"No Territory Data")))))</f>
        <v>US</v>
      </c>
      <c r="W794" t="str">
        <f t="shared" si="50"/>
        <v>OK</v>
      </c>
      <c r="X794" t="str">
        <f t="shared" si="51"/>
        <v>US</v>
      </c>
    </row>
    <row r="795" spans="1:24" x14ac:dyDescent="0.2">
      <c r="A795">
        <v>794</v>
      </c>
      <c r="B795" t="s">
        <v>1823</v>
      </c>
      <c r="C795" t="s">
        <v>1824</v>
      </c>
      <c r="D795" t="s">
        <v>48</v>
      </c>
      <c r="E795" t="s">
        <v>1825</v>
      </c>
      <c r="F795" t="s">
        <v>924</v>
      </c>
      <c r="G795" t="s">
        <v>1826</v>
      </c>
      <c r="H795" t="s">
        <v>8</v>
      </c>
      <c r="I795" t="s">
        <v>85</v>
      </c>
      <c r="J795" t="s">
        <v>873</v>
      </c>
      <c r="K795" t="s">
        <v>874</v>
      </c>
      <c r="L795" t="s">
        <v>141</v>
      </c>
      <c r="M795">
        <v>1</v>
      </c>
      <c r="N795" t="s">
        <v>875</v>
      </c>
      <c r="O795" t="str">
        <f>IF($B795="","",IFERROR(IF(ISNUMBER(MATCH($K795,'Brand Family Territory (Enc)'!$A$2:$A$296,0)),$K795,""),""))</f>
        <v>COORS</v>
      </c>
      <c r="P795" t="str">
        <f>IF($B795="","",IFERROR(INDEX('Brand Crosswalk'!$F$2:$F$200,MATCH($K795,'Brand Crosswalk'!$A$2:$A$200,0)),"Not in Crosswalk"))</f>
        <v>Not in Crosswalk</v>
      </c>
      <c r="Q795" t="str">
        <f>IF($B795="","",IFERROR(INDEX('Brand Crosswalk'!$C$2:$C$200,MATCH($K795,'Brand Crosswalk'!$A$2:$A$200,0)),""))</f>
        <v/>
      </c>
      <c r="R795" t="str">
        <f>IF($B795="","",IF(O795&lt;&gt;"",O795,IF(P795="Mapped",Q795,IF(P795="No Encompass Match","No Encompass Match",IFERROR(VLOOKUP(IF($K795="",$J795,$K795),'Brands (Enc)'!$C$2:$D$2699,2,FALSE),"Not Mapped")))))</f>
        <v>COORS</v>
      </c>
      <c r="S795" t="str">
        <f>IF($B795="","",IFERROR(VLOOKUP(VALUE($B795),'Customers Table (Enc)'!$A:$I,9,FALSE),"Not Found"))</f>
        <v>Bergen</v>
      </c>
      <c r="T795" t="str">
        <f t="shared" si="48"/>
        <v>BERGEN</v>
      </c>
      <c r="U795" t="str">
        <f t="shared" si="49"/>
        <v>COORS|BERGEN</v>
      </c>
      <c r="V795" t="str">
        <f>IF($B795="","",IF(R795="No Encompass Match","THEM",IF(R795="Not Mapped","Unable to Determine",IF(T795="SALES","Unable to Determine",IFERROR(INDEX('Master - US vs THEM'!$F:$F,MATCH(U795,'Master - US vs THEM'!$G:$G,0)),"No Territory Data")))))</f>
        <v>US</v>
      </c>
      <c r="W795" t="str">
        <f t="shared" si="50"/>
        <v>OK</v>
      </c>
      <c r="X795" t="str">
        <f t="shared" si="51"/>
        <v>US</v>
      </c>
    </row>
    <row r="796" spans="1:24" x14ac:dyDescent="0.2">
      <c r="A796">
        <v>795</v>
      </c>
      <c r="B796" t="s">
        <v>1823</v>
      </c>
      <c r="C796" t="s">
        <v>1824</v>
      </c>
      <c r="D796" t="s">
        <v>48</v>
      </c>
      <c r="E796" t="s">
        <v>1825</v>
      </c>
      <c r="F796" t="s">
        <v>924</v>
      </c>
      <c r="G796" t="s">
        <v>1826</v>
      </c>
      <c r="H796" t="s">
        <v>8</v>
      </c>
      <c r="I796" t="s">
        <v>85</v>
      </c>
      <c r="J796" t="s">
        <v>18</v>
      </c>
      <c r="K796" t="s">
        <v>19</v>
      </c>
      <c r="L796" t="s">
        <v>20</v>
      </c>
      <c r="M796">
        <v>1</v>
      </c>
      <c r="N796" t="s">
        <v>875</v>
      </c>
      <c r="O796" t="str">
        <f>IF($B796="","",IFERROR(IF(ISNUMBER(MATCH($K796,'Brand Family Territory (Enc)'!$A$2:$A$296,0)),$K796,""),""))</f>
        <v>DOS EQUIS</v>
      </c>
      <c r="P796" t="str">
        <f>IF($B796="","",IFERROR(INDEX('Brand Crosswalk'!$F$2:$F$200,MATCH($K796,'Brand Crosswalk'!$A$2:$A$200,0)),"Not in Crosswalk"))</f>
        <v>Not in Crosswalk</v>
      </c>
      <c r="Q796" t="str">
        <f>IF($B796="","",IFERROR(INDEX('Brand Crosswalk'!$C$2:$C$200,MATCH($K796,'Brand Crosswalk'!$A$2:$A$200,0)),""))</f>
        <v/>
      </c>
      <c r="R796" t="str">
        <f>IF($B796="","",IF(O796&lt;&gt;"",O796,IF(P796="Mapped",Q796,IF(P796="No Encompass Match","No Encompass Match",IFERROR(VLOOKUP(IF($K796="",$J796,$K796),'Brands (Enc)'!$C$2:$D$2699,2,FALSE),"Not Mapped")))))</f>
        <v>DOS EQUIS</v>
      </c>
      <c r="S796" t="str">
        <f>IF($B796="","",IFERROR(VLOOKUP(VALUE($B796),'Customers Table (Enc)'!$A:$I,9,FALSE),"Not Found"))</f>
        <v>Bergen</v>
      </c>
      <c r="T796" t="str">
        <f t="shared" si="48"/>
        <v>BERGEN</v>
      </c>
      <c r="U796" t="str">
        <f t="shared" si="49"/>
        <v>DOS EQUIS|BERGEN</v>
      </c>
      <c r="V796" t="str">
        <f>IF($B796="","",IF(R796="No Encompass Match","THEM",IF(R796="Not Mapped","Unable to Determine",IF(T796="SALES","Unable to Determine",IFERROR(INDEX('Master - US vs THEM'!$F:$F,MATCH(U796,'Master - US vs THEM'!$G:$G,0)),"No Territory Data")))))</f>
        <v>US</v>
      </c>
      <c r="W796" t="str">
        <f t="shared" si="50"/>
        <v>OK</v>
      </c>
      <c r="X796" t="str">
        <f t="shared" si="51"/>
        <v>US</v>
      </c>
    </row>
    <row r="797" spans="1:24" x14ac:dyDescent="0.2">
      <c r="A797">
        <v>796</v>
      </c>
      <c r="B797" t="s">
        <v>1823</v>
      </c>
      <c r="C797" t="s">
        <v>1824</v>
      </c>
      <c r="D797" t="s">
        <v>48</v>
      </c>
      <c r="E797" t="s">
        <v>1825</v>
      </c>
      <c r="F797" t="s">
        <v>924</v>
      </c>
      <c r="G797" t="s">
        <v>1826</v>
      </c>
      <c r="H797" t="s">
        <v>8</v>
      </c>
      <c r="I797" t="s">
        <v>85</v>
      </c>
      <c r="J797" t="s">
        <v>156</v>
      </c>
      <c r="K797" t="s">
        <v>156</v>
      </c>
      <c r="L797" t="s">
        <v>24</v>
      </c>
      <c r="M797">
        <v>1</v>
      </c>
      <c r="N797" t="s">
        <v>875</v>
      </c>
      <c r="O797" t="str">
        <f>IF($B797="","",IFERROR(IF(ISNUMBER(MATCH($K797,'Brand Family Territory (Enc)'!$A$2:$A$296,0)),$K797,""),""))</f>
        <v>PACIFICO</v>
      </c>
      <c r="P797" t="str">
        <f>IF($B797="","",IFERROR(INDEX('Brand Crosswalk'!$F$2:$F$200,MATCH($K797,'Brand Crosswalk'!$A$2:$A$200,0)),"Not in Crosswalk"))</f>
        <v>Not in Crosswalk</v>
      </c>
      <c r="Q797" t="str">
        <f>IF($B797="","",IFERROR(INDEX('Brand Crosswalk'!$C$2:$C$200,MATCH($K797,'Brand Crosswalk'!$A$2:$A$200,0)),""))</f>
        <v/>
      </c>
      <c r="R797" t="str">
        <f>IF($B797="","",IF(O797&lt;&gt;"",O797,IF(P797="Mapped",Q797,IF(P797="No Encompass Match","No Encompass Match",IFERROR(VLOOKUP(IF($K797="",$J797,$K797),'Brands (Enc)'!$C$2:$D$2699,2,FALSE),"Not Mapped")))))</f>
        <v>PACIFICO</v>
      </c>
      <c r="S797" t="str">
        <f>IF($B797="","",IFERROR(VLOOKUP(VALUE($B797),'Customers Table (Enc)'!$A:$I,9,FALSE),"Not Found"))</f>
        <v>Bergen</v>
      </c>
      <c r="T797" t="str">
        <f t="shared" si="48"/>
        <v>BERGEN</v>
      </c>
      <c r="U797" t="str">
        <f t="shared" si="49"/>
        <v>PACIFICO|BERGEN</v>
      </c>
      <c r="V797" t="str">
        <f>IF($B797="","",IF(R797="No Encompass Match","THEM",IF(R797="Not Mapped","Unable to Determine",IF(T797="SALES","Unable to Determine",IFERROR(INDEX('Master - US vs THEM'!$F:$F,MATCH(U797,'Master - US vs THEM'!$G:$G,0)),"No Territory Data")))))</f>
        <v>US</v>
      </c>
      <c r="W797" t="str">
        <f t="shared" si="50"/>
        <v>OK</v>
      </c>
      <c r="X797" t="str">
        <f t="shared" si="51"/>
        <v>US</v>
      </c>
    </row>
    <row r="798" spans="1:24" x14ac:dyDescent="0.2">
      <c r="A798">
        <v>797</v>
      </c>
      <c r="B798" t="s">
        <v>1823</v>
      </c>
      <c r="C798" t="s">
        <v>1824</v>
      </c>
      <c r="D798" t="s">
        <v>48</v>
      </c>
      <c r="E798" t="s">
        <v>1825</v>
      </c>
      <c r="F798" t="s">
        <v>924</v>
      </c>
      <c r="G798" t="s">
        <v>1826</v>
      </c>
      <c r="H798" t="s">
        <v>8</v>
      </c>
      <c r="I798" t="s">
        <v>85</v>
      </c>
      <c r="J798" t="s">
        <v>140</v>
      </c>
      <c r="K798" t="s">
        <v>140</v>
      </c>
      <c r="L798" t="s">
        <v>141</v>
      </c>
      <c r="M798">
        <v>1</v>
      </c>
      <c r="N798" t="s">
        <v>875</v>
      </c>
      <c r="O798" t="str">
        <f>IF($B798="","",IFERROR(IF(ISNUMBER(MATCH($K798,'Brand Family Territory (Enc)'!$A$2:$A$296,0)),$K798,""),""))</f>
        <v/>
      </c>
      <c r="P798" t="str">
        <f>IF($B798="","",IFERROR(INDEX('Brand Crosswalk'!$F$2:$F$200,MATCH($K798,'Brand Crosswalk'!$A$2:$A$200,0)),"Not in Crosswalk"))</f>
        <v>Mapped</v>
      </c>
      <c r="Q798" t="str">
        <f>IF($B798="","",IFERROR(INDEX('Brand Crosswalk'!$C$2:$C$200,MATCH($K798,'Brand Crosswalk'!$A$2:$A$200,0)),""))</f>
        <v>Peroni</v>
      </c>
      <c r="R798" t="str">
        <f>IF($B798="","",IF(O798&lt;&gt;"",O798,IF(P798="Mapped",Q798,IF(P798="No Encompass Match","No Encompass Match",IFERROR(VLOOKUP(IF($K798="",$J798,$K798),'Brands (Enc)'!$C$2:$D$2699,2,FALSE),"Not Mapped")))))</f>
        <v>Peroni</v>
      </c>
      <c r="S798" t="str">
        <f>IF($B798="","",IFERROR(VLOOKUP(VALUE($B798),'Customers Table (Enc)'!$A:$I,9,FALSE),"Not Found"))</f>
        <v>Bergen</v>
      </c>
      <c r="T798" t="str">
        <f t="shared" si="48"/>
        <v>BERGEN</v>
      </c>
      <c r="U798" t="str">
        <f t="shared" si="49"/>
        <v>Peroni|BERGEN</v>
      </c>
      <c r="V798" t="str">
        <f>IF($B798="","",IF(R798="No Encompass Match","THEM",IF(R798="Not Mapped","Unable to Determine",IF(T798="SALES","Unable to Determine",IFERROR(INDEX('Master - US vs THEM'!$F:$F,MATCH(U798,'Master - US vs THEM'!$G:$G,0)),"No Territory Data")))))</f>
        <v>US</v>
      </c>
      <c r="W798" t="str">
        <f t="shared" si="50"/>
        <v>OK</v>
      </c>
      <c r="X798" t="str">
        <f t="shared" si="51"/>
        <v>US</v>
      </c>
    </row>
    <row r="799" spans="1:24" x14ac:dyDescent="0.2">
      <c r="A799">
        <v>798</v>
      </c>
      <c r="B799" t="s">
        <v>1823</v>
      </c>
      <c r="C799" t="s">
        <v>1824</v>
      </c>
      <c r="D799" t="s">
        <v>48</v>
      </c>
      <c r="E799" t="s">
        <v>1825</v>
      </c>
      <c r="F799" t="s">
        <v>924</v>
      </c>
      <c r="G799" t="s">
        <v>1826</v>
      </c>
      <c r="H799" t="s">
        <v>8</v>
      </c>
      <c r="I799" t="s">
        <v>85</v>
      </c>
      <c r="J799" t="s">
        <v>1249</v>
      </c>
      <c r="K799" t="s">
        <v>45</v>
      </c>
      <c r="L799" t="s">
        <v>45</v>
      </c>
      <c r="M799">
        <v>1</v>
      </c>
      <c r="N799" t="s">
        <v>875</v>
      </c>
      <c r="O799" t="str">
        <f>IF($B799="","",IFERROR(IF(ISNUMBER(MATCH($K799,'Brand Family Territory (Enc)'!$A$2:$A$296,0)),$K799,""),""))</f>
        <v/>
      </c>
      <c r="P799" t="str">
        <f>IF($B799="","",IFERROR(INDEX('Brand Crosswalk'!$F$2:$F$200,MATCH($K799,'Brand Crosswalk'!$A$2:$A$200,0)),"Not in Crosswalk"))</f>
        <v>Mapped</v>
      </c>
      <c r="Q799" t="str">
        <f>IF($B799="","",IFERROR(INDEX('Brand Crosswalk'!$C$2:$C$200,MATCH($K799,'Brand Crosswalk'!$A$2:$A$200,0)),""))</f>
        <v>Dg Yuengling Inc</v>
      </c>
      <c r="R799" t="str">
        <f>IF($B799="","",IF(O799&lt;&gt;"",O799,IF(P799="Mapped",Q799,IF(P799="No Encompass Match","No Encompass Match",IFERROR(VLOOKUP(IF($K799="",$J799,$K799),'Brands (Enc)'!$C$2:$D$2699,2,FALSE),"Not Mapped")))))</f>
        <v>Dg Yuengling Inc</v>
      </c>
      <c r="S799" t="str">
        <f>IF($B799="","",IFERROR(VLOOKUP(VALUE($B799),'Customers Table (Enc)'!$A:$I,9,FALSE),"Not Found"))</f>
        <v>Bergen</v>
      </c>
      <c r="T799" t="str">
        <f t="shared" si="48"/>
        <v>BERGEN</v>
      </c>
      <c r="U799" t="str">
        <f t="shared" si="49"/>
        <v>Dg Yuengling Inc|BERGEN</v>
      </c>
      <c r="V799" t="str">
        <f>IF($B799="","",IF(R799="No Encompass Match","THEM",IF(R799="Not Mapped","Unable to Determine",IF(T799="SALES","Unable to Determine",IFERROR(INDEX('Master - US vs THEM'!$F:$F,MATCH(U799,'Master - US vs THEM'!$G:$G,0)),"No Territory Data")))))</f>
        <v>US</v>
      </c>
      <c r="W799" t="str">
        <f t="shared" si="50"/>
        <v>OK</v>
      </c>
      <c r="X799" t="str">
        <f t="shared" si="51"/>
        <v>US</v>
      </c>
    </row>
    <row r="800" spans="1:24" x14ac:dyDescent="0.2">
      <c r="A800">
        <v>799</v>
      </c>
      <c r="B800" t="s">
        <v>1823</v>
      </c>
      <c r="C800" t="s">
        <v>1824</v>
      </c>
      <c r="D800" t="s">
        <v>48</v>
      </c>
      <c r="E800" t="s">
        <v>1825</v>
      </c>
      <c r="F800" t="s">
        <v>924</v>
      </c>
      <c r="G800" t="s">
        <v>1826</v>
      </c>
      <c r="H800" t="s">
        <v>8</v>
      </c>
      <c r="I800" t="s">
        <v>85</v>
      </c>
      <c r="J800" t="s">
        <v>1132</v>
      </c>
      <c r="K800" t="s">
        <v>154</v>
      </c>
      <c r="L800" t="s">
        <v>155</v>
      </c>
      <c r="M800">
        <v>1</v>
      </c>
      <c r="N800" t="s">
        <v>875</v>
      </c>
      <c r="O800" t="str">
        <f>IF($B800="","",IFERROR(IF(ISNUMBER(MATCH($K800,'Brand Family Territory (Enc)'!$A$2:$A$296,0)),$K800,""),""))</f>
        <v>SAMUEL ADAMS</v>
      </c>
      <c r="P800" t="str">
        <f>IF($B800="","",IFERROR(INDEX('Brand Crosswalk'!$F$2:$F$200,MATCH($K800,'Brand Crosswalk'!$A$2:$A$200,0)),"Not in Crosswalk"))</f>
        <v>Not in Crosswalk</v>
      </c>
      <c r="Q800" t="str">
        <f>IF($B800="","",IFERROR(INDEX('Brand Crosswalk'!$C$2:$C$200,MATCH($K800,'Brand Crosswalk'!$A$2:$A$200,0)),""))</f>
        <v/>
      </c>
      <c r="R800" t="str">
        <f>IF($B800="","",IF(O800&lt;&gt;"",O800,IF(P800="Mapped",Q800,IF(P800="No Encompass Match","No Encompass Match",IFERROR(VLOOKUP(IF($K800="",$J800,$K800),'Brands (Enc)'!$C$2:$D$2699,2,FALSE),"Not Mapped")))))</f>
        <v>SAMUEL ADAMS</v>
      </c>
      <c r="S800" t="str">
        <f>IF($B800="","",IFERROR(VLOOKUP(VALUE($B800),'Customers Table (Enc)'!$A:$I,9,FALSE),"Not Found"))</f>
        <v>Bergen</v>
      </c>
      <c r="T800" t="str">
        <f t="shared" si="48"/>
        <v>BERGEN</v>
      </c>
      <c r="U800" t="str">
        <f t="shared" si="49"/>
        <v>SAMUEL ADAMS|BERGEN</v>
      </c>
      <c r="V800" t="str">
        <f>IF($B800="","",IF(R800="No Encompass Match","THEM",IF(R800="Not Mapped","Unable to Determine",IF(T800="SALES","Unable to Determine",IFERROR(INDEX('Master - US vs THEM'!$F:$F,MATCH(U800,'Master - US vs THEM'!$G:$G,0)),"No Territory Data")))))</f>
        <v>US</v>
      </c>
      <c r="W800" t="str">
        <f t="shared" si="50"/>
        <v>OK</v>
      </c>
      <c r="X800" t="str">
        <f t="shared" si="51"/>
        <v>US</v>
      </c>
    </row>
    <row r="801" spans="1:24" x14ac:dyDescent="0.2">
      <c r="A801">
        <v>800</v>
      </c>
      <c r="B801" t="s">
        <v>1823</v>
      </c>
      <c r="C801" t="s">
        <v>1824</v>
      </c>
      <c r="D801" t="s">
        <v>48</v>
      </c>
      <c r="E801" t="s">
        <v>1825</v>
      </c>
      <c r="F801" t="s">
        <v>924</v>
      </c>
      <c r="G801" t="s">
        <v>1826</v>
      </c>
      <c r="H801" t="s">
        <v>8</v>
      </c>
      <c r="I801" t="s">
        <v>85</v>
      </c>
      <c r="J801" t="s">
        <v>535</v>
      </c>
      <c r="K801" t="s">
        <v>358</v>
      </c>
      <c r="L801" t="s">
        <v>155</v>
      </c>
      <c r="M801">
        <v>1</v>
      </c>
      <c r="N801" t="s">
        <v>875</v>
      </c>
      <c r="O801" t="str">
        <f>IF($B801="","",IFERROR(IF(ISNUMBER(MATCH($K801,'Brand Family Territory (Enc)'!$A$2:$A$296,0)),$K801,""),""))</f>
        <v/>
      </c>
      <c r="P801" t="str">
        <f>IF($B801="","",IFERROR(INDEX('Brand Crosswalk'!$F$2:$F$200,MATCH($K801,'Brand Crosswalk'!$A$2:$A$200,0)),"Not in Crosswalk"))</f>
        <v>Mapped</v>
      </c>
      <c r="Q801" t="str">
        <f>IF($B801="","",IFERROR(INDEX('Brand Crosswalk'!$C$2:$C$200,MATCH($K801,'Brand Crosswalk'!$A$2:$A$200,0)),""))</f>
        <v>Samuel Adams</v>
      </c>
      <c r="R801" t="str">
        <f>IF($B801="","",IF(O801&lt;&gt;"",O801,IF(P801="Mapped",Q801,IF(P801="No Encompass Match","No Encompass Match",IFERROR(VLOOKUP(IF($K801="",$J801,$K801),'Brands (Enc)'!$C$2:$D$2699,2,FALSE),"Not Mapped")))))</f>
        <v>Samuel Adams</v>
      </c>
      <c r="S801" t="str">
        <f>IF($B801="","",IFERROR(VLOOKUP(VALUE($B801),'Customers Table (Enc)'!$A:$I,9,FALSE),"Not Found"))</f>
        <v>Bergen</v>
      </c>
      <c r="T801" t="str">
        <f t="shared" si="48"/>
        <v>BERGEN</v>
      </c>
      <c r="U801" t="str">
        <f t="shared" si="49"/>
        <v>Samuel Adams|BERGEN</v>
      </c>
      <c r="V801" t="str">
        <f>IF($B801="","",IF(R801="No Encompass Match","THEM",IF(R801="Not Mapped","Unable to Determine",IF(T801="SALES","Unable to Determine",IFERROR(INDEX('Master - US vs THEM'!$F:$F,MATCH(U801,'Master - US vs THEM'!$G:$G,0)),"No Territory Data")))))</f>
        <v>US</v>
      </c>
      <c r="W801" t="str">
        <f t="shared" si="50"/>
        <v>OK</v>
      </c>
      <c r="X801" t="str">
        <f t="shared" si="51"/>
        <v>US</v>
      </c>
    </row>
    <row r="802" spans="1:24" x14ac:dyDescent="0.2">
      <c r="A802">
        <v>801</v>
      </c>
      <c r="B802" t="s">
        <v>1823</v>
      </c>
      <c r="C802" t="s">
        <v>1824</v>
      </c>
      <c r="D802" t="s">
        <v>48</v>
      </c>
      <c r="E802" t="s">
        <v>1825</v>
      </c>
      <c r="F802" t="s">
        <v>924</v>
      </c>
      <c r="G802" t="s">
        <v>1826</v>
      </c>
      <c r="H802" t="s">
        <v>8</v>
      </c>
      <c r="I802" t="s">
        <v>85</v>
      </c>
      <c r="J802" t="s">
        <v>340</v>
      </c>
      <c r="K802" t="s">
        <v>154</v>
      </c>
      <c r="L802" t="s">
        <v>155</v>
      </c>
      <c r="M802">
        <v>1</v>
      </c>
      <c r="N802" t="s">
        <v>875</v>
      </c>
      <c r="O802" t="str">
        <f>IF($B802="","",IFERROR(IF(ISNUMBER(MATCH($K802,'Brand Family Territory (Enc)'!$A$2:$A$296,0)),$K802,""),""))</f>
        <v>SAMUEL ADAMS</v>
      </c>
      <c r="P802" t="str">
        <f>IF($B802="","",IFERROR(INDEX('Brand Crosswalk'!$F$2:$F$200,MATCH($K802,'Brand Crosswalk'!$A$2:$A$200,0)),"Not in Crosswalk"))</f>
        <v>Not in Crosswalk</v>
      </c>
      <c r="Q802" t="str">
        <f>IF($B802="","",IFERROR(INDEX('Brand Crosswalk'!$C$2:$C$200,MATCH($K802,'Brand Crosswalk'!$A$2:$A$200,0)),""))</f>
        <v/>
      </c>
      <c r="R802" t="str">
        <f>IF($B802="","",IF(O802&lt;&gt;"",O802,IF(P802="Mapped",Q802,IF(P802="No Encompass Match","No Encompass Match",IFERROR(VLOOKUP(IF($K802="",$J802,$K802),'Brands (Enc)'!$C$2:$D$2699,2,FALSE),"Not Mapped")))))</f>
        <v>SAMUEL ADAMS</v>
      </c>
      <c r="S802" t="str">
        <f>IF($B802="","",IFERROR(VLOOKUP(VALUE($B802),'Customers Table (Enc)'!$A:$I,9,FALSE),"Not Found"))</f>
        <v>Bergen</v>
      </c>
      <c r="T802" t="str">
        <f t="shared" si="48"/>
        <v>BERGEN</v>
      </c>
      <c r="U802" t="str">
        <f t="shared" si="49"/>
        <v>SAMUEL ADAMS|BERGEN</v>
      </c>
      <c r="V802" t="str">
        <f>IF($B802="","",IF(R802="No Encompass Match","THEM",IF(R802="Not Mapped","Unable to Determine",IF(T802="SALES","Unable to Determine",IFERROR(INDEX('Master - US vs THEM'!$F:$F,MATCH(U802,'Master - US vs THEM'!$G:$G,0)),"No Territory Data")))))</f>
        <v>US</v>
      </c>
      <c r="W802" t="str">
        <f t="shared" si="50"/>
        <v>OK</v>
      </c>
      <c r="X802" t="str">
        <f t="shared" si="51"/>
        <v>US</v>
      </c>
    </row>
    <row r="803" spans="1:24" x14ac:dyDescent="0.2">
      <c r="A803">
        <v>802</v>
      </c>
      <c r="B803" t="s">
        <v>1823</v>
      </c>
      <c r="C803" t="s">
        <v>1824</v>
      </c>
      <c r="D803" t="s">
        <v>48</v>
      </c>
      <c r="E803" t="s">
        <v>1825</v>
      </c>
      <c r="F803" t="s">
        <v>924</v>
      </c>
      <c r="G803" t="s">
        <v>1826</v>
      </c>
      <c r="H803" t="s">
        <v>8</v>
      </c>
      <c r="I803" t="s">
        <v>85</v>
      </c>
      <c r="J803" t="s">
        <v>1137</v>
      </c>
      <c r="K803" t="s">
        <v>212</v>
      </c>
      <c r="L803" t="s">
        <v>88</v>
      </c>
      <c r="M803">
        <v>1</v>
      </c>
      <c r="N803" t="s">
        <v>875</v>
      </c>
      <c r="O803" t="str">
        <f>IF($B803="","",IFERROR(IF(ISNUMBER(MATCH($K803,'Brand Family Territory (Enc)'!$A$2:$A$296,0)),$K803,""),""))</f>
        <v/>
      </c>
      <c r="P803" t="str">
        <f>IF($B803="","",IFERROR(INDEX('Brand Crosswalk'!$F$2:$F$200,MATCH($K803,'Brand Crosswalk'!$A$2:$A$200,0)),"Not in Crosswalk"))</f>
        <v>Mapped</v>
      </c>
      <c r="Q803" t="str">
        <f>IF($B803="","",IFERROR(INDEX('Brand Crosswalk'!$C$2:$C$200,MATCH($K803,'Brand Crosswalk'!$A$2:$A$200,0)),""))</f>
        <v>Victory</v>
      </c>
      <c r="R803" t="str">
        <f>IF($B803="","",IF(O803&lt;&gt;"",O803,IF(P803="Mapped",Q803,IF(P803="No Encompass Match","No Encompass Match",IFERROR(VLOOKUP(IF($K803="",$J803,$K803),'Brands (Enc)'!$C$2:$D$2699,2,FALSE),"Not Mapped")))))</f>
        <v>Victory</v>
      </c>
      <c r="S803" t="str">
        <f>IF($B803="","",IFERROR(VLOOKUP(VALUE($B803),'Customers Table (Enc)'!$A:$I,9,FALSE),"Not Found"))</f>
        <v>Bergen</v>
      </c>
      <c r="T803" t="str">
        <f t="shared" si="48"/>
        <v>BERGEN</v>
      </c>
      <c r="U803" t="str">
        <f t="shared" si="49"/>
        <v>Victory|BERGEN</v>
      </c>
      <c r="V803" t="str">
        <f>IF($B803="","",IF(R803="No Encompass Match","THEM",IF(R803="Not Mapped","Unable to Determine",IF(T803="SALES","Unable to Determine",IFERROR(INDEX('Master - US vs THEM'!$F:$F,MATCH(U803,'Master - US vs THEM'!$G:$G,0)),"No Territory Data")))))</f>
        <v>US</v>
      </c>
      <c r="W803" t="str">
        <f t="shared" si="50"/>
        <v>OK</v>
      </c>
      <c r="X803" t="str">
        <f t="shared" si="51"/>
        <v>US</v>
      </c>
    </row>
    <row r="804" spans="1:24" x14ac:dyDescent="0.2">
      <c r="A804">
        <v>803</v>
      </c>
      <c r="B804" t="s">
        <v>1823</v>
      </c>
      <c r="C804" t="s">
        <v>1824</v>
      </c>
      <c r="D804" t="s">
        <v>48</v>
      </c>
      <c r="E804" t="s">
        <v>1825</v>
      </c>
      <c r="F804" t="s">
        <v>924</v>
      </c>
      <c r="G804" t="s">
        <v>1826</v>
      </c>
      <c r="H804" t="s">
        <v>8</v>
      </c>
      <c r="I804" t="s">
        <v>85</v>
      </c>
      <c r="J804" t="s">
        <v>213</v>
      </c>
      <c r="K804" t="s">
        <v>214</v>
      </c>
      <c r="L804" t="s">
        <v>215</v>
      </c>
      <c r="M804">
        <v>1</v>
      </c>
      <c r="N804" t="s">
        <v>875</v>
      </c>
      <c r="O804" t="str">
        <f>IF($B804="","",IFERROR(IF(ISNUMBER(MATCH($K804,'Brand Family Territory (Enc)'!$A$2:$A$296,0)),$K804,""),""))</f>
        <v/>
      </c>
      <c r="P804" t="str">
        <f>IF($B804="","",IFERROR(INDEX('Brand Crosswalk'!$F$2:$F$200,MATCH($K804,'Brand Crosswalk'!$A$2:$A$200,0)),"Not in Crosswalk"))</f>
        <v>Mapped</v>
      </c>
      <c r="Q804" t="str">
        <f>IF($B804="","",IFERROR(INDEX('Brand Crosswalk'!$C$2:$C$200,MATCH($K804,'Brand Crosswalk'!$A$2:$A$200,0)),""))</f>
        <v>New Belgium Brewing Company</v>
      </c>
      <c r="R804" t="str">
        <f>IF($B804="","",IF(O804&lt;&gt;"",O804,IF(P804="Mapped",Q804,IF(P804="No Encompass Match","No Encompass Match",IFERROR(VLOOKUP(IF($K804="",$J804,$K804),'Brands (Enc)'!$C$2:$D$2699,2,FALSE),"Not Mapped")))))</f>
        <v>New Belgium Brewing Company</v>
      </c>
      <c r="S804" t="str">
        <f>IF($B804="","",IFERROR(VLOOKUP(VALUE($B804),'Customers Table (Enc)'!$A:$I,9,FALSE),"Not Found"))</f>
        <v>Bergen</v>
      </c>
      <c r="T804" t="str">
        <f t="shared" si="48"/>
        <v>BERGEN</v>
      </c>
      <c r="U804" t="str">
        <f t="shared" si="49"/>
        <v>New Belgium Brewing Company|BERGEN</v>
      </c>
      <c r="V804" t="str">
        <f>IF($B804="","",IF(R804="No Encompass Match","THEM",IF(R804="Not Mapped","Unable to Determine",IF(T804="SALES","Unable to Determine",IFERROR(INDEX('Master - US vs THEM'!$F:$F,MATCH(U804,'Master - US vs THEM'!$G:$G,0)),"No Territory Data")))))</f>
        <v>US</v>
      </c>
      <c r="W804" t="str">
        <f t="shared" si="50"/>
        <v>OK</v>
      </c>
      <c r="X804" t="str">
        <f t="shared" si="51"/>
        <v>US</v>
      </c>
    </row>
    <row r="805" spans="1:24" x14ac:dyDescent="0.2">
      <c r="A805">
        <v>804</v>
      </c>
      <c r="B805" t="s">
        <v>1823</v>
      </c>
      <c r="C805" t="s">
        <v>1824</v>
      </c>
      <c r="D805" t="s">
        <v>48</v>
      </c>
      <c r="E805" t="s">
        <v>1825</v>
      </c>
      <c r="F805" t="s">
        <v>924</v>
      </c>
      <c r="G805" t="s">
        <v>1826</v>
      </c>
      <c r="H805" t="s">
        <v>8</v>
      </c>
      <c r="I805" t="s">
        <v>85</v>
      </c>
      <c r="J805" t="s">
        <v>20</v>
      </c>
      <c r="K805" t="s">
        <v>20</v>
      </c>
      <c r="L805" t="s">
        <v>20</v>
      </c>
      <c r="M805">
        <v>1</v>
      </c>
      <c r="N805" t="s">
        <v>875</v>
      </c>
      <c r="O805" t="str">
        <f>IF($B805="","",IFERROR(IF(ISNUMBER(MATCH($K805,'Brand Family Territory (Enc)'!$A$2:$A$296,0)),$K805,""),""))</f>
        <v/>
      </c>
      <c r="P805" t="str">
        <f>IF($B805="","",IFERROR(INDEX('Brand Crosswalk'!$F$2:$F$200,MATCH($K805,'Brand Crosswalk'!$A$2:$A$200,0)),"Not in Crosswalk"))</f>
        <v>Mapped</v>
      </c>
      <c r="Q805" t="str">
        <f>IF($B805="","",IFERROR(INDEX('Brand Crosswalk'!$C$2:$C$200,MATCH($K805,'Brand Crosswalk'!$A$2:$A$200,0)),""))</f>
        <v>Heineken USA</v>
      </c>
      <c r="R805" t="str">
        <f>IF($B805="","",IF(O805&lt;&gt;"",O805,IF(P805="Mapped",Q805,IF(P805="No Encompass Match","No Encompass Match",IFERROR(VLOOKUP(IF($K805="",$J805,$K805),'Brands (Enc)'!$C$2:$D$2699,2,FALSE),"Not Mapped")))))</f>
        <v>Heineken USA</v>
      </c>
      <c r="S805" t="str">
        <f>IF($B805="","",IFERROR(VLOOKUP(VALUE($B805),'Customers Table (Enc)'!$A:$I,9,FALSE),"Not Found"))</f>
        <v>Bergen</v>
      </c>
      <c r="T805" t="str">
        <f t="shared" si="48"/>
        <v>BERGEN</v>
      </c>
      <c r="U805" t="str">
        <f t="shared" si="49"/>
        <v>Heineken USA|BERGEN</v>
      </c>
      <c r="V805" t="str">
        <f>IF($B805="","",IF(R805="No Encompass Match","THEM",IF(R805="Not Mapped","Unable to Determine",IF(T805="SALES","Unable to Determine",IFERROR(INDEX('Master - US vs THEM'!$F:$F,MATCH(U805,'Master - US vs THEM'!$G:$G,0)),"No Territory Data")))))</f>
        <v>US</v>
      </c>
      <c r="W805" t="str">
        <f t="shared" si="50"/>
        <v>OK</v>
      </c>
      <c r="X805" t="str">
        <f t="shared" si="51"/>
        <v>US</v>
      </c>
    </row>
    <row r="806" spans="1:24" x14ac:dyDescent="0.2">
      <c r="A806">
        <v>805</v>
      </c>
      <c r="B806" t="s">
        <v>1823</v>
      </c>
      <c r="C806" t="s">
        <v>1824</v>
      </c>
      <c r="D806" t="s">
        <v>48</v>
      </c>
      <c r="E806" t="s">
        <v>1825</v>
      </c>
      <c r="F806" t="s">
        <v>924</v>
      </c>
      <c r="G806" t="s">
        <v>1826</v>
      </c>
      <c r="H806" t="s">
        <v>8</v>
      </c>
      <c r="I806" t="s">
        <v>85</v>
      </c>
      <c r="J806" t="s">
        <v>142</v>
      </c>
      <c r="K806" t="s">
        <v>143</v>
      </c>
      <c r="L806" t="s">
        <v>141</v>
      </c>
      <c r="M806">
        <v>1</v>
      </c>
      <c r="N806" t="s">
        <v>875</v>
      </c>
      <c r="O806" t="str">
        <f>IF($B806="","",IFERROR(IF(ISNUMBER(MATCH($K806,'Brand Family Territory (Enc)'!$A$2:$A$296,0)),$K806,""),""))</f>
        <v/>
      </c>
      <c r="P806" t="str">
        <f>IF($B806="","",IFERROR(INDEX('Brand Crosswalk'!$F$2:$F$200,MATCH($K806,'Brand Crosswalk'!$A$2:$A$200,0)),"Not in Crosswalk"))</f>
        <v>Mapped</v>
      </c>
      <c r="Q806" t="str">
        <f>IF($B806="","",IFERROR(INDEX('Brand Crosswalk'!$C$2:$C$200,MATCH($K806,'Brand Crosswalk'!$A$2:$A$200,0)),""))</f>
        <v>Lite</v>
      </c>
      <c r="R806" t="str">
        <f>IF($B806="","",IF(O806&lt;&gt;"",O806,IF(P806="Mapped",Q806,IF(P806="No Encompass Match","No Encompass Match",IFERROR(VLOOKUP(IF($K806="",$J806,$K806),'Brands (Enc)'!$C$2:$D$2699,2,FALSE),"Not Mapped")))))</f>
        <v>Lite</v>
      </c>
      <c r="S806" t="str">
        <f>IF($B806="","",IFERROR(VLOOKUP(VALUE($B806),'Customers Table (Enc)'!$A:$I,9,FALSE),"Not Found"))</f>
        <v>Bergen</v>
      </c>
      <c r="T806" t="str">
        <f t="shared" si="48"/>
        <v>BERGEN</v>
      </c>
      <c r="U806" t="str">
        <f t="shared" si="49"/>
        <v>Lite|BERGEN</v>
      </c>
      <c r="V806" t="str">
        <f>IF($B806="","",IF(R806="No Encompass Match","THEM",IF(R806="Not Mapped","Unable to Determine",IF(T806="SALES","Unable to Determine",IFERROR(INDEX('Master - US vs THEM'!$F:$F,MATCH(U806,'Master - US vs THEM'!$G:$G,0)),"No Territory Data")))))</f>
        <v>US</v>
      </c>
      <c r="W806" t="str">
        <f t="shared" si="50"/>
        <v>OK</v>
      </c>
      <c r="X806" t="str">
        <f t="shared" si="51"/>
        <v>US</v>
      </c>
    </row>
    <row r="807" spans="1:24" x14ac:dyDescent="0.2">
      <c r="A807">
        <v>806</v>
      </c>
      <c r="B807" t="s">
        <v>1823</v>
      </c>
      <c r="C807" t="s">
        <v>1824</v>
      </c>
      <c r="D807" t="s">
        <v>48</v>
      </c>
      <c r="E807" t="s">
        <v>1825</v>
      </c>
      <c r="F807" t="s">
        <v>924</v>
      </c>
      <c r="G807" t="s">
        <v>1826</v>
      </c>
      <c r="H807" t="s">
        <v>8</v>
      </c>
      <c r="I807" t="s">
        <v>85</v>
      </c>
      <c r="J807" t="s">
        <v>44</v>
      </c>
      <c r="K807" t="s">
        <v>44</v>
      </c>
      <c r="L807" t="s">
        <v>45</v>
      </c>
      <c r="M807">
        <v>1</v>
      </c>
      <c r="N807" t="s">
        <v>875</v>
      </c>
      <c r="O807" t="str">
        <f>IF($B807="","",IFERROR(IF(ISNUMBER(MATCH($K807,'Brand Family Territory (Enc)'!$A$2:$A$296,0)),$K807,""),""))</f>
        <v/>
      </c>
      <c r="P807" t="str">
        <f>IF($B807="","",IFERROR(INDEX('Brand Crosswalk'!$F$2:$F$200,MATCH($K807,'Brand Crosswalk'!$A$2:$A$200,0)),"Not in Crosswalk"))</f>
        <v>Mapped</v>
      </c>
      <c r="Q807" t="str">
        <f>IF($B807="","",IFERROR(INDEX('Brand Crosswalk'!$C$2:$C$200,MATCH($K807,'Brand Crosswalk'!$A$2:$A$200,0)),""))</f>
        <v>Dg Yuengling Inc</v>
      </c>
      <c r="R807" t="str">
        <f>IF($B807="","",IF(O807&lt;&gt;"",O807,IF(P807="Mapped",Q807,IF(P807="No Encompass Match","No Encompass Match",IFERROR(VLOOKUP(IF($K807="",$J807,$K807),'Brands (Enc)'!$C$2:$D$2699,2,FALSE),"Not Mapped")))))</f>
        <v>Dg Yuengling Inc</v>
      </c>
      <c r="S807" t="str">
        <f>IF($B807="","",IFERROR(VLOOKUP(VALUE($B807),'Customers Table (Enc)'!$A:$I,9,FALSE),"Not Found"))</f>
        <v>Bergen</v>
      </c>
      <c r="T807" t="str">
        <f t="shared" si="48"/>
        <v>BERGEN</v>
      </c>
      <c r="U807" t="str">
        <f t="shared" si="49"/>
        <v>Dg Yuengling Inc|BERGEN</v>
      </c>
      <c r="V807" t="str">
        <f>IF($B807="","",IF(R807="No Encompass Match","THEM",IF(R807="Not Mapped","Unable to Determine",IF(T807="SALES","Unable to Determine",IFERROR(INDEX('Master - US vs THEM'!$F:$F,MATCH(U807,'Master - US vs THEM'!$G:$G,0)),"No Territory Data")))))</f>
        <v>US</v>
      </c>
      <c r="W807" t="str">
        <f t="shared" si="50"/>
        <v>OK</v>
      </c>
      <c r="X807" t="str">
        <f t="shared" si="51"/>
        <v>US</v>
      </c>
    </row>
    <row r="808" spans="1:24" x14ac:dyDescent="0.2">
      <c r="A808">
        <v>807</v>
      </c>
      <c r="B808" t="s">
        <v>1823</v>
      </c>
      <c r="C808" t="s">
        <v>1824</v>
      </c>
      <c r="D808" t="s">
        <v>48</v>
      </c>
      <c r="E808" t="s">
        <v>1825</v>
      </c>
      <c r="F808" t="s">
        <v>924</v>
      </c>
      <c r="G808" t="s">
        <v>1826</v>
      </c>
      <c r="H808" t="s">
        <v>8</v>
      </c>
      <c r="I808" t="s">
        <v>85</v>
      </c>
      <c r="J808" t="s">
        <v>78</v>
      </c>
      <c r="K808" t="s">
        <v>19</v>
      </c>
      <c r="L808" t="s">
        <v>20</v>
      </c>
      <c r="M808">
        <v>1</v>
      </c>
      <c r="N808" t="s">
        <v>875</v>
      </c>
      <c r="O808" t="str">
        <f>IF($B808="","",IFERROR(IF(ISNUMBER(MATCH($K808,'Brand Family Territory (Enc)'!$A$2:$A$296,0)),$K808,""),""))</f>
        <v>DOS EQUIS</v>
      </c>
      <c r="P808" t="str">
        <f>IF($B808="","",IFERROR(INDEX('Brand Crosswalk'!$F$2:$F$200,MATCH($K808,'Brand Crosswalk'!$A$2:$A$200,0)),"Not in Crosswalk"))</f>
        <v>Not in Crosswalk</v>
      </c>
      <c r="Q808" t="str">
        <f>IF($B808="","",IFERROR(INDEX('Brand Crosswalk'!$C$2:$C$200,MATCH($K808,'Brand Crosswalk'!$A$2:$A$200,0)),""))</f>
        <v/>
      </c>
      <c r="R808" t="str">
        <f>IF($B808="","",IF(O808&lt;&gt;"",O808,IF(P808="Mapped",Q808,IF(P808="No Encompass Match","No Encompass Match",IFERROR(VLOOKUP(IF($K808="",$J808,$K808),'Brands (Enc)'!$C$2:$D$2699,2,FALSE),"Not Mapped")))))</f>
        <v>DOS EQUIS</v>
      </c>
      <c r="S808" t="str">
        <f>IF($B808="","",IFERROR(VLOOKUP(VALUE($B808),'Customers Table (Enc)'!$A:$I,9,FALSE),"Not Found"))</f>
        <v>Bergen</v>
      </c>
      <c r="T808" t="str">
        <f t="shared" si="48"/>
        <v>BERGEN</v>
      </c>
      <c r="U808" t="str">
        <f t="shared" si="49"/>
        <v>DOS EQUIS|BERGEN</v>
      </c>
      <c r="V808" t="str">
        <f>IF($B808="","",IF(R808="No Encompass Match","THEM",IF(R808="Not Mapped","Unable to Determine",IF(T808="SALES","Unable to Determine",IFERROR(INDEX('Master - US vs THEM'!$F:$F,MATCH(U808,'Master - US vs THEM'!$G:$G,0)),"No Territory Data")))))</f>
        <v>US</v>
      </c>
      <c r="W808" t="str">
        <f t="shared" si="50"/>
        <v>OK</v>
      </c>
      <c r="X808" t="str">
        <f t="shared" si="51"/>
        <v>US</v>
      </c>
    </row>
    <row r="809" spans="1:24" x14ac:dyDescent="0.2">
      <c r="A809">
        <v>808</v>
      </c>
      <c r="B809" t="s">
        <v>666</v>
      </c>
      <c r="C809" t="s">
        <v>667</v>
      </c>
      <c r="D809" t="s">
        <v>27</v>
      </c>
      <c r="E809" t="s">
        <v>668</v>
      </c>
      <c r="F809" t="s">
        <v>669</v>
      </c>
      <c r="G809" t="s">
        <v>670</v>
      </c>
      <c r="H809" t="s">
        <v>8</v>
      </c>
      <c r="I809" t="s">
        <v>71</v>
      </c>
      <c r="J809" t="s">
        <v>44</v>
      </c>
      <c r="K809" t="s">
        <v>44</v>
      </c>
      <c r="L809" t="s">
        <v>45</v>
      </c>
      <c r="M809">
        <v>1</v>
      </c>
      <c r="N809" t="s">
        <v>875</v>
      </c>
      <c r="O809" t="str">
        <f>IF($B809="","",IFERROR(IF(ISNUMBER(MATCH($K809,'Brand Family Territory (Enc)'!$A$2:$A$296,0)),$K809,""),""))</f>
        <v/>
      </c>
      <c r="P809" t="str">
        <f>IF($B809="","",IFERROR(INDEX('Brand Crosswalk'!$F$2:$F$200,MATCH($K809,'Brand Crosswalk'!$A$2:$A$200,0)),"Not in Crosswalk"))</f>
        <v>Mapped</v>
      </c>
      <c r="Q809" t="str">
        <f>IF($B809="","",IFERROR(INDEX('Brand Crosswalk'!$C$2:$C$200,MATCH($K809,'Brand Crosswalk'!$A$2:$A$200,0)),""))</f>
        <v>Dg Yuengling Inc</v>
      </c>
      <c r="R809" t="str">
        <f>IF($B809="","",IF(O809&lt;&gt;"",O809,IF(P809="Mapped",Q809,IF(P809="No Encompass Match","No Encompass Match",IFERROR(VLOOKUP(IF($K809="",$J809,$K809),'Brands (Enc)'!$C$2:$D$2699,2,FALSE),"Not Mapped")))))</f>
        <v>Dg Yuengling Inc</v>
      </c>
      <c r="S809" t="str">
        <f>IF($B809="","",IFERROR(VLOOKUP(VALUE($B809),'Customers Table (Enc)'!$A:$I,9,FALSE),"Not Found"))</f>
        <v>Sussex</v>
      </c>
      <c r="T809" t="str">
        <f t="shared" si="48"/>
        <v>SUSSEX</v>
      </c>
      <c r="U809" t="str">
        <f t="shared" si="49"/>
        <v>Dg Yuengling Inc|SUSSEX</v>
      </c>
      <c r="V809" t="str">
        <f>IF($B809="","",IF(R809="No Encompass Match","THEM",IF(R809="Not Mapped","Unable to Determine",IF(T809="SALES","Unable to Determine",IFERROR(INDEX('Master - US vs THEM'!$F:$F,MATCH(U809,'Master - US vs THEM'!$G:$G,0)),"No Territory Data")))))</f>
        <v>US</v>
      </c>
      <c r="W809" t="str">
        <f t="shared" si="50"/>
        <v>OK</v>
      </c>
      <c r="X809" t="str">
        <f t="shared" si="51"/>
        <v>US</v>
      </c>
    </row>
    <row r="810" spans="1:24" x14ac:dyDescent="0.2">
      <c r="A810">
        <v>809</v>
      </c>
      <c r="B810" t="s">
        <v>666</v>
      </c>
      <c r="C810" t="s">
        <v>667</v>
      </c>
      <c r="D810" t="s">
        <v>27</v>
      </c>
      <c r="E810" t="s">
        <v>668</v>
      </c>
      <c r="F810" t="s">
        <v>669</v>
      </c>
      <c r="G810" t="s">
        <v>670</v>
      </c>
      <c r="H810" t="s">
        <v>8</v>
      </c>
      <c r="I810" t="s">
        <v>71</v>
      </c>
      <c r="J810" t="s">
        <v>142</v>
      </c>
      <c r="K810" t="s">
        <v>143</v>
      </c>
      <c r="L810" t="s">
        <v>141</v>
      </c>
      <c r="M810">
        <v>1</v>
      </c>
      <c r="N810" t="s">
        <v>875</v>
      </c>
      <c r="O810" t="str">
        <f>IF($B810="","",IFERROR(IF(ISNUMBER(MATCH($K810,'Brand Family Territory (Enc)'!$A$2:$A$296,0)),$K810,""),""))</f>
        <v/>
      </c>
      <c r="P810" t="str">
        <f>IF($B810="","",IFERROR(INDEX('Brand Crosswalk'!$F$2:$F$200,MATCH($K810,'Brand Crosswalk'!$A$2:$A$200,0)),"Not in Crosswalk"))</f>
        <v>Mapped</v>
      </c>
      <c r="Q810" t="str">
        <f>IF($B810="","",IFERROR(INDEX('Brand Crosswalk'!$C$2:$C$200,MATCH($K810,'Brand Crosswalk'!$A$2:$A$200,0)),""))</f>
        <v>Lite</v>
      </c>
      <c r="R810" t="str">
        <f>IF($B810="","",IF(O810&lt;&gt;"",O810,IF(P810="Mapped",Q810,IF(P810="No Encompass Match","No Encompass Match",IFERROR(VLOOKUP(IF($K810="",$J810,$K810),'Brands (Enc)'!$C$2:$D$2699,2,FALSE),"Not Mapped")))))</f>
        <v>Lite</v>
      </c>
      <c r="S810" t="str">
        <f>IF($B810="","",IFERROR(VLOOKUP(VALUE($B810),'Customers Table (Enc)'!$A:$I,9,FALSE),"Not Found"))</f>
        <v>Sussex</v>
      </c>
      <c r="T810" t="str">
        <f t="shared" si="48"/>
        <v>SUSSEX</v>
      </c>
      <c r="U810" t="str">
        <f t="shared" si="49"/>
        <v>Lite|SUSSEX</v>
      </c>
      <c r="V810" t="str">
        <f>IF($B810="","",IF(R810="No Encompass Match","THEM",IF(R810="Not Mapped","Unable to Determine",IF(T810="SALES","Unable to Determine",IFERROR(INDEX('Master - US vs THEM'!$F:$F,MATCH(U810,'Master - US vs THEM'!$G:$G,0)),"No Territory Data")))))</f>
        <v>US</v>
      </c>
      <c r="W810" t="str">
        <f t="shared" si="50"/>
        <v>OK</v>
      </c>
      <c r="X810" t="str">
        <f t="shared" si="51"/>
        <v>US</v>
      </c>
    </row>
    <row r="811" spans="1:24" x14ac:dyDescent="0.2">
      <c r="A811">
        <v>810</v>
      </c>
      <c r="B811" t="s">
        <v>666</v>
      </c>
      <c r="C811" t="s">
        <v>667</v>
      </c>
      <c r="D811" t="s">
        <v>27</v>
      </c>
      <c r="E811" t="s">
        <v>668</v>
      </c>
      <c r="F811" t="s">
        <v>669</v>
      </c>
      <c r="G811" t="s">
        <v>670</v>
      </c>
      <c r="H811" t="s">
        <v>8</v>
      </c>
      <c r="I811" t="s">
        <v>71</v>
      </c>
      <c r="J811" t="s">
        <v>165</v>
      </c>
      <c r="K811" t="s">
        <v>166</v>
      </c>
      <c r="L811" t="s">
        <v>141</v>
      </c>
      <c r="M811">
        <v>1</v>
      </c>
      <c r="N811" t="s">
        <v>875</v>
      </c>
      <c r="O811" t="str">
        <f>IF($B811="","",IFERROR(IF(ISNUMBER(MATCH($K811,'Brand Family Territory (Enc)'!$A$2:$A$296,0)),$K811,""),""))</f>
        <v>BLUE MOON</v>
      </c>
      <c r="P811" t="str">
        <f>IF($B811="","",IFERROR(INDEX('Brand Crosswalk'!$F$2:$F$200,MATCH($K811,'Brand Crosswalk'!$A$2:$A$200,0)),"Not in Crosswalk"))</f>
        <v>Not in Crosswalk</v>
      </c>
      <c r="Q811" t="str">
        <f>IF($B811="","",IFERROR(INDEX('Brand Crosswalk'!$C$2:$C$200,MATCH($K811,'Brand Crosswalk'!$A$2:$A$200,0)),""))</f>
        <v/>
      </c>
      <c r="R811" t="str">
        <f>IF($B811="","",IF(O811&lt;&gt;"",O811,IF(P811="Mapped",Q811,IF(P811="No Encompass Match","No Encompass Match",IFERROR(VLOOKUP(IF($K811="",$J811,$K811),'Brands (Enc)'!$C$2:$D$2699,2,FALSE),"Not Mapped")))))</f>
        <v>BLUE MOON</v>
      </c>
      <c r="S811" t="str">
        <f>IF($B811="","",IFERROR(VLOOKUP(VALUE($B811),'Customers Table (Enc)'!$A:$I,9,FALSE),"Not Found"))</f>
        <v>Sussex</v>
      </c>
      <c r="T811" t="str">
        <f t="shared" si="48"/>
        <v>SUSSEX</v>
      </c>
      <c r="U811" t="str">
        <f t="shared" si="49"/>
        <v>BLUE MOON|SUSSEX</v>
      </c>
      <c r="V811" t="str">
        <f>IF($B811="","",IF(R811="No Encompass Match","THEM",IF(R811="Not Mapped","Unable to Determine",IF(T811="SALES","Unable to Determine",IFERROR(INDEX('Master - US vs THEM'!$F:$F,MATCH(U811,'Master - US vs THEM'!$G:$G,0)),"No Territory Data")))))</f>
        <v>US</v>
      </c>
      <c r="W811" t="str">
        <f t="shared" si="50"/>
        <v>OK</v>
      </c>
      <c r="X811" t="str">
        <f t="shared" si="51"/>
        <v>US</v>
      </c>
    </row>
    <row r="812" spans="1:24" x14ac:dyDescent="0.2">
      <c r="A812">
        <v>811</v>
      </c>
      <c r="B812" t="s">
        <v>666</v>
      </c>
      <c r="C812" t="s">
        <v>667</v>
      </c>
      <c r="D812" t="s">
        <v>27</v>
      </c>
      <c r="E812" t="s">
        <v>668</v>
      </c>
      <c r="F812" t="s">
        <v>669</v>
      </c>
      <c r="G812" t="s">
        <v>670</v>
      </c>
      <c r="H812" t="s">
        <v>8</v>
      </c>
      <c r="I812" t="s">
        <v>71</v>
      </c>
      <c r="J812" t="s">
        <v>671</v>
      </c>
      <c r="K812" t="s">
        <v>617</v>
      </c>
      <c r="L812" t="s">
        <v>420</v>
      </c>
      <c r="M812">
        <v>1</v>
      </c>
      <c r="N812" t="s">
        <v>21</v>
      </c>
      <c r="O812" t="str">
        <f>IF($B812="","",IFERROR(IF(ISNUMBER(MATCH($K812,'Brand Family Territory (Enc)'!$A$2:$A$296,0)),$K812,""),""))</f>
        <v>MCKENZIE'S</v>
      </c>
      <c r="P812" t="str">
        <f>IF($B812="","",IFERROR(INDEX('Brand Crosswalk'!$F$2:$F$200,MATCH($K812,'Brand Crosswalk'!$A$2:$A$200,0)),"Not in Crosswalk"))</f>
        <v>Not in Crosswalk</v>
      </c>
      <c r="Q812" t="str">
        <f>IF($B812="","",IFERROR(INDEX('Brand Crosswalk'!$C$2:$C$200,MATCH($K812,'Brand Crosswalk'!$A$2:$A$200,0)),""))</f>
        <v/>
      </c>
      <c r="R812" t="str">
        <f>IF($B812="","",IF(O812&lt;&gt;"",O812,IF(P812="Mapped",Q812,IF(P812="No Encompass Match","No Encompass Match",IFERROR(VLOOKUP(IF($K812="",$J812,$K812),'Brands (Enc)'!$C$2:$D$2699,2,FALSE),"Not Mapped")))))</f>
        <v>MCKENZIE'S</v>
      </c>
      <c r="S812" t="str">
        <f>IF($B812="","",IFERROR(VLOOKUP(VALUE($B812),'Customers Table (Enc)'!$A:$I,9,FALSE),"Not Found"))</f>
        <v>Sussex</v>
      </c>
      <c r="T812" t="str">
        <f t="shared" si="48"/>
        <v>SUSSEX</v>
      </c>
      <c r="U812" t="str">
        <f t="shared" si="49"/>
        <v>MCKENZIE'S|SUSSEX</v>
      </c>
      <c r="V812" t="str">
        <f>IF($B812="","",IF(R812="No Encompass Match","THEM",IF(R812="Not Mapped","Unable to Determine",IF(T812="SALES","Unable to Determine",IFERROR(INDEX('Master - US vs THEM'!$F:$F,MATCH(U812,'Master - US vs THEM'!$G:$G,0)),"No Territory Data")))))</f>
        <v>THEM</v>
      </c>
      <c r="W812" t="str">
        <f t="shared" si="50"/>
        <v>OK</v>
      </c>
      <c r="X812" t="str">
        <f t="shared" si="51"/>
        <v>THEM</v>
      </c>
    </row>
    <row r="813" spans="1:24" x14ac:dyDescent="0.2">
      <c r="A813">
        <v>812</v>
      </c>
      <c r="B813" t="s">
        <v>666</v>
      </c>
      <c r="C813" t="s">
        <v>667</v>
      </c>
      <c r="D813" t="s">
        <v>27</v>
      </c>
      <c r="E813" t="s">
        <v>668</v>
      </c>
      <c r="F813" t="s">
        <v>669</v>
      </c>
      <c r="G813" t="s">
        <v>670</v>
      </c>
      <c r="H813" t="s">
        <v>8</v>
      </c>
      <c r="I813" t="s">
        <v>71</v>
      </c>
      <c r="J813" t="s">
        <v>157</v>
      </c>
      <c r="K813" t="s">
        <v>158</v>
      </c>
      <c r="L813" t="s">
        <v>155</v>
      </c>
      <c r="M813">
        <v>1</v>
      </c>
      <c r="N813" t="s">
        <v>875</v>
      </c>
      <c r="O813" t="str">
        <f>IF($B813="","",IFERROR(IF(ISNUMBER(MATCH($K813,'Brand Family Territory (Enc)'!$A$2:$A$296,0)),$K813,""),""))</f>
        <v/>
      </c>
      <c r="P813" t="str">
        <f>IF($B813="","",IFERROR(INDEX('Brand Crosswalk'!$F$2:$F$200,MATCH($K813,'Brand Crosswalk'!$A$2:$A$200,0)),"Not in Crosswalk"))</f>
        <v>Mapped</v>
      </c>
      <c r="Q813" t="str">
        <f>IF($B813="","",IFERROR(INDEX('Brand Crosswalk'!$C$2:$C$200,MATCH($K813,'Brand Crosswalk'!$A$2:$A$200,0)),""))</f>
        <v>Dogfish Head Beer</v>
      </c>
      <c r="R813" t="str">
        <f>IF($B813="","",IF(O813&lt;&gt;"",O813,IF(P813="Mapped",Q813,IF(P813="No Encompass Match","No Encompass Match",IFERROR(VLOOKUP(IF($K813="",$J813,$K813),'Brands (Enc)'!$C$2:$D$2699,2,FALSE),"Not Mapped")))))</f>
        <v>Dogfish Head Beer</v>
      </c>
      <c r="S813" t="str">
        <f>IF($B813="","",IFERROR(VLOOKUP(VALUE($B813),'Customers Table (Enc)'!$A:$I,9,FALSE),"Not Found"))</f>
        <v>Sussex</v>
      </c>
      <c r="T813" t="str">
        <f t="shared" si="48"/>
        <v>SUSSEX</v>
      </c>
      <c r="U813" t="str">
        <f t="shared" si="49"/>
        <v>Dogfish Head Beer|SUSSEX</v>
      </c>
      <c r="V813" t="str">
        <f>IF($B813="","",IF(R813="No Encompass Match","THEM",IF(R813="Not Mapped","Unable to Determine",IF(T813="SALES","Unable to Determine",IFERROR(INDEX('Master - US vs THEM'!$F:$F,MATCH(U813,'Master - US vs THEM'!$G:$G,0)),"No Territory Data")))))</f>
        <v>US</v>
      </c>
      <c r="W813" t="str">
        <f t="shared" si="50"/>
        <v>OK</v>
      </c>
      <c r="X813" t="str">
        <f t="shared" si="51"/>
        <v>US</v>
      </c>
    </row>
    <row r="814" spans="1:24" x14ac:dyDescent="0.2">
      <c r="A814">
        <v>813</v>
      </c>
      <c r="B814" t="s">
        <v>1819</v>
      </c>
      <c r="C814" t="s">
        <v>1820</v>
      </c>
      <c r="D814" t="s">
        <v>48</v>
      </c>
      <c r="E814" t="s">
        <v>1821</v>
      </c>
      <c r="F814" t="s">
        <v>974</v>
      </c>
      <c r="G814" t="s">
        <v>1822</v>
      </c>
      <c r="H814" t="s">
        <v>8</v>
      </c>
      <c r="I814" t="s">
        <v>367</v>
      </c>
      <c r="J814" t="s">
        <v>181</v>
      </c>
      <c r="K814" t="s">
        <v>182</v>
      </c>
      <c r="L814" t="s">
        <v>24</v>
      </c>
      <c r="M814">
        <v>3</v>
      </c>
      <c r="N814" t="s">
        <v>875</v>
      </c>
      <c r="O814" t="str">
        <f>IF($B814="","",IFERROR(IF(ISNUMBER(MATCH($K814,'Brand Family Territory (Enc)'!$A$2:$A$296,0)),$K814,""),""))</f>
        <v/>
      </c>
      <c r="P814" t="str">
        <f>IF($B814="","",IFERROR(INDEX('Brand Crosswalk'!$F$2:$F$200,MATCH($K814,'Brand Crosswalk'!$A$2:$A$200,0)),"Not in Crosswalk"))</f>
        <v>Mapped</v>
      </c>
      <c r="Q814" t="str">
        <f>IF($B814="","",IFERROR(INDEX('Brand Crosswalk'!$C$2:$C$200,MATCH($K814,'Brand Crosswalk'!$A$2:$A$200,0)),""))</f>
        <v>Modelo Especial</v>
      </c>
      <c r="R814" t="str">
        <f>IF($B814="","",IF(O814&lt;&gt;"",O814,IF(P814="Mapped",Q814,IF(P814="No Encompass Match","No Encompass Match",IFERROR(VLOOKUP(IF($K814="",$J814,$K814),'Brands (Enc)'!$C$2:$D$2699,2,FALSE),"Not Mapped")))))</f>
        <v>Modelo Especial</v>
      </c>
      <c r="S814" t="str">
        <f>IF($B814="","",IFERROR(VLOOKUP(VALUE($B814),'Customers Table (Enc)'!$A:$I,9,FALSE),"Not Found"))</f>
        <v>Bergen</v>
      </c>
      <c r="T814" t="str">
        <f t="shared" si="48"/>
        <v>BERGEN</v>
      </c>
      <c r="U814" t="str">
        <f t="shared" si="49"/>
        <v>Modelo Especial|BERGEN</v>
      </c>
      <c r="V814" t="str">
        <f>IF($B814="","",IF(R814="No Encompass Match","THEM",IF(R814="Not Mapped","Unable to Determine",IF(T814="SALES","Unable to Determine",IFERROR(INDEX('Master - US vs THEM'!$F:$F,MATCH(U814,'Master - US vs THEM'!$G:$G,0)),"No Territory Data")))))</f>
        <v>US</v>
      </c>
      <c r="W814" t="str">
        <f t="shared" si="50"/>
        <v>OK</v>
      </c>
      <c r="X814" t="str">
        <f t="shared" si="51"/>
        <v>US</v>
      </c>
    </row>
    <row r="815" spans="1:24" x14ac:dyDescent="0.2">
      <c r="A815">
        <v>814</v>
      </c>
      <c r="B815" t="s">
        <v>1819</v>
      </c>
      <c r="C815" t="s">
        <v>1820</v>
      </c>
      <c r="D815" t="s">
        <v>48</v>
      </c>
      <c r="E815" t="s">
        <v>1821</v>
      </c>
      <c r="F815" t="s">
        <v>974</v>
      </c>
      <c r="G815" t="s">
        <v>1822</v>
      </c>
      <c r="H815" t="s">
        <v>8</v>
      </c>
      <c r="I815" t="s">
        <v>367</v>
      </c>
      <c r="J815" t="s">
        <v>144</v>
      </c>
      <c r="K815" t="s">
        <v>145</v>
      </c>
      <c r="L815" t="s">
        <v>141</v>
      </c>
      <c r="M815">
        <v>3</v>
      </c>
      <c r="N815" t="s">
        <v>875</v>
      </c>
      <c r="O815" t="str">
        <f>IF($B815="","",IFERROR(IF(ISNUMBER(MATCH($K815,'Brand Family Territory (Enc)'!$A$2:$A$296,0)),$K815,""),""))</f>
        <v>COORS LIGHT</v>
      </c>
      <c r="P815" t="str">
        <f>IF($B815="","",IFERROR(INDEX('Brand Crosswalk'!$F$2:$F$200,MATCH($K815,'Brand Crosswalk'!$A$2:$A$200,0)),"Not in Crosswalk"))</f>
        <v>Not in Crosswalk</v>
      </c>
      <c r="Q815" t="str">
        <f>IF($B815="","",IFERROR(INDEX('Brand Crosswalk'!$C$2:$C$200,MATCH($K815,'Brand Crosswalk'!$A$2:$A$200,0)),""))</f>
        <v/>
      </c>
      <c r="R815" t="str">
        <f>IF($B815="","",IF(O815&lt;&gt;"",O815,IF(P815="Mapped",Q815,IF(P815="No Encompass Match","No Encompass Match",IFERROR(VLOOKUP(IF($K815="",$J815,$K815),'Brands (Enc)'!$C$2:$D$2699,2,FALSE),"Not Mapped")))))</f>
        <v>COORS LIGHT</v>
      </c>
      <c r="S815" t="str">
        <f>IF($B815="","",IFERROR(VLOOKUP(VALUE($B815),'Customers Table (Enc)'!$A:$I,9,FALSE),"Not Found"))</f>
        <v>Bergen</v>
      </c>
      <c r="T815" t="str">
        <f t="shared" si="48"/>
        <v>BERGEN</v>
      </c>
      <c r="U815" t="str">
        <f t="shared" si="49"/>
        <v>COORS LIGHT|BERGEN</v>
      </c>
      <c r="V815" t="str">
        <f>IF($B815="","",IF(R815="No Encompass Match","THEM",IF(R815="Not Mapped","Unable to Determine",IF(T815="SALES","Unable to Determine",IFERROR(INDEX('Master - US vs THEM'!$F:$F,MATCH(U815,'Master - US vs THEM'!$G:$G,0)),"No Territory Data")))))</f>
        <v>US</v>
      </c>
      <c r="W815" t="str">
        <f t="shared" si="50"/>
        <v>OK</v>
      </c>
      <c r="X815" t="str">
        <f t="shared" si="51"/>
        <v>US</v>
      </c>
    </row>
    <row r="816" spans="1:24" x14ac:dyDescent="0.2">
      <c r="A816">
        <v>815</v>
      </c>
      <c r="B816" t="s">
        <v>1819</v>
      </c>
      <c r="C816" t="s">
        <v>1820</v>
      </c>
      <c r="D816" t="s">
        <v>48</v>
      </c>
      <c r="E816" t="s">
        <v>1821</v>
      </c>
      <c r="F816" t="s">
        <v>974</v>
      </c>
      <c r="G816" t="s">
        <v>1822</v>
      </c>
      <c r="H816" t="s">
        <v>8</v>
      </c>
      <c r="I816" t="s">
        <v>367</v>
      </c>
      <c r="J816" t="s">
        <v>44</v>
      </c>
      <c r="K816" t="s">
        <v>44</v>
      </c>
      <c r="L816" t="s">
        <v>45</v>
      </c>
      <c r="M816">
        <v>3</v>
      </c>
      <c r="N816" t="s">
        <v>875</v>
      </c>
      <c r="O816" t="str">
        <f>IF($B816="","",IFERROR(IF(ISNUMBER(MATCH($K816,'Brand Family Territory (Enc)'!$A$2:$A$296,0)),$K816,""),""))</f>
        <v/>
      </c>
      <c r="P816" t="str">
        <f>IF($B816="","",IFERROR(INDEX('Brand Crosswalk'!$F$2:$F$200,MATCH($K816,'Brand Crosswalk'!$A$2:$A$200,0)),"Not in Crosswalk"))</f>
        <v>Mapped</v>
      </c>
      <c r="Q816" t="str">
        <f>IF($B816="","",IFERROR(INDEX('Brand Crosswalk'!$C$2:$C$200,MATCH($K816,'Brand Crosswalk'!$A$2:$A$200,0)),""))</f>
        <v>Dg Yuengling Inc</v>
      </c>
      <c r="R816" t="str">
        <f>IF($B816="","",IF(O816&lt;&gt;"",O816,IF(P816="Mapped",Q816,IF(P816="No Encompass Match","No Encompass Match",IFERROR(VLOOKUP(IF($K816="",$J816,$K816),'Brands (Enc)'!$C$2:$D$2699,2,FALSE),"Not Mapped")))))</f>
        <v>Dg Yuengling Inc</v>
      </c>
      <c r="S816" t="str">
        <f>IF($B816="","",IFERROR(VLOOKUP(VALUE($B816),'Customers Table (Enc)'!$A:$I,9,FALSE),"Not Found"))</f>
        <v>Bergen</v>
      </c>
      <c r="T816" t="str">
        <f t="shared" si="48"/>
        <v>BERGEN</v>
      </c>
      <c r="U816" t="str">
        <f t="shared" si="49"/>
        <v>Dg Yuengling Inc|BERGEN</v>
      </c>
      <c r="V816" t="str">
        <f>IF($B816="","",IF(R816="No Encompass Match","THEM",IF(R816="Not Mapped","Unable to Determine",IF(T816="SALES","Unable to Determine",IFERROR(INDEX('Master - US vs THEM'!$F:$F,MATCH(U816,'Master - US vs THEM'!$G:$G,0)),"No Territory Data")))))</f>
        <v>US</v>
      </c>
      <c r="W816" t="str">
        <f t="shared" si="50"/>
        <v>OK</v>
      </c>
      <c r="X816" t="str">
        <f t="shared" si="51"/>
        <v>US</v>
      </c>
    </row>
    <row r="817" spans="1:24" x14ac:dyDescent="0.2">
      <c r="A817">
        <v>816</v>
      </c>
      <c r="B817" t="s">
        <v>1819</v>
      </c>
      <c r="C817" t="s">
        <v>1820</v>
      </c>
      <c r="D817" t="s">
        <v>48</v>
      </c>
      <c r="E817" t="s">
        <v>1821</v>
      </c>
      <c r="F817" t="s">
        <v>974</v>
      </c>
      <c r="G817" t="s">
        <v>1822</v>
      </c>
      <c r="H817" t="s">
        <v>8</v>
      </c>
      <c r="I817" t="s">
        <v>367</v>
      </c>
      <c r="J817" t="s">
        <v>535</v>
      </c>
      <c r="K817" t="s">
        <v>358</v>
      </c>
      <c r="L817" t="s">
        <v>155</v>
      </c>
      <c r="M817">
        <v>3</v>
      </c>
      <c r="N817" t="s">
        <v>875</v>
      </c>
      <c r="O817" t="str">
        <f>IF($B817="","",IFERROR(IF(ISNUMBER(MATCH($K817,'Brand Family Territory (Enc)'!$A$2:$A$296,0)),$K817,""),""))</f>
        <v/>
      </c>
      <c r="P817" t="str">
        <f>IF($B817="","",IFERROR(INDEX('Brand Crosswalk'!$F$2:$F$200,MATCH($K817,'Brand Crosswalk'!$A$2:$A$200,0)),"Not in Crosswalk"))</f>
        <v>Mapped</v>
      </c>
      <c r="Q817" t="str">
        <f>IF($B817="","",IFERROR(INDEX('Brand Crosswalk'!$C$2:$C$200,MATCH($K817,'Brand Crosswalk'!$A$2:$A$200,0)),""))</f>
        <v>Samuel Adams</v>
      </c>
      <c r="R817" t="str">
        <f>IF($B817="","",IF(O817&lt;&gt;"",O817,IF(P817="Mapped",Q817,IF(P817="No Encompass Match","No Encompass Match",IFERROR(VLOOKUP(IF($K817="",$J817,$K817),'Brands (Enc)'!$C$2:$D$2699,2,FALSE),"Not Mapped")))))</f>
        <v>Samuel Adams</v>
      </c>
      <c r="S817" t="str">
        <f>IF($B817="","",IFERROR(VLOOKUP(VALUE($B817),'Customers Table (Enc)'!$A:$I,9,FALSE),"Not Found"))</f>
        <v>Bergen</v>
      </c>
      <c r="T817" t="str">
        <f t="shared" si="48"/>
        <v>BERGEN</v>
      </c>
      <c r="U817" t="str">
        <f t="shared" si="49"/>
        <v>Samuel Adams|BERGEN</v>
      </c>
      <c r="V817" t="str">
        <f>IF($B817="","",IF(R817="No Encompass Match","THEM",IF(R817="Not Mapped","Unable to Determine",IF(T817="SALES","Unable to Determine",IFERROR(INDEX('Master - US vs THEM'!$F:$F,MATCH(U817,'Master - US vs THEM'!$G:$G,0)),"No Territory Data")))))</f>
        <v>US</v>
      </c>
      <c r="W817" t="str">
        <f t="shared" si="50"/>
        <v>OK</v>
      </c>
      <c r="X817" t="str">
        <f t="shared" si="51"/>
        <v>US</v>
      </c>
    </row>
    <row r="818" spans="1:24" x14ac:dyDescent="0.2">
      <c r="A818">
        <v>817</v>
      </c>
      <c r="B818" t="s">
        <v>1815</v>
      </c>
      <c r="C818" t="s">
        <v>1816</v>
      </c>
      <c r="D818" t="s">
        <v>48</v>
      </c>
      <c r="E818" t="s">
        <v>1817</v>
      </c>
      <c r="F818" t="s">
        <v>1396</v>
      </c>
      <c r="G818" t="s">
        <v>1818</v>
      </c>
      <c r="H818" t="s">
        <v>8</v>
      </c>
      <c r="I818" t="s">
        <v>367</v>
      </c>
      <c r="J818" t="s">
        <v>609</v>
      </c>
      <c r="K818" t="s">
        <v>610</v>
      </c>
      <c r="L818" t="s">
        <v>468</v>
      </c>
      <c r="M818">
        <v>3</v>
      </c>
      <c r="N818" t="s">
        <v>875</v>
      </c>
      <c r="O818" t="str">
        <f>IF($B818="","",IFERROR(IF(ISNUMBER(MATCH($K818,'Brand Family Territory (Enc)'!$A$2:$A$296,0)),$K818,""),""))</f>
        <v/>
      </c>
      <c r="P818" t="str">
        <f>IF($B818="","",IFERROR(INDEX('Brand Crosswalk'!$F$2:$F$200,MATCH($K818,'Brand Crosswalk'!$A$2:$A$200,0)),"Not in Crosswalk"))</f>
        <v>Mapped</v>
      </c>
      <c r="Q818" t="str">
        <f>IF($B818="","",IFERROR(INDEX('Brand Crosswalk'!$C$2:$C$200,MATCH($K818,'Brand Crosswalk'!$A$2:$A$200,0)),""))</f>
        <v>Pabst Blue Ribbon</v>
      </c>
      <c r="R818" t="str">
        <f>IF($B818="","",IF(O818&lt;&gt;"",O818,IF(P818="Mapped",Q818,IF(P818="No Encompass Match","No Encompass Match",IFERROR(VLOOKUP(IF($K818="",$J818,$K818),'Brands (Enc)'!$C$2:$D$2699,2,FALSE),"Not Mapped")))))</f>
        <v>Pabst Blue Ribbon</v>
      </c>
      <c r="S818" t="str">
        <f>IF($B818="","",IFERROR(VLOOKUP(VALUE($B818),'Customers Table (Enc)'!$A:$I,9,FALSE),"Not Found"))</f>
        <v>Bergen</v>
      </c>
      <c r="T818" t="str">
        <f t="shared" si="48"/>
        <v>BERGEN</v>
      </c>
      <c r="U818" t="str">
        <f t="shared" si="49"/>
        <v>Pabst Blue Ribbon|BERGEN</v>
      </c>
      <c r="V818" t="str">
        <f>IF($B818="","",IF(R818="No Encompass Match","THEM",IF(R818="Not Mapped","Unable to Determine",IF(T818="SALES","Unable to Determine",IFERROR(INDEX('Master - US vs THEM'!$F:$F,MATCH(U818,'Master - US vs THEM'!$G:$G,0)),"No Territory Data")))))</f>
        <v>US</v>
      </c>
      <c r="W818" t="str">
        <f t="shared" si="50"/>
        <v>OK</v>
      </c>
      <c r="X818" t="str">
        <f t="shared" si="51"/>
        <v>US</v>
      </c>
    </row>
    <row r="819" spans="1:24" x14ac:dyDescent="0.2">
      <c r="A819">
        <v>818</v>
      </c>
      <c r="B819" t="s">
        <v>1815</v>
      </c>
      <c r="C819" t="s">
        <v>1816</v>
      </c>
      <c r="D819" t="s">
        <v>48</v>
      </c>
      <c r="E819" t="s">
        <v>1817</v>
      </c>
      <c r="F819" t="s">
        <v>1396</v>
      </c>
      <c r="G819" t="s">
        <v>1818</v>
      </c>
      <c r="H819" t="s">
        <v>8</v>
      </c>
      <c r="I819" t="s">
        <v>367</v>
      </c>
      <c r="J819" t="s">
        <v>144</v>
      </c>
      <c r="K819" t="s">
        <v>145</v>
      </c>
      <c r="L819" t="s">
        <v>141</v>
      </c>
      <c r="M819">
        <v>3</v>
      </c>
      <c r="N819" t="s">
        <v>875</v>
      </c>
      <c r="O819" t="str">
        <f>IF($B819="","",IFERROR(IF(ISNUMBER(MATCH($K819,'Brand Family Territory (Enc)'!$A$2:$A$296,0)),$K819,""),""))</f>
        <v>COORS LIGHT</v>
      </c>
      <c r="P819" t="str">
        <f>IF($B819="","",IFERROR(INDEX('Brand Crosswalk'!$F$2:$F$200,MATCH($K819,'Brand Crosswalk'!$A$2:$A$200,0)),"Not in Crosswalk"))</f>
        <v>Not in Crosswalk</v>
      </c>
      <c r="Q819" t="str">
        <f>IF($B819="","",IFERROR(INDEX('Brand Crosswalk'!$C$2:$C$200,MATCH($K819,'Brand Crosswalk'!$A$2:$A$200,0)),""))</f>
        <v/>
      </c>
      <c r="R819" t="str">
        <f>IF($B819="","",IF(O819&lt;&gt;"",O819,IF(P819="Mapped",Q819,IF(P819="No Encompass Match","No Encompass Match",IFERROR(VLOOKUP(IF($K819="",$J819,$K819),'Brands (Enc)'!$C$2:$D$2699,2,FALSE),"Not Mapped")))))</f>
        <v>COORS LIGHT</v>
      </c>
      <c r="S819" t="str">
        <f>IF($B819="","",IFERROR(VLOOKUP(VALUE($B819),'Customers Table (Enc)'!$A:$I,9,FALSE),"Not Found"))</f>
        <v>Bergen</v>
      </c>
      <c r="T819" t="str">
        <f t="shared" si="48"/>
        <v>BERGEN</v>
      </c>
      <c r="U819" t="str">
        <f t="shared" si="49"/>
        <v>COORS LIGHT|BERGEN</v>
      </c>
      <c r="V819" t="str">
        <f>IF($B819="","",IF(R819="No Encompass Match","THEM",IF(R819="Not Mapped","Unable to Determine",IF(T819="SALES","Unable to Determine",IFERROR(INDEX('Master - US vs THEM'!$F:$F,MATCH(U819,'Master - US vs THEM'!$G:$G,0)),"No Territory Data")))))</f>
        <v>US</v>
      </c>
      <c r="W819" t="str">
        <f t="shared" si="50"/>
        <v>OK</v>
      </c>
      <c r="X819" t="str">
        <f t="shared" si="51"/>
        <v>US</v>
      </c>
    </row>
    <row r="820" spans="1:24" x14ac:dyDescent="0.2">
      <c r="A820">
        <v>819</v>
      </c>
      <c r="B820" t="s">
        <v>1815</v>
      </c>
      <c r="C820" t="s">
        <v>1816</v>
      </c>
      <c r="D820" t="s">
        <v>48</v>
      </c>
      <c r="E820" t="s">
        <v>1817</v>
      </c>
      <c r="F820" t="s">
        <v>1396</v>
      </c>
      <c r="G820" t="s">
        <v>1818</v>
      </c>
      <c r="H820" t="s">
        <v>8</v>
      </c>
      <c r="I820" t="s">
        <v>367</v>
      </c>
      <c r="J820" t="s">
        <v>181</v>
      </c>
      <c r="K820" t="s">
        <v>182</v>
      </c>
      <c r="L820" t="s">
        <v>24</v>
      </c>
      <c r="M820">
        <v>3</v>
      </c>
      <c r="N820" t="s">
        <v>875</v>
      </c>
      <c r="O820" t="str">
        <f>IF($B820="","",IFERROR(IF(ISNUMBER(MATCH($K820,'Brand Family Territory (Enc)'!$A$2:$A$296,0)),$K820,""),""))</f>
        <v/>
      </c>
      <c r="P820" t="str">
        <f>IF($B820="","",IFERROR(INDEX('Brand Crosswalk'!$F$2:$F$200,MATCH($K820,'Brand Crosswalk'!$A$2:$A$200,0)),"Not in Crosswalk"))</f>
        <v>Mapped</v>
      </c>
      <c r="Q820" t="str">
        <f>IF($B820="","",IFERROR(INDEX('Brand Crosswalk'!$C$2:$C$200,MATCH($K820,'Brand Crosswalk'!$A$2:$A$200,0)),""))</f>
        <v>Modelo Especial</v>
      </c>
      <c r="R820" t="str">
        <f>IF($B820="","",IF(O820&lt;&gt;"",O820,IF(P820="Mapped",Q820,IF(P820="No Encompass Match","No Encompass Match",IFERROR(VLOOKUP(IF($K820="",$J820,$K820),'Brands (Enc)'!$C$2:$D$2699,2,FALSE),"Not Mapped")))))</f>
        <v>Modelo Especial</v>
      </c>
      <c r="S820" t="str">
        <f>IF($B820="","",IFERROR(VLOOKUP(VALUE($B820),'Customers Table (Enc)'!$A:$I,9,FALSE),"Not Found"))</f>
        <v>Bergen</v>
      </c>
      <c r="T820" t="str">
        <f t="shared" si="48"/>
        <v>BERGEN</v>
      </c>
      <c r="U820" t="str">
        <f t="shared" si="49"/>
        <v>Modelo Especial|BERGEN</v>
      </c>
      <c r="V820" t="str">
        <f>IF($B820="","",IF(R820="No Encompass Match","THEM",IF(R820="Not Mapped","Unable to Determine",IF(T820="SALES","Unable to Determine",IFERROR(INDEX('Master - US vs THEM'!$F:$F,MATCH(U820,'Master - US vs THEM'!$G:$G,0)),"No Territory Data")))))</f>
        <v>US</v>
      </c>
      <c r="W820" t="str">
        <f t="shared" si="50"/>
        <v>OK</v>
      </c>
      <c r="X820" t="str">
        <f t="shared" si="51"/>
        <v>US</v>
      </c>
    </row>
    <row r="821" spans="1:24" x14ac:dyDescent="0.2">
      <c r="A821">
        <v>820</v>
      </c>
      <c r="B821" t="s">
        <v>1815</v>
      </c>
      <c r="C821" t="s">
        <v>1816</v>
      </c>
      <c r="D821" t="s">
        <v>48</v>
      </c>
      <c r="E821" t="s">
        <v>1817</v>
      </c>
      <c r="F821" t="s">
        <v>1396</v>
      </c>
      <c r="G821" t="s">
        <v>1818</v>
      </c>
      <c r="H821" t="s">
        <v>8</v>
      </c>
      <c r="I821" t="s">
        <v>367</v>
      </c>
      <c r="J821" t="s">
        <v>165</v>
      </c>
      <c r="K821" t="s">
        <v>166</v>
      </c>
      <c r="L821" t="s">
        <v>141</v>
      </c>
      <c r="M821">
        <v>3</v>
      </c>
      <c r="N821" t="s">
        <v>875</v>
      </c>
      <c r="O821" t="str">
        <f>IF($B821="","",IFERROR(IF(ISNUMBER(MATCH($K821,'Brand Family Territory (Enc)'!$A$2:$A$296,0)),$K821,""),""))</f>
        <v>BLUE MOON</v>
      </c>
      <c r="P821" t="str">
        <f>IF($B821="","",IFERROR(INDEX('Brand Crosswalk'!$F$2:$F$200,MATCH($K821,'Brand Crosswalk'!$A$2:$A$200,0)),"Not in Crosswalk"))</f>
        <v>Not in Crosswalk</v>
      </c>
      <c r="Q821" t="str">
        <f>IF($B821="","",IFERROR(INDEX('Brand Crosswalk'!$C$2:$C$200,MATCH($K821,'Brand Crosswalk'!$A$2:$A$200,0)),""))</f>
        <v/>
      </c>
      <c r="R821" t="str">
        <f>IF($B821="","",IF(O821&lt;&gt;"",O821,IF(P821="Mapped",Q821,IF(P821="No Encompass Match","No Encompass Match",IFERROR(VLOOKUP(IF($K821="",$J821,$K821),'Brands (Enc)'!$C$2:$D$2699,2,FALSE),"Not Mapped")))))</f>
        <v>BLUE MOON</v>
      </c>
      <c r="S821" t="str">
        <f>IF($B821="","",IFERROR(VLOOKUP(VALUE($B821),'Customers Table (Enc)'!$A:$I,9,FALSE),"Not Found"))</f>
        <v>Bergen</v>
      </c>
      <c r="T821" t="str">
        <f t="shared" si="48"/>
        <v>BERGEN</v>
      </c>
      <c r="U821" t="str">
        <f t="shared" si="49"/>
        <v>BLUE MOON|BERGEN</v>
      </c>
      <c r="V821" t="str">
        <f>IF($B821="","",IF(R821="No Encompass Match","THEM",IF(R821="Not Mapped","Unable to Determine",IF(T821="SALES","Unable to Determine",IFERROR(INDEX('Master - US vs THEM'!$F:$F,MATCH(U821,'Master - US vs THEM'!$G:$G,0)),"No Territory Data")))))</f>
        <v>US</v>
      </c>
      <c r="W821" t="str">
        <f t="shared" si="50"/>
        <v>OK</v>
      </c>
      <c r="X821" t="str">
        <f t="shared" si="51"/>
        <v>US</v>
      </c>
    </row>
    <row r="822" spans="1:24" x14ac:dyDescent="0.2">
      <c r="A822">
        <v>821</v>
      </c>
      <c r="B822" t="s">
        <v>1815</v>
      </c>
      <c r="C822" t="s">
        <v>1816</v>
      </c>
      <c r="D822" t="s">
        <v>48</v>
      </c>
      <c r="E822" t="s">
        <v>1817</v>
      </c>
      <c r="F822" t="s">
        <v>1396</v>
      </c>
      <c r="G822" t="s">
        <v>1818</v>
      </c>
      <c r="H822" t="s">
        <v>8</v>
      </c>
      <c r="I822" t="s">
        <v>367</v>
      </c>
      <c r="J822" t="s">
        <v>341</v>
      </c>
      <c r="K822" t="s">
        <v>295</v>
      </c>
      <c r="L822" t="s">
        <v>215</v>
      </c>
      <c r="M822">
        <v>3</v>
      </c>
      <c r="N822" t="s">
        <v>875</v>
      </c>
      <c r="O822" t="str">
        <f>IF($B822="","",IFERROR(IF(ISNUMBER(MATCH($K822,'Brand Family Territory (Enc)'!$A$2:$A$296,0)),$K822,""),""))</f>
        <v/>
      </c>
      <c r="P822" t="str">
        <f>IF($B822="","",IFERROR(INDEX('Brand Crosswalk'!$F$2:$F$200,MATCH($K822,'Brand Crosswalk'!$A$2:$A$200,0)),"Not in Crosswalk"))</f>
        <v>Mapped</v>
      </c>
      <c r="Q822" t="str">
        <f>IF($B822="","",IFERROR(INDEX('Brand Crosswalk'!$C$2:$C$200,MATCH($K822,'Brand Crosswalk'!$A$2:$A$200,0)),""))</f>
        <v>New Belgium Brewing Company</v>
      </c>
      <c r="R822" t="str">
        <f>IF($B822="","",IF(O822&lt;&gt;"",O822,IF(P822="Mapped",Q822,IF(P822="No Encompass Match","No Encompass Match",IFERROR(VLOOKUP(IF($K822="",$J822,$K822),'Brands (Enc)'!$C$2:$D$2699,2,FALSE),"Not Mapped")))))</f>
        <v>New Belgium Brewing Company</v>
      </c>
      <c r="S822" t="str">
        <f>IF($B822="","",IFERROR(VLOOKUP(VALUE($B822),'Customers Table (Enc)'!$A:$I,9,FALSE),"Not Found"))</f>
        <v>Bergen</v>
      </c>
      <c r="T822" t="str">
        <f t="shared" si="48"/>
        <v>BERGEN</v>
      </c>
      <c r="U822" t="str">
        <f t="shared" si="49"/>
        <v>New Belgium Brewing Company|BERGEN</v>
      </c>
      <c r="V822" t="str">
        <f>IF($B822="","",IF(R822="No Encompass Match","THEM",IF(R822="Not Mapped","Unable to Determine",IF(T822="SALES","Unable to Determine",IFERROR(INDEX('Master - US vs THEM'!$F:$F,MATCH(U822,'Master - US vs THEM'!$G:$G,0)),"No Territory Data")))))</f>
        <v>US</v>
      </c>
      <c r="W822" t="str">
        <f t="shared" si="50"/>
        <v>OK</v>
      </c>
      <c r="X822" t="str">
        <f t="shared" si="51"/>
        <v>US</v>
      </c>
    </row>
    <row r="823" spans="1:24" x14ac:dyDescent="0.2">
      <c r="A823">
        <v>822</v>
      </c>
      <c r="B823" t="s">
        <v>1815</v>
      </c>
      <c r="C823" t="s">
        <v>1816</v>
      </c>
      <c r="D823" t="s">
        <v>48</v>
      </c>
      <c r="E823" t="s">
        <v>1817</v>
      </c>
      <c r="F823" t="s">
        <v>1396</v>
      </c>
      <c r="G823" t="s">
        <v>1818</v>
      </c>
      <c r="H823" t="s">
        <v>8</v>
      </c>
      <c r="I823" t="s">
        <v>367</v>
      </c>
      <c r="J823" t="s">
        <v>535</v>
      </c>
      <c r="K823" t="s">
        <v>358</v>
      </c>
      <c r="L823" t="s">
        <v>155</v>
      </c>
      <c r="M823">
        <v>3</v>
      </c>
      <c r="N823" t="s">
        <v>875</v>
      </c>
      <c r="O823" t="str">
        <f>IF($B823="","",IFERROR(IF(ISNUMBER(MATCH($K823,'Brand Family Territory (Enc)'!$A$2:$A$296,0)),$K823,""),""))</f>
        <v/>
      </c>
      <c r="P823" t="str">
        <f>IF($B823="","",IFERROR(INDEX('Brand Crosswalk'!$F$2:$F$200,MATCH($K823,'Brand Crosswalk'!$A$2:$A$200,0)),"Not in Crosswalk"))</f>
        <v>Mapped</v>
      </c>
      <c r="Q823" t="str">
        <f>IF($B823="","",IFERROR(INDEX('Brand Crosswalk'!$C$2:$C$200,MATCH($K823,'Brand Crosswalk'!$A$2:$A$200,0)),""))</f>
        <v>Samuel Adams</v>
      </c>
      <c r="R823" t="str">
        <f>IF($B823="","",IF(O823&lt;&gt;"",O823,IF(P823="Mapped",Q823,IF(P823="No Encompass Match","No Encompass Match",IFERROR(VLOOKUP(IF($K823="",$J823,$K823),'Brands (Enc)'!$C$2:$D$2699,2,FALSE),"Not Mapped")))))</f>
        <v>Samuel Adams</v>
      </c>
      <c r="S823" t="str">
        <f>IF($B823="","",IFERROR(VLOOKUP(VALUE($B823),'Customers Table (Enc)'!$A:$I,9,FALSE),"Not Found"))</f>
        <v>Bergen</v>
      </c>
      <c r="T823" t="str">
        <f t="shared" si="48"/>
        <v>BERGEN</v>
      </c>
      <c r="U823" t="str">
        <f t="shared" si="49"/>
        <v>Samuel Adams|BERGEN</v>
      </c>
      <c r="V823" t="str">
        <f>IF($B823="","",IF(R823="No Encompass Match","THEM",IF(R823="Not Mapped","Unable to Determine",IF(T823="SALES","Unable to Determine",IFERROR(INDEX('Master - US vs THEM'!$F:$F,MATCH(U823,'Master - US vs THEM'!$G:$G,0)),"No Territory Data")))))</f>
        <v>US</v>
      </c>
      <c r="W823" t="str">
        <f t="shared" si="50"/>
        <v>OK</v>
      </c>
      <c r="X823" t="str">
        <f t="shared" si="51"/>
        <v>US</v>
      </c>
    </row>
    <row r="824" spans="1:24" x14ac:dyDescent="0.2">
      <c r="A824">
        <v>823</v>
      </c>
      <c r="B824" t="s">
        <v>1815</v>
      </c>
      <c r="C824" t="s">
        <v>1816</v>
      </c>
      <c r="D824" t="s">
        <v>48</v>
      </c>
      <c r="E824" t="s">
        <v>1817</v>
      </c>
      <c r="F824" t="s">
        <v>1396</v>
      </c>
      <c r="G824" t="s">
        <v>1818</v>
      </c>
      <c r="H824" t="s">
        <v>8</v>
      </c>
      <c r="I824" t="s">
        <v>367</v>
      </c>
      <c r="J824" t="s">
        <v>44</v>
      </c>
      <c r="K824" t="s">
        <v>44</v>
      </c>
      <c r="L824" t="s">
        <v>45</v>
      </c>
      <c r="M824">
        <v>3</v>
      </c>
      <c r="N824" t="s">
        <v>875</v>
      </c>
      <c r="O824" t="str">
        <f>IF($B824="","",IFERROR(IF(ISNUMBER(MATCH($K824,'Brand Family Territory (Enc)'!$A$2:$A$296,0)),$K824,""),""))</f>
        <v/>
      </c>
      <c r="P824" t="str">
        <f>IF($B824="","",IFERROR(INDEX('Brand Crosswalk'!$F$2:$F$200,MATCH($K824,'Brand Crosswalk'!$A$2:$A$200,0)),"Not in Crosswalk"))</f>
        <v>Mapped</v>
      </c>
      <c r="Q824" t="str">
        <f>IF($B824="","",IFERROR(INDEX('Brand Crosswalk'!$C$2:$C$200,MATCH($K824,'Brand Crosswalk'!$A$2:$A$200,0)),""))</f>
        <v>Dg Yuengling Inc</v>
      </c>
      <c r="R824" t="str">
        <f>IF($B824="","",IF(O824&lt;&gt;"",O824,IF(P824="Mapped",Q824,IF(P824="No Encompass Match","No Encompass Match",IFERROR(VLOOKUP(IF($K824="",$J824,$K824),'Brands (Enc)'!$C$2:$D$2699,2,FALSE),"Not Mapped")))))</f>
        <v>Dg Yuengling Inc</v>
      </c>
      <c r="S824" t="str">
        <f>IF($B824="","",IFERROR(VLOOKUP(VALUE($B824),'Customers Table (Enc)'!$A:$I,9,FALSE),"Not Found"))</f>
        <v>Bergen</v>
      </c>
      <c r="T824" t="str">
        <f t="shared" si="48"/>
        <v>BERGEN</v>
      </c>
      <c r="U824" t="str">
        <f t="shared" si="49"/>
        <v>Dg Yuengling Inc|BERGEN</v>
      </c>
      <c r="V824" t="str">
        <f>IF($B824="","",IF(R824="No Encompass Match","THEM",IF(R824="Not Mapped","Unable to Determine",IF(T824="SALES","Unable to Determine",IFERROR(INDEX('Master - US vs THEM'!$F:$F,MATCH(U824,'Master - US vs THEM'!$G:$G,0)),"No Territory Data")))))</f>
        <v>US</v>
      </c>
      <c r="W824" t="str">
        <f t="shared" si="50"/>
        <v>OK</v>
      </c>
      <c r="X824" t="str">
        <f t="shared" si="51"/>
        <v>US</v>
      </c>
    </row>
    <row r="825" spans="1:24" x14ac:dyDescent="0.2">
      <c r="A825">
        <v>824</v>
      </c>
      <c r="B825" t="s">
        <v>1811</v>
      </c>
      <c r="C825" t="s">
        <v>1812</v>
      </c>
      <c r="D825" t="s">
        <v>48</v>
      </c>
      <c r="E825" t="s">
        <v>1813</v>
      </c>
      <c r="F825" t="s">
        <v>884</v>
      </c>
      <c r="G825" t="s">
        <v>1814</v>
      </c>
      <c r="H825" t="s">
        <v>8</v>
      </c>
      <c r="I825" t="s">
        <v>367</v>
      </c>
      <c r="J825" t="s">
        <v>1131</v>
      </c>
      <c r="K825" t="s">
        <v>158</v>
      </c>
      <c r="L825" t="s">
        <v>155</v>
      </c>
      <c r="M825">
        <v>1</v>
      </c>
      <c r="N825" t="s">
        <v>875</v>
      </c>
      <c r="O825" t="str">
        <f>IF($B825="","",IFERROR(IF(ISNUMBER(MATCH($K825,'Brand Family Territory (Enc)'!$A$2:$A$296,0)),$K825,""),""))</f>
        <v/>
      </c>
      <c r="P825" t="str">
        <f>IF($B825="","",IFERROR(INDEX('Brand Crosswalk'!$F$2:$F$200,MATCH($K825,'Brand Crosswalk'!$A$2:$A$200,0)),"Not in Crosswalk"))</f>
        <v>Mapped</v>
      </c>
      <c r="Q825" t="str">
        <f>IF($B825="","",IFERROR(INDEX('Brand Crosswalk'!$C$2:$C$200,MATCH($K825,'Brand Crosswalk'!$A$2:$A$200,0)),""))</f>
        <v>Dogfish Head Beer</v>
      </c>
      <c r="R825" t="str">
        <f>IF($B825="","",IF(O825&lt;&gt;"",O825,IF(P825="Mapped",Q825,IF(P825="No Encompass Match","No Encompass Match",IFERROR(VLOOKUP(IF($K825="",$J825,$K825),'Brands (Enc)'!$C$2:$D$2699,2,FALSE),"Not Mapped")))))</f>
        <v>Dogfish Head Beer</v>
      </c>
      <c r="S825" t="str">
        <f>IF($B825="","",IFERROR(VLOOKUP(VALUE($B825),'Customers Table (Enc)'!$A:$I,9,FALSE),"Not Found"))</f>
        <v>Bergen</v>
      </c>
      <c r="T825" t="str">
        <f t="shared" si="48"/>
        <v>BERGEN</v>
      </c>
      <c r="U825" t="str">
        <f t="shared" si="49"/>
        <v>Dogfish Head Beer|BERGEN</v>
      </c>
      <c r="V825" t="str">
        <f>IF($B825="","",IF(R825="No Encompass Match","THEM",IF(R825="Not Mapped","Unable to Determine",IF(T825="SALES","Unable to Determine",IFERROR(INDEX('Master - US vs THEM'!$F:$F,MATCH(U825,'Master - US vs THEM'!$G:$G,0)),"No Territory Data")))))</f>
        <v>US</v>
      </c>
      <c r="W825" t="str">
        <f t="shared" si="50"/>
        <v>OK</v>
      </c>
      <c r="X825" t="str">
        <f t="shared" si="51"/>
        <v>US</v>
      </c>
    </row>
    <row r="826" spans="1:24" x14ac:dyDescent="0.2">
      <c r="A826">
        <v>825</v>
      </c>
      <c r="B826" t="s">
        <v>1811</v>
      </c>
      <c r="C826" t="s">
        <v>1812</v>
      </c>
      <c r="D826" t="s">
        <v>48</v>
      </c>
      <c r="E826" t="s">
        <v>1813</v>
      </c>
      <c r="F826" t="s">
        <v>884</v>
      </c>
      <c r="G826" t="s">
        <v>1814</v>
      </c>
      <c r="H826" t="s">
        <v>8</v>
      </c>
      <c r="I826" t="s">
        <v>367</v>
      </c>
      <c r="J826" t="s">
        <v>235</v>
      </c>
      <c r="K826" t="s">
        <v>236</v>
      </c>
      <c r="L826" t="s">
        <v>141</v>
      </c>
      <c r="M826">
        <v>1</v>
      </c>
      <c r="N826" t="s">
        <v>875</v>
      </c>
      <c r="O826" t="str">
        <f>IF($B826="","",IFERROR(IF(ISNUMBER(MATCH($K826,'Brand Family Territory (Enc)'!$A$2:$A$296,0)),$K826,""),""))</f>
        <v/>
      </c>
      <c r="P826" t="str">
        <f>IF($B826="","",IFERROR(INDEX('Brand Crosswalk'!$F$2:$F$200,MATCH($K826,'Brand Crosswalk'!$A$2:$A$200,0)),"Not in Crosswalk"))</f>
        <v>Mapped</v>
      </c>
      <c r="Q826" t="str">
        <f>IF($B826="","",IFERROR(INDEX('Brand Crosswalk'!$C$2:$C$200,MATCH($K826,'Brand Crosswalk'!$A$2:$A$200,0)),""))</f>
        <v>Leinenkugel</v>
      </c>
      <c r="R826" t="str">
        <f>IF($B826="","",IF(O826&lt;&gt;"",O826,IF(P826="Mapped",Q826,IF(P826="No Encompass Match","No Encompass Match",IFERROR(VLOOKUP(IF($K826="",$J826,$K826),'Brands (Enc)'!$C$2:$D$2699,2,FALSE),"Not Mapped")))))</f>
        <v>Leinenkugel</v>
      </c>
      <c r="S826" t="str">
        <f>IF($B826="","",IFERROR(VLOOKUP(VALUE($B826),'Customers Table (Enc)'!$A:$I,9,FALSE),"Not Found"))</f>
        <v>Bergen</v>
      </c>
      <c r="T826" t="str">
        <f t="shared" si="48"/>
        <v>BERGEN</v>
      </c>
      <c r="U826" t="str">
        <f t="shared" si="49"/>
        <v>Leinenkugel|BERGEN</v>
      </c>
      <c r="V826" t="str">
        <f>IF($B826="","",IF(R826="No Encompass Match","THEM",IF(R826="Not Mapped","Unable to Determine",IF(T826="SALES","Unable to Determine",IFERROR(INDEX('Master - US vs THEM'!$F:$F,MATCH(U826,'Master - US vs THEM'!$G:$G,0)),"No Territory Data")))))</f>
        <v>US</v>
      </c>
      <c r="W826" t="str">
        <f t="shared" si="50"/>
        <v>OK</v>
      </c>
      <c r="X826" t="str">
        <f t="shared" si="51"/>
        <v>US</v>
      </c>
    </row>
    <row r="827" spans="1:24" x14ac:dyDescent="0.2">
      <c r="A827">
        <v>826</v>
      </c>
      <c r="B827" t="s">
        <v>1811</v>
      </c>
      <c r="C827" t="s">
        <v>1812</v>
      </c>
      <c r="D827" t="s">
        <v>48</v>
      </c>
      <c r="E827" t="s">
        <v>1813</v>
      </c>
      <c r="F827" t="s">
        <v>884</v>
      </c>
      <c r="G827" t="s">
        <v>1814</v>
      </c>
      <c r="H827" t="s">
        <v>8</v>
      </c>
      <c r="I827" t="s">
        <v>367</v>
      </c>
      <c r="J827" t="s">
        <v>535</v>
      </c>
      <c r="K827" t="s">
        <v>358</v>
      </c>
      <c r="L827" t="s">
        <v>155</v>
      </c>
      <c r="M827">
        <v>1</v>
      </c>
      <c r="N827" t="s">
        <v>875</v>
      </c>
      <c r="O827" t="str">
        <f>IF($B827="","",IFERROR(IF(ISNUMBER(MATCH($K827,'Brand Family Territory (Enc)'!$A$2:$A$296,0)),$K827,""),""))</f>
        <v/>
      </c>
      <c r="P827" t="str">
        <f>IF($B827="","",IFERROR(INDEX('Brand Crosswalk'!$F$2:$F$200,MATCH($K827,'Brand Crosswalk'!$A$2:$A$200,0)),"Not in Crosswalk"))</f>
        <v>Mapped</v>
      </c>
      <c r="Q827" t="str">
        <f>IF($B827="","",IFERROR(INDEX('Brand Crosswalk'!$C$2:$C$200,MATCH($K827,'Brand Crosswalk'!$A$2:$A$200,0)),""))</f>
        <v>Samuel Adams</v>
      </c>
      <c r="R827" t="str">
        <f>IF($B827="","",IF(O827&lt;&gt;"",O827,IF(P827="Mapped",Q827,IF(P827="No Encompass Match","No Encompass Match",IFERROR(VLOOKUP(IF($K827="",$J827,$K827),'Brands (Enc)'!$C$2:$D$2699,2,FALSE),"Not Mapped")))))</f>
        <v>Samuel Adams</v>
      </c>
      <c r="S827" t="str">
        <f>IF($B827="","",IFERROR(VLOOKUP(VALUE($B827),'Customers Table (Enc)'!$A:$I,9,FALSE),"Not Found"))</f>
        <v>Bergen</v>
      </c>
      <c r="T827" t="str">
        <f t="shared" si="48"/>
        <v>BERGEN</v>
      </c>
      <c r="U827" t="str">
        <f t="shared" si="49"/>
        <v>Samuel Adams|BERGEN</v>
      </c>
      <c r="V827" t="str">
        <f>IF($B827="","",IF(R827="No Encompass Match","THEM",IF(R827="Not Mapped","Unable to Determine",IF(T827="SALES","Unable to Determine",IFERROR(INDEX('Master - US vs THEM'!$F:$F,MATCH(U827,'Master - US vs THEM'!$G:$G,0)),"No Territory Data")))))</f>
        <v>US</v>
      </c>
      <c r="W827" t="str">
        <f t="shared" si="50"/>
        <v>OK</v>
      </c>
      <c r="X827" t="str">
        <f t="shared" si="51"/>
        <v>US</v>
      </c>
    </row>
    <row r="828" spans="1:24" x14ac:dyDescent="0.2">
      <c r="A828">
        <v>827</v>
      </c>
      <c r="B828" t="s">
        <v>1811</v>
      </c>
      <c r="C828" t="s">
        <v>1812</v>
      </c>
      <c r="D828" t="s">
        <v>48</v>
      </c>
      <c r="E828" t="s">
        <v>1813</v>
      </c>
      <c r="F828" t="s">
        <v>884</v>
      </c>
      <c r="G828" t="s">
        <v>1814</v>
      </c>
      <c r="H828" t="s">
        <v>8</v>
      </c>
      <c r="I828" t="s">
        <v>367</v>
      </c>
      <c r="J828" t="s">
        <v>165</v>
      </c>
      <c r="K828" t="s">
        <v>166</v>
      </c>
      <c r="L828" t="s">
        <v>141</v>
      </c>
      <c r="M828">
        <v>1</v>
      </c>
      <c r="N828" t="s">
        <v>875</v>
      </c>
      <c r="O828" t="str">
        <f>IF($B828="","",IFERROR(IF(ISNUMBER(MATCH($K828,'Brand Family Territory (Enc)'!$A$2:$A$296,0)),$K828,""),""))</f>
        <v>BLUE MOON</v>
      </c>
      <c r="P828" t="str">
        <f>IF($B828="","",IFERROR(INDEX('Brand Crosswalk'!$F$2:$F$200,MATCH($K828,'Brand Crosswalk'!$A$2:$A$200,0)),"Not in Crosswalk"))</f>
        <v>Not in Crosswalk</v>
      </c>
      <c r="Q828" t="str">
        <f>IF($B828="","",IFERROR(INDEX('Brand Crosswalk'!$C$2:$C$200,MATCH($K828,'Brand Crosswalk'!$A$2:$A$200,0)),""))</f>
        <v/>
      </c>
      <c r="R828" t="str">
        <f>IF($B828="","",IF(O828&lt;&gt;"",O828,IF(P828="Mapped",Q828,IF(P828="No Encompass Match","No Encompass Match",IFERROR(VLOOKUP(IF($K828="",$J828,$K828),'Brands (Enc)'!$C$2:$D$2699,2,FALSE),"Not Mapped")))))</f>
        <v>BLUE MOON</v>
      </c>
      <c r="S828" t="str">
        <f>IF($B828="","",IFERROR(VLOOKUP(VALUE($B828),'Customers Table (Enc)'!$A:$I,9,FALSE),"Not Found"))</f>
        <v>Bergen</v>
      </c>
      <c r="T828" t="str">
        <f t="shared" si="48"/>
        <v>BERGEN</v>
      </c>
      <c r="U828" t="str">
        <f t="shared" si="49"/>
        <v>BLUE MOON|BERGEN</v>
      </c>
      <c r="V828" t="str">
        <f>IF($B828="","",IF(R828="No Encompass Match","THEM",IF(R828="Not Mapped","Unable to Determine",IF(T828="SALES","Unable to Determine",IFERROR(INDEX('Master - US vs THEM'!$F:$F,MATCH(U828,'Master - US vs THEM'!$G:$G,0)),"No Territory Data")))))</f>
        <v>US</v>
      </c>
      <c r="W828" t="str">
        <f t="shared" si="50"/>
        <v>OK</v>
      </c>
      <c r="X828" t="str">
        <f t="shared" si="51"/>
        <v>US</v>
      </c>
    </row>
    <row r="829" spans="1:24" x14ac:dyDescent="0.2">
      <c r="A829">
        <v>828</v>
      </c>
      <c r="B829" t="s">
        <v>1811</v>
      </c>
      <c r="C829" t="s">
        <v>1812</v>
      </c>
      <c r="D829" t="s">
        <v>48</v>
      </c>
      <c r="E829" t="s">
        <v>1813</v>
      </c>
      <c r="F829" t="s">
        <v>884</v>
      </c>
      <c r="G829" t="s">
        <v>1814</v>
      </c>
      <c r="H829" t="s">
        <v>8</v>
      </c>
      <c r="I829" t="s">
        <v>367</v>
      </c>
      <c r="J829" t="s">
        <v>181</v>
      </c>
      <c r="K829" t="s">
        <v>182</v>
      </c>
      <c r="L829" t="s">
        <v>24</v>
      </c>
      <c r="M829">
        <v>1</v>
      </c>
      <c r="N829" t="s">
        <v>875</v>
      </c>
      <c r="O829" t="str">
        <f>IF($B829="","",IFERROR(IF(ISNUMBER(MATCH($K829,'Brand Family Territory (Enc)'!$A$2:$A$296,0)),$K829,""),""))</f>
        <v/>
      </c>
      <c r="P829" t="str">
        <f>IF($B829="","",IFERROR(INDEX('Brand Crosswalk'!$F$2:$F$200,MATCH($K829,'Brand Crosswalk'!$A$2:$A$200,0)),"Not in Crosswalk"))</f>
        <v>Mapped</v>
      </c>
      <c r="Q829" t="str">
        <f>IF($B829="","",IFERROR(INDEX('Brand Crosswalk'!$C$2:$C$200,MATCH($K829,'Brand Crosswalk'!$A$2:$A$200,0)),""))</f>
        <v>Modelo Especial</v>
      </c>
      <c r="R829" t="str">
        <f>IF($B829="","",IF(O829&lt;&gt;"",O829,IF(P829="Mapped",Q829,IF(P829="No Encompass Match","No Encompass Match",IFERROR(VLOOKUP(IF($K829="",$J829,$K829),'Brands (Enc)'!$C$2:$D$2699,2,FALSE),"Not Mapped")))))</f>
        <v>Modelo Especial</v>
      </c>
      <c r="S829" t="str">
        <f>IF($B829="","",IFERROR(VLOOKUP(VALUE($B829),'Customers Table (Enc)'!$A:$I,9,FALSE),"Not Found"))</f>
        <v>Bergen</v>
      </c>
      <c r="T829" t="str">
        <f t="shared" si="48"/>
        <v>BERGEN</v>
      </c>
      <c r="U829" t="str">
        <f t="shared" si="49"/>
        <v>Modelo Especial|BERGEN</v>
      </c>
      <c r="V829" t="str">
        <f>IF($B829="","",IF(R829="No Encompass Match","THEM",IF(R829="Not Mapped","Unable to Determine",IF(T829="SALES","Unable to Determine",IFERROR(INDEX('Master - US vs THEM'!$F:$F,MATCH(U829,'Master - US vs THEM'!$G:$G,0)),"No Territory Data")))))</f>
        <v>US</v>
      </c>
      <c r="W829" t="str">
        <f t="shared" si="50"/>
        <v>OK</v>
      </c>
      <c r="X829" t="str">
        <f t="shared" si="51"/>
        <v>US</v>
      </c>
    </row>
    <row r="830" spans="1:24" x14ac:dyDescent="0.2">
      <c r="A830">
        <v>829</v>
      </c>
      <c r="B830" t="s">
        <v>1811</v>
      </c>
      <c r="C830" t="s">
        <v>1812</v>
      </c>
      <c r="D830" t="s">
        <v>48</v>
      </c>
      <c r="E830" t="s">
        <v>1813</v>
      </c>
      <c r="F830" t="s">
        <v>884</v>
      </c>
      <c r="G830" t="s">
        <v>1814</v>
      </c>
      <c r="H830" t="s">
        <v>8</v>
      </c>
      <c r="I830" t="s">
        <v>367</v>
      </c>
      <c r="J830" t="s">
        <v>44</v>
      </c>
      <c r="K830" t="s">
        <v>44</v>
      </c>
      <c r="L830" t="s">
        <v>45</v>
      </c>
      <c r="M830">
        <v>1</v>
      </c>
      <c r="N830" t="s">
        <v>875</v>
      </c>
      <c r="O830" t="str">
        <f>IF($B830="","",IFERROR(IF(ISNUMBER(MATCH($K830,'Brand Family Territory (Enc)'!$A$2:$A$296,0)),$K830,""),""))</f>
        <v/>
      </c>
      <c r="P830" t="str">
        <f>IF($B830="","",IFERROR(INDEX('Brand Crosswalk'!$F$2:$F$200,MATCH($K830,'Brand Crosswalk'!$A$2:$A$200,0)),"Not in Crosswalk"))</f>
        <v>Mapped</v>
      </c>
      <c r="Q830" t="str">
        <f>IF($B830="","",IFERROR(INDEX('Brand Crosswalk'!$C$2:$C$200,MATCH($K830,'Brand Crosswalk'!$A$2:$A$200,0)),""))</f>
        <v>Dg Yuengling Inc</v>
      </c>
      <c r="R830" t="str">
        <f>IF($B830="","",IF(O830&lt;&gt;"",O830,IF(P830="Mapped",Q830,IF(P830="No Encompass Match","No Encompass Match",IFERROR(VLOOKUP(IF($K830="",$J830,$K830),'Brands (Enc)'!$C$2:$D$2699,2,FALSE),"Not Mapped")))))</f>
        <v>Dg Yuengling Inc</v>
      </c>
      <c r="S830" t="str">
        <f>IF($B830="","",IFERROR(VLOOKUP(VALUE($B830),'Customers Table (Enc)'!$A:$I,9,FALSE),"Not Found"))</f>
        <v>Bergen</v>
      </c>
      <c r="T830" t="str">
        <f t="shared" si="48"/>
        <v>BERGEN</v>
      </c>
      <c r="U830" t="str">
        <f t="shared" si="49"/>
        <v>Dg Yuengling Inc|BERGEN</v>
      </c>
      <c r="V830" t="str">
        <f>IF($B830="","",IF(R830="No Encompass Match","THEM",IF(R830="Not Mapped","Unable to Determine",IF(T830="SALES","Unable to Determine",IFERROR(INDEX('Master - US vs THEM'!$F:$F,MATCH(U830,'Master - US vs THEM'!$G:$G,0)),"No Territory Data")))))</f>
        <v>US</v>
      </c>
      <c r="W830" t="str">
        <f t="shared" si="50"/>
        <v>OK</v>
      </c>
      <c r="X830" t="str">
        <f t="shared" si="51"/>
        <v>US</v>
      </c>
    </row>
    <row r="831" spans="1:24" x14ac:dyDescent="0.2">
      <c r="A831">
        <v>830</v>
      </c>
      <c r="B831" t="s">
        <v>1811</v>
      </c>
      <c r="C831" t="s">
        <v>1812</v>
      </c>
      <c r="D831" t="s">
        <v>48</v>
      </c>
      <c r="E831" t="s">
        <v>1813</v>
      </c>
      <c r="F831" t="s">
        <v>884</v>
      </c>
      <c r="G831" t="s">
        <v>1814</v>
      </c>
      <c r="H831" t="s">
        <v>8</v>
      </c>
      <c r="I831" t="s">
        <v>367</v>
      </c>
      <c r="J831" t="s">
        <v>142</v>
      </c>
      <c r="K831" t="s">
        <v>143</v>
      </c>
      <c r="L831" t="s">
        <v>141</v>
      </c>
      <c r="M831">
        <v>1</v>
      </c>
      <c r="N831" t="s">
        <v>875</v>
      </c>
      <c r="O831" t="str">
        <f>IF($B831="","",IFERROR(IF(ISNUMBER(MATCH($K831,'Brand Family Territory (Enc)'!$A$2:$A$296,0)),$K831,""),""))</f>
        <v/>
      </c>
      <c r="P831" t="str">
        <f>IF($B831="","",IFERROR(INDEX('Brand Crosswalk'!$F$2:$F$200,MATCH($K831,'Brand Crosswalk'!$A$2:$A$200,0)),"Not in Crosswalk"))</f>
        <v>Mapped</v>
      </c>
      <c r="Q831" t="str">
        <f>IF($B831="","",IFERROR(INDEX('Brand Crosswalk'!$C$2:$C$200,MATCH($K831,'Brand Crosswalk'!$A$2:$A$200,0)),""))</f>
        <v>Lite</v>
      </c>
      <c r="R831" t="str">
        <f>IF($B831="","",IF(O831&lt;&gt;"",O831,IF(P831="Mapped",Q831,IF(P831="No Encompass Match","No Encompass Match",IFERROR(VLOOKUP(IF($K831="",$J831,$K831),'Brands (Enc)'!$C$2:$D$2699,2,FALSE),"Not Mapped")))))</f>
        <v>Lite</v>
      </c>
      <c r="S831" t="str">
        <f>IF($B831="","",IFERROR(VLOOKUP(VALUE($B831),'Customers Table (Enc)'!$A:$I,9,FALSE),"Not Found"))</f>
        <v>Bergen</v>
      </c>
      <c r="T831" t="str">
        <f t="shared" si="48"/>
        <v>BERGEN</v>
      </c>
      <c r="U831" t="str">
        <f t="shared" si="49"/>
        <v>Lite|BERGEN</v>
      </c>
      <c r="V831" t="str">
        <f>IF($B831="","",IF(R831="No Encompass Match","THEM",IF(R831="Not Mapped","Unable to Determine",IF(T831="SALES","Unable to Determine",IFERROR(INDEX('Master - US vs THEM'!$F:$F,MATCH(U831,'Master - US vs THEM'!$G:$G,0)),"No Territory Data")))))</f>
        <v>US</v>
      </c>
      <c r="W831" t="str">
        <f t="shared" si="50"/>
        <v>OK</v>
      </c>
      <c r="X831" t="str">
        <f t="shared" si="51"/>
        <v>US</v>
      </c>
    </row>
    <row r="832" spans="1:24" x14ac:dyDescent="0.2">
      <c r="A832">
        <v>831</v>
      </c>
      <c r="B832" t="s">
        <v>1811</v>
      </c>
      <c r="C832" t="s">
        <v>1812</v>
      </c>
      <c r="D832" t="s">
        <v>48</v>
      </c>
      <c r="E832" t="s">
        <v>1813</v>
      </c>
      <c r="F832" t="s">
        <v>884</v>
      </c>
      <c r="G832" t="s">
        <v>1814</v>
      </c>
      <c r="H832" t="s">
        <v>8</v>
      </c>
      <c r="I832" t="s">
        <v>367</v>
      </c>
      <c r="J832" t="s">
        <v>873</v>
      </c>
      <c r="K832" t="s">
        <v>874</v>
      </c>
      <c r="L832" t="s">
        <v>141</v>
      </c>
      <c r="M832">
        <v>1</v>
      </c>
      <c r="N832" t="s">
        <v>875</v>
      </c>
      <c r="O832" t="str">
        <f>IF($B832="","",IFERROR(IF(ISNUMBER(MATCH($K832,'Brand Family Territory (Enc)'!$A$2:$A$296,0)),$K832,""),""))</f>
        <v>COORS</v>
      </c>
      <c r="P832" t="str">
        <f>IF($B832="","",IFERROR(INDEX('Brand Crosswalk'!$F$2:$F$200,MATCH($K832,'Brand Crosswalk'!$A$2:$A$200,0)),"Not in Crosswalk"))</f>
        <v>Not in Crosswalk</v>
      </c>
      <c r="Q832" t="str">
        <f>IF($B832="","",IFERROR(INDEX('Brand Crosswalk'!$C$2:$C$200,MATCH($K832,'Brand Crosswalk'!$A$2:$A$200,0)),""))</f>
        <v/>
      </c>
      <c r="R832" t="str">
        <f>IF($B832="","",IF(O832&lt;&gt;"",O832,IF(P832="Mapped",Q832,IF(P832="No Encompass Match","No Encompass Match",IFERROR(VLOOKUP(IF($K832="",$J832,$K832),'Brands (Enc)'!$C$2:$D$2699,2,FALSE),"Not Mapped")))))</f>
        <v>COORS</v>
      </c>
      <c r="S832" t="str">
        <f>IF($B832="","",IFERROR(VLOOKUP(VALUE($B832),'Customers Table (Enc)'!$A:$I,9,FALSE),"Not Found"))</f>
        <v>Bergen</v>
      </c>
      <c r="T832" t="str">
        <f t="shared" si="48"/>
        <v>BERGEN</v>
      </c>
      <c r="U832" t="str">
        <f t="shared" si="49"/>
        <v>COORS|BERGEN</v>
      </c>
      <c r="V832" t="str">
        <f>IF($B832="","",IF(R832="No Encompass Match","THEM",IF(R832="Not Mapped","Unable to Determine",IF(T832="SALES","Unable to Determine",IFERROR(INDEX('Master - US vs THEM'!$F:$F,MATCH(U832,'Master - US vs THEM'!$G:$G,0)),"No Territory Data")))))</f>
        <v>US</v>
      </c>
      <c r="W832" t="str">
        <f t="shared" si="50"/>
        <v>OK</v>
      </c>
      <c r="X832" t="str">
        <f t="shared" si="51"/>
        <v>US</v>
      </c>
    </row>
    <row r="833" spans="1:24" x14ac:dyDescent="0.2">
      <c r="A833">
        <v>832</v>
      </c>
      <c r="B833" t="s">
        <v>1811</v>
      </c>
      <c r="C833" t="s">
        <v>1812</v>
      </c>
      <c r="D833" t="s">
        <v>48</v>
      </c>
      <c r="E833" t="s">
        <v>1813</v>
      </c>
      <c r="F833" t="s">
        <v>884</v>
      </c>
      <c r="G833" t="s">
        <v>1814</v>
      </c>
      <c r="H833" t="s">
        <v>8</v>
      </c>
      <c r="I833" t="s">
        <v>367</v>
      </c>
      <c r="J833" t="s">
        <v>213</v>
      </c>
      <c r="K833" t="s">
        <v>214</v>
      </c>
      <c r="L833" t="s">
        <v>215</v>
      </c>
      <c r="M833">
        <v>1</v>
      </c>
      <c r="N833" t="s">
        <v>875</v>
      </c>
      <c r="O833" t="str">
        <f>IF($B833="","",IFERROR(IF(ISNUMBER(MATCH($K833,'Brand Family Territory (Enc)'!$A$2:$A$296,0)),$K833,""),""))</f>
        <v/>
      </c>
      <c r="P833" t="str">
        <f>IF($B833="","",IFERROR(INDEX('Brand Crosswalk'!$F$2:$F$200,MATCH($K833,'Brand Crosswalk'!$A$2:$A$200,0)),"Not in Crosswalk"))</f>
        <v>Mapped</v>
      </c>
      <c r="Q833" t="str">
        <f>IF($B833="","",IFERROR(INDEX('Brand Crosswalk'!$C$2:$C$200,MATCH($K833,'Brand Crosswalk'!$A$2:$A$200,0)),""))</f>
        <v>New Belgium Brewing Company</v>
      </c>
      <c r="R833" t="str">
        <f>IF($B833="","",IF(O833&lt;&gt;"",O833,IF(P833="Mapped",Q833,IF(P833="No Encompass Match","No Encompass Match",IFERROR(VLOOKUP(IF($K833="",$J833,$K833),'Brands (Enc)'!$C$2:$D$2699,2,FALSE),"Not Mapped")))))</f>
        <v>New Belgium Brewing Company</v>
      </c>
      <c r="S833" t="str">
        <f>IF($B833="","",IFERROR(VLOOKUP(VALUE($B833),'Customers Table (Enc)'!$A:$I,9,FALSE),"Not Found"))</f>
        <v>Bergen</v>
      </c>
      <c r="T833" t="str">
        <f t="shared" si="48"/>
        <v>BERGEN</v>
      </c>
      <c r="U833" t="str">
        <f t="shared" si="49"/>
        <v>New Belgium Brewing Company|BERGEN</v>
      </c>
      <c r="V833" t="str">
        <f>IF($B833="","",IF(R833="No Encompass Match","THEM",IF(R833="Not Mapped","Unable to Determine",IF(T833="SALES","Unable to Determine",IFERROR(INDEX('Master - US vs THEM'!$F:$F,MATCH(U833,'Master - US vs THEM'!$G:$G,0)),"No Territory Data")))))</f>
        <v>US</v>
      </c>
      <c r="W833" t="str">
        <f t="shared" si="50"/>
        <v>OK</v>
      </c>
      <c r="X833" t="str">
        <f t="shared" si="51"/>
        <v>US</v>
      </c>
    </row>
    <row r="834" spans="1:24" x14ac:dyDescent="0.2">
      <c r="A834">
        <v>833</v>
      </c>
      <c r="B834" t="s">
        <v>1807</v>
      </c>
      <c r="C834" t="s">
        <v>1808</v>
      </c>
      <c r="D834" t="s">
        <v>67</v>
      </c>
      <c r="E834" t="s">
        <v>1809</v>
      </c>
      <c r="F834" t="s">
        <v>1796</v>
      </c>
      <c r="G834" t="s">
        <v>1810</v>
      </c>
      <c r="H834" t="s">
        <v>8</v>
      </c>
      <c r="I834" t="s">
        <v>713</v>
      </c>
      <c r="J834" t="s">
        <v>142</v>
      </c>
      <c r="K834" t="s">
        <v>143</v>
      </c>
      <c r="L834" t="s">
        <v>141</v>
      </c>
      <c r="M834">
        <v>1</v>
      </c>
      <c r="N834" t="s">
        <v>875</v>
      </c>
      <c r="O834" t="str">
        <f>IF($B834="","",IFERROR(IF(ISNUMBER(MATCH($K834,'Brand Family Territory (Enc)'!$A$2:$A$296,0)),$K834,""),""))</f>
        <v/>
      </c>
      <c r="P834" t="str">
        <f>IF($B834="","",IFERROR(INDEX('Brand Crosswalk'!$F$2:$F$200,MATCH($K834,'Brand Crosswalk'!$A$2:$A$200,0)),"Not in Crosswalk"))</f>
        <v>Mapped</v>
      </c>
      <c r="Q834" t="str">
        <f>IF($B834="","",IFERROR(INDEX('Brand Crosswalk'!$C$2:$C$200,MATCH($K834,'Brand Crosswalk'!$A$2:$A$200,0)),""))</f>
        <v>Lite</v>
      </c>
      <c r="R834" t="str">
        <f>IF($B834="","",IF(O834&lt;&gt;"",O834,IF(P834="Mapped",Q834,IF(P834="No Encompass Match","No Encompass Match",IFERROR(VLOOKUP(IF($K834="",$J834,$K834),'Brands (Enc)'!$C$2:$D$2699,2,FALSE),"Not Mapped")))))</f>
        <v>Lite</v>
      </c>
      <c r="S834" t="str">
        <f>IF($B834="","",IFERROR(VLOOKUP(VALUE($B834),'Customers Table (Enc)'!$A:$I,9,FALSE),"Not Found"))</f>
        <v>Morris</v>
      </c>
      <c r="T834" t="str">
        <f t="shared" si="48"/>
        <v>MORRIS 1</v>
      </c>
      <c r="U834" t="str">
        <f t="shared" si="49"/>
        <v>Lite|MORRIS 1</v>
      </c>
      <c r="V834" t="str">
        <f>IF($B834="","",IF(R834="No Encompass Match","THEM",IF(R834="Not Mapped","Unable to Determine",IF(T834="SALES","Unable to Determine",IFERROR(INDEX('Master - US vs THEM'!$F:$F,MATCH(U834,'Master - US vs THEM'!$G:$G,0)),"No Territory Data")))))</f>
        <v>US</v>
      </c>
      <c r="W834" t="str">
        <f t="shared" si="50"/>
        <v>OK</v>
      </c>
      <c r="X834" t="str">
        <f t="shared" si="51"/>
        <v>US</v>
      </c>
    </row>
    <row r="835" spans="1:24" x14ac:dyDescent="0.2">
      <c r="A835">
        <v>834</v>
      </c>
      <c r="B835" t="s">
        <v>1807</v>
      </c>
      <c r="C835" t="s">
        <v>1808</v>
      </c>
      <c r="D835" t="s">
        <v>67</v>
      </c>
      <c r="E835" t="s">
        <v>1809</v>
      </c>
      <c r="F835" t="s">
        <v>1796</v>
      </c>
      <c r="G835" t="s">
        <v>1810</v>
      </c>
      <c r="H835" t="s">
        <v>8</v>
      </c>
      <c r="I835" t="s">
        <v>713</v>
      </c>
      <c r="J835" t="s">
        <v>140</v>
      </c>
      <c r="K835" t="s">
        <v>140</v>
      </c>
      <c r="L835" t="s">
        <v>141</v>
      </c>
      <c r="M835">
        <v>1</v>
      </c>
      <c r="N835" t="s">
        <v>875</v>
      </c>
      <c r="O835" t="str">
        <f>IF($B835="","",IFERROR(IF(ISNUMBER(MATCH($K835,'Brand Family Territory (Enc)'!$A$2:$A$296,0)),$K835,""),""))</f>
        <v/>
      </c>
      <c r="P835" t="str">
        <f>IF($B835="","",IFERROR(INDEX('Brand Crosswalk'!$F$2:$F$200,MATCH($K835,'Brand Crosswalk'!$A$2:$A$200,0)),"Not in Crosswalk"))</f>
        <v>Mapped</v>
      </c>
      <c r="Q835" t="str">
        <f>IF($B835="","",IFERROR(INDEX('Brand Crosswalk'!$C$2:$C$200,MATCH($K835,'Brand Crosswalk'!$A$2:$A$200,0)),""))</f>
        <v>Peroni</v>
      </c>
      <c r="R835" t="str">
        <f>IF($B835="","",IF(O835&lt;&gt;"",O835,IF(P835="Mapped",Q835,IF(P835="No Encompass Match","No Encompass Match",IFERROR(VLOOKUP(IF($K835="",$J835,$K835),'Brands (Enc)'!$C$2:$D$2699,2,FALSE),"Not Mapped")))))</f>
        <v>Peroni</v>
      </c>
      <c r="S835" t="str">
        <f>IF($B835="","",IFERROR(VLOOKUP(VALUE($B835),'Customers Table (Enc)'!$A:$I,9,FALSE),"Not Found"))</f>
        <v>Morris</v>
      </c>
      <c r="T835" t="str">
        <f t="shared" ref="T835:T898" si="52">IF($B835="","",IF($D835&lt;&gt;"SALES",$D835,IF(OR(S835="Default",S835="Not Found",S835="Morris"),"SALES",UPPER(S835))))</f>
        <v>MORRIS 1</v>
      </c>
      <c r="U835" t="str">
        <f t="shared" ref="U835:U898" si="53">IF($B835="","",R835&amp;"|"&amp;T835)</f>
        <v>Peroni|MORRIS 1</v>
      </c>
      <c r="V835" t="str">
        <f>IF($B835="","",IF(R835="No Encompass Match","THEM",IF(R835="Not Mapped","Unable to Determine",IF(T835="SALES","Unable to Determine",IFERROR(INDEX('Master - US vs THEM'!$F:$F,MATCH(U835,'Master - US vs THEM'!$G:$G,0)),"No Territory Data")))))</f>
        <v>US</v>
      </c>
      <c r="W835" t="str">
        <f t="shared" ref="W835:W898" si="54">IF($B835="","",IF(OR(V835="Unable to Determine",V835="No Territory Data",V835="Ambiguous (Source Truncated)"),"Review",IF(V835&lt;&gt;$N835,"MISMATCH","OK")))</f>
        <v>OK</v>
      </c>
      <c r="X835" t="str">
        <f t="shared" ref="X835:X898" si="55">IF($B835="","",IF(OR(V835="US",V835="THEM"),V835,$N835))</f>
        <v>US</v>
      </c>
    </row>
    <row r="836" spans="1:24" x14ac:dyDescent="0.2">
      <c r="A836">
        <v>835</v>
      </c>
      <c r="B836" t="s">
        <v>662</v>
      </c>
      <c r="C836" t="s">
        <v>663</v>
      </c>
      <c r="D836" t="s">
        <v>27</v>
      </c>
      <c r="E836" t="s">
        <v>664</v>
      </c>
      <c r="F836" t="s">
        <v>112</v>
      </c>
      <c r="G836" t="s">
        <v>665</v>
      </c>
      <c r="H836" t="s">
        <v>8</v>
      </c>
      <c r="I836" t="s">
        <v>71</v>
      </c>
      <c r="J836" t="s">
        <v>142</v>
      </c>
      <c r="K836" t="s">
        <v>143</v>
      </c>
      <c r="L836" t="s">
        <v>141</v>
      </c>
      <c r="M836">
        <v>1</v>
      </c>
      <c r="N836" t="s">
        <v>875</v>
      </c>
      <c r="O836" t="str">
        <f>IF($B836="","",IFERROR(IF(ISNUMBER(MATCH($K836,'Brand Family Territory (Enc)'!$A$2:$A$296,0)),$K836,""),""))</f>
        <v/>
      </c>
      <c r="P836" t="str">
        <f>IF($B836="","",IFERROR(INDEX('Brand Crosswalk'!$F$2:$F$200,MATCH($K836,'Brand Crosswalk'!$A$2:$A$200,0)),"Not in Crosswalk"))</f>
        <v>Mapped</v>
      </c>
      <c r="Q836" t="str">
        <f>IF($B836="","",IFERROR(INDEX('Brand Crosswalk'!$C$2:$C$200,MATCH($K836,'Brand Crosswalk'!$A$2:$A$200,0)),""))</f>
        <v>Lite</v>
      </c>
      <c r="R836" t="str">
        <f>IF($B836="","",IF(O836&lt;&gt;"",O836,IF(P836="Mapped",Q836,IF(P836="No Encompass Match","No Encompass Match",IFERROR(VLOOKUP(IF($K836="",$J836,$K836),'Brands (Enc)'!$C$2:$D$2699,2,FALSE),"Not Mapped")))))</f>
        <v>Lite</v>
      </c>
      <c r="S836" t="str">
        <f>IF($B836="","",IFERROR(VLOOKUP(VALUE($B836),'Customers Table (Enc)'!$A:$I,9,FALSE),"Not Found"))</f>
        <v>Sussex</v>
      </c>
      <c r="T836" t="str">
        <f t="shared" si="52"/>
        <v>SUSSEX</v>
      </c>
      <c r="U836" t="str">
        <f t="shared" si="53"/>
        <v>Lite|SUSSEX</v>
      </c>
      <c r="V836" t="str">
        <f>IF($B836="","",IF(R836="No Encompass Match","THEM",IF(R836="Not Mapped","Unable to Determine",IF(T836="SALES","Unable to Determine",IFERROR(INDEX('Master - US vs THEM'!$F:$F,MATCH(U836,'Master - US vs THEM'!$G:$G,0)),"No Territory Data")))))</f>
        <v>US</v>
      </c>
      <c r="W836" t="str">
        <f t="shared" si="54"/>
        <v>OK</v>
      </c>
      <c r="X836" t="str">
        <f t="shared" si="55"/>
        <v>US</v>
      </c>
    </row>
    <row r="837" spans="1:24" x14ac:dyDescent="0.2">
      <c r="A837">
        <v>836</v>
      </c>
      <c r="B837" t="s">
        <v>662</v>
      </c>
      <c r="C837" t="s">
        <v>663</v>
      </c>
      <c r="D837" t="s">
        <v>27</v>
      </c>
      <c r="E837" t="s">
        <v>664</v>
      </c>
      <c r="F837" t="s">
        <v>112</v>
      </c>
      <c r="G837" t="s">
        <v>665</v>
      </c>
      <c r="H837" t="s">
        <v>8</v>
      </c>
      <c r="I837" t="s">
        <v>71</v>
      </c>
      <c r="J837" t="s">
        <v>44</v>
      </c>
      <c r="K837" t="s">
        <v>44</v>
      </c>
      <c r="L837" t="s">
        <v>45</v>
      </c>
      <c r="M837">
        <v>1</v>
      </c>
      <c r="N837" t="s">
        <v>875</v>
      </c>
      <c r="O837" t="str">
        <f>IF($B837="","",IFERROR(IF(ISNUMBER(MATCH($K837,'Brand Family Territory (Enc)'!$A$2:$A$296,0)),$K837,""),""))</f>
        <v/>
      </c>
      <c r="P837" t="str">
        <f>IF($B837="","",IFERROR(INDEX('Brand Crosswalk'!$F$2:$F$200,MATCH($K837,'Brand Crosswalk'!$A$2:$A$200,0)),"Not in Crosswalk"))</f>
        <v>Mapped</v>
      </c>
      <c r="Q837" t="str">
        <f>IF($B837="","",IFERROR(INDEX('Brand Crosswalk'!$C$2:$C$200,MATCH($K837,'Brand Crosswalk'!$A$2:$A$200,0)),""))</f>
        <v>Dg Yuengling Inc</v>
      </c>
      <c r="R837" t="str">
        <f>IF($B837="","",IF(O837&lt;&gt;"",O837,IF(P837="Mapped",Q837,IF(P837="No Encompass Match","No Encompass Match",IFERROR(VLOOKUP(IF($K837="",$J837,$K837),'Brands (Enc)'!$C$2:$D$2699,2,FALSE),"Not Mapped")))))</f>
        <v>Dg Yuengling Inc</v>
      </c>
      <c r="S837" t="str">
        <f>IF($B837="","",IFERROR(VLOOKUP(VALUE($B837),'Customers Table (Enc)'!$A:$I,9,FALSE),"Not Found"))</f>
        <v>Sussex</v>
      </c>
      <c r="T837" t="str">
        <f t="shared" si="52"/>
        <v>SUSSEX</v>
      </c>
      <c r="U837" t="str">
        <f t="shared" si="53"/>
        <v>Dg Yuengling Inc|SUSSEX</v>
      </c>
      <c r="V837" t="str">
        <f>IF($B837="","",IF(R837="No Encompass Match","THEM",IF(R837="Not Mapped","Unable to Determine",IF(T837="SALES","Unable to Determine",IFERROR(INDEX('Master - US vs THEM'!$F:$F,MATCH(U837,'Master - US vs THEM'!$G:$G,0)),"No Territory Data")))))</f>
        <v>US</v>
      </c>
      <c r="W837" t="str">
        <f t="shared" si="54"/>
        <v>OK</v>
      </c>
      <c r="X837" t="str">
        <f t="shared" si="55"/>
        <v>US</v>
      </c>
    </row>
    <row r="838" spans="1:24" x14ac:dyDescent="0.2">
      <c r="A838">
        <v>837</v>
      </c>
      <c r="B838" t="s">
        <v>662</v>
      </c>
      <c r="C838" t="s">
        <v>663</v>
      </c>
      <c r="D838" t="s">
        <v>27</v>
      </c>
      <c r="E838" t="s">
        <v>664</v>
      </c>
      <c r="F838" t="s">
        <v>112</v>
      </c>
      <c r="G838" t="s">
        <v>665</v>
      </c>
      <c r="H838" t="s">
        <v>8</v>
      </c>
      <c r="I838" t="s">
        <v>71</v>
      </c>
      <c r="J838" t="s">
        <v>165</v>
      </c>
      <c r="K838" t="s">
        <v>166</v>
      </c>
      <c r="L838" t="s">
        <v>141</v>
      </c>
      <c r="M838">
        <v>1</v>
      </c>
      <c r="N838" t="s">
        <v>875</v>
      </c>
      <c r="O838" t="str">
        <f>IF($B838="","",IFERROR(IF(ISNUMBER(MATCH($K838,'Brand Family Territory (Enc)'!$A$2:$A$296,0)),$K838,""),""))</f>
        <v>BLUE MOON</v>
      </c>
      <c r="P838" t="str">
        <f>IF($B838="","",IFERROR(INDEX('Brand Crosswalk'!$F$2:$F$200,MATCH($K838,'Brand Crosswalk'!$A$2:$A$200,0)),"Not in Crosswalk"))</f>
        <v>Not in Crosswalk</v>
      </c>
      <c r="Q838" t="str">
        <f>IF($B838="","",IFERROR(INDEX('Brand Crosswalk'!$C$2:$C$200,MATCH($K838,'Brand Crosswalk'!$A$2:$A$200,0)),""))</f>
        <v/>
      </c>
      <c r="R838" t="str">
        <f>IF($B838="","",IF(O838&lt;&gt;"",O838,IF(P838="Mapped",Q838,IF(P838="No Encompass Match","No Encompass Match",IFERROR(VLOOKUP(IF($K838="",$J838,$K838),'Brands (Enc)'!$C$2:$D$2699,2,FALSE),"Not Mapped")))))</f>
        <v>BLUE MOON</v>
      </c>
      <c r="S838" t="str">
        <f>IF($B838="","",IFERROR(VLOOKUP(VALUE($B838),'Customers Table (Enc)'!$A:$I,9,FALSE),"Not Found"))</f>
        <v>Sussex</v>
      </c>
      <c r="T838" t="str">
        <f t="shared" si="52"/>
        <v>SUSSEX</v>
      </c>
      <c r="U838" t="str">
        <f t="shared" si="53"/>
        <v>BLUE MOON|SUSSEX</v>
      </c>
      <c r="V838" t="str">
        <f>IF($B838="","",IF(R838="No Encompass Match","THEM",IF(R838="Not Mapped","Unable to Determine",IF(T838="SALES","Unable to Determine",IFERROR(INDEX('Master - US vs THEM'!$F:$F,MATCH(U838,'Master - US vs THEM'!$G:$G,0)),"No Territory Data")))))</f>
        <v>US</v>
      </c>
      <c r="W838" t="str">
        <f t="shared" si="54"/>
        <v>OK</v>
      </c>
      <c r="X838" t="str">
        <f t="shared" si="55"/>
        <v>US</v>
      </c>
    </row>
    <row r="839" spans="1:24" x14ac:dyDescent="0.2">
      <c r="A839">
        <v>838</v>
      </c>
      <c r="B839" t="s">
        <v>662</v>
      </c>
      <c r="C839" t="s">
        <v>663</v>
      </c>
      <c r="D839" t="s">
        <v>27</v>
      </c>
      <c r="E839" t="s">
        <v>664</v>
      </c>
      <c r="F839" t="s">
        <v>112</v>
      </c>
      <c r="G839" t="s">
        <v>665</v>
      </c>
      <c r="H839" t="s">
        <v>8</v>
      </c>
      <c r="I839" t="s">
        <v>71</v>
      </c>
      <c r="J839" t="s">
        <v>35</v>
      </c>
      <c r="K839" t="s">
        <v>36</v>
      </c>
      <c r="L839" t="s">
        <v>36</v>
      </c>
      <c r="M839">
        <v>1</v>
      </c>
      <c r="N839" t="s">
        <v>21</v>
      </c>
      <c r="O839" t="str">
        <f>IF($B839="","",IFERROR(IF(ISNUMBER(MATCH($K839,'Brand Family Territory (Enc)'!$A$2:$A$296,0)),$K839,""),""))</f>
        <v/>
      </c>
      <c r="P839" t="str">
        <f>IF($B839="","",IFERROR(INDEX('Brand Crosswalk'!$F$2:$F$200,MATCH($K839,'Brand Crosswalk'!$A$2:$A$200,0)),"Not in Crosswalk"))</f>
        <v>Mapped</v>
      </c>
      <c r="Q839" t="str">
        <f>IF($B839="","",IFERROR(INDEX('Brand Crosswalk'!$C$2:$C$200,MATCH($K839,'Brand Crosswalk'!$A$2:$A$200,0)),""))</f>
        <v>Lagunitas</v>
      </c>
      <c r="R839" t="str">
        <f>IF($B839="","",IF(O839&lt;&gt;"",O839,IF(P839="Mapped",Q839,IF(P839="No Encompass Match","No Encompass Match",IFERROR(VLOOKUP(IF($K839="",$J839,$K839),'Brands (Enc)'!$C$2:$D$2699,2,FALSE),"Not Mapped")))))</f>
        <v>Lagunitas</v>
      </c>
      <c r="S839" t="str">
        <f>IF($B839="","",IFERROR(VLOOKUP(VALUE($B839),'Customers Table (Enc)'!$A:$I,9,FALSE),"Not Found"))</f>
        <v>Sussex</v>
      </c>
      <c r="T839" t="str">
        <f t="shared" si="52"/>
        <v>SUSSEX</v>
      </c>
      <c r="U839" t="str">
        <f t="shared" si="53"/>
        <v>Lagunitas|SUSSEX</v>
      </c>
      <c r="V839" t="str">
        <f>IF($B839="","",IF(R839="No Encompass Match","THEM",IF(R839="Not Mapped","Unable to Determine",IF(T839="SALES","Unable to Determine",IFERROR(INDEX('Master - US vs THEM'!$F:$F,MATCH(U839,'Master - US vs THEM'!$G:$G,0)),"No Territory Data")))))</f>
        <v>THEM</v>
      </c>
      <c r="W839" t="str">
        <f t="shared" si="54"/>
        <v>OK</v>
      </c>
      <c r="X839" t="str">
        <f t="shared" si="55"/>
        <v>THEM</v>
      </c>
    </row>
    <row r="840" spans="1:24" x14ac:dyDescent="0.2">
      <c r="A840">
        <v>839</v>
      </c>
      <c r="B840" t="s">
        <v>662</v>
      </c>
      <c r="C840" t="s">
        <v>663</v>
      </c>
      <c r="D840" t="s">
        <v>27</v>
      </c>
      <c r="E840" t="s">
        <v>664</v>
      </c>
      <c r="F840" t="s">
        <v>112</v>
      </c>
      <c r="G840" t="s">
        <v>665</v>
      </c>
      <c r="H840" t="s">
        <v>8</v>
      </c>
      <c r="I840" t="s">
        <v>71</v>
      </c>
      <c r="J840" t="s">
        <v>338</v>
      </c>
      <c r="K840" t="s">
        <v>34</v>
      </c>
      <c r="L840" t="s">
        <v>34</v>
      </c>
      <c r="M840">
        <v>1</v>
      </c>
      <c r="N840" t="s">
        <v>875</v>
      </c>
      <c r="O840" t="str">
        <f>IF($B840="","",IFERROR(IF(ISNUMBER(MATCH($K840,'Brand Family Territory (Enc)'!$A$2:$A$296,0)),$K840,""),""))</f>
        <v/>
      </c>
      <c r="P840" t="str">
        <f>IF($B840="","",IFERROR(INDEX('Brand Crosswalk'!$F$2:$F$200,MATCH($K840,'Brand Crosswalk'!$A$2:$A$200,0)),"Not in Crosswalk"))</f>
        <v>Mapped</v>
      </c>
      <c r="Q840" t="str">
        <f>IF($B840="","",IFERROR(INDEX('Brand Crosswalk'!$C$2:$C$200,MATCH($K840,'Brand Crosswalk'!$A$2:$A$200,0)),""))</f>
        <v>Sierra Nevada</v>
      </c>
      <c r="R840" t="str">
        <f>IF($B840="","",IF(O840&lt;&gt;"",O840,IF(P840="Mapped",Q840,IF(P840="No Encompass Match","No Encompass Match",IFERROR(VLOOKUP(IF($K840="",$J840,$K840),'Brands (Enc)'!$C$2:$D$2699,2,FALSE),"Not Mapped")))))</f>
        <v>Sierra Nevada</v>
      </c>
      <c r="S840" t="str">
        <f>IF($B840="","",IFERROR(VLOOKUP(VALUE($B840),'Customers Table (Enc)'!$A:$I,9,FALSE),"Not Found"))</f>
        <v>Sussex</v>
      </c>
      <c r="T840" t="str">
        <f t="shared" si="52"/>
        <v>SUSSEX</v>
      </c>
      <c r="U840" t="str">
        <f t="shared" si="53"/>
        <v>Sierra Nevada|SUSSEX</v>
      </c>
      <c r="V840" t="str">
        <f>IF($B840="","",IF(R840="No Encompass Match","THEM",IF(R840="Not Mapped","Unable to Determine",IF(T840="SALES","Unable to Determine",IFERROR(INDEX('Master - US vs THEM'!$F:$F,MATCH(U840,'Master - US vs THEM'!$G:$G,0)),"No Territory Data")))))</f>
        <v>US</v>
      </c>
      <c r="W840" t="str">
        <f t="shared" si="54"/>
        <v>OK</v>
      </c>
      <c r="X840" t="str">
        <f t="shared" si="55"/>
        <v>US</v>
      </c>
    </row>
    <row r="841" spans="1:24" x14ac:dyDescent="0.2">
      <c r="A841">
        <v>840</v>
      </c>
      <c r="B841" t="s">
        <v>1798</v>
      </c>
      <c r="C841" t="s">
        <v>1799</v>
      </c>
      <c r="D841" t="s">
        <v>48</v>
      </c>
      <c r="E841" t="s">
        <v>1800</v>
      </c>
      <c r="F841" t="s">
        <v>529</v>
      </c>
      <c r="G841" t="s">
        <v>1801</v>
      </c>
      <c r="H841" t="s">
        <v>8</v>
      </c>
      <c r="I841" t="s">
        <v>367</v>
      </c>
      <c r="J841" t="s">
        <v>165</v>
      </c>
      <c r="K841" t="s">
        <v>166</v>
      </c>
      <c r="L841" t="s">
        <v>141</v>
      </c>
      <c r="M841">
        <v>1</v>
      </c>
      <c r="N841" t="s">
        <v>875</v>
      </c>
      <c r="O841" t="str">
        <f>IF($B841="","",IFERROR(IF(ISNUMBER(MATCH($K841,'Brand Family Territory (Enc)'!$A$2:$A$296,0)),$K841,""),""))</f>
        <v>BLUE MOON</v>
      </c>
      <c r="P841" t="str">
        <f>IF($B841="","",IFERROR(INDEX('Brand Crosswalk'!$F$2:$F$200,MATCH($K841,'Brand Crosswalk'!$A$2:$A$200,0)),"Not in Crosswalk"))</f>
        <v>Not in Crosswalk</v>
      </c>
      <c r="Q841" t="str">
        <f>IF($B841="","",IFERROR(INDEX('Brand Crosswalk'!$C$2:$C$200,MATCH($K841,'Brand Crosswalk'!$A$2:$A$200,0)),""))</f>
        <v/>
      </c>
      <c r="R841" t="str">
        <f>IF($B841="","",IF(O841&lt;&gt;"",O841,IF(P841="Mapped",Q841,IF(P841="No Encompass Match","No Encompass Match",IFERROR(VLOOKUP(IF($K841="",$J841,$K841),'Brands (Enc)'!$C$2:$D$2699,2,FALSE),"Not Mapped")))))</f>
        <v>BLUE MOON</v>
      </c>
      <c r="S841" t="str">
        <f>IF($B841="","",IFERROR(VLOOKUP(VALUE($B841),'Customers Table (Enc)'!$A:$I,9,FALSE),"Not Found"))</f>
        <v>Bergen</v>
      </c>
      <c r="T841" t="str">
        <f t="shared" si="52"/>
        <v>BERGEN</v>
      </c>
      <c r="U841" t="str">
        <f t="shared" si="53"/>
        <v>BLUE MOON|BERGEN</v>
      </c>
      <c r="V841" t="str">
        <f>IF($B841="","",IF(R841="No Encompass Match","THEM",IF(R841="Not Mapped","Unable to Determine",IF(T841="SALES","Unable to Determine",IFERROR(INDEX('Master - US vs THEM'!$F:$F,MATCH(U841,'Master - US vs THEM'!$G:$G,0)),"No Territory Data")))))</f>
        <v>US</v>
      </c>
      <c r="W841" t="str">
        <f t="shared" si="54"/>
        <v>OK</v>
      </c>
      <c r="X841" t="str">
        <f t="shared" si="55"/>
        <v>US</v>
      </c>
    </row>
    <row r="842" spans="1:24" x14ac:dyDescent="0.2">
      <c r="A842">
        <v>841</v>
      </c>
      <c r="B842" t="s">
        <v>1798</v>
      </c>
      <c r="C842" t="s">
        <v>1799</v>
      </c>
      <c r="D842" t="s">
        <v>48</v>
      </c>
      <c r="E842" t="s">
        <v>1800</v>
      </c>
      <c r="F842" t="s">
        <v>529</v>
      </c>
      <c r="G842" t="s">
        <v>1801</v>
      </c>
      <c r="H842" t="s">
        <v>8</v>
      </c>
      <c r="I842" t="s">
        <v>367</v>
      </c>
      <c r="J842" t="s">
        <v>140</v>
      </c>
      <c r="K842" t="s">
        <v>140</v>
      </c>
      <c r="L842" t="s">
        <v>141</v>
      </c>
      <c r="M842">
        <v>1</v>
      </c>
      <c r="N842" t="s">
        <v>875</v>
      </c>
      <c r="O842" t="str">
        <f>IF($B842="","",IFERROR(IF(ISNUMBER(MATCH($K842,'Brand Family Territory (Enc)'!$A$2:$A$296,0)),$K842,""),""))</f>
        <v/>
      </c>
      <c r="P842" t="str">
        <f>IF($B842="","",IFERROR(INDEX('Brand Crosswalk'!$F$2:$F$200,MATCH($K842,'Brand Crosswalk'!$A$2:$A$200,0)),"Not in Crosswalk"))</f>
        <v>Mapped</v>
      </c>
      <c r="Q842" t="str">
        <f>IF($B842="","",IFERROR(INDEX('Brand Crosswalk'!$C$2:$C$200,MATCH($K842,'Brand Crosswalk'!$A$2:$A$200,0)),""))</f>
        <v>Peroni</v>
      </c>
      <c r="R842" t="str">
        <f>IF($B842="","",IF(O842&lt;&gt;"",O842,IF(P842="Mapped",Q842,IF(P842="No Encompass Match","No Encompass Match",IFERROR(VLOOKUP(IF($K842="",$J842,$K842),'Brands (Enc)'!$C$2:$D$2699,2,FALSE),"Not Mapped")))))</f>
        <v>Peroni</v>
      </c>
      <c r="S842" t="str">
        <f>IF($B842="","",IFERROR(VLOOKUP(VALUE($B842),'Customers Table (Enc)'!$A:$I,9,FALSE),"Not Found"))</f>
        <v>Bergen</v>
      </c>
      <c r="T842" t="str">
        <f t="shared" si="52"/>
        <v>BERGEN</v>
      </c>
      <c r="U842" t="str">
        <f t="shared" si="53"/>
        <v>Peroni|BERGEN</v>
      </c>
      <c r="V842" t="str">
        <f>IF($B842="","",IF(R842="No Encompass Match","THEM",IF(R842="Not Mapped","Unable to Determine",IF(T842="SALES","Unable to Determine",IFERROR(INDEX('Master - US vs THEM'!$F:$F,MATCH(U842,'Master - US vs THEM'!$G:$G,0)),"No Territory Data")))))</f>
        <v>US</v>
      </c>
      <c r="W842" t="str">
        <f t="shared" si="54"/>
        <v>OK</v>
      </c>
      <c r="X842" t="str">
        <f t="shared" si="55"/>
        <v>US</v>
      </c>
    </row>
    <row r="843" spans="1:24" x14ac:dyDescent="0.2">
      <c r="A843">
        <v>842</v>
      </c>
      <c r="B843" t="s">
        <v>1798</v>
      </c>
      <c r="C843" t="s">
        <v>1799</v>
      </c>
      <c r="D843" t="s">
        <v>48</v>
      </c>
      <c r="E843" t="s">
        <v>1800</v>
      </c>
      <c r="F843" t="s">
        <v>529</v>
      </c>
      <c r="G843" t="s">
        <v>1801</v>
      </c>
      <c r="H843" t="s">
        <v>8</v>
      </c>
      <c r="I843" t="s">
        <v>367</v>
      </c>
      <c r="J843" t="s">
        <v>1802</v>
      </c>
      <c r="K843" t="s">
        <v>361</v>
      </c>
      <c r="L843" t="s">
        <v>361</v>
      </c>
      <c r="M843">
        <v>1</v>
      </c>
      <c r="N843" t="s">
        <v>875</v>
      </c>
      <c r="O843" t="str">
        <f>IF($B843="","",IFERROR(IF(ISNUMBER(MATCH($K843,'Brand Family Territory (Enc)'!$A$2:$A$296,0)),$K843,""),""))</f>
        <v>PAULANER</v>
      </c>
      <c r="P843" t="str">
        <f>IF($B843="","",IFERROR(INDEX('Brand Crosswalk'!$F$2:$F$200,MATCH($K843,'Brand Crosswalk'!$A$2:$A$200,0)),"Not in Crosswalk"))</f>
        <v>Not in Crosswalk</v>
      </c>
      <c r="Q843" t="str">
        <f>IF($B843="","",IFERROR(INDEX('Brand Crosswalk'!$C$2:$C$200,MATCH($K843,'Brand Crosswalk'!$A$2:$A$200,0)),""))</f>
        <v/>
      </c>
      <c r="R843" t="str">
        <f>IF($B843="","",IF(O843&lt;&gt;"",O843,IF(P843="Mapped",Q843,IF(P843="No Encompass Match","No Encompass Match",IFERROR(VLOOKUP(IF($K843="",$J843,$K843),'Brands (Enc)'!$C$2:$D$2699,2,FALSE),"Not Mapped")))))</f>
        <v>PAULANER</v>
      </c>
      <c r="S843" t="str">
        <f>IF($B843="","",IFERROR(VLOOKUP(VALUE($B843),'Customers Table (Enc)'!$A:$I,9,FALSE),"Not Found"))</f>
        <v>Bergen</v>
      </c>
      <c r="T843" t="str">
        <f t="shared" si="52"/>
        <v>BERGEN</v>
      </c>
      <c r="U843" t="str">
        <f t="shared" si="53"/>
        <v>PAULANER|BERGEN</v>
      </c>
      <c r="V843" t="str">
        <f>IF($B843="","",IF(R843="No Encompass Match","THEM",IF(R843="Not Mapped","Unable to Determine",IF(T843="SALES","Unable to Determine",IFERROR(INDEX('Master - US vs THEM'!$F:$F,MATCH(U843,'Master - US vs THEM'!$G:$G,0)),"No Territory Data")))))</f>
        <v>US</v>
      </c>
      <c r="W843" t="str">
        <f t="shared" si="54"/>
        <v>OK</v>
      </c>
      <c r="X843" t="str">
        <f t="shared" si="55"/>
        <v>US</v>
      </c>
    </row>
    <row r="844" spans="1:24" x14ac:dyDescent="0.2">
      <c r="A844">
        <v>843</v>
      </c>
      <c r="B844" t="s">
        <v>1788</v>
      </c>
      <c r="C844" t="s">
        <v>1789</v>
      </c>
      <c r="D844" t="s">
        <v>67</v>
      </c>
      <c r="E844" t="s">
        <v>1790</v>
      </c>
      <c r="F844" t="s">
        <v>69</v>
      </c>
      <c r="G844" t="s">
        <v>1791</v>
      </c>
      <c r="H844" t="s">
        <v>8</v>
      </c>
      <c r="I844" t="s">
        <v>71</v>
      </c>
      <c r="J844" t="s">
        <v>144</v>
      </c>
      <c r="K844" t="s">
        <v>145</v>
      </c>
      <c r="L844" t="s">
        <v>141</v>
      </c>
      <c r="M844">
        <v>1</v>
      </c>
      <c r="N844" t="s">
        <v>875</v>
      </c>
      <c r="O844" t="str">
        <f>IF($B844="","",IFERROR(IF(ISNUMBER(MATCH($K844,'Brand Family Territory (Enc)'!$A$2:$A$296,0)),$K844,""),""))</f>
        <v>COORS LIGHT</v>
      </c>
      <c r="P844" t="str">
        <f>IF($B844="","",IFERROR(INDEX('Brand Crosswalk'!$F$2:$F$200,MATCH($K844,'Brand Crosswalk'!$A$2:$A$200,0)),"Not in Crosswalk"))</f>
        <v>Not in Crosswalk</v>
      </c>
      <c r="Q844" t="str">
        <f>IF($B844="","",IFERROR(INDEX('Brand Crosswalk'!$C$2:$C$200,MATCH($K844,'Brand Crosswalk'!$A$2:$A$200,0)),""))</f>
        <v/>
      </c>
      <c r="R844" t="str">
        <f>IF($B844="","",IF(O844&lt;&gt;"",O844,IF(P844="Mapped",Q844,IF(P844="No Encompass Match","No Encompass Match",IFERROR(VLOOKUP(IF($K844="",$J844,$K844),'Brands (Enc)'!$C$2:$D$2699,2,FALSE),"Not Mapped")))))</f>
        <v>COORS LIGHT</v>
      </c>
      <c r="S844" t="str">
        <f>IF($B844="","",IFERROR(VLOOKUP(VALUE($B844),'Customers Table (Enc)'!$A:$I,9,FALSE),"Not Found"))</f>
        <v>Morris</v>
      </c>
      <c r="T844" t="str">
        <f t="shared" si="52"/>
        <v>MORRIS 1</v>
      </c>
      <c r="U844" t="str">
        <f t="shared" si="53"/>
        <v>COORS LIGHT|MORRIS 1</v>
      </c>
      <c r="V844" t="str">
        <f>IF($B844="","",IF(R844="No Encompass Match","THEM",IF(R844="Not Mapped","Unable to Determine",IF(T844="SALES","Unable to Determine",IFERROR(INDEX('Master - US vs THEM'!$F:$F,MATCH(U844,'Master - US vs THEM'!$G:$G,0)),"No Territory Data")))))</f>
        <v>US</v>
      </c>
      <c r="W844" t="str">
        <f t="shared" si="54"/>
        <v>OK</v>
      </c>
      <c r="X844" t="str">
        <f t="shared" si="55"/>
        <v>US</v>
      </c>
    </row>
    <row r="845" spans="1:24" x14ac:dyDescent="0.2">
      <c r="A845">
        <v>844</v>
      </c>
      <c r="B845" t="s">
        <v>1788</v>
      </c>
      <c r="C845" t="s">
        <v>1789</v>
      </c>
      <c r="D845" t="s">
        <v>67</v>
      </c>
      <c r="E845" t="s">
        <v>1790</v>
      </c>
      <c r="F845" t="s">
        <v>69</v>
      </c>
      <c r="G845" t="s">
        <v>1791</v>
      </c>
      <c r="H845" t="s">
        <v>8</v>
      </c>
      <c r="I845" t="s">
        <v>71</v>
      </c>
      <c r="J845" t="s">
        <v>142</v>
      </c>
      <c r="K845" t="s">
        <v>143</v>
      </c>
      <c r="L845" t="s">
        <v>141</v>
      </c>
      <c r="M845">
        <v>1</v>
      </c>
      <c r="N845" t="s">
        <v>875</v>
      </c>
      <c r="O845" t="str">
        <f>IF($B845="","",IFERROR(IF(ISNUMBER(MATCH($K845,'Brand Family Territory (Enc)'!$A$2:$A$296,0)),$K845,""),""))</f>
        <v/>
      </c>
      <c r="P845" t="str">
        <f>IF($B845="","",IFERROR(INDEX('Brand Crosswalk'!$F$2:$F$200,MATCH($K845,'Brand Crosswalk'!$A$2:$A$200,0)),"Not in Crosswalk"))</f>
        <v>Mapped</v>
      </c>
      <c r="Q845" t="str">
        <f>IF($B845="","",IFERROR(INDEX('Brand Crosswalk'!$C$2:$C$200,MATCH($K845,'Brand Crosswalk'!$A$2:$A$200,0)),""))</f>
        <v>Lite</v>
      </c>
      <c r="R845" t="str">
        <f>IF($B845="","",IF(O845&lt;&gt;"",O845,IF(P845="Mapped",Q845,IF(P845="No Encompass Match","No Encompass Match",IFERROR(VLOOKUP(IF($K845="",$J845,$K845),'Brands (Enc)'!$C$2:$D$2699,2,FALSE),"Not Mapped")))))</f>
        <v>Lite</v>
      </c>
      <c r="S845" t="str">
        <f>IF($B845="","",IFERROR(VLOOKUP(VALUE($B845),'Customers Table (Enc)'!$A:$I,9,FALSE),"Not Found"))</f>
        <v>Morris</v>
      </c>
      <c r="T845" t="str">
        <f t="shared" si="52"/>
        <v>MORRIS 1</v>
      </c>
      <c r="U845" t="str">
        <f t="shared" si="53"/>
        <v>Lite|MORRIS 1</v>
      </c>
      <c r="V845" t="str">
        <f>IF($B845="","",IF(R845="No Encompass Match","THEM",IF(R845="Not Mapped","Unable to Determine",IF(T845="SALES","Unable to Determine",IFERROR(INDEX('Master - US vs THEM'!$F:$F,MATCH(U845,'Master - US vs THEM'!$G:$G,0)),"No Territory Data")))))</f>
        <v>US</v>
      </c>
      <c r="W845" t="str">
        <f t="shared" si="54"/>
        <v>OK</v>
      </c>
      <c r="X845" t="str">
        <f t="shared" si="55"/>
        <v>US</v>
      </c>
    </row>
    <row r="846" spans="1:24" x14ac:dyDescent="0.2">
      <c r="A846">
        <v>845</v>
      </c>
      <c r="B846" t="s">
        <v>1788</v>
      </c>
      <c r="C846" t="s">
        <v>1789</v>
      </c>
      <c r="D846" t="s">
        <v>67</v>
      </c>
      <c r="E846" t="s">
        <v>1790</v>
      </c>
      <c r="F846" t="s">
        <v>69</v>
      </c>
      <c r="G846" t="s">
        <v>1791</v>
      </c>
      <c r="H846" t="s">
        <v>8</v>
      </c>
      <c r="I846" t="s">
        <v>71</v>
      </c>
      <c r="J846" t="s">
        <v>44</v>
      </c>
      <c r="K846" t="s">
        <v>44</v>
      </c>
      <c r="L846" t="s">
        <v>45</v>
      </c>
      <c r="M846">
        <v>1</v>
      </c>
      <c r="N846" t="s">
        <v>875</v>
      </c>
      <c r="O846" t="str">
        <f>IF($B846="","",IFERROR(IF(ISNUMBER(MATCH($K846,'Brand Family Territory (Enc)'!$A$2:$A$296,0)),$K846,""),""))</f>
        <v/>
      </c>
      <c r="P846" t="str">
        <f>IF($B846="","",IFERROR(INDEX('Brand Crosswalk'!$F$2:$F$200,MATCH($K846,'Brand Crosswalk'!$A$2:$A$200,0)),"Not in Crosswalk"))</f>
        <v>Mapped</v>
      </c>
      <c r="Q846" t="str">
        <f>IF($B846="","",IFERROR(INDEX('Brand Crosswalk'!$C$2:$C$200,MATCH($K846,'Brand Crosswalk'!$A$2:$A$200,0)),""))</f>
        <v>Dg Yuengling Inc</v>
      </c>
      <c r="R846" t="str">
        <f>IF($B846="","",IF(O846&lt;&gt;"",O846,IF(P846="Mapped",Q846,IF(P846="No Encompass Match","No Encompass Match",IFERROR(VLOOKUP(IF($K846="",$J846,$K846),'Brands (Enc)'!$C$2:$D$2699,2,FALSE),"Not Mapped")))))</f>
        <v>Dg Yuengling Inc</v>
      </c>
      <c r="S846" t="str">
        <f>IF($B846="","",IFERROR(VLOOKUP(VALUE($B846),'Customers Table (Enc)'!$A:$I,9,FALSE),"Not Found"))</f>
        <v>Morris</v>
      </c>
      <c r="T846" t="str">
        <f t="shared" si="52"/>
        <v>MORRIS 1</v>
      </c>
      <c r="U846" t="str">
        <f t="shared" si="53"/>
        <v>Dg Yuengling Inc|MORRIS 1</v>
      </c>
      <c r="V846" t="str">
        <f>IF($B846="","",IF(R846="No Encompass Match","THEM",IF(R846="Not Mapped","Unable to Determine",IF(T846="SALES","Unable to Determine",IFERROR(INDEX('Master - US vs THEM'!$F:$F,MATCH(U846,'Master - US vs THEM'!$G:$G,0)),"No Territory Data")))))</f>
        <v>US</v>
      </c>
      <c r="W846" t="str">
        <f t="shared" si="54"/>
        <v>OK</v>
      </c>
      <c r="X846" t="str">
        <f t="shared" si="55"/>
        <v>US</v>
      </c>
    </row>
    <row r="847" spans="1:24" x14ac:dyDescent="0.2">
      <c r="A847">
        <v>846</v>
      </c>
      <c r="B847" t="s">
        <v>1788</v>
      </c>
      <c r="C847" t="s">
        <v>1789</v>
      </c>
      <c r="D847" t="s">
        <v>67</v>
      </c>
      <c r="E847" t="s">
        <v>1790</v>
      </c>
      <c r="F847" t="s">
        <v>69</v>
      </c>
      <c r="G847" t="s">
        <v>1791</v>
      </c>
      <c r="H847" t="s">
        <v>8</v>
      </c>
      <c r="I847" t="s">
        <v>71</v>
      </c>
      <c r="J847" t="s">
        <v>235</v>
      </c>
      <c r="K847" t="s">
        <v>236</v>
      </c>
      <c r="L847" t="s">
        <v>141</v>
      </c>
      <c r="M847">
        <v>1</v>
      </c>
      <c r="N847" t="s">
        <v>875</v>
      </c>
      <c r="O847" t="str">
        <f>IF($B847="","",IFERROR(IF(ISNUMBER(MATCH($K847,'Brand Family Territory (Enc)'!$A$2:$A$296,0)),$K847,""),""))</f>
        <v/>
      </c>
      <c r="P847" t="str">
        <f>IF($B847="","",IFERROR(INDEX('Brand Crosswalk'!$F$2:$F$200,MATCH($K847,'Brand Crosswalk'!$A$2:$A$200,0)),"Not in Crosswalk"))</f>
        <v>Mapped</v>
      </c>
      <c r="Q847" t="str">
        <f>IF($B847="","",IFERROR(INDEX('Brand Crosswalk'!$C$2:$C$200,MATCH($K847,'Brand Crosswalk'!$A$2:$A$200,0)),""))</f>
        <v>Leinenkugel</v>
      </c>
      <c r="R847" t="str">
        <f>IF($B847="","",IF(O847&lt;&gt;"",O847,IF(P847="Mapped",Q847,IF(P847="No Encompass Match","No Encompass Match",IFERROR(VLOOKUP(IF($K847="",$J847,$K847),'Brands (Enc)'!$C$2:$D$2699,2,FALSE),"Not Mapped")))))</f>
        <v>Leinenkugel</v>
      </c>
      <c r="S847" t="str">
        <f>IF($B847="","",IFERROR(VLOOKUP(VALUE($B847),'Customers Table (Enc)'!$A:$I,9,FALSE),"Not Found"))</f>
        <v>Morris</v>
      </c>
      <c r="T847" t="str">
        <f t="shared" si="52"/>
        <v>MORRIS 1</v>
      </c>
      <c r="U847" t="str">
        <f t="shared" si="53"/>
        <v>Leinenkugel|MORRIS 1</v>
      </c>
      <c r="V847" t="str">
        <f>IF($B847="","",IF(R847="No Encompass Match","THEM",IF(R847="Not Mapped","Unable to Determine",IF(T847="SALES","Unable to Determine",IFERROR(INDEX('Master - US vs THEM'!$F:$F,MATCH(U847,'Master - US vs THEM'!$G:$G,0)),"No Territory Data")))))</f>
        <v>US</v>
      </c>
      <c r="W847" t="str">
        <f t="shared" si="54"/>
        <v>OK</v>
      </c>
      <c r="X847" t="str">
        <f t="shared" si="55"/>
        <v>US</v>
      </c>
    </row>
    <row r="848" spans="1:24" x14ac:dyDescent="0.2">
      <c r="A848">
        <v>847</v>
      </c>
      <c r="B848" t="s">
        <v>1788</v>
      </c>
      <c r="C848" t="s">
        <v>1789</v>
      </c>
      <c r="D848" t="s">
        <v>67</v>
      </c>
      <c r="E848" t="s">
        <v>1790</v>
      </c>
      <c r="F848" t="s">
        <v>69</v>
      </c>
      <c r="G848" t="s">
        <v>1791</v>
      </c>
      <c r="H848" t="s">
        <v>8</v>
      </c>
      <c r="I848" t="s">
        <v>71</v>
      </c>
      <c r="J848" t="s">
        <v>535</v>
      </c>
      <c r="K848" t="s">
        <v>358</v>
      </c>
      <c r="L848" t="s">
        <v>155</v>
      </c>
      <c r="M848">
        <v>1</v>
      </c>
      <c r="N848" t="s">
        <v>875</v>
      </c>
      <c r="O848" t="str">
        <f>IF($B848="","",IFERROR(IF(ISNUMBER(MATCH($K848,'Brand Family Territory (Enc)'!$A$2:$A$296,0)),$K848,""),""))</f>
        <v/>
      </c>
      <c r="P848" t="str">
        <f>IF($B848="","",IFERROR(INDEX('Brand Crosswalk'!$F$2:$F$200,MATCH($K848,'Brand Crosswalk'!$A$2:$A$200,0)),"Not in Crosswalk"))</f>
        <v>Mapped</v>
      </c>
      <c r="Q848" t="str">
        <f>IF($B848="","",IFERROR(INDEX('Brand Crosswalk'!$C$2:$C$200,MATCH($K848,'Brand Crosswalk'!$A$2:$A$200,0)),""))</f>
        <v>Samuel Adams</v>
      </c>
      <c r="R848" t="str">
        <f>IF($B848="","",IF(O848&lt;&gt;"",O848,IF(P848="Mapped",Q848,IF(P848="No Encompass Match","No Encompass Match",IFERROR(VLOOKUP(IF($K848="",$J848,$K848),'Brands (Enc)'!$C$2:$D$2699,2,FALSE),"Not Mapped")))))</f>
        <v>Samuel Adams</v>
      </c>
      <c r="S848" t="str">
        <f>IF($B848="","",IFERROR(VLOOKUP(VALUE($B848),'Customers Table (Enc)'!$A:$I,9,FALSE),"Not Found"))</f>
        <v>Morris</v>
      </c>
      <c r="T848" t="str">
        <f t="shared" si="52"/>
        <v>MORRIS 1</v>
      </c>
      <c r="U848" t="str">
        <f t="shared" si="53"/>
        <v>Samuel Adams|MORRIS 1</v>
      </c>
      <c r="V848" t="str">
        <f>IF($B848="","",IF(R848="No Encompass Match","THEM",IF(R848="Not Mapped","Unable to Determine",IF(T848="SALES","Unable to Determine",IFERROR(INDEX('Master - US vs THEM'!$F:$F,MATCH(U848,'Master - US vs THEM'!$G:$G,0)),"No Territory Data")))))</f>
        <v>US</v>
      </c>
      <c r="W848" t="str">
        <f t="shared" si="54"/>
        <v>OK</v>
      </c>
      <c r="X848" t="str">
        <f t="shared" si="55"/>
        <v>US</v>
      </c>
    </row>
    <row r="849" spans="1:24" x14ac:dyDescent="0.2">
      <c r="A849">
        <v>848</v>
      </c>
      <c r="B849" t="s">
        <v>1788</v>
      </c>
      <c r="C849" t="s">
        <v>1789</v>
      </c>
      <c r="D849" t="s">
        <v>67</v>
      </c>
      <c r="E849" t="s">
        <v>1790</v>
      </c>
      <c r="F849" t="s">
        <v>69</v>
      </c>
      <c r="G849" t="s">
        <v>1791</v>
      </c>
      <c r="H849" t="s">
        <v>8</v>
      </c>
      <c r="I849" t="s">
        <v>71</v>
      </c>
      <c r="J849" t="s">
        <v>1131</v>
      </c>
      <c r="K849" t="s">
        <v>158</v>
      </c>
      <c r="L849" t="s">
        <v>155</v>
      </c>
      <c r="M849">
        <v>1</v>
      </c>
      <c r="N849" t="s">
        <v>875</v>
      </c>
      <c r="O849" t="str">
        <f>IF($B849="","",IFERROR(IF(ISNUMBER(MATCH($K849,'Brand Family Territory (Enc)'!$A$2:$A$296,0)),$K849,""),""))</f>
        <v/>
      </c>
      <c r="P849" t="str">
        <f>IF($B849="","",IFERROR(INDEX('Brand Crosswalk'!$F$2:$F$200,MATCH($K849,'Brand Crosswalk'!$A$2:$A$200,0)),"Not in Crosswalk"))</f>
        <v>Mapped</v>
      </c>
      <c r="Q849" t="str">
        <f>IF($B849="","",IFERROR(INDEX('Brand Crosswalk'!$C$2:$C$200,MATCH($K849,'Brand Crosswalk'!$A$2:$A$200,0)),""))</f>
        <v>Dogfish Head Beer</v>
      </c>
      <c r="R849" t="str">
        <f>IF($B849="","",IF(O849&lt;&gt;"",O849,IF(P849="Mapped",Q849,IF(P849="No Encompass Match","No Encompass Match",IFERROR(VLOOKUP(IF($K849="",$J849,$K849),'Brands (Enc)'!$C$2:$D$2699,2,FALSE),"Not Mapped")))))</f>
        <v>Dogfish Head Beer</v>
      </c>
      <c r="S849" t="str">
        <f>IF($B849="","",IFERROR(VLOOKUP(VALUE($B849),'Customers Table (Enc)'!$A:$I,9,FALSE),"Not Found"))</f>
        <v>Morris</v>
      </c>
      <c r="T849" t="str">
        <f t="shared" si="52"/>
        <v>MORRIS 1</v>
      </c>
      <c r="U849" t="str">
        <f t="shared" si="53"/>
        <v>Dogfish Head Beer|MORRIS 1</v>
      </c>
      <c r="V849" t="str">
        <f>IF($B849="","",IF(R849="No Encompass Match","THEM",IF(R849="Not Mapped","Unable to Determine",IF(T849="SALES","Unable to Determine",IFERROR(INDEX('Master - US vs THEM'!$F:$F,MATCH(U849,'Master - US vs THEM'!$G:$G,0)),"No Territory Data")))))</f>
        <v>US</v>
      </c>
      <c r="W849" t="str">
        <f t="shared" si="54"/>
        <v>OK</v>
      </c>
      <c r="X849" t="str">
        <f t="shared" si="55"/>
        <v>US</v>
      </c>
    </row>
    <row r="850" spans="1:24" x14ac:dyDescent="0.2">
      <c r="A850">
        <v>849</v>
      </c>
      <c r="B850" t="s">
        <v>1784</v>
      </c>
      <c r="C850" t="s">
        <v>1785</v>
      </c>
      <c r="D850" t="s">
        <v>48</v>
      </c>
      <c r="E850" t="s">
        <v>1786</v>
      </c>
      <c r="F850" t="s">
        <v>529</v>
      </c>
      <c r="G850" t="s">
        <v>1787</v>
      </c>
      <c r="H850" t="s">
        <v>8</v>
      </c>
      <c r="I850" t="s">
        <v>367</v>
      </c>
      <c r="J850" t="s">
        <v>20</v>
      </c>
      <c r="K850" t="s">
        <v>20</v>
      </c>
      <c r="L850" t="s">
        <v>20</v>
      </c>
      <c r="M850">
        <v>1</v>
      </c>
      <c r="N850" t="s">
        <v>875</v>
      </c>
      <c r="O850" t="str">
        <f>IF($B850="","",IFERROR(IF(ISNUMBER(MATCH($K850,'Brand Family Territory (Enc)'!$A$2:$A$296,0)),$K850,""),""))</f>
        <v/>
      </c>
      <c r="P850" t="str">
        <f>IF($B850="","",IFERROR(INDEX('Brand Crosswalk'!$F$2:$F$200,MATCH($K850,'Brand Crosswalk'!$A$2:$A$200,0)),"Not in Crosswalk"))</f>
        <v>Mapped</v>
      </c>
      <c r="Q850" t="str">
        <f>IF($B850="","",IFERROR(INDEX('Brand Crosswalk'!$C$2:$C$200,MATCH($K850,'Brand Crosswalk'!$A$2:$A$200,0)),""))</f>
        <v>Heineken USA</v>
      </c>
      <c r="R850" t="str">
        <f>IF($B850="","",IF(O850&lt;&gt;"",O850,IF(P850="Mapped",Q850,IF(P850="No Encompass Match","No Encompass Match",IFERROR(VLOOKUP(IF($K850="",$J850,$K850),'Brands (Enc)'!$C$2:$D$2699,2,FALSE),"Not Mapped")))))</f>
        <v>Heineken USA</v>
      </c>
      <c r="S850" t="str">
        <f>IF($B850="","",IFERROR(VLOOKUP(VALUE($B850),'Customers Table (Enc)'!$A:$I,9,FALSE),"Not Found"))</f>
        <v>Bergen</v>
      </c>
      <c r="T850" t="str">
        <f t="shared" si="52"/>
        <v>BERGEN</v>
      </c>
      <c r="U850" t="str">
        <f t="shared" si="53"/>
        <v>Heineken USA|BERGEN</v>
      </c>
      <c r="V850" t="str">
        <f>IF($B850="","",IF(R850="No Encompass Match","THEM",IF(R850="Not Mapped","Unable to Determine",IF(T850="SALES","Unable to Determine",IFERROR(INDEX('Master - US vs THEM'!$F:$F,MATCH(U850,'Master - US vs THEM'!$G:$G,0)),"No Territory Data")))))</f>
        <v>US</v>
      </c>
      <c r="W850" t="str">
        <f t="shared" si="54"/>
        <v>OK</v>
      </c>
      <c r="X850" t="str">
        <f t="shared" si="55"/>
        <v>US</v>
      </c>
    </row>
    <row r="851" spans="1:24" x14ac:dyDescent="0.2">
      <c r="A851">
        <v>850</v>
      </c>
      <c r="B851" t="s">
        <v>1784</v>
      </c>
      <c r="C851" t="s">
        <v>1785</v>
      </c>
      <c r="D851" t="s">
        <v>48</v>
      </c>
      <c r="E851" t="s">
        <v>1786</v>
      </c>
      <c r="F851" t="s">
        <v>529</v>
      </c>
      <c r="G851" t="s">
        <v>1787</v>
      </c>
      <c r="H851" t="s">
        <v>8</v>
      </c>
      <c r="I851" t="s">
        <v>367</v>
      </c>
      <c r="J851" t="s">
        <v>140</v>
      </c>
      <c r="K851" t="s">
        <v>140</v>
      </c>
      <c r="L851" t="s">
        <v>141</v>
      </c>
      <c r="M851">
        <v>1</v>
      </c>
      <c r="N851" t="s">
        <v>875</v>
      </c>
      <c r="O851" t="str">
        <f>IF($B851="","",IFERROR(IF(ISNUMBER(MATCH($K851,'Brand Family Territory (Enc)'!$A$2:$A$296,0)),$K851,""),""))</f>
        <v/>
      </c>
      <c r="P851" t="str">
        <f>IF($B851="","",IFERROR(INDEX('Brand Crosswalk'!$F$2:$F$200,MATCH($K851,'Brand Crosswalk'!$A$2:$A$200,0)),"Not in Crosswalk"))</f>
        <v>Mapped</v>
      </c>
      <c r="Q851" t="str">
        <f>IF($B851="","",IFERROR(INDEX('Brand Crosswalk'!$C$2:$C$200,MATCH($K851,'Brand Crosswalk'!$A$2:$A$200,0)),""))</f>
        <v>Peroni</v>
      </c>
      <c r="R851" t="str">
        <f>IF($B851="","",IF(O851&lt;&gt;"",O851,IF(P851="Mapped",Q851,IF(P851="No Encompass Match","No Encompass Match",IFERROR(VLOOKUP(IF($K851="",$J851,$K851),'Brands (Enc)'!$C$2:$D$2699,2,FALSE),"Not Mapped")))))</f>
        <v>Peroni</v>
      </c>
      <c r="S851" t="str">
        <f>IF($B851="","",IFERROR(VLOOKUP(VALUE($B851),'Customers Table (Enc)'!$A:$I,9,FALSE),"Not Found"))</f>
        <v>Bergen</v>
      </c>
      <c r="T851" t="str">
        <f t="shared" si="52"/>
        <v>BERGEN</v>
      </c>
      <c r="U851" t="str">
        <f t="shared" si="53"/>
        <v>Peroni|BERGEN</v>
      </c>
      <c r="V851" t="str">
        <f>IF($B851="","",IF(R851="No Encompass Match","THEM",IF(R851="Not Mapped","Unable to Determine",IF(T851="SALES","Unable to Determine",IFERROR(INDEX('Master - US vs THEM'!$F:$F,MATCH(U851,'Master - US vs THEM'!$G:$G,0)),"No Territory Data")))))</f>
        <v>US</v>
      </c>
      <c r="W851" t="str">
        <f t="shared" si="54"/>
        <v>OK</v>
      </c>
      <c r="X851" t="str">
        <f t="shared" si="55"/>
        <v>US</v>
      </c>
    </row>
    <row r="852" spans="1:24" x14ac:dyDescent="0.2">
      <c r="A852">
        <v>851</v>
      </c>
      <c r="B852" t="s">
        <v>1784</v>
      </c>
      <c r="C852" t="s">
        <v>1785</v>
      </c>
      <c r="D852" t="s">
        <v>48</v>
      </c>
      <c r="E852" t="s">
        <v>1786</v>
      </c>
      <c r="F852" t="s">
        <v>529</v>
      </c>
      <c r="G852" t="s">
        <v>1787</v>
      </c>
      <c r="H852" t="s">
        <v>8</v>
      </c>
      <c r="I852" t="s">
        <v>367</v>
      </c>
      <c r="J852" t="s">
        <v>44</v>
      </c>
      <c r="K852" t="s">
        <v>44</v>
      </c>
      <c r="L852" t="s">
        <v>45</v>
      </c>
      <c r="M852">
        <v>1</v>
      </c>
      <c r="N852" t="s">
        <v>875</v>
      </c>
      <c r="O852" t="str">
        <f>IF($B852="","",IFERROR(IF(ISNUMBER(MATCH($K852,'Brand Family Territory (Enc)'!$A$2:$A$296,0)),$K852,""),""))</f>
        <v/>
      </c>
      <c r="P852" t="str">
        <f>IF($B852="","",IFERROR(INDEX('Brand Crosswalk'!$F$2:$F$200,MATCH($K852,'Brand Crosswalk'!$A$2:$A$200,0)),"Not in Crosswalk"))</f>
        <v>Mapped</v>
      </c>
      <c r="Q852" t="str">
        <f>IF($B852="","",IFERROR(INDEX('Brand Crosswalk'!$C$2:$C$200,MATCH($K852,'Brand Crosswalk'!$A$2:$A$200,0)),""))</f>
        <v>Dg Yuengling Inc</v>
      </c>
      <c r="R852" t="str">
        <f>IF($B852="","",IF(O852&lt;&gt;"",O852,IF(P852="Mapped",Q852,IF(P852="No Encompass Match","No Encompass Match",IFERROR(VLOOKUP(IF($K852="",$J852,$K852),'Brands (Enc)'!$C$2:$D$2699,2,FALSE),"Not Mapped")))))</f>
        <v>Dg Yuengling Inc</v>
      </c>
      <c r="S852" t="str">
        <f>IF($B852="","",IFERROR(VLOOKUP(VALUE($B852),'Customers Table (Enc)'!$A:$I,9,FALSE),"Not Found"))</f>
        <v>Bergen</v>
      </c>
      <c r="T852" t="str">
        <f t="shared" si="52"/>
        <v>BERGEN</v>
      </c>
      <c r="U852" t="str">
        <f t="shared" si="53"/>
        <v>Dg Yuengling Inc|BERGEN</v>
      </c>
      <c r="V852" t="str">
        <f>IF($B852="","",IF(R852="No Encompass Match","THEM",IF(R852="Not Mapped","Unable to Determine",IF(T852="SALES","Unable to Determine",IFERROR(INDEX('Master - US vs THEM'!$F:$F,MATCH(U852,'Master - US vs THEM'!$G:$G,0)),"No Territory Data")))))</f>
        <v>US</v>
      </c>
      <c r="W852" t="str">
        <f t="shared" si="54"/>
        <v>OK</v>
      </c>
      <c r="X852" t="str">
        <f t="shared" si="55"/>
        <v>US</v>
      </c>
    </row>
    <row r="853" spans="1:24" x14ac:dyDescent="0.2">
      <c r="A853">
        <v>852</v>
      </c>
      <c r="B853" t="s">
        <v>1784</v>
      </c>
      <c r="C853" t="s">
        <v>1785</v>
      </c>
      <c r="D853" t="s">
        <v>48</v>
      </c>
      <c r="E853" t="s">
        <v>1786</v>
      </c>
      <c r="F853" t="s">
        <v>529</v>
      </c>
      <c r="G853" t="s">
        <v>1787</v>
      </c>
      <c r="H853" t="s">
        <v>8</v>
      </c>
      <c r="I853" t="s">
        <v>367</v>
      </c>
      <c r="J853" t="s">
        <v>144</v>
      </c>
      <c r="K853" t="s">
        <v>145</v>
      </c>
      <c r="L853" t="s">
        <v>141</v>
      </c>
      <c r="M853">
        <v>1</v>
      </c>
      <c r="N853" t="s">
        <v>875</v>
      </c>
      <c r="O853" t="str">
        <f>IF($B853="","",IFERROR(IF(ISNUMBER(MATCH($K853,'Brand Family Territory (Enc)'!$A$2:$A$296,0)),$K853,""),""))</f>
        <v>COORS LIGHT</v>
      </c>
      <c r="P853" t="str">
        <f>IF($B853="","",IFERROR(INDEX('Brand Crosswalk'!$F$2:$F$200,MATCH($K853,'Brand Crosswalk'!$A$2:$A$200,0)),"Not in Crosswalk"))</f>
        <v>Not in Crosswalk</v>
      </c>
      <c r="Q853" t="str">
        <f>IF($B853="","",IFERROR(INDEX('Brand Crosswalk'!$C$2:$C$200,MATCH($K853,'Brand Crosswalk'!$A$2:$A$200,0)),""))</f>
        <v/>
      </c>
      <c r="R853" t="str">
        <f>IF($B853="","",IF(O853&lt;&gt;"",O853,IF(P853="Mapped",Q853,IF(P853="No Encompass Match","No Encompass Match",IFERROR(VLOOKUP(IF($K853="",$J853,$K853),'Brands (Enc)'!$C$2:$D$2699,2,FALSE),"Not Mapped")))))</f>
        <v>COORS LIGHT</v>
      </c>
      <c r="S853" t="str">
        <f>IF($B853="","",IFERROR(VLOOKUP(VALUE($B853),'Customers Table (Enc)'!$A:$I,9,FALSE),"Not Found"))</f>
        <v>Bergen</v>
      </c>
      <c r="T853" t="str">
        <f t="shared" si="52"/>
        <v>BERGEN</v>
      </c>
      <c r="U853" t="str">
        <f t="shared" si="53"/>
        <v>COORS LIGHT|BERGEN</v>
      </c>
      <c r="V853" t="str">
        <f>IF($B853="","",IF(R853="No Encompass Match","THEM",IF(R853="Not Mapped","Unable to Determine",IF(T853="SALES","Unable to Determine",IFERROR(INDEX('Master - US vs THEM'!$F:$F,MATCH(U853,'Master - US vs THEM'!$G:$G,0)),"No Territory Data")))))</f>
        <v>US</v>
      </c>
      <c r="W853" t="str">
        <f t="shared" si="54"/>
        <v>OK</v>
      </c>
      <c r="X853" t="str">
        <f t="shared" si="55"/>
        <v>US</v>
      </c>
    </row>
    <row r="854" spans="1:24" x14ac:dyDescent="0.2">
      <c r="A854">
        <v>853</v>
      </c>
      <c r="B854" t="s">
        <v>1784</v>
      </c>
      <c r="C854" t="s">
        <v>1785</v>
      </c>
      <c r="D854" t="s">
        <v>48</v>
      </c>
      <c r="E854" t="s">
        <v>1786</v>
      </c>
      <c r="F854" t="s">
        <v>529</v>
      </c>
      <c r="G854" t="s">
        <v>1787</v>
      </c>
      <c r="H854" t="s">
        <v>8</v>
      </c>
      <c r="I854" t="s">
        <v>367</v>
      </c>
      <c r="J854" t="s">
        <v>338</v>
      </c>
      <c r="K854" t="s">
        <v>34</v>
      </c>
      <c r="L854" t="s">
        <v>34</v>
      </c>
      <c r="M854">
        <v>1</v>
      </c>
      <c r="N854" t="s">
        <v>875</v>
      </c>
      <c r="O854" t="str">
        <f>IF($B854="","",IFERROR(IF(ISNUMBER(MATCH($K854,'Brand Family Territory (Enc)'!$A$2:$A$296,0)),$K854,""),""))</f>
        <v/>
      </c>
      <c r="P854" t="str">
        <f>IF($B854="","",IFERROR(INDEX('Brand Crosswalk'!$F$2:$F$200,MATCH($K854,'Brand Crosswalk'!$A$2:$A$200,0)),"Not in Crosswalk"))</f>
        <v>Mapped</v>
      </c>
      <c r="Q854" t="str">
        <f>IF($B854="","",IFERROR(INDEX('Brand Crosswalk'!$C$2:$C$200,MATCH($K854,'Brand Crosswalk'!$A$2:$A$200,0)),""))</f>
        <v>Sierra Nevada</v>
      </c>
      <c r="R854" t="str">
        <f>IF($B854="","",IF(O854&lt;&gt;"",O854,IF(P854="Mapped",Q854,IF(P854="No Encompass Match","No Encompass Match",IFERROR(VLOOKUP(IF($K854="",$J854,$K854),'Brands (Enc)'!$C$2:$D$2699,2,FALSE),"Not Mapped")))))</f>
        <v>Sierra Nevada</v>
      </c>
      <c r="S854" t="str">
        <f>IF($B854="","",IFERROR(VLOOKUP(VALUE($B854),'Customers Table (Enc)'!$A:$I,9,FALSE),"Not Found"))</f>
        <v>Bergen</v>
      </c>
      <c r="T854" t="str">
        <f t="shared" si="52"/>
        <v>BERGEN</v>
      </c>
      <c r="U854" t="str">
        <f t="shared" si="53"/>
        <v>Sierra Nevada|BERGEN</v>
      </c>
      <c r="V854" t="str">
        <f>IF($B854="","",IF(R854="No Encompass Match","THEM",IF(R854="Not Mapped","Unable to Determine",IF(T854="SALES","Unable to Determine",IFERROR(INDEX('Master - US vs THEM'!$F:$F,MATCH(U854,'Master - US vs THEM'!$G:$G,0)),"No Territory Data")))))</f>
        <v>US</v>
      </c>
      <c r="W854" t="str">
        <f t="shared" si="54"/>
        <v>OK</v>
      </c>
      <c r="X854" t="str">
        <f t="shared" si="55"/>
        <v>US</v>
      </c>
    </row>
    <row r="855" spans="1:24" x14ac:dyDescent="0.2">
      <c r="A855">
        <v>854</v>
      </c>
      <c r="B855" t="s">
        <v>1784</v>
      </c>
      <c r="C855" t="s">
        <v>1785</v>
      </c>
      <c r="D855" t="s">
        <v>48</v>
      </c>
      <c r="E855" t="s">
        <v>1786</v>
      </c>
      <c r="F855" t="s">
        <v>529</v>
      </c>
      <c r="G855" t="s">
        <v>1787</v>
      </c>
      <c r="H855" t="s">
        <v>8</v>
      </c>
      <c r="I855" t="s">
        <v>367</v>
      </c>
      <c r="J855" t="s">
        <v>340</v>
      </c>
      <c r="K855" t="s">
        <v>154</v>
      </c>
      <c r="L855" t="s">
        <v>155</v>
      </c>
      <c r="M855">
        <v>1</v>
      </c>
      <c r="N855" t="s">
        <v>875</v>
      </c>
      <c r="O855" t="str">
        <f>IF($B855="","",IFERROR(IF(ISNUMBER(MATCH($K855,'Brand Family Territory (Enc)'!$A$2:$A$296,0)),$K855,""),""))</f>
        <v>SAMUEL ADAMS</v>
      </c>
      <c r="P855" t="str">
        <f>IF($B855="","",IFERROR(INDEX('Brand Crosswalk'!$F$2:$F$200,MATCH($K855,'Brand Crosswalk'!$A$2:$A$200,0)),"Not in Crosswalk"))</f>
        <v>Not in Crosswalk</v>
      </c>
      <c r="Q855" t="str">
        <f>IF($B855="","",IFERROR(INDEX('Brand Crosswalk'!$C$2:$C$200,MATCH($K855,'Brand Crosswalk'!$A$2:$A$200,0)),""))</f>
        <v/>
      </c>
      <c r="R855" t="str">
        <f>IF($B855="","",IF(O855&lt;&gt;"",O855,IF(P855="Mapped",Q855,IF(P855="No Encompass Match","No Encompass Match",IFERROR(VLOOKUP(IF($K855="",$J855,$K855),'Brands (Enc)'!$C$2:$D$2699,2,FALSE),"Not Mapped")))))</f>
        <v>SAMUEL ADAMS</v>
      </c>
      <c r="S855" t="str">
        <f>IF($B855="","",IFERROR(VLOOKUP(VALUE($B855),'Customers Table (Enc)'!$A:$I,9,FALSE),"Not Found"))</f>
        <v>Bergen</v>
      </c>
      <c r="T855" t="str">
        <f t="shared" si="52"/>
        <v>BERGEN</v>
      </c>
      <c r="U855" t="str">
        <f t="shared" si="53"/>
        <v>SAMUEL ADAMS|BERGEN</v>
      </c>
      <c r="V855" t="str">
        <f>IF($B855="","",IF(R855="No Encompass Match","THEM",IF(R855="Not Mapped","Unable to Determine",IF(T855="SALES","Unable to Determine",IFERROR(INDEX('Master - US vs THEM'!$F:$F,MATCH(U855,'Master - US vs THEM'!$G:$G,0)),"No Territory Data")))))</f>
        <v>US</v>
      </c>
      <c r="W855" t="str">
        <f t="shared" si="54"/>
        <v>OK</v>
      </c>
      <c r="X855" t="str">
        <f t="shared" si="55"/>
        <v>US</v>
      </c>
    </row>
    <row r="856" spans="1:24" x14ac:dyDescent="0.2">
      <c r="A856">
        <v>855</v>
      </c>
      <c r="B856" t="s">
        <v>1784</v>
      </c>
      <c r="C856" t="s">
        <v>1785</v>
      </c>
      <c r="D856" t="s">
        <v>48</v>
      </c>
      <c r="E856" t="s">
        <v>1786</v>
      </c>
      <c r="F856" t="s">
        <v>529</v>
      </c>
      <c r="G856" t="s">
        <v>1787</v>
      </c>
      <c r="H856" t="s">
        <v>8</v>
      </c>
      <c r="I856" t="s">
        <v>367</v>
      </c>
      <c r="J856" t="s">
        <v>227</v>
      </c>
      <c r="K856" t="s">
        <v>209</v>
      </c>
      <c r="L856" t="s">
        <v>210</v>
      </c>
      <c r="M856">
        <v>1</v>
      </c>
      <c r="N856" t="s">
        <v>875</v>
      </c>
      <c r="O856" t="str">
        <f>IF($B856="","",IFERROR(IF(ISNUMBER(MATCH($K856,'Brand Family Territory (Enc)'!$A$2:$A$296,0)),$K856,""),""))</f>
        <v/>
      </c>
      <c r="P856" t="str">
        <f>IF($B856="","",IFERROR(INDEX('Brand Crosswalk'!$F$2:$F$200,MATCH($K856,'Brand Crosswalk'!$A$2:$A$200,0)),"Not in Crosswalk"))</f>
        <v>Mapped</v>
      </c>
      <c r="Q856" t="str">
        <f>IF($B856="","",IFERROR(INDEX('Brand Crosswalk'!$C$2:$C$200,MATCH($K856,'Brand Crosswalk'!$A$2:$A$200,0)),""))</f>
        <v>Cape May</v>
      </c>
      <c r="R856" t="str">
        <f>IF($B856="","",IF(O856&lt;&gt;"",O856,IF(P856="Mapped",Q856,IF(P856="No Encompass Match","No Encompass Match",IFERROR(VLOOKUP(IF($K856="",$J856,$K856),'Brands (Enc)'!$C$2:$D$2699,2,FALSE),"Not Mapped")))))</f>
        <v>Cape May</v>
      </c>
      <c r="S856" t="str">
        <f>IF($B856="","",IFERROR(VLOOKUP(VALUE($B856),'Customers Table (Enc)'!$A:$I,9,FALSE),"Not Found"))</f>
        <v>Bergen</v>
      </c>
      <c r="T856" t="str">
        <f t="shared" si="52"/>
        <v>BERGEN</v>
      </c>
      <c r="U856" t="str">
        <f t="shared" si="53"/>
        <v>Cape May|BERGEN</v>
      </c>
      <c r="V856" t="str">
        <f>IF($B856="","",IF(R856="No Encompass Match","THEM",IF(R856="Not Mapped","Unable to Determine",IF(T856="SALES","Unable to Determine",IFERROR(INDEX('Master - US vs THEM'!$F:$F,MATCH(U856,'Master - US vs THEM'!$G:$G,0)),"No Territory Data")))))</f>
        <v>US</v>
      </c>
      <c r="W856" t="str">
        <f t="shared" si="54"/>
        <v>OK</v>
      </c>
      <c r="X856" t="str">
        <f t="shared" si="55"/>
        <v>US</v>
      </c>
    </row>
    <row r="857" spans="1:24" x14ac:dyDescent="0.2">
      <c r="A857">
        <v>856</v>
      </c>
      <c r="B857" t="s">
        <v>1784</v>
      </c>
      <c r="C857" t="s">
        <v>1785</v>
      </c>
      <c r="D857" t="s">
        <v>48</v>
      </c>
      <c r="E857" t="s">
        <v>1786</v>
      </c>
      <c r="F857" t="s">
        <v>529</v>
      </c>
      <c r="G857" t="s">
        <v>1787</v>
      </c>
      <c r="H857" t="s">
        <v>8</v>
      </c>
      <c r="I857" t="s">
        <v>367</v>
      </c>
      <c r="J857" t="s">
        <v>22</v>
      </c>
      <c r="K857" t="s">
        <v>23</v>
      </c>
      <c r="L857" t="s">
        <v>24</v>
      </c>
      <c r="M857">
        <v>1</v>
      </c>
      <c r="N857" t="s">
        <v>875</v>
      </c>
      <c r="O857" t="str">
        <f>IF($B857="","",IFERROR(IF(ISNUMBER(MATCH($K857,'Brand Family Territory (Enc)'!$A$2:$A$296,0)),$K857,""),""))</f>
        <v/>
      </c>
      <c r="P857" t="str">
        <f>IF($B857="","",IFERROR(INDEX('Brand Crosswalk'!$F$2:$F$200,MATCH($K857,'Brand Crosswalk'!$A$2:$A$200,0)),"Not in Crosswalk"))</f>
        <v>Mapped</v>
      </c>
      <c r="Q857" t="str">
        <f>IF($B857="","",IFERROR(INDEX('Brand Crosswalk'!$C$2:$C$200,MATCH($K857,'Brand Crosswalk'!$A$2:$A$200,0)),""))</f>
        <v>Corona Extra</v>
      </c>
      <c r="R857" t="str">
        <f>IF($B857="","",IF(O857&lt;&gt;"",O857,IF(P857="Mapped",Q857,IF(P857="No Encompass Match","No Encompass Match",IFERROR(VLOOKUP(IF($K857="",$J857,$K857),'Brands (Enc)'!$C$2:$D$2699,2,FALSE),"Not Mapped")))))</f>
        <v>Corona Extra</v>
      </c>
      <c r="S857" t="str">
        <f>IF($B857="","",IFERROR(VLOOKUP(VALUE($B857),'Customers Table (Enc)'!$A:$I,9,FALSE),"Not Found"))</f>
        <v>Bergen</v>
      </c>
      <c r="T857" t="str">
        <f t="shared" si="52"/>
        <v>BERGEN</v>
      </c>
      <c r="U857" t="str">
        <f t="shared" si="53"/>
        <v>Corona Extra|BERGEN</v>
      </c>
      <c r="V857" t="str">
        <f>IF($B857="","",IF(R857="No Encompass Match","THEM",IF(R857="Not Mapped","Unable to Determine",IF(T857="SALES","Unable to Determine",IFERROR(INDEX('Master - US vs THEM'!$F:$F,MATCH(U857,'Master - US vs THEM'!$G:$G,0)),"No Territory Data")))))</f>
        <v>US</v>
      </c>
      <c r="W857" t="str">
        <f t="shared" si="54"/>
        <v>OK</v>
      </c>
      <c r="X857" t="str">
        <f t="shared" si="55"/>
        <v>US</v>
      </c>
    </row>
    <row r="858" spans="1:24" x14ac:dyDescent="0.2">
      <c r="A858">
        <v>857</v>
      </c>
      <c r="B858" t="s">
        <v>652</v>
      </c>
      <c r="C858" t="s">
        <v>653</v>
      </c>
      <c r="D858" t="s">
        <v>67</v>
      </c>
      <c r="E858" t="s">
        <v>654</v>
      </c>
      <c r="F858" t="s">
        <v>597</v>
      </c>
      <c r="G858" t="s">
        <v>655</v>
      </c>
      <c r="H858" t="s">
        <v>8</v>
      </c>
      <c r="I858" t="s">
        <v>71</v>
      </c>
      <c r="J858" t="s">
        <v>35</v>
      </c>
      <c r="K858" t="s">
        <v>36</v>
      </c>
      <c r="L858" t="s">
        <v>36</v>
      </c>
      <c r="M858">
        <v>1</v>
      </c>
      <c r="N858" t="s">
        <v>21</v>
      </c>
      <c r="O858" t="str">
        <f>IF($B858="","",IFERROR(IF(ISNUMBER(MATCH($K858,'Brand Family Territory (Enc)'!$A$2:$A$296,0)),$K858,""),""))</f>
        <v/>
      </c>
      <c r="P858" t="str">
        <f>IF($B858="","",IFERROR(INDEX('Brand Crosswalk'!$F$2:$F$200,MATCH($K858,'Brand Crosswalk'!$A$2:$A$200,0)),"Not in Crosswalk"))</f>
        <v>Mapped</v>
      </c>
      <c r="Q858" t="str">
        <f>IF($B858="","",IFERROR(INDEX('Brand Crosswalk'!$C$2:$C$200,MATCH($K858,'Brand Crosswalk'!$A$2:$A$200,0)),""))</f>
        <v>Lagunitas</v>
      </c>
      <c r="R858" t="str">
        <f>IF($B858="","",IF(O858&lt;&gt;"",O858,IF(P858="Mapped",Q858,IF(P858="No Encompass Match","No Encompass Match",IFERROR(VLOOKUP(IF($K858="",$J858,$K858),'Brands (Enc)'!$C$2:$D$2699,2,FALSE),"Not Mapped")))))</f>
        <v>Lagunitas</v>
      </c>
      <c r="S858" t="str">
        <f>IF($B858="","",IFERROR(VLOOKUP(VALUE($B858),'Customers Table (Enc)'!$A:$I,9,FALSE),"Not Found"))</f>
        <v>Morris</v>
      </c>
      <c r="T858" t="str">
        <f t="shared" si="52"/>
        <v>MORRIS 1</v>
      </c>
      <c r="U858" t="str">
        <f t="shared" si="53"/>
        <v>Lagunitas|MORRIS 1</v>
      </c>
      <c r="V858" t="str">
        <f>IF($B858="","",IF(R858="No Encompass Match","THEM",IF(R858="Not Mapped","Unable to Determine",IF(T858="SALES","Unable to Determine",IFERROR(INDEX('Master - US vs THEM'!$F:$F,MATCH(U858,'Master - US vs THEM'!$G:$G,0)),"No Territory Data")))))</f>
        <v>THEM</v>
      </c>
      <c r="W858" t="str">
        <f t="shared" si="54"/>
        <v>OK</v>
      </c>
      <c r="X858" t="str">
        <f t="shared" si="55"/>
        <v>THEM</v>
      </c>
    </row>
    <row r="859" spans="1:24" x14ac:dyDescent="0.2">
      <c r="A859">
        <v>858</v>
      </c>
      <c r="B859" t="s">
        <v>652</v>
      </c>
      <c r="C859" t="s">
        <v>653</v>
      </c>
      <c r="D859" t="s">
        <v>67</v>
      </c>
      <c r="E859" t="s">
        <v>654</v>
      </c>
      <c r="F859" t="s">
        <v>597</v>
      </c>
      <c r="G859" t="s">
        <v>655</v>
      </c>
      <c r="H859" t="s">
        <v>8</v>
      </c>
      <c r="I859" t="s">
        <v>71</v>
      </c>
      <c r="J859" t="s">
        <v>915</v>
      </c>
      <c r="K859" t="s">
        <v>441</v>
      </c>
      <c r="L859" t="s">
        <v>442</v>
      </c>
      <c r="M859">
        <v>1</v>
      </c>
      <c r="N859" t="s">
        <v>875</v>
      </c>
      <c r="O859" t="str">
        <f>IF($B859="","",IFERROR(IF(ISNUMBER(MATCH($K859,'Brand Family Territory (Enc)'!$A$2:$A$296,0)),$K859,""),""))</f>
        <v/>
      </c>
      <c r="P859" t="str">
        <f>IF($B859="","",IFERROR(INDEX('Brand Crosswalk'!$F$2:$F$200,MATCH($K859,'Brand Crosswalk'!$A$2:$A$200,0)),"Not in Crosswalk"))</f>
        <v>Mapped</v>
      </c>
      <c r="Q859" t="str">
        <f>IF($B859="","",IFERROR(INDEX('Brand Crosswalk'!$C$2:$C$200,MATCH($K859,'Brand Crosswalk'!$A$2:$A$200,0)),""))</f>
        <v>Evil Genius</v>
      </c>
      <c r="R859" t="str">
        <f>IF($B859="","",IF(O859&lt;&gt;"",O859,IF(P859="Mapped",Q859,IF(P859="No Encompass Match","No Encompass Match",IFERROR(VLOOKUP(IF($K859="",$J859,$K859),'Brands (Enc)'!$C$2:$D$2699,2,FALSE),"Not Mapped")))))</f>
        <v>Evil Genius</v>
      </c>
      <c r="S859" t="str">
        <f>IF($B859="","",IFERROR(VLOOKUP(VALUE($B859),'Customers Table (Enc)'!$A:$I,9,FALSE),"Not Found"))</f>
        <v>Morris</v>
      </c>
      <c r="T859" t="str">
        <f t="shared" si="52"/>
        <v>MORRIS 1</v>
      </c>
      <c r="U859" t="str">
        <f t="shared" si="53"/>
        <v>Evil Genius|MORRIS 1</v>
      </c>
      <c r="V859" t="str">
        <f>IF($B859="","",IF(R859="No Encompass Match","THEM",IF(R859="Not Mapped","Unable to Determine",IF(T859="SALES","Unable to Determine",IFERROR(INDEX('Master - US vs THEM'!$F:$F,MATCH(U859,'Master - US vs THEM'!$G:$G,0)),"No Territory Data")))))</f>
        <v>US</v>
      </c>
      <c r="W859" t="str">
        <f t="shared" si="54"/>
        <v>OK</v>
      </c>
      <c r="X859" t="str">
        <f t="shared" si="55"/>
        <v>US</v>
      </c>
    </row>
    <row r="860" spans="1:24" x14ac:dyDescent="0.2">
      <c r="A860">
        <v>859</v>
      </c>
      <c r="B860" t="s">
        <v>652</v>
      </c>
      <c r="C860" t="s">
        <v>653</v>
      </c>
      <c r="D860" t="s">
        <v>67</v>
      </c>
      <c r="E860" t="s">
        <v>654</v>
      </c>
      <c r="F860" t="s">
        <v>597</v>
      </c>
      <c r="G860" t="s">
        <v>655</v>
      </c>
      <c r="H860" t="s">
        <v>8</v>
      </c>
      <c r="I860" t="s">
        <v>71</v>
      </c>
      <c r="J860" t="s">
        <v>1131</v>
      </c>
      <c r="K860" t="s">
        <v>158</v>
      </c>
      <c r="L860" t="s">
        <v>155</v>
      </c>
      <c r="M860">
        <v>1</v>
      </c>
      <c r="N860" t="s">
        <v>875</v>
      </c>
      <c r="O860" t="str">
        <f>IF($B860="","",IFERROR(IF(ISNUMBER(MATCH($K860,'Brand Family Territory (Enc)'!$A$2:$A$296,0)),$K860,""),""))</f>
        <v/>
      </c>
      <c r="P860" t="str">
        <f>IF($B860="","",IFERROR(INDEX('Brand Crosswalk'!$F$2:$F$200,MATCH($K860,'Brand Crosswalk'!$A$2:$A$200,0)),"Not in Crosswalk"))</f>
        <v>Mapped</v>
      </c>
      <c r="Q860" t="str">
        <f>IF($B860="","",IFERROR(INDEX('Brand Crosswalk'!$C$2:$C$200,MATCH($K860,'Brand Crosswalk'!$A$2:$A$200,0)),""))</f>
        <v>Dogfish Head Beer</v>
      </c>
      <c r="R860" t="str">
        <f>IF($B860="","",IF(O860&lt;&gt;"",O860,IF(P860="Mapped",Q860,IF(P860="No Encompass Match","No Encompass Match",IFERROR(VLOOKUP(IF($K860="",$J860,$K860),'Brands (Enc)'!$C$2:$D$2699,2,FALSE),"Not Mapped")))))</f>
        <v>Dogfish Head Beer</v>
      </c>
      <c r="S860" t="str">
        <f>IF($B860="","",IFERROR(VLOOKUP(VALUE($B860),'Customers Table (Enc)'!$A:$I,9,FALSE),"Not Found"))</f>
        <v>Morris</v>
      </c>
      <c r="T860" t="str">
        <f t="shared" si="52"/>
        <v>MORRIS 1</v>
      </c>
      <c r="U860" t="str">
        <f t="shared" si="53"/>
        <v>Dogfish Head Beer|MORRIS 1</v>
      </c>
      <c r="V860" t="str">
        <f>IF($B860="","",IF(R860="No Encompass Match","THEM",IF(R860="Not Mapped","Unable to Determine",IF(T860="SALES","Unable to Determine",IFERROR(INDEX('Master - US vs THEM'!$F:$F,MATCH(U860,'Master - US vs THEM'!$G:$G,0)),"No Territory Data")))))</f>
        <v>US</v>
      </c>
      <c r="W860" t="str">
        <f t="shared" si="54"/>
        <v>OK</v>
      </c>
      <c r="X860" t="str">
        <f t="shared" si="55"/>
        <v>US</v>
      </c>
    </row>
    <row r="861" spans="1:24" x14ac:dyDescent="0.2">
      <c r="A861">
        <v>860</v>
      </c>
      <c r="B861" t="s">
        <v>652</v>
      </c>
      <c r="C861" t="s">
        <v>653</v>
      </c>
      <c r="D861" t="s">
        <v>67</v>
      </c>
      <c r="E861" t="s">
        <v>654</v>
      </c>
      <c r="F861" t="s">
        <v>597</v>
      </c>
      <c r="G861" t="s">
        <v>655</v>
      </c>
      <c r="H861" t="s">
        <v>8</v>
      </c>
      <c r="I861" t="s">
        <v>71</v>
      </c>
      <c r="J861" t="s">
        <v>906</v>
      </c>
      <c r="K861" t="s">
        <v>192</v>
      </c>
      <c r="L861" t="s">
        <v>120</v>
      </c>
      <c r="M861">
        <v>1</v>
      </c>
      <c r="N861" t="s">
        <v>875</v>
      </c>
      <c r="O861" t="str">
        <f>IF($B861="","",IFERROR(IF(ISNUMBER(MATCH($K861,'Brand Family Territory (Enc)'!$A$2:$A$296,0)),$K861,""),""))</f>
        <v/>
      </c>
      <c r="P861" t="str">
        <f>IF($B861="","",IFERROR(INDEX('Brand Crosswalk'!$F$2:$F$200,MATCH($K861,'Brand Crosswalk'!$A$2:$A$200,0)),"Not in Crosswalk"))</f>
        <v>Mapped</v>
      </c>
      <c r="Q861" t="str">
        <f>IF($B861="","",IFERROR(INDEX('Brand Crosswalk'!$C$2:$C$200,MATCH($K861,'Brand Crosswalk'!$A$2:$A$200,0)),""))</f>
        <v>Montauk</v>
      </c>
      <c r="R861" t="str">
        <f>IF($B861="","",IF(O861&lt;&gt;"",O861,IF(P861="Mapped",Q861,IF(P861="No Encompass Match","No Encompass Match",IFERROR(VLOOKUP(IF($K861="",$J861,$K861),'Brands (Enc)'!$C$2:$D$2699,2,FALSE),"Not Mapped")))))</f>
        <v>Montauk</v>
      </c>
      <c r="S861" t="str">
        <f>IF($B861="","",IFERROR(VLOOKUP(VALUE($B861),'Customers Table (Enc)'!$A:$I,9,FALSE),"Not Found"))</f>
        <v>Morris</v>
      </c>
      <c r="T861" t="str">
        <f t="shared" si="52"/>
        <v>MORRIS 1</v>
      </c>
      <c r="U861" t="str">
        <f t="shared" si="53"/>
        <v>Montauk|MORRIS 1</v>
      </c>
      <c r="V861" t="str">
        <f>IF($B861="","",IF(R861="No Encompass Match","THEM",IF(R861="Not Mapped","Unable to Determine",IF(T861="SALES","Unable to Determine",IFERROR(INDEX('Master - US vs THEM'!$F:$F,MATCH(U861,'Master - US vs THEM'!$G:$G,0)),"No Territory Data")))))</f>
        <v>US</v>
      </c>
      <c r="W861" t="str">
        <f t="shared" si="54"/>
        <v>OK</v>
      </c>
      <c r="X861" t="str">
        <f t="shared" si="55"/>
        <v>US</v>
      </c>
    </row>
    <row r="862" spans="1:24" x14ac:dyDescent="0.2">
      <c r="A862">
        <v>861</v>
      </c>
      <c r="B862" t="s">
        <v>652</v>
      </c>
      <c r="C862" t="s">
        <v>653</v>
      </c>
      <c r="D862" t="s">
        <v>67</v>
      </c>
      <c r="E862" t="s">
        <v>654</v>
      </c>
      <c r="F862" t="s">
        <v>597</v>
      </c>
      <c r="G862" t="s">
        <v>655</v>
      </c>
      <c r="H862" t="s">
        <v>8</v>
      </c>
      <c r="I862" t="s">
        <v>71</v>
      </c>
      <c r="J862" t="s">
        <v>157</v>
      </c>
      <c r="K862" t="s">
        <v>158</v>
      </c>
      <c r="L862" t="s">
        <v>155</v>
      </c>
      <c r="M862">
        <v>1</v>
      </c>
      <c r="N862" t="s">
        <v>875</v>
      </c>
      <c r="O862" t="str">
        <f>IF($B862="","",IFERROR(IF(ISNUMBER(MATCH($K862,'Brand Family Territory (Enc)'!$A$2:$A$296,0)),$K862,""),""))</f>
        <v/>
      </c>
      <c r="P862" t="str">
        <f>IF($B862="","",IFERROR(INDEX('Brand Crosswalk'!$F$2:$F$200,MATCH($K862,'Brand Crosswalk'!$A$2:$A$200,0)),"Not in Crosswalk"))</f>
        <v>Mapped</v>
      </c>
      <c r="Q862" t="str">
        <f>IF($B862="","",IFERROR(INDEX('Brand Crosswalk'!$C$2:$C$200,MATCH($K862,'Brand Crosswalk'!$A$2:$A$200,0)),""))</f>
        <v>Dogfish Head Beer</v>
      </c>
      <c r="R862" t="str">
        <f>IF($B862="","",IF(O862&lt;&gt;"",O862,IF(P862="Mapped",Q862,IF(P862="No Encompass Match","No Encompass Match",IFERROR(VLOOKUP(IF($K862="",$J862,$K862),'Brands (Enc)'!$C$2:$D$2699,2,FALSE),"Not Mapped")))))</f>
        <v>Dogfish Head Beer</v>
      </c>
      <c r="S862" t="str">
        <f>IF($B862="","",IFERROR(VLOOKUP(VALUE($B862),'Customers Table (Enc)'!$A:$I,9,FALSE),"Not Found"))</f>
        <v>Morris</v>
      </c>
      <c r="T862" t="str">
        <f t="shared" si="52"/>
        <v>MORRIS 1</v>
      </c>
      <c r="U862" t="str">
        <f t="shared" si="53"/>
        <v>Dogfish Head Beer|MORRIS 1</v>
      </c>
      <c r="V862" t="str">
        <f>IF($B862="","",IF(R862="No Encompass Match","THEM",IF(R862="Not Mapped","Unable to Determine",IF(T862="SALES","Unable to Determine",IFERROR(INDEX('Master - US vs THEM'!$F:$F,MATCH(U862,'Master - US vs THEM'!$G:$G,0)),"No Territory Data")))))</f>
        <v>US</v>
      </c>
      <c r="W862" t="str">
        <f t="shared" si="54"/>
        <v>OK</v>
      </c>
      <c r="X862" t="str">
        <f t="shared" si="55"/>
        <v>US</v>
      </c>
    </row>
    <row r="863" spans="1:24" x14ac:dyDescent="0.2">
      <c r="A863">
        <v>862</v>
      </c>
      <c r="B863" t="s">
        <v>652</v>
      </c>
      <c r="C863" t="s">
        <v>653</v>
      </c>
      <c r="D863" t="s">
        <v>67</v>
      </c>
      <c r="E863" t="s">
        <v>654</v>
      </c>
      <c r="F863" t="s">
        <v>597</v>
      </c>
      <c r="G863" t="s">
        <v>655</v>
      </c>
      <c r="H863" t="s">
        <v>8</v>
      </c>
      <c r="I863" t="s">
        <v>71</v>
      </c>
      <c r="J863" t="s">
        <v>208</v>
      </c>
      <c r="K863" t="s">
        <v>209</v>
      </c>
      <c r="L863" t="s">
        <v>210</v>
      </c>
      <c r="M863">
        <v>1</v>
      </c>
      <c r="N863" t="s">
        <v>875</v>
      </c>
      <c r="O863" t="str">
        <f>IF($B863="","",IFERROR(IF(ISNUMBER(MATCH($K863,'Brand Family Territory (Enc)'!$A$2:$A$296,0)),$K863,""),""))</f>
        <v/>
      </c>
      <c r="P863" t="str">
        <f>IF($B863="","",IFERROR(INDEX('Brand Crosswalk'!$F$2:$F$200,MATCH($K863,'Brand Crosswalk'!$A$2:$A$200,0)),"Not in Crosswalk"))</f>
        <v>Mapped</v>
      </c>
      <c r="Q863" t="str">
        <f>IF($B863="","",IFERROR(INDEX('Brand Crosswalk'!$C$2:$C$200,MATCH($K863,'Brand Crosswalk'!$A$2:$A$200,0)),""))</f>
        <v>Cape May</v>
      </c>
      <c r="R863" t="str">
        <f>IF($B863="","",IF(O863&lt;&gt;"",O863,IF(P863="Mapped",Q863,IF(P863="No Encompass Match","No Encompass Match",IFERROR(VLOOKUP(IF($K863="",$J863,$K863),'Brands (Enc)'!$C$2:$D$2699,2,FALSE),"Not Mapped")))))</f>
        <v>Cape May</v>
      </c>
      <c r="S863" t="str">
        <f>IF($B863="","",IFERROR(VLOOKUP(VALUE($B863),'Customers Table (Enc)'!$A:$I,9,FALSE),"Not Found"))</f>
        <v>Morris</v>
      </c>
      <c r="T863" t="str">
        <f t="shared" si="52"/>
        <v>MORRIS 1</v>
      </c>
      <c r="U863" t="str">
        <f t="shared" si="53"/>
        <v>Cape May|MORRIS 1</v>
      </c>
      <c r="V863" t="str">
        <f>IF($B863="","",IF(R863="No Encompass Match","THEM",IF(R863="Not Mapped","Unable to Determine",IF(T863="SALES","Unable to Determine",IFERROR(INDEX('Master - US vs THEM'!$F:$F,MATCH(U863,'Master - US vs THEM'!$G:$G,0)),"No Territory Data")))))</f>
        <v>US</v>
      </c>
      <c r="W863" t="str">
        <f t="shared" si="54"/>
        <v>OK</v>
      </c>
      <c r="X863" t="str">
        <f t="shared" si="55"/>
        <v>US</v>
      </c>
    </row>
    <row r="864" spans="1:24" x14ac:dyDescent="0.2">
      <c r="A864">
        <v>863</v>
      </c>
      <c r="B864" t="s">
        <v>652</v>
      </c>
      <c r="C864" t="s">
        <v>653</v>
      </c>
      <c r="D864" t="s">
        <v>67</v>
      </c>
      <c r="E864" t="s">
        <v>654</v>
      </c>
      <c r="F864" t="s">
        <v>597</v>
      </c>
      <c r="G864" t="s">
        <v>655</v>
      </c>
      <c r="H864" t="s">
        <v>8</v>
      </c>
      <c r="I864" t="s">
        <v>71</v>
      </c>
      <c r="J864" t="s">
        <v>235</v>
      </c>
      <c r="K864" t="s">
        <v>236</v>
      </c>
      <c r="L864" t="s">
        <v>141</v>
      </c>
      <c r="M864">
        <v>1</v>
      </c>
      <c r="N864" t="s">
        <v>875</v>
      </c>
      <c r="O864" t="str">
        <f>IF($B864="","",IFERROR(IF(ISNUMBER(MATCH($K864,'Brand Family Territory (Enc)'!$A$2:$A$296,0)),$K864,""),""))</f>
        <v/>
      </c>
      <c r="P864" t="str">
        <f>IF($B864="","",IFERROR(INDEX('Brand Crosswalk'!$F$2:$F$200,MATCH($K864,'Brand Crosswalk'!$A$2:$A$200,0)),"Not in Crosswalk"))</f>
        <v>Mapped</v>
      </c>
      <c r="Q864" t="str">
        <f>IF($B864="","",IFERROR(INDEX('Brand Crosswalk'!$C$2:$C$200,MATCH($K864,'Brand Crosswalk'!$A$2:$A$200,0)),""))</f>
        <v>Leinenkugel</v>
      </c>
      <c r="R864" t="str">
        <f>IF($B864="","",IF(O864&lt;&gt;"",O864,IF(P864="Mapped",Q864,IF(P864="No Encompass Match","No Encompass Match",IFERROR(VLOOKUP(IF($K864="",$J864,$K864),'Brands (Enc)'!$C$2:$D$2699,2,FALSE),"Not Mapped")))))</f>
        <v>Leinenkugel</v>
      </c>
      <c r="S864" t="str">
        <f>IF($B864="","",IFERROR(VLOOKUP(VALUE($B864),'Customers Table (Enc)'!$A:$I,9,FALSE),"Not Found"))</f>
        <v>Morris</v>
      </c>
      <c r="T864" t="str">
        <f t="shared" si="52"/>
        <v>MORRIS 1</v>
      </c>
      <c r="U864" t="str">
        <f t="shared" si="53"/>
        <v>Leinenkugel|MORRIS 1</v>
      </c>
      <c r="V864" t="str">
        <f>IF($B864="","",IF(R864="No Encompass Match","THEM",IF(R864="Not Mapped","Unable to Determine",IF(T864="SALES","Unable to Determine",IFERROR(INDEX('Master - US vs THEM'!$F:$F,MATCH(U864,'Master - US vs THEM'!$G:$G,0)),"No Territory Data")))))</f>
        <v>US</v>
      </c>
      <c r="W864" t="str">
        <f t="shared" si="54"/>
        <v>OK</v>
      </c>
      <c r="X864" t="str">
        <f t="shared" si="55"/>
        <v>US</v>
      </c>
    </row>
    <row r="865" spans="1:24" x14ac:dyDescent="0.2">
      <c r="A865">
        <v>864</v>
      </c>
      <c r="B865" t="s">
        <v>652</v>
      </c>
      <c r="C865" t="s">
        <v>653</v>
      </c>
      <c r="D865" t="s">
        <v>67</v>
      </c>
      <c r="E865" t="s">
        <v>654</v>
      </c>
      <c r="F865" t="s">
        <v>597</v>
      </c>
      <c r="G865" t="s">
        <v>655</v>
      </c>
      <c r="H865" t="s">
        <v>8</v>
      </c>
      <c r="I865" t="s">
        <v>71</v>
      </c>
      <c r="J865" t="s">
        <v>338</v>
      </c>
      <c r="K865" t="s">
        <v>34</v>
      </c>
      <c r="L865" t="s">
        <v>34</v>
      </c>
      <c r="M865">
        <v>1</v>
      </c>
      <c r="N865" t="s">
        <v>875</v>
      </c>
      <c r="O865" t="str">
        <f>IF($B865="","",IFERROR(IF(ISNUMBER(MATCH($K865,'Brand Family Territory (Enc)'!$A$2:$A$296,0)),$K865,""),""))</f>
        <v/>
      </c>
      <c r="P865" t="str">
        <f>IF($B865="","",IFERROR(INDEX('Brand Crosswalk'!$F$2:$F$200,MATCH($K865,'Brand Crosswalk'!$A$2:$A$200,0)),"Not in Crosswalk"))</f>
        <v>Mapped</v>
      </c>
      <c r="Q865" t="str">
        <f>IF($B865="","",IFERROR(INDEX('Brand Crosswalk'!$C$2:$C$200,MATCH($K865,'Brand Crosswalk'!$A$2:$A$200,0)),""))</f>
        <v>Sierra Nevada</v>
      </c>
      <c r="R865" t="str">
        <f>IF($B865="","",IF(O865&lt;&gt;"",O865,IF(P865="Mapped",Q865,IF(P865="No Encompass Match","No Encompass Match",IFERROR(VLOOKUP(IF($K865="",$J865,$K865),'Brands (Enc)'!$C$2:$D$2699,2,FALSE),"Not Mapped")))))</f>
        <v>Sierra Nevada</v>
      </c>
      <c r="S865" t="str">
        <f>IF($B865="","",IFERROR(VLOOKUP(VALUE($B865),'Customers Table (Enc)'!$A:$I,9,FALSE),"Not Found"))</f>
        <v>Morris</v>
      </c>
      <c r="T865" t="str">
        <f t="shared" si="52"/>
        <v>MORRIS 1</v>
      </c>
      <c r="U865" t="str">
        <f t="shared" si="53"/>
        <v>Sierra Nevada|MORRIS 1</v>
      </c>
      <c r="V865" t="str">
        <f>IF($B865="","",IF(R865="No Encompass Match","THEM",IF(R865="Not Mapped","Unable to Determine",IF(T865="SALES","Unable to Determine",IFERROR(INDEX('Master - US vs THEM'!$F:$F,MATCH(U865,'Master - US vs THEM'!$G:$G,0)),"No Territory Data")))))</f>
        <v>US</v>
      </c>
      <c r="W865" t="str">
        <f t="shared" si="54"/>
        <v>OK</v>
      </c>
      <c r="X865" t="str">
        <f t="shared" si="55"/>
        <v>US</v>
      </c>
    </row>
    <row r="866" spans="1:24" x14ac:dyDescent="0.2">
      <c r="A866">
        <v>865</v>
      </c>
      <c r="B866" t="s">
        <v>652</v>
      </c>
      <c r="C866" t="s">
        <v>653</v>
      </c>
      <c r="D866" t="s">
        <v>67</v>
      </c>
      <c r="E866" t="s">
        <v>654</v>
      </c>
      <c r="F866" t="s">
        <v>597</v>
      </c>
      <c r="G866" t="s">
        <v>655</v>
      </c>
      <c r="H866" t="s">
        <v>8</v>
      </c>
      <c r="I866" t="s">
        <v>71</v>
      </c>
      <c r="J866" t="s">
        <v>535</v>
      </c>
      <c r="K866" t="s">
        <v>358</v>
      </c>
      <c r="L866" t="s">
        <v>155</v>
      </c>
      <c r="M866">
        <v>1</v>
      </c>
      <c r="N866" t="s">
        <v>875</v>
      </c>
      <c r="O866" t="str">
        <f>IF($B866="","",IFERROR(IF(ISNUMBER(MATCH($K866,'Brand Family Territory (Enc)'!$A$2:$A$296,0)),$K866,""),""))</f>
        <v/>
      </c>
      <c r="P866" t="str">
        <f>IF($B866="","",IFERROR(INDEX('Brand Crosswalk'!$F$2:$F$200,MATCH($K866,'Brand Crosswalk'!$A$2:$A$200,0)),"Not in Crosswalk"))</f>
        <v>Mapped</v>
      </c>
      <c r="Q866" t="str">
        <f>IF($B866="","",IFERROR(INDEX('Brand Crosswalk'!$C$2:$C$200,MATCH($K866,'Brand Crosswalk'!$A$2:$A$200,0)),""))</f>
        <v>Samuel Adams</v>
      </c>
      <c r="R866" t="str">
        <f>IF($B866="","",IF(O866&lt;&gt;"",O866,IF(P866="Mapped",Q866,IF(P866="No Encompass Match","No Encompass Match",IFERROR(VLOOKUP(IF($K866="",$J866,$K866),'Brands (Enc)'!$C$2:$D$2699,2,FALSE),"Not Mapped")))))</f>
        <v>Samuel Adams</v>
      </c>
      <c r="S866" t="str">
        <f>IF($B866="","",IFERROR(VLOOKUP(VALUE($B866),'Customers Table (Enc)'!$A:$I,9,FALSE),"Not Found"))</f>
        <v>Morris</v>
      </c>
      <c r="T866" t="str">
        <f t="shared" si="52"/>
        <v>MORRIS 1</v>
      </c>
      <c r="U866" t="str">
        <f t="shared" si="53"/>
        <v>Samuel Adams|MORRIS 1</v>
      </c>
      <c r="V866" t="str">
        <f>IF($B866="","",IF(R866="No Encompass Match","THEM",IF(R866="Not Mapped","Unable to Determine",IF(T866="SALES","Unable to Determine",IFERROR(INDEX('Master - US vs THEM'!$F:$F,MATCH(U866,'Master - US vs THEM'!$G:$G,0)),"No Territory Data")))))</f>
        <v>US</v>
      </c>
      <c r="W866" t="str">
        <f t="shared" si="54"/>
        <v>OK</v>
      </c>
      <c r="X866" t="str">
        <f t="shared" si="55"/>
        <v>US</v>
      </c>
    </row>
    <row r="867" spans="1:24" x14ac:dyDescent="0.2">
      <c r="A867">
        <v>866</v>
      </c>
      <c r="B867" t="s">
        <v>652</v>
      </c>
      <c r="C867" t="s">
        <v>653</v>
      </c>
      <c r="D867" t="s">
        <v>67</v>
      </c>
      <c r="E867" t="s">
        <v>654</v>
      </c>
      <c r="F867" t="s">
        <v>597</v>
      </c>
      <c r="G867" t="s">
        <v>655</v>
      </c>
      <c r="H867" t="s">
        <v>8</v>
      </c>
      <c r="I867" t="s">
        <v>71</v>
      </c>
      <c r="J867" t="s">
        <v>165</v>
      </c>
      <c r="K867" t="s">
        <v>166</v>
      </c>
      <c r="L867" t="s">
        <v>141</v>
      </c>
      <c r="M867">
        <v>1</v>
      </c>
      <c r="N867" t="s">
        <v>875</v>
      </c>
      <c r="O867" t="str">
        <f>IF($B867="","",IFERROR(IF(ISNUMBER(MATCH($K867,'Brand Family Territory (Enc)'!$A$2:$A$296,0)),$K867,""),""))</f>
        <v>BLUE MOON</v>
      </c>
      <c r="P867" t="str">
        <f>IF($B867="","",IFERROR(INDEX('Brand Crosswalk'!$F$2:$F$200,MATCH($K867,'Brand Crosswalk'!$A$2:$A$200,0)),"Not in Crosswalk"))</f>
        <v>Not in Crosswalk</v>
      </c>
      <c r="Q867" t="str">
        <f>IF($B867="","",IFERROR(INDEX('Brand Crosswalk'!$C$2:$C$200,MATCH($K867,'Brand Crosswalk'!$A$2:$A$200,0)),""))</f>
        <v/>
      </c>
      <c r="R867" t="str">
        <f>IF($B867="","",IF(O867&lt;&gt;"",O867,IF(P867="Mapped",Q867,IF(P867="No Encompass Match","No Encompass Match",IFERROR(VLOOKUP(IF($K867="",$J867,$K867),'Brands (Enc)'!$C$2:$D$2699,2,FALSE),"Not Mapped")))))</f>
        <v>BLUE MOON</v>
      </c>
      <c r="S867" t="str">
        <f>IF($B867="","",IFERROR(VLOOKUP(VALUE($B867),'Customers Table (Enc)'!$A:$I,9,FALSE),"Not Found"))</f>
        <v>Morris</v>
      </c>
      <c r="T867" t="str">
        <f t="shared" si="52"/>
        <v>MORRIS 1</v>
      </c>
      <c r="U867" t="str">
        <f t="shared" si="53"/>
        <v>BLUE MOON|MORRIS 1</v>
      </c>
      <c r="V867" t="str">
        <f>IF($B867="","",IF(R867="No Encompass Match","THEM",IF(R867="Not Mapped","Unable to Determine",IF(T867="SALES","Unable to Determine",IFERROR(INDEX('Master - US vs THEM'!$F:$F,MATCH(U867,'Master - US vs THEM'!$G:$G,0)),"No Territory Data")))))</f>
        <v>US</v>
      </c>
      <c r="W867" t="str">
        <f t="shared" si="54"/>
        <v>OK</v>
      </c>
      <c r="X867" t="str">
        <f t="shared" si="55"/>
        <v>US</v>
      </c>
    </row>
    <row r="868" spans="1:24" x14ac:dyDescent="0.2">
      <c r="A868">
        <v>867</v>
      </c>
      <c r="B868" t="s">
        <v>652</v>
      </c>
      <c r="C868" t="s">
        <v>653</v>
      </c>
      <c r="D868" t="s">
        <v>67</v>
      </c>
      <c r="E868" t="s">
        <v>654</v>
      </c>
      <c r="F868" t="s">
        <v>597</v>
      </c>
      <c r="G868" t="s">
        <v>655</v>
      </c>
      <c r="H868" t="s">
        <v>8</v>
      </c>
      <c r="I868" t="s">
        <v>71</v>
      </c>
      <c r="J868" t="s">
        <v>656</v>
      </c>
      <c r="K868" t="s">
        <v>369</v>
      </c>
      <c r="L868" t="s">
        <v>61</v>
      </c>
      <c r="M868">
        <v>1</v>
      </c>
      <c r="N868" t="s">
        <v>21</v>
      </c>
      <c r="O868" t="str">
        <f>IF($B868="","",IFERROR(IF(ISNUMBER(MATCH($K868,'Brand Family Territory (Enc)'!$A$2:$A$296,0)),$K868,""),""))</f>
        <v/>
      </c>
      <c r="P868" t="str">
        <f>IF($B868="","",IFERROR(INDEX('Brand Crosswalk'!$F$2:$F$200,MATCH($K868,'Brand Crosswalk'!$A$2:$A$200,0)),"Not in Crosswalk"))</f>
        <v>Mapped</v>
      </c>
      <c r="Q868" t="str">
        <f>IF($B868="","",IFERROR(INDEX('Brand Crosswalk'!$C$2:$C$200,MATCH($K868,'Brand Crosswalk'!$A$2:$A$200,0)),""))</f>
        <v>Stone Brewing</v>
      </c>
      <c r="R868" t="str">
        <f>IF($B868="","",IF(O868&lt;&gt;"",O868,IF(P868="Mapped",Q868,IF(P868="No Encompass Match","No Encompass Match",IFERROR(VLOOKUP(IF($K868="",$J868,$K868),'Brands (Enc)'!$C$2:$D$2699,2,FALSE),"Not Mapped")))))</f>
        <v>Stone Brewing</v>
      </c>
      <c r="S868" t="str">
        <f>IF($B868="","",IFERROR(VLOOKUP(VALUE($B868),'Customers Table (Enc)'!$A:$I,9,FALSE),"Not Found"))</f>
        <v>Morris</v>
      </c>
      <c r="T868" t="str">
        <f t="shared" si="52"/>
        <v>MORRIS 1</v>
      </c>
      <c r="U868" t="str">
        <f t="shared" si="53"/>
        <v>Stone Brewing|MORRIS 1</v>
      </c>
      <c r="V868" t="str">
        <f>IF($B868="","",IF(R868="No Encompass Match","THEM",IF(R868="Not Mapped","Unable to Determine",IF(T868="SALES","Unable to Determine",IFERROR(INDEX('Master - US vs THEM'!$F:$F,MATCH(U868,'Master - US vs THEM'!$G:$G,0)),"No Territory Data")))))</f>
        <v>THEM</v>
      </c>
      <c r="W868" t="str">
        <f t="shared" si="54"/>
        <v>OK</v>
      </c>
      <c r="X868" t="str">
        <f t="shared" si="55"/>
        <v>THEM</v>
      </c>
    </row>
    <row r="869" spans="1:24" x14ac:dyDescent="0.2">
      <c r="A869">
        <v>868</v>
      </c>
      <c r="B869" t="s">
        <v>652</v>
      </c>
      <c r="C869" t="s">
        <v>653</v>
      </c>
      <c r="D869" t="s">
        <v>67</v>
      </c>
      <c r="E869" t="s">
        <v>654</v>
      </c>
      <c r="F869" t="s">
        <v>597</v>
      </c>
      <c r="G869" t="s">
        <v>655</v>
      </c>
      <c r="H869" t="s">
        <v>8</v>
      </c>
      <c r="I869" t="s">
        <v>71</v>
      </c>
      <c r="J869" t="s">
        <v>142</v>
      </c>
      <c r="K869" t="s">
        <v>143</v>
      </c>
      <c r="L869" t="s">
        <v>141</v>
      </c>
      <c r="M869">
        <v>1</v>
      </c>
      <c r="N869" t="s">
        <v>875</v>
      </c>
      <c r="O869" t="str">
        <f>IF($B869="","",IFERROR(IF(ISNUMBER(MATCH($K869,'Brand Family Territory (Enc)'!$A$2:$A$296,0)),$K869,""),""))</f>
        <v/>
      </c>
      <c r="P869" t="str">
        <f>IF($B869="","",IFERROR(INDEX('Brand Crosswalk'!$F$2:$F$200,MATCH($K869,'Brand Crosswalk'!$A$2:$A$200,0)),"Not in Crosswalk"))</f>
        <v>Mapped</v>
      </c>
      <c r="Q869" t="str">
        <f>IF($B869="","",IFERROR(INDEX('Brand Crosswalk'!$C$2:$C$200,MATCH($K869,'Brand Crosswalk'!$A$2:$A$200,0)),""))</f>
        <v>Lite</v>
      </c>
      <c r="R869" t="str">
        <f>IF($B869="","",IF(O869&lt;&gt;"",O869,IF(P869="Mapped",Q869,IF(P869="No Encompass Match","No Encompass Match",IFERROR(VLOOKUP(IF($K869="",$J869,$K869),'Brands (Enc)'!$C$2:$D$2699,2,FALSE),"Not Mapped")))))</f>
        <v>Lite</v>
      </c>
      <c r="S869" t="str">
        <f>IF($B869="","",IFERROR(VLOOKUP(VALUE($B869),'Customers Table (Enc)'!$A:$I,9,FALSE),"Not Found"))</f>
        <v>Morris</v>
      </c>
      <c r="T869" t="str">
        <f t="shared" si="52"/>
        <v>MORRIS 1</v>
      </c>
      <c r="U869" t="str">
        <f t="shared" si="53"/>
        <v>Lite|MORRIS 1</v>
      </c>
      <c r="V869" t="str">
        <f>IF($B869="","",IF(R869="No Encompass Match","THEM",IF(R869="Not Mapped","Unable to Determine",IF(T869="SALES","Unable to Determine",IFERROR(INDEX('Master - US vs THEM'!$F:$F,MATCH(U869,'Master - US vs THEM'!$G:$G,0)),"No Territory Data")))))</f>
        <v>US</v>
      </c>
      <c r="W869" t="str">
        <f t="shared" si="54"/>
        <v>OK</v>
      </c>
      <c r="X869" t="str">
        <f t="shared" si="55"/>
        <v>US</v>
      </c>
    </row>
    <row r="870" spans="1:24" x14ac:dyDescent="0.2">
      <c r="A870">
        <v>869</v>
      </c>
      <c r="B870" t="s">
        <v>652</v>
      </c>
      <c r="C870" t="s">
        <v>653</v>
      </c>
      <c r="D870" t="s">
        <v>67</v>
      </c>
      <c r="E870" t="s">
        <v>654</v>
      </c>
      <c r="F870" t="s">
        <v>597</v>
      </c>
      <c r="G870" t="s">
        <v>655</v>
      </c>
      <c r="H870" t="s">
        <v>8</v>
      </c>
      <c r="I870" t="s">
        <v>71</v>
      </c>
      <c r="J870" t="s">
        <v>44</v>
      </c>
      <c r="K870" t="s">
        <v>44</v>
      </c>
      <c r="L870" t="s">
        <v>45</v>
      </c>
      <c r="M870">
        <v>1</v>
      </c>
      <c r="N870" t="s">
        <v>875</v>
      </c>
      <c r="O870" t="str">
        <f>IF($B870="","",IFERROR(IF(ISNUMBER(MATCH($K870,'Brand Family Territory (Enc)'!$A$2:$A$296,0)),$K870,""),""))</f>
        <v/>
      </c>
      <c r="P870" t="str">
        <f>IF($B870="","",IFERROR(INDEX('Brand Crosswalk'!$F$2:$F$200,MATCH($K870,'Brand Crosswalk'!$A$2:$A$200,0)),"Not in Crosswalk"))</f>
        <v>Mapped</v>
      </c>
      <c r="Q870" t="str">
        <f>IF($B870="","",IFERROR(INDEX('Brand Crosswalk'!$C$2:$C$200,MATCH($K870,'Brand Crosswalk'!$A$2:$A$200,0)),""))</f>
        <v>Dg Yuengling Inc</v>
      </c>
      <c r="R870" t="str">
        <f>IF($B870="","",IF(O870&lt;&gt;"",O870,IF(P870="Mapped",Q870,IF(P870="No Encompass Match","No Encompass Match",IFERROR(VLOOKUP(IF($K870="",$J870,$K870),'Brands (Enc)'!$C$2:$D$2699,2,FALSE),"Not Mapped")))))</f>
        <v>Dg Yuengling Inc</v>
      </c>
      <c r="S870" t="str">
        <f>IF($B870="","",IFERROR(VLOOKUP(VALUE($B870),'Customers Table (Enc)'!$A:$I,9,FALSE),"Not Found"))</f>
        <v>Morris</v>
      </c>
      <c r="T870" t="str">
        <f t="shared" si="52"/>
        <v>MORRIS 1</v>
      </c>
      <c r="U870" t="str">
        <f t="shared" si="53"/>
        <v>Dg Yuengling Inc|MORRIS 1</v>
      </c>
      <c r="V870" t="str">
        <f>IF($B870="","",IF(R870="No Encompass Match","THEM",IF(R870="Not Mapped","Unable to Determine",IF(T870="SALES","Unable to Determine",IFERROR(INDEX('Master - US vs THEM'!$F:$F,MATCH(U870,'Master - US vs THEM'!$G:$G,0)),"No Territory Data")))))</f>
        <v>US</v>
      </c>
      <c r="W870" t="str">
        <f t="shared" si="54"/>
        <v>OK</v>
      </c>
      <c r="X870" t="str">
        <f t="shared" si="55"/>
        <v>US</v>
      </c>
    </row>
    <row r="871" spans="1:24" x14ac:dyDescent="0.2">
      <c r="A871">
        <v>870</v>
      </c>
      <c r="B871" t="s">
        <v>652</v>
      </c>
      <c r="C871" t="s">
        <v>653</v>
      </c>
      <c r="D871" t="s">
        <v>67</v>
      </c>
      <c r="E871" t="s">
        <v>654</v>
      </c>
      <c r="F871" t="s">
        <v>597</v>
      </c>
      <c r="G871" t="s">
        <v>655</v>
      </c>
      <c r="H871" t="s">
        <v>8</v>
      </c>
      <c r="I871" t="s">
        <v>71</v>
      </c>
      <c r="J871" t="s">
        <v>144</v>
      </c>
      <c r="K871" t="s">
        <v>145</v>
      </c>
      <c r="L871" t="s">
        <v>141</v>
      </c>
      <c r="M871">
        <v>1</v>
      </c>
      <c r="N871" t="s">
        <v>875</v>
      </c>
      <c r="O871" t="str">
        <f>IF($B871="","",IFERROR(IF(ISNUMBER(MATCH($K871,'Brand Family Territory (Enc)'!$A$2:$A$296,0)),$K871,""),""))</f>
        <v>COORS LIGHT</v>
      </c>
      <c r="P871" t="str">
        <f>IF($B871="","",IFERROR(INDEX('Brand Crosswalk'!$F$2:$F$200,MATCH($K871,'Brand Crosswalk'!$A$2:$A$200,0)),"Not in Crosswalk"))</f>
        <v>Not in Crosswalk</v>
      </c>
      <c r="Q871" t="str">
        <f>IF($B871="","",IFERROR(INDEX('Brand Crosswalk'!$C$2:$C$200,MATCH($K871,'Brand Crosswalk'!$A$2:$A$200,0)),""))</f>
        <v/>
      </c>
      <c r="R871" t="str">
        <f>IF($B871="","",IF(O871&lt;&gt;"",O871,IF(P871="Mapped",Q871,IF(P871="No Encompass Match","No Encompass Match",IFERROR(VLOOKUP(IF($K871="",$J871,$K871),'Brands (Enc)'!$C$2:$D$2699,2,FALSE),"Not Mapped")))))</f>
        <v>COORS LIGHT</v>
      </c>
      <c r="S871" t="str">
        <f>IF($B871="","",IFERROR(VLOOKUP(VALUE($B871),'Customers Table (Enc)'!$A:$I,9,FALSE),"Not Found"))</f>
        <v>Morris</v>
      </c>
      <c r="T871" t="str">
        <f t="shared" si="52"/>
        <v>MORRIS 1</v>
      </c>
      <c r="U871" t="str">
        <f t="shared" si="53"/>
        <v>COORS LIGHT|MORRIS 1</v>
      </c>
      <c r="V871" t="str">
        <f>IF($B871="","",IF(R871="No Encompass Match","THEM",IF(R871="Not Mapped","Unable to Determine",IF(T871="SALES","Unable to Determine",IFERROR(INDEX('Master - US vs THEM'!$F:$F,MATCH(U871,'Master - US vs THEM'!$G:$G,0)),"No Territory Data")))))</f>
        <v>US</v>
      </c>
      <c r="W871" t="str">
        <f t="shared" si="54"/>
        <v>OK</v>
      </c>
      <c r="X871" t="str">
        <f t="shared" si="55"/>
        <v>US</v>
      </c>
    </row>
    <row r="872" spans="1:24" x14ac:dyDescent="0.2">
      <c r="A872">
        <v>871</v>
      </c>
      <c r="B872" t="s">
        <v>652</v>
      </c>
      <c r="C872" t="s">
        <v>653</v>
      </c>
      <c r="D872" t="s">
        <v>67</v>
      </c>
      <c r="E872" t="s">
        <v>654</v>
      </c>
      <c r="F872" t="s">
        <v>597</v>
      </c>
      <c r="G872" t="s">
        <v>655</v>
      </c>
      <c r="H872" t="s">
        <v>8</v>
      </c>
      <c r="I872" t="s">
        <v>71</v>
      </c>
      <c r="J872" t="s">
        <v>609</v>
      </c>
      <c r="K872" t="s">
        <v>610</v>
      </c>
      <c r="L872" t="s">
        <v>468</v>
      </c>
      <c r="M872">
        <v>1</v>
      </c>
      <c r="N872" t="s">
        <v>875</v>
      </c>
      <c r="O872" t="str">
        <f>IF($B872="","",IFERROR(IF(ISNUMBER(MATCH($K872,'Brand Family Territory (Enc)'!$A$2:$A$296,0)),$K872,""),""))</f>
        <v/>
      </c>
      <c r="P872" t="str">
        <f>IF($B872="","",IFERROR(INDEX('Brand Crosswalk'!$F$2:$F$200,MATCH($K872,'Brand Crosswalk'!$A$2:$A$200,0)),"Not in Crosswalk"))</f>
        <v>Mapped</v>
      </c>
      <c r="Q872" t="str">
        <f>IF($B872="","",IFERROR(INDEX('Brand Crosswalk'!$C$2:$C$200,MATCH($K872,'Brand Crosswalk'!$A$2:$A$200,0)),""))</f>
        <v>Pabst Blue Ribbon</v>
      </c>
      <c r="R872" t="str">
        <f>IF($B872="","",IF(O872&lt;&gt;"",O872,IF(P872="Mapped",Q872,IF(P872="No Encompass Match","No Encompass Match",IFERROR(VLOOKUP(IF($K872="",$J872,$K872),'Brands (Enc)'!$C$2:$D$2699,2,FALSE),"Not Mapped")))))</f>
        <v>Pabst Blue Ribbon</v>
      </c>
      <c r="S872" t="str">
        <f>IF($B872="","",IFERROR(VLOOKUP(VALUE($B872),'Customers Table (Enc)'!$A:$I,9,FALSE),"Not Found"))</f>
        <v>Morris</v>
      </c>
      <c r="T872" t="str">
        <f t="shared" si="52"/>
        <v>MORRIS 1</v>
      </c>
      <c r="U872" t="str">
        <f t="shared" si="53"/>
        <v>Pabst Blue Ribbon|MORRIS 1</v>
      </c>
      <c r="V872" t="str">
        <f>IF($B872="","",IF(R872="No Encompass Match","THEM",IF(R872="Not Mapped","Unable to Determine",IF(T872="SALES","Unable to Determine",IFERROR(INDEX('Master - US vs THEM'!$F:$F,MATCH(U872,'Master - US vs THEM'!$G:$G,0)),"No Territory Data")))))</f>
        <v>US</v>
      </c>
      <c r="W872" t="str">
        <f t="shared" si="54"/>
        <v>OK</v>
      </c>
      <c r="X872" t="str">
        <f t="shared" si="55"/>
        <v>US</v>
      </c>
    </row>
    <row r="873" spans="1:24" x14ac:dyDescent="0.2">
      <c r="A873">
        <v>872</v>
      </c>
      <c r="B873" t="s">
        <v>647</v>
      </c>
      <c r="C873" t="s">
        <v>648</v>
      </c>
      <c r="D873" t="s">
        <v>48</v>
      </c>
      <c r="E873" t="s">
        <v>649</v>
      </c>
      <c r="F873" t="s">
        <v>650</v>
      </c>
      <c r="G873" t="s">
        <v>651</v>
      </c>
      <c r="H873" t="s">
        <v>8</v>
      </c>
      <c r="I873" t="s">
        <v>367</v>
      </c>
      <c r="J873" t="s">
        <v>376</v>
      </c>
      <c r="K873" t="s">
        <v>377</v>
      </c>
      <c r="L873" t="s">
        <v>103</v>
      </c>
      <c r="M873">
        <v>1</v>
      </c>
      <c r="N873" t="s">
        <v>21</v>
      </c>
      <c r="O873" t="str">
        <f>IF($B873="","",IFERROR(IF(ISNUMBER(MATCH($K873,'Brand Family Territory (Enc)'!$A$2:$A$296,0)),$K873,""),""))</f>
        <v>1911 HARD CIDER</v>
      </c>
      <c r="P873" t="str">
        <f>IF($B873="","",IFERROR(INDEX('Brand Crosswalk'!$F$2:$F$200,MATCH($K873,'Brand Crosswalk'!$A$2:$A$200,0)),"Not in Crosswalk"))</f>
        <v>Not in Crosswalk</v>
      </c>
      <c r="Q873" t="str">
        <f>IF($B873="","",IFERROR(INDEX('Brand Crosswalk'!$C$2:$C$200,MATCH($K873,'Brand Crosswalk'!$A$2:$A$200,0)),""))</f>
        <v/>
      </c>
      <c r="R873" t="str">
        <f>IF($B873="","",IF(O873&lt;&gt;"",O873,IF(P873="Mapped",Q873,IF(P873="No Encompass Match","No Encompass Match",IFERROR(VLOOKUP(IF($K873="",$J873,$K873),'Brands (Enc)'!$C$2:$D$2699,2,FALSE),"Not Mapped")))))</f>
        <v>1911 HARD CIDER</v>
      </c>
      <c r="S873" t="str">
        <f>IF($B873="","",IFERROR(VLOOKUP(VALUE($B873),'Customers Table (Enc)'!$A:$I,9,FALSE),"Not Found"))</f>
        <v>Bergen</v>
      </c>
      <c r="T873" t="str">
        <f t="shared" si="52"/>
        <v>BERGEN</v>
      </c>
      <c r="U873" t="str">
        <f t="shared" si="53"/>
        <v>1911 HARD CIDER|BERGEN</v>
      </c>
      <c r="V873" t="str">
        <f>IF($B873="","",IF(R873="No Encompass Match","THEM",IF(R873="Not Mapped","Unable to Determine",IF(T873="SALES","Unable to Determine",IFERROR(INDEX('Master - US vs THEM'!$F:$F,MATCH(U873,'Master - US vs THEM'!$G:$G,0)),"No Territory Data")))))</f>
        <v>US</v>
      </c>
      <c r="W873" t="str">
        <f t="shared" si="54"/>
        <v>MISMATCH</v>
      </c>
      <c r="X873" t="str">
        <f t="shared" si="55"/>
        <v>US</v>
      </c>
    </row>
    <row r="874" spans="1:24" x14ac:dyDescent="0.2">
      <c r="A874">
        <v>873</v>
      </c>
      <c r="B874" t="s">
        <v>647</v>
      </c>
      <c r="C874" t="s">
        <v>648</v>
      </c>
      <c r="D874" t="s">
        <v>48</v>
      </c>
      <c r="E874" t="s">
        <v>649</v>
      </c>
      <c r="F874" t="s">
        <v>650</v>
      </c>
      <c r="G874" t="s">
        <v>651</v>
      </c>
      <c r="H874" t="s">
        <v>8</v>
      </c>
      <c r="I874" t="s">
        <v>367</v>
      </c>
      <c r="J874" t="s">
        <v>181</v>
      </c>
      <c r="K874" t="s">
        <v>182</v>
      </c>
      <c r="L874" t="s">
        <v>24</v>
      </c>
      <c r="M874">
        <v>1</v>
      </c>
      <c r="N874" t="s">
        <v>875</v>
      </c>
      <c r="O874" t="str">
        <f>IF($B874="","",IFERROR(IF(ISNUMBER(MATCH($K874,'Brand Family Territory (Enc)'!$A$2:$A$296,0)),$K874,""),""))</f>
        <v/>
      </c>
      <c r="P874" t="str">
        <f>IF($B874="","",IFERROR(INDEX('Brand Crosswalk'!$F$2:$F$200,MATCH($K874,'Brand Crosswalk'!$A$2:$A$200,0)),"Not in Crosswalk"))</f>
        <v>Mapped</v>
      </c>
      <c r="Q874" t="str">
        <f>IF($B874="","",IFERROR(INDEX('Brand Crosswalk'!$C$2:$C$200,MATCH($K874,'Brand Crosswalk'!$A$2:$A$200,0)),""))</f>
        <v>Modelo Especial</v>
      </c>
      <c r="R874" t="str">
        <f>IF($B874="","",IF(O874&lt;&gt;"",O874,IF(P874="Mapped",Q874,IF(P874="No Encompass Match","No Encompass Match",IFERROR(VLOOKUP(IF($K874="",$J874,$K874),'Brands (Enc)'!$C$2:$D$2699,2,FALSE),"Not Mapped")))))</f>
        <v>Modelo Especial</v>
      </c>
      <c r="S874" t="str">
        <f>IF($B874="","",IFERROR(VLOOKUP(VALUE($B874),'Customers Table (Enc)'!$A:$I,9,FALSE),"Not Found"))</f>
        <v>Bergen</v>
      </c>
      <c r="T874" t="str">
        <f t="shared" si="52"/>
        <v>BERGEN</v>
      </c>
      <c r="U874" t="str">
        <f t="shared" si="53"/>
        <v>Modelo Especial|BERGEN</v>
      </c>
      <c r="V874" t="str">
        <f>IF($B874="","",IF(R874="No Encompass Match","THEM",IF(R874="Not Mapped","Unable to Determine",IF(T874="SALES","Unable to Determine",IFERROR(INDEX('Master - US vs THEM'!$F:$F,MATCH(U874,'Master - US vs THEM'!$G:$G,0)),"No Territory Data")))))</f>
        <v>US</v>
      </c>
      <c r="W874" t="str">
        <f t="shared" si="54"/>
        <v>OK</v>
      </c>
      <c r="X874" t="str">
        <f t="shared" si="55"/>
        <v>US</v>
      </c>
    </row>
    <row r="875" spans="1:24" x14ac:dyDescent="0.2">
      <c r="A875">
        <v>874</v>
      </c>
      <c r="B875" t="s">
        <v>647</v>
      </c>
      <c r="C875" t="s">
        <v>648</v>
      </c>
      <c r="D875" t="s">
        <v>48</v>
      </c>
      <c r="E875" t="s">
        <v>649</v>
      </c>
      <c r="F875" t="s">
        <v>650</v>
      </c>
      <c r="G875" t="s">
        <v>651</v>
      </c>
      <c r="H875" t="s">
        <v>8</v>
      </c>
      <c r="I875" t="s">
        <v>367</v>
      </c>
      <c r="J875" t="s">
        <v>44</v>
      </c>
      <c r="K875" t="s">
        <v>44</v>
      </c>
      <c r="L875" t="s">
        <v>45</v>
      </c>
      <c r="M875">
        <v>1</v>
      </c>
      <c r="N875" t="s">
        <v>875</v>
      </c>
      <c r="O875" t="str">
        <f>IF($B875="","",IFERROR(IF(ISNUMBER(MATCH($K875,'Brand Family Territory (Enc)'!$A$2:$A$296,0)),$K875,""),""))</f>
        <v/>
      </c>
      <c r="P875" t="str">
        <f>IF($B875="","",IFERROR(INDEX('Brand Crosswalk'!$F$2:$F$200,MATCH($K875,'Brand Crosswalk'!$A$2:$A$200,0)),"Not in Crosswalk"))</f>
        <v>Mapped</v>
      </c>
      <c r="Q875" t="str">
        <f>IF($B875="","",IFERROR(INDEX('Brand Crosswalk'!$C$2:$C$200,MATCH($K875,'Brand Crosswalk'!$A$2:$A$200,0)),""))</f>
        <v>Dg Yuengling Inc</v>
      </c>
      <c r="R875" t="str">
        <f>IF($B875="","",IF(O875&lt;&gt;"",O875,IF(P875="Mapped",Q875,IF(P875="No Encompass Match","No Encompass Match",IFERROR(VLOOKUP(IF($K875="",$J875,$K875),'Brands (Enc)'!$C$2:$D$2699,2,FALSE),"Not Mapped")))))</f>
        <v>Dg Yuengling Inc</v>
      </c>
      <c r="S875" t="str">
        <f>IF($B875="","",IFERROR(VLOOKUP(VALUE($B875),'Customers Table (Enc)'!$A:$I,9,FALSE),"Not Found"))</f>
        <v>Bergen</v>
      </c>
      <c r="T875" t="str">
        <f t="shared" si="52"/>
        <v>BERGEN</v>
      </c>
      <c r="U875" t="str">
        <f t="shared" si="53"/>
        <v>Dg Yuengling Inc|BERGEN</v>
      </c>
      <c r="V875" t="str">
        <f>IF($B875="","",IF(R875="No Encompass Match","THEM",IF(R875="Not Mapped","Unable to Determine",IF(T875="SALES","Unable to Determine",IFERROR(INDEX('Master - US vs THEM'!$F:$F,MATCH(U875,'Master - US vs THEM'!$G:$G,0)),"No Territory Data")))))</f>
        <v>US</v>
      </c>
      <c r="W875" t="str">
        <f t="shared" si="54"/>
        <v>OK</v>
      </c>
      <c r="X875" t="str">
        <f t="shared" si="55"/>
        <v>US</v>
      </c>
    </row>
    <row r="876" spans="1:24" x14ac:dyDescent="0.2">
      <c r="A876">
        <v>875</v>
      </c>
      <c r="B876" t="s">
        <v>647</v>
      </c>
      <c r="C876" t="s">
        <v>648</v>
      </c>
      <c r="D876" t="s">
        <v>48</v>
      </c>
      <c r="E876" t="s">
        <v>649</v>
      </c>
      <c r="F876" t="s">
        <v>650</v>
      </c>
      <c r="G876" t="s">
        <v>651</v>
      </c>
      <c r="H876" t="s">
        <v>8</v>
      </c>
      <c r="I876" t="s">
        <v>367</v>
      </c>
      <c r="J876" t="s">
        <v>165</v>
      </c>
      <c r="K876" t="s">
        <v>166</v>
      </c>
      <c r="L876" t="s">
        <v>141</v>
      </c>
      <c r="M876">
        <v>1</v>
      </c>
      <c r="N876" t="s">
        <v>875</v>
      </c>
      <c r="O876" t="str">
        <f>IF($B876="","",IFERROR(IF(ISNUMBER(MATCH($K876,'Brand Family Territory (Enc)'!$A$2:$A$296,0)),$K876,""),""))</f>
        <v>BLUE MOON</v>
      </c>
      <c r="P876" t="str">
        <f>IF($B876="","",IFERROR(INDEX('Brand Crosswalk'!$F$2:$F$200,MATCH($K876,'Brand Crosswalk'!$A$2:$A$200,0)),"Not in Crosswalk"))</f>
        <v>Not in Crosswalk</v>
      </c>
      <c r="Q876" t="str">
        <f>IF($B876="","",IFERROR(INDEX('Brand Crosswalk'!$C$2:$C$200,MATCH($K876,'Brand Crosswalk'!$A$2:$A$200,0)),""))</f>
        <v/>
      </c>
      <c r="R876" t="str">
        <f>IF($B876="","",IF(O876&lt;&gt;"",O876,IF(P876="Mapped",Q876,IF(P876="No Encompass Match","No Encompass Match",IFERROR(VLOOKUP(IF($K876="",$J876,$K876),'Brands (Enc)'!$C$2:$D$2699,2,FALSE),"Not Mapped")))))</f>
        <v>BLUE MOON</v>
      </c>
      <c r="S876" t="str">
        <f>IF($B876="","",IFERROR(VLOOKUP(VALUE($B876),'Customers Table (Enc)'!$A:$I,9,FALSE),"Not Found"))</f>
        <v>Bergen</v>
      </c>
      <c r="T876" t="str">
        <f t="shared" si="52"/>
        <v>BERGEN</v>
      </c>
      <c r="U876" t="str">
        <f t="shared" si="53"/>
        <v>BLUE MOON|BERGEN</v>
      </c>
      <c r="V876" t="str">
        <f>IF($B876="","",IF(R876="No Encompass Match","THEM",IF(R876="Not Mapped","Unable to Determine",IF(T876="SALES","Unable to Determine",IFERROR(INDEX('Master - US vs THEM'!$F:$F,MATCH(U876,'Master - US vs THEM'!$G:$G,0)),"No Territory Data")))))</f>
        <v>US</v>
      </c>
      <c r="W876" t="str">
        <f t="shared" si="54"/>
        <v>OK</v>
      </c>
      <c r="X876" t="str">
        <f t="shared" si="55"/>
        <v>US</v>
      </c>
    </row>
    <row r="877" spans="1:24" x14ac:dyDescent="0.2">
      <c r="A877">
        <v>876</v>
      </c>
      <c r="B877" t="s">
        <v>647</v>
      </c>
      <c r="C877" t="s">
        <v>648</v>
      </c>
      <c r="D877" t="s">
        <v>48</v>
      </c>
      <c r="E877" t="s">
        <v>649</v>
      </c>
      <c r="F877" t="s">
        <v>650</v>
      </c>
      <c r="G877" t="s">
        <v>651</v>
      </c>
      <c r="H877" t="s">
        <v>8</v>
      </c>
      <c r="I877" t="s">
        <v>367</v>
      </c>
      <c r="J877" t="s">
        <v>213</v>
      </c>
      <c r="K877" t="s">
        <v>214</v>
      </c>
      <c r="L877" t="s">
        <v>215</v>
      </c>
      <c r="M877">
        <v>1</v>
      </c>
      <c r="N877" t="s">
        <v>875</v>
      </c>
      <c r="O877" t="str">
        <f>IF($B877="","",IFERROR(IF(ISNUMBER(MATCH($K877,'Brand Family Territory (Enc)'!$A$2:$A$296,0)),$K877,""),""))</f>
        <v/>
      </c>
      <c r="P877" t="str">
        <f>IF($B877="","",IFERROR(INDEX('Brand Crosswalk'!$F$2:$F$200,MATCH($K877,'Brand Crosswalk'!$A$2:$A$200,0)),"Not in Crosswalk"))</f>
        <v>Mapped</v>
      </c>
      <c r="Q877" t="str">
        <f>IF($B877="","",IFERROR(INDEX('Brand Crosswalk'!$C$2:$C$200,MATCH($K877,'Brand Crosswalk'!$A$2:$A$200,0)),""))</f>
        <v>New Belgium Brewing Company</v>
      </c>
      <c r="R877" t="str">
        <f>IF($B877="","",IF(O877&lt;&gt;"",O877,IF(P877="Mapped",Q877,IF(P877="No Encompass Match","No Encompass Match",IFERROR(VLOOKUP(IF($K877="",$J877,$K877),'Brands (Enc)'!$C$2:$D$2699,2,FALSE),"Not Mapped")))))</f>
        <v>New Belgium Brewing Company</v>
      </c>
      <c r="S877" t="str">
        <f>IF($B877="","",IFERROR(VLOOKUP(VALUE($B877),'Customers Table (Enc)'!$A:$I,9,FALSE),"Not Found"))</f>
        <v>Bergen</v>
      </c>
      <c r="T877" t="str">
        <f t="shared" si="52"/>
        <v>BERGEN</v>
      </c>
      <c r="U877" t="str">
        <f t="shared" si="53"/>
        <v>New Belgium Brewing Company|BERGEN</v>
      </c>
      <c r="V877" t="str">
        <f>IF($B877="","",IF(R877="No Encompass Match","THEM",IF(R877="Not Mapped","Unable to Determine",IF(T877="SALES","Unable to Determine",IFERROR(INDEX('Master - US vs THEM'!$F:$F,MATCH(U877,'Master - US vs THEM'!$G:$G,0)),"No Territory Data")))))</f>
        <v>US</v>
      </c>
      <c r="W877" t="str">
        <f t="shared" si="54"/>
        <v>OK</v>
      </c>
      <c r="X877" t="str">
        <f t="shared" si="55"/>
        <v>US</v>
      </c>
    </row>
    <row r="878" spans="1:24" x14ac:dyDescent="0.2">
      <c r="A878">
        <v>877</v>
      </c>
      <c r="B878" t="s">
        <v>657</v>
      </c>
      <c r="C878" t="s">
        <v>658</v>
      </c>
      <c r="D878" t="s">
        <v>67</v>
      </c>
      <c r="E878" t="s">
        <v>659</v>
      </c>
      <c r="F878" t="s">
        <v>660</v>
      </c>
      <c r="G878" t="s">
        <v>661</v>
      </c>
      <c r="H878" t="s">
        <v>8</v>
      </c>
      <c r="I878" t="s">
        <v>71</v>
      </c>
      <c r="J878" t="s">
        <v>144</v>
      </c>
      <c r="K878" t="s">
        <v>145</v>
      </c>
      <c r="L878" t="s">
        <v>141</v>
      </c>
      <c r="M878">
        <v>1</v>
      </c>
      <c r="N878" t="s">
        <v>875</v>
      </c>
      <c r="O878" t="str">
        <f>IF($B878="","",IFERROR(IF(ISNUMBER(MATCH($K878,'Brand Family Territory (Enc)'!$A$2:$A$296,0)),$K878,""),""))</f>
        <v>COORS LIGHT</v>
      </c>
      <c r="P878" t="str">
        <f>IF($B878="","",IFERROR(INDEX('Brand Crosswalk'!$F$2:$F$200,MATCH($K878,'Brand Crosswalk'!$A$2:$A$200,0)),"Not in Crosswalk"))</f>
        <v>Not in Crosswalk</v>
      </c>
      <c r="Q878" t="str">
        <f>IF($B878="","",IFERROR(INDEX('Brand Crosswalk'!$C$2:$C$200,MATCH($K878,'Brand Crosswalk'!$A$2:$A$200,0)),""))</f>
        <v/>
      </c>
      <c r="R878" t="str">
        <f>IF($B878="","",IF(O878&lt;&gt;"",O878,IF(P878="Mapped",Q878,IF(P878="No Encompass Match","No Encompass Match",IFERROR(VLOOKUP(IF($K878="",$J878,$K878),'Brands (Enc)'!$C$2:$D$2699,2,FALSE),"Not Mapped")))))</f>
        <v>COORS LIGHT</v>
      </c>
      <c r="S878" t="str">
        <f>IF($B878="","",IFERROR(VLOOKUP(VALUE($B878),'Customers Table (Enc)'!$A:$I,9,FALSE),"Not Found"))</f>
        <v>Morris</v>
      </c>
      <c r="T878" t="str">
        <f t="shared" si="52"/>
        <v>MORRIS 1</v>
      </c>
      <c r="U878" t="str">
        <f t="shared" si="53"/>
        <v>COORS LIGHT|MORRIS 1</v>
      </c>
      <c r="V878" t="str">
        <f>IF($B878="","",IF(R878="No Encompass Match","THEM",IF(R878="Not Mapped","Unable to Determine",IF(T878="SALES","Unable to Determine",IFERROR(INDEX('Master - US vs THEM'!$F:$F,MATCH(U878,'Master - US vs THEM'!$G:$G,0)),"No Territory Data")))))</f>
        <v>US</v>
      </c>
      <c r="W878" t="str">
        <f t="shared" si="54"/>
        <v>OK</v>
      </c>
      <c r="X878" t="str">
        <f t="shared" si="55"/>
        <v>US</v>
      </c>
    </row>
    <row r="879" spans="1:24" x14ac:dyDescent="0.2">
      <c r="A879">
        <v>878</v>
      </c>
      <c r="B879" t="s">
        <v>657</v>
      </c>
      <c r="C879" t="s">
        <v>658</v>
      </c>
      <c r="D879" t="s">
        <v>67</v>
      </c>
      <c r="E879" t="s">
        <v>659</v>
      </c>
      <c r="F879" t="s">
        <v>660</v>
      </c>
      <c r="G879" t="s">
        <v>661</v>
      </c>
      <c r="H879" t="s">
        <v>8</v>
      </c>
      <c r="I879" t="s">
        <v>71</v>
      </c>
      <c r="J879" t="s">
        <v>142</v>
      </c>
      <c r="K879" t="s">
        <v>143</v>
      </c>
      <c r="L879" t="s">
        <v>141</v>
      </c>
      <c r="M879">
        <v>1</v>
      </c>
      <c r="N879" t="s">
        <v>875</v>
      </c>
      <c r="O879" t="str">
        <f>IF($B879="","",IFERROR(IF(ISNUMBER(MATCH($K879,'Brand Family Territory (Enc)'!$A$2:$A$296,0)),$K879,""),""))</f>
        <v/>
      </c>
      <c r="P879" t="str">
        <f>IF($B879="","",IFERROR(INDEX('Brand Crosswalk'!$F$2:$F$200,MATCH($K879,'Brand Crosswalk'!$A$2:$A$200,0)),"Not in Crosswalk"))</f>
        <v>Mapped</v>
      </c>
      <c r="Q879" t="str">
        <f>IF($B879="","",IFERROR(INDEX('Brand Crosswalk'!$C$2:$C$200,MATCH($K879,'Brand Crosswalk'!$A$2:$A$200,0)),""))</f>
        <v>Lite</v>
      </c>
      <c r="R879" t="str">
        <f>IF($B879="","",IF(O879&lt;&gt;"",O879,IF(P879="Mapped",Q879,IF(P879="No Encompass Match","No Encompass Match",IFERROR(VLOOKUP(IF($K879="",$J879,$K879),'Brands (Enc)'!$C$2:$D$2699,2,FALSE),"Not Mapped")))))</f>
        <v>Lite</v>
      </c>
      <c r="S879" t="str">
        <f>IF($B879="","",IFERROR(VLOOKUP(VALUE($B879),'Customers Table (Enc)'!$A:$I,9,FALSE),"Not Found"))</f>
        <v>Morris</v>
      </c>
      <c r="T879" t="str">
        <f t="shared" si="52"/>
        <v>MORRIS 1</v>
      </c>
      <c r="U879" t="str">
        <f t="shared" si="53"/>
        <v>Lite|MORRIS 1</v>
      </c>
      <c r="V879" t="str">
        <f>IF($B879="","",IF(R879="No Encompass Match","THEM",IF(R879="Not Mapped","Unable to Determine",IF(T879="SALES","Unable to Determine",IFERROR(INDEX('Master - US vs THEM'!$F:$F,MATCH(U879,'Master - US vs THEM'!$G:$G,0)),"No Territory Data")))))</f>
        <v>US</v>
      </c>
      <c r="W879" t="str">
        <f t="shared" si="54"/>
        <v>OK</v>
      </c>
      <c r="X879" t="str">
        <f t="shared" si="55"/>
        <v>US</v>
      </c>
    </row>
    <row r="880" spans="1:24" x14ac:dyDescent="0.2">
      <c r="A880">
        <v>879</v>
      </c>
      <c r="B880" t="s">
        <v>657</v>
      </c>
      <c r="C880" t="s">
        <v>658</v>
      </c>
      <c r="D880" t="s">
        <v>67</v>
      </c>
      <c r="E880" t="s">
        <v>659</v>
      </c>
      <c r="F880" t="s">
        <v>660</v>
      </c>
      <c r="G880" t="s">
        <v>661</v>
      </c>
      <c r="H880" t="s">
        <v>8</v>
      </c>
      <c r="I880" t="s">
        <v>71</v>
      </c>
      <c r="J880" t="s">
        <v>44</v>
      </c>
      <c r="K880" t="s">
        <v>44</v>
      </c>
      <c r="L880" t="s">
        <v>45</v>
      </c>
      <c r="M880">
        <v>1</v>
      </c>
      <c r="N880" t="s">
        <v>875</v>
      </c>
      <c r="O880" t="str">
        <f>IF($B880="","",IFERROR(IF(ISNUMBER(MATCH($K880,'Brand Family Territory (Enc)'!$A$2:$A$296,0)),$K880,""),""))</f>
        <v/>
      </c>
      <c r="P880" t="str">
        <f>IF($B880="","",IFERROR(INDEX('Brand Crosswalk'!$F$2:$F$200,MATCH($K880,'Brand Crosswalk'!$A$2:$A$200,0)),"Not in Crosswalk"))</f>
        <v>Mapped</v>
      </c>
      <c r="Q880" t="str">
        <f>IF($B880="","",IFERROR(INDEX('Brand Crosswalk'!$C$2:$C$200,MATCH($K880,'Brand Crosswalk'!$A$2:$A$200,0)),""))</f>
        <v>Dg Yuengling Inc</v>
      </c>
      <c r="R880" t="str">
        <f>IF($B880="","",IF(O880&lt;&gt;"",O880,IF(P880="Mapped",Q880,IF(P880="No Encompass Match","No Encompass Match",IFERROR(VLOOKUP(IF($K880="",$J880,$K880),'Brands (Enc)'!$C$2:$D$2699,2,FALSE),"Not Mapped")))))</f>
        <v>Dg Yuengling Inc</v>
      </c>
      <c r="S880" t="str">
        <f>IF($B880="","",IFERROR(VLOOKUP(VALUE($B880),'Customers Table (Enc)'!$A:$I,9,FALSE),"Not Found"))</f>
        <v>Morris</v>
      </c>
      <c r="T880" t="str">
        <f t="shared" si="52"/>
        <v>MORRIS 1</v>
      </c>
      <c r="U880" t="str">
        <f t="shared" si="53"/>
        <v>Dg Yuengling Inc|MORRIS 1</v>
      </c>
      <c r="V880" t="str">
        <f>IF($B880="","",IF(R880="No Encompass Match","THEM",IF(R880="Not Mapped","Unable to Determine",IF(T880="SALES","Unable to Determine",IFERROR(INDEX('Master - US vs THEM'!$F:$F,MATCH(U880,'Master - US vs THEM'!$G:$G,0)),"No Territory Data")))))</f>
        <v>US</v>
      </c>
      <c r="W880" t="str">
        <f t="shared" si="54"/>
        <v>OK</v>
      </c>
      <c r="X880" t="str">
        <f t="shared" si="55"/>
        <v>US</v>
      </c>
    </row>
    <row r="881" spans="1:24" x14ac:dyDescent="0.2">
      <c r="A881">
        <v>880</v>
      </c>
      <c r="B881" t="s">
        <v>657</v>
      </c>
      <c r="C881" t="s">
        <v>658</v>
      </c>
      <c r="D881" t="s">
        <v>67</v>
      </c>
      <c r="E881" t="s">
        <v>659</v>
      </c>
      <c r="F881" t="s">
        <v>660</v>
      </c>
      <c r="G881" t="s">
        <v>661</v>
      </c>
      <c r="H881" t="s">
        <v>8</v>
      </c>
      <c r="I881" t="s">
        <v>71</v>
      </c>
      <c r="J881" t="s">
        <v>915</v>
      </c>
      <c r="K881" t="s">
        <v>441</v>
      </c>
      <c r="L881" t="s">
        <v>442</v>
      </c>
      <c r="M881">
        <v>1</v>
      </c>
      <c r="N881" t="s">
        <v>875</v>
      </c>
      <c r="O881" t="str">
        <f>IF($B881="","",IFERROR(IF(ISNUMBER(MATCH($K881,'Brand Family Territory (Enc)'!$A$2:$A$296,0)),$K881,""),""))</f>
        <v/>
      </c>
      <c r="P881" t="str">
        <f>IF($B881="","",IFERROR(INDEX('Brand Crosswalk'!$F$2:$F$200,MATCH($K881,'Brand Crosswalk'!$A$2:$A$200,0)),"Not in Crosswalk"))</f>
        <v>Mapped</v>
      </c>
      <c r="Q881" t="str">
        <f>IF($B881="","",IFERROR(INDEX('Brand Crosswalk'!$C$2:$C$200,MATCH($K881,'Brand Crosswalk'!$A$2:$A$200,0)),""))</f>
        <v>Evil Genius</v>
      </c>
      <c r="R881" t="str">
        <f>IF($B881="","",IF(O881&lt;&gt;"",O881,IF(P881="Mapped",Q881,IF(P881="No Encompass Match","No Encompass Match",IFERROR(VLOOKUP(IF($K881="",$J881,$K881),'Brands (Enc)'!$C$2:$D$2699,2,FALSE),"Not Mapped")))))</f>
        <v>Evil Genius</v>
      </c>
      <c r="S881" t="str">
        <f>IF($B881="","",IFERROR(VLOOKUP(VALUE($B881),'Customers Table (Enc)'!$A:$I,9,FALSE),"Not Found"))</f>
        <v>Morris</v>
      </c>
      <c r="T881" t="str">
        <f t="shared" si="52"/>
        <v>MORRIS 1</v>
      </c>
      <c r="U881" t="str">
        <f t="shared" si="53"/>
        <v>Evil Genius|MORRIS 1</v>
      </c>
      <c r="V881" t="str">
        <f>IF($B881="","",IF(R881="No Encompass Match","THEM",IF(R881="Not Mapped","Unable to Determine",IF(T881="SALES","Unable to Determine",IFERROR(INDEX('Master - US vs THEM'!$F:$F,MATCH(U881,'Master - US vs THEM'!$G:$G,0)),"No Territory Data")))))</f>
        <v>US</v>
      </c>
      <c r="W881" t="str">
        <f t="shared" si="54"/>
        <v>OK</v>
      </c>
      <c r="X881" t="str">
        <f t="shared" si="55"/>
        <v>US</v>
      </c>
    </row>
    <row r="882" spans="1:24" x14ac:dyDescent="0.2">
      <c r="A882">
        <v>881</v>
      </c>
      <c r="B882" t="s">
        <v>657</v>
      </c>
      <c r="C882" t="s">
        <v>658</v>
      </c>
      <c r="D882" t="s">
        <v>67</v>
      </c>
      <c r="E882" t="s">
        <v>659</v>
      </c>
      <c r="F882" t="s">
        <v>660</v>
      </c>
      <c r="G882" t="s">
        <v>661</v>
      </c>
      <c r="H882" t="s">
        <v>8</v>
      </c>
      <c r="I882" t="s">
        <v>71</v>
      </c>
      <c r="J882" t="s">
        <v>338</v>
      </c>
      <c r="K882" t="s">
        <v>34</v>
      </c>
      <c r="L882" t="s">
        <v>34</v>
      </c>
      <c r="M882">
        <v>1</v>
      </c>
      <c r="N882" t="s">
        <v>875</v>
      </c>
      <c r="O882" t="str">
        <f>IF($B882="","",IFERROR(IF(ISNUMBER(MATCH($K882,'Brand Family Territory (Enc)'!$A$2:$A$296,0)),$K882,""),""))</f>
        <v/>
      </c>
      <c r="P882" t="str">
        <f>IF($B882="","",IFERROR(INDEX('Brand Crosswalk'!$F$2:$F$200,MATCH($K882,'Brand Crosswalk'!$A$2:$A$200,0)),"Not in Crosswalk"))</f>
        <v>Mapped</v>
      </c>
      <c r="Q882" t="str">
        <f>IF($B882="","",IFERROR(INDEX('Brand Crosswalk'!$C$2:$C$200,MATCH($K882,'Brand Crosswalk'!$A$2:$A$200,0)),""))</f>
        <v>Sierra Nevada</v>
      </c>
      <c r="R882" t="str">
        <f>IF($B882="","",IF(O882&lt;&gt;"",O882,IF(P882="Mapped",Q882,IF(P882="No Encompass Match","No Encompass Match",IFERROR(VLOOKUP(IF($K882="",$J882,$K882),'Brands (Enc)'!$C$2:$D$2699,2,FALSE),"Not Mapped")))))</f>
        <v>Sierra Nevada</v>
      </c>
      <c r="S882" t="str">
        <f>IF($B882="","",IFERROR(VLOOKUP(VALUE($B882),'Customers Table (Enc)'!$A:$I,9,FALSE),"Not Found"))</f>
        <v>Morris</v>
      </c>
      <c r="T882" t="str">
        <f t="shared" si="52"/>
        <v>MORRIS 1</v>
      </c>
      <c r="U882" t="str">
        <f t="shared" si="53"/>
        <v>Sierra Nevada|MORRIS 1</v>
      </c>
      <c r="V882" t="str">
        <f>IF($B882="","",IF(R882="No Encompass Match","THEM",IF(R882="Not Mapped","Unable to Determine",IF(T882="SALES","Unable to Determine",IFERROR(INDEX('Master - US vs THEM'!$F:$F,MATCH(U882,'Master - US vs THEM'!$G:$G,0)),"No Territory Data")))))</f>
        <v>US</v>
      </c>
      <c r="W882" t="str">
        <f t="shared" si="54"/>
        <v>OK</v>
      </c>
      <c r="X882" t="str">
        <f t="shared" si="55"/>
        <v>US</v>
      </c>
    </row>
    <row r="883" spans="1:24" x14ac:dyDescent="0.2">
      <c r="A883">
        <v>882</v>
      </c>
      <c r="B883" t="s">
        <v>657</v>
      </c>
      <c r="C883" t="s">
        <v>658</v>
      </c>
      <c r="D883" t="s">
        <v>67</v>
      </c>
      <c r="E883" t="s">
        <v>659</v>
      </c>
      <c r="F883" t="s">
        <v>660</v>
      </c>
      <c r="G883" t="s">
        <v>661</v>
      </c>
      <c r="H883" t="s">
        <v>8</v>
      </c>
      <c r="I883" t="s">
        <v>71</v>
      </c>
      <c r="J883" t="s">
        <v>165</v>
      </c>
      <c r="K883" t="s">
        <v>166</v>
      </c>
      <c r="L883" t="s">
        <v>141</v>
      </c>
      <c r="M883">
        <v>1</v>
      </c>
      <c r="N883" t="s">
        <v>875</v>
      </c>
      <c r="O883" t="str">
        <f>IF($B883="","",IFERROR(IF(ISNUMBER(MATCH($K883,'Brand Family Territory (Enc)'!$A$2:$A$296,0)),$K883,""),""))</f>
        <v>BLUE MOON</v>
      </c>
      <c r="P883" t="str">
        <f>IF($B883="","",IFERROR(INDEX('Brand Crosswalk'!$F$2:$F$200,MATCH($K883,'Brand Crosswalk'!$A$2:$A$200,0)),"Not in Crosswalk"))</f>
        <v>Not in Crosswalk</v>
      </c>
      <c r="Q883" t="str">
        <f>IF($B883="","",IFERROR(INDEX('Brand Crosswalk'!$C$2:$C$200,MATCH($K883,'Brand Crosswalk'!$A$2:$A$200,0)),""))</f>
        <v/>
      </c>
      <c r="R883" t="str">
        <f>IF($B883="","",IF(O883&lt;&gt;"",O883,IF(P883="Mapped",Q883,IF(P883="No Encompass Match","No Encompass Match",IFERROR(VLOOKUP(IF($K883="",$J883,$K883),'Brands (Enc)'!$C$2:$D$2699,2,FALSE),"Not Mapped")))))</f>
        <v>BLUE MOON</v>
      </c>
      <c r="S883" t="str">
        <f>IF($B883="","",IFERROR(VLOOKUP(VALUE($B883),'Customers Table (Enc)'!$A:$I,9,FALSE),"Not Found"))</f>
        <v>Morris</v>
      </c>
      <c r="T883" t="str">
        <f t="shared" si="52"/>
        <v>MORRIS 1</v>
      </c>
      <c r="U883" t="str">
        <f t="shared" si="53"/>
        <v>BLUE MOON|MORRIS 1</v>
      </c>
      <c r="V883" t="str">
        <f>IF($B883="","",IF(R883="No Encompass Match","THEM",IF(R883="Not Mapped","Unable to Determine",IF(T883="SALES","Unable to Determine",IFERROR(INDEX('Master - US vs THEM'!$F:$F,MATCH(U883,'Master - US vs THEM'!$G:$G,0)),"No Territory Data")))))</f>
        <v>US</v>
      </c>
      <c r="W883" t="str">
        <f t="shared" si="54"/>
        <v>OK</v>
      </c>
      <c r="X883" t="str">
        <f t="shared" si="55"/>
        <v>US</v>
      </c>
    </row>
    <row r="884" spans="1:24" x14ac:dyDescent="0.2">
      <c r="A884">
        <v>883</v>
      </c>
      <c r="B884" t="s">
        <v>657</v>
      </c>
      <c r="C884" t="s">
        <v>658</v>
      </c>
      <c r="D884" t="s">
        <v>67</v>
      </c>
      <c r="E884" t="s">
        <v>659</v>
      </c>
      <c r="F884" t="s">
        <v>660</v>
      </c>
      <c r="G884" t="s">
        <v>661</v>
      </c>
      <c r="H884" t="s">
        <v>8</v>
      </c>
      <c r="I884" t="s">
        <v>71</v>
      </c>
      <c r="J884" t="s">
        <v>535</v>
      </c>
      <c r="K884" t="s">
        <v>358</v>
      </c>
      <c r="L884" t="s">
        <v>155</v>
      </c>
      <c r="M884">
        <v>1</v>
      </c>
      <c r="N884" t="s">
        <v>875</v>
      </c>
      <c r="O884" t="str">
        <f>IF($B884="","",IFERROR(IF(ISNUMBER(MATCH($K884,'Brand Family Territory (Enc)'!$A$2:$A$296,0)),$K884,""),""))</f>
        <v/>
      </c>
      <c r="P884" t="str">
        <f>IF($B884="","",IFERROR(INDEX('Brand Crosswalk'!$F$2:$F$200,MATCH($K884,'Brand Crosswalk'!$A$2:$A$200,0)),"Not in Crosswalk"))</f>
        <v>Mapped</v>
      </c>
      <c r="Q884" t="str">
        <f>IF($B884="","",IFERROR(INDEX('Brand Crosswalk'!$C$2:$C$200,MATCH($K884,'Brand Crosswalk'!$A$2:$A$200,0)),""))</f>
        <v>Samuel Adams</v>
      </c>
      <c r="R884" t="str">
        <f>IF($B884="","",IF(O884&lt;&gt;"",O884,IF(P884="Mapped",Q884,IF(P884="No Encompass Match","No Encompass Match",IFERROR(VLOOKUP(IF($K884="",$J884,$K884),'Brands (Enc)'!$C$2:$D$2699,2,FALSE),"Not Mapped")))))</f>
        <v>Samuel Adams</v>
      </c>
      <c r="S884" t="str">
        <f>IF($B884="","",IFERROR(VLOOKUP(VALUE($B884),'Customers Table (Enc)'!$A:$I,9,FALSE),"Not Found"))</f>
        <v>Morris</v>
      </c>
      <c r="T884" t="str">
        <f t="shared" si="52"/>
        <v>MORRIS 1</v>
      </c>
      <c r="U884" t="str">
        <f t="shared" si="53"/>
        <v>Samuel Adams|MORRIS 1</v>
      </c>
      <c r="V884" t="str">
        <f>IF($B884="","",IF(R884="No Encompass Match","THEM",IF(R884="Not Mapped","Unable to Determine",IF(T884="SALES","Unable to Determine",IFERROR(INDEX('Master - US vs THEM'!$F:$F,MATCH(U884,'Master - US vs THEM'!$G:$G,0)),"No Territory Data")))))</f>
        <v>US</v>
      </c>
      <c r="W884" t="str">
        <f t="shared" si="54"/>
        <v>OK</v>
      </c>
      <c r="X884" t="str">
        <f t="shared" si="55"/>
        <v>US</v>
      </c>
    </row>
    <row r="885" spans="1:24" x14ac:dyDescent="0.2">
      <c r="A885">
        <v>884</v>
      </c>
      <c r="B885" t="s">
        <v>657</v>
      </c>
      <c r="C885" t="s">
        <v>658</v>
      </c>
      <c r="D885" t="s">
        <v>67</v>
      </c>
      <c r="E885" t="s">
        <v>659</v>
      </c>
      <c r="F885" t="s">
        <v>660</v>
      </c>
      <c r="G885" t="s">
        <v>661</v>
      </c>
      <c r="H885" t="s">
        <v>8</v>
      </c>
      <c r="I885" t="s">
        <v>71</v>
      </c>
      <c r="J885" t="s">
        <v>235</v>
      </c>
      <c r="K885" t="s">
        <v>236</v>
      </c>
      <c r="L885" t="s">
        <v>141</v>
      </c>
      <c r="M885">
        <v>1</v>
      </c>
      <c r="N885" t="s">
        <v>875</v>
      </c>
      <c r="O885" t="str">
        <f>IF($B885="","",IFERROR(IF(ISNUMBER(MATCH($K885,'Brand Family Territory (Enc)'!$A$2:$A$296,0)),$K885,""),""))</f>
        <v/>
      </c>
      <c r="P885" t="str">
        <f>IF($B885="","",IFERROR(INDEX('Brand Crosswalk'!$F$2:$F$200,MATCH($K885,'Brand Crosswalk'!$A$2:$A$200,0)),"Not in Crosswalk"))</f>
        <v>Mapped</v>
      </c>
      <c r="Q885" t="str">
        <f>IF($B885="","",IFERROR(INDEX('Brand Crosswalk'!$C$2:$C$200,MATCH($K885,'Brand Crosswalk'!$A$2:$A$200,0)),""))</f>
        <v>Leinenkugel</v>
      </c>
      <c r="R885" t="str">
        <f>IF($B885="","",IF(O885&lt;&gt;"",O885,IF(P885="Mapped",Q885,IF(P885="No Encompass Match","No Encompass Match",IFERROR(VLOOKUP(IF($K885="",$J885,$K885),'Brands (Enc)'!$C$2:$D$2699,2,FALSE),"Not Mapped")))))</f>
        <v>Leinenkugel</v>
      </c>
      <c r="S885" t="str">
        <f>IF($B885="","",IFERROR(VLOOKUP(VALUE($B885),'Customers Table (Enc)'!$A:$I,9,FALSE),"Not Found"))</f>
        <v>Morris</v>
      </c>
      <c r="T885" t="str">
        <f t="shared" si="52"/>
        <v>MORRIS 1</v>
      </c>
      <c r="U885" t="str">
        <f t="shared" si="53"/>
        <v>Leinenkugel|MORRIS 1</v>
      </c>
      <c r="V885" t="str">
        <f>IF($B885="","",IF(R885="No Encompass Match","THEM",IF(R885="Not Mapped","Unable to Determine",IF(T885="SALES","Unable to Determine",IFERROR(INDEX('Master - US vs THEM'!$F:$F,MATCH(U885,'Master - US vs THEM'!$G:$G,0)),"No Territory Data")))))</f>
        <v>US</v>
      </c>
      <c r="W885" t="str">
        <f t="shared" si="54"/>
        <v>OK</v>
      </c>
      <c r="X885" t="str">
        <f t="shared" si="55"/>
        <v>US</v>
      </c>
    </row>
    <row r="886" spans="1:24" x14ac:dyDescent="0.2">
      <c r="A886">
        <v>885</v>
      </c>
      <c r="B886" t="s">
        <v>657</v>
      </c>
      <c r="C886" t="s">
        <v>658</v>
      </c>
      <c r="D886" t="s">
        <v>67</v>
      </c>
      <c r="E886" t="s">
        <v>659</v>
      </c>
      <c r="F886" t="s">
        <v>660</v>
      </c>
      <c r="G886" t="s">
        <v>661</v>
      </c>
      <c r="H886" t="s">
        <v>8</v>
      </c>
      <c r="I886" t="s">
        <v>71</v>
      </c>
      <c r="J886" t="s">
        <v>342</v>
      </c>
      <c r="K886" t="s">
        <v>343</v>
      </c>
      <c r="L886" t="s">
        <v>155</v>
      </c>
      <c r="M886">
        <v>1</v>
      </c>
      <c r="N886" t="s">
        <v>875</v>
      </c>
      <c r="O886" t="str">
        <f>IF($B886="","",IFERROR(IF(ISNUMBER(MATCH($K886,'Brand Family Territory (Enc)'!$A$2:$A$296,0)),$K886,""),""))</f>
        <v>ANGRY ORCHARD</v>
      </c>
      <c r="P886" t="str">
        <f>IF($B886="","",IFERROR(INDEX('Brand Crosswalk'!$F$2:$F$200,MATCH($K886,'Brand Crosswalk'!$A$2:$A$200,0)),"Not in Crosswalk"))</f>
        <v>Not in Crosswalk</v>
      </c>
      <c r="Q886" t="str">
        <f>IF($B886="","",IFERROR(INDEX('Brand Crosswalk'!$C$2:$C$200,MATCH($K886,'Brand Crosswalk'!$A$2:$A$200,0)),""))</f>
        <v/>
      </c>
      <c r="R886" t="str">
        <f>IF($B886="","",IF(O886&lt;&gt;"",O886,IF(P886="Mapped",Q886,IF(P886="No Encompass Match","No Encompass Match",IFERROR(VLOOKUP(IF($K886="",$J886,$K886),'Brands (Enc)'!$C$2:$D$2699,2,FALSE),"Not Mapped")))))</f>
        <v>ANGRY ORCHARD</v>
      </c>
      <c r="S886" t="str">
        <f>IF($B886="","",IFERROR(VLOOKUP(VALUE($B886),'Customers Table (Enc)'!$A:$I,9,FALSE),"Not Found"))</f>
        <v>Morris</v>
      </c>
      <c r="T886" t="str">
        <f t="shared" si="52"/>
        <v>MORRIS 1</v>
      </c>
      <c r="U886" t="str">
        <f t="shared" si="53"/>
        <v>ANGRY ORCHARD|MORRIS 1</v>
      </c>
      <c r="V886" t="str">
        <f>IF($B886="","",IF(R886="No Encompass Match","THEM",IF(R886="Not Mapped","Unable to Determine",IF(T886="SALES","Unable to Determine",IFERROR(INDEX('Master - US vs THEM'!$F:$F,MATCH(U886,'Master - US vs THEM'!$G:$G,0)),"No Territory Data")))))</f>
        <v>US</v>
      </c>
      <c r="W886" t="str">
        <f t="shared" si="54"/>
        <v>OK</v>
      </c>
      <c r="X886" t="str">
        <f t="shared" si="55"/>
        <v>US</v>
      </c>
    </row>
    <row r="887" spans="1:24" x14ac:dyDescent="0.2">
      <c r="A887">
        <v>886</v>
      </c>
      <c r="B887" t="s">
        <v>657</v>
      </c>
      <c r="C887" t="s">
        <v>658</v>
      </c>
      <c r="D887" t="s">
        <v>67</v>
      </c>
      <c r="E887" t="s">
        <v>659</v>
      </c>
      <c r="F887" t="s">
        <v>660</v>
      </c>
      <c r="G887" t="s">
        <v>661</v>
      </c>
      <c r="H887" t="s">
        <v>8</v>
      </c>
      <c r="I887" t="s">
        <v>71</v>
      </c>
      <c r="J887" t="s">
        <v>181</v>
      </c>
      <c r="K887" t="s">
        <v>182</v>
      </c>
      <c r="L887" t="s">
        <v>24</v>
      </c>
      <c r="M887">
        <v>1</v>
      </c>
      <c r="N887" t="s">
        <v>875</v>
      </c>
      <c r="O887" t="str">
        <f>IF($B887="","",IFERROR(IF(ISNUMBER(MATCH($K887,'Brand Family Territory (Enc)'!$A$2:$A$296,0)),$K887,""),""))</f>
        <v/>
      </c>
      <c r="P887" t="str">
        <f>IF($B887="","",IFERROR(INDEX('Brand Crosswalk'!$F$2:$F$200,MATCH($K887,'Brand Crosswalk'!$A$2:$A$200,0)),"Not in Crosswalk"))</f>
        <v>Mapped</v>
      </c>
      <c r="Q887" t="str">
        <f>IF($B887="","",IFERROR(INDEX('Brand Crosswalk'!$C$2:$C$200,MATCH($K887,'Brand Crosswalk'!$A$2:$A$200,0)),""))</f>
        <v>Modelo Especial</v>
      </c>
      <c r="R887" t="str">
        <f>IF($B887="","",IF(O887&lt;&gt;"",O887,IF(P887="Mapped",Q887,IF(P887="No Encompass Match","No Encompass Match",IFERROR(VLOOKUP(IF($K887="",$J887,$K887),'Brands (Enc)'!$C$2:$D$2699,2,FALSE),"Not Mapped")))))</f>
        <v>Modelo Especial</v>
      </c>
      <c r="S887" t="str">
        <f>IF($B887="","",IFERROR(VLOOKUP(VALUE($B887),'Customers Table (Enc)'!$A:$I,9,FALSE),"Not Found"))</f>
        <v>Morris</v>
      </c>
      <c r="T887" t="str">
        <f t="shared" si="52"/>
        <v>MORRIS 1</v>
      </c>
      <c r="U887" t="str">
        <f t="shared" si="53"/>
        <v>Modelo Especial|MORRIS 1</v>
      </c>
      <c r="V887" t="str">
        <f>IF($B887="","",IF(R887="No Encompass Match","THEM",IF(R887="Not Mapped","Unable to Determine",IF(T887="SALES","Unable to Determine",IFERROR(INDEX('Master - US vs THEM'!$F:$F,MATCH(U887,'Master - US vs THEM'!$G:$G,0)),"No Territory Data")))))</f>
        <v>US</v>
      </c>
      <c r="W887" t="str">
        <f t="shared" si="54"/>
        <v>OK</v>
      </c>
      <c r="X887" t="str">
        <f t="shared" si="55"/>
        <v>US</v>
      </c>
    </row>
    <row r="888" spans="1:24" x14ac:dyDescent="0.2">
      <c r="A888">
        <v>887</v>
      </c>
      <c r="B888" t="s">
        <v>657</v>
      </c>
      <c r="C888" t="s">
        <v>658</v>
      </c>
      <c r="D888" t="s">
        <v>67</v>
      </c>
      <c r="E888" t="s">
        <v>659</v>
      </c>
      <c r="F888" t="s">
        <v>660</v>
      </c>
      <c r="G888" t="s">
        <v>661</v>
      </c>
      <c r="H888" t="s">
        <v>8</v>
      </c>
      <c r="I888" t="s">
        <v>71</v>
      </c>
      <c r="J888" t="s">
        <v>1792</v>
      </c>
      <c r="K888" t="s">
        <v>150</v>
      </c>
      <c r="L888" t="s">
        <v>96</v>
      </c>
      <c r="M888">
        <v>1</v>
      </c>
      <c r="N888" t="s">
        <v>875</v>
      </c>
      <c r="O888" t="str">
        <f>IF($B888="","",IFERROR(IF(ISNUMBER(MATCH($K888,'Brand Family Territory (Enc)'!$A$2:$A$296,0)),$K888,""),""))</f>
        <v/>
      </c>
      <c r="P888" t="str">
        <f>IF($B888="","",IFERROR(INDEX('Brand Crosswalk'!$F$2:$F$200,MATCH($K888,'Brand Crosswalk'!$A$2:$A$200,0)),"Not in Crosswalk"))</f>
        <v>Mapped</v>
      </c>
      <c r="Q888" t="str">
        <f>IF($B888="","",IFERROR(INDEX('Brand Crosswalk'!$C$2:$C$200,MATCH($K888,'Brand Crosswalk'!$A$2:$A$200,0)),""))</f>
        <v>Magners</v>
      </c>
      <c r="R888" t="str">
        <f>IF($B888="","",IF(O888&lt;&gt;"",O888,IF(P888="Mapped",Q888,IF(P888="No Encompass Match","No Encompass Match",IFERROR(VLOOKUP(IF($K888="",$J888,$K888),'Brands (Enc)'!$C$2:$D$2699,2,FALSE),"Not Mapped")))))</f>
        <v>Magners</v>
      </c>
      <c r="S888" t="str">
        <f>IF($B888="","",IFERROR(VLOOKUP(VALUE($B888),'Customers Table (Enc)'!$A:$I,9,FALSE),"Not Found"))</f>
        <v>Morris</v>
      </c>
      <c r="T888" t="str">
        <f t="shared" si="52"/>
        <v>MORRIS 1</v>
      </c>
      <c r="U888" t="str">
        <f t="shared" si="53"/>
        <v>Magners|MORRIS 1</v>
      </c>
      <c r="V888" t="str">
        <f>IF($B888="","",IF(R888="No Encompass Match","THEM",IF(R888="Not Mapped","Unable to Determine",IF(T888="SALES","Unable to Determine",IFERROR(INDEX('Master - US vs THEM'!$F:$F,MATCH(U888,'Master - US vs THEM'!$G:$G,0)),"No Territory Data")))))</f>
        <v>US</v>
      </c>
      <c r="W888" t="str">
        <f t="shared" si="54"/>
        <v>OK</v>
      </c>
      <c r="X888" t="str">
        <f t="shared" si="55"/>
        <v>US</v>
      </c>
    </row>
    <row r="889" spans="1:24" x14ac:dyDescent="0.2">
      <c r="A889">
        <v>888</v>
      </c>
      <c r="B889" t="s">
        <v>657</v>
      </c>
      <c r="C889" t="s">
        <v>658</v>
      </c>
      <c r="D889" t="s">
        <v>67</v>
      </c>
      <c r="E889" t="s">
        <v>659</v>
      </c>
      <c r="F889" t="s">
        <v>660</v>
      </c>
      <c r="G889" t="s">
        <v>661</v>
      </c>
      <c r="H889" t="s">
        <v>8</v>
      </c>
      <c r="I889" t="s">
        <v>71</v>
      </c>
      <c r="J889" t="s">
        <v>962</v>
      </c>
      <c r="K889" t="s">
        <v>963</v>
      </c>
      <c r="L889" t="s">
        <v>141</v>
      </c>
      <c r="M889">
        <v>1</v>
      </c>
      <c r="N889" t="s">
        <v>875</v>
      </c>
      <c r="O889" t="str">
        <f>IF($B889="","",IFERROR(IF(ISNUMBER(MATCH($K889,'Brand Family Territory (Enc)'!$A$2:$A$296,0)),$K889,""),""))</f>
        <v>GEORGE KILLIAN'S</v>
      </c>
      <c r="P889" t="str">
        <f>IF($B889="","",IFERROR(INDEX('Brand Crosswalk'!$F$2:$F$200,MATCH($K889,'Brand Crosswalk'!$A$2:$A$200,0)),"Not in Crosswalk"))</f>
        <v>Not in Crosswalk</v>
      </c>
      <c r="Q889" t="str">
        <f>IF($B889="","",IFERROR(INDEX('Brand Crosswalk'!$C$2:$C$200,MATCH($K889,'Brand Crosswalk'!$A$2:$A$200,0)),""))</f>
        <v/>
      </c>
      <c r="R889" t="str">
        <f>IF($B889="","",IF(O889&lt;&gt;"",O889,IF(P889="Mapped",Q889,IF(P889="No Encompass Match","No Encompass Match",IFERROR(VLOOKUP(IF($K889="",$J889,$K889),'Brands (Enc)'!$C$2:$D$2699,2,FALSE),"Not Mapped")))))</f>
        <v>GEORGE KILLIAN'S</v>
      </c>
      <c r="S889" t="str">
        <f>IF($B889="","",IFERROR(VLOOKUP(VALUE($B889),'Customers Table (Enc)'!$A:$I,9,FALSE),"Not Found"))</f>
        <v>Morris</v>
      </c>
      <c r="T889" t="str">
        <f t="shared" si="52"/>
        <v>MORRIS 1</v>
      </c>
      <c r="U889" t="str">
        <f t="shared" si="53"/>
        <v>GEORGE KILLIAN'S|MORRIS 1</v>
      </c>
      <c r="V889" t="str">
        <f>IF($B889="","",IF(R889="No Encompass Match","THEM",IF(R889="Not Mapped","Unable to Determine",IF(T889="SALES","Unable to Determine",IFERROR(INDEX('Master - US vs THEM'!$F:$F,MATCH(U889,'Master - US vs THEM'!$G:$G,0)),"No Territory Data")))))</f>
        <v>US</v>
      </c>
      <c r="W889" t="str">
        <f t="shared" si="54"/>
        <v>OK</v>
      </c>
      <c r="X889" t="str">
        <f t="shared" si="55"/>
        <v>US</v>
      </c>
    </row>
    <row r="890" spans="1:24" x14ac:dyDescent="0.2">
      <c r="A890">
        <v>889</v>
      </c>
      <c r="B890" t="s">
        <v>657</v>
      </c>
      <c r="C890" t="s">
        <v>658</v>
      </c>
      <c r="D890" t="s">
        <v>67</v>
      </c>
      <c r="E890" t="s">
        <v>659</v>
      </c>
      <c r="F890" t="s">
        <v>660</v>
      </c>
      <c r="G890" t="s">
        <v>661</v>
      </c>
      <c r="H890" t="s">
        <v>8</v>
      </c>
      <c r="I890" t="s">
        <v>71</v>
      </c>
      <c r="J890" t="s">
        <v>157</v>
      </c>
      <c r="K890" t="s">
        <v>158</v>
      </c>
      <c r="L890" t="s">
        <v>155</v>
      </c>
      <c r="M890">
        <v>1</v>
      </c>
      <c r="N890" t="s">
        <v>875</v>
      </c>
      <c r="O890" t="str">
        <f>IF($B890="","",IFERROR(IF(ISNUMBER(MATCH($K890,'Brand Family Territory (Enc)'!$A$2:$A$296,0)),$K890,""),""))</f>
        <v/>
      </c>
      <c r="P890" t="str">
        <f>IF($B890="","",IFERROR(INDEX('Brand Crosswalk'!$F$2:$F$200,MATCH($K890,'Brand Crosswalk'!$A$2:$A$200,0)),"Not in Crosswalk"))</f>
        <v>Mapped</v>
      </c>
      <c r="Q890" t="str">
        <f>IF($B890="","",IFERROR(INDEX('Brand Crosswalk'!$C$2:$C$200,MATCH($K890,'Brand Crosswalk'!$A$2:$A$200,0)),""))</f>
        <v>Dogfish Head Beer</v>
      </c>
      <c r="R890" t="str">
        <f>IF($B890="","",IF(O890&lt;&gt;"",O890,IF(P890="Mapped",Q890,IF(P890="No Encompass Match","No Encompass Match",IFERROR(VLOOKUP(IF($K890="",$J890,$K890),'Brands (Enc)'!$C$2:$D$2699,2,FALSE),"Not Mapped")))))</f>
        <v>Dogfish Head Beer</v>
      </c>
      <c r="S890" t="str">
        <f>IF($B890="","",IFERROR(VLOOKUP(VALUE($B890),'Customers Table (Enc)'!$A:$I,9,FALSE),"Not Found"))</f>
        <v>Morris</v>
      </c>
      <c r="T890" t="str">
        <f t="shared" si="52"/>
        <v>MORRIS 1</v>
      </c>
      <c r="U890" t="str">
        <f t="shared" si="53"/>
        <v>Dogfish Head Beer|MORRIS 1</v>
      </c>
      <c r="V890" t="str">
        <f>IF($B890="","",IF(R890="No Encompass Match","THEM",IF(R890="Not Mapped","Unable to Determine",IF(T890="SALES","Unable to Determine",IFERROR(INDEX('Master - US vs THEM'!$F:$F,MATCH(U890,'Master - US vs THEM'!$G:$G,0)),"No Territory Data")))))</f>
        <v>US</v>
      </c>
      <c r="W890" t="str">
        <f t="shared" si="54"/>
        <v>OK</v>
      </c>
      <c r="X890" t="str">
        <f t="shared" si="55"/>
        <v>US</v>
      </c>
    </row>
    <row r="891" spans="1:24" x14ac:dyDescent="0.2">
      <c r="A891">
        <v>890</v>
      </c>
      <c r="B891" t="s">
        <v>657</v>
      </c>
      <c r="C891" t="s">
        <v>658</v>
      </c>
      <c r="D891" t="s">
        <v>67</v>
      </c>
      <c r="E891" t="s">
        <v>659</v>
      </c>
      <c r="F891" t="s">
        <v>660</v>
      </c>
      <c r="G891" t="s">
        <v>661</v>
      </c>
      <c r="H891" t="s">
        <v>8</v>
      </c>
      <c r="I891" t="s">
        <v>71</v>
      </c>
      <c r="J891" t="s">
        <v>294</v>
      </c>
      <c r="K891" t="s">
        <v>295</v>
      </c>
      <c r="L891" t="s">
        <v>215</v>
      </c>
      <c r="M891">
        <v>1</v>
      </c>
      <c r="N891" t="s">
        <v>875</v>
      </c>
      <c r="O891" t="str">
        <f>IF($B891="","",IFERROR(IF(ISNUMBER(MATCH($K891,'Brand Family Territory (Enc)'!$A$2:$A$296,0)),$K891,""),""))</f>
        <v/>
      </c>
      <c r="P891" t="str">
        <f>IF($B891="","",IFERROR(INDEX('Brand Crosswalk'!$F$2:$F$200,MATCH($K891,'Brand Crosswalk'!$A$2:$A$200,0)),"Not in Crosswalk"))</f>
        <v>Mapped</v>
      </c>
      <c r="Q891" t="str">
        <f>IF($B891="","",IFERROR(INDEX('Brand Crosswalk'!$C$2:$C$200,MATCH($K891,'Brand Crosswalk'!$A$2:$A$200,0)),""))</f>
        <v>New Belgium Brewing Company</v>
      </c>
      <c r="R891" t="str">
        <f>IF($B891="","",IF(O891&lt;&gt;"",O891,IF(P891="Mapped",Q891,IF(P891="No Encompass Match","No Encompass Match",IFERROR(VLOOKUP(IF($K891="",$J891,$K891),'Brands (Enc)'!$C$2:$D$2699,2,FALSE),"Not Mapped")))))</f>
        <v>New Belgium Brewing Company</v>
      </c>
      <c r="S891" t="str">
        <f>IF($B891="","",IFERROR(VLOOKUP(VALUE($B891),'Customers Table (Enc)'!$A:$I,9,FALSE),"Not Found"))</f>
        <v>Morris</v>
      </c>
      <c r="T891" t="str">
        <f t="shared" si="52"/>
        <v>MORRIS 1</v>
      </c>
      <c r="U891" t="str">
        <f t="shared" si="53"/>
        <v>New Belgium Brewing Company|MORRIS 1</v>
      </c>
      <c r="V891" t="str">
        <f>IF($B891="","",IF(R891="No Encompass Match","THEM",IF(R891="Not Mapped","Unable to Determine",IF(T891="SALES","Unable to Determine",IFERROR(INDEX('Master - US vs THEM'!$F:$F,MATCH(U891,'Master - US vs THEM'!$G:$G,0)),"No Territory Data")))))</f>
        <v>US</v>
      </c>
      <c r="W891" t="str">
        <f t="shared" si="54"/>
        <v>OK</v>
      </c>
      <c r="X891" t="str">
        <f t="shared" si="55"/>
        <v>US</v>
      </c>
    </row>
    <row r="892" spans="1:24" x14ac:dyDescent="0.2">
      <c r="A892">
        <v>891</v>
      </c>
      <c r="B892" t="s">
        <v>657</v>
      </c>
      <c r="C892" t="s">
        <v>658</v>
      </c>
      <c r="D892" t="s">
        <v>67</v>
      </c>
      <c r="E892" t="s">
        <v>659</v>
      </c>
      <c r="F892" t="s">
        <v>660</v>
      </c>
      <c r="G892" t="s">
        <v>661</v>
      </c>
      <c r="H892" t="s">
        <v>8</v>
      </c>
      <c r="I892" t="s">
        <v>71</v>
      </c>
      <c r="J892" t="s">
        <v>397</v>
      </c>
      <c r="K892" t="s">
        <v>398</v>
      </c>
      <c r="L892" t="s">
        <v>399</v>
      </c>
      <c r="M892">
        <v>1</v>
      </c>
      <c r="N892" t="s">
        <v>21</v>
      </c>
      <c r="O892" t="str">
        <f>IF($B892="","",IFERROR(IF(ISNUMBER(MATCH($K892,'Brand Family Territory (Enc)'!$A$2:$A$296,0)),$K892,""),""))</f>
        <v/>
      </c>
      <c r="P892" t="str">
        <f>IF($B892="","",IFERROR(INDEX('Brand Crosswalk'!$F$2:$F$200,MATCH($K892,'Brand Crosswalk'!$A$2:$A$200,0)),"Not in Crosswalk"))</f>
        <v>Mapped</v>
      </c>
      <c r="Q892" t="str">
        <f>IF($B892="","",IFERROR(INDEX('Brand Crosswalk'!$C$2:$C$200,MATCH($K892,'Brand Crosswalk'!$A$2:$A$200,0)),""))</f>
        <v>Doc's</v>
      </c>
      <c r="R892" t="str">
        <f>IF($B892="","",IF(O892&lt;&gt;"",O892,IF(P892="Mapped",Q892,IF(P892="No Encompass Match","No Encompass Match",IFERROR(VLOOKUP(IF($K892="",$J892,$K892),'Brands (Enc)'!$C$2:$D$2699,2,FALSE),"Not Mapped")))))</f>
        <v>Doc's</v>
      </c>
      <c r="S892" t="str">
        <f>IF($B892="","",IFERROR(VLOOKUP(VALUE($B892),'Customers Table (Enc)'!$A:$I,9,FALSE),"Not Found"))</f>
        <v>Morris</v>
      </c>
      <c r="T892" t="str">
        <f t="shared" si="52"/>
        <v>MORRIS 1</v>
      </c>
      <c r="U892" t="str">
        <f t="shared" si="53"/>
        <v>Doc's|MORRIS 1</v>
      </c>
      <c r="V892" t="str">
        <f>IF($B892="","",IF(R892="No Encompass Match","THEM",IF(R892="Not Mapped","Unable to Determine",IF(T892="SALES","Unable to Determine",IFERROR(INDEX('Master - US vs THEM'!$F:$F,MATCH(U892,'Master - US vs THEM'!$G:$G,0)),"No Territory Data")))))</f>
        <v>US</v>
      </c>
      <c r="W892" t="str">
        <f t="shared" si="54"/>
        <v>MISMATCH</v>
      </c>
      <c r="X892" t="str">
        <f t="shared" si="55"/>
        <v>US</v>
      </c>
    </row>
    <row r="893" spans="1:24" x14ac:dyDescent="0.2">
      <c r="A893">
        <v>892</v>
      </c>
      <c r="B893" t="s">
        <v>657</v>
      </c>
      <c r="C893" t="s">
        <v>658</v>
      </c>
      <c r="D893" t="s">
        <v>67</v>
      </c>
      <c r="E893" t="s">
        <v>659</v>
      </c>
      <c r="F893" t="s">
        <v>660</v>
      </c>
      <c r="G893" t="s">
        <v>661</v>
      </c>
      <c r="H893" t="s">
        <v>8</v>
      </c>
      <c r="I893" t="s">
        <v>71</v>
      </c>
      <c r="J893" t="s">
        <v>140</v>
      </c>
      <c r="K893" t="s">
        <v>140</v>
      </c>
      <c r="L893" t="s">
        <v>141</v>
      </c>
      <c r="M893">
        <v>1</v>
      </c>
      <c r="N893" t="s">
        <v>875</v>
      </c>
      <c r="O893" t="str">
        <f>IF($B893="","",IFERROR(IF(ISNUMBER(MATCH($K893,'Brand Family Territory (Enc)'!$A$2:$A$296,0)),$K893,""),""))</f>
        <v/>
      </c>
      <c r="P893" t="str">
        <f>IF($B893="","",IFERROR(INDEX('Brand Crosswalk'!$F$2:$F$200,MATCH($K893,'Brand Crosswalk'!$A$2:$A$200,0)),"Not in Crosswalk"))</f>
        <v>Mapped</v>
      </c>
      <c r="Q893" t="str">
        <f>IF($B893="","",IFERROR(INDEX('Brand Crosswalk'!$C$2:$C$200,MATCH($K893,'Brand Crosswalk'!$A$2:$A$200,0)),""))</f>
        <v>Peroni</v>
      </c>
      <c r="R893" t="str">
        <f>IF($B893="","",IF(O893&lt;&gt;"",O893,IF(P893="Mapped",Q893,IF(P893="No Encompass Match","No Encompass Match",IFERROR(VLOOKUP(IF($K893="",$J893,$K893),'Brands (Enc)'!$C$2:$D$2699,2,FALSE),"Not Mapped")))))</f>
        <v>Peroni</v>
      </c>
      <c r="S893" t="str">
        <f>IF($B893="","",IFERROR(VLOOKUP(VALUE($B893),'Customers Table (Enc)'!$A:$I,9,FALSE),"Not Found"))</f>
        <v>Morris</v>
      </c>
      <c r="T893" t="str">
        <f t="shared" si="52"/>
        <v>MORRIS 1</v>
      </c>
      <c r="U893" t="str">
        <f t="shared" si="53"/>
        <v>Peroni|MORRIS 1</v>
      </c>
      <c r="V893" t="str">
        <f>IF($B893="","",IF(R893="No Encompass Match","THEM",IF(R893="Not Mapped","Unable to Determine",IF(T893="SALES","Unable to Determine",IFERROR(INDEX('Master - US vs THEM'!$F:$F,MATCH(U893,'Master - US vs THEM'!$G:$G,0)),"No Territory Data")))))</f>
        <v>US</v>
      </c>
      <c r="W893" t="str">
        <f t="shared" si="54"/>
        <v>OK</v>
      </c>
      <c r="X893" t="str">
        <f t="shared" si="55"/>
        <v>US</v>
      </c>
    </row>
    <row r="894" spans="1:24" x14ac:dyDescent="0.2">
      <c r="A894">
        <v>893</v>
      </c>
      <c r="B894" t="s">
        <v>657</v>
      </c>
      <c r="C894" t="s">
        <v>658</v>
      </c>
      <c r="D894" t="s">
        <v>67</v>
      </c>
      <c r="E894" t="s">
        <v>659</v>
      </c>
      <c r="F894" t="s">
        <v>660</v>
      </c>
      <c r="G894" t="s">
        <v>661</v>
      </c>
      <c r="H894" t="s">
        <v>8</v>
      </c>
      <c r="I894" t="s">
        <v>71</v>
      </c>
      <c r="J894" t="s">
        <v>906</v>
      </c>
      <c r="K894" t="s">
        <v>192</v>
      </c>
      <c r="L894" t="s">
        <v>120</v>
      </c>
      <c r="M894">
        <v>1</v>
      </c>
      <c r="N894" t="s">
        <v>875</v>
      </c>
      <c r="O894" t="str">
        <f>IF($B894="","",IFERROR(IF(ISNUMBER(MATCH($K894,'Brand Family Territory (Enc)'!$A$2:$A$296,0)),$K894,""),""))</f>
        <v/>
      </c>
      <c r="P894" t="str">
        <f>IF($B894="","",IFERROR(INDEX('Brand Crosswalk'!$F$2:$F$200,MATCH($K894,'Brand Crosswalk'!$A$2:$A$200,0)),"Not in Crosswalk"))</f>
        <v>Mapped</v>
      </c>
      <c r="Q894" t="str">
        <f>IF($B894="","",IFERROR(INDEX('Brand Crosswalk'!$C$2:$C$200,MATCH($K894,'Brand Crosswalk'!$A$2:$A$200,0)),""))</f>
        <v>Montauk</v>
      </c>
      <c r="R894" t="str">
        <f>IF($B894="","",IF(O894&lt;&gt;"",O894,IF(P894="Mapped",Q894,IF(P894="No Encompass Match","No Encompass Match",IFERROR(VLOOKUP(IF($K894="",$J894,$K894),'Brands (Enc)'!$C$2:$D$2699,2,FALSE),"Not Mapped")))))</f>
        <v>Montauk</v>
      </c>
      <c r="S894" t="str">
        <f>IF($B894="","",IFERROR(VLOOKUP(VALUE($B894),'Customers Table (Enc)'!$A:$I,9,FALSE),"Not Found"))</f>
        <v>Morris</v>
      </c>
      <c r="T894" t="str">
        <f t="shared" si="52"/>
        <v>MORRIS 1</v>
      </c>
      <c r="U894" t="str">
        <f t="shared" si="53"/>
        <v>Montauk|MORRIS 1</v>
      </c>
      <c r="V894" t="str">
        <f>IF($B894="","",IF(R894="No Encompass Match","THEM",IF(R894="Not Mapped","Unable to Determine",IF(T894="SALES","Unable to Determine",IFERROR(INDEX('Master - US vs THEM'!$F:$F,MATCH(U894,'Master - US vs THEM'!$G:$G,0)),"No Territory Data")))))</f>
        <v>US</v>
      </c>
      <c r="W894" t="str">
        <f t="shared" si="54"/>
        <v>OK</v>
      </c>
      <c r="X894" t="str">
        <f t="shared" si="55"/>
        <v>US</v>
      </c>
    </row>
    <row r="895" spans="1:24" x14ac:dyDescent="0.2">
      <c r="A895">
        <v>894</v>
      </c>
      <c r="B895" t="s">
        <v>1780</v>
      </c>
      <c r="C895" t="s">
        <v>1781</v>
      </c>
      <c r="D895" t="s">
        <v>48</v>
      </c>
      <c r="E895" t="s">
        <v>1782</v>
      </c>
      <c r="F895" t="s">
        <v>1295</v>
      </c>
      <c r="G895" t="s">
        <v>1783</v>
      </c>
      <c r="H895" t="s">
        <v>8</v>
      </c>
      <c r="I895" t="s">
        <v>367</v>
      </c>
      <c r="J895" t="s">
        <v>181</v>
      </c>
      <c r="K895" t="s">
        <v>182</v>
      </c>
      <c r="L895" t="s">
        <v>24</v>
      </c>
      <c r="M895">
        <v>1</v>
      </c>
      <c r="N895" t="s">
        <v>875</v>
      </c>
      <c r="O895" t="str">
        <f>IF($B895="","",IFERROR(IF(ISNUMBER(MATCH($K895,'Brand Family Territory (Enc)'!$A$2:$A$296,0)),$K895,""),""))</f>
        <v/>
      </c>
      <c r="P895" t="str">
        <f>IF($B895="","",IFERROR(INDEX('Brand Crosswalk'!$F$2:$F$200,MATCH($K895,'Brand Crosswalk'!$A$2:$A$200,0)),"Not in Crosswalk"))</f>
        <v>Mapped</v>
      </c>
      <c r="Q895" t="str">
        <f>IF($B895="","",IFERROR(INDEX('Brand Crosswalk'!$C$2:$C$200,MATCH($K895,'Brand Crosswalk'!$A$2:$A$200,0)),""))</f>
        <v>Modelo Especial</v>
      </c>
      <c r="R895" t="str">
        <f>IF($B895="","",IF(O895&lt;&gt;"",O895,IF(P895="Mapped",Q895,IF(P895="No Encompass Match","No Encompass Match",IFERROR(VLOOKUP(IF($K895="",$J895,$K895),'Brands (Enc)'!$C$2:$D$2699,2,FALSE),"Not Mapped")))))</f>
        <v>Modelo Especial</v>
      </c>
      <c r="S895" t="str">
        <f>IF($B895="","",IFERROR(VLOOKUP(VALUE($B895),'Customers Table (Enc)'!$A:$I,9,FALSE),"Not Found"))</f>
        <v>Bergen</v>
      </c>
      <c r="T895" t="str">
        <f t="shared" si="52"/>
        <v>BERGEN</v>
      </c>
      <c r="U895" t="str">
        <f t="shared" si="53"/>
        <v>Modelo Especial|BERGEN</v>
      </c>
      <c r="V895" t="str">
        <f>IF($B895="","",IF(R895="No Encompass Match","THEM",IF(R895="Not Mapped","Unable to Determine",IF(T895="SALES","Unable to Determine",IFERROR(INDEX('Master - US vs THEM'!$F:$F,MATCH(U895,'Master - US vs THEM'!$G:$G,0)),"No Territory Data")))))</f>
        <v>US</v>
      </c>
      <c r="W895" t="str">
        <f t="shared" si="54"/>
        <v>OK</v>
      </c>
      <c r="X895" t="str">
        <f t="shared" si="55"/>
        <v>US</v>
      </c>
    </row>
    <row r="896" spans="1:24" x14ac:dyDescent="0.2">
      <c r="A896">
        <v>895</v>
      </c>
      <c r="B896" t="s">
        <v>1780</v>
      </c>
      <c r="C896" t="s">
        <v>1781</v>
      </c>
      <c r="D896" t="s">
        <v>48</v>
      </c>
      <c r="E896" t="s">
        <v>1782</v>
      </c>
      <c r="F896" t="s">
        <v>1295</v>
      </c>
      <c r="G896" t="s">
        <v>1783</v>
      </c>
      <c r="H896" t="s">
        <v>8</v>
      </c>
      <c r="I896" t="s">
        <v>367</v>
      </c>
      <c r="J896" t="s">
        <v>333</v>
      </c>
      <c r="K896" t="s">
        <v>168</v>
      </c>
      <c r="L896" t="s">
        <v>24</v>
      </c>
      <c r="M896">
        <v>1</v>
      </c>
      <c r="N896" t="s">
        <v>875</v>
      </c>
      <c r="O896" t="str">
        <f>IF($B896="","",IFERROR(IF(ISNUMBER(MATCH($K896,'Brand Family Territory (Enc)'!$A$2:$A$296,0)),$K896,""),""))</f>
        <v>MODELO ORO</v>
      </c>
      <c r="P896" t="str">
        <f>IF($B896="","",IFERROR(INDEX('Brand Crosswalk'!$F$2:$F$200,MATCH($K896,'Brand Crosswalk'!$A$2:$A$200,0)),"Not in Crosswalk"))</f>
        <v>Not in Crosswalk</v>
      </c>
      <c r="Q896" t="str">
        <f>IF($B896="","",IFERROR(INDEX('Brand Crosswalk'!$C$2:$C$200,MATCH($K896,'Brand Crosswalk'!$A$2:$A$200,0)),""))</f>
        <v/>
      </c>
      <c r="R896" t="str">
        <f>IF($B896="","",IF(O896&lt;&gt;"",O896,IF(P896="Mapped",Q896,IF(P896="No Encompass Match","No Encompass Match",IFERROR(VLOOKUP(IF($K896="",$J896,$K896),'Brands (Enc)'!$C$2:$D$2699,2,FALSE),"Not Mapped")))))</f>
        <v>MODELO ORO</v>
      </c>
      <c r="S896" t="str">
        <f>IF($B896="","",IFERROR(VLOOKUP(VALUE($B896),'Customers Table (Enc)'!$A:$I,9,FALSE),"Not Found"))</f>
        <v>Bergen</v>
      </c>
      <c r="T896" t="str">
        <f t="shared" si="52"/>
        <v>BERGEN</v>
      </c>
      <c r="U896" t="str">
        <f t="shared" si="53"/>
        <v>MODELO ORO|BERGEN</v>
      </c>
      <c r="V896" t="str">
        <f>IF($B896="","",IF(R896="No Encompass Match","THEM",IF(R896="Not Mapped","Unable to Determine",IF(T896="SALES","Unable to Determine",IFERROR(INDEX('Master - US vs THEM'!$F:$F,MATCH(U896,'Master - US vs THEM'!$G:$G,0)),"No Territory Data")))))</f>
        <v>US</v>
      </c>
      <c r="W896" t="str">
        <f t="shared" si="54"/>
        <v>OK</v>
      </c>
      <c r="X896" t="str">
        <f t="shared" si="55"/>
        <v>US</v>
      </c>
    </row>
    <row r="897" spans="1:24" x14ac:dyDescent="0.2">
      <c r="A897">
        <v>896</v>
      </c>
      <c r="B897" t="s">
        <v>1780</v>
      </c>
      <c r="C897" t="s">
        <v>1781</v>
      </c>
      <c r="D897" t="s">
        <v>48</v>
      </c>
      <c r="E897" t="s">
        <v>1782</v>
      </c>
      <c r="F897" t="s">
        <v>1295</v>
      </c>
      <c r="G897" t="s">
        <v>1783</v>
      </c>
      <c r="H897" t="s">
        <v>8</v>
      </c>
      <c r="I897" t="s">
        <v>367</v>
      </c>
      <c r="J897" t="s">
        <v>156</v>
      </c>
      <c r="K897" t="s">
        <v>156</v>
      </c>
      <c r="L897" t="s">
        <v>24</v>
      </c>
      <c r="M897">
        <v>1</v>
      </c>
      <c r="N897" t="s">
        <v>875</v>
      </c>
      <c r="O897" t="str">
        <f>IF($B897="","",IFERROR(IF(ISNUMBER(MATCH($K897,'Brand Family Territory (Enc)'!$A$2:$A$296,0)),$K897,""),""))</f>
        <v>PACIFICO</v>
      </c>
      <c r="P897" t="str">
        <f>IF($B897="","",IFERROR(INDEX('Brand Crosswalk'!$F$2:$F$200,MATCH($K897,'Brand Crosswalk'!$A$2:$A$200,0)),"Not in Crosswalk"))</f>
        <v>Not in Crosswalk</v>
      </c>
      <c r="Q897" t="str">
        <f>IF($B897="","",IFERROR(INDEX('Brand Crosswalk'!$C$2:$C$200,MATCH($K897,'Brand Crosswalk'!$A$2:$A$200,0)),""))</f>
        <v/>
      </c>
      <c r="R897" t="str">
        <f>IF($B897="","",IF(O897&lt;&gt;"",O897,IF(P897="Mapped",Q897,IF(P897="No Encompass Match","No Encompass Match",IFERROR(VLOOKUP(IF($K897="",$J897,$K897),'Brands (Enc)'!$C$2:$D$2699,2,FALSE),"Not Mapped")))))</f>
        <v>PACIFICO</v>
      </c>
      <c r="S897" t="str">
        <f>IF($B897="","",IFERROR(VLOOKUP(VALUE($B897),'Customers Table (Enc)'!$A:$I,9,FALSE),"Not Found"))</f>
        <v>Bergen</v>
      </c>
      <c r="T897" t="str">
        <f t="shared" si="52"/>
        <v>BERGEN</v>
      </c>
      <c r="U897" t="str">
        <f t="shared" si="53"/>
        <v>PACIFICO|BERGEN</v>
      </c>
      <c r="V897" t="str">
        <f>IF($B897="","",IF(R897="No Encompass Match","THEM",IF(R897="Not Mapped","Unable to Determine",IF(T897="SALES","Unable to Determine",IFERROR(INDEX('Master - US vs THEM'!$F:$F,MATCH(U897,'Master - US vs THEM'!$G:$G,0)),"No Territory Data")))))</f>
        <v>US</v>
      </c>
      <c r="W897" t="str">
        <f t="shared" si="54"/>
        <v>OK</v>
      </c>
      <c r="X897" t="str">
        <f t="shared" si="55"/>
        <v>US</v>
      </c>
    </row>
    <row r="898" spans="1:24" x14ac:dyDescent="0.2">
      <c r="A898">
        <v>897</v>
      </c>
      <c r="B898" t="s">
        <v>1793</v>
      </c>
      <c r="C898" t="s">
        <v>1794</v>
      </c>
      <c r="D898" t="s">
        <v>67</v>
      </c>
      <c r="E898" t="s">
        <v>1795</v>
      </c>
      <c r="F898" t="s">
        <v>1796</v>
      </c>
      <c r="G898" t="s">
        <v>1797</v>
      </c>
      <c r="H898" t="s">
        <v>8</v>
      </c>
      <c r="I898" t="s">
        <v>71</v>
      </c>
      <c r="J898" t="s">
        <v>44</v>
      </c>
      <c r="K898" t="s">
        <v>44</v>
      </c>
      <c r="L898" t="s">
        <v>45</v>
      </c>
      <c r="M898">
        <v>1</v>
      </c>
      <c r="N898" t="s">
        <v>875</v>
      </c>
      <c r="O898" t="str">
        <f>IF($B898="","",IFERROR(IF(ISNUMBER(MATCH($K898,'Brand Family Territory (Enc)'!$A$2:$A$296,0)),$K898,""),""))</f>
        <v/>
      </c>
      <c r="P898" t="str">
        <f>IF($B898="","",IFERROR(INDEX('Brand Crosswalk'!$F$2:$F$200,MATCH($K898,'Brand Crosswalk'!$A$2:$A$200,0)),"Not in Crosswalk"))</f>
        <v>Mapped</v>
      </c>
      <c r="Q898" t="str">
        <f>IF($B898="","",IFERROR(INDEX('Brand Crosswalk'!$C$2:$C$200,MATCH($K898,'Brand Crosswalk'!$A$2:$A$200,0)),""))</f>
        <v>Dg Yuengling Inc</v>
      </c>
      <c r="R898" t="str">
        <f>IF($B898="","",IF(O898&lt;&gt;"",O898,IF(P898="Mapped",Q898,IF(P898="No Encompass Match","No Encompass Match",IFERROR(VLOOKUP(IF($K898="",$J898,$K898),'Brands (Enc)'!$C$2:$D$2699,2,FALSE),"Not Mapped")))))</f>
        <v>Dg Yuengling Inc</v>
      </c>
      <c r="S898" t="str">
        <f>IF($B898="","",IFERROR(VLOOKUP(VALUE($B898),'Customers Table (Enc)'!$A:$I,9,FALSE),"Not Found"))</f>
        <v>Morris</v>
      </c>
      <c r="T898" t="str">
        <f t="shared" si="52"/>
        <v>MORRIS 1</v>
      </c>
      <c r="U898" t="str">
        <f t="shared" si="53"/>
        <v>Dg Yuengling Inc|MORRIS 1</v>
      </c>
      <c r="V898" t="str">
        <f>IF($B898="","",IF(R898="No Encompass Match","THEM",IF(R898="Not Mapped","Unable to Determine",IF(T898="SALES","Unable to Determine",IFERROR(INDEX('Master - US vs THEM'!$F:$F,MATCH(U898,'Master - US vs THEM'!$G:$G,0)),"No Territory Data")))))</f>
        <v>US</v>
      </c>
      <c r="W898" t="str">
        <f t="shared" si="54"/>
        <v>OK</v>
      </c>
      <c r="X898" t="str">
        <f t="shared" si="55"/>
        <v>US</v>
      </c>
    </row>
    <row r="899" spans="1:24" x14ac:dyDescent="0.2">
      <c r="A899">
        <v>898</v>
      </c>
      <c r="B899" t="s">
        <v>642</v>
      </c>
      <c r="C899" t="s">
        <v>643</v>
      </c>
      <c r="D899" t="s">
        <v>67</v>
      </c>
      <c r="E899" t="s">
        <v>644</v>
      </c>
      <c r="F899" t="s">
        <v>201</v>
      </c>
      <c r="G899" t="s">
        <v>645</v>
      </c>
      <c r="H899" t="s">
        <v>8</v>
      </c>
      <c r="I899" t="s">
        <v>71</v>
      </c>
      <c r="J899" t="s">
        <v>44</v>
      </c>
      <c r="K899" t="s">
        <v>44</v>
      </c>
      <c r="L899" t="s">
        <v>45</v>
      </c>
      <c r="M899">
        <v>1</v>
      </c>
      <c r="N899" t="s">
        <v>875</v>
      </c>
      <c r="O899" t="str">
        <f>IF($B899="","",IFERROR(IF(ISNUMBER(MATCH($K899,'Brand Family Territory (Enc)'!$A$2:$A$296,0)),$K899,""),""))</f>
        <v/>
      </c>
      <c r="P899" t="str">
        <f>IF($B899="","",IFERROR(INDEX('Brand Crosswalk'!$F$2:$F$200,MATCH($K899,'Brand Crosswalk'!$A$2:$A$200,0)),"Not in Crosswalk"))</f>
        <v>Mapped</v>
      </c>
      <c r="Q899" t="str">
        <f>IF($B899="","",IFERROR(INDEX('Brand Crosswalk'!$C$2:$C$200,MATCH($K899,'Brand Crosswalk'!$A$2:$A$200,0)),""))</f>
        <v>Dg Yuengling Inc</v>
      </c>
      <c r="R899" t="str">
        <f>IF($B899="","",IF(O899&lt;&gt;"",O899,IF(P899="Mapped",Q899,IF(P899="No Encompass Match","No Encompass Match",IFERROR(VLOOKUP(IF($K899="",$J899,$K899),'Brands (Enc)'!$C$2:$D$2699,2,FALSE),"Not Mapped")))))</f>
        <v>Dg Yuengling Inc</v>
      </c>
      <c r="S899" t="str">
        <f>IF($B899="","",IFERROR(VLOOKUP(VALUE($B899),'Customers Table (Enc)'!$A:$I,9,FALSE),"Not Found"))</f>
        <v>Morris</v>
      </c>
      <c r="T899" t="str">
        <f t="shared" ref="T899:T962" si="56">IF($B899="","",IF($D899&lt;&gt;"SALES",$D899,IF(OR(S899="Default",S899="Not Found",S899="Morris"),"SALES",UPPER(S899))))</f>
        <v>MORRIS 1</v>
      </c>
      <c r="U899" t="str">
        <f t="shared" ref="U899:U962" si="57">IF($B899="","",R899&amp;"|"&amp;T899)</f>
        <v>Dg Yuengling Inc|MORRIS 1</v>
      </c>
      <c r="V899" t="str">
        <f>IF($B899="","",IF(R899="No Encompass Match","THEM",IF(R899="Not Mapped","Unable to Determine",IF(T899="SALES","Unable to Determine",IFERROR(INDEX('Master - US vs THEM'!$F:$F,MATCH(U899,'Master - US vs THEM'!$G:$G,0)),"No Territory Data")))))</f>
        <v>US</v>
      </c>
      <c r="W899" t="str">
        <f t="shared" ref="W899:W962" si="58">IF($B899="","",IF(OR(V899="Unable to Determine",V899="No Territory Data",V899="Ambiguous (Source Truncated)"),"Review",IF(V899&lt;&gt;$N899,"MISMATCH","OK")))</f>
        <v>OK</v>
      </c>
      <c r="X899" t="str">
        <f t="shared" ref="X899:X962" si="59">IF($B899="","",IF(OR(V899="US",V899="THEM"),V899,$N899))</f>
        <v>US</v>
      </c>
    </row>
    <row r="900" spans="1:24" x14ac:dyDescent="0.2">
      <c r="A900">
        <v>899</v>
      </c>
      <c r="B900" t="s">
        <v>642</v>
      </c>
      <c r="C900" t="s">
        <v>643</v>
      </c>
      <c r="D900" t="s">
        <v>67</v>
      </c>
      <c r="E900" t="s">
        <v>644</v>
      </c>
      <c r="F900" t="s">
        <v>201</v>
      </c>
      <c r="G900" t="s">
        <v>645</v>
      </c>
      <c r="H900" t="s">
        <v>8</v>
      </c>
      <c r="I900" t="s">
        <v>71</v>
      </c>
      <c r="J900" t="s">
        <v>142</v>
      </c>
      <c r="K900" t="s">
        <v>143</v>
      </c>
      <c r="L900" t="s">
        <v>141</v>
      </c>
      <c r="M900">
        <v>1</v>
      </c>
      <c r="N900" t="s">
        <v>875</v>
      </c>
      <c r="O900" t="str">
        <f>IF($B900="","",IFERROR(IF(ISNUMBER(MATCH($K900,'Brand Family Territory (Enc)'!$A$2:$A$296,0)),$K900,""),""))</f>
        <v/>
      </c>
      <c r="P900" t="str">
        <f>IF($B900="","",IFERROR(INDEX('Brand Crosswalk'!$F$2:$F$200,MATCH($K900,'Brand Crosswalk'!$A$2:$A$200,0)),"Not in Crosswalk"))</f>
        <v>Mapped</v>
      </c>
      <c r="Q900" t="str">
        <f>IF($B900="","",IFERROR(INDEX('Brand Crosswalk'!$C$2:$C$200,MATCH($K900,'Brand Crosswalk'!$A$2:$A$200,0)),""))</f>
        <v>Lite</v>
      </c>
      <c r="R900" t="str">
        <f>IF($B900="","",IF(O900&lt;&gt;"",O900,IF(P900="Mapped",Q900,IF(P900="No Encompass Match","No Encompass Match",IFERROR(VLOOKUP(IF($K900="",$J900,$K900),'Brands (Enc)'!$C$2:$D$2699,2,FALSE),"Not Mapped")))))</f>
        <v>Lite</v>
      </c>
      <c r="S900" t="str">
        <f>IF($B900="","",IFERROR(VLOOKUP(VALUE($B900),'Customers Table (Enc)'!$A:$I,9,FALSE),"Not Found"))</f>
        <v>Morris</v>
      </c>
      <c r="T900" t="str">
        <f t="shared" si="56"/>
        <v>MORRIS 1</v>
      </c>
      <c r="U900" t="str">
        <f t="shared" si="57"/>
        <v>Lite|MORRIS 1</v>
      </c>
      <c r="V900" t="str">
        <f>IF($B900="","",IF(R900="No Encompass Match","THEM",IF(R900="Not Mapped","Unable to Determine",IF(T900="SALES","Unable to Determine",IFERROR(INDEX('Master - US vs THEM'!$F:$F,MATCH(U900,'Master - US vs THEM'!$G:$G,0)),"No Territory Data")))))</f>
        <v>US</v>
      </c>
      <c r="W900" t="str">
        <f t="shared" si="58"/>
        <v>OK</v>
      </c>
      <c r="X900" t="str">
        <f t="shared" si="59"/>
        <v>US</v>
      </c>
    </row>
    <row r="901" spans="1:24" x14ac:dyDescent="0.2">
      <c r="A901">
        <v>900</v>
      </c>
      <c r="B901" t="s">
        <v>642</v>
      </c>
      <c r="C901" t="s">
        <v>643</v>
      </c>
      <c r="D901" t="s">
        <v>67</v>
      </c>
      <c r="E901" t="s">
        <v>644</v>
      </c>
      <c r="F901" t="s">
        <v>201</v>
      </c>
      <c r="G901" t="s">
        <v>645</v>
      </c>
      <c r="H901" t="s">
        <v>8</v>
      </c>
      <c r="I901" t="s">
        <v>71</v>
      </c>
      <c r="J901" t="s">
        <v>208</v>
      </c>
      <c r="K901" t="s">
        <v>209</v>
      </c>
      <c r="L901" t="s">
        <v>210</v>
      </c>
      <c r="M901">
        <v>1</v>
      </c>
      <c r="N901" t="s">
        <v>875</v>
      </c>
      <c r="O901" t="str">
        <f>IF($B901="","",IFERROR(IF(ISNUMBER(MATCH($K901,'Brand Family Territory (Enc)'!$A$2:$A$296,0)),$K901,""),""))</f>
        <v/>
      </c>
      <c r="P901" t="str">
        <f>IF($B901="","",IFERROR(INDEX('Brand Crosswalk'!$F$2:$F$200,MATCH($K901,'Brand Crosswalk'!$A$2:$A$200,0)),"Not in Crosswalk"))</f>
        <v>Mapped</v>
      </c>
      <c r="Q901" t="str">
        <f>IF($B901="","",IFERROR(INDEX('Brand Crosswalk'!$C$2:$C$200,MATCH($K901,'Brand Crosswalk'!$A$2:$A$200,0)),""))</f>
        <v>Cape May</v>
      </c>
      <c r="R901" t="str">
        <f>IF($B901="","",IF(O901&lt;&gt;"",O901,IF(P901="Mapped",Q901,IF(P901="No Encompass Match","No Encompass Match",IFERROR(VLOOKUP(IF($K901="",$J901,$K901),'Brands (Enc)'!$C$2:$D$2699,2,FALSE),"Not Mapped")))))</f>
        <v>Cape May</v>
      </c>
      <c r="S901" t="str">
        <f>IF($B901="","",IFERROR(VLOOKUP(VALUE($B901),'Customers Table (Enc)'!$A:$I,9,FALSE),"Not Found"))</f>
        <v>Morris</v>
      </c>
      <c r="T901" t="str">
        <f t="shared" si="56"/>
        <v>MORRIS 1</v>
      </c>
      <c r="U901" t="str">
        <f t="shared" si="57"/>
        <v>Cape May|MORRIS 1</v>
      </c>
      <c r="V901" t="str">
        <f>IF($B901="","",IF(R901="No Encompass Match","THEM",IF(R901="Not Mapped","Unable to Determine",IF(T901="SALES","Unable to Determine",IFERROR(INDEX('Master - US vs THEM'!$F:$F,MATCH(U901,'Master - US vs THEM'!$G:$G,0)),"No Territory Data")))))</f>
        <v>US</v>
      </c>
      <c r="W901" t="str">
        <f t="shared" si="58"/>
        <v>OK</v>
      </c>
      <c r="X901" t="str">
        <f t="shared" si="59"/>
        <v>US</v>
      </c>
    </row>
    <row r="902" spans="1:24" x14ac:dyDescent="0.2">
      <c r="A902">
        <v>901</v>
      </c>
      <c r="B902" t="s">
        <v>642</v>
      </c>
      <c r="C902" t="s">
        <v>643</v>
      </c>
      <c r="D902" t="s">
        <v>67</v>
      </c>
      <c r="E902" t="s">
        <v>644</v>
      </c>
      <c r="F902" t="s">
        <v>201</v>
      </c>
      <c r="G902" t="s">
        <v>645</v>
      </c>
      <c r="H902" t="s">
        <v>8</v>
      </c>
      <c r="I902" t="s">
        <v>71</v>
      </c>
      <c r="J902" t="s">
        <v>646</v>
      </c>
      <c r="K902" t="s">
        <v>477</v>
      </c>
      <c r="L902" t="s">
        <v>478</v>
      </c>
      <c r="M902">
        <v>1</v>
      </c>
      <c r="N902" t="s">
        <v>21</v>
      </c>
      <c r="O902" t="str">
        <f>IF($B902="","",IFERROR(IF(ISNUMBER(MATCH($K902,'Brand Family Territory (Enc)'!$A$2:$A$296,0)),$K902,""),""))</f>
        <v/>
      </c>
      <c r="P902" t="str">
        <f>IF($B902="","",IFERROR(INDEX('Brand Crosswalk'!$F$2:$F$200,MATCH($K902,'Brand Crosswalk'!$A$2:$A$200,0)),"Not in Crosswalk"))</f>
        <v>Mapped</v>
      </c>
      <c r="Q902" t="str">
        <f>IF($B902="","",IFERROR(INDEX('Brand Crosswalk'!$C$2:$C$200,MATCH($K902,'Brand Crosswalk'!$A$2:$A$200,0)),""))</f>
        <v>Woodchuck</v>
      </c>
      <c r="R902" t="str">
        <f>IF($B902="","",IF(O902&lt;&gt;"",O902,IF(P902="Mapped",Q902,IF(P902="No Encompass Match","No Encompass Match",IFERROR(VLOOKUP(IF($K902="",$J902,$K902),'Brands (Enc)'!$C$2:$D$2699,2,FALSE),"Not Mapped")))))</f>
        <v>Woodchuck</v>
      </c>
      <c r="S902" t="str">
        <f>IF($B902="","",IFERROR(VLOOKUP(VALUE($B902),'Customers Table (Enc)'!$A:$I,9,FALSE),"Not Found"))</f>
        <v>Morris</v>
      </c>
      <c r="T902" t="str">
        <f t="shared" si="56"/>
        <v>MORRIS 1</v>
      </c>
      <c r="U902" t="str">
        <f t="shared" si="57"/>
        <v>Woodchuck|MORRIS 1</v>
      </c>
      <c r="V902" t="str">
        <f>IF($B902="","",IF(R902="No Encompass Match","THEM",IF(R902="Not Mapped","Unable to Determine",IF(T902="SALES","Unable to Determine",IFERROR(INDEX('Master - US vs THEM'!$F:$F,MATCH(U902,'Master - US vs THEM'!$G:$G,0)),"No Territory Data")))))</f>
        <v>US</v>
      </c>
      <c r="W902" t="str">
        <f t="shared" si="58"/>
        <v>MISMATCH</v>
      </c>
      <c r="X902" t="str">
        <f t="shared" si="59"/>
        <v>US</v>
      </c>
    </row>
    <row r="903" spans="1:24" x14ac:dyDescent="0.2">
      <c r="A903">
        <v>902</v>
      </c>
      <c r="B903" t="s">
        <v>637</v>
      </c>
      <c r="C903" t="s">
        <v>638</v>
      </c>
      <c r="D903" t="s">
        <v>67</v>
      </c>
      <c r="E903" t="s">
        <v>639</v>
      </c>
      <c r="F903" t="s">
        <v>201</v>
      </c>
      <c r="G903" t="s">
        <v>640</v>
      </c>
      <c r="H903" t="s">
        <v>8</v>
      </c>
      <c r="I903" t="s">
        <v>71</v>
      </c>
      <c r="J903" t="s">
        <v>165</v>
      </c>
      <c r="K903" t="s">
        <v>166</v>
      </c>
      <c r="L903" t="s">
        <v>141</v>
      </c>
      <c r="M903">
        <v>1</v>
      </c>
      <c r="N903" t="s">
        <v>875</v>
      </c>
      <c r="O903" t="str">
        <f>IF($B903="","",IFERROR(IF(ISNUMBER(MATCH($K903,'Brand Family Territory (Enc)'!$A$2:$A$296,0)),$K903,""),""))</f>
        <v>BLUE MOON</v>
      </c>
      <c r="P903" t="str">
        <f>IF($B903="","",IFERROR(INDEX('Brand Crosswalk'!$F$2:$F$200,MATCH($K903,'Brand Crosswalk'!$A$2:$A$200,0)),"Not in Crosswalk"))</f>
        <v>Not in Crosswalk</v>
      </c>
      <c r="Q903" t="str">
        <f>IF($B903="","",IFERROR(INDEX('Brand Crosswalk'!$C$2:$C$200,MATCH($K903,'Brand Crosswalk'!$A$2:$A$200,0)),""))</f>
        <v/>
      </c>
      <c r="R903" t="str">
        <f>IF($B903="","",IF(O903&lt;&gt;"",O903,IF(P903="Mapped",Q903,IF(P903="No Encompass Match","No Encompass Match",IFERROR(VLOOKUP(IF($K903="",$J903,$K903),'Brands (Enc)'!$C$2:$D$2699,2,FALSE),"Not Mapped")))))</f>
        <v>BLUE MOON</v>
      </c>
      <c r="S903" t="str">
        <f>IF($B903="","",IFERROR(VLOOKUP(VALUE($B903),'Customers Table (Enc)'!$A:$I,9,FALSE),"Not Found"))</f>
        <v>Morris</v>
      </c>
      <c r="T903" t="str">
        <f t="shared" si="56"/>
        <v>MORRIS 1</v>
      </c>
      <c r="U903" t="str">
        <f t="shared" si="57"/>
        <v>BLUE MOON|MORRIS 1</v>
      </c>
      <c r="V903" t="str">
        <f>IF($B903="","",IF(R903="No Encompass Match","THEM",IF(R903="Not Mapped","Unable to Determine",IF(T903="SALES","Unable to Determine",IFERROR(INDEX('Master - US vs THEM'!$F:$F,MATCH(U903,'Master - US vs THEM'!$G:$G,0)),"No Territory Data")))))</f>
        <v>US</v>
      </c>
      <c r="W903" t="str">
        <f t="shared" si="58"/>
        <v>OK</v>
      </c>
      <c r="X903" t="str">
        <f t="shared" si="59"/>
        <v>US</v>
      </c>
    </row>
    <row r="904" spans="1:24" x14ac:dyDescent="0.2">
      <c r="A904">
        <v>903</v>
      </c>
      <c r="B904" t="s">
        <v>637</v>
      </c>
      <c r="C904" t="s">
        <v>638</v>
      </c>
      <c r="D904" t="s">
        <v>67</v>
      </c>
      <c r="E904" t="s">
        <v>639</v>
      </c>
      <c r="F904" t="s">
        <v>201</v>
      </c>
      <c r="G904" t="s">
        <v>640</v>
      </c>
      <c r="H904" t="s">
        <v>8</v>
      </c>
      <c r="I904" t="s">
        <v>71</v>
      </c>
      <c r="J904" t="s">
        <v>641</v>
      </c>
      <c r="K904" t="s">
        <v>473</v>
      </c>
      <c r="L904" t="s">
        <v>433</v>
      </c>
      <c r="M904">
        <v>1</v>
      </c>
      <c r="N904" t="s">
        <v>21</v>
      </c>
      <c r="O904" t="str">
        <f>IF($B904="","",IFERROR(IF(ISNUMBER(MATCH($K904,'Brand Family Territory (Enc)'!$A$2:$A$296,0)),$K904,""),""))</f>
        <v/>
      </c>
      <c r="P904" t="str">
        <f>IF($B904="","",IFERROR(INDEX('Brand Crosswalk'!$F$2:$F$200,MATCH($K904,'Brand Crosswalk'!$A$2:$A$200,0)),"Not in Crosswalk"))</f>
        <v>No Encompass Match</v>
      </c>
      <c r="Q904">
        <f>IF($B904="","",IFERROR(INDEX('Brand Crosswalk'!$C$2:$C$200,MATCH($K904,'Brand Crosswalk'!$A$2:$A$200,0)),""))</f>
        <v>0</v>
      </c>
      <c r="R904" t="str">
        <f>IF($B904="","",IF(O904&lt;&gt;"",O904,IF(P904="Mapped",Q904,IF(P904="No Encompass Match","No Encompass Match",IFERROR(VLOOKUP(IF($K904="",$J904,$K904),'Brands (Enc)'!$C$2:$D$2699,2,FALSE),"Not Mapped")))))</f>
        <v>No Encompass Match</v>
      </c>
      <c r="S904" t="str">
        <f>IF($B904="","",IFERROR(VLOOKUP(VALUE($B904),'Customers Table (Enc)'!$A:$I,9,FALSE),"Not Found"))</f>
        <v>Morris</v>
      </c>
      <c r="T904" t="str">
        <f t="shared" si="56"/>
        <v>MORRIS 1</v>
      </c>
      <c r="U904" t="str">
        <f t="shared" si="57"/>
        <v>No Encompass Match|MORRIS 1</v>
      </c>
      <c r="V904" t="str">
        <f>IF($B904="","",IF(R904="No Encompass Match","THEM",IF(R904="Not Mapped","Unable to Determine",IF(T904="SALES","Unable to Determine",IFERROR(INDEX('Master - US vs THEM'!$F:$F,MATCH(U904,'Master - US vs THEM'!$G:$G,0)),"No Territory Data")))))</f>
        <v>THEM</v>
      </c>
      <c r="W904" t="str">
        <f t="shared" si="58"/>
        <v>OK</v>
      </c>
      <c r="X904" t="str">
        <f t="shared" si="59"/>
        <v>THEM</v>
      </c>
    </row>
    <row r="905" spans="1:24" x14ac:dyDescent="0.2">
      <c r="A905">
        <v>904</v>
      </c>
      <c r="B905" t="s">
        <v>637</v>
      </c>
      <c r="C905" t="s">
        <v>638</v>
      </c>
      <c r="D905" t="s">
        <v>67</v>
      </c>
      <c r="E905" t="s">
        <v>639</v>
      </c>
      <c r="F905" t="s">
        <v>201</v>
      </c>
      <c r="G905" t="s">
        <v>640</v>
      </c>
      <c r="H905" t="s">
        <v>8</v>
      </c>
      <c r="I905" t="s">
        <v>71</v>
      </c>
      <c r="J905" t="s">
        <v>213</v>
      </c>
      <c r="K905" t="s">
        <v>214</v>
      </c>
      <c r="L905" t="s">
        <v>215</v>
      </c>
      <c r="M905">
        <v>1</v>
      </c>
      <c r="N905" t="s">
        <v>875</v>
      </c>
      <c r="O905" t="str">
        <f>IF($B905="","",IFERROR(IF(ISNUMBER(MATCH($K905,'Brand Family Territory (Enc)'!$A$2:$A$296,0)),$K905,""),""))</f>
        <v/>
      </c>
      <c r="P905" t="str">
        <f>IF($B905="","",IFERROR(INDEX('Brand Crosswalk'!$F$2:$F$200,MATCH($K905,'Brand Crosswalk'!$A$2:$A$200,0)),"Not in Crosswalk"))</f>
        <v>Mapped</v>
      </c>
      <c r="Q905" t="str">
        <f>IF($B905="","",IFERROR(INDEX('Brand Crosswalk'!$C$2:$C$200,MATCH($K905,'Brand Crosswalk'!$A$2:$A$200,0)),""))</f>
        <v>New Belgium Brewing Company</v>
      </c>
      <c r="R905" t="str">
        <f>IF($B905="","",IF(O905&lt;&gt;"",O905,IF(P905="Mapped",Q905,IF(P905="No Encompass Match","No Encompass Match",IFERROR(VLOOKUP(IF($K905="",$J905,$K905),'Brands (Enc)'!$C$2:$D$2699,2,FALSE),"Not Mapped")))))</f>
        <v>New Belgium Brewing Company</v>
      </c>
      <c r="S905" t="str">
        <f>IF($B905="","",IFERROR(VLOOKUP(VALUE($B905),'Customers Table (Enc)'!$A:$I,9,FALSE),"Not Found"))</f>
        <v>Morris</v>
      </c>
      <c r="T905" t="str">
        <f t="shared" si="56"/>
        <v>MORRIS 1</v>
      </c>
      <c r="U905" t="str">
        <f t="shared" si="57"/>
        <v>New Belgium Brewing Company|MORRIS 1</v>
      </c>
      <c r="V905" t="str">
        <f>IF($B905="","",IF(R905="No Encompass Match","THEM",IF(R905="Not Mapped","Unable to Determine",IF(T905="SALES","Unable to Determine",IFERROR(INDEX('Master - US vs THEM'!$F:$F,MATCH(U905,'Master - US vs THEM'!$G:$G,0)),"No Territory Data")))))</f>
        <v>US</v>
      </c>
      <c r="W905" t="str">
        <f t="shared" si="58"/>
        <v>OK</v>
      </c>
      <c r="X905" t="str">
        <f t="shared" si="59"/>
        <v>US</v>
      </c>
    </row>
    <row r="906" spans="1:24" x14ac:dyDescent="0.2">
      <c r="A906">
        <v>905</v>
      </c>
      <c r="B906" t="s">
        <v>1776</v>
      </c>
      <c r="C906" t="s">
        <v>1777</v>
      </c>
      <c r="D906" t="s">
        <v>67</v>
      </c>
      <c r="E906" t="s">
        <v>1778</v>
      </c>
      <c r="F906" t="s">
        <v>201</v>
      </c>
      <c r="G906" t="s">
        <v>1779</v>
      </c>
      <c r="H906" t="s">
        <v>8</v>
      </c>
      <c r="I906" t="s">
        <v>71</v>
      </c>
      <c r="J906" t="s">
        <v>535</v>
      </c>
      <c r="K906" t="s">
        <v>358</v>
      </c>
      <c r="L906" t="s">
        <v>155</v>
      </c>
      <c r="M906">
        <v>1</v>
      </c>
      <c r="N906" t="s">
        <v>875</v>
      </c>
      <c r="O906" t="str">
        <f>IF($B906="","",IFERROR(IF(ISNUMBER(MATCH($K906,'Brand Family Territory (Enc)'!$A$2:$A$296,0)),$K906,""),""))</f>
        <v/>
      </c>
      <c r="P906" t="str">
        <f>IF($B906="","",IFERROR(INDEX('Brand Crosswalk'!$F$2:$F$200,MATCH($K906,'Brand Crosswalk'!$A$2:$A$200,0)),"Not in Crosswalk"))</f>
        <v>Mapped</v>
      </c>
      <c r="Q906" t="str">
        <f>IF($B906="","",IFERROR(INDEX('Brand Crosswalk'!$C$2:$C$200,MATCH($K906,'Brand Crosswalk'!$A$2:$A$200,0)),""))</f>
        <v>Samuel Adams</v>
      </c>
      <c r="R906" t="str">
        <f>IF($B906="","",IF(O906&lt;&gt;"",O906,IF(P906="Mapped",Q906,IF(P906="No Encompass Match","No Encompass Match",IFERROR(VLOOKUP(IF($K906="",$J906,$K906),'Brands (Enc)'!$C$2:$D$2699,2,FALSE),"Not Mapped")))))</f>
        <v>Samuel Adams</v>
      </c>
      <c r="S906" t="str">
        <f>IF($B906="","",IFERROR(VLOOKUP(VALUE($B906),'Customers Table (Enc)'!$A:$I,9,FALSE),"Not Found"))</f>
        <v>Morris</v>
      </c>
      <c r="T906" t="str">
        <f t="shared" si="56"/>
        <v>MORRIS 1</v>
      </c>
      <c r="U906" t="str">
        <f t="shared" si="57"/>
        <v>Samuel Adams|MORRIS 1</v>
      </c>
      <c r="V906" t="str">
        <f>IF($B906="","",IF(R906="No Encompass Match","THEM",IF(R906="Not Mapped","Unable to Determine",IF(T906="SALES","Unable to Determine",IFERROR(INDEX('Master - US vs THEM'!$F:$F,MATCH(U906,'Master - US vs THEM'!$G:$G,0)),"No Territory Data")))))</f>
        <v>US</v>
      </c>
      <c r="W906" t="str">
        <f t="shared" si="58"/>
        <v>OK</v>
      </c>
      <c r="X906" t="str">
        <f t="shared" si="59"/>
        <v>US</v>
      </c>
    </row>
    <row r="907" spans="1:24" x14ac:dyDescent="0.2">
      <c r="A907">
        <v>906</v>
      </c>
      <c r="B907" t="s">
        <v>1776</v>
      </c>
      <c r="C907" t="s">
        <v>1777</v>
      </c>
      <c r="D907" t="s">
        <v>67</v>
      </c>
      <c r="E907" t="s">
        <v>1778</v>
      </c>
      <c r="F907" t="s">
        <v>201</v>
      </c>
      <c r="G907" t="s">
        <v>1779</v>
      </c>
      <c r="H907" t="s">
        <v>8</v>
      </c>
      <c r="I907" t="s">
        <v>71</v>
      </c>
      <c r="J907" t="s">
        <v>906</v>
      </c>
      <c r="K907" t="s">
        <v>192</v>
      </c>
      <c r="L907" t="s">
        <v>120</v>
      </c>
      <c r="M907">
        <v>1</v>
      </c>
      <c r="N907" t="s">
        <v>875</v>
      </c>
      <c r="O907" t="str">
        <f>IF($B907="","",IFERROR(IF(ISNUMBER(MATCH($K907,'Brand Family Territory (Enc)'!$A$2:$A$296,0)),$K907,""),""))</f>
        <v/>
      </c>
      <c r="P907" t="str">
        <f>IF($B907="","",IFERROR(INDEX('Brand Crosswalk'!$F$2:$F$200,MATCH($K907,'Brand Crosswalk'!$A$2:$A$200,0)),"Not in Crosswalk"))</f>
        <v>Mapped</v>
      </c>
      <c r="Q907" t="str">
        <f>IF($B907="","",IFERROR(INDEX('Brand Crosswalk'!$C$2:$C$200,MATCH($K907,'Brand Crosswalk'!$A$2:$A$200,0)),""))</f>
        <v>Montauk</v>
      </c>
      <c r="R907" t="str">
        <f>IF($B907="","",IF(O907&lt;&gt;"",O907,IF(P907="Mapped",Q907,IF(P907="No Encompass Match","No Encompass Match",IFERROR(VLOOKUP(IF($K907="",$J907,$K907),'Brands (Enc)'!$C$2:$D$2699,2,FALSE),"Not Mapped")))))</f>
        <v>Montauk</v>
      </c>
      <c r="S907" t="str">
        <f>IF($B907="","",IFERROR(VLOOKUP(VALUE($B907),'Customers Table (Enc)'!$A:$I,9,FALSE),"Not Found"))</f>
        <v>Morris</v>
      </c>
      <c r="T907" t="str">
        <f t="shared" si="56"/>
        <v>MORRIS 1</v>
      </c>
      <c r="U907" t="str">
        <f t="shared" si="57"/>
        <v>Montauk|MORRIS 1</v>
      </c>
      <c r="V907" t="str">
        <f>IF($B907="","",IF(R907="No Encompass Match","THEM",IF(R907="Not Mapped","Unable to Determine",IF(T907="SALES","Unable to Determine",IFERROR(INDEX('Master - US vs THEM'!$F:$F,MATCH(U907,'Master - US vs THEM'!$G:$G,0)),"No Territory Data")))))</f>
        <v>US</v>
      </c>
      <c r="W907" t="str">
        <f t="shared" si="58"/>
        <v>OK</v>
      </c>
      <c r="X907" t="str">
        <f t="shared" si="59"/>
        <v>US</v>
      </c>
    </row>
    <row r="908" spans="1:24" x14ac:dyDescent="0.2">
      <c r="A908">
        <v>907</v>
      </c>
      <c r="B908" t="s">
        <v>632</v>
      </c>
      <c r="C908" t="s">
        <v>633</v>
      </c>
      <c r="D908" t="s">
        <v>67</v>
      </c>
      <c r="E908" t="s">
        <v>634</v>
      </c>
      <c r="F908" t="s">
        <v>635</v>
      </c>
      <c r="G908" t="s">
        <v>636</v>
      </c>
      <c r="H908" t="s">
        <v>8</v>
      </c>
      <c r="I908" t="s">
        <v>71</v>
      </c>
      <c r="J908" t="s">
        <v>535</v>
      </c>
      <c r="K908" t="s">
        <v>358</v>
      </c>
      <c r="L908" t="s">
        <v>155</v>
      </c>
      <c r="M908">
        <v>1</v>
      </c>
      <c r="N908" t="s">
        <v>875</v>
      </c>
      <c r="O908" t="str">
        <f>IF($B908="","",IFERROR(IF(ISNUMBER(MATCH($K908,'Brand Family Territory (Enc)'!$A$2:$A$296,0)),$K908,""),""))</f>
        <v/>
      </c>
      <c r="P908" t="str">
        <f>IF($B908="","",IFERROR(INDEX('Brand Crosswalk'!$F$2:$F$200,MATCH($K908,'Brand Crosswalk'!$A$2:$A$200,0)),"Not in Crosswalk"))</f>
        <v>Mapped</v>
      </c>
      <c r="Q908" t="str">
        <f>IF($B908="","",IFERROR(INDEX('Brand Crosswalk'!$C$2:$C$200,MATCH($K908,'Brand Crosswalk'!$A$2:$A$200,0)),""))</f>
        <v>Samuel Adams</v>
      </c>
      <c r="R908" t="str">
        <f>IF($B908="","",IF(O908&lt;&gt;"",O908,IF(P908="Mapped",Q908,IF(P908="No Encompass Match","No Encompass Match",IFERROR(VLOOKUP(IF($K908="",$J908,$K908),'Brands (Enc)'!$C$2:$D$2699,2,FALSE),"Not Mapped")))))</f>
        <v>Samuel Adams</v>
      </c>
      <c r="S908" t="str">
        <f>IF($B908="","",IFERROR(VLOOKUP(VALUE($B908),'Customers Table (Enc)'!$A:$I,9,FALSE),"Not Found"))</f>
        <v>Morris</v>
      </c>
      <c r="T908" t="str">
        <f t="shared" si="56"/>
        <v>MORRIS 1</v>
      </c>
      <c r="U908" t="str">
        <f t="shared" si="57"/>
        <v>Samuel Adams|MORRIS 1</v>
      </c>
      <c r="V908" t="str">
        <f>IF($B908="","",IF(R908="No Encompass Match","THEM",IF(R908="Not Mapped","Unable to Determine",IF(T908="SALES","Unable to Determine",IFERROR(INDEX('Master - US vs THEM'!$F:$F,MATCH(U908,'Master - US vs THEM'!$G:$G,0)),"No Territory Data")))))</f>
        <v>US</v>
      </c>
      <c r="W908" t="str">
        <f t="shared" si="58"/>
        <v>OK</v>
      </c>
      <c r="X908" t="str">
        <f t="shared" si="59"/>
        <v>US</v>
      </c>
    </row>
    <row r="909" spans="1:24" x14ac:dyDescent="0.2">
      <c r="A909">
        <v>908</v>
      </c>
      <c r="B909" t="s">
        <v>632</v>
      </c>
      <c r="C909" t="s">
        <v>633</v>
      </c>
      <c r="D909" t="s">
        <v>67</v>
      </c>
      <c r="E909" t="s">
        <v>634</v>
      </c>
      <c r="F909" t="s">
        <v>635</v>
      </c>
      <c r="G909" t="s">
        <v>636</v>
      </c>
      <c r="H909" t="s">
        <v>8</v>
      </c>
      <c r="I909" t="s">
        <v>71</v>
      </c>
      <c r="J909" t="s">
        <v>294</v>
      </c>
      <c r="K909" t="s">
        <v>295</v>
      </c>
      <c r="L909" t="s">
        <v>215</v>
      </c>
      <c r="M909">
        <v>1</v>
      </c>
      <c r="N909" t="s">
        <v>875</v>
      </c>
      <c r="O909" t="str">
        <f>IF($B909="","",IFERROR(IF(ISNUMBER(MATCH($K909,'Brand Family Territory (Enc)'!$A$2:$A$296,0)),$K909,""),""))</f>
        <v/>
      </c>
      <c r="P909" t="str">
        <f>IF($B909="","",IFERROR(INDEX('Brand Crosswalk'!$F$2:$F$200,MATCH($K909,'Brand Crosswalk'!$A$2:$A$200,0)),"Not in Crosswalk"))</f>
        <v>Mapped</v>
      </c>
      <c r="Q909" t="str">
        <f>IF($B909="","",IFERROR(INDEX('Brand Crosswalk'!$C$2:$C$200,MATCH($K909,'Brand Crosswalk'!$A$2:$A$200,0)),""))</f>
        <v>New Belgium Brewing Company</v>
      </c>
      <c r="R909" t="str">
        <f>IF($B909="","",IF(O909&lt;&gt;"",O909,IF(P909="Mapped",Q909,IF(P909="No Encompass Match","No Encompass Match",IFERROR(VLOOKUP(IF($K909="",$J909,$K909),'Brands (Enc)'!$C$2:$D$2699,2,FALSE),"Not Mapped")))))</f>
        <v>New Belgium Brewing Company</v>
      </c>
      <c r="S909" t="str">
        <f>IF($B909="","",IFERROR(VLOOKUP(VALUE($B909),'Customers Table (Enc)'!$A:$I,9,FALSE),"Not Found"))</f>
        <v>Morris</v>
      </c>
      <c r="T909" t="str">
        <f t="shared" si="56"/>
        <v>MORRIS 1</v>
      </c>
      <c r="U909" t="str">
        <f t="shared" si="57"/>
        <v>New Belgium Brewing Company|MORRIS 1</v>
      </c>
      <c r="V909" t="str">
        <f>IF($B909="","",IF(R909="No Encompass Match","THEM",IF(R909="Not Mapped","Unable to Determine",IF(T909="SALES","Unable to Determine",IFERROR(INDEX('Master - US vs THEM'!$F:$F,MATCH(U909,'Master - US vs THEM'!$G:$G,0)),"No Territory Data")))))</f>
        <v>US</v>
      </c>
      <c r="W909" t="str">
        <f t="shared" si="58"/>
        <v>OK</v>
      </c>
      <c r="X909" t="str">
        <f t="shared" si="59"/>
        <v>US</v>
      </c>
    </row>
    <row r="910" spans="1:24" x14ac:dyDescent="0.2">
      <c r="A910">
        <v>909</v>
      </c>
      <c r="B910" t="s">
        <v>632</v>
      </c>
      <c r="C910" t="s">
        <v>633</v>
      </c>
      <c r="D910" t="s">
        <v>67</v>
      </c>
      <c r="E910" t="s">
        <v>634</v>
      </c>
      <c r="F910" t="s">
        <v>635</v>
      </c>
      <c r="G910" t="s">
        <v>636</v>
      </c>
      <c r="H910" t="s">
        <v>8</v>
      </c>
      <c r="I910" t="s">
        <v>71</v>
      </c>
      <c r="J910" t="s">
        <v>486</v>
      </c>
      <c r="K910" t="s">
        <v>487</v>
      </c>
      <c r="L910" t="s">
        <v>120</v>
      </c>
      <c r="M910">
        <v>1</v>
      </c>
      <c r="N910" t="s">
        <v>21</v>
      </c>
      <c r="O910" t="str">
        <f>IF($B910="","",IFERROR(IF(ISNUMBER(MATCH($K910,'Brand Family Territory (Enc)'!$A$2:$A$296,0)),$K910,""),""))</f>
        <v/>
      </c>
      <c r="P910" t="str">
        <f>IF($B910="","",IFERROR(INDEX('Brand Crosswalk'!$F$2:$F$200,MATCH($K910,'Brand Crosswalk'!$A$2:$A$200,0)),"Not in Crosswalk"))</f>
        <v>No Encompass Match</v>
      </c>
      <c r="Q910">
        <f>IF($B910="","",IFERROR(INDEX('Brand Crosswalk'!$C$2:$C$200,MATCH($K910,'Brand Crosswalk'!$A$2:$A$200,0)),""))</f>
        <v>0</v>
      </c>
      <c r="R910" t="str">
        <f>IF($B910="","",IF(O910&lt;&gt;"",O910,IF(P910="Mapped",Q910,IF(P910="No Encompass Match","No Encompass Match",IFERROR(VLOOKUP(IF($K910="",$J910,$K910),'Brands (Enc)'!$C$2:$D$2699,2,FALSE),"Not Mapped")))))</f>
        <v>No Encompass Match</v>
      </c>
      <c r="S910" t="str">
        <f>IF($B910="","",IFERROR(VLOOKUP(VALUE($B910),'Customers Table (Enc)'!$A:$I,9,FALSE),"Not Found"))</f>
        <v>Morris</v>
      </c>
      <c r="T910" t="str">
        <f t="shared" si="56"/>
        <v>MORRIS 1</v>
      </c>
      <c r="U910" t="str">
        <f t="shared" si="57"/>
        <v>No Encompass Match|MORRIS 1</v>
      </c>
      <c r="V910" t="str">
        <f>IF($B910="","",IF(R910="No Encompass Match","THEM",IF(R910="Not Mapped","Unable to Determine",IF(T910="SALES","Unable to Determine",IFERROR(INDEX('Master - US vs THEM'!$F:$F,MATCH(U910,'Master - US vs THEM'!$G:$G,0)),"No Territory Data")))))</f>
        <v>THEM</v>
      </c>
      <c r="W910" t="str">
        <f t="shared" si="58"/>
        <v>OK</v>
      </c>
      <c r="X910" t="str">
        <f t="shared" si="59"/>
        <v>THEM</v>
      </c>
    </row>
    <row r="911" spans="1:24" x14ac:dyDescent="0.2">
      <c r="A911">
        <v>910</v>
      </c>
      <c r="B911" t="s">
        <v>632</v>
      </c>
      <c r="C911" t="s">
        <v>633</v>
      </c>
      <c r="D911" t="s">
        <v>67</v>
      </c>
      <c r="E911" t="s">
        <v>634</v>
      </c>
      <c r="F911" t="s">
        <v>635</v>
      </c>
      <c r="G911" t="s">
        <v>636</v>
      </c>
      <c r="H911" t="s">
        <v>8</v>
      </c>
      <c r="I911" t="s">
        <v>71</v>
      </c>
      <c r="J911" t="s">
        <v>535</v>
      </c>
      <c r="K911" t="s">
        <v>358</v>
      </c>
      <c r="L911" t="s">
        <v>155</v>
      </c>
      <c r="M911">
        <v>1</v>
      </c>
      <c r="N911" t="s">
        <v>875</v>
      </c>
      <c r="O911" t="str">
        <f>IF($B911="","",IFERROR(IF(ISNUMBER(MATCH($K911,'Brand Family Territory (Enc)'!$A$2:$A$296,0)),$K911,""),""))</f>
        <v/>
      </c>
      <c r="P911" t="str">
        <f>IF($B911="","",IFERROR(INDEX('Brand Crosswalk'!$F$2:$F$200,MATCH($K911,'Brand Crosswalk'!$A$2:$A$200,0)),"Not in Crosswalk"))</f>
        <v>Mapped</v>
      </c>
      <c r="Q911" t="str">
        <f>IF($B911="","",IFERROR(INDEX('Brand Crosswalk'!$C$2:$C$200,MATCH($K911,'Brand Crosswalk'!$A$2:$A$200,0)),""))</f>
        <v>Samuel Adams</v>
      </c>
      <c r="R911" t="str">
        <f>IF($B911="","",IF(O911&lt;&gt;"",O911,IF(P911="Mapped",Q911,IF(P911="No Encompass Match","No Encompass Match",IFERROR(VLOOKUP(IF($K911="",$J911,$K911),'Brands (Enc)'!$C$2:$D$2699,2,FALSE),"Not Mapped")))))</f>
        <v>Samuel Adams</v>
      </c>
      <c r="S911" t="str">
        <f>IF($B911="","",IFERROR(VLOOKUP(VALUE($B911),'Customers Table (Enc)'!$A:$I,9,FALSE),"Not Found"))</f>
        <v>Morris</v>
      </c>
      <c r="T911" t="str">
        <f t="shared" si="56"/>
        <v>MORRIS 1</v>
      </c>
      <c r="U911" t="str">
        <f t="shared" si="57"/>
        <v>Samuel Adams|MORRIS 1</v>
      </c>
      <c r="V911" t="str">
        <f>IF($B911="","",IF(R911="No Encompass Match","THEM",IF(R911="Not Mapped","Unable to Determine",IF(T911="SALES","Unable to Determine",IFERROR(INDEX('Master - US vs THEM'!$F:$F,MATCH(U911,'Master - US vs THEM'!$G:$G,0)),"No Territory Data")))))</f>
        <v>US</v>
      </c>
      <c r="W911" t="str">
        <f t="shared" si="58"/>
        <v>OK</v>
      </c>
      <c r="X911" t="str">
        <f t="shared" si="59"/>
        <v>US</v>
      </c>
    </row>
    <row r="912" spans="1:24" x14ac:dyDescent="0.2">
      <c r="A912">
        <v>911</v>
      </c>
      <c r="B912" t="s">
        <v>632</v>
      </c>
      <c r="C912" t="s">
        <v>633</v>
      </c>
      <c r="D912" t="s">
        <v>67</v>
      </c>
      <c r="E912" t="s">
        <v>634</v>
      </c>
      <c r="F912" t="s">
        <v>635</v>
      </c>
      <c r="G912" t="s">
        <v>636</v>
      </c>
      <c r="H912" t="s">
        <v>8</v>
      </c>
      <c r="I912" t="s">
        <v>71</v>
      </c>
      <c r="J912" t="s">
        <v>486</v>
      </c>
      <c r="K912" t="s">
        <v>487</v>
      </c>
      <c r="L912" t="s">
        <v>120</v>
      </c>
      <c r="M912">
        <v>1</v>
      </c>
      <c r="N912" t="s">
        <v>21</v>
      </c>
      <c r="O912" t="str">
        <f>IF($B912="","",IFERROR(IF(ISNUMBER(MATCH($K912,'Brand Family Territory (Enc)'!$A$2:$A$296,0)),$K912,""),""))</f>
        <v/>
      </c>
      <c r="P912" t="str">
        <f>IF($B912="","",IFERROR(INDEX('Brand Crosswalk'!$F$2:$F$200,MATCH($K912,'Brand Crosswalk'!$A$2:$A$200,0)),"Not in Crosswalk"))</f>
        <v>No Encompass Match</v>
      </c>
      <c r="Q912">
        <f>IF($B912="","",IFERROR(INDEX('Brand Crosswalk'!$C$2:$C$200,MATCH($K912,'Brand Crosswalk'!$A$2:$A$200,0)),""))</f>
        <v>0</v>
      </c>
      <c r="R912" t="str">
        <f>IF($B912="","",IF(O912&lt;&gt;"",O912,IF(P912="Mapped",Q912,IF(P912="No Encompass Match","No Encompass Match",IFERROR(VLOOKUP(IF($K912="",$J912,$K912),'Brands (Enc)'!$C$2:$D$2699,2,FALSE),"Not Mapped")))))</f>
        <v>No Encompass Match</v>
      </c>
      <c r="S912" t="str">
        <f>IF($B912="","",IFERROR(VLOOKUP(VALUE($B912),'Customers Table (Enc)'!$A:$I,9,FALSE),"Not Found"))</f>
        <v>Morris</v>
      </c>
      <c r="T912" t="str">
        <f t="shared" si="56"/>
        <v>MORRIS 1</v>
      </c>
      <c r="U912" t="str">
        <f t="shared" si="57"/>
        <v>No Encompass Match|MORRIS 1</v>
      </c>
      <c r="V912" t="str">
        <f>IF($B912="","",IF(R912="No Encompass Match","THEM",IF(R912="Not Mapped","Unable to Determine",IF(T912="SALES","Unable to Determine",IFERROR(INDEX('Master - US vs THEM'!$F:$F,MATCH(U912,'Master - US vs THEM'!$G:$G,0)),"No Territory Data")))))</f>
        <v>THEM</v>
      </c>
      <c r="W912" t="str">
        <f t="shared" si="58"/>
        <v>OK</v>
      </c>
      <c r="X912" t="str">
        <f t="shared" si="59"/>
        <v>THEM</v>
      </c>
    </row>
    <row r="913" spans="1:24" x14ac:dyDescent="0.2">
      <c r="A913">
        <v>912</v>
      </c>
      <c r="B913" t="s">
        <v>632</v>
      </c>
      <c r="C913" t="s">
        <v>633</v>
      </c>
      <c r="D913" t="s">
        <v>67</v>
      </c>
      <c r="E913" t="s">
        <v>634</v>
      </c>
      <c r="F913" t="s">
        <v>635</v>
      </c>
      <c r="G913" t="s">
        <v>636</v>
      </c>
      <c r="H913" t="s">
        <v>8</v>
      </c>
      <c r="I913" t="s">
        <v>71</v>
      </c>
      <c r="J913" t="s">
        <v>294</v>
      </c>
      <c r="K913" t="s">
        <v>295</v>
      </c>
      <c r="L913" t="s">
        <v>215</v>
      </c>
      <c r="M913">
        <v>1</v>
      </c>
      <c r="N913" t="s">
        <v>875</v>
      </c>
      <c r="O913" t="str">
        <f>IF($B913="","",IFERROR(IF(ISNUMBER(MATCH($K913,'Brand Family Territory (Enc)'!$A$2:$A$296,0)),$K913,""),""))</f>
        <v/>
      </c>
      <c r="P913" t="str">
        <f>IF($B913="","",IFERROR(INDEX('Brand Crosswalk'!$F$2:$F$200,MATCH($K913,'Brand Crosswalk'!$A$2:$A$200,0)),"Not in Crosswalk"))</f>
        <v>Mapped</v>
      </c>
      <c r="Q913" t="str">
        <f>IF($B913="","",IFERROR(INDEX('Brand Crosswalk'!$C$2:$C$200,MATCH($K913,'Brand Crosswalk'!$A$2:$A$200,0)),""))</f>
        <v>New Belgium Brewing Company</v>
      </c>
      <c r="R913" t="str">
        <f>IF($B913="","",IF(O913&lt;&gt;"",O913,IF(P913="Mapped",Q913,IF(P913="No Encompass Match","No Encompass Match",IFERROR(VLOOKUP(IF($K913="",$J913,$K913),'Brands (Enc)'!$C$2:$D$2699,2,FALSE),"Not Mapped")))))</f>
        <v>New Belgium Brewing Company</v>
      </c>
      <c r="S913" t="str">
        <f>IF($B913="","",IFERROR(VLOOKUP(VALUE($B913),'Customers Table (Enc)'!$A:$I,9,FALSE),"Not Found"))</f>
        <v>Morris</v>
      </c>
      <c r="T913" t="str">
        <f t="shared" si="56"/>
        <v>MORRIS 1</v>
      </c>
      <c r="U913" t="str">
        <f t="shared" si="57"/>
        <v>New Belgium Brewing Company|MORRIS 1</v>
      </c>
      <c r="V913" t="str">
        <f>IF($B913="","",IF(R913="No Encompass Match","THEM",IF(R913="Not Mapped","Unable to Determine",IF(T913="SALES","Unable to Determine",IFERROR(INDEX('Master - US vs THEM'!$F:$F,MATCH(U913,'Master - US vs THEM'!$G:$G,0)),"No Territory Data")))))</f>
        <v>US</v>
      </c>
      <c r="W913" t="str">
        <f t="shared" si="58"/>
        <v>OK</v>
      </c>
      <c r="X913" t="str">
        <f t="shared" si="59"/>
        <v>US</v>
      </c>
    </row>
    <row r="914" spans="1:24" x14ac:dyDescent="0.2">
      <c r="A914">
        <v>913</v>
      </c>
      <c r="B914" t="s">
        <v>1803</v>
      </c>
      <c r="C914" t="s">
        <v>1804</v>
      </c>
      <c r="D914" t="s">
        <v>123</v>
      </c>
      <c r="E914" t="s">
        <v>1805</v>
      </c>
      <c r="F914" t="s">
        <v>424</v>
      </c>
      <c r="G914" t="s">
        <v>1806</v>
      </c>
      <c r="H914" t="s">
        <v>8</v>
      </c>
      <c r="I914" t="s">
        <v>713</v>
      </c>
      <c r="J914" t="s">
        <v>181</v>
      </c>
      <c r="K914" t="s">
        <v>182</v>
      </c>
      <c r="L914" t="s">
        <v>24</v>
      </c>
      <c r="M914">
        <v>1</v>
      </c>
      <c r="N914" t="s">
        <v>875</v>
      </c>
      <c r="O914" t="str">
        <f>IF($B914="","",IFERROR(IF(ISNUMBER(MATCH($K914,'Brand Family Territory (Enc)'!$A$2:$A$296,0)),$K914,""),""))</f>
        <v/>
      </c>
      <c r="P914" t="str">
        <f>IF($B914="","",IFERROR(INDEX('Brand Crosswalk'!$F$2:$F$200,MATCH($K914,'Brand Crosswalk'!$A$2:$A$200,0)),"Not in Crosswalk"))</f>
        <v>Mapped</v>
      </c>
      <c r="Q914" t="str">
        <f>IF($B914="","",IFERROR(INDEX('Brand Crosswalk'!$C$2:$C$200,MATCH($K914,'Brand Crosswalk'!$A$2:$A$200,0)),""))</f>
        <v>Modelo Especial</v>
      </c>
      <c r="R914" t="str">
        <f>IF($B914="","",IF(O914&lt;&gt;"",O914,IF(P914="Mapped",Q914,IF(P914="No Encompass Match","No Encompass Match",IFERROR(VLOOKUP(IF($K914="",$J914,$K914),'Brands (Enc)'!$C$2:$D$2699,2,FALSE),"Not Mapped")))))</f>
        <v>Modelo Especial</v>
      </c>
      <c r="S914" t="str">
        <f>IF($B914="","",IFERROR(VLOOKUP(VALUE($B914),'Customers Table (Enc)'!$A:$I,9,FALSE),"Not Found"))</f>
        <v>Passaic</v>
      </c>
      <c r="T914" t="str">
        <f t="shared" si="56"/>
        <v>PASSAIC</v>
      </c>
      <c r="U914" t="str">
        <f t="shared" si="57"/>
        <v>Modelo Especial|PASSAIC</v>
      </c>
      <c r="V914" t="str">
        <f>IF($B914="","",IF(R914="No Encompass Match","THEM",IF(R914="Not Mapped","Unable to Determine",IF(T914="SALES","Unable to Determine",IFERROR(INDEX('Master - US vs THEM'!$F:$F,MATCH(U914,'Master - US vs THEM'!$G:$G,0)),"No Territory Data")))))</f>
        <v>US</v>
      </c>
      <c r="W914" t="str">
        <f t="shared" si="58"/>
        <v>OK</v>
      </c>
      <c r="X914" t="str">
        <f t="shared" si="59"/>
        <v>US</v>
      </c>
    </row>
    <row r="915" spans="1:24" x14ac:dyDescent="0.2">
      <c r="A915">
        <v>914</v>
      </c>
      <c r="B915" t="s">
        <v>1803</v>
      </c>
      <c r="C915" t="s">
        <v>1804</v>
      </c>
      <c r="D915" t="s">
        <v>123</v>
      </c>
      <c r="E915" t="s">
        <v>1805</v>
      </c>
      <c r="F915" t="s">
        <v>424</v>
      </c>
      <c r="G915" t="s">
        <v>1806</v>
      </c>
      <c r="H915" t="s">
        <v>8</v>
      </c>
      <c r="I915" t="s">
        <v>713</v>
      </c>
      <c r="J915" t="s">
        <v>915</v>
      </c>
      <c r="K915" t="s">
        <v>441</v>
      </c>
      <c r="L915" t="s">
        <v>442</v>
      </c>
      <c r="M915">
        <v>1</v>
      </c>
      <c r="N915" t="s">
        <v>875</v>
      </c>
      <c r="O915" t="str">
        <f>IF($B915="","",IFERROR(IF(ISNUMBER(MATCH($K915,'Brand Family Territory (Enc)'!$A$2:$A$296,0)),$K915,""),""))</f>
        <v/>
      </c>
      <c r="P915" t="str">
        <f>IF($B915="","",IFERROR(INDEX('Brand Crosswalk'!$F$2:$F$200,MATCH($K915,'Brand Crosswalk'!$A$2:$A$200,0)),"Not in Crosswalk"))</f>
        <v>Mapped</v>
      </c>
      <c r="Q915" t="str">
        <f>IF($B915="","",IFERROR(INDEX('Brand Crosswalk'!$C$2:$C$200,MATCH($K915,'Brand Crosswalk'!$A$2:$A$200,0)),""))</f>
        <v>Evil Genius</v>
      </c>
      <c r="R915" t="str">
        <f>IF($B915="","",IF(O915&lt;&gt;"",O915,IF(P915="Mapped",Q915,IF(P915="No Encompass Match","No Encompass Match",IFERROR(VLOOKUP(IF($K915="",$J915,$K915),'Brands (Enc)'!$C$2:$D$2699,2,FALSE),"Not Mapped")))))</f>
        <v>Evil Genius</v>
      </c>
      <c r="S915" t="str">
        <f>IF($B915="","",IFERROR(VLOOKUP(VALUE($B915),'Customers Table (Enc)'!$A:$I,9,FALSE),"Not Found"))</f>
        <v>Passaic</v>
      </c>
      <c r="T915" t="str">
        <f t="shared" si="56"/>
        <v>PASSAIC</v>
      </c>
      <c r="U915" t="str">
        <f t="shared" si="57"/>
        <v>Evil Genius|PASSAIC</v>
      </c>
      <c r="V915" t="str">
        <f>IF($B915="","",IF(R915="No Encompass Match","THEM",IF(R915="Not Mapped","Unable to Determine",IF(T915="SALES","Unable to Determine",IFERROR(INDEX('Master - US vs THEM'!$F:$F,MATCH(U915,'Master - US vs THEM'!$G:$G,0)),"No Territory Data")))))</f>
        <v>US</v>
      </c>
      <c r="W915" t="str">
        <f t="shared" si="58"/>
        <v>OK</v>
      </c>
      <c r="X915" t="str">
        <f t="shared" si="59"/>
        <v>US</v>
      </c>
    </row>
    <row r="916" spans="1:24" x14ac:dyDescent="0.2">
      <c r="A916">
        <v>915</v>
      </c>
      <c r="B916" t="s">
        <v>1772</v>
      </c>
      <c r="C916" t="s">
        <v>1773</v>
      </c>
      <c r="D916" t="s">
        <v>67</v>
      </c>
      <c r="E916" t="s">
        <v>1774</v>
      </c>
      <c r="F916" t="s">
        <v>629</v>
      </c>
      <c r="G916" t="s">
        <v>1775</v>
      </c>
      <c r="H916" t="s">
        <v>8</v>
      </c>
      <c r="I916" t="s">
        <v>71</v>
      </c>
      <c r="J916" t="s">
        <v>144</v>
      </c>
      <c r="K916" t="s">
        <v>145</v>
      </c>
      <c r="L916" t="s">
        <v>141</v>
      </c>
      <c r="M916">
        <v>1</v>
      </c>
      <c r="N916" t="s">
        <v>875</v>
      </c>
      <c r="O916" t="str">
        <f>IF($B916="","",IFERROR(IF(ISNUMBER(MATCH($K916,'Brand Family Territory (Enc)'!$A$2:$A$296,0)),$K916,""),""))</f>
        <v>COORS LIGHT</v>
      </c>
      <c r="P916" t="str">
        <f>IF($B916="","",IFERROR(INDEX('Brand Crosswalk'!$F$2:$F$200,MATCH($K916,'Brand Crosswalk'!$A$2:$A$200,0)),"Not in Crosswalk"))</f>
        <v>Not in Crosswalk</v>
      </c>
      <c r="Q916" t="str">
        <f>IF($B916="","",IFERROR(INDEX('Brand Crosswalk'!$C$2:$C$200,MATCH($K916,'Brand Crosswalk'!$A$2:$A$200,0)),""))</f>
        <v/>
      </c>
      <c r="R916" t="str">
        <f>IF($B916="","",IF(O916&lt;&gt;"",O916,IF(P916="Mapped",Q916,IF(P916="No Encompass Match","No Encompass Match",IFERROR(VLOOKUP(IF($K916="",$J916,$K916),'Brands (Enc)'!$C$2:$D$2699,2,FALSE),"Not Mapped")))))</f>
        <v>COORS LIGHT</v>
      </c>
      <c r="S916" t="str">
        <f>IF($B916="","",IFERROR(VLOOKUP(VALUE($B916),'Customers Table (Enc)'!$A:$I,9,FALSE),"Not Found"))</f>
        <v>Morris</v>
      </c>
      <c r="T916" t="str">
        <f t="shared" si="56"/>
        <v>MORRIS 1</v>
      </c>
      <c r="U916" t="str">
        <f t="shared" si="57"/>
        <v>COORS LIGHT|MORRIS 1</v>
      </c>
      <c r="V916" t="str">
        <f>IF($B916="","",IF(R916="No Encompass Match","THEM",IF(R916="Not Mapped","Unable to Determine",IF(T916="SALES","Unable to Determine",IFERROR(INDEX('Master - US vs THEM'!$F:$F,MATCH(U916,'Master - US vs THEM'!$G:$G,0)),"No Territory Data")))))</f>
        <v>US</v>
      </c>
      <c r="W916" t="str">
        <f t="shared" si="58"/>
        <v>OK</v>
      </c>
      <c r="X916" t="str">
        <f t="shared" si="59"/>
        <v>US</v>
      </c>
    </row>
    <row r="917" spans="1:24" x14ac:dyDescent="0.2">
      <c r="A917">
        <v>916</v>
      </c>
      <c r="B917" t="s">
        <v>1772</v>
      </c>
      <c r="C917" t="s">
        <v>1773</v>
      </c>
      <c r="D917" t="s">
        <v>67</v>
      </c>
      <c r="E917" t="s">
        <v>1774</v>
      </c>
      <c r="F917" t="s">
        <v>629</v>
      </c>
      <c r="G917" t="s">
        <v>1775</v>
      </c>
      <c r="H917" t="s">
        <v>8</v>
      </c>
      <c r="I917" t="s">
        <v>71</v>
      </c>
      <c r="J917" t="s">
        <v>142</v>
      </c>
      <c r="K917" t="s">
        <v>143</v>
      </c>
      <c r="L917" t="s">
        <v>141</v>
      </c>
      <c r="M917">
        <v>1</v>
      </c>
      <c r="N917" t="s">
        <v>875</v>
      </c>
      <c r="O917" t="str">
        <f>IF($B917="","",IFERROR(IF(ISNUMBER(MATCH($K917,'Brand Family Territory (Enc)'!$A$2:$A$296,0)),$K917,""),""))</f>
        <v/>
      </c>
      <c r="P917" t="str">
        <f>IF($B917="","",IFERROR(INDEX('Brand Crosswalk'!$F$2:$F$200,MATCH($K917,'Brand Crosswalk'!$A$2:$A$200,0)),"Not in Crosswalk"))</f>
        <v>Mapped</v>
      </c>
      <c r="Q917" t="str">
        <f>IF($B917="","",IFERROR(INDEX('Brand Crosswalk'!$C$2:$C$200,MATCH($K917,'Brand Crosswalk'!$A$2:$A$200,0)),""))</f>
        <v>Lite</v>
      </c>
      <c r="R917" t="str">
        <f>IF($B917="","",IF(O917&lt;&gt;"",O917,IF(P917="Mapped",Q917,IF(P917="No Encompass Match","No Encompass Match",IFERROR(VLOOKUP(IF($K917="",$J917,$K917),'Brands (Enc)'!$C$2:$D$2699,2,FALSE),"Not Mapped")))))</f>
        <v>Lite</v>
      </c>
      <c r="S917" t="str">
        <f>IF($B917="","",IFERROR(VLOOKUP(VALUE($B917),'Customers Table (Enc)'!$A:$I,9,FALSE),"Not Found"))</f>
        <v>Morris</v>
      </c>
      <c r="T917" t="str">
        <f t="shared" si="56"/>
        <v>MORRIS 1</v>
      </c>
      <c r="U917" t="str">
        <f t="shared" si="57"/>
        <v>Lite|MORRIS 1</v>
      </c>
      <c r="V917" t="str">
        <f>IF($B917="","",IF(R917="No Encompass Match","THEM",IF(R917="Not Mapped","Unable to Determine",IF(T917="SALES","Unable to Determine",IFERROR(INDEX('Master - US vs THEM'!$F:$F,MATCH(U917,'Master - US vs THEM'!$G:$G,0)),"No Territory Data")))))</f>
        <v>US</v>
      </c>
      <c r="W917" t="str">
        <f t="shared" si="58"/>
        <v>OK</v>
      </c>
      <c r="X917" t="str">
        <f t="shared" si="59"/>
        <v>US</v>
      </c>
    </row>
    <row r="918" spans="1:24" x14ac:dyDescent="0.2">
      <c r="A918">
        <v>917</v>
      </c>
      <c r="B918" t="s">
        <v>1772</v>
      </c>
      <c r="C918" t="s">
        <v>1773</v>
      </c>
      <c r="D918" t="s">
        <v>67</v>
      </c>
      <c r="E918" t="s">
        <v>1774</v>
      </c>
      <c r="F918" t="s">
        <v>629</v>
      </c>
      <c r="G918" t="s">
        <v>1775</v>
      </c>
      <c r="H918" t="s">
        <v>8</v>
      </c>
      <c r="I918" t="s">
        <v>71</v>
      </c>
      <c r="J918" t="s">
        <v>44</v>
      </c>
      <c r="K918" t="s">
        <v>44</v>
      </c>
      <c r="L918" t="s">
        <v>45</v>
      </c>
      <c r="M918">
        <v>1</v>
      </c>
      <c r="N918" t="s">
        <v>875</v>
      </c>
      <c r="O918" t="str">
        <f>IF($B918="","",IFERROR(IF(ISNUMBER(MATCH($K918,'Brand Family Territory (Enc)'!$A$2:$A$296,0)),$K918,""),""))</f>
        <v/>
      </c>
      <c r="P918" t="str">
        <f>IF($B918="","",IFERROR(INDEX('Brand Crosswalk'!$F$2:$F$200,MATCH($K918,'Brand Crosswalk'!$A$2:$A$200,0)),"Not in Crosswalk"))</f>
        <v>Mapped</v>
      </c>
      <c r="Q918" t="str">
        <f>IF($B918="","",IFERROR(INDEX('Brand Crosswalk'!$C$2:$C$200,MATCH($K918,'Brand Crosswalk'!$A$2:$A$200,0)),""))</f>
        <v>Dg Yuengling Inc</v>
      </c>
      <c r="R918" t="str">
        <f>IF($B918="","",IF(O918&lt;&gt;"",O918,IF(P918="Mapped",Q918,IF(P918="No Encompass Match","No Encompass Match",IFERROR(VLOOKUP(IF($K918="",$J918,$K918),'Brands (Enc)'!$C$2:$D$2699,2,FALSE),"Not Mapped")))))</f>
        <v>Dg Yuengling Inc</v>
      </c>
      <c r="S918" t="str">
        <f>IF($B918="","",IFERROR(VLOOKUP(VALUE($B918),'Customers Table (Enc)'!$A:$I,9,FALSE),"Not Found"))</f>
        <v>Morris</v>
      </c>
      <c r="T918" t="str">
        <f t="shared" si="56"/>
        <v>MORRIS 1</v>
      </c>
      <c r="U918" t="str">
        <f t="shared" si="57"/>
        <v>Dg Yuengling Inc|MORRIS 1</v>
      </c>
      <c r="V918" t="str">
        <f>IF($B918="","",IF(R918="No Encompass Match","THEM",IF(R918="Not Mapped","Unable to Determine",IF(T918="SALES","Unable to Determine",IFERROR(INDEX('Master - US vs THEM'!$F:$F,MATCH(U918,'Master - US vs THEM'!$G:$G,0)),"No Territory Data")))))</f>
        <v>US</v>
      </c>
      <c r="W918" t="str">
        <f t="shared" si="58"/>
        <v>OK</v>
      </c>
      <c r="X918" t="str">
        <f t="shared" si="59"/>
        <v>US</v>
      </c>
    </row>
    <row r="919" spans="1:24" x14ac:dyDescent="0.2">
      <c r="A919">
        <v>918</v>
      </c>
      <c r="B919" t="s">
        <v>1772</v>
      </c>
      <c r="C919" t="s">
        <v>1773</v>
      </c>
      <c r="D919" t="s">
        <v>67</v>
      </c>
      <c r="E919" t="s">
        <v>1774</v>
      </c>
      <c r="F919" t="s">
        <v>629</v>
      </c>
      <c r="G919" t="s">
        <v>1775</v>
      </c>
      <c r="H919" t="s">
        <v>8</v>
      </c>
      <c r="I919" t="s">
        <v>71</v>
      </c>
      <c r="J919" t="s">
        <v>338</v>
      </c>
      <c r="K919" t="s">
        <v>34</v>
      </c>
      <c r="L919" t="s">
        <v>34</v>
      </c>
      <c r="M919">
        <v>1</v>
      </c>
      <c r="N919" t="s">
        <v>875</v>
      </c>
      <c r="O919" t="str">
        <f>IF($B919="","",IFERROR(IF(ISNUMBER(MATCH($K919,'Brand Family Territory (Enc)'!$A$2:$A$296,0)),$K919,""),""))</f>
        <v/>
      </c>
      <c r="P919" t="str">
        <f>IF($B919="","",IFERROR(INDEX('Brand Crosswalk'!$F$2:$F$200,MATCH($K919,'Brand Crosswalk'!$A$2:$A$200,0)),"Not in Crosswalk"))</f>
        <v>Mapped</v>
      </c>
      <c r="Q919" t="str">
        <f>IF($B919="","",IFERROR(INDEX('Brand Crosswalk'!$C$2:$C$200,MATCH($K919,'Brand Crosswalk'!$A$2:$A$200,0)),""))</f>
        <v>Sierra Nevada</v>
      </c>
      <c r="R919" t="str">
        <f>IF($B919="","",IF(O919&lt;&gt;"",O919,IF(P919="Mapped",Q919,IF(P919="No Encompass Match","No Encompass Match",IFERROR(VLOOKUP(IF($K919="",$J919,$K919),'Brands (Enc)'!$C$2:$D$2699,2,FALSE),"Not Mapped")))))</f>
        <v>Sierra Nevada</v>
      </c>
      <c r="S919" t="str">
        <f>IF($B919="","",IFERROR(VLOOKUP(VALUE($B919),'Customers Table (Enc)'!$A:$I,9,FALSE),"Not Found"))</f>
        <v>Morris</v>
      </c>
      <c r="T919" t="str">
        <f t="shared" si="56"/>
        <v>MORRIS 1</v>
      </c>
      <c r="U919" t="str">
        <f t="shared" si="57"/>
        <v>Sierra Nevada|MORRIS 1</v>
      </c>
      <c r="V919" t="str">
        <f>IF($B919="","",IF(R919="No Encompass Match","THEM",IF(R919="Not Mapped","Unable to Determine",IF(T919="SALES","Unable to Determine",IFERROR(INDEX('Master - US vs THEM'!$F:$F,MATCH(U919,'Master - US vs THEM'!$G:$G,0)),"No Territory Data")))))</f>
        <v>US</v>
      </c>
      <c r="W919" t="str">
        <f t="shared" si="58"/>
        <v>OK</v>
      </c>
      <c r="X919" t="str">
        <f t="shared" si="59"/>
        <v>US</v>
      </c>
    </row>
    <row r="920" spans="1:24" x14ac:dyDescent="0.2">
      <c r="A920">
        <v>919</v>
      </c>
      <c r="B920" t="s">
        <v>626</v>
      </c>
      <c r="C920" t="s">
        <v>627</v>
      </c>
      <c r="D920" t="s">
        <v>67</v>
      </c>
      <c r="E920" t="s">
        <v>628</v>
      </c>
      <c r="F920" t="s">
        <v>629</v>
      </c>
      <c r="G920" t="s">
        <v>630</v>
      </c>
      <c r="H920" t="s">
        <v>8</v>
      </c>
      <c r="I920" t="s">
        <v>71</v>
      </c>
      <c r="J920" t="s">
        <v>44</v>
      </c>
      <c r="K920" t="s">
        <v>44</v>
      </c>
      <c r="L920" t="s">
        <v>45</v>
      </c>
      <c r="M920">
        <v>1</v>
      </c>
      <c r="N920" t="s">
        <v>875</v>
      </c>
      <c r="O920" t="str">
        <f>IF($B920="","",IFERROR(IF(ISNUMBER(MATCH($K920,'Brand Family Territory (Enc)'!$A$2:$A$296,0)),$K920,""),""))</f>
        <v/>
      </c>
      <c r="P920" t="str">
        <f>IF($B920="","",IFERROR(INDEX('Brand Crosswalk'!$F$2:$F$200,MATCH($K920,'Brand Crosswalk'!$A$2:$A$200,0)),"Not in Crosswalk"))</f>
        <v>Mapped</v>
      </c>
      <c r="Q920" t="str">
        <f>IF($B920="","",IFERROR(INDEX('Brand Crosswalk'!$C$2:$C$200,MATCH($K920,'Brand Crosswalk'!$A$2:$A$200,0)),""))</f>
        <v>Dg Yuengling Inc</v>
      </c>
      <c r="R920" t="str">
        <f>IF($B920="","",IF(O920&lt;&gt;"",O920,IF(P920="Mapped",Q920,IF(P920="No Encompass Match","No Encompass Match",IFERROR(VLOOKUP(IF($K920="",$J920,$K920),'Brands (Enc)'!$C$2:$D$2699,2,FALSE),"Not Mapped")))))</f>
        <v>Dg Yuengling Inc</v>
      </c>
      <c r="S920" t="str">
        <f>IF($B920="","",IFERROR(VLOOKUP(VALUE($B920),'Customers Table (Enc)'!$A:$I,9,FALSE),"Not Found"))</f>
        <v>Morris</v>
      </c>
      <c r="T920" t="str">
        <f t="shared" si="56"/>
        <v>MORRIS 1</v>
      </c>
      <c r="U920" t="str">
        <f t="shared" si="57"/>
        <v>Dg Yuengling Inc|MORRIS 1</v>
      </c>
      <c r="V920" t="str">
        <f>IF($B920="","",IF(R920="No Encompass Match","THEM",IF(R920="Not Mapped","Unable to Determine",IF(T920="SALES","Unable to Determine",IFERROR(INDEX('Master - US vs THEM'!$F:$F,MATCH(U920,'Master - US vs THEM'!$G:$G,0)),"No Territory Data")))))</f>
        <v>US</v>
      </c>
      <c r="W920" t="str">
        <f t="shared" si="58"/>
        <v>OK</v>
      </c>
      <c r="X920" t="str">
        <f t="shared" si="59"/>
        <v>US</v>
      </c>
    </row>
    <row r="921" spans="1:24" x14ac:dyDescent="0.2">
      <c r="A921">
        <v>920</v>
      </c>
      <c r="B921" t="s">
        <v>626</v>
      </c>
      <c r="C921" t="s">
        <v>627</v>
      </c>
      <c r="D921" t="s">
        <v>67</v>
      </c>
      <c r="E921" t="s">
        <v>628</v>
      </c>
      <c r="F921" t="s">
        <v>629</v>
      </c>
      <c r="G921" t="s">
        <v>630</v>
      </c>
      <c r="H921" t="s">
        <v>8</v>
      </c>
      <c r="I921" t="s">
        <v>71</v>
      </c>
      <c r="J921" t="s">
        <v>631</v>
      </c>
      <c r="K921" t="s">
        <v>234</v>
      </c>
      <c r="L921" t="s">
        <v>234</v>
      </c>
      <c r="M921">
        <v>1</v>
      </c>
      <c r="N921" t="s">
        <v>21</v>
      </c>
      <c r="O921" t="str">
        <f>IF($B921="","",IFERROR(IF(ISNUMBER(MATCH($K921,'Brand Family Territory (Enc)'!$A$2:$A$296,0)),$K921,""),""))</f>
        <v/>
      </c>
      <c r="P921" t="str">
        <f>IF($B921="","",IFERROR(INDEX('Brand Crosswalk'!$F$2:$F$200,MATCH($K921,'Brand Crosswalk'!$A$2:$A$200,0)),"Not in Crosswalk"))</f>
        <v>Mapped</v>
      </c>
      <c r="Q921" t="str">
        <f>IF($B921="","",IFERROR(INDEX('Brand Crosswalk'!$C$2:$C$200,MATCH($K921,'Brand Crosswalk'!$A$2:$A$200,0)),""))</f>
        <v>Flying Fish</v>
      </c>
      <c r="R921" t="str">
        <f>IF($B921="","",IF(O921&lt;&gt;"",O921,IF(P921="Mapped",Q921,IF(P921="No Encompass Match","No Encompass Match",IFERROR(VLOOKUP(IF($K921="",$J921,$K921),'Brands (Enc)'!$C$2:$D$2699,2,FALSE),"Not Mapped")))))</f>
        <v>Flying Fish</v>
      </c>
      <c r="S921" t="str">
        <f>IF($B921="","",IFERROR(VLOOKUP(VALUE($B921),'Customers Table (Enc)'!$A:$I,9,FALSE),"Not Found"))</f>
        <v>Morris</v>
      </c>
      <c r="T921" t="str">
        <f t="shared" si="56"/>
        <v>MORRIS 1</v>
      </c>
      <c r="U921" t="str">
        <f t="shared" si="57"/>
        <v>Flying Fish|MORRIS 1</v>
      </c>
      <c r="V921" t="str">
        <f>IF($B921="","",IF(R921="No Encompass Match","THEM",IF(R921="Not Mapped","Unable to Determine",IF(T921="SALES","Unable to Determine",IFERROR(INDEX('Master - US vs THEM'!$F:$F,MATCH(U921,'Master - US vs THEM'!$G:$G,0)),"No Territory Data")))))</f>
        <v>THEM</v>
      </c>
      <c r="W921" t="str">
        <f t="shared" si="58"/>
        <v>OK</v>
      </c>
      <c r="X921" t="str">
        <f t="shared" si="59"/>
        <v>THEM</v>
      </c>
    </row>
    <row r="922" spans="1:24" x14ac:dyDescent="0.2">
      <c r="A922">
        <v>921</v>
      </c>
      <c r="B922" t="s">
        <v>618</v>
      </c>
      <c r="C922" t="s">
        <v>619</v>
      </c>
      <c r="D922" t="s">
        <v>48</v>
      </c>
      <c r="E922" t="s">
        <v>620</v>
      </c>
      <c r="F922" t="s">
        <v>621</v>
      </c>
      <c r="G922" t="s">
        <v>622</v>
      </c>
      <c r="H922" t="s">
        <v>8</v>
      </c>
      <c r="I922" t="s">
        <v>85</v>
      </c>
      <c r="J922" t="s">
        <v>623</v>
      </c>
      <c r="K922" t="s">
        <v>624</v>
      </c>
      <c r="L922" t="s">
        <v>625</v>
      </c>
      <c r="M922">
        <v>1</v>
      </c>
      <c r="N922" t="s">
        <v>21</v>
      </c>
      <c r="O922" t="str">
        <f>IF($B922="","",IFERROR(IF(ISNUMBER(MATCH($K922,'Brand Family Territory (Enc)'!$A$2:$A$296,0)),$K922,""),""))</f>
        <v/>
      </c>
      <c r="P922" t="str">
        <f>IF($B922="","",IFERROR(INDEX('Brand Crosswalk'!$F$2:$F$200,MATCH($K922,'Brand Crosswalk'!$A$2:$A$200,0)),"Not in Crosswalk"))</f>
        <v>Mapped</v>
      </c>
      <c r="Q922" t="str">
        <f>IF($B922="","",IFERROR(INDEX('Brand Crosswalk'!$C$2:$C$200,MATCH($K922,'Brand Crosswalk'!$A$2:$A$200,0)),""))</f>
        <v>BJ'S Private Label Brewa</v>
      </c>
      <c r="R922" t="str">
        <f>IF($B922="","",IF(O922&lt;&gt;"",O922,IF(P922="Mapped",Q922,IF(P922="No Encompass Match","No Encompass Match",IFERROR(VLOOKUP(IF($K922="",$J922,$K922),'Brands (Enc)'!$C$2:$D$2699,2,FALSE),"Not Mapped")))))</f>
        <v>BJ'S Private Label Brewa</v>
      </c>
      <c r="S922" t="str">
        <f>IF($B922="","",IFERROR(VLOOKUP(VALUE($B922),'Customers Table (Enc)'!$A:$I,9,FALSE),"Not Found"))</f>
        <v>Bergen</v>
      </c>
      <c r="T922" t="str">
        <f t="shared" si="56"/>
        <v>BERGEN</v>
      </c>
      <c r="U922" t="str">
        <f t="shared" si="57"/>
        <v>BJ'S Private Label Brewa|BERGEN</v>
      </c>
      <c r="V922" t="str">
        <f>IF($B922="","",IF(R922="No Encompass Match","THEM",IF(R922="Not Mapped","Unable to Determine",IF(T922="SALES","Unable to Determine",IFERROR(INDEX('Master - US vs THEM'!$F:$F,MATCH(U922,'Master - US vs THEM'!$G:$G,0)),"No Territory Data")))))</f>
        <v>US</v>
      </c>
      <c r="W922" t="str">
        <f t="shared" si="58"/>
        <v>MISMATCH</v>
      </c>
      <c r="X922" t="str">
        <f t="shared" si="59"/>
        <v>US</v>
      </c>
    </row>
    <row r="923" spans="1:24" x14ac:dyDescent="0.2">
      <c r="A923">
        <v>922</v>
      </c>
      <c r="B923" t="s">
        <v>1768</v>
      </c>
      <c r="C923" t="s">
        <v>1769</v>
      </c>
      <c r="D923" t="s">
        <v>48</v>
      </c>
      <c r="E923" t="s">
        <v>1770</v>
      </c>
      <c r="F923" t="s">
        <v>1709</v>
      </c>
      <c r="G923" t="s">
        <v>1771</v>
      </c>
      <c r="H923" t="s">
        <v>8</v>
      </c>
      <c r="I923" t="s">
        <v>367</v>
      </c>
      <c r="J923" t="s">
        <v>144</v>
      </c>
      <c r="K923" t="s">
        <v>145</v>
      </c>
      <c r="L923" t="s">
        <v>141</v>
      </c>
      <c r="M923">
        <v>1</v>
      </c>
      <c r="N923" t="s">
        <v>875</v>
      </c>
      <c r="O923" t="str">
        <f>IF($B923="","",IFERROR(IF(ISNUMBER(MATCH($K923,'Brand Family Territory (Enc)'!$A$2:$A$296,0)),$K923,""),""))</f>
        <v>COORS LIGHT</v>
      </c>
      <c r="P923" t="str">
        <f>IF($B923="","",IFERROR(INDEX('Brand Crosswalk'!$F$2:$F$200,MATCH($K923,'Brand Crosswalk'!$A$2:$A$200,0)),"Not in Crosswalk"))</f>
        <v>Not in Crosswalk</v>
      </c>
      <c r="Q923" t="str">
        <f>IF($B923="","",IFERROR(INDEX('Brand Crosswalk'!$C$2:$C$200,MATCH($K923,'Brand Crosswalk'!$A$2:$A$200,0)),""))</f>
        <v/>
      </c>
      <c r="R923" t="str">
        <f>IF($B923="","",IF(O923&lt;&gt;"",O923,IF(P923="Mapped",Q923,IF(P923="No Encompass Match","No Encompass Match",IFERROR(VLOOKUP(IF($K923="",$J923,$K923),'Brands (Enc)'!$C$2:$D$2699,2,FALSE),"Not Mapped")))))</f>
        <v>COORS LIGHT</v>
      </c>
      <c r="S923" t="str">
        <f>IF($B923="","",IFERROR(VLOOKUP(VALUE($B923),'Customers Table (Enc)'!$A:$I,9,FALSE),"Not Found"))</f>
        <v>Bergen</v>
      </c>
      <c r="T923" t="str">
        <f t="shared" si="56"/>
        <v>BERGEN</v>
      </c>
      <c r="U923" t="str">
        <f t="shared" si="57"/>
        <v>COORS LIGHT|BERGEN</v>
      </c>
      <c r="V923" t="str">
        <f>IF($B923="","",IF(R923="No Encompass Match","THEM",IF(R923="Not Mapped","Unable to Determine",IF(T923="SALES","Unable to Determine",IFERROR(INDEX('Master - US vs THEM'!$F:$F,MATCH(U923,'Master - US vs THEM'!$G:$G,0)),"No Territory Data")))))</f>
        <v>US</v>
      </c>
      <c r="W923" t="str">
        <f t="shared" si="58"/>
        <v>OK</v>
      </c>
      <c r="X923" t="str">
        <f t="shared" si="59"/>
        <v>US</v>
      </c>
    </row>
    <row r="924" spans="1:24" x14ac:dyDescent="0.2">
      <c r="A924">
        <v>923</v>
      </c>
      <c r="B924" t="s">
        <v>1768</v>
      </c>
      <c r="C924" t="s">
        <v>1769</v>
      </c>
      <c r="D924" t="s">
        <v>48</v>
      </c>
      <c r="E924" t="s">
        <v>1770</v>
      </c>
      <c r="F924" t="s">
        <v>1709</v>
      </c>
      <c r="G924" t="s">
        <v>1771</v>
      </c>
      <c r="H924" t="s">
        <v>8</v>
      </c>
      <c r="I924" t="s">
        <v>367</v>
      </c>
      <c r="J924" t="s">
        <v>1131</v>
      </c>
      <c r="K924" t="s">
        <v>158</v>
      </c>
      <c r="L924" t="s">
        <v>155</v>
      </c>
      <c r="M924">
        <v>1</v>
      </c>
      <c r="N924" t="s">
        <v>875</v>
      </c>
      <c r="O924" t="str">
        <f>IF($B924="","",IFERROR(IF(ISNUMBER(MATCH($K924,'Brand Family Territory (Enc)'!$A$2:$A$296,0)),$K924,""),""))</f>
        <v/>
      </c>
      <c r="P924" t="str">
        <f>IF($B924="","",IFERROR(INDEX('Brand Crosswalk'!$F$2:$F$200,MATCH($K924,'Brand Crosswalk'!$A$2:$A$200,0)),"Not in Crosswalk"))</f>
        <v>Mapped</v>
      </c>
      <c r="Q924" t="str">
        <f>IF($B924="","",IFERROR(INDEX('Brand Crosswalk'!$C$2:$C$200,MATCH($K924,'Brand Crosswalk'!$A$2:$A$200,0)),""))</f>
        <v>Dogfish Head Beer</v>
      </c>
      <c r="R924" t="str">
        <f>IF($B924="","",IF(O924&lt;&gt;"",O924,IF(P924="Mapped",Q924,IF(P924="No Encompass Match","No Encompass Match",IFERROR(VLOOKUP(IF($K924="",$J924,$K924),'Brands (Enc)'!$C$2:$D$2699,2,FALSE),"Not Mapped")))))</f>
        <v>Dogfish Head Beer</v>
      </c>
      <c r="S924" t="str">
        <f>IF($B924="","",IFERROR(VLOOKUP(VALUE($B924),'Customers Table (Enc)'!$A:$I,9,FALSE),"Not Found"))</f>
        <v>Bergen</v>
      </c>
      <c r="T924" t="str">
        <f t="shared" si="56"/>
        <v>BERGEN</v>
      </c>
      <c r="U924" t="str">
        <f t="shared" si="57"/>
        <v>Dogfish Head Beer|BERGEN</v>
      </c>
      <c r="V924" t="str">
        <f>IF($B924="","",IF(R924="No Encompass Match","THEM",IF(R924="Not Mapped","Unable to Determine",IF(T924="SALES","Unable to Determine",IFERROR(INDEX('Master - US vs THEM'!$F:$F,MATCH(U924,'Master - US vs THEM'!$G:$G,0)),"No Territory Data")))))</f>
        <v>US</v>
      </c>
      <c r="W924" t="str">
        <f t="shared" si="58"/>
        <v>OK</v>
      </c>
      <c r="X924" t="str">
        <f t="shared" si="59"/>
        <v>US</v>
      </c>
    </row>
    <row r="925" spans="1:24" x14ac:dyDescent="0.2">
      <c r="A925">
        <v>924</v>
      </c>
      <c r="B925" t="s">
        <v>1763</v>
      </c>
      <c r="C925" t="s">
        <v>1764</v>
      </c>
      <c r="D925" t="s">
        <v>67</v>
      </c>
      <c r="E925" t="s">
        <v>1765</v>
      </c>
      <c r="F925" t="s">
        <v>1766</v>
      </c>
      <c r="G925" t="s">
        <v>1767</v>
      </c>
      <c r="H925" t="s">
        <v>8</v>
      </c>
      <c r="I925" t="s">
        <v>71</v>
      </c>
      <c r="J925" t="s">
        <v>44</v>
      </c>
      <c r="K925" t="s">
        <v>44</v>
      </c>
      <c r="L925" t="s">
        <v>45</v>
      </c>
      <c r="M925">
        <v>1</v>
      </c>
      <c r="N925" t="s">
        <v>875</v>
      </c>
      <c r="O925" t="str">
        <f>IF($B925="","",IFERROR(IF(ISNUMBER(MATCH($K925,'Brand Family Territory (Enc)'!$A$2:$A$296,0)),$K925,""),""))</f>
        <v/>
      </c>
      <c r="P925" t="str">
        <f>IF($B925="","",IFERROR(INDEX('Brand Crosswalk'!$F$2:$F$200,MATCH($K925,'Brand Crosswalk'!$A$2:$A$200,0)),"Not in Crosswalk"))</f>
        <v>Mapped</v>
      </c>
      <c r="Q925" t="str">
        <f>IF($B925="","",IFERROR(INDEX('Brand Crosswalk'!$C$2:$C$200,MATCH($K925,'Brand Crosswalk'!$A$2:$A$200,0)),""))</f>
        <v>Dg Yuengling Inc</v>
      </c>
      <c r="R925" t="str">
        <f>IF($B925="","",IF(O925&lt;&gt;"",O925,IF(P925="Mapped",Q925,IF(P925="No Encompass Match","No Encompass Match",IFERROR(VLOOKUP(IF($K925="",$J925,$K925),'Brands (Enc)'!$C$2:$D$2699,2,FALSE),"Not Mapped")))))</f>
        <v>Dg Yuengling Inc</v>
      </c>
      <c r="S925" t="str">
        <f>IF($B925="","",IFERROR(VLOOKUP(VALUE($B925),'Customers Table (Enc)'!$A:$I,9,FALSE),"Not Found"))</f>
        <v>Morris</v>
      </c>
      <c r="T925" t="str">
        <f t="shared" si="56"/>
        <v>MORRIS 1</v>
      </c>
      <c r="U925" t="str">
        <f t="shared" si="57"/>
        <v>Dg Yuengling Inc|MORRIS 1</v>
      </c>
      <c r="V925" t="str">
        <f>IF($B925="","",IF(R925="No Encompass Match","THEM",IF(R925="Not Mapped","Unable to Determine",IF(T925="SALES","Unable to Determine",IFERROR(INDEX('Master - US vs THEM'!$F:$F,MATCH(U925,'Master - US vs THEM'!$G:$G,0)),"No Territory Data")))))</f>
        <v>US</v>
      </c>
      <c r="W925" t="str">
        <f t="shared" si="58"/>
        <v>OK</v>
      </c>
      <c r="X925" t="str">
        <f t="shared" si="59"/>
        <v>US</v>
      </c>
    </row>
    <row r="926" spans="1:24" x14ac:dyDescent="0.2">
      <c r="A926">
        <v>925</v>
      </c>
      <c r="B926" t="s">
        <v>1763</v>
      </c>
      <c r="C926" t="s">
        <v>1764</v>
      </c>
      <c r="D926" t="s">
        <v>67</v>
      </c>
      <c r="E926" t="s">
        <v>1765</v>
      </c>
      <c r="F926" t="s">
        <v>1766</v>
      </c>
      <c r="G926" t="s">
        <v>1767</v>
      </c>
      <c r="H926" t="s">
        <v>8</v>
      </c>
      <c r="I926" t="s">
        <v>71</v>
      </c>
      <c r="J926" t="s">
        <v>181</v>
      </c>
      <c r="K926" t="s">
        <v>182</v>
      </c>
      <c r="L926" t="s">
        <v>24</v>
      </c>
      <c r="M926">
        <v>1</v>
      </c>
      <c r="N926" t="s">
        <v>875</v>
      </c>
      <c r="O926" t="str">
        <f>IF($B926="","",IFERROR(IF(ISNUMBER(MATCH($K926,'Brand Family Territory (Enc)'!$A$2:$A$296,0)),$K926,""),""))</f>
        <v/>
      </c>
      <c r="P926" t="str">
        <f>IF($B926="","",IFERROR(INDEX('Brand Crosswalk'!$F$2:$F$200,MATCH($K926,'Brand Crosswalk'!$A$2:$A$200,0)),"Not in Crosswalk"))</f>
        <v>Mapped</v>
      </c>
      <c r="Q926" t="str">
        <f>IF($B926="","",IFERROR(INDEX('Brand Crosswalk'!$C$2:$C$200,MATCH($K926,'Brand Crosswalk'!$A$2:$A$200,0)),""))</f>
        <v>Modelo Especial</v>
      </c>
      <c r="R926" t="str">
        <f>IF($B926="","",IF(O926&lt;&gt;"",O926,IF(P926="Mapped",Q926,IF(P926="No Encompass Match","No Encompass Match",IFERROR(VLOOKUP(IF($K926="",$J926,$K926),'Brands (Enc)'!$C$2:$D$2699,2,FALSE),"Not Mapped")))))</f>
        <v>Modelo Especial</v>
      </c>
      <c r="S926" t="str">
        <f>IF($B926="","",IFERROR(VLOOKUP(VALUE($B926),'Customers Table (Enc)'!$A:$I,9,FALSE),"Not Found"))</f>
        <v>Morris</v>
      </c>
      <c r="T926" t="str">
        <f t="shared" si="56"/>
        <v>MORRIS 1</v>
      </c>
      <c r="U926" t="str">
        <f t="shared" si="57"/>
        <v>Modelo Especial|MORRIS 1</v>
      </c>
      <c r="V926" t="str">
        <f>IF($B926="","",IF(R926="No Encompass Match","THEM",IF(R926="Not Mapped","Unable to Determine",IF(T926="SALES","Unable to Determine",IFERROR(INDEX('Master - US vs THEM'!$F:$F,MATCH(U926,'Master - US vs THEM'!$G:$G,0)),"No Territory Data")))))</f>
        <v>US</v>
      </c>
      <c r="W926" t="str">
        <f t="shared" si="58"/>
        <v>OK</v>
      </c>
      <c r="X926" t="str">
        <f t="shared" si="59"/>
        <v>US</v>
      </c>
    </row>
    <row r="927" spans="1:24" x14ac:dyDescent="0.2">
      <c r="A927">
        <v>926</v>
      </c>
      <c r="B927" t="s">
        <v>1763</v>
      </c>
      <c r="C927" t="s">
        <v>1764</v>
      </c>
      <c r="D927" t="s">
        <v>67</v>
      </c>
      <c r="E927" t="s">
        <v>1765</v>
      </c>
      <c r="F927" t="s">
        <v>1766</v>
      </c>
      <c r="G927" t="s">
        <v>1767</v>
      </c>
      <c r="H927" t="s">
        <v>8</v>
      </c>
      <c r="I927" t="s">
        <v>71</v>
      </c>
      <c r="J927" t="s">
        <v>165</v>
      </c>
      <c r="K927" t="s">
        <v>166</v>
      </c>
      <c r="L927" t="s">
        <v>141</v>
      </c>
      <c r="M927">
        <v>1</v>
      </c>
      <c r="N927" t="s">
        <v>875</v>
      </c>
      <c r="O927" t="str">
        <f>IF($B927="","",IFERROR(IF(ISNUMBER(MATCH($K927,'Brand Family Territory (Enc)'!$A$2:$A$296,0)),$K927,""),""))</f>
        <v>BLUE MOON</v>
      </c>
      <c r="P927" t="str">
        <f>IF($B927="","",IFERROR(INDEX('Brand Crosswalk'!$F$2:$F$200,MATCH($K927,'Brand Crosswalk'!$A$2:$A$200,0)),"Not in Crosswalk"))</f>
        <v>Not in Crosswalk</v>
      </c>
      <c r="Q927" t="str">
        <f>IF($B927="","",IFERROR(INDEX('Brand Crosswalk'!$C$2:$C$200,MATCH($K927,'Brand Crosswalk'!$A$2:$A$200,0)),""))</f>
        <v/>
      </c>
      <c r="R927" t="str">
        <f>IF($B927="","",IF(O927&lt;&gt;"",O927,IF(P927="Mapped",Q927,IF(P927="No Encompass Match","No Encompass Match",IFERROR(VLOOKUP(IF($K927="",$J927,$K927),'Brands (Enc)'!$C$2:$D$2699,2,FALSE),"Not Mapped")))))</f>
        <v>BLUE MOON</v>
      </c>
      <c r="S927" t="str">
        <f>IF($B927="","",IFERROR(VLOOKUP(VALUE($B927),'Customers Table (Enc)'!$A:$I,9,FALSE),"Not Found"))</f>
        <v>Morris</v>
      </c>
      <c r="T927" t="str">
        <f t="shared" si="56"/>
        <v>MORRIS 1</v>
      </c>
      <c r="U927" t="str">
        <f t="shared" si="57"/>
        <v>BLUE MOON|MORRIS 1</v>
      </c>
      <c r="V927" t="str">
        <f>IF($B927="","",IF(R927="No Encompass Match","THEM",IF(R927="Not Mapped","Unable to Determine",IF(T927="SALES","Unable to Determine",IFERROR(INDEX('Master - US vs THEM'!$F:$F,MATCH(U927,'Master - US vs THEM'!$G:$G,0)),"No Territory Data")))))</f>
        <v>US</v>
      </c>
      <c r="W927" t="str">
        <f t="shared" si="58"/>
        <v>OK</v>
      </c>
      <c r="X927" t="str">
        <f t="shared" si="59"/>
        <v>US</v>
      </c>
    </row>
    <row r="928" spans="1:24" x14ac:dyDescent="0.2">
      <c r="A928">
        <v>927</v>
      </c>
      <c r="B928" t="s">
        <v>1763</v>
      </c>
      <c r="C928" t="s">
        <v>1764</v>
      </c>
      <c r="D928" t="s">
        <v>67</v>
      </c>
      <c r="E928" t="s">
        <v>1765</v>
      </c>
      <c r="F928" t="s">
        <v>1766</v>
      </c>
      <c r="G928" t="s">
        <v>1767</v>
      </c>
      <c r="H928" t="s">
        <v>8</v>
      </c>
      <c r="I928" t="s">
        <v>71</v>
      </c>
      <c r="J928" t="s">
        <v>535</v>
      </c>
      <c r="K928" t="s">
        <v>358</v>
      </c>
      <c r="L928" t="s">
        <v>155</v>
      </c>
      <c r="M928">
        <v>1</v>
      </c>
      <c r="N928" t="s">
        <v>875</v>
      </c>
      <c r="O928" t="str">
        <f>IF($B928="","",IFERROR(IF(ISNUMBER(MATCH($K928,'Brand Family Territory (Enc)'!$A$2:$A$296,0)),$K928,""),""))</f>
        <v/>
      </c>
      <c r="P928" t="str">
        <f>IF($B928="","",IFERROR(INDEX('Brand Crosswalk'!$F$2:$F$200,MATCH($K928,'Brand Crosswalk'!$A$2:$A$200,0)),"Not in Crosswalk"))</f>
        <v>Mapped</v>
      </c>
      <c r="Q928" t="str">
        <f>IF($B928="","",IFERROR(INDEX('Brand Crosswalk'!$C$2:$C$200,MATCH($K928,'Brand Crosswalk'!$A$2:$A$200,0)),""))</f>
        <v>Samuel Adams</v>
      </c>
      <c r="R928" t="str">
        <f>IF($B928="","",IF(O928&lt;&gt;"",O928,IF(P928="Mapped",Q928,IF(P928="No Encompass Match","No Encompass Match",IFERROR(VLOOKUP(IF($K928="",$J928,$K928),'Brands (Enc)'!$C$2:$D$2699,2,FALSE),"Not Mapped")))))</f>
        <v>Samuel Adams</v>
      </c>
      <c r="S928" t="str">
        <f>IF($B928="","",IFERROR(VLOOKUP(VALUE($B928),'Customers Table (Enc)'!$A:$I,9,FALSE),"Not Found"))</f>
        <v>Morris</v>
      </c>
      <c r="T928" t="str">
        <f t="shared" si="56"/>
        <v>MORRIS 1</v>
      </c>
      <c r="U928" t="str">
        <f t="shared" si="57"/>
        <v>Samuel Adams|MORRIS 1</v>
      </c>
      <c r="V928" t="str">
        <f>IF($B928="","",IF(R928="No Encompass Match","THEM",IF(R928="Not Mapped","Unable to Determine",IF(T928="SALES","Unable to Determine",IFERROR(INDEX('Master - US vs THEM'!$F:$F,MATCH(U928,'Master - US vs THEM'!$G:$G,0)),"No Territory Data")))))</f>
        <v>US</v>
      </c>
      <c r="W928" t="str">
        <f t="shared" si="58"/>
        <v>OK</v>
      </c>
      <c r="X928" t="str">
        <f t="shared" si="59"/>
        <v>US</v>
      </c>
    </row>
    <row r="929" spans="1:24" x14ac:dyDescent="0.2">
      <c r="A929">
        <v>928</v>
      </c>
      <c r="B929" t="s">
        <v>1759</v>
      </c>
      <c r="C929" t="s">
        <v>1760</v>
      </c>
      <c r="D929" t="s">
        <v>48</v>
      </c>
      <c r="E929" t="s">
        <v>1761</v>
      </c>
      <c r="F929" t="s">
        <v>529</v>
      </c>
      <c r="G929" t="s">
        <v>1762</v>
      </c>
      <c r="H929" t="s">
        <v>8</v>
      </c>
      <c r="I929" t="s">
        <v>367</v>
      </c>
      <c r="J929" t="s">
        <v>181</v>
      </c>
      <c r="K929" t="s">
        <v>182</v>
      </c>
      <c r="L929" t="s">
        <v>24</v>
      </c>
      <c r="M929">
        <v>1</v>
      </c>
      <c r="N929" t="s">
        <v>875</v>
      </c>
      <c r="O929" t="str">
        <f>IF($B929="","",IFERROR(IF(ISNUMBER(MATCH($K929,'Brand Family Territory (Enc)'!$A$2:$A$296,0)),$K929,""),""))</f>
        <v/>
      </c>
      <c r="P929" t="str">
        <f>IF($B929="","",IFERROR(INDEX('Brand Crosswalk'!$F$2:$F$200,MATCH($K929,'Brand Crosswalk'!$A$2:$A$200,0)),"Not in Crosswalk"))</f>
        <v>Mapped</v>
      </c>
      <c r="Q929" t="str">
        <f>IF($B929="","",IFERROR(INDEX('Brand Crosswalk'!$C$2:$C$200,MATCH($K929,'Brand Crosswalk'!$A$2:$A$200,0)),""))</f>
        <v>Modelo Especial</v>
      </c>
      <c r="R929" t="str">
        <f>IF($B929="","",IF(O929&lt;&gt;"",O929,IF(P929="Mapped",Q929,IF(P929="No Encompass Match","No Encompass Match",IFERROR(VLOOKUP(IF($K929="",$J929,$K929),'Brands (Enc)'!$C$2:$D$2699,2,FALSE),"Not Mapped")))))</f>
        <v>Modelo Especial</v>
      </c>
      <c r="S929" t="str">
        <f>IF($B929="","",IFERROR(VLOOKUP(VALUE($B929),'Customers Table (Enc)'!$A:$I,9,FALSE),"Not Found"))</f>
        <v>Bergen</v>
      </c>
      <c r="T929" t="str">
        <f t="shared" si="56"/>
        <v>BERGEN</v>
      </c>
      <c r="U929" t="str">
        <f t="shared" si="57"/>
        <v>Modelo Especial|BERGEN</v>
      </c>
      <c r="V929" t="str">
        <f>IF($B929="","",IF(R929="No Encompass Match","THEM",IF(R929="Not Mapped","Unable to Determine",IF(T929="SALES","Unable to Determine",IFERROR(INDEX('Master - US vs THEM'!$F:$F,MATCH(U929,'Master - US vs THEM'!$G:$G,0)),"No Territory Data")))))</f>
        <v>US</v>
      </c>
      <c r="W929" t="str">
        <f t="shared" si="58"/>
        <v>OK</v>
      </c>
      <c r="X929" t="str">
        <f t="shared" si="59"/>
        <v>US</v>
      </c>
    </row>
    <row r="930" spans="1:24" x14ac:dyDescent="0.2">
      <c r="A930">
        <v>929</v>
      </c>
      <c r="B930" t="s">
        <v>1759</v>
      </c>
      <c r="C930" t="s">
        <v>1760</v>
      </c>
      <c r="D930" t="s">
        <v>48</v>
      </c>
      <c r="E930" t="s">
        <v>1761</v>
      </c>
      <c r="F930" t="s">
        <v>529</v>
      </c>
      <c r="G930" t="s">
        <v>1762</v>
      </c>
      <c r="H930" t="s">
        <v>8</v>
      </c>
      <c r="I930" t="s">
        <v>367</v>
      </c>
      <c r="J930" t="s">
        <v>535</v>
      </c>
      <c r="K930" t="s">
        <v>358</v>
      </c>
      <c r="L930" t="s">
        <v>155</v>
      </c>
      <c r="M930">
        <v>1</v>
      </c>
      <c r="N930" t="s">
        <v>875</v>
      </c>
      <c r="O930" t="str">
        <f>IF($B930="","",IFERROR(IF(ISNUMBER(MATCH($K930,'Brand Family Territory (Enc)'!$A$2:$A$296,0)),$K930,""),""))</f>
        <v/>
      </c>
      <c r="P930" t="str">
        <f>IF($B930="","",IFERROR(INDEX('Brand Crosswalk'!$F$2:$F$200,MATCH($K930,'Brand Crosswalk'!$A$2:$A$200,0)),"Not in Crosswalk"))</f>
        <v>Mapped</v>
      </c>
      <c r="Q930" t="str">
        <f>IF($B930="","",IFERROR(INDEX('Brand Crosswalk'!$C$2:$C$200,MATCH($K930,'Brand Crosswalk'!$A$2:$A$200,0)),""))</f>
        <v>Samuel Adams</v>
      </c>
      <c r="R930" t="str">
        <f>IF($B930="","",IF(O930&lt;&gt;"",O930,IF(P930="Mapped",Q930,IF(P930="No Encompass Match","No Encompass Match",IFERROR(VLOOKUP(IF($K930="",$J930,$K930),'Brands (Enc)'!$C$2:$D$2699,2,FALSE),"Not Mapped")))))</f>
        <v>Samuel Adams</v>
      </c>
      <c r="S930" t="str">
        <f>IF($B930="","",IFERROR(VLOOKUP(VALUE($B930),'Customers Table (Enc)'!$A:$I,9,FALSE),"Not Found"))</f>
        <v>Bergen</v>
      </c>
      <c r="T930" t="str">
        <f t="shared" si="56"/>
        <v>BERGEN</v>
      </c>
      <c r="U930" t="str">
        <f t="shared" si="57"/>
        <v>Samuel Adams|BERGEN</v>
      </c>
      <c r="V930" t="str">
        <f>IF($B930="","",IF(R930="No Encompass Match","THEM",IF(R930="Not Mapped","Unable to Determine",IF(T930="SALES","Unable to Determine",IFERROR(INDEX('Master - US vs THEM'!$F:$F,MATCH(U930,'Master - US vs THEM'!$G:$G,0)),"No Territory Data")))))</f>
        <v>US</v>
      </c>
      <c r="W930" t="str">
        <f t="shared" si="58"/>
        <v>OK</v>
      </c>
      <c r="X930" t="str">
        <f t="shared" si="59"/>
        <v>US</v>
      </c>
    </row>
    <row r="931" spans="1:24" x14ac:dyDescent="0.2">
      <c r="A931">
        <v>930</v>
      </c>
      <c r="B931" t="s">
        <v>1759</v>
      </c>
      <c r="C931" t="s">
        <v>1760</v>
      </c>
      <c r="D931" t="s">
        <v>48</v>
      </c>
      <c r="E931" t="s">
        <v>1761</v>
      </c>
      <c r="F931" t="s">
        <v>529</v>
      </c>
      <c r="G931" t="s">
        <v>1762</v>
      </c>
      <c r="H931" t="s">
        <v>8</v>
      </c>
      <c r="I931" t="s">
        <v>367</v>
      </c>
      <c r="J931" t="s">
        <v>165</v>
      </c>
      <c r="K931" t="s">
        <v>166</v>
      </c>
      <c r="L931" t="s">
        <v>141</v>
      </c>
      <c r="M931">
        <v>1</v>
      </c>
      <c r="N931" t="s">
        <v>875</v>
      </c>
      <c r="O931" t="str">
        <f>IF($B931="","",IFERROR(IF(ISNUMBER(MATCH($K931,'Brand Family Territory (Enc)'!$A$2:$A$296,0)),$K931,""),""))</f>
        <v>BLUE MOON</v>
      </c>
      <c r="P931" t="str">
        <f>IF($B931="","",IFERROR(INDEX('Brand Crosswalk'!$F$2:$F$200,MATCH($K931,'Brand Crosswalk'!$A$2:$A$200,0)),"Not in Crosswalk"))</f>
        <v>Not in Crosswalk</v>
      </c>
      <c r="Q931" t="str">
        <f>IF($B931="","",IFERROR(INDEX('Brand Crosswalk'!$C$2:$C$200,MATCH($K931,'Brand Crosswalk'!$A$2:$A$200,0)),""))</f>
        <v/>
      </c>
      <c r="R931" t="str">
        <f>IF($B931="","",IF(O931&lt;&gt;"",O931,IF(P931="Mapped",Q931,IF(P931="No Encompass Match","No Encompass Match",IFERROR(VLOOKUP(IF($K931="",$J931,$K931),'Brands (Enc)'!$C$2:$D$2699,2,FALSE),"Not Mapped")))))</f>
        <v>BLUE MOON</v>
      </c>
      <c r="S931" t="str">
        <f>IF($B931="","",IFERROR(VLOOKUP(VALUE($B931),'Customers Table (Enc)'!$A:$I,9,FALSE),"Not Found"))</f>
        <v>Bergen</v>
      </c>
      <c r="T931" t="str">
        <f t="shared" si="56"/>
        <v>BERGEN</v>
      </c>
      <c r="U931" t="str">
        <f t="shared" si="57"/>
        <v>BLUE MOON|BERGEN</v>
      </c>
      <c r="V931" t="str">
        <f>IF($B931="","",IF(R931="No Encompass Match","THEM",IF(R931="Not Mapped","Unable to Determine",IF(T931="SALES","Unable to Determine",IFERROR(INDEX('Master - US vs THEM'!$F:$F,MATCH(U931,'Master - US vs THEM'!$G:$G,0)),"No Territory Data")))))</f>
        <v>US</v>
      </c>
      <c r="W931" t="str">
        <f t="shared" si="58"/>
        <v>OK</v>
      </c>
      <c r="X931" t="str">
        <f t="shared" si="59"/>
        <v>US</v>
      </c>
    </row>
    <row r="932" spans="1:24" x14ac:dyDescent="0.2">
      <c r="A932">
        <v>931</v>
      </c>
      <c r="B932" t="s">
        <v>1759</v>
      </c>
      <c r="C932" t="s">
        <v>1760</v>
      </c>
      <c r="D932" t="s">
        <v>48</v>
      </c>
      <c r="E932" t="s">
        <v>1761</v>
      </c>
      <c r="F932" t="s">
        <v>529</v>
      </c>
      <c r="G932" t="s">
        <v>1762</v>
      </c>
      <c r="H932" t="s">
        <v>8</v>
      </c>
      <c r="I932" t="s">
        <v>367</v>
      </c>
      <c r="J932" t="s">
        <v>235</v>
      </c>
      <c r="K932" t="s">
        <v>236</v>
      </c>
      <c r="L932" t="s">
        <v>141</v>
      </c>
      <c r="M932">
        <v>1</v>
      </c>
      <c r="N932" t="s">
        <v>875</v>
      </c>
      <c r="O932" t="str">
        <f>IF($B932="","",IFERROR(IF(ISNUMBER(MATCH($K932,'Brand Family Territory (Enc)'!$A$2:$A$296,0)),$K932,""),""))</f>
        <v/>
      </c>
      <c r="P932" t="str">
        <f>IF($B932="","",IFERROR(INDEX('Brand Crosswalk'!$F$2:$F$200,MATCH($K932,'Brand Crosswalk'!$A$2:$A$200,0)),"Not in Crosswalk"))</f>
        <v>Mapped</v>
      </c>
      <c r="Q932" t="str">
        <f>IF($B932="","",IFERROR(INDEX('Brand Crosswalk'!$C$2:$C$200,MATCH($K932,'Brand Crosswalk'!$A$2:$A$200,0)),""))</f>
        <v>Leinenkugel</v>
      </c>
      <c r="R932" t="str">
        <f>IF($B932="","",IF(O932&lt;&gt;"",O932,IF(P932="Mapped",Q932,IF(P932="No Encompass Match","No Encompass Match",IFERROR(VLOOKUP(IF($K932="",$J932,$K932),'Brands (Enc)'!$C$2:$D$2699,2,FALSE),"Not Mapped")))))</f>
        <v>Leinenkugel</v>
      </c>
      <c r="S932" t="str">
        <f>IF($B932="","",IFERROR(VLOOKUP(VALUE($B932),'Customers Table (Enc)'!$A:$I,9,FALSE),"Not Found"))</f>
        <v>Bergen</v>
      </c>
      <c r="T932" t="str">
        <f t="shared" si="56"/>
        <v>BERGEN</v>
      </c>
      <c r="U932" t="str">
        <f t="shared" si="57"/>
        <v>Leinenkugel|BERGEN</v>
      </c>
      <c r="V932" t="str">
        <f>IF($B932="","",IF(R932="No Encompass Match","THEM",IF(R932="Not Mapped","Unable to Determine",IF(T932="SALES","Unable to Determine",IFERROR(INDEX('Master - US vs THEM'!$F:$F,MATCH(U932,'Master - US vs THEM'!$G:$G,0)),"No Territory Data")))))</f>
        <v>US</v>
      </c>
      <c r="W932" t="str">
        <f t="shared" si="58"/>
        <v>OK</v>
      </c>
      <c r="X932" t="str">
        <f t="shared" si="59"/>
        <v>US</v>
      </c>
    </row>
    <row r="933" spans="1:24" x14ac:dyDescent="0.2">
      <c r="A933">
        <v>932</v>
      </c>
      <c r="B933" t="s">
        <v>1759</v>
      </c>
      <c r="C933" t="s">
        <v>1760</v>
      </c>
      <c r="D933" t="s">
        <v>48</v>
      </c>
      <c r="E933" t="s">
        <v>1761</v>
      </c>
      <c r="F933" t="s">
        <v>529</v>
      </c>
      <c r="G933" t="s">
        <v>1762</v>
      </c>
      <c r="H933" t="s">
        <v>8</v>
      </c>
      <c r="I933" t="s">
        <v>367</v>
      </c>
      <c r="J933" t="s">
        <v>144</v>
      </c>
      <c r="K933" t="s">
        <v>145</v>
      </c>
      <c r="L933" t="s">
        <v>141</v>
      </c>
      <c r="M933">
        <v>1</v>
      </c>
      <c r="N933" t="s">
        <v>875</v>
      </c>
      <c r="O933" t="str">
        <f>IF($B933="","",IFERROR(IF(ISNUMBER(MATCH($K933,'Brand Family Territory (Enc)'!$A$2:$A$296,0)),$K933,""),""))</f>
        <v>COORS LIGHT</v>
      </c>
      <c r="P933" t="str">
        <f>IF($B933="","",IFERROR(INDEX('Brand Crosswalk'!$F$2:$F$200,MATCH($K933,'Brand Crosswalk'!$A$2:$A$200,0)),"Not in Crosswalk"))</f>
        <v>Not in Crosswalk</v>
      </c>
      <c r="Q933" t="str">
        <f>IF($B933="","",IFERROR(INDEX('Brand Crosswalk'!$C$2:$C$200,MATCH($K933,'Brand Crosswalk'!$A$2:$A$200,0)),""))</f>
        <v/>
      </c>
      <c r="R933" t="str">
        <f>IF($B933="","",IF(O933&lt;&gt;"",O933,IF(P933="Mapped",Q933,IF(P933="No Encompass Match","No Encompass Match",IFERROR(VLOOKUP(IF($K933="",$J933,$K933),'Brands (Enc)'!$C$2:$D$2699,2,FALSE),"Not Mapped")))))</f>
        <v>COORS LIGHT</v>
      </c>
      <c r="S933" t="str">
        <f>IF($B933="","",IFERROR(VLOOKUP(VALUE($B933),'Customers Table (Enc)'!$A:$I,9,FALSE),"Not Found"))</f>
        <v>Bergen</v>
      </c>
      <c r="T933" t="str">
        <f t="shared" si="56"/>
        <v>BERGEN</v>
      </c>
      <c r="U933" t="str">
        <f t="shared" si="57"/>
        <v>COORS LIGHT|BERGEN</v>
      </c>
      <c r="V933" t="str">
        <f>IF($B933="","",IF(R933="No Encompass Match","THEM",IF(R933="Not Mapped","Unable to Determine",IF(T933="SALES","Unable to Determine",IFERROR(INDEX('Master - US vs THEM'!$F:$F,MATCH(U933,'Master - US vs THEM'!$G:$G,0)),"No Territory Data")))))</f>
        <v>US</v>
      </c>
      <c r="W933" t="str">
        <f t="shared" si="58"/>
        <v>OK</v>
      </c>
      <c r="X933" t="str">
        <f t="shared" si="59"/>
        <v>US</v>
      </c>
    </row>
    <row r="934" spans="1:24" x14ac:dyDescent="0.2">
      <c r="A934">
        <v>933</v>
      </c>
      <c r="B934" t="s">
        <v>1759</v>
      </c>
      <c r="C934" t="s">
        <v>1760</v>
      </c>
      <c r="D934" t="s">
        <v>48</v>
      </c>
      <c r="E934" t="s">
        <v>1761</v>
      </c>
      <c r="F934" t="s">
        <v>529</v>
      </c>
      <c r="G934" t="s">
        <v>1762</v>
      </c>
      <c r="H934" t="s">
        <v>8</v>
      </c>
      <c r="I934" t="s">
        <v>367</v>
      </c>
      <c r="J934" t="s">
        <v>44</v>
      </c>
      <c r="K934" t="s">
        <v>44</v>
      </c>
      <c r="L934" t="s">
        <v>45</v>
      </c>
      <c r="M934">
        <v>1</v>
      </c>
      <c r="N934" t="s">
        <v>875</v>
      </c>
      <c r="O934" t="str">
        <f>IF($B934="","",IFERROR(IF(ISNUMBER(MATCH($K934,'Brand Family Territory (Enc)'!$A$2:$A$296,0)),$K934,""),""))</f>
        <v/>
      </c>
      <c r="P934" t="str">
        <f>IF($B934="","",IFERROR(INDEX('Brand Crosswalk'!$F$2:$F$200,MATCH($K934,'Brand Crosswalk'!$A$2:$A$200,0)),"Not in Crosswalk"))</f>
        <v>Mapped</v>
      </c>
      <c r="Q934" t="str">
        <f>IF($B934="","",IFERROR(INDEX('Brand Crosswalk'!$C$2:$C$200,MATCH($K934,'Brand Crosswalk'!$A$2:$A$200,0)),""))</f>
        <v>Dg Yuengling Inc</v>
      </c>
      <c r="R934" t="str">
        <f>IF($B934="","",IF(O934&lt;&gt;"",O934,IF(P934="Mapped",Q934,IF(P934="No Encompass Match","No Encompass Match",IFERROR(VLOOKUP(IF($K934="",$J934,$K934),'Brands (Enc)'!$C$2:$D$2699,2,FALSE),"Not Mapped")))))</f>
        <v>Dg Yuengling Inc</v>
      </c>
      <c r="S934" t="str">
        <f>IF($B934="","",IFERROR(VLOOKUP(VALUE($B934),'Customers Table (Enc)'!$A:$I,9,FALSE),"Not Found"))</f>
        <v>Bergen</v>
      </c>
      <c r="T934" t="str">
        <f t="shared" si="56"/>
        <v>BERGEN</v>
      </c>
      <c r="U934" t="str">
        <f t="shared" si="57"/>
        <v>Dg Yuengling Inc|BERGEN</v>
      </c>
      <c r="V934" t="str">
        <f>IF($B934="","",IF(R934="No Encompass Match","THEM",IF(R934="Not Mapped","Unable to Determine",IF(T934="SALES","Unable to Determine",IFERROR(INDEX('Master - US vs THEM'!$F:$F,MATCH(U934,'Master - US vs THEM'!$G:$G,0)),"No Territory Data")))))</f>
        <v>US</v>
      </c>
      <c r="W934" t="str">
        <f t="shared" si="58"/>
        <v>OK</v>
      </c>
      <c r="X934" t="str">
        <f t="shared" si="59"/>
        <v>US</v>
      </c>
    </row>
    <row r="935" spans="1:24" x14ac:dyDescent="0.2">
      <c r="A935">
        <v>934</v>
      </c>
      <c r="B935" t="s">
        <v>1759</v>
      </c>
      <c r="C935" t="s">
        <v>1760</v>
      </c>
      <c r="D935" t="s">
        <v>48</v>
      </c>
      <c r="E935" t="s">
        <v>1761</v>
      </c>
      <c r="F935" t="s">
        <v>529</v>
      </c>
      <c r="G935" t="s">
        <v>1762</v>
      </c>
      <c r="H935" t="s">
        <v>8</v>
      </c>
      <c r="I935" t="s">
        <v>367</v>
      </c>
      <c r="J935" t="s">
        <v>395</v>
      </c>
      <c r="K935" t="s">
        <v>396</v>
      </c>
      <c r="L935" t="s">
        <v>155</v>
      </c>
      <c r="M935">
        <v>1</v>
      </c>
      <c r="N935" t="s">
        <v>875</v>
      </c>
      <c r="O935" t="str">
        <f>IF($B935="","",IFERROR(IF(ISNUMBER(MATCH($K935,'Brand Family Territory (Enc)'!$A$2:$A$296,0)),$K935,""),""))</f>
        <v/>
      </c>
      <c r="P935" t="str">
        <f>IF($B935="","",IFERROR(INDEX('Brand Crosswalk'!$F$2:$F$200,MATCH($K935,'Brand Crosswalk'!$A$2:$A$200,0)),"Not in Crosswalk"))</f>
        <v>Mapped</v>
      </c>
      <c r="Q935" t="str">
        <f>IF($B935="","",IFERROR(INDEX('Brand Crosswalk'!$C$2:$C$200,MATCH($K935,'Brand Crosswalk'!$A$2:$A$200,0)),""))</f>
        <v>Dogfish Head Beer</v>
      </c>
      <c r="R935" t="str">
        <f>IF($B935="","",IF(O935&lt;&gt;"",O935,IF(P935="Mapped",Q935,IF(P935="No Encompass Match","No Encompass Match",IFERROR(VLOOKUP(IF($K935="",$J935,$K935),'Brands (Enc)'!$C$2:$D$2699,2,FALSE),"Not Mapped")))))</f>
        <v>Dogfish Head Beer</v>
      </c>
      <c r="S935" t="str">
        <f>IF($B935="","",IFERROR(VLOOKUP(VALUE($B935),'Customers Table (Enc)'!$A:$I,9,FALSE),"Not Found"))</f>
        <v>Bergen</v>
      </c>
      <c r="T935" t="str">
        <f t="shared" si="56"/>
        <v>BERGEN</v>
      </c>
      <c r="U935" t="str">
        <f t="shared" si="57"/>
        <v>Dogfish Head Beer|BERGEN</v>
      </c>
      <c r="V935" t="str">
        <f>IF($B935="","",IF(R935="No Encompass Match","THEM",IF(R935="Not Mapped","Unable to Determine",IF(T935="SALES","Unable to Determine",IFERROR(INDEX('Master - US vs THEM'!$F:$F,MATCH(U935,'Master - US vs THEM'!$G:$G,0)),"No Territory Data")))))</f>
        <v>US</v>
      </c>
      <c r="W935" t="str">
        <f t="shared" si="58"/>
        <v>OK</v>
      </c>
      <c r="X935" t="str">
        <f t="shared" si="59"/>
        <v>US</v>
      </c>
    </row>
    <row r="936" spans="1:24" x14ac:dyDescent="0.2">
      <c r="A936">
        <v>935</v>
      </c>
      <c r="B936" t="s">
        <v>611</v>
      </c>
      <c r="C936" t="s">
        <v>612</v>
      </c>
      <c r="D936" t="s">
        <v>27</v>
      </c>
      <c r="E936" t="s">
        <v>613</v>
      </c>
      <c r="F936" t="s">
        <v>614</v>
      </c>
      <c r="G936" t="s">
        <v>615</v>
      </c>
      <c r="H936" t="s">
        <v>8</v>
      </c>
      <c r="I936" t="s">
        <v>71</v>
      </c>
      <c r="J936" t="s">
        <v>142</v>
      </c>
      <c r="K936" t="s">
        <v>143</v>
      </c>
      <c r="L936" t="s">
        <v>141</v>
      </c>
      <c r="M936">
        <v>1</v>
      </c>
      <c r="N936" t="s">
        <v>875</v>
      </c>
      <c r="O936" t="str">
        <f>IF($B936="","",IFERROR(IF(ISNUMBER(MATCH($K936,'Brand Family Territory (Enc)'!$A$2:$A$296,0)),$K936,""),""))</f>
        <v/>
      </c>
      <c r="P936" t="str">
        <f>IF($B936="","",IFERROR(INDEX('Brand Crosswalk'!$F$2:$F$200,MATCH($K936,'Brand Crosswalk'!$A$2:$A$200,0)),"Not in Crosswalk"))</f>
        <v>Mapped</v>
      </c>
      <c r="Q936" t="str">
        <f>IF($B936="","",IFERROR(INDEX('Brand Crosswalk'!$C$2:$C$200,MATCH($K936,'Brand Crosswalk'!$A$2:$A$200,0)),""))</f>
        <v>Lite</v>
      </c>
      <c r="R936" t="str">
        <f>IF($B936="","",IF(O936&lt;&gt;"",O936,IF(P936="Mapped",Q936,IF(P936="No Encompass Match","No Encompass Match",IFERROR(VLOOKUP(IF($K936="",$J936,$K936),'Brands (Enc)'!$C$2:$D$2699,2,FALSE),"Not Mapped")))))</f>
        <v>Lite</v>
      </c>
      <c r="S936" t="str">
        <f>IF($B936="","",IFERROR(VLOOKUP(VALUE($B936),'Customers Table (Enc)'!$A:$I,9,FALSE),"Not Found"))</f>
        <v>Sussex</v>
      </c>
      <c r="T936" t="str">
        <f t="shared" si="56"/>
        <v>SUSSEX</v>
      </c>
      <c r="U936" t="str">
        <f t="shared" si="57"/>
        <v>Lite|SUSSEX</v>
      </c>
      <c r="V936" t="str">
        <f>IF($B936="","",IF(R936="No Encompass Match","THEM",IF(R936="Not Mapped","Unable to Determine",IF(T936="SALES","Unable to Determine",IFERROR(INDEX('Master - US vs THEM'!$F:$F,MATCH(U936,'Master - US vs THEM'!$G:$G,0)),"No Territory Data")))))</f>
        <v>US</v>
      </c>
      <c r="W936" t="str">
        <f t="shared" si="58"/>
        <v>OK</v>
      </c>
      <c r="X936" t="str">
        <f t="shared" si="59"/>
        <v>US</v>
      </c>
    </row>
    <row r="937" spans="1:24" x14ac:dyDescent="0.2">
      <c r="A937">
        <v>936</v>
      </c>
      <c r="B937" t="s">
        <v>611</v>
      </c>
      <c r="C937" t="s">
        <v>612</v>
      </c>
      <c r="D937" t="s">
        <v>27</v>
      </c>
      <c r="E937" t="s">
        <v>613</v>
      </c>
      <c r="F937" t="s">
        <v>614</v>
      </c>
      <c r="G937" t="s">
        <v>615</v>
      </c>
      <c r="H937" t="s">
        <v>8</v>
      </c>
      <c r="I937" t="s">
        <v>71</v>
      </c>
      <c r="J937" t="s">
        <v>44</v>
      </c>
      <c r="K937" t="s">
        <v>44</v>
      </c>
      <c r="L937" t="s">
        <v>45</v>
      </c>
      <c r="M937">
        <v>1</v>
      </c>
      <c r="N937" t="s">
        <v>875</v>
      </c>
      <c r="O937" t="str">
        <f>IF($B937="","",IFERROR(IF(ISNUMBER(MATCH($K937,'Brand Family Territory (Enc)'!$A$2:$A$296,0)),$K937,""),""))</f>
        <v/>
      </c>
      <c r="P937" t="str">
        <f>IF($B937="","",IFERROR(INDEX('Brand Crosswalk'!$F$2:$F$200,MATCH($K937,'Brand Crosswalk'!$A$2:$A$200,0)),"Not in Crosswalk"))</f>
        <v>Mapped</v>
      </c>
      <c r="Q937" t="str">
        <f>IF($B937="","",IFERROR(INDEX('Brand Crosswalk'!$C$2:$C$200,MATCH($K937,'Brand Crosswalk'!$A$2:$A$200,0)),""))</f>
        <v>Dg Yuengling Inc</v>
      </c>
      <c r="R937" t="str">
        <f>IF($B937="","",IF(O937&lt;&gt;"",O937,IF(P937="Mapped",Q937,IF(P937="No Encompass Match","No Encompass Match",IFERROR(VLOOKUP(IF($K937="",$J937,$K937),'Brands (Enc)'!$C$2:$D$2699,2,FALSE),"Not Mapped")))))</f>
        <v>Dg Yuengling Inc</v>
      </c>
      <c r="S937" t="str">
        <f>IF($B937="","",IFERROR(VLOOKUP(VALUE($B937),'Customers Table (Enc)'!$A:$I,9,FALSE),"Not Found"))</f>
        <v>Sussex</v>
      </c>
      <c r="T937" t="str">
        <f t="shared" si="56"/>
        <v>SUSSEX</v>
      </c>
      <c r="U937" t="str">
        <f t="shared" si="57"/>
        <v>Dg Yuengling Inc|SUSSEX</v>
      </c>
      <c r="V937" t="str">
        <f>IF($B937="","",IF(R937="No Encompass Match","THEM",IF(R937="Not Mapped","Unable to Determine",IF(T937="SALES","Unable to Determine",IFERROR(INDEX('Master - US vs THEM'!$F:$F,MATCH(U937,'Master - US vs THEM'!$G:$G,0)),"No Territory Data")))))</f>
        <v>US</v>
      </c>
      <c r="W937" t="str">
        <f t="shared" si="58"/>
        <v>OK</v>
      </c>
      <c r="X937" t="str">
        <f t="shared" si="59"/>
        <v>US</v>
      </c>
    </row>
    <row r="938" spans="1:24" x14ac:dyDescent="0.2">
      <c r="A938">
        <v>937</v>
      </c>
      <c r="B938" t="s">
        <v>611</v>
      </c>
      <c r="C938" t="s">
        <v>612</v>
      </c>
      <c r="D938" t="s">
        <v>27</v>
      </c>
      <c r="E938" t="s">
        <v>613</v>
      </c>
      <c r="F938" t="s">
        <v>614</v>
      </c>
      <c r="G938" t="s">
        <v>615</v>
      </c>
      <c r="H938" t="s">
        <v>8</v>
      </c>
      <c r="I938" t="s">
        <v>71</v>
      </c>
      <c r="J938" t="s">
        <v>338</v>
      </c>
      <c r="K938" t="s">
        <v>34</v>
      </c>
      <c r="L938" t="s">
        <v>34</v>
      </c>
      <c r="M938">
        <v>1</v>
      </c>
      <c r="N938" t="s">
        <v>875</v>
      </c>
      <c r="O938" t="str">
        <f>IF($B938="","",IFERROR(IF(ISNUMBER(MATCH($K938,'Brand Family Territory (Enc)'!$A$2:$A$296,0)),$K938,""),""))</f>
        <v/>
      </c>
      <c r="P938" t="str">
        <f>IF($B938="","",IFERROR(INDEX('Brand Crosswalk'!$F$2:$F$200,MATCH($K938,'Brand Crosswalk'!$A$2:$A$200,0)),"Not in Crosswalk"))</f>
        <v>Mapped</v>
      </c>
      <c r="Q938" t="str">
        <f>IF($B938="","",IFERROR(INDEX('Brand Crosswalk'!$C$2:$C$200,MATCH($K938,'Brand Crosswalk'!$A$2:$A$200,0)),""))</f>
        <v>Sierra Nevada</v>
      </c>
      <c r="R938" t="str">
        <f>IF($B938="","",IF(O938&lt;&gt;"",O938,IF(P938="Mapped",Q938,IF(P938="No Encompass Match","No Encompass Match",IFERROR(VLOOKUP(IF($K938="",$J938,$K938),'Brands (Enc)'!$C$2:$D$2699,2,FALSE),"Not Mapped")))))</f>
        <v>Sierra Nevada</v>
      </c>
      <c r="S938" t="str">
        <f>IF($B938="","",IFERROR(VLOOKUP(VALUE($B938),'Customers Table (Enc)'!$A:$I,9,FALSE),"Not Found"))</f>
        <v>Sussex</v>
      </c>
      <c r="T938" t="str">
        <f t="shared" si="56"/>
        <v>SUSSEX</v>
      </c>
      <c r="U938" t="str">
        <f t="shared" si="57"/>
        <v>Sierra Nevada|SUSSEX</v>
      </c>
      <c r="V938" t="str">
        <f>IF($B938="","",IF(R938="No Encompass Match","THEM",IF(R938="Not Mapped","Unable to Determine",IF(T938="SALES","Unable to Determine",IFERROR(INDEX('Master - US vs THEM'!$F:$F,MATCH(U938,'Master - US vs THEM'!$G:$G,0)),"No Territory Data")))))</f>
        <v>US</v>
      </c>
      <c r="W938" t="str">
        <f t="shared" si="58"/>
        <v>OK</v>
      </c>
      <c r="X938" t="str">
        <f t="shared" si="59"/>
        <v>US</v>
      </c>
    </row>
    <row r="939" spans="1:24" x14ac:dyDescent="0.2">
      <c r="A939">
        <v>938</v>
      </c>
      <c r="B939" t="s">
        <v>611</v>
      </c>
      <c r="C939" t="s">
        <v>612</v>
      </c>
      <c r="D939" t="s">
        <v>27</v>
      </c>
      <c r="E939" t="s">
        <v>613</v>
      </c>
      <c r="F939" t="s">
        <v>614</v>
      </c>
      <c r="G939" t="s">
        <v>615</v>
      </c>
      <c r="H939" t="s">
        <v>8</v>
      </c>
      <c r="I939" t="s">
        <v>71</v>
      </c>
      <c r="J939" t="s">
        <v>616</v>
      </c>
      <c r="K939" t="s">
        <v>617</v>
      </c>
      <c r="L939" t="s">
        <v>420</v>
      </c>
      <c r="M939">
        <v>1</v>
      </c>
      <c r="N939" t="s">
        <v>21</v>
      </c>
      <c r="O939" t="str">
        <f>IF($B939="","",IFERROR(IF(ISNUMBER(MATCH($K939,'Brand Family Territory (Enc)'!$A$2:$A$296,0)),$K939,""),""))</f>
        <v>MCKENZIE'S</v>
      </c>
      <c r="P939" t="str">
        <f>IF($B939="","",IFERROR(INDEX('Brand Crosswalk'!$F$2:$F$200,MATCH($K939,'Brand Crosswalk'!$A$2:$A$200,0)),"Not in Crosswalk"))</f>
        <v>Not in Crosswalk</v>
      </c>
      <c r="Q939" t="str">
        <f>IF($B939="","",IFERROR(INDEX('Brand Crosswalk'!$C$2:$C$200,MATCH($K939,'Brand Crosswalk'!$A$2:$A$200,0)),""))</f>
        <v/>
      </c>
      <c r="R939" t="str">
        <f>IF($B939="","",IF(O939&lt;&gt;"",O939,IF(P939="Mapped",Q939,IF(P939="No Encompass Match","No Encompass Match",IFERROR(VLOOKUP(IF($K939="",$J939,$K939),'Brands (Enc)'!$C$2:$D$2699,2,FALSE),"Not Mapped")))))</f>
        <v>MCKENZIE'S</v>
      </c>
      <c r="S939" t="str">
        <f>IF($B939="","",IFERROR(VLOOKUP(VALUE($B939),'Customers Table (Enc)'!$A:$I,9,FALSE),"Not Found"))</f>
        <v>Sussex</v>
      </c>
      <c r="T939" t="str">
        <f t="shared" si="56"/>
        <v>SUSSEX</v>
      </c>
      <c r="U939" t="str">
        <f t="shared" si="57"/>
        <v>MCKENZIE'S|SUSSEX</v>
      </c>
      <c r="V939" t="str">
        <f>IF($B939="","",IF(R939="No Encompass Match","THEM",IF(R939="Not Mapped","Unable to Determine",IF(T939="SALES","Unable to Determine",IFERROR(INDEX('Master - US vs THEM'!$F:$F,MATCH(U939,'Master - US vs THEM'!$G:$G,0)),"No Territory Data")))))</f>
        <v>THEM</v>
      </c>
      <c r="W939" t="str">
        <f t="shared" si="58"/>
        <v>OK</v>
      </c>
      <c r="X939" t="str">
        <f t="shared" si="59"/>
        <v>THEM</v>
      </c>
    </row>
    <row r="940" spans="1:24" x14ac:dyDescent="0.2">
      <c r="A940">
        <v>939</v>
      </c>
      <c r="B940" t="s">
        <v>1755</v>
      </c>
      <c r="C940" t="s">
        <v>1756</v>
      </c>
      <c r="D940" t="s">
        <v>67</v>
      </c>
      <c r="E940" t="s">
        <v>1757</v>
      </c>
      <c r="F940" t="s">
        <v>69</v>
      </c>
      <c r="G940" t="s">
        <v>1758</v>
      </c>
      <c r="H940" t="s">
        <v>8</v>
      </c>
      <c r="I940" t="s">
        <v>71</v>
      </c>
      <c r="J940" t="s">
        <v>142</v>
      </c>
      <c r="K940" t="s">
        <v>143</v>
      </c>
      <c r="L940" t="s">
        <v>141</v>
      </c>
      <c r="M940">
        <v>2</v>
      </c>
      <c r="N940" t="s">
        <v>875</v>
      </c>
      <c r="O940" t="str">
        <f>IF($B940="","",IFERROR(IF(ISNUMBER(MATCH($K940,'Brand Family Territory (Enc)'!$A$2:$A$296,0)),$K940,""),""))</f>
        <v/>
      </c>
      <c r="P940" t="str">
        <f>IF($B940="","",IFERROR(INDEX('Brand Crosswalk'!$F$2:$F$200,MATCH($K940,'Brand Crosswalk'!$A$2:$A$200,0)),"Not in Crosswalk"))</f>
        <v>Mapped</v>
      </c>
      <c r="Q940" t="str">
        <f>IF($B940="","",IFERROR(INDEX('Brand Crosswalk'!$C$2:$C$200,MATCH($K940,'Brand Crosswalk'!$A$2:$A$200,0)),""))</f>
        <v>Lite</v>
      </c>
      <c r="R940" t="str">
        <f>IF($B940="","",IF(O940&lt;&gt;"",O940,IF(P940="Mapped",Q940,IF(P940="No Encompass Match","No Encompass Match",IFERROR(VLOOKUP(IF($K940="",$J940,$K940),'Brands (Enc)'!$C$2:$D$2699,2,FALSE),"Not Mapped")))))</f>
        <v>Lite</v>
      </c>
      <c r="S940" t="str">
        <f>IF($B940="","",IFERROR(VLOOKUP(VALUE($B940),'Customers Table (Enc)'!$A:$I,9,FALSE),"Not Found"))</f>
        <v>Morris</v>
      </c>
      <c r="T940" t="str">
        <f t="shared" si="56"/>
        <v>MORRIS 1</v>
      </c>
      <c r="U940" t="str">
        <f t="shared" si="57"/>
        <v>Lite|MORRIS 1</v>
      </c>
      <c r="V940" t="str">
        <f>IF($B940="","",IF(R940="No Encompass Match","THEM",IF(R940="Not Mapped","Unable to Determine",IF(T940="SALES","Unable to Determine",IFERROR(INDEX('Master - US vs THEM'!$F:$F,MATCH(U940,'Master - US vs THEM'!$G:$G,0)),"No Territory Data")))))</f>
        <v>US</v>
      </c>
      <c r="W940" t="str">
        <f t="shared" si="58"/>
        <v>OK</v>
      </c>
      <c r="X940" t="str">
        <f t="shared" si="59"/>
        <v>US</v>
      </c>
    </row>
    <row r="941" spans="1:24" x14ac:dyDescent="0.2">
      <c r="A941">
        <v>940</v>
      </c>
      <c r="B941" t="s">
        <v>1755</v>
      </c>
      <c r="C941" t="s">
        <v>1756</v>
      </c>
      <c r="D941" t="s">
        <v>67</v>
      </c>
      <c r="E941" t="s">
        <v>1757</v>
      </c>
      <c r="F941" t="s">
        <v>69</v>
      </c>
      <c r="G941" t="s">
        <v>1758</v>
      </c>
      <c r="H941" t="s">
        <v>8</v>
      </c>
      <c r="I941" t="s">
        <v>71</v>
      </c>
      <c r="J941" t="s">
        <v>44</v>
      </c>
      <c r="K941" t="s">
        <v>44</v>
      </c>
      <c r="L941" t="s">
        <v>45</v>
      </c>
      <c r="M941">
        <v>1</v>
      </c>
      <c r="N941" t="s">
        <v>875</v>
      </c>
      <c r="O941" t="str">
        <f>IF($B941="","",IFERROR(IF(ISNUMBER(MATCH($K941,'Brand Family Territory (Enc)'!$A$2:$A$296,0)),$K941,""),""))</f>
        <v/>
      </c>
      <c r="P941" t="str">
        <f>IF($B941="","",IFERROR(INDEX('Brand Crosswalk'!$F$2:$F$200,MATCH($K941,'Brand Crosswalk'!$A$2:$A$200,0)),"Not in Crosswalk"))</f>
        <v>Mapped</v>
      </c>
      <c r="Q941" t="str">
        <f>IF($B941="","",IFERROR(INDEX('Brand Crosswalk'!$C$2:$C$200,MATCH($K941,'Brand Crosswalk'!$A$2:$A$200,0)),""))</f>
        <v>Dg Yuengling Inc</v>
      </c>
      <c r="R941" t="str">
        <f>IF($B941="","",IF(O941&lt;&gt;"",O941,IF(P941="Mapped",Q941,IF(P941="No Encompass Match","No Encompass Match",IFERROR(VLOOKUP(IF($K941="",$J941,$K941),'Brands (Enc)'!$C$2:$D$2699,2,FALSE),"Not Mapped")))))</f>
        <v>Dg Yuengling Inc</v>
      </c>
      <c r="S941" t="str">
        <f>IF($B941="","",IFERROR(VLOOKUP(VALUE($B941),'Customers Table (Enc)'!$A:$I,9,FALSE),"Not Found"))</f>
        <v>Morris</v>
      </c>
      <c r="T941" t="str">
        <f t="shared" si="56"/>
        <v>MORRIS 1</v>
      </c>
      <c r="U941" t="str">
        <f t="shared" si="57"/>
        <v>Dg Yuengling Inc|MORRIS 1</v>
      </c>
      <c r="V941" t="str">
        <f>IF($B941="","",IF(R941="No Encompass Match","THEM",IF(R941="Not Mapped","Unable to Determine",IF(T941="SALES","Unable to Determine",IFERROR(INDEX('Master - US vs THEM'!$F:$F,MATCH(U941,'Master - US vs THEM'!$G:$G,0)),"No Territory Data")))))</f>
        <v>US</v>
      </c>
      <c r="W941" t="str">
        <f t="shared" si="58"/>
        <v>OK</v>
      </c>
      <c r="X941" t="str">
        <f t="shared" si="59"/>
        <v>US</v>
      </c>
    </row>
    <row r="942" spans="1:24" x14ac:dyDescent="0.2">
      <c r="A942">
        <v>941</v>
      </c>
      <c r="B942" t="s">
        <v>1755</v>
      </c>
      <c r="C942" t="s">
        <v>1756</v>
      </c>
      <c r="D942" t="s">
        <v>67</v>
      </c>
      <c r="E942" t="s">
        <v>1757</v>
      </c>
      <c r="F942" t="s">
        <v>69</v>
      </c>
      <c r="G942" t="s">
        <v>1758</v>
      </c>
      <c r="H942" t="s">
        <v>8</v>
      </c>
      <c r="I942" t="s">
        <v>71</v>
      </c>
      <c r="J942" t="s">
        <v>165</v>
      </c>
      <c r="K942" t="s">
        <v>166</v>
      </c>
      <c r="L942" t="s">
        <v>141</v>
      </c>
      <c r="M942">
        <v>1</v>
      </c>
      <c r="N942" t="s">
        <v>875</v>
      </c>
      <c r="O942" t="str">
        <f>IF($B942="","",IFERROR(IF(ISNUMBER(MATCH($K942,'Brand Family Territory (Enc)'!$A$2:$A$296,0)),$K942,""),""))</f>
        <v>BLUE MOON</v>
      </c>
      <c r="P942" t="str">
        <f>IF($B942="","",IFERROR(INDEX('Brand Crosswalk'!$F$2:$F$200,MATCH($K942,'Brand Crosswalk'!$A$2:$A$200,0)),"Not in Crosswalk"))</f>
        <v>Not in Crosswalk</v>
      </c>
      <c r="Q942" t="str">
        <f>IF($B942="","",IFERROR(INDEX('Brand Crosswalk'!$C$2:$C$200,MATCH($K942,'Brand Crosswalk'!$A$2:$A$200,0)),""))</f>
        <v/>
      </c>
      <c r="R942" t="str">
        <f>IF($B942="","",IF(O942&lt;&gt;"",O942,IF(P942="Mapped",Q942,IF(P942="No Encompass Match","No Encompass Match",IFERROR(VLOOKUP(IF($K942="",$J942,$K942),'Brands (Enc)'!$C$2:$D$2699,2,FALSE),"Not Mapped")))))</f>
        <v>BLUE MOON</v>
      </c>
      <c r="S942" t="str">
        <f>IF($B942="","",IFERROR(VLOOKUP(VALUE($B942),'Customers Table (Enc)'!$A:$I,9,FALSE),"Not Found"))</f>
        <v>Morris</v>
      </c>
      <c r="T942" t="str">
        <f t="shared" si="56"/>
        <v>MORRIS 1</v>
      </c>
      <c r="U942" t="str">
        <f t="shared" si="57"/>
        <v>BLUE MOON|MORRIS 1</v>
      </c>
      <c r="V942" t="str">
        <f>IF($B942="","",IF(R942="No Encompass Match","THEM",IF(R942="Not Mapped","Unable to Determine",IF(T942="SALES","Unable to Determine",IFERROR(INDEX('Master - US vs THEM'!$F:$F,MATCH(U942,'Master - US vs THEM'!$G:$G,0)),"No Territory Data")))))</f>
        <v>US</v>
      </c>
      <c r="W942" t="str">
        <f t="shared" si="58"/>
        <v>OK</v>
      </c>
      <c r="X942" t="str">
        <f t="shared" si="59"/>
        <v>US</v>
      </c>
    </row>
    <row r="943" spans="1:24" x14ac:dyDescent="0.2">
      <c r="A943">
        <v>942</v>
      </c>
      <c r="B943" t="s">
        <v>1755</v>
      </c>
      <c r="C943" t="s">
        <v>1756</v>
      </c>
      <c r="D943" t="s">
        <v>67</v>
      </c>
      <c r="E943" t="s">
        <v>1757</v>
      </c>
      <c r="F943" t="s">
        <v>69</v>
      </c>
      <c r="G943" t="s">
        <v>1758</v>
      </c>
      <c r="H943" t="s">
        <v>8</v>
      </c>
      <c r="I943" t="s">
        <v>71</v>
      </c>
      <c r="J943" t="s">
        <v>535</v>
      </c>
      <c r="K943" t="s">
        <v>358</v>
      </c>
      <c r="L943" t="s">
        <v>155</v>
      </c>
      <c r="M943">
        <v>1</v>
      </c>
      <c r="N943" t="s">
        <v>875</v>
      </c>
      <c r="O943" t="str">
        <f>IF($B943="","",IFERROR(IF(ISNUMBER(MATCH($K943,'Brand Family Territory (Enc)'!$A$2:$A$296,0)),$K943,""),""))</f>
        <v/>
      </c>
      <c r="P943" t="str">
        <f>IF($B943="","",IFERROR(INDEX('Brand Crosswalk'!$F$2:$F$200,MATCH($K943,'Brand Crosswalk'!$A$2:$A$200,0)),"Not in Crosswalk"))</f>
        <v>Mapped</v>
      </c>
      <c r="Q943" t="str">
        <f>IF($B943="","",IFERROR(INDEX('Brand Crosswalk'!$C$2:$C$200,MATCH($K943,'Brand Crosswalk'!$A$2:$A$200,0)),""))</f>
        <v>Samuel Adams</v>
      </c>
      <c r="R943" t="str">
        <f>IF($B943="","",IF(O943&lt;&gt;"",O943,IF(P943="Mapped",Q943,IF(P943="No Encompass Match","No Encompass Match",IFERROR(VLOOKUP(IF($K943="",$J943,$K943),'Brands (Enc)'!$C$2:$D$2699,2,FALSE),"Not Mapped")))))</f>
        <v>Samuel Adams</v>
      </c>
      <c r="S943" t="str">
        <f>IF($B943="","",IFERROR(VLOOKUP(VALUE($B943),'Customers Table (Enc)'!$A:$I,9,FALSE),"Not Found"))</f>
        <v>Morris</v>
      </c>
      <c r="T943" t="str">
        <f t="shared" si="56"/>
        <v>MORRIS 1</v>
      </c>
      <c r="U943" t="str">
        <f t="shared" si="57"/>
        <v>Samuel Adams|MORRIS 1</v>
      </c>
      <c r="V943" t="str">
        <f>IF($B943="","",IF(R943="No Encompass Match","THEM",IF(R943="Not Mapped","Unable to Determine",IF(T943="SALES","Unable to Determine",IFERROR(INDEX('Master - US vs THEM'!$F:$F,MATCH(U943,'Master - US vs THEM'!$G:$G,0)),"No Territory Data")))))</f>
        <v>US</v>
      </c>
      <c r="W943" t="str">
        <f t="shared" si="58"/>
        <v>OK</v>
      </c>
      <c r="X943" t="str">
        <f t="shared" si="59"/>
        <v>US</v>
      </c>
    </row>
    <row r="944" spans="1:24" x14ac:dyDescent="0.2">
      <c r="A944">
        <v>943</v>
      </c>
      <c r="B944" t="s">
        <v>1755</v>
      </c>
      <c r="C944" t="s">
        <v>1756</v>
      </c>
      <c r="D944" t="s">
        <v>67</v>
      </c>
      <c r="E944" t="s">
        <v>1757</v>
      </c>
      <c r="F944" t="s">
        <v>69</v>
      </c>
      <c r="G944" t="s">
        <v>1758</v>
      </c>
      <c r="H944" t="s">
        <v>8</v>
      </c>
      <c r="I944" t="s">
        <v>71</v>
      </c>
      <c r="J944" t="s">
        <v>235</v>
      </c>
      <c r="K944" t="s">
        <v>236</v>
      </c>
      <c r="L944" t="s">
        <v>141</v>
      </c>
      <c r="M944">
        <v>1</v>
      </c>
      <c r="N944" t="s">
        <v>875</v>
      </c>
      <c r="O944" t="str">
        <f>IF($B944="","",IFERROR(IF(ISNUMBER(MATCH($K944,'Brand Family Territory (Enc)'!$A$2:$A$296,0)),$K944,""),""))</f>
        <v/>
      </c>
      <c r="P944" t="str">
        <f>IF($B944="","",IFERROR(INDEX('Brand Crosswalk'!$F$2:$F$200,MATCH($K944,'Brand Crosswalk'!$A$2:$A$200,0)),"Not in Crosswalk"))</f>
        <v>Mapped</v>
      </c>
      <c r="Q944" t="str">
        <f>IF($B944="","",IFERROR(INDEX('Brand Crosswalk'!$C$2:$C$200,MATCH($K944,'Brand Crosswalk'!$A$2:$A$200,0)),""))</f>
        <v>Leinenkugel</v>
      </c>
      <c r="R944" t="str">
        <f>IF($B944="","",IF(O944&lt;&gt;"",O944,IF(P944="Mapped",Q944,IF(P944="No Encompass Match","No Encompass Match",IFERROR(VLOOKUP(IF($K944="",$J944,$K944),'Brands (Enc)'!$C$2:$D$2699,2,FALSE),"Not Mapped")))))</f>
        <v>Leinenkugel</v>
      </c>
      <c r="S944" t="str">
        <f>IF($B944="","",IFERROR(VLOOKUP(VALUE($B944),'Customers Table (Enc)'!$A:$I,9,FALSE),"Not Found"))</f>
        <v>Morris</v>
      </c>
      <c r="T944" t="str">
        <f t="shared" si="56"/>
        <v>MORRIS 1</v>
      </c>
      <c r="U944" t="str">
        <f t="shared" si="57"/>
        <v>Leinenkugel|MORRIS 1</v>
      </c>
      <c r="V944" t="str">
        <f>IF($B944="","",IF(R944="No Encompass Match","THEM",IF(R944="Not Mapped","Unable to Determine",IF(T944="SALES","Unable to Determine",IFERROR(INDEX('Master - US vs THEM'!$F:$F,MATCH(U944,'Master - US vs THEM'!$G:$G,0)),"No Territory Data")))))</f>
        <v>US</v>
      </c>
      <c r="W944" t="str">
        <f t="shared" si="58"/>
        <v>OK</v>
      </c>
      <c r="X944" t="str">
        <f t="shared" si="59"/>
        <v>US</v>
      </c>
    </row>
    <row r="945" spans="1:24" x14ac:dyDescent="0.2">
      <c r="A945">
        <v>944</v>
      </c>
      <c r="B945" t="s">
        <v>1755</v>
      </c>
      <c r="C945" t="s">
        <v>1756</v>
      </c>
      <c r="D945" t="s">
        <v>67</v>
      </c>
      <c r="E945" t="s">
        <v>1757</v>
      </c>
      <c r="F945" t="s">
        <v>69</v>
      </c>
      <c r="G945" t="s">
        <v>1758</v>
      </c>
      <c r="H945" t="s">
        <v>8</v>
      </c>
      <c r="I945" t="s">
        <v>71</v>
      </c>
      <c r="J945" t="s">
        <v>227</v>
      </c>
      <c r="K945" t="s">
        <v>209</v>
      </c>
      <c r="L945" t="s">
        <v>210</v>
      </c>
      <c r="M945">
        <v>1</v>
      </c>
      <c r="N945" t="s">
        <v>875</v>
      </c>
      <c r="O945" t="str">
        <f>IF($B945="","",IFERROR(IF(ISNUMBER(MATCH($K945,'Brand Family Territory (Enc)'!$A$2:$A$296,0)),$K945,""),""))</f>
        <v/>
      </c>
      <c r="P945" t="str">
        <f>IF($B945="","",IFERROR(INDEX('Brand Crosswalk'!$F$2:$F$200,MATCH($K945,'Brand Crosswalk'!$A$2:$A$200,0)),"Not in Crosswalk"))</f>
        <v>Mapped</v>
      </c>
      <c r="Q945" t="str">
        <f>IF($B945="","",IFERROR(INDEX('Brand Crosswalk'!$C$2:$C$200,MATCH($K945,'Brand Crosswalk'!$A$2:$A$200,0)),""))</f>
        <v>Cape May</v>
      </c>
      <c r="R945" t="str">
        <f>IF($B945="","",IF(O945&lt;&gt;"",O945,IF(P945="Mapped",Q945,IF(P945="No Encompass Match","No Encompass Match",IFERROR(VLOOKUP(IF($K945="",$J945,$K945),'Brands (Enc)'!$C$2:$D$2699,2,FALSE),"Not Mapped")))))</f>
        <v>Cape May</v>
      </c>
      <c r="S945" t="str">
        <f>IF($B945="","",IFERROR(VLOOKUP(VALUE($B945),'Customers Table (Enc)'!$A:$I,9,FALSE),"Not Found"))</f>
        <v>Morris</v>
      </c>
      <c r="T945" t="str">
        <f t="shared" si="56"/>
        <v>MORRIS 1</v>
      </c>
      <c r="U945" t="str">
        <f t="shared" si="57"/>
        <v>Cape May|MORRIS 1</v>
      </c>
      <c r="V945" t="str">
        <f>IF($B945="","",IF(R945="No Encompass Match","THEM",IF(R945="Not Mapped","Unable to Determine",IF(T945="SALES","Unable to Determine",IFERROR(INDEX('Master - US vs THEM'!$F:$F,MATCH(U945,'Master - US vs THEM'!$G:$G,0)),"No Territory Data")))))</f>
        <v>US</v>
      </c>
      <c r="W945" t="str">
        <f t="shared" si="58"/>
        <v>OK</v>
      </c>
      <c r="X945" t="str">
        <f t="shared" si="59"/>
        <v>US</v>
      </c>
    </row>
    <row r="946" spans="1:24" x14ac:dyDescent="0.2">
      <c r="A946">
        <v>945</v>
      </c>
      <c r="B946" t="s">
        <v>1751</v>
      </c>
      <c r="C946" t="s">
        <v>1752</v>
      </c>
      <c r="D946" t="s">
        <v>123</v>
      </c>
      <c r="E946" t="s">
        <v>1753</v>
      </c>
      <c r="F946" t="s">
        <v>374</v>
      </c>
      <c r="G946" t="s">
        <v>1754</v>
      </c>
      <c r="H946" t="s">
        <v>8</v>
      </c>
      <c r="I946" t="s">
        <v>319</v>
      </c>
      <c r="J946" t="s">
        <v>1434</v>
      </c>
      <c r="K946" t="s">
        <v>1276</v>
      </c>
      <c r="L946" t="s">
        <v>88</v>
      </c>
      <c r="M946">
        <v>1</v>
      </c>
      <c r="N946" t="s">
        <v>875</v>
      </c>
      <c r="O946" t="str">
        <f>IF($B946="","",IFERROR(IF(ISNUMBER(MATCH($K946,'Brand Family Territory (Enc)'!$A$2:$A$296,0)),$K946,""),""))</f>
        <v/>
      </c>
      <c r="P946" t="str">
        <f>IF($B946="","",IFERROR(INDEX('Brand Crosswalk'!$F$2:$F$200,MATCH($K946,'Brand Crosswalk'!$A$2:$A$200,0)),"Not in Crosswalk"))</f>
        <v>Mapped</v>
      </c>
      <c r="Q946" t="str">
        <f>IF($B946="","",IFERROR(INDEX('Brand Crosswalk'!$C$2:$C$200,MATCH($K946,'Brand Crosswalk'!$A$2:$A$200,0)),""))</f>
        <v>Victory</v>
      </c>
      <c r="R946" t="str">
        <f>IF($B946="","",IF(O946&lt;&gt;"",O946,IF(P946="Mapped",Q946,IF(P946="No Encompass Match","No Encompass Match",IFERROR(VLOOKUP(IF($K946="",$J946,$K946),'Brands (Enc)'!$C$2:$D$2699,2,FALSE),"Not Mapped")))))</f>
        <v>Victory</v>
      </c>
      <c r="S946" t="str">
        <f>IF($B946="","",IFERROR(VLOOKUP(VALUE($B946),'Customers Table (Enc)'!$A:$I,9,FALSE),"Not Found"))</f>
        <v>Passaic</v>
      </c>
      <c r="T946" t="str">
        <f t="shared" si="56"/>
        <v>PASSAIC</v>
      </c>
      <c r="U946" t="str">
        <f t="shared" si="57"/>
        <v>Victory|PASSAIC</v>
      </c>
      <c r="V946" t="str">
        <f>IF($B946="","",IF(R946="No Encompass Match","THEM",IF(R946="Not Mapped","Unable to Determine",IF(T946="SALES","Unable to Determine",IFERROR(INDEX('Master - US vs THEM'!$F:$F,MATCH(U946,'Master - US vs THEM'!$G:$G,0)),"No Territory Data")))))</f>
        <v>US</v>
      </c>
      <c r="W946" t="str">
        <f t="shared" si="58"/>
        <v>OK</v>
      </c>
      <c r="X946" t="str">
        <f t="shared" si="59"/>
        <v>US</v>
      </c>
    </row>
    <row r="947" spans="1:24" x14ac:dyDescent="0.2">
      <c r="A947">
        <v>946</v>
      </c>
      <c r="B947" t="s">
        <v>1751</v>
      </c>
      <c r="C947" t="s">
        <v>1752</v>
      </c>
      <c r="D947" t="s">
        <v>123</v>
      </c>
      <c r="E947" t="s">
        <v>1753</v>
      </c>
      <c r="F947" t="s">
        <v>374</v>
      </c>
      <c r="G947" t="s">
        <v>1754</v>
      </c>
      <c r="H947" t="s">
        <v>8</v>
      </c>
      <c r="I947" t="s">
        <v>319</v>
      </c>
      <c r="J947" t="s">
        <v>342</v>
      </c>
      <c r="K947" t="s">
        <v>343</v>
      </c>
      <c r="L947" t="s">
        <v>155</v>
      </c>
      <c r="M947">
        <v>1</v>
      </c>
      <c r="N947" t="s">
        <v>875</v>
      </c>
      <c r="O947" t="str">
        <f>IF($B947="","",IFERROR(IF(ISNUMBER(MATCH($K947,'Brand Family Territory (Enc)'!$A$2:$A$296,0)),$K947,""),""))</f>
        <v>ANGRY ORCHARD</v>
      </c>
      <c r="P947" t="str">
        <f>IF($B947="","",IFERROR(INDEX('Brand Crosswalk'!$F$2:$F$200,MATCH($K947,'Brand Crosswalk'!$A$2:$A$200,0)),"Not in Crosswalk"))</f>
        <v>Not in Crosswalk</v>
      </c>
      <c r="Q947" t="str">
        <f>IF($B947="","",IFERROR(INDEX('Brand Crosswalk'!$C$2:$C$200,MATCH($K947,'Brand Crosswalk'!$A$2:$A$200,0)),""))</f>
        <v/>
      </c>
      <c r="R947" t="str">
        <f>IF($B947="","",IF(O947&lt;&gt;"",O947,IF(P947="Mapped",Q947,IF(P947="No Encompass Match","No Encompass Match",IFERROR(VLOOKUP(IF($K947="",$J947,$K947),'Brands (Enc)'!$C$2:$D$2699,2,FALSE),"Not Mapped")))))</f>
        <v>ANGRY ORCHARD</v>
      </c>
      <c r="S947" t="str">
        <f>IF($B947="","",IFERROR(VLOOKUP(VALUE($B947),'Customers Table (Enc)'!$A:$I,9,FALSE),"Not Found"))</f>
        <v>Passaic</v>
      </c>
      <c r="T947" t="str">
        <f t="shared" si="56"/>
        <v>PASSAIC</v>
      </c>
      <c r="U947" t="str">
        <f t="shared" si="57"/>
        <v>ANGRY ORCHARD|PASSAIC</v>
      </c>
      <c r="V947" t="str">
        <f>IF($B947="","",IF(R947="No Encompass Match","THEM",IF(R947="Not Mapped","Unable to Determine",IF(T947="SALES","Unable to Determine",IFERROR(INDEX('Master - US vs THEM'!$F:$F,MATCH(U947,'Master - US vs THEM'!$G:$G,0)),"No Territory Data")))))</f>
        <v>US</v>
      </c>
      <c r="W947" t="str">
        <f t="shared" si="58"/>
        <v>OK</v>
      </c>
      <c r="X947" t="str">
        <f t="shared" si="59"/>
        <v>US</v>
      </c>
    </row>
    <row r="948" spans="1:24" x14ac:dyDescent="0.2">
      <c r="A948">
        <v>947</v>
      </c>
      <c r="B948" t="s">
        <v>1751</v>
      </c>
      <c r="C948" t="s">
        <v>1752</v>
      </c>
      <c r="D948" t="s">
        <v>123</v>
      </c>
      <c r="E948" t="s">
        <v>1753</v>
      </c>
      <c r="F948" t="s">
        <v>374</v>
      </c>
      <c r="G948" t="s">
        <v>1754</v>
      </c>
      <c r="H948" t="s">
        <v>8</v>
      </c>
      <c r="I948" t="s">
        <v>319</v>
      </c>
      <c r="J948" t="s">
        <v>395</v>
      </c>
      <c r="K948" t="s">
        <v>396</v>
      </c>
      <c r="L948" t="s">
        <v>155</v>
      </c>
      <c r="M948">
        <v>1</v>
      </c>
      <c r="N948" t="s">
        <v>875</v>
      </c>
      <c r="O948" t="str">
        <f>IF($B948="","",IFERROR(IF(ISNUMBER(MATCH($K948,'Brand Family Territory (Enc)'!$A$2:$A$296,0)),$K948,""),""))</f>
        <v/>
      </c>
      <c r="P948" t="str">
        <f>IF($B948="","",IFERROR(INDEX('Brand Crosswalk'!$F$2:$F$200,MATCH($K948,'Brand Crosswalk'!$A$2:$A$200,0)),"Not in Crosswalk"))</f>
        <v>Mapped</v>
      </c>
      <c r="Q948" t="str">
        <f>IF($B948="","",IFERROR(INDEX('Brand Crosswalk'!$C$2:$C$200,MATCH($K948,'Brand Crosswalk'!$A$2:$A$200,0)),""))</f>
        <v>Dogfish Head Beer</v>
      </c>
      <c r="R948" t="str">
        <f>IF($B948="","",IF(O948&lt;&gt;"",O948,IF(P948="Mapped",Q948,IF(P948="No Encompass Match","No Encompass Match",IFERROR(VLOOKUP(IF($K948="",$J948,$K948),'Brands (Enc)'!$C$2:$D$2699,2,FALSE),"Not Mapped")))))</f>
        <v>Dogfish Head Beer</v>
      </c>
      <c r="S948" t="str">
        <f>IF($B948="","",IFERROR(VLOOKUP(VALUE($B948),'Customers Table (Enc)'!$A:$I,9,FALSE),"Not Found"))</f>
        <v>Passaic</v>
      </c>
      <c r="T948" t="str">
        <f t="shared" si="56"/>
        <v>PASSAIC</v>
      </c>
      <c r="U948" t="str">
        <f t="shared" si="57"/>
        <v>Dogfish Head Beer|PASSAIC</v>
      </c>
      <c r="V948" t="str">
        <f>IF($B948="","",IF(R948="No Encompass Match","THEM",IF(R948="Not Mapped","Unable to Determine",IF(T948="SALES","Unable to Determine",IFERROR(INDEX('Master - US vs THEM'!$F:$F,MATCH(U948,'Master - US vs THEM'!$G:$G,0)),"No Territory Data")))))</f>
        <v>US</v>
      </c>
      <c r="W948" t="str">
        <f t="shared" si="58"/>
        <v>OK</v>
      </c>
      <c r="X948" t="str">
        <f t="shared" si="59"/>
        <v>US</v>
      </c>
    </row>
    <row r="949" spans="1:24" x14ac:dyDescent="0.2">
      <c r="A949">
        <v>948</v>
      </c>
      <c r="B949" t="s">
        <v>1751</v>
      </c>
      <c r="C949" t="s">
        <v>1752</v>
      </c>
      <c r="D949" t="s">
        <v>123</v>
      </c>
      <c r="E949" t="s">
        <v>1753</v>
      </c>
      <c r="F949" t="s">
        <v>374</v>
      </c>
      <c r="G949" t="s">
        <v>1754</v>
      </c>
      <c r="H949" t="s">
        <v>8</v>
      </c>
      <c r="I949" t="s">
        <v>319</v>
      </c>
      <c r="J949" t="s">
        <v>181</v>
      </c>
      <c r="K949" t="s">
        <v>182</v>
      </c>
      <c r="L949" t="s">
        <v>24</v>
      </c>
      <c r="M949">
        <v>1</v>
      </c>
      <c r="N949" t="s">
        <v>875</v>
      </c>
      <c r="O949" t="str">
        <f>IF($B949="","",IFERROR(IF(ISNUMBER(MATCH($K949,'Brand Family Territory (Enc)'!$A$2:$A$296,0)),$K949,""),""))</f>
        <v/>
      </c>
      <c r="P949" t="str">
        <f>IF($B949="","",IFERROR(INDEX('Brand Crosswalk'!$F$2:$F$200,MATCH($K949,'Brand Crosswalk'!$A$2:$A$200,0)),"Not in Crosswalk"))</f>
        <v>Mapped</v>
      </c>
      <c r="Q949" t="str">
        <f>IF($B949="","",IFERROR(INDEX('Brand Crosswalk'!$C$2:$C$200,MATCH($K949,'Brand Crosswalk'!$A$2:$A$200,0)),""))</f>
        <v>Modelo Especial</v>
      </c>
      <c r="R949" t="str">
        <f>IF($B949="","",IF(O949&lt;&gt;"",O949,IF(P949="Mapped",Q949,IF(P949="No Encompass Match","No Encompass Match",IFERROR(VLOOKUP(IF($K949="",$J949,$K949),'Brands (Enc)'!$C$2:$D$2699,2,FALSE),"Not Mapped")))))</f>
        <v>Modelo Especial</v>
      </c>
      <c r="S949" t="str">
        <f>IF($B949="","",IFERROR(VLOOKUP(VALUE($B949),'Customers Table (Enc)'!$A:$I,9,FALSE),"Not Found"))</f>
        <v>Passaic</v>
      </c>
      <c r="T949" t="str">
        <f t="shared" si="56"/>
        <v>PASSAIC</v>
      </c>
      <c r="U949" t="str">
        <f t="shared" si="57"/>
        <v>Modelo Especial|PASSAIC</v>
      </c>
      <c r="V949" t="str">
        <f>IF($B949="","",IF(R949="No Encompass Match","THEM",IF(R949="Not Mapped","Unable to Determine",IF(T949="SALES","Unable to Determine",IFERROR(INDEX('Master - US vs THEM'!$F:$F,MATCH(U949,'Master - US vs THEM'!$G:$G,0)),"No Territory Data")))))</f>
        <v>US</v>
      </c>
      <c r="W949" t="str">
        <f t="shared" si="58"/>
        <v>OK</v>
      </c>
      <c r="X949" t="str">
        <f t="shared" si="59"/>
        <v>US</v>
      </c>
    </row>
    <row r="950" spans="1:24" x14ac:dyDescent="0.2">
      <c r="A950">
        <v>949</v>
      </c>
      <c r="B950" t="s">
        <v>1751</v>
      </c>
      <c r="C950" t="s">
        <v>1752</v>
      </c>
      <c r="D950" t="s">
        <v>123</v>
      </c>
      <c r="E950" t="s">
        <v>1753</v>
      </c>
      <c r="F950" t="s">
        <v>374</v>
      </c>
      <c r="G950" t="s">
        <v>1754</v>
      </c>
      <c r="H950" t="s">
        <v>8</v>
      </c>
      <c r="I950" t="s">
        <v>319</v>
      </c>
      <c r="J950" t="s">
        <v>44</v>
      </c>
      <c r="K950" t="s">
        <v>44</v>
      </c>
      <c r="L950" t="s">
        <v>45</v>
      </c>
      <c r="M950">
        <v>1</v>
      </c>
      <c r="N950" t="s">
        <v>875</v>
      </c>
      <c r="O950" t="str">
        <f>IF($B950="","",IFERROR(IF(ISNUMBER(MATCH($K950,'Brand Family Territory (Enc)'!$A$2:$A$296,0)),$K950,""),""))</f>
        <v/>
      </c>
      <c r="P950" t="str">
        <f>IF($B950="","",IFERROR(INDEX('Brand Crosswalk'!$F$2:$F$200,MATCH($K950,'Brand Crosswalk'!$A$2:$A$200,0)),"Not in Crosswalk"))</f>
        <v>Mapped</v>
      </c>
      <c r="Q950" t="str">
        <f>IF($B950="","",IFERROR(INDEX('Brand Crosswalk'!$C$2:$C$200,MATCH($K950,'Brand Crosswalk'!$A$2:$A$200,0)),""))</f>
        <v>Dg Yuengling Inc</v>
      </c>
      <c r="R950" t="str">
        <f>IF($B950="","",IF(O950&lt;&gt;"",O950,IF(P950="Mapped",Q950,IF(P950="No Encompass Match","No Encompass Match",IFERROR(VLOOKUP(IF($K950="",$J950,$K950),'Brands (Enc)'!$C$2:$D$2699,2,FALSE),"Not Mapped")))))</f>
        <v>Dg Yuengling Inc</v>
      </c>
      <c r="S950" t="str">
        <f>IF($B950="","",IFERROR(VLOOKUP(VALUE($B950),'Customers Table (Enc)'!$A:$I,9,FALSE),"Not Found"))</f>
        <v>Passaic</v>
      </c>
      <c r="T950" t="str">
        <f t="shared" si="56"/>
        <v>PASSAIC</v>
      </c>
      <c r="U950" t="str">
        <f t="shared" si="57"/>
        <v>Dg Yuengling Inc|PASSAIC</v>
      </c>
      <c r="V950" t="str">
        <f>IF($B950="","",IF(R950="No Encompass Match","THEM",IF(R950="Not Mapped","Unable to Determine",IF(T950="SALES","Unable to Determine",IFERROR(INDEX('Master - US vs THEM'!$F:$F,MATCH(U950,'Master - US vs THEM'!$G:$G,0)),"No Territory Data")))))</f>
        <v>US</v>
      </c>
      <c r="W950" t="str">
        <f t="shared" si="58"/>
        <v>OK</v>
      </c>
      <c r="X950" t="str">
        <f t="shared" si="59"/>
        <v>US</v>
      </c>
    </row>
    <row r="951" spans="1:24" x14ac:dyDescent="0.2">
      <c r="A951">
        <v>950</v>
      </c>
      <c r="B951" t="s">
        <v>1751</v>
      </c>
      <c r="C951" t="s">
        <v>1752</v>
      </c>
      <c r="D951" t="s">
        <v>123</v>
      </c>
      <c r="E951" t="s">
        <v>1753</v>
      </c>
      <c r="F951" t="s">
        <v>374</v>
      </c>
      <c r="G951" t="s">
        <v>1754</v>
      </c>
      <c r="H951" t="s">
        <v>8</v>
      </c>
      <c r="I951" t="s">
        <v>319</v>
      </c>
      <c r="J951" t="s">
        <v>341</v>
      </c>
      <c r="K951" t="s">
        <v>295</v>
      </c>
      <c r="L951" t="s">
        <v>215</v>
      </c>
      <c r="M951">
        <v>1</v>
      </c>
      <c r="N951" t="s">
        <v>875</v>
      </c>
      <c r="O951" t="str">
        <f>IF($B951="","",IFERROR(IF(ISNUMBER(MATCH($K951,'Brand Family Territory (Enc)'!$A$2:$A$296,0)),$K951,""),""))</f>
        <v/>
      </c>
      <c r="P951" t="str">
        <f>IF($B951="","",IFERROR(INDEX('Brand Crosswalk'!$F$2:$F$200,MATCH($K951,'Brand Crosswalk'!$A$2:$A$200,0)),"Not in Crosswalk"))</f>
        <v>Mapped</v>
      </c>
      <c r="Q951" t="str">
        <f>IF($B951="","",IFERROR(INDEX('Brand Crosswalk'!$C$2:$C$200,MATCH($K951,'Brand Crosswalk'!$A$2:$A$200,0)),""))</f>
        <v>New Belgium Brewing Company</v>
      </c>
      <c r="R951" t="str">
        <f>IF($B951="","",IF(O951&lt;&gt;"",O951,IF(P951="Mapped",Q951,IF(P951="No Encompass Match","No Encompass Match",IFERROR(VLOOKUP(IF($K951="",$J951,$K951),'Brands (Enc)'!$C$2:$D$2699,2,FALSE),"Not Mapped")))))</f>
        <v>New Belgium Brewing Company</v>
      </c>
      <c r="S951" t="str">
        <f>IF($B951="","",IFERROR(VLOOKUP(VALUE($B951),'Customers Table (Enc)'!$A:$I,9,FALSE),"Not Found"))</f>
        <v>Passaic</v>
      </c>
      <c r="T951" t="str">
        <f t="shared" si="56"/>
        <v>PASSAIC</v>
      </c>
      <c r="U951" t="str">
        <f t="shared" si="57"/>
        <v>New Belgium Brewing Company|PASSAIC</v>
      </c>
      <c r="V951" t="str">
        <f>IF($B951="","",IF(R951="No Encompass Match","THEM",IF(R951="Not Mapped","Unable to Determine",IF(T951="SALES","Unable to Determine",IFERROR(INDEX('Master - US vs THEM'!$F:$F,MATCH(U951,'Master - US vs THEM'!$G:$G,0)),"No Territory Data")))))</f>
        <v>US</v>
      </c>
      <c r="W951" t="str">
        <f t="shared" si="58"/>
        <v>OK</v>
      </c>
      <c r="X951" t="str">
        <f t="shared" si="59"/>
        <v>US</v>
      </c>
    </row>
    <row r="952" spans="1:24" x14ac:dyDescent="0.2">
      <c r="A952">
        <v>951</v>
      </c>
      <c r="B952" t="s">
        <v>604</v>
      </c>
      <c r="C952" t="s">
        <v>605</v>
      </c>
      <c r="D952" t="s">
        <v>81</v>
      </c>
      <c r="E952" t="s">
        <v>606</v>
      </c>
      <c r="F952" t="s">
        <v>607</v>
      </c>
      <c r="G952" t="s">
        <v>608</v>
      </c>
      <c r="H952" t="s">
        <v>8</v>
      </c>
      <c r="I952" t="s">
        <v>319</v>
      </c>
      <c r="J952" t="s">
        <v>44</v>
      </c>
      <c r="K952" t="s">
        <v>44</v>
      </c>
      <c r="L952" t="s">
        <v>45</v>
      </c>
      <c r="M952">
        <v>2</v>
      </c>
      <c r="N952" t="s">
        <v>21</v>
      </c>
      <c r="O952" t="str">
        <f>IF($B952="","",IFERROR(IF(ISNUMBER(MATCH($K952,'Brand Family Territory (Enc)'!$A$2:$A$296,0)),$K952,""),""))</f>
        <v/>
      </c>
      <c r="P952" t="str">
        <f>IF($B952="","",IFERROR(INDEX('Brand Crosswalk'!$F$2:$F$200,MATCH($K952,'Brand Crosswalk'!$A$2:$A$200,0)),"Not in Crosswalk"))</f>
        <v>Mapped</v>
      </c>
      <c r="Q952" t="str">
        <f>IF($B952="","",IFERROR(INDEX('Brand Crosswalk'!$C$2:$C$200,MATCH($K952,'Brand Crosswalk'!$A$2:$A$200,0)),""))</f>
        <v>Dg Yuengling Inc</v>
      </c>
      <c r="R952" t="str">
        <f>IF($B952="","",IF(O952&lt;&gt;"",O952,IF(P952="Mapped",Q952,IF(P952="No Encompass Match","No Encompass Match",IFERROR(VLOOKUP(IF($K952="",$J952,$K952),'Brands (Enc)'!$C$2:$D$2699,2,FALSE),"Not Mapped")))))</f>
        <v>Dg Yuengling Inc</v>
      </c>
      <c r="S952" t="str">
        <f>IF($B952="","",IFERROR(VLOOKUP(VALUE($B952),'Customers Table (Enc)'!$A:$I,9,FALSE),"Not Found"))</f>
        <v>Passaic</v>
      </c>
      <c r="T952" t="str">
        <f t="shared" si="56"/>
        <v>PASSAIC</v>
      </c>
      <c r="U952" t="str">
        <f t="shared" si="57"/>
        <v>Dg Yuengling Inc|PASSAIC</v>
      </c>
      <c r="V952" t="str">
        <f>IF($B952="","",IF(R952="No Encompass Match","THEM",IF(R952="Not Mapped","Unable to Determine",IF(T952="SALES","Unable to Determine",IFERROR(INDEX('Master - US vs THEM'!$F:$F,MATCH(U952,'Master - US vs THEM'!$G:$G,0)),"No Territory Data")))))</f>
        <v>US</v>
      </c>
      <c r="W952" t="str">
        <f t="shared" si="58"/>
        <v>MISMATCH</v>
      </c>
      <c r="X952" t="str">
        <f t="shared" si="59"/>
        <v>US</v>
      </c>
    </row>
    <row r="953" spans="1:24" x14ac:dyDescent="0.2">
      <c r="A953">
        <v>952</v>
      </c>
      <c r="B953" t="s">
        <v>604</v>
      </c>
      <c r="C953" t="s">
        <v>605</v>
      </c>
      <c r="D953" t="s">
        <v>81</v>
      </c>
      <c r="E953" t="s">
        <v>606</v>
      </c>
      <c r="F953" t="s">
        <v>607</v>
      </c>
      <c r="G953" t="s">
        <v>608</v>
      </c>
      <c r="H953" t="s">
        <v>8</v>
      </c>
      <c r="I953" t="s">
        <v>319</v>
      </c>
      <c r="J953" t="s">
        <v>609</v>
      </c>
      <c r="K953" t="s">
        <v>610</v>
      </c>
      <c r="L953" t="s">
        <v>468</v>
      </c>
      <c r="M953">
        <v>2</v>
      </c>
      <c r="N953" t="s">
        <v>21</v>
      </c>
      <c r="O953" t="str">
        <f>IF($B953="","",IFERROR(IF(ISNUMBER(MATCH($K953,'Brand Family Territory (Enc)'!$A$2:$A$296,0)),$K953,""),""))</f>
        <v/>
      </c>
      <c r="P953" t="str">
        <f>IF($B953="","",IFERROR(INDEX('Brand Crosswalk'!$F$2:$F$200,MATCH($K953,'Brand Crosswalk'!$A$2:$A$200,0)),"Not in Crosswalk"))</f>
        <v>Mapped</v>
      </c>
      <c r="Q953" t="str">
        <f>IF($B953="","",IFERROR(INDEX('Brand Crosswalk'!$C$2:$C$200,MATCH($K953,'Brand Crosswalk'!$A$2:$A$200,0)),""))</f>
        <v>Pabst Blue Ribbon</v>
      </c>
      <c r="R953" t="str">
        <f>IF($B953="","",IF(O953&lt;&gt;"",O953,IF(P953="Mapped",Q953,IF(P953="No Encompass Match","No Encompass Match",IFERROR(VLOOKUP(IF($K953="",$J953,$K953),'Brands (Enc)'!$C$2:$D$2699,2,FALSE),"Not Mapped")))))</f>
        <v>Pabst Blue Ribbon</v>
      </c>
      <c r="S953" t="str">
        <f>IF($B953="","",IFERROR(VLOOKUP(VALUE($B953),'Customers Table (Enc)'!$A:$I,9,FALSE),"Not Found"))</f>
        <v>Passaic</v>
      </c>
      <c r="T953" t="str">
        <f t="shared" si="56"/>
        <v>PASSAIC</v>
      </c>
      <c r="U953" t="str">
        <f t="shared" si="57"/>
        <v>Pabst Blue Ribbon|PASSAIC</v>
      </c>
      <c r="V953" t="str">
        <f>IF($B953="","",IF(R953="No Encompass Match","THEM",IF(R953="Not Mapped","Unable to Determine",IF(T953="SALES","Unable to Determine",IFERROR(INDEX('Master - US vs THEM'!$F:$F,MATCH(U953,'Master - US vs THEM'!$G:$G,0)),"No Territory Data")))))</f>
        <v>US</v>
      </c>
      <c r="W953" t="str">
        <f t="shared" si="58"/>
        <v>MISMATCH</v>
      </c>
      <c r="X953" t="str">
        <f t="shared" si="59"/>
        <v>US</v>
      </c>
    </row>
    <row r="954" spans="1:24" x14ac:dyDescent="0.2">
      <c r="A954">
        <v>953</v>
      </c>
      <c r="B954" t="s">
        <v>604</v>
      </c>
      <c r="C954" t="s">
        <v>605</v>
      </c>
      <c r="D954" t="s">
        <v>81</v>
      </c>
      <c r="E954" t="s">
        <v>606</v>
      </c>
      <c r="F954" t="s">
        <v>607</v>
      </c>
      <c r="G954" t="s">
        <v>608</v>
      </c>
      <c r="H954" t="s">
        <v>8</v>
      </c>
      <c r="I954" t="s">
        <v>319</v>
      </c>
      <c r="J954" t="s">
        <v>181</v>
      </c>
      <c r="K954" t="s">
        <v>182</v>
      </c>
      <c r="L954" t="s">
        <v>24</v>
      </c>
      <c r="M954">
        <v>2</v>
      </c>
      <c r="N954" t="s">
        <v>875</v>
      </c>
      <c r="O954" t="str">
        <f>IF($B954="","",IFERROR(IF(ISNUMBER(MATCH($K954,'Brand Family Territory (Enc)'!$A$2:$A$296,0)),$K954,""),""))</f>
        <v/>
      </c>
      <c r="P954" t="str">
        <f>IF($B954="","",IFERROR(INDEX('Brand Crosswalk'!$F$2:$F$200,MATCH($K954,'Brand Crosswalk'!$A$2:$A$200,0)),"Not in Crosswalk"))</f>
        <v>Mapped</v>
      </c>
      <c r="Q954" t="str">
        <f>IF($B954="","",IFERROR(INDEX('Brand Crosswalk'!$C$2:$C$200,MATCH($K954,'Brand Crosswalk'!$A$2:$A$200,0)),""))</f>
        <v>Modelo Especial</v>
      </c>
      <c r="R954" t="str">
        <f>IF($B954="","",IF(O954&lt;&gt;"",O954,IF(P954="Mapped",Q954,IF(P954="No Encompass Match","No Encompass Match",IFERROR(VLOOKUP(IF($K954="",$J954,$K954),'Brands (Enc)'!$C$2:$D$2699,2,FALSE),"Not Mapped")))))</f>
        <v>Modelo Especial</v>
      </c>
      <c r="S954" t="str">
        <f>IF($B954="","",IFERROR(VLOOKUP(VALUE($B954),'Customers Table (Enc)'!$A:$I,9,FALSE),"Not Found"))</f>
        <v>Passaic</v>
      </c>
      <c r="T954" t="str">
        <f t="shared" si="56"/>
        <v>PASSAIC</v>
      </c>
      <c r="U954" t="str">
        <f t="shared" si="57"/>
        <v>Modelo Especial|PASSAIC</v>
      </c>
      <c r="V954" t="str">
        <f>IF($B954="","",IF(R954="No Encompass Match","THEM",IF(R954="Not Mapped","Unable to Determine",IF(T954="SALES","Unable to Determine",IFERROR(INDEX('Master - US vs THEM'!$F:$F,MATCH(U954,'Master - US vs THEM'!$G:$G,0)),"No Territory Data")))))</f>
        <v>US</v>
      </c>
      <c r="W954" t="str">
        <f t="shared" si="58"/>
        <v>OK</v>
      </c>
      <c r="X954" t="str">
        <f t="shared" si="59"/>
        <v>US</v>
      </c>
    </row>
    <row r="955" spans="1:24" x14ac:dyDescent="0.2">
      <c r="A955">
        <v>954</v>
      </c>
      <c r="B955" t="s">
        <v>604</v>
      </c>
      <c r="C955" t="s">
        <v>605</v>
      </c>
      <c r="D955" t="s">
        <v>81</v>
      </c>
      <c r="E955" t="s">
        <v>606</v>
      </c>
      <c r="F955" t="s">
        <v>607</v>
      </c>
      <c r="G955" t="s">
        <v>608</v>
      </c>
      <c r="H955" t="s">
        <v>8</v>
      </c>
      <c r="I955" t="s">
        <v>319</v>
      </c>
      <c r="J955" t="s">
        <v>535</v>
      </c>
      <c r="K955" t="s">
        <v>358</v>
      </c>
      <c r="L955" t="s">
        <v>155</v>
      </c>
      <c r="M955">
        <v>1</v>
      </c>
      <c r="N955" t="s">
        <v>875</v>
      </c>
      <c r="O955" t="str">
        <f>IF($B955="","",IFERROR(IF(ISNUMBER(MATCH($K955,'Brand Family Territory (Enc)'!$A$2:$A$296,0)),$K955,""),""))</f>
        <v/>
      </c>
      <c r="P955" t="str">
        <f>IF($B955="","",IFERROR(INDEX('Brand Crosswalk'!$F$2:$F$200,MATCH($K955,'Brand Crosswalk'!$A$2:$A$200,0)),"Not in Crosswalk"))</f>
        <v>Mapped</v>
      </c>
      <c r="Q955" t="str">
        <f>IF($B955="","",IFERROR(INDEX('Brand Crosswalk'!$C$2:$C$200,MATCH($K955,'Brand Crosswalk'!$A$2:$A$200,0)),""))</f>
        <v>Samuel Adams</v>
      </c>
      <c r="R955" t="str">
        <f>IF($B955="","",IF(O955&lt;&gt;"",O955,IF(P955="Mapped",Q955,IF(P955="No Encompass Match","No Encompass Match",IFERROR(VLOOKUP(IF($K955="",$J955,$K955),'Brands (Enc)'!$C$2:$D$2699,2,FALSE),"Not Mapped")))))</f>
        <v>Samuel Adams</v>
      </c>
      <c r="S955" t="str">
        <f>IF($B955="","",IFERROR(VLOOKUP(VALUE($B955),'Customers Table (Enc)'!$A:$I,9,FALSE),"Not Found"))</f>
        <v>Passaic</v>
      </c>
      <c r="T955" t="str">
        <f t="shared" si="56"/>
        <v>PASSAIC</v>
      </c>
      <c r="U955" t="str">
        <f t="shared" si="57"/>
        <v>Samuel Adams|PASSAIC</v>
      </c>
      <c r="V955" t="str">
        <f>IF($B955="","",IF(R955="No Encompass Match","THEM",IF(R955="Not Mapped","Unable to Determine",IF(T955="SALES","Unable to Determine",IFERROR(INDEX('Master - US vs THEM'!$F:$F,MATCH(U955,'Master - US vs THEM'!$G:$G,0)),"No Territory Data")))))</f>
        <v>US</v>
      </c>
      <c r="W955" t="str">
        <f t="shared" si="58"/>
        <v>OK</v>
      </c>
      <c r="X955" t="str">
        <f t="shared" si="59"/>
        <v>US</v>
      </c>
    </row>
    <row r="956" spans="1:24" x14ac:dyDescent="0.2">
      <c r="A956">
        <v>955</v>
      </c>
      <c r="B956" t="s">
        <v>604</v>
      </c>
      <c r="C956" t="s">
        <v>605</v>
      </c>
      <c r="D956" t="s">
        <v>81</v>
      </c>
      <c r="E956" t="s">
        <v>606</v>
      </c>
      <c r="F956" t="s">
        <v>607</v>
      </c>
      <c r="G956" t="s">
        <v>608</v>
      </c>
      <c r="H956" t="s">
        <v>8</v>
      </c>
      <c r="I956" t="s">
        <v>319</v>
      </c>
      <c r="J956" t="s">
        <v>144</v>
      </c>
      <c r="K956" t="s">
        <v>145</v>
      </c>
      <c r="L956" t="s">
        <v>141</v>
      </c>
      <c r="M956">
        <v>1</v>
      </c>
      <c r="N956" t="s">
        <v>875</v>
      </c>
      <c r="O956" t="str">
        <f>IF($B956="","",IFERROR(IF(ISNUMBER(MATCH($K956,'Brand Family Territory (Enc)'!$A$2:$A$296,0)),$K956,""),""))</f>
        <v>COORS LIGHT</v>
      </c>
      <c r="P956" t="str">
        <f>IF($B956="","",IFERROR(INDEX('Brand Crosswalk'!$F$2:$F$200,MATCH($K956,'Brand Crosswalk'!$A$2:$A$200,0)),"Not in Crosswalk"))</f>
        <v>Not in Crosswalk</v>
      </c>
      <c r="Q956" t="str">
        <f>IF($B956="","",IFERROR(INDEX('Brand Crosswalk'!$C$2:$C$200,MATCH($K956,'Brand Crosswalk'!$A$2:$A$200,0)),""))</f>
        <v/>
      </c>
      <c r="R956" t="str">
        <f>IF($B956="","",IF(O956&lt;&gt;"",O956,IF(P956="Mapped",Q956,IF(P956="No Encompass Match","No Encompass Match",IFERROR(VLOOKUP(IF($K956="",$J956,$K956),'Brands (Enc)'!$C$2:$D$2699,2,FALSE),"Not Mapped")))))</f>
        <v>COORS LIGHT</v>
      </c>
      <c r="S956" t="str">
        <f>IF($B956="","",IFERROR(VLOOKUP(VALUE($B956),'Customers Table (Enc)'!$A:$I,9,FALSE),"Not Found"))</f>
        <v>Passaic</v>
      </c>
      <c r="T956" t="str">
        <f t="shared" si="56"/>
        <v>PASSAIC</v>
      </c>
      <c r="U956" t="str">
        <f t="shared" si="57"/>
        <v>COORS LIGHT|PASSAIC</v>
      </c>
      <c r="V956" t="str">
        <f>IF($B956="","",IF(R956="No Encompass Match","THEM",IF(R956="Not Mapped","Unable to Determine",IF(T956="SALES","Unable to Determine",IFERROR(INDEX('Master - US vs THEM'!$F:$F,MATCH(U956,'Master - US vs THEM'!$G:$G,0)),"No Territory Data")))))</f>
        <v>US</v>
      </c>
      <c r="W956" t="str">
        <f t="shared" si="58"/>
        <v>OK</v>
      </c>
      <c r="X956" t="str">
        <f t="shared" si="59"/>
        <v>US</v>
      </c>
    </row>
    <row r="957" spans="1:24" x14ac:dyDescent="0.2">
      <c r="A957">
        <v>956</v>
      </c>
      <c r="B957" t="s">
        <v>604</v>
      </c>
      <c r="C957" t="s">
        <v>605</v>
      </c>
      <c r="D957" t="s">
        <v>81</v>
      </c>
      <c r="E957" t="s">
        <v>606</v>
      </c>
      <c r="F957" t="s">
        <v>607</v>
      </c>
      <c r="G957" t="s">
        <v>608</v>
      </c>
      <c r="H957" t="s">
        <v>8</v>
      </c>
      <c r="I957" t="s">
        <v>319</v>
      </c>
      <c r="J957" t="s">
        <v>142</v>
      </c>
      <c r="K957" t="s">
        <v>143</v>
      </c>
      <c r="L957" t="s">
        <v>141</v>
      </c>
      <c r="M957">
        <v>1</v>
      </c>
      <c r="N957" t="s">
        <v>875</v>
      </c>
      <c r="O957" t="str">
        <f>IF($B957="","",IFERROR(IF(ISNUMBER(MATCH($K957,'Brand Family Territory (Enc)'!$A$2:$A$296,0)),$K957,""),""))</f>
        <v/>
      </c>
      <c r="P957" t="str">
        <f>IF($B957="","",IFERROR(INDEX('Brand Crosswalk'!$F$2:$F$200,MATCH($K957,'Brand Crosswalk'!$A$2:$A$200,0)),"Not in Crosswalk"))</f>
        <v>Mapped</v>
      </c>
      <c r="Q957" t="str">
        <f>IF($B957="","",IFERROR(INDEX('Brand Crosswalk'!$C$2:$C$200,MATCH($K957,'Brand Crosswalk'!$A$2:$A$200,0)),""))</f>
        <v>Lite</v>
      </c>
      <c r="R957" t="str">
        <f>IF($B957="","",IF(O957&lt;&gt;"",O957,IF(P957="Mapped",Q957,IF(P957="No Encompass Match","No Encompass Match",IFERROR(VLOOKUP(IF($K957="",$J957,$K957),'Brands (Enc)'!$C$2:$D$2699,2,FALSE),"Not Mapped")))))</f>
        <v>Lite</v>
      </c>
      <c r="S957" t="str">
        <f>IF($B957="","",IFERROR(VLOOKUP(VALUE($B957),'Customers Table (Enc)'!$A:$I,9,FALSE),"Not Found"))</f>
        <v>Passaic</v>
      </c>
      <c r="T957" t="str">
        <f t="shared" si="56"/>
        <v>PASSAIC</v>
      </c>
      <c r="U957" t="str">
        <f t="shared" si="57"/>
        <v>Lite|PASSAIC</v>
      </c>
      <c r="V957" t="str">
        <f>IF($B957="","",IF(R957="No Encompass Match","THEM",IF(R957="Not Mapped","Unable to Determine",IF(T957="SALES","Unable to Determine",IFERROR(INDEX('Master - US vs THEM'!$F:$F,MATCH(U957,'Master - US vs THEM'!$G:$G,0)),"No Territory Data")))))</f>
        <v>US</v>
      </c>
      <c r="W957" t="str">
        <f t="shared" si="58"/>
        <v>OK</v>
      </c>
      <c r="X957" t="str">
        <f t="shared" si="59"/>
        <v>US</v>
      </c>
    </row>
    <row r="958" spans="1:24" x14ac:dyDescent="0.2">
      <c r="A958">
        <v>957</v>
      </c>
      <c r="B958" t="s">
        <v>604</v>
      </c>
      <c r="C958" t="s">
        <v>605</v>
      </c>
      <c r="D958" t="s">
        <v>81</v>
      </c>
      <c r="E958" t="s">
        <v>606</v>
      </c>
      <c r="F958" t="s">
        <v>607</v>
      </c>
      <c r="G958" t="s">
        <v>608</v>
      </c>
      <c r="H958" t="s">
        <v>8</v>
      </c>
      <c r="I958" t="s">
        <v>319</v>
      </c>
      <c r="J958" t="s">
        <v>165</v>
      </c>
      <c r="K958" t="s">
        <v>166</v>
      </c>
      <c r="L958" t="s">
        <v>141</v>
      </c>
      <c r="M958">
        <v>1</v>
      </c>
      <c r="N958" t="s">
        <v>875</v>
      </c>
      <c r="O958" t="str">
        <f>IF($B958="","",IFERROR(IF(ISNUMBER(MATCH($K958,'Brand Family Territory (Enc)'!$A$2:$A$296,0)),$K958,""),""))</f>
        <v>BLUE MOON</v>
      </c>
      <c r="P958" t="str">
        <f>IF($B958="","",IFERROR(INDEX('Brand Crosswalk'!$F$2:$F$200,MATCH($K958,'Brand Crosswalk'!$A$2:$A$200,0)),"Not in Crosswalk"))</f>
        <v>Not in Crosswalk</v>
      </c>
      <c r="Q958" t="str">
        <f>IF($B958="","",IFERROR(INDEX('Brand Crosswalk'!$C$2:$C$200,MATCH($K958,'Brand Crosswalk'!$A$2:$A$200,0)),""))</f>
        <v/>
      </c>
      <c r="R958" t="str">
        <f>IF($B958="","",IF(O958&lt;&gt;"",O958,IF(P958="Mapped",Q958,IF(P958="No Encompass Match","No Encompass Match",IFERROR(VLOOKUP(IF($K958="",$J958,$K958),'Brands (Enc)'!$C$2:$D$2699,2,FALSE),"Not Mapped")))))</f>
        <v>BLUE MOON</v>
      </c>
      <c r="S958" t="str">
        <f>IF($B958="","",IFERROR(VLOOKUP(VALUE($B958),'Customers Table (Enc)'!$A:$I,9,FALSE),"Not Found"))</f>
        <v>Passaic</v>
      </c>
      <c r="T958" t="str">
        <f t="shared" si="56"/>
        <v>PASSAIC</v>
      </c>
      <c r="U958" t="str">
        <f t="shared" si="57"/>
        <v>BLUE MOON|PASSAIC</v>
      </c>
      <c r="V958" t="str">
        <f>IF($B958="","",IF(R958="No Encompass Match","THEM",IF(R958="Not Mapped","Unable to Determine",IF(T958="SALES","Unable to Determine",IFERROR(INDEX('Master - US vs THEM'!$F:$F,MATCH(U958,'Master - US vs THEM'!$G:$G,0)),"No Territory Data")))))</f>
        <v>US</v>
      </c>
      <c r="W958" t="str">
        <f t="shared" si="58"/>
        <v>OK</v>
      </c>
      <c r="X958" t="str">
        <f t="shared" si="59"/>
        <v>US</v>
      </c>
    </row>
    <row r="959" spans="1:24" x14ac:dyDescent="0.2">
      <c r="A959">
        <v>958</v>
      </c>
      <c r="B959" t="s">
        <v>604</v>
      </c>
      <c r="C959" t="s">
        <v>605</v>
      </c>
      <c r="D959" t="s">
        <v>81</v>
      </c>
      <c r="E959" t="s">
        <v>606</v>
      </c>
      <c r="F959" t="s">
        <v>607</v>
      </c>
      <c r="G959" t="s">
        <v>608</v>
      </c>
      <c r="H959" t="s">
        <v>8</v>
      </c>
      <c r="I959" t="s">
        <v>319</v>
      </c>
      <c r="J959" t="s">
        <v>395</v>
      </c>
      <c r="K959" t="s">
        <v>396</v>
      </c>
      <c r="L959" t="s">
        <v>155</v>
      </c>
      <c r="M959">
        <v>1</v>
      </c>
      <c r="N959" t="s">
        <v>21</v>
      </c>
      <c r="O959" t="str">
        <f>IF($B959="","",IFERROR(IF(ISNUMBER(MATCH($K959,'Brand Family Territory (Enc)'!$A$2:$A$296,0)),$K959,""),""))</f>
        <v/>
      </c>
      <c r="P959" t="str">
        <f>IF($B959="","",IFERROR(INDEX('Brand Crosswalk'!$F$2:$F$200,MATCH($K959,'Brand Crosswalk'!$A$2:$A$200,0)),"Not in Crosswalk"))</f>
        <v>Mapped</v>
      </c>
      <c r="Q959" t="str">
        <f>IF($B959="","",IFERROR(INDEX('Brand Crosswalk'!$C$2:$C$200,MATCH($K959,'Brand Crosswalk'!$A$2:$A$200,0)),""))</f>
        <v>Dogfish Head Beer</v>
      </c>
      <c r="R959" t="str">
        <f>IF($B959="","",IF(O959&lt;&gt;"",O959,IF(P959="Mapped",Q959,IF(P959="No Encompass Match","No Encompass Match",IFERROR(VLOOKUP(IF($K959="",$J959,$K959),'Brands (Enc)'!$C$2:$D$2699,2,FALSE),"Not Mapped")))))</f>
        <v>Dogfish Head Beer</v>
      </c>
      <c r="S959" t="str">
        <f>IF($B959="","",IFERROR(VLOOKUP(VALUE($B959),'Customers Table (Enc)'!$A:$I,9,FALSE),"Not Found"))</f>
        <v>Passaic</v>
      </c>
      <c r="T959" t="str">
        <f t="shared" si="56"/>
        <v>PASSAIC</v>
      </c>
      <c r="U959" t="str">
        <f t="shared" si="57"/>
        <v>Dogfish Head Beer|PASSAIC</v>
      </c>
      <c r="V959" t="str">
        <f>IF($B959="","",IF(R959="No Encompass Match","THEM",IF(R959="Not Mapped","Unable to Determine",IF(T959="SALES","Unable to Determine",IFERROR(INDEX('Master - US vs THEM'!$F:$F,MATCH(U959,'Master - US vs THEM'!$G:$G,0)),"No Territory Data")))))</f>
        <v>US</v>
      </c>
      <c r="W959" t="str">
        <f t="shared" si="58"/>
        <v>MISMATCH</v>
      </c>
      <c r="X959" t="str">
        <f t="shared" si="59"/>
        <v>US</v>
      </c>
    </row>
    <row r="960" spans="1:24" x14ac:dyDescent="0.2">
      <c r="A960">
        <v>959</v>
      </c>
      <c r="B960" t="s">
        <v>599</v>
      </c>
      <c r="C960" t="s">
        <v>600</v>
      </c>
      <c r="D960" t="s">
        <v>123</v>
      </c>
      <c r="E960" t="s">
        <v>601</v>
      </c>
      <c r="F960" t="s">
        <v>561</v>
      </c>
      <c r="G960" t="s">
        <v>602</v>
      </c>
      <c r="H960" t="s">
        <v>8</v>
      </c>
      <c r="I960" t="s">
        <v>319</v>
      </c>
      <c r="J960" t="s">
        <v>20</v>
      </c>
      <c r="K960" t="s">
        <v>20</v>
      </c>
      <c r="L960" t="s">
        <v>20</v>
      </c>
      <c r="M960">
        <v>1</v>
      </c>
      <c r="N960" t="s">
        <v>875</v>
      </c>
      <c r="O960" t="str">
        <f>IF($B960="","",IFERROR(IF(ISNUMBER(MATCH($K960,'Brand Family Territory (Enc)'!$A$2:$A$296,0)),$K960,""),""))</f>
        <v/>
      </c>
      <c r="P960" t="str">
        <f>IF($B960="","",IFERROR(INDEX('Brand Crosswalk'!$F$2:$F$200,MATCH($K960,'Brand Crosswalk'!$A$2:$A$200,0)),"Not in Crosswalk"))</f>
        <v>Mapped</v>
      </c>
      <c r="Q960" t="str">
        <f>IF($B960="","",IFERROR(INDEX('Brand Crosswalk'!$C$2:$C$200,MATCH($K960,'Brand Crosswalk'!$A$2:$A$200,0)),""))</f>
        <v>Heineken USA</v>
      </c>
      <c r="R960" t="str">
        <f>IF($B960="","",IF(O960&lt;&gt;"",O960,IF(P960="Mapped",Q960,IF(P960="No Encompass Match","No Encompass Match",IFERROR(VLOOKUP(IF($K960="",$J960,$K960),'Brands (Enc)'!$C$2:$D$2699,2,FALSE),"Not Mapped")))))</f>
        <v>Heineken USA</v>
      </c>
      <c r="S960" t="str">
        <f>IF($B960="","",IFERROR(VLOOKUP(VALUE($B960),'Customers Table (Enc)'!$A:$I,9,FALSE),"Not Found"))</f>
        <v>Passaic</v>
      </c>
      <c r="T960" t="str">
        <f t="shared" si="56"/>
        <v>PASSAIC</v>
      </c>
      <c r="U960" t="str">
        <f t="shared" si="57"/>
        <v>Heineken USA|PASSAIC</v>
      </c>
      <c r="V960" t="str">
        <f>IF($B960="","",IF(R960="No Encompass Match","THEM",IF(R960="Not Mapped","Unable to Determine",IF(T960="SALES","Unable to Determine",IFERROR(INDEX('Master - US vs THEM'!$F:$F,MATCH(U960,'Master - US vs THEM'!$G:$G,0)),"No Territory Data")))))</f>
        <v>US</v>
      </c>
      <c r="W960" t="str">
        <f t="shared" si="58"/>
        <v>OK</v>
      </c>
      <c r="X960" t="str">
        <f t="shared" si="59"/>
        <v>US</v>
      </c>
    </row>
    <row r="961" spans="1:24" x14ac:dyDescent="0.2">
      <c r="A961">
        <v>960</v>
      </c>
      <c r="B961" t="s">
        <v>599</v>
      </c>
      <c r="C961" t="s">
        <v>600</v>
      </c>
      <c r="D961" t="s">
        <v>123</v>
      </c>
      <c r="E961" t="s">
        <v>601</v>
      </c>
      <c r="F961" t="s">
        <v>561</v>
      </c>
      <c r="G961" t="s">
        <v>602</v>
      </c>
      <c r="H961" t="s">
        <v>8</v>
      </c>
      <c r="I961" t="s">
        <v>319</v>
      </c>
      <c r="J961" t="s">
        <v>165</v>
      </c>
      <c r="K961" t="s">
        <v>166</v>
      </c>
      <c r="L961" t="s">
        <v>141</v>
      </c>
      <c r="M961">
        <v>1</v>
      </c>
      <c r="N961" t="s">
        <v>875</v>
      </c>
      <c r="O961" t="str">
        <f>IF($B961="","",IFERROR(IF(ISNUMBER(MATCH($K961,'Brand Family Territory (Enc)'!$A$2:$A$296,0)),$K961,""),""))</f>
        <v>BLUE MOON</v>
      </c>
      <c r="P961" t="str">
        <f>IF($B961="","",IFERROR(INDEX('Brand Crosswalk'!$F$2:$F$200,MATCH($K961,'Brand Crosswalk'!$A$2:$A$200,0)),"Not in Crosswalk"))</f>
        <v>Not in Crosswalk</v>
      </c>
      <c r="Q961" t="str">
        <f>IF($B961="","",IFERROR(INDEX('Brand Crosswalk'!$C$2:$C$200,MATCH($K961,'Brand Crosswalk'!$A$2:$A$200,0)),""))</f>
        <v/>
      </c>
      <c r="R961" t="str">
        <f>IF($B961="","",IF(O961&lt;&gt;"",O961,IF(P961="Mapped",Q961,IF(P961="No Encompass Match","No Encompass Match",IFERROR(VLOOKUP(IF($K961="",$J961,$K961),'Brands (Enc)'!$C$2:$D$2699,2,FALSE),"Not Mapped")))))</f>
        <v>BLUE MOON</v>
      </c>
      <c r="S961" t="str">
        <f>IF($B961="","",IFERROR(VLOOKUP(VALUE($B961),'Customers Table (Enc)'!$A:$I,9,FALSE),"Not Found"))</f>
        <v>Passaic</v>
      </c>
      <c r="T961" t="str">
        <f t="shared" si="56"/>
        <v>PASSAIC</v>
      </c>
      <c r="U961" t="str">
        <f t="shared" si="57"/>
        <v>BLUE MOON|PASSAIC</v>
      </c>
      <c r="V961" t="str">
        <f>IF($B961="","",IF(R961="No Encompass Match","THEM",IF(R961="Not Mapped","Unable to Determine",IF(T961="SALES","Unable to Determine",IFERROR(INDEX('Master - US vs THEM'!$F:$F,MATCH(U961,'Master - US vs THEM'!$G:$G,0)),"No Territory Data")))))</f>
        <v>US</v>
      </c>
      <c r="W961" t="str">
        <f t="shared" si="58"/>
        <v>OK</v>
      </c>
      <c r="X961" t="str">
        <f t="shared" si="59"/>
        <v>US</v>
      </c>
    </row>
    <row r="962" spans="1:24" x14ac:dyDescent="0.2">
      <c r="A962">
        <v>961</v>
      </c>
      <c r="B962" t="s">
        <v>599</v>
      </c>
      <c r="C962" t="s">
        <v>600</v>
      </c>
      <c r="D962" t="s">
        <v>123</v>
      </c>
      <c r="E962" t="s">
        <v>601</v>
      </c>
      <c r="F962" t="s">
        <v>561</v>
      </c>
      <c r="G962" t="s">
        <v>602</v>
      </c>
      <c r="H962" t="s">
        <v>8</v>
      </c>
      <c r="I962" t="s">
        <v>319</v>
      </c>
      <c r="J962" t="s">
        <v>142</v>
      </c>
      <c r="K962" t="s">
        <v>143</v>
      </c>
      <c r="L962" t="s">
        <v>141</v>
      </c>
      <c r="M962">
        <v>1</v>
      </c>
      <c r="N962" t="s">
        <v>875</v>
      </c>
      <c r="O962" t="str">
        <f>IF($B962="","",IFERROR(IF(ISNUMBER(MATCH($K962,'Brand Family Territory (Enc)'!$A$2:$A$296,0)),$K962,""),""))</f>
        <v/>
      </c>
      <c r="P962" t="str">
        <f>IF($B962="","",IFERROR(INDEX('Brand Crosswalk'!$F$2:$F$200,MATCH($K962,'Brand Crosswalk'!$A$2:$A$200,0)),"Not in Crosswalk"))</f>
        <v>Mapped</v>
      </c>
      <c r="Q962" t="str">
        <f>IF($B962="","",IFERROR(INDEX('Brand Crosswalk'!$C$2:$C$200,MATCH($K962,'Brand Crosswalk'!$A$2:$A$200,0)),""))</f>
        <v>Lite</v>
      </c>
      <c r="R962" t="str">
        <f>IF($B962="","",IF(O962&lt;&gt;"",O962,IF(P962="Mapped",Q962,IF(P962="No Encompass Match","No Encompass Match",IFERROR(VLOOKUP(IF($K962="",$J962,$K962),'Brands (Enc)'!$C$2:$D$2699,2,FALSE),"Not Mapped")))))</f>
        <v>Lite</v>
      </c>
      <c r="S962" t="str">
        <f>IF($B962="","",IFERROR(VLOOKUP(VALUE($B962),'Customers Table (Enc)'!$A:$I,9,FALSE),"Not Found"))</f>
        <v>Passaic</v>
      </c>
      <c r="T962" t="str">
        <f t="shared" si="56"/>
        <v>PASSAIC</v>
      </c>
      <c r="U962" t="str">
        <f t="shared" si="57"/>
        <v>Lite|PASSAIC</v>
      </c>
      <c r="V962" t="str">
        <f>IF($B962="","",IF(R962="No Encompass Match","THEM",IF(R962="Not Mapped","Unable to Determine",IF(T962="SALES","Unable to Determine",IFERROR(INDEX('Master - US vs THEM'!$F:$F,MATCH(U962,'Master - US vs THEM'!$G:$G,0)),"No Territory Data")))))</f>
        <v>US</v>
      </c>
      <c r="W962" t="str">
        <f t="shared" si="58"/>
        <v>OK</v>
      </c>
      <c r="X962" t="str">
        <f t="shared" si="59"/>
        <v>US</v>
      </c>
    </row>
    <row r="963" spans="1:24" x14ac:dyDescent="0.2">
      <c r="A963">
        <v>962</v>
      </c>
      <c r="B963" t="s">
        <v>599</v>
      </c>
      <c r="C963" t="s">
        <v>600</v>
      </c>
      <c r="D963" t="s">
        <v>123</v>
      </c>
      <c r="E963" t="s">
        <v>601</v>
      </c>
      <c r="F963" t="s">
        <v>561</v>
      </c>
      <c r="G963" t="s">
        <v>602</v>
      </c>
      <c r="H963" t="s">
        <v>8</v>
      </c>
      <c r="I963" t="s">
        <v>319</v>
      </c>
      <c r="J963" t="s">
        <v>44</v>
      </c>
      <c r="K963" t="s">
        <v>44</v>
      </c>
      <c r="L963" t="s">
        <v>45</v>
      </c>
      <c r="M963">
        <v>1</v>
      </c>
      <c r="N963" t="s">
        <v>875</v>
      </c>
      <c r="O963" t="str">
        <f>IF($B963="","",IFERROR(IF(ISNUMBER(MATCH($K963,'Brand Family Territory (Enc)'!$A$2:$A$296,0)),$K963,""),""))</f>
        <v/>
      </c>
      <c r="P963" t="str">
        <f>IF($B963="","",IFERROR(INDEX('Brand Crosswalk'!$F$2:$F$200,MATCH($K963,'Brand Crosswalk'!$A$2:$A$200,0)),"Not in Crosswalk"))</f>
        <v>Mapped</v>
      </c>
      <c r="Q963" t="str">
        <f>IF($B963="","",IFERROR(INDEX('Brand Crosswalk'!$C$2:$C$200,MATCH($K963,'Brand Crosswalk'!$A$2:$A$200,0)),""))</f>
        <v>Dg Yuengling Inc</v>
      </c>
      <c r="R963" t="str">
        <f>IF($B963="","",IF(O963&lt;&gt;"",O963,IF(P963="Mapped",Q963,IF(P963="No Encompass Match","No Encompass Match",IFERROR(VLOOKUP(IF($K963="",$J963,$K963),'Brands (Enc)'!$C$2:$D$2699,2,FALSE),"Not Mapped")))))</f>
        <v>Dg Yuengling Inc</v>
      </c>
      <c r="S963" t="str">
        <f>IF($B963="","",IFERROR(VLOOKUP(VALUE($B963),'Customers Table (Enc)'!$A:$I,9,FALSE),"Not Found"))</f>
        <v>Passaic</v>
      </c>
      <c r="T963" t="str">
        <f t="shared" ref="T963:T1026" si="60">IF($B963="","",IF($D963&lt;&gt;"SALES",$D963,IF(OR(S963="Default",S963="Not Found",S963="Morris"),"SALES",UPPER(S963))))</f>
        <v>PASSAIC</v>
      </c>
      <c r="U963" t="str">
        <f t="shared" ref="U963:U1026" si="61">IF($B963="","",R963&amp;"|"&amp;T963)</f>
        <v>Dg Yuengling Inc|PASSAIC</v>
      </c>
      <c r="V963" t="str">
        <f>IF($B963="","",IF(R963="No Encompass Match","THEM",IF(R963="Not Mapped","Unable to Determine",IF(T963="SALES","Unable to Determine",IFERROR(INDEX('Master - US vs THEM'!$F:$F,MATCH(U963,'Master - US vs THEM'!$G:$G,0)),"No Territory Data")))))</f>
        <v>US</v>
      </c>
      <c r="W963" t="str">
        <f t="shared" ref="W963:W1026" si="62">IF($B963="","",IF(OR(V963="Unable to Determine",V963="No Territory Data",V963="Ambiguous (Source Truncated)"),"Review",IF(V963&lt;&gt;$N963,"MISMATCH","OK")))</f>
        <v>OK</v>
      </c>
      <c r="X963" t="str">
        <f t="shared" ref="X963:X1026" si="63">IF($B963="","",IF(OR(V963="US",V963="THEM"),V963,$N963))</f>
        <v>US</v>
      </c>
    </row>
    <row r="964" spans="1:24" x14ac:dyDescent="0.2">
      <c r="A964">
        <v>963</v>
      </c>
      <c r="B964" t="s">
        <v>599</v>
      </c>
      <c r="C964" t="s">
        <v>600</v>
      </c>
      <c r="D964" t="s">
        <v>123</v>
      </c>
      <c r="E964" t="s">
        <v>601</v>
      </c>
      <c r="F964" t="s">
        <v>561</v>
      </c>
      <c r="G964" t="s">
        <v>602</v>
      </c>
      <c r="H964" t="s">
        <v>8</v>
      </c>
      <c r="I964" t="s">
        <v>319</v>
      </c>
      <c r="J964" t="s">
        <v>181</v>
      </c>
      <c r="K964" t="s">
        <v>182</v>
      </c>
      <c r="L964" t="s">
        <v>24</v>
      </c>
      <c r="M964">
        <v>1</v>
      </c>
      <c r="N964" t="s">
        <v>875</v>
      </c>
      <c r="O964" t="str">
        <f>IF($B964="","",IFERROR(IF(ISNUMBER(MATCH($K964,'Brand Family Territory (Enc)'!$A$2:$A$296,0)),$K964,""),""))</f>
        <v/>
      </c>
      <c r="P964" t="str">
        <f>IF($B964="","",IFERROR(INDEX('Brand Crosswalk'!$F$2:$F$200,MATCH($K964,'Brand Crosswalk'!$A$2:$A$200,0)),"Not in Crosswalk"))</f>
        <v>Mapped</v>
      </c>
      <c r="Q964" t="str">
        <f>IF($B964="","",IFERROR(INDEX('Brand Crosswalk'!$C$2:$C$200,MATCH($K964,'Brand Crosswalk'!$A$2:$A$200,0)),""))</f>
        <v>Modelo Especial</v>
      </c>
      <c r="R964" t="str">
        <f>IF($B964="","",IF(O964&lt;&gt;"",O964,IF(P964="Mapped",Q964,IF(P964="No Encompass Match","No Encompass Match",IFERROR(VLOOKUP(IF($K964="",$J964,$K964),'Brands (Enc)'!$C$2:$D$2699,2,FALSE),"Not Mapped")))))</f>
        <v>Modelo Especial</v>
      </c>
      <c r="S964" t="str">
        <f>IF($B964="","",IFERROR(VLOOKUP(VALUE($B964),'Customers Table (Enc)'!$A:$I,9,FALSE),"Not Found"))</f>
        <v>Passaic</v>
      </c>
      <c r="T964" t="str">
        <f t="shared" si="60"/>
        <v>PASSAIC</v>
      </c>
      <c r="U964" t="str">
        <f t="shared" si="61"/>
        <v>Modelo Especial|PASSAIC</v>
      </c>
      <c r="V964" t="str">
        <f>IF($B964="","",IF(R964="No Encompass Match","THEM",IF(R964="Not Mapped","Unable to Determine",IF(T964="SALES","Unable to Determine",IFERROR(INDEX('Master - US vs THEM'!$F:$F,MATCH(U964,'Master - US vs THEM'!$G:$G,0)),"No Territory Data")))))</f>
        <v>US</v>
      </c>
      <c r="W964" t="str">
        <f t="shared" si="62"/>
        <v>OK</v>
      </c>
      <c r="X964" t="str">
        <f t="shared" si="63"/>
        <v>US</v>
      </c>
    </row>
    <row r="965" spans="1:24" x14ac:dyDescent="0.2">
      <c r="A965">
        <v>964</v>
      </c>
      <c r="B965" t="s">
        <v>599</v>
      </c>
      <c r="C965" t="s">
        <v>600</v>
      </c>
      <c r="D965" t="s">
        <v>123</v>
      </c>
      <c r="E965" t="s">
        <v>601</v>
      </c>
      <c r="F965" t="s">
        <v>561</v>
      </c>
      <c r="G965" t="s">
        <v>602</v>
      </c>
      <c r="H965" t="s">
        <v>8</v>
      </c>
      <c r="I965" t="s">
        <v>319</v>
      </c>
      <c r="J965" t="s">
        <v>267</v>
      </c>
      <c r="K965" t="s">
        <v>23</v>
      </c>
      <c r="L965" t="s">
        <v>24</v>
      </c>
      <c r="M965">
        <v>1</v>
      </c>
      <c r="N965" t="s">
        <v>875</v>
      </c>
      <c r="O965" t="str">
        <f>IF($B965="","",IFERROR(IF(ISNUMBER(MATCH($K965,'Brand Family Territory (Enc)'!$A$2:$A$296,0)),$K965,""),""))</f>
        <v/>
      </c>
      <c r="P965" t="str">
        <f>IF($B965="","",IFERROR(INDEX('Brand Crosswalk'!$F$2:$F$200,MATCH($K965,'Brand Crosswalk'!$A$2:$A$200,0)),"Not in Crosswalk"))</f>
        <v>Mapped</v>
      </c>
      <c r="Q965" t="str">
        <f>IF($B965="","",IFERROR(INDEX('Brand Crosswalk'!$C$2:$C$200,MATCH($K965,'Brand Crosswalk'!$A$2:$A$200,0)),""))</f>
        <v>Corona Extra</v>
      </c>
      <c r="R965" t="str">
        <f>IF($B965="","",IF(O965&lt;&gt;"",O965,IF(P965="Mapped",Q965,IF(P965="No Encompass Match","No Encompass Match",IFERROR(VLOOKUP(IF($K965="",$J965,$K965),'Brands (Enc)'!$C$2:$D$2699,2,FALSE),"Not Mapped")))))</f>
        <v>Corona Extra</v>
      </c>
      <c r="S965" t="str">
        <f>IF($B965="","",IFERROR(VLOOKUP(VALUE($B965),'Customers Table (Enc)'!$A:$I,9,FALSE),"Not Found"))</f>
        <v>Passaic</v>
      </c>
      <c r="T965" t="str">
        <f t="shared" si="60"/>
        <v>PASSAIC</v>
      </c>
      <c r="U965" t="str">
        <f t="shared" si="61"/>
        <v>Corona Extra|PASSAIC</v>
      </c>
      <c r="V965" t="str">
        <f>IF($B965="","",IF(R965="No Encompass Match","THEM",IF(R965="Not Mapped","Unable to Determine",IF(T965="SALES","Unable to Determine",IFERROR(INDEX('Master - US vs THEM'!$F:$F,MATCH(U965,'Master - US vs THEM'!$G:$G,0)),"No Territory Data")))))</f>
        <v>US</v>
      </c>
      <c r="W965" t="str">
        <f t="shared" si="62"/>
        <v>OK</v>
      </c>
      <c r="X965" t="str">
        <f t="shared" si="63"/>
        <v>US</v>
      </c>
    </row>
    <row r="966" spans="1:24" x14ac:dyDescent="0.2">
      <c r="A966">
        <v>965</v>
      </c>
      <c r="B966" t="s">
        <v>599</v>
      </c>
      <c r="C966" t="s">
        <v>600</v>
      </c>
      <c r="D966" t="s">
        <v>123</v>
      </c>
      <c r="E966" t="s">
        <v>601</v>
      </c>
      <c r="F966" t="s">
        <v>561</v>
      </c>
      <c r="G966" t="s">
        <v>602</v>
      </c>
      <c r="H966" t="s">
        <v>8</v>
      </c>
      <c r="I966" t="s">
        <v>319</v>
      </c>
      <c r="J966" t="s">
        <v>535</v>
      </c>
      <c r="K966" t="s">
        <v>358</v>
      </c>
      <c r="L966" t="s">
        <v>155</v>
      </c>
      <c r="M966">
        <v>1</v>
      </c>
      <c r="N966" t="s">
        <v>875</v>
      </c>
      <c r="O966" t="str">
        <f>IF($B966="","",IFERROR(IF(ISNUMBER(MATCH($K966,'Brand Family Territory (Enc)'!$A$2:$A$296,0)),$K966,""),""))</f>
        <v/>
      </c>
      <c r="P966" t="str">
        <f>IF($B966="","",IFERROR(INDEX('Brand Crosswalk'!$F$2:$F$200,MATCH($K966,'Brand Crosswalk'!$A$2:$A$200,0)),"Not in Crosswalk"))</f>
        <v>Mapped</v>
      </c>
      <c r="Q966" t="str">
        <f>IF($B966="","",IFERROR(INDEX('Brand Crosswalk'!$C$2:$C$200,MATCH($K966,'Brand Crosswalk'!$A$2:$A$200,0)),""))</f>
        <v>Samuel Adams</v>
      </c>
      <c r="R966" t="str">
        <f>IF($B966="","",IF(O966&lt;&gt;"",O966,IF(P966="Mapped",Q966,IF(P966="No Encompass Match","No Encompass Match",IFERROR(VLOOKUP(IF($K966="",$J966,$K966),'Brands (Enc)'!$C$2:$D$2699,2,FALSE),"Not Mapped")))))</f>
        <v>Samuel Adams</v>
      </c>
      <c r="S966" t="str">
        <f>IF($B966="","",IFERROR(VLOOKUP(VALUE($B966),'Customers Table (Enc)'!$A:$I,9,FALSE),"Not Found"))</f>
        <v>Passaic</v>
      </c>
      <c r="T966" t="str">
        <f t="shared" si="60"/>
        <v>PASSAIC</v>
      </c>
      <c r="U966" t="str">
        <f t="shared" si="61"/>
        <v>Samuel Adams|PASSAIC</v>
      </c>
      <c r="V966" t="str">
        <f>IF($B966="","",IF(R966="No Encompass Match","THEM",IF(R966="Not Mapped","Unable to Determine",IF(T966="SALES","Unable to Determine",IFERROR(INDEX('Master - US vs THEM'!$F:$F,MATCH(U966,'Master - US vs THEM'!$G:$G,0)),"No Territory Data")))))</f>
        <v>US</v>
      </c>
      <c r="W966" t="str">
        <f t="shared" si="62"/>
        <v>OK</v>
      </c>
      <c r="X966" t="str">
        <f t="shared" si="63"/>
        <v>US</v>
      </c>
    </row>
    <row r="967" spans="1:24" x14ac:dyDescent="0.2">
      <c r="A967">
        <v>966</v>
      </c>
      <c r="B967" t="s">
        <v>599</v>
      </c>
      <c r="C967" t="s">
        <v>600</v>
      </c>
      <c r="D967" t="s">
        <v>123</v>
      </c>
      <c r="E967" t="s">
        <v>601</v>
      </c>
      <c r="F967" t="s">
        <v>561</v>
      </c>
      <c r="G967" t="s">
        <v>602</v>
      </c>
      <c r="H967" t="s">
        <v>8</v>
      </c>
      <c r="I967" t="s">
        <v>319</v>
      </c>
      <c r="J967" t="s">
        <v>479</v>
      </c>
      <c r="K967" t="s">
        <v>480</v>
      </c>
      <c r="L967" t="s">
        <v>155</v>
      </c>
      <c r="M967">
        <v>1</v>
      </c>
      <c r="N967" t="s">
        <v>21</v>
      </c>
      <c r="O967" t="str">
        <f>IF($B967="","",IFERROR(IF(ISNUMBER(MATCH($K967,'Brand Family Territory (Enc)'!$A$2:$A$296,0)),$K967,""),""))</f>
        <v>TRULY</v>
      </c>
      <c r="P967" t="str">
        <f>IF($B967="","",IFERROR(INDEX('Brand Crosswalk'!$F$2:$F$200,MATCH($K967,'Brand Crosswalk'!$A$2:$A$200,0)),"Not in Crosswalk"))</f>
        <v>Not in Crosswalk</v>
      </c>
      <c r="Q967" t="str">
        <f>IF($B967="","",IFERROR(INDEX('Brand Crosswalk'!$C$2:$C$200,MATCH($K967,'Brand Crosswalk'!$A$2:$A$200,0)),""))</f>
        <v/>
      </c>
      <c r="R967" t="str">
        <f>IF($B967="","",IF(O967&lt;&gt;"",O967,IF(P967="Mapped",Q967,IF(P967="No Encompass Match","No Encompass Match",IFERROR(VLOOKUP(IF($K967="",$J967,$K967),'Brands (Enc)'!$C$2:$D$2699,2,FALSE),"Not Mapped")))))</f>
        <v>TRULY</v>
      </c>
      <c r="S967" t="str">
        <f>IF($B967="","",IFERROR(VLOOKUP(VALUE($B967),'Customers Table (Enc)'!$A:$I,9,FALSE),"Not Found"))</f>
        <v>Passaic</v>
      </c>
      <c r="T967" t="str">
        <f t="shared" si="60"/>
        <v>PASSAIC</v>
      </c>
      <c r="U967" t="str">
        <f t="shared" si="61"/>
        <v>TRULY|PASSAIC</v>
      </c>
      <c r="V967" t="str">
        <f>IF($B967="","",IF(R967="No Encompass Match","THEM",IF(R967="Not Mapped","Unable to Determine",IF(T967="SALES","Unable to Determine",IFERROR(INDEX('Master - US vs THEM'!$F:$F,MATCH(U967,'Master - US vs THEM'!$G:$G,0)),"No Territory Data")))))</f>
        <v>US</v>
      </c>
      <c r="W967" t="str">
        <f t="shared" si="62"/>
        <v>MISMATCH</v>
      </c>
      <c r="X967" t="str">
        <f t="shared" si="63"/>
        <v>US</v>
      </c>
    </row>
    <row r="968" spans="1:24" x14ac:dyDescent="0.2">
      <c r="A968">
        <v>967</v>
      </c>
      <c r="B968" t="s">
        <v>599</v>
      </c>
      <c r="C968" t="s">
        <v>600</v>
      </c>
      <c r="D968" t="s">
        <v>123</v>
      </c>
      <c r="E968" t="s">
        <v>601</v>
      </c>
      <c r="F968" t="s">
        <v>561</v>
      </c>
      <c r="G968" t="s">
        <v>602</v>
      </c>
      <c r="H968" t="s">
        <v>8</v>
      </c>
      <c r="I968" t="s">
        <v>319</v>
      </c>
      <c r="J968" t="s">
        <v>338</v>
      </c>
      <c r="K968" t="s">
        <v>34</v>
      </c>
      <c r="L968" t="s">
        <v>34</v>
      </c>
      <c r="M968">
        <v>1</v>
      </c>
      <c r="N968" t="s">
        <v>875</v>
      </c>
      <c r="O968" t="str">
        <f>IF($B968="","",IFERROR(IF(ISNUMBER(MATCH($K968,'Brand Family Territory (Enc)'!$A$2:$A$296,0)),$K968,""),""))</f>
        <v/>
      </c>
      <c r="P968" t="str">
        <f>IF($B968="","",IFERROR(INDEX('Brand Crosswalk'!$F$2:$F$200,MATCH($K968,'Brand Crosswalk'!$A$2:$A$200,0)),"Not in Crosswalk"))</f>
        <v>Mapped</v>
      </c>
      <c r="Q968" t="str">
        <f>IF($B968="","",IFERROR(INDEX('Brand Crosswalk'!$C$2:$C$200,MATCH($K968,'Brand Crosswalk'!$A$2:$A$200,0)),""))</f>
        <v>Sierra Nevada</v>
      </c>
      <c r="R968" t="str">
        <f>IF($B968="","",IF(O968&lt;&gt;"",O968,IF(P968="Mapped",Q968,IF(P968="No Encompass Match","No Encompass Match",IFERROR(VLOOKUP(IF($K968="",$J968,$K968),'Brands (Enc)'!$C$2:$D$2699,2,FALSE),"Not Mapped")))))</f>
        <v>Sierra Nevada</v>
      </c>
      <c r="S968" t="str">
        <f>IF($B968="","",IFERROR(VLOOKUP(VALUE($B968),'Customers Table (Enc)'!$A:$I,9,FALSE),"Not Found"))</f>
        <v>Passaic</v>
      </c>
      <c r="T968" t="str">
        <f t="shared" si="60"/>
        <v>PASSAIC</v>
      </c>
      <c r="U968" t="str">
        <f t="shared" si="61"/>
        <v>Sierra Nevada|PASSAIC</v>
      </c>
      <c r="V968" t="str">
        <f>IF($B968="","",IF(R968="No Encompass Match","THEM",IF(R968="Not Mapped","Unable to Determine",IF(T968="SALES","Unable to Determine",IFERROR(INDEX('Master - US vs THEM'!$F:$F,MATCH(U968,'Master - US vs THEM'!$G:$G,0)),"No Territory Data")))))</f>
        <v>US</v>
      </c>
      <c r="W968" t="str">
        <f t="shared" si="62"/>
        <v>OK</v>
      </c>
      <c r="X968" t="str">
        <f t="shared" si="63"/>
        <v>US</v>
      </c>
    </row>
    <row r="969" spans="1:24" x14ac:dyDescent="0.2">
      <c r="A969">
        <v>968</v>
      </c>
      <c r="B969" t="s">
        <v>599</v>
      </c>
      <c r="C969" t="s">
        <v>600</v>
      </c>
      <c r="D969" t="s">
        <v>123</v>
      </c>
      <c r="E969" t="s">
        <v>601</v>
      </c>
      <c r="F969" t="s">
        <v>561</v>
      </c>
      <c r="G969" t="s">
        <v>602</v>
      </c>
      <c r="H969" t="s">
        <v>8</v>
      </c>
      <c r="I969" t="s">
        <v>319</v>
      </c>
      <c r="J969" t="s">
        <v>235</v>
      </c>
      <c r="K969" t="s">
        <v>236</v>
      </c>
      <c r="L969" t="s">
        <v>141</v>
      </c>
      <c r="M969">
        <v>1</v>
      </c>
      <c r="N969" t="s">
        <v>875</v>
      </c>
      <c r="O969" t="str">
        <f>IF($B969="","",IFERROR(IF(ISNUMBER(MATCH($K969,'Brand Family Territory (Enc)'!$A$2:$A$296,0)),$K969,""),""))</f>
        <v/>
      </c>
      <c r="P969" t="str">
        <f>IF($B969="","",IFERROR(INDEX('Brand Crosswalk'!$F$2:$F$200,MATCH($K969,'Brand Crosswalk'!$A$2:$A$200,0)),"Not in Crosswalk"))</f>
        <v>Mapped</v>
      </c>
      <c r="Q969" t="str">
        <f>IF($B969="","",IFERROR(INDEX('Brand Crosswalk'!$C$2:$C$200,MATCH($K969,'Brand Crosswalk'!$A$2:$A$200,0)),""))</f>
        <v>Leinenkugel</v>
      </c>
      <c r="R969" t="str">
        <f>IF($B969="","",IF(O969&lt;&gt;"",O969,IF(P969="Mapped",Q969,IF(P969="No Encompass Match","No Encompass Match",IFERROR(VLOOKUP(IF($K969="",$J969,$K969),'Brands (Enc)'!$C$2:$D$2699,2,FALSE),"Not Mapped")))))</f>
        <v>Leinenkugel</v>
      </c>
      <c r="S969" t="str">
        <f>IF($B969="","",IFERROR(VLOOKUP(VALUE($B969),'Customers Table (Enc)'!$A:$I,9,FALSE),"Not Found"))</f>
        <v>Passaic</v>
      </c>
      <c r="T969" t="str">
        <f t="shared" si="60"/>
        <v>PASSAIC</v>
      </c>
      <c r="U969" t="str">
        <f t="shared" si="61"/>
        <v>Leinenkugel|PASSAIC</v>
      </c>
      <c r="V969" t="str">
        <f>IF($B969="","",IF(R969="No Encompass Match","THEM",IF(R969="Not Mapped","Unable to Determine",IF(T969="SALES","Unable to Determine",IFERROR(INDEX('Master - US vs THEM'!$F:$F,MATCH(U969,'Master - US vs THEM'!$G:$G,0)),"No Territory Data")))))</f>
        <v>US</v>
      </c>
      <c r="W969" t="str">
        <f t="shared" si="62"/>
        <v>OK</v>
      </c>
      <c r="X969" t="str">
        <f t="shared" si="63"/>
        <v>US</v>
      </c>
    </row>
    <row r="970" spans="1:24" x14ac:dyDescent="0.2">
      <c r="A970">
        <v>969</v>
      </c>
      <c r="B970" t="s">
        <v>599</v>
      </c>
      <c r="C970" t="s">
        <v>600</v>
      </c>
      <c r="D970" t="s">
        <v>123</v>
      </c>
      <c r="E970" t="s">
        <v>601</v>
      </c>
      <c r="F970" t="s">
        <v>561</v>
      </c>
      <c r="G970" t="s">
        <v>602</v>
      </c>
      <c r="H970" t="s">
        <v>8</v>
      </c>
      <c r="I970" t="s">
        <v>319</v>
      </c>
      <c r="J970" t="s">
        <v>603</v>
      </c>
      <c r="K970" t="s">
        <v>209</v>
      </c>
      <c r="L970" t="s">
        <v>210</v>
      </c>
      <c r="M970">
        <v>1</v>
      </c>
      <c r="N970" t="s">
        <v>21</v>
      </c>
      <c r="O970" t="str">
        <f>IF($B970="","",IFERROR(IF(ISNUMBER(MATCH($K970,'Brand Family Territory (Enc)'!$A$2:$A$296,0)),$K970,""),""))</f>
        <v/>
      </c>
      <c r="P970" t="str">
        <f>IF($B970="","",IFERROR(INDEX('Brand Crosswalk'!$F$2:$F$200,MATCH($K970,'Brand Crosswalk'!$A$2:$A$200,0)),"Not in Crosswalk"))</f>
        <v>Mapped</v>
      </c>
      <c r="Q970" t="str">
        <f>IF($B970="","",IFERROR(INDEX('Brand Crosswalk'!$C$2:$C$200,MATCH($K970,'Brand Crosswalk'!$A$2:$A$200,0)),""))</f>
        <v>Cape May</v>
      </c>
      <c r="R970" t="str">
        <f>IF($B970="","",IF(O970&lt;&gt;"",O970,IF(P970="Mapped",Q970,IF(P970="No Encompass Match","No Encompass Match",IFERROR(VLOOKUP(IF($K970="",$J970,$K970),'Brands (Enc)'!$C$2:$D$2699,2,FALSE),"Not Mapped")))))</f>
        <v>Cape May</v>
      </c>
      <c r="S970" t="str">
        <f>IF($B970="","",IFERROR(VLOOKUP(VALUE($B970),'Customers Table (Enc)'!$A:$I,9,FALSE),"Not Found"))</f>
        <v>Passaic</v>
      </c>
      <c r="T970" t="str">
        <f t="shared" si="60"/>
        <v>PASSAIC</v>
      </c>
      <c r="U970" t="str">
        <f t="shared" si="61"/>
        <v>Cape May|PASSAIC</v>
      </c>
      <c r="V970" t="str">
        <f>IF($B970="","",IF(R970="No Encompass Match","THEM",IF(R970="Not Mapped","Unable to Determine",IF(T970="SALES","Unable to Determine",IFERROR(INDEX('Master - US vs THEM'!$F:$F,MATCH(U970,'Master - US vs THEM'!$G:$G,0)),"No Territory Data")))))</f>
        <v>US</v>
      </c>
      <c r="W970" t="str">
        <f t="shared" si="62"/>
        <v>MISMATCH</v>
      </c>
      <c r="X970" t="str">
        <f t="shared" si="63"/>
        <v>US</v>
      </c>
    </row>
    <row r="971" spans="1:24" x14ac:dyDescent="0.2">
      <c r="A971">
        <v>970</v>
      </c>
      <c r="B971" t="s">
        <v>1747</v>
      </c>
      <c r="C971" t="s">
        <v>1748</v>
      </c>
      <c r="D971" t="s">
        <v>48</v>
      </c>
      <c r="E971" t="s">
        <v>1749</v>
      </c>
      <c r="F971" t="s">
        <v>1709</v>
      </c>
      <c r="G971" t="s">
        <v>1750</v>
      </c>
      <c r="H971" t="s">
        <v>8</v>
      </c>
      <c r="I971" t="s">
        <v>367</v>
      </c>
      <c r="J971" t="s">
        <v>44</v>
      </c>
      <c r="K971" t="s">
        <v>44</v>
      </c>
      <c r="L971" t="s">
        <v>45</v>
      </c>
      <c r="M971">
        <v>1</v>
      </c>
      <c r="N971" t="s">
        <v>875</v>
      </c>
      <c r="O971" t="str">
        <f>IF($B971="","",IFERROR(IF(ISNUMBER(MATCH($K971,'Brand Family Territory (Enc)'!$A$2:$A$296,0)),$K971,""),""))</f>
        <v/>
      </c>
      <c r="P971" t="str">
        <f>IF($B971="","",IFERROR(INDEX('Brand Crosswalk'!$F$2:$F$200,MATCH($K971,'Brand Crosswalk'!$A$2:$A$200,0)),"Not in Crosswalk"))</f>
        <v>Mapped</v>
      </c>
      <c r="Q971" t="str">
        <f>IF($B971="","",IFERROR(INDEX('Brand Crosswalk'!$C$2:$C$200,MATCH($K971,'Brand Crosswalk'!$A$2:$A$200,0)),""))</f>
        <v>Dg Yuengling Inc</v>
      </c>
      <c r="R971" t="str">
        <f>IF($B971="","",IF(O971&lt;&gt;"",O971,IF(P971="Mapped",Q971,IF(P971="No Encompass Match","No Encompass Match",IFERROR(VLOOKUP(IF($K971="",$J971,$K971),'Brands (Enc)'!$C$2:$D$2699,2,FALSE),"Not Mapped")))))</f>
        <v>Dg Yuengling Inc</v>
      </c>
      <c r="S971" t="str">
        <f>IF($B971="","",IFERROR(VLOOKUP(VALUE($B971),'Customers Table (Enc)'!$A:$I,9,FALSE),"Not Found"))</f>
        <v>Bergen</v>
      </c>
      <c r="T971" t="str">
        <f t="shared" si="60"/>
        <v>BERGEN</v>
      </c>
      <c r="U971" t="str">
        <f t="shared" si="61"/>
        <v>Dg Yuengling Inc|BERGEN</v>
      </c>
      <c r="V971" t="str">
        <f>IF($B971="","",IF(R971="No Encompass Match","THEM",IF(R971="Not Mapped","Unable to Determine",IF(T971="SALES","Unable to Determine",IFERROR(INDEX('Master - US vs THEM'!$F:$F,MATCH(U971,'Master - US vs THEM'!$G:$G,0)),"No Territory Data")))))</f>
        <v>US</v>
      </c>
      <c r="W971" t="str">
        <f t="shared" si="62"/>
        <v>OK</v>
      </c>
      <c r="X971" t="str">
        <f t="shared" si="63"/>
        <v>US</v>
      </c>
    </row>
    <row r="972" spans="1:24" x14ac:dyDescent="0.2">
      <c r="A972">
        <v>971</v>
      </c>
      <c r="B972" t="s">
        <v>1743</v>
      </c>
      <c r="C972" t="s">
        <v>1744</v>
      </c>
      <c r="D972" t="s">
        <v>123</v>
      </c>
      <c r="E972" t="s">
        <v>1745</v>
      </c>
      <c r="F972" t="s">
        <v>1583</v>
      </c>
      <c r="G972" t="s">
        <v>1746</v>
      </c>
      <c r="H972" t="s">
        <v>8</v>
      </c>
      <c r="I972" t="s">
        <v>319</v>
      </c>
      <c r="J972" t="s">
        <v>144</v>
      </c>
      <c r="K972" t="s">
        <v>145</v>
      </c>
      <c r="L972" t="s">
        <v>141</v>
      </c>
      <c r="M972">
        <v>1</v>
      </c>
      <c r="N972" t="s">
        <v>875</v>
      </c>
      <c r="O972" t="str">
        <f>IF($B972="","",IFERROR(IF(ISNUMBER(MATCH($K972,'Brand Family Territory (Enc)'!$A$2:$A$296,0)),$K972,""),""))</f>
        <v>COORS LIGHT</v>
      </c>
      <c r="P972" t="str">
        <f>IF($B972="","",IFERROR(INDEX('Brand Crosswalk'!$F$2:$F$200,MATCH($K972,'Brand Crosswalk'!$A$2:$A$200,0)),"Not in Crosswalk"))</f>
        <v>Not in Crosswalk</v>
      </c>
      <c r="Q972" t="str">
        <f>IF($B972="","",IFERROR(INDEX('Brand Crosswalk'!$C$2:$C$200,MATCH($K972,'Brand Crosswalk'!$A$2:$A$200,0)),""))</f>
        <v/>
      </c>
      <c r="R972" t="str">
        <f>IF($B972="","",IF(O972&lt;&gt;"",O972,IF(P972="Mapped",Q972,IF(P972="No Encompass Match","No Encompass Match",IFERROR(VLOOKUP(IF($K972="",$J972,$K972),'Brands (Enc)'!$C$2:$D$2699,2,FALSE),"Not Mapped")))))</f>
        <v>COORS LIGHT</v>
      </c>
      <c r="S972" t="str">
        <f>IF($B972="","",IFERROR(VLOOKUP(VALUE($B972),'Customers Table (Enc)'!$A:$I,9,FALSE),"Not Found"))</f>
        <v>Passaic</v>
      </c>
      <c r="T972" t="str">
        <f t="shared" si="60"/>
        <v>PASSAIC</v>
      </c>
      <c r="U972" t="str">
        <f t="shared" si="61"/>
        <v>COORS LIGHT|PASSAIC</v>
      </c>
      <c r="V972" t="str">
        <f>IF($B972="","",IF(R972="No Encompass Match","THEM",IF(R972="Not Mapped","Unable to Determine",IF(T972="SALES","Unable to Determine",IFERROR(INDEX('Master - US vs THEM'!$F:$F,MATCH(U972,'Master - US vs THEM'!$G:$G,0)),"No Territory Data")))))</f>
        <v>US</v>
      </c>
      <c r="W972" t="str">
        <f t="shared" si="62"/>
        <v>OK</v>
      </c>
      <c r="X972" t="str">
        <f t="shared" si="63"/>
        <v>US</v>
      </c>
    </row>
    <row r="973" spans="1:24" x14ac:dyDescent="0.2">
      <c r="A973">
        <v>972</v>
      </c>
      <c r="B973" t="s">
        <v>1743</v>
      </c>
      <c r="C973" t="s">
        <v>1744</v>
      </c>
      <c r="D973" t="s">
        <v>123</v>
      </c>
      <c r="E973" t="s">
        <v>1745</v>
      </c>
      <c r="F973" t="s">
        <v>1583</v>
      </c>
      <c r="G973" t="s">
        <v>1746</v>
      </c>
      <c r="H973" t="s">
        <v>8</v>
      </c>
      <c r="I973" t="s">
        <v>319</v>
      </c>
      <c r="J973" t="s">
        <v>44</v>
      </c>
      <c r="K973" t="s">
        <v>44</v>
      </c>
      <c r="L973" t="s">
        <v>45</v>
      </c>
      <c r="M973">
        <v>1</v>
      </c>
      <c r="N973" t="s">
        <v>875</v>
      </c>
      <c r="O973" t="str">
        <f>IF($B973="","",IFERROR(IF(ISNUMBER(MATCH($K973,'Brand Family Territory (Enc)'!$A$2:$A$296,0)),$K973,""),""))</f>
        <v/>
      </c>
      <c r="P973" t="str">
        <f>IF($B973="","",IFERROR(INDEX('Brand Crosswalk'!$F$2:$F$200,MATCH($K973,'Brand Crosswalk'!$A$2:$A$200,0)),"Not in Crosswalk"))</f>
        <v>Mapped</v>
      </c>
      <c r="Q973" t="str">
        <f>IF($B973="","",IFERROR(INDEX('Brand Crosswalk'!$C$2:$C$200,MATCH($K973,'Brand Crosswalk'!$A$2:$A$200,0)),""))</f>
        <v>Dg Yuengling Inc</v>
      </c>
      <c r="R973" t="str">
        <f>IF($B973="","",IF(O973&lt;&gt;"",O973,IF(P973="Mapped",Q973,IF(P973="No Encompass Match","No Encompass Match",IFERROR(VLOOKUP(IF($K973="",$J973,$K973),'Brands (Enc)'!$C$2:$D$2699,2,FALSE),"Not Mapped")))))</f>
        <v>Dg Yuengling Inc</v>
      </c>
      <c r="S973" t="str">
        <f>IF($B973="","",IFERROR(VLOOKUP(VALUE($B973),'Customers Table (Enc)'!$A:$I,9,FALSE),"Not Found"))</f>
        <v>Passaic</v>
      </c>
      <c r="T973" t="str">
        <f t="shared" si="60"/>
        <v>PASSAIC</v>
      </c>
      <c r="U973" t="str">
        <f t="shared" si="61"/>
        <v>Dg Yuengling Inc|PASSAIC</v>
      </c>
      <c r="V973" t="str">
        <f>IF($B973="","",IF(R973="No Encompass Match","THEM",IF(R973="Not Mapped","Unable to Determine",IF(T973="SALES","Unable to Determine",IFERROR(INDEX('Master - US vs THEM'!$F:$F,MATCH(U973,'Master - US vs THEM'!$G:$G,0)),"No Territory Data")))))</f>
        <v>US</v>
      </c>
      <c r="W973" t="str">
        <f t="shared" si="62"/>
        <v>OK</v>
      </c>
      <c r="X973" t="str">
        <f t="shared" si="63"/>
        <v>US</v>
      </c>
    </row>
    <row r="974" spans="1:24" x14ac:dyDescent="0.2">
      <c r="A974">
        <v>973</v>
      </c>
      <c r="B974" t="s">
        <v>1743</v>
      </c>
      <c r="C974" t="s">
        <v>1744</v>
      </c>
      <c r="D974" t="s">
        <v>123</v>
      </c>
      <c r="E974" t="s">
        <v>1745</v>
      </c>
      <c r="F974" t="s">
        <v>1583</v>
      </c>
      <c r="G974" t="s">
        <v>1746</v>
      </c>
      <c r="H974" t="s">
        <v>8</v>
      </c>
      <c r="I974" t="s">
        <v>319</v>
      </c>
      <c r="J974" t="s">
        <v>165</v>
      </c>
      <c r="K974" t="s">
        <v>166</v>
      </c>
      <c r="L974" t="s">
        <v>141</v>
      </c>
      <c r="M974">
        <v>1</v>
      </c>
      <c r="N974" t="s">
        <v>875</v>
      </c>
      <c r="O974" t="str">
        <f>IF($B974="","",IFERROR(IF(ISNUMBER(MATCH($K974,'Brand Family Territory (Enc)'!$A$2:$A$296,0)),$K974,""),""))</f>
        <v>BLUE MOON</v>
      </c>
      <c r="P974" t="str">
        <f>IF($B974="","",IFERROR(INDEX('Brand Crosswalk'!$F$2:$F$200,MATCH($K974,'Brand Crosswalk'!$A$2:$A$200,0)),"Not in Crosswalk"))</f>
        <v>Not in Crosswalk</v>
      </c>
      <c r="Q974" t="str">
        <f>IF($B974="","",IFERROR(INDEX('Brand Crosswalk'!$C$2:$C$200,MATCH($K974,'Brand Crosswalk'!$A$2:$A$200,0)),""))</f>
        <v/>
      </c>
      <c r="R974" t="str">
        <f>IF($B974="","",IF(O974&lt;&gt;"",O974,IF(P974="Mapped",Q974,IF(P974="No Encompass Match","No Encompass Match",IFERROR(VLOOKUP(IF($K974="",$J974,$K974),'Brands (Enc)'!$C$2:$D$2699,2,FALSE),"Not Mapped")))))</f>
        <v>BLUE MOON</v>
      </c>
      <c r="S974" t="str">
        <f>IF($B974="","",IFERROR(VLOOKUP(VALUE($B974),'Customers Table (Enc)'!$A:$I,9,FALSE),"Not Found"))</f>
        <v>Passaic</v>
      </c>
      <c r="T974" t="str">
        <f t="shared" si="60"/>
        <v>PASSAIC</v>
      </c>
      <c r="U974" t="str">
        <f t="shared" si="61"/>
        <v>BLUE MOON|PASSAIC</v>
      </c>
      <c r="V974" t="str">
        <f>IF($B974="","",IF(R974="No Encompass Match","THEM",IF(R974="Not Mapped","Unable to Determine",IF(T974="SALES","Unable to Determine",IFERROR(INDEX('Master - US vs THEM'!$F:$F,MATCH(U974,'Master - US vs THEM'!$G:$G,0)),"No Territory Data")))))</f>
        <v>US</v>
      </c>
      <c r="W974" t="str">
        <f t="shared" si="62"/>
        <v>OK</v>
      </c>
      <c r="X974" t="str">
        <f t="shared" si="63"/>
        <v>US</v>
      </c>
    </row>
    <row r="975" spans="1:24" x14ac:dyDescent="0.2">
      <c r="A975">
        <v>974</v>
      </c>
      <c r="B975" t="s">
        <v>1743</v>
      </c>
      <c r="C975" t="s">
        <v>1744</v>
      </c>
      <c r="D975" t="s">
        <v>123</v>
      </c>
      <c r="E975" t="s">
        <v>1745</v>
      </c>
      <c r="F975" t="s">
        <v>1583</v>
      </c>
      <c r="G975" t="s">
        <v>1746</v>
      </c>
      <c r="H975" t="s">
        <v>8</v>
      </c>
      <c r="I975" t="s">
        <v>319</v>
      </c>
      <c r="J975" t="s">
        <v>535</v>
      </c>
      <c r="K975" t="s">
        <v>358</v>
      </c>
      <c r="L975" t="s">
        <v>155</v>
      </c>
      <c r="M975">
        <v>1</v>
      </c>
      <c r="N975" t="s">
        <v>875</v>
      </c>
      <c r="O975" t="str">
        <f>IF($B975="","",IFERROR(IF(ISNUMBER(MATCH($K975,'Brand Family Territory (Enc)'!$A$2:$A$296,0)),$K975,""),""))</f>
        <v/>
      </c>
      <c r="P975" t="str">
        <f>IF($B975="","",IFERROR(INDEX('Brand Crosswalk'!$F$2:$F$200,MATCH($K975,'Brand Crosswalk'!$A$2:$A$200,0)),"Not in Crosswalk"))</f>
        <v>Mapped</v>
      </c>
      <c r="Q975" t="str">
        <f>IF($B975="","",IFERROR(INDEX('Brand Crosswalk'!$C$2:$C$200,MATCH($K975,'Brand Crosswalk'!$A$2:$A$200,0)),""))</f>
        <v>Samuel Adams</v>
      </c>
      <c r="R975" t="str">
        <f>IF($B975="","",IF(O975&lt;&gt;"",O975,IF(P975="Mapped",Q975,IF(P975="No Encompass Match","No Encompass Match",IFERROR(VLOOKUP(IF($K975="",$J975,$K975),'Brands (Enc)'!$C$2:$D$2699,2,FALSE),"Not Mapped")))))</f>
        <v>Samuel Adams</v>
      </c>
      <c r="S975" t="str">
        <f>IF($B975="","",IFERROR(VLOOKUP(VALUE($B975),'Customers Table (Enc)'!$A:$I,9,FALSE),"Not Found"))</f>
        <v>Passaic</v>
      </c>
      <c r="T975" t="str">
        <f t="shared" si="60"/>
        <v>PASSAIC</v>
      </c>
      <c r="U975" t="str">
        <f t="shared" si="61"/>
        <v>Samuel Adams|PASSAIC</v>
      </c>
      <c r="V975" t="str">
        <f>IF($B975="","",IF(R975="No Encompass Match","THEM",IF(R975="Not Mapped","Unable to Determine",IF(T975="SALES","Unable to Determine",IFERROR(INDEX('Master - US vs THEM'!$F:$F,MATCH(U975,'Master - US vs THEM'!$G:$G,0)),"No Territory Data")))))</f>
        <v>US</v>
      </c>
      <c r="W975" t="str">
        <f t="shared" si="62"/>
        <v>OK</v>
      </c>
      <c r="X975" t="str">
        <f t="shared" si="63"/>
        <v>US</v>
      </c>
    </row>
    <row r="976" spans="1:24" x14ac:dyDescent="0.2">
      <c r="A976">
        <v>975</v>
      </c>
      <c r="B976" t="s">
        <v>1743</v>
      </c>
      <c r="C976" t="s">
        <v>1744</v>
      </c>
      <c r="D976" t="s">
        <v>123</v>
      </c>
      <c r="E976" t="s">
        <v>1745</v>
      </c>
      <c r="F976" t="s">
        <v>1583</v>
      </c>
      <c r="G976" t="s">
        <v>1746</v>
      </c>
      <c r="H976" t="s">
        <v>8</v>
      </c>
      <c r="I976" t="s">
        <v>319</v>
      </c>
      <c r="J976" t="s">
        <v>340</v>
      </c>
      <c r="K976" t="s">
        <v>154</v>
      </c>
      <c r="L976" t="s">
        <v>155</v>
      </c>
      <c r="M976">
        <v>1</v>
      </c>
      <c r="N976" t="s">
        <v>875</v>
      </c>
      <c r="O976" t="str">
        <f>IF($B976="","",IFERROR(IF(ISNUMBER(MATCH($K976,'Brand Family Territory (Enc)'!$A$2:$A$296,0)),$K976,""),""))</f>
        <v>SAMUEL ADAMS</v>
      </c>
      <c r="P976" t="str">
        <f>IF($B976="","",IFERROR(INDEX('Brand Crosswalk'!$F$2:$F$200,MATCH($K976,'Brand Crosswalk'!$A$2:$A$200,0)),"Not in Crosswalk"))</f>
        <v>Not in Crosswalk</v>
      </c>
      <c r="Q976" t="str">
        <f>IF($B976="","",IFERROR(INDEX('Brand Crosswalk'!$C$2:$C$200,MATCH($K976,'Brand Crosswalk'!$A$2:$A$200,0)),""))</f>
        <v/>
      </c>
      <c r="R976" t="str">
        <f>IF($B976="","",IF(O976&lt;&gt;"",O976,IF(P976="Mapped",Q976,IF(P976="No Encompass Match","No Encompass Match",IFERROR(VLOOKUP(IF($K976="",$J976,$K976),'Brands (Enc)'!$C$2:$D$2699,2,FALSE),"Not Mapped")))))</f>
        <v>SAMUEL ADAMS</v>
      </c>
      <c r="S976" t="str">
        <f>IF($B976="","",IFERROR(VLOOKUP(VALUE($B976),'Customers Table (Enc)'!$A:$I,9,FALSE),"Not Found"))</f>
        <v>Passaic</v>
      </c>
      <c r="T976" t="str">
        <f t="shared" si="60"/>
        <v>PASSAIC</v>
      </c>
      <c r="U976" t="str">
        <f t="shared" si="61"/>
        <v>SAMUEL ADAMS|PASSAIC</v>
      </c>
      <c r="V976" t="str">
        <f>IF($B976="","",IF(R976="No Encompass Match","THEM",IF(R976="Not Mapped","Unable to Determine",IF(T976="SALES","Unable to Determine",IFERROR(INDEX('Master - US vs THEM'!$F:$F,MATCH(U976,'Master - US vs THEM'!$G:$G,0)),"No Territory Data")))))</f>
        <v>US</v>
      </c>
      <c r="W976" t="str">
        <f t="shared" si="62"/>
        <v>OK</v>
      </c>
      <c r="X976" t="str">
        <f t="shared" si="63"/>
        <v>US</v>
      </c>
    </row>
    <row r="977" spans="1:24" x14ac:dyDescent="0.2">
      <c r="A977">
        <v>976</v>
      </c>
      <c r="B977" t="s">
        <v>1743</v>
      </c>
      <c r="C977" t="s">
        <v>1744</v>
      </c>
      <c r="D977" t="s">
        <v>123</v>
      </c>
      <c r="E977" t="s">
        <v>1745</v>
      </c>
      <c r="F977" t="s">
        <v>1583</v>
      </c>
      <c r="G977" t="s">
        <v>1746</v>
      </c>
      <c r="H977" t="s">
        <v>8</v>
      </c>
      <c r="I977" t="s">
        <v>319</v>
      </c>
      <c r="J977" t="s">
        <v>338</v>
      </c>
      <c r="K977" t="s">
        <v>34</v>
      </c>
      <c r="L977" t="s">
        <v>34</v>
      </c>
      <c r="M977">
        <v>1</v>
      </c>
      <c r="N977" t="s">
        <v>875</v>
      </c>
      <c r="O977" t="str">
        <f>IF($B977="","",IFERROR(IF(ISNUMBER(MATCH($K977,'Brand Family Territory (Enc)'!$A$2:$A$296,0)),$K977,""),""))</f>
        <v/>
      </c>
      <c r="P977" t="str">
        <f>IF($B977="","",IFERROR(INDEX('Brand Crosswalk'!$F$2:$F$200,MATCH($K977,'Brand Crosswalk'!$A$2:$A$200,0)),"Not in Crosswalk"))</f>
        <v>Mapped</v>
      </c>
      <c r="Q977" t="str">
        <f>IF($B977="","",IFERROR(INDEX('Brand Crosswalk'!$C$2:$C$200,MATCH($K977,'Brand Crosswalk'!$A$2:$A$200,0)),""))</f>
        <v>Sierra Nevada</v>
      </c>
      <c r="R977" t="str">
        <f>IF($B977="","",IF(O977&lt;&gt;"",O977,IF(P977="Mapped",Q977,IF(P977="No Encompass Match","No Encompass Match",IFERROR(VLOOKUP(IF($K977="",$J977,$K977),'Brands (Enc)'!$C$2:$D$2699,2,FALSE),"Not Mapped")))))</f>
        <v>Sierra Nevada</v>
      </c>
      <c r="S977" t="str">
        <f>IF($B977="","",IFERROR(VLOOKUP(VALUE($B977),'Customers Table (Enc)'!$A:$I,9,FALSE),"Not Found"))</f>
        <v>Passaic</v>
      </c>
      <c r="T977" t="str">
        <f t="shared" si="60"/>
        <v>PASSAIC</v>
      </c>
      <c r="U977" t="str">
        <f t="shared" si="61"/>
        <v>Sierra Nevada|PASSAIC</v>
      </c>
      <c r="V977" t="str">
        <f>IF($B977="","",IF(R977="No Encompass Match","THEM",IF(R977="Not Mapped","Unable to Determine",IF(T977="SALES","Unable to Determine",IFERROR(INDEX('Master - US vs THEM'!$F:$F,MATCH(U977,'Master - US vs THEM'!$G:$G,0)),"No Territory Data")))))</f>
        <v>US</v>
      </c>
      <c r="W977" t="str">
        <f t="shared" si="62"/>
        <v>OK</v>
      </c>
      <c r="X977" t="str">
        <f t="shared" si="63"/>
        <v>US</v>
      </c>
    </row>
    <row r="978" spans="1:24" x14ac:dyDescent="0.2">
      <c r="A978">
        <v>977</v>
      </c>
      <c r="B978" t="s">
        <v>1743</v>
      </c>
      <c r="C978" t="s">
        <v>1744</v>
      </c>
      <c r="D978" t="s">
        <v>123</v>
      </c>
      <c r="E978" t="s">
        <v>1745</v>
      </c>
      <c r="F978" t="s">
        <v>1583</v>
      </c>
      <c r="G978" t="s">
        <v>1746</v>
      </c>
      <c r="H978" t="s">
        <v>8</v>
      </c>
      <c r="I978" t="s">
        <v>319</v>
      </c>
      <c r="J978" t="s">
        <v>935</v>
      </c>
      <c r="K978" t="s">
        <v>935</v>
      </c>
      <c r="L978" t="s">
        <v>935</v>
      </c>
      <c r="M978">
        <v>1</v>
      </c>
      <c r="N978" t="s">
        <v>875</v>
      </c>
      <c r="O978" t="str">
        <f>IF($B978="","",IFERROR(IF(ISNUMBER(MATCH($K978,'Brand Family Territory (Enc)'!$A$2:$A$296,0)),$K978,""),""))</f>
        <v>FORGED IRISH STOUT</v>
      </c>
      <c r="P978" t="str">
        <f>IF($B978="","",IFERROR(INDEX('Brand Crosswalk'!$F$2:$F$200,MATCH($K978,'Brand Crosswalk'!$A$2:$A$200,0)),"Not in Crosswalk"))</f>
        <v>Not in Crosswalk</v>
      </c>
      <c r="Q978" t="str">
        <f>IF($B978="","",IFERROR(INDEX('Brand Crosswalk'!$C$2:$C$200,MATCH($K978,'Brand Crosswalk'!$A$2:$A$200,0)),""))</f>
        <v/>
      </c>
      <c r="R978" t="str">
        <f>IF($B978="","",IF(O978&lt;&gt;"",O978,IF(P978="Mapped",Q978,IF(P978="No Encompass Match","No Encompass Match",IFERROR(VLOOKUP(IF($K978="",$J978,$K978),'Brands (Enc)'!$C$2:$D$2699,2,FALSE),"Not Mapped")))))</f>
        <v>FORGED IRISH STOUT</v>
      </c>
      <c r="S978" t="str">
        <f>IF($B978="","",IFERROR(VLOOKUP(VALUE($B978),'Customers Table (Enc)'!$A:$I,9,FALSE),"Not Found"))</f>
        <v>Passaic</v>
      </c>
      <c r="T978" t="str">
        <f t="shared" si="60"/>
        <v>PASSAIC</v>
      </c>
      <c r="U978" t="str">
        <f t="shared" si="61"/>
        <v>FORGED IRISH STOUT|PASSAIC</v>
      </c>
      <c r="V978" t="str">
        <f>IF($B978="","",IF(R978="No Encompass Match","THEM",IF(R978="Not Mapped","Unable to Determine",IF(T978="SALES","Unable to Determine",IFERROR(INDEX('Master - US vs THEM'!$F:$F,MATCH(U978,'Master - US vs THEM'!$G:$G,0)),"No Territory Data")))))</f>
        <v>US</v>
      </c>
      <c r="W978" t="str">
        <f t="shared" si="62"/>
        <v>OK</v>
      </c>
      <c r="X978" t="str">
        <f t="shared" si="63"/>
        <v>US</v>
      </c>
    </row>
    <row r="979" spans="1:24" x14ac:dyDescent="0.2">
      <c r="A979">
        <v>978</v>
      </c>
      <c r="B979" t="s">
        <v>1739</v>
      </c>
      <c r="C979" t="s">
        <v>1740</v>
      </c>
      <c r="D979" t="s">
        <v>48</v>
      </c>
      <c r="E979" t="s">
        <v>1741</v>
      </c>
      <c r="F979" t="s">
        <v>760</v>
      </c>
      <c r="G979" t="s">
        <v>1742</v>
      </c>
      <c r="H979" t="s">
        <v>8</v>
      </c>
      <c r="I979" t="s">
        <v>367</v>
      </c>
      <c r="J979" t="s">
        <v>438</v>
      </c>
      <c r="K979" t="s">
        <v>439</v>
      </c>
      <c r="L979" t="s">
        <v>438</v>
      </c>
      <c r="M979">
        <v>1</v>
      </c>
      <c r="N979" t="s">
        <v>875</v>
      </c>
      <c r="O979" t="str">
        <f>IF($B979="","",IFERROR(IF(ISNUMBER(MATCH($K979,'Brand Family Territory (Enc)'!$A$2:$A$296,0)),$K979,""),""))</f>
        <v/>
      </c>
      <c r="P979" t="str">
        <f>IF($B979="","",IFERROR(INDEX('Brand Crosswalk'!$F$2:$F$200,MATCH($K979,'Brand Crosswalk'!$A$2:$A$200,0)),"Not in Crosswalk"))</f>
        <v>Mapped</v>
      </c>
      <c r="Q979" t="str">
        <f>IF($B979="","",IFERROR(INDEX('Brand Crosswalk'!$C$2:$C$200,MATCH($K979,'Brand Crosswalk'!$A$2:$A$200,0)),""))</f>
        <v>Sixpoint</v>
      </c>
      <c r="R979" t="str">
        <f>IF($B979="","",IF(O979&lt;&gt;"",O979,IF(P979="Mapped",Q979,IF(P979="No Encompass Match","No Encompass Match",IFERROR(VLOOKUP(IF($K979="",$J979,$K979),'Brands (Enc)'!$C$2:$D$2699,2,FALSE),"Not Mapped")))))</f>
        <v>Sixpoint</v>
      </c>
      <c r="S979" t="str">
        <f>IF($B979="","",IFERROR(VLOOKUP(VALUE($B979),'Customers Table (Enc)'!$A:$I,9,FALSE),"Not Found"))</f>
        <v>Bergen</v>
      </c>
      <c r="T979" t="str">
        <f t="shared" si="60"/>
        <v>BERGEN</v>
      </c>
      <c r="U979" t="str">
        <f t="shared" si="61"/>
        <v>Sixpoint|BERGEN</v>
      </c>
      <c r="V979" t="str">
        <f>IF($B979="","",IF(R979="No Encompass Match","THEM",IF(R979="Not Mapped","Unable to Determine",IF(T979="SALES","Unable to Determine",IFERROR(INDEX('Master - US vs THEM'!$F:$F,MATCH(U979,'Master - US vs THEM'!$G:$G,0)),"No Territory Data")))))</f>
        <v>US</v>
      </c>
      <c r="W979" t="str">
        <f t="shared" si="62"/>
        <v>OK</v>
      </c>
      <c r="X979" t="str">
        <f t="shared" si="63"/>
        <v>US</v>
      </c>
    </row>
    <row r="980" spans="1:24" x14ac:dyDescent="0.2">
      <c r="A980">
        <v>979</v>
      </c>
      <c r="B980" t="s">
        <v>1739</v>
      </c>
      <c r="C980" t="s">
        <v>1740</v>
      </c>
      <c r="D980" t="s">
        <v>48</v>
      </c>
      <c r="E980" t="s">
        <v>1741</v>
      </c>
      <c r="F980" t="s">
        <v>760</v>
      </c>
      <c r="G980" t="s">
        <v>1742</v>
      </c>
      <c r="H980" t="s">
        <v>8</v>
      </c>
      <c r="I980" t="s">
        <v>367</v>
      </c>
      <c r="J980" t="s">
        <v>213</v>
      </c>
      <c r="K980" t="s">
        <v>214</v>
      </c>
      <c r="L980" t="s">
        <v>215</v>
      </c>
      <c r="M980">
        <v>1</v>
      </c>
      <c r="N980" t="s">
        <v>875</v>
      </c>
      <c r="O980" t="str">
        <f>IF($B980="","",IFERROR(IF(ISNUMBER(MATCH($K980,'Brand Family Territory (Enc)'!$A$2:$A$296,0)),$K980,""),""))</f>
        <v/>
      </c>
      <c r="P980" t="str">
        <f>IF($B980="","",IFERROR(INDEX('Brand Crosswalk'!$F$2:$F$200,MATCH($K980,'Brand Crosswalk'!$A$2:$A$200,0)),"Not in Crosswalk"))</f>
        <v>Mapped</v>
      </c>
      <c r="Q980" t="str">
        <f>IF($B980="","",IFERROR(INDEX('Brand Crosswalk'!$C$2:$C$200,MATCH($K980,'Brand Crosswalk'!$A$2:$A$200,0)),""))</f>
        <v>New Belgium Brewing Company</v>
      </c>
      <c r="R980" t="str">
        <f>IF($B980="","",IF(O980&lt;&gt;"",O980,IF(P980="Mapped",Q980,IF(P980="No Encompass Match","No Encompass Match",IFERROR(VLOOKUP(IF($K980="",$J980,$K980),'Brands (Enc)'!$C$2:$D$2699,2,FALSE),"Not Mapped")))))</f>
        <v>New Belgium Brewing Company</v>
      </c>
      <c r="S980" t="str">
        <f>IF($B980="","",IFERROR(VLOOKUP(VALUE($B980),'Customers Table (Enc)'!$A:$I,9,FALSE),"Not Found"))</f>
        <v>Bergen</v>
      </c>
      <c r="T980" t="str">
        <f t="shared" si="60"/>
        <v>BERGEN</v>
      </c>
      <c r="U980" t="str">
        <f t="shared" si="61"/>
        <v>New Belgium Brewing Company|BERGEN</v>
      </c>
      <c r="V980" t="str">
        <f>IF($B980="","",IF(R980="No Encompass Match","THEM",IF(R980="Not Mapped","Unable to Determine",IF(T980="SALES","Unable to Determine",IFERROR(INDEX('Master - US vs THEM'!$F:$F,MATCH(U980,'Master - US vs THEM'!$G:$G,0)),"No Territory Data")))))</f>
        <v>US</v>
      </c>
      <c r="W980" t="str">
        <f t="shared" si="62"/>
        <v>OK</v>
      </c>
      <c r="X980" t="str">
        <f t="shared" si="63"/>
        <v>US</v>
      </c>
    </row>
    <row r="981" spans="1:24" x14ac:dyDescent="0.2">
      <c r="A981">
        <v>980</v>
      </c>
      <c r="B981" t="s">
        <v>1739</v>
      </c>
      <c r="C981" t="s">
        <v>1740</v>
      </c>
      <c r="D981" t="s">
        <v>48</v>
      </c>
      <c r="E981" t="s">
        <v>1741</v>
      </c>
      <c r="F981" t="s">
        <v>760</v>
      </c>
      <c r="G981" t="s">
        <v>1742</v>
      </c>
      <c r="H981" t="s">
        <v>8</v>
      </c>
      <c r="I981" t="s">
        <v>367</v>
      </c>
      <c r="J981" t="s">
        <v>165</v>
      </c>
      <c r="K981" t="s">
        <v>166</v>
      </c>
      <c r="L981" t="s">
        <v>141</v>
      </c>
      <c r="M981">
        <v>1</v>
      </c>
      <c r="N981" t="s">
        <v>875</v>
      </c>
      <c r="O981" t="str">
        <f>IF($B981="","",IFERROR(IF(ISNUMBER(MATCH($K981,'Brand Family Territory (Enc)'!$A$2:$A$296,0)),$K981,""),""))</f>
        <v>BLUE MOON</v>
      </c>
      <c r="P981" t="str">
        <f>IF($B981="","",IFERROR(INDEX('Brand Crosswalk'!$F$2:$F$200,MATCH($K981,'Brand Crosswalk'!$A$2:$A$200,0)),"Not in Crosswalk"))</f>
        <v>Not in Crosswalk</v>
      </c>
      <c r="Q981" t="str">
        <f>IF($B981="","",IFERROR(INDEX('Brand Crosswalk'!$C$2:$C$200,MATCH($K981,'Brand Crosswalk'!$A$2:$A$200,0)),""))</f>
        <v/>
      </c>
      <c r="R981" t="str">
        <f>IF($B981="","",IF(O981&lt;&gt;"",O981,IF(P981="Mapped",Q981,IF(P981="No Encompass Match","No Encompass Match",IFERROR(VLOOKUP(IF($K981="",$J981,$K981),'Brands (Enc)'!$C$2:$D$2699,2,FALSE),"Not Mapped")))))</f>
        <v>BLUE MOON</v>
      </c>
      <c r="S981" t="str">
        <f>IF($B981="","",IFERROR(VLOOKUP(VALUE($B981),'Customers Table (Enc)'!$A:$I,9,FALSE),"Not Found"))</f>
        <v>Bergen</v>
      </c>
      <c r="T981" t="str">
        <f t="shared" si="60"/>
        <v>BERGEN</v>
      </c>
      <c r="U981" t="str">
        <f t="shared" si="61"/>
        <v>BLUE MOON|BERGEN</v>
      </c>
      <c r="V981" t="str">
        <f>IF($B981="","",IF(R981="No Encompass Match","THEM",IF(R981="Not Mapped","Unable to Determine",IF(T981="SALES","Unable to Determine",IFERROR(INDEX('Master - US vs THEM'!$F:$F,MATCH(U981,'Master - US vs THEM'!$G:$G,0)),"No Territory Data")))))</f>
        <v>US</v>
      </c>
      <c r="W981" t="str">
        <f t="shared" si="62"/>
        <v>OK</v>
      </c>
      <c r="X981" t="str">
        <f t="shared" si="63"/>
        <v>US</v>
      </c>
    </row>
    <row r="982" spans="1:24" x14ac:dyDescent="0.2">
      <c r="A982">
        <v>981</v>
      </c>
      <c r="B982" t="s">
        <v>1739</v>
      </c>
      <c r="C982" t="s">
        <v>1740</v>
      </c>
      <c r="D982" t="s">
        <v>48</v>
      </c>
      <c r="E982" t="s">
        <v>1741</v>
      </c>
      <c r="F982" t="s">
        <v>760</v>
      </c>
      <c r="G982" t="s">
        <v>1742</v>
      </c>
      <c r="H982" t="s">
        <v>8</v>
      </c>
      <c r="I982" t="s">
        <v>367</v>
      </c>
      <c r="J982" t="s">
        <v>157</v>
      </c>
      <c r="K982" t="s">
        <v>158</v>
      </c>
      <c r="L982" t="s">
        <v>155</v>
      </c>
      <c r="M982">
        <v>1</v>
      </c>
      <c r="N982" t="s">
        <v>875</v>
      </c>
      <c r="O982" t="str">
        <f>IF($B982="","",IFERROR(IF(ISNUMBER(MATCH($K982,'Brand Family Territory (Enc)'!$A$2:$A$296,0)),$K982,""),""))</f>
        <v/>
      </c>
      <c r="P982" t="str">
        <f>IF($B982="","",IFERROR(INDEX('Brand Crosswalk'!$F$2:$F$200,MATCH($K982,'Brand Crosswalk'!$A$2:$A$200,0)),"Not in Crosswalk"))</f>
        <v>Mapped</v>
      </c>
      <c r="Q982" t="str">
        <f>IF($B982="","",IFERROR(INDEX('Brand Crosswalk'!$C$2:$C$200,MATCH($K982,'Brand Crosswalk'!$A$2:$A$200,0)),""))</f>
        <v>Dogfish Head Beer</v>
      </c>
      <c r="R982" t="str">
        <f>IF($B982="","",IF(O982&lt;&gt;"",O982,IF(P982="Mapped",Q982,IF(P982="No Encompass Match","No Encompass Match",IFERROR(VLOOKUP(IF($K982="",$J982,$K982),'Brands (Enc)'!$C$2:$D$2699,2,FALSE),"Not Mapped")))))</f>
        <v>Dogfish Head Beer</v>
      </c>
      <c r="S982" t="str">
        <f>IF($B982="","",IFERROR(VLOOKUP(VALUE($B982),'Customers Table (Enc)'!$A:$I,9,FALSE),"Not Found"))</f>
        <v>Bergen</v>
      </c>
      <c r="T982" t="str">
        <f t="shared" si="60"/>
        <v>BERGEN</v>
      </c>
      <c r="U982" t="str">
        <f t="shared" si="61"/>
        <v>Dogfish Head Beer|BERGEN</v>
      </c>
      <c r="V982" t="str">
        <f>IF($B982="","",IF(R982="No Encompass Match","THEM",IF(R982="Not Mapped","Unable to Determine",IF(T982="SALES","Unable to Determine",IFERROR(INDEX('Master - US vs THEM'!$F:$F,MATCH(U982,'Master - US vs THEM'!$G:$G,0)),"No Territory Data")))))</f>
        <v>US</v>
      </c>
      <c r="W982" t="str">
        <f t="shared" si="62"/>
        <v>OK</v>
      </c>
      <c r="X982" t="str">
        <f t="shared" si="63"/>
        <v>US</v>
      </c>
    </row>
    <row r="983" spans="1:24" x14ac:dyDescent="0.2">
      <c r="A983">
        <v>982</v>
      </c>
      <c r="B983" t="s">
        <v>1739</v>
      </c>
      <c r="C983" t="s">
        <v>1740</v>
      </c>
      <c r="D983" t="s">
        <v>48</v>
      </c>
      <c r="E983" t="s">
        <v>1741</v>
      </c>
      <c r="F983" t="s">
        <v>760</v>
      </c>
      <c r="G983" t="s">
        <v>1742</v>
      </c>
      <c r="H983" t="s">
        <v>8</v>
      </c>
      <c r="I983" t="s">
        <v>367</v>
      </c>
      <c r="J983" t="s">
        <v>140</v>
      </c>
      <c r="K983" t="s">
        <v>140</v>
      </c>
      <c r="L983" t="s">
        <v>141</v>
      </c>
      <c r="M983">
        <v>1</v>
      </c>
      <c r="N983" t="s">
        <v>875</v>
      </c>
      <c r="O983" t="str">
        <f>IF($B983="","",IFERROR(IF(ISNUMBER(MATCH($K983,'Brand Family Territory (Enc)'!$A$2:$A$296,0)),$K983,""),""))</f>
        <v/>
      </c>
      <c r="P983" t="str">
        <f>IF($B983="","",IFERROR(INDEX('Brand Crosswalk'!$F$2:$F$200,MATCH($K983,'Brand Crosswalk'!$A$2:$A$200,0)),"Not in Crosswalk"))</f>
        <v>Mapped</v>
      </c>
      <c r="Q983" t="str">
        <f>IF($B983="","",IFERROR(INDEX('Brand Crosswalk'!$C$2:$C$200,MATCH($K983,'Brand Crosswalk'!$A$2:$A$200,0)),""))</f>
        <v>Peroni</v>
      </c>
      <c r="R983" t="str">
        <f>IF($B983="","",IF(O983&lt;&gt;"",O983,IF(P983="Mapped",Q983,IF(P983="No Encompass Match","No Encompass Match",IFERROR(VLOOKUP(IF($K983="",$J983,$K983),'Brands (Enc)'!$C$2:$D$2699,2,FALSE),"Not Mapped")))))</f>
        <v>Peroni</v>
      </c>
      <c r="S983" t="str">
        <f>IF($B983="","",IFERROR(VLOOKUP(VALUE($B983),'Customers Table (Enc)'!$A:$I,9,FALSE),"Not Found"))</f>
        <v>Bergen</v>
      </c>
      <c r="T983" t="str">
        <f t="shared" si="60"/>
        <v>BERGEN</v>
      </c>
      <c r="U983" t="str">
        <f t="shared" si="61"/>
        <v>Peroni|BERGEN</v>
      </c>
      <c r="V983" t="str">
        <f>IF($B983="","",IF(R983="No Encompass Match","THEM",IF(R983="Not Mapped","Unable to Determine",IF(T983="SALES","Unable to Determine",IFERROR(INDEX('Master - US vs THEM'!$F:$F,MATCH(U983,'Master - US vs THEM'!$G:$G,0)),"No Territory Data")))))</f>
        <v>US</v>
      </c>
      <c r="W983" t="str">
        <f t="shared" si="62"/>
        <v>OK</v>
      </c>
      <c r="X983" t="str">
        <f t="shared" si="63"/>
        <v>US</v>
      </c>
    </row>
    <row r="984" spans="1:24" x14ac:dyDescent="0.2">
      <c r="A984">
        <v>983</v>
      </c>
      <c r="B984" t="s">
        <v>1739</v>
      </c>
      <c r="C984" t="s">
        <v>1740</v>
      </c>
      <c r="D984" t="s">
        <v>48</v>
      </c>
      <c r="E984" t="s">
        <v>1741</v>
      </c>
      <c r="F984" t="s">
        <v>760</v>
      </c>
      <c r="G984" t="s">
        <v>1742</v>
      </c>
      <c r="H984" t="s">
        <v>8</v>
      </c>
      <c r="I984" t="s">
        <v>367</v>
      </c>
      <c r="J984" t="s">
        <v>535</v>
      </c>
      <c r="K984" t="s">
        <v>358</v>
      </c>
      <c r="L984" t="s">
        <v>155</v>
      </c>
      <c r="M984">
        <v>1</v>
      </c>
      <c r="N984" t="s">
        <v>875</v>
      </c>
      <c r="O984" t="str">
        <f>IF($B984="","",IFERROR(IF(ISNUMBER(MATCH($K984,'Brand Family Territory (Enc)'!$A$2:$A$296,0)),$K984,""),""))</f>
        <v/>
      </c>
      <c r="P984" t="str">
        <f>IF($B984="","",IFERROR(INDEX('Brand Crosswalk'!$F$2:$F$200,MATCH($K984,'Brand Crosswalk'!$A$2:$A$200,0)),"Not in Crosswalk"))</f>
        <v>Mapped</v>
      </c>
      <c r="Q984" t="str">
        <f>IF($B984="","",IFERROR(INDEX('Brand Crosswalk'!$C$2:$C$200,MATCH($K984,'Brand Crosswalk'!$A$2:$A$200,0)),""))</f>
        <v>Samuel Adams</v>
      </c>
      <c r="R984" t="str">
        <f>IF($B984="","",IF(O984&lt;&gt;"",O984,IF(P984="Mapped",Q984,IF(P984="No Encompass Match","No Encompass Match",IFERROR(VLOOKUP(IF($K984="",$J984,$K984),'Brands (Enc)'!$C$2:$D$2699,2,FALSE),"Not Mapped")))))</f>
        <v>Samuel Adams</v>
      </c>
      <c r="S984" t="str">
        <f>IF($B984="","",IFERROR(VLOOKUP(VALUE($B984),'Customers Table (Enc)'!$A:$I,9,FALSE),"Not Found"))</f>
        <v>Bergen</v>
      </c>
      <c r="T984" t="str">
        <f t="shared" si="60"/>
        <v>BERGEN</v>
      </c>
      <c r="U984" t="str">
        <f t="shared" si="61"/>
        <v>Samuel Adams|BERGEN</v>
      </c>
      <c r="V984" t="str">
        <f>IF($B984="","",IF(R984="No Encompass Match","THEM",IF(R984="Not Mapped","Unable to Determine",IF(T984="SALES","Unable to Determine",IFERROR(INDEX('Master - US vs THEM'!$F:$F,MATCH(U984,'Master - US vs THEM'!$G:$G,0)),"No Territory Data")))))</f>
        <v>US</v>
      </c>
      <c r="W984" t="str">
        <f t="shared" si="62"/>
        <v>OK</v>
      </c>
      <c r="X984" t="str">
        <f t="shared" si="63"/>
        <v>US</v>
      </c>
    </row>
    <row r="985" spans="1:24" x14ac:dyDescent="0.2">
      <c r="A985">
        <v>984</v>
      </c>
      <c r="B985" t="s">
        <v>1739</v>
      </c>
      <c r="C985" t="s">
        <v>1740</v>
      </c>
      <c r="D985" t="s">
        <v>48</v>
      </c>
      <c r="E985" t="s">
        <v>1741</v>
      </c>
      <c r="F985" t="s">
        <v>760</v>
      </c>
      <c r="G985" t="s">
        <v>1742</v>
      </c>
      <c r="H985" t="s">
        <v>8</v>
      </c>
      <c r="I985" t="s">
        <v>367</v>
      </c>
      <c r="J985" t="s">
        <v>150</v>
      </c>
      <c r="K985" t="s">
        <v>151</v>
      </c>
      <c r="L985" t="s">
        <v>152</v>
      </c>
      <c r="M985">
        <v>1</v>
      </c>
      <c r="N985" t="s">
        <v>875</v>
      </c>
      <c r="O985" t="str">
        <f>IF($B985="","",IFERROR(IF(ISNUMBER(MATCH($K985,'Brand Family Territory (Enc)'!$A$2:$A$296,0)),$K985,""),""))</f>
        <v>MAGNERS</v>
      </c>
      <c r="P985" t="str">
        <f>IF($B985="","",IFERROR(INDEX('Brand Crosswalk'!$F$2:$F$200,MATCH($K985,'Brand Crosswalk'!$A$2:$A$200,0)),"Not in Crosswalk"))</f>
        <v>Not in Crosswalk</v>
      </c>
      <c r="Q985" t="str">
        <f>IF($B985="","",IFERROR(INDEX('Brand Crosswalk'!$C$2:$C$200,MATCH($K985,'Brand Crosswalk'!$A$2:$A$200,0)),""))</f>
        <v/>
      </c>
      <c r="R985" t="str">
        <f>IF($B985="","",IF(O985&lt;&gt;"",O985,IF(P985="Mapped",Q985,IF(P985="No Encompass Match","No Encompass Match",IFERROR(VLOOKUP(IF($K985="",$J985,$K985),'Brands (Enc)'!$C$2:$D$2699,2,FALSE),"Not Mapped")))))</f>
        <v>MAGNERS</v>
      </c>
      <c r="S985" t="str">
        <f>IF($B985="","",IFERROR(VLOOKUP(VALUE($B985),'Customers Table (Enc)'!$A:$I,9,FALSE),"Not Found"))</f>
        <v>Bergen</v>
      </c>
      <c r="T985" t="str">
        <f t="shared" si="60"/>
        <v>BERGEN</v>
      </c>
      <c r="U985" t="str">
        <f t="shared" si="61"/>
        <v>MAGNERS|BERGEN</v>
      </c>
      <c r="V985" t="str">
        <f>IF($B985="","",IF(R985="No Encompass Match","THEM",IF(R985="Not Mapped","Unable to Determine",IF(T985="SALES","Unable to Determine",IFERROR(INDEX('Master - US vs THEM'!$F:$F,MATCH(U985,'Master - US vs THEM'!$G:$G,0)),"No Territory Data")))))</f>
        <v>US</v>
      </c>
      <c r="W985" t="str">
        <f t="shared" si="62"/>
        <v>OK</v>
      </c>
      <c r="X985" t="str">
        <f t="shared" si="63"/>
        <v>US</v>
      </c>
    </row>
    <row r="986" spans="1:24" x14ac:dyDescent="0.2">
      <c r="A986">
        <v>985</v>
      </c>
      <c r="B986" t="s">
        <v>1739</v>
      </c>
      <c r="C986" t="s">
        <v>1740</v>
      </c>
      <c r="D986" t="s">
        <v>48</v>
      </c>
      <c r="E986" t="s">
        <v>1741</v>
      </c>
      <c r="F986" t="s">
        <v>760</v>
      </c>
      <c r="G986" t="s">
        <v>1742</v>
      </c>
      <c r="H986" t="s">
        <v>8</v>
      </c>
      <c r="I986" t="s">
        <v>367</v>
      </c>
      <c r="J986" t="s">
        <v>1062</v>
      </c>
      <c r="K986" t="s">
        <v>63</v>
      </c>
      <c r="L986" t="s">
        <v>64</v>
      </c>
      <c r="M986">
        <v>1</v>
      </c>
      <c r="N986" t="s">
        <v>875</v>
      </c>
      <c r="O986" t="str">
        <f>IF($B986="","",IFERROR(IF(ISNUMBER(MATCH($K986,'Brand Family Territory (Enc)'!$A$2:$A$296,0)),$K986,""),""))</f>
        <v/>
      </c>
      <c r="P986" t="str">
        <f>IF($B986="","",IFERROR(INDEX('Brand Crosswalk'!$F$2:$F$200,MATCH($K986,'Brand Crosswalk'!$A$2:$A$200,0)),"Not in Crosswalk"))</f>
        <v>Mapped</v>
      </c>
      <c r="Q986" t="str">
        <f>IF($B986="","",IFERROR(INDEX('Brand Crosswalk'!$C$2:$C$200,MATCH($K986,'Brand Crosswalk'!$A$2:$A$200,0)),""))</f>
        <v>Narragansett</v>
      </c>
      <c r="R986" t="str">
        <f>IF($B986="","",IF(O986&lt;&gt;"",O986,IF(P986="Mapped",Q986,IF(P986="No Encompass Match","No Encompass Match",IFERROR(VLOOKUP(IF($K986="",$J986,$K986),'Brands (Enc)'!$C$2:$D$2699,2,FALSE),"Not Mapped")))))</f>
        <v>Narragansett</v>
      </c>
      <c r="S986" t="str">
        <f>IF($B986="","",IFERROR(VLOOKUP(VALUE($B986),'Customers Table (Enc)'!$A:$I,9,FALSE),"Not Found"))</f>
        <v>Bergen</v>
      </c>
      <c r="T986" t="str">
        <f t="shared" si="60"/>
        <v>BERGEN</v>
      </c>
      <c r="U986" t="str">
        <f t="shared" si="61"/>
        <v>Narragansett|BERGEN</v>
      </c>
      <c r="V986" t="str">
        <f>IF($B986="","",IF(R986="No Encompass Match","THEM",IF(R986="Not Mapped","Unable to Determine",IF(T986="SALES","Unable to Determine",IFERROR(INDEX('Master - US vs THEM'!$F:$F,MATCH(U986,'Master - US vs THEM'!$G:$G,0)),"No Territory Data")))))</f>
        <v>US</v>
      </c>
      <c r="W986" t="str">
        <f t="shared" si="62"/>
        <v>OK</v>
      </c>
      <c r="X986" t="str">
        <f t="shared" si="63"/>
        <v>US</v>
      </c>
    </row>
    <row r="987" spans="1:24" x14ac:dyDescent="0.2">
      <c r="A987">
        <v>986</v>
      </c>
      <c r="B987" t="s">
        <v>1739</v>
      </c>
      <c r="C987" t="s">
        <v>1740</v>
      </c>
      <c r="D987" t="s">
        <v>48</v>
      </c>
      <c r="E987" t="s">
        <v>1741</v>
      </c>
      <c r="F987" t="s">
        <v>760</v>
      </c>
      <c r="G987" t="s">
        <v>1742</v>
      </c>
      <c r="H987" t="s">
        <v>8</v>
      </c>
      <c r="I987" t="s">
        <v>367</v>
      </c>
      <c r="J987" t="s">
        <v>181</v>
      </c>
      <c r="K987" t="s">
        <v>182</v>
      </c>
      <c r="L987" t="s">
        <v>24</v>
      </c>
      <c r="M987">
        <v>1</v>
      </c>
      <c r="N987" t="s">
        <v>875</v>
      </c>
      <c r="O987" t="str">
        <f>IF($B987="","",IFERROR(IF(ISNUMBER(MATCH($K987,'Brand Family Territory (Enc)'!$A$2:$A$296,0)),$K987,""),""))</f>
        <v/>
      </c>
      <c r="P987" t="str">
        <f>IF($B987="","",IFERROR(INDEX('Brand Crosswalk'!$F$2:$F$200,MATCH($K987,'Brand Crosswalk'!$A$2:$A$200,0)),"Not in Crosswalk"))</f>
        <v>Mapped</v>
      </c>
      <c r="Q987" t="str">
        <f>IF($B987="","",IFERROR(INDEX('Brand Crosswalk'!$C$2:$C$200,MATCH($K987,'Brand Crosswalk'!$A$2:$A$200,0)),""))</f>
        <v>Modelo Especial</v>
      </c>
      <c r="R987" t="str">
        <f>IF($B987="","",IF(O987&lt;&gt;"",O987,IF(P987="Mapped",Q987,IF(P987="No Encompass Match","No Encompass Match",IFERROR(VLOOKUP(IF($K987="",$J987,$K987),'Brands (Enc)'!$C$2:$D$2699,2,FALSE),"Not Mapped")))))</f>
        <v>Modelo Especial</v>
      </c>
      <c r="S987" t="str">
        <f>IF($B987="","",IFERROR(VLOOKUP(VALUE($B987),'Customers Table (Enc)'!$A:$I,9,FALSE),"Not Found"))</f>
        <v>Bergen</v>
      </c>
      <c r="T987" t="str">
        <f t="shared" si="60"/>
        <v>BERGEN</v>
      </c>
      <c r="U987" t="str">
        <f t="shared" si="61"/>
        <v>Modelo Especial|BERGEN</v>
      </c>
      <c r="V987" t="str">
        <f>IF($B987="","",IF(R987="No Encompass Match","THEM",IF(R987="Not Mapped","Unable to Determine",IF(T987="SALES","Unable to Determine",IFERROR(INDEX('Master - US vs THEM'!$F:$F,MATCH(U987,'Master - US vs THEM'!$G:$G,0)),"No Territory Data")))))</f>
        <v>US</v>
      </c>
      <c r="W987" t="str">
        <f t="shared" si="62"/>
        <v>OK</v>
      </c>
      <c r="X987" t="str">
        <f t="shared" si="63"/>
        <v>US</v>
      </c>
    </row>
    <row r="988" spans="1:24" x14ac:dyDescent="0.2">
      <c r="A988">
        <v>987</v>
      </c>
      <c r="B988" t="s">
        <v>594</v>
      </c>
      <c r="C988" t="s">
        <v>595</v>
      </c>
      <c r="D988" t="s">
        <v>67</v>
      </c>
      <c r="E988" t="s">
        <v>596</v>
      </c>
      <c r="F988" t="s">
        <v>597</v>
      </c>
      <c r="G988" t="s">
        <v>598</v>
      </c>
      <c r="H988" t="s">
        <v>8</v>
      </c>
      <c r="I988" t="s">
        <v>71</v>
      </c>
      <c r="J988" t="s">
        <v>44</v>
      </c>
      <c r="K988" t="s">
        <v>44</v>
      </c>
      <c r="L988" t="s">
        <v>45</v>
      </c>
      <c r="M988">
        <v>1</v>
      </c>
      <c r="N988" t="s">
        <v>875</v>
      </c>
      <c r="O988" t="str">
        <f>IF($B988="","",IFERROR(IF(ISNUMBER(MATCH($K988,'Brand Family Territory (Enc)'!$A$2:$A$296,0)),$K988,""),""))</f>
        <v/>
      </c>
      <c r="P988" t="str">
        <f>IF($B988="","",IFERROR(INDEX('Brand Crosswalk'!$F$2:$F$200,MATCH($K988,'Brand Crosswalk'!$A$2:$A$200,0)),"Not in Crosswalk"))</f>
        <v>Mapped</v>
      </c>
      <c r="Q988" t="str">
        <f>IF($B988="","",IFERROR(INDEX('Brand Crosswalk'!$C$2:$C$200,MATCH($K988,'Brand Crosswalk'!$A$2:$A$200,0)),""))</f>
        <v>Dg Yuengling Inc</v>
      </c>
      <c r="R988" t="str">
        <f>IF($B988="","",IF(O988&lt;&gt;"",O988,IF(P988="Mapped",Q988,IF(P988="No Encompass Match","No Encompass Match",IFERROR(VLOOKUP(IF($K988="",$J988,$K988),'Brands (Enc)'!$C$2:$D$2699,2,FALSE),"Not Mapped")))))</f>
        <v>Dg Yuengling Inc</v>
      </c>
      <c r="S988" t="str">
        <f>IF($B988="","",IFERROR(VLOOKUP(VALUE($B988),'Customers Table (Enc)'!$A:$I,9,FALSE),"Not Found"))</f>
        <v>Morris</v>
      </c>
      <c r="T988" t="str">
        <f t="shared" si="60"/>
        <v>MORRIS 1</v>
      </c>
      <c r="U988" t="str">
        <f t="shared" si="61"/>
        <v>Dg Yuengling Inc|MORRIS 1</v>
      </c>
      <c r="V988" t="str">
        <f>IF($B988="","",IF(R988="No Encompass Match","THEM",IF(R988="Not Mapped","Unable to Determine",IF(T988="SALES","Unable to Determine",IFERROR(INDEX('Master - US vs THEM'!$F:$F,MATCH(U988,'Master - US vs THEM'!$G:$G,0)),"No Territory Data")))))</f>
        <v>US</v>
      </c>
      <c r="W988" t="str">
        <f t="shared" si="62"/>
        <v>OK</v>
      </c>
      <c r="X988" t="str">
        <f t="shared" si="63"/>
        <v>US</v>
      </c>
    </row>
    <row r="989" spans="1:24" x14ac:dyDescent="0.2">
      <c r="A989">
        <v>988</v>
      </c>
      <c r="B989" t="s">
        <v>594</v>
      </c>
      <c r="C989" t="s">
        <v>595</v>
      </c>
      <c r="D989" t="s">
        <v>67</v>
      </c>
      <c r="E989" t="s">
        <v>596</v>
      </c>
      <c r="F989" t="s">
        <v>597</v>
      </c>
      <c r="G989" t="s">
        <v>598</v>
      </c>
      <c r="H989" t="s">
        <v>8</v>
      </c>
      <c r="I989" t="s">
        <v>71</v>
      </c>
      <c r="J989" t="s">
        <v>142</v>
      </c>
      <c r="K989" t="s">
        <v>143</v>
      </c>
      <c r="L989" t="s">
        <v>141</v>
      </c>
      <c r="M989">
        <v>1</v>
      </c>
      <c r="N989" t="s">
        <v>875</v>
      </c>
      <c r="O989" t="str">
        <f>IF($B989="","",IFERROR(IF(ISNUMBER(MATCH($K989,'Brand Family Territory (Enc)'!$A$2:$A$296,0)),$K989,""),""))</f>
        <v/>
      </c>
      <c r="P989" t="str">
        <f>IF($B989="","",IFERROR(INDEX('Brand Crosswalk'!$F$2:$F$200,MATCH($K989,'Brand Crosswalk'!$A$2:$A$200,0)),"Not in Crosswalk"))</f>
        <v>Mapped</v>
      </c>
      <c r="Q989" t="str">
        <f>IF($B989="","",IFERROR(INDEX('Brand Crosswalk'!$C$2:$C$200,MATCH($K989,'Brand Crosswalk'!$A$2:$A$200,0)),""))</f>
        <v>Lite</v>
      </c>
      <c r="R989" t="str">
        <f>IF($B989="","",IF(O989&lt;&gt;"",O989,IF(P989="Mapped",Q989,IF(P989="No Encompass Match","No Encompass Match",IFERROR(VLOOKUP(IF($K989="",$J989,$K989),'Brands (Enc)'!$C$2:$D$2699,2,FALSE),"Not Mapped")))))</f>
        <v>Lite</v>
      </c>
      <c r="S989" t="str">
        <f>IF($B989="","",IFERROR(VLOOKUP(VALUE($B989),'Customers Table (Enc)'!$A:$I,9,FALSE),"Not Found"))</f>
        <v>Morris</v>
      </c>
      <c r="T989" t="str">
        <f t="shared" si="60"/>
        <v>MORRIS 1</v>
      </c>
      <c r="U989" t="str">
        <f t="shared" si="61"/>
        <v>Lite|MORRIS 1</v>
      </c>
      <c r="V989" t="str">
        <f>IF($B989="","",IF(R989="No Encompass Match","THEM",IF(R989="Not Mapped","Unable to Determine",IF(T989="SALES","Unable to Determine",IFERROR(INDEX('Master - US vs THEM'!$F:$F,MATCH(U989,'Master - US vs THEM'!$G:$G,0)),"No Territory Data")))))</f>
        <v>US</v>
      </c>
      <c r="W989" t="str">
        <f t="shared" si="62"/>
        <v>OK</v>
      </c>
      <c r="X989" t="str">
        <f t="shared" si="63"/>
        <v>US</v>
      </c>
    </row>
    <row r="990" spans="1:24" x14ac:dyDescent="0.2">
      <c r="A990">
        <v>989</v>
      </c>
      <c r="B990" t="s">
        <v>594</v>
      </c>
      <c r="C990" t="s">
        <v>595</v>
      </c>
      <c r="D990" t="s">
        <v>67</v>
      </c>
      <c r="E990" t="s">
        <v>596</v>
      </c>
      <c r="F990" t="s">
        <v>597</v>
      </c>
      <c r="G990" t="s">
        <v>598</v>
      </c>
      <c r="H990" t="s">
        <v>8</v>
      </c>
      <c r="I990" t="s">
        <v>71</v>
      </c>
      <c r="J990" t="s">
        <v>181</v>
      </c>
      <c r="K990" t="s">
        <v>182</v>
      </c>
      <c r="L990" t="s">
        <v>24</v>
      </c>
      <c r="M990">
        <v>1</v>
      </c>
      <c r="N990" t="s">
        <v>875</v>
      </c>
      <c r="O990" t="str">
        <f>IF($B990="","",IFERROR(IF(ISNUMBER(MATCH($K990,'Brand Family Territory (Enc)'!$A$2:$A$296,0)),$K990,""),""))</f>
        <v/>
      </c>
      <c r="P990" t="str">
        <f>IF($B990="","",IFERROR(INDEX('Brand Crosswalk'!$F$2:$F$200,MATCH($K990,'Brand Crosswalk'!$A$2:$A$200,0)),"Not in Crosswalk"))</f>
        <v>Mapped</v>
      </c>
      <c r="Q990" t="str">
        <f>IF($B990="","",IFERROR(INDEX('Brand Crosswalk'!$C$2:$C$200,MATCH($K990,'Brand Crosswalk'!$A$2:$A$200,0)),""))</f>
        <v>Modelo Especial</v>
      </c>
      <c r="R990" t="str">
        <f>IF($B990="","",IF(O990&lt;&gt;"",O990,IF(P990="Mapped",Q990,IF(P990="No Encompass Match","No Encompass Match",IFERROR(VLOOKUP(IF($K990="",$J990,$K990),'Brands (Enc)'!$C$2:$D$2699,2,FALSE),"Not Mapped")))))</f>
        <v>Modelo Especial</v>
      </c>
      <c r="S990" t="str">
        <f>IF($B990="","",IFERROR(VLOOKUP(VALUE($B990),'Customers Table (Enc)'!$A:$I,9,FALSE),"Not Found"))</f>
        <v>Morris</v>
      </c>
      <c r="T990" t="str">
        <f t="shared" si="60"/>
        <v>MORRIS 1</v>
      </c>
      <c r="U990" t="str">
        <f t="shared" si="61"/>
        <v>Modelo Especial|MORRIS 1</v>
      </c>
      <c r="V990" t="str">
        <f>IF($B990="","",IF(R990="No Encompass Match","THEM",IF(R990="Not Mapped","Unable to Determine",IF(T990="SALES","Unable to Determine",IFERROR(INDEX('Master - US vs THEM'!$F:$F,MATCH(U990,'Master - US vs THEM'!$G:$G,0)),"No Territory Data")))))</f>
        <v>US</v>
      </c>
      <c r="W990" t="str">
        <f t="shared" si="62"/>
        <v>OK</v>
      </c>
      <c r="X990" t="str">
        <f t="shared" si="63"/>
        <v>US</v>
      </c>
    </row>
    <row r="991" spans="1:24" x14ac:dyDescent="0.2">
      <c r="A991">
        <v>990</v>
      </c>
      <c r="B991" t="s">
        <v>594</v>
      </c>
      <c r="C991" t="s">
        <v>595</v>
      </c>
      <c r="D991" t="s">
        <v>67</v>
      </c>
      <c r="E991" t="s">
        <v>596</v>
      </c>
      <c r="F991" t="s">
        <v>597</v>
      </c>
      <c r="G991" t="s">
        <v>598</v>
      </c>
      <c r="H991" t="s">
        <v>8</v>
      </c>
      <c r="I991" t="s">
        <v>71</v>
      </c>
      <c r="J991" t="s">
        <v>35</v>
      </c>
      <c r="K991" t="s">
        <v>36</v>
      </c>
      <c r="L991" t="s">
        <v>36</v>
      </c>
      <c r="M991">
        <v>1</v>
      </c>
      <c r="N991" t="s">
        <v>21</v>
      </c>
      <c r="O991" t="str">
        <f>IF($B991="","",IFERROR(IF(ISNUMBER(MATCH($K991,'Brand Family Territory (Enc)'!$A$2:$A$296,0)),$K991,""),""))</f>
        <v/>
      </c>
      <c r="P991" t="str">
        <f>IF($B991="","",IFERROR(INDEX('Brand Crosswalk'!$F$2:$F$200,MATCH($K991,'Brand Crosswalk'!$A$2:$A$200,0)),"Not in Crosswalk"))</f>
        <v>Mapped</v>
      </c>
      <c r="Q991" t="str">
        <f>IF($B991="","",IFERROR(INDEX('Brand Crosswalk'!$C$2:$C$200,MATCH($K991,'Brand Crosswalk'!$A$2:$A$200,0)),""))</f>
        <v>Lagunitas</v>
      </c>
      <c r="R991" t="str">
        <f>IF($B991="","",IF(O991&lt;&gt;"",O991,IF(P991="Mapped",Q991,IF(P991="No Encompass Match","No Encompass Match",IFERROR(VLOOKUP(IF($K991="",$J991,$K991),'Brands (Enc)'!$C$2:$D$2699,2,FALSE),"Not Mapped")))))</f>
        <v>Lagunitas</v>
      </c>
      <c r="S991" t="str">
        <f>IF($B991="","",IFERROR(VLOOKUP(VALUE($B991),'Customers Table (Enc)'!$A:$I,9,FALSE),"Not Found"))</f>
        <v>Morris</v>
      </c>
      <c r="T991" t="str">
        <f t="shared" si="60"/>
        <v>MORRIS 1</v>
      </c>
      <c r="U991" t="str">
        <f t="shared" si="61"/>
        <v>Lagunitas|MORRIS 1</v>
      </c>
      <c r="V991" t="str">
        <f>IF($B991="","",IF(R991="No Encompass Match","THEM",IF(R991="Not Mapped","Unable to Determine",IF(T991="SALES","Unable to Determine",IFERROR(INDEX('Master - US vs THEM'!$F:$F,MATCH(U991,'Master - US vs THEM'!$G:$G,0)),"No Territory Data")))))</f>
        <v>THEM</v>
      </c>
      <c r="W991" t="str">
        <f t="shared" si="62"/>
        <v>OK</v>
      </c>
      <c r="X991" t="str">
        <f t="shared" si="63"/>
        <v>THEM</v>
      </c>
    </row>
    <row r="992" spans="1:24" x14ac:dyDescent="0.2">
      <c r="A992">
        <v>991</v>
      </c>
      <c r="B992" t="s">
        <v>1735</v>
      </c>
      <c r="C992" t="s">
        <v>1736</v>
      </c>
      <c r="D992" t="s">
        <v>67</v>
      </c>
      <c r="E992" t="s">
        <v>1737</v>
      </c>
      <c r="F992" t="s">
        <v>597</v>
      </c>
      <c r="G992" t="s">
        <v>1738</v>
      </c>
      <c r="H992" t="s">
        <v>8</v>
      </c>
      <c r="I992" t="s">
        <v>71</v>
      </c>
      <c r="J992" t="s">
        <v>144</v>
      </c>
      <c r="K992" t="s">
        <v>145</v>
      </c>
      <c r="L992" t="s">
        <v>141</v>
      </c>
      <c r="M992">
        <v>1</v>
      </c>
      <c r="N992" t="s">
        <v>875</v>
      </c>
      <c r="O992" t="str">
        <f>IF($B992="","",IFERROR(IF(ISNUMBER(MATCH($K992,'Brand Family Territory (Enc)'!$A$2:$A$296,0)),$K992,""),""))</f>
        <v>COORS LIGHT</v>
      </c>
      <c r="P992" t="str">
        <f>IF($B992="","",IFERROR(INDEX('Brand Crosswalk'!$F$2:$F$200,MATCH($K992,'Brand Crosswalk'!$A$2:$A$200,0)),"Not in Crosswalk"))</f>
        <v>Not in Crosswalk</v>
      </c>
      <c r="Q992" t="str">
        <f>IF($B992="","",IFERROR(INDEX('Brand Crosswalk'!$C$2:$C$200,MATCH($K992,'Brand Crosswalk'!$A$2:$A$200,0)),""))</f>
        <v/>
      </c>
      <c r="R992" t="str">
        <f>IF($B992="","",IF(O992&lt;&gt;"",O992,IF(P992="Mapped",Q992,IF(P992="No Encompass Match","No Encompass Match",IFERROR(VLOOKUP(IF($K992="",$J992,$K992),'Brands (Enc)'!$C$2:$D$2699,2,FALSE),"Not Mapped")))))</f>
        <v>COORS LIGHT</v>
      </c>
      <c r="S992" t="str">
        <f>IF($B992="","",IFERROR(VLOOKUP(VALUE($B992),'Customers Table (Enc)'!$A:$I,9,FALSE),"Not Found"))</f>
        <v>Morris</v>
      </c>
      <c r="T992" t="str">
        <f t="shared" si="60"/>
        <v>MORRIS 1</v>
      </c>
      <c r="U992" t="str">
        <f t="shared" si="61"/>
        <v>COORS LIGHT|MORRIS 1</v>
      </c>
      <c r="V992" t="str">
        <f>IF($B992="","",IF(R992="No Encompass Match","THEM",IF(R992="Not Mapped","Unable to Determine",IF(T992="SALES","Unable to Determine",IFERROR(INDEX('Master - US vs THEM'!$F:$F,MATCH(U992,'Master - US vs THEM'!$G:$G,0)),"No Territory Data")))))</f>
        <v>US</v>
      </c>
      <c r="W992" t="str">
        <f t="shared" si="62"/>
        <v>OK</v>
      </c>
      <c r="X992" t="str">
        <f t="shared" si="63"/>
        <v>US</v>
      </c>
    </row>
    <row r="993" spans="1:24" x14ac:dyDescent="0.2">
      <c r="A993">
        <v>992</v>
      </c>
      <c r="B993" t="s">
        <v>1735</v>
      </c>
      <c r="C993" t="s">
        <v>1736</v>
      </c>
      <c r="D993" t="s">
        <v>67</v>
      </c>
      <c r="E993" t="s">
        <v>1737</v>
      </c>
      <c r="F993" t="s">
        <v>597</v>
      </c>
      <c r="G993" t="s">
        <v>1738</v>
      </c>
      <c r="H993" t="s">
        <v>8</v>
      </c>
      <c r="I993" t="s">
        <v>71</v>
      </c>
      <c r="J993" t="s">
        <v>142</v>
      </c>
      <c r="K993" t="s">
        <v>143</v>
      </c>
      <c r="L993" t="s">
        <v>141</v>
      </c>
      <c r="M993">
        <v>1</v>
      </c>
      <c r="N993" t="s">
        <v>875</v>
      </c>
      <c r="O993" t="str">
        <f>IF($B993="","",IFERROR(IF(ISNUMBER(MATCH($K993,'Brand Family Territory (Enc)'!$A$2:$A$296,0)),$K993,""),""))</f>
        <v/>
      </c>
      <c r="P993" t="str">
        <f>IF($B993="","",IFERROR(INDEX('Brand Crosswalk'!$F$2:$F$200,MATCH($K993,'Brand Crosswalk'!$A$2:$A$200,0)),"Not in Crosswalk"))</f>
        <v>Mapped</v>
      </c>
      <c r="Q993" t="str">
        <f>IF($B993="","",IFERROR(INDEX('Brand Crosswalk'!$C$2:$C$200,MATCH($K993,'Brand Crosswalk'!$A$2:$A$200,0)),""))</f>
        <v>Lite</v>
      </c>
      <c r="R993" t="str">
        <f>IF($B993="","",IF(O993&lt;&gt;"",O993,IF(P993="Mapped",Q993,IF(P993="No Encompass Match","No Encompass Match",IFERROR(VLOOKUP(IF($K993="",$J993,$K993),'Brands (Enc)'!$C$2:$D$2699,2,FALSE),"Not Mapped")))))</f>
        <v>Lite</v>
      </c>
      <c r="S993" t="str">
        <f>IF($B993="","",IFERROR(VLOOKUP(VALUE($B993),'Customers Table (Enc)'!$A:$I,9,FALSE),"Not Found"))</f>
        <v>Morris</v>
      </c>
      <c r="T993" t="str">
        <f t="shared" si="60"/>
        <v>MORRIS 1</v>
      </c>
      <c r="U993" t="str">
        <f t="shared" si="61"/>
        <v>Lite|MORRIS 1</v>
      </c>
      <c r="V993" t="str">
        <f>IF($B993="","",IF(R993="No Encompass Match","THEM",IF(R993="Not Mapped","Unable to Determine",IF(T993="SALES","Unable to Determine",IFERROR(INDEX('Master - US vs THEM'!$F:$F,MATCH(U993,'Master - US vs THEM'!$G:$G,0)),"No Territory Data")))))</f>
        <v>US</v>
      </c>
      <c r="W993" t="str">
        <f t="shared" si="62"/>
        <v>OK</v>
      </c>
      <c r="X993" t="str">
        <f t="shared" si="63"/>
        <v>US</v>
      </c>
    </row>
    <row r="994" spans="1:24" x14ac:dyDescent="0.2">
      <c r="A994">
        <v>993</v>
      </c>
      <c r="B994" t="s">
        <v>1735</v>
      </c>
      <c r="C994" t="s">
        <v>1736</v>
      </c>
      <c r="D994" t="s">
        <v>67</v>
      </c>
      <c r="E994" t="s">
        <v>1737</v>
      </c>
      <c r="F994" t="s">
        <v>597</v>
      </c>
      <c r="G994" t="s">
        <v>1738</v>
      </c>
      <c r="H994" t="s">
        <v>8</v>
      </c>
      <c r="I994" t="s">
        <v>71</v>
      </c>
      <c r="J994" t="s">
        <v>44</v>
      </c>
      <c r="K994" t="s">
        <v>44</v>
      </c>
      <c r="L994" t="s">
        <v>45</v>
      </c>
      <c r="M994">
        <v>1</v>
      </c>
      <c r="N994" t="s">
        <v>875</v>
      </c>
      <c r="O994" t="str">
        <f>IF($B994="","",IFERROR(IF(ISNUMBER(MATCH($K994,'Brand Family Territory (Enc)'!$A$2:$A$296,0)),$K994,""),""))</f>
        <v/>
      </c>
      <c r="P994" t="str">
        <f>IF($B994="","",IFERROR(INDEX('Brand Crosswalk'!$F$2:$F$200,MATCH($K994,'Brand Crosswalk'!$A$2:$A$200,0)),"Not in Crosswalk"))</f>
        <v>Mapped</v>
      </c>
      <c r="Q994" t="str">
        <f>IF($B994="","",IFERROR(INDEX('Brand Crosswalk'!$C$2:$C$200,MATCH($K994,'Brand Crosswalk'!$A$2:$A$200,0)),""))</f>
        <v>Dg Yuengling Inc</v>
      </c>
      <c r="R994" t="str">
        <f>IF($B994="","",IF(O994&lt;&gt;"",O994,IF(P994="Mapped",Q994,IF(P994="No Encompass Match","No Encompass Match",IFERROR(VLOOKUP(IF($K994="",$J994,$K994),'Brands (Enc)'!$C$2:$D$2699,2,FALSE),"Not Mapped")))))</f>
        <v>Dg Yuengling Inc</v>
      </c>
      <c r="S994" t="str">
        <f>IF($B994="","",IFERROR(VLOOKUP(VALUE($B994),'Customers Table (Enc)'!$A:$I,9,FALSE),"Not Found"))</f>
        <v>Morris</v>
      </c>
      <c r="T994" t="str">
        <f t="shared" si="60"/>
        <v>MORRIS 1</v>
      </c>
      <c r="U994" t="str">
        <f t="shared" si="61"/>
        <v>Dg Yuengling Inc|MORRIS 1</v>
      </c>
      <c r="V994" t="str">
        <f>IF($B994="","",IF(R994="No Encompass Match","THEM",IF(R994="Not Mapped","Unable to Determine",IF(T994="SALES","Unable to Determine",IFERROR(INDEX('Master - US vs THEM'!$F:$F,MATCH(U994,'Master - US vs THEM'!$G:$G,0)),"No Territory Data")))))</f>
        <v>US</v>
      </c>
      <c r="W994" t="str">
        <f t="shared" si="62"/>
        <v>OK</v>
      </c>
      <c r="X994" t="str">
        <f t="shared" si="63"/>
        <v>US</v>
      </c>
    </row>
    <row r="995" spans="1:24" x14ac:dyDescent="0.2">
      <c r="A995">
        <v>994</v>
      </c>
      <c r="B995" t="s">
        <v>1735</v>
      </c>
      <c r="C995" t="s">
        <v>1736</v>
      </c>
      <c r="D995" t="s">
        <v>67</v>
      </c>
      <c r="E995" t="s">
        <v>1737</v>
      </c>
      <c r="F995" t="s">
        <v>597</v>
      </c>
      <c r="G995" t="s">
        <v>1738</v>
      </c>
      <c r="H995" t="s">
        <v>8</v>
      </c>
      <c r="I995" t="s">
        <v>71</v>
      </c>
      <c r="J995" t="s">
        <v>267</v>
      </c>
      <c r="K995" t="s">
        <v>23</v>
      </c>
      <c r="L995" t="s">
        <v>24</v>
      </c>
      <c r="M995">
        <v>1</v>
      </c>
      <c r="N995" t="s">
        <v>875</v>
      </c>
      <c r="O995" t="str">
        <f>IF($B995="","",IFERROR(IF(ISNUMBER(MATCH($K995,'Brand Family Territory (Enc)'!$A$2:$A$296,0)),$K995,""),""))</f>
        <v/>
      </c>
      <c r="P995" t="str">
        <f>IF($B995="","",IFERROR(INDEX('Brand Crosswalk'!$F$2:$F$200,MATCH($K995,'Brand Crosswalk'!$A$2:$A$200,0)),"Not in Crosswalk"))</f>
        <v>Mapped</v>
      </c>
      <c r="Q995" t="str">
        <f>IF($B995="","",IFERROR(INDEX('Brand Crosswalk'!$C$2:$C$200,MATCH($K995,'Brand Crosswalk'!$A$2:$A$200,0)),""))</f>
        <v>Corona Extra</v>
      </c>
      <c r="R995" t="str">
        <f>IF($B995="","",IF(O995&lt;&gt;"",O995,IF(P995="Mapped",Q995,IF(P995="No Encompass Match","No Encompass Match",IFERROR(VLOOKUP(IF($K995="",$J995,$K995),'Brands (Enc)'!$C$2:$D$2699,2,FALSE),"Not Mapped")))))</f>
        <v>Corona Extra</v>
      </c>
      <c r="S995" t="str">
        <f>IF($B995="","",IFERROR(VLOOKUP(VALUE($B995),'Customers Table (Enc)'!$A:$I,9,FALSE),"Not Found"))</f>
        <v>Morris</v>
      </c>
      <c r="T995" t="str">
        <f t="shared" si="60"/>
        <v>MORRIS 1</v>
      </c>
      <c r="U995" t="str">
        <f t="shared" si="61"/>
        <v>Corona Extra|MORRIS 1</v>
      </c>
      <c r="V995" t="str">
        <f>IF($B995="","",IF(R995="No Encompass Match","THEM",IF(R995="Not Mapped","Unable to Determine",IF(T995="SALES","Unable to Determine",IFERROR(INDEX('Master - US vs THEM'!$F:$F,MATCH(U995,'Master - US vs THEM'!$G:$G,0)),"No Territory Data")))))</f>
        <v>US</v>
      </c>
      <c r="W995" t="str">
        <f t="shared" si="62"/>
        <v>OK</v>
      </c>
      <c r="X995" t="str">
        <f t="shared" si="63"/>
        <v>US</v>
      </c>
    </row>
    <row r="996" spans="1:24" x14ac:dyDescent="0.2">
      <c r="A996">
        <v>995</v>
      </c>
      <c r="B996" t="s">
        <v>1735</v>
      </c>
      <c r="C996" t="s">
        <v>1736</v>
      </c>
      <c r="D996" t="s">
        <v>67</v>
      </c>
      <c r="E996" t="s">
        <v>1737</v>
      </c>
      <c r="F996" t="s">
        <v>597</v>
      </c>
      <c r="G996" t="s">
        <v>1738</v>
      </c>
      <c r="H996" t="s">
        <v>8</v>
      </c>
      <c r="I996" t="s">
        <v>71</v>
      </c>
      <c r="J996" t="s">
        <v>140</v>
      </c>
      <c r="K996" t="s">
        <v>140</v>
      </c>
      <c r="L996" t="s">
        <v>141</v>
      </c>
      <c r="M996">
        <v>1</v>
      </c>
      <c r="N996" t="s">
        <v>875</v>
      </c>
      <c r="O996" t="str">
        <f>IF($B996="","",IFERROR(IF(ISNUMBER(MATCH($K996,'Brand Family Territory (Enc)'!$A$2:$A$296,0)),$K996,""),""))</f>
        <v/>
      </c>
      <c r="P996" t="str">
        <f>IF($B996="","",IFERROR(INDEX('Brand Crosswalk'!$F$2:$F$200,MATCH($K996,'Brand Crosswalk'!$A$2:$A$200,0)),"Not in Crosswalk"))</f>
        <v>Mapped</v>
      </c>
      <c r="Q996" t="str">
        <f>IF($B996="","",IFERROR(INDEX('Brand Crosswalk'!$C$2:$C$200,MATCH($K996,'Brand Crosswalk'!$A$2:$A$200,0)),""))</f>
        <v>Peroni</v>
      </c>
      <c r="R996" t="str">
        <f>IF($B996="","",IF(O996&lt;&gt;"",O996,IF(P996="Mapped",Q996,IF(P996="No Encompass Match","No Encompass Match",IFERROR(VLOOKUP(IF($K996="",$J996,$K996),'Brands (Enc)'!$C$2:$D$2699,2,FALSE),"Not Mapped")))))</f>
        <v>Peroni</v>
      </c>
      <c r="S996" t="str">
        <f>IF($B996="","",IFERROR(VLOOKUP(VALUE($B996),'Customers Table (Enc)'!$A:$I,9,FALSE),"Not Found"))</f>
        <v>Morris</v>
      </c>
      <c r="T996" t="str">
        <f t="shared" si="60"/>
        <v>MORRIS 1</v>
      </c>
      <c r="U996" t="str">
        <f t="shared" si="61"/>
        <v>Peroni|MORRIS 1</v>
      </c>
      <c r="V996" t="str">
        <f>IF($B996="","",IF(R996="No Encompass Match","THEM",IF(R996="Not Mapped","Unable to Determine",IF(T996="SALES","Unable to Determine",IFERROR(INDEX('Master - US vs THEM'!$F:$F,MATCH(U996,'Master - US vs THEM'!$G:$G,0)),"No Territory Data")))))</f>
        <v>US</v>
      </c>
      <c r="W996" t="str">
        <f t="shared" si="62"/>
        <v>OK</v>
      </c>
      <c r="X996" t="str">
        <f t="shared" si="63"/>
        <v>US</v>
      </c>
    </row>
    <row r="997" spans="1:24" x14ac:dyDescent="0.2">
      <c r="A997">
        <v>996</v>
      </c>
      <c r="B997" t="s">
        <v>1735</v>
      </c>
      <c r="C997" t="s">
        <v>1736</v>
      </c>
      <c r="D997" t="s">
        <v>67</v>
      </c>
      <c r="E997" t="s">
        <v>1737</v>
      </c>
      <c r="F997" t="s">
        <v>597</v>
      </c>
      <c r="G997" t="s">
        <v>1738</v>
      </c>
      <c r="H997" t="s">
        <v>8</v>
      </c>
      <c r="I997" t="s">
        <v>71</v>
      </c>
      <c r="J997" t="s">
        <v>235</v>
      </c>
      <c r="K997" t="s">
        <v>236</v>
      </c>
      <c r="L997" t="s">
        <v>141</v>
      </c>
      <c r="M997">
        <v>1</v>
      </c>
      <c r="N997" t="s">
        <v>875</v>
      </c>
      <c r="O997" t="str">
        <f>IF($B997="","",IFERROR(IF(ISNUMBER(MATCH($K997,'Brand Family Territory (Enc)'!$A$2:$A$296,0)),$K997,""),""))</f>
        <v/>
      </c>
      <c r="P997" t="str">
        <f>IF($B997="","",IFERROR(INDEX('Brand Crosswalk'!$F$2:$F$200,MATCH($K997,'Brand Crosswalk'!$A$2:$A$200,0)),"Not in Crosswalk"))</f>
        <v>Mapped</v>
      </c>
      <c r="Q997" t="str">
        <f>IF($B997="","",IFERROR(INDEX('Brand Crosswalk'!$C$2:$C$200,MATCH($K997,'Brand Crosswalk'!$A$2:$A$200,0)),""))</f>
        <v>Leinenkugel</v>
      </c>
      <c r="R997" t="str">
        <f>IF($B997="","",IF(O997&lt;&gt;"",O997,IF(P997="Mapped",Q997,IF(P997="No Encompass Match","No Encompass Match",IFERROR(VLOOKUP(IF($K997="",$J997,$K997),'Brands (Enc)'!$C$2:$D$2699,2,FALSE),"Not Mapped")))))</f>
        <v>Leinenkugel</v>
      </c>
      <c r="S997" t="str">
        <f>IF($B997="","",IFERROR(VLOOKUP(VALUE($B997),'Customers Table (Enc)'!$A:$I,9,FALSE),"Not Found"))</f>
        <v>Morris</v>
      </c>
      <c r="T997" t="str">
        <f t="shared" si="60"/>
        <v>MORRIS 1</v>
      </c>
      <c r="U997" t="str">
        <f t="shared" si="61"/>
        <v>Leinenkugel|MORRIS 1</v>
      </c>
      <c r="V997" t="str">
        <f>IF($B997="","",IF(R997="No Encompass Match","THEM",IF(R997="Not Mapped","Unable to Determine",IF(T997="SALES","Unable to Determine",IFERROR(INDEX('Master - US vs THEM'!$F:$F,MATCH(U997,'Master - US vs THEM'!$G:$G,0)),"No Territory Data")))))</f>
        <v>US</v>
      </c>
      <c r="W997" t="str">
        <f t="shared" si="62"/>
        <v>OK</v>
      </c>
      <c r="X997" t="str">
        <f t="shared" si="63"/>
        <v>US</v>
      </c>
    </row>
    <row r="998" spans="1:24" x14ac:dyDescent="0.2">
      <c r="A998">
        <v>997</v>
      </c>
      <c r="B998" t="s">
        <v>1735</v>
      </c>
      <c r="C998" t="s">
        <v>1736</v>
      </c>
      <c r="D998" t="s">
        <v>67</v>
      </c>
      <c r="E998" t="s">
        <v>1737</v>
      </c>
      <c r="F998" t="s">
        <v>597</v>
      </c>
      <c r="G998" t="s">
        <v>1738</v>
      </c>
      <c r="H998" t="s">
        <v>8</v>
      </c>
      <c r="I998" t="s">
        <v>71</v>
      </c>
      <c r="J998" t="s">
        <v>165</v>
      </c>
      <c r="K998" t="s">
        <v>166</v>
      </c>
      <c r="L998" t="s">
        <v>141</v>
      </c>
      <c r="M998">
        <v>1</v>
      </c>
      <c r="N998" t="s">
        <v>875</v>
      </c>
      <c r="O998" t="str">
        <f>IF($B998="","",IFERROR(IF(ISNUMBER(MATCH($K998,'Brand Family Territory (Enc)'!$A$2:$A$296,0)),$K998,""),""))</f>
        <v>BLUE MOON</v>
      </c>
      <c r="P998" t="str">
        <f>IF($B998="","",IFERROR(INDEX('Brand Crosswalk'!$F$2:$F$200,MATCH($K998,'Brand Crosswalk'!$A$2:$A$200,0)),"Not in Crosswalk"))</f>
        <v>Not in Crosswalk</v>
      </c>
      <c r="Q998" t="str">
        <f>IF($B998="","",IFERROR(INDEX('Brand Crosswalk'!$C$2:$C$200,MATCH($K998,'Brand Crosswalk'!$A$2:$A$200,0)),""))</f>
        <v/>
      </c>
      <c r="R998" t="str">
        <f>IF($B998="","",IF(O998&lt;&gt;"",O998,IF(P998="Mapped",Q998,IF(P998="No Encompass Match","No Encompass Match",IFERROR(VLOOKUP(IF($K998="",$J998,$K998),'Brands (Enc)'!$C$2:$D$2699,2,FALSE),"Not Mapped")))))</f>
        <v>BLUE MOON</v>
      </c>
      <c r="S998" t="str">
        <f>IF($B998="","",IFERROR(VLOOKUP(VALUE($B998),'Customers Table (Enc)'!$A:$I,9,FALSE),"Not Found"))</f>
        <v>Morris</v>
      </c>
      <c r="T998" t="str">
        <f t="shared" si="60"/>
        <v>MORRIS 1</v>
      </c>
      <c r="U998" t="str">
        <f t="shared" si="61"/>
        <v>BLUE MOON|MORRIS 1</v>
      </c>
      <c r="V998" t="str">
        <f>IF($B998="","",IF(R998="No Encompass Match","THEM",IF(R998="Not Mapped","Unable to Determine",IF(T998="SALES","Unable to Determine",IFERROR(INDEX('Master - US vs THEM'!$F:$F,MATCH(U998,'Master - US vs THEM'!$G:$G,0)),"No Territory Data")))))</f>
        <v>US</v>
      </c>
      <c r="W998" t="str">
        <f t="shared" si="62"/>
        <v>OK</v>
      </c>
      <c r="X998" t="str">
        <f t="shared" si="63"/>
        <v>US</v>
      </c>
    </row>
    <row r="999" spans="1:24" x14ac:dyDescent="0.2">
      <c r="A999">
        <v>998</v>
      </c>
      <c r="B999" t="s">
        <v>1735</v>
      </c>
      <c r="C999" t="s">
        <v>1736</v>
      </c>
      <c r="D999" t="s">
        <v>67</v>
      </c>
      <c r="E999" t="s">
        <v>1737</v>
      </c>
      <c r="F999" t="s">
        <v>597</v>
      </c>
      <c r="G999" t="s">
        <v>1738</v>
      </c>
      <c r="H999" t="s">
        <v>8</v>
      </c>
      <c r="I999" t="s">
        <v>71</v>
      </c>
      <c r="J999" t="s">
        <v>535</v>
      </c>
      <c r="K999" t="s">
        <v>358</v>
      </c>
      <c r="L999" t="s">
        <v>155</v>
      </c>
      <c r="M999">
        <v>1</v>
      </c>
      <c r="N999" t="s">
        <v>875</v>
      </c>
      <c r="O999" t="str">
        <f>IF($B999="","",IFERROR(IF(ISNUMBER(MATCH($K999,'Brand Family Territory (Enc)'!$A$2:$A$296,0)),$K999,""),""))</f>
        <v/>
      </c>
      <c r="P999" t="str">
        <f>IF($B999="","",IFERROR(INDEX('Brand Crosswalk'!$F$2:$F$200,MATCH($K999,'Brand Crosswalk'!$A$2:$A$200,0)),"Not in Crosswalk"))</f>
        <v>Mapped</v>
      </c>
      <c r="Q999" t="str">
        <f>IF($B999="","",IFERROR(INDEX('Brand Crosswalk'!$C$2:$C$200,MATCH($K999,'Brand Crosswalk'!$A$2:$A$200,0)),""))</f>
        <v>Samuel Adams</v>
      </c>
      <c r="R999" t="str">
        <f>IF($B999="","",IF(O999&lt;&gt;"",O999,IF(P999="Mapped",Q999,IF(P999="No Encompass Match","No Encompass Match",IFERROR(VLOOKUP(IF($K999="",$J999,$K999),'Brands (Enc)'!$C$2:$D$2699,2,FALSE),"Not Mapped")))))</f>
        <v>Samuel Adams</v>
      </c>
      <c r="S999" t="str">
        <f>IF($B999="","",IFERROR(VLOOKUP(VALUE($B999),'Customers Table (Enc)'!$A:$I,9,FALSE),"Not Found"))</f>
        <v>Morris</v>
      </c>
      <c r="T999" t="str">
        <f t="shared" si="60"/>
        <v>MORRIS 1</v>
      </c>
      <c r="U999" t="str">
        <f t="shared" si="61"/>
        <v>Samuel Adams|MORRIS 1</v>
      </c>
      <c r="V999" t="str">
        <f>IF($B999="","",IF(R999="No Encompass Match","THEM",IF(R999="Not Mapped","Unable to Determine",IF(T999="SALES","Unable to Determine",IFERROR(INDEX('Master - US vs THEM'!$F:$F,MATCH(U999,'Master - US vs THEM'!$G:$G,0)),"No Territory Data")))))</f>
        <v>US</v>
      </c>
      <c r="W999" t="str">
        <f t="shared" si="62"/>
        <v>OK</v>
      </c>
      <c r="X999" t="str">
        <f t="shared" si="63"/>
        <v>US</v>
      </c>
    </row>
    <row r="1000" spans="1:24" x14ac:dyDescent="0.2">
      <c r="A1000">
        <v>999</v>
      </c>
      <c r="B1000" t="s">
        <v>1735</v>
      </c>
      <c r="C1000" t="s">
        <v>1736</v>
      </c>
      <c r="D1000" t="s">
        <v>67</v>
      </c>
      <c r="E1000" t="s">
        <v>1737</v>
      </c>
      <c r="F1000" t="s">
        <v>597</v>
      </c>
      <c r="G1000" t="s">
        <v>1738</v>
      </c>
      <c r="H1000" t="s">
        <v>8</v>
      </c>
      <c r="I1000" t="s">
        <v>71</v>
      </c>
      <c r="J1000" t="s">
        <v>1131</v>
      </c>
      <c r="K1000" t="s">
        <v>158</v>
      </c>
      <c r="L1000" t="s">
        <v>155</v>
      </c>
      <c r="M1000">
        <v>1</v>
      </c>
      <c r="N1000" t="s">
        <v>875</v>
      </c>
      <c r="O1000" t="str">
        <f>IF($B1000="","",IFERROR(IF(ISNUMBER(MATCH($K1000,'Brand Family Territory (Enc)'!$A$2:$A$296,0)),$K1000,""),""))</f>
        <v/>
      </c>
      <c r="P1000" t="str">
        <f>IF($B1000="","",IFERROR(INDEX('Brand Crosswalk'!$F$2:$F$200,MATCH($K1000,'Brand Crosswalk'!$A$2:$A$200,0)),"Not in Crosswalk"))</f>
        <v>Mapped</v>
      </c>
      <c r="Q1000" t="str">
        <f>IF($B1000="","",IFERROR(INDEX('Brand Crosswalk'!$C$2:$C$200,MATCH($K1000,'Brand Crosswalk'!$A$2:$A$200,0)),""))</f>
        <v>Dogfish Head Beer</v>
      </c>
      <c r="R1000" t="str">
        <f>IF($B1000="","",IF(O1000&lt;&gt;"",O1000,IF(P1000="Mapped",Q1000,IF(P1000="No Encompass Match","No Encompass Match",IFERROR(VLOOKUP(IF($K1000="",$J1000,$K1000),'Brands (Enc)'!$C$2:$D$2699,2,FALSE),"Not Mapped")))))</f>
        <v>Dogfish Head Beer</v>
      </c>
      <c r="S1000" t="str">
        <f>IF($B1000="","",IFERROR(VLOOKUP(VALUE($B1000),'Customers Table (Enc)'!$A:$I,9,FALSE),"Not Found"))</f>
        <v>Morris</v>
      </c>
      <c r="T1000" t="str">
        <f t="shared" si="60"/>
        <v>MORRIS 1</v>
      </c>
      <c r="U1000" t="str">
        <f t="shared" si="61"/>
        <v>Dogfish Head Beer|MORRIS 1</v>
      </c>
      <c r="V1000" t="str">
        <f>IF($B1000="","",IF(R1000="No Encompass Match","THEM",IF(R1000="Not Mapped","Unable to Determine",IF(T1000="SALES","Unable to Determine",IFERROR(INDEX('Master - US vs THEM'!$F:$F,MATCH(U1000,'Master - US vs THEM'!$G:$G,0)),"No Territory Data")))))</f>
        <v>US</v>
      </c>
      <c r="W1000" t="str">
        <f t="shared" si="62"/>
        <v>OK</v>
      </c>
      <c r="X1000" t="str">
        <f t="shared" si="63"/>
        <v>US</v>
      </c>
    </row>
    <row r="1001" spans="1:24" x14ac:dyDescent="0.2">
      <c r="A1001">
        <v>1000</v>
      </c>
      <c r="B1001" t="s">
        <v>1735</v>
      </c>
      <c r="C1001" t="s">
        <v>1736</v>
      </c>
      <c r="D1001" t="s">
        <v>67</v>
      </c>
      <c r="E1001" t="s">
        <v>1737</v>
      </c>
      <c r="F1001" t="s">
        <v>597</v>
      </c>
      <c r="G1001" t="s">
        <v>1738</v>
      </c>
      <c r="H1001" t="s">
        <v>8</v>
      </c>
      <c r="I1001" t="s">
        <v>71</v>
      </c>
      <c r="J1001" t="s">
        <v>1096</v>
      </c>
      <c r="K1001" t="s">
        <v>192</v>
      </c>
      <c r="L1001" t="s">
        <v>120</v>
      </c>
      <c r="M1001">
        <v>1</v>
      </c>
      <c r="N1001" t="s">
        <v>875</v>
      </c>
      <c r="O1001" t="str">
        <f>IF($B1001="","",IFERROR(IF(ISNUMBER(MATCH($K1001,'Brand Family Territory (Enc)'!$A$2:$A$296,0)),$K1001,""),""))</f>
        <v/>
      </c>
      <c r="P1001" t="str">
        <f>IF($B1001="","",IFERROR(INDEX('Brand Crosswalk'!$F$2:$F$200,MATCH($K1001,'Brand Crosswalk'!$A$2:$A$200,0)),"Not in Crosswalk"))</f>
        <v>Mapped</v>
      </c>
      <c r="Q1001" t="str">
        <f>IF($B1001="","",IFERROR(INDEX('Brand Crosswalk'!$C$2:$C$200,MATCH($K1001,'Brand Crosswalk'!$A$2:$A$200,0)),""))</f>
        <v>Montauk</v>
      </c>
      <c r="R1001" t="str">
        <f>IF($B1001="","",IF(O1001&lt;&gt;"",O1001,IF(P1001="Mapped",Q1001,IF(P1001="No Encompass Match","No Encompass Match",IFERROR(VLOOKUP(IF($K1001="",$J1001,$K1001),'Brands (Enc)'!$C$2:$D$2699,2,FALSE),"Not Mapped")))))</f>
        <v>Montauk</v>
      </c>
      <c r="S1001" t="str">
        <f>IF($B1001="","",IFERROR(VLOOKUP(VALUE($B1001),'Customers Table (Enc)'!$A:$I,9,FALSE),"Not Found"))</f>
        <v>Morris</v>
      </c>
      <c r="T1001" t="str">
        <f t="shared" si="60"/>
        <v>MORRIS 1</v>
      </c>
      <c r="U1001" t="str">
        <f t="shared" si="61"/>
        <v>Montauk|MORRIS 1</v>
      </c>
      <c r="V1001" t="str">
        <f>IF($B1001="","",IF(R1001="No Encompass Match","THEM",IF(R1001="Not Mapped","Unable to Determine",IF(T1001="SALES","Unable to Determine",IFERROR(INDEX('Master - US vs THEM'!$F:$F,MATCH(U1001,'Master - US vs THEM'!$G:$G,0)),"No Territory Data")))))</f>
        <v>US</v>
      </c>
      <c r="W1001" t="str">
        <f t="shared" si="62"/>
        <v>OK</v>
      </c>
      <c r="X1001" t="str">
        <f t="shared" si="63"/>
        <v>US</v>
      </c>
    </row>
    <row r="1002" spans="1:24" x14ac:dyDescent="0.2">
      <c r="A1002">
        <v>1001</v>
      </c>
      <c r="B1002" t="s">
        <v>589</v>
      </c>
      <c r="C1002" t="s">
        <v>590</v>
      </c>
      <c r="D1002" t="s">
        <v>48</v>
      </c>
      <c r="E1002" t="s">
        <v>591</v>
      </c>
      <c r="F1002" t="s">
        <v>365</v>
      </c>
      <c r="G1002" t="s">
        <v>592</v>
      </c>
      <c r="H1002" t="s">
        <v>8</v>
      </c>
      <c r="I1002" t="s">
        <v>367</v>
      </c>
      <c r="J1002" t="s">
        <v>535</v>
      </c>
      <c r="K1002" t="s">
        <v>358</v>
      </c>
      <c r="L1002" t="s">
        <v>155</v>
      </c>
      <c r="M1002">
        <v>1</v>
      </c>
      <c r="N1002" t="s">
        <v>875</v>
      </c>
      <c r="O1002" t="str">
        <f>IF($B1002="","",IFERROR(IF(ISNUMBER(MATCH($K1002,'Brand Family Territory (Enc)'!$A$2:$A$296,0)),$K1002,""),""))</f>
        <v/>
      </c>
      <c r="P1002" t="str">
        <f>IF($B1002="","",IFERROR(INDEX('Brand Crosswalk'!$F$2:$F$200,MATCH($K1002,'Brand Crosswalk'!$A$2:$A$200,0)),"Not in Crosswalk"))</f>
        <v>Mapped</v>
      </c>
      <c r="Q1002" t="str">
        <f>IF($B1002="","",IFERROR(INDEX('Brand Crosswalk'!$C$2:$C$200,MATCH($K1002,'Brand Crosswalk'!$A$2:$A$200,0)),""))</f>
        <v>Samuel Adams</v>
      </c>
      <c r="R1002" t="str">
        <f>IF($B1002="","",IF(O1002&lt;&gt;"",O1002,IF(P1002="Mapped",Q1002,IF(P1002="No Encompass Match","No Encompass Match",IFERROR(VLOOKUP(IF($K1002="",$J1002,$K1002),'Brands (Enc)'!$C$2:$D$2699,2,FALSE),"Not Mapped")))))</f>
        <v>Samuel Adams</v>
      </c>
      <c r="S1002" t="str">
        <f>IF($B1002="","",IFERROR(VLOOKUP(VALUE($B1002),'Customers Table (Enc)'!$A:$I,9,FALSE),"Not Found"))</f>
        <v>Bergen</v>
      </c>
      <c r="T1002" t="str">
        <f t="shared" si="60"/>
        <v>BERGEN</v>
      </c>
      <c r="U1002" t="str">
        <f t="shared" si="61"/>
        <v>Samuel Adams|BERGEN</v>
      </c>
      <c r="V1002" t="str">
        <f>IF($B1002="","",IF(R1002="No Encompass Match","THEM",IF(R1002="Not Mapped","Unable to Determine",IF(T1002="SALES","Unable to Determine",IFERROR(INDEX('Master - US vs THEM'!$F:$F,MATCH(U1002,'Master - US vs THEM'!$G:$G,0)),"No Territory Data")))))</f>
        <v>US</v>
      </c>
      <c r="W1002" t="str">
        <f t="shared" si="62"/>
        <v>OK</v>
      </c>
      <c r="X1002" t="str">
        <f t="shared" si="63"/>
        <v>US</v>
      </c>
    </row>
    <row r="1003" spans="1:24" x14ac:dyDescent="0.2">
      <c r="A1003">
        <v>1002</v>
      </c>
      <c r="B1003" t="s">
        <v>589</v>
      </c>
      <c r="C1003" t="s">
        <v>590</v>
      </c>
      <c r="D1003" t="s">
        <v>48</v>
      </c>
      <c r="E1003" t="s">
        <v>591</v>
      </c>
      <c r="F1003" t="s">
        <v>365</v>
      </c>
      <c r="G1003" t="s">
        <v>592</v>
      </c>
      <c r="H1003" t="s">
        <v>8</v>
      </c>
      <c r="I1003" t="s">
        <v>367</v>
      </c>
      <c r="J1003" t="s">
        <v>165</v>
      </c>
      <c r="K1003" t="s">
        <v>166</v>
      </c>
      <c r="L1003" t="s">
        <v>141</v>
      </c>
      <c r="M1003">
        <v>1</v>
      </c>
      <c r="N1003" t="s">
        <v>875</v>
      </c>
      <c r="O1003" t="str">
        <f>IF($B1003="","",IFERROR(IF(ISNUMBER(MATCH($K1003,'Brand Family Territory (Enc)'!$A$2:$A$296,0)),$K1003,""),""))</f>
        <v>BLUE MOON</v>
      </c>
      <c r="P1003" t="str">
        <f>IF($B1003="","",IFERROR(INDEX('Brand Crosswalk'!$F$2:$F$200,MATCH($K1003,'Brand Crosswalk'!$A$2:$A$200,0)),"Not in Crosswalk"))</f>
        <v>Not in Crosswalk</v>
      </c>
      <c r="Q1003" t="str">
        <f>IF($B1003="","",IFERROR(INDEX('Brand Crosswalk'!$C$2:$C$200,MATCH($K1003,'Brand Crosswalk'!$A$2:$A$200,0)),""))</f>
        <v/>
      </c>
      <c r="R1003" t="str">
        <f>IF($B1003="","",IF(O1003&lt;&gt;"",O1003,IF(P1003="Mapped",Q1003,IF(P1003="No Encompass Match","No Encompass Match",IFERROR(VLOOKUP(IF($K1003="",$J1003,$K1003),'Brands (Enc)'!$C$2:$D$2699,2,FALSE),"Not Mapped")))))</f>
        <v>BLUE MOON</v>
      </c>
      <c r="S1003" t="str">
        <f>IF($B1003="","",IFERROR(VLOOKUP(VALUE($B1003),'Customers Table (Enc)'!$A:$I,9,FALSE),"Not Found"))</f>
        <v>Bergen</v>
      </c>
      <c r="T1003" t="str">
        <f t="shared" si="60"/>
        <v>BERGEN</v>
      </c>
      <c r="U1003" t="str">
        <f t="shared" si="61"/>
        <v>BLUE MOON|BERGEN</v>
      </c>
      <c r="V1003" t="str">
        <f>IF($B1003="","",IF(R1003="No Encompass Match","THEM",IF(R1003="Not Mapped","Unable to Determine",IF(T1003="SALES","Unable to Determine",IFERROR(INDEX('Master - US vs THEM'!$F:$F,MATCH(U1003,'Master - US vs THEM'!$G:$G,0)),"No Territory Data")))))</f>
        <v>US</v>
      </c>
      <c r="W1003" t="str">
        <f t="shared" si="62"/>
        <v>OK</v>
      </c>
      <c r="X1003" t="str">
        <f t="shared" si="63"/>
        <v>US</v>
      </c>
    </row>
    <row r="1004" spans="1:24" x14ac:dyDescent="0.2">
      <c r="A1004">
        <v>1003</v>
      </c>
      <c r="B1004" t="s">
        <v>589</v>
      </c>
      <c r="C1004" t="s">
        <v>590</v>
      </c>
      <c r="D1004" t="s">
        <v>48</v>
      </c>
      <c r="E1004" t="s">
        <v>591</v>
      </c>
      <c r="F1004" t="s">
        <v>365</v>
      </c>
      <c r="G1004" t="s">
        <v>592</v>
      </c>
      <c r="H1004" t="s">
        <v>8</v>
      </c>
      <c r="I1004" t="s">
        <v>367</v>
      </c>
      <c r="J1004" t="s">
        <v>1047</v>
      </c>
      <c r="K1004" t="s">
        <v>192</v>
      </c>
      <c r="L1004" t="s">
        <v>120</v>
      </c>
      <c r="M1004">
        <v>1</v>
      </c>
      <c r="N1004" t="s">
        <v>875</v>
      </c>
      <c r="O1004" t="str">
        <f>IF($B1004="","",IFERROR(IF(ISNUMBER(MATCH($K1004,'Brand Family Territory (Enc)'!$A$2:$A$296,0)),$K1004,""),""))</f>
        <v/>
      </c>
      <c r="P1004" t="str">
        <f>IF($B1004="","",IFERROR(INDEX('Brand Crosswalk'!$F$2:$F$200,MATCH($K1004,'Brand Crosswalk'!$A$2:$A$200,0)),"Not in Crosswalk"))</f>
        <v>Mapped</v>
      </c>
      <c r="Q1004" t="str">
        <f>IF($B1004="","",IFERROR(INDEX('Brand Crosswalk'!$C$2:$C$200,MATCH($K1004,'Brand Crosswalk'!$A$2:$A$200,0)),""))</f>
        <v>Montauk</v>
      </c>
      <c r="R1004" t="str">
        <f>IF($B1004="","",IF(O1004&lt;&gt;"",O1004,IF(P1004="Mapped",Q1004,IF(P1004="No Encompass Match","No Encompass Match",IFERROR(VLOOKUP(IF($K1004="",$J1004,$K1004),'Brands (Enc)'!$C$2:$D$2699,2,FALSE),"Not Mapped")))))</f>
        <v>Montauk</v>
      </c>
      <c r="S1004" t="str">
        <f>IF($B1004="","",IFERROR(VLOOKUP(VALUE($B1004),'Customers Table (Enc)'!$A:$I,9,FALSE),"Not Found"))</f>
        <v>Bergen</v>
      </c>
      <c r="T1004" t="str">
        <f t="shared" si="60"/>
        <v>BERGEN</v>
      </c>
      <c r="U1004" t="str">
        <f t="shared" si="61"/>
        <v>Montauk|BERGEN</v>
      </c>
      <c r="V1004" t="str">
        <f>IF($B1004="","",IF(R1004="No Encompass Match","THEM",IF(R1004="Not Mapped","Unable to Determine",IF(T1004="SALES","Unable to Determine",IFERROR(INDEX('Master - US vs THEM'!$F:$F,MATCH(U1004,'Master - US vs THEM'!$G:$G,0)),"No Territory Data")))))</f>
        <v>US</v>
      </c>
      <c r="W1004" t="str">
        <f t="shared" si="62"/>
        <v>OK</v>
      </c>
      <c r="X1004" t="str">
        <f t="shared" si="63"/>
        <v>US</v>
      </c>
    </row>
    <row r="1005" spans="1:24" x14ac:dyDescent="0.2">
      <c r="A1005">
        <v>1004</v>
      </c>
      <c r="B1005" t="s">
        <v>589</v>
      </c>
      <c r="C1005" t="s">
        <v>590</v>
      </c>
      <c r="D1005" t="s">
        <v>48</v>
      </c>
      <c r="E1005" t="s">
        <v>591</v>
      </c>
      <c r="F1005" t="s">
        <v>365</v>
      </c>
      <c r="G1005" t="s">
        <v>592</v>
      </c>
      <c r="H1005" t="s">
        <v>8</v>
      </c>
      <c r="I1005" t="s">
        <v>367</v>
      </c>
      <c r="J1005" t="s">
        <v>1211</v>
      </c>
      <c r="K1005" t="s">
        <v>209</v>
      </c>
      <c r="L1005" t="s">
        <v>210</v>
      </c>
      <c r="M1005">
        <v>1</v>
      </c>
      <c r="N1005" t="s">
        <v>875</v>
      </c>
      <c r="O1005" t="str">
        <f>IF($B1005="","",IFERROR(IF(ISNUMBER(MATCH($K1005,'Brand Family Territory (Enc)'!$A$2:$A$296,0)),$K1005,""),""))</f>
        <v/>
      </c>
      <c r="P1005" t="str">
        <f>IF($B1005="","",IFERROR(INDEX('Brand Crosswalk'!$F$2:$F$200,MATCH($K1005,'Brand Crosswalk'!$A$2:$A$200,0)),"Not in Crosswalk"))</f>
        <v>Mapped</v>
      </c>
      <c r="Q1005" t="str">
        <f>IF($B1005="","",IFERROR(INDEX('Brand Crosswalk'!$C$2:$C$200,MATCH($K1005,'Brand Crosswalk'!$A$2:$A$200,0)),""))</f>
        <v>Cape May</v>
      </c>
      <c r="R1005" t="str">
        <f>IF($B1005="","",IF(O1005&lt;&gt;"",O1005,IF(P1005="Mapped",Q1005,IF(P1005="No Encompass Match","No Encompass Match",IFERROR(VLOOKUP(IF($K1005="",$J1005,$K1005),'Brands (Enc)'!$C$2:$D$2699,2,FALSE),"Not Mapped")))))</f>
        <v>Cape May</v>
      </c>
      <c r="S1005" t="str">
        <f>IF($B1005="","",IFERROR(VLOOKUP(VALUE($B1005),'Customers Table (Enc)'!$A:$I,9,FALSE),"Not Found"))</f>
        <v>Bergen</v>
      </c>
      <c r="T1005" t="str">
        <f t="shared" si="60"/>
        <v>BERGEN</v>
      </c>
      <c r="U1005" t="str">
        <f t="shared" si="61"/>
        <v>Cape May|BERGEN</v>
      </c>
      <c r="V1005" t="str">
        <f>IF($B1005="","",IF(R1005="No Encompass Match","THEM",IF(R1005="Not Mapped","Unable to Determine",IF(T1005="SALES","Unable to Determine",IFERROR(INDEX('Master - US vs THEM'!$F:$F,MATCH(U1005,'Master - US vs THEM'!$G:$G,0)),"No Territory Data")))))</f>
        <v>US</v>
      </c>
      <c r="W1005" t="str">
        <f t="shared" si="62"/>
        <v>OK</v>
      </c>
      <c r="X1005" t="str">
        <f t="shared" si="63"/>
        <v>US</v>
      </c>
    </row>
    <row r="1006" spans="1:24" x14ac:dyDescent="0.2">
      <c r="A1006">
        <v>1005</v>
      </c>
      <c r="B1006" t="s">
        <v>589</v>
      </c>
      <c r="C1006" t="s">
        <v>590</v>
      </c>
      <c r="D1006" t="s">
        <v>48</v>
      </c>
      <c r="E1006" t="s">
        <v>591</v>
      </c>
      <c r="F1006" t="s">
        <v>365</v>
      </c>
      <c r="G1006" t="s">
        <v>592</v>
      </c>
      <c r="H1006" t="s">
        <v>8</v>
      </c>
      <c r="I1006" t="s">
        <v>367</v>
      </c>
      <c r="J1006" t="s">
        <v>140</v>
      </c>
      <c r="K1006" t="s">
        <v>140</v>
      </c>
      <c r="L1006" t="s">
        <v>141</v>
      </c>
      <c r="M1006">
        <v>1</v>
      </c>
      <c r="N1006" t="s">
        <v>875</v>
      </c>
      <c r="O1006" t="str">
        <f>IF($B1006="","",IFERROR(IF(ISNUMBER(MATCH($K1006,'Brand Family Territory (Enc)'!$A$2:$A$296,0)),$K1006,""),""))</f>
        <v/>
      </c>
      <c r="P1006" t="str">
        <f>IF($B1006="","",IFERROR(INDEX('Brand Crosswalk'!$F$2:$F$200,MATCH($K1006,'Brand Crosswalk'!$A$2:$A$200,0)),"Not in Crosswalk"))</f>
        <v>Mapped</v>
      </c>
      <c r="Q1006" t="str">
        <f>IF($B1006="","",IFERROR(INDEX('Brand Crosswalk'!$C$2:$C$200,MATCH($K1006,'Brand Crosswalk'!$A$2:$A$200,0)),""))</f>
        <v>Peroni</v>
      </c>
      <c r="R1006" t="str">
        <f>IF($B1006="","",IF(O1006&lt;&gt;"",O1006,IF(P1006="Mapped",Q1006,IF(P1006="No Encompass Match","No Encompass Match",IFERROR(VLOOKUP(IF($K1006="",$J1006,$K1006),'Brands (Enc)'!$C$2:$D$2699,2,FALSE),"Not Mapped")))))</f>
        <v>Peroni</v>
      </c>
      <c r="S1006" t="str">
        <f>IF($B1006="","",IFERROR(VLOOKUP(VALUE($B1006),'Customers Table (Enc)'!$A:$I,9,FALSE),"Not Found"))</f>
        <v>Bergen</v>
      </c>
      <c r="T1006" t="str">
        <f t="shared" si="60"/>
        <v>BERGEN</v>
      </c>
      <c r="U1006" t="str">
        <f t="shared" si="61"/>
        <v>Peroni|BERGEN</v>
      </c>
      <c r="V1006" t="str">
        <f>IF($B1006="","",IF(R1006="No Encompass Match","THEM",IF(R1006="Not Mapped","Unable to Determine",IF(T1006="SALES","Unable to Determine",IFERROR(INDEX('Master - US vs THEM'!$F:$F,MATCH(U1006,'Master - US vs THEM'!$G:$G,0)),"No Territory Data")))))</f>
        <v>US</v>
      </c>
      <c r="W1006" t="str">
        <f t="shared" si="62"/>
        <v>OK</v>
      </c>
      <c r="X1006" t="str">
        <f t="shared" si="63"/>
        <v>US</v>
      </c>
    </row>
    <row r="1007" spans="1:24" x14ac:dyDescent="0.2">
      <c r="A1007">
        <v>1006</v>
      </c>
      <c r="B1007" t="s">
        <v>589</v>
      </c>
      <c r="C1007" t="s">
        <v>590</v>
      </c>
      <c r="D1007" t="s">
        <v>48</v>
      </c>
      <c r="E1007" t="s">
        <v>591</v>
      </c>
      <c r="F1007" t="s">
        <v>365</v>
      </c>
      <c r="G1007" t="s">
        <v>592</v>
      </c>
      <c r="H1007" t="s">
        <v>8</v>
      </c>
      <c r="I1007" t="s">
        <v>367</v>
      </c>
      <c r="J1007" t="s">
        <v>156</v>
      </c>
      <c r="K1007" t="s">
        <v>156</v>
      </c>
      <c r="L1007" t="s">
        <v>24</v>
      </c>
      <c r="M1007">
        <v>1</v>
      </c>
      <c r="N1007" t="s">
        <v>875</v>
      </c>
      <c r="O1007" t="str">
        <f>IF($B1007="","",IFERROR(IF(ISNUMBER(MATCH($K1007,'Brand Family Territory (Enc)'!$A$2:$A$296,0)),$K1007,""),""))</f>
        <v>PACIFICO</v>
      </c>
      <c r="P1007" t="str">
        <f>IF($B1007="","",IFERROR(INDEX('Brand Crosswalk'!$F$2:$F$200,MATCH($K1007,'Brand Crosswalk'!$A$2:$A$200,0)),"Not in Crosswalk"))</f>
        <v>Not in Crosswalk</v>
      </c>
      <c r="Q1007" t="str">
        <f>IF($B1007="","",IFERROR(INDEX('Brand Crosswalk'!$C$2:$C$200,MATCH($K1007,'Brand Crosswalk'!$A$2:$A$200,0)),""))</f>
        <v/>
      </c>
      <c r="R1007" t="str">
        <f>IF($B1007="","",IF(O1007&lt;&gt;"",O1007,IF(P1007="Mapped",Q1007,IF(P1007="No Encompass Match","No Encompass Match",IFERROR(VLOOKUP(IF($K1007="",$J1007,$K1007),'Brands (Enc)'!$C$2:$D$2699,2,FALSE),"Not Mapped")))))</f>
        <v>PACIFICO</v>
      </c>
      <c r="S1007" t="str">
        <f>IF($B1007="","",IFERROR(VLOOKUP(VALUE($B1007),'Customers Table (Enc)'!$A:$I,9,FALSE),"Not Found"))</f>
        <v>Bergen</v>
      </c>
      <c r="T1007" t="str">
        <f t="shared" si="60"/>
        <v>BERGEN</v>
      </c>
      <c r="U1007" t="str">
        <f t="shared" si="61"/>
        <v>PACIFICO|BERGEN</v>
      </c>
      <c r="V1007" t="str">
        <f>IF($B1007="","",IF(R1007="No Encompass Match","THEM",IF(R1007="Not Mapped","Unable to Determine",IF(T1007="SALES","Unable to Determine",IFERROR(INDEX('Master - US vs THEM'!$F:$F,MATCH(U1007,'Master - US vs THEM'!$G:$G,0)),"No Territory Data")))))</f>
        <v>US</v>
      </c>
      <c r="W1007" t="str">
        <f t="shared" si="62"/>
        <v>OK</v>
      </c>
      <c r="X1007" t="str">
        <f t="shared" si="63"/>
        <v>US</v>
      </c>
    </row>
    <row r="1008" spans="1:24" x14ac:dyDescent="0.2">
      <c r="A1008">
        <v>1007</v>
      </c>
      <c r="B1008" t="s">
        <v>589</v>
      </c>
      <c r="C1008" t="s">
        <v>590</v>
      </c>
      <c r="D1008" t="s">
        <v>48</v>
      </c>
      <c r="E1008" t="s">
        <v>591</v>
      </c>
      <c r="F1008" t="s">
        <v>365</v>
      </c>
      <c r="G1008" t="s">
        <v>592</v>
      </c>
      <c r="H1008" t="s">
        <v>8</v>
      </c>
      <c r="I1008" t="s">
        <v>367</v>
      </c>
      <c r="J1008" t="s">
        <v>341</v>
      </c>
      <c r="K1008" t="s">
        <v>295</v>
      </c>
      <c r="L1008" t="s">
        <v>215</v>
      </c>
      <c r="M1008">
        <v>1</v>
      </c>
      <c r="N1008" t="s">
        <v>875</v>
      </c>
      <c r="O1008" t="str">
        <f>IF($B1008="","",IFERROR(IF(ISNUMBER(MATCH($K1008,'Brand Family Territory (Enc)'!$A$2:$A$296,0)),$K1008,""),""))</f>
        <v/>
      </c>
      <c r="P1008" t="str">
        <f>IF($B1008="","",IFERROR(INDEX('Brand Crosswalk'!$F$2:$F$200,MATCH($K1008,'Brand Crosswalk'!$A$2:$A$200,0)),"Not in Crosswalk"))</f>
        <v>Mapped</v>
      </c>
      <c r="Q1008" t="str">
        <f>IF($B1008="","",IFERROR(INDEX('Brand Crosswalk'!$C$2:$C$200,MATCH($K1008,'Brand Crosswalk'!$A$2:$A$200,0)),""))</f>
        <v>New Belgium Brewing Company</v>
      </c>
      <c r="R1008" t="str">
        <f>IF($B1008="","",IF(O1008&lt;&gt;"",O1008,IF(P1008="Mapped",Q1008,IF(P1008="No Encompass Match","No Encompass Match",IFERROR(VLOOKUP(IF($K1008="",$J1008,$K1008),'Brands (Enc)'!$C$2:$D$2699,2,FALSE),"Not Mapped")))))</f>
        <v>New Belgium Brewing Company</v>
      </c>
      <c r="S1008" t="str">
        <f>IF($B1008="","",IFERROR(VLOOKUP(VALUE($B1008),'Customers Table (Enc)'!$A:$I,9,FALSE),"Not Found"))</f>
        <v>Bergen</v>
      </c>
      <c r="T1008" t="str">
        <f t="shared" si="60"/>
        <v>BERGEN</v>
      </c>
      <c r="U1008" t="str">
        <f t="shared" si="61"/>
        <v>New Belgium Brewing Company|BERGEN</v>
      </c>
      <c r="V1008" t="str">
        <f>IF($B1008="","",IF(R1008="No Encompass Match","THEM",IF(R1008="Not Mapped","Unable to Determine",IF(T1008="SALES","Unable to Determine",IFERROR(INDEX('Master - US vs THEM'!$F:$F,MATCH(U1008,'Master - US vs THEM'!$G:$G,0)),"No Territory Data")))))</f>
        <v>US</v>
      </c>
      <c r="W1008" t="str">
        <f t="shared" si="62"/>
        <v>OK</v>
      </c>
      <c r="X1008" t="str">
        <f t="shared" si="63"/>
        <v>US</v>
      </c>
    </row>
    <row r="1009" spans="1:24" x14ac:dyDescent="0.2">
      <c r="A1009">
        <v>1008</v>
      </c>
      <c r="B1009" t="s">
        <v>589</v>
      </c>
      <c r="C1009" t="s">
        <v>590</v>
      </c>
      <c r="D1009" t="s">
        <v>48</v>
      </c>
      <c r="E1009" t="s">
        <v>591</v>
      </c>
      <c r="F1009" t="s">
        <v>365</v>
      </c>
      <c r="G1009" t="s">
        <v>592</v>
      </c>
      <c r="H1009" t="s">
        <v>8</v>
      </c>
      <c r="I1009" t="s">
        <v>367</v>
      </c>
      <c r="J1009" t="s">
        <v>1137</v>
      </c>
      <c r="K1009" t="s">
        <v>212</v>
      </c>
      <c r="L1009" t="s">
        <v>88</v>
      </c>
      <c r="M1009">
        <v>1</v>
      </c>
      <c r="N1009" t="s">
        <v>875</v>
      </c>
      <c r="O1009" t="str">
        <f>IF($B1009="","",IFERROR(IF(ISNUMBER(MATCH($K1009,'Brand Family Territory (Enc)'!$A$2:$A$296,0)),$K1009,""),""))</f>
        <v/>
      </c>
      <c r="P1009" t="str">
        <f>IF($B1009="","",IFERROR(INDEX('Brand Crosswalk'!$F$2:$F$200,MATCH($K1009,'Brand Crosswalk'!$A$2:$A$200,0)),"Not in Crosswalk"))</f>
        <v>Mapped</v>
      </c>
      <c r="Q1009" t="str">
        <f>IF($B1009="","",IFERROR(INDEX('Brand Crosswalk'!$C$2:$C$200,MATCH($K1009,'Brand Crosswalk'!$A$2:$A$200,0)),""))</f>
        <v>Victory</v>
      </c>
      <c r="R1009" t="str">
        <f>IF($B1009="","",IF(O1009&lt;&gt;"",O1009,IF(P1009="Mapped",Q1009,IF(P1009="No Encompass Match","No Encompass Match",IFERROR(VLOOKUP(IF($K1009="",$J1009,$K1009),'Brands (Enc)'!$C$2:$D$2699,2,FALSE),"Not Mapped")))))</f>
        <v>Victory</v>
      </c>
      <c r="S1009" t="str">
        <f>IF($B1009="","",IFERROR(VLOOKUP(VALUE($B1009),'Customers Table (Enc)'!$A:$I,9,FALSE),"Not Found"))</f>
        <v>Bergen</v>
      </c>
      <c r="T1009" t="str">
        <f t="shared" si="60"/>
        <v>BERGEN</v>
      </c>
      <c r="U1009" t="str">
        <f t="shared" si="61"/>
        <v>Victory|BERGEN</v>
      </c>
      <c r="V1009" t="str">
        <f>IF($B1009="","",IF(R1009="No Encompass Match","THEM",IF(R1009="Not Mapped","Unable to Determine",IF(T1009="SALES","Unable to Determine",IFERROR(INDEX('Master - US vs THEM'!$F:$F,MATCH(U1009,'Master - US vs THEM'!$G:$G,0)),"No Territory Data")))))</f>
        <v>US</v>
      </c>
      <c r="W1009" t="str">
        <f t="shared" si="62"/>
        <v>OK</v>
      </c>
      <c r="X1009" t="str">
        <f t="shared" si="63"/>
        <v>US</v>
      </c>
    </row>
    <row r="1010" spans="1:24" x14ac:dyDescent="0.2">
      <c r="A1010">
        <v>1009</v>
      </c>
      <c r="B1010" t="s">
        <v>589</v>
      </c>
      <c r="C1010" t="s">
        <v>590</v>
      </c>
      <c r="D1010" t="s">
        <v>48</v>
      </c>
      <c r="E1010" t="s">
        <v>591</v>
      </c>
      <c r="F1010" t="s">
        <v>365</v>
      </c>
      <c r="G1010" t="s">
        <v>592</v>
      </c>
      <c r="H1010" t="s">
        <v>8</v>
      </c>
      <c r="I1010" t="s">
        <v>367</v>
      </c>
      <c r="J1010" t="s">
        <v>342</v>
      </c>
      <c r="K1010" t="s">
        <v>343</v>
      </c>
      <c r="L1010" t="s">
        <v>155</v>
      </c>
      <c r="M1010">
        <v>1</v>
      </c>
      <c r="N1010" t="s">
        <v>875</v>
      </c>
      <c r="O1010" t="str">
        <f>IF($B1010="","",IFERROR(IF(ISNUMBER(MATCH($K1010,'Brand Family Territory (Enc)'!$A$2:$A$296,0)),$K1010,""),""))</f>
        <v>ANGRY ORCHARD</v>
      </c>
      <c r="P1010" t="str">
        <f>IF($B1010="","",IFERROR(INDEX('Brand Crosswalk'!$F$2:$F$200,MATCH($K1010,'Brand Crosswalk'!$A$2:$A$200,0)),"Not in Crosswalk"))</f>
        <v>Not in Crosswalk</v>
      </c>
      <c r="Q1010" t="str">
        <f>IF($B1010="","",IFERROR(INDEX('Brand Crosswalk'!$C$2:$C$200,MATCH($K1010,'Brand Crosswalk'!$A$2:$A$200,0)),""))</f>
        <v/>
      </c>
      <c r="R1010" t="str">
        <f>IF($B1010="","",IF(O1010&lt;&gt;"",O1010,IF(P1010="Mapped",Q1010,IF(P1010="No Encompass Match","No Encompass Match",IFERROR(VLOOKUP(IF($K1010="",$J1010,$K1010),'Brands (Enc)'!$C$2:$D$2699,2,FALSE),"Not Mapped")))))</f>
        <v>ANGRY ORCHARD</v>
      </c>
      <c r="S1010" t="str">
        <f>IF($B1010="","",IFERROR(VLOOKUP(VALUE($B1010),'Customers Table (Enc)'!$A:$I,9,FALSE),"Not Found"))</f>
        <v>Bergen</v>
      </c>
      <c r="T1010" t="str">
        <f t="shared" si="60"/>
        <v>BERGEN</v>
      </c>
      <c r="U1010" t="str">
        <f t="shared" si="61"/>
        <v>ANGRY ORCHARD|BERGEN</v>
      </c>
      <c r="V1010" t="str">
        <f>IF($B1010="","",IF(R1010="No Encompass Match","THEM",IF(R1010="Not Mapped","Unable to Determine",IF(T1010="SALES","Unable to Determine",IFERROR(INDEX('Master - US vs THEM'!$F:$F,MATCH(U1010,'Master - US vs THEM'!$G:$G,0)),"No Territory Data")))))</f>
        <v>US</v>
      </c>
      <c r="W1010" t="str">
        <f t="shared" si="62"/>
        <v>OK</v>
      </c>
      <c r="X1010" t="str">
        <f t="shared" si="63"/>
        <v>US</v>
      </c>
    </row>
    <row r="1011" spans="1:24" x14ac:dyDescent="0.2">
      <c r="A1011">
        <v>1010</v>
      </c>
      <c r="B1011" t="s">
        <v>589</v>
      </c>
      <c r="C1011" t="s">
        <v>590</v>
      </c>
      <c r="D1011" t="s">
        <v>48</v>
      </c>
      <c r="E1011" t="s">
        <v>591</v>
      </c>
      <c r="F1011" t="s">
        <v>365</v>
      </c>
      <c r="G1011" t="s">
        <v>592</v>
      </c>
      <c r="H1011" t="s">
        <v>8</v>
      </c>
      <c r="I1011" t="s">
        <v>367</v>
      </c>
      <c r="J1011" t="s">
        <v>873</v>
      </c>
      <c r="K1011" t="s">
        <v>874</v>
      </c>
      <c r="L1011" t="s">
        <v>141</v>
      </c>
      <c r="M1011">
        <v>1</v>
      </c>
      <c r="N1011" t="s">
        <v>875</v>
      </c>
      <c r="O1011" t="str">
        <f>IF($B1011="","",IFERROR(IF(ISNUMBER(MATCH($K1011,'Brand Family Territory (Enc)'!$A$2:$A$296,0)),$K1011,""),""))</f>
        <v>COORS</v>
      </c>
      <c r="P1011" t="str">
        <f>IF($B1011="","",IFERROR(INDEX('Brand Crosswalk'!$F$2:$F$200,MATCH($K1011,'Brand Crosswalk'!$A$2:$A$200,0)),"Not in Crosswalk"))</f>
        <v>Not in Crosswalk</v>
      </c>
      <c r="Q1011" t="str">
        <f>IF($B1011="","",IFERROR(INDEX('Brand Crosswalk'!$C$2:$C$200,MATCH($K1011,'Brand Crosswalk'!$A$2:$A$200,0)),""))</f>
        <v/>
      </c>
      <c r="R1011" t="str">
        <f>IF($B1011="","",IF(O1011&lt;&gt;"",O1011,IF(P1011="Mapped",Q1011,IF(P1011="No Encompass Match","No Encompass Match",IFERROR(VLOOKUP(IF($K1011="",$J1011,$K1011),'Brands (Enc)'!$C$2:$D$2699,2,FALSE),"Not Mapped")))))</f>
        <v>COORS</v>
      </c>
      <c r="S1011" t="str">
        <f>IF($B1011="","",IFERROR(VLOOKUP(VALUE($B1011),'Customers Table (Enc)'!$A:$I,9,FALSE),"Not Found"))</f>
        <v>Bergen</v>
      </c>
      <c r="T1011" t="str">
        <f t="shared" si="60"/>
        <v>BERGEN</v>
      </c>
      <c r="U1011" t="str">
        <f t="shared" si="61"/>
        <v>COORS|BERGEN</v>
      </c>
      <c r="V1011" t="str">
        <f>IF($B1011="","",IF(R1011="No Encompass Match","THEM",IF(R1011="Not Mapped","Unable to Determine",IF(T1011="SALES","Unable to Determine",IFERROR(INDEX('Master - US vs THEM'!$F:$F,MATCH(U1011,'Master - US vs THEM'!$G:$G,0)),"No Territory Data")))))</f>
        <v>US</v>
      </c>
      <c r="W1011" t="str">
        <f t="shared" si="62"/>
        <v>OK</v>
      </c>
      <c r="X1011" t="str">
        <f t="shared" si="63"/>
        <v>US</v>
      </c>
    </row>
    <row r="1012" spans="1:24" x14ac:dyDescent="0.2">
      <c r="A1012">
        <v>1011</v>
      </c>
      <c r="B1012" t="s">
        <v>589</v>
      </c>
      <c r="C1012" t="s">
        <v>590</v>
      </c>
      <c r="D1012" t="s">
        <v>48</v>
      </c>
      <c r="E1012" t="s">
        <v>591</v>
      </c>
      <c r="F1012" t="s">
        <v>365</v>
      </c>
      <c r="G1012" t="s">
        <v>592</v>
      </c>
      <c r="H1012" t="s">
        <v>8</v>
      </c>
      <c r="I1012" t="s">
        <v>367</v>
      </c>
      <c r="J1012" t="s">
        <v>44</v>
      </c>
      <c r="K1012" t="s">
        <v>44</v>
      </c>
      <c r="L1012" t="s">
        <v>45</v>
      </c>
      <c r="M1012">
        <v>1</v>
      </c>
      <c r="N1012" t="s">
        <v>875</v>
      </c>
      <c r="O1012" t="str">
        <f>IF($B1012="","",IFERROR(IF(ISNUMBER(MATCH($K1012,'Brand Family Territory (Enc)'!$A$2:$A$296,0)),$K1012,""),""))</f>
        <v/>
      </c>
      <c r="P1012" t="str">
        <f>IF($B1012="","",IFERROR(INDEX('Brand Crosswalk'!$F$2:$F$200,MATCH($K1012,'Brand Crosswalk'!$A$2:$A$200,0)),"Not in Crosswalk"))</f>
        <v>Mapped</v>
      </c>
      <c r="Q1012" t="str">
        <f>IF($B1012="","",IFERROR(INDEX('Brand Crosswalk'!$C$2:$C$200,MATCH($K1012,'Brand Crosswalk'!$A$2:$A$200,0)),""))</f>
        <v>Dg Yuengling Inc</v>
      </c>
      <c r="R1012" t="str">
        <f>IF($B1012="","",IF(O1012&lt;&gt;"",O1012,IF(P1012="Mapped",Q1012,IF(P1012="No Encompass Match","No Encompass Match",IFERROR(VLOOKUP(IF($K1012="",$J1012,$K1012),'Brands (Enc)'!$C$2:$D$2699,2,FALSE),"Not Mapped")))))</f>
        <v>Dg Yuengling Inc</v>
      </c>
      <c r="S1012" t="str">
        <f>IF($B1012="","",IFERROR(VLOOKUP(VALUE($B1012),'Customers Table (Enc)'!$A:$I,9,FALSE),"Not Found"))</f>
        <v>Bergen</v>
      </c>
      <c r="T1012" t="str">
        <f t="shared" si="60"/>
        <v>BERGEN</v>
      </c>
      <c r="U1012" t="str">
        <f t="shared" si="61"/>
        <v>Dg Yuengling Inc|BERGEN</v>
      </c>
      <c r="V1012" t="str">
        <f>IF($B1012="","",IF(R1012="No Encompass Match","THEM",IF(R1012="Not Mapped","Unable to Determine",IF(T1012="SALES","Unable to Determine",IFERROR(INDEX('Master - US vs THEM'!$F:$F,MATCH(U1012,'Master - US vs THEM'!$G:$G,0)),"No Territory Data")))))</f>
        <v>US</v>
      </c>
      <c r="W1012" t="str">
        <f t="shared" si="62"/>
        <v>OK</v>
      </c>
      <c r="X1012" t="str">
        <f t="shared" si="63"/>
        <v>US</v>
      </c>
    </row>
    <row r="1013" spans="1:24" x14ac:dyDescent="0.2">
      <c r="A1013">
        <v>1012</v>
      </c>
      <c r="B1013" t="s">
        <v>589</v>
      </c>
      <c r="C1013" t="s">
        <v>590</v>
      </c>
      <c r="D1013" t="s">
        <v>48</v>
      </c>
      <c r="E1013" t="s">
        <v>591</v>
      </c>
      <c r="F1013" t="s">
        <v>365</v>
      </c>
      <c r="G1013" t="s">
        <v>592</v>
      </c>
      <c r="H1013" t="s">
        <v>8</v>
      </c>
      <c r="I1013" t="s">
        <v>367</v>
      </c>
      <c r="J1013" t="s">
        <v>593</v>
      </c>
      <c r="K1013" t="s">
        <v>369</v>
      </c>
      <c r="L1013" t="s">
        <v>61</v>
      </c>
      <c r="M1013">
        <v>1</v>
      </c>
      <c r="N1013" t="s">
        <v>21</v>
      </c>
      <c r="O1013" t="str">
        <f>IF($B1013="","",IFERROR(IF(ISNUMBER(MATCH($K1013,'Brand Family Territory (Enc)'!$A$2:$A$296,0)),$K1013,""),""))</f>
        <v/>
      </c>
      <c r="P1013" t="str">
        <f>IF($B1013="","",IFERROR(INDEX('Brand Crosswalk'!$F$2:$F$200,MATCH($K1013,'Brand Crosswalk'!$A$2:$A$200,0)),"Not in Crosswalk"))</f>
        <v>Mapped</v>
      </c>
      <c r="Q1013" t="str">
        <f>IF($B1013="","",IFERROR(INDEX('Brand Crosswalk'!$C$2:$C$200,MATCH($K1013,'Brand Crosswalk'!$A$2:$A$200,0)),""))</f>
        <v>Stone Brewing</v>
      </c>
      <c r="R1013" t="str">
        <f>IF($B1013="","",IF(O1013&lt;&gt;"",O1013,IF(P1013="Mapped",Q1013,IF(P1013="No Encompass Match","No Encompass Match",IFERROR(VLOOKUP(IF($K1013="",$J1013,$K1013),'Brands (Enc)'!$C$2:$D$2699,2,FALSE),"Not Mapped")))))</f>
        <v>Stone Brewing</v>
      </c>
      <c r="S1013" t="str">
        <f>IF($B1013="","",IFERROR(VLOOKUP(VALUE($B1013),'Customers Table (Enc)'!$A:$I,9,FALSE),"Not Found"))</f>
        <v>Bergen</v>
      </c>
      <c r="T1013" t="str">
        <f t="shared" si="60"/>
        <v>BERGEN</v>
      </c>
      <c r="U1013" t="str">
        <f t="shared" si="61"/>
        <v>Stone Brewing|BERGEN</v>
      </c>
      <c r="V1013" t="str">
        <f>IF($B1013="","",IF(R1013="No Encompass Match","THEM",IF(R1013="Not Mapped","Unable to Determine",IF(T1013="SALES","Unable to Determine",IFERROR(INDEX('Master - US vs THEM'!$F:$F,MATCH(U1013,'Master - US vs THEM'!$G:$G,0)),"No Territory Data")))))</f>
        <v>US</v>
      </c>
      <c r="W1013" t="str">
        <f t="shared" si="62"/>
        <v>MISMATCH</v>
      </c>
      <c r="X1013" t="str">
        <f t="shared" si="63"/>
        <v>US</v>
      </c>
    </row>
    <row r="1014" spans="1:24" x14ac:dyDescent="0.2">
      <c r="A1014">
        <v>1013</v>
      </c>
      <c r="B1014" t="s">
        <v>584</v>
      </c>
      <c r="C1014" t="s">
        <v>585</v>
      </c>
      <c r="D1014" t="s">
        <v>48</v>
      </c>
      <c r="E1014" t="s">
        <v>586</v>
      </c>
      <c r="F1014" t="s">
        <v>587</v>
      </c>
      <c r="G1014" t="s">
        <v>588</v>
      </c>
      <c r="H1014" t="s">
        <v>8</v>
      </c>
      <c r="I1014" t="s">
        <v>367</v>
      </c>
      <c r="J1014" t="s">
        <v>1062</v>
      </c>
      <c r="K1014" t="s">
        <v>63</v>
      </c>
      <c r="L1014" t="s">
        <v>64</v>
      </c>
      <c r="M1014">
        <v>1</v>
      </c>
      <c r="N1014" t="s">
        <v>875</v>
      </c>
      <c r="O1014" t="str">
        <f>IF($B1014="","",IFERROR(IF(ISNUMBER(MATCH($K1014,'Brand Family Territory (Enc)'!$A$2:$A$296,0)),$K1014,""),""))</f>
        <v/>
      </c>
      <c r="P1014" t="str">
        <f>IF($B1014="","",IFERROR(INDEX('Brand Crosswalk'!$F$2:$F$200,MATCH($K1014,'Brand Crosswalk'!$A$2:$A$200,0)),"Not in Crosswalk"))</f>
        <v>Mapped</v>
      </c>
      <c r="Q1014" t="str">
        <f>IF($B1014="","",IFERROR(INDEX('Brand Crosswalk'!$C$2:$C$200,MATCH($K1014,'Brand Crosswalk'!$A$2:$A$200,0)),""))</f>
        <v>Narragansett</v>
      </c>
      <c r="R1014" t="str">
        <f>IF($B1014="","",IF(O1014&lt;&gt;"",O1014,IF(P1014="Mapped",Q1014,IF(P1014="No Encompass Match","No Encompass Match",IFERROR(VLOOKUP(IF($K1014="",$J1014,$K1014),'Brands (Enc)'!$C$2:$D$2699,2,FALSE),"Not Mapped")))))</f>
        <v>Narragansett</v>
      </c>
      <c r="S1014" t="str">
        <f>IF($B1014="","",IFERROR(VLOOKUP(VALUE($B1014),'Customers Table (Enc)'!$A:$I,9,FALSE),"Not Found"))</f>
        <v>Bergen</v>
      </c>
      <c r="T1014" t="str">
        <f t="shared" si="60"/>
        <v>BERGEN</v>
      </c>
      <c r="U1014" t="str">
        <f t="shared" si="61"/>
        <v>Narragansett|BERGEN</v>
      </c>
      <c r="V1014" t="str">
        <f>IF($B1014="","",IF(R1014="No Encompass Match","THEM",IF(R1014="Not Mapped","Unable to Determine",IF(T1014="SALES","Unable to Determine",IFERROR(INDEX('Master - US vs THEM'!$F:$F,MATCH(U1014,'Master - US vs THEM'!$G:$G,0)),"No Territory Data")))))</f>
        <v>US</v>
      </c>
      <c r="W1014" t="str">
        <f t="shared" si="62"/>
        <v>OK</v>
      </c>
      <c r="X1014" t="str">
        <f t="shared" si="63"/>
        <v>US</v>
      </c>
    </row>
    <row r="1015" spans="1:24" x14ac:dyDescent="0.2">
      <c r="A1015">
        <v>1014</v>
      </c>
      <c r="B1015" t="s">
        <v>584</v>
      </c>
      <c r="C1015" t="s">
        <v>585</v>
      </c>
      <c r="D1015" t="s">
        <v>48</v>
      </c>
      <c r="E1015" t="s">
        <v>586</v>
      </c>
      <c r="F1015" t="s">
        <v>587</v>
      </c>
      <c r="G1015" t="s">
        <v>588</v>
      </c>
      <c r="H1015" t="s">
        <v>8</v>
      </c>
      <c r="I1015" t="s">
        <v>367</v>
      </c>
      <c r="J1015" t="s">
        <v>535</v>
      </c>
      <c r="K1015" t="s">
        <v>358</v>
      </c>
      <c r="L1015" t="s">
        <v>155</v>
      </c>
      <c r="M1015">
        <v>1</v>
      </c>
      <c r="N1015" t="s">
        <v>875</v>
      </c>
      <c r="O1015" t="str">
        <f>IF($B1015="","",IFERROR(IF(ISNUMBER(MATCH($K1015,'Brand Family Territory (Enc)'!$A$2:$A$296,0)),$K1015,""),""))</f>
        <v/>
      </c>
      <c r="P1015" t="str">
        <f>IF($B1015="","",IFERROR(INDEX('Brand Crosswalk'!$F$2:$F$200,MATCH($K1015,'Brand Crosswalk'!$A$2:$A$200,0)),"Not in Crosswalk"))</f>
        <v>Mapped</v>
      </c>
      <c r="Q1015" t="str">
        <f>IF($B1015="","",IFERROR(INDEX('Brand Crosswalk'!$C$2:$C$200,MATCH($K1015,'Brand Crosswalk'!$A$2:$A$200,0)),""))</f>
        <v>Samuel Adams</v>
      </c>
      <c r="R1015" t="str">
        <f>IF($B1015="","",IF(O1015&lt;&gt;"",O1015,IF(P1015="Mapped",Q1015,IF(P1015="No Encompass Match","No Encompass Match",IFERROR(VLOOKUP(IF($K1015="",$J1015,$K1015),'Brands (Enc)'!$C$2:$D$2699,2,FALSE),"Not Mapped")))))</f>
        <v>Samuel Adams</v>
      </c>
      <c r="S1015" t="str">
        <f>IF($B1015="","",IFERROR(VLOOKUP(VALUE($B1015),'Customers Table (Enc)'!$A:$I,9,FALSE),"Not Found"))</f>
        <v>Bergen</v>
      </c>
      <c r="T1015" t="str">
        <f t="shared" si="60"/>
        <v>BERGEN</v>
      </c>
      <c r="U1015" t="str">
        <f t="shared" si="61"/>
        <v>Samuel Adams|BERGEN</v>
      </c>
      <c r="V1015" t="str">
        <f>IF($B1015="","",IF(R1015="No Encompass Match","THEM",IF(R1015="Not Mapped","Unable to Determine",IF(T1015="SALES","Unable to Determine",IFERROR(INDEX('Master - US vs THEM'!$F:$F,MATCH(U1015,'Master - US vs THEM'!$G:$G,0)),"No Territory Data")))))</f>
        <v>US</v>
      </c>
      <c r="W1015" t="str">
        <f t="shared" si="62"/>
        <v>OK</v>
      </c>
      <c r="X1015" t="str">
        <f t="shared" si="63"/>
        <v>US</v>
      </c>
    </row>
    <row r="1016" spans="1:24" x14ac:dyDescent="0.2">
      <c r="A1016">
        <v>1015</v>
      </c>
      <c r="B1016" t="s">
        <v>584</v>
      </c>
      <c r="C1016" t="s">
        <v>585</v>
      </c>
      <c r="D1016" t="s">
        <v>48</v>
      </c>
      <c r="E1016" t="s">
        <v>586</v>
      </c>
      <c r="F1016" t="s">
        <v>587</v>
      </c>
      <c r="G1016" t="s">
        <v>588</v>
      </c>
      <c r="H1016" t="s">
        <v>8</v>
      </c>
      <c r="I1016" t="s">
        <v>367</v>
      </c>
      <c r="J1016" t="s">
        <v>368</v>
      </c>
      <c r="K1016" t="s">
        <v>369</v>
      </c>
      <c r="L1016" t="s">
        <v>61</v>
      </c>
      <c r="M1016">
        <v>1</v>
      </c>
      <c r="N1016" t="s">
        <v>21</v>
      </c>
      <c r="O1016" t="str">
        <f>IF($B1016="","",IFERROR(IF(ISNUMBER(MATCH($K1016,'Brand Family Territory (Enc)'!$A$2:$A$296,0)),$K1016,""),""))</f>
        <v/>
      </c>
      <c r="P1016" t="str">
        <f>IF($B1016="","",IFERROR(INDEX('Brand Crosswalk'!$F$2:$F$200,MATCH($K1016,'Brand Crosswalk'!$A$2:$A$200,0)),"Not in Crosswalk"))</f>
        <v>Mapped</v>
      </c>
      <c r="Q1016" t="str">
        <f>IF($B1016="","",IFERROR(INDEX('Brand Crosswalk'!$C$2:$C$200,MATCH($K1016,'Brand Crosswalk'!$A$2:$A$200,0)),""))</f>
        <v>Stone Brewing</v>
      </c>
      <c r="R1016" t="str">
        <f>IF($B1016="","",IF(O1016&lt;&gt;"",O1016,IF(P1016="Mapped",Q1016,IF(P1016="No Encompass Match","No Encompass Match",IFERROR(VLOOKUP(IF($K1016="",$J1016,$K1016),'Brands (Enc)'!$C$2:$D$2699,2,FALSE),"Not Mapped")))))</f>
        <v>Stone Brewing</v>
      </c>
      <c r="S1016" t="str">
        <f>IF($B1016="","",IFERROR(VLOOKUP(VALUE($B1016),'Customers Table (Enc)'!$A:$I,9,FALSE),"Not Found"))</f>
        <v>Bergen</v>
      </c>
      <c r="T1016" t="str">
        <f t="shared" si="60"/>
        <v>BERGEN</v>
      </c>
      <c r="U1016" t="str">
        <f t="shared" si="61"/>
        <v>Stone Brewing|BERGEN</v>
      </c>
      <c r="V1016" t="str">
        <f>IF($B1016="","",IF(R1016="No Encompass Match","THEM",IF(R1016="Not Mapped","Unable to Determine",IF(T1016="SALES","Unable to Determine",IFERROR(INDEX('Master - US vs THEM'!$F:$F,MATCH(U1016,'Master - US vs THEM'!$G:$G,0)),"No Territory Data")))))</f>
        <v>US</v>
      </c>
      <c r="W1016" t="str">
        <f t="shared" si="62"/>
        <v>MISMATCH</v>
      </c>
      <c r="X1016" t="str">
        <f t="shared" si="63"/>
        <v>US</v>
      </c>
    </row>
    <row r="1017" spans="1:24" x14ac:dyDescent="0.2">
      <c r="A1017">
        <v>1016</v>
      </c>
      <c r="B1017" t="s">
        <v>1731</v>
      </c>
      <c r="C1017" t="s">
        <v>1732</v>
      </c>
      <c r="D1017" t="s">
        <v>81</v>
      </c>
      <c r="E1017" t="s">
        <v>1733</v>
      </c>
      <c r="F1017" t="s">
        <v>587</v>
      </c>
      <c r="G1017" t="s">
        <v>1734</v>
      </c>
      <c r="H1017" t="s">
        <v>8</v>
      </c>
      <c r="I1017" t="s">
        <v>367</v>
      </c>
      <c r="J1017" t="s">
        <v>213</v>
      </c>
      <c r="K1017" t="s">
        <v>214</v>
      </c>
      <c r="L1017" t="s">
        <v>215</v>
      </c>
      <c r="M1017">
        <v>1</v>
      </c>
      <c r="N1017" t="s">
        <v>875</v>
      </c>
      <c r="O1017" t="str">
        <f>IF($B1017="","",IFERROR(IF(ISNUMBER(MATCH($K1017,'Brand Family Territory (Enc)'!$A$2:$A$296,0)),$K1017,""),""))</f>
        <v/>
      </c>
      <c r="P1017" t="str">
        <f>IF($B1017="","",IFERROR(INDEX('Brand Crosswalk'!$F$2:$F$200,MATCH($K1017,'Brand Crosswalk'!$A$2:$A$200,0)),"Not in Crosswalk"))</f>
        <v>Mapped</v>
      </c>
      <c r="Q1017" t="str">
        <f>IF($B1017="","",IFERROR(INDEX('Brand Crosswalk'!$C$2:$C$200,MATCH($K1017,'Brand Crosswalk'!$A$2:$A$200,0)),""))</f>
        <v>New Belgium Brewing Company</v>
      </c>
      <c r="R1017" t="str">
        <f>IF($B1017="","",IF(O1017&lt;&gt;"",O1017,IF(P1017="Mapped",Q1017,IF(P1017="No Encompass Match","No Encompass Match",IFERROR(VLOOKUP(IF($K1017="",$J1017,$K1017),'Brands (Enc)'!$C$2:$D$2699,2,FALSE),"Not Mapped")))))</f>
        <v>New Belgium Brewing Company</v>
      </c>
      <c r="S1017" t="str">
        <f>IF($B1017="","",IFERROR(VLOOKUP(VALUE($B1017),'Customers Table (Enc)'!$A:$I,9,FALSE),"Not Found"))</f>
        <v>Bergen</v>
      </c>
      <c r="T1017" t="str">
        <f t="shared" si="60"/>
        <v>BERGEN</v>
      </c>
      <c r="U1017" t="str">
        <f t="shared" si="61"/>
        <v>New Belgium Brewing Company|BERGEN</v>
      </c>
      <c r="V1017" t="str">
        <f>IF($B1017="","",IF(R1017="No Encompass Match","THEM",IF(R1017="Not Mapped","Unable to Determine",IF(T1017="SALES","Unable to Determine",IFERROR(INDEX('Master - US vs THEM'!$F:$F,MATCH(U1017,'Master - US vs THEM'!$G:$G,0)),"No Territory Data")))))</f>
        <v>US</v>
      </c>
      <c r="W1017" t="str">
        <f t="shared" si="62"/>
        <v>OK</v>
      </c>
      <c r="X1017" t="str">
        <f t="shared" si="63"/>
        <v>US</v>
      </c>
    </row>
    <row r="1018" spans="1:24" x14ac:dyDescent="0.2">
      <c r="A1018">
        <v>1017</v>
      </c>
      <c r="B1018" t="s">
        <v>580</v>
      </c>
      <c r="C1018" t="s">
        <v>581</v>
      </c>
      <c r="D1018" t="s">
        <v>123</v>
      </c>
      <c r="E1018" t="s">
        <v>582</v>
      </c>
      <c r="F1018" t="s">
        <v>424</v>
      </c>
      <c r="G1018" t="s">
        <v>583</v>
      </c>
      <c r="H1018" t="s">
        <v>8</v>
      </c>
      <c r="I1018" t="s">
        <v>319</v>
      </c>
      <c r="J1018" t="s">
        <v>338</v>
      </c>
      <c r="K1018" t="s">
        <v>34</v>
      </c>
      <c r="L1018" t="s">
        <v>34</v>
      </c>
      <c r="M1018">
        <v>1</v>
      </c>
      <c r="N1018" t="s">
        <v>875</v>
      </c>
      <c r="O1018" t="str">
        <f>IF($B1018="","",IFERROR(IF(ISNUMBER(MATCH($K1018,'Brand Family Territory (Enc)'!$A$2:$A$296,0)),$K1018,""),""))</f>
        <v/>
      </c>
      <c r="P1018" t="str">
        <f>IF($B1018="","",IFERROR(INDEX('Brand Crosswalk'!$F$2:$F$200,MATCH($K1018,'Brand Crosswalk'!$A$2:$A$200,0)),"Not in Crosswalk"))</f>
        <v>Mapped</v>
      </c>
      <c r="Q1018" t="str">
        <f>IF($B1018="","",IFERROR(INDEX('Brand Crosswalk'!$C$2:$C$200,MATCH($K1018,'Brand Crosswalk'!$A$2:$A$200,0)),""))</f>
        <v>Sierra Nevada</v>
      </c>
      <c r="R1018" t="str">
        <f>IF($B1018="","",IF(O1018&lt;&gt;"",O1018,IF(P1018="Mapped",Q1018,IF(P1018="No Encompass Match","No Encompass Match",IFERROR(VLOOKUP(IF($K1018="",$J1018,$K1018),'Brands (Enc)'!$C$2:$D$2699,2,FALSE),"Not Mapped")))))</f>
        <v>Sierra Nevada</v>
      </c>
      <c r="S1018" t="str">
        <f>IF($B1018="","",IFERROR(VLOOKUP(VALUE($B1018),'Customers Table (Enc)'!$A:$I,9,FALSE),"Not Found"))</f>
        <v>Passaic</v>
      </c>
      <c r="T1018" t="str">
        <f t="shared" si="60"/>
        <v>PASSAIC</v>
      </c>
      <c r="U1018" t="str">
        <f t="shared" si="61"/>
        <v>Sierra Nevada|PASSAIC</v>
      </c>
      <c r="V1018" t="str">
        <f>IF($B1018="","",IF(R1018="No Encompass Match","THEM",IF(R1018="Not Mapped","Unable to Determine",IF(T1018="SALES","Unable to Determine",IFERROR(INDEX('Master - US vs THEM'!$F:$F,MATCH(U1018,'Master - US vs THEM'!$G:$G,0)),"No Territory Data")))))</f>
        <v>US</v>
      </c>
      <c r="W1018" t="str">
        <f t="shared" si="62"/>
        <v>OK</v>
      </c>
      <c r="X1018" t="str">
        <f t="shared" si="63"/>
        <v>US</v>
      </c>
    </row>
    <row r="1019" spans="1:24" x14ac:dyDescent="0.2">
      <c r="A1019">
        <v>1018</v>
      </c>
      <c r="B1019" t="s">
        <v>580</v>
      </c>
      <c r="C1019" t="s">
        <v>581</v>
      </c>
      <c r="D1019" t="s">
        <v>123</v>
      </c>
      <c r="E1019" t="s">
        <v>582</v>
      </c>
      <c r="F1019" t="s">
        <v>424</v>
      </c>
      <c r="G1019" t="s">
        <v>583</v>
      </c>
      <c r="H1019" t="s">
        <v>8</v>
      </c>
      <c r="I1019" t="s">
        <v>319</v>
      </c>
      <c r="J1019" t="s">
        <v>44</v>
      </c>
      <c r="K1019" t="s">
        <v>44</v>
      </c>
      <c r="L1019" t="s">
        <v>45</v>
      </c>
      <c r="M1019">
        <v>1</v>
      </c>
      <c r="N1019" t="s">
        <v>875</v>
      </c>
      <c r="O1019" t="str">
        <f>IF($B1019="","",IFERROR(IF(ISNUMBER(MATCH($K1019,'Brand Family Territory (Enc)'!$A$2:$A$296,0)),$K1019,""),""))</f>
        <v/>
      </c>
      <c r="P1019" t="str">
        <f>IF($B1019="","",IFERROR(INDEX('Brand Crosswalk'!$F$2:$F$200,MATCH($K1019,'Brand Crosswalk'!$A$2:$A$200,0)),"Not in Crosswalk"))</f>
        <v>Mapped</v>
      </c>
      <c r="Q1019" t="str">
        <f>IF($B1019="","",IFERROR(INDEX('Brand Crosswalk'!$C$2:$C$200,MATCH($K1019,'Brand Crosswalk'!$A$2:$A$200,0)),""))</f>
        <v>Dg Yuengling Inc</v>
      </c>
      <c r="R1019" t="str">
        <f>IF($B1019="","",IF(O1019&lt;&gt;"",O1019,IF(P1019="Mapped",Q1019,IF(P1019="No Encompass Match","No Encompass Match",IFERROR(VLOOKUP(IF($K1019="",$J1019,$K1019),'Brands (Enc)'!$C$2:$D$2699,2,FALSE),"Not Mapped")))))</f>
        <v>Dg Yuengling Inc</v>
      </c>
      <c r="S1019" t="str">
        <f>IF($B1019="","",IFERROR(VLOOKUP(VALUE($B1019),'Customers Table (Enc)'!$A:$I,9,FALSE),"Not Found"))</f>
        <v>Passaic</v>
      </c>
      <c r="T1019" t="str">
        <f t="shared" si="60"/>
        <v>PASSAIC</v>
      </c>
      <c r="U1019" t="str">
        <f t="shared" si="61"/>
        <v>Dg Yuengling Inc|PASSAIC</v>
      </c>
      <c r="V1019" t="str">
        <f>IF($B1019="","",IF(R1019="No Encompass Match","THEM",IF(R1019="Not Mapped","Unable to Determine",IF(T1019="SALES","Unable to Determine",IFERROR(INDEX('Master - US vs THEM'!$F:$F,MATCH(U1019,'Master - US vs THEM'!$G:$G,0)),"No Territory Data")))))</f>
        <v>US</v>
      </c>
      <c r="W1019" t="str">
        <f t="shared" si="62"/>
        <v>OK</v>
      </c>
      <c r="X1019" t="str">
        <f t="shared" si="63"/>
        <v>US</v>
      </c>
    </row>
    <row r="1020" spans="1:24" x14ac:dyDescent="0.2">
      <c r="A1020">
        <v>1019</v>
      </c>
      <c r="B1020" t="s">
        <v>580</v>
      </c>
      <c r="C1020" t="s">
        <v>581</v>
      </c>
      <c r="D1020" t="s">
        <v>123</v>
      </c>
      <c r="E1020" t="s">
        <v>582</v>
      </c>
      <c r="F1020" t="s">
        <v>424</v>
      </c>
      <c r="G1020" t="s">
        <v>583</v>
      </c>
      <c r="H1020" t="s">
        <v>8</v>
      </c>
      <c r="I1020" t="s">
        <v>319</v>
      </c>
      <c r="J1020" t="s">
        <v>181</v>
      </c>
      <c r="K1020" t="s">
        <v>182</v>
      </c>
      <c r="L1020" t="s">
        <v>24</v>
      </c>
      <c r="M1020">
        <v>1</v>
      </c>
      <c r="N1020" t="s">
        <v>875</v>
      </c>
      <c r="O1020" t="str">
        <f>IF($B1020="","",IFERROR(IF(ISNUMBER(MATCH($K1020,'Brand Family Territory (Enc)'!$A$2:$A$296,0)),$K1020,""),""))</f>
        <v/>
      </c>
      <c r="P1020" t="str">
        <f>IF($B1020="","",IFERROR(INDEX('Brand Crosswalk'!$F$2:$F$200,MATCH($K1020,'Brand Crosswalk'!$A$2:$A$200,0)),"Not in Crosswalk"))</f>
        <v>Mapped</v>
      </c>
      <c r="Q1020" t="str">
        <f>IF($B1020="","",IFERROR(INDEX('Brand Crosswalk'!$C$2:$C$200,MATCH($K1020,'Brand Crosswalk'!$A$2:$A$200,0)),""))</f>
        <v>Modelo Especial</v>
      </c>
      <c r="R1020" t="str">
        <f>IF($B1020="","",IF(O1020&lt;&gt;"",O1020,IF(P1020="Mapped",Q1020,IF(P1020="No Encompass Match","No Encompass Match",IFERROR(VLOOKUP(IF($K1020="",$J1020,$K1020),'Brands (Enc)'!$C$2:$D$2699,2,FALSE),"Not Mapped")))))</f>
        <v>Modelo Especial</v>
      </c>
      <c r="S1020" t="str">
        <f>IF($B1020="","",IFERROR(VLOOKUP(VALUE($B1020),'Customers Table (Enc)'!$A:$I,9,FALSE),"Not Found"))</f>
        <v>Passaic</v>
      </c>
      <c r="T1020" t="str">
        <f t="shared" si="60"/>
        <v>PASSAIC</v>
      </c>
      <c r="U1020" t="str">
        <f t="shared" si="61"/>
        <v>Modelo Especial|PASSAIC</v>
      </c>
      <c r="V1020" t="str">
        <f>IF($B1020="","",IF(R1020="No Encompass Match","THEM",IF(R1020="Not Mapped","Unable to Determine",IF(T1020="SALES","Unable to Determine",IFERROR(INDEX('Master - US vs THEM'!$F:$F,MATCH(U1020,'Master - US vs THEM'!$G:$G,0)),"No Territory Data")))))</f>
        <v>US</v>
      </c>
      <c r="W1020" t="str">
        <f t="shared" si="62"/>
        <v>OK</v>
      </c>
      <c r="X1020" t="str">
        <f t="shared" si="63"/>
        <v>US</v>
      </c>
    </row>
    <row r="1021" spans="1:24" x14ac:dyDescent="0.2">
      <c r="A1021">
        <v>1020</v>
      </c>
      <c r="B1021" t="s">
        <v>580</v>
      </c>
      <c r="C1021" t="s">
        <v>581</v>
      </c>
      <c r="D1021" t="s">
        <v>123</v>
      </c>
      <c r="E1021" t="s">
        <v>582</v>
      </c>
      <c r="F1021" t="s">
        <v>424</v>
      </c>
      <c r="G1021" t="s">
        <v>583</v>
      </c>
      <c r="H1021" t="s">
        <v>8</v>
      </c>
      <c r="I1021" t="s">
        <v>319</v>
      </c>
      <c r="J1021" t="s">
        <v>165</v>
      </c>
      <c r="K1021" t="s">
        <v>166</v>
      </c>
      <c r="L1021" t="s">
        <v>141</v>
      </c>
      <c r="M1021">
        <v>1</v>
      </c>
      <c r="N1021" t="s">
        <v>875</v>
      </c>
      <c r="O1021" t="str">
        <f>IF($B1021="","",IFERROR(IF(ISNUMBER(MATCH($K1021,'Brand Family Territory (Enc)'!$A$2:$A$296,0)),$K1021,""),""))</f>
        <v>BLUE MOON</v>
      </c>
      <c r="P1021" t="str">
        <f>IF($B1021="","",IFERROR(INDEX('Brand Crosswalk'!$F$2:$F$200,MATCH($K1021,'Brand Crosswalk'!$A$2:$A$200,0)),"Not in Crosswalk"))</f>
        <v>Not in Crosswalk</v>
      </c>
      <c r="Q1021" t="str">
        <f>IF($B1021="","",IFERROR(INDEX('Brand Crosswalk'!$C$2:$C$200,MATCH($K1021,'Brand Crosswalk'!$A$2:$A$200,0)),""))</f>
        <v/>
      </c>
      <c r="R1021" t="str">
        <f>IF($B1021="","",IF(O1021&lt;&gt;"",O1021,IF(P1021="Mapped",Q1021,IF(P1021="No Encompass Match","No Encompass Match",IFERROR(VLOOKUP(IF($K1021="",$J1021,$K1021),'Brands (Enc)'!$C$2:$D$2699,2,FALSE),"Not Mapped")))))</f>
        <v>BLUE MOON</v>
      </c>
      <c r="S1021" t="str">
        <f>IF($B1021="","",IFERROR(VLOOKUP(VALUE($B1021),'Customers Table (Enc)'!$A:$I,9,FALSE),"Not Found"))</f>
        <v>Passaic</v>
      </c>
      <c r="T1021" t="str">
        <f t="shared" si="60"/>
        <v>PASSAIC</v>
      </c>
      <c r="U1021" t="str">
        <f t="shared" si="61"/>
        <v>BLUE MOON|PASSAIC</v>
      </c>
      <c r="V1021" t="str">
        <f>IF($B1021="","",IF(R1021="No Encompass Match","THEM",IF(R1021="Not Mapped","Unable to Determine",IF(T1021="SALES","Unable to Determine",IFERROR(INDEX('Master - US vs THEM'!$F:$F,MATCH(U1021,'Master - US vs THEM'!$G:$G,0)),"No Territory Data")))))</f>
        <v>US</v>
      </c>
      <c r="W1021" t="str">
        <f t="shared" si="62"/>
        <v>OK</v>
      </c>
      <c r="X1021" t="str">
        <f t="shared" si="63"/>
        <v>US</v>
      </c>
    </row>
    <row r="1022" spans="1:24" x14ac:dyDescent="0.2">
      <c r="A1022">
        <v>1021</v>
      </c>
      <c r="B1022" t="s">
        <v>580</v>
      </c>
      <c r="C1022" t="s">
        <v>581</v>
      </c>
      <c r="D1022" t="s">
        <v>123</v>
      </c>
      <c r="E1022" t="s">
        <v>582</v>
      </c>
      <c r="F1022" t="s">
        <v>424</v>
      </c>
      <c r="G1022" t="s">
        <v>583</v>
      </c>
      <c r="H1022" t="s">
        <v>8</v>
      </c>
      <c r="I1022" t="s">
        <v>319</v>
      </c>
      <c r="J1022" t="s">
        <v>235</v>
      </c>
      <c r="K1022" t="s">
        <v>236</v>
      </c>
      <c r="L1022" t="s">
        <v>141</v>
      </c>
      <c r="M1022">
        <v>1</v>
      </c>
      <c r="N1022" t="s">
        <v>875</v>
      </c>
      <c r="O1022" t="str">
        <f>IF($B1022="","",IFERROR(IF(ISNUMBER(MATCH($K1022,'Brand Family Territory (Enc)'!$A$2:$A$296,0)),$K1022,""),""))</f>
        <v/>
      </c>
      <c r="P1022" t="str">
        <f>IF($B1022="","",IFERROR(INDEX('Brand Crosswalk'!$F$2:$F$200,MATCH($K1022,'Brand Crosswalk'!$A$2:$A$200,0)),"Not in Crosswalk"))</f>
        <v>Mapped</v>
      </c>
      <c r="Q1022" t="str">
        <f>IF($B1022="","",IFERROR(INDEX('Brand Crosswalk'!$C$2:$C$200,MATCH($K1022,'Brand Crosswalk'!$A$2:$A$200,0)),""))</f>
        <v>Leinenkugel</v>
      </c>
      <c r="R1022" t="str">
        <f>IF($B1022="","",IF(O1022&lt;&gt;"",O1022,IF(P1022="Mapped",Q1022,IF(P1022="No Encompass Match","No Encompass Match",IFERROR(VLOOKUP(IF($K1022="",$J1022,$K1022),'Brands (Enc)'!$C$2:$D$2699,2,FALSE),"Not Mapped")))))</f>
        <v>Leinenkugel</v>
      </c>
      <c r="S1022" t="str">
        <f>IF($B1022="","",IFERROR(VLOOKUP(VALUE($B1022),'Customers Table (Enc)'!$A:$I,9,FALSE),"Not Found"))</f>
        <v>Passaic</v>
      </c>
      <c r="T1022" t="str">
        <f t="shared" si="60"/>
        <v>PASSAIC</v>
      </c>
      <c r="U1022" t="str">
        <f t="shared" si="61"/>
        <v>Leinenkugel|PASSAIC</v>
      </c>
      <c r="V1022" t="str">
        <f>IF($B1022="","",IF(R1022="No Encompass Match","THEM",IF(R1022="Not Mapped","Unable to Determine",IF(T1022="SALES","Unable to Determine",IFERROR(INDEX('Master - US vs THEM'!$F:$F,MATCH(U1022,'Master - US vs THEM'!$G:$G,0)),"No Territory Data")))))</f>
        <v>US</v>
      </c>
      <c r="W1022" t="str">
        <f t="shared" si="62"/>
        <v>OK</v>
      </c>
      <c r="X1022" t="str">
        <f t="shared" si="63"/>
        <v>US</v>
      </c>
    </row>
    <row r="1023" spans="1:24" x14ac:dyDescent="0.2">
      <c r="A1023">
        <v>1022</v>
      </c>
      <c r="B1023" t="s">
        <v>580</v>
      </c>
      <c r="C1023" t="s">
        <v>581</v>
      </c>
      <c r="D1023" t="s">
        <v>123</v>
      </c>
      <c r="E1023" t="s">
        <v>582</v>
      </c>
      <c r="F1023" t="s">
        <v>424</v>
      </c>
      <c r="G1023" t="s">
        <v>583</v>
      </c>
      <c r="H1023" t="s">
        <v>8</v>
      </c>
      <c r="I1023" t="s">
        <v>319</v>
      </c>
      <c r="J1023" t="s">
        <v>541</v>
      </c>
      <c r="K1023" t="s">
        <v>542</v>
      </c>
      <c r="L1023" t="s">
        <v>543</v>
      </c>
      <c r="M1023">
        <v>1</v>
      </c>
      <c r="N1023" t="s">
        <v>21</v>
      </c>
      <c r="O1023" t="str">
        <f>IF($B1023="","",IFERROR(IF(ISNUMBER(MATCH($K1023,'Brand Family Territory (Enc)'!$A$2:$A$296,0)),$K1023,""),""))</f>
        <v/>
      </c>
      <c r="P1023" t="str">
        <f>IF($B1023="","",IFERROR(INDEX('Brand Crosswalk'!$F$2:$F$200,MATCH($K1023,'Brand Crosswalk'!$A$2:$A$200,0)),"Not in Crosswalk"))</f>
        <v>Mapped</v>
      </c>
      <c r="Q1023" t="str">
        <f>IF($B1023="","",IFERROR(INDEX('Brand Crosswalk'!$C$2:$C$200,MATCH($K1023,'Brand Crosswalk'!$A$2:$A$200,0)),""))</f>
        <v>Garage Beer</v>
      </c>
      <c r="R1023" t="str">
        <f>IF($B1023="","",IF(O1023&lt;&gt;"",O1023,IF(P1023="Mapped",Q1023,IF(P1023="No Encompass Match","No Encompass Match",IFERROR(VLOOKUP(IF($K1023="",$J1023,$K1023),'Brands (Enc)'!$C$2:$D$2699,2,FALSE),"Not Mapped")))))</f>
        <v>Garage Beer</v>
      </c>
      <c r="S1023" t="str">
        <f>IF($B1023="","",IFERROR(VLOOKUP(VALUE($B1023),'Customers Table (Enc)'!$A:$I,9,FALSE),"Not Found"))</f>
        <v>Passaic</v>
      </c>
      <c r="T1023" t="str">
        <f t="shared" si="60"/>
        <v>PASSAIC</v>
      </c>
      <c r="U1023" t="str">
        <f t="shared" si="61"/>
        <v>Garage Beer|PASSAIC</v>
      </c>
      <c r="V1023" t="str">
        <f>IF($B1023="","",IF(R1023="No Encompass Match","THEM",IF(R1023="Not Mapped","Unable to Determine",IF(T1023="SALES","Unable to Determine",IFERROR(INDEX('Master - US vs THEM'!$F:$F,MATCH(U1023,'Master - US vs THEM'!$G:$G,0)),"No Territory Data")))))</f>
        <v>US</v>
      </c>
      <c r="W1023" t="str">
        <f t="shared" si="62"/>
        <v>MISMATCH</v>
      </c>
      <c r="X1023" t="str">
        <f t="shared" si="63"/>
        <v>US</v>
      </c>
    </row>
    <row r="1024" spans="1:24" x14ac:dyDescent="0.2">
      <c r="A1024">
        <v>1023</v>
      </c>
      <c r="B1024" t="s">
        <v>580</v>
      </c>
      <c r="C1024" t="s">
        <v>581</v>
      </c>
      <c r="D1024" t="s">
        <v>123</v>
      </c>
      <c r="E1024" t="s">
        <v>582</v>
      </c>
      <c r="F1024" t="s">
        <v>424</v>
      </c>
      <c r="G1024" t="s">
        <v>583</v>
      </c>
      <c r="H1024" t="s">
        <v>8</v>
      </c>
      <c r="I1024" t="s">
        <v>319</v>
      </c>
      <c r="J1024" t="s">
        <v>227</v>
      </c>
      <c r="K1024" t="s">
        <v>209</v>
      </c>
      <c r="L1024" t="s">
        <v>210</v>
      </c>
      <c r="M1024">
        <v>1</v>
      </c>
      <c r="N1024" t="s">
        <v>875</v>
      </c>
      <c r="O1024" t="str">
        <f>IF($B1024="","",IFERROR(IF(ISNUMBER(MATCH($K1024,'Brand Family Territory (Enc)'!$A$2:$A$296,0)),$K1024,""),""))</f>
        <v/>
      </c>
      <c r="P1024" t="str">
        <f>IF($B1024="","",IFERROR(INDEX('Brand Crosswalk'!$F$2:$F$200,MATCH($K1024,'Brand Crosswalk'!$A$2:$A$200,0)),"Not in Crosswalk"))</f>
        <v>Mapped</v>
      </c>
      <c r="Q1024" t="str">
        <f>IF($B1024="","",IFERROR(INDEX('Brand Crosswalk'!$C$2:$C$200,MATCH($K1024,'Brand Crosswalk'!$A$2:$A$200,0)),""))</f>
        <v>Cape May</v>
      </c>
      <c r="R1024" t="str">
        <f>IF($B1024="","",IF(O1024&lt;&gt;"",O1024,IF(P1024="Mapped",Q1024,IF(P1024="No Encompass Match","No Encompass Match",IFERROR(VLOOKUP(IF($K1024="",$J1024,$K1024),'Brands (Enc)'!$C$2:$D$2699,2,FALSE),"Not Mapped")))))</f>
        <v>Cape May</v>
      </c>
      <c r="S1024" t="str">
        <f>IF($B1024="","",IFERROR(VLOOKUP(VALUE($B1024),'Customers Table (Enc)'!$A:$I,9,FALSE),"Not Found"))</f>
        <v>Passaic</v>
      </c>
      <c r="T1024" t="str">
        <f t="shared" si="60"/>
        <v>PASSAIC</v>
      </c>
      <c r="U1024" t="str">
        <f t="shared" si="61"/>
        <v>Cape May|PASSAIC</v>
      </c>
      <c r="V1024" t="str">
        <f>IF($B1024="","",IF(R1024="No Encompass Match","THEM",IF(R1024="Not Mapped","Unable to Determine",IF(T1024="SALES","Unable to Determine",IFERROR(INDEX('Master - US vs THEM'!$F:$F,MATCH(U1024,'Master - US vs THEM'!$G:$G,0)),"No Territory Data")))))</f>
        <v>US</v>
      </c>
      <c r="W1024" t="str">
        <f t="shared" si="62"/>
        <v>OK</v>
      </c>
      <c r="X1024" t="str">
        <f t="shared" si="63"/>
        <v>US</v>
      </c>
    </row>
    <row r="1025" spans="1:24" x14ac:dyDescent="0.2">
      <c r="A1025">
        <v>1024</v>
      </c>
      <c r="B1025" t="s">
        <v>580</v>
      </c>
      <c r="C1025" t="s">
        <v>581</v>
      </c>
      <c r="D1025" t="s">
        <v>123</v>
      </c>
      <c r="E1025" t="s">
        <v>582</v>
      </c>
      <c r="F1025" t="s">
        <v>424</v>
      </c>
      <c r="G1025" t="s">
        <v>583</v>
      </c>
      <c r="H1025" t="s">
        <v>8</v>
      </c>
      <c r="I1025" t="s">
        <v>319</v>
      </c>
      <c r="J1025" t="s">
        <v>906</v>
      </c>
      <c r="K1025" t="s">
        <v>192</v>
      </c>
      <c r="L1025" t="s">
        <v>120</v>
      </c>
      <c r="M1025">
        <v>1</v>
      </c>
      <c r="N1025" t="s">
        <v>875</v>
      </c>
      <c r="O1025" t="str">
        <f>IF($B1025="","",IFERROR(IF(ISNUMBER(MATCH($K1025,'Brand Family Territory (Enc)'!$A$2:$A$296,0)),$K1025,""),""))</f>
        <v/>
      </c>
      <c r="P1025" t="str">
        <f>IF($B1025="","",IFERROR(INDEX('Brand Crosswalk'!$F$2:$F$200,MATCH($K1025,'Brand Crosswalk'!$A$2:$A$200,0)),"Not in Crosswalk"))</f>
        <v>Mapped</v>
      </c>
      <c r="Q1025" t="str">
        <f>IF($B1025="","",IFERROR(INDEX('Brand Crosswalk'!$C$2:$C$200,MATCH($K1025,'Brand Crosswalk'!$A$2:$A$200,0)),""))</f>
        <v>Montauk</v>
      </c>
      <c r="R1025" t="str">
        <f>IF($B1025="","",IF(O1025&lt;&gt;"",O1025,IF(P1025="Mapped",Q1025,IF(P1025="No Encompass Match","No Encompass Match",IFERROR(VLOOKUP(IF($K1025="",$J1025,$K1025),'Brands (Enc)'!$C$2:$D$2699,2,FALSE),"Not Mapped")))))</f>
        <v>Montauk</v>
      </c>
      <c r="S1025" t="str">
        <f>IF($B1025="","",IFERROR(VLOOKUP(VALUE($B1025),'Customers Table (Enc)'!$A:$I,9,FALSE),"Not Found"))</f>
        <v>Passaic</v>
      </c>
      <c r="T1025" t="str">
        <f t="shared" si="60"/>
        <v>PASSAIC</v>
      </c>
      <c r="U1025" t="str">
        <f t="shared" si="61"/>
        <v>Montauk|PASSAIC</v>
      </c>
      <c r="V1025" t="str">
        <f>IF($B1025="","",IF(R1025="No Encompass Match","THEM",IF(R1025="Not Mapped","Unable to Determine",IF(T1025="SALES","Unable to Determine",IFERROR(INDEX('Master - US vs THEM'!$F:$F,MATCH(U1025,'Master - US vs THEM'!$G:$G,0)),"No Territory Data")))))</f>
        <v>US</v>
      </c>
      <c r="W1025" t="str">
        <f t="shared" si="62"/>
        <v>OK</v>
      </c>
      <c r="X1025" t="str">
        <f t="shared" si="63"/>
        <v>US</v>
      </c>
    </row>
    <row r="1026" spans="1:24" x14ac:dyDescent="0.2">
      <c r="A1026">
        <v>1025</v>
      </c>
      <c r="B1026" t="s">
        <v>1727</v>
      </c>
      <c r="C1026" t="s">
        <v>1728</v>
      </c>
      <c r="D1026" t="s">
        <v>48</v>
      </c>
      <c r="E1026" t="s">
        <v>1729</v>
      </c>
      <c r="F1026" t="s">
        <v>1295</v>
      </c>
      <c r="G1026" t="s">
        <v>1730</v>
      </c>
      <c r="H1026" t="s">
        <v>8</v>
      </c>
      <c r="I1026" t="s">
        <v>367</v>
      </c>
      <c r="J1026" t="s">
        <v>165</v>
      </c>
      <c r="K1026" t="s">
        <v>166</v>
      </c>
      <c r="L1026" t="s">
        <v>141</v>
      </c>
      <c r="M1026">
        <v>2</v>
      </c>
      <c r="N1026" t="s">
        <v>875</v>
      </c>
      <c r="O1026" t="str">
        <f>IF($B1026="","",IFERROR(IF(ISNUMBER(MATCH($K1026,'Brand Family Territory (Enc)'!$A$2:$A$296,0)),$K1026,""),""))</f>
        <v>BLUE MOON</v>
      </c>
      <c r="P1026" t="str">
        <f>IF($B1026="","",IFERROR(INDEX('Brand Crosswalk'!$F$2:$F$200,MATCH($K1026,'Brand Crosswalk'!$A$2:$A$200,0)),"Not in Crosswalk"))</f>
        <v>Not in Crosswalk</v>
      </c>
      <c r="Q1026" t="str">
        <f>IF($B1026="","",IFERROR(INDEX('Brand Crosswalk'!$C$2:$C$200,MATCH($K1026,'Brand Crosswalk'!$A$2:$A$200,0)),""))</f>
        <v/>
      </c>
      <c r="R1026" t="str">
        <f>IF($B1026="","",IF(O1026&lt;&gt;"",O1026,IF(P1026="Mapped",Q1026,IF(P1026="No Encompass Match","No Encompass Match",IFERROR(VLOOKUP(IF($K1026="",$J1026,$K1026),'Brands (Enc)'!$C$2:$D$2699,2,FALSE),"Not Mapped")))))</f>
        <v>BLUE MOON</v>
      </c>
      <c r="S1026" t="str">
        <f>IF($B1026="","",IFERROR(VLOOKUP(VALUE($B1026),'Customers Table (Enc)'!$A:$I,9,FALSE),"Not Found"))</f>
        <v>Bergen</v>
      </c>
      <c r="T1026" t="str">
        <f t="shared" si="60"/>
        <v>BERGEN</v>
      </c>
      <c r="U1026" t="str">
        <f t="shared" si="61"/>
        <v>BLUE MOON|BERGEN</v>
      </c>
      <c r="V1026" t="str">
        <f>IF($B1026="","",IF(R1026="No Encompass Match","THEM",IF(R1026="Not Mapped","Unable to Determine",IF(T1026="SALES","Unable to Determine",IFERROR(INDEX('Master - US vs THEM'!$F:$F,MATCH(U1026,'Master - US vs THEM'!$G:$G,0)),"No Territory Data")))))</f>
        <v>US</v>
      </c>
      <c r="W1026" t="str">
        <f t="shared" si="62"/>
        <v>OK</v>
      </c>
      <c r="X1026" t="str">
        <f t="shared" si="63"/>
        <v>US</v>
      </c>
    </row>
    <row r="1027" spans="1:24" x14ac:dyDescent="0.2">
      <c r="A1027">
        <v>1026</v>
      </c>
      <c r="B1027" t="s">
        <v>1727</v>
      </c>
      <c r="C1027" t="s">
        <v>1728</v>
      </c>
      <c r="D1027" t="s">
        <v>48</v>
      </c>
      <c r="E1027" t="s">
        <v>1729</v>
      </c>
      <c r="F1027" t="s">
        <v>1295</v>
      </c>
      <c r="G1027" t="s">
        <v>1730</v>
      </c>
      <c r="H1027" t="s">
        <v>8</v>
      </c>
      <c r="I1027" t="s">
        <v>367</v>
      </c>
      <c r="J1027" t="s">
        <v>44</v>
      </c>
      <c r="K1027" t="s">
        <v>44</v>
      </c>
      <c r="L1027" t="s">
        <v>45</v>
      </c>
      <c r="M1027">
        <v>2</v>
      </c>
      <c r="N1027" t="s">
        <v>875</v>
      </c>
      <c r="O1027" t="str">
        <f>IF($B1027="","",IFERROR(IF(ISNUMBER(MATCH($K1027,'Brand Family Territory (Enc)'!$A$2:$A$296,0)),$K1027,""),""))</f>
        <v/>
      </c>
      <c r="P1027" t="str">
        <f>IF($B1027="","",IFERROR(INDEX('Brand Crosswalk'!$F$2:$F$200,MATCH($K1027,'Brand Crosswalk'!$A$2:$A$200,0)),"Not in Crosswalk"))</f>
        <v>Mapped</v>
      </c>
      <c r="Q1027" t="str">
        <f>IF($B1027="","",IFERROR(INDEX('Brand Crosswalk'!$C$2:$C$200,MATCH($K1027,'Brand Crosswalk'!$A$2:$A$200,0)),""))</f>
        <v>Dg Yuengling Inc</v>
      </c>
      <c r="R1027" t="str">
        <f>IF($B1027="","",IF(O1027&lt;&gt;"",O1027,IF(P1027="Mapped",Q1027,IF(P1027="No Encompass Match","No Encompass Match",IFERROR(VLOOKUP(IF($K1027="",$J1027,$K1027),'Brands (Enc)'!$C$2:$D$2699,2,FALSE),"Not Mapped")))))</f>
        <v>Dg Yuengling Inc</v>
      </c>
      <c r="S1027" t="str">
        <f>IF($B1027="","",IFERROR(VLOOKUP(VALUE($B1027),'Customers Table (Enc)'!$A:$I,9,FALSE),"Not Found"))</f>
        <v>Bergen</v>
      </c>
      <c r="T1027" t="str">
        <f t="shared" ref="T1027:T1090" si="64">IF($B1027="","",IF($D1027&lt;&gt;"SALES",$D1027,IF(OR(S1027="Default",S1027="Not Found",S1027="Morris"),"SALES",UPPER(S1027))))</f>
        <v>BERGEN</v>
      </c>
      <c r="U1027" t="str">
        <f t="shared" ref="U1027:U1090" si="65">IF($B1027="","",R1027&amp;"|"&amp;T1027)</f>
        <v>Dg Yuengling Inc|BERGEN</v>
      </c>
      <c r="V1027" t="str">
        <f>IF($B1027="","",IF(R1027="No Encompass Match","THEM",IF(R1027="Not Mapped","Unable to Determine",IF(T1027="SALES","Unable to Determine",IFERROR(INDEX('Master - US vs THEM'!$F:$F,MATCH(U1027,'Master - US vs THEM'!$G:$G,0)),"No Territory Data")))))</f>
        <v>US</v>
      </c>
      <c r="W1027" t="str">
        <f t="shared" ref="W1027:W1090" si="66">IF($B1027="","",IF(OR(V1027="Unable to Determine",V1027="No Territory Data",V1027="Ambiguous (Source Truncated)"),"Review",IF(V1027&lt;&gt;$N1027,"MISMATCH","OK")))</f>
        <v>OK</v>
      </c>
      <c r="X1027" t="str">
        <f t="shared" ref="X1027:X1090" si="67">IF($B1027="","",IF(OR(V1027="US",V1027="THEM"),V1027,$N1027))</f>
        <v>US</v>
      </c>
    </row>
    <row r="1028" spans="1:24" x14ac:dyDescent="0.2">
      <c r="A1028">
        <v>1027</v>
      </c>
      <c r="B1028" t="s">
        <v>1727</v>
      </c>
      <c r="C1028" t="s">
        <v>1728</v>
      </c>
      <c r="D1028" t="s">
        <v>48</v>
      </c>
      <c r="E1028" t="s">
        <v>1729</v>
      </c>
      <c r="F1028" t="s">
        <v>1295</v>
      </c>
      <c r="G1028" t="s">
        <v>1730</v>
      </c>
      <c r="H1028" t="s">
        <v>8</v>
      </c>
      <c r="I1028" t="s">
        <v>367</v>
      </c>
      <c r="J1028" t="s">
        <v>150</v>
      </c>
      <c r="K1028" t="s">
        <v>151</v>
      </c>
      <c r="L1028" t="s">
        <v>152</v>
      </c>
      <c r="M1028">
        <v>1</v>
      </c>
      <c r="N1028" t="s">
        <v>875</v>
      </c>
      <c r="O1028" t="str">
        <f>IF($B1028="","",IFERROR(IF(ISNUMBER(MATCH($K1028,'Brand Family Territory (Enc)'!$A$2:$A$296,0)),$K1028,""),""))</f>
        <v>MAGNERS</v>
      </c>
      <c r="P1028" t="str">
        <f>IF($B1028="","",IFERROR(INDEX('Brand Crosswalk'!$F$2:$F$200,MATCH($K1028,'Brand Crosswalk'!$A$2:$A$200,0)),"Not in Crosswalk"))</f>
        <v>Not in Crosswalk</v>
      </c>
      <c r="Q1028" t="str">
        <f>IF($B1028="","",IFERROR(INDEX('Brand Crosswalk'!$C$2:$C$200,MATCH($K1028,'Brand Crosswalk'!$A$2:$A$200,0)),""))</f>
        <v/>
      </c>
      <c r="R1028" t="str">
        <f>IF($B1028="","",IF(O1028&lt;&gt;"",O1028,IF(P1028="Mapped",Q1028,IF(P1028="No Encompass Match","No Encompass Match",IFERROR(VLOOKUP(IF($K1028="",$J1028,$K1028),'Brands (Enc)'!$C$2:$D$2699,2,FALSE),"Not Mapped")))))</f>
        <v>MAGNERS</v>
      </c>
      <c r="S1028" t="str">
        <f>IF($B1028="","",IFERROR(VLOOKUP(VALUE($B1028),'Customers Table (Enc)'!$A:$I,9,FALSE),"Not Found"))</f>
        <v>Bergen</v>
      </c>
      <c r="T1028" t="str">
        <f t="shared" si="64"/>
        <v>BERGEN</v>
      </c>
      <c r="U1028" t="str">
        <f t="shared" si="65"/>
        <v>MAGNERS|BERGEN</v>
      </c>
      <c r="V1028" t="str">
        <f>IF($B1028="","",IF(R1028="No Encompass Match","THEM",IF(R1028="Not Mapped","Unable to Determine",IF(T1028="SALES","Unable to Determine",IFERROR(INDEX('Master - US vs THEM'!$F:$F,MATCH(U1028,'Master - US vs THEM'!$G:$G,0)),"No Territory Data")))))</f>
        <v>US</v>
      </c>
      <c r="W1028" t="str">
        <f t="shared" si="66"/>
        <v>OK</v>
      </c>
      <c r="X1028" t="str">
        <f t="shared" si="67"/>
        <v>US</v>
      </c>
    </row>
    <row r="1029" spans="1:24" x14ac:dyDescent="0.2">
      <c r="A1029">
        <v>1028</v>
      </c>
      <c r="B1029" t="s">
        <v>1727</v>
      </c>
      <c r="C1029" t="s">
        <v>1728</v>
      </c>
      <c r="D1029" t="s">
        <v>48</v>
      </c>
      <c r="E1029" t="s">
        <v>1729</v>
      </c>
      <c r="F1029" t="s">
        <v>1295</v>
      </c>
      <c r="G1029" t="s">
        <v>1730</v>
      </c>
      <c r="H1029" t="s">
        <v>8</v>
      </c>
      <c r="I1029" t="s">
        <v>367</v>
      </c>
      <c r="J1029" t="s">
        <v>395</v>
      </c>
      <c r="K1029" t="s">
        <v>396</v>
      </c>
      <c r="L1029" t="s">
        <v>155</v>
      </c>
      <c r="M1029">
        <v>1</v>
      </c>
      <c r="N1029" t="s">
        <v>875</v>
      </c>
      <c r="O1029" t="str">
        <f>IF($B1029="","",IFERROR(IF(ISNUMBER(MATCH($K1029,'Brand Family Territory (Enc)'!$A$2:$A$296,0)),$K1029,""),""))</f>
        <v/>
      </c>
      <c r="P1029" t="str">
        <f>IF($B1029="","",IFERROR(INDEX('Brand Crosswalk'!$F$2:$F$200,MATCH($K1029,'Brand Crosswalk'!$A$2:$A$200,0)),"Not in Crosswalk"))</f>
        <v>Mapped</v>
      </c>
      <c r="Q1029" t="str">
        <f>IF($B1029="","",IFERROR(INDEX('Brand Crosswalk'!$C$2:$C$200,MATCH($K1029,'Brand Crosswalk'!$A$2:$A$200,0)),""))</f>
        <v>Dogfish Head Beer</v>
      </c>
      <c r="R1029" t="str">
        <f>IF($B1029="","",IF(O1029&lt;&gt;"",O1029,IF(P1029="Mapped",Q1029,IF(P1029="No Encompass Match","No Encompass Match",IFERROR(VLOOKUP(IF($K1029="",$J1029,$K1029),'Brands (Enc)'!$C$2:$D$2699,2,FALSE),"Not Mapped")))))</f>
        <v>Dogfish Head Beer</v>
      </c>
      <c r="S1029" t="str">
        <f>IF($B1029="","",IFERROR(VLOOKUP(VALUE($B1029),'Customers Table (Enc)'!$A:$I,9,FALSE),"Not Found"))</f>
        <v>Bergen</v>
      </c>
      <c r="T1029" t="str">
        <f t="shared" si="64"/>
        <v>BERGEN</v>
      </c>
      <c r="U1029" t="str">
        <f t="shared" si="65"/>
        <v>Dogfish Head Beer|BERGEN</v>
      </c>
      <c r="V1029" t="str">
        <f>IF($B1029="","",IF(R1029="No Encompass Match","THEM",IF(R1029="Not Mapped","Unable to Determine",IF(T1029="SALES","Unable to Determine",IFERROR(INDEX('Master - US vs THEM'!$F:$F,MATCH(U1029,'Master - US vs THEM'!$G:$G,0)),"No Territory Data")))))</f>
        <v>US</v>
      </c>
      <c r="W1029" t="str">
        <f t="shared" si="66"/>
        <v>OK</v>
      </c>
      <c r="X1029" t="str">
        <f t="shared" si="67"/>
        <v>US</v>
      </c>
    </row>
    <row r="1030" spans="1:24" x14ac:dyDescent="0.2">
      <c r="A1030">
        <v>1029</v>
      </c>
      <c r="B1030" t="s">
        <v>1727</v>
      </c>
      <c r="C1030" t="s">
        <v>1728</v>
      </c>
      <c r="D1030" t="s">
        <v>48</v>
      </c>
      <c r="E1030" t="s">
        <v>1729</v>
      </c>
      <c r="F1030" t="s">
        <v>1295</v>
      </c>
      <c r="G1030" t="s">
        <v>1730</v>
      </c>
      <c r="H1030" t="s">
        <v>8</v>
      </c>
      <c r="I1030" t="s">
        <v>367</v>
      </c>
      <c r="J1030" t="s">
        <v>906</v>
      </c>
      <c r="K1030" t="s">
        <v>192</v>
      </c>
      <c r="L1030" t="s">
        <v>120</v>
      </c>
      <c r="M1030">
        <v>1</v>
      </c>
      <c r="N1030" t="s">
        <v>875</v>
      </c>
      <c r="O1030" t="str">
        <f>IF($B1030="","",IFERROR(IF(ISNUMBER(MATCH($K1030,'Brand Family Territory (Enc)'!$A$2:$A$296,0)),$K1030,""),""))</f>
        <v/>
      </c>
      <c r="P1030" t="str">
        <f>IF($B1030="","",IFERROR(INDEX('Brand Crosswalk'!$F$2:$F$200,MATCH($K1030,'Brand Crosswalk'!$A$2:$A$200,0)),"Not in Crosswalk"))</f>
        <v>Mapped</v>
      </c>
      <c r="Q1030" t="str">
        <f>IF($B1030="","",IFERROR(INDEX('Brand Crosswalk'!$C$2:$C$200,MATCH($K1030,'Brand Crosswalk'!$A$2:$A$200,0)),""))</f>
        <v>Montauk</v>
      </c>
      <c r="R1030" t="str">
        <f>IF($B1030="","",IF(O1030&lt;&gt;"",O1030,IF(P1030="Mapped",Q1030,IF(P1030="No Encompass Match","No Encompass Match",IFERROR(VLOOKUP(IF($K1030="",$J1030,$K1030),'Brands (Enc)'!$C$2:$D$2699,2,FALSE),"Not Mapped")))))</f>
        <v>Montauk</v>
      </c>
      <c r="S1030" t="str">
        <f>IF($B1030="","",IFERROR(VLOOKUP(VALUE($B1030),'Customers Table (Enc)'!$A:$I,9,FALSE),"Not Found"))</f>
        <v>Bergen</v>
      </c>
      <c r="T1030" t="str">
        <f t="shared" si="64"/>
        <v>BERGEN</v>
      </c>
      <c r="U1030" t="str">
        <f t="shared" si="65"/>
        <v>Montauk|BERGEN</v>
      </c>
      <c r="V1030" t="str">
        <f>IF($B1030="","",IF(R1030="No Encompass Match","THEM",IF(R1030="Not Mapped","Unable to Determine",IF(T1030="SALES","Unable to Determine",IFERROR(INDEX('Master - US vs THEM'!$F:$F,MATCH(U1030,'Master - US vs THEM'!$G:$G,0)),"No Territory Data")))))</f>
        <v>US</v>
      </c>
      <c r="W1030" t="str">
        <f t="shared" si="66"/>
        <v>OK</v>
      </c>
      <c r="X1030" t="str">
        <f t="shared" si="67"/>
        <v>US</v>
      </c>
    </row>
    <row r="1031" spans="1:24" x14ac:dyDescent="0.2">
      <c r="A1031">
        <v>1030</v>
      </c>
      <c r="B1031" t="s">
        <v>1727</v>
      </c>
      <c r="C1031" t="s">
        <v>1728</v>
      </c>
      <c r="D1031" t="s">
        <v>48</v>
      </c>
      <c r="E1031" t="s">
        <v>1729</v>
      </c>
      <c r="F1031" t="s">
        <v>1295</v>
      </c>
      <c r="G1031" t="s">
        <v>1730</v>
      </c>
      <c r="H1031" t="s">
        <v>8</v>
      </c>
      <c r="I1031" t="s">
        <v>367</v>
      </c>
      <c r="J1031" t="s">
        <v>20</v>
      </c>
      <c r="K1031" t="s">
        <v>20</v>
      </c>
      <c r="L1031" t="s">
        <v>20</v>
      </c>
      <c r="M1031">
        <v>1</v>
      </c>
      <c r="N1031" t="s">
        <v>875</v>
      </c>
      <c r="O1031" t="str">
        <f>IF($B1031="","",IFERROR(IF(ISNUMBER(MATCH($K1031,'Brand Family Territory (Enc)'!$A$2:$A$296,0)),$K1031,""),""))</f>
        <v/>
      </c>
      <c r="P1031" t="str">
        <f>IF($B1031="","",IFERROR(INDEX('Brand Crosswalk'!$F$2:$F$200,MATCH($K1031,'Brand Crosswalk'!$A$2:$A$200,0)),"Not in Crosswalk"))</f>
        <v>Mapped</v>
      </c>
      <c r="Q1031" t="str">
        <f>IF($B1031="","",IFERROR(INDEX('Brand Crosswalk'!$C$2:$C$200,MATCH($K1031,'Brand Crosswalk'!$A$2:$A$200,0)),""))</f>
        <v>Heineken USA</v>
      </c>
      <c r="R1031" t="str">
        <f>IF($B1031="","",IF(O1031&lt;&gt;"",O1031,IF(P1031="Mapped",Q1031,IF(P1031="No Encompass Match","No Encompass Match",IFERROR(VLOOKUP(IF($K1031="",$J1031,$K1031),'Brands (Enc)'!$C$2:$D$2699,2,FALSE),"Not Mapped")))))</f>
        <v>Heineken USA</v>
      </c>
      <c r="S1031" t="str">
        <f>IF($B1031="","",IFERROR(VLOOKUP(VALUE($B1031),'Customers Table (Enc)'!$A:$I,9,FALSE),"Not Found"))</f>
        <v>Bergen</v>
      </c>
      <c r="T1031" t="str">
        <f t="shared" si="64"/>
        <v>BERGEN</v>
      </c>
      <c r="U1031" t="str">
        <f t="shared" si="65"/>
        <v>Heineken USA|BERGEN</v>
      </c>
      <c r="V1031" t="str">
        <f>IF($B1031="","",IF(R1031="No Encompass Match","THEM",IF(R1031="Not Mapped","Unable to Determine",IF(T1031="SALES","Unable to Determine",IFERROR(INDEX('Master - US vs THEM'!$F:$F,MATCH(U1031,'Master - US vs THEM'!$G:$G,0)),"No Territory Data")))))</f>
        <v>US</v>
      </c>
      <c r="W1031" t="str">
        <f t="shared" si="66"/>
        <v>OK</v>
      </c>
      <c r="X1031" t="str">
        <f t="shared" si="67"/>
        <v>US</v>
      </c>
    </row>
    <row r="1032" spans="1:24" x14ac:dyDescent="0.2">
      <c r="A1032">
        <v>1031</v>
      </c>
      <c r="B1032" t="s">
        <v>1727</v>
      </c>
      <c r="C1032" t="s">
        <v>1728</v>
      </c>
      <c r="D1032" t="s">
        <v>48</v>
      </c>
      <c r="E1032" t="s">
        <v>1729</v>
      </c>
      <c r="F1032" t="s">
        <v>1295</v>
      </c>
      <c r="G1032" t="s">
        <v>1730</v>
      </c>
      <c r="H1032" t="s">
        <v>8</v>
      </c>
      <c r="I1032" t="s">
        <v>367</v>
      </c>
      <c r="J1032" t="s">
        <v>144</v>
      </c>
      <c r="K1032" t="s">
        <v>145</v>
      </c>
      <c r="L1032" t="s">
        <v>141</v>
      </c>
      <c r="M1032">
        <v>1</v>
      </c>
      <c r="N1032" t="s">
        <v>875</v>
      </c>
      <c r="O1032" t="str">
        <f>IF($B1032="","",IFERROR(IF(ISNUMBER(MATCH($K1032,'Brand Family Territory (Enc)'!$A$2:$A$296,0)),$K1032,""),""))</f>
        <v>COORS LIGHT</v>
      </c>
      <c r="P1032" t="str">
        <f>IF($B1032="","",IFERROR(INDEX('Brand Crosswalk'!$F$2:$F$200,MATCH($K1032,'Brand Crosswalk'!$A$2:$A$200,0)),"Not in Crosswalk"))</f>
        <v>Not in Crosswalk</v>
      </c>
      <c r="Q1032" t="str">
        <f>IF($B1032="","",IFERROR(INDEX('Brand Crosswalk'!$C$2:$C$200,MATCH($K1032,'Brand Crosswalk'!$A$2:$A$200,0)),""))</f>
        <v/>
      </c>
      <c r="R1032" t="str">
        <f>IF($B1032="","",IF(O1032&lt;&gt;"",O1032,IF(P1032="Mapped",Q1032,IF(P1032="No Encompass Match","No Encompass Match",IFERROR(VLOOKUP(IF($K1032="",$J1032,$K1032),'Brands (Enc)'!$C$2:$D$2699,2,FALSE),"Not Mapped")))))</f>
        <v>COORS LIGHT</v>
      </c>
      <c r="S1032" t="str">
        <f>IF($B1032="","",IFERROR(VLOOKUP(VALUE($B1032),'Customers Table (Enc)'!$A:$I,9,FALSE),"Not Found"))</f>
        <v>Bergen</v>
      </c>
      <c r="T1032" t="str">
        <f t="shared" si="64"/>
        <v>BERGEN</v>
      </c>
      <c r="U1032" t="str">
        <f t="shared" si="65"/>
        <v>COORS LIGHT|BERGEN</v>
      </c>
      <c r="V1032" t="str">
        <f>IF($B1032="","",IF(R1032="No Encompass Match","THEM",IF(R1032="Not Mapped","Unable to Determine",IF(T1032="SALES","Unable to Determine",IFERROR(INDEX('Master - US vs THEM'!$F:$F,MATCH(U1032,'Master - US vs THEM'!$G:$G,0)),"No Territory Data")))))</f>
        <v>US</v>
      </c>
      <c r="W1032" t="str">
        <f t="shared" si="66"/>
        <v>OK</v>
      </c>
      <c r="X1032" t="str">
        <f t="shared" si="67"/>
        <v>US</v>
      </c>
    </row>
    <row r="1033" spans="1:24" x14ac:dyDescent="0.2">
      <c r="A1033">
        <v>1032</v>
      </c>
      <c r="B1033" t="s">
        <v>1727</v>
      </c>
      <c r="C1033" t="s">
        <v>1728</v>
      </c>
      <c r="D1033" t="s">
        <v>48</v>
      </c>
      <c r="E1033" t="s">
        <v>1729</v>
      </c>
      <c r="F1033" t="s">
        <v>1295</v>
      </c>
      <c r="G1033" t="s">
        <v>1730</v>
      </c>
      <c r="H1033" t="s">
        <v>8</v>
      </c>
      <c r="I1033" t="s">
        <v>367</v>
      </c>
      <c r="J1033" t="s">
        <v>235</v>
      </c>
      <c r="K1033" t="s">
        <v>236</v>
      </c>
      <c r="L1033" t="s">
        <v>141</v>
      </c>
      <c r="M1033">
        <v>1</v>
      </c>
      <c r="N1033" t="s">
        <v>875</v>
      </c>
      <c r="O1033" t="str">
        <f>IF($B1033="","",IFERROR(IF(ISNUMBER(MATCH($K1033,'Brand Family Territory (Enc)'!$A$2:$A$296,0)),$K1033,""),""))</f>
        <v/>
      </c>
      <c r="P1033" t="str">
        <f>IF($B1033="","",IFERROR(INDEX('Brand Crosswalk'!$F$2:$F$200,MATCH($K1033,'Brand Crosswalk'!$A$2:$A$200,0)),"Not in Crosswalk"))</f>
        <v>Mapped</v>
      </c>
      <c r="Q1033" t="str">
        <f>IF($B1033="","",IFERROR(INDEX('Brand Crosswalk'!$C$2:$C$200,MATCH($K1033,'Brand Crosswalk'!$A$2:$A$200,0)),""))</f>
        <v>Leinenkugel</v>
      </c>
      <c r="R1033" t="str">
        <f>IF($B1033="","",IF(O1033&lt;&gt;"",O1033,IF(P1033="Mapped",Q1033,IF(P1033="No Encompass Match","No Encompass Match",IFERROR(VLOOKUP(IF($K1033="",$J1033,$K1033),'Brands (Enc)'!$C$2:$D$2699,2,FALSE),"Not Mapped")))))</f>
        <v>Leinenkugel</v>
      </c>
      <c r="S1033" t="str">
        <f>IF($B1033="","",IFERROR(VLOOKUP(VALUE($B1033),'Customers Table (Enc)'!$A:$I,9,FALSE),"Not Found"))</f>
        <v>Bergen</v>
      </c>
      <c r="T1033" t="str">
        <f t="shared" si="64"/>
        <v>BERGEN</v>
      </c>
      <c r="U1033" t="str">
        <f t="shared" si="65"/>
        <v>Leinenkugel|BERGEN</v>
      </c>
      <c r="V1033" t="str">
        <f>IF($B1033="","",IF(R1033="No Encompass Match","THEM",IF(R1033="Not Mapped","Unable to Determine",IF(T1033="SALES","Unable to Determine",IFERROR(INDEX('Master - US vs THEM'!$F:$F,MATCH(U1033,'Master - US vs THEM'!$G:$G,0)),"No Territory Data")))))</f>
        <v>US</v>
      </c>
      <c r="W1033" t="str">
        <f t="shared" si="66"/>
        <v>OK</v>
      </c>
      <c r="X1033" t="str">
        <f t="shared" si="67"/>
        <v>US</v>
      </c>
    </row>
    <row r="1034" spans="1:24" x14ac:dyDescent="0.2">
      <c r="A1034">
        <v>1033</v>
      </c>
      <c r="B1034" t="s">
        <v>1727</v>
      </c>
      <c r="C1034" t="s">
        <v>1728</v>
      </c>
      <c r="D1034" t="s">
        <v>48</v>
      </c>
      <c r="E1034" t="s">
        <v>1729</v>
      </c>
      <c r="F1034" t="s">
        <v>1295</v>
      </c>
      <c r="G1034" t="s">
        <v>1730</v>
      </c>
      <c r="H1034" t="s">
        <v>8</v>
      </c>
      <c r="I1034" t="s">
        <v>367</v>
      </c>
      <c r="J1034" t="s">
        <v>535</v>
      </c>
      <c r="K1034" t="s">
        <v>358</v>
      </c>
      <c r="L1034" t="s">
        <v>155</v>
      </c>
      <c r="M1034">
        <v>1</v>
      </c>
      <c r="N1034" t="s">
        <v>875</v>
      </c>
      <c r="O1034" t="str">
        <f>IF($B1034="","",IFERROR(IF(ISNUMBER(MATCH($K1034,'Brand Family Territory (Enc)'!$A$2:$A$296,0)),$K1034,""),""))</f>
        <v/>
      </c>
      <c r="P1034" t="str">
        <f>IF($B1034="","",IFERROR(INDEX('Brand Crosswalk'!$F$2:$F$200,MATCH($K1034,'Brand Crosswalk'!$A$2:$A$200,0)),"Not in Crosswalk"))</f>
        <v>Mapped</v>
      </c>
      <c r="Q1034" t="str">
        <f>IF($B1034="","",IFERROR(INDEX('Brand Crosswalk'!$C$2:$C$200,MATCH($K1034,'Brand Crosswalk'!$A$2:$A$200,0)),""))</f>
        <v>Samuel Adams</v>
      </c>
      <c r="R1034" t="str">
        <f>IF($B1034="","",IF(O1034&lt;&gt;"",O1034,IF(P1034="Mapped",Q1034,IF(P1034="No Encompass Match","No Encompass Match",IFERROR(VLOOKUP(IF($K1034="",$J1034,$K1034),'Brands (Enc)'!$C$2:$D$2699,2,FALSE),"Not Mapped")))))</f>
        <v>Samuel Adams</v>
      </c>
      <c r="S1034" t="str">
        <f>IF($B1034="","",IFERROR(VLOOKUP(VALUE($B1034),'Customers Table (Enc)'!$A:$I,9,FALSE),"Not Found"))</f>
        <v>Bergen</v>
      </c>
      <c r="T1034" t="str">
        <f t="shared" si="64"/>
        <v>BERGEN</v>
      </c>
      <c r="U1034" t="str">
        <f t="shared" si="65"/>
        <v>Samuel Adams|BERGEN</v>
      </c>
      <c r="V1034" t="str">
        <f>IF($B1034="","",IF(R1034="No Encompass Match","THEM",IF(R1034="Not Mapped","Unable to Determine",IF(T1034="SALES","Unable to Determine",IFERROR(INDEX('Master - US vs THEM'!$F:$F,MATCH(U1034,'Master - US vs THEM'!$G:$G,0)),"No Territory Data")))))</f>
        <v>US</v>
      </c>
      <c r="W1034" t="str">
        <f t="shared" si="66"/>
        <v>OK</v>
      </c>
      <c r="X1034" t="str">
        <f t="shared" si="67"/>
        <v>US</v>
      </c>
    </row>
    <row r="1035" spans="1:24" x14ac:dyDescent="0.2">
      <c r="A1035">
        <v>1034</v>
      </c>
      <c r="B1035" t="s">
        <v>1727</v>
      </c>
      <c r="C1035" t="s">
        <v>1728</v>
      </c>
      <c r="D1035" t="s">
        <v>48</v>
      </c>
      <c r="E1035" t="s">
        <v>1729</v>
      </c>
      <c r="F1035" t="s">
        <v>1295</v>
      </c>
      <c r="G1035" t="s">
        <v>1730</v>
      </c>
      <c r="H1035" t="s">
        <v>8</v>
      </c>
      <c r="I1035" t="s">
        <v>367</v>
      </c>
      <c r="J1035" t="s">
        <v>165</v>
      </c>
      <c r="K1035" t="s">
        <v>166</v>
      </c>
      <c r="L1035" t="s">
        <v>141</v>
      </c>
      <c r="M1035">
        <v>2</v>
      </c>
      <c r="N1035" t="s">
        <v>875</v>
      </c>
      <c r="O1035" t="str">
        <f>IF($B1035="","",IFERROR(IF(ISNUMBER(MATCH($K1035,'Brand Family Territory (Enc)'!$A$2:$A$296,0)),$K1035,""),""))</f>
        <v>BLUE MOON</v>
      </c>
      <c r="P1035" t="str">
        <f>IF($B1035="","",IFERROR(INDEX('Brand Crosswalk'!$F$2:$F$200,MATCH($K1035,'Brand Crosswalk'!$A$2:$A$200,0)),"Not in Crosswalk"))</f>
        <v>Not in Crosswalk</v>
      </c>
      <c r="Q1035" t="str">
        <f>IF($B1035="","",IFERROR(INDEX('Brand Crosswalk'!$C$2:$C$200,MATCH($K1035,'Brand Crosswalk'!$A$2:$A$200,0)),""))</f>
        <v/>
      </c>
      <c r="R1035" t="str">
        <f>IF($B1035="","",IF(O1035&lt;&gt;"",O1035,IF(P1035="Mapped",Q1035,IF(P1035="No Encompass Match","No Encompass Match",IFERROR(VLOOKUP(IF($K1035="",$J1035,$K1035),'Brands (Enc)'!$C$2:$D$2699,2,FALSE),"Not Mapped")))))</f>
        <v>BLUE MOON</v>
      </c>
      <c r="S1035" t="str">
        <f>IF($B1035="","",IFERROR(VLOOKUP(VALUE($B1035),'Customers Table (Enc)'!$A:$I,9,FALSE),"Not Found"))</f>
        <v>Bergen</v>
      </c>
      <c r="T1035" t="str">
        <f t="shared" si="64"/>
        <v>BERGEN</v>
      </c>
      <c r="U1035" t="str">
        <f t="shared" si="65"/>
        <v>BLUE MOON|BERGEN</v>
      </c>
      <c r="V1035" t="str">
        <f>IF($B1035="","",IF(R1035="No Encompass Match","THEM",IF(R1035="Not Mapped","Unable to Determine",IF(T1035="SALES","Unable to Determine",IFERROR(INDEX('Master - US vs THEM'!$F:$F,MATCH(U1035,'Master - US vs THEM'!$G:$G,0)),"No Territory Data")))))</f>
        <v>US</v>
      </c>
      <c r="W1035" t="str">
        <f t="shared" si="66"/>
        <v>OK</v>
      </c>
      <c r="X1035" t="str">
        <f t="shared" si="67"/>
        <v>US</v>
      </c>
    </row>
    <row r="1036" spans="1:24" x14ac:dyDescent="0.2">
      <c r="A1036">
        <v>1035</v>
      </c>
      <c r="B1036" t="s">
        <v>1727</v>
      </c>
      <c r="C1036" t="s">
        <v>1728</v>
      </c>
      <c r="D1036" t="s">
        <v>48</v>
      </c>
      <c r="E1036" t="s">
        <v>1729</v>
      </c>
      <c r="F1036" t="s">
        <v>1295</v>
      </c>
      <c r="G1036" t="s">
        <v>1730</v>
      </c>
      <c r="H1036" t="s">
        <v>8</v>
      </c>
      <c r="I1036" t="s">
        <v>367</v>
      </c>
      <c r="J1036" t="s">
        <v>44</v>
      </c>
      <c r="K1036" t="s">
        <v>44</v>
      </c>
      <c r="L1036" t="s">
        <v>45</v>
      </c>
      <c r="M1036">
        <v>2</v>
      </c>
      <c r="N1036" t="s">
        <v>875</v>
      </c>
      <c r="O1036" t="str">
        <f>IF($B1036="","",IFERROR(IF(ISNUMBER(MATCH($K1036,'Brand Family Territory (Enc)'!$A$2:$A$296,0)),$K1036,""),""))</f>
        <v/>
      </c>
      <c r="P1036" t="str">
        <f>IF($B1036="","",IFERROR(INDEX('Brand Crosswalk'!$F$2:$F$200,MATCH($K1036,'Brand Crosswalk'!$A$2:$A$200,0)),"Not in Crosswalk"))</f>
        <v>Mapped</v>
      </c>
      <c r="Q1036" t="str">
        <f>IF($B1036="","",IFERROR(INDEX('Brand Crosswalk'!$C$2:$C$200,MATCH($K1036,'Brand Crosswalk'!$A$2:$A$200,0)),""))</f>
        <v>Dg Yuengling Inc</v>
      </c>
      <c r="R1036" t="str">
        <f>IF($B1036="","",IF(O1036&lt;&gt;"",O1036,IF(P1036="Mapped",Q1036,IF(P1036="No Encompass Match","No Encompass Match",IFERROR(VLOOKUP(IF($K1036="",$J1036,$K1036),'Brands (Enc)'!$C$2:$D$2699,2,FALSE),"Not Mapped")))))</f>
        <v>Dg Yuengling Inc</v>
      </c>
      <c r="S1036" t="str">
        <f>IF($B1036="","",IFERROR(VLOOKUP(VALUE($B1036),'Customers Table (Enc)'!$A:$I,9,FALSE),"Not Found"))</f>
        <v>Bergen</v>
      </c>
      <c r="T1036" t="str">
        <f t="shared" si="64"/>
        <v>BERGEN</v>
      </c>
      <c r="U1036" t="str">
        <f t="shared" si="65"/>
        <v>Dg Yuengling Inc|BERGEN</v>
      </c>
      <c r="V1036" t="str">
        <f>IF($B1036="","",IF(R1036="No Encompass Match","THEM",IF(R1036="Not Mapped","Unable to Determine",IF(T1036="SALES","Unable to Determine",IFERROR(INDEX('Master - US vs THEM'!$F:$F,MATCH(U1036,'Master - US vs THEM'!$G:$G,0)),"No Territory Data")))))</f>
        <v>US</v>
      </c>
      <c r="W1036" t="str">
        <f t="shared" si="66"/>
        <v>OK</v>
      </c>
      <c r="X1036" t="str">
        <f t="shared" si="67"/>
        <v>US</v>
      </c>
    </row>
    <row r="1037" spans="1:24" x14ac:dyDescent="0.2">
      <c r="A1037">
        <v>1036</v>
      </c>
      <c r="B1037" t="s">
        <v>1727</v>
      </c>
      <c r="C1037" t="s">
        <v>1728</v>
      </c>
      <c r="D1037" t="s">
        <v>48</v>
      </c>
      <c r="E1037" t="s">
        <v>1729</v>
      </c>
      <c r="F1037" t="s">
        <v>1295</v>
      </c>
      <c r="G1037" t="s">
        <v>1730</v>
      </c>
      <c r="H1037" t="s">
        <v>8</v>
      </c>
      <c r="I1037" t="s">
        <v>367</v>
      </c>
      <c r="J1037" t="s">
        <v>873</v>
      </c>
      <c r="K1037" t="s">
        <v>874</v>
      </c>
      <c r="L1037" t="s">
        <v>141</v>
      </c>
      <c r="M1037">
        <v>2</v>
      </c>
      <c r="N1037" t="s">
        <v>875</v>
      </c>
      <c r="O1037" t="str">
        <f>IF($B1037="","",IFERROR(IF(ISNUMBER(MATCH($K1037,'Brand Family Territory (Enc)'!$A$2:$A$296,0)),$K1037,""),""))</f>
        <v>COORS</v>
      </c>
      <c r="P1037" t="str">
        <f>IF($B1037="","",IFERROR(INDEX('Brand Crosswalk'!$F$2:$F$200,MATCH($K1037,'Brand Crosswalk'!$A$2:$A$200,0)),"Not in Crosswalk"))</f>
        <v>Not in Crosswalk</v>
      </c>
      <c r="Q1037" t="str">
        <f>IF($B1037="","",IFERROR(INDEX('Brand Crosswalk'!$C$2:$C$200,MATCH($K1037,'Brand Crosswalk'!$A$2:$A$200,0)),""))</f>
        <v/>
      </c>
      <c r="R1037" t="str">
        <f>IF($B1037="","",IF(O1037&lt;&gt;"",O1037,IF(P1037="Mapped",Q1037,IF(P1037="No Encompass Match","No Encompass Match",IFERROR(VLOOKUP(IF($K1037="",$J1037,$K1037),'Brands (Enc)'!$C$2:$D$2699,2,FALSE),"Not Mapped")))))</f>
        <v>COORS</v>
      </c>
      <c r="S1037" t="str">
        <f>IF($B1037="","",IFERROR(VLOOKUP(VALUE($B1037),'Customers Table (Enc)'!$A:$I,9,FALSE),"Not Found"))</f>
        <v>Bergen</v>
      </c>
      <c r="T1037" t="str">
        <f t="shared" si="64"/>
        <v>BERGEN</v>
      </c>
      <c r="U1037" t="str">
        <f t="shared" si="65"/>
        <v>COORS|BERGEN</v>
      </c>
      <c r="V1037" t="str">
        <f>IF($B1037="","",IF(R1037="No Encompass Match","THEM",IF(R1037="Not Mapped","Unable to Determine",IF(T1037="SALES","Unable to Determine",IFERROR(INDEX('Master - US vs THEM'!$F:$F,MATCH(U1037,'Master - US vs THEM'!$G:$G,0)),"No Territory Data")))))</f>
        <v>US</v>
      </c>
      <c r="W1037" t="str">
        <f t="shared" si="66"/>
        <v>OK</v>
      </c>
      <c r="X1037" t="str">
        <f t="shared" si="67"/>
        <v>US</v>
      </c>
    </row>
    <row r="1038" spans="1:24" x14ac:dyDescent="0.2">
      <c r="A1038">
        <v>1037</v>
      </c>
      <c r="B1038" t="s">
        <v>1723</v>
      </c>
      <c r="C1038" t="s">
        <v>1724</v>
      </c>
      <c r="D1038" t="s">
        <v>123</v>
      </c>
      <c r="E1038" t="s">
        <v>1725</v>
      </c>
      <c r="F1038" t="s">
        <v>325</v>
      </c>
      <c r="G1038" t="s">
        <v>1726</v>
      </c>
      <c r="H1038" t="s">
        <v>8</v>
      </c>
      <c r="I1038" t="s">
        <v>319</v>
      </c>
      <c r="J1038" t="s">
        <v>144</v>
      </c>
      <c r="K1038" t="s">
        <v>145</v>
      </c>
      <c r="L1038" t="s">
        <v>141</v>
      </c>
      <c r="M1038">
        <v>1</v>
      </c>
      <c r="N1038" t="s">
        <v>875</v>
      </c>
      <c r="O1038" t="str">
        <f>IF($B1038="","",IFERROR(IF(ISNUMBER(MATCH($K1038,'Brand Family Territory (Enc)'!$A$2:$A$296,0)),$K1038,""),""))</f>
        <v>COORS LIGHT</v>
      </c>
      <c r="P1038" t="str">
        <f>IF($B1038="","",IFERROR(INDEX('Brand Crosswalk'!$F$2:$F$200,MATCH($K1038,'Brand Crosswalk'!$A$2:$A$200,0)),"Not in Crosswalk"))</f>
        <v>Not in Crosswalk</v>
      </c>
      <c r="Q1038" t="str">
        <f>IF($B1038="","",IFERROR(INDEX('Brand Crosswalk'!$C$2:$C$200,MATCH($K1038,'Brand Crosswalk'!$A$2:$A$200,0)),""))</f>
        <v/>
      </c>
      <c r="R1038" t="str">
        <f>IF($B1038="","",IF(O1038&lt;&gt;"",O1038,IF(P1038="Mapped",Q1038,IF(P1038="No Encompass Match","No Encompass Match",IFERROR(VLOOKUP(IF($K1038="",$J1038,$K1038),'Brands (Enc)'!$C$2:$D$2699,2,FALSE),"Not Mapped")))))</f>
        <v>COORS LIGHT</v>
      </c>
      <c r="S1038" t="str">
        <f>IF($B1038="","",IFERROR(VLOOKUP(VALUE($B1038),'Customers Table (Enc)'!$A:$I,9,FALSE),"Not Found"))</f>
        <v>Passaic</v>
      </c>
      <c r="T1038" t="str">
        <f t="shared" si="64"/>
        <v>PASSAIC</v>
      </c>
      <c r="U1038" t="str">
        <f t="shared" si="65"/>
        <v>COORS LIGHT|PASSAIC</v>
      </c>
      <c r="V1038" t="str">
        <f>IF($B1038="","",IF(R1038="No Encompass Match","THEM",IF(R1038="Not Mapped","Unable to Determine",IF(T1038="SALES","Unable to Determine",IFERROR(INDEX('Master - US vs THEM'!$F:$F,MATCH(U1038,'Master - US vs THEM'!$G:$G,0)),"No Territory Data")))))</f>
        <v>US</v>
      </c>
      <c r="W1038" t="str">
        <f t="shared" si="66"/>
        <v>OK</v>
      </c>
      <c r="X1038" t="str">
        <f t="shared" si="67"/>
        <v>US</v>
      </c>
    </row>
    <row r="1039" spans="1:24" x14ac:dyDescent="0.2">
      <c r="A1039">
        <v>1038</v>
      </c>
      <c r="B1039" t="s">
        <v>1723</v>
      </c>
      <c r="C1039" t="s">
        <v>1724</v>
      </c>
      <c r="D1039" t="s">
        <v>123</v>
      </c>
      <c r="E1039" t="s">
        <v>1725</v>
      </c>
      <c r="F1039" t="s">
        <v>325</v>
      </c>
      <c r="G1039" t="s">
        <v>1726</v>
      </c>
      <c r="H1039" t="s">
        <v>8</v>
      </c>
      <c r="I1039" t="s">
        <v>319</v>
      </c>
      <c r="J1039" t="s">
        <v>44</v>
      </c>
      <c r="K1039" t="s">
        <v>44</v>
      </c>
      <c r="L1039" t="s">
        <v>45</v>
      </c>
      <c r="M1039">
        <v>1</v>
      </c>
      <c r="N1039" t="s">
        <v>875</v>
      </c>
      <c r="O1039" t="str">
        <f>IF($B1039="","",IFERROR(IF(ISNUMBER(MATCH($K1039,'Brand Family Territory (Enc)'!$A$2:$A$296,0)),$K1039,""),""))</f>
        <v/>
      </c>
      <c r="P1039" t="str">
        <f>IF($B1039="","",IFERROR(INDEX('Brand Crosswalk'!$F$2:$F$200,MATCH($K1039,'Brand Crosswalk'!$A$2:$A$200,0)),"Not in Crosswalk"))</f>
        <v>Mapped</v>
      </c>
      <c r="Q1039" t="str">
        <f>IF($B1039="","",IFERROR(INDEX('Brand Crosswalk'!$C$2:$C$200,MATCH($K1039,'Brand Crosswalk'!$A$2:$A$200,0)),""))</f>
        <v>Dg Yuengling Inc</v>
      </c>
      <c r="R1039" t="str">
        <f>IF($B1039="","",IF(O1039&lt;&gt;"",O1039,IF(P1039="Mapped",Q1039,IF(P1039="No Encompass Match","No Encompass Match",IFERROR(VLOOKUP(IF($K1039="",$J1039,$K1039),'Brands (Enc)'!$C$2:$D$2699,2,FALSE),"Not Mapped")))))</f>
        <v>Dg Yuengling Inc</v>
      </c>
      <c r="S1039" t="str">
        <f>IF($B1039="","",IFERROR(VLOOKUP(VALUE($B1039),'Customers Table (Enc)'!$A:$I,9,FALSE),"Not Found"))</f>
        <v>Passaic</v>
      </c>
      <c r="T1039" t="str">
        <f t="shared" si="64"/>
        <v>PASSAIC</v>
      </c>
      <c r="U1039" t="str">
        <f t="shared" si="65"/>
        <v>Dg Yuengling Inc|PASSAIC</v>
      </c>
      <c r="V1039" t="str">
        <f>IF($B1039="","",IF(R1039="No Encompass Match","THEM",IF(R1039="Not Mapped","Unable to Determine",IF(T1039="SALES","Unable to Determine",IFERROR(INDEX('Master - US vs THEM'!$F:$F,MATCH(U1039,'Master - US vs THEM'!$G:$G,0)),"No Territory Data")))))</f>
        <v>US</v>
      </c>
      <c r="W1039" t="str">
        <f t="shared" si="66"/>
        <v>OK</v>
      </c>
      <c r="X1039" t="str">
        <f t="shared" si="67"/>
        <v>US</v>
      </c>
    </row>
    <row r="1040" spans="1:24" x14ac:dyDescent="0.2">
      <c r="A1040">
        <v>1039</v>
      </c>
      <c r="B1040" t="s">
        <v>1723</v>
      </c>
      <c r="C1040" t="s">
        <v>1724</v>
      </c>
      <c r="D1040" t="s">
        <v>123</v>
      </c>
      <c r="E1040" t="s">
        <v>1725</v>
      </c>
      <c r="F1040" t="s">
        <v>325</v>
      </c>
      <c r="G1040" t="s">
        <v>1726</v>
      </c>
      <c r="H1040" t="s">
        <v>8</v>
      </c>
      <c r="I1040" t="s">
        <v>319</v>
      </c>
      <c r="J1040" t="s">
        <v>1179</v>
      </c>
      <c r="K1040" t="s">
        <v>1056</v>
      </c>
      <c r="L1040" t="s">
        <v>141</v>
      </c>
      <c r="M1040">
        <v>1</v>
      </c>
      <c r="N1040" t="s">
        <v>875</v>
      </c>
      <c r="O1040" t="str">
        <f>IF($B1040="","",IFERROR(IF(ISNUMBER(MATCH($K1040,'Brand Family Territory (Enc)'!$A$2:$A$296,0)),$K1040,""),""))</f>
        <v/>
      </c>
      <c r="P1040" t="str">
        <f>IF($B1040="","",IFERROR(INDEX('Brand Crosswalk'!$F$2:$F$200,MATCH($K1040,'Brand Crosswalk'!$A$2:$A$200,0)),"Not in Crosswalk"))</f>
        <v>Mapped</v>
      </c>
      <c r="Q1040" t="str">
        <f>IF($B1040="","",IFERROR(INDEX('Brand Crosswalk'!$C$2:$C$200,MATCH($K1040,'Brand Crosswalk'!$A$2:$A$200,0)),""))</f>
        <v>Miller High Life</v>
      </c>
      <c r="R1040" t="str">
        <f>IF($B1040="","",IF(O1040&lt;&gt;"",O1040,IF(P1040="Mapped",Q1040,IF(P1040="No Encompass Match","No Encompass Match",IFERROR(VLOOKUP(IF($K1040="",$J1040,$K1040),'Brands (Enc)'!$C$2:$D$2699,2,FALSE),"Not Mapped")))))</f>
        <v>Miller High Life</v>
      </c>
      <c r="S1040" t="str">
        <f>IF($B1040="","",IFERROR(VLOOKUP(VALUE($B1040),'Customers Table (Enc)'!$A:$I,9,FALSE),"Not Found"))</f>
        <v>Passaic</v>
      </c>
      <c r="T1040" t="str">
        <f t="shared" si="64"/>
        <v>PASSAIC</v>
      </c>
      <c r="U1040" t="str">
        <f t="shared" si="65"/>
        <v>Miller High Life|PASSAIC</v>
      </c>
      <c r="V1040" t="str">
        <f>IF($B1040="","",IF(R1040="No Encompass Match","THEM",IF(R1040="Not Mapped","Unable to Determine",IF(T1040="SALES","Unable to Determine",IFERROR(INDEX('Master - US vs THEM'!$F:$F,MATCH(U1040,'Master - US vs THEM'!$G:$G,0)),"No Territory Data")))))</f>
        <v>US</v>
      </c>
      <c r="W1040" t="str">
        <f t="shared" si="66"/>
        <v>OK</v>
      </c>
      <c r="X1040" t="str">
        <f t="shared" si="67"/>
        <v>US</v>
      </c>
    </row>
    <row r="1041" spans="1:24" x14ac:dyDescent="0.2">
      <c r="A1041">
        <v>1040</v>
      </c>
      <c r="B1041" t="s">
        <v>1723</v>
      </c>
      <c r="C1041" t="s">
        <v>1724</v>
      </c>
      <c r="D1041" t="s">
        <v>123</v>
      </c>
      <c r="E1041" t="s">
        <v>1725</v>
      </c>
      <c r="F1041" t="s">
        <v>325</v>
      </c>
      <c r="G1041" t="s">
        <v>1726</v>
      </c>
      <c r="H1041" t="s">
        <v>8</v>
      </c>
      <c r="I1041" t="s">
        <v>319</v>
      </c>
      <c r="J1041" t="s">
        <v>609</v>
      </c>
      <c r="K1041" t="s">
        <v>609</v>
      </c>
      <c r="L1041" t="s">
        <v>468</v>
      </c>
      <c r="M1041">
        <v>1</v>
      </c>
      <c r="N1041" t="s">
        <v>875</v>
      </c>
      <c r="O1041" t="str">
        <f>IF($B1041="","",IFERROR(IF(ISNUMBER(MATCH($K1041,'Brand Family Territory (Enc)'!$A$2:$A$296,0)),$K1041,""),""))</f>
        <v>PABST BLUE RIBBON</v>
      </c>
      <c r="P1041" t="str">
        <f>IF($B1041="","",IFERROR(INDEX('Brand Crosswalk'!$F$2:$F$200,MATCH($K1041,'Brand Crosswalk'!$A$2:$A$200,0)),"Not in Crosswalk"))</f>
        <v>Not in Crosswalk</v>
      </c>
      <c r="Q1041" t="str">
        <f>IF($B1041="","",IFERROR(INDEX('Brand Crosswalk'!$C$2:$C$200,MATCH($K1041,'Brand Crosswalk'!$A$2:$A$200,0)),""))</f>
        <v/>
      </c>
      <c r="R1041" t="str">
        <f>IF($B1041="","",IF(O1041&lt;&gt;"",O1041,IF(P1041="Mapped",Q1041,IF(P1041="No Encompass Match","No Encompass Match",IFERROR(VLOOKUP(IF($K1041="",$J1041,$K1041),'Brands (Enc)'!$C$2:$D$2699,2,FALSE),"Not Mapped")))))</f>
        <v>PABST BLUE RIBBON</v>
      </c>
      <c r="S1041" t="str">
        <f>IF($B1041="","",IFERROR(VLOOKUP(VALUE($B1041),'Customers Table (Enc)'!$A:$I,9,FALSE),"Not Found"))</f>
        <v>Passaic</v>
      </c>
      <c r="T1041" t="str">
        <f t="shared" si="64"/>
        <v>PASSAIC</v>
      </c>
      <c r="U1041" t="str">
        <f t="shared" si="65"/>
        <v>PABST BLUE RIBBON|PASSAIC</v>
      </c>
      <c r="V1041" t="str">
        <f>IF($B1041="","",IF(R1041="No Encompass Match","THEM",IF(R1041="Not Mapped","Unable to Determine",IF(T1041="SALES","Unable to Determine",IFERROR(INDEX('Master - US vs THEM'!$F:$F,MATCH(U1041,'Master - US vs THEM'!$G:$G,0)),"No Territory Data")))))</f>
        <v>US</v>
      </c>
      <c r="W1041" t="str">
        <f t="shared" si="66"/>
        <v>OK</v>
      </c>
      <c r="X1041" t="str">
        <f t="shared" si="67"/>
        <v>US</v>
      </c>
    </row>
    <row r="1042" spans="1:24" x14ac:dyDescent="0.2">
      <c r="A1042">
        <v>1041</v>
      </c>
      <c r="B1042" t="s">
        <v>1723</v>
      </c>
      <c r="C1042" t="s">
        <v>1724</v>
      </c>
      <c r="D1042" t="s">
        <v>123</v>
      </c>
      <c r="E1042" t="s">
        <v>1725</v>
      </c>
      <c r="F1042" t="s">
        <v>325</v>
      </c>
      <c r="G1042" t="s">
        <v>1726</v>
      </c>
      <c r="H1042" t="s">
        <v>8</v>
      </c>
      <c r="I1042" t="s">
        <v>319</v>
      </c>
      <c r="J1042" t="s">
        <v>165</v>
      </c>
      <c r="K1042" t="s">
        <v>166</v>
      </c>
      <c r="L1042" t="s">
        <v>141</v>
      </c>
      <c r="M1042">
        <v>1</v>
      </c>
      <c r="N1042" t="s">
        <v>875</v>
      </c>
      <c r="O1042" t="str">
        <f>IF($B1042="","",IFERROR(IF(ISNUMBER(MATCH($K1042,'Brand Family Territory (Enc)'!$A$2:$A$296,0)),$K1042,""),""))</f>
        <v>BLUE MOON</v>
      </c>
      <c r="P1042" t="str">
        <f>IF($B1042="","",IFERROR(INDEX('Brand Crosswalk'!$F$2:$F$200,MATCH($K1042,'Brand Crosswalk'!$A$2:$A$200,0)),"Not in Crosswalk"))</f>
        <v>Not in Crosswalk</v>
      </c>
      <c r="Q1042" t="str">
        <f>IF($B1042="","",IFERROR(INDEX('Brand Crosswalk'!$C$2:$C$200,MATCH($K1042,'Brand Crosswalk'!$A$2:$A$200,0)),""))</f>
        <v/>
      </c>
      <c r="R1042" t="str">
        <f>IF($B1042="","",IF(O1042&lt;&gt;"",O1042,IF(P1042="Mapped",Q1042,IF(P1042="No Encompass Match","No Encompass Match",IFERROR(VLOOKUP(IF($K1042="",$J1042,$K1042),'Brands (Enc)'!$C$2:$D$2699,2,FALSE),"Not Mapped")))))</f>
        <v>BLUE MOON</v>
      </c>
      <c r="S1042" t="str">
        <f>IF($B1042="","",IFERROR(VLOOKUP(VALUE($B1042),'Customers Table (Enc)'!$A:$I,9,FALSE),"Not Found"))</f>
        <v>Passaic</v>
      </c>
      <c r="T1042" t="str">
        <f t="shared" si="64"/>
        <v>PASSAIC</v>
      </c>
      <c r="U1042" t="str">
        <f t="shared" si="65"/>
        <v>BLUE MOON|PASSAIC</v>
      </c>
      <c r="V1042" t="str">
        <f>IF($B1042="","",IF(R1042="No Encompass Match","THEM",IF(R1042="Not Mapped","Unable to Determine",IF(T1042="SALES","Unable to Determine",IFERROR(INDEX('Master - US vs THEM'!$F:$F,MATCH(U1042,'Master - US vs THEM'!$G:$G,0)),"No Territory Data")))))</f>
        <v>US</v>
      </c>
      <c r="W1042" t="str">
        <f t="shared" si="66"/>
        <v>OK</v>
      </c>
      <c r="X1042" t="str">
        <f t="shared" si="67"/>
        <v>US</v>
      </c>
    </row>
    <row r="1043" spans="1:24" x14ac:dyDescent="0.2">
      <c r="A1043">
        <v>1042</v>
      </c>
      <c r="B1043" t="s">
        <v>1719</v>
      </c>
      <c r="C1043" t="s">
        <v>1720</v>
      </c>
      <c r="D1043" t="s">
        <v>48</v>
      </c>
      <c r="E1043" t="s">
        <v>1721</v>
      </c>
      <c r="F1043" t="s">
        <v>650</v>
      </c>
      <c r="G1043" t="s">
        <v>1722</v>
      </c>
      <c r="H1043" t="s">
        <v>8</v>
      </c>
      <c r="I1043" t="s">
        <v>367</v>
      </c>
      <c r="J1043" t="s">
        <v>181</v>
      </c>
      <c r="K1043" t="s">
        <v>182</v>
      </c>
      <c r="L1043" t="s">
        <v>24</v>
      </c>
      <c r="M1043">
        <v>1</v>
      </c>
      <c r="N1043" t="s">
        <v>875</v>
      </c>
      <c r="O1043" t="str">
        <f>IF($B1043="","",IFERROR(IF(ISNUMBER(MATCH($K1043,'Brand Family Territory (Enc)'!$A$2:$A$296,0)),$K1043,""),""))</f>
        <v/>
      </c>
      <c r="P1043" t="str">
        <f>IF($B1043="","",IFERROR(INDEX('Brand Crosswalk'!$F$2:$F$200,MATCH($K1043,'Brand Crosswalk'!$A$2:$A$200,0)),"Not in Crosswalk"))</f>
        <v>Mapped</v>
      </c>
      <c r="Q1043" t="str">
        <f>IF($B1043="","",IFERROR(INDEX('Brand Crosswalk'!$C$2:$C$200,MATCH($K1043,'Brand Crosswalk'!$A$2:$A$200,0)),""))</f>
        <v>Modelo Especial</v>
      </c>
      <c r="R1043" t="str">
        <f>IF($B1043="","",IF(O1043&lt;&gt;"",O1043,IF(P1043="Mapped",Q1043,IF(P1043="No Encompass Match","No Encompass Match",IFERROR(VLOOKUP(IF($K1043="",$J1043,$K1043),'Brands (Enc)'!$C$2:$D$2699,2,FALSE),"Not Mapped")))))</f>
        <v>Modelo Especial</v>
      </c>
      <c r="S1043" t="str">
        <f>IF($B1043="","",IFERROR(VLOOKUP(VALUE($B1043),'Customers Table (Enc)'!$A:$I,9,FALSE),"Not Found"))</f>
        <v>Bergen</v>
      </c>
      <c r="T1043" t="str">
        <f t="shared" si="64"/>
        <v>BERGEN</v>
      </c>
      <c r="U1043" t="str">
        <f t="shared" si="65"/>
        <v>Modelo Especial|BERGEN</v>
      </c>
      <c r="V1043" t="str">
        <f>IF($B1043="","",IF(R1043="No Encompass Match","THEM",IF(R1043="Not Mapped","Unable to Determine",IF(T1043="SALES","Unable to Determine",IFERROR(INDEX('Master - US vs THEM'!$F:$F,MATCH(U1043,'Master - US vs THEM'!$G:$G,0)),"No Territory Data")))))</f>
        <v>US</v>
      </c>
      <c r="W1043" t="str">
        <f t="shared" si="66"/>
        <v>OK</v>
      </c>
      <c r="X1043" t="str">
        <f t="shared" si="67"/>
        <v>US</v>
      </c>
    </row>
    <row r="1044" spans="1:24" x14ac:dyDescent="0.2">
      <c r="A1044">
        <v>1043</v>
      </c>
      <c r="B1044" t="s">
        <v>1719</v>
      </c>
      <c r="C1044" t="s">
        <v>1720</v>
      </c>
      <c r="D1044" t="s">
        <v>48</v>
      </c>
      <c r="E1044" t="s">
        <v>1721</v>
      </c>
      <c r="F1044" t="s">
        <v>650</v>
      </c>
      <c r="G1044" t="s">
        <v>1722</v>
      </c>
      <c r="H1044" t="s">
        <v>8</v>
      </c>
      <c r="I1044" t="s">
        <v>367</v>
      </c>
      <c r="J1044" t="s">
        <v>144</v>
      </c>
      <c r="K1044" t="s">
        <v>145</v>
      </c>
      <c r="L1044" t="s">
        <v>141</v>
      </c>
      <c r="M1044">
        <v>1</v>
      </c>
      <c r="N1044" t="s">
        <v>875</v>
      </c>
      <c r="O1044" t="str">
        <f>IF($B1044="","",IFERROR(IF(ISNUMBER(MATCH($K1044,'Brand Family Territory (Enc)'!$A$2:$A$296,0)),$K1044,""),""))</f>
        <v>COORS LIGHT</v>
      </c>
      <c r="P1044" t="str">
        <f>IF($B1044="","",IFERROR(INDEX('Brand Crosswalk'!$F$2:$F$200,MATCH($K1044,'Brand Crosswalk'!$A$2:$A$200,0)),"Not in Crosswalk"))</f>
        <v>Not in Crosswalk</v>
      </c>
      <c r="Q1044" t="str">
        <f>IF($B1044="","",IFERROR(INDEX('Brand Crosswalk'!$C$2:$C$200,MATCH($K1044,'Brand Crosswalk'!$A$2:$A$200,0)),""))</f>
        <v/>
      </c>
      <c r="R1044" t="str">
        <f>IF($B1044="","",IF(O1044&lt;&gt;"",O1044,IF(P1044="Mapped",Q1044,IF(P1044="No Encompass Match","No Encompass Match",IFERROR(VLOOKUP(IF($K1044="",$J1044,$K1044),'Brands (Enc)'!$C$2:$D$2699,2,FALSE),"Not Mapped")))))</f>
        <v>COORS LIGHT</v>
      </c>
      <c r="S1044" t="str">
        <f>IF($B1044="","",IFERROR(VLOOKUP(VALUE($B1044),'Customers Table (Enc)'!$A:$I,9,FALSE),"Not Found"))</f>
        <v>Bergen</v>
      </c>
      <c r="T1044" t="str">
        <f t="shared" si="64"/>
        <v>BERGEN</v>
      </c>
      <c r="U1044" t="str">
        <f t="shared" si="65"/>
        <v>COORS LIGHT|BERGEN</v>
      </c>
      <c r="V1044" t="str">
        <f>IF($B1044="","",IF(R1044="No Encompass Match","THEM",IF(R1044="Not Mapped","Unable to Determine",IF(T1044="SALES","Unable to Determine",IFERROR(INDEX('Master - US vs THEM'!$F:$F,MATCH(U1044,'Master - US vs THEM'!$G:$G,0)),"No Territory Data")))))</f>
        <v>US</v>
      </c>
      <c r="W1044" t="str">
        <f t="shared" si="66"/>
        <v>OK</v>
      </c>
      <c r="X1044" t="str">
        <f t="shared" si="67"/>
        <v>US</v>
      </c>
    </row>
    <row r="1045" spans="1:24" x14ac:dyDescent="0.2">
      <c r="A1045">
        <v>1044</v>
      </c>
      <c r="B1045" t="s">
        <v>1719</v>
      </c>
      <c r="C1045" t="s">
        <v>1720</v>
      </c>
      <c r="D1045" t="s">
        <v>48</v>
      </c>
      <c r="E1045" t="s">
        <v>1721</v>
      </c>
      <c r="F1045" t="s">
        <v>650</v>
      </c>
      <c r="G1045" t="s">
        <v>1722</v>
      </c>
      <c r="H1045" t="s">
        <v>8</v>
      </c>
      <c r="I1045" t="s">
        <v>367</v>
      </c>
      <c r="J1045" t="s">
        <v>142</v>
      </c>
      <c r="K1045" t="s">
        <v>143</v>
      </c>
      <c r="L1045" t="s">
        <v>141</v>
      </c>
      <c r="M1045">
        <v>1</v>
      </c>
      <c r="N1045" t="s">
        <v>875</v>
      </c>
      <c r="O1045" t="str">
        <f>IF($B1045="","",IFERROR(IF(ISNUMBER(MATCH($K1045,'Brand Family Territory (Enc)'!$A$2:$A$296,0)),$K1045,""),""))</f>
        <v/>
      </c>
      <c r="P1045" t="str">
        <f>IF($B1045="","",IFERROR(INDEX('Brand Crosswalk'!$F$2:$F$200,MATCH($K1045,'Brand Crosswalk'!$A$2:$A$200,0)),"Not in Crosswalk"))</f>
        <v>Mapped</v>
      </c>
      <c r="Q1045" t="str">
        <f>IF($B1045="","",IFERROR(INDEX('Brand Crosswalk'!$C$2:$C$200,MATCH($K1045,'Brand Crosswalk'!$A$2:$A$200,0)),""))</f>
        <v>Lite</v>
      </c>
      <c r="R1045" t="str">
        <f>IF($B1045="","",IF(O1045&lt;&gt;"",O1045,IF(P1045="Mapped",Q1045,IF(P1045="No Encompass Match","No Encompass Match",IFERROR(VLOOKUP(IF($K1045="",$J1045,$K1045),'Brands (Enc)'!$C$2:$D$2699,2,FALSE),"Not Mapped")))))</f>
        <v>Lite</v>
      </c>
      <c r="S1045" t="str">
        <f>IF($B1045="","",IFERROR(VLOOKUP(VALUE($B1045),'Customers Table (Enc)'!$A:$I,9,FALSE),"Not Found"))</f>
        <v>Bergen</v>
      </c>
      <c r="T1045" t="str">
        <f t="shared" si="64"/>
        <v>BERGEN</v>
      </c>
      <c r="U1045" t="str">
        <f t="shared" si="65"/>
        <v>Lite|BERGEN</v>
      </c>
      <c r="V1045" t="str">
        <f>IF($B1045="","",IF(R1045="No Encompass Match","THEM",IF(R1045="Not Mapped","Unable to Determine",IF(T1045="SALES","Unable to Determine",IFERROR(INDEX('Master - US vs THEM'!$F:$F,MATCH(U1045,'Master - US vs THEM'!$G:$G,0)),"No Territory Data")))))</f>
        <v>US</v>
      </c>
      <c r="W1045" t="str">
        <f t="shared" si="66"/>
        <v>OK</v>
      </c>
      <c r="X1045" t="str">
        <f t="shared" si="67"/>
        <v>US</v>
      </c>
    </row>
    <row r="1046" spans="1:24" x14ac:dyDescent="0.2">
      <c r="A1046">
        <v>1045</v>
      </c>
      <c r="B1046" t="s">
        <v>1719</v>
      </c>
      <c r="C1046" t="s">
        <v>1720</v>
      </c>
      <c r="D1046" t="s">
        <v>48</v>
      </c>
      <c r="E1046" t="s">
        <v>1721</v>
      </c>
      <c r="F1046" t="s">
        <v>650</v>
      </c>
      <c r="G1046" t="s">
        <v>1722</v>
      </c>
      <c r="H1046" t="s">
        <v>8</v>
      </c>
      <c r="I1046" t="s">
        <v>367</v>
      </c>
      <c r="J1046" t="s">
        <v>165</v>
      </c>
      <c r="K1046" t="s">
        <v>166</v>
      </c>
      <c r="L1046" t="s">
        <v>141</v>
      </c>
      <c r="M1046">
        <v>1</v>
      </c>
      <c r="N1046" t="s">
        <v>875</v>
      </c>
      <c r="O1046" t="str">
        <f>IF($B1046="","",IFERROR(IF(ISNUMBER(MATCH($K1046,'Brand Family Territory (Enc)'!$A$2:$A$296,0)),$K1046,""),""))</f>
        <v>BLUE MOON</v>
      </c>
      <c r="P1046" t="str">
        <f>IF($B1046="","",IFERROR(INDEX('Brand Crosswalk'!$F$2:$F$200,MATCH($K1046,'Brand Crosswalk'!$A$2:$A$200,0)),"Not in Crosswalk"))</f>
        <v>Not in Crosswalk</v>
      </c>
      <c r="Q1046" t="str">
        <f>IF($B1046="","",IFERROR(INDEX('Brand Crosswalk'!$C$2:$C$200,MATCH($K1046,'Brand Crosswalk'!$A$2:$A$200,0)),""))</f>
        <v/>
      </c>
      <c r="R1046" t="str">
        <f>IF($B1046="","",IF(O1046&lt;&gt;"",O1046,IF(P1046="Mapped",Q1046,IF(P1046="No Encompass Match","No Encompass Match",IFERROR(VLOOKUP(IF($K1046="",$J1046,$K1046),'Brands (Enc)'!$C$2:$D$2699,2,FALSE),"Not Mapped")))))</f>
        <v>BLUE MOON</v>
      </c>
      <c r="S1046" t="str">
        <f>IF($B1046="","",IFERROR(VLOOKUP(VALUE($B1046),'Customers Table (Enc)'!$A:$I,9,FALSE),"Not Found"))</f>
        <v>Bergen</v>
      </c>
      <c r="T1046" t="str">
        <f t="shared" si="64"/>
        <v>BERGEN</v>
      </c>
      <c r="U1046" t="str">
        <f t="shared" si="65"/>
        <v>BLUE MOON|BERGEN</v>
      </c>
      <c r="V1046" t="str">
        <f>IF($B1046="","",IF(R1046="No Encompass Match","THEM",IF(R1046="Not Mapped","Unable to Determine",IF(T1046="SALES","Unable to Determine",IFERROR(INDEX('Master - US vs THEM'!$F:$F,MATCH(U1046,'Master - US vs THEM'!$G:$G,0)),"No Territory Data")))))</f>
        <v>US</v>
      </c>
      <c r="W1046" t="str">
        <f t="shared" si="66"/>
        <v>OK</v>
      </c>
      <c r="X1046" t="str">
        <f t="shared" si="67"/>
        <v>US</v>
      </c>
    </row>
    <row r="1047" spans="1:24" x14ac:dyDescent="0.2">
      <c r="A1047">
        <v>1046</v>
      </c>
      <c r="B1047" t="s">
        <v>1719</v>
      </c>
      <c r="C1047" t="s">
        <v>1720</v>
      </c>
      <c r="D1047" t="s">
        <v>48</v>
      </c>
      <c r="E1047" t="s">
        <v>1721</v>
      </c>
      <c r="F1047" t="s">
        <v>650</v>
      </c>
      <c r="G1047" t="s">
        <v>1722</v>
      </c>
      <c r="H1047" t="s">
        <v>8</v>
      </c>
      <c r="I1047" t="s">
        <v>367</v>
      </c>
      <c r="J1047" t="s">
        <v>535</v>
      </c>
      <c r="K1047" t="s">
        <v>358</v>
      </c>
      <c r="L1047" t="s">
        <v>155</v>
      </c>
      <c r="M1047">
        <v>1</v>
      </c>
      <c r="N1047" t="s">
        <v>875</v>
      </c>
      <c r="O1047" t="str">
        <f>IF($B1047="","",IFERROR(IF(ISNUMBER(MATCH($K1047,'Brand Family Territory (Enc)'!$A$2:$A$296,0)),$K1047,""),""))</f>
        <v/>
      </c>
      <c r="P1047" t="str">
        <f>IF($B1047="","",IFERROR(INDEX('Brand Crosswalk'!$F$2:$F$200,MATCH($K1047,'Brand Crosswalk'!$A$2:$A$200,0)),"Not in Crosswalk"))</f>
        <v>Mapped</v>
      </c>
      <c r="Q1047" t="str">
        <f>IF($B1047="","",IFERROR(INDEX('Brand Crosswalk'!$C$2:$C$200,MATCH($K1047,'Brand Crosswalk'!$A$2:$A$200,0)),""))</f>
        <v>Samuel Adams</v>
      </c>
      <c r="R1047" t="str">
        <f>IF($B1047="","",IF(O1047&lt;&gt;"",O1047,IF(P1047="Mapped",Q1047,IF(P1047="No Encompass Match","No Encompass Match",IFERROR(VLOOKUP(IF($K1047="",$J1047,$K1047),'Brands (Enc)'!$C$2:$D$2699,2,FALSE),"Not Mapped")))))</f>
        <v>Samuel Adams</v>
      </c>
      <c r="S1047" t="str">
        <f>IF($B1047="","",IFERROR(VLOOKUP(VALUE($B1047),'Customers Table (Enc)'!$A:$I,9,FALSE),"Not Found"))</f>
        <v>Bergen</v>
      </c>
      <c r="T1047" t="str">
        <f t="shared" si="64"/>
        <v>BERGEN</v>
      </c>
      <c r="U1047" t="str">
        <f t="shared" si="65"/>
        <v>Samuel Adams|BERGEN</v>
      </c>
      <c r="V1047" t="str">
        <f>IF($B1047="","",IF(R1047="No Encompass Match","THEM",IF(R1047="Not Mapped","Unable to Determine",IF(T1047="SALES","Unable to Determine",IFERROR(INDEX('Master - US vs THEM'!$F:$F,MATCH(U1047,'Master - US vs THEM'!$G:$G,0)),"No Territory Data")))))</f>
        <v>US</v>
      </c>
      <c r="W1047" t="str">
        <f t="shared" si="66"/>
        <v>OK</v>
      </c>
      <c r="X1047" t="str">
        <f t="shared" si="67"/>
        <v>US</v>
      </c>
    </row>
    <row r="1048" spans="1:24" x14ac:dyDescent="0.2">
      <c r="A1048">
        <v>1047</v>
      </c>
      <c r="B1048" t="s">
        <v>1719</v>
      </c>
      <c r="C1048" t="s">
        <v>1720</v>
      </c>
      <c r="D1048" t="s">
        <v>48</v>
      </c>
      <c r="E1048" t="s">
        <v>1721</v>
      </c>
      <c r="F1048" t="s">
        <v>650</v>
      </c>
      <c r="G1048" t="s">
        <v>1722</v>
      </c>
      <c r="H1048" t="s">
        <v>8</v>
      </c>
      <c r="I1048" t="s">
        <v>367</v>
      </c>
      <c r="J1048" t="s">
        <v>44</v>
      </c>
      <c r="K1048" t="s">
        <v>44</v>
      </c>
      <c r="L1048" t="s">
        <v>45</v>
      </c>
      <c r="M1048">
        <v>1</v>
      </c>
      <c r="N1048" t="s">
        <v>875</v>
      </c>
      <c r="O1048" t="str">
        <f>IF($B1048="","",IFERROR(IF(ISNUMBER(MATCH($K1048,'Brand Family Territory (Enc)'!$A$2:$A$296,0)),$K1048,""),""))</f>
        <v/>
      </c>
      <c r="P1048" t="str">
        <f>IF($B1048="","",IFERROR(INDEX('Brand Crosswalk'!$F$2:$F$200,MATCH($K1048,'Brand Crosswalk'!$A$2:$A$200,0)),"Not in Crosswalk"))</f>
        <v>Mapped</v>
      </c>
      <c r="Q1048" t="str">
        <f>IF($B1048="","",IFERROR(INDEX('Brand Crosswalk'!$C$2:$C$200,MATCH($K1048,'Brand Crosswalk'!$A$2:$A$200,0)),""))</f>
        <v>Dg Yuengling Inc</v>
      </c>
      <c r="R1048" t="str">
        <f>IF($B1048="","",IF(O1048&lt;&gt;"",O1048,IF(P1048="Mapped",Q1048,IF(P1048="No Encompass Match","No Encompass Match",IFERROR(VLOOKUP(IF($K1048="",$J1048,$K1048),'Brands (Enc)'!$C$2:$D$2699,2,FALSE),"Not Mapped")))))</f>
        <v>Dg Yuengling Inc</v>
      </c>
      <c r="S1048" t="str">
        <f>IF($B1048="","",IFERROR(VLOOKUP(VALUE($B1048),'Customers Table (Enc)'!$A:$I,9,FALSE),"Not Found"))</f>
        <v>Bergen</v>
      </c>
      <c r="T1048" t="str">
        <f t="shared" si="64"/>
        <v>BERGEN</v>
      </c>
      <c r="U1048" t="str">
        <f t="shared" si="65"/>
        <v>Dg Yuengling Inc|BERGEN</v>
      </c>
      <c r="V1048" t="str">
        <f>IF($B1048="","",IF(R1048="No Encompass Match","THEM",IF(R1048="Not Mapped","Unable to Determine",IF(T1048="SALES","Unable to Determine",IFERROR(INDEX('Master - US vs THEM'!$F:$F,MATCH(U1048,'Master - US vs THEM'!$G:$G,0)),"No Territory Data")))))</f>
        <v>US</v>
      </c>
      <c r="W1048" t="str">
        <f t="shared" si="66"/>
        <v>OK</v>
      </c>
      <c r="X1048" t="str">
        <f t="shared" si="67"/>
        <v>US</v>
      </c>
    </row>
    <row r="1049" spans="1:24" x14ac:dyDescent="0.2">
      <c r="A1049">
        <v>1048</v>
      </c>
      <c r="B1049" t="s">
        <v>1715</v>
      </c>
      <c r="C1049" t="s">
        <v>1716</v>
      </c>
      <c r="D1049" t="s">
        <v>48</v>
      </c>
      <c r="E1049" t="s">
        <v>1717</v>
      </c>
      <c r="F1049" t="s">
        <v>1258</v>
      </c>
      <c r="G1049" t="s">
        <v>1718</v>
      </c>
      <c r="H1049" t="s">
        <v>8</v>
      </c>
      <c r="I1049" t="s">
        <v>367</v>
      </c>
      <c r="J1049" t="s">
        <v>78</v>
      </c>
      <c r="K1049" t="s">
        <v>19</v>
      </c>
      <c r="L1049" t="s">
        <v>20</v>
      </c>
      <c r="M1049">
        <v>1</v>
      </c>
      <c r="N1049" t="s">
        <v>875</v>
      </c>
      <c r="O1049" t="str">
        <f>IF($B1049="","",IFERROR(IF(ISNUMBER(MATCH($K1049,'Brand Family Territory (Enc)'!$A$2:$A$296,0)),$K1049,""),""))</f>
        <v>DOS EQUIS</v>
      </c>
      <c r="P1049" t="str">
        <f>IF($B1049="","",IFERROR(INDEX('Brand Crosswalk'!$F$2:$F$200,MATCH($K1049,'Brand Crosswalk'!$A$2:$A$200,0)),"Not in Crosswalk"))</f>
        <v>Not in Crosswalk</v>
      </c>
      <c r="Q1049" t="str">
        <f>IF($B1049="","",IFERROR(INDEX('Brand Crosswalk'!$C$2:$C$200,MATCH($K1049,'Brand Crosswalk'!$A$2:$A$200,0)),""))</f>
        <v/>
      </c>
      <c r="R1049" t="str">
        <f>IF($B1049="","",IF(O1049&lt;&gt;"",O1049,IF(P1049="Mapped",Q1049,IF(P1049="No Encompass Match","No Encompass Match",IFERROR(VLOOKUP(IF($K1049="",$J1049,$K1049),'Brands (Enc)'!$C$2:$D$2699,2,FALSE),"Not Mapped")))))</f>
        <v>DOS EQUIS</v>
      </c>
      <c r="S1049" t="str">
        <f>IF($B1049="","",IFERROR(VLOOKUP(VALUE($B1049),'Customers Table (Enc)'!$A:$I,9,FALSE),"Not Found"))</f>
        <v>Bergen</v>
      </c>
      <c r="T1049" t="str">
        <f t="shared" si="64"/>
        <v>BERGEN</v>
      </c>
      <c r="U1049" t="str">
        <f t="shared" si="65"/>
        <v>DOS EQUIS|BERGEN</v>
      </c>
      <c r="V1049" t="str">
        <f>IF($B1049="","",IF(R1049="No Encompass Match","THEM",IF(R1049="Not Mapped","Unable to Determine",IF(T1049="SALES","Unable to Determine",IFERROR(INDEX('Master - US vs THEM'!$F:$F,MATCH(U1049,'Master - US vs THEM'!$G:$G,0)),"No Territory Data")))))</f>
        <v>US</v>
      </c>
      <c r="W1049" t="str">
        <f t="shared" si="66"/>
        <v>OK</v>
      </c>
      <c r="X1049" t="str">
        <f t="shared" si="67"/>
        <v>US</v>
      </c>
    </row>
    <row r="1050" spans="1:24" x14ac:dyDescent="0.2">
      <c r="A1050">
        <v>1049</v>
      </c>
      <c r="B1050" t="s">
        <v>1715</v>
      </c>
      <c r="C1050" t="s">
        <v>1716</v>
      </c>
      <c r="D1050" t="s">
        <v>48</v>
      </c>
      <c r="E1050" t="s">
        <v>1717</v>
      </c>
      <c r="F1050" t="s">
        <v>1258</v>
      </c>
      <c r="G1050" t="s">
        <v>1718</v>
      </c>
      <c r="H1050" t="s">
        <v>8</v>
      </c>
      <c r="I1050" t="s">
        <v>367</v>
      </c>
      <c r="J1050" t="s">
        <v>181</v>
      </c>
      <c r="K1050" t="s">
        <v>182</v>
      </c>
      <c r="L1050" t="s">
        <v>24</v>
      </c>
      <c r="M1050">
        <v>1</v>
      </c>
      <c r="N1050" t="s">
        <v>875</v>
      </c>
      <c r="O1050" t="str">
        <f>IF($B1050="","",IFERROR(IF(ISNUMBER(MATCH($K1050,'Brand Family Territory (Enc)'!$A$2:$A$296,0)),$K1050,""),""))</f>
        <v/>
      </c>
      <c r="P1050" t="str">
        <f>IF($B1050="","",IFERROR(INDEX('Brand Crosswalk'!$F$2:$F$200,MATCH($K1050,'Brand Crosswalk'!$A$2:$A$200,0)),"Not in Crosswalk"))</f>
        <v>Mapped</v>
      </c>
      <c r="Q1050" t="str">
        <f>IF($B1050="","",IFERROR(INDEX('Brand Crosswalk'!$C$2:$C$200,MATCH($K1050,'Brand Crosswalk'!$A$2:$A$200,0)),""))</f>
        <v>Modelo Especial</v>
      </c>
      <c r="R1050" t="str">
        <f>IF($B1050="","",IF(O1050&lt;&gt;"",O1050,IF(P1050="Mapped",Q1050,IF(P1050="No Encompass Match","No Encompass Match",IFERROR(VLOOKUP(IF($K1050="",$J1050,$K1050),'Brands (Enc)'!$C$2:$D$2699,2,FALSE),"Not Mapped")))))</f>
        <v>Modelo Especial</v>
      </c>
      <c r="S1050" t="str">
        <f>IF($B1050="","",IFERROR(VLOOKUP(VALUE($B1050),'Customers Table (Enc)'!$A:$I,9,FALSE),"Not Found"))</f>
        <v>Bergen</v>
      </c>
      <c r="T1050" t="str">
        <f t="shared" si="64"/>
        <v>BERGEN</v>
      </c>
      <c r="U1050" t="str">
        <f t="shared" si="65"/>
        <v>Modelo Especial|BERGEN</v>
      </c>
      <c r="V1050" t="str">
        <f>IF($B1050="","",IF(R1050="No Encompass Match","THEM",IF(R1050="Not Mapped","Unable to Determine",IF(T1050="SALES","Unable to Determine",IFERROR(INDEX('Master - US vs THEM'!$F:$F,MATCH(U1050,'Master - US vs THEM'!$G:$G,0)),"No Territory Data")))))</f>
        <v>US</v>
      </c>
      <c r="W1050" t="str">
        <f t="shared" si="66"/>
        <v>OK</v>
      </c>
      <c r="X1050" t="str">
        <f t="shared" si="67"/>
        <v>US</v>
      </c>
    </row>
    <row r="1051" spans="1:24" x14ac:dyDescent="0.2">
      <c r="A1051">
        <v>1050</v>
      </c>
      <c r="B1051" t="s">
        <v>1715</v>
      </c>
      <c r="C1051" t="s">
        <v>1716</v>
      </c>
      <c r="D1051" t="s">
        <v>48</v>
      </c>
      <c r="E1051" t="s">
        <v>1717</v>
      </c>
      <c r="F1051" t="s">
        <v>1258</v>
      </c>
      <c r="G1051" t="s">
        <v>1718</v>
      </c>
      <c r="H1051" t="s">
        <v>8</v>
      </c>
      <c r="I1051" t="s">
        <v>367</v>
      </c>
      <c r="J1051" t="s">
        <v>333</v>
      </c>
      <c r="K1051" t="s">
        <v>168</v>
      </c>
      <c r="L1051" t="s">
        <v>24</v>
      </c>
      <c r="M1051">
        <v>1</v>
      </c>
      <c r="N1051" t="s">
        <v>875</v>
      </c>
      <c r="O1051" t="str">
        <f>IF($B1051="","",IFERROR(IF(ISNUMBER(MATCH($K1051,'Brand Family Territory (Enc)'!$A$2:$A$296,0)),$K1051,""),""))</f>
        <v>MODELO ORO</v>
      </c>
      <c r="P1051" t="str">
        <f>IF($B1051="","",IFERROR(INDEX('Brand Crosswalk'!$F$2:$F$200,MATCH($K1051,'Brand Crosswalk'!$A$2:$A$200,0)),"Not in Crosswalk"))</f>
        <v>Not in Crosswalk</v>
      </c>
      <c r="Q1051" t="str">
        <f>IF($B1051="","",IFERROR(INDEX('Brand Crosswalk'!$C$2:$C$200,MATCH($K1051,'Brand Crosswalk'!$A$2:$A$200,0)),""))</f>
        <v/>
      </c>
      <c r="R1051" t="str">
        <f>IF($B1051="","",IF(O1051&lt;&gt;"",O1051,IF(P1051="Mapped",Q1051,IF(P1051="No Encompass Match","No Encompass Match",IFERROR(VLOOKUP(IF($K1051="",$J1051,$K1051),'Brands (Enc)'!$C$2:$D$2699,2,FALSE),"Not Mapped")))))</f>
        <v>MODELO ORO</v>
      </c>
      <c r="S1051" t="str">
        <f>IF($B1051="","",IFERROR(VLOOKUP(VALUE($B1051),'Customers Table (Enc)'!$A:$I,9,FALSE),"Not Found"))</f>
        <v>Bergen</v>
      </c>
      <c r="T1051" t="str">
        <f t="shared" si="64"/>
        <v>BERGEN</v>
      </c>
      <c r="U1051" t="str">
        <f t="shared" si="65"/>
        <v>MODELO ORO|BERGEN</v>
      </c>
      <c r="V1051" t="str">
        <f>IF($B1051="","",IF(R1051="No Encompass Match","THEM",IF(R1051="Not Mapped","Unable to Determine",IF(T1051="SALES","Unable to Determine",IFERROR(INDEX('Master - US vs THEM'!$F:$F,MATCH(U1051,'Master - US vs THEM'!$G:$G,0)),"No Territory Data")))))</f>
        <v>US</v>
      </c>
      <c r="W1051" t="str">
        <f t="shared" si="66"/>
        <v>OK</v>
      </c>
      <c r="X1051" t="str">
        <f t="shared" si="67"/>
        <v>US</v>
      </c>
    </row>
    <row r="1052" spans="1:24" x14ac:dyDescent="0.2">
      <c r="A1052">
        <v>1051</v>
      </c>
      <c r="B1052" t="s">
        <v>1715</v>
      </c>
      <c r="C1052" t="s">
        <v>1716</v>
      </c>
      <c r="D1052" t="s">
        <v>48</v>
      </c>
      <c r="E1052" t="s">
        <v>1717</v>
      </c>
      <c r="F1052" t="s">
        <v>1258</v>
      </c>
      <c r="G1052" t="s">
        <v>1718</v>
      </c>
      <c r="H1052" t="s">
        <v>8</v>
      </c>
      <c r="I1052" t="s">
        <v>367</v>
      </c>
      <c r="J1052" t="s">
        <v>227</v>
      </c>
      <c r="K1052" t="s">
        <v>209</v>
      </c>
      <c r="L1052" t="s">
        <v>210</v>
      </c>
      <c r="M1052">
        <v>1</v>
      </c>
      <c r="N1052" t="s">
        <v>875</v>
      </c>
      <c r="O1052" t="str">
        <f>IF($B1052="","",IFERROR(IF(ISNUMBER(MATCH($K1052,'Brand Family Territory (Enc)'!$A$2:$A$296,0)),$K1052,""),""))</f>
        <v/>
      </c>
      <c r="P1052" t="str">
        <f>IF($B1052="","",IFERROR(INDEX('Brand Crosswalk'!$F$2:$F$200,MATCH($K1052,'Brand Crosswalk'!$A$2:$A$200,0)),"Not in Crosswalk"))</f>
        <v>Mapped</v>
      </c>
      <c r="Q1052" t="str">
        <f>IF($B1052="","",IFERROR(INDEX('Brand Crosswalk'!$C$2:$C$200,MATCH($K1052,'Brand Crosswalk'!$A$2:$A$200,0)),""))</f>
        <v>Cape May</v>
      </c>
      <c r="R1052" t="str">
        <f>IF($B1052="","",IF(O1052&lt;&gt;"",O1052,IF(P1052="Mapped",Q1052,IF(P1052="No Encompass Match","No Encompass Match",IFERROR(VLOOKUP(IF($K1052="",$J1052,$K1052),'Brands (Enc)'!$C$2:$D$2699,2,FALSE),"Not Mapped")))))</f>
        <v>Cape May</v>
      </c>
      <c r="S1052" t="str">
        <f>IF($B1052="","",IFERROR(VLOOKUP(VALUE($B1052),'Customers Table (Enc)'!$A:$I,9,FALSE),"Not Found"))</f>
        <v>Bergen</v>
      </c>
      <c r="T1052" t="str">
        <f t="shared" si="64"/>
        <v>BERGEN</v>
      </c>
      <c r="U1052" t="str">
        <f t="shared" si="65"/>
        <v>Cape May|BERGEN</v>
      </c>
      <c r="V1052" t="str">
        <f>IF($B1052="","",IF(R1052="No Encompass Match","THEM",IF(R1052="Not Mapped","Unable to Determine",IF(T1052="SALES","Unable to Determine",IFERROR(INDEX('Master - US vs THEM'!$F:$F,MATCH(U1052,'Master - US vs THEM'!$G:$G,0)),"No Territory Data")))))</f>
        <v>US</v>
      </c>
      <c r="W1052" t="str">
        <f t="shared" si="66"/>
        <v>OK</v>
      </c>
      <c r="X1052" t="str">
        <f t="shared" si="67"/>
        <v>US</v>
      </c>
    </row>
    <row r="1053" spans="1:24" x14ac:dyDescent="0.2">
      <c r="A1053">
        <v>1052</v>
      </c>
      <c r="B1053" t="s">
        <v>1715</v>
      </c>
      <c r="C1053" t="s">
        <v>1716</v>
      </c>
      <c r="D1053" t="s">
        <v>48</v>
      </c>
      <c r="E1053" t="s">
        <v>1717</v>
      </c>
      <c r="F1053" t="s">
        <v>1258</v>
      </c>
      <c r="G1053" t="s">
        <v>1718</v>
      </c>
      <c r="H1053" t="s">
        <v>8</v>
      </c>
      <c r="I1053" t="s">
        <v>367</v>
      </c>
      <c r="J1053" t="s">
        <v>156</v>
      </c>
      <c r="K1053" t="s">
        <v>156</v>
      </c>
      <c r="L1053" t="s">
        <v>24</v>
      </c>
      <c r="M1053">
        <v>1</v>
      </c>
      <c r="N1053" t="s">
        <v>875</v>
      </c>
      <c r="O1053" t="str">
        <f>IF($B1053="","",IFERROR(IF(ISNUMBER(MATCH($K1053,'Brand Family Territory (Enc)'!$A$2:$A$296,0)),$K1053,""),""))</f>
        <v>PACIFICO</v>
      </c>
      <c r="P1053" t="str">
        <f>IF($B1053="","",IFERROR(INDEX('Brand Crosswalk'!$F$2:$F$200,MATCH($K1053,'Brand Crosswalk'!$A$2:$A$200,0)),"Not in Crosswalk"))</f>
        <v>Not in Crosswalk</v>
      </c>
      <c r="Q1053" t="str">
        <f>IF($B1053="","",IFERROR(INDEX('Brand Crosswalk'!$C$2:$C$200,MATCH($K1053,'Brand Crosswalk'!$A$2:$A$200,0)),""))</f>
        <v/>
      </c>
      <c r="R1053" t="str">
        <f>IF($B1053="","",IF(O1053&lt;&gt;"",O1053,IF(P1053="Mapped",Q1053,IF(P1053="No Encompass Match","No Encompass Match",IFERROR(VLOOKUP(IF($K1053="",$J1053,$K1053),'Brands (Enc)'!$C$2:$D$2699,2,FALSE),"Not Mapped")))))</f>
        <v>PACIFICO</v>
      </c>
      <c r="S1053" t="str">
        <f>IF($B1053="","",IFERROR(VLOOKUP(VALUE($B1053),'Customers Table (Enc)'!$A:$I,9,FALSE),"Not Found"))</f>
        <v>Bergen</v>
      </c>
      <c r="T1053" t="str">
        <f t="shared" si="64"/>
        <v>BERGEN</v>
      </c>
      <c r="U1053" t="str">
        <f t="shared" si="65"/>
        <v>PACIFICO|BERGEN</v>
      </c>
      <c r="V1053" t="str">
        <f>IF($B1053="","",IF(R1053="No Encompass Match","THEM",IF(R1053="Not Mapped","Unable to Determine",IF(T1053="SALES","Unable to Determine",IFERROR(INDEX('Master - US vs THEM'!$F:$F,MATCH(U1053,'Master - US vs THEM'!$G:$G,0)),"No Territory Data")))))</f>
        <v>US</v>
      </c>
      <c r="W1053" t="str">
        <f t="shared" si="66"/>
        <v>OK</v>
      </c>
      <c r="X1053" t="str">
        <f t="shared" si="67"/>
        <v>US</v>
      </c>
    </row>
    <row r="1054" spans="1:24" x14ac:dyDescent="0.2">
      <c r="A1054">
        <v>1053</v>
      </c>
      <c r="B1054" t="s">
        <v>575</v>
      </c>
      <c r="C1054" t="s">
        <v>576</v>
      </c>
      <c r="D1054" t="s">
        <v>81</v>
      </c>
      <c r="E1054" t="s">
        <v>577</v>
      </c>
      <c r="F1054" t="s">
        <v>578</v>
      </c>
      <c r="G1054" t="s">
        <v>579</v>
      </c>
      <c r="H1054" t="s">
        <v>8</v>
      </c>
      <c r="I1054" t="s">
        <v>367</v>
      </c>
      <c r="J1054" t="s">
        <v>144</v>
      </c>
      <c r="K1054" t="s">
        <v>145</v>
      </c>
      <c r="L1054" t="s">
        <v>141</v>
      </c>
      <c r="M1054">
        <v>1</v>
      </c>
      <c r="N1054" t="s">
        <v>875</v>
      </c>
      <c r="O1054" t="str">
        <f>IF($B1054="","",IFERROR(IF(ISNUMBER(MATCH($K1054,'Brand Family Territory (Enc)'!$A$2:$A$296,0)),$K1054,""),""))</f>
        <v>COORS LIGHT</v>
      </c>
      <c r="P1054" t="str">
        <f>IF($B1054="","",IFERROR(INDEX('Brand Crosswalk'!$F$2:$F$200,MATCH($K1054,'Brand Crosswalk'!$A$2:$A$200,0)),"Not in Crosswalk"))</f>
        <v>Not in Crosswalk</v>
      </c>
      <c r="Q1054" t="str">
        <f>IF($B1054="","",IFERROR(INDEX('Brand Crosswalk'!$C$2:$C$200,MATCH($K1054,'Brand Crosswalk'!$A$2:$A$200,0)),""))</f>
        <v/>
      </c>
      <c r="R1054" t="str">
        <f>IF($B1054="","",IF(O1054&lt;&gt;"",O1054,IF(P1054="Mapped",Q1054,IF(P1054="No Encompass Match","No Encompass Match",IFERROR(VLOOKUP(IF($K1054="",$J1054,$K1054),'Brands (Enc)'!$C$2:$D$2699,2,FALSE),"Not Mapped")))))</f>
        <v>COORS LIGHT</v>
      </c>
      <c r="S1054" t="str">
        <f>IF($B1054="","",IFERROR(VLOOKUP(VALUE($B1054),'Customers Table (Enc)'!$A:$I,9,FALSE),"Not Found"))</f>
        <v>Bergen</v>
      </c>
      <c r="T1054" t="str">
        <f t="shared" si="64"/>
        <v>BERGEN</v>
      </c>
      <c r="U1054" t="str">
        <f t="shared" si="65"/>
        <v>COORS LIGHT|BERGEN</v>
      </c>
      <c r="V1054" t="str">
        <f>IF($B1054="","",IF(R1054="No Encompass Match","THEM",IF(R1054="Not Mapped","Unable to Determine",IF(T1054="SALES","Unable to Determine",IFERROR(INDEX('Master - US vs THEM'!$F:$F,MATCH(U1054,'Master - US vs THEM'!$G:$G,0)),"No Territory Data")))))</f>
        <v>US</v>
      </c>
      <c r="W1054" t="str">
        <f t="shared" si="66"/>
        <v>OK</v>
      </c>
      <c r="X1054" t="str">
        <f t="shared" si="67"/>
        <v>US</v>
      </c>
    </row>
    <row r="1055" spans="1:24" x14ac:dyDescent="0.2">
      <c r="A1055">
        <v>1054</v>
      </c>
      <c r="B1055" t="s">
        <v>575</v>
      </c>
      <c r="C1055" t="s">
        <v>576</v>
      </c>
      <c r="D1055" t="s">
        <v>81</v>
      </c>
      <c r="E1055" t="s">
        <v>577</v>
      </c>
      <c r="F1055" t="s">
        <v>578</v>
      </c>
      <c r="G1055" t="s">
        <v>579</v>
      </c>
      <c r="H1055" t="s">
        <v>8</v>
      </c>
      <c r="I1055" t="s">
        <v>367</v>
      </c>
      <c r="J1055" t="s">
        <v>44</v>
      </c>
      <c r="K1055" t="s">
        <v>44</v>
      </c>
      <c r="L1055" t="s">
        <v>45</v>
      </c>
      <c r="M1055">
        <v>1</v>
      </c>
      <c r="N1055" t="s">
        <v>21</v>
      </c>
      <c r="O1055" t="str">
        <f>IF($B1055="","",IFERROR(IF(ISNUMBER(MATCH($K1055,'Brand Family Territory (Enc)'!$A$2:$A$296,0)),$K1055,""),""))</f>
        <v/>
      </c>
      <c r="P1055" t="str">
        <f>IF($B1055="","",IFERROR(INDEX('Brand Crosswalk'!$F$2:$F$200,MATCH($K1055,'Brand Crosswalk'!$A$2:$A$200,0)),"Not in Crosswalk"))</f>
        <v>Mapped</v>
      </c>
      <c r="Q1055" t="str">
        <f>IF($B1055="","",IFERROR(INDEX('Brand Crosswalk'!$C$2:$C$200,MATCH($K1055,'Brand Crosswalk'!$A$2:$A$200,0)),""))</f>
        <v>Dg Yuengling Inc</v>
      </c>
      <c r="R1055" t="str">
        <f>IF($B1055="","",IF(O1055&lt;&gt;"",O1055,IF(P1055="Mapped",Q1055,IF(P1055="No Encompass Match","No Encompass Match",IFERROR(VLOOKUP(IF($K1055="",$J1055,$K1055),'Brands (Enc)'!$C$2:$D$2699,2,FALSE),"Not Mapped")))))</f>
        <v>Dg Yuengling Inc</v>
      </c>
      <c r="S1055" t="str">
        <f>IF($B1055="","",IFERROR(VLOOKUP(VALUE($B1055),'Customers Table (Enc)'!$A:$I,9,FALSE),"Not Found"))</f>
        <v>Bergen</v>
      </c>
      <c r="T1055" t="str">
        <f t="shared" si="64"/>
        <v>BERGEN</v>
      </c>
      <c r="U1055" t="str">
        <f t="shared" si="65"/>
        <v>Dg Yuengling Inc|BERGEN</v>
      </c>
      <c r="V1055" t="str">
        <f>IF($B1055="","",IF(R1055="No Encompass Match","THEM",IF(R1055="Not Mapped","Unable to Determine",IF(T1055="SALES","Unable to Determine",IFERROR(INDEX('Master - US vs THEM'!$F:$F,MATCH(U1055,'Master - US vs THEM'!$G:$G,0)),"No Territory Data")))))</f>
        <v>US</v>
      </c>
      <c r="W1055" t="str">
        <f t="shared" si="66"/>
        <v>MISMATCH</v>
      </c>
      <c r="X1055" t="str">
        <f t="shared" si="67"/>
        <v>US</v>
      </c>
    </row>
    <row r="1056" spans="1:24" x14ac:dyDescent="0.2">
      <c r="A1056">
        <v>1055</v>
      </c>
      <c r="B1056" t="s">
        <v>575</v>
      </c>
      <c r="C1056" t="s">
        <v>576</v>
      </c>
      <c r="D1056" t="s">
        <v>81</v>
      </c>
      <c r="E1056" t="s">
        <v>577</v>
      </c>
      <c r="F1056" t="s">
        <v>578</v>
      </c>
      <c r="G1056" t="s">
        <v>579</v>
      </c>
      <c r="H1056" t="s">
        <v>8</v>
      </c>
      <c r="I1056" t="s">
        <v>367</v>
      </c>
      <c r="J1056" t="s">
        <v>966</v>
      </c>
      <c r="K1056" t="s">
        <v>61</v>
      </c>
      <c r="L1056" t="s">
        <v>61</v>
      </c>
      <c r="M1056">
        <v>1</v>
      </c>
      <c r="N1056" t="s">
        <v>875</v>
      </c>
      <c r="O1056" t="str">
        <f>IF($B1056="","",IFERROR(IF(ISNUMBER(MATCH($K1056,'Brand Family Territory (Enc)'!$A$2:$A$296,0)),$K1056,""),""))</f>
        <v>SAPPORO</v>
      </c>
      <c r="P1056" t="str">
        <f>IF($B1056="","",IFERROR(INDEX('Brand Crosswalk'!$F$2:$F$200,MATCH($K1056,'Brand Crosswalk'!$A$2:$A$200,0)),"Not in Crosswalk"))</f>
        <v>Not in Crosswalk</v>
      </c>
      <c r="Q1056" t="str">
        <f>IF($B1056="","",IFERROR(INDEX('Brand Crosswalk'!$C$2:$C$200,MATCH($K1056,'Brand Crosswalk'!$A$2:$A$200,0)),""))</f>
        <v/>
      </c>
      <c r="R1056" t="str">
        <f>IF($B1056="","",IF(O1056&lt;&gt;"",O1056,IF(P1056="Mapped",Q1056,IF(P1056="No Encompass Match","No Encompass Match",IFERROR(VLOOKUP(IF($K1056="",$J1056,$K1056),'Brands (Enc)'!$C$2:$D$2699,2,FALSE),"Not Mapped")))))</f>
        <v>SAPPORO</v>
      </c>
      <c r="S1056" t="str">
        <f>IF($B1056="","",IFERROR(VLOOKUP(VALUE($B1056),'Customers Table (Enc)'!$A:$I,9,FALSE),"Not Found"))</f>
        <v>Bergen</v>
      </c>
      <c r="T1056" t="str">
        <f t="shared" si="64"/>
        <v>BERGEN</v>
      </c>
      <c r="U1056" t="str">
        <f t="shared" si="65"/>
        <v>SAPPORO|BERGEN</v>
      </c>
      <c r="V1056" t="str">
        <f>IF($B1056="","",IF(R1056="No Encompass Match","THEM",IF(R1056="Not Mapped","Unable to Determine",IF(T1056="SALES","Unable to Determine",IFERROR(INDEX('Master - US vs THEM'!$F:$F,MATCH(U1056,'Master - US vs THEM'!$G:$G,0)),"No Territory Data")))))</f>
        <v>US</v>
      </c>
      <c r="W1056" t="str">
        <f t="shared" si="66"/>
        <v>OK</v>
      </c>
      <c r="X1056" t="str">
        <f t="shared" si="67"/>
        <v>US</v>
      </c>
    </row>
    <row r="1057" spans="1:24" x14ac:dyDescent="0.2">
      <c r="A1057">
        <v>1056</v>
      </c>
      <c r="B1057" t="s">
        <v>575</v>
      </c>
      <c r="C1057" t="s">
        <v>576</v>
      </c>
      <c r="D1057" t="s">
        <v>81</v>
      </c>
      <c r="E1057" t="s">
        <v>577</v>
      </c>
      <c r="F1057" t="s">
        <v>578</v>
      </c>
      <c r="G1057" t="s">
        <v>579</v>
      </c>
      <c r="H1057" t="s">
        <v>8</v>
      </c>
      <c r="I1057" t="s">
        <v>367</v>
      </c>
      <c r="J1057" t="s">
        <v>181</v>
      </c>
      <c r="K1057" t="s">
        <v>182</v>
      </c>
      <c r="L1057" t="s">
        <v>24</v>
      </c>
      <c r="M1057">
        <v>1</v>
      </c>
      <c r="N1057" t="s">
        <v>875</v>
      </c>
      <c r="O1057" t="str">
        <f>IF($B1057="","",IFERROR(IF(ISNUMBER(MATCH($K1057,'Brand Family Territory (Enc)'!$A$2:$A$296,0)),$K1057,""),""))</f>
        <v/>
      </c>
      <c r="P1057" t="str">
        <f>IF($B1057="","",IFERROR(INDEX('Brand Crosswalk'!$F$2:$F$200,MATCH($K1057,'Brand Crosswalk'!$A$2:$A$200,0)),"Not in Crosswalk"))</f>
        <v>Mapped</v>
      </c>
      <c r="Q1057" t="str">
        <f>IF($B1057="","",IFERROR(INDEX('Brand Crosswalk'!$C$2:$C$200,MATCH($K1057,'Brand Crosswalk'!$A$2:$A$200,0)),""))</f>
        <v>Modelo Especial</v>
      </c>
      <c r="R1057" t="str">
        <f>IF($B1057="","",IF(O1057&lt;&gt;"",O1057,IF(P1057="Mapped",Q1057,IF(P1057="No Encompass Match","No Encompass Match",IFERROR(VLOOKUP(IF($K1057="",$J1057,$K1057),'Brands (Enc)'!$C$2:$D$2699,2,FALSE),"Not Mapped")))))</f>
        <v>Modelo Especial</v>
      </c>
      <c r="S1057" t="str">
        <f>IF($B1057="","",IFERROR(VLOOKUP(VALUE($B1057),'Customers Table (Enc)'!$A:$I,9,FALSE),"Not Found"))</f>
        <v>Bergen</v>
      </c>
      <c r="T1057" t="str">
        <f t="shared" si="64"/>
        <v>BERGEN</v>
      </c>
      <c r="U1057" t="str">
        <f t="shared" si="65"/>
        <v>Modelo Especial|BERGEN</v>
      </c>
      <c r="V1057" t="str">
        <f>IF($B1057="","",IF(R1057="No Encompass Match","THEM",IF(R1057="Not Mapped","Unable to Determine",IF(T1057="SALES","Unable to Determine",IFERROR(INDEX('Master - US vs THEM'!$F:$F,MATCH(U1057,'Master - US vs THEM'!$G:$G,0)),"No Territory Data")))))</f>
        <v>US</v>
      </c>
      <c r="W1057" t="str">
        <f t="shared" si="66"/>
        <v>OK</v>
      </c>
      <c r="X1057" t="str">
        <f t="shared" si="67"/>
        <v>US</v>
      </c>
    </row>
    <row r="1058" spans="1:24" x14ac:dyDescent="0.2">
      <c r="A1058">
        <v>1057</v>
      </c>
      <c r="B1058" t="s">
        <v>575</v>
      </c>
      <c r="C1058" t="s">
        <v>576</v>
      </c>
      <c r="D1058" t="s">
        <v>81</v>
      </c>
      <c r="E1058" t="s">
        <v>577</v>
      </c>
      <c r="F1058" t="s">
        <v>578</v>
      </c>
      <c r="G1058" t="s">
        <v>579</v>
      </c>
      <c r="H1058" t="s">
        <v>8</v>
      </c>
      <c r="I1058" t="s">
        <v>367</v>
      </c>
      <c r="J1058" t="s">
        <v>165</v>
      </c>
      <c r="K1058" t="s">
        <v>166</v>
      </c>
      <c r="L1058" t="s">
        <v>141</v>
      </c>
      <c r="M1058">
        <v>1</v>
      </c>
      <c r="N1058" t="s">
        <v>875</v>
      </c>
      <c r="O1058" t="str">
        <f>IF($B1058="","",IFERROR(IF(ISNUMBER(MATCH($K1058,'Brand Family Territory (Enc)'!$A$2:$A$296,0)),$K1058,""),""))</f>
        <v>BLUE MOON</v>
      </c>
      <c r="P1058" t="str">
        <f>IF($B1058="","",IFERROR(INDEX('Brand Crosswalk'!$F$2:$F$200,MATCH($K1058,'Brand Crosswalk'!$A$2:$A$200,0)),"Not in Crosswalk"))</f>
        <v>Not in Crosswalk</v>
      </c>
      <c r="Q1058" t="str">
        <f>IF($B1058="","",IFERROR(INDEX('Brand Crosswalk'!$C$2:$C$200,MATCH($K1058,'Brand Crosswalk'!$A$2:$A$200,0)),""))</f>
        <v/>
      </c>
      <c r="R1058" t="str">
        <f>IF($B1058="","",IF(O1058&lt;&gt;"",O1058,IF(P1058="Mapped",Q1058,IF(P1058="No Encompass Match","No Encompass Match",IFERROR(VLOOKUP(IF($K1058="",$J1058,$K1058),'Brands (Enc)'!$C$2:$D$2699,2,FALSE),"Not Mapped")))))</f>
        <v>BLUE MOON</v>
      </c>
      <c r="S1058" t="str">
        <f>IF($B1058="","",IFERROR(VLOOKUP(VALUE($B1058),'Customers Table (Enc)'!$A:$I,9,FALSE),"Not Found"))</f>
        <v>Bergen</v>
      </c>
      <c r="T1058" t="str">
        <f t="shared" si="64"/>
        <v>BERGEN</v>
      </c>
      <c r="U1058" t="str">
        <f t="shared" si="65"/>
        <v>BLUE MOON|BERGEN</v>
      </c>
      <c r="V1058" t="str">
        <f>IF($B1058="","",IF(R1058="No Encompass Match","THEM",IF(R1058="Not Mapped","Unable to Determine",IF(T1058="SALES","Unable to Determine",IFERROR(INDEX('Master - US vs THEM'!$F:$F,MATCH(U1058,'Master - US vs THEM'!$G:$G,0)),"No Territory Data")))))</f>
        <v>US</v>
      </c>
      <c r="W1058" t="str">
        <f t="shared" si="66"/>
        <v>OK</v>
      </c>
      <c r="X1058" t="str">
        <f t="shared" si="67"/>
        <v>US</v>
      </c>
    </row>
    <row r="1059" spans="1:24" x14ac:dyDescent="0.2">
      <c r="A1059">
        <v>1058</v>
      </c>
      <c r="B1059" t="s">
        <v>575</v>
      </c>
      <c r="C1059" t="s">
        <v>576</v>
      </c>
      <c r="D1059" t="s">
        <v>81</v>
      </c>
      <c r="E1059" t="s">
        <v>577</v>
      </c>
      <c r="F1059" t="s">
        <v>578</v>
      </c>
      <c r="G1059" t="s">
        <v>579</v>
      </c>
      <c r="H1059" t="s">
        <v>8</v>
      </c>
      <c r="I1059" t="s">
        <v>367</v>
      </c>
      <c r="J1059" t="s">
        <v>535</v>
      </c>
      <c r="K1059" t="s">
        <v>358</v>
      </c>
      <c r="L1059" t="s">
        <v>155</v>
      </c>
      <c r="M1059">
        <v>1</v>
      </c>
      <c r="N1059" t="s">
        <v>875</v>
      </c>
      <c r="O1059" t="str">
        <f>IF($B1059="","",IFERROR(IF(ISNUMBER(MATCH($K1059,'Brand Family Territory (Enc)'!$A$2:$A$296,0)),$K1059,""),""))</f>
        <v/>
      </c>
      <c r="P1059" t="str">
        <f>IF($B1059="","",IFERROR(INDEX('Brand Crosswalk'!$F$2:$F$200,MATCH($K1059,'Brand Crosswalk'!$A$2:$A$200,0)),"Not in Crosswalk"))</f>
        <v>Mapped</v>
      </c>
      <c r="Q1059" t="str">
        <f>IF($B1059="","",IFERROR(INDEX('Brand Crosswalk'!$C$2:$C$200,MATCH($K1059,'Brand Crosswalk'!$A$2:$A$200,0)),""))</f>
        <v>Samuel Adams</v>
      </c>
      <c r="R1059" t="str">
        <f>IF($B1059="","",IF(O1059&lt;&gt;"",O1059,IF(P1059="Mapped",Q1059,IF(P1059="No Encompass Match","No Encompass Match",IFERROR(VLOOKUP(IF($K1059="",$J1059,$K1059),'Brands (Enc)'!$C$2:$D$2699,2,FALSE),"Not Mapped")))))</f>
        <v>Samuel Adams</v>
      </c>
      <c r="S1059" t="str">
        <f>IF($B1059="","",IFERROR(VLOOKUP(VALUE($B1059),'Customers Table (Enc)'!$A:$I,9,FALSE),"Not Found"))</f>
        <v>Bergen</v>
      </c>
      <c r="T1059" t="str">
        <f t="shared" si="64"/>
        <v>BERGEN</v>
      </c>
      <c r="U1059" t="str">
        <f t="shared" si="65"/>
        <v>Samuel Adams|BERGEN</v>
      </c>
      <c r="V1059" t="str">
        <f>IF($B1059="","",IF(R1059="No Encompass Match","THEM",IF(R1059="Not Mapped","Unable to Determine",IF(T1059="SALES","Unable to Determine",IFERROR(INDEX('Master - US vs THEM'!$F:$F,MATCH(U1059,'Master - US vs THEM'!$G:$G,0)),"No Territory Data")))))</f>
        <v>US</v>
      </c>
      <c r="W1059" t="str">
        <f t="shared" si="66"/>
        <v>OK</v>
      </c>
      <c r="X1059" t="str">
        <f t="shared" si="67"/>
        <v>US</v>
      </c>
    </row>
    <row r="1060" spans="1:24" x14ac:dyDescent="0.2">
      <c r="A1060">
        <v>1059</v>
      </c>
      <c r="B1060" t="s">
        <v>1711</v>
      </c>
      <c r="C1060" t="s">
        <v>1712</v>
      </c>
      <c r="D1060" t="s">
        <v>48</v>
      </c>
      <c r="E1060" t="s">
        <v>1713</v>
      </c>
      <c r="F1060" t="s">
        <v>578</v>
      </c>
      <c r="G1060" t="s">
        <v>1714</v>
      </c>
      <c r="H1060" t="s">
        <v>8</v>
      </c>
      <c r="I1060" t="s">
        <v>367</v>
      </c>
      <c r="J1060" t="s">
        <v>181</v>
      </c>
      <c r="K1060" t="s">
        <v>182</v>
      </c>
      <c r="L1060" t="s">
        <v>24</v>
      </c>
      <c r="M1060">
        <v>1</v>
      </c>
      <c r="N1060" t="s">
        <v>875</v>
      </c>
      <c r="O1060" t="str">
        <f>IF($B1060="","",IFERROR(IF(ISNUMBER(MATCH($K1060,'Brand Family Territory (Enc)'!$A$2:$A$296,0)),$K1060,""),""))</f>
        <v/>
      </c>
      <c r="P1060" t="str">
        <f>IF($B1060="","",IFERROR(INDEX('Brand Crosswalk'!$F$2:$F$200,MATCH($K1060,'Brand Crosswalk'!$A$2:$A$200,0)),"Not in Crosswalk"))</f>
        <v>Mapped</v>
      </c>
      <c r="Q1060" t="str">
        <f>IF($B1060="","",IFERROR(INDEX('Brand Crosswalk'!$C$2:$C$200,MATCH($K1060,'Brand Crosswalk'!$A$2:$A$200,0)),""))</f>
        <v>Modelo Especial</v>
      </c>
      <c r="R1060" t="str">
        <f>IF($B1060="","",IF(O1060&lt;&gt;"",O1060,IF(P1060="Mapped",Q1060,IF(P1060="No Encompass Match","No Encompass Match",IFERROR(VLOOKUP(IF($K1060="",$J1060,$K1060),'Brands (Enc)'!$C$2:$D$2699,2,FALSE),"Not Mapped")))))</f>
        <v>Modelo Especial</v>
      </c>
      <c r="S1060" t="str">
        <f>IF($B1060="","",IFERROR(VLOOKUP(VALUE($B1060),'Customers Table (Enc)'!$A:$I,9,FALSE),"Not Found"))</f>
        <v>Bergen</v>
      </c>
      <c r="T1060" t="str">
        <f t="shared" si="64"/>
        <v>BERGEN</v>
      </c>
      <c r="U1060" t="str">
        <f t="shared" si="65"/>
        <v>Modelo Especial|BERGEN</v>
      </c>
      <c r="V1060" t="str">
        <f>IF($B1060="","",IF(R1060="No Encompass Match","THEM",IF(R1060="Not Mapped","Unable to Determine",IF(T1060="SALES","Unable to Determine",IFERROR(INDEX('Master - US vs THEM'!$F:$F,MATCH(U1060,'Master - US vs THEM'!$G:$G,0)),"No Territory Data")))))</f>
        <v>US</v>
      </c>
      <c r="W1060" t="str">
        <f t="shared" si="66"/>
        <v>OK</v>
      </c>
      <c r="X1060" t="str">
        <f t="shared" si="67"/>
        <v>US</v>
      </c>
    </row>
    <row r="1061" spans="1:24" x14ac:dyDescent="0.2">
      <c r="A1061">
        <v>1060</v>
      </c>
      <c r="B1061" t="s">
        <v>1711</v>
      </c>
      <c r="C1061" t="s">
        <v>1712</v>
      </c>
      <c r="D1061" t="s">
        <v>48</v>
      </c>
      <c r="E1061" t="s">
        <v>1713</v>
      </c>
      <c r="F1061" t="s">
        <v>578</v>
      </c>
      <c r="G1061" t="s">
        <v>1714</v>
      </c>
      <c r="H1061" t="s">
        <v>8</v>
      </c>
      <c r="I1061" t="s">
        <v>367</v>
      </c>
      <c r="J1061" t="s">
        <v>156</v>
      </c>
      <c r="K1061" t="s">
        <v>156</v>
      </c>
      <c r="L1061" t="s">
        <v>24</v>
      </c>
      <c r="M1061">
        <v>1</v>
      </c>
      <c r="N1061" t="s">
        <v>875</v>
      </c>
      <c r="O1061" t="str">
        <f>IF($B1061="","",IFERROR(IF(ISNUMBER(MATCH($K1061,'Brand Family Territory (Enc)'!$A$2:$A$296,0)),$K1061,""),""))</f>
        <v>PACIFICO</v>
      </c>
      <c r="P1061" t="str">
        <f>IF($B1061="","",IFERROR(INDEX('Brand Crosswalk'!$F$2:$F$200,MATCH($K1061,'Brand Crosswalk'!$A$2:$A$200,0)),"Not in Crosswalk"))</f>
        <v>Not in Crosswalk</v>
      </c>
      <c r="Q1061" t="str">
        <f>IF($B1061="","",IFERROR(INDEX('Brand Crosswalk'!$C$2:$C$200,MATCH($K1061,'Brand Crosswalk'!$A$2:$A$200,0)),""))</f>
        <v/>
      </c>
      <c r="R1061" t="str">
        <f>IF($B1061="","",IF(O1061&lt;&gt;"",O1061,IF(P1061="Mapped",Q1061,IF(P1061="No Encompass Match","No Encompass Match",IFERROR(VLOOKUP(IF($K1061="",$J1061,$K1061),'Brands (Enc)'!$C$2:$D$2699,2,FALSE),"Not Mapped")))))</f>
        <v>PACIFICO</v>
      </c>
      <c r="S1061" t="str">
        <f>IF($B1061="","",IFERROR(VLOOKUP(VALUE($B1061),'Customers Table (Enc)'!$A:$I,9,FALSE),"Not Found"))</f>
        <v>Bergen</v>
      </c>
      <c r="T1061" t="str">
        <f t="shared" si="64"/>
        <v>BERGEN</v>
      </c>
      <c r="U1061" t="str">
        <f t="shared" si="65"/>
        <v>PACIFICO|BERGEN</v>
      </c>
      <c r="V1061" t="str">
        <f>IF($B1061="","",IF(R1061="No Encompass Match","THEM",IF(R1061="Not Mapped","Unable to Determine",IF(T1061="SALES","Unable to Determine",IFERROR(INDEX('Master - US vs THEM'!$F:$F,MATCH(U1061,'Master - US vs THEM'!$G:$G,0)),"No Territory Data")))))</f>
        <v>US</v>
      </c>
      <c r="W1061" t="str">
        <f t="shared" si="66"/>
        <v>OK</v>
      </c>
      <c r="X1061" t="str">
        <f t="shared" si="67"/>
        <v>US</v>
      </c>
    </row>
    <row r="1062" spans="1:24" x14ac:dyDescent="0.2">
      <c r="A1062">
        <v>1061</v>
      </c>
      <c r="B1062" t="s">
        <v>1711</v>
      </c>
      <c r="C1062" t="s">
        <v>1712</v>
      </c>
      <c r="D1062" t="s">
        <v>48</v>
      </c>
      <c r="E1062" t="s">
        <v>1713</v>
      </c>
      <c r="F1062" t="s">
        <v>578</v>
      </c>
      <c r="G1062" t="s">
        <v>1714</v>
      </c>
      <c r="H1062" t="s">
        <v>8</v>
      </c>
      <c r="I1062" t="s">
        <v>367</v>
      </c>
      <c r="J1062" t="s">
        <v>165</v>
      </c>
      <c r="K1062" t="s">
        <v>166</v>
      </c>
      <c r="L1062" t="s">
        <v>141</v>
      </c>
      <c r="M1062">
        <v>1</v>
      </c>
      <c r="N1062" t="s">
        <v>875</v>
      </c>
      <c r="O1062" t="str">
        <f>IF($B1062="","",IFERROR(IF(ISNUMBER(MATCH($K1062,'Brand Family Territory (Enc)'!$A$2:$A$296,0)),$K1062,""),""))</f>
        <v>BLUE MOON</v>
      </c>
      <c r="P1062" t="str">
        <f>IF($B1062="","",IFERROR(INDEX('Brand Crosswalk'!$F$2:$F$200,MATCH($K1062,'Brand Crosswalk'!$A$2:$A$200,0)),"Not in Crosswalk"))</f>
        <v>Not in Crosswalk</v>
      </c>
      <c r="Q1062" t="str">
        <f>IF($B1062="","",IFERROR(INDEX('Brand Crosswalk'!$C$2:$C$200,MATCH($K1062,'Brand Crosswalk'!$A$2:$A$200,0)),""))</f>
        <v/>
      </c>
      <c r="R1062" t="str">
        <f>IF($B1062="","",IF(O1062&lt;&gt;"",O1062,IF(P1062="Mapped",Q1062,IF(P1062="No Encompass Match","No Encompass Match",IFERROR(VLOOKUP(IF($K1062="",$J1062,$K1062),'Brands (Enc)'!$C$2:$D$2699,2,FALSE),"Not Mapped")))))</f>
        <v>BLUE MOON</v>
      </c>
      <c r="S1062" t="str">
        <f>IF($B1062="","",IFERROR(VLOOKUP(VALUE($B1062),'Customers Table (Enc)'!$A:$I,9,FALSE),"Not Found"))</f>
        <v>Bergen</v>
      </c>
      <c r="T1062" t="str">
        <f t="shared" si="64"/>
        <v>BERGEN</v>
      </c>
      <c r="U1062" t="str">
        <f t="shared" si="65"/>
        <v>BLUE MOON|BERGEN</v>
      </c>
      <c r="V1062" t="str">
        <f>IF($B1062="","",IF(R1062="No Encompass Match","THEM",IF(R1062="Not Mapped","Unable to Determine",IF(T1062="SALES","Unable to Determine",IFERROR(INDEX('Master - US vs THEM'!$F:$F,MATCH(U1062,'Master - US vs THEM'!$G:$G,0)),"No Territory Data")))))</f>
        <v>US</v>
      </c>
      <c r="W1062" t="str">
        <f t="shared" si="66"/>
        <v>OK</v>
      </c>
      <c r="X1062" t="str">
        <f t="shared" si="67"/>
        <v>US</v>
      </c>
    </row>
    <row r="1063" spans="1:24" x14ac:dyDescent="0.2">
      <c r="A1063">
        <v>1062</v>
      </c>
      <c r="B1063" t="s">
        <v>1711</v>
      </c>
      <c r="C1063" t="s">
        <v>1712</v>
      </c>
      <c r="D1063" t="s">
        <v>48</v>
      </c>
      <c r="E1063" t="s">
        <v>1713</v>
      </c>
      <c r="F1063" t="s">
        <v>578</v>
      </c>
      <c r="G1063" t="s">
        <v>1714</v>
      </c>
      <c r="H1063" t="s">
        <v>8</v>
      </c>
      <c r="I1063" t="s">
        <v>367</v>
      </c>
      <c r="J1063" t="s">
        <v>395</v>
      </c>
      <c r="K1063" t="s">
        <v>396</v>
      </c>
      <c r="L1063" t="s">
        <v>155</v>
      </c>
      <c r="M1063">
        <v>1</v>
      </c>
      <c r="N1063" t="s">
        <v>875</v>
      </c>
      <c r="O1063" t="str">
        <f>IF($B1063="","",IFERROR(IF(ISNUMBER(MATCH($K1063,'Brand Family Territory (Enc)'!$A$2:$A$296,0)),$K1063,""),""))</f>
        <v/>
      </c>
      <c r="P1063" t="str">
        <f>IF($B1063="","",IFERROR(INDEX('Brand Crosswalk'!$F$2:$F$200,MATCH($K1063,'Brand Crosswalk'!$A$2:$A$200,0)),"Not in Crosswalk"))</f>
        <v>Mapped</v>
      </c>
      <c r="Q1063" t="str">
        <f>IF($B1063="","",IFERROR(INDEX('Brand Crosswalk'!$C$2:$C$200,MATCH($K1063,'Brand Crosswalk'!$A$2:$A$200,0)),""))</f>
        <v>Dogfish Head Beer</v>
      </c>
      <c r="R1063" t="str">
        <f>IF($B1063="","",IF(O1063&lt;&gt;"",O1063,IF(P1063="Mapped",Q1063,IF(P1063="No Encompass Match","No Encompass Match",IFERROR(VLOOKUP(IF($K1063="",$J1063,$K1063),'Brands (Enc)'!$C$2:$D$2699,2,FALSE),"Not Mapped")))))</f>
        <v>Dogfish Head Beer</v>
      </c>
      <c r="S1063" t="str">
        <f>IF($B1063="","",IFERROR(VLOOKUP(VALUE($B1063),'Customers Table (Enc)'!$A:$I,9,FALSE),"Not Found"))</f>
        <v>Bergen</v>
      </c>
      <c r="T1063" t="str">
        <f t="shared" si="64"/>
        <v>BERGEN</v>
      </c>
      <c r="U1063" t="str">
        <f t="shared" si="65"/>
        <v>Dogfish Head Beer|BERGEN</v>
      </c>
      <c r="V1063" t="str">
        <f>IF($B1063="","",IF(R1063="No Encompass Match","THEM",IF(R1063="Not Mapped","Unable to Determine",IF(T1063="SALES","Unable to Determine",IFERROR(INDEX('Master - US vs THEM'!$F:$F,MATCH(U1063,'Master - US vs THEM'!$G:$G,0)),"No Territory Data")))))</f>
        <v>US</v>
      </c>
      <c r="W1063" t="str">
        <f t="shared" si="66"/>
        <v>OK</v>
      </c>
      <c r="X1063" t="str">
        <f t="shared" si="67"/>
        <v>US</v>
      </c>
    </row>
    <row r="1064" spans="1:24" x14ac:dyDescent="0.2">
      <c r="A1064">
        <v>1063</v>
      </c>
      <c r="B1064" t="s">
        <v>1711</v>
      </c>
      <c r="C1064" t="s">
        <v>1712</v>
      </c>
      <c r="D1064" t="s">
        <v>48</v>
      </c>
      <c r="E1064" t="s">
        <v>1713</v>
      </c>
      <c r="F1064" t="s">
        <v>578</v>
      </c>
      <c r="G1064" t="s">
        <v>1714</v>
      </c>
      <c r="H1064" t="s">
        <v>8</v>
      </c>
      <c r="I1064" t="s">
        <v>367</v>
      </c>
      <c r="J1064" t="s">
        <v>338</v>
      </c>
      <c r="K1064" t="s">
        <v>34</v>
      </c>
      <c r="L1064" t="s">
        <v>34</v>
      </c>
      <c r="M1064">
        <v>1</v>
      </c>
      <c r="N1064" t="s">
        <v>875</v>
      </c>
      <c r="O1064" t="str">
        <f>IF($B1064="","",IFERROR(IF(ISNUMBER(MATCH($K1064,'Brand Family Territory (Enc)'!$A$2:$A$296,0)),$K1064,""),""))</f>
        <v/>
      </c>
      <c r="P1064" t="str">
        <f>IF($B1064="","",IFERROR(INDEX('Brand Crosswalk'!$F$2:$F$200,MATCH($K1064,'Brand Crosswalk'!$A$2:$A$200,0)),"Not in Crosswalk"))</f>
        <v>Mapped</v>
      </c>
      <c r="Q1064" t="str">
        <f>IF($B1064="","",IFERROR(INDEX('Brand Crosswalk'!$C$2:$C$200,MATCH($K1064,'Brand Crosswalk'!$A$2:$A$200,0)),""))</f>
        <v>Sierra Nevada</v>
      </c>
      <c r="R1064" t="str">
        <f>IF($B1064="","",IF(O1064&lt;&gt;"",O1064,IF(P1064="Mapped",Q1064,IF(P1064="No Encompass Match","No Encompass Match",IFERROR(VLOOKUP(IF($K1064="",$J1064,$K1064),'Brands (Enc)'!$C$2:$D$2699,2,FALSE),"Not Mapped")))))</f>
        <v>Sierra Nevada</v>
      </c>
      <c r="S1064" t="str">
        <f>IF($B1064="","",IFERROR(VLOOKUP(VALUE($B1064),'Customers Table (Enc)'!$A:$I,9,FALSE),"Not Found"))</f>
        <v>Bergen</v>
      </c>
      <c r="T1064" t="str">
        <f t="shared" si="64"/>
        <v>BERGEN</v>
      </c>
      <c r="U1064" t="str">
        <f t="shared" si="65"/>
        <v>Sierra Nevada|BERGEN</v>
      </c>
      <c r="V1064" t="str">
        <f>IF($B1064="","",IF(R1064="No Encompass Match","THEM",IF(R1064="Not Mapped","Unable to Determine",IF(T1064="SALES","Unable to Determine",IFERROR(INDEX('Master - US vs THEM'!$F:$F,MATCH(U1064,'Master - US vs THEM'!$G:$G,0)),"No Territory Data")))))</f>
        <v>US</v>
      </c>
      <c r="W1064" t="str">
        <f t="shared" si="66"/>
        <v>OK</v>
      </c>
      <c r="X1064" t="str">
        <f t="shared" si="67"/>
        <v>US</v>
      </c>
    </row>
    <row r="1065" spans="1:24" x14ac:dyDescent="0.2">
      <c r="A1065">
        <v>1064</v>
      </c>
      <c r="B1065" t="s">
        <v>1706</v>
      </c>
      <c r="C1065" t="s">
        <v>1707</v>
      </c>
      <c r="D1065" t="s">
        <v>48</v>
      </c>
      <c r="E1065" t="s">
        <v>1708</v>
      </c>
      <c r="F1065" t="s">
        <v>1709</v>
      </c>
      <c r="G1065" t="s">
        <v>1710</v>
      </c>
      <c r="H1065" t="s">
        <v>8</v>
      </c>
      <c r="I1065" t="s">
        <v>367</v>
      </c>
      <c r="J1065" t="s">
        <v>156</v>
      </c>
      <c r="K1065" t="s">
        <v>156</v>
      </c>
      <c r="L1065" t="s">
        <v>24</v>
      </c>
      <c r="M1065">
        <v>1</v>
      </c>
      <c r="N1065" t="s">
        <v>875</v>
      </c>
      <c r="O1065" t="str">
        <f>IF($B1065="","",IFERROR(IF(ISNUMBER(MATCH($K1065,'Brand Family Territory (Enc)'!$A$2:$A$296,0)),$K1065,""),""))</f>
        <v>PACIFICO</v>
      </c>
      <c r="P1065" t="str">
        <f>IF($B1065="","",IFERROR(INDEX('Brand Crosswalk'!$F$2:$F$200,MATCH($K1065,'Brand Crosswalk'!$A$2:$A$200,0)),"Not in Crosswalk"))</f>
        <v>Not in Crosswalk</v>
      </c>
      <c r="Q1065" t="str">
        <f>IF($B1065="","",IFERROR(INDEX('Brand Crosswalk'!$C$2:$C$200,MATCH($K1065,'Brand Crosswalk'!$A$2:$A$200,0)),""))</f>
        <v/>
      </c>
      <c r="R1065" t="str">
        <f>IF($B1065="","",IF(O1065&lt;&gt;"",O1065,IF(P1065="Mapped",Q1065,IF(P1065="No Encompass Match","No Encompass Match",IFERROR(VLOOKUP(IF($K1065="",$J1065,$K1065),'Brands (Enc)'!$C$2:$D$2699,2,FALSE),"Not Mapped")))))</f>
        <v>PACIFICO</v>
      </c>
      <c r="S1065" t="str">
        <f>IF($B1065="","",IFERROR(VLOOKUP(VALUE($B1065),'Customers Table (Enc)'!$A:$I,9,FALSE),"Not Found"))</f>
        <v>Bergen</v>
      </c>
      <c r="T1065" t="str">
        <f t="shared" si="64"/>
        <v>BERGEN</v>
      </c>
      <c r="U1065" t="str">
        <f t="shared" si="65"/>
        <v>PACIFICO|BERGEN</v>
      </c>
      <c r="V1065" t="str">
        <f>IF($B1065="","",IF(R1065="No Encompass Match","THEM",IF(R1065="Not Mapped","Unable to Determine",IF(T1065="SALES","Unable to Determine",IFERROR(INDEX('Master - US vs THEM'!$F:$F,MATCH(U1065,'Master - US vs THEM'!$G:$G,0)),"No Territory Data")))))</f>
        <v>US</v>
      </c>
      <c r="W1065" t="str">
        <f t="shared" si="66"/>
        <v>OK</v>
      </c>
      <c r="X1065" t="str">
        <f t="shared" si="67"/>
        <v>US</v>
      </c>
    </row>
    <row r="1066" spans="1:24" x14ac:dyDescent="0.2">
      <c r="A1066">
        <v>1065</v>
      </c>
      <c r="B1066" t="s">
        <v>1706</v>
      </c>
      <c r="C1066" t="s">
        <v>1707</v>
      </c>
      <c r="D1066" t="s">
        <v>48</v>
      </c>
      <c r="E1066" t="s">
        <v>1708</v>
      </c>
      <c r="F1066" t="s">
        <v>1709</v>
      </c>
      <c r="G1066" t="s">
        <v>1710</v>
      </c>
      <c r="H1066" t="s">
        <v>8</v>
      </c>
      <c r="I1066" t="s">
        <v>367</v>
      </c>
      <c r="J1066" t="s">
        <v>181</v>
      </c>
      <c r="K1066" t="s">
        <v>182</v>
      </c>
      <c r="L1066" t="s">
        <v>24</v>
      </c>
      <c r="M1066">
        <v>1</v>
      </c>
      <c r="N1066" t="s">
        <v>875</v>
      </c>
      <c r="O1066" t="str">
        <f>IF($B1066="","",IFERROR(IF(ISNUMBER(MATCH($K1066,'Brand Family Territory (Enc)'!$A$2:$A$296,0)),$K1066,""),""))</f>
        <v/>
      </c>
      <c r="P1066" t="str">
        <f>IF($B1066="","",IFERROR(INDEX('Brand Crosswalk'!$F$2:$F$200,MATCH($K1066,'Brand Crosswalk'!$A$2:$A$200,0)),"Not in Crosswalk"))</f>
        <v>Mapped</v>
      </c>
      <c r="Q1066" t="str">
        <f>IF($B1066="","",IFERROR(INDEX('Brand Crosswalk'!$C$2:$C$200,MATCH($K1066,'Brand Crosswalk'!$A$2:$A$200,0)),""))</f>
        <v>Modelo Especial</v>
      </c>
      <c r="R1066" t="str">
        <f>IF($B1066="","",IF(O1066&lt;&gt;"",O1066,IF(P1066="Mapped",Q1066,IF(P1066="No Encompass Match","No Encompass Match",IFERROR(VLOOKUP(IF($K1066="",$J1066,$K1066),'Brands (Enc)'!$C$2:$D$2699,2,FALSE),"Not Mapped")))))</f>
        <v>Modelo Especial</v>
      </c>
      <c r="S1066" t="str">
        <f>IF($B1066="","",IFERROR(VLOOKUP(VALUE($B1066),'Customers Table (Enc)'!$A:$I,9,FALSE),"Not Found"))</f>
        <v>Bergen</v>
      </c>
      <c r="T1066" t="str">
        <f t="shared" si="64"/>
        <v>BERGEN</v>
      </c>
      <c r="U1066" t="str">
        <f t="shared" si="65"/>
        <v>Modelo Especial|BERGEN</v>
      </c>
      <c r="V1066" t="str">
        <f>IF($B1066="","",IF(R1066="No Encompass Match","THEM",IF(R1066="Not Mapped","Unable to Determine",IF(T1066="SALES","Unable to Determine",IFERROR(INDEX('Master - US vs THEM'!$F:$F,MATCH(U1066,'Master - US vs THEM'!$G:$G,0)),"No Territory Data")))))</f>
        <v>US</v>
      </c>
      <c r="W1066" t="str">
        <f t="shared" si="66"/>
        <v>OK</v>
      </c>
      <c r="X1066" t="str">
        <f t="shared" si="67"/>
        <v>US</v>
      </c>
    </row>
    <row r="1067" spans="1:24" x14ac:dyDescent="0.2">
      <c r="A1067">
        <v>1066</v>
      </c>
      <c r="B1067" t="s">
        <v>1706</v>
      </c>
      <c r="C1067" t="s">
        <v>1707</v>
      </c>
      <c r="D1067" t="s">
        <v>48</v>
      </c>
      <c r="E1067" t="s">
        <v>1708</v>
      </c>
      <c r="F1067" t="s">
        <v>1709</v>
      </c>
      <c r="G1067" t="s">
        <v>1710</v>
      </c>
      <c r="H1067" t="s">
        <v>8</v>
      </c>
      <c r="I1067" t="s">
        <v>367</v>
      </c>
      <c r="J1067" t="s">
        <v>333</v>
      </c>
      <c r="K1067" t="s">
        <v>168</v>
      </c>
      <c r="L1067" t="s">
        <v>24</v>
      </c>
      <c r="M1067">
        <v>1</v>
      </c>
      <c r="N1067" t="s">
        <v>875</v>
      </c>
      <c r="O1067" t="str">
        <f>IF($B1067="","",IFERROR(IF(ISNUMBER(MATCH($K1067,'Brand Family Territory (Enc)'!$A$2:$A$296,0)),$K1067,""),""))</f>
        <v>MODELO ORO</v>
      </c>
      <c r="P1067" t="str">
        <f>IF($B1067="","",IFERROR(INDEX('Brand Crosswalk'!$F$2:$F$200,MATCH($K1067,'Brand Crosswalk'!$A$2:$A$200,0)),"Not in Crosswalk"))</f>
        <v>Not in Crosswalk</v>
      </c>
      <c r="Q1067" t="str">
        <f>IF($B1067="","",IFERROR(INDEX('Brand Crosswalk'!$C$2:$C$200,MATCH($K1067,'Brand Crosswalk'!$A$2:$A$200,0)),""))</f>
        <v/>
      </c>
      <c r="R1067" t="str">
        <f>IF($B1067="","",IF(O1067&lt;&gt;"",O1067,IF(P1067="Mapped",Q1067,IF(P1067="No Encompass Match","No Encompass Match",IFERROR(VLOOKUP(IF($K1067="",$J1067,$K1067),'Brands (Enc)'!$C$2:$D$2699,2,FALSE),"Not Mapped")))))</f>
        <v>MODELO ORO</v>
      </c>
      <c r="S1067" t="str">
        <f>IF($B1067="","",IFERROR(VLOOKUP(VALUE($B1067),'Customers Table (Enc)'!$A:$I,9,FALSE),"Not Found"))</f>
        <v>Bergen</v>
      </c>
      <c r="T1067" t="str">
        <f t="shared" si="64"/>
        <v>BERGEN</v>
      </c>
      <c r="U1067" t="str">
        <f t="shared" si="65"/>
        <v>MODELO ORO|BERGEN</v>
      </c>
      <c r="V1067" t="str">
        <f>IF($B1067="","",IF(R1067="No Encompass Match","THEM",IF(R1067="Not Mapped","Unable to Determine",IF(T1067="SALES","Unable to Determine",IFERROR(INDEX('Master - US vs THEM'!$F:$F,MATCH(U1067,'Master - US vs THEM'!$G:$G,0)),"No Territory Data")))))</f>
        <v>US</v>
      </c>
      <c r="W1067" t="str">
        <f t="shared" si="66"/>
        <v>OK</v>
      </c>
      <c r="X1067" t="str">
        <f t="shared" si="67"/>
        <v>US</v>
      </c>
    </row>
    <row r="1068" spans="1:24" x14ac:dyDescent="0.2">
      <c r="A1068">
        <v>1067</v>
      </c>
      <c r="B1068" t="s">
        <v>1706</v>
      </c>
      <c r="C1068" t="s">
        <v>1707</v>
      </c>
      <c r="D1068" t="s">
        <v>48</v>
      </c>
      <c r="E1068" t="s">
        <v>1708</v>
      </c>
      <c r="F1068" t="s">
        <v>1709</v>
      </c>
      <c r="G1068" t="s">
        <v>1710</v>
      </c>
      <c r="H1068" t="s">
        <v>8</v>
      </c>
      <c r="I1068" t="s">
        <v>367</v>
      </c>
      <c r="J1068" t="s">
        <v>18</v>
      </c>
      <c r="K1068" t="s">
        <v>19</v>
      </c>
      <c r="L1068" t="s">
        <v>20</v>
      </c>
      <c r="M1068">
        <v>1</v>
      </c>
      <c r="N1068" t="s">
        <v>875</v>
      </c>
      <c r="O1068" t="str">
        <f>IF($B1068="","",IFERROR(IF(ISNUMBER(MATCH($K1068,'Brand Family Territory (Enc)'!$A$2:$A$296,0)),$K1068,""),""))</f>
        <v>DOS EQUIS</v>
      </c>
      <c r="P1068" t="str">
        <f>IF($B1068="","",IFERROR(INDEX('Brand Crosswalk'!$F$2:$F$200,MATCH($K1068,'Brand Crosswalk'!$A$2:$A$200,0)),"Not in Crosswalk"))</f>
        <v>Not in Crosswalk</v>
      </c>
      <c r="Q1068" t="str">
        <f>IF($B1068="","",IFERROR(INDEX('Brand Crosswalk'!$C$2:$C$200,MATCH($K1068,'Brand Crosswalk'!$A$2:$A$200,0)),""))</f>
        <v/>
      </c>
      <c r="R1068" t="str">
        <f>IF($B1068="","",IF(O1068&lt;&gt;"",O1068,IF(P1068="Mapped",Q1068,IF(P1068="No Encompass Match","No Encompass Match",IFERROR(VLOOKUP(IF($K1068="",$J1068,$K1068),'Brands (Enc)'!$C$2:$D$2699,2,FALSE),"Not Mapped")))))</f>
        <v>DOS EQUIS</v>
      </c>
      <c r="S1068" t="str">
        <f>IF($B1068="","",IFERROR(VLOOKUP(VALUE($B1068),'Customers Table (Enc)'!$A:$I,9,FALSE),"Not Found"))</f>
        <v>Bergen</v>
      </c>
      <c r="T1068" t="str">
        <f t="shared" si="64"/>
        <v>BERGEN</v>
      </c>
      <c r="U1068" t="str">
        <f t="shared" si="65"/>
        <v>DOS EQUIS|BERGEN</v>
      </c>
      <c r="V1068" t="str">
        <f>IF($B1068="","",IF(R1068="No Encompass Match","THEM",IF(R1068="Not Mapped","Unable to Determine",IF(T1068="SALES","Unable to Determine",IFERROR(INDEX('Master - US vs THEM'!$F:$F,MATCH(U1068,'Master - US vs THEM'!$G:$G,0)),"No Territory Data")))))</f>
        <v>US</v>
      </c>
      <c r="W1068" t="str">
        <f t="shared" si="66"/>
        <v>OK</v>
      </c>
      <c r="X1068" t="str">
        <f t="shared" si="67"/>
        <v>US</v>
      </c>
    </row>
    <row r="1069" spans="1:24" x14ac:dyDescent="0.2">
      <c r="A1069">
        <v>1068</v>
      </c>
      <c r="B1069" t="s">
        <v>1706</v>
      </c>
      <c r="C1069" t="s">
        <v>1707</v>
      </c>
      <c r="D1069" t="s">
        <v>48</v>
      </c>
      <c r="E1069" t="s">
        <v>1708</v>
      </c>
      <c r="F1069" t="s">
        <v>1709</v>
      </c>
      <c r="G1069" t="s">
        <v>1710</v>
      </c>
      <c r="H1069" t="s">
        <v>8</v>
      </c>
      <c r="I1069" t="s">
        <v>367</v>
      </c>
      <c r="J1069" t="s">
        <v>165</v>
      </c>
      <c r="K1069" t="s">
        <v>166</v>
      </c>
      <c r="L1069" t="s">
        <v>141</v>
      </c>
      <c r="M1069">
        <v>1</v>
      </c>
      <c r="N1069" t="s">
        <v>875</v>
      </c>
      <c r="O1069" t="str">
        <f>IF($B1069="","",IFERROR(IF(ISNUMBER(MATCH($K1069,'Brand Family Territory (Enc)'!$A$2:$A$296,0)),$K1069,""),""))</f>
        <v>BLUE MOON</v>
      </c>
      <c r="P1069" t="str">
        <f>IF($B1069="","",IFERROR(INDEX('Brand Crosswalk'!$F$2:$F$200,MATCH($K1069,'Brand Crosswalk'!$A$2:$A$200,0)),"Not in Crosswalk"))</f>
        <v>Not in Crosswalk</v>
      </c>
      <c r="Q1069" t="str">
        <f>IF($B1069="","",IFERROR(INDEX('Brand Crosswalk'!$C$2:$C$200,MATCH($K1069,'Brand Crosswalk'!$A$2:$A$200,0)),""))</f>
        <v/>
      </c>
      <c r="R1069" t="str">
        <f>IF($B1069="","",IF(O1069&lt;&gt;"",O1069,IF(P1069="Mapped",Q1069,IF(P1069="No Encompass Match","No Encompass Match",IFERROR(VLOOKUP(IF($K1069="",$J1069,$K1069),'Brands (Enc)'!$C$2:$D$2699,2,FALSE),"Not Mapped")))))</f>
        <v>BLUE MOON</v>
      </c>
      <c r="S1069" t="str">
        <f>IF($B1069="","",IFERROR(VLOOKUP(VALUE($B1069),'Customers Table (Enc)'!$A:$I,9,FALSE),"Not Found"))</f>
        <v>Bergen</v>
      </c>
      <c r="T1069" t="str">
        <f t="shared" si="64"/>
        <v>BERGEN</v>
      </c>
      <c r="U1069" t="str">
        <f t="shared" si="65"/>
        <v>BLUE MOON|BERGEN</v>
      </c>
      <c r="V1069" t="str">
        <f>IF($B1069="","",IF(R1069="No Encompass Match","THEM",IF(R1069="Not Mapped","Unable to Determine",IF(T1069="SALES","Unable to Determine",IFERROR(INDEX('Master - US vs THEM'!$F:$F,MATCH(U1069,'Master - US vs THEM'!$G:$G,0)),"No Territory Data")))))</f>
        <v>US</v>
      </c>
      <c r="W1069" t="str">
        <f t="shared" si="66"/>
        <v>OK</v>
      </c>
      <c r="X1069" t="str">
        <f t="shared" si="67"/>
        <v>US</v>
      </c>
    </row>
    <row r="1070" spans="1:24" x14ac:dyDescent="0.2">
      <c r="A1070">
        <v>1069</v>
      </c>
      <c r="B1070" t="s">
        <v>1706</v>
      </c>
      <c r="C1070" t="s">
        <v>1707</v>
      </c>
      <c r="D1070" t="s">
        <v>48</v>
      </c>
      <c r="E1070" t="s">
        <v>1708</v>
      </c>
      <c r="F1070" t="s">
        <v>1709</v>
      </c>
      <c r="G1070" t="s">
        <v>1710</v>
      </c>
      <c r="H1070" t="s">
        <v>8</v>
      </c>
      <c r="I1070" t="s">
        <v>367</v>
      </c>
      <c r="J1070" t="s">
        <v>227</v>
      </c>
      <c r="K1070" t="s">
        <v>209</v>
      </c>
      <c r="L1070" t="s">
        <v>210</v>
      </c>
      <c r="M1070">
        <v>1</v>
      </c>
      <c r="N1070" t="s">
        <v>875</v>
      </c>
      <c r="O1070" t="str">
        <f>IF($B1070="","",IFERROR(IF(ISNUMBER(MATCH($K1070,'Brand Family Territory (Enc)'!$A$2:$A$296,0)),$K1070,""),""))</f>
        <v/>
      </c>
      <c r="P1070" t="str">
        <f>IF($B1070="","",IFERROR(INDEX('Brand Crosswalk'!$F$2:$F$200,MATCH($K1070,'Brand Crosswalk'!$A$2:$A$200,0)),"Not in Crosswalk"))</f>
        <v>Mapped</v>
      </c>
      <c r="Q1070" t="str">
        <f>IF($B1070="","",IFERROR(INDEX('Brand Crosswalk'!$C$2:$C$200,MATCH($K1070,'Brand Crosswalk'!$A$2:$A$200,0)),""))</f>
        <v>Cape May</v>
      </c>
      <c r="R1070" t="str">
        <f>IF($B1070="","",IF(O1070&lt;&gt;"",O1070,IF(P1070="Mapped",Q1070,IF(P1070="No Encompass Match","No Encompass Match",IFERROR(VLOOKUP(IF($K1070="",$J1070,$K1070),'Brands (Enc)'!$C$2:$D$2699,2,FALSE),"Not Mapped")))))</f>
        <v>Cape May</v>
      </c>
      <c r="S1070" t="str">
        <f>IF($B1070="","",IFERROR(VLOOKUP(VALUE($B1070),'Customers Table (Enc)'!$A:$I,9,FALSE),"Not Found"))</f>
        <v>Bergen</v>
      </c>
      <c r="T1070" t="str">
        <f t="shared" si="64"/>
        <v>BERGEN</v>
      </c>
      <c r="U1070" t="str">
        <f t="shared" si="65"/>
        <v>Cape May|BERGEN</v>
      </c>
      <c r="V1070" t="str">
        <f>IF($B1070="","",IF(R1070="No Encompass Match","THEM",IF(R1070="Not Mapped","Unable to Determine",IF(T1070="SALES","Unable to Determine",IFERROR(INDEX('Master - US vs THEM'!$F:$F,MATCH(U1070,'Master - US vs THEM'!$G:$G,0)),"No Territory Data")))))</f>
        <v>US</v>
      </c>
      <c r="W1070" t="str">
        <f t="shared" si="66"/>
        <v>OK</v>
      </c>
      <c r="X1070" t="str">
        <f t="shared" si="67"/>
        <v>US</v>
      </c>
    </row>
    <row r="1071" spans="1:24" x14ac:dyDescent="0.2">
      <c r="A1071">
        <v>1070</v>
      </c>
      <c r="B1071" t="s">
        <v>1702</v>
      </c>
      <c r="C1071" t="s">
        <v>1703</v>
      </c>
      <c r="D1071" t="s">
        <v>315</v>
      </c>
      <c r="E1071" t="s">
        <v>1704</v>
      </c>
      <c r="F1071" t="s">
        <v>573</v>
      </c>
      <c r="G1071" t="s">
        <v>1705</v>
      </c>
      <c r="H1071" t="s">
        <v>8</v>
      </c>
      <c r="I1071" t="s">
        <v>319</v>
      </c>
      <c r="J1071" t="s">
        <v>150</v>
      </c>
      <c r="K1071" t="s">
        <v>151</v>
      </c>
      <c r="L1071" t="s">
        <v>152</v>
      </c>
      <c r="M1071">
        <v>1</v>
      </c>
      <c r="N1071" t="s">
        <v>875</v>
      </c>
      <c r="O1071" t="str">
        <f>IF($B1071="","",IFERROR(IF(ISNUMBER(MATCH($K1071,'Brand Family Territory (Enc)'!$A$2:$A$296,0)),$K1071,""),""))</f>
        <v>MAGNERS</v>
      </c>
      <c r="P1071" t="str">
        <f>IF($B1071="","",IFERROR(INDEX('Brand Crosswalk'!$F$2:$F$200,MATCH($K1071,'Brand Crosswalk'!$A$2:$A$200,0)),"Not in Crosswalk"))</f>
        <v>Not in Crosswalk</v>
      </c>
      <c r="Q1071" t="str">
        <f>IF($B1071="","",IFERROR(INDEX('Brand Crosswalk'!$C$2:$C$200,MATCH($K1071,'Brand Crosswalk'!$A$2:$A$200,0)),""))</f>
        <v/>
      </c>
      <c r="R1071" t="str">
        <f>IF($B1071="","",IF(O1071&lt;&gt;"",O1071,IF(P1071="Mapped",Q1071,IF(P1071="No Encompass Match","No Encompass Match",IFERROR(VLOOKUP(IF($K1071="",$J1071,$K1071),'Brands (Enc)'!$C$2:$D$2699,2,FALSE),"Not Mapped")))))</f>
        <v>MAGNERS</v>
      </c>
      <c r="S1071" t="str">
        <f>IF($B1071="","",IFERROR(VLOOKUP(VALUE($B1071),'Customers Table (Enc)'!$A:$I,9,FALSE),"Not Found"))</f>
        <v>Morris</v>
      </c>
      <c r="T1071" t="str">
        <f t="shared" si="64"/>
        <v>MORRIS 3</v>
      </c>
      <c r="U1071" t="str">
        <f t="shared" si="65"/>
        <v>MAGNERS|MORRIS 3</v>
      </c>
      <c r="V1071" t="str">
        <f>IF($B1071="","",IF(R1071="No Encompass Match","THEM",IF(R1071="Not Mapped","Unable to Determine",IF(T1071="SALES","Unable to Determine",IFERROR(INDEX('Master - US vs THEM'!$F:$F,MATCH(U1071,'Master - US vs THEM'!$G:$G,0)),"No Territory Data")))))</f>
        <v>US</v>
      </c>
      <c r="W1071" t="str">
        <f t="shared" si="66"/>
        <v>OK</v>
      </c>
      <c r="X1071" t="str">
        <f t="shared" si="67"/>
        <v>US</v>
      </c>
    </row>
    <row r="1072" spans="1:24" x14ac:dyDescent="0.2">
      <c r="A1072">
        <v>1071</v>
      </c>
      <c r="B1072" t="s">
        <v>1702</v>
      </c>
      <c r="C1072" t="s">
        <v>1703</v>
      </c>
      <c r="D1072" t="s">
        <v>315</v>
      </c>
      <c r="E1072" t="s">
        <v>1704</v>
      </c>
      <c r="F1072" t="s">
        <v>573</v>
      </c>
      <c r="G1072" t="s">
        <v>1705</v>
      </c>
      <c r="H1072" t="s">
        <v>8</v>
      </c>
      <c r="I1072" t="s">
        <v>319</v>
      </c>
      <c r="J1072" t="s">
        <v>144</v>
      </c>
      <c r="K1072" t="s">
        <v>145</v>
      </c>
      <c r="L1072" t="s">
        <v>141</v>
      </c>
      <c r="M1072">
        <v>1</v>
      </c>
      <c r="N1072" t="s">
        <v>875</v>
      </c>
      <c r="O1072" t="str">
        <f>IF($B1072="","",IFERROR(IF(ISNUMBER(MATCH($K1072,'Brand Family Territory (Enc)'!$A$2:$A$296,0)),$K1072,""),""))</f>
        <v>COORS LIGHT</v>
      </c>
      <c r="P1072" t="str">
        <f>IF($B1072="","",IFERROR(INDEX('Brand Crosswalk'!$F$2:$F$200,MATCH($K1072,'Brand Crosswalk'!$A$2:$A$200,0)),"Not in Crosswalk"))</f>
        <v>Not in Crosswalk</v>
      </c>
      <c r="Q1072" t="str">
        <f>IF($B1072="","",IFERROR(INDEX('Brand Crosswalk'!$C$2:$C$200,MATCH($K1072,'Brand Crosswalk'!$A$2:$A$200,0)),""))</f>
        <v/>
      </c>
      <c r="R1072" t="str">
        <f>IF($B1072="","",IF(O1072&lt;&gt;"",O1072,IF(P1072="Mapped",Q1072,IF(P1072="No Encompass Match","No Encompass Match",IFERROR(VLOOKUP(IF($K1072="",$J1072,$K1072),'Brands (Enc)'!$C$2:$D$2699,2,FALSE),"Not Mapped")))))</f>
        <v>COORS LIGHT</v>
      </c>
      <c r="S1072" t="str">
        <f>IF($B1072="","",IFERROR(VLOOKUP(VALUE($B1072),'Customers Table (Enc)'!$A:$I,9,FALSE),"Not Found"))</f>
        <v>Morris</v>
      </c>
      <c r="T1072" t="str">
        <f t="shared" si="64"/>
        <v>MORRIS 3</v>
      </c>
      <c r="U1072" t="str">
        <f t="shared" si="65"/>
        <v>COORS LIGHT|MORRIS 3</v>
      </c>
      <c r="V1072" t="str">
        <f>IF($B1072="","",IF(R1072="No Encompass Match","THEM",IF(R1072="Not Mapped","Unable to Determine",IF(T1072="SALES","Unable to Determine",IFERROR(INDEX('Master - US vs THEM'!$F:$F,MATCH(U1072,'Master - US vs THEM'!$G:$G,0)),"No Territory Data")))))</f>
        <v>US</v>
      </c>
      <c r="W1072" t="str">
        <f t="shared" si="66"/>
        <v>OK</v>
      </c>
      <c r="X1072" t="str">
        <f t="shared" si="67"/>
        <v>US</v>
      </c>
    </row>
    <row r="1073" spans="1:24" x14ac:dyDescent="0.2">
      <c r="A1073">
        <v>1072</v>
      </c>
      <c r="B1073" t="s">
        <v>1702</v>
      </c>
      <c r="C1073" t="s">
        <v>1703</v>
      </c>
      <c r="D1073" t="s">
        <v>315</v>
      </c>
      <c r="E1073" t="s">
        <v>1704</v>
      </c>
      <c r="F1073" t="s">
        <v>573</v>
      </c>
      <c r="G1073" t="s">
        <v>1705</v>
      </c>
      <c r="H1073" t="s">
        <v>8</v>
      </c>
      <c r="I1073" t="s">
        <v>319</v>
      </c>
      <c r="J1073" t="s">
        <v>142</v>
      </c>
      <c r="K1073" t="s">
        <v>143</v>
      </c>
      <c r="L1073" t="s">
        <v>141</v>
      </c>
      <c r="M1073">
        <v>1</v>
      </c>
      <c r="N1073" t="s">
        <v>875</v>
      </c>
      <c r="O1073" t="str">
        <f>IF($B1073="","",IFERROR(IF(ISNUMBER(MATCH($K1073,'Brand Family Territory (Enc)'!$A$2:$A$296,0)),$K1073,""),""))</f>
        <v/>
      </c>
      <c r="P1073" t="str">
        <f>IF($B1073="","",IFERROR(INDEX('Brand Crosswalk'!$F$2:$F$200,MATCH($K1073,'Brand Crosswalk'!$A$2:$A$200,0)),"Not in Crosswalk"))</f>
        <v>Mapped</v>
      </c>
      <c r="Q1073" t="str">
        <f>IF($B1073="","",IFERROR(INDEX('Brand Crosswalk'!$C$2:$C$200,MATCH($K1073,'Brand Crosswalk'!$A$2:$A$200,0)),""))</f>
        <v>Lite</v>
      </c>
      <c r="R1073" t="str">
        <f>IF($B1073="","",IF(O1073&lt;&gt;"",O1073,IF(P1073="Mapped",Q1073,IF(P1073="No Encompass Match","No Encompass Match",IFERROR(VLOOKUP(IF($K1073="",$J1073,$K1073),'Brands (Enc)'!$C$2:$D$2699,2,FALSE),"Not Mapped")))))</f>
        <v>Lite</v>
      </c>
      <c r="S1073" t="str">
        <f>IF($B1073="","",IFERROR(VLOOKUP(VALUE($B1073),'Customers Table (Enc)'!$A:$I,9,FALSE),"Not Found"))</f>
        <v>Morris</v>
      </c>
      <c r="T1073" t="str">
        <f t="shared" si="64"/>
        <v>MORRIS 3</v>
      </c>
      <c r="U1073" t="str">
        <f t="shared" si="65"/>
        <v>Lite|MORRIS 3</v>
      </c>
      <c r="V1073" t="str">
        <f>IF($B1073="","",IF(R1073="No Encompass Match","THEM",IF(R1073="Not Mapped","Unable to Determine",IF(T1073="SALES","Unable to Determine",IFERROR(INDEX('Master - US vs THEM'!$F:$F,MATCH(U1073,'Master - US vs THEM'!$G:$G,0)),"No Territory Data")))))</f>
        <v>US</v>
      </c>
      <c r="W1073" t="str">
        <f t="shared" si="66"/>
        <v>OK</v>
      </c>
      <c r="X1073" t="str">
        <f t="shared" si="67"/>
        <v>US</v>
      </c>
    </row>
    <row r="1074" spans="1:24" x14ac:dyDescent="0.2">
      <c r="A1074">
        <v>1073</v>
      </c>
      <c r="B1074" t="s">
        <v>1702</v>
      </c>
      <c r="C1074" t="s">
        <v>1703</v>
      </c>
      <c r="D1074" t="s">
        <v>315</v>
      </c>
      <c r="E1074" t="s">
        <v>1704</v>
      </c>
      <c r="F1074" t="s">
        <v>573</v>
      </c>
      <c r="G1074" t="s">
        <v>1705</v>
      </c>
      <c r="H1074" t="s">
        <v>8</v>
      </c>
      <c r="I1074" t="s">
        <v>319</v>
      </c>
      <c r="J1074" t="s">
        <v>44</v>
      </c>
      <c r="K1074" t="s">
        <v>44</v>
      </c>
      <c r="L1074" t="s">
        <v>45</v>
      </c>
      <c r="M1074">
        <v>1</v>
      </c>
      <c r="N1074" t="s">
        <v>875</v>
      </c>
      <c r="O1074" t="str">
        <f>IF($B1074="","",IFERROR(IF(ISNUMBER(MATCH($K1074,'Brand Family Territory (Enc)'!$A$2:$A$296,0)),$K1074,""),""))</f>
        <v/>
      </c>
      <c r="P1074" t="str">
        <f>IF($B1074="","",IFERROR(INDEX('Brand Crosswalk'!$F$2:$F$200,MATCH($K1074,'Brand Crosswalk'!$A$2:$A$200,0)),"Not in Crosswalk"))</f>
        <v>Mapped</v>
      </c>
      <c r="Q1074" t="str">
        <f>IF($B1074="","",IFERROR(INDEX('Brand Crosswalk'!$C$2:$C$200,MATCH($K1074,'Brand Crosswalk'!$A$2:$A$200,0)),""))</f>
        <v>Dg Yuengling Inc</v>
      </c>
      <c r="R1074" t="str">
        <f>IF($B1074="","",IF(O1074&lt;&gt;"",O1074,IF(P1074="Mapped",Q1074,IF(P1074="No Encompass Match","No Encompass Match",IFERROR(VLOOKUP(IF($K1074="",$J1074,$K1074),'Brands (Enc)'!$C$2:$D$2699,2,FALSE),"Not Mapped")))))</f>
        <v>Dg Yuengling Inc</v>
      </c>
      <c r="S1074" t="str">
        <f>IF($B1074="","",IFERROR(VLOOKUP(VALUE($B1074),'Customers Table (Enc)'!$A:$I,9,FALSE),"Not Found"))</f>
        <v>Morris</v>
      </c>
      <c r="T1074" t="str">
        <f t="shared" si="64"/>
        <v>MORRIS 3</v>
      </c>
      <c r="U1074" t="str">
        <f t="shared" si="65"/>
        <v>Dg Yuengling Inc|MORRIS 3</v>
      </c>
      <c r="V1074" t="str">
        <f>IF($B1074="","",IF(R1074="No Encompass Match","THEM",IF(R1074="Not Mapped","Unable to Determine",IF(T1074="SALES","Unable to Determine",IFERROR(INDEX('Master - US vs THEM'!$F:$F,MATCH(U1074,'Master - US vs THEM'!$G:$G,0)),"No Territory Data")))))</f>
        <v>US</v>
      </c>
      <c r="W1074" t="str">
        <f t="shared" si="66"/>
        <v>OK</v>
      </c>
      <c r="X1074" t="str">
        <f t="shared" si="67"/>
        <v>US</v>
      </c>
    </row>
    <row r="1075" spans="1:24" x14ac:dyDescent="0.2">
      <c r="A1075">
        <v>1074</v>
      </c>
      <c r="B1075" t="s">
        <v>1702</v>
      </c>
      <c r="C1075" t="s">
        <v>1703</v>
      </c>
      <c r="D1075" t="s">
        <v>315</v>
      </c>
      <c r="E1075" t="s">
        <v>1704</v>
      </c>
      <c r="F1075" t="s">
        <v>573</v>
      </c>
      <c r="G1075" t="s">
        <v>1705</v>
      </c>
      <c r="H1075" t="s">
        <v>8</v>
      </c>
      <c r="I1075" t="s">
        <v>319</v>
      </c>
      <c r="J1075" t="s">
        <v>338</v>
      </c>
      <c r="K1075" t="s">
        <v>34</v>
      </c>
      <c r="L1075" t="s">
        <v>34</v>
      </c>
      <c r="M1075">
        <v>1</v>
      </c>
      <c r="N1075" t="s">
        <v>875</v>
      </c>
      <c r="O1075" t="str">
        <f>IF($B1075="","",IFERROR(IF(ISNUMBER(MATCH($K1075,'Brand Family Territory (Enc)'!$A$2:$A$296,0)),$K1075,""),""))</f>
        <v/>
      </c>
      <c r="P1075" t="str">
        <f>IF($B1075="","",IFERROR(INDEX('Brand Crosswalk'!$F$2:$F$200,MATCH($K1075,'Brand Crosswalk'!$A$2:$A$200,0)),"Not in Crosswalk"))</f>
        <v>Mapped</v>
      </c>
      <c r="Q1075" t="str">
        <f>IF($B1075="","",IFERROR(INDEX('Brand Crosswalk'!$C$2:$C$200,MATCH($K1075,'Brand Crosswalk'!$A$2:$A$200,0)),""))</f>
        <v>Sierra Nevada</v>
      </c>
      <c r="R1075" t="str">
        <f>IF($B1075="","",IF(O1075&lt;&gt;"",O1075,IF(P1075="Mapped",Q1075,IF(P1075="No Encompass Match","No Encompass Match",IFERROR(VLOOKUP(IF($K1075="",$J1075,$K1075),'Brands (Enc)'!$C$2:$D$2699,2,FALSE),"Not Mapped")))))</f>
        <v>Sierra Nevada</v>
      </c>
      <c r="S1075" t="str">
        <f>IF($B1075="","",IFERROR(VLOOKUP(VALUE($B1075),'Customers Table (Enc)'!$A:$I,9,FALSE),"Not Found"))</f>
        <v>Morris</v>
      </c>
      <c r="T1075" t="str">
        <f t="shared" si="64"/>
        <v>MORRIS 3</v>
      </c>
      <c r="U1075" t="str">
        <f t="shared" si="65"/>
        <v>Sierra Nevada|MORRIS 3</v>
      </c>
      <c r="V1075" t="str">
        <f>IF($B1075="","",IF(R1075="No Encompass Match","THEM",IF(R1075="Not Mapped","Unable to Determine",IF(T1075="SALES","Unable to Determine",IFERROR(INDEX('Master - US vs THEM'!$F:$F,MATCH(U1075,'Master - US vs THEM'!$G:$G,0)),"No Territory Data")))))</f>
        <v>US</v>
      </c>
      <c r="W1075" t="str">
        <f t="shared" si="66"/>
        <v>OK</v>
      </c>
      <c r="X1075" t="str">
        <f t="shared" si="67"/>
        <v>US</v>
      </c>
    </row>
    <row r="1076" spans="1:24" x14ac:dyDescent="0.2">
      <c r="A1076">
        <v>1075</v>
      </c>
      <c r="B1076" t="s">
        <v>1702</v>
      </c>
      <c r="C1076" t="s">
        <v>1703</v>
      </c>
      <c r="D1076" t="s">
        <v>315</v>
      </c>
      <c r="E1076" t="s">
        <v>1704</v>
      </c>
      <c r="F1076" t="s">
        <v>573</v>
      </c>
      <c r="G1076" t="s">
        <v>1705</v>
      </c>
      <c r="H1076" t="s">
        <v>8</v>
      </c>
      <c r="I1076" t="s">
        <v>319</v>
      </c>
      <c r="J1076" t="s">
        <v>341</v>
      </c>
      <c r="K1076" t="s">
        <v>295</v>
      </c>
      <c r="L1076" t="s">
        <v>215</v>
      </c>
      <c r="M1076">
        <v>1</v>
      </c>
      <c r="N1076" t="s">
        <v>875</v>
      </c>
      <c r="O1076" t="str">
        <f>IF($B1076="","",IFERROR(IF(ISNUMBER(MATCH($K1076,'Brand Family Territory (Enc)'!$A$2:$A$296,0)),$K1076,""),""))</f>
        <v/>
      </c>
      <c r="P1076" t="str">
        <f>IF($B1076="","",IFERROR(INDEX('Brand Crosswalk'!$F$2:$F$200,MATCH($K1076,'Brand Crosswalk'!$A$2:$A$200,0)),"Not in Crosswalk"))</f>
        <v>Mapped</v>
      </c>
      <c r="Q1076" t="str">
        <f>IF($B1076="","",IFERROR(INDEX('Brand Crosswalk'!$C$2:$C$200,MATCH($K1076,'Brand Crosswalk'!$A$2:$A$200,0)),""))</f>
        <v>New Belgium Brewing Company</v>
      </c>
      <c r="R1076" t="str">
        <f>IF($B1076="","",IF(O1076&lt;&gt;"",O1076,IF(P1076="Mapped",Q1076,IF(P1076="No Encompass Match","No Encompass Match",IFERROR(VLOOKUP(IF($K1076="",$J1076,$K1076),'Brands (Enc)'!$C$2:$D$2699,2,FALSE),"Not Mapped")))))</f>
        <v>New Belgium Brewing Company</v>
      </c>
      <c r="S1076" t="str">
        <f>IF($B1076="","",IFERROR(VLOOKUP(VALUE($B1076),'Customers Table (Enc)'!$A:$I,9,FALSE),"Not Found"))</f>
        <v>Morris</v>
      </c>
      <c r="T1076" t="str">
        <f t="shared" si="64"/>
        <v>MORRIS 3</v>
      </c>
      <c r="U1076" t="str">
        <f t="shared" si="65"/>
        <v>New Belgium Brewing Company|MORRIS 3</v>
      </c>
      <c r="V1076" t="str">
        <f>IF($B1076="","",IF(R1076="No Encompass Match","THEM",IF(R1076="Not Mapped","Unable to Determine",IF(T1076="SALES","Unable to Determine",IFERROR(INDEX('Master - US vs THEM'!$F:$F,MATCH(U1076,'Master - US vs THEM'!$G:$G,0)),"No Territory Data")))))</f>
        <v>US</v>
      </c>
      <c r="W1076" t="str">
        <f t="shared" si="66"/>
        <v>OK</v>
      </c>
      <c r="X1076" t="str">
        <f t="shared" si="67"/>
        <v>US</v>
      </c>
    </row>
    <row r="1077" spans="1:24" x14ac:dyDescent="0.2">
      <c r="A1077">
        <v>1076</v>
      </c>
      <c r="B1077" t="s">
        <v>1702</v>
      </c>
      <c r="C1077" t="s">
        <v>1703</v>
      </c>
      <c r="D1077" t="s">
        <v>315</v>
      </c>
      <c r="E1077" t="s">
        <v>1704</v>
      </c>
      <c r="F1077" t="s">
        <v>573</v>
      </c>
      <c r="G1077" t="s">
        <v>1705</v>
      </c>
      <c r="H1077" t="s">
        <v>8</v>
      </c>
      <c r="I1077" t="s">
        <v>319</v>
      </c>
      <c r="J1077" t="s">
        <v>165</v>
      </c>
      <c r="K1077" t="s">
        <v>166</v>
      </c>
      <c r="L1077" t="s">
        <v>141</v>
      </c>
      <c r="M1077">
        <v>1</v>
      </c>
      <c r="N1077" t="s">
        <v>875</v>
      </c>
      <c r="O1077" t="str">
        <f>IF($B1077="","",IFERROR(IF(ISNUMBER(MATCH($K1077,'Brand Family Territory (Enc)'!$A$2:$A$296,0)),$K1077,""),""))</f>
        <v>BLUE MOON</v>
      </c>
      <c r="P1077" t="str">
        <f>IF($B1077="","",IFERROR(INDEX('Brand Crosswalk'!$F$2:$F$200,MATCH($K1077,'Brand Crosswalk'!$A$2:$A$200,0)),"Not in Crosswalk"))</f>
        <v>Not in Crosswalk</v>
      </c>
      <c r="Q1077" t="str">
        <f>IF($B1077="","",IFERROR(INDEX('Brand Crosswalk'!$C$2:$C$200,MATCH($K1077,'Brand Crosswalk'!$A$2:$A$200,0)),""))</f>
        <v/>
      </c>
      <c r="R1077" t="str">
        <f>IF($B1077="","",IF(O1077&lt;&gt;"",O1077,IF(P1077="Mapped",Q1077,IF(P1077="No Encompass Match","No Encompass Match",IFERROR(VLOOKUP(IF($K1077="",$J1077,$K1077),'Brands (Enc)'!$C$2:$D$2699,2,FALSE),"Not Mapped")))))</f>
        <v>BLUE MOON</v>
      </c>
      <c r="S1077" t="str">
        <f>IF($B1077="","",IFERROR(VLOOKUP(VALUE($B1077),'Customers Table (Enc)'!$A:$I,9,FALSE),"Not Found"))</f>
        <v>Morris</v>
      </c>
      <c r="T1077" t="str">
        <f t="shared" si="64"/>
        <v>MORRIS 3</v>
      </c>
      <c r="U1077" t="str">
        <f t="shared" si="65"/>
        <v>BLUE MOON|MORRIS 3</v>
      </c>
      <c r="V1077" t="str">
        <f>IF($B1077="","",IF(R1077="No Encompass Match","THEM",IF(R1077="Not Mapped","Unable to Determine",IF(T1077="SALES","Unable to Determine",IFERROR(INDEX('Master - US vs THEM'!$F:$F,MATCH(U1077,'Master - US vs THEM'!$G:$G,0)),"No Territory Data")))))</f>
        <v>US</v>
      </c>
      <c r="W1077" t="str">
        <f t="shared" si="66"/>
        <v>OK</v>
      </c>
      <c r="X1077" t="str">
        <f t="shared" si="67"/>
        <v>US</v>
      </c>
    </row>
    <row r="1078" spans="1:24" x14ac:dyDescent="0.2">
      <c r="A1078">
        <v>1077</v>
      </c>
      <c r="B1078" t="s">
        <v>1702</v>
      </c>
      <c r="C1078" t="s">
        <v>1703</v>
      </c>
      <c r="D1078" t="s">
        <v>315</v>
      </c>
      <c r="E1078" t="s">
        <v>1704</v>
      </c>
      <c r="F1078" t="s">
        <v>573</v>
      </c>
      <c r="G1078" t="s">
        <v>1705</v>
      </c>
      <c r="H1078" t="s">
        <v>8</v>
      </c>
      <c r="I1078" t="s">
        <v>319</v>
      </c>
      <c r="J1078" t="s">
        <v>609</v>
      </c>
      <c r="K1078" t="s">
        <v>610</v>
      </c>
      <c r="L1078" t="s">
        <v>468</v>
      </c>
      <c r="M1078">
        <v>1</v>
      </c>
      <c r="N1078" t="s">
        <v>875</v>
      </c>
      <c r="O1078" t="str">
        <f>IF($B1078="","",IFERROR(IF(ISNUMBER(MATCH($K1078,'Brand Family Territory (Enc)'!$A$2:$A$296,0)),$K1078,""),""))</f>
        <v/>
      </c>
      <c r="P1078" t="str">
        <f>IF($B1078="","",IFERROR(INDEX('Brand Crosswalk'!$F$2:$F$200,MATCH($K1078,'Brand Crosswalk'!$A$2:$A$200,0)),"Not in Crosswalk"))</f>
        <v>Mapped</v>
      </c>
      <c r="Q1078" t="str">
        <f>IF($B1078="","",IFERROR(INDEX('Brand Crosswalk'!$C$2:$C$200,MATCH($K1078,'Brand Crosswalk'!$A$2:$A$200,0)),""))</f>
        <v>Pabst Blue Ribbon</v>
      </c>
      <c r="R1078" t="str">
        <f>IF($B1078="","",IF(O1078&lt;&gt;"",O1078,IF(P1078="Mapped",Q1078,IF(P1078="No Encompass Match","No Encompass Match",IFERROR(VLOOKUP(IF($K1078="",$J1078,$K1078),'Brands (Enc)'!$C$2:$D$2699,2,FALSE),"Not Mapped")))))</f>
        <v>Pabst Blue Ribbon</v>
      </c>
      <c r="S1078" t="str">
        <f>IF($B1078="","",IFERROR(VLOOKUP(VALUE($B1078),'Customers Table (Enc)'!$A:$I,9,FALSE),"Not Found"))</f>
        <v>Morris</v>
      </c>
      <c r="T1078" t="str">
        <f t="shared" si="64"/>
        <v>MORRIS 3</v>
      </c>
      <c r="U1078" t="str">
        <f t="shared" si="65"/>
        <v>Pabst Blue Ribbon|MORRIS 3</v>
      </c>
      <c r="V1078" t="str">
        <f>IF($B1078="","",IF(R1078="No Encompass Match","THEM",IF(R1078="Not Mapped","Unable to Determine",IF(T1078="SALES","Unable to Determine",IFERROR(INDEX('Master - US vs THEM'!$F:$F,MATCH(U1078,'Master - US vs THEM'!$G:$G,0)),"No Territory Data")))))</f>
        <v>US</v>
      </c>
      <c r="W1078" t="str">
        <f t="shared" si="66"/>
        <v>OK</v>
      </c>
      <c r="X1078" t="str">
        <f t="shared" si="67"/>
        <v>US</v>
      </c>
    </row>
    <row r="1079" spans="1:24" x14ac:dyDescent="0.2">
      <c r="A1079">
        <v>1078</v>
      </c>
      <c r="B1079" t="s">
        <v>1702</v>
      </c>
      <c r="C1079" t="s">
        <v>1703</v>
      </c>
      <c r="D1079" t="s">
        <v>315</v>
      </c>
      <c r="E1079" t="s">
        <v>1704</v>
      </c>
      <c r="F1079" t="s">
        <v>573</v>
      </c>
      <c r="G1079" t="s">
        <v>1705</v>
      </c>
      <c r="H1079" t="s">
        <v>8</v>
      </c>
      <c r="I1079" t="s">
        <v>319</v>
      </c>
      <c r="J1079" t="s">
        <v>181</v>
      </c>
      <c r="K1079" t="s">
        <v>182</v>
      </c>
      <c r="L1079" t="s">
        <v>24</v>
      </c>
      <c r="M1079">
        <v>1</v>
      </c>
      <c r="N1079" t="s">
        <v>875</v>
      </c>
      <c r="O1079" t="str">
        <f>IF($B1079="","",IFERROR(IF(ISNUMBER(MATCH($K1079,'Brand Family Territory (Enc)'!$A$2:$A$296,0)),$K1079,""),""))</f>
        <v/>
      </c>
      <c r="P1079" t="str">
        <f>IF($B1079="","",IFERROR(INDEX('Brand Crosswalk'!$F$2:$F$200,MATCH($K1079,'Brand Crosswalk'!$A$2:$A$200,0)),"Not in Crosswalk"))</f>
        <v>Mapped</v>
      </c>
      <c r="Q1079" t="str">
        <f>IF($B1079="","",IFERROR(INDEX('Brand Crosswalk'!$C$2:$C$200,MATCH($K1079,'Brand Crosswalk'!$A$2:$A$200,0)),""))</f>
        <v>Modelo Especial</v>
      </c>
      <c r="R1079" t="str">
        <f>IF($B1079="","",IF(O1079&lt;&gt;"",O1079,IF(P1079="Mapped",Q1079,IF(P1079="No Encompass Match","No Encompass Match",IFERROR(VLOOKUP(IF($K1079="",$J1079,$K1079),'Brands (Enc)'!$C$2:$D$2699,2,FALSE),"Not Mapped")))))</f>
        <v>Modelo Especial</v>
      </c>
      <c r="S1079" t="str">
        <f>IF($B1079="","",IFERROR(VLOOKUP(VALUE($B1079),'Customers Table (Enc)'!$A:$I,9,FALSE),"Not Found"))</f>
        <v>Morris</v>
      </c>
      <c r="T1079" t="str">
        <f t="shared" si="64"/>
        <v>MORRIS 3</v>
      </c>
      <c r="U1079" t="str">
        <f t="shared" si="65"/>
        <v>Modelo Especial|MORRIS 3</v>
      </c>
      <c r="V1079" t="str">
        <f>IF($B1079="","",IF(R1079="No Encompass Match","THEM",IF(R1079="Not Mapped","Unable to Determine",IF(T1079="SALES","Unable to Determine",IFERROR(INDEX('Master - US vs THEM'!$F:$F,MATCH(U1079,'Master - US vs THEM'!$G:$G,0)),"No Territory Data")))))</f>
        <v>US</v>
      </c>
      <c r="W1079" t="str">
        <f t="shared" si="66"/>
        <v>OK</v>
      </c>
      <c r="X1079" t="str">
        <f t="shared" si="67"/>
        <v>US</v>
      </c>
    </row>
    <row r="1080" spans="1:24" x14ac:dyDescent="0.2">
      <c r="A1080">
        <v>1079</v>
      </c>
      <c r="B1080" t="s">
        <v>570</v>
      </c>
      <c r="C1080" t="s">
        <v>571</v>
      </c>
      <c r="D1080" t="s">
        <v>315</v>
      </c>
      <c r="E1080" t="s">
        <v>572</v>
      </c>
      <c r="F1080" t="s">
        <v>573</v>
      </c>
      <c r="G1080" t="s">
        <v>574</v>
      </c>
      <c r="H1080" t="s">
        <v>8</v>
      </c>
      <c r="I1080" t="s">
        <v>319</v>
      </c>
      <c r="J1080" t="s">
        <v>20</v>
      </c>
      <c r="K1080" t="s">
        <v>20</v>
      </c>
      <c r="L1080" t="s">
        <v>20</v>
      </c>
      <c r="M1080">
        <v>1</v>
      </c>
      <c r="N1080" t="s">
        <v>875</v>
      </c>
      <c r="O1080" t="str">
        <f>IF($B1080="","",IFERROR(IF(ISNUMBER(MATCH($K1080,'Brand Family Territory (Enc)'!$A$2:$A$296,0)),$K1080,""),""))</f>
        <v/>
      </c>
      <c r="P1080" t="str">
        <f>IF($B1080="","",IFERROR(INDEX('Brand Crosswalk'!$F$2:$F$200,MATCH($K1080,'Brand Crosswalk'!$A$2:$A$200,0)),"Not in Crosswalk"))</f>
        <v>Mapped</v>
      </c>
      <c r="Q1080" t="str">
        <f>IF($B1080="","",IFERROR(INDEX('Brand Crosswalk'!$C$2:$C$200,MATCH($K1080,'Brand Crosswalk'!$A$2:$A$200,0)),""))</f>
        <v>Heineken USA</v>
      </c>
      <c r="R1080" t="str">
        <f>IF($B1080="","",IF(O1080&lt;&gt;"",O1080,IF(P1080="Mapped",Q1080,IF(P1080="No Encompass Match","No Encompass Match",IFERROR(VLOOKUP(IF($K1080="",$J1080,$K1080),'Brands (Enc)'!$C$2:$D$2699,2,FALSE),"Not Mapped")))))</f>
        <v>Heineken USA</v>
      </c>
      <c r="S1080" t="str">
        <f>IF($B1080="","",IFERROR(VLOOKUP(VALUE($B1080),'Customers Table (Enc)'!$A:$I,9,FALSE),"Not Found"))</f>
        <v>Morris</v>
      </c>
      <c r="T1080" t="str">
        <f t="shared" si="64"/>
        <v>MORRIS 3</v>
      </c>
      <c r="U1080" t="str">
        <f t="shared" si="65"/>
        <v>Heineken USA|MORRIS 3</v>
      </c>
      <c r="V1080" t="str">
        <f>IF($B1080="","",IF(R1080="No Encompass Match","THEM",IF(R1080="Not Mapped","Unable to Determine",IF(T1080="SALES","Unable to Determine",IFERROR(INDEX('Master - US vs THEM'!$F:$F,MATCH(U1080,'Master - US vs THEM'!$G:$G,0)),"No Territory Data")))))</f>
        <v>US</v>
      </c>
      <c r="W1080" t="str">
        <f t="shared" si="66"/>
        <v>OK</v>
      </c>
      <c r="X1080" t="str">
        <f t="shared" si="67"/>
        <v>US</v>
      </c>
    </row>
    <row r="1081" spans="1:24" x14ac:dyDescent="0.2">
      <c r="A1081">
        <v>1080</v>
      </c>
      <c r="B1081" t="s">
        <v>570</v>
      </c>
      <c r="C1081" t="s">
        <v>571</v>
      </c>
      <c r="D1081" t="s">
        <v>315</v>
      </c>
      <c r="E1081" t="s">
        <v>572</v>
      </c>
      <c r="F1081" t="s">
        <v>573</v>
      </c>
      <c r="G1081" t="s">
        <v>574</v>
      </c>
      <c r="H1081" t="s">
        <v>8</v>
      </c>
      <c r="I1081" t="s">
        <v>319</v>
      </c>
      <c r="J1081" t="s">
        <v>78</v>
      </c>
      <c r="K1081" t="s">
        <v>19</v>
      </c>
      <c r="L1081" t="s">
        <v>20</v>
      </c>
      <c r="M1081">
        <v>1</v>
      </c>
      <c r="N1081" t="s">
        <v>21</v>
      </c>
      <c r="O1081" t="str">
        <f>IF($B1081="","",IFERROR(IF(ISNUMBER(MATCH($K1081,'Brand Family Territory (Enc)'!$A$2:$A$296,0)),$K1081,""),""))</f>
        <v>DOS EQUIS</v>
      </c>
      <c r="P1081" t="str">
        <f>IF($B1081="","",IFERROR(INDEX('Brand Crosswalk'!$F$2:$F$200,MATCH($K1081,'Brand Crosswalk'!$A$2:$A$200,0)),"Not in Crosswalk"))</f>
        <v>Not in Crosswalk</v>
      </c>
      <c r="Q1081" t="str">
        <f>IF($B1081="","",IFERROR(INDEX('Brand Crosswalk'!$C$2:$C$200,MATCH($K1081,'Brand Crosswalk'!$A$2:$A$200,0)),""))</f>
        <v/>
      </c>
      <c r="R1081" t="str">
        <f>IF($B1081="","",IF(O1081&lt;&gt;"",O1081,IF(P1081="Mapped",Q1081,IF(P1081="No Encompass Match","No Encompass Match",IFERROR(VLOOKUP(IF($K1081="",$J1081,$K1081),'Brands (Enc)'!$C$2:$D$2699,2,FALSE),"Not Mapped")))))</f>
        <v>DOS EQUIS</v>
      </c>
      <c r="S1081" t="str">
        <f>IF($B1081="","",IFERROR(VLOOKUP(VALUE($B1081),'Customers Table (Enc)'!$A:$I,9,FALSE),"Not Found"))</f>
        <v>Morris</v>
      </c>
      <c r="T1081" t="str">
        <f t="shared" si="64"/>
        <v>MORRIS 3</v>
      </c>
      <c r="U1081" t="str">
        <f t="shared" si="65"/>
        <v>DOS EQUIS|MORRIS 3</v>
      </c>
      <c r="V1081" t="str">
        <f>IF($B1081="","",IF(R1081="No Encompass Match","THEM",IF(R1081="Not Mapped","Unable to Determine",IF(T1081="SALES","Unable to Determine",IFERROR(INDEX('Master - US vs THEM'!$F:$F,MATCH(U1081,'Master - US vs THEM'!$G:$G,0)),"No Territory Data")))))</f>
        <v>THEM</v>
      </c>
      <c r="W1081" t="str">
        <f t="shared" si="66"/>
        <v>OK</v>
      </c>
      <c r="X1081" t="str">
        <f t="shared" si="67"/>
        <v>THEM</v>
      </c>
    </row>
    <row r="1082" spans="1:24" x14ac:dyDescent="0.2">
      <c r="A1082">
        <v>1081</v>
      </c>
      <c r="B1082" t="s">
        <v>570</v>
      </c>
      <c r="C1082" t="s">
        <v>571</v>
      </c>
      <c r="D1082" t="s">
        <v>315</v>
      </c>
      <c r="E1082" t="s">
        <v>572</v>
      </c>
      <c r="F1082" t="s">
        <v>573</v>
      </c>
      <c r="G1082" t="s">
        <v>574</v>
      </c>
      <c r="H1082" t="s">
        <v>8</v>
      </c>
      <c r="I1082" t="s">
        <v>319</v>
      </c>
      <c r="J1082" t="s">
        <v>181</v>
      </c>
      <c r="K1082" t="s">
        <v>182</v>
      </c>
      <c r="L1082" t="s">
        <v>24</v>
      </c>
      <c r="M1082">
        <v>1</v>
      </c>
      <c r="N1082" t="s">
        <v>875</v>
      </c>
      <c r="O1082" t="str">
        <f>IF($B1082="","",IFERROR(IF(ISNUMBER(MATCH($K1082,'Brand Family Territory (Enc)'!$A$2:$A$296,0)),$K1082,""),""))</f>
        <v/>
      </c>
      <c r="P1082" t="str">
        <f>IF($B1082="","",IFERROR(INDEX('Brand Crosswalk'!$F$2:$F$200,MATCH($K1082,'Brand Crosswalk'!$A$2:$A$200,0)),"Not in Crosswalk"))</f>
        <v>Mapped</v>
      </c>
      <c r="Q1082" t="str">
        <f>IF($B1082="","",IFERROR(INDEX('Brand Crosswalk'!$C$2:$C$200,MATCH($K1082,'Brand Crosswalk'!$A$2:$A$200,0)),""))</f>
        <v>Modelo Especial</v>
      </c>
      <c r="R1082" t="str">
        <f>IF($B1082="","",IF(O1082&lt;&gt;"",O1082,IF(P1082="Mapped",Q1082,IF(P1082="No Encompass Match","No Encompass Match",IFERROR(VLOOKUP(IF($K1082="",$J1082,$K1082),'Brands (Enc)'!$C$2:$D$2699,2,FALSE),"Not Mapped")))))</f>
        <v>Modelo Especial</v>
      </c>
      <c r="S1082" t="str">
        <f>IF($B1082="","",IFERROR(VLOOKUP(VALUE($B1082),'Customers Table (Enc)'!$A:$I,9,FALSE),"Not Found"))</f>
        <v>Morris</v>
      </c>
      <c r="T1082" t="str">
        <f t="shared" si="64"/>
        <v>MORRIS 3</v>
      </c>
      <c r="U1082" t="str">
        <f t="shared" si="65"/>
        <v>Modelo Especial|MORRIS 3</v>
      </c>
      <c r="V1082" t="str">
        <f>IF($B1082="","",IF(R1082="No Encompass Match","THEM",IF(R1082="Not Mapped","Unable to Determine",IF(T1082="SALES","Unable to Determine",IFERROR(INDEX('Master - US vs THEM'!$F:$F,MATCH(U1082,'Master - US vs THEM'!$G:$G,0)),"No Territory Data")))))</f>
        <v>US</v>
      </c>
      <c r="W1082" t="str">
        <f t="shared" si="66"/>
        <v>OK</v>
      </c>
      <c r="X1082" t="str">
        <f t="shared" si="67"/>
        <v>US</v>
      </c>
    </row>
    <row r="1083" spans="1:24" x14ac:dyDescent="0.2">
      <c r="A1083">
        <v>1082</v>
      </c>
      <c r="B1083" t="s">
        <v>570</v>
      </c>
      <c r="C1083" t="s">
        <v>571</v>
      </c>
      <c r="D1083" t="s">
        <v>315</v>
      </c>
      <c r="E1083" t="s">
        <v>572</v>
      </c>
      <c r="F1083" t="s">
        <v>573</v>
      </c>
      <c r="G1083" t="s">
        <v>574</v>
      </c>
      <c r="H1083" t="s">
        <v>8</v>
      </c>
      <c r="I1083" t="s">
        <v>319</v>
      </c>
      <c r="J1083" t="s">
        <v>44</v>
      </c>
      <c r="K1083" t="s">
        <v>44</v>
      </c>
      <c r="L1083" t="s">
        <v>45</v>
      </c>
      <c r="M1083">
        <v>1</v>
      </c>
      <c r="N1083" t="s">
        <v>875</v>
      </c>
      <c r="O1083" t="str">
        <f>IF($B1083="","",IFERROR(IF(ISNUMBER(MATCH($K1083,'Brand Family Territory (Enc)'!$A$2:$A$296,0)),$K1083,""),""))</f>
        <v/>
      </c>
      <c r="P1083" t="str">
        <f>IF($B1083="","",IFERROR(INDEX('Brand Crosswalk'!$F$2:$F$200,MATCH($K1083,'Brand Crosswalk'!$A$2:$A$200,0)),"Not in Crosswalk"))</f>
        <v>Mapped</v>
      </c>
      <c r="Q1083" t="str">
        <f>IF($B1083="","",IFERROR(INDEX('Brand Crosswalk'!$C$2:$C$200,MATCH($K1083,'Brand Crosswalk'!$A$2:$A$200,0)),""))</f>
        <v>Dg Yuengling Inc</v>
      </c>
      <c r="R1083" t="str">
        <f>IF($B1083="","",IF(O1083&lt;&gt;"",O1083,IF(P1083="Mapped",Q1083,IF(P1083="No Encompass Match","No Encompass Match",IFERROR(VLOOKUP(IF($K1083="",$J1083,$K1083),'Brands (Enc)'!$C$2:$D$2699,2,FALSE),"Not Mapped")))))</f>
        <v>Dg Yuengling Inc</v>
      </c>
      <c r="S1083" t="str">
        <f>IF($B1083="","",IFERROR(VLOOKUP(VALUE($B1083),'Customers Table (Enc)'!$A:$I,9,FALSE),"Not Found"))</f>
        <v>Morris</v>
      </c>
      <c r="T1083" t="str">
        <f t="shared" si="64"/>
        <v>MORRIS 3</v>
      </c>
      <c r="U1083" t="str">
        <f t="shared" si="65"/>
        <v>Dg Yuengling Inc|MORRIS 3</v>
      </c>
      <c r="V1083" t="str">
        <f>IF($B1083="","",IF(R1083="No Encompass Match","THEM",IF(R1083="Not Mapped","Unable to Determine",IF(T1083="SALES","Unable to Determine",IFERROR(INDEX('Master - US vs THEM'!$F:$F,MATCH(U1083,'Master - US vs THEM'!$G:$G,0)),"No Territory Data")))))</f>
        <v>US</v>
      </c>
      <c r="W1083" t="str">
        <f t="shared" si="66"/>
        <v>OK</v>
      </c>
      <c r="X1083" t="str">
        <f t="shared" si="67"/>
        <v>US</v>
      </c>
    </row>
    <row r="1084" spans="1:24" x14ac:dyDescent="0.2">
      <c r="A1084">
        <v>1083</v>
      </c>
      <c r="B1084" t="s">
        <v>570</v>
      </c>
      <c r="C1084" t="s">
        <v>571</v>
      </c>
      <c r="D1084" t="s">
        <v>315</v>
      </c>
      <c r="E1084" t="s">
        <v>572</v>
      </c>
      <c r="F1084" t="s">
        <v>573</v>
      </c>
      <c r="G1084" t="s">
        <v>574</v>
      </c>
      <c r="H1084" t="s">
        <v>8</v>
      </c>
      <c r="I1084" t="s">
        <v>319</v>
      </c>
      <c r="J1084" t="s">
        <v>165</v>
      </c>
      <c r="K1084" t="s">
        <v>166</v>
      </c>
      <c r="L1084" t="s">
        <v>141</v>
      </c>
      <c r="M1084">
        <v>1</v>
      </c>
      <c r="N1084" t="s">
        <v>875</v>
      </c>
      <c r="O1084" t="str">
        <f>IF($B1084="","",IFERROR(IF(ISNUMBER(MATCH($K1084,'Brand Family Territory (Enc)'!$A$2:$A$296,0)),$K1084,""),""))</f>
        <v>BLUE MOON</v>
      </c>
      <c r="P1084" t="str">
        <f>IF($B1084="","",IFERROR(INDEX('Brand Crosswalk'!$F$2:$F$200,MATCH($K1084,'Brand Crosswalk'!$A$2:$A$200,0)),"Not in Crosswalk"))</f>
        <v>Not in Crosswalk</v>
      </c>
      <c r="Q1084" t="str">
        <f>IF($B1084="","",IFERROR(INDEX('Brand Crosswalk'!$C$2:$C$200,MATCH($K1084,'Brand Crosswalk'!$A$2:$A$200,0)),""))</f>
        <v/>
      </c>
      <c r="R1084" t="str">
        <f>IF($B1084="","",IF(O1084&lt;&gt;"",O1084,IF(P1084="Mapped",Q1084,IF(P1084="No Encompass Match","No Encompass Match",IFERROR(VLOOKUP(IF($K1084="",$J1084,$K1084),'Brands (Enc)'!$C$2:$D$2699,2,FALSE),"Not Mapped")))))</f>
        <v>BLUE MOON</v>
      </c>
      <c r="S1084" t="str">
        <f>IF($B1084="","",IFERROR(VLOOKUP(VALUE($B1084),'Customers Table (Enc)'!$A:$I,9,FALSE),"Not Found"))</f>
        <v>Morris</v>
      </c>
      <c r="T1084" t="str">
        <f t="shared" si="64"/>
        <v>MORRIS 3</v>
      </c>
      <c r="U1084" t="str">
        <f t="shared" si="65"/>
        <v>BLUE MOON|MORRIS 3</v>
      </c>
      <c r="V1084" t="str">
        <f>IF($B1084="","",IF(R1084="No Encompass Match","THEM",IF(R1084="Not Mapped","Unable to Determine",IF(T1084="SALES","Unable to Determine",IFERROR(INDEX('Master - US vs THEM'!$F:$F,MATCH(U1084,'Master - US vs THEM'!$G:$G,0)),"No Territory Data")))))</f>
        <v>US</v>
      </c>
      <c r="W1084" t="str">
        <f t="shared" si="66"/>
        <v>OK</v>
      </c>
      <c r="X1084" t="str">
        <f t="shared" si="67"/>
        <v>US</v>
      </c>
    </row>
    <row r="1085" spans="1:24" x14ac:dyDescent="0.2">
      <c r="A1085">
        <v>1084</v>
      </c>
      <c r="B1085" t="s">
        <v>570</v>
      </c>
      <c r="C1085" t="s">
        <v>571</v>
      </c>
      <c r="D1085" t="s">
        <v>315</v>
      </c>
      <c r="E1085" t="s">
        <v>572</v>
      </c>
      <c r="F1085" t="s">
        <v>573</v>
      </c>
      <c r="G1085" t="s">
        <v>574</v>
      </c>
      <c r="H1085" t="s">
        <v>8</v>
      </c>
      <c r="I1085" t="s">
        <v>319</v>
      </c>
      <c r="J1085" t="s">
        <v>535</v>
      </c>
      <c r="K1085" t="s">
        <v>358</v>
      </c>
      <c r="L1085" t="s">
        <v>155</v>
      </c>
      <c r="M1085">
        <v>1</v>
      </c>
      <c r="N1085" t="s">
        <v>875</v>
      </c>
      <c r="O1085" t="str">
        <f>IF($B1085="","",IFERROR(IF(ISNUMBER(MATCH($K1085,'Brand Family Territory (Enc)'!$A$2:$A$296,0)),$K1085,""),""))</f>
        <v/>
      </c>
      <c r="P1085" t="str">
        <f>IF($B1085="","",IFERROR(INDEX('Brand Crosswalk'!$F$2:$F$200,MATCH($K1085,'Brand Crosswalk'!$A$2:$A$200,0)),"Not in Crosswalk"))</f>
        <v>Mapped</v>
      </c>
      <c r="Q1085" t="str">
        <f>IF($B1085="","",IFERROR(INDEX('Brand Crosswalk'!$C$2:$C$200,MATCH($K1085,'Brand Crosswalk'!$A$2:$A$200,0)),""))</f>
        <v>Samuel Adams</v>
      </c>
      <c r="R1085" t="str">
        <f>IF($B1085="","",IF(O1085&lt;&gt;"",O1085,IF(P1085="Mapped",Q1085,IF(P1085="No Encompass Match","No Encompass Match",IFERROR(VLOOKUP(IF($K1085="",$J1085,$K1085),'Brands (Enc)'!$C$2:$D$2699,2,FALSE),"Not Mapped")))))</f>
        <v>Samuel Adams</v>
      </c>
      <c r="S1085" t="str">
        <f>IF($B1085="","",IFERROR(VLOOKUP(VALUE($B1085),'Customers Table (Enc)'!$A:$I,9,FALSE),"Not Found"))</f>
        <v>Morris</v>
      </c>
      <c r="T1085" t="str">
        <f t="shared" si="64"/>
        <v>MORRIS 3</v>
      </c>
      <c r="U1085" t="str">
        <f t="shared" si="65"/>
        <v>Samuel Adams|MORRIS 3</v>
      </c>
      <c r="V1085" t="str">
        <f>IF($B1085="","",IF(R1085="No Encompass Match","THEM",IF(R1085="Not Mapped","Unable to Determine",IF(T1085="SALES","Unable to Determine",IFERROR(INDEX('Master - US vs THEM'!$F:$F,MATCH(U1085,'Master - US vs THEM'!$G:$G,0)),"No Territory Data")))))</f>
        <v>US</v>
      </c>
      <c r="W1085" t="str">
        <f t="shared" si="66"/>
        <v>OK</v>
      </c>
      <c r="X1085" t="str">
        <f t="shared" si="67"/>
        <v>US</v>
      </c>
    </row>
    <row r="1086" spans="1:24" x14ac:dyDescent="0.2">
      <c r="A1086">
        <v>1085</v>
      </c>
      <c r="B1086" t="s">
        <v>570</v>
      </c>
      <c r="C1086" t="s">
        <v>571</v>
      </c>
      <c r="D1086" t="s">
        <v>315</v>
      </c>
      <c r="E1086" t="s">
        <v>572</v>
      </c>
      <c r="F1086" t="s">
        <v>573</v>
      </c>
      <c r="G1086" t="s">
        <v>574</v>
      </c>
      <c r="H1086" t="s">
        <v>8</v>
      </c>
      <c r="I1086" t="s">
        <v>319</v>
      </c>
      <c r="J1086" t="s">
        <v>144</v>
      </c>
      <c r="K1086" t="s">
        <v>145</v>
      </c>
      <c r="L1086" t="s">
        <v>141</v>
      </c>
      <c r="M1086">
        <v>1</v>
      </c>
      <c r="N1086" t="s">
        <v>875</v>
      </c>
      <c r="O1086" t="str">
        <f>IF($B1086="","",IFERROR(IF(ISNUMBER(MATCH($K1086,'Brand Family Territory (Enc)'!$A$2:$A$296,0)),$K1086,""),""))</f>
        <v>COORS LIGHT</v>
      </c>
      <c r="P1086" t="str">
        <f>IF($B1086="","",IFERROR(INDEX('Brand Crosswalk'!$F$2:$F$200,MATCH($K1086,'Brand Crosswalk'!$A$2:$A$200,0)),"Not in Crosswalk"))</f>
        <v>Not in Crosswalk</v>
      </c>
      <c r="Q1086" t="str">
        <f>IF($B1086="","",IFERROR(INDEX('Brand Crosswalk'!$C$2:$C$200,MATCH($K1086,'Brand Crosswalk'!$A$2:$A$200,0)),""))</f>
        <v/>
      </c>
      <c r="R1086" t="str">
        <f>IF($B1086="","",IF(O1086&lt;&gt;"",O1086,IF(P1086="Mapped",Q1086,IF(P1086="No Encompass Match","No Encompass Match",IFERROR(VLOOKUP(IF($K1086="",$J1086,$K1086),'Brands (Enc)'!$C$2:$D$2699,2,FALSE),"Not Mapped")))))</f>
        <v>COORS LIGHT</v>
      </c>
      <c r="S1086" t="str">
        <f>IF($B1086="","",IFERROR(VLOOKUP(VALUE($B1086),'Customers Table (Enc)'!$A:$I,9,FALSE),"Not Found"))</f>
        <v>Morris</v>
      </c>
      <c r="T1086" t="str">
        <f t="shared" si="64"/>
        <v>MORRIS 3</v>
      </c>
      <c r="U1086" t="str">
        <f t="shared" si="65"/>
        <v>COORS LIGHT|MORRIS 3</v>
      </c>
      <c r="V1086" t="str">
        <f>IF($B1086="","",IF(R1086="No Encompass Match","THEM",IF(R1086="Not Mapped","Unable to Determine",IF(T1086="SALES","Unable to Determine",IFERROR(INDEX('Master - US vs THEM'!$F:$F,MATCH(U1086,'Master - US vs THEM'!$G:$G,0)),"No Territory Data")))))</f>
        <v>US</v>
      </c>
      <c r="W1086" t="str">
        <f t="shared" si="66"/>
        <v>OK</v>
      </c>
      <c r="X1086" t="str">
        <f t="shared" si="67"/>
        <v>US</v>
      </c>
    </row>
    <row r="1087" spans="1:24" x14ac:dyDescent="0.2">
      <c r="A1087">
        <v>1086</v>
      </c>
      <c r="B1087" t="s">
        <v>570</v>
      </c>
      <c r="C1087" t="s">
        <v>571</v>
      </c>
      <c r="D1087" t="s">
        <v>315</v>
      </c>
      <c r="E1087" t="s">
        <v>572</v>
      </c>
      <c r="F1087" t="s">
        <v>573</v>
      </c>
      <c r="G1087" t="s">
        <v>574</v>
      </c>
      <c r="H1087" t="s">
        <v>8</v>
      </c>
      <c r="I1087" t="s">
        <v>319</v>
      </c>
      <c r="J1087" t="s">
        <v>142</v>
      </c>
      <c r="K1087" t="s">
        <v>143</v>
      </c>
      <c r="L1087" t="s">
        <v>141</v>
      </c>
      <c r="M1087">
        <v>1</v>
      </c>
      <c r="N1087" t="s">
        <v>875</v>
      </c>
      <c r="O1087" t="str">
        <f>IF($B1087="","",IFERROR(IF(ISNUMBER(MATCH($K1087,'Brand Family Territory (Enc)'!$A$2:$A$296,0)),$K1087,""),""))</f>
        <v/>
      </c>
      <c r="P1087" t="str">
        <f>IF($B1087="","",IFERROR(INDEX('Brand Crosswalk'!$F$2:$F$200,MATCH($K1087,'Brand Crosswalk'!$A$2:$A$200,0)),"Not in Crosswalk"))</f>
        <v>Mapped</v>
      </c>
      <c r="Q1087" t="str">
        <f>IF($B1087="","",IFERROR(INDEX('Brand Crosswalk'!$C$2:$C$200,MATCH($K1087,'Brand Crosswalk'!$A$2:$A$200,0)),""))</f>
        <v>Lite</v>
      </c>
      <c r="R1087" t="str">
        <f>IF($B1087="","",IF(O1087&lt;&gt;"",O1087,IF(P1087="Mapped",Q1087,IF(P1087="No Encompass Match","No Encompass Match",IFERROR(VLOOKUP(IF($K1087="",$J1087,$K1087),'Brands (Enc)'!$C$2:$D$2699,2,FALSE),"Not Mapped")))))</f>
        <v>Lite</v>
      </c>
      <c r="S1087" t="str">
        <f>IF($B1087="","",IFERROR(VLOOKUP(VALUE($B1087),'Customers Table (Enc)'!$A:$I,9,FALSE),"Not Found"))</f>
        <v>Morris</v>
      </c>
      <c r="T1087" t="str">
        <f t="shared" si="64"/>
        <v>MORRIS 3</v>
      </c>
      <c r="U1087" t="str">
        <f t="shared" si="65"/>
        <v>Lite|MORRIS 3</v>
      </c>
      <c r="V1087" t="str">
        <f>IF($B1087="","",IF(R1087="No Encompass Match","THEM",IF(R1087="Not Mapped","Unable to Determine",IF(T1087="SALES","Unable to Determine",IFERROR(INDEX('Master - US vs THEM'!$F:$F,MATCH(U1087,'Master - US vs THEM'!$G:$G,0)),"No Territory Data")))))</f>
        <v>US</v>
      </c>
      <c r="W1087" t="str">
        <f t="shared" si="66"/>
        <v>OK</v>
      </c>
      <c r="X1087" t="str">
        <f t="shared" si="67"/>
        <v>US</v>
      </c>
    </row>
    <row r="1088" spans="1:24" x14ac:dyDescent="0.2">
      <c r="A1088">
        <v>1087</v>
      </c>
      <c r="B1088" t="s">
        <v>1698</v>
      </c>
      <c r="C1088" t="s">
        <v>1699</v>
      </c>
      <c r="D1088" t="s">
        <v>48</v>
      </c>
      <c r="E1088" t="s">
        <v>1700</v>
      </c>
      <c r="F1088" t="s">
        <v>552</v>
      </c>
      <c r="G1088" t="s">
        <v>1701</v>
      </c>
      <c r="H1088" t="s">
        <v>8</v>
      </c>
      <c r="I1088" t="s">
        <v>367</v>
      </c>
      <c r="J1088" t="s">
        <v>144</v>
      </c>
      <c r="K1088" t="s">
        <v>145</v>
      </c>
      <c r="L1088" t="s">
        <v>141</v>
      </c>
      <c r="M1088">
        <v>1</v>
      </c>
      <c r="N1088" t="s">
        <v>875</v>
      </c>
      <c r="O1088" t="str">
        <f>IF($B1088="","",IFERROR(IF(ISNUMBER(MATCH($K1088,'Brand Family Territory (Enc)'!$A$2:$A$296,0)),$K1088,""),""))</f>
        <v>COORS LIGHT</v>
      </c>
      <c r="P1088" t="str">
        <f>IF($B1088="","",IFERROR(INDEX('Brand Crosswalk'!$F$2:$F$200,MATCH($K1088,'Brand Crosswalk'!$A$2:$A$200,0)),"Not in Crosswalk"))</f>
        <v>Not in Crosswalk</v>
      </c>
      <c r="Q1088" t="str">
        <f>IF($B1088="","",IFERROR(INDEX('Brand Crosswalk'!$C$2:$C$200,MATCH($K1088,'Brand Crosswalk'!$A$2:$A$200,0)),""))</f>
        <v/>
      </c>
      <c r="R1088" t="str">
        <f>IF($B1088="","",IF(O1088&lt;&gt;"",O1088,IF(P1088="Mapped",Q1088,IF(P1088="No Encompass Match","No Encompass Match",IFERROR(VLOOKUP(IF($K1088="",$J1088,$K1088),'Brands (Enc)'!$C$2:$D$2699,2,FALSE),"Not Mapped")))))</f>
        <v>COORS LIGHT</v>
      </c>
      <c r="S1088" t="str">
        <f>IF($B1088="","",IFERROR(VLOOKUP(VALUE($B1088),'Customers Table (Enc)'!$A:$I,9,FALSE),"Not Found"))</f>
        <v>Bergen</v>
      </c>
      <c r="T1088" t="str">
        <f t="shared" si="64"/>
        <v>BERGEN</v>
      </c>
      <c r="U1088" t="str">
        <f t="shared" si="65"/>
        <v>COORS LIGHT|BERGEN</v>
      </c>
      <c r="V1088" t="str">
        <f>IF($B1088="","",IF(R1088="No Encompass Match","THEM",IF(R1088="Not Mapped","Unable to Determine",IF(T1088="SALES","Unable to Determine",IFERROR(INDEX('Master - US vs THEM'!$F:$F,MATCH(U1088,'Master - US vs THEM'!$G:$G,0)),"No Territory Data")))))</f>
        <v>US</v>
      </c>
      <c r="W1088" t="str">
        <f t="shared" si="66"/>
        <v>OK</v>
      </c>
      <c r="X1088" t="str">
        <f t="shared" si="67"/>
        <v>US</v>
      </c>
    </row>
    <row r="1089" spans="1:24" x14ac:dyDescent="0.2">
      <c r="A1089">
        <v>1088</v>
      </c>
      <c r="B1089" t="s">
        <v>1698</v>
      </c>
      <c r="C1089" t="s">
        <v>1699</v>
      </c>
      <c r="D1089" t="s">
        <v>48</v>
      </c>
      <c r="E1089" t="s">
        <v>1700</v>
      </c>
      <c r="F1089" t="s">
        <v>552</v>
      </c>
      <c r="G1089" t="s">
        <v>1701</v>
      </c>
      <c r="H1089" t="s">
        <v>8</v>
      </c>
      <c r="I1089" t="s">
        <v>367</v>
      </c>
      <c r="J1089" t="s">
        <v>44</v>
      </c>
      <c r="K1089" t="s">
        <v>44</v>
      </c>
      <c r="L1089" t="s">
        <v>45</v>
      </c>
      <c r="M1089">
        <v>1</v>
      </c>
      <c r="N1089" t="s">
        <v>875</v>
      </c>
      <c r="O1089" t="str">
        <f>IF($B1089="","",IFERROR(IF(ISNUMBER(MATCH($K1089,'Brand Family Territory (Enc)'!$A$2:$A$296,0)),$K1089,""),""))</f>
        <v/>
      </c>
      <c r="P1089" t="str">
        <f>IF($B1089="","",IFERROR(INDEX('Brand Crosswalk'!$F$2:$F$200,MATCH($K1089,'Brand Crosswalk'!$A$2:$A$200,0)),"Not in Crosswalk"))</f>
        <v>Mapped</v>
      </c>
      <c r="Q1089" t="str">
        <f>IF($B1089="","",IFERROR(INDEX('Brand Crosswalk'!$C$2:$C$200,MATCH($K1089,'Brand Crosswalk'!$A$2:$A$200,0)),""))</f>
        <v>Dg Yuengling Inc</v>
      </c>
      <c r="R1089" t="str">
        <f>IF($B1089="","",IF(O1089&lt;&gt;"",O1089,IF(P1089="Mapped",Q1089,IF(P1089="No Encompass Match","No Encompass Match",IFERROR(VLOOKUP(IF($K1089="",$J1089,$K1089),'Brands (Enc)'!$C$2:$D$2699,2,FALSE),"Not Mapped")))))</f>
        <v>Dg Yuengling Inc</v>
      </c>
      <c r="S1089" t="str">
        <f>IF($B1089="","",IFERROR(VLOOKUP(VALUE($B1089),'Customers Table (Enc)'!$A:$I,9,FALSE),"Not Found"))</f>
        <v>Bergen</v>
      </c>
      <c r="T1089" t="str">
        <f t="shared" si="64"/>
        <v>BERGEN</v>
      </c>
      <c r="U1089" t="str">
        <f t="shared" si="65"/>
        <v>Dg Yuengling Inc|BERGEN</v>
      </c>
      <c r="V1089" t="str">
        <f>IF($B1089="","",IF(R1089="No Encompass Match","THEM",IF(R1089="Not Mapped","Unable to Determine",IF(T1089="SALES","Unable to Determine",IFERROR(INDEX('Master - US vs THEM'!$F:$F,MATCH(U1089,'Master - US vs THEM'!$G:$G,0)),"No Territory Data")))))</f>
        <v>US</v>
      </c>
      <c r="W1089" t="str">
        <f t="shared" si="66"/>
        <v>OK</v>
      </c>
      <c r="X1089" t="str">
        <f t="shared" si="67"/>
        <v>US</v>
      </c>
    </row>
    <row r="1090" spans="1:24" x14ac:dyDescent="0.2">
      <c r="A1090">
        <v>1089</v>
      </c>
      <c r="B1090" t="s">
        <v>1693</v>
      </c>
      <c r="C1090" t="s">
        <v>1694</v>
      </c>
      <c r="D1090" t="s">
        <v>123</v>
      </c>
      <c r="E1090" t="s">
        <v>1695</v>
      </c>
      <c r="F1090" t="s">
        <v>1696</v>
      </c>
      <c r="G1090" t="s">
        <v>1697</v>
      </c>
      <c r="H1090" t="s">
        <v>8</v>
      </c>
      <c r="I1090" t="s">
        <v>319</v>
      </c>
      <c r="J1090" t="s">
        <v>144</v>
      </c>
      <c r="K1090" t="s">
        <v>145</v>
      </c>
      <c r="L1090" t="s">
        <v>141</v>
      </c>
      <c r="M1090">
        <v>1</v>
      </c>
      <c r="N1090" t="s">
        <v>875</v>
      </c>
      <c r="O1090" t="str">
        <f>IF($B1090="","",IFERROR(IF(ISNUMBER(MATCH($K1090,'Brand Family Territory (Enc)'!$A$2:$A$296,0)),$K1090,""),""))</f>
        <v>COORS LIGHT</v>
      </c>
      <c r="P1090" t="str">
        <f>IF($B1090="","",IFERROR(INDEX('Brand Crosswalk'!$F$2:$F$200,MATCH($K1090,'Brand Crosswalk'!$A$2:$A$200,0)),"Not in Crosswalk"))</f>
        <v>Not in Crosswalk</v>
      </c>
      <c r="Q1090" t="str">
        <f>IF($B1090="","",IFERROR(INDEX('Brand Crosswalk'!$C$2:$C$200,MATCH($K1090,'Brand Crosswalk'!$A$2:$A$200,0)),""))</f>
        <v/>
      </c>
      <c r="R1090" t="str">
        <f>IF($B1090="","",IF(O1090&lt;&gt;"",O1090,IF(P1090="Mapped",Q1090,IF(P1090="No Encompass Match","No Encompass Match",IFERROR(VLOOKUP(IF($K1090="",$J1090,$K1090),'Brands (Enc)'!$C$2:$D$2699,2,FALSE),"Not Mapped")))))</f>
        <v>COORS LIGHT</v>
      </c>
      <c r="S1090" t="str">
        <f>IF($B1090="","",IFERROR(VLOOKUP(VALUE($B1090),'Customers Table (Enc)'!$A:$I,9,FALSE),"Not Found"))</f>
        <v>Passaic</v>
      </c>
      <c r="T1090" t="str">
        <f t="shared" si="64"/>
        <v>PASSAIC</v>
      </c>
      <c r="U1090" t="str">
        <f t="shared" si="65"/>
        <v>COORS LIGHT|PASSAIC</v>
      </c>
      <c r="V1090" t="str">
        <f>IF($B1090="","",IF(R1090="No Encompass Match","THEM",IF(R1090="Not Mapped","Unable to Determine",IF(T1090="SALES","Unable to Determine",IFERROR(INDEX('Master - US vs THEM'!$F:$F,MATCH(U1090,'Master - US vs THEM'!$G:$G,0)),"No Territory Data")))))</f>
        <v>US</v>
      </c>
      <c r="W1090" t="str">
        <f t="shared" si="66"/>
        <v>OK</v>
      </c>
      <c r="X1090" t="str">
        <f t="shared" si="67"/>
        <v>US</v>
      </c>
    </row>
    <row r="1091" spans="1:24" x14ac:dyDescent="0.2">
      <c r="A1091">
        <v>1090</v>
      </c>
      <c r="B1091" t="s">
        <v>1693</v>
      </c>
      <c r="C1091" t="s">
        <v>1694</v>
      </c>
      <c r="D1091" t="s">
        <v>123</v>
      </c>
      <c r="E1091" t="s">
        <v>1695</v>
      </c>
      <c r="F1091" t="s">
        <v>1696</v>
      </c>
      <c r="G1091" t="s">
        <v>1697</v>
      </c>
      <c r="H1091" t="s">
        <v>8</v>
      </c>
      <c r="I1091" t="s">
        <v>319</v>
      </c>
      <c r="J1091" t="s">
        <v>142</v>
      </c>
      <c r="K1091" t="s">
        <v>143</v>
      </c>
      <c r="L1091" t="s">
        <v>141</v>
      </c>
      <c r="M1091">
        <v>1</v>
      </c>
      <c r="N1091" t="s">
        <v>875</v>
      </c>
      <c r="O1091" t="str">
        <f>IF($B1091="","",IFERROR(IF(ISNUMBER(MATCH($K1091,'Brand Family Territory (Enc)'!$A$2:$A$296,0)),$K1091,""),""))</f>
        <v/>
      </c>
      <c r="P1091" t="str">
        <f>IF($B1091="","",IFERROR(INDEX('Brand Crosswalk'!$F$2:$F$200,MATCH($K1091,'Brand Crosswalk'!$A$2:$A$200,0)),"Not in Crosswalk"))</f>
        <v>Mapped</v>
      </c>
      <c r="Q1091" t="str">
        <f>IF($B1091="","",IFERROR(INDEX('Brand Crosswalk'!$C$2:$C$200,MATCH($K1091,'Brand Crosswalk'!$A$2:$A$200,0)),""))</f>
        <v>Lite</v>
      </c>
      <c r="R1091" t="str">
        <f>IF($B1091="","",IF(O1091&lt;&gt;"",O1091,IF(P1091="Mapped",Q1091,IF(P1091="No Encompass Match","No Encompass Match",IFERROR(VLOOKUP(IF($K1091="",$J1091,$K1091),'Brands (Enc)'!$C$2:$D$2699,2,FALSE),"Not Mapped")))))</f>
        <v>Lite</v>
      </c>
      <c r="S1091" t="str">
        <f>IF($B1091="","",IFERROR(VLOOKUP(VALUE($B1091),'Customers Table (Enc)'!$A:$I,9,FALSE),"Not Found"))</f>
        <v>Passaic</v>
      </c>
      <c r="T1091" t="str">
        <f t="shared" ref="T1091:T1154" si="68">IF($B1091="","",IF($D1091&lt;&gt;"SALES",$D1091,IF(OR(S1091="Default",S1091="Not Found",S1091="Morris"),"SALES",UPPER(S1091))))</f>
        <v>PASSAIC</v>
      </c>
      <c r="U1091" t="str">
        <f t="shared" ref="U1091:U1154" si="69">IF($B1091="","",R1091&amp;"|"&amp;T1091)</f>
        <v>Lite|PASSAIC</v>
      </c>
      <c r="V1091" t="str">
        <f>IF($B1091="","",IF(R1091="No Encompass Match","THEM",IF(R1091="Not Mapped","Unable to Determine",IF(T1091="SALES","Unable to Determine",IFERROR(INDEX('Master - US vs THEM'!$F:$F,MATCH(U1091,'Master - US vs THEM'!$G:$G,0)),"No Territory Data")))))</f>
        <v>US</v>
      </c>
      <c r="W1091" t="str">
        <f t="shared" ref="W1091:W1154" si="70">IF($B1091="","",IF(OR(V1091="Unable to Determine",V1091="No Territory Data",V1091="Ambiguous (Source Truncated)"),"Review",IF(V1091&lt;&gt;$N1091,"MISMATCH","OK")))</f>
        <v>OK</v>
      </c>
      <c r="X1091" t="str">
        <f t="shared" ref="X1091:X1154" si="71">IF($B1091="","",IF(OR(V1091="US",V1091="THEM"),V1091,$N1091))</f>
        <v>US</v>
      </c>
    </row>
    <row r="1092" spans="1:24" x14ac:dyDescent="0.2">
      <c r="A1092">
        <v>1091</v>
      </c>
      <c r="B1092" t="s">
        <v>1693</v>
      </c>
      <c r="C1092" t="s">
        <v>1694</v>
      </c>
      <c r="D1092" t="s">
        <v>123</v>
      </c>
      <c r="E1092" t="s">
        <v>1695</v>
      </c>
      <c r="F1092" t="s">
        <v>1696</v>
      </c>
      <c r="G1092" t="s">
        <v>1697</v>
      </c>
      <c r="H1092" t="s">
        <v>8</v>
      </c>
      <c r="I1092" t="s">
        <v>319</v>
      </c>
      <c r="J1092" t="s">
        <v>609</v>
      </c>
      <c r="K1092" t="s">
        <v>610</v>
      </c>
      <c r="L1092" t="s">
        <v>468</v>
      </c>
      <c r="M1092">
        <v>1</v>
      </c>
      <c r="N1092" t="s">
        <v>875</v>
      </c>
      <c r="O1092" t="str">
        <f>IF($B1092="","",IFERROR(IF(ISNUMBER(MATCH($K1092,'Brand Family Territory (Enc)'!$A$2:$A$296,0)),$K1092,""),""))</f>
        <v/>
      </c>
      <c r="P1092" t="str">
        <f>IF($B1092="","",IFERROR(INDEX('Brand Crosswalk'!$F$2:$F$200,MATCH($K1092,'Brand Crosswalk'!$A$2:$A$200,0)),"Not in Crosswalk"))</f>
        <v>Mapped</v>
      </c>
      <c r="Q1092" t="str">
        <f>IF($B1092="","",IFERROR(INDEX('Brand Crosswalk'!$C$2:$C$200,MATCH($K1092,'Brand Crosswalk'!$A$2:$A$200,0)),""))</f>
        <v>Pabst Blue Ribbon</v>
      </c>
      <c r="R1092" t="str">
        <f>IF($B1092="","",IF(O1092&lt;&gt;"",O1092,IF(P1092="Mapped",Q1092,IF(P1092="No Encompass Match","No Encompass Match",IFERROR(VLOOKUP(IF($K1092="",$J1092,$K1092),'Brands (Enc)'!$C$2:$D$2699,2,FALSE),"Not Mapped")))))</f>
        <v>Pabst Blue Ribbon</v>
      </c>
      <c r="S1092" t="str">
        <f>IF($B1092="","",IFERROR(VLOOKUP(VALUE($B1092),'Customers Table (Enc)'!$A:$I,9,FALSE),"Not Found"))</f>
        <v>Passaic</v>
      </c>
      <c r="T1092" t="str">
        <f t="shared" si="68"/>
        <v>PASSAIC</v>
      </c>
      <c r="U1092" t="str">
        <f t="shared" si="69"/>
        <v>Pabst Blue Ribbon|PASSAIC</v>
      </c>
      <c r="V1092" t="str">
        <f>IF($B1092="","",IF(R1092="No Encompass Match","THEM",IF(R1092="Not Mapped","Unable to Determine",IF(T1092="SALES","Unable to Determine",IFERROR(INDEX('Master - US vs THEM'!$F:$F,MATCH(U1092,'Master - US vs THEM'!$G:$G,0)),"No Territory Data")))))</f>
        <v>US</v>
      </c>
      <c r="W1092" t="str">
        <f t="shared" si="70"/>
        <v>OK</v>
      </c>
      <c r="X1092" t="str">
        <f t="shared" si="71"/>
        <v>US</v>
      </c>
    </row>
    <row r="1093" spans="1:24" x14ac:dyDescent="0.2">
      <c r="A1093">
        <v>1092</v>
      </c>
      <c r="B1093" t="s">
        <v>1693</v>
      </c>
      <c r="C1093" t="s">
        <v>1694</v>
      </c>
      <c r="D1093" t="s">
        <v>123</v>
      </c>
      <c r="E1093" t="s">
        <v>1695</v>
      </c>
      <c r="F1093" t="s">
        <v>1696</v>
      </c>
      <c r="G1093" t="s">
        <v>1697</v>
      </c>
      <c r="H1093" t="s">
        <v>8</v>
      </c>
      <c r="I1093" t="s">
        <v>319</v>
      </c>
      <c r="J1093" t="s">
        <v>181</v>
      </c>
      <c r="K1093" t="s">
        <v>182</v>
      </c>
      <c r="L1093" t="s">
        <v>24</v>
      </c>
      <c r="M1093">
        <v>1</v>
      </c>
      <c r="N1093" t="s">
        <v>875</v>
      </c>
      <c r="O1093" t="str">
        <f>IF($B1093="","",IFERROR(IF(ISNUMBER(MATCH($K1093,'Brand Family Territory (Enc)'!$A$2:$A$296,0)),$K1093,""),""))</f>
        <v/>
      </c>
      <c r="P1093" t="str">
        <f>IF($B1093="","",IFERROR(INDEX('Brand Crosswalk'!$F$2:$F$200,MATCH($K1093,'Brand Crosswalk'!$A$2:$A$200,0)),"Not in Crosswalk"))</f>
        <v>Mapped</v>
      </c>
      <c r="Q1093" t="str">
        <f>IF($B1093="","",IFERROR(INDEX('Brand Crosswalk'!$C$2:$C$200,MATCH($K1093,'Brand Crosswalk'!$A$2:$A$200,0)),""))</f>
        <v>Modelo Especial</v>
      </c>
      <c r="R1093" t="str">
        <f>IF($B1093="","",IF(O1093&lt;&gt;"",O1093,IF(P1093="Mapped",Q1093,IF(P1093="No Encompass Match","No Encompass Match",IFERROR(VLOOKUP(IF($K1093="",$J1093,$K1093),'Brands (Enc)'!$C$2:$D$2699,2,FALSE),"Not Mapped")))))</f>
        <v>Modelo Especial</v>
      </c>
      <c r="S1093" t="str">
        <f>IF($B1093="","",IFERROR(VLOOKUP(VALUE($B1093),'Customers Table (Enc)'!$A:$I,9,FALSE),"Not Found"))</f>
        <v>Passaic</v>
      </c>
      <c r="T1093" t="str">
        <f t="shared" si="68"/>
        <v>PASSAIC</v>
      </c>
      <c r="U1093" t="str">
        <f t="shared" si="69"/>
        <v>Modelo Especial|PASSAIC</v>
      </c>
      <c r="V1093" t="str">
        <f>IF($B1093="","",IF(R1093="No Encompass Match","THEM",IF(R1093="Not Mapped","Unable to Determine",IF(T1093="SALES","Unable to Determine",IFERROR(INDEX('Master - US vs THEM'!$F:$F,MATCH(U1093,'Master - US vs THEM'!$G:$G,0)),"No Territory Data")))))</f>
        <v>US</v>
      </c>
      <c r="W1093" t="str">
        <f t="shared" si="70"/>
        <v>OK</v>
      </c>
      <c r="X1093" t="str">
        <f t="shared" si="71"/>
        <v>US</v>
      </c>
    </row>
    <row r="1094" spans="1:24" x14ac:dyDescent="0.2">
      <c r="A1094">
        <v>1093</v>
      </c>
      <c r="B1094" t="s">
        <v>1693</v>
      </c>
      <c r="C1094" t="s">
        <v>1694</v>
      </c>
      <c r="D1094" t="s">
        <v>123</v>
      </c>
      <c r="E1094" t="s">
        <v>1695</v>
      </c>
      <c r="F1094" t="s">
        <v>1696</v>
      </c>
      <c r="G1094" t="s">
        <v>1697</v>
      </c>
      <c r="H1094" t="s">
        <v>8</v>
      </c>
      <c r="I1094" t="s">
        <v>319</v>
      </c>
      <c r="J1094" t="s">
        <v>165</v>
      </c>
      <c r="K1094" t="s">
        <v>166</v>
      </c>
      <c r="L1094" t="s">
        <v>141</v>
      </c>
      <c r="M1094">
        <v>1</v>
      </c>
      <c r="N1094" t="s">
        <v>875</v>
      </c>
      <c r="O1094" t="str">
        <f>IF($B1094="","",IFERROR(IF(ISNUMBER(MATCH($K1094,'Brand Family Territory (Enc)'!$A$2:$A$296,0)),$K1094,""),""))</f>
        <v>BLUE MOON</v>
      </c>
      <c r="P1094" t="str">
        <f>IF($B1094="","",IFERROR(INDEX('Brand Crosswalk'!$F$2:$F$200,MATCH($K1094,'Brand Crosswalk'!$A$2:$A$200,0)),"Not in Crosswalk"))</f>
        <v>Not in Crosswalk</v>
      </c>
      <c r="Q1094" t="str">
        <f>IF($B1094="","",IFERROR(INDEX('Brand Crosswalk'!$C$2:$C$200,MATCH($K1094,'Brand Crosswalk'!$A$2:$A$200,0)),""))</f>
        <v/>
      </c>
      <c r="R1094" t="str">
        <f>IF($B1094="","",IF(O1094&lt;&gt;"",O1094,IF(P1094="Mapped",Q1094,IF(P1094="No Encompass Match","No Encompass Match",IFERROR(VLOOKUP(IF($K1094="",$J1094,$K1094),'Brands (Enc)'!$C$2:$D$2699,2,FALSE),"Not Mapped")))))</f>
        <v>BLUE MOON</v>
      </c>
      <c r="S1094" t="str">
        <f>IF($B1094="","",IFERROR(VLOOKUP(VALUE($B1094),'Customers Table (Enc)'!$A:$I,9,FALSE),"Not Found"))</f>
        <v>Passaic</v>
      </c>
      <c r="T1094" t="str">
        <f t="shared" si="68"/>
        <v>PASSAIC</v>
      </c>
      <c r="U1094" t="str">
        <f t="shared" si="69"/>
        <v>BLUE MOON|PASSAIC</v>
      </c>
      <c r="V1094" t="str">
        <f>IF($B1094="","",IF(R1094="No Encompass Match","THEM",IF(R1094="Not Mapped","Unable to Determine",IF(T1094="SALES","Unable to Determine",IFERROR(INDEX('Master - US vs THEM'!$F:$F,MATCH(U1094,'Master - US vs THEM'!$G:$G,0)),"No Territory Data")))))</f>
        <v>US</v>
      </c>
      <c r="W1094" t="str">
        <f t="shared" si="70"/>
        <v>OK</v>
      </c>
      <c r="X1094" t="str">
        <f t="shared" si="71"/>
        <v>US</v>
      </c>
    </row>
    <row r="1095" spans="1:24" x14ac:dyDescent="0.2">
      <c r="A1095">
        <v>1094</v>
      </c>
      <c r="B1095" t="s">
        <v>1693</v>
      </c>
      <c r="C1095" t="s">
        <v>1694</v>
      </c>
      <c r="D1095" t="s">
        <v>123</v>
      </c>
      <c r="E1095" t="s">
        <v>1695</v>
      </c>
      <c r="F1095" t="s">
        <v>1696</v>
      </c>
      <c r="G1095" t="s">
        <v>1697</v>
      </c>
      <c r="H1095" t="s">
        <v>8</v>
      </c>
      <c r="I1095" t="s">
        <v>319</v>
      </c>
      <c r="J1095" t="s">
        <v>235</v>
      </c>
      <c r="K1095" t="s">
        <v>236</v>
      </c>
      <c r="L1095" t="s">
        <v>141</v>
      </c>
      <c r="M1095">
        <v>1</v>
      </c>
      <c r="N1095" t="s">
        <v>875</v>
      </c>
      <c r="O1095" t="str">
        <f>IF($B1095="","",IFERROR(IF(ISNUMBER(MATCH($K1095,'Brand Family Territory (Enc)'!$A$2:$A$296,0)),$K1095,""),""))</f>
        <v/>
      </c>
      <c r="P1095" t="str">
        <f>IF($B1095="","",IFERROR(INDEX('Brand Crosswalk'!$F$2:$F$200,MATCH($K1095,'Brand Crosswalk'!$A$2:$A$200,0)),"Not in Crosswalk"))</f>
        <v>Mapped</v>
      </c>
      <c r="Q1095" t="str">
        <f>IF($B1095="","",IFERROR(INDEX('Brand Crosswalk'!$C$2:$C$200,MATCH($K1095,'Brand Crosswalk'!$A$2:$A$200,0)),""))</f>
        <v>Leinenkugel</v>
      </c>
      <c r="R1095" t="str">
        <f>IF($B1095="","",IF(O1095&lt;&gt;"",O1095,IF(P1095="Mapped",Q1095,IF(P1095="No Encompass Match","No Encompass Match",IFERROR(VLOOKUP(IF($K1095="",$J1095,$K1095),'Brands (Enc)'!$C$2:$D$2699,2,FALSE),"Not Mapped")))))</f>
        <v>Leinenkugel</v>
      </c>
      <c r="S1095" t="str">
        <f>IF($B1095="","",IFERROR(VLOOKUP(VALUE($B1095),'Customers Table (Enc)'!$A:$I,9,FALSE),"Not Found"))</f>
        <v>Passaic</v>
      </c>
      <c r="T1095" t="str">
        <f t="shared" si="68"/>
        <v>PASSAIC</v>
      </c>
      <c r="U1095" t="str">
        <f t="shared" si="69"/>
        <v>Leinenkugel|PASSAIC</v>
      </c>
      <c r="V1095" t="str">
        <f>IF($B1095="","",IF(R1095="No Encompass Match","THEM",IF(R1095="Not Mapped","Unable to Determine",IF(T1095="SALES","Unable to Determine",IFERROR(INDEX('Master - US vs THEM'!$F:$F,MATCH(U1095,'Master - US vs THEM'!$G:$G,0)),"No Territory Data")))))</f>
        <v>US</v>
      </c>
      <c r="W1095" t="str">
        <f t="shared" si="70"/>
        <v>OK</v>
      </c>
      <c r="X1095" t="str">
        <f t="shared" si="71"/>
        <v>US</v>
      </c>
    </row>
    <row r="1096" spans="1:24" x14ac:dyDescent="0.2">
      <c r="A1096">
        <v>1095</v>
      </c>
      <c r="B1096" t="s">
        <v>1693</v>
      </c>
      <c r="C1096" t="s">
        <v>1694</v>
      </c>
      <c r="D1096" t="s">
        <v>123</v>
      </c>
      <c r="E1096" t="s">
        <v>1695</v>
      </c>
      <c r="F1096" t="s">
        <v>1696</v>
      </c>
      <c r="G1096" t="s">
        <v>1697</v>
      </c>
      <c r="H1096" t="s">
        <v>8</v>
      </c>
      <c r="I1096" t="s">
        <v>319</v>
      </c>
      <c r="J1096" t="s">
        <v>72</v>
      </c>
      <c r="K1096" t="s">
        <v>73</v>
      </c>
      <c r="L1096" t="s">
        <v>36</v>
      </c>
      <c r="M1096">
        <v>1</v>
      </c>
      <c r="N1096" t="s">
        <v>875</v>
      </c>
      <c r="O1096" t="str">
        <f>IF($B1096="","",IFERROR(IF(ISNUMBER(MATCH($K1096,'Brand Family Territory (Enc)'!$A$2:$A$296,0)),$K1096,""),""))</f>
        <v>LAGUNITAS</v>
      </c>
      <c r="P1096" t="str">
        <f>IF($B1096="","",IFERROR(INDEX('Brand Crosswalk'!$F$2:$F$200,MATCH($K1096,'Brand Crosswalk'!$A$2:$A$200,0)),"Not in Crosswalk"))</f>
        <v>Not in Crosswalk</v>
      </c>
      <c r="Q1096" t="str">
        <f>IF($B1096="","",IFERROR(INDEX('Brand Crosswalk'!$C$2:$C$200,MATCH($K1096,'Brand Crosswalk'!$A$2:$A$200,0)),""))</f>
        <v/>
      </c>
      <c r="R1096" t="str">
        <f>IF($B1096="","",IF(O1096&lt;&gt;"",O1096,IF(P1096="Mapped",Q1096,IF(P1096="No Encompass Match","No Encompass Match",IFERROR(VLOOKUP(IF($K1096="",$J1096,$K1096),'Brands (Enc)'!$C$2:$D$2699,2,FALSE),"Not Mapped")))))</f>
        <v>LAGUNITAS</v>
      </c>
      <c r="S1096" t="str">
        <f>IF($B1096="","",IFERROR(VLOOKUP(VALUE($B1096),'Customers Table (Enc)'!$A:$I,9,FALSE),"Not Found"))</f>
        <v>Passaic</v>
      </c>
      <c r="T1096" t="str">
        <f t="shared" si="68"/>
        <v>PASSAIC</v>
      </c>
      <c r="U1096" t="str">
        <f t="shared" si="69"/>
        <v>LAGUNITAS|PASSAIC</v>
      </c>
      <c r="V1096" t="str">
        <f>IF($B1096="","",IF(R1096="No Encompass Match","THEM",IF(R1096="Not Mapped","Unable to Determine",IF(T1096="SALES","Unable to Determine",IFERROR(INDEX('Master - US vs THEM'!$F:$F,MATCH(U1096,'Master - US vs THEM'!$G:$G,0)),"No Territory Data")))))</f>
        <v>US</v>
      </c>
      <c r="W1096" t="str">
        <f t="shared" si="70"/>
        <v>OK</v>
      </c>
      <c r="X1096" t="str">
        <f t="shared" si="71"/>
        <v>US</v>
      </c>
    </row>
    <row r="1097" spans="1:24" x14ac:dyDescent="0.2">
      <c r="A1097">
        <v>1096</v>
      </c>
      <c r="B1097" t="s">
        <v>1693</v>
      </c>
      <c r="C1097" t="s">
        <v>1694</v>
      </c>
      <c r="D1097" t="s">
        <v>123</v>
      </c>
      <c r="E1097" t="s">
        <v>1695</v>
      </c>
      <c r="F1097" t="s">
        <v>1696</v>
      </c>
      <c r="G1097" t="s">
        <v>1697</v>
      </c>
      <c r="H1097" t="s">
        <v>8</v>
      </c>
      <c r="I1097" t="s">
        <v>319</v>
      </c>
      <c r="J1097" t="s">
        <v>535</v>
      </c>
      <c r="K1097" t="s">
        <v>358</v>
      </c>
      <c r="L1097" t="s">
        <v>155</v>
      </c>
      <c r="M1097">
        <v>1</v>
      </c>
      <c r="N1097" t="s">
        <v>875</v>
      </c>
      <c r="O1097" t="str">
        <f>IF($B1097="","",IFERROR(IF(ISNUMBER(MATCH($K1097,'Brand Family Territory (Enc)'!$A$2:$A$296,0)),$K1097,""),""))</f>
        <v/>
      </c>
      <c r="P1097" t="str">
        <f>IF($B1097="","",IFERROR(INDEX('Brand Crosswalk'!$F$2:$F$200,MATCH($K1097,'Brand Crosswalk'!$A$2:$A$200,0)),"Not in Crosswalk"))</f>
        <v>Mapped</v>
      </c>
      <c r="Q1097" t="str">
        <f>IF($B1097="","",IFERROR(INDEX('Brand Crosswalk'!$C$2:$C$200,MATCH($K1097,'Brand Crosswalk'!$A$2:$A$200,0)),""))</f>
        <v>Samuel Adams</v>
      </c>
      <c r="R1097" t="str">
        <f>IF($B1097="","",IF(O1097&lt;&gt;"",O1097,IF(P1097="Mapped",Q1097,IF(P1097="No Encompass Match","No Encompass Match",IFERROR(VLOOKUP(IF($K1097="",$J1097,$K1097),'Brands (Enc)'!$C$2:$D$2699,2,FALSE),"Not Mapped")))))</f>
        <v>Samuel Adams</v>
      </c>
      <c r="S1097" t="str">
        <f>IF($B1097="","",IFERROR(VLOOKUP(VALUE($B1097),'Customers Table (Enc)'!$A:$I,9,FALSE),"Not Found"))</f>
        <v>Passaic</v>
      </c>
      <c r="T1097" t="str">
        <f t="shared" si="68"/>
        <v>PASSAIC</v>
      </c>
      <c r="U1097" t="str">
        <f t="shared" si="69"/>
        <v>Samuel Adams|PASSAIC</v>
      </c>
      <c r="V1097" t="str">
        <f>IF($B1097="","",IF(R1097="No Encompass Match","THEM",IF(R1097="Not Mapped","Unable to Determine",IF(T1097="SALES","Unable to Determine",IFERROR(INDEX('Master - US vs THEM'!$F:$F,MATCH(U1097,'Master - US vs THEM'!$G:$G,0)),"No Territory Data")))))</f>
        <v>US</v>
      </c>
      <c r="W1097" t="str">
        <f t="shared" si="70"/>
        <v>OK</v>
      </c>
      <c r="X1097" t="str">
        <f t="shared" si="71"/>
        <v>US</v>
      </c>
    </row>
    <row r="1098" spans="1:24" x14ac:dyDescent="0.2">
      <c r="A1098">
        <v>1097</v>
      </c>
      <c r="B1098" t="s">
        <v>1693</v>
      </c>
      <c r="C1098" t="s">
        <v>1694</v>
      </c>
      <c r="D1098" t="s">
        <v>123</v>
      </c>
      <c r="E1098" t="s">
        <v>1695</v>
      </c>
      <c r="F1098" t="s">
        <v>1696</v>
      </c>
      <c r="G1098" t="s">
        <v>1697</v>
      </c>
      <c r="H1098" t="s">
        <v>8</v>
      </c>
      <c r="I1098" t="s">
        <v>319</v>
      </c>
      <c r="J1098" t="s">
        <v>1314</v>
      </c>
      <c r="K1098" t="s">
        <v>1315</v>
      </c>
      <c r="L1098" t="s">
        <v>361</v>
      </c>
      <c r="M1098">
        <v>1</v>
      </c>
      <c r="N1098" t="s">
        <v>875</v>
      </c>
      <c r="O1098" t="str">
        <f>IF($B1098="","",IFERROR(IF(ISNUMBER(MATCH($K1098,'Brand Family Territory (Enc)'!$A$2:$A$296,0)),$K1098,""),""))</f>
        <v/>
      </c>
      <c r="P1098" t="str">
        <f>IF($B1098="","",IFERROR(INDEX('Brand Crosswalk'!$F$2:$F$200,MATCH($K1098,'Brand Crosswalk'!$A$2:$A$200,0)),"Not in Crosswalk"))</f>
        <v>Mapped</v>
      </c>
      <c r="Q1098" t="str">
        <f>IF($B1098="","",IFERROR(INDEX('Brand Crosswalk'!$C$2:$C$200,MATCH($K1098,'Brand Crosswalk'!$A$2:$A$200,0)),""))</f>
        <v>Hacker-Pschorr</v>
      </c>
      <c r="R1098" t="str">
        <f>IF($B1098="","",IF(O1098&lt;&gt;"",O1098,IF(P1098="Mapped",Q1098,IF(P1098="No Encompass Match","No Encompass Match",IFERROR(VLOOKUP(IF($K1098="",$J1098,$K1098),'Brands (Enc)'!$C$2:$D$2699,2,FALSE),"Not Mapped")))))</f>
        <v>Hacker-Pschorr</v>
      </c>
      <c r="S1098" t="str">
        <f>IF($B1098="","",IFERROR(VLOOKUP(VALUE($B1098),'Customers Table (Enc)'!$A:$I,9,FALSE),"Not Found"))</f>
        <v>Passaic</v>
      </c>
      <c r="T1098" t="str">
        <f t="shared" si="68"/>
        <v>PASSAIC</v>
      </c>
      <c r="U1098" t="str">
        <f t="shared" si="69"/>
        <v>Hacker-Pschorr|PASSAIC</v>
      </c>
      <c r="V1098" t="str">
        <f>IF($B1098="","",IF(R1098="No Encompass Match","THEM",IF(R1098="Not Mapped","Unable to Determine",IF(T1098="SALES","Unable to Determine",IFERROR(INDEX('Master - US vs THEM'!$F:$F,MATCH(U1098,'Master - US vs THEM'!$G:$G,0)),"No Territory Data")))))</f>
        <v>US</v>
      </c>
      <c r="W1098" t="str">
        <f t="shared" si="70"/>
        <v>OK</v>
      </c>
      <c r="X1098" t="str">
        <f t="shared" si="71"/>
        <v>US</v>
      </c>
    </row>
    <row r="1099" spans="1:24" x14ac:dyDescent="0.2">
      <c r="A1099">
        <v>1098</v>
      </c>
      <c r="B1099" t="s">
        <v>1689</v>
      </c>
      <c r="C1099" t="s">
        <v>1690</v>
      </c>
      <c r="D1099" t="s">
        <v>123</v>
      </c>
      <c r="E1099" t="s">
        <v>1691</v>
      </c>
      <c r="F1099" t="s">
        <v>1583</v>
      </c>
      <c r="G1099" t="s">
        <v>1692</v>
      </c>
      <c r="H1099" t="s">
        <v>8</v>
      </c>
      <c r="I1099" t="s">
        <v>319</v>
      </c>
      <c r="J1099" t="s">
        <v>966</v>
      </c>
      <c r="K1099" t="s">
        <v>61</v>
      </c>
      <c r="L1099" t="s">
        <v>61</v>
      </c>
      <c r="M1099">
        <v>1</v>
      </c>
      <c r="N1099" t="s">
        <v>875</v>
      </c>
      <c r="O1099" t="str">
        <f>IF($B1099="","",IFERROR(IF(ISNUMBER(MATCH($K1099,'Brand Family Territory (Enc)'!$A$2:$A$296,0)),$K1099,""),""))</f>
        <v>SAPPORO</v>
      </c>
      <c r="P1099" t="str">
        <f>IF($B1099="","",IFERROR(INDEX('Brand Crosswalk'!$F$2:$F$200,MATCH($K1099,'Brand Crosswalk'!$A$2:$A$200,0)),"Not in Crosswalk"))</f>
        <v>Not in Crosswalk</v>
      </c>
      <c r="Q1099" t="str">
        <f>IF($B1099="","",IFERROR(INDEX('Brand Crosswalk'!$C$2:$C$200,MATCH($K1099,'Brand Crosswalk'!$A$2:$A$200,0)),""))</f>
        <v/>
      </c>
      <c r="R1099" t="str">
        <f>IF($B1099="","",IF(O1099&lt;&gt;"",O1099,IF(P1099="Mapped",Q1099,IF(P1099="No Encompass Match","No Encompass Match",IFERROR(VLOOKUP(IF($K1099="",$J1099,$K1099),'Brands (Enc)'!$C$2:$D$2699,2,FALSE),"Not Mapped")))))</f>
        <v>SAPPORO</v>
      </c>
      <c r="S1099" t="str">
        <f>IF($B1099="","",IFERROR(VLOOKUP(VALUE($B1099),'Customers Table (Enc)'!$A:$I,9,FALSE),"Not Found"))</f>
        <v>Passaic</v>
      </c>
      <c r="T1099" t="str">
        <f t="shared" si="68"/>
        <v>PASSAIC</v>
      </c>
      <c r="U1099" t="str">
        <f t="shared" si="69"/>
        <v>SAPPORO|PASSAIC</v>
      </c>
      <c r="V1099" t="str">
        <f>IF($B1099="","",IF(R1099="No Encompass Match","THEM",IF(R1099="Not Mapped","Unable to Determine",IF(T1099="SALES","Unable to Determine",IFERROR(INDEX('Master - US vs THEM'!$F:$F,MATCH(U1099,'Master - US vs THEM'!$G:$G,0)),"No Territory Data")))))</f>
        <v>US</v>
      </c>
      <c r="W1099" t="str">
        <f t="shared" si="70"/>
        <v>OK</v>
      </c>
      <c r="X1099" t="str">
        <f t="shared" si="71"/>
        <v>US</v>
      </c>
    </row>
    <row r="1100" spans="1:24" x14ac:dyDescent="0.2">
      <c r="A1100">
        <v>1099</v>
      </c>
      <c r="B1100" t="s">
        <v>1689</v>
      </c>
      <c r="C1100" t="s">
        <v>1690</v>
      </c>
      <c r="D1100" t="s">
        <v>123</v>
      </c>
      <c r="E1100" t="s">
        <v>1691</v>
      </c>
      <c r="F1100" t="s">
        <v>1583</v>
      </c>
      <c r="G1100" t="s">
        <v>1692</v>
      </c>
      <c r="H1100" t="s">
        <v>8</v>
      </c>
      <c r="I1100" t="s">
        <v>319</v>
      </c>
      <c r="J1100" t="s">
        <v>181</v>
      </c>
      <c r="K1100" t="s">
        <v>182</v>
      </c>
      <c r="L1100" t="s">
        <v>24</v>
      </c>
      <c r="M1100">
        <v>1</v>
      </c>
      <c r="N1100" t="s">
        <v>875</v>
      </c>
      <c r="O1100" t="str">
        <f>IF($B1100="","",IFERROR(IF(ISNUMBER(MATCH($K1100,'Brand Family Territory (Enc)'!$A$2:$A$296,0)),$K1100,""),""))</f>
        <v/>
      </c>
      <c r="P1100" t="str">
        <f>IF($B1100="","",IFERROR(INDEX('Brand Crosswalk'!$F$2:$F$200,MATCH($K1100,'Brand Crosswalk'!$A$2:$A$200,0)),"Not in Crosswalk"))</f>
        <v>Mapped</v>
      </c>
      <c r="Q1100" t="str">
        <f>IF($B1100="","",IFERROR(INDEX('Brand Crosswalk'!$C$2:$C$200,MATCH($K1100,'Brand Crosswalk'!$A$2:$A$200,0)),""))</f>
        <v>Modelo Especial</v>
      </c>
      <c r="R1100" t="str">
        <f>IF($B1100="","",IF(O1100&lt;&gt;"",O1100,IF(P1100="Mapped",Q1100,IF(P1100="No Encompass Match","No Encompass Match",IFERROR(VLOOKUP(IF($K1100="",$J1100,$K1100),'Brands (Enc)'!$C$2:$D$2699,2,FALSE),"Not Mapped")))))</f>
        <v>Modelo Especial</v>
      </c>
      <c r="S1100" t="str">
        <f>IF($B1100="","",IFERROR(VLOOKUP(VALUE($B1100),'Customers Table (Enc)'!$A:$I,9,FALSE),"Not Found"))</f>
        <v>Passaic</v>
      </c>
      <c r="T1100" t="str">
        <f t="shared" si="68"/>
        <v>PASSAIC</v>
      </c>
      <c r="U1100" t="str">
        <f t="shared" si="69"/>
        <v>Modelo Especial|PASSAIC</v>
      </c>
      <c r="V1100" t="str">
        <f>IF($B1100="","",IF(R1100="No Encompass Match","THEM",IF(R1100="Not Mapped","Unable to Determine",IF(T1100="SALES","Unable to Determine",IFERROR(INDEX('Master - US vs THEM'!$F:$F,MATCH(U1100,'Master - US vs THEM'!$G:$G,0)),"No Territory Data")))))</f>
        <v>US</v>
      </c>
      <c r="W1100" t="str">
        <f t="shared" si="70"/>
        <v>OK</v>
      </c>
      <c r="X1100" t="str">
        <f t="shared" si="71"/>
        <v>US</v>
      </c>
    </row>
    <row r="1101" spans="1:24" x14ac:dyDescent="0.2">
      <c r="A1101">
        <v>1100</v>
      </c>
      <c r="B1101" t="s">
        <v>1689</v>
      </c>
      <c r="C1101" t="s">
        <v>1690</v>
      </c>
      <c r="D1101" t="s">
        <v>123</v>
      </c>
      <c r="E1101" t="s">
        <v>1691</v>
      </c>
      <c r="F1101" t="s">
        <v>1583</v>
      </c>
      <c r="G1101" t="s">
        <v>1692</v>
      </c>
      <c r="H1101" t="s">
        <v>8</v>
      </c>
      <c r="I1101" t="s">
        <v>319</v>
      </c>
      <c r="J1101" t="s">
        <v>1435</v>
      </c>
      <c r="K1101" t="s">
        <v>1435</v>
      </c>
      <c r="L1101" t="s">
        <v>215</v>
      </c>
      <c r="M1101">
        <v>1</v>
      </c>
      <c r="N1101" t="s">
        <v>875</v>
      </c>
      <c r="O1101" t="str">
        <f>IF($B1101="","",IFERROR(IF(ISNUMBER(MATCH($K1101,'Brand Family Territory (Enc)'!$A$2:$A$296,0)),$K1101,""),""))</f>
        <v>KIRIN ICHIBAN</v>
      </c>
      <c r="P1101" t="str">
        <f>IF($B1101="","",IFERROR(INDEX('Brand Crosswalk'!$F$2:$F$200,MATCH($K1101,'Brand Crosswalk'!$A$2:$A$200,0)),"Not in Crosswalk"))</f>
        <v>Not in Crosswalk</v>
      </c>
      <c r="Q1101" t="str">
        <f>IF($B1101="","",IFERROR(INDEX('Brand Crosswalk'!$C$2:$C$200,MATCH($K1101,'Brand Crosswalk'!$A$2:$A$200,0)),""))</f>
        <v/>
      </c>
      <c r="R1101" t="str">
        <f>IF($B1101="","",IF(O1101&lt;&gt;"",O1101,IF(P1101="Mapped",Q1101,IF(P1101="No Encompass Match","No Encompass Match",IFERROR(VLOOKUP(IF($K1101="",$J1101,$K1101),'Brands (Enc)'!$C$2:$D$2699,2,FALSE),"Not Mapped")))))</f>
        <v>KIRIN ICHIBAN</v>
      </c>
      <c r="S1101" t="str">
        <f>IF($B1101="","",IFERROR(VLOOKUP(VALUE($B1101),'Customers Table (Enc)'!$A:$I,9,FALSE),"Not Found"))</f>
        <v>Passaic</v>
      </c>
      <c r="T1101" t="str">
        <f t="shared" si="68"/>
        <v>PASSAIC</v>
      </c>
      <c r="U1101" t="str">
        <f t="shared" si="69"/>
        <v>KIRIN ICHIBAN|PASSAIC</v>
      </c>
      <c r="V1101" t="str">
        <f>IF($B1101="","",IF(R1101="No Encompass Match","THEM",IF(R1101="Not Mapped","Unable to Determine",IF(T1101="SALES","Unable to Determine",IFERROR(INDEX('Master - US vs THEM'!$F:$F,MATCH(U1101,'Master - US vs THEM'!$G:$G,0)),"No Territory Data")))))</f>
        <v>US</v>
      </c>
      <c r="W1101" t="str">
        <f t="shared" si="70"/>
        <v>OK</v>
      </c>
      <c r="X1101" t="str">
        <f t="shared" si="71"/>
        <v>US</v>
      </c>
    </row>
    <row r="1102" spans="1:24" x14ac:dyDescent="0.2">
      <c r="A1102">
        <v>1101</v>
      </c>
      <c r="B1102" t="s">
        <v>1689</v>
      </c>
      <c r="C1102" t="s">
        <v>1690</v>
      </c>
      <c r="D1102" t="s">
        <v>123</v>
      </c>
      <c r="E1102" t="s">
        <v>1691</v>
      </c>
      <c r="F1102" t="s">
        <v>1583</v>
      </c>
      <c r="G1102" t="s">
        <v>1692</v>
      </c>
      <c r="H1102" t="s">
        <v>8</v>
      </c>
      <c r="I1102" t="s">
        <v>319</v>
      </c>
      <c r="J1102" t="s">
        <v>140</v>
      </c>
      <c r="K1102" t="s">
        <v>140</v>
      </c>
      <c r="L1102" t="s">
        <v>141</v>
      </c>
      <c r="M1102">
        <v>1</v>
      </c>
      <c r="N1102" t="s">
        <v>875</v>
      </c>
      <c r="O1102" t="str">
        <f>IF($B1102="","",IFERROR(IF(ISNUMBER(MATCH($K1102,'Brand Family Territory (Enc)'!$A$2:$A$296,0)),$K1102,""),""))</f>
        <v/>
      </c>
      <c r="P1102" t="str">
        <f>IF($B1102="","",IFERROR(INDEX('Brand Crosswalk'!$F$2:$F$200,MATCH($K1102,'Brand Crosswalk'!$A$2:$A$200,0)),"Not in Crosswalk"))</f>
        <v>Mapped</v>
      </c>
      <c r="Q1102" t="str">
        <f>IF($B1102="","",IFERROR(INDEX('Brand Crosswalk'!$C$2:$C$200,MATCH($K1102,'Brand Crosswalk'!$A$2:$A$200,0)),""))</f>
        <v>Peroni</v>
      </c>
      <c r="R1102" t="str">
        <f>IF($B1102="","",IF(O1102&lt;&gt;"",O1102,IF(P1102="Mapped",Q1102,IF(P1102="No Encompass Match","No Encompass Match",IFERROR(VLOOKUP(IF($K1102="",$J1102,$K1102),'Brands (Enc)'!$C$2:$D$2699,2,FALSE),"Not Mapped")))))</f>
        <v>Peroni</v>
      </c>
      <c r="S1102" t="str">
        <f>IF($B1102="","",IFERROR(VLOOKUP(VALUE($B1102),'Customers Table (Enc)'!$A:$I,9,FALSE),"Not Found"))</f>
        <v>Passaic</v>
      </c>
      <c r="T1102" t="str">
        <f t="shared" si="68"/>
        <v>PASSAIC</v>
      </c>
      <c r="U1102" t="str">
        <f t="shared" si="69"/>
        <v>Peroni|PASSAIC</v>
      </c>
      <c r="V1102" t="str">
        <f>IF($B1102="","",IF(R1102="No Encompass Match","THEM",IF(R1102="Not Mapped","Unable to Determine",IF(T1102="SALES","Unable to Determine",IFERROR(INDEX('Master - US vs THEM'!$F:$F,MATCH(U1102,'Master - US vs THEM'!$G:$G,0)),"No Territory Data")))))</f>
        <v>US</v>
      </c>
      <c r="W1102" t="str">
        <f t="shared" si="70"/>
        <v>OK</v>
      </c>
      <c r="X1102" t="str">
        <f t="shared" si="71"/>
        <v>US</v>
      </c>
    </row>
    <row r="1103" spans="1:24" x14ac:dyDescent="0.2">
      <c r="A1103">
        <v>1102</v>
      </c>
      <c r="B1103" t="s">
        <v>1689</v>
      </c>
      <c r="C1103" t="s">
        <v>1690</v>
      </c>
      <c r="D1103" t="s">
        <v>123</v>
      </c>
      <c r="E1103" t="s">
        <v>1691</v>
      </c>
      <c r="F1103" t="s">
        <v>1583</v>
      </c>
      <c r="G1103" t="s">
        <v>1692</v>
      </c>
      <c r="H1103" t="s">
        <v>8</v>
      </c>
      <c r="I1103" t="s">
        <v>319</v>
      </c>
      <c r="J1103" t="s">
        <v>165</v>
      </c>
      <c r="K1103" t="s">
        <v>166</v>
      </c>
      <c r="L1103" t="s">
        <v>141</v>
      </c>
      <c r="M1103">
        <v>1</v>
      </c>
      <c r="N1103" t="s">
        <v>875</v>
      </c>
      <c r="O1103" t="str">
        <f>IF($B1103="","",IFERROR(IF(ISNUMBER(MATCH($K1103,'Brand Family Territory (Enc)'!$A$2:$A$296,0)),$K1103,""),""))</f>
        <v>BLUE MOON</v>
      </c>
      <c r="P1103" t="str">
        <f>IF($B1103="","",IFERROR(INDEX('Brand Crosswalk'!$F$2:$F$200,MATCH($K1103,'Brand Crosswalk'!$A$2:$A$200,0)),"Not in Crosswalk"))</f>
        <v>Not in Crosswalk</v>
      </c>
      <c r="Q1103" t="str">
        <f>IF($B1103="","",IFERROR(INDEX('Brand Crosswalk'!$C$2:$C$200,MATCH($K1103,'Brand Crosswalk'!$A$2:$A$200,0)),""))</f>
        <v/>
      </c>
      <c r="R1103" t="str">
        <f>IF($B1103="","",IF(O1103&lt;&gt;"",O1103,IF(P1103="Mapped",Q1103,IF(P1103="No Encompass Match","No Encompass Match",IFERROR(VLOOKUP(IF($K1103="",$J1103,$K1103),'Brands (Enc)'!$C$2:$D$2699,2,FALSE),"Not Mapped")))))</f>
        <v>BLUE MOON</v>
      </c>
      <c r="S1103" t="str">
        <f>IF($B1103="","",IFERROR(VLOOKUP(VALUE($B1103),'Customers Table (Enc)'!$A:$I,9,FALSE),"Not Found"))</f>
        <v>Passaic</v>
      </c>
      <c r="T1103" t="str">
        <f t="shared" si="68"/>
        <v>PASSAIC</v>
      </c>
      <c r="U1103" t="str">
        <f t="shared" si="69"/>
        <v>BLUE MOON|PASSAIC</v>
      </c>
      <c r="V1103" t="str">
        <f>IF($B1103="","",IF(R1103="No Encompass Match","THEM",IF(R1103="Not Mapped","Unable to Determine",IF(T1103="SALES","Unable to Determine",IFERROR(INDEX('Master - US vs THEM'!$F:$F,MATCH(U1103,'Master - US vs THEM'!$G:$G,0)),"No Territory Data")))))</f>
        <v>US</v>
      </c>
      <c r="W1103" t="str">
        <f t="shared" si="70"/>
        <v>OK</v>
      </c>
      <c r="X1103" t="str">
        <f t="shared" si="71"/>
        <v>US</v>
      </c>
    </row>
    <row r="1104" spans="1:24" x14ac:dyDescent="0.2">
      <c r="A1104">
        <v>1103</v>
      </c>
      <c r="B1104" t="s">
        <v>1689</v>
      </c>
      <c r="C1104" t="s">
        <v>1690</v>
      </c>
      <c r="D1104" t="s">
        <v>123</v>
      </c>
      <c r="E1104" t="s">
        <v>1691</v>
      </c>
      <c r="F1104" t="s">
        <v>1583</v>
      </c>
      <c r="G1104" t="s">
        <v>1692</v>
      </c>
      <c r="H1104" t="s">
        <v>8</v>
      </c>
      <c r="I1104" t="s">
        <v>319</v>
      </c>
      <c r="J1104" t="s">
        <v>536</v>
      </c>
      <c r="K1104" t="s">
        <v>34</v>
      </c>
      <c r="L1104" t="s">
        <v>34</v>
      </c>
      <c r="M1104">
        <v>1</v>
      </c>
      <c r="N1104" t="s">
        <v>875</v>
      </c>
      <c r="O1104" t="str">
        <f>IF($B1104="","",IFERROR(IF(ISNUMBER(MATCH($K1104,'Brand Family Territory (Enc)'!$A$2:$A$296,0)),$K1104,""),""))</f>
        <v/>
      </c>
      <c r="P1104" t="str">
        <f>IF($B1104="","",IFERROR(INDEX('Brand Crosswalk'!$F$2:$F$200,MATCH($K1104,'Brand Crosswalk'!$A$2:$A$200,0)),"Not in Crosswalk"))</f>
        <v>Mapped</v>
      </c>
      <c r="Q1104" t="str">
        <f>IF($B1104="","",IFERROR(INDEX('Brand Crosswalk'!$C$2:$C$200,MATCH($K1104,'Brand Crosswalk'!$A$2:$A$200,0)),""))</f>
        <v>Sierra Nevada</v>
      </c>
      <c r="R1104" t="str">
        <f>IF($B1104="","",IF(O1104&lt;&gt;"",O1104,IF(P1104="Mapped",Q1104,IF(P1104="No Encompass Match","No Encompass Match",IFERROR(VLOOKUP(IF($K1104="",$J1104,$K1104),'Brands (Enc)'!$C$2:$D$2699,2,FALSE),"Not Mapped")))))</f>
        <v>Sierra Nevada</v>
      </c>
      <c r="S1104" t="str">
        <f>IF($B1104="","",IFERROR(VLOOKUP(VALUE($B1104),'Customers Table (Enc)'!$A:$I,9,FALSE),"Not Found"))</f>
        <v>Passaic</v>
      </c>
      <c r="T1104" t="str">
        <f t="shared" si="68"/>
        <v>PASSAIC</v>
      </c>
      <c r="U1104" t="str">
        <f t="shared" si="69"/>
        <v>Sierra Nevada|PASSAIC</v>
      </c>
      <c r="V1104" t="str">
        <f>IF($B1104="","",IF(R1104="No Encompass Match","THEM",IF(R1104="Not Mapped","Unable to Determine",IF(T1104="SALES","Unable to Determine",IFERROR(INDEX('Master - US vs THEM'!$F:$F,MATCH(U1104,'Master - US vs THEM'!$G:$G,0)),"No Territory Data")))))</f>
        <v>US</v>
      </c>
      <c r="W1104" t="str">
        <f t="shared" si="70"/>
        <v>OK</v>
      </c>
      <c r="X1104" t="str">
        <f t="shared" si="71"/>
        <v>US</v>
      </c>
    </row>
    <row r="1105" spans="1:24" x14ac:dyDescent="0.2">
      <c r="A1105">
        <v>1104</v>
      </c>
      <c r="B1105" t="s">
        <v>1686</v>
      </c>
      <c r="C1105" t="s">
        <v>1687</v>
      </c>
      <c r="D1105" t="s">
        <v>123</v>
      </c>
      <c r="E1105" t="s">
        <v>1684</v>
      </c>
      <c r="F1105" t="s">
        <v>1583</v>
      </c>
      <c r="G1105" t="s">
        <v>1688</v>
      </c>
      <c r="H1105" t="s">
        <v>8</v>
      </c>
      <c r="I1105" t="s">
        <v>319</v>
      </c>
      <c r="J1105" t="s">
        <v>144</v>
      </c>
      <c r="K1105" t="s">
        <v>145</v>
      </c>
      <c r="L1105" t="s">
        <v>141</v>
      </c>
      <c r="M1105">
        <v>1</v>
      </c>
      <c r="N1105" t="s">
        <v>875</v>
      </c>
      <c r="O1105" t="str">
        <f>IF($B1105="","",IFERROR(IF(ISNUMBER(MATCH($K1105,'Brand Family Territory (Enc)'!$A$2:$A$296,0)),$K1105,""),""))</f>
        <v>COORS LIGHT</v>
      </c>
      <c r="P1105" t="str">
        <f>IF($B1105="","",IFERROR(INDEX('Brand Crosswalk'!$F$2:$F$200,MATCH($K1105,'Brand Crosswalk'!$A$2:$A$200,0)),"Not in Crosswalk"))</f>
        <v>Not in Crosswalk</v>
      </c>
      <c r="Q1105" t="str">
        <f>IF($B1105="","",IFERROR(INDEX('Brand Crosswalk'!$C$2:$C$200,MATCH($K1105,'Brand Crosswalk'!$A$2:$A$200,0)),""))</f>
        <v/>
      </c>
      <c r="R1105" t="str">
        <f>IF($B1105="","",IF(O1105&lt;&gt;"",O1105,IF(P1105="Mapped",Q1105,IF(P1105="No Encompass Match","No Encompass Match",IFERROR(VLOOKUP(IF($K1105="",$J1105,$K1105),'Brands (Enc)'!$C$2:$D$2699,2,FALSE),"Not Mapped")))))</f>
        <v>COORS LIGHT</v>
      </c>
      <c r="S1105" t="str">
        <f>IF($B1105="","",IFERROR(VLOOKUP(VALUE($B1105),'Customers Table (Enc)'!$A:$I,9,FALSE),"Not Found"))</f>
        <v>Passaic</v>
      </c>
      <c r="T1105" t="str">
        <f t="shared" si="68"/>
        <v>PASSAIC</v>
      </c>
      <c r="U1105" t="str">
        <f t="shared" si="69"/>
        <v>COORS LIGHT|PASSAIC</v>
      </c>
      <c r="V1105" t="str">
        <f>IF($B1105="","",IF(R1105="No Encompass Match","THEM",IF(R1105="Not Mapped","Unable to Determine",IF(T1105="SALES","Unable to Determine",IFERROR(INDEX('Master - US vs THEM'!$F:$F,MATCH(U1105,'Master - US vs THEM'!$G:$G,0)),"No Territory Data")))))</f>
        <v>US</v>
      </c>
      <c r="W1105" t="str">
        <f t="shared" si="70"/>
        <v>OK</v>
      </c>
      <c r="X1105" t="str">
        <f t="shared" si="71"/>
        <v>US</v>
      </c>
    </row>
    <row r="1106" spans="1:24" x14ac:dyDescent="0.2">
      <c r="A1106">
        <v>1105</v>
      </c>
      <c r="B1106" t="s">
        <v>1686</v>
      </c>
      <c r="C1106" t="s">
        <v>1687</v>
      </c>
      <c r="D1106" t="s">
        <v>123</v>
      </c>
      <c r="E1106" t="s">
        <v>1684</v>
      </c>
      <c r="F1106" t="s">
        <v>1583</v>
      </c>
      <c r="G1106" t="s">
        <v>1688</v>
      </c>
      <c r="H1106" t="s">
        <v>8</v>
      </c>
      <c r="I1106" t="s">
        <v>319</v>
      </c>
      <c r="J1106" t="s">
        <v>142</v>
      </c>
      <c r="K1106" t="s">
        <v>143</v>
      </c>
      <c r="L1106" t="s">
        <v>141</v>
      </c>
      <c r="M1106">
        <v>1</v>
      </c>
      <c r="N1106" t="s">
        <v>875</v>
      </c>
      <c r="O1106" t="str">
        <f>IF($B1106="","",IFERROR(IF(ISNUMBER(MATCH($K1106,'Brand Family Territory (Enc)'!$A$2:$A$296,0)),$K1106,""),""))</f>
        <v/>
      </c>
      <c r="P1106" t="str">
        <f>IF($B1106="","",IFERROR(INDEX('Brand Crosswalk'!$F$2:$F$200,MATCH($K1106,'Brand Crosswalk'!$A$2:$A$200,0)),"Not in Crosswalk"))</f>
        <v>Mapped</v>
      </c>
      <c r="Q1106" t="str">
        <f>IF($B1106="","",IFERROR(INDEX('Brand Crosswalk'!$C$2:$C$200,MATCH($K1106,'Brand Crosswalk'!$A$2:$A$200,0)),""))</f>
        <v>Lite</v>
      </c>
      <c r="R1106" t="str">
        <f>IF($B1106="","",IF(O1106&lt;&gt;"",O1106,IF(P1106="Mapped",Q1106,IF(P1106="No Encompass Match","No Encompass Match",IFERROR(VLOOKUP(IF($K1106="",$J1106,$K1106),'Brands (Enc)'!$C$2:$D$2699,2,FALSE),"Not Mapped")))))</f>
        <v>Lite</v>
      </c>
      <c r="S1106" t="str">
        <f>IF($B1106="","",IFERROR(VLOOKUP(VALUE($B1106),'Customers Table (Enc)'!$A:$I,9,FALSE),"Not Found"))</f>
        <v>Passaic</v>
      </c>
      <c r="T1106" t="str">
        <f t="shared" si="68"/>
        <v>PASSAIC</v>
      </c>
      <c r="U1106" t="str">
        <f t="shared" si="69"/>
        <v>Lite|PASSAIC</v>
      </c>
      <c r="V1106" t="str">
        <f>IF($B1106="","",IF(R1106="No Encompass Match","THEM",IF(R1106="Not Mapped","Unable to Determine",IF(T1106="SALES","Unable to Determine",IFERROR(INDEX('Master - US vs THEM'!$F:$F,MATCH(U1106,'Master - US vs THEM'!$G:$G,0)),"No Territory Data")))))</f>
        <v>US</v>
      </c>
      <c r="W1106" t="str">
        <f t="shared" si="70"/>
        <v>OK</v>
      </c>
      <c r="X1106" t="str">
        <f t="shared" si="71"/>
        <v>US</v>
      </c>
    </row>
    <row r="1107" spans="1:24" x14ac:dyDescent="0.2">
      <c r="A1107">
        <v>1106</v>
      </c>
      <c r="B1107" t="s">
        <v>1686</v>
      </c>
      <c r="C1107" t="s">
        <v>1687</v>
      </c>
      <c r="D1107" t="s">
        <v>123</v>
      </c>
      <c r="E1107" t="s">
        <v>1684</v>
      </c>
      <c r="F1107" t="s">
        <v>1583</v>
      </c>
      <c r="G1107" t="s">
        <v>1688</v>
      </c>
      <c r="H1107" t="s">
        <v>8</v>
      </c>
      <c r="I1107" t="s">
        <v>319</v>
      </c>
      <c r="J1107" t="s">
        <v>20</v>
      </c>
      <c r="K1107" t="s">
        <v>20</v>
      </c>
      <c r="L1107" t="s">
        <v>20</v>
      </c>
      <c r="M1107">
        <v>1</v>
      </c>
      <c r="N1107" t="s">
        <v>875</v>
      </c>
      <c r="O1107" t="str">
        <f>IF($B1107="","",IFERROR(IF(ISNUMBER(MATCH($K1107,'Brand Family Territory (Enc)'!$A$2:$A$296,0)),$K1107,""),""))</f>
        <v/>
      </c>
      <c r="P1107" t="str">
        <f>IF($B1107="","",IFERROR(INDEX('Brand Crosswalk'!$F$2:$F$200,MATCH($K1107,'Brand Crosswalk'!$A$2:$A$200,0)),"Not in Crosswalk"))</f>
        <v>Mapped</v>
      </c>
      <c r="Q1107" t="str">
        <f>IF($B1107="","",IFERROR(INDEX('Brand Crosswalk'!$C$2:$C$200,MATCH($K1107,'Brand Crosswalk'!$A$2:$A$200,0)),""))</f>
        <v>Heineken USA</v>
      </c>
      <c r="R1107" t="str">
        <f>IF($B1107="","",IF(O1107&lt;&gt;"",O1107,IF(P1107="Mapped",Q1107,IF(P1107="No Encompass Match","No Encompass Match",IFERROR(VLOOKUP(IF($K1107="",$J1107,$K1107),'Brands (Enc)'!$C$2:$D$2699,2,FALSE),"Not Mapped")))))</f>
        <v>Heineken USA</v>
      </c>
      <c r="S1107" t="str">
        <f>IF($B1107="","",IFERROR(VLOOKUP(VALUE($B1107),'Customers Table (Enc)'!$A:$I,9,FALSE),"Not Found"))</f>
        <v>Passaic</v>
      </c>
      <c r="T1107" t="str">
        <f t="shared" si="68"/>
        <v>PASSAIC</v>
      </c>
      <c r="U1107" t="str">
        <f t="shared" si="69"/>
        <v>Heineken USA|PASSAIC</v>
      </c>
      <c r="V1107" t="str">
        <f>IF($B1107="","",IF(R1107="No Encompass Match","THEM",IF(R1107="Not Mapped","Unable to Determine",IF(T1107="SALES","Unable to Determine",IFERROR(INDEX('Master - US vs THEM'!$F:$F,MATCH(U1107,'Master - US vs THEM'!$G:$G,0)),"No Territory Data")))))</f>
        <v>US</v>
      </c>
      <c r="W1107" t="str">
        <f t="shared" si="70"/>
        <v>OK</v>
      </c>
      <c r="X1107" t="str">
        <f t="shared" si="71"/>
        <v>US</v>
      </c>
    </row>
    <row r="1108" spans="1:24" x14ac:dyDescent="0.2">
      <c r="A1108">
        <v>1107</v>
      </c>
      <c r="B1108" t="s">
        <v>1686</v>
      </c>
      <c r="C1108" t="s">
        <v>1687</v>
      </c>
      <c r="D1108" t="s">
        <v>123</v>
      </c>
      <c r="E1108" t="s">
        <v>1684</v>
      </c>
      <c r="F1108" t="s">
        <v>1583</v>
      </c>
      <c r="G1108" t="s">
        <v>1688</v>
      </c>
      <c r="H1108" t="s">
        <v>8</v>
      </c>
      <c r="I1108" t="s">
        <v>319</v>
      </c>
      <c r="J1108" t="s">
        <v>78</v>
      </c>
      <c r="K1108" t="s">
        <v>19</v>
      </c>
      <c r="L1108" t="s">
        <v>20</v>
      </c>
      <c r="M1108">
        <v>1</v>
      </c>
      <c r="N1108" t="s">
        <v>875</v>
      </c>
      <c r="O1108" t="str">
        <f>IF($B1108="","",IFERROR(IF(ISNUMBER(MATCH($K1108,'Brand Family Territory (Enc)'!$A$2:$A$296,0)),$K1108,""),""))</f>
        <v>DOS EQUIS</v>
      </c>
      <c r="P1108" t="str">
        <f>IF($B1108="","",IFERROR(INDEX('Brand Crosswalk'!$F$2:$F$200,MATCH($K1108,'Brand Crosswalk'!$A$2:$A$200,0)),"Not in Crosswalk"))</f>
        <v>Not in Crosswalk</v>
      </c>
      <c r="Q1108" t="str">
        <f>IF($B1108="","",IFERROR(INDEX('Brand Crosswalk'!$C$2:$C$200,MATCH($K1108,'Brand Crosswalk'!$A$2:$A$200,0)),""))</f>
        <v/>
      </c>
      <c r="R1108" t="str">
        <f>IF($B1108="","",IF(O1108&lt;&gt;"",O1108,IF(P1108="Mapped",Q1108,IF(P1108="No Encompass Match","No Encompass Match",IFERROR(VLOOKUP(IF($K1108="",$J1108,$K1108),'Brands (Enc)'!$C$2:$D$2699,2,FALSE),"Not Mapped")))))</f>
        <v>DOS EQUIS</v>
      </c>
      <c r="S1108" t="str">
        <f>IF($B1108="","",IFERROR(VLOOKUP(VALUE($B1108),'Customers Table (Enc)'!$A:$I,9,FALSE),"Not Found"))</f>
        <v>Passaic</v>
      </c>
      <c r="T1108" t="str">
        <f t="shared" si="68"/>
        <v>PASSAIC</v>
      </c>
      <c r="U1108" t="str">
        <f t="shared" si="69"/>
        <v>DOS EQUIS|PASSAIC</v>
      </c>
      <c r="V1108" t="str">
        <f>IF($B1108="","",IF(R1108="No Encompass Match","THEM",IF(R1108="Not Mapped","Unable to Determine",IF(T1108="SALES","Unable to Determine",IFERROR(INDEX('Master - US vs THEM'!$F:$F,MATCH(U1108,'Master - US vs THEM'!$G:$G,0)),"No Territory Data")))))</f>
        <v>US</v>
      </c>
      <c r="W1108" t="str">
        <f t="shared" si="70"/>
        <v>OK</v>
      </c>
      <c r="X1108" t="str">
        <f t="shared" si="71"/>
        <v>US</v>
      </c>
    </row>
    <row r="1109" spans="1:24" x14ac:dyDescent="0.2">
      <c r="A1109">
        <v>1108</v>
      </c>
      <c r="B1109" t="s">
        <v>1686</v>
      </c>
      <c r="C1109" t="s">
        <v>1687</v>
      </c>
      <c r="D1109" t="s">
        <v>123</v>
      </c>
      <c r="E1109" t="s">
        <v>1684</v>
      </c>
      <c r="F1109" t="s">
        <v>1583</v>
      </c>
      <c r="G1109" t="s">
        <v>1688</v>
      </c>
      <c r="H1109" t="s">
        <v>8</v>
      </c>
      <c r="I1109" t="s">
        <v>319</v>
      </c>
      <c r="J1109" t="s">
        <v>165</v>
      </c>
      <c r="K1109" t="s">
        <v>166</v>
      </c>
      <c r="L1109" t="s">
        <v>141</v>
      </c>
      <c r="M1109">
        <v>1</v>
      </c>
      <c r="N1109" t="s">
        <v>875</v>
      </c>
      <c r="O1109" t="str">
        <f>IF($B1109="","",IFERROR(IF(ISNUMBER(MATCH($K1109,'Brand Family Territory (Enc)'!$A$2:$A$296,0)),$K1109,""),""))</f>
        <v>BLUE MOON</v>
      </c>
      <c r="P1109" t="str">
        <f>IF($B1109="","",IFERROR(INDEX('Brand Crosswalk'!$F$2:$F$200,MATCH($K1109,'Brand Crosswalk'!$A$2:$A$200,0)),"Not in Crosswalk"))</f>
        <v>Not in Crosswalk</v>
      </c>
      <c r="Q1109" t="str">
        <f>IF($B1109="","",IFERROR(INDEX('Brand Crosswalk'!$C$2:$C$200,MATCH($K1109,'Brand Crosswalk'!$A$2:$A$200,0)),""))</f>
        <v/>
      </c>
      <c r="R1109" t="str">
        <f>IF($B1109="","",IF(O1109&lt;&gt;"",O1109,IF(P1109="Mapped",Q1109,IF(P1109="No Encompass Match","No Encompass Match",IFERROR(VLOOKUP(IF($K1109="",$J1109,$K1109),'Brands (Enc)'!$C$2:$D$2699,2,FALSE),"Not Mapped")))))</f>
        <v>BLUE MOON</v>
      </c>
      <c r="S1109" t="str">
        <f>IF($B1109="","",IFERROR(VLOOKUP(VALUE($B1109),'Customers Table (Enc)'!$A:$I,9,FALSE),"Not Found"))</f>
        <v>Passaic</v>
      </c>
      <c r="T1109" t="str">
        <f t="shared" si="68"/>
        <v>PASSAIC</v>
      </c>
      <c r="U1109" t="str">
        <f t="shared" si="69"/>
        <v>BLUE MOON|PASSAIC</v>
      </c>
      <c r="V1109" t="str">
        <f>IF($B1109="","",IF(R1109="No Encompass Match","THEM",IF(R1109="Not Mapped","Unable to Determine",IF(T1109="SALES","Unable to Determine",IFERROR(INDEX('Master - US vs THEM'!$F:$F,MATCH(U1109,'Master - US vs THEM'!$G:$G,0)),"No Territory Data")))))</f>
        <v>US</v>
      </c>
      <c r="W1109" t="str">
        <f t="shared" si="70"/>
        <v>OK</v>
      </c>
      <c r="X1109" t="str">
        <f t="shared" si="71"/>
        <v>US</v>
      </c>
    </row>
    <row r="1110" spans="1:24" x14ac:dyDescent="0.2">
      <c r="A1110">
        <v>1109</v>
      </c>
      <c r="B1110" t="s">
        <v>1686</v>
      </c>
      <c r="C1110" t="s">
        <v>1687</v>
      </c>
      <c r="D1110" t="s">
        <v>123</v>
      </c>
      <c r="E1110" t="s">
        <v>1684</v>
      </c>
      <c r="F1110" t="s">
        <v>1583</v>
      </c>
      <c r="G1110" t="s">
        <v>1688</v>
      </c>
      <c r="H1110" t="s">
        <v>8</v>
      </c>
      <c r="I1110" t="s">
        <v>319</v>
      </c>
      <c r="J1110" t="s">
        <v>395</v>
      </c>
      <c r="K1110" t="s">
        <v>396</v>
      </c>
      <c r="L1110" t="s">
        <v>155</v>
      </c>
      <c r="M1110">
        <v>1</v>
      </c>
      <c r="N1110" t="s">
        <v>875</v>
      </c>
      <c r="O1110" t="str">
        <f>IF($B1110="","",IFERROR(IF(ISNUMBER(MATCH($K1110,'Brand Family Territory (Enc)'!$A$2:$A$296,0)),$K1110,""),""))</f>
        <v/>
      </c>
      <c r="P1110" t="str">
        <f>IF($B1110="","",IFERROR(INDEX('Brand Crosswalk'!$F$2:$F$200,MATCH($K1110,'Brand Crosswalk'!$A$2:$A$200,0)),"Not in Crosswalk"))</f>
        <v>Mapped</v>
      </c>
      <c r="Q1110" t="str">
        <f>IF($B1110="","",IFERROR(INDEX('Brand Crosswalk'!$C$2:$C$200,MATCH($K1110,'Brand Crosswalk'!$A$2:$A$200,0)),""))</f>
        <v>Dogfish Head Beer</v>
      </c>
      <c r="R1110" t="str">
        <f>IF($B1110="","",IF(O1110&lt;&gt;"",O1110,IF(P1110="Mapped",Q1110,IF(P1110="No Encompass Match","No Encompass Match",IFERROR(VLOOKUP(IF($K1110="",$J1110,$K1110),'Brands (Enc)'!$C$2:$D$2699,2,FALSE),"Not Mapped")))))</f>
        <v>Dogfish Head Beer</v>
      </c>
      <c r="S1110" t="str">
        <f>IF($B1110="","",IFERROR(VLOOKUP(VALUE($B1110),'Customers Table (Enc)'!$A:$I,9,FALSE),"Not Found"))</f>
        <v>Passaic</v>
      </c>
      <c r="T1110" t="str">
        <f t="shared" si="68"/>
        <v>PASSAIC</v>
      </c>
      <c r="U1110" t="str">
        <f t="shared" si="69"/>
        <v>Dogfish Head Beer|PASSAIC</v>
      </c>
      <c r="V1110" t="str">
        <f>IF($B1110="","",IF(R1110="No Encompass Match","THEM",IF(R1110="Not Mapped","Unable to Determine",IF(T1110="SALES","Unable to Determine",IFERROR(INDEX('Master - US vs THEM'!$F:$F,MATCH(U1110,'Master - US vs THEM'!$G:$G,0)),"No Territory Data")))))</f>
        <v>US</v>
      </c>
      <c r="W1110" t="str">
        <f t="shared" si="70"/>
        <v>OK</v>
      </c>
      <c r="X1110" t="str">
        <f t="shared" si="71"/>
        <v>US</v>
      </c>
    </row>
    <row r="1111" spans="1:24" x14ac:dyDescent="0.2">
      <c r="A1111">
        <v>1110</v>
      </c>
      <c r="B1111" t="s">
        <v>1686</v>
      </c>
      <c r="C1111" t="s">
        <v>1687</v>
      </c>
      <c r="D1111" t="s">
        <v>123</v>
      </c>
      <c r="E1111" t="s">
        <v>1684</v>
      </c>
      <c r="F1111" t="s">
        <v>1583</v>
      </c>
      <c r="G1111" t="s">
        <v>1688</v>
      </c>
      <c r="H1111" t="s">
        <v>8</v>
      </c>
      <c r="I1111" t="s">
        <v>319</v>
      </c>
      <c r="J1111" t="s">
        <v>342</v>
      </c>
      <c r="K1111" t="s">
        <v>343</v>
      </c>
      <c r="L1111" t="s">
        <v>155</v>
      </c>
      <c r="M1111">
        <v>1</v>
      </c>
      <c r="N1111" t="s">
        <v>875</v>
      </c>
      <c r="O1111" t="str">
        <f>IF($B1111="","",IFERROR(IF(ISNUMBER(MATCH($K1111,'Brand Family Territory (Enc)'!$A$2:$A$296,0)),$K1111,""),""))</f>
        <v>ANGRY ORCHARD</v>
      </c>
      <c r="P1111" t="str">
        <f>IF($B1111="","",IFERROR(INDEX('Brand Crosswalk'!$F$2:$F$200,MATCH($K1111,'Brand Crosswalk'!$A$2:$A$200,0)),"Not in Crosswalk"))</f>
        <v>Not in Crosswalk</v>
      </c>
      <c r="Q1111" t="str">
        <f>IF($B1111="","",IFERROR(INDEX('Brand Crosswalk'!$C$2:$C$200,MATCH($K1111,'Brand Crosswalk'!$A$2:$A$200,0)),""))</f>
        <v/>
      </c>
      <c r="R1111" t="str">
        <f>IF($B1111="","",IF(O1111&lt;&gt;"",O1111,IF(P1111="Mapped",Q1111,IF(P1111="No Encompass Match","No Encompass Match",IFERROR(VLOOKUP(IF($K1111="",$J1111,$K1111),'Brands (Enc)'!$C$2:$D$2699,2,FALSE),"Not Mapped")))))</f>
        <v>ANGRY ORCHARD</v>
      </c>
      <c r="S1111" t="str">
        <f>IF($B1111="","",IFERROR(VLOOKUP(VALUE($B1111),'Customers Table (Enc)'!$A:$I,9,FALSE),"Not Found"))</f>
        <v>Passaic</v>
      </c>
      <c r="T1111" t="str">
        <f t="shared" si="68"/>
        <v>PASSAIC</v>
      </c>
      <c r="U1111" t="str">
        <f t="shared" si="69"/>
        <v>ANGRY ORCHARD|PASSAIC</v>
      </c>
      <c r="V1111" t="str">
        <f>IF($B1111="","",IF(R1111="No Encompass Match","THEM",IF(R1111="Not Mapped","Unable to Determine",IF(T1111="SALES","Unable to Determine",IFERROR(INDEX('Master - US vs THEM'!$F:$F,MATCH(U1111,'Master - US vs THEM'!$G:$G,0)),"No Territory Data")))))</f>
        <v>US</v>
      </c>
      <c r="W1111" t="str">
        <f t="shared" si="70"/>
        <v>OK</v>
      </c>
      <c r="X1111" t="str">
        <f t="shared" si="71"/>
        <v>US</v>
      </c>
    </row>
    <row r="1112" spans="1:24" x14ac:dyDescent="0.2">
      <c r="A1112">
        <v>1111</v>
      </c>
      <c r="B1112" t="s">
        <v>1686</v>
      </c>
      <c r="C1112" t="s">
        <v>1687</v>
      </c>
      <c r="D1112" t="s">
        <v>123</v>
      </c>
      <c r="E1112" t="s">
        <v>1684</v>
      </c>
      <c r="F1112" t="s">
        <v>1583</v>
      </c>
      <c r="G1112" t="s">
        <v>1688</v>
      </c>
      <c r="H1112" t="s">
        <v>8</v>
      </c>
      <c r="I1112" t="s">
        <v>319</v>
      </c>
      <c r="J1112" t="s">
        <v>213</v>
      </c>
      <c r="K1112" t="s">
        <v>214</v>
      </c>
      <c r="L1112" t="s">
        <v>215</v>
      </c>
      <c r="M1112">
        <v>1</v>
      </c>
      <c r="N1112" t="s">
        <v>875</v>
      </c>
      <c r="O1112" t="str">
        <f>IF($B1112="","",IFERROR(IF(ISNUMBER(MATCH($K1112,'Brand Family Territory (Enc)'!$A$2:$A$296,0)),$K1112,""),""))</f>
        <v/>
      </c>
      <c r="P1112" t="str">
        <f>IF($B1112="","",IFERROR(INDEX('Brand Crosswalk'!$F$2:$F$200,MATCH($K1112,'Brand Crosswalk'!$A$2:$A$200,0)),"Not in Crosswalk"))</f>
        <v>Mapped</v>
      </c>
      <c r="Q1112" t="str">
        <f>IF($B1112="","",IFERROR(INDEX('Brand Crosswalk'!$C$2:$C$200,MATCH($K1112,'Brand Crosswalk'!$A$2:$A$200,0)),""))</f>
        <v>New Belgium Brewing Company</v>
      </c>
      <c r="R1112" t="str">
        <f>IF($B1112="","",IF(O1112&lt;&gt;"",O1112,IF(P1112="Mapped",Q1112,IF(P1112="No Encompass Match","No Encompass Match",IFERROR(VLOOKUP(IF($K1112="",$J1112,$K1112),'Brands (Enc)'!$C$2:$D$2699,2,FALSE),"Not Mapped")))))</f>
        <v>New Belgium Brewing Company</v>
      </c>
      <c r="S1112" t="str">
        <f>IF($B1112="","",IFERROR(VLOOKUP(VALUE($B1112),'Customers Table (Enc)'!$A:$I,9,FALSE),"Not Found"))</f>
        <v>Passaic</v>
      </c>
      <c r="T1112" t="str">
        <f t="shared" si="68"/>
        <v>PASSAIC</v>
      </c>
      <c r="U1112" t="str">
        <f t="shared" si="69"/>
        <v>New Belgium Brewing Company|PASSAIC</v>
      </c>
      <c r="V1112" t="str">
        <f>IF($B1112="","",IF(R1112="No Encompass Match","THEM",IF(R1112="Not Mapped","Unable to Determine",IF(T1112="SALES","Unable to Determine",IFERROR(INDEX('Master - US vs THEM'!$F:$F,MATCH(U1112,'Master - US vs THEM'!$G:$G,0)),"No Territory Data")))))</f>
        <v>US</v>
      </c>
      <c r="W1112" t="str">
        <f t="shared" si="70"/>
        <v>OK</v>
      </c>
      <c r="X1112" t="str">
        <f t="shared" si="71"/>
        <v>US</v>
      </c>
    </row>
    <row r="1113" spans="1:24" x14ac:dyDescent="0.2">
      <c r="A1113">
        <v>1112</v>
      </c>
      <c r="B1113" t="s">
        <v>1686</v>
      </c>
      <c r="C1113" t="s">
        <v>1687</v>
      </c>
      <c r="D1113" t="s">
        <v>123</v>
      </c>
      <c r="E1113" t="s">
        <v>1684</v>
      </c>
      <c r="F1113" t="s">
        <v>1583</v>
      </c>
      <c r="G1113" t="s">
        <v>1688</v>
      </c>
      <c r="H1113" t="s">
        <v>8</v>
      </c>
      <c r="I1113" t="s">
        <v>319</v>
      </c>
      <c r="J1113" t="s">
        <v>44</v>
      </c>
      <c r="K1113" t="s">
        <v>44</v>
      </c>
      <c r="L1113" t="s">
        <v>45</v>
      </c>
      <c r="M1113">
        <v>1</v>
      </c>
      <c r="N1113" t="s">
        <v>875</v>
      </c>
      <c r="O1113" t="str">
        <f>IF($B1113="","",IFERROR(IF(ISNUMBER(MATCH($K1113,'Brand Family Territory (Enc)'!$A$2:$A$296,0)),$K1113,""),""))</f>
        <v/>
      </c>
      <c r="P1113" t="str">
        <f>IF($B1113="","",IFERROR(INDEX('Brand Crosswalk'!$F$2:$F$200,MATCH($K1113,'Brand Crosswalk'!$A$2:$A$200,0)),"Not in Crosswalk"))</f>
        <v>Mapped</v>
      </c>
      <c r="Q1113" t="str">
        <f>IF($B1113="","",IFERROR(INDEX('Brand Crosswalk'!$C$2:$C$200,MATCH($K1113,'Brand Crosswalk'!$A$2:$A$200,0)),""))</f>
        <v>Dg Yuengling Inc</v>
      </c>
      <c r="R1113" t="str">
        <f>IF($B1113="","",IF(O1113&lt;&gt;"",O1113,IF(P1113="Mapped",Q1113,IF(P1113="No Encompass Match","No Encompass Match",IFERROR(VLOOKUP(IF($K1113="",$J1113,$K1113),'Brands (Enc)'!$C$2:$D$2699,2,FALSE),"Not Mapped")))))</f>
        <v>Dg Yuengling Inc</v>
      </c>
      <c r="S1113" t="str">
        <f>IF($B1113="","",IFERROR(VLOOKUP(VALUE($B1113),'Customers Table (Enc)'!$A:$I,9,FALSE),"Not Found"))</f>
        <v>Passaic</v>
      </c>
      <c r="T1113" t="str">
        <f t="shared" si="68"/>
        <v>PASSAIC</v>
      </c>
      <c r="U1113" t="str">
        <f t="shared" si="69"/>
        <v>Dg Yuengling Inc|PASSAIC</v>
      </c>
      <c r="V1113" t="str">
        <f>IF($B1113="","",IF(R1113="No Encompass Match","THEM",IF(R1113="Not Mapped","Unable to Determine",IF(T1113="SALES","Unable to Determine",IFERROR(INDEX('Master - US vs THEM'!$F:$F,MATCH(U1113,'Master - US vs THEM'!$G:$G,0)),"No Territory Data")))))</f>
        <v>US</v>
      </c>
      <c r="W1113" t="str">
        <f t="shared" si="70"/>
        <v>OK</v>
      </c>
      <c r="X1113" t="str">
        <f t="shared" si="71"/>
        <v>US</v>
      </c>
    </row>
    <row r="1114" spans="1:24" x14ac:dyDescent="0.2">
      <c r="A1114">
        <v>1113</v>
      </c>
      <c r="B1114" t="s">
        <v>1682</v>
      </c>
      <c r="C1114" t="s">
        <v>1683</v>
      </c>
      <c r="D1114" t="s">
        <v>123</v>
      </c>
      <c r="E1114" t="s">
        <v>1684</v>
      </c>
      <c r="F1114" t="s">
        <v>1583</v>
      </c>
      <c r="G1114" t="s">
        <v>1685</v>
      </c>
      <c r="H1114" t="s">
        <v>8</v>
      </c>
      <c r="I1114" t="s">
        <v>319</v>
      </c>
      <c r="J1114" t="s">
        <v>966</v>
      </c>
      <c r="K1114" t="s">
        <v>61</v>
      </c>
      <c r="L1114" t="s">
        <v>61</v>
      </c>
      <c r="M1114">
        <v>1</v>
      </c>
      <c r="N1114" t="s">
        <v>875</v>
      </c>
      <c r="O1114" t="str">
        <f>IF($B1114="","",IFERROR(IF(ISNUMBER(MATCH($K1114,'Brand Family Territory (Enc)'!$A$2:$A$296,0)),$K1114,""),""))</f>
        <v>SAPPORO</v>
      </c>
      <c r="P1114" t="str">
        <f>IF($B1114="","",IFERROR(INDEX('Brand Crosswalk'!$F$2:$F$200,MATCH($K1114,'Brand Crosswalk'!$A$2:$A$200,0)),"Not in Crosswalk"))</f>
        <v>Not in Crosswalk</v>
      </c>
      <c r="Q1114" t="str">
        <f>IF($B1114="","",IFERROR(INDEX('Brand Crosswalk'!$C$2:$C$200,MATCH($K1114,'Brand Crosswalk'!$A$2:$A$200,0)),""))</f>
        <v/>
      </c>
      <c r="R1114" t="str">
        <f>IF($B1114="","",IF(O1114&lt;&gt;"",O1114,IF(P1114="Mapped",Q1114,IF(P1114="No Encompass Match","No Encompass Match",IFERROR(VLOOKUP(IF($K1114="",$J1114,$K1114),'Brands (Enc)'!$C$2:$D$2699,2,FALSE),"Not Mapped")))))</f>
        <v>SAPPORO</v>
      </c>
      <c r="S1114" t="str">
        <f>IF($B1114="","",IFERROR(VLOOKUP(VALUE($B1114),'Customers Table (Enc)'!$A:$I,9,FALSE),"Not Found"))</f>
        <v>Passaic</v>
      </c>
      <c r="T1114" t="str">
        <f t="shared" si="68"/>
        <v>PASSAIC</v>
      </c>
      <c r="U1114" t="str">
        <f t="shared" si="69"/>
        <v>SAPPORO|PASSAIC</v>
      </c>
      <c r="V1114" t="str">
        <f>IF($B1114="","",IF(R1114="No Encompass Match","THEM",IF(R1114="Not Mapped","Unable to Determine",IF(T1114="SALES","Unable to Determine",IFERROR(INDEX('Master - US vs THEM'!$F:$F,MATCH(U1114,'Master - US vs THEM'!$G:$G,0)),"No Territory Data")))))</f>
        <v>US</v>
      </c>
      <c r="W1114" t="str">
        <f t="shared" si="70"/>
        <v>OK</v>
      </c>
      <c r="X1114" t="str">
        <f t="shared" si="71"/>
        <v>US</v>
      </c>
    </row>
    <row r="1115" spans="1:24" x14ac:dyDescent="0.2">
      <c r="A1115">
        <v>1114</v>
      </c>
      <c r="B1115" t="s">
        <v>1678</v>
      </c>
      <c r="C1115" t="s">
        <v>1679</v>
      </c>
      <c r="D1115" t="s">
        <v>123</v>
      </c>
      <c r="E1115" t="s">
        <v>1680</v>
      </c>
      <c r="F1115" t="s">
        <v>424</v>
      </c>
      <c r="G1115" t="s">
        <v>1681</v>
      </c>
      <c r="H1115" t="s">
        <v>8</v>
      </c>
      <c r="I1115" t="s">
        <v>319</v>
      </c>
      <c r="J1115" t="s">
        <v>340</v>
      </c>
      <c r="K1115" t="s">
        <v>154</v>
      </c>
      <c r="L1115" t="s">
        <v>155</v>
      </c>
      <c r="M1115">
        <v>1</v>
      </c>
      <c r="N1115" t="s">
        <v>875</v>
      </c>
      <c r="O1115" t="str">
        <f>IF($B1115="","",IFERROR(IF(ISNUMBER(MATCH($K1115,'Brand Family Territory (Enc)'!$A$2:$A$296,0)),$K1115,""),""))</f>
        <v>SAMUEL ADAMS</v>
      </c>
      <c r="P1115" t="str">
        <f>IF($B1115="","",IFERROR(INDEX('Brand Crosswalk'!$F$2:$F$200,MATCH($K1115,'Brand Crosswalk'!$A$2:$A$200,0)),"Not in Crosswalk"))</f>
        <v>Not in Crosswalk</v>
      </c>
      <c r="Q1115" t="str">
        <f>IF($B1115="","",IFERROR(INDEX('Brand Crosswalk'!$C$2:$C$200,MATCH($K1115,'Brand Crosswalk'!$A$2:$A$200,0)),""))</f>
        <v/>
      </c>
      <c r="R1115" t="str">
        <f>IF($B1115="","",IF(O1115&lt;&gt;"",O1115,IF(P1115="Mapped",Q1115,IF(P1115="No Encompass Match","No Encompass Match",IFERROR(VLOOKUP(IF($K1115="",$J1115,$K1115),'Brands (Enc)'!$C$2:$D$2699,2,FALSE),"Not Mapped")))))</f>
        <v>SAMUEL ADAMS</v>
      </c>
      <c r="S1115" t="str">
        <f>IF($B1115="","",IFERROR(VLOOKUP(VALUE($B1115),'Customers Table (Enc)'!$A:$I,9,FALSE),"Not Found"))</f>
        <v>Passaic</v>
      </c>
      <c r="T1115" t="str">
        <f t="shared" si="68"/>
        <v>PASSAIC</v>
      </c>
      <c r="U1115" t="str">
        <f t="shared" si="69"/>
        <v>SAMUEL ADAMS|PASSAIC</v>
      </c>
      <c r="V1115" t="str">
        <f>IF($B1115="","",IF(R1115="No Encompass Match","THEM",IF(R1115="Not Mapped","Unable to Determine",IF(T1115="SALES","Unable to Determine",IFERROR(INDEX('Master - US vs THEM'!$F:$F,MATCH(U1115,'Master - US vs THEM'!$G:$G,0)),"No Territory Data")))))</f>
        <v>US</v>
      </c>
      <c r="W1115" t="str">
        <f t="shared" si="70"/>
        <v>OK</v>
      </c>
      <c r="X1115" t="str">
        <f t="shared" si="71"/>
        <v>US</v>
      </c>
    </row>
    <row r="1116" spans="1:24" x14ac:dyDescent="0.2">
      <c r="A1116">
        <v>1115</v>
      </c>
      <c r="B1116" t="s">
        <v>1678</v>
      </c>
      <c r="C1116" t="s">
        <v>1679</v>
      </c>
      <c r="D1116" t="s">
        <v>123</v>
      </c>
      <c r="E1116" t="s">
        <v>1680</v>
      </c>
      <c r="F1116" t="s">
        <v>424</v>
      </c>
      <c r="G1116" t="s">
        <v>1681</v>
      </c>
      <c r="H1116" t="s">
        <v>8</v>
      </c>
      <c r="I1116" t="s">
        <v>319</v>
      </c>
      <c r="J1116" t="s">
        <v>535</v>
      </c>
      <c r="K1116" t="s">
        <v>358</v>
      </c>
      <c r="L1116" t="s">
        <v>155</v>
      </c>
      <c r="M1116">
        <v>1</v>
      </c>
      <c r="N1116" t="s">
        <v>875</v>
      </c>
      <c r="O1116" t="str">
        <f>IF($B1116="","",IFERROR(IF(ISNUMBER(MATCH($K1116,'Brand Family Territory (Enc)'!$A$2:$A$296,0)),$K1116,""),""))</f>
        <v/>
      </c>
      <c r="P1116" t="str">
        <f>IF($B1116="","",IFERROR(INDEX('Brand Crosswalk'!$F$2:$F$200,MATCH($K1116,'Brand Crosswalk'!$A$2:$A$200,0)),"Not in Crosswalk"))</f>
        <v>Mapped</v>
      </c>
      <c r="Q1116" t="str">
        <f>IF($B1116="","",IFERROR(INDEX('Brand Crosswalk'!$C$2:$C$200,MATCH($K1116,'Brand Crosswalk'!$A$2:$A$200,0)),""))</f>
        <v>Samuel Adams</v>
      </c>
      <c r="R1116" t="str">
        <f>IF($B1116="","",IF(O1116&lt;&gt;"",O1116,IF(P1116="Mapped",Q1116,IF(P1116="No Encompass Match","No Encompass Match",IFERROR(VLOOKUP(IF($K1116="",$J1116,$K1116),'Brands (Enc)'!$C$2:$D$2699,2,FALSE),"Not Mapped")))))</f>
        <v>Samuel Adams</v>
      </c>
      <c r="S1116" t="str">
        <f>IF($B1116="","",IFERROR(VLOOKUP(VALUE($B1116),'Customers Table (Enc)'!$A:$I,9,FALSE),"Not Found"))</f>
        <v>Passaic</v>
      </c>
      <c r="T1116" t="str">
        <f t="shared" si="68"/>
        <v>PASSAIC</v>
      </c>
      <c r="U1116" t="str">
        <f t="shared" si="69"/>
        <v>Samuel Adams|PASSAIC</v>
      </c>
      <c r="V1116" t="str">
        <f>IF($B1116="","",IF(R1116="No Encompass Match","THEM",IF(R1116="Not Mapped","Unable to Determine",IF(T1116="SALES","Unable to Determine",IFERROR(INDEX('Master - US vs THEM'!$F:$F,MATCH(U1116,'Master - US vs THEM'!$G:$G,0)),"No Territory Data")))))</f>
        <v>US</v>
      </c>
      <c r="W1116" t="str">
        <f t="shared" si="70"/>
        <v>OK</v>
      </c>
      <c r="X1116" t="str">
        <f t="shared" si="71"/>
        <v>US</v>
      </c>
    </row>
    <row r="1117" spans="1:24" x14ac:dyDescent="0.2">
      <c r="A1117">
        <v>1116</v>
      </c>
      <c r="B1117" t="s">
        <v>1678</v>
      </c>
      <c r="C1117" t="s">
        <v>1679</v>
      </c>
      <c r="D1117" t="s">
        <v>123</v>
      </c>
      <c r="E1117" t="s">
        <v>1680</v>
      </c>
      <c r="F1117" t="s">
        <v>424</v>
      </c>
      <c r="G1117" t="s">
        <v>1681</v>
      </c>
      <c r="H1117" t="s">
        <v>8</v>
      </c>
      <c r="I1117" t="s">
        <v>319</v>
      </c>
      <c r="J1117" t="s">
        <v>181</v>
      </c>
      <c r="K1117" t="s">
        <v>182</v>
      </c>
      <c r="L1117" t="s">
        <v>24</v>
      </c>
      <c r="M1117">
        <v>1</v>
      </c>
      <c r="N1117" t="s">
        <v>875</v>
      </c>
      <c r="O1117" t="str">
        <f>IF($B1117="","",IFERROR(IF(ISNUMBER(MATCH($K1117,'Brand Family Territory (Enc)'!$A$2:$A$296,0)),$K1117,""),""))</f>
        <v/>
      </c>
      <c r="P1117" t="str">
        <f>IF($B1117="","",IFERROR(INDEX('Brand Crosswalk'!$F$2:$F$200,MATCH($K1117,'Brand Crosswalk'!$A$2:$A$200,0)),"Not in Crosswalk"))</f>
        <v>Mapped</v>
      </c>
      <c r="Q1117" t="str">
        <f>IF($B1117="","",IFERROR(INDEX('Brand Crosswalk'!$C$2:$C$200,MATCH($K1117,'Brand Crosswalk'!$A$2:$A$200,0)),""))</f>
        <v>Modelo Especial</v>
      </c>
      <c r="R1117" t="str">
        <f>IF($B1117="","",IF(O1117&lt;&gt;"",O1117,IF(P1117="Mapped",Q1117,IF(P1117="No Encompass Match","No Encompass Match",IFERROR(VLOOKUP(IF($K1117="",$J1117,$K1117),'Brands (Enc)'!$C$2:$D$2699,2,FALSE),"Not Mapped")))))</f>
        <v>Modelo Especial</v>
      </c>
      <c r="S1117" t="str">
        <f>IF($B1117="","",IFERROR(VLOOKUP(VALUE($B1117),'Customers Table (Enc)'!$A:$I,9,FALSE),"Not Found"))</f>
        <v>Passaic</v>
      </c>
      <c r="T1117" t="str">
        <f t="shared" si="68"/>
        <v>PASSAIC</v>
      </c>
      <c r="U1117" t="str">
        <f t="shared" si="69"/>
        <v>Modelo Especial|PASSAIC</v>
      </c>
      <c r="V1117" t="str">
        <f>IF($B1117="","",IF(R1117="No Encompass Match","THEM",IF(R1117="Not Mapped","Unable to Determine",IF(T1117="SALES","Unable to Determine",IFERROR(INDEX('Master - US vs THEM'!$F:$F,MATCH(U1117,'Master - US vs THEM'!$G:$G,0)),"No Territory Data")))))</f>
        <v>US</v>
      </c>
      <c r="W1117" t="str">
        <f t="shared" si="70"/>
        <v>OK</v>
      </c>
      <c r="X1117" t="str">
        <f t="shared" si="71"/>
        <v>US</v>
      </c>
    </row>
    <row r="1118" spans="1:24" x14ac:dyDescent="0.2">
      <c r="A1118">
        <v>1117</v>
      </c>
      <c r="B1118" t="s">
        <v>1678</v>
      </c>
      <c r="C1118" t="s">
        <v>1679</v>
      </c>
      <c r="D1118" t="s">
        <v>123</v>
      </c>
      <c r="E1118" t="s">
        <v>1680</v>
      </c>
      <c r="F1118" t="s">
        <v>424</v>
      </c>
      <c r="G1118" t="s">
        <v>1681</v>
      </c>
      <c r="H1118" t="s">
        <v>8</v>
      </c>
      <c r="I1118" t="s">
        <v>319</v>
      </c>
      <c r="J1118" t="s">
        <v>165</v>
      </c>
      <c r="K1118" t="s">
        <v>166</v>
      </c>
      <c r="L1118" t="s">
        <v>141</v>
      </c>
      <c r="M1118">
        <v>1</v>
      </c>
      <c r="N1118" t="s">
        <v>875</v>
      </c>
      <c r="O1118" t="str">
        <f>IF($B1118="","",IFERROR(IF(ISNUMBER(MATCH($K1118,'Brand Family Territory (Enc)'!$A$2:$A$296,0)),$K1118,""),""))</f>
        <v>BLUE MOON</v>
      </c>
      <c r="P1118" t="str">
        <f>IF($B1118="","",IFERROR(INDEX('Brand Crosswalk'!$F$2:$F$200,MATCH($K1118,'Brand Crosswalk'!$A$2:$A$200,0)),"Not in Crosswalk"))</f>
        <v>Not in Crosswalk</v>
      </c>
      <c r="Q1118" t="str">
        <f>IF($B1118="","",IFERROR(INDEX('Brand Crosswalk'!$C$2:$C$200,MATCH($K1118,'Brand Crosswalk'!$A$2:$A$200,0)),""))</f>
        <v/>
      </c>
      <c r="R1118" t="str">
        <f>IF($B1118="","",IF(O1118&lt;&gt;"",O1118,IF(P1118="Mapped",Q1118,IF(P1118="No Encompass Match","No Encompass Match",IFERROR(VLOOKUP(IF($K1118="",$J1118,$K1118),'Brands (Enc)'!$C$2:$D$2699,2,FALSE),"Not Mapped")))))</f>
        <v>BLUE MOON</v>
      </c>
      <c r="S1118" t="str">
        <f>IF($B1118="","",IFERROR(VLOOKUP(VALUE($B1118),'Customers Table (Enc)'!$A:$I,9,FALSE),"Not Found"))</f>
        <v>Passaic</v>
      </c>
      <c r="T1118" t="str">
        <f t="shared" si="68"/>
        <v>PASSAIC</v>
      </c>
      <c r="U1118" t="str">
        <f t="shared" si="69"/>
        <v>BLUE MOON|PASSAIC</v>
      </c>
      <c r="V1118" t="str">
        <f>IF($B1118="","",IF(R1118="No Encompass Match","THEM",IF(R1118="Not Mapped","Unable to Determine",IF(T1118="SALES","Unable to Determine",IFERROR(INDEX('Master - US vs THEM'!$F:$F,MATCH(U1118,'Master - US vs THEM'!$G:$G,0)),"No Territory Data")))))</f>
        <v>US</v>
      </c>
      <c r="W1118" t="str">
        <f t="shared" si="70"/>
        <v>OK</v>
      </c>
      <c r="X1118" t="str">
        <f t="shared" si="71"/>
        <v>US</v>
      </c>
    </row>
    <row r="1119" spans="1:24" x14ac:dyDescent="0.2">
      <c r="A1119">
        <v>1118</v>
      </c>
      <c r="B1119" t="s">
        <v>1678</v>
      </c>
      <c r="C1119" t="s">
        <v>1679</v>
      </c>
      <c r="D1119" t="s">
        <v>123</v>
      </c>
      <c r="E1119" t="s">
        <v>1680</v>
      </c>
      <c r="F1119" t="s">
        <v>424</v>
      </c>
      <c r="G1119" t="s">
        <v>1681</v>
      </c>
      <c r="H1119" t="s">
        <v>8</v>
      </c>
      <c r="I1119" t="s">
        <v>319</v>
      </c>
      <c r="J1119" t="s">
        <v>395</v>
      </c>
      <c r="K1119" t="s">
        <v>396</v>
      </c>
      <c r="L1119" t="s">
        <v>155</v>
      </c>
      <c r="M1119">
        <v>1</v>
      </c>
      <c r="N1119" t="s">
        <v>875</v>
      </c>
      <c r="O1119" t="str">
        <f>IF($B1119="","",IFERROR(IF(ISNUMBER(MATCH($K1119,'Brand Family Territory (Enc)'!$A$2:$A$296,0)),$K1119,""),""))</f>
        <v/>
      </c>
      <c r="P1119" t="str">
        <f>IF($B1119="","",IFERROR(INDEX('Brand Crosswalk'!$F$2:$F$200,MATCH($K1119,'Brand Crosswalk'!$A$2:$A$200,0)),"Not in Crosswalk"))</f>
        <v>Mapped</v>
      </c>
      <c r="Q1119" t="str">
        <f>IF($B1119="","",IFERROR(INDEX('Brand Crosswalk'!$C$2:$C$200,MATCH($K1119,'Brand Crosswalk'!$A$2:$A$200,0)),""))</f>
        <v>Dogfish Head Beer</v>
      </c>
      <c r="R1119" t="str">
        <f>IF($B1119="","",IF(O1119&lt;&gt;"",O1119,IF(P1119="Mapped",Q1119,IF(P1119="No Encompass Match","No Encompass Match",IFERROR(VLOOKUP(IF($K1119="",$J1119,$K1119),'Brands (Enc)'!$C$2:$D$2699,2,FALSE),"Not Mapped")))))</f>
        <v>Dogfish Head Beer</v>
      </c>
      <c r="S1119" t="str">
        <f>IF($B1119="","",IFERROR(VLOOKUP(VALUE($B1119),'Customers Table (Enc)'!$A:$I,9,FALSE),"Not Found"))</f>
        <v>Passaic</v>
      </c>
      <c r="T1119" t="str">
        <f t="shared" si="68"/>
        <v>PASSAIC</v>
      </c>
      <c r="U1119" t="str">
        <f t="shared" si="69"/>
        <v>Dogfish Head Beer|PASSAIC</v>
      </c>
      <c r="V1119" t="str">
        <f>IF($B1119="","",IF(R1119="No Encompass Match","THEM",IF(R1119="Not Mapped","Unable to Determine",IF(T1119="SALES","Unable to Determine",IFERROR(INDEX('Master - US vs THEM'!$F:$F,MATCH(U1119,'Master - US vs THEM'!$G:$G,0)),"No Territory Data")))))</f>
        <v>US</v>
      </c>
      <c r="W1119" t="str">
        <f t="shared" si="70"/>
        <v>OK</v>
      </c>
      <c r="X1119" t="str">
        <f t="shared" si="71"/>
        <v>US</v>
      </c>
    </row>
    <row r="1120" spans="1:24" x14ac:dyDescent="0.2">
      <c r="A1120">
        <v>1119</v>
      </c>
      <c r="B1120" t="s">
        <v>1674</v>
      </c>
      <c r="C1120" t="s">
        <v>1675</v>
      </c>
      <c r="D1120" t="s">
        <v>123</v>
      </c>
      <c r="E1120" t="s">
        <v>1676</v>
      </c>
      <c r="F1120" t="s">
        <v>1417</v>
      </c>
      <c r="G1120" t="s">
        <v>1677</v>
      </c>
      <c r="H1120" t="s">
        <v>8</v>
      </c>
      <c r="I1120" t="s">
        <v>319</v>
      </c>
      <c r="J1120" t="s">
        <v>181</v>
      </c>
      <c r="K1120" t="s">
        <v>182</v>
      </c>
      <c r="L1120" t="s">
        <v>24</v>
      </c>
      <c r="M1120">
        <v>1</v>
      </c>
      <c r="N1120" t="s">
        <v>875</v>
      </c>
      <c r="O1120" t="str">
        <f>IF($B1120="","",IFERROR(IF(ISNUMBER(MATCH($K1120,'Brand Family Territory (Enc)'!$A$2:$A$296,0)),$K1120,""),""))</f>
        <v/>
      </c>
      <c r="P1120" t="str">
        <f>IF($B1120="","",IFERROR(INDEX('Brand Crosswalk'!$F$2:$F$200,MATCH($K1120,'Brand Crosswalk'!$A$2:$A$200,0)),"Not in Crosswalk"))</f>
        <v>Mapped</v>
      </c>
      <c r="Q1120" t="str">
        <f>IF($B1120="","",IFERROR(INDEX('Brand Crosswalk'!$C$2:$C$200,MATCH($K1120,'Brand Crosswalk'!$A$2:$A$200,0)),""))</f>
        <v>Modelo Especial</v>
      </c>
      <c r="R1120" t="str">
        <f>IF($B1120="","",IF(O1120&lt;&gt;"",O1120,IF(P1120="Mapped",Q1120,IF(P1120="No Encompass Match","No Encompass Match",IFERROR(VLOOKUP(IF($K1120="",$J1120,$K1120),'Brands (Enc)'!$C$2:$D$2699,2,FALSE),"Not Mapped")))))</f>
        <v>Modelo Especial</v>
      </c>
      <c r="S1120" t="str">
        <f>IF($B1120="","",IFERROR(VLOOKUP(VALUE($B1120),'Customers Table (Enc)'!$A:$I,9,FALSE),"Not Found"))</f>
        <v>Passaic</v>
      </c>
      <c r="T1120" t="str">
        <f t="shared" si="68"/>
        <v>PASSAIC</v>
      </c>
      <c r="U1120" t="str">
        <f t="shared" si="69"/>
        <v>Modelo Especial|PASSAIC</v>
      </c>
      <c r="V1120" t="str">
        <f>IF($B1120="","",IF(R1120="No Encompass Match","THEM",IF(R1120="Not Mapped","Unable to Determine",IF(T1120="SALES","Unable to Determine",IFERROR(INDEX('Master - US vs THEM'!$F:$F,MATCH(U1120,'Master - US vs THEM'!$G:$G,0)),"No Territory Data")))))</f>
        <v>US</v>
      </c>
      <c r="W1120" t="str">
        <f t="shared" si="70"/>
        <v>OK</v>
      </c>
      <c r="X1120" t="str">
        <f t="shared" si="71"/>
        <v>US</v>
      </c>
    </row>
    <row r="1121" spans="1:24" x14ac:dyDescent="0.2">
      <c r="A1121">
        <v>1120</v>
      </c>
      <c r="B1121" t="s">
        <v>1674</v>
      </c>
      <c r="C1121" t="s">
        <v>1675</v>
      </c>
      <c r="D1121" t="s">
        <v>123</v>
      </c>
      <c r="E1121" t="s">
        <v>1676</v>
      </c>
      <c r="F1121" t="s">
        <v>1417</v>
      </c>
      <c r="G1121" t="s">
        <v>1677</v>
      </c>
      <c r="H1121" t="s">
        <v>8</v>
      </c>
      <c r="I1121" t="s">
        <v>319</v>
      </c>
      <c r="J1121" t="s">
        <v>142</v>
      </c>
      <c r="K1121" t="s">
        <v>143</v>
      </c>
      <c r="L1121" t="s">
        <v>141</v>
      </c>
      <c r="M1121">
        <v>1</v>
      </c>
      <c r="N1121" t="s">
        <v>875</v>
      </c>
      <c r="O1121" t="str">
        <f>IF($B1121="","",IFERROR(IF(ISNUMBER(MATCH($K1121,'Brand Family Territory (Enc)'!$A$2:$A$296,0)),$K1121,""),""))</f>
        <v/>
      </c>
      <c r="P1121" t="str">
        <f>IF($B1121="","",IFERROR(INDEX('Brand Crosswalk'!$F$2:$F$200,MATCH($K1121,'Brand Crosswalk'!$A$2:$A$200,0)),"Not in Crosswalk"))</f>
        <v>Mapped</v>
      </c>
      <c r="Q1121" t="str">
        <f>IF($B1121="","",IFERROR(INDEX('Brand Crosswalk'!$C$2:$C$200,MATCH($K1121,'Brand Crosswalk'!$A$2:$A$200,0)),""))</f>
        <v>Lite</v>
      </c>
      <c r="R1121" t="str">
        <f>IF($B1121="","",IF(O1121&lt;&gt;"",O1121,IF(P1121="Mapped",Q1121,IF(P1121="No Encompass Match","No Encompass Match",IFERROR(VLOOKUP(IF($K1121="",$J1121,$K1121),'Brands (Enc)'!$C$2:$D$2699,2,FALSE),"Not Mapped")))))</f>
        <v>Lite</v>
      </c>
      <c r="S1121" t="str">
        <f>IF($B1121="","",IFERROR(VLOOKUP(VALUE($B1121),'Customers Table (Enc)'!$A:$I,9,FALSE),"Not Found"))</f>
        <v>Passaic</v>
      </c>
      <c r="T1121" t="str">
        <f t="shared" si="68"/>
        <v>PASSAIC</v>
      </c>
      <c r="U1121" t="str">
        <f t="shared" si="69"/>
        <v>Lite|PASSAIC</v>
      </c>
      <c r="V1121" t="str">
        <f>IF($B1121="","",IF(R1121="No Encompass Match","THEM",IF(R1121="Not Mapped","Unable to Determine",IF(T1121="SALES","Unable to Determine",IFERROR(INDEX('Master - US vs THEM'!$F:$F,MATCH(U1121,'Master - US vs THEM'!$G:$G,0)),"No Territory Data")))))</f>
        <v>US</v>
      </c>
      <c r="W1121" t="str">
        <f t="shared" si="70"/>
        <v>OK</v>
      </c>
      <c r="X1121" t="str">
        <f t="shared" si="71"/>
        <v>US</v>
      </c>
    </row>
    <row r="1122" spans="1:24" x14ac:dyDescent="0.2">
      <c r="A1122">
        <v>1121</v>
      </c>
      <c r="B1122" t="s">
        <v>1674</v>
      </c>
      <c r="C1122" t="s">
        <v>1675</v>
      </c>
      <c r="D1122" t="s">
        <v>123</v>
      </c>
      <c r="E1122" t="s">
        <v>1676</v>
      </c>
      <c r="F1122" t="s">
        <v>1417</v>
      </c>
      <c r="G1122" t="s">
        <v>1677</v>
      </c>
      <c r="H1122" t="s">
        <v>8</v>
      </c>
      <c r="I1122" t="s">
        <v>319</v>
      </c>
      <c r="J1122" t="s">
        <v>44</v>
      </c>
      <c r="K1122" t="s">
        <v>44</v>
      </c>
      <c r="L1122" t="s">
        <v>45</v>
      </c>
      <c r="M1122">
        <v>1</v>
      </c>
      <c r="N1122" t="s">
        <v>875</v>
      </c>
      <c r="O1122" t="str">
        <f>IF($B1122="","",IFERROR(IF(ISNUMBER(MATCH($K1122,'Brand Family Territory (Enc)'!$A$2:$A$296,0)),$K1122,""),""))</f>
        <v/>
      </c>
      <c r="P1122" t="str">
        <f>IF($B1122="","",IFERROR(INDEX('Brand Crosswalk'!$F$2:$F$200,MATCH($K1122,'Brand Crosswalk'!$A$2:$A$200,0)),"Not in Crosswalk"))</f>
        <v>Mapped</v>
      </c>
      <c r="Q1122" t="str">
        <f>IF($B1122="","",IFERROR(INDEX('Brand Crosswalk'!$C$2:$C$200,MATCH($K1122,'Brand Crosswalk'!$A$2:$A$200,0)),""))</f>
        <v>Dg Yuengling Inc</v>
      </c>
      <c r="R1122" t="str">
        <f>IF($B1122="","",IF(O1122&lt;&gt;"",O1122,IF(P1122="Mapped",Q1122,IF(P1122="No Encompass Match","No Encompass Match",IFERROR(VLOOKUP(IF($K1122="",$J1122,$K1122),'Brands (Enc)'!$C$2:$D$2699,2,FALSE),"Not Mapped")))))</f>
        <v>Dg Yuengling Inc</v>
      </c>
      <c r="S1122" t="str">
        <f>IF($B1122="","",IFERROR(VLOOKUP(VALUE($B1122),'Customers Table (Enc)'!$A:$I,9,FALSE),"Not Found"))</f>
        <v>Passaic</v>
      </c>
      <c r="T1122" t="str">
        <f t="shared" si="68"/>
        <v>PASSAIC</v>
      </c>
      <c r="U1122" t="str">
        <f t="shared" si="69"/>
        <v>Dg Yuengling Inc|PASSAIC</v>
      </c>
      <c r="V1122" t="str">
        <f>IF($B1122="","",IF(R1122="No Encompass Match","THEM",IF(R1122="Not Mapped","Unable to Determine",IF(T1122="SALES","Unable to Determine",IFERROR(INDEX('Master - US vs THEM'!$F:$F,MATCH(U1122,'Master - US vs THEM'!$G:$G,0)),"No Territory Data")))))</f>
        <v>US</v>
      </c>
      <c r="W1122" t="str">
        <f t="shared" si="70"/>
        <v>OK</v>
      </c>
      <c r="X1122" t="str">
        <f t="shared" si="71"/>
        <v>US</v>
      </c>
    </row>
    <row r="1123" spans="1:24" x14ac:dyDescent="0.2">
      <c r="A1123">
        <v>1122</v>
      </c>
      <c r="B1123" t="s">
        <v>1674</v>
      </c>
      <c r="C1123" t="s">
        <v>1675</v>
      </c>
      <c r="D1123" t="s">
        <v>123</v>
      </c>
      <c r="E1123" t="s">
        <v>1676</v>
      </c>
      <c r="F1123" t="s">
        <v>1417</v>
      </c>
      <c r="G1123" t="s">
        <v>1677</v>
      </c>
      <c r="H1123" t="s">
        <v>8</v>
      </c>
      <c r="I1123" t="s">
        <v>319</v>
      </c>
      <c r="J1123" t="s">
        <v>915</v>
      </c>
      <c r="K1123" t="s">
        <v>441</v>
      </c>
      <c r="L1123" t="s">
        <v>442</v>
      </c>
      <c r="M1123">
        <v>1</v>
      </c>
      <c r="N1123" t="s">
        <v>875</v>
      </c>
      <c r="O1123" t="str">
        <f>IF($B1123="","",IFERROR(IF(ISNUMBER(MATCH($K1123,'Brand Family Territory (Enc)'!$A$2:$A$296,0)),$K1123,""),""))</f>
        <v/>
      </c>
      <c r="P1123" t="str">
        <f>IF($B1123="","",IFERROR(INDEX('Brand Crosswalk'!$F$2:$F$200,MATCH($K1123,'Brand Crosswalk'!$A$2:$A$200,0)),"Not in Crosswalk"))</f>
        <v>Mapped</v>
      </c>
      <c r="Q1123" t="str">
        <f>IF($B1123="","",IFERROR(INDEX('Brand Crosswalk'!$C$2:$C$200,MATCH($K1123,'Brand Crosswalk'!$A$2:$A$200,0)),""))</f>
        <v>Evil Genius</v>
      </c>
      <c r="R1123" t="str">
        <f>IF($B1123="","",IF(O1123&lt;&gt;"",O1123,IF(P1123="Mapped",Q1123,IF(P1123="No Encompass Match","No Encompass Match",IFERROR(VLOOKUP(IF($K1123="",$J1123,$K1123),'Brands (Enc)'!$C$2:$D$2699,2,FALSE),"Not Mapped")))))</f>
        <v>Evil Genius</v>
      </c>
      <c r="S1123" t="str">
        <f>IF($B1123="","",IFERROR(VLOOKUP(VALUE($B1123),'Customers Table (Enc)'!$A:$I,9,FALSE),"Not Found"))</f>
        <v>Passaic</v>
      </c>
      <c r="T1123" t="str">
        <f t="shared" si="68"/>
        <v>PASSAIC</v>
      </c>
      <c r="U1123" t="str">
        <f t="shared" si="69"/>
        <v>Evil Genius|PASSAIC</v>
      </c>
      <c r="V1123" t="str">
        <f>IF($B1123="","",IF(R1123="No Encompass Match","THEM",IF(R1123="Not Mapped","Unable to Determine",IF(T1123="SALES","Unable to Determine",IFERROR(INDEX('Master - US vs THEM'!$F:$F,MATCH(U1123,'Master - US vs THEM'!$G:$G,0)),"No Territory Data")))))</f>
        <v>US</v>
      </c>
      <c r="W1123" t="str">
        <f t="shared" si="70"/>
        <v>OK</v>
      </c>
      <c r="X1123" t="str">
        <f t="shared" si="71"/>
        <v>US</v>
      </c>
    </row>
    <row r="1124" spans="1:24" x14ac:dyDescent="0.2">
      <c r="A1124">
        <v>1123</v>
      </c>
      <c r="B1124" t="s">
        <v>1674</v>
      </c>
      <c r="C1124" t="s">
        <v>1675</v>
      </c>
      <c r="D1124" t="s">
        <v>123</v>
      </c>
      <c r="E1124" t="s">
        <v>1676</v>
      </c>
      <c r="F1124" t="s">
        <v>1417</v>
      </c>
      <c r="G1124" t="s">
        <v>1677</v>
      </c>
      <c r="H1124" t="s">
        <v>8</v>
      </c>
      <c r="I1124" t="s">
        <v>319</v>
      </c>
      <c r="J1124" t="s">
        <v>165</v>
      </c>
      <c r="K1124" t="s">
        <v>166</v>
      </c>
      <c r="L1124" t="s">
        <v>141</v>
      </c>
      <c r="M1124">
        <v>1</v>
      </c>
      <c r="N1124" t="s">
        <v>875</v>
      </c>
      <c r="O1124" t="str">
        <f>IF($B1124="","",IFERROR(IF(ISNUMBER(MATCH($K1124,'Brand Family Territory (Enc)'!$A$2:$A$296,0)),$K1124,""),""))</f>
        <v>BLUE MOON</v>
      </c>
      <c r="P1124" t="str">
        <f>IF($B1124="","",IFERROR(INDEX('Brand Crosswalk'!$F$2:$F$200,MATCH($K1124,'Brand Crosswalk'!$A$2:$A$200,0)),"Not in Crosswalk"))</f>
        <v>Not in Crosswalk</v>
      </c>
      <c r="Q1124" t="str">
        <f>IF($B1124="","",IFERROR(INDEX('Brand Crosswalk'!$C$2:$C$200,MATCH($K1124,'Brand Crosswalk'!$A$2:$A$200,0)),""))</f>
        <v/>
      </c>
      <c r="R1124" t="str">
        <f>IF($B1124="","",IF(O1124&lt;&gt;"",O1124,IF(P1124="Mapped",Q1124,IF(P1124="No Encompass Match","No Encompass Match",IFERROR(VLOOKUP(IF($K1124="",$J1124,$K1124),'Brands (Enc)'!$C$2:$D$2699,2,FALSE),"Not Mapped")))))</f>
        <v>BLUE MOON</v>
      </c>
      <c r="S1124" t="str">
        <f>IF($B1124="","",IFERROR(VLOOKUP(VALUE($B1124),'Customers Table (Enc)'!$A:$I,9,FALSE),"Not Found"))</f>
        <v>Passaic</v>
      </c>
      <c r="T1124" t="str">
        <f t="shared" si="68"/>
        <v>PASSAIC</v>
      </c>
      <c r="U1124" t="str">
        <f t="shared" si="69"/>
        <v>BLUE MOON|PASSAIC</v>
      </c>
      <c r="V1124" t="str">
        <f>IF($B1124="","",IF(R1124="No Encompass Match","THEM",IF(R1124="Not Mapped","Unable to Determine",IF(T1124="SALES","Unable to Determine",IFERROR(INDEX('Master - US vs THEM'!$F:$F,MATCH(U1124,'Master - US vs THEM'!$G:$G,0)),"No Territory Data")))))</f>
        <v>US</v>
      </c>
      <c r="W1124" t="str">
        <f t="shared" si="70"/>
        <v>OK</v>
      </c>
      <c r="X1124" t="str">
        <f t="shared" si="71"/>
        <v>US</v>
      </c>
    </row>
    <row r="1125" spans="1:24" x14ac:dyDescent="0.2">
      <c r="A1125">
        <v>1124</v>
      </c>
      <c r="B1125" t="s">
        <v>1674</v>
      </c>
      <c r="C1125" t="s">
        <v>1675</v>
      </c>
      <c r="D1125" t="s">
        <v>123</v>
      </c>
      <c r="E1125" t="s">
        <v>1676</v>
      </c>
      <c r="F1125" t="s">
        <v>1417</v>
      </c>
      <c r="G1125" t="s">
        <v>1677</v>
      </c>
      <c r="H1125" t="s">
        <v>8</v>
      </c>
      <c r="I1125" t="s">
        <v>319</v>
      </c>
      <c r="J1125" t="s">
        <v>78</v>
      </c>
      <c r="K1125" t="s">
        <v>19</v>
      </c>
      <c r="L1125" t="s">
        <v>20</v>
      </c>
      <c r="M1125">
        <v>1</v>
      </c>
      <c r="N1125" t="s">
        <v>875</v>
      </c>
      <c r="O1125" t="str">
        <f>IF($B1125="","",IFERROR(IF(ISNUMBER(MATCH($K1125,'Brand Family Territory (Enc)'!$A$2:$A$296,0)),$K1125,""),""))</f>
        <v>DOS EQUIS</v>
      </c>
      <c r="P1125" t="str">
        <f>IF($B1125="","",IFERROR(INDEX('Brand Crosswalk'!$F$2:$F$200,MATCH($K1125,'Brand Crosswalk'!$A$2:$A$200,0)),"Not in Crosswalk"))</f>
        <v>Not in Crosswalk</v>
      </c>
      <c r="Q1125" t="str">
        <f>IF($B1125="","",IFERROR(INDEX('Brand Crosswalk'!$C$2:$C$200,MATCH($K1125,'Brand Crosswalk'!$A$2:$A$200,0)),""))</f>
        <v/>
      </c>
      <c r="R1125" t="str">
        <f>IF($B1125="","",IF(O1125&lt;&gt;"",O1125,IF(P1125="Mapped",Q1125,IF(P1125="No Encompass Match","No Encompass Match",IFERROR(VLOOKUP(IF($K1125="",$J1125,$K1125),'Brands (Enc)'!$C$2:$D$2699,2,FALSE),"Not Mapped")))))</f>
        <v>DOS EQUIS</v>
      </c>
      <c r="S1125" t="str">
        <f>IF($B1125="","",IFERROR(VLOOKUP(VALUE($B1125),'Customers Table (Enc)'!$A:$I,9,FALSE),"Not Found"))</f>
        <v>Passaic</v>
      </c>
      <c r="T1125" t="str">
        <f t="shared" si="68"/>
        <v>PASSAIC</v>
      </c>
      <c r="U1125" t="str">
        <f t="shared" si="69"/>
        <v>DOS EQUIS|PASSAIC</v>
      </c>
      <c r="V1125" t="str">
        <f>IF($B1125="","",IF(R1125="No Encompass Match","THEM",IF(R1125="Not Mapped","Unable to Determine",IF(T1125="SALES","Unable to Determine",IFERROR(INDEX('Master - US vs THEM'!$F:$F,MATCH(U1125,'Master - US vs THEM'!$G:$G,0)),"No Territory Data")))))</f>
        <v>US</v>
      </c>
      <c r="W1125" t="str">
        <f t="shared" si="70"/>
        <v>OK</v>
      </c>
      <c r="X1125" t="str">
        <f t="shared" si="71"/>
        <v>US</v>
      </c>
    </row>
    <row r="1126" spans="1:24" x14ac:dyDescent="0.2">
      <c r="A1126">
        <v>1125</v>
      </c>
      <c r="B1126" t="s">
        <v>1670</v>
      </c>
      <c r="C1126" t="s">
        <v>1671</v>
      </c>
      <c r="D1126" t="s">
        <v>123</v>
      </c>
      <c r="E1126" t="s">
        <v>1672</v>
      </c>
      <c r="F1126" t="s">
        <v>872</v>
      </c>
      <c r="G1126" t="s">
        <v>1673</v>
      </c>
      <c r="H1126" t="s">
        <v>8</v>
      </c>
      <c r="I1126" t="s">
        <v>319</v>
      </c>
      <c r="J1126" t="s">
        <v>44</v>
      </c>
      <c r="K1126" t="s">
        <v>44</v>
      </c>
      <c r="L1126" t="s">
        <v>45</v>
      </c>
      <c r="M1126">
        <v>1</v>
      </c>
      <c r="N1126" t="s">
        <v>875</v>
      </c>
      <c r="O1126" t="str">
        <f>IF($B1126="","",IFERROR(IF(ISNUMBER(MATCH($K1126,'Brand Family Territory (Enc)'!$A$2:$A$296,0)),$K1126,""),""))</f>
        <v/>
      </c>
      <c r="P1126" t="str">
        <f>IF($B1126="","",IFERROR(INDEX('Brand Crosswalk'!$F$2:$F$200,MATCH($K1126,'Brand Crosswalk'!$A$2:$A$200,0)),"Not in Crosswalk"))</f>
        <v>Mapped</v>
      </c>
      <c r="Q1126" t="str">
        <f>IF($B1126="","",IFERROR(INDEX('Brand Crosswalk'!$C$2:$C$200,MATCH($K1126,'Brand Crosswalk'!$A$2:$A$200,0)),""))</f>
        <v>Dg Yuengling Inc</v>
      </c>
      <c r="R1126" t="str">
        <f>IF($B1126="","",IF(O1126&lt;&gt;"",O1126,IF(P1126="Mapped",Q1126,IF(P1126="No Encompass Match","No Encompass Match",IFERROR(VLOOKUP(IF($K1126="",$J1126,$K1126),'Brands (Enc)'!$C$2:$D$2699,2,FALSE),"Not Mapped")))))</f>
        <v>Dg Yuengling Inc</v>
      </c>
      <c r="S1126" t="str">
        <f>IF($B1126="","",IFERROR(VLOOKUP(VALUE($B1126),'Customers Table (Enc)'!$A:$I,9,FALSE),"Not Found"))</f>
        <v>Passaic</v>
      </c>
      <c r="T1126" t="str">
        <f t="shared" si="68"/>
        <v>PASSAIC</v>
      </c>
      <c r="U1126" t="str">
        <f t="shared" si="69"/>
        <v>Dg Yuengling Inc|PASSAIC</v>
      </c>
      <c r="V1126" t="str">
        <f>IF($B1126="","",IF(R1126="No Encompass Match","THEM",IF(R1126="Not Mapped","Unable to Determine",IF(T1126="SALES","Unable to Determine",IFERROR(INDEX('Master - US vs THEM'!$F:$F,MATCH(U1126,'Master - US vs THEM'!$G:$G,0)),"No Territory Data")))))</f>
        <v>US</v>
      </c>
      <c r="W1126" t="str">
        <f t="shared" si="70"/>
        <v>OK</v>
      </c>
      <c r="X1126" t="str">
        <f t="shared" si="71"/>
        <v>US</v>
      </c>
    </row>
    <row r="1127" spans="1:24" x14ac:dyDescent="0.2">
      <c r="A1127">
        <v>1126</v>
      </c>
      <c r="B1127" t="s">
        <v>1670</v>
      </c>
      <c r="C1127" t="s">
        <v>1671</v>
      </c>
      <c r="D1127" t="s">
        <v>123</v>
      </c>
      <c r="E1127" t="s">
        <v>1672</v>
      </c>
      <c r="F1127" t="s">
        <v>872</v>
      </c>
      <c r="G1127" t="s">
        <v>1673</v>
      </c>
      <c r="H1127" t="s">
        <v>8</v>
      </c>
      <c r="I1127" t="s">
        <v>319</v>
      </c>
      <c r="J1127" t="s">
        <v>181</v>
      </c>
      <c r="K1127" t="s">
        <v>182</v>
      </c>
      <c r="L1127" t="s">
        <v>24</v>
      </c>
      <c r="M1127">
        <v>1</v>
      </c>
      <c r="N1127" t="s">
        <v>875</v>
      </c>
      <c r="O1127" t="str">
        <f>IF($B1127="","",IFERROR(IF(ISNUMBER(MATCH($K1127,'Brand Family Territory (Enc)'!$A$2:$A$296,0)),$K1127,""),""))</f>
        <v/>
      </c>
      <c r="P1127" t="str">
        <f>IF($B1127="","",IFERROR(INDEX('Brand Crosswalk'!$F$2:$F$200,MATCH($K1127,'Brand Crosswalk'!$A$2:$A$200,0)),"Not in Crosswalk"))</f>
        <v>Mapped</v>
      </c>
      <c r="Q1127" t="str">
        <f>IF($B1127="","",IFERROR(INDEX('Brand Crosswalk'!$C$2:$C$200,MATCH($K1127,'Brand Crosswalk'!$A$2:$A$200,0)),""))</f>
        <v>Modelo Especial</v>
      </c>
      <c r="R1127" t="str">
        <f>IF($B1127="","",IF(O1127&lt;&gt;"",O1127,IF(P1127="Mapped",Q1127,IF(P1127="No Encompass Match","No Encompass Match",IFERROR(VLOOKUP(IF($K1127="",$J1127,$K1127),'Brands (Enc)'!$C$2:$D$2699,2,FALSE),"Not Mapped")))))</f>
        <v>Modelo Especial</v>
      </c>
      <c r="S1127" t="str">
        <f>IF($B1127="","",IFERROR(VLOOKUP(VALUE($B1127),'Customers Table (Enc)'!$A:$I,9,FALSE),"Not Found"))</f>
        <v>Passaic</v>
      </c>
      <c r="T1127" t="str">
        <f t="shared" si="68"/>
        <v>PASSAIC</v>
      </c>
      <c r="U1127" t="str">
        <f t="shared" si="69"/>
        <v>Modelo Especial|PASSAIC</v>
      </c>
      <c r="V1127" t="str">
        <f>IF($B1127="","",IF(R1127="No Encompass Match","THEM",IF(R1127="Not Mapped","Unable to Determine",IF(T1127="SALES","Unable to Determine",IFERROR(INDEX('Master - US vs THEM'!$F:$F,MATCH(U1127,'Master - US vs THEM'!$G:$G,0)),"No Territory Data")))))</f>
        <v>US</v>
      </c>
      <c r="W1127" t="str">
        <f t="shared" si="70"/>
        <v>OK</v>
      </c>
      <c r="X1127" t="str">
        <f t="shared" si="71"/>
        <v>US</v>
      </c>
    </row>
    <row r="1128" spans="1:24" x14ac:dyDescent="0.2">
      <c r="A1128">
        <v>1127</v>
      </c>
      <c r="B1128" t="s">
        <v>1670</v>
      </c>
      <c r="C1128" t="s">
        <v>1671</v>
      </c>
      <c r="D1128" t="s">
        <v>123</v>
      </c>
      <c r="E1128" t="s">
        <v>1672</v>
      </c>
      <c r="F1128" t="s">
        <v>872</v>
      </c>
      <c r="G1128" t="s">
        <v>1673</v>
      </c>
      <c r="H1128" t="s">
        <v>8</v>
      </c>
      <c r="I1128" t="s">
        <v>319</v>
      </c>
      <c r="J1128" t="s">
        <v>165</v>
      </c>
      <c r="K1128" t="s">
        <v>166</v>
      </c>
      <c r="L1128" t="s">
        <v>141</v>
      </c>
      <c r="M1128">
        <v>1</v>
      </c>
      <c r="N1128" t="s">
        <v>875</v>
      </c>
      <c r="O1128" t="str">
        <f>IF($B1128="","",IFERROR(IF(ISNUMBER(MATCH($K1128,'Brand Family Territory (Enc)'!$A$2:$A$296,0)),$K1128,""),""))</f>
        <v>BLUE MOON</v>
      </c>
      <c r="P1128" t="str">
        <f>IF($B1128="","",IFERROR(INDEX('Brand Crosswalk'!$F$2:$F$200,MATCH($K1128,'Brand Crosswalk'!$A$2:$A$200,0)),"Not in Crosswalk"))</f>
        <v>Not in Crosswalk</v>
      </c>
      <c r="Q1128" t="str">
        <f>IF($B1128="","",IFERROR(INDEX('Brand Crosswalk'!$C$2:$C$200,MATCH($K1128,'Brand Crosswalk'!$A$2:$A$200,0)),""))</f>
        <v/>
      </c>
      <c r="R1128" t="str">
        <f>IF($B1128="","",IF(O1128&lt;&gt;"",O1128,IF(P1128="Mapped",Q1128,IF(P1128="No Encompass Match","No Encompass Match",IFERROR(VLOOKUP(IF($K1128="",$J1128,$K1128),'Brands (Enc)'!$C$2:$D$2699,2,FALSE),"Not Mapped")))))</f>
        <v>BLUE MOON</v>
      </c>
      <c r="S1128" t="str">
        <f>IF($B1128="","",IFERROR(VLOOKUP(VALUE($B1128),'Customers Table (Enc)'!$A:$I,9,FALSE),"Not Found"))</f>
        <v>Passaic</v>
      </c>
      <c r="T1128" t="str">
        <f t="shared" si="68"/>
        <v>PASSAIC</v>
      </c>
      <c r="U1128" t="str">
        <f t="shared" si="69"/>
        <v>BLUE MOON|PASSAIC</v>
      </c>
      <c r="V1128" t="str">
        <f>IF($B1128="","",IF(R1128="No Encompass Match","THEM",IF(R1128="Not Mapped","Unable to Determine",IF(T1128="SALES","Unable to Determine",IFERROR(INDEX('Master - US vs THEM'!$F:$F,MATCH(U1128,'Master - US vs THEM'!$G:$G,0)),"No Territory Data")))))</f>
        <v>US</v>
      </c>
      <c r="W1128" t="str">
        <f t="shared" si="70"/>
        <v>OK</v>
      </c>
      <c r="X1128" t="str">
        <f t="shared" si="71"/>
        <v>US</v>
      </c>
    </row>
    <row r="1129" spans="1:24" x14ac:dyDescent="0.2">
      <c r="A1129">
        <v>1128</v>
      </c>
      <c r="B1129" t="s">
        <v>1666</v>
      </c>
      <c r="C1129" t="s">
        <v>1667</v>
      </c>
      <c r="D1129" t="s">
        <v>123</v>
      </c>
      <c r="E1129" t="s">
        <v>1668</v>
      </c>
      <c r="F1129" t="s">
        <v>1583</v>
      </c>
      <c r="G1129" t="s">
        <v>1669</v>
      </c>
      <c r="H1129" t="s">
        <v>8</v>
      </c>
      <c r="I1129" t="s">
        <v>319</v>
      </c>
      <c r="J1129" t="s">
        <v>142</v>
      </c>
      <c r="K1129" t="s">
        <v>143</v>
      </c>
      <c r="L1129" t="s">
        <v>141</v>
      </c>
      <c r="M1129">
        <v>1</v>
      </c>
      <c r="N1129" t="s">
        <v>875</v>
      </c>
      <c r="O1129" t="str">
        <f>IF($B1129="","",IFERROR(IF(ISNUMBER(MATCH($K1129,'Brand Family Territory (Enc)'!$A$2:$A$296,0)),$K1129,""),""))</f>
        <v/>
      </c>
      <c r="P1129" t="str">
        <f>IF($B1129="","",IFERROR(INDEX('Brand Crosswalk'!$F$2:$F$200,MATCH($K1129,'Brand Crosswalk'!$A$2:$A$200,0)),"Not in Crosswalk"))</f>
        <v>Mapped</v>
      </c>
      <c r="Q1129" t="str">
        <f>IF($B1129="","",IFERROR(INDEX('Brand Crosswalk'!$C$2:$C$200,MATCH($K1129,'Brand Crosswalk'!$A$2:$A$200,0)),""))</f>
        <v>Lite</v>
      </c>
      <c r="R1129" t="str">
        <f>IF($B1129="","",IF(O1129&lt;&gt;"",O1129,IF(P1129="Mapped",Q1129,IF(P1129="No Encompass Match","No Encompass Match",IFERROR(VLOOKUP(IF($K1129="",$J1129,$K1129),'Brands (Enc)'!$C$2:$D$2699,2,FALSE),"Not Mapped")))))</f>
        <v>Lite</v>
      </c>
      <c r="S1129" t="str">
        <f>IF($B1129="","",IFERROR(VLOOKUP(VALUE($B1129),'Customers Table (Enc)'!$A:$I,9,FALSE),"Not Found"))</f>
        <v>Passaic</v>
      </c>
      <c r="T1129" t="str">
        <f t="shared" si="68"/>
        <v>PASSAIC</v>
      </c>
      <c r="U1129" t="str">
        <f t="shared" si="69"/>
        <v>Lite|PASSAIC</v>
      </c>
      <c r="V1129" t="str">
        <f>IF($B1129="","",IF(R1129="No Encompass Match","THEM",IF(R1129="Not Mapped","Unable to Determine",IF(T1129="SALES","Unable to Determine",IFERROR(INDEX('Master - US vs THEM'!$F:$F,MATCH(U1129,'Master - US vs THEM'!$G:$G,0)),"No Territory Data")))))</f>
        <v>US</v>
      </c>
      <c r="W1129" t="str">
        <f t="shared" si="70"/>
        <v>OK</v>
      </c>
      <c r="X1129" t="str">
        <f t="shared" si="71"/>
        <v>US</v>
      </c>
    </row>
    <row r="1130" spans="1:24" x14ac:dyDescent="0.2">
      <c r="A1130">
        <v>1129</v>
      </c>
      <c r="B1130" t="s">
        <v>1666</v>
      </c>
      <c r="C1130" t="s">
        <v>1667</v>
      </c>
      <c r="D1130" t="s">
        <v>123</v>
      </c>
      <c r="E1130" t="s">
        <v>1668</v>
      </c>
      <c r="F1130" t="s">
        <v>1583</v>
      </c>
      <c r="G1130" t="s">
        <v>1669</v>
      </c>
      <c r="H1130" t="s">
        <v>8</v>
      </c>
      <c r="I1130" t="s">
        <v>319</v>
      </c>
      <c r="J1130" t="s">
        <v>44</v>
      </c>
      <c r="K1130" t="s">
        <v>44</v>
      </c>
      <c r="L1130" t="s">
        <v>45</v>
      </c>
      <c r="M1130">
        <v>1</v>
      </c>
      <c r="N1130" t="s">
        <v>875</v>
      </c>
      <c r="O1130" t="str">
        <f>IF($B1130="","",IFERROR(IF(ISNUMBER(MATCH($K1130,'Brand Family Territory (Enc)'!$A$2:$A$296,0)),$K1130,""),""))</f>
        <v/>
      </c>
      <c r="P1130" t="str">
        <f>IF($B1130="","",IFERROR(INDEX('Brand Crosswalk'!$F$2:$F$200,MATCH($K1130,'Brand Crosswalk'!$A$2:$A$200,0)),"Not in Crosswalk"))</f>
        <v>Mapped</v>
      </c>
      <c r="Q1130" t="str">
        <f>IF($B1130="","",IFERROR(INDEX('Brand Crosswalk'!$C$2:$C$200,MATCH($K1130,'Brand Crosswalk'!$A$2:$A$200,0)),""))</f>
        <v>Dg Yuengling Inc</v>
      </c>
      <c r="R1130" t="str">
        <f>IF($B1130="","",IF(O1130&lt;&gt;"",O1130,IF(P1130="Mapped",Q1130,IF(P1130="No Encompass Match","No Encompass Match",IFERROR(VLOOKUP(IF($K1130="",$J1130,$K1130),'Brands (Enc)'!$C$2:$D$2699,2,FALSE),"Not Mapped")))))</f>
        <v>Dg Yuengling Inc</v>
      </c>
      <c r="S1130" t="str">
        <f>IF($B1130="","",IFERROR(VLOOKUP(VALUE($B1130),'Customers Table (Enc)'!$A:$I,9,FALSE),"Not Found"))</f>
        <v>Passaic</v>
      </c>
      <c r="T1130" t="str">
        <f t="shared" si="68"/>
        <v>PASSAIC</v>
      </c>
      <c r="U1130" t="str">
        <f t="shared" si="69"/>
        <v>Dg Yuengling Inc|PASSAIC</v>
      </c>
      <c r="V1130" t="str">
        <f>IF($B1130="","",IF(R1130="No Encompass Match","THEM",IF(R1130="Not Mapped","Unable to Determine",IF(T1130="SALES","Unable to Determine",IFERROR(INDEX('Master - US vs THEM'!$F:$F,MATCH(U1130,'Master - US vs THEM'!$G:$G,0)),"No Territory Data")))))</f>
        <v>US</v>
      </c>
      <c r="W1130" t="str">
        <f t="shared" si="70"/>
        <v>OK</v>
      </c>
      <c r="X1130" t="str">
        <f t="shared" si="71"/>
        <v>US</v>
      </c>
    </row>
    <row r="1131" spans="1:24" x14ac:dyDescent="0.2">
      <c r="A1131">
        <v>1130</v>
      </c>
      <c r="B1131" t="s">
        <v>1666</v>
      </c>
      <c r="C1131" t="s">
        <v>1667</v>
      </c>
      <c r="D1131" t="s">
        <v>123</v>
      </c>
      <c r="E1131" t="s">
        <v>1668</v>
      </c>
      <c r="F1131" t="s">
        <v>1583</v>
      </c>
      <c r="G1131" t="s">
        <v>1669</v>
      </c>
      <c r="H1131" t="s">
        <v>8</v>
      </c>
      <c r="I1131" t="s">
        <v>319</v>
      </c>
      <c r="J1131" t="s">
        <v>609</v>
      </c>
      <c r="K1131" t="s">
        <v>610</v>
      </c>
      <c r="L1131" t="s">
        <v>468</v>
      </c>
      <c r="M1131">
        <v>1</v>
      </c>
      <c r="N1131" t="s">
        <v>875</v>
      </c>
      <c r="O1131" t="str">
        <f>IF($B1131="","",IFERROR(IF(ISNUMBER(MATCH($K1131,'Brand Family Territory (Enc)'!$A$2:$A$296,0)),$K1131,""),""))</f>
        <v/>
      </c>
      <c r="P1131" t="str">
        <f>IF($B1131="","",IFERROR(INDEX('Brand Crosswalk'!$F$2:$F$200,MATCH($K1131,'Brand Crosswalk'!$A$2:$A$200,0)),"Not in Crosswalk"))</f>
        <v>Mapped</v>
      </c>
      <c r="Q1131" t="str">
        <f>IF($B1131="","",IFERROR(INDEX('Brand Crosswalk'!$C$2:$C$200,MATCH($K1131,'Brand Crosswalk'!$A$2:$A$200,0)),""))</f>
        <v>Pabst Blue Ribbon</v>
      </c>
      <c r="R1131" t="str">
        <f>IF($B1131="","",IF(O1131&lt;&gt;"",O1131,IF(P1131="Mapped",Q1131,IF(P1131="No Encompass Match","No Encompass Match",IFERROR(VLOOKUP(IF($K1131="",$J1131,$K1131),'Brands (Enc)'!$C$2:$D$2699,2,FALSE),"Not Mapped")))))</f>
        <v>Pabst Blue Ribbon</v>
      </c>
      <c r="S1131" t="str">
        <f>IF($B1131="","",IFERROR(VLOOKUP(VALUE($B1131),'Customers Table (Enc)'!$A:$I,9,FALSE),"Not Found"))</f>
        <v>Passaic</v>
      </c>
      <c r="T1131" t="str">
        <f t="shared" si="68"/>
        <v>PASSAIC</v>
      </c>
      <c r="U1131" t="str">
        <f t="shared" si="69"/>
        <v>Pabst Blue Ribbon|PASSAIC</v>
      </c>
      <c r="V1131" t="str">
        <f>IF($B1131="","",IF(R1131="No Encompass Match","THEM",IF(R1131="Not Mapped","Unable to Determine",IF(T1131="SALES","Unable to Determine",IFERROR(INDEX('Master - US vs THEM'!$F:$F,MATCH(U1131,'Master - US vs THEM'!$G:$G,0)),"No Territory Data")))))</f>
        <v>US</v>
      </c>
      <c r="W1131" t="str">
        <f t="shared" si="70"/>
        <v>OK</v>
      </c>
      <c r="X1131" t="str">
        <f t="shared" si="71"/>
        <v>US</v>
      </c>
    </row>
    <row r="1132" spans="1:24" x14ac:dyDescent="0.2">
      <c r="A1132">
        <v>1131</v>
      </c>
      <c r="B1132" t="s">
        <v>1666</v>
      </c>
      <c r="C1132" t="s">
        <v>1667</v>
      </c>
      <c r="D1132" t="s">
        <v>123</v>
      </c>
      <c r="E1132" t="s">
        <v>1668</v>
      </c>
      <c r="F1132" t="s">
        <v>1583</v>
      </c>
      <c r="G1132" t="s">
        <v>1669</v>
      </c>
      <c r="H1132" t="s">
        <v>8</v>
      </c>
      <c r="I1132" t="s">
        <v>319</v>
      </c>
      <c r="J1132" t="s">
        <v>873</v>
      </c>
      <c r="K1132" t="s">
        <v>874</v>
      </c>
      <c r="L1132" t="s">
        <v>141</v>
      </c>
      <c r="M1132">
        <v>1</v>
      </c>
      <c r="N1132" t="s">
        <v>875</v>
      </c>
      <c r="O1132" t="str">
        <f>IF($B1132="","",IFERROR(IF(ISNUMBER(MATCH($K1132,'Brand Family Territory (Enc)'!$A$2:$A$296,0)),$K1132,""),""))</f>
        <v>COORS</v>
      </c>
      <c r="P1132" t="str">
        <f>IF($B1132="","",IFERROR(INDEX('Brand Crosswalk'!$F$2:$F$200,MATCH($K1132,'Brand Crosswalk'!$A$2:$A$200,0)),"Not in Crosswalk"))</f>
        <v>Not in Crosswalk</v>
      </c>
      <c r="Q1132" t="str">
        <f>IF($B1132="","",IFERROR(INDEX('Brand Crosswalk'!$C$2:$C$200,MATCH($K1132,'Brand Crosswalk'!$A$2:$A$200,0)),""))</f>
        <v/>
      </c>
      <c r="R1132" t="str">
        <f>IF($B1132="","",IF(O1132&lt;&gt;"",O1132,IF(P1132="Mapped",Q1132,IF(P1132="No Encompass Match","No Encompass Match",IFERROR(VLOOKUP(IF($K1132="",$J1132,$K1132),'Brands (Enc)'!$C$2:$D$2699,2,FALSE),"Not Mapped")))))</f>
        <v>COORS</v>
      </c>
      <c r="S1132" t="str">
        <f>IF($B1132="","",IFERROR(VLOOKUP(VALUE($B1132),'Customers Table (Enc)'!$A:$I,9,FALSE),"Not Found"))</f>
        <v>Passaic</v>
      </c>
      <c r="T1132" t="str">
        <f t="shared" si="68"/>
        <v>PASSAIC</v>
      </c>
      <c r="U1132" t="str">
        <f t="shared" si="69"/>
        <v>COORS|PASSAIC</v>
      </c>
      <c r="V1132" t="str">
        <f>IF($B1132="","",IF(R1132="No Encompass Match","THEM",IF(R1132="Not Mapped","Unable to Determine",IF(T1132="SALES","Unable to Determine",IFERROR(INDEX('Master - US vs THEM'!$F:$F,MATCH(U1132,'Master - US vs THEM'!$G:$G,0)),"No Territory Data")))))</f>
        <v>US</v>
      </c>
      <c r="W1132" t="str">
        <f t="shared" si="70"/>
        <v>OK</v>
      </c>
      <c r="X1132" t="str">
        <f t="shared" si="71"/>
        <v>US</v>
      </c>
    </row>
    <row r="1133" spans="1:24" x14ac:dyDescent="0.2">
      <c r="A1133">
        <v>1132</v>
      </c>
      <c r="B1133" t="s">
        <v>1666</v>
      </c>
      <c r="C1133" t="s">
        <v>1667</v>
      </c>
      <c r="D1133" t="s">
        <v>123</v>
      </c>
      <c r="E1133" t="s">
        <v>1668</v>
      </c>
      <c r="F1133" t="s">
        <v>1583</v>
      </c>
      <c r="G1133" t="s">
        <v>1669</v>
      </c>
      <c r="H1133" t="s">
        <v>8</v>
      </c>
      <c r="I1133" t="s">
        <v>319</v>
      </c>
      <c r="J1133" t="s">
        <v>181</v>
      </c>
      <c r="K1133" t="s">
        <v>182</v>
      </c>
      <c r="L1133" t="s">
        <v>24</v>
      </c>
      <c r="M1133">
        <v>1</v>
      </c>
      <c r="N1133" t="s">
        <v>875</v>
      </c>
      <c r="O1133" t="str">
        <f>IF($B1133="","",IFERROR(IF(ISNUMBER(MATCH($K1133,'Brand Family Territory (Enc)'!$A$2:$A$296,0)),$K1133,""),""))</f>
        <v/>
      </c>
      <c r="P1133" t="str">
        <f>IF($B1133="","",IFERROR(INDEX('Brand Crosswalk'!$F$2:$F$200,MATCH($K1133,'Brand Crosswalk'!$A$2:$A$200,0)),"Not in Crosswalk"))</f>
        <v>Mapped</v>
      </c>
      <c r="Q1133" t="str">
        <f>IF($B1133="","",IFERROR(INDEX('Brand Crosswalk'!$C$2:$C$200,MATCH($K1133,'Brand Crosswalk'!$A$2:$A$200,0)),""))</f>
        <v>Modelo Especial</v>
      </c>
      <c r="R1133" t="str">
        <f>IF($B1133="","",IF(O1133&lt;&gt;"",O1133,IF(P1133="Mapped",Q1133,IF(P1133="No Encompass Match","No Encompass Match",IFERROR(VLOOKUP(IF($K1133="",$J1133,$K1133),'Brands (Enc)'!$C$2:$D$2699,2,FALSE),"Not Mapped")))))</f>
        <v>Modelo Especial</v>
      </c>
      <c r="S1133" t="str">
        <f>IF($B1133="","",IFERROR(VLOOKUP(VALUE($B1133),'Customers Table (Enc)'!$A:$I,9,FALSE),"Not Found"))</f>
        <v>Passaic</v>
      </c>
      <c r="T1133" t="str">
        <f t="shared" si="68"/>
        <v>PASSAIC</v>
      </c>
      <c r="U1133" t="str">
        <f t="shared" si="69"/>
        <v>Modelo Especial|PASSAIC</v>
      </c>
      <c r="V1133" t="str">
        <f>IF($B1133="","",IF(R1133="No Encompass Match","THEM",IF(R1133="Not Mapped","Unable to Determine",IF(T1133="SALES","Unable to Determine",IFERROR(INDEX('Master - US vs THEM'!$F:$F,MATCH(U1133,'Master - US vs THEM'!$G:$G,0)),"No Territory Data")))))</f>
        <v>US</v>
      </c>
      <c r="W1133" t="str">
        <f t="shared" si="70"/>
        <v>OK</v>
      </c>
      <c r="X1133" t="str">
        <f t="shared" si="71"/>
        <v>US</v>
      </c>
    </row>
    <row r="1134" spans="1:24" x14ac:dyDescent="0.2">
      <c r="A1134">
        <v>1133</v>
      </c>
      <c r="B1134" t="s">
        <v>1666</v>
      </c>
      <c r="C1134" t="s">
        <v>1667</v>
      </c>
      <c r="D1134" t="s">
        <v>123</v>
      </c>
      <c r="E1134" t="s">
        <v>1668</v>
      </c>
      <c r="F1134" t="s">
        <v>1583</v>
      </c>
      <c r="G1134" t="s">
        <v>1669</v>
      </c>
      <c r="H1134" t="s">
        <v>8</v>
      </c>
      <c r="I1134" t="s">
        <v>319</v>
      </c>
      <c r="J1134" t="s">
        <v>140</v>
      </c>
      <c r="K1134" t="s">
        <v>140</v>
      </c>
      <c r="L1134" t="s">
        <v>141</v>
      </c>
      <c r="M1134">
        <v>1</v>
      </c>
      <c r="N1134" t="s">
        <v>875</v>
      </c>
      <c r="O1134" t="str">
        <f>IF($B1134="","",IFERROR(IF(ISNUMBER(MATCH($K1134,'Brand Family Territory (Enc)'!$A$2:$A$296,0)),$K1134,""),""))</f>
        <v/>
      </c>
      <c r="P1134" t="str">
        <f>IF($B1134="","",IFERROR(INDEX('Brand Crosswalk'!$F$2:$F$200,MATCH($K1134,'Brand Crosswalk'!$A$2:$A$200,0)),"Not in Crosswalk"))</f>
        <v>Mapped</v>
      </c>
      <c r="Q1134" t="str">
        <f>IF($B1134="","",IFERROR(INDEX('Brand Crosswalk'!$C$2:$C$200,MATCH($K1134,'Brand Crosswalk'!$A$2:$A$200,0)),""))</f>
        <v>Peroni</v>
      </c>
      <c r="R1134" t="str">
        <f>IF($B1134="","",IF(O1134&lt;&gt;"",O1134,IF(P1134="Mapped",Q1134,IF(P1134="No Encompass Match","No Encompass Match",IFERROR(VLOOKUP(IF($K1134="",$J1134,$K1134),'Brands (Enc)'!$C$2:$D$2699,2,FALSE),"Not Mapped")))))</f>
        <v>Peroni</v>
      </c>
      <c r="S1134" t="str">
        <f>IF($B1134="","",IFERROR(VLOOKUP(VALUE($B1134),'Customers Table (Enc)'!$A:$I,9,FALSE),"Not Found"))</f>
        <v>Passaic</v>
      </c>
      <c r="T1134" t="str">
        <f t="shared" si="68"/>
        <v>PASSAIC</v>
      </c>
      <c r="U1134" t="str">
        <f t="shared" si="69"/>
        <v>Peroni|PASSAIC</v>
      </c>
      <c r="V1134" t="str">
        <f>IF($B1134="","",IF(R1134="No Encompass Match","THEM",IF(R1134="Not Mapped","Unable to Determine",IF(T1134="SALES","Unable to Determine",IFERROR(INDEX('Master - US vs THEM'!$F:$F,MATCH(U1134,'Master - US vs THEM'!$G:$G,0)),"No Territory Data")))))</f>
        <v>US</v>
      </c>
      <c r="W1134" t="str">
        <f t="shared" si="70"/>
        <v>OK</v>
      </c>
      <c r="X1134" t="str">
        <f t="shared" si="71"/>
        <v>US</v>
      </c>
    </row>
    <row r="1135" spans="1:24" x14ac:dyDescent="0.2">
      <c r="A1135">
        <v>1134</v>
      </c>
      <c r="B1135" t="s">
        <v>1666</v>
      </c>
      <c r="C1135" t="s">
        <v>1667</v>
      </c>
      <c r="D1135" t="s">
        <v>123</v>
      </c>
      <c r="E1135" t="s">
        <v>1668</v>
      </c>
      <c r="F1135" t="s">
        <v>1583</v>
      </c>
      <c r="G1135" t="s">
        <v>1669</v>
      </c>
      <c r="H1135" t="s">
        <v>8</v>
      </c>
      <c r="I1135" t="s">
        <v>319</v>
      </c>
      <c r="J1135" t="s">
        <v>165</v>
      </c>
      <c r="K1135" t="s">
        <v>166</v>
      </c>
      <c r="L1135" t="s">
        <v>141</v>
      </c>
      <c r="M1135">
        <v>1</v>
      </c>
      <c r="N1135" t="s">
        <v>875</v>
      </c>
      <c r="O1135" t="str">
        <f>IF($B1135="","",IFERROR(IF(ISNUMBER(MATCH($K1135,'Brand Family Territory (Enc)'!$A$2:$A$296,0)),$K1135,""),""))</f>
        <v>BLUE MOON</v>
      </c>
      <c r="P1135" t="str">
        <f>IF($B1135="","",IFERROR(INDEX('Brand Crosswalk'!$F$2:$F$200,MATCH($K1135,'Brand Crosswalk'!$A$2:$A$200,0)),"Not in Crosswalk"))</f>
        <v>Not in Crosswalk</v>
      </c>
      <c r="Q1135" t="str">
        <f>IF($B1135="","",IFERROR(INDEX('Brand Crosswalk'!$C$2:$C$200,MATCH($K1135,'Brand Crosswalk'!$A$2:$A$200,0)),""))</f>
        <v/>
      </c>
      <c r="R1135" t="str">
        <f>IF($B1135="","",IF(O1135&lt;&gt;"",O1135,IF(P1135="Mapped",Q1135,IF(P1135="No Encompass Match","No Encompass Match",IFERROR(VLOOKUP(IF($K1135="",$J1135,$K1135),'Brands (Enc)'!$C$2:$D$2699,2,FALSE),"Not Mapped")))))</f>
        <v>BLUE MOON</v>
      </c>
      <c r="S1135" t="str">
        <f>IF($B1135="","",IFERROR(VLOOKUP(VALUE($B1135),'Customers Table (Enc)'!$A:$I,9,FALSE),"Not Found"))</f>
        <v>Passaic</v>
      </c>
      <c r="T1135" t="str">
        <f t="shared" si="68"/>
        <v>PASSAIC</v>
      </c>
      <c r="U1135" t="str">
        <f t="shared" si="69"/>
        <v>BLUE MOON|PASSAIC</v>
      </c>
      <c r="V1135" t="str">
        <f>IF($B1135="","",IF(R1135="No Encompass Match","THEM",IF(R1135="Not Mapped","Unable to Determine",IF(T1135="SALES","Unable to Determine",IFERROR(INDEX('Master - US vs THEM'!$F:$F,MATCH(U1135,'Master - US vs THEM'!$G:$G,0)),"No Territory Data")))))</f>
        <v>US</v>
      </c>
      <c r="W1135" t="str">
        <f t="shared" si="70"/>
        <v>OK</v>
      </c>
      <c r="X1135" t="str">
        <f t="shared" si="71"/>
        <v>US</v>
      </c>
    </row>
    <row r="1136" spans="1:24" x14ac:dyDescent="0.2">
      <c r="A1136">
        <v>1135</v>
      </c>
      <c r="B1136" t="s">
        <v>1666</v>
      </c>
      <c r="C1136" t="s">
        <v>1667</v>
      </c>
      <c r="D1136" t="s">
        <v>123</v>
      </c>
      <c r="E1136" t="s">
        <v>1668</v>
      </c>
      <c r="F1136" t="s">
        <v>1583</v>
      </c>
      <c r="G1136" t="s">
        <v>1669</v>
      </c>
      <c r="H1136" t="s">
        <v>8</v>
      </c>
      <c r="I1136" t="s">
        <v>319</v>
      </c>
      <c r="J1136" t="s">
        <v>535</v>
      </c>
      <c r="K1136" t="s">
        <v>358</v>
      </c>
      <c r="L1136" t="s">
        <v>155</v>
      </c>
      <c r="M1136">
        <v>1</v>
      </c>
      <c r="N1136" t="s">
        <v>875</v>
      </c>
      <c r="O1136" t="str">
        <f>IF($B1136="","",IFERROR(IF(ISNUMBER(MATCH($K1136,'Brand Family Territory (Enc)'!$A$2:$A$296,0)),$K1136,""),""))</f>
        <v/>
      </c>
      <c r="P1136" t="str">
        <f>IF($B1136="","",IFERROR(INDEX('Brand Crosswalk'!$F$2:$F$200,MATCH($K1136,'Brand Crosswalk'!$A$2:$A$200,0)),"Not in Crosswalk"))</f>
        <v>Mapped</v>
      </c>
      <c r="Q1136" t="str">
        <f>IF($B1136="","",IFERROR(INDEX('Brand Crosswalk'!$C$2:$C$200,MATCH($K1136,'Brand Crosswalk'!$A$2:$A$200,0)),""))</f>
        <v>Samuel Adams</v>
      </c>
      <c r="R1136" t="str">
        <f>IF($B1136="","",IF(O1136&lt;&gt;"",O1136,IF(P1136="Mapped",Q1136,IF(P1136="No Encompass Match","No Encompass Match",IFERROR(VLOOKUP(IF($K1136="",$J1136,$K1136),'Brands (Enc)'!$C$2:$D$2699,2,FALSE),"Not Mapped")))))</f>
        <v>Samuel Adams</v>
      </c>
      <c r="S1136" t="str">
        <f>IF($B1136="","",IFERROR(VLOOKUP(VALUE($B1136),'Customers Table (Enc)'!$A:$I,9,FALSE),"Not Found"))</f>
        <v>Passaic</v>
      </c>
      <c r="T1136" t="str">
        <f t="shared" si="68"/>
        <v>PASSAIC</v>
      </c>
      <c r="U1136" t="str">
        <f t="shared" si="69"/>
        <v>Samuel Adams|PASSAIC</v>
      </c>
      <c r="V1136" t="str">
        <f>IF($B1136="","",IF(R1136="No Encompass Match","THEM",IF(R1136="Not Mapped","Unable to Determine",IF(T1136="SALES","Unable to Determine",IFERROR(INDEX('Master - US vs THEM'!$F:$F,MATCH(U1136,'Master - US vs THEM'!$G:$G,0)),"No Territory Data")))))</f>
        <v>US</v>
      </c>
      <c r="W1136" t="str">
        <f t="shared" si="70"/>
        <v>OK</v>
      </c>
      <c r="X1136" t="str">
        <f t="shared" si="71"/>
        <v>US</v>
      </c>
    </row>
    <row r="1137" spans="1:24" x14ac:dyDescent="0.2">
      <c r="A1137">
        <v>1136</v>
      </c>
      <c r="B1137" t="s">
        <v>565</v>
      </c>
      <c r="C1137" t="s">
        <v>566</v>
      </c>
      <c r="D1137" t="s">
        <v>187</v>
      </c>
      <c r="E1137" t="s">
        <v>567</v>
      </c>
      <c r="F1137" t="s">
        <v>568</v>
      </c>
      <c r="G1137" t="s">
        <v>569</v>
      </c>
      <c r="H1137" t="s">
        <v>8</v>
      </c>
      <c r="I1137" t="s">
        <v>249</v>
      </c>
      <c r="J1137" t="s">
        <v>165</v>
      </c>
      <c r="K1137" t="s">
        <v>166</v>
      </c>
      <c r="L1137" t="s">
        <v>141</v>
      </c>
      <c r="M1137">
        <v>1</v>
      </c>
      <c r="N1137" t="s">
        <v>21</v>
      </c>
      <c r="O1137" t="str">
        <f>IF($B1137="","",IFERROR(IF(ISNUMBER(MATCH($K1137,'Brand Family Territory (Enc)'!$A$2:$A$296,0)),$K1137,""),""))</f>
        <v>BLUE MOON</v>
      </c>
      <c r="P1137" t="str">
        <f>IF($B1137="","",IFERROR(INDEX('Brand Crosswalk'!$F$2:$F$200,MATCH($K1137,'Brand Crosswalk'!$A$2:$A$200,0)),"Not in Crosswalk"))</f>
        <v>Not in Crosswalk</v>
      </c>
      <c r="Q1137" t="str">
        <f>IF($B1137="","",IFERROR(INDEX('Brand Crosswalk'!$C$2:$C$200,MATCH($K1137,'Brand Crosswalk'!$A$2:$A$200,0)),""))</f>
        <v/>
      </c>
      <c r="R1137" t="str">
        <f>IF($B1137="","",IF(O1137&lt;&gt;"",O1137,IF(P1137="Mapped",Q1137,IF(P1137="No Encompass Match","No Encompass Match",IFERROR(VLOOKUP(IF($K1137="",$J1137,$K1137),'Brands (Enc)'!$C$2:$D$2699,2,FALSE),"Not Mapped")))))</f>
        <v>BLUE MOON</v>
      </c>
      <c r="S1137" t="str">
        <f>IF($B1137="","",IFERROR(VLOOKUP(VALUE($B1137),'Customers Table (Enc)'!$A:$I,9,FALSE),"Not Found"))</f>
        <v>Essex</v>
      </c>
      <c r="T1137" t="str">
        <f t="shared" si="68"/>
        <v>ESSEX</v>
      </c>
      <c r="U1137" t="str">
        <f t="shared" si="69"/>
        <v>BLUE MOON|ESSEX</v>
      </c>
      <c r="V1137" t="str">
        <f>IF($B1137="","",IF(R1137="No Encompass Match","THEM",IF(R1137="Not Mapped","Unable to Determine",IF(T1137="SALES","Unable to Determine",IFERROR(INDEX('Master - US vs THEM'!$F:$F,MATCH(U1137,'Master - US vs THEM'!$G:$G,0)),"No Territory Data")))))</f>
        <v>THEM</v>
      </c>
      <c r="W1137" t="str">
        <f t="shared" si="70"/>
        <v>OK</v>
      </c>
      <c r="X1137" t="str">
        <f t="shared" si="71"/>
        <v>THEM</v>
      </c>
    </row>
    <row r="1138" spans="1:24" x14ac:dyDescent="0.2">
      <c r="A1138">
        <v>1137</v>
      </c>
      <c r="B1138" t="s">
        <v>565</v>
      </c>
      <c r="C1138" t="s">
        <v>566</v>
      </c>
      <c r="D1138" t="s">
        <v>187</v>
      </c>
      <c r="E1138" t="s">
        <v>567</v>
      </c>
      <c r="F1138" t="s">
        <v>568</v>
      </c>
      <c r="G1138" t="s">
        <v>569</v>
      </c>
      <c r="H1138" t="s">
        <v>8</v>
      </c>
      <c r="I1138" t="s">
        <v>249</v>
      </c>
      <c r="J1138" t="s">
        <v>44</v>
      </c>
      <c r="K1138" t="s">
        <v>44</v>
      </c>
      <c r="L1138" t="s">
        <v>45</v>
      </c>
      <c r="M1138">
        <v>1</v>
      </c>
      <c r="N1138" t="s">
        <v>21</v>
      </c>
      <c r="O1138" t="str">
        <f>IF($B1138="","",IFERROR(IF(ISNUMBER(MATCH($K1138,'Brand Family Territory (Enc)'!$A$2:$A$296,0)),$K1138,""),""))</f>
        <v/>
      </c>
      <c r="P1138" t="str">
        <f>IF($B1138="","",IFERROR(INDEX('Brand Crosswalk'!$F$2:$F$200,MATCH($K1138,'Brand Crosswalk'!$A$2:$A$200,0)),"Not in Crosswalk"))</f>
        <v>Mapped</v>
      </c>
      <c r="Q1138" t="str">
        <f>IF($B1138="","",IFERROR(INDEX('Brand Crosswalk'!$C$2:$C$200,MATCH($K1138,'Brand Crosswalk'!$A$2:$A$200,0)),""))</f>
        <v>Dg Yuengling Inc</v>
      </c>
      <c r="R1138" t="str">
        <f>IF($B1138="","",IF(O1138&lt;&gt;"",O1138,IF(P1138="Mapped",Q1138,IF(P1138="No Encompass Match","No Encompass Match",IFERROR(VLOOKUP(IF($K1138="",$J1138,$K1138),'Brands (Enc)'!$C$2:$D$2699,2,FALSE),"Not Mapped")))))</f>
        <v>Dg Yuengling Inc</v>
      </c>
      <c r="S1138" t="str">
        <f>IF($B1138="","",IFERROR(VLOOKUP(VALUE($B1138),'Customers Table (Enc)'!$A:$I,9,FALSE),"Not Found"))</f>
        <v>Essex</v>
      </c>
      <c r="T1138" t="str">
        <f t="shared" si="68"/>
        <v>ESSEX</v>
      </c>
      <c r="U1138" t="str">
        <f t="shared" si="69"/>
        <v>Dg Yuengling Inc|ESSEX</v>
      </c>
      <c r="V1138" t="str">
        <f>IF($B1138="","",IF(R1138="No Encompass Match","THEM",IF(R1138="Not Mapped","Unable to Determine",IF(T1138="SALES","Unable to Determine",IFERROR(INDEX('Master - US vs THEM'!$F:$F,MATCH(U1138,'Master - US vs THEM'!$G:$G,0)),"No Territory Data")))))</f>
        <v>THEM</v>
      </c>
      <c r="W1138" t="str">
        <f t="shared" si="70"/>
        <v>OK</v>
      </c>
      <c r="X1138" t="str">
        <f t="shared" si="71"/>
        <v>THEM</v>
      </c>
    </row>
    <row r="1139" spans="1:24" x14ac:dyDescent="0.2">
      <c r="A1139">
        <v>1138</v>
      </c>
      <c r="B1139" t="s">
        <v>565</v>
      </c>
      <c r="C1139" t="s">
        <v>566</v>
      </c>
      <c r="D1139" t="s">
        <v>187</v>
      </c>
      <c r="E1139" t="s">
        <v>567</v>
      </c>
      <c r="F1139" t="s">
        <v>568</v>
      </c>
      <c r="G1139" t="s">
        <v>569</v>
      </c>
      <c r="H1139" t="s">
        <v>8</v>
      </c>
      <c r="I1139" t="s">
        <v>249</v>
      </c>
      <c r="J1139" t="s">
        <v>144</v>
      </c>
      <c r="K1139" t="s">
        <v>145</v>
      </c>
      <c r="L1139" t="s">
        <v>141</v>
      </c>
      <c r="M1139">
        <v>1</v>
      </c>
      <c r="N1139" t="s">
        <v>21</v>
      </c>
      <c r="O1139" t="str">
        <f>IF($B1139="","",IFERROR(IF(ISNUMBER(MATCH($K1139,'Brand Family Territory (Enc)'!$A$2:$A$296,0)),$K1139,""),""))</f>
        <v>COORS LIGHT</v>
      </c>
      <c r="P1139" t="str">
        <f>IF($B1139="","",IFERROR(INDEX('Brand Crosswalk'!$F$2:$F$200,MATCH($K1139,'Brand Crosswalk'!$A$2:$A$200,0)),"Not in Crosswalk"))</f>
        <v>Not in Crosswalk</v>
      </c>
      <c r="Q1139" t="str">
        <f>IF($B1139="","",IFERROR(INDEX('Brand Crosswalk'!$C$2:$C$200,MATCH($K1139,'Brand Crosswalk'!$A$2:$A$200,0)),""))</f>
        <v/>
      </c>
      <c r="R1139" t="str">
        <f>IF($B1139="","",IF(O1139&lt;&gt;"",O1139,IF(P1139="Mapped",Q1139,IF(P1139="No Encompass Match","No Encompass Match",IFERROR(VLOOKUP(IF($K1139="",$J1139,$K1139),'Brands (Enc)'!$C$2:$D$2699,2,FALSE),"Not Mapped")))))</f>
        <v>COORS LIGHT</v>
      </c>
      <c r="S1139" t="str">
        <f>IF($B1139="","",IFERROR(VLOOKUP(VALUE($B1139),'Customers Table (Enc)'!$A:$I,9,FALSE),"Not Found"))</f>
        <v>Essex</v>
      </c>
      <c r="T1139" t="str">
        <f t="shared" si="68"/>
        <v>ESSEX</v>
      </c>
      <c r="U1139" t="str">
        <f t="shared" si="69"/>
        <v>COORS LIGHT|ESSEX</v>
      </c>
      <c r="V1139" t="str">
        <f>IF($B1139="","",IF(R1139="No Encompass Match","THEM",IF(R1139="Not Mapped","Unable to Determine",IF(T1139="SALES","Unable to Determine",IFERROR(INDEX('Master - US vs THEM'!$F:$F,MATCH(U1139,'Master - US vs THEM'!$G:$G,0)),"No Territory Data")))))</f>
        <v>THEM</v>
      </c>
      <c r="W1139" t="str">
        <f t="shared" si="70"/>
        <v>OK</v>
      </c>
      <c r="X1139" t="str">
        <f t="shared" si="71"/>
        <v>THEM</v>
      </c>
    </row>
    <row r="1140" spans="1:24" x14ac:dyDescent="0.2">
      <c r="A1140">
        <v>1139</v>
      </c>
      <c r="B1140" t="s">
        <v>565</v>
      </c>
      <c r="C1140" t="s">
        <v>566</v>
      </c>
      <c r="D1140" t="s">
        <v>187</v>
      </c>
      <c r="E1140" t="s">
        <v>567</v>
      </c>
      <c r="F1140" t="s">
        <v>568</v>
      </c>
      <c r="G1140" t="s">
        <v>569</v>
      </c>
      <c r="H1140" t="s">
        <v>8</v>
      </c>
      <c r="I1140" t="s">
        <v>249</v>
      </c>
      <c r="J1140" t="s">
        <v>906</v>
      </c>
      <c r="K1140" t="s">
        <v>192</v>
      </c>
      <c r="L1140" t="s">
        <v>120</v>
      </c>
      <c r="M1140">
        <v>1</v>
      </c>
      <c r="N1140" t="s">
        <v>875</v>
      </c>
      <c r="O1140" t="str">
        <f>IF($B1140="","",IFERROR(IF(ISNUMBER(MATCH($K1140,'Brand Family Territory (Enc)'!$A$2:$A$296,0)),$K1140,""),""))</f>
        <v/>
      </c>
      <c r="P1140" t="str">
        <f>IF($B1140="","",IFERROR(INDEX('Brand Crosswalk'!$F$2:$F$200,MATCH($K1140,'Brand Crosswalk'!$A$2:$A$200,0)),"Not in Crosswalk"))</f>
        <v>Mapped</v>
      </c>
      <c r="Q1140" t="str">
        <f>IF($B1140="","",IFERROR(INDEX('Brand Crosswalk'!$C$2:$C$200,MATCH($K1140,'Brand Crosswalk'!$A$2:$A$200,0)),""))</f>
        <v>Montauk</v>
      </c>
      <c r="R1140" t="str">
        <f>IF($B1140="","",IF(O1140&lt;&gt;"",O1140,IF(P1140="Mapped",Q1140,IF(P1140="No Encompass Match","No Encompass Match",IFERROR(VLOOKUP(IF($K1140="",$J1140,$K1140),'Brands (Enc)'!$C$2:$D$2699,2,FALSE),"Not Mapped")))))</f>
        <v>Montauk</v>
      </c>
      <c r="S1140" t="str">
        <f>IF($B1140="","",IFERROR(VLOOKUP(VALUE($B1140),'Customers Table (Enc)'!$A:$I,9,FALSE),"Not Found"))</f>
        <v>Essex</v>
      </c>
      <c r="T1140" t="str">
        <f t="shared" si="68"/>
        <v>ESSEX</v>
      </c>
      <c r="U1140" t="str">
        <f t="shared" si="69"/>
        <v>Montauk|ESSEX</v>
      </c>
      <c r="V1140" t="str">
        <f>IF($B1140="","",IF(R1140="No Encompass Match","THEM",IF(R1140="Not Mapped","Unable to Determine",IF(T1140="SALES","Unable to Determine",IFERROR(INDEX('Master - US vs THEM'!$F:$F,MATCH(U1140,'Master - US vs THEM'!$G:$G,0)),"No Territory Data")))))</f>
        <v>US</v>
      </c>
      <c r="W1140" t="str">
        <f t="shared" si="70"/>
        <v>OK</v>
      </c>
      <c r="X1140" t="str">
        <f t="shared" si="71"/>
        <v>US</v>
      </c>
    </row>
    <row r="1141" spans="1:24" x14ac:dyDescent="0.2">
      <c r="A1141">
        <v>1140</v>
      </c>
      <c r="B1141" t="s">
        <v>565</v>
      </c>
      <c r="C1141" t="s">
        <v>566</v>
      </c>
      <c r="D1141" t="s">
        <v>187</v>
      </c>
      <c r="E1141" t="s">
        <v>567</v>
      </c>
      <c r="F1141" t="s">
        <v>568</v>
      </c>
      <c r="G1141" t="s">
        <v>569</v>
      </c>
      <c r="H1141" t="s">
        <v>8</v>
      </c>
      <c r="I1141" t="s">
        <v>249</v>
      </c>
      <c r="J1141" t="s">
        <v>535</v>
      </c>
      <c r="K1141" t="s">
        <v>358</v>
      </c>
      <c r="L1141" t="s">
        <v>155</v>
      </c>
      <c r="M1141">
        <v>1</v>
      </c>
      <c r="N1141" t="s">
        <v>21</v>
      </c>
      <c r="O1141" t="str">
        <f>IF($B1141="","",IFERROR(IF(ISNUMBER(MATCH($K1141,'Brand Family Territory (Enc)'!$A$2:$A$296,0)),$K1141,""),""))</f>
        <v/>
      </c>
      <c r="P1141" t="str">
        <f>IF($B1141="","",IFERROR(INDEX('Brand Crosswalk'!$F$2:$F$200,MATCH($K1141,'Brand Crosswalk'!$A$2:$A$200,0)),"Not in Crosswalk"))</f>
        <v>Mapped</v>
      </c>
      <c r="Q1141" t="str">
        <f>IF($B1141="","",IFERROR(INDEX('Brand Crosswalk'!$C$2:$C$200,MATCH($K1141,'Brand Crosswalk'!$A$2:$A$200,0)),""))</f>
        <v>Samuel Adams</v>
      </c>
      <c r="R1141" t="str">
        <f>IF($B1141="","",IF(O1141&lt;&gt;"",O1141,IF(P1141="Mapped",Q1141,IF(P1141="No Encompass Match","No Encompass Match",IFERROR(VLOOKUP(IF($K1141="",$J1141,$K1141),'Brands (Enc)'!$C$2:$D$2699,2,FALSE),"Not Mapped")))))</f>
        <v>Samuel Adams</v>
      </c>
      <c r="S1141" t="str">
        <f>IF($B1141="","",IFERROR(VLOOKUP(VALUE($B1141),'Customers Table (Enc)'!$A:$I,9,FALSE),"Not Found"))</f>
        <v>Essex</v>
      </c>
      <c r="T1141" t="str">
        <f t="shared" si="68"/>
        <v>ESSEX</v>
      </c>
      <c r="U1141" t="str">
        <f t="shared" si="69"/>
        <v>Samuel Adams|ESSEX</v>
      </c>
      <c r="V1141" t="str">
        <f>IF($B1141="","",IF(R1141="No Encompass Match","THEM",IF(R1141="Not Mapped","Unable to Determine",IF(T1141="SALES","Unable to Determine",IFERROR(INDEX('Master - US vs THEM'!$F:$F,MATCH(U1141,'Master - US vs THEM'!$G:$G,0)),"No Territory Data")))))</f>
        <v>THEM</v>
      </c>
      <c r="W1141" t="str">
        <f t="shared" si="70"/>
        <v>OK</v>
      </c>
      <c r="X1141" t="str">
        <f t="shared" si="71"/>
        <v>THEM</v>
      </c>
    </row>
    <row r="1142" spans="1:24" x14ac:dyDescent="0.2">
      <c r="A1142">
        <v>1141</v>
      </c>
      <c r="B1142" t="s">
        <v>558</v>
      </c>
      <c r="C1142" t="s">
        <v>559</v>
      </c>
      <c r="D1142" t="s">
        <v>123</v>
      </c>
      <c r="E1142" t="s">
        <v>560</v>
      </c>
      <c r="F1142" t="s">
        <v>561</v>
      </c>
      <c r="G1142" t="s">
        <v>562</v>
      </c>
      <c r="H1142" t="s">
        <v>8</v>
      </c>
      <c r="I1142" t="s">
        <v>319</v>
      </c>
      <c r="J1142" t="s">
        <v>144</v>
      </c>
      <c r="K1142" t="s">
        <v>145</v>
      </c>
      <c r="L1142" t="s">
        <v>141</v>
      </c>
      <c r="M1142">
        <v>1</v>
      </c>
      <c r="N1142" t="s">
        <v>875</v>
      </c>
      <c r="O1142" t="str">
        <f>IF($B1142="","",IFERROR(IF(ISNUMBER(MATCH($K1142,'Brand Family Territory (Enc)'!$A$2:$A$296,0)),$K1142,""),""))</f>
        <v>COORS LIGHT</v>
      </c>
      <c r="P1142" t="str">
        <f>IF($B1142="","",IFERROR(INDEX('Brand Crosswalk'!$F$2:$F$200,MATCH($K1142,'Brand Crosswalk'!$A$2:$A$200,0)),"Not in Crosswalk"))</f>
        <v>Not in Crosswalk</v>
      </c>
      <c r="Q1142" t="str">
        <f>IF($B1142="","",IFERROR(INDEX('Brand Crosswalk'!$C$2:$C$200,MATCH($K1142,'Brand Crosswalk'!$A$2:$A$200,0)),""))</f>
        <v/>
      </c>
      <c r="R1142" t="str">
        <f>IF($B1142="","",IF(O1142&lt;&gt;"",O1142,IF(P1142="Mapped",Q1142,IF(P1142="No Encompass Match","No Encompass Match",IFERROR(VLOOKUP(IF($K1142="",$J1142,$K1142),'Brands (Enc)'!$C$2:$D$2699,2,FALSE),"Not Mapped")))))</f>
        <v>COORS LIGHT</v>
      </c>
      <c r="S1142" t="str">
        <f>IF($B1142="","",IFERROR(VLOOKUP(VALUE($B1142),'Customers Table (Enc)'!$A:$I,9,FALSE),"Not Found"))</f>
        <v>Passaic</v>
      </c>
      <c r="T1142" t="str">
        <f t="shared" si="68"/>
        <v>PASSAIC</v>
      </c>
      <c r="U1142" t="str">
        <f t="shared" si="69"/>
        <v>COORS LIGHT|PASSAIC</v>
      </c>
      <c r="V1142" t="str">
        <f>IF($B1142="","",IF(R1142="No Encompass Match","THEM",IF(R1142="Not Mapped","Unable to Determine",IF(T1142="SALES","Unable to Determine",IFERROR(INDEX('Master - US vs THEM'!$F:$F,MATCH(U1142,'Master - US vs THEM'!$G:$G,0)),"No Territory Data")))))</f>
        <v>US</v>
      </c>
      <c r="W1142" t="str">
        <f t="shared" si="70"/>
        <v>OK</v>
      </c>
      <c r="X1142" t="str">
        <f t="shared" si="71"/>
        <v>US</v>
      </c>
    </row>
    <row r="1143" spans="1:24" x14ac:dyDescent="0.2">
      <c r="A1143">
        <v>1142</v>
      </c>
      <c r="B1143" t="s">
        <v>558</v>
      </c>
      <c r="C1143" t="s">
        <v>559</v>
      </c>
      <c r="D1143" t="s">
        <v>123</v>
      </c>
      <c r="E1143" t="s">
        <v>560</v>
      </c>
      <c r="F1143" t="s">
        <v>561</v>
      </c>
      <c r="G1143" t="s">
        <v>562</v>
      </c>
      <c r="H1143" t="s">
        <v>8</v>
      </c>
      <c r="I1143" t="s">
        <v>319</v>
      </c>
      <c r="J1143" t="s">
        <v>1179</v>
      </c>
      <c r="K1143" t="s">
        <v>1056</v>
      </c>
      <c r="L1143" t="s">
        <v>141</v>
      </c>
      <c r="M1143">
        <v>1</v>
      </c>
      <c r="N1143" t="s">
        <v>875</v>
      </c>
      <c r="O1143" t="str">
        <f>IF($B1143="","",IFERROR(IF(ISNUMBER(MATCH($K1143,'Brand Family Territory (Enc)'!$A$2:$A$296,0)),$K1143,""),""))</f>
        <v/>
      </c>
      <c r="P1143" t="str">
        <f>IF($B1143="","",IFERROR(INDEX('Brand Crosswalk'!$F$2:$F$200,MATCH($K1143,'Brand Crosswalk'!$A$2:$A$200,0)),"Not in Crosswalk"))</f>
        <v>Mapped</v>
      </c>
      <c r="Q1143" t="str">
        <f>IF($B1143="","",IFERROR(INDEX('Brand Crosswalk'!$C$2:$C$200,MATCH($K1143,'Brand Crosswalk'!$A$2:$A$200,0)),""))</f>
        <v>Miller High Life</v>
      </c>
      <c r="R1143" t="str">
        <f>IF($B1143="","",IF(O1143&lt;&gt;"",O1143,IF(P1143="Mapped",Q1143,IF(P1143="No Encompass Match","No Encompass Match",IFERROR(VLOOKUP(IF($K1143="",$J1143,$K1143),'Brands (Enc)'!$C$2:$D$2699,2,FALSE),"Not Mapped")))))</f>
        <v>Miller High Life</v>
      </c>
      <c r="S1143" t="str">
        <f>IF($B1143="","",IFERROR(VLOOKUP(VALUE($B1143),'Customers Table (Enc)'!$A:$I,9,FALSE),"Not Found"))</f>
        <v>Passaic</v>
      </c>
      <c r="T1143" t="str">
        <f t="shared" si="68"/>
        <v>PASSAIC</v>
      </c>
      <c r="U1143" t="str">
        <f t="shared" si="69"/>
        <v>Miller High Life|PASSAIC</v>
      </c>
      <c r="V1143" t="str">
        <f>IF($B1143="","",IF(R1143="No Encompass Match","THEM",IF(R1143="Not Mapped","Unable to Determine",IF(T1143="SALES","Unable to Determine",IFERROR(INDEX('Master - US vs THEM'!$F:$F,MATCH(U1143,'Master - US vs THEM'!$G:$G,0)),"No Territory Data")))))</f>
        <v>US</v>
      </c>
      <c r="W1143" t="str">
        <f t="shared" si="70"/>
        <v>OK</v>
      </c>
      <c r="X1143" t="str">
        <f t="shared" si="71"/>
        <v>US</v>
      </c>
    </row>
    <row r="1144" spans="1:24" x14ac:dyDescent="0.2">
      <c r="A1144">
        <v>1143</v>
      </c>
      <c r="B1144" t="s">
        <v>558</v>
      </c>
      <c r="C1144" t="s">
        <v>559</v>
      </c>
      <c r="D1144" t="s">
        <v>123</v>
      </c>
      <c r="E1144" t="s">
        <v>560</v>
      </c>
      <c r="F1144" t="s">
        <v>561</v>
      </c>
      <c r="G1144" t="s">
        <v>562</v>
      </c>
      <c r="H1144" t="s">
        <v>8</v>
      </c>
      <c r="I1144" t="s">
        <v>319</v>
      </c>
      <c r="J1144" t="s">
        <v>44</v>
      </c>
      <c r="K1144" t="s">
        <v>44</v>
      </c>
      <c r="L1144" t="s">
        <v>45</v>
      </c>
      <c r="M1144">
        <v>1</v>
      </c>
      <c r="N1144" t="s">
        <v>875</v>
      </c>
      <c r="O1144" t="str">
        <f>IF($B1144="","",IFERROR(IF(ISNUMBER(MATCH($K1144,'Brand Family Territory (Enc)'!$A$2:$A$296,0)),$K1144,""),""))</f>
        <v/>
      </c>
      <c r="P1144" t="str">
        <f>IF($B1144="","",IFERROR(INDEX('Brand Crosswalk'!$F$2:$F$200,MATCH($K1144,'Brand Crosswalk'!$A$2:$A$200,0)),"Not in Crosswalk"))</f>
        <v>Mapped</v>
      </c>
      <c r="Q1144" t="str">
        <f>IF($B1144="","",IFERROR(INDEX('Brand Crosswalk'!$C$2:$C$200,MATCH($K1144,'Brand Crosswalk'!$A$2:$A$200,0)),""))</f>
        <v>Dg Yuengling Inc</v>
      </c>
      <c r="R1144" t="str">
        <f>IF($B1144="","",IF(O1144&lt;&gt;"",O1144,IF(P1144="Mapped",Q1144,IF(P1144="No Encompass Match","No Encompass Match",IFERROR(VLOOKUP(IF($K1144="",$J1144,$K1144),'Brands (Enc)'!$C$2:$D$2699,2,FALSE),"Not Mapped")))))</f>
        <v>Dg Yuengling Inc</v>
      </c>
      <c r="S1144" t="str">
        <f>IF($B1144="","",IFERROR(VLOOKUP(VALUE($B1144),'Customers Table (Enc)'!$A:$I,9,FALSE),"Not Found"))</f>
        <v>Passaic</v>
      </c>
      <c r="T1144" t="str">
        <f t="shared" si="68"/>
        <v>PASSAIC</v>
      </c>
      <c r="U1144" t="str">
        <f t="shared" si="69"/>
        <v>Dg Yuengling Inc|PASSAIC</v>
      </c>
      <c r="V1144" t="str">
        <f>IF($B1144="","",IF(R1144="No Encompass Match","THEM",IF(R1144="Not Mapped","Unable to Determine",IF(T1144="SALES","Unable to Determine",IFERROR(INDEX('Master - US vs THEM'!$F:$F,MATCH(U1144,'Master - US vs THEM'!$G:$G,0)),"No Territory Data")))))</f>
        <v>US</v>
      </c>
      <c r="W1144" t="str">
        <f t="shared" si="70"/>
        <v>OK</v>
      </c>
      <c r="X1144" t="str">
        <f t="shared" si="71"/>
        <v>US</v>
      </c>
    </row>
    <row r="1145" spans="1:24" x14ac:dyDescent="0.2">
      <c r="A1145">
        <v>1144</v>
      </c>
      <c r="B1145" t="s">
        <v>558</v>
      </c>
      <c r="C1145" t="s">
        <v>559</v>
      </c>
      <c r="D1145" t="s">
        <v>123</v>
      </c>
      <c r="E1145" t="s">
        <v>560</v>
      </c>
      <c r="F1145" t="s">
        <v>561</v>
      </c>
      <c r="G1145" t="s">
        <v>562</v>
      </c>
      <c r="H1145" t="s">
        <v>8</v>
      </c>
      <c r="I1145" t="s">
        <v>319</v>
      </c>
      <c r="J1145" t="s">
        <v>181</v>
      </c>
      <c r="K1145" t="s">
        <v>182</v>
      </c>
      <c r="L1145" t="s">
        <v>24</v>
      </c>
      <c r="M1145">
        <v>1</v>
      </c>
      <c r="N1145" t="s">
        <v>875</v>
      </c>
      <c r="O1145" t="str">
        <f>IF($B1145="","",IFERROR(IF(ISNUMBER(MATCH($K1145,'Brand Family Territory (Enc)'!$A$2:$A$296,0)),$K1145,""),""))</f>
        <v/>
      </c>
      <c r="P1145" t="str">
        <f>IF($B1145="","",IFERROR(INDEX('Brand Crosswalk'!$F$2:$F$200,MATCH($K1145,'Brand Crosswalk'!$A$2:$A$200,0)),"Not in Crosswalk"))</f>
        <v>Mapped</v>
      </c>
      <c r="Q1145" t="str">
        <f>IF($B1145="","",IFERROR(INDEX('Brand Crosswalk'!$C$2:$C$200,MATCH($K1145,'Brand Crosswalk'!$A$2:$A$200,0)),""))</f>
        <v>Modelo Especial</v>
      </c>
      <c r="R1145" t="str">
        <f>IF($B1145="","",IF(O1145&lt;&gt;"",O1145,IF(P1145="Mapped",Q1145,IF(P1145="No Encompass Match","No Encompass Match",IFERROR(VLOOKUP(IF($K1145="",$J1145,$K1145),'Brands (Enc)'!$C$2:$D$2699,2,FALSE),"Not Mapped")))))</f>
        <v>Modelo Especial</v>
      </c>
      <c r="S1145" t="str">
        <f>IF($B1145="","",IFERROR(VLOOKUP(VALUE($B1145),'Customers Table (Enc)'!$A:$I,9,FALSE),"Not Found"))</f>
        <v>Passaic</v>
      </c>
      <c r="T1145" t="str">
        <f t="shared" si="68"/>
        <v>PASSAIC</v>
      </c>
      <c r="U1145" t="str">
        <f t="shared" si="69"/>
        <v>Modelo Especial|PASSAIC</v>
      </c>
      <c r="V1145" t="str">
        <f>IF($B1145="","",IF(R1145="No Encompass Match","THEM",IF(R1145="Not Mapped","Unable to Determine",IF(T1145="SALES","Unable to Determine",IFERROR(INDEX('Master - US vs THEM'!$F:$F,MATCH(U1145,'Master - US vs THEM'!$G:$G,0)),"No Territory Data")))))</f>
        <v>US</v>
      </c>
      <c r="W1145" t="str">
        <f t="shared" si="70"/>
        <v>OK</v>
      </c>
      <c r="X1145" t="str">
        <f t="shared" si="71"/>
        <v>US</v>
      </c>
    </row>
    <row r="1146" spans="1:24" x14ac:dyDescent="0.2">
      <c r="A1146">
        <v>1145</v>
      </c>
      <c r="B1146" t="s">
        <v>558</v>
      </c>
      <c r="C1146" t="s">
        <v>559</v>
      </c>
      <c r="D1146" t="s">
        <v>123</v>
      </c>
      <c r="E1146" t="s">
        <v>560</v>
      </c>
      <c r="F1146" t="s">
        <v>561</v>
      </c>
      <c r="G1146" t="s">
        <v>562</v>
      </c>
      <c r="H1146" t="s">
        <v>8</v>
      </c>
      <c r="I1146" t="s">
        <v>319</v>
      </c>
      <c r="J1146" t="s">
        <v>140</v>
      </c>
      <c r="K1146" t="s">
        <v>140</v>
      </c>
      <c r="L1146" t="s">
        <v>141</v>
      </c>
      <c r="M1146">
        <v>1</v>
      </c>
      <c r="N1146" t="s">
        <v>875</v>
      </c>
      <c r="O1146" t="str">
        <f>IF($B1146="","",IFERROR(IF(ISNUMBER(MATCH($K1146,'Brand Family Territory (Enc)'!$A$2:$A$296,0)),$K1146,""),""))</f>
        <v/>
      </c>
      <c r="P1146" t="str">
        <f>IF($B1146="","",IFERROR(INDEX('Brand Crosswalk'!$F$2:$F$200,MATCH($K1146,'Brand Crosswalk'!$A$2:$A$200,0)),"Not in Crosswalk"))</f>
        <v>Mapped</v>
      </c>
      <c r="Q1146" t="str">
        <f>IF($B1146="","",IFERROR(INDEX('Brand Crosswalk'!$C$2:$C$200,MATCH($K1146,'Brand Crosswalk'!$A$2:$A$200,0)),""))</f>
        <v>Peroni</v>
      </c>
      <c r="R1146" t="str">
        <f>IF($B1146="","",IF(O1146&lt;&gt;"",O1146,IF(P1146="Mapped",Q1146,IF(P1146="No Encompass Match","No Encompass Match",IFERROR(VLOOKUP(IF($K1146="",$J1146,$K1146),'Brands (Enc)'!$C$2:$D$2699,2,FALSE),"Not Mapped")))))</f>
        <v>Peroni</v>
      </c>
      <c r="S1146" t="str">
        <f>IF($B1146="","",IFERROR(VLOOKUP(VALUE($B1146),'Customers Table (Enc)'!$A:$I,9,FALSE),"Not Found"))</f>
        <v>Passaic</v>
      </c>
      <c r="T1146" t="str">
        <f t="shared" si="68"/>
        <v>PASSAIC</v>
      </c>
      <c r="U1146" t="str">
        <f t="shared" si="69"/>
        <v>Peroni|PASSAIC</v>
      </c>
      <c r="V1146" t="str">
        <f>IF($B1146="","",IF(R1146="No Encompass Match","THEM",IF(R1146="Not Mapped","Unable to Determine",IF(T1146="SALES","Unable to Determine",IFERROR(INDEX('Master - US vs THEM'!$F:$F,MATCH(U1146,'Master - US vs THEM'!$G:$G,0)),"No Territory Data")))))</f>
        <v>US</v>
      </c>
      <c r="W1146" t="str">
        <f t="shared" si="70"/>
        <v>OK</v>
      </c>
      <c r="X1146" t="str">
        <f t="shared" si="71"/>
        <v>US</v>
      </c>
    </row>
    <row r="1147" spans="1:24" x14ac:dyDescent="0.2">
      <c r="A1147">
        <v>1146</v>
      </c>
      <c r="B1147" t="s">
        <v>558</v>
      </c>
      <c r="C1147" t="s">
        <v>559</v>
      </c>
      <c r="D1147" t="s">
        <v>123</v>
      </c>
      <c r="E1147" t="s">
        <v>560</v>
      </c>
      <c r="F1147" t="s">
        <v>561</v>
      </c>
      <c r="G1147" t="s">
        <v>562</v>
      </c>
      <c r="H1147" t="s">
        <v>8</v>
      </c>
      <c r="I1147" t="s">
        <v>319</v>
      </c>
      <c r="J1147" t="s">
        <v>165</v>
      </c>
      <c r="K1147" t="s">
        <v>166</v>
      </c>
      <c r="L1147" t="s">
        <v>141</v>
      </c>
      <c r="M1147">
        <v>1</v>
      </c>
      <c r="N1147" t="s">
        <v>875</v>
      </c>
      <c r="O1147" t="str">
        <f>IF($B1147="","",IFERROR(IF(ISNUMBER(MATCH($K1147,'Brand Family Territory (Enc)'!$A$2:$A$296,0)),$K1147,""),""))</f>
        <v>BLUE MOON</v>
      </c>
      <c r="P1147" t="str">
        <f>IF($B1147="","",IFERROR(INDEX('Brand Crosswalk'!$F$2:$F$200,MATCH($K1147,'Brand Crosswalk'!$A$2:$A$200,0)),"Not in Crosswalk"))</f>
        <v>Not in Crosswalk</v>
      </c>
      <c r="Q1147" t="str">
        <f>IF($B1147="","",IFERROR(INDEX('Brand Crosswalk'!$C$2:$C$200,MATCH($K1147,'Brand Crosswalk'!$A$2:$A$200,0)),""))</f>
        <v/>
      </c>
      <c r="R1147" t="str">
        <f>IF($B1147="","",IF(O1147&lt;&gt;"",O1147,IF(P1147="Mapped",Q1147,IF(P1147="No Encompass Match","No Encompass Match",IFERROR(VLOOKUP(IF($K1147="",$J1147,$K1147),'Brands (Enc)'!$C$2:$D$2699,2,FALSE),"Not Mapped")))))</f>
        <v>BLUE MOON</v>
      </c>
      <c r="S1147" t="str">
        <f>IF($B1147="","",IFERROR(VLOOKUP(VALUE($B1147),'Customers Table (Enc)'!$A:$I,9,FALSE),"Not Found"))</f>
        <v>Passaic</v>
      </c>
      <c r="T1147" t="str">
        <f t="shared" si="68"/>
        <v>PASSAIC</v>
      </c>
      <c r="U1147" t="str">
        <f t="shared" si="69"/>
        <v>BLUE MOON|PASSAIC</v>
      </c>
      <c r="V1147" t="str">
        <f>IF($B1147="","",IF(R1147="No Encompass Match","THEM",IF(R1147="Not Mapped","Unable to Determine",IF(T1147="SALES","Unable to Determine",IFERROR(INDEX('Master - US vs THEM'!$F:$F,MATCH(U1147,'Master - US vs THEM'!$G:$G,0)),"No Territory Data")))))</f>
        <v>US</v>
      </c>
      <c r="W1147" t="str">
        <f t="shared" si="70"/>
        <v>OK</v>
      </c>
      <c r="X1147" t="str">
        <f t="shared" si="71"/>
        <v>US</v>
      </c>
    </row>
    <row r="1148" spans="1:24" x14ac:dyDescent="0.2">
      <c r="A1148">
        <v>1147</v>
      </c>
      <c r="B1148" t="s">
        <v>558</v>
      </c>
      <c r="C1148" t="s">
        <v>559</v>
      </c>
      <c r="D1148" t="s">
        <v>123</v>
      </c>
      <c r="E1148" t="s">
        <v>560</v>
      </c>
      <c r="F1148" t="s">
        <v>561</v>
      </c>
      <c r="G1148" t="s">
        <v>562</v>
      </c>
      <c r="H1148" t="s">
        <v>8</v>
      </c>
      <c r="I1148" t="s">
        <v>319</v>
      </c>
      <c r="J1148" t="s">
        <v>535</v>
      </c>
      <c r="K1148" t="s">
        <v>358</v>
      </c>
      <c r="L1148" t="s">
        <v>155</v>
      </c>
      <c r="M1148">
        <v>1</v>
      </c>
      <c r="N1148" t="s">
        <v>875</v>
      </c>
      <c r="O1148" t="str">
        <f>IF($B1148="","",IFERROR(IF(ISNUMBER(MATCH($K1148,'Brand Family Territory (Enc)'!$A$2:$A$296,0)),$K1148,""),""))</f>
        <v/>
      </c>
      <c r="P1148" t="str">
        <f>IF($B1148="","",IFERROR(INDEX('Brand Crosswalk'!$F$2:$F$200,MATCH($K1148,'Brand Crosswalk'!$A$2:$A$200,0)),"Not in Crosswalk"))</f>
        <v>Mapped</v>
      </c>
      <c r="Q1148" t="str">
        <f>IF($B1148="","",IFERROR(INDEX('Brand Crosswalk'!$C$2:$C$200,MATCH($K1148,'Brand Crosswalk'!$A$2:$A$200,0)),""))</f>
        <v>Samuel Adams</v>
      </c>
      <c r="R1148" t="str">
        <f>IF($B1148="","",IF(O1148&lt;&gt;"",O1148,IF(P1148="Mapped",Q1148,IF(P1148="No Encompass Match","No Encompass Match",IFERROR(VLOOKUP(IF($K1148="",$J1148,$K1148),'Brands (Enc)'!$C$2:$D$2699,2,FALSE),"Not Mapped")))))</f>
        <v>Samuel Adams</v>
      </c>
      <c r="S1148" t="str">
        <f>IF($B1148="","",IFERROR(VLOOKUP(VALUE($B1148),'Customers Table (Enc)'!$A:$I,9,FALSE),"Not Found"))</f>
        <v>Passaic</v>
      </c>
      <c r="T1148" t="str">
        <f t="shared" si="68"/>
        <v>PASSAIC</v>
      </c>
      <c r="U1148" t="str">
        <f t="shared" si="69"/>
        <v>Samuel Adams|PASSAIC</v>
      </c>
      <c r="V1148" t="str">
        <f>IF($B1148="","",IF(R1148="No Encompass Match","THEM",IF(R1148="Not Mapped","Unable to Determine",IF(T1148="SALES","Unable to Determine",IFERROR(INDEX('Master - US vs THEM'!$F:$F,MATCH(U1148,'Master - US vs THEM'!$G:$G,0)),"No Territory Data")))))</f>
        <v>US</v>
      </c>
      <c r="W1148" t="str">
        <f t="shared" si="70"/>
        <v>OK</v>
      </c>
      <c r="X1148" t="str">
        <f t="shared" si="71"/>
        <v>US</v>
      </c>
    </row>
    <row r="1149" spans="1:24" x14ac:dyDescent="0.2">
      <c r="A1149">
        <v>1148</v>
      </c>
      <c r="B1149" t="s">
        <v>558</v>
      </c>
      <c r="C1149" t="s">
        <v>559</v>
      </c>
      <c r="D1149" t="s">
        <v>123</v>
      </c>
      <c r="E1149" t="s">
        <v>560</v>
      </c>
      <c r="F1149" t="s">
        <v>561</v>
      </c>
      <c r="G1149" t="s">
        <v>562</v>
      </c>
      <c r="H1149" t="s">
        <v>8</v>
      </c>
      <c r="I1149" t="s">
        <v>319</v>
      </c>
      <c r="J1149" t="s">
        <v>1132</v>
      </c>
      <c r="K1149" t="s">
        <v>154</v>
      </c>
      <c r="L1149" t="s">
        <v>155</v>
      </c>
      <c r="M1149">
        <v>1</v>
      </c>
      <c r="N1149" t="s">
        <v>875</v>
      </c>
      <c r="O1149" t="str">
        <f>IF($B1149="","",IFERROR(IF(ISNUMBER(MATCH($K1149,'Brand Family Territory (Enc)'!$A$2:$A$296,0)),$K1149,""),""))</f>
        <v>SAMUEL ADAMS</v>
      </c>
      <c r="P1149" t="str">
        <f>IF($B1149="","",IFERROR(INDEX('Brand Crosswalk'!$F$2:$F$200,MATCH($K1149,'Brand Crosswalk'!$A$2:$A$200,0)),"Not in Crosswalk"))</f>
        <v>Not in Crosswalk</v>
      </c>
      <c r="Q1149" t="str">
        <f>IF($B1149="","",IFERROR(INDEX('Brand Crosswalk'!$C$2:$C$200,MATCH($K1149,'Brand Crosswalk'!$A$2:$A$200,0)),""))</f>
        <v/>
      </c>
      <c r="R1149" t="str">
        <f>IF($B1149="","",IF(O1149&lt;&gt;"",O1149,IF(P1149="Mapped",Q1149,IF(P1149="No Encompass Match","No Encompass Match",IFERROR(VLOOKUP(IF($K1149="",$J1149,$K1149),'Brands (Enc)'!$C$2:$D$2699,2,FALSE),"Not Mapped")))))</f>
        <v>SAMUEL ADAMS</v>
      </c>
      <c r="S1149" t="str">
        <f>IF($B1149="","",IFERROR(VLOOKUP(VALUE($B1149),'Customers Table (Enc)'!$A:$I,9,FALSE),"Not Found"))</f>
        <v>Passaic</v>
      </c>
      <c r="T1149" t="str">
        <f t="shared" si="68"/>
        <v>PASSAIC</v>
      </c>
      <c r="U1149" t="str">
        <f t="shared" si="69"/>
        <v>SAMUEL ADAMS|PASSAIC</v>
      </c>
      <c r="V1149" t="str">
        <f>IF($B1149="","",IF(R1149="No Encompass Match","THEM",IF(R1149="Not Mapped","Unable to Determine",IF(T1149="SALES","Unable to Determine",IFERROR(INDEX('Master - US vs THEM'!$F:$F,MATCH(U1149,'Master - US vs THEM'!$G:$G,0)),"No Territory Data")))))</f>
        <v>US</v>
      </c>
      <c r="W1149" t="str">
        <f t="shared" si="70"/>
        <v>OK</v>
      </c>
      <c r="X1149" t="str">
        <f t="shared" si="71"/>
        <v>US</v>
      </c>
    </row>
    <row r="1150" spans="1:24" x14ac:dyDescent="0.2">
      <c r="A1150">
        <v>1149</v>
      </c>
      <c r="B1150" t="s">
        <v>558</v>
      </c>
      <c r="C1150" t="s">
        <v>559</v>
      </c>
      <c r="D1150" t="s">
        <v>123</v>
      </c>
      <c r="E1150" t="s">
        <v>560</v>
      </c>
      <c r="F1150" t="s">
        <v>561</v>
      </c>
      <c r="G1150" t="s">
        <v>562</v>
      </c>
      <c r="H1150" t="s">
        <v>8</v>
      </c>
      <c r="I1150" t="s">
        <v>319</v>
      </c>
      <c r="J1150" t="s">
        <v>536</v>
      </c>
      <c r="K1150" t="s">
        <v>34</v>
      </c>
      <c r="L1150" t="s">
        <v>34</v>
      </c>
      <c r="M1150">
        <v>1</v>
      </c>
      <c r="N1150" t="s">
        <v>875</v>
      </c>
      <c r="O1150" t="str">
        <f>IF($B1150="","",IFERROR(IF(ISNUMBER(MATCH($K1150,'Brand Family Territory (Enc)'!$A$2:$A$296,0)),$K1150,""),""))</f>
        <v/>
      </c>
      <c r="P1150" t="str">
        <f>IF($B1150="","",IFERROR(INDEX('Brand Crosswalk'!$F$2:$F$200,MATCH($K1150,'Brand Crosswalk'!$A$2:$A$200,0)),"Not in Crosswalk"))</f>
        <v>Mapped</v>
      </c>
      <c r="Q1150" t="str">
        <f>IF($B1150="","",IFERROR(INDEX('Brand Crosswalk'!$C$2:$C$200,MATCH($K1150,'Brand Crosswalk'!$A$2:$A$200,0)),""))</f>
        <v>Sierra Nevada</v>
      </c>
      <c r="R1150" t="str">
        <f>IF($B1150="","",IF(O1150&lt;&gt;"",O1150,IF(P1150="Mapped",Q1150,IF(P1150="No Encompass Match","No Encompass Match",IFERROR(VLOOKUP(IF($K1150="",$J1150,$K1150),'Brands (Enc)'!$C$2:$D$2699,2,FALSE),"Not Mapped")))))</f>
        <v>Sierra Nevada</v>
      </c>
      <c r="S1150" t="str">
        <f>IF($B1150="","",IFERROR(VLOOKUP(VALUE($B1150),'Customers Table (Enc)'!$A:$I,9,FALSE),"Not Found"))</f>
        <v>Passaic</v>
      </c>
      <c r="T1150" t="str">
        <f t="shared" si="68"/>
        <v>PASSAIC</v>
      </c>
      <c r="U1150" t="str">
        <f t="shared" si="69"/>
        <v>Sierra Nevada|PASSAIC</v>
      </c>
      <c r="V1150" t="str">
        <f>IF($B1150="","",IF(R1150="No Encompass Match","THEM",IF(R1150="Not Mapped","Unable to Determine",IF(T1150="SALES","Unable to Determine",IFERROR(INDEX('Master - US vs THEM'!$F:$F,MATCH(U1150,'Master - US vs THEM'!$G:$G,0)),"No Territory Data")))))</f>
        <v>US</v>
      </c>
      <c r="W1150" t="str">
        <f t="shared" si="70"/>
        <v>OK</v>
      </c>
      <c r="X1150" t="str">
        <f t="shared" si="71"/>
        <v>US</v>
      </c>
    </row>
    <row r="1151" spans="1:24" x14ac:dyDescent="0.2">
      <c r="A1151">
        <v>1150</v>
      </c>
      <c r="B1151" t="s">
        <v>558</v>
      </c>
      <c r="C1151" t="s">
        <v>559</v>
      </c>
      <c r="D1151" t="s">
        <v>123</v>
      </c>
      <c r="E1151" t="s">
        <v>560</v>
      </c>
      <c r="F1151" t="s">
        <v>561</v>
      </c>
      <c r="G1151" t="s">
        <v>562</v>
      </c>
      <c r="H1151" t="s">
        <v>8</v>
      </c>
      <c r="I1151" t="s">
        <v>319</v>
      </c>
      <c r="J1151" t="s">
        <v>1131</v>
      </c>
      <c r="K1151" t="s">
        <v>158</v>
      </c>
      <c r="L1151" t="s">
        <v>155</v>
      </c>
      <c r="M1151">
        <v>1</v>
      </c>
      <c r="N1151" t="s">
        <v>875</v>
      </c>
      <c r="O1151" t="str">
        <f>IF($B1151="","",IFERROR(IF(ISNUMBER(MATCH($K1151,'Brand Family Territory (Enc)'!$A$2:$A$296,0)),$K1151,""),""))</f>
        <v/>
      </c>
      <c r="P1151" t="str">
        <f>IF($B1151="","",IFERROR(INDEX('Brand Crosswalk'!$F$2:$F$200,MATCH($K1151,'Brand Crosswalk'!$A$2:$A$200,0)),"Not in Crosswalk"))</f>
        <v>Mapped</v>
      </c>
      <c r="Q1151" t="str">
        <f>IF($B1151="","",IFERROR(INDEX('Brand Crosswalk'!$C$2:$C$200,MATCH($K1151,'Brand Crosswalk'!$A$2:$A$200,0)),""))</f>
        <v>Dogfish Head Beer</v>
      </c>
      <c r="R1151" t="str">
        <f>IF($B1151="","",IF(O1151&lt;&gt;"",O1151,IF(P1151="Mapped",Q1151,IF(P1151="No Encompass Match","No Encompass Match",IFERROR(VLOOKUP(IF($K1151="",$J1151,$K1151),'Brands (Enc)'!$C$2:$D$2699,2,FALSE),"Not Mapped")))))</f>
        <v>Dogfish Head Beer</v>
      </c>
      <c r="S1151" t="str">
        <f>IF($B1151="","",IFERROR(VLOOKUP(VALUE($B1151),'Customers Table (Enc)'!$A:$I,9,FALSE),"Not Found"))</f>
        <v>Passaic</v>
      </c>
      <c r="T1151" t="str">
        <f t="shared" si="68"/>
        <v>PASSAIC</v>
      </c>
      <c r="U1151" t="str">
        <f t="shared" si="69"/>
        <v>Dogfish Head Beer|PASSAIC</v>
      </c>
      <c r="V1151" t="str">
        <f>IF($B1151="","",IF(R1151="No Encompass Match","THEM",IF(R1151="Not Mapped","Unable to Determine",IF(T1151="SALES","Unable to Determine",IFERROR(INDEX('Master - US vs THEM'!$F:$F,MATCH(U1151,'Master - US vs THEM'!$G:$G,0)),"No Territory Data")))))</f>
        <v>US</v>
      </c>
      <c r="W1151" t="str">
        <f t="shared" si="70"/>
        <v>OK</v>
      </c>
      <c r="X1151" t="str">
        <f t="shared" si="71"/>
        <v>US</v>
      </c>
    </row>
    <row r="1152" spans="1:24" x14ac:dyDescent="0.2">
      <c r="A1152">
        <v>1151</v>
      </c>
      <c r="B1152" t="s">
        <v>558</v>
      </c>
      <c r="C1152" t="s">
        <v>559</v>
      </c>
      <c r="D1152" t="s">
        <v>123</v>
      </c>
      <c r="E1152" t="s">
        <v>560</v>
      </c>
      <c r="F1152" t="s">
        <v>561</v>
      </c>
      <c r="G1152" t="s">
        <v>562</v>
      </c>
      <c r="H1152" t="s">
        <v>8</v>
      </c>
      <c r="I1152" t="s">
        <v>319</v>
      </c>
      <c r="J1152" t="s">
        <v>294</v>
      </c>
      <c r="K1152" t="s">
        <v>295</v>
      </c>
      <c r="L1152" t="s">
        <v>215</v>
      </c>
      <c r="M1152">
        <v>1</v>
      </c>
      <c r="N1152" t="s">
        <v>875</v>
      </c>
      <c r="O1152" t="str">
        <f>IF($B1152="","",IFERROR(IF(ISNUMBER(MATCH($K1152,'Brand Family Territory (Enc)'!$A$2:$A$296,0)),$K1152,""),""))</f>
        <v/>
      </c>
      <c r="P1152" t="str">
        <f>IF($B1152="","",IFERROR(INDEX('Brand Crosswalk'!$F$2:$F$200,MATCH($K1152,'Brand Crosswalk'!$A$2:$A$200,0)),"Not in Crosswalk"))</f>
        <v>Mapped</v>
      </c>
      <c r="Q1152" t="str">
        <f>IF($B1152="","",IFERROR(INDEX('Brand Crosswalk'!$C$2:$C$200,MATCH($K1152,'Brand Crosswalk'!$A$2:$A$200,0)),""))</f>
        <v>New Belgium Brewing Company</v>
      </c>
      <c r="R1152" t="str">
        <f>IF($B1152="","",IF(O1152&lt;&gt;"",O1152,IF(P1152="Mapped",Q1152,IF(P1152="No Encompass Match","No Encompass Match",IFERROR(VLOOKUP(IF($K1152="",$J1152,$K1152),'Brands (Enc)'!$C$2:$D$2699,2,FALSE),"Not Mapped")))))</f>
        <v>New Belgium Brewing Company</v>
      </c>
      <c r="S1152" t="str">
        <f>IF($B1152="","",IFERROR(VLOOKUP(VALUE($B1152),'Customers Table (Enc)'!$A:$I,9,FALSE),"Not Found"))</f>
        <v>Passaic</v>
      </c>
      <c r="T1152" t="str">
        <f t="shared" si="68"/>
        <v>PASSAIC</v>
      </c>
      <c r="U1152" t="str">
        <f t="shared" si="69"/>
        <v>New Belgium Brewing Company|PASSAIC</v>
      </c>
      <c r="V1152" t="str">
        <f>IF($B1152="","",IF(R1152="No Encompass Match","THEM",IF(R1152="Not Mapped","Unable to Determine",IF(T1152="SALES","Unable to Determine",IFERROR(INDEX('Master - US vs THEM'!$F:$F,MATCH(U1152,'Master - US vs THEM'!$G:$G,0)),"No Territory Data")))))</f>
        <v>US</v>
      </c>
      <c r="W1152" t="str">
        <f t="shared" si="70"/>
        <v>OK</v>
      </c>
      <c r="X1152" t="str">
        <f t="shared" si="71"/>
        <v>US</v>
      </c>
    </row>
    <row r="1153" spans="1:24" x14ac:dyDescent="0.2">
      <c r="A1153">
        <v>1152</v>
      </c>
      <c r="B1153" t="s">
        <v>558</v>
      </c>
      <c r="C1153" t="s">
        <v>559</v>
      </c>
      <c r="D1153" t="s">
        <v>123</v>
      </c>
      <c r="E1153" t="s">
        <v>560</v>
      </c>
      <c r="F1153" t="s">
        <v>561</v>
      </c>
      <c r="G1153" t="s">
        <v>562</v>
      </c>
      <c r="H1153" t="s">
        <v>8</v>
      </c>
      <c r="I1153" t="s">
        <v>319</v>
      </c>
      <c r="J1153" t="s">
        <v>213</v>
      </c>
      <c r="K1153" t="s">
        <v>214</v>
      </c>
      <c r="L1153" t="s">
        <v>215</v>
      </c>
      <c r="M1153">
        <v>1</v>
      </c>
      <c r="N1153" t="s">
        <v>875</v>
      </c>
      <c r="O1153" t="str">
        <f>IF($B1153="","",IFERROR(IF(ISNUMBER(MATCH($K1153,'Brand Family Territory (Enc)'!$A$2:$A$296,0)),$K1153,""),""))</f>
        <v/>
      </c>
      <c r="P1153" t="str">
        <f>IF($B1153="","",IFERROR(INDEX('Brand Crosswalk'!$F$2:$F$200,MATCH($K1153,'Brand Crosswalk'!$A$2:$A$200,0)),"Not in Crosswalk"))</f>
        <v>Mapped</v>
      </c>
      <c r="Q1153" t="str">
        <f>IF($B1153="","",IFERROR(INDEX('Brand Crosswalk'!$C$2:$C$200,MATCH($K1153,'Brand Crosswalk'!$A$2:$A$200,0)),""))</f>
        <v>New Belgium Brewing Company</v>
      </c>
      <c r="R1153" t="str">
        <f>IF($B1153="","",IF(O1153&lt;&gt;"",O1153,IF(P1153="Mapped",Q1153,IF(P1153="No Encompass Match","No Encompass Match",IFERROR(VLOOKUP(IF($K1153="",$J1153,$K1153),'Brands (Enc)'!$C$2:$D$2699,2,FALSE),"Not Mapped")))))</f>
        <v>New Belgium Brewing Company</v>
      </c>
      <c r="S1153" t="str">
        <f>IF($B1153="","",IFERROR(VLOOKUP(VALUE($B1153),'Customers Table (Enc)'!$A:$I,9,FALSE),"Not Found"))</f>
        <v>Passaic</v>
      </c>
      <c r="T1153" t="str">
        <f t="shared" si="68"/>
        <v>PASSAIC</v>
      </c>
      <c r="U1153" t="str">
        <f t="shared" si="69"/>
        <v>New Belgium Brewing Company|PASSAIC</v>
      </c>
      <c r="V1153" t="str">
        <f>IF($B1153="","",IF(R1153="No Encompass Match","THEM",IF(R1153="Not Mapped","Unable to Determine",IF(T1153="SALES","Unable to Determine",IFERROR(INDEX('Master - US vs THEM'!$F:$F,MATCH(U1153,'Master - US vs THEM'!$G:$G,0)),"No Territory Data")))))</f>
        <v>US</v>
      </c>
      <c r="W1153" t="str">
        <f t="shared" si="70"/>
        <v>OK</v>
      </c>
      <c r="X1153" t="str">
        <f t="shared" si="71"/>
        <v>US</v>
      </c>
    </row>
    <row r="1154" spans="1:24" x14ac:dyDescent="0.2">
      <c r="A1154">
        <v>1153</v>
      </c>
      <c r="B1154" t="s">
        <v>558</v>
      </c>
      <c r="C1154" t="s">
        <v>559</v>
      </c>
      <c r="D1154" t="s">
        <v>123</v>
      </c>
      <c r="E1154" t="s">
        <v>560</v>
      </c>
      <c r="F1154" t="s">
        <v>561</v>
      </c>
      <c r="G1154" t="s">
        <v>562</v>
      </c>
      <c r="H1154" t="s">
        <v>8</v>
      </c>
      <c r="I1154" t="s">
        <v>319</v>
      </c>
      <c r="J1154" t="s">
        <v>1434</v>
      </c>
      <c r="K1154" t="s">
        <v>1276</v>
      </c>
      <c r="L1154" t="s">
        <v>88</v>
      </c>
      <c r="M1154">
        <v>1</v>
      </c>
      <c r="N1154" t="s">
        <v>875</v>
      </c>
      <c r="O1154" t="str">
        <f>IF($B1154="","",IFERROR(IF(ISNUMBER(MATCH($K1154,'Brand Family Territory (Enc)'!$A$2:$A$296,0)),$K1154,""),""))</f>
        <v/>
      </c>
      <c r="P1154" t="str">
        <f>IF($B1154="","",IFERROR(INDEX('Brand Crosswalk'!$F$2:$F$200,MATCH($K1154,'Brand Crosswalk'!$A$2:$A$200,0)),"Not in Crosswalk"))</f>
        <v>Mapped</v>
      </c>
      <c r="Q1154" t="str">
        <f>IF($B1154="","",IFERROR(INDEX('Brand Crosswalk'!$C$2:$C$200,MATCH($K1154,'Brand Crosswalk'!$A$2:$A$200,0)),""))</f>
        <v>Victory</v>
      </c>
      <c r="R1154" t="str">
        <f>IF($B1154="","",IF(O1154&lt;&gt;"",O1154,IF(P1154="Mapped",Q1154,IF(P1154="No Encompass Match","No Encompass Match",IFERROR(VLOOKUP(IF($K1154="",$J1154,$K1154),'Brands (Enc)'!$C$2:$D$2699,2,FALSE),"Not Mapped")))))</f>
        <v>Victory</v>
      </c>
      <c r="S1154" t="str">
        <f>IF($B1154="","",IFERROR(VLOOKUP(VALUE($B1154),'Customers Table (Enc)'!$A:$I,9,FALSE),"Not Found"))</f>
        <v>Passaic</v>
      </c>
      <c r="T1154" t="str">
        <f t="shared" si="68"/>
        <v>PASSAIC</v>
      </c>
      <c r="U1154" t="str">
        <f t="shared" si="69"/>
        <v>Victory|PASSAIC</v>
      </c>
      <c r="V1154" t="str">
        <f>IF($B1154="","",IF(R1154="No Encompass Match","THEM",IF(R1154="Not Mapped","Unable to Determine",IF(T1154="SALES","Unable to Determine",IFERROR(INDEX('Master - US vs THEM'!$F:$F,MATCH(U1154,'Master - US vs THEM'!$G:$G,0)),"No Territory Data")))))</f>
        <v>US</v>
      </c>
      <c r="W1154" t="str">
        <f t="shared" si="70"/>
        <v>OK</v>
      </c>
      <c r="X1154" t="str">
        <f t="shared" si="71"/>
        <v>US</v>
      </c>
    </row>
    <row r="1155" spans="1:24" x14ac:dyDescent="0.2">
      <c r="A1155">
        <v>1154</v>
      </c>
      <c r="B1155" t="s">
        <v>558</v>
      </c>
      <c r="C1155" t="s">
        <v>559</v>
      </c>
      <c r="D1155" t="s">
        <v>123</v>
      </c>
      <c r="E1155" t="s">
        <v>560</v>
      </c>
      <c r="F1155" t="s">
        <v>561</v>
      </c>
      <c r="G1155" t="s">
        <v>562</v>
      </c>
      <c r="H1155" t="s">
        <v>8</v>
      </c>
      <c r="I1155" t="s">
        <v>319</v>
      </c>
      <c r="J1155" t="s">
        <v>479</v>
      </c>
      <c r="K1155" t="s">
        <v>480</v>
      </c>
      <c r="L1155" t="s">
        <v>155</v>
      </c>
      <c r="M1155">
        <v>1</v>
      </c>
      <c r="N1155" t="s">
        <v>21</v>
      </c>
      <c r="O1155" t="str">
        <f>IF($B1155="","",IFERROR(IF(ISNUMBER(MATCH($K1155,'Brand Family Territory (Enc)'!$A$2:$A$296,0)),$K1155,""),""))</f>
        <v>TRULY</v>
      </c>
      <c r="P1155" t="str">
        <f>IF($B1155="","",IFERROR(INDEX('Brand Crosswalk'!$F$2:$F$200,MATCH($K1155,'Brand Crosswalk'!$A$2:$A$200,0)),"Not in Crosswalk"))</f>
        <v>Not in Crosswalk</v>
      </c>
      <c r="Q1155" t="str">
        <f>IF($B1155="","",IFERROR(INDEX('Brand Crosswalk'!$C$2:$C$200,MATCH($K1155,'Brand Crosswalk'!$A$2:$A$200,0)),""))</f>
        <v/>
      </c>
      <c r="R1155" t="str">
        <f>IF($B1155="","",IF(O1155&lt;&gt;"",O1155,IF(P1155="Mapped",Q1155,IF(P1155="No Encompass Match","No Encompass Match",IFERROR(VLOOKUP(IF($K1155="",$J1155,$K1155),'Brands (Enc)'!$C$2:$D$2699,2,FALSE),"Not Mapped")))))</f>
        <v>TRULY</v>
      </c>
      <c r="S1155" t="str">
        <f>IF($B1155="","",IFERROR(VLOOKUP(VALUE($B1155),'Customers Table (Enc)'!$A:$I,9,FALSE),"Not Found"))</f>
        <v>Passaic</v>
      </c>
      <c r="T1155" t="str">
        <f t="shared" ref="T1155:T1218" si="72">IF($B1155="","",IF($D1155&lt;&gt;"SALES",$D1155,IF(OR(S1155="Default",S1155="Not Found",S1155="Morris"),"SALES",UPPER(S1155))))</f>
        <v>PASSAIC</v>
      </c>
      <c r="U1155" t="str">
        <f t="shared" ref="U1155:U1218" si="73">IF($B1155="","",R1155&amp;"|"&amp;T1155)</f>
        <v>TRULY|PASSAIC</v>
      </c>
      <c r="V1155" t="str">
        <f>IF($B1155="","",IF(R1155="No Encompass Match","THEM",IF(R1155="Not Mapped","Unable to Determine",IF(T1155="SALES","Unable to Determine",IFERROR(INDEX('Master - US vs THEM'!$F:$F,MATCH(U1155,'Master - US vs THEM'!$G:$G,0)),"No Territory Data")))))</f>
        <v>US</v>
      </c>
      <c r="W1155" t="str">
        <f t="shared" ref="W1155:W1218" si="74">IF($B1155="","",IF(OR(V1155="Unable to Determine",V1155="No Territory Data",V1155="Ambiguous (Source Truncated)"),"Review",IF(V1155&lt;&gt;$N1155,"MISMATCH","OK")))</f>
        <v>MISMATCH</v>
      </c>
      <c r="X1155" t="str">
        <f t="shared" ref="X1155:X1218" si="75">IF($B1155="","",IF(OR(V1155="US",V1155="THEM"),V1155,$N1155))</f>
        <v>US</v>
      </c>
    </row>
    <row r="1156" spans="1:24" x14ac:dyDescent="0.2">
      <c r="A1156">
        <v>1155</v>
      </c>
      <c r="B1156" t="s">
        <v>558</v>
      </c>
      <c r="C1156" t="s">
        <v>559</v>
      </c>
      <c r="D1156" t="s">
        <v>123</v>
      </c>
      <c r="E1156" t="s">
        <v>560</v>
      </c>
      <c r="F1156" t="s">
        <v>561</v>
      </c>
      <c r="G1156" t="s">
        <v>562</v>
      </c>
      <c r="H1156" t="s">
        <v>8</v>
      </c>
      <c r="I1156" t="s">
        <v>319</v>
      </c>
      <c r="J1156" t="s">
        <v>563</v>
      </c>
      <c r="K1156" t="s">
        <v>564</v>
      </c>
      <c r="L1156" t="s">
        <v>61</v>
      </c>
      <c r="M1156">
        <v>1</v>
      </c>
      <c r="N1156" t="s">
        <v>21</v>
      </c>
      <c r="O1156" t="str">
        <f>IF($B1156="","",IFERROR(IF(ISNUMBER(MATCH($K1156,'Brand Family Territory (Enc)'!$A$2:$A$296,0)),$K1156,""),""))</f>
        <v/>
      </c>
      <c r="P1156" t="str">
        <f>IF($B1156="","",IFERROR(INDEX('Brand Crosswalk'!$F$2:$F$200,MATCH($K1156,'Brand Crosswalk'!$A$2:$A$200,0)),"Not in Crosswalk"))</f>
        <v>No Encompass Match</v>
      </c>
      <c r="Q1156">
        <f>IF($B1156="","",IFERROR(INDEX('Brand Crosswalk'!$C$2:$C$200,MATCH($K1156,'Brand Crosswalk'!$A$2:$A$200,0)),""))</f>
        <v>0</v>
      </c>
      <c r="R1156" t="str">
        <f>IF($B1156="","",IF(O1156&lt;&gt;"",O1156,IF(P1156="Mapped",Q1156,IF(P1156="No Encompass Match","No Encompass Match",IFERROR(VLOOKUP(IF($K1156="",$J1156,$K1156),'Brands (Enc)'!$C$2:$D$2699,2,FALSE),"Not Mapped")))))</f>
        <v>No Encompass Match</v>
      </c>
      <c r="S1156" t="str">
        <f>IF($B1156="","",IFERROR(VLOOKUP(VALUE($B1156),'Customers Table (Enc)'!$A:$I,9,FALSE),"Not Found"))</f>
        <v>Passaic</v>
      </c>
      <c r="T1156" t="str">
        <f t="shared" si="72"/>
        <v>PASSAIC</v>
      </c>
      <c r="U1156" t="str">
        <f t="shared" si="73"/>
        <v>No Encompass Match|PASSAIC</v>
      </c>
      <c r="V1156" t="str">
        <f>IF($B1156="","",IF(R1156="No Encompass Match","THEM",IF(R1156="Not Mapped","Unable to Determine",IF(T1156="SALES","Unable to Determine",IFERROR(INDEX('Master - US vs THEM'!$F:$F,MATCH(U1156,'Master - US vs THEM'!$G:$G,0)),"No Territory Data")))))</f>
        <v>THEM</v>
      </c>
      <c r="W1156" t="str">
        <f t="shared" si="74"/>
        <v>OK</v>
      </c>
      <c r="X1156" t="str">
        <f t="shared" si="75"/>
        <v>THEM</v>
      </c>
    </row>
    <row r="1157" spans="1:24" x14ac:dyDescent="0.2">
      <c r="A1157">
        <v>1156</v>
      </c>
      <c r="B1157" t="s">
        <v>1662</v>
      </c>
      <c r="C1157" t="s">
        <v>1663</v>
      </c>
      <c r="D1157" t="s">
        <v>48</v>
      </c>
      <c r="E1157" t="s">
        <v>1664</v>
      </c>
      <c r="F1157" t="s">
        <v>851</v>
      </c>
      <c r="G1157" t="s">
        <v>1665</v>
      </c>
      <c r="H1157" t="s">
        <v>8</v>
      </c>
      <c r="I1157" t="s">
        <v>367</v>
      </c>
      <c r="J1157" t="s">
        <v>44</v>
      </c>
      <c r="K1157" t="s">
        <v>44</v>
      </c>
      <c r="L1157" t="s">
        <v>45</v>
      </c>
      <c r="M1157">
        <v>1</v>
      </c>
      <c r="N1157" t="s">
        <v>875</v>
      </c>
      <c r="O1157" t="str">
        <f>IF($B1157="","",IFERROR(IF(ISNUMBER(MATCH($K1157,'Brand Family Territory (Enc)'!$A$2:$A$296,0)),$K1157,""),""))</f>
        <v/>
      </c>
      <c r="P1157" t="str">
        <f>IF($B1157="","",IFERROR(INDEX('Brand Crosswalk'!$F$2:$F$200,MATCH($K1157,'Brand Crosswalk'!$A$2:$A$200,0)),"Not in Crosswalk"))</f>
        <v>Mapped</v>
      </c>
      <c r="Q1157" t="str">
        <f>IF($B1157="","",IFERROR(INDEX('Brand Crosswalk'!$C$2:$C$200,MATCH($K1157,'Brand Crosswalk'!$A$2:$A$200,0)),""))</f>
        <v>Dg Yuengling Inc</v>
      </c>
      <c r="R1157" t="str">
        <f>IF($B1157="","",IF(O1157&lt;&gt;"",O1157,IF(P1157="Mapped",Q1157,IF(P1157="No Encompass Match","No Encompass Match",IFERROR(VLOOKUP(IF($K1157="",$J1157,$K1157),'Brands (Enc)'!$C$2:$D$2699,2,FALSE),"Not Mapped")))))</f>
        <v>Dg Yuengling Inc</v>
      </c>
      <c r="S1157" t="str">
        <f>IF($B1157="","",IFERROR(VLOOKUP(VALUE($B1157),'Customers Table (Enc)'!$A:$I,9,FALSE),"Not Found"))</f>
        <v>Bergen</v>
      </c>
      <c r="T1157" t="str">
        <f t="shared" si="72"/>
        <v>BERGEN</v>
      </c>
      <c r="U1157" t="str">
        <f t="shared" si="73"/>
        <v>Dg Yuengling Inc|BERGEN</v>
      </c>
      <c r="V1157" t="str">
        <f>IF($B1157="","",IF(R1157="No Encompass Match","THEM",IF(R1157="Not Mapped","Unable to Determine",IF(T1157="SALES","Unable to Determine",IFERROR(INDEX('Master - US vs THEM'!$F:$F,MATCH(U1157,'Master - US vs THEM'!$G:$G,0)),"No Territory Data")))))</f>
        <v>US</v>
      </c>
      <c r="W1157" t="str">
        <f t="shared" si="74"/>
        <v>OK</v>
      </c>
      <c r="X1157" t="str">
        <f t="shared" si="75"/>
        <v>US</v>
      </c>
    </row>
    <row r="1158" spans="1:24" x14ac:dyDescent="0.2">
      <c r="A1158">
        <v>1157</v>
      </c>
      <c r="B1158" t="s">
        <v>1662</v>
      </c>
      <c r="C1158" t="s">
        <v>1663</v>
      </c>
      <c r="D1158" t="s">
        <v>48</v>
      </c>
      <c r="E1158" t="s">
        <v>1664</v>
      </c>
      <c r="F1158" t="s">
        <v>851</v>
      </c>
      <c r="G1158" t="s">
        <v>1665</v>
      </c>
      <c r="H1158" t="s">
        <v>8</v>
      </c>
      <c r="I1158" t="s">
        <v>367</v>
      </c>
      <c r="J1158" t="s">
        <v>142</v>
      </c>
      <c r="K1158" t="s">
        <v>143</v>
      </c>
      <c r="L1158" t="s">
        <v>141</v>
      </c>
      <c r="M1158">
        <v>1</v>
      </c>
      <c r="N1158" t="s">
        <v>875</v>
      </c>
      <c r="O1158" t="str">
        <f>IF($B1158="","",IFERROR(IF(ISNUMBER(MATCH($K1158,'Brand Family Territory (Enc)'!$A$2:$A$296,0)),$K1158,""),""))</f>
        <v/>
      </c>
      <c r="P1158" t="str">
        <f>IF($B1158="","",IFERROR(INDEX('Brand Crosswalk'!$F$2:$F$200,MATCH($K1158,'Brand Crosswalk'!$A$2:$A$200,0)),"Not in Crosswalk"))</f>
        <v>Mapped</v>
      </c>
      <c r="Q1158" t="str">
        <f>IF($B1158="","",IFERROR(INDEX('Brand Crosswalk'!$C$2:$C$200,MATCH($K1158,'Brand Crosswalk'!$A$2:$A$200,0)),""))</f>
        <v>Lite</v>
      </c>
      <c r="R1158" t="str">
        <f>IF($B1158="","",IF(O1158&lt;&gt;"",O1158,IF(P1158="Mapped",Q1158,IF(P1158="No Encompass Match","No Encompass Match",IFERROR(VLOOKUP(IF($K1158="",$J1158,$K1158),'Brands (Enc)'!$C$2:$D$2699,2,FALSE),"Not Mapped")))))</f>
        <v>Lite</v>
      </c>
      <c r="S1158" t="str">
        <f>IF($B1158="","",IFERROR(VLOOKUP(VALUE($B1158),'Customers Table (Enc)'!$A:$I,9,FALSE),"Not Found"))</f>
        <v>Bergen</v>
      </c>
      <c r="T1158" t="str">
        <f t="shared" si="72"/>
        <v>BERGEN</v>
      </c>
      <c r="U1158" t="str">
        <f t="shared" si="73"/>
        <v>Lite|BERGEN</v>
      </c>
      <c r="V1158" t="str">
        <f>IF($B1158="","",IF(R1158="No Encompass Match","THEM",IF(R1158="Not Mapped","Unable to Determine",IF(T1158="SALES","Unable to Determine",IFERROR(INDEX('Master - US vs THEM'!$F:$F,MATCH(U1158,'Master - US vs THEM'!$G:$G,0)),"No Territory Data")))))</f>
        <v>US</v>
      </c>
      <c r="W1158" t="str">
        <f t="shared" si="74"/>
        <v>OK</v>
      </c>
      <c r="X1158" t="str">
        <f t="shared" si="75"/>
        <v>US</v>
      </c>
    </row>
    <row r="1159" spans="1:24" x14ac:dyDescent="0.2">
      <c r="A1159">
        <v>1158</v>
      </c>
      <c r="B1159" t="s">
        <v>1662</v>
      </c>
      <c r="C1159" t="s">
        <v>1663</v>
      </c>
      <c r="D1159" t="s">
        <v>48</v>
      </c>
      <c r="E1159" t="s">
        <v>1664</v>
      </c>
      <c r="F1159" t="s">
        <v>851</v>
      </c>
      <c r="G1159" t="s">
        <v>1665</v>
      </c>
      <c r="H1159" t="s">
        <v>8</v>
      </c>
      <c r="I1159" t="s">
        <v>367</v>
      </c>
      <c r="J1159" t="s">
        <v>181</v>
      </c>
      <c r="K1159" t="s">
        <v>182</v>
      </c>
      <c r="L1159" t="s">
        <v>24</v>
      </c>
      <c r="M1159">
        <v>1</v>
      </c>
      <c r="N1159" t="s">
        <v>875</v>
      </c>
      <c r="O1159" t="str">
        <f>IF($B1159="","",IFERROR(IF(ISNUMBER(MATCH($K1159,'Brand Family Territory (Enc)'!$A$2:$A$296,0)),$K1159,""),""))</f>
        <v/>
      </c>
      <c r="P1159" t="str">
        <f>IF($B1159="","",IFERROR(INDEX('Brand Crosswalk'!$F$2:$F$200,MATCH($K1159,'Brand Crosswalk'!$A$2:$A$200,0)),"Not in Crosswalk"))</f>
        <v>Mapped</v>
      </c>
      <c r="Q1159" t="str">
        <f>IF($B1159="","",IFERROR(INDEX('Brand Crosswalk'!$C$2:$C$200,MATCH($K1159,'Brand Crosswalk'!$A$2:$A$200,0)),""))</f>
        <v>Modelo Especial</v>
      </c>
      <c r="R1159" t="str">
        <f>IF($B1159="","",IF(O1159&lt;&gt;"",O1159,IF(P1159="Mapped",Q1159,IF(P1159="No Encompass Match","No Encompass Match",IFERROR(VLOOKUP(IF($K1159="",$J1159,$K1159),'Brands (Enc)'!$C$2:$D$2699,2,FALSE),"Not Mapped")))))</f>
        <v>Modelo Especial</v>
      </c>
      <c r="S1159" t="str">
        <f>IF($B1159="","",IFERROR(VLOOKUP(VALUE($B1159),'Customers Table (Enc)'!$A:$I,9,FALSE),"Not Found"))</f>
        <v>Bergen</v>
      </c>
      <c r="T1159" t="str">
        <f t="shared" si="72"/>
        <v>BERGEN</v>
      </c>
      <c r="U1159" t="str">
        <f t="shared" si="73"/>
        <v>Modelo Especial|BERGEN</v>
      </c>
      <c r="V1159" t="str">
        <f>IF($B1159="","",IF(R1159="No Encompass Match","THEM",IF(R1159="Not Mapped","Unable to Determine",IF(T1159="SALES","Unable to Determine",IFERROR(INDEX('Master - US vs THEM'!$F:$F,MATCH(U1159,'Master - US vs THEM'!$G:$G,0)),"No Territory Data")))))</f>
        <v>US</v>
      </c>
      <c r="W1159" t="str">
        <f t="shared" si="74"/>
        <v>OK</v>
      </c>
      <c r="X1159" t="str">
        <f t="shared" si="75"/>
        <v>US</v>
      </c>
    </row>
    <row r="1160" spans="1:24" x14ac:dyDescent="0.2">
      <c r="A1160">
        <v>1159</v>
      </c>
      <c r="B1160" t="s">
        <v>1662</v>
      </c>
      <c r="C1160" t="s">
        <v>1663</v>
      </c>
      <c r="D1160" t="s">
        <v>48</v>
      </c>
      <c r="E1160" t="s">
        <v>1664</v>
      </c>
      <c r="F1160" t="s">
        <v>851</v>
      </c>
      <c r="G1160" t="s">
        <v>1665</v>
      </c>
      <c r="H1160" t="s">
        <v>8</v>
      </c>
      <c r="I1160" t="s">
        <v>367</v>
      </c>
      <c r="J1160" t="s">
        <v>165</v>
      </c>
      <c r="K1160" t="s">
        <v>166</v>
      </c>
      <c r="L1160" t="s">
        <v>141</v>
      </c>
      <c r="M1160">
        <v>1</v>
      </c>
      <c r="N1160" t="s">
        <v>875</v>
      </c>
      <c r="O1160" t="str">
        <f>IF($B1160="","",IFERROR(IF(ISNUMBER(MATCH($K1160,'Brand Family Territory (Enc)'!$A$2:$A$296,0)),$K1160,""),""))</f>
        <v>BLUE MOON</v>
      </c>
      <c r="P1160" t="str">
        <f>IF($B1160="","",IFERROR(INDEX('Brand Crosswalk'!$F$2:$F$200,MATCH($K1160,'Brand Crosswalk'!$A$2:$A$200,0)),"Not in Crosswalk"))</f>
        <v>Not in Crosswalk</v>
      </c>
      <c r="Q1160" t="str">
        <f>IF($B1160="","",IFERROR(INDEX('Brand Crosswalk'!$C$2:$C$200,MATCH($K1160,'Brand Crosswalk'!$A$2:$A$200,0)),""))</f>
        <v/>
      </c>
      <c r="R1160" t="str">
        <f>IF($B1160="","",IF(O1160&lt;&gt;"",O1160,IF(P1160="Mapped",Q1160,IF(P1160="No Encompass Match","No Encompass Match",IFERROR(VLOOKUP(IF($K1160="",$J1160,$K1160),'Brands (Enc)'!$C$2:$D$2699,2,FALSE),"Not Mapped")))))</f>
        <v>BLUE MOON</v>
      </c>
      <c r="S1160" t="str">
        <f>IF($B1160="","",IFERROR(VLOOKUP(VALUE($B1160),'Customers Table (Enc)'!$A:$I,9,FALSE),"Not Found"))</f>
        <v>Bergen</v>
      </c>
      <c r="T1160" t="str">
        <f t="shared" si="72"/>
        <v>BERGEN</v>
      </c>
      <c r="U1160" t="str">
        <f t="shared" si="73"/>
        <v>BLUE MOON|BERGEN</v>
      </c>
      <c r="V1160" t="str">
        <f>IF($B1160="","",IF(R1160="No Encompass Match","THEM",IF(R1160="Not Mapped","Unable to Determine",IF(T1160="SALES","Unable to Determine",IFERROR(INDEX('Master - US vs THEM'!$F:$F,MATCH(U1160,'Master - US vs THEM'!$G:$G,0)),"No Territory Data")))))</f>
        <v>US</v>
      </c>
      <c r="W1160" t="str">
        <f t="shared" si="74"/>
        <v>OK</v>
      </c>
      <c r="X1160" t="str">
        <f t="shared" si="75"/>
        <v>US</v>
      </c>
    </row>
    <row r="1161" spans="1:24" x14ac:dyDescent="0.2">
      <c r="A1161">
        <v>1160</v>
      </c>
      <c r="B1161" t="s">
        <v>1662</v>
      </c>
      <c r="C1161" t="s">
        <v>1663</v>
      </c>
      <c r="D1161" t="s">
        <v>48</v>
      </c>
      <c r="E1161" t="s">
        <v>1664</v>
      </c>
      <c r="F1161" t="s">
        <v>851</v>
      </c>
      <c r="G1161" t="s">
        <v>1665</v>
      </c>
      <c r="H1161" t="s">
        <v>8</v>
      </c>
      <c r="I1161" t="s">
        <v>367</v>
      </c>
      <c r="J1161" t="s">
        <v>341</v>
      </c>
      <c r="K1161" t="s">
        <v>295</v>
      </c>
      <c r="L1161" t="s">
        <v>215</v>
      </c>
      <c r="M1161">
        <v>1</v>
      </c>
      <c r="N1161" t="s">
        <v>875</v>
      </c>
      <c r="O1161" t="str">
        <f>IF($B1161="","",IFERROR(IF(ISNUMBER(MATCH($K1161,'Brand Family Territory (Enc)'!$A$2:$A$296,0)),$K1161,""),""))</f>
        <v/>
      </c>
      <c r="P1161" t="str">
        <f>IF($B1161="","",IFERROR(INDEX('Brand Crosswalk'!$F$2:$F$200,MATCH($K1161,'Brand Crosswalk'!$A$2:$A$200,0)),"Not in Crosswalk"))</f>
        <v>Mapped</v>
      </c>
      <c r="Q1161" t="str">
        <f>IF($B1161="","",IFERROR(INDEX('Brand Crosswalk'!$C$2:$C$200,MATCH($K1161,'Brand Crosswalk'!$A$2:$A$200,0)),""))</f>
        <v>New Belgium Brewing Company</v>
      </c>
      <c r="R1161" t="str">
        <f>IF($B1161="","",IF(O1161&lt;&gt;"",O1161,IF(P1161="Mapped",Q1161,IF(P1161="No Encompass Match","No Encompass Match",IFERROR(VLOOKUP(IF($K1161="",$J1161,$K1161),'Brands (Enc)'!$C$2:$D$2699,2,FALSE),"Not Mapped")))))</f>
        <v>New Belgium Brewing Company</v>
      </c>
      <c r="S1161" t="str">
        <f>IF($B1161="","",IFERROR(VLOOKUP(VALUE($B1161),'Customers Table (Enc)'!$A:$I,9,FALSE),"Not Found"))</f>
        <v>Bergen</v>
      </c>
      <c r="T1161" t="str">
        <f t="shared" si="72"/>
        <v>BERGEN</v>
      </c>
      <c r="U1161" t="str">
        <f t="shared" si="73"/>
        <v>New Belgium Brewing Company|BERGEN</v>
      </c>
      <c r="V1161" t="str">
        <f>IF($B1161="","",IF(R1161="No Encompass Match","THEM",IF(R1161="Not Mapped","Unable to Determine",IF(T1161="SALES","Unable to Determine",IFERROR(INDEX('Master - US vs THEM'!$F:$F,MATCH(U1161,'Master - US vs THEM'!$G:$G,0)),"No Territory Data")))))</f>
        <v>US</v>
      </c>
      <c r="W1161" t="str">
        <f t="shared" si="74"/>
        <v>OK</v>
      </c>
      <c r="X1161" t="str">
        <f t="shared" si="75"/>
        <v>US</v>
      </c>
    </row>
    <row r="1162" spans="1:24" x14ac:dyDescent="0.2">
      <c r="A1162">
        <v>1161</v>
      </c>
      <c r="B1162" t="s">
        <v>1658</v>
      </c>
      <c r="C1162" t="s">
        <v>1659</v>
      </c>
      <c r="D1162" t="s">
        <v>48</v>
      </c>
      <c r="E1162" t="s">
        <v>1660</v>
      </c>
      <c r="F1162" t="s">
        <v>851</v>
      </c>
      <c r="G1162" t="s">
        <v>1661</v>
      </c>
      <c r="H1162" t="s">
        <v>8</v>
      </c>
      <c r="I1162" t="s">
        <v>367</v>
      </c>
      <c r="J1162" t="s">
        <v>165</v>
      </c>
      <c r="K1162" t="s">
        <v>166</v>
      </c>
      <c r="L1162" t="s">
        <v>141</v>
      </c>
      <c r="M1162">
        <v>1</v>
      </c>
      <c r="N1162" t="s">
        <v>875</v>
      </c>
      <c r="O1162" t="str">
        <f>IF($B1162="","",IFERROR(IF(ISNUMBER(MATCH($K1162,'Brand Family Territory (Enc)'!$A$2:$A$296,0)),$K1162,""),""))</f>
        <v>BLUE MOON</v>
      </c>
      <c r="P1162" t="str">
        <f>IF($B1162="","",IFERROR(INDEX('Brand Crosswalk'!$F$2:$F$200,MATCH($K1162,'Brand Crosswalk'!$A$2:$A$200,0)),"Not in Crosswalk"))</f>
        <v>Not in Crosswalk</v>
      </c>
      <c r="Q1162" t="str">
        <f>IF($B1162="","",IFERROR(INDEX('Brand Crosswalk'!$C$2:$C$200,MATCH($K1162,'Brand Crosswalk'!$A$2:$A$200,0)),""))</f>
        <v/>
      </c>
      <c r="R1162" t="str">
        <f>IF($B1162="","",IF(O1162&lt;&gt;"",O1162,IF(P1162="Mapped",Q1162,IF(P1162="No Encompass Match","No Encompass Match",IFERROR(VLOOKUP(IF($K1162="",$J1162,$K1162),'Brands (Enc)'!$C$2:$D$2699,2,FALSE),"Not Mapped")))))</f>
        <v>BLUE MOON</v>
      </c>
      <c r="S1162" t="str">
        <f>IF($B1162="","",IFERROR(VLOOKUP(VALUE($B1162),'Customers Table (Enc)'!$A:$I,9,FALSE),"Not Found"))</f>
        <v>Bergen</v>
      </c>
      <c r="T1162" t="str">
        <f t="shared" si="72"/>
        <v>BERGEN</v>
      </c>
      <c r="U1162" t="str">
        <f t="shared" si="73"/>
        <v>BLUE MOON|BERGEN</v>
      </c>
      <c r="V1162" t="str">
        <f>IF($B1162="","",IF(R1162="No Encompass Match","THEM",IF(R1162="Not Mapped","Unable to Determine",IF(T1162="SALES","Unable to Determine",IFERROR(INDEX('Master - US vs THEM'!$F:$F,MATCH(U1162,'Master - US vs THEM'!$G:$G,0)),"No Territory Data")))))</f>
        <v>US</v>
      </c>
      <c r="W1162" t="str">
        <f t="shared" si="74"/>
        <v>OK</v>
      </c>
      <c r="X1162" t="str">
        <f t="shared" si="75"/>
        <v>US</v>
      </c>
    </row>
    <row r="1163" spans="1:24" x14ac:dyDescent="0.2">
      <c r="A1163">
        <v>1162</v>
      </c>
      <c r="B1163" t="s">
        <v>1658</v>
      </c>
      <c r="C1163" t="s">
        <v>1659</v>
      </c>
      <c r="D1163" t="s">
        <v>48</v>
      </c>
      <c r="E1163" t="s">
        <v>1660</v>
      </c>
      <c r="F1163" t="s">
        <v>851</v>
      </c>
      <c r="G1163" t="s">
        <v>1661</v>
      </c>
      <c r="H1163" t="s">
        <v>8</v>
      </c>
      <c r="I1163" t="s">
        <v>367</v>
      </c>
      <c r="J1163" t="s">
        <v>395</v>
      </c>
      <c r="K1163" t="s">
        <v>396</v>
      </c>
      <c r="L1163" t="s">
        <v>155</v>
      </c>
      <c r="M1163">
        <v>1</v>
      </c>
      <c r="N1163" t="s">
        <v>875</v>
      </c>
      <c r="O1163" t="str">
        <f>IF($B1163="","",IFERROR(IF(ISNUMBER(MATCH($K1163,'Brand Family Territory (Enc)'!$A$2:$A$296,0)),$K1163,""),""))</f>
        <v/>
      </c>
      <c r="P1163" t="str">
        <f>IF($B1163="","",IFERROR(INDEX('Brand Crosswalk'!$F$2:$F$200,MATCH($K1163,'Brand Crosswalk'!$A$2:$A$200,0)),"Not in Crosswalk"))</f>
        <v>Mapped</v>
      </c>
      <c r="Q1163" t="str">
        <f>IF($B1163="","",IFERROR(INDEX('Brand Crosswalk'!$C$2:$C$200,MATCH($K1163,'Brand Crosswalk'!$A$2:$A$200,0)),""))</f>
        <v>Dogfish Head Beer</v>
      </c>
      <c r="R1163" t="str">
        <f>IF($B1163="","",IF(O1163&lt;&gt;"",O1163,IF(P1163="Mapped",Q1163,IF(P1163="No Encompass Match","No Encompass Match",IFERROR(VLOOKUP(IF($K1163="",$J1163,$K1163),'Brands (Enc)'!$C$2:$D$2699,2,FALSE),"Not Mapped")))))</f>
        <v>Dogfish Head Beer</v>
      </c>
      <c r="S1163" t="str">
        <f>IF($B1163="","",IFERROR(VLOOKUP(VALUE($B1163),'Customers Table (Enc)'!$A:$I,9,FALSE),"Not Found"))</f>
        <v>Bergen</v>
      </c>
      <c r="T1163" t="str">
        <f t="shared" si="72"/>
        <v>BERGEN</v>
      </c>
      <c r="U1163" t="str">
        <f t="shared" si="73"/>
        <v>Dogfish Head Beer|BERGEN</v>
      </c>
      <c r="V1163" t="str">
        <f>IF($B1163="","",IF(R1163="No Encompass Match","THEM",IF(R1163="Not Mapped","Unable to Determine",IF(T1163="SALES","Unable to Determine",IFERROR(INDEX('Master - US vs THEM'!$F:$F,MATCH(U1163,'Master - US vs THEM'!$G:$G,0)),"No Territory Data")))))</f>
        <v>US</v>
      </c>
      <c r="W1163" t="str">
        <f t="shared" si="74"/>
        <v>OK</v>
      </c>
      <c r="X1163" t="str">
        <f t="shared" si="75"/>
        <v>US</v>
      </c>
    </row>
    <row r="1164" spans="1:24" x14ac:dyDescent="0.2">
      <c r="A1164">
        <v>1163</v>
      </c>
      <c r="B1164" t="s">
        <v>1658</v>
      </c>
      <c r="C1164" t="s">
        <v>1659</v>
      </c>
      <c r="D1164" t="s">
        <v>48</v>
      </c>
      <c r="E1164" t="s">
        <v>1660</v>
      </c>
      <c r="F1164" t="s">
        <v>851</v>
      </c>
      <c r="G1164" t="s">
        <v>1661</v>
      </c>
      <c r="H1164" t="s">
        <v>8</v>
      </c>
      <c r="I1164" t="s">
        <v>367</v>
      </c>
      <c r="J1164" t="s">
        <v>142</v>
      </c>
      <c r="K1164" t="s">
        <v>143</v>
      </c>
      <c r="L1164" t="s">
        <v>141</v>
      </c>
      <c r="M1164">
        <v>1</v>
      </c>
      <c r="N1164" t="s">
        <v>875</v>
      </c>
      <c r="O1164" t="str">
        <f>IF($B1164="","",IFERROR(IF(ISNUMBER(MATCH($K1164,'Brand Family Territory (Enc)'!$A$2:$A$296,0)),$K1164,""),""))</f>
        <v/>
      </c>
      <c r="P1164" t="str">
        <f>IF($B1164="","",IFERROR(INDEX('Brand Crosswalk'!$F$2:$F$200,MATCH($K1164,'Brand Crosswalk'!$A$2:$A$200,0)),"Not in Crosswalk"))</f>
        <v>Mapped</v>
      </c>
      <c r="Q1164" t="str">
        <f>IF($B1164="","",IFERROR(INDEX('Brand Crosswalk'!$C$2:$C$200,MATCH($K1164,'Brand Crosswalk'!$A$2:$A$200,0)),""))</f>
        <v>Lite</v>
      </c>
      <c r="R1164" t="str">
        <f>IF($B1164="","",IF(O1164&lt;&gt;"",O1164,IF(P1164="Mapped",Q1164,IF(P1164="No Encompass Match","No Encompass Match",IFERROR(VLOOKUP(IF($K1164="",$J1164,$K1164),'Brands (Enc)'!$C$2:$D$2699,2,FALSE),"Not Mapped")))))</f>
        <v>Lite</v>
      </c>
      <c r="S1164" t="str">
        <f>IF($B1164="","",IFERROR(VLOOKUP(VALUE($B1164),'Customers Table (Enc)'!$A:$I,9,FALSE),"Not Found"))</f>
        <v>Bergen</v>
      </c>
      <c r="T1164" t="str">
        <f t="shared" si="72"/>
        <v>BERGEN</v>
      </c>
      <c r="U1164" t="str">
        <f t="shared" si="73"/>
        <v>Lite|BERGEN</v>
      </c>
      <c r="V1164" t="str">
        <f>IF($B1164="","",IF(R1164="No Encompass Match","THEM",IF(R1164="Not Mapped","Unable to Determine",IF(T1164="SALES","Unable to Determine",IFERROR(INDEX('Master - US vs THEM'!$F:$F,MATCH(U1164,'Master - US vs THEM'!$G:$G,0)),"No Territory Data")))))</f>
        <v>US</v>
      </c>
      <c r="W1164" t="str">
        <f t="shared" si="74"/>
        <v>OK</v>
      </c>
      <c r="X1164" t="str">
        <f t="shared" si="75"/>
        <v>US</v>
      </c>
    </row>
    <row r="1165" spans="1:24" x14ac:dyDescent="0.2">
      <c r="A1165">
        <v>1164</v>
      </c>
      <c r="B1165" t="s">
        <v>1658</v>
      </c>
      <c r="C1165" t="s">
        <v>1659</v>
      </c>
      <c r="D1165" t="s">
        <v>48</v>
      </c>
      <c r="E1165" t="s">
        <v>1660</v>
      </c>
      <c r="F1165" t="s">
        <v>851</v>
      </c>
      <c r="G1165" t="s">
        <v>1661</v>
      </c>
      <c r="H1165" t="s">
        <v>8</v>
      </c>
      <c r="I1165" t="s">
        <v>367</v>
      </c>
      <c r="J1165" t="s">
        <v>338</v>
      </c>
      <c r="K1165" t="s">
        <v>34</v>
      </c>
      <c r="L1165" t="s">
        <v>34</v>
      </c>
      <c r="M1165">
        <v>1</v>
      </c>
      <c r="N1165" t="s">
        <v>875</v>
      </c>
      <c r="O1165" t="str">
        <f>IF($B1165="","",IFERROR(IF(ISNUMBER(MATCH($K1165,'Brand Family Territory (Enc)'!$A$2:$A$296,0)),$K1165,""),""))</f>
        <v/>
      </c>
      <c r="P1165" t="str">
        <f>IF($B1165="","",IFERROR(INDEX('Brand Crosswalk'!$F$2:$F$200,MATCH($K1165,'Brand Crosswalk'!$A$2:$A$200,0)),"Not in Crosswalk"))</f>
        <v>Mapped</v>
      </c>
      <c r="Q1165" t="str">
        <f>IF($B1165="","",IFERROR(INDEX('Brand Crosswalk'!$C$2:$C$200,MATCH($K1165,'Brand Crosswalk'!$A$2:$A$200,0)),""))</f>
        <v>Sierra Nevada</v>
      </c>
      <c r="R1165" t="str">
        <f>IF($B1165="","",IF(O1165&lt;&gt;"",O1165,IF(P1165="Mapped",Q1165,IF(P1165="No Encompass Match","No Encompass Match",IFERROR(VLOOKUP(IF($K1165="",$J1165,$K1165),'Brands (Enc)'!$C$2:$D$2699,2,FALSE),"Not Mapped")))))</f>
        <v>Sierra Nevada</v>
      </c>
      <c r="S1165" t="str">
        <f>IF($B1165="","",IFERROR(VLOOKUP(VALUE($B1165),'Customers Table (Enc)'!$A:$I,9,FALSE),"Not Found"))</f>
        <v>Bergen</v>
      </c>
      <c r="T1165" t="str">
        <f t="shared" si="72"/>
        <v>BERGEN</v>
      </c>
      <c r="U1165" t="str">
        <f t="shared" si="73"/>
        <v>Sierra Nevada|BERGEN</v>
      </c>
      <c r="V1165" t="str">
        <f>IF($B1165="","",IF(R1165="No Encompass Match","THEM",IF(R1165="Not Mapped","Unable to Determine",IF(T1165="SALES","Unable to Determine",IFERROR(INDEX('Master - US vs THEM'!$F:$F,MATCH(U1165,'Master - US vs THEM'!$G:$G,0)),"No Territory Data")))))</f>
        <v>US</v>
      </c>
      <c r="W1165" t="str">
        <f t="shared" si="74"/>
        <v>OK</v>
      </c>
      <c r="X1165" t="str">
        <f t="shared" si="75"/>
        <v>US</v>
      </c>
    </row>
    <row r="1166" spans="1:24" x14ac:dyDescent="0.2">
      <c r="A1166">
        <v>1165</v>
      </c>
      <c r="B1166" t="s">
        <v>1658</v>
      </c>
      <c r="C1166" t="s">
        <v>1659</v>
      </c>
      <c r="D1166" t="s">
        <v>48</v>
      </c>
      <c r="E1166" t="s">
        <v>1660</v>
      </c>
      <c r="F1166" t="s">
        <v>851</v>
      </c>
      <c r="G1166" t="s">
        <v>1661</v>
      </c>
      <c r="H1166" t="s">
        <v>8</v>
      </c>
      <c r="I1166" t="s">
        <v>367</v>
      </c>
      <c r="J1166" t="s">
        <v>140</v>
      </c>
      <c r="K1166" t="s">
        <v>140</v>
      </c>
      <c r="L1166" t="s">
        <v>141</v>
      </c>
      <c r="M1166">
        <v>1</v>
      </c>
      <c r="N1166" t="s">
        <v>875</v>
      </c>
      <c r="O1166" t="str">
        <f>IF($B1166="","",IFERROR(IF(ISNUMBER(MATCH($K1166,'Brand Family Territory (Enc)'!$A$2:$A$296,0)),$K1166,""),""))</f>
        <v/>
      </c>
      <c r="P1166" t="str">
        <f>IF($B1166="","",IFERROR(INDEX('Brand Crosswalk'!$F$2:$F$200,MATCH($K1166,'Brand Crosswalk'!$A$2:$A$200,0)),"Not in Crosswalk"))</f>
        <v>Mapped</v>
      </c>
      <c r="Q1166" t="str">
        <f>IF($B1166="","",IFERROR(INDEX('Brand Crosswalk'!$C$2:$C$200,MATCH($K1166,'Brand Crosswalk'!$A$2:$A$200,0)),""))</f>
        <v>Peroni</v>
      </c>
      <c r="R1166" t="str">
        <f>IF($B1166="","",IF(O1166&lt;&gt;"",O1166,IF(P1166="Mapped",Q1166,IF(P1166="No Encompass Match","No Encompass Match",IFERROR(VLOOKUP(IF($K1166="",$J1166,$K1166),'Brands (Enc)'!$C$2:$D$2699,2,FALSE),"Not Mapped")))))</f>
        <v>Peroni</v>
      </c>
      <c r="S1166" t="str">
        <f>IF($B1166="","",IFERROR(VLOOKUP(VALUE($B1166),'Customers Table (Enc)'!$A:$I,9,FALSE),"Not Found"))</f>
        <v>Bergen</v>
      </c>
      <c r="T1166" t="str">
        <f t="shared" si="72"/>
        <v>BERGEN</v>
      </c>
      <c r="U1166" t="str">
        <f t="shared" si="73"/>
        <v>Peroni|BERGEN</v>
      </c>
      <c r="V1166" t="str">
        <f>IF($B1166="","",IF(R1166="No Encompass Match","THEM",IF(R1166="Not Mapped","Unable to Determine",IF(T1166="SALES","Unable to Determine",IFERROR(INDEX('Master - US vs THEM'!$F:$F,MATCH(U1166,'Master - US vs THEM'!$G:$G,0)),"No Territory Data")))))</f>
        <v>US</v>
      </c>
      <c r="W1166" t="str">
        <f t="shared" si="74"/>
        <v>OK</v>
      </c>
      <c r="X1166" t="str">
        <f t="shared" si="75"/>
        <v>US</v>
      </c>
    </row>
    <row r="1167" spans="1:24" x14ac:dyDescent="0.2">
      <c r="A1167">
        <v>1166</v>
      </c>
      <c r="B1167" t="s">
        <v>1658</v>
      </c>
      <c r="C1167" t="s">
        <v>1659</v>
      </c>
      <c r="D1167" t="s">
        <v>48</v>
      </c>
      <c r="E1167" t="s">
        <v>1660</v>
      </c>
      <c r="F1167" t="s">
        <v>851</v>
      </c>
      <c r="G1167" t="s">
        <v>1661</v>
      </c>
      <c r="H1167" t="s">
        <v>8</v>
      </c>
      <c r="I1167" t="s">
        <v>367</v>
      </c>
      <c r="J1167" t="s">
        <v>535</v>
      </c>
      <c r="K1167" t="s">
        <v>358</v>
      </c>
      <c r="L1167" t="s">
        <v>155</v>
      </c>
      <c r="M1167">
        <v>1</v>
      </c>
      <c r="N1167" t="s">
        <v>875</v>
      </c>
      <c r="O1167" t="str">
        <f>IF($B1167="","",IFERROR(IF(ISNUMBER(MATCH($K1167,'Brand Family Territory (Enc)'!$A$2:$A$296,0)),$K1167,""),""))</f>
        <v/>
      </c>
      <c r="P1167" t="str">
        <f>IF($B1167="","",IFERROR(INDEX('Brand Crosswalk'!$F$2:$F$200,MATCH($K1167,'Brand Crosswalk'!$A$2:$A$200,0)),"Not in Crosswalk"))</f>
        <v>Mapped</v>
      </c>
      <c r="Q1167" t="str">
        <f>IF($B1167="","",IFERROR(INDEX('Brand Crosswalk'!$C$2:$C$200,MATCH($K1167,'Brand Crosswalk'!$A$2:$A$200,0)),""))</f>
        <v>Samuel Adams</v>
      </c>
      <c r="R1167" t="str">
        <f>IF($B1167="","",IF(O1167&lt;&gt;"",O1167,IF(P1167="Mapped",Q1167,IF(P1167="No Encompass Match","No Encompass Match",IFERROR(VLOOKUP(IF($K1167="",$J1167,$K1167),'Brands (Enc)'!$C$2:$D$2699,2,FALSE),"Not Mapped")))))</f>
        <v>Samuel Adams</v>
      </c>
      <c r="S1167" t="str">
        <f>IF($B1167="","",IFERROR(VLOOKUP(VALUE($B1167),'Customers Table (Enc)'!$A:$I,9,FALSE),"Not Found"))</f>
        <v>Bergen</v>
      </c>
      <c r="T1167" t="str">
        <f t="shared" si="72"/>
        <v>BERGEN</v>
      </c>
      <c r="U1167" t="str">
        <f t="shared" si="73"/>
        <v>Samuel Adams|BERGEN</v>
      </c>
      <c r="V1167" t="str">
        <f>IF($B1167="","",IF(R1167="No Encompass Match","THEM",IF(R1167="Not Mapped","Unable to Determine",IF(T1167="SALES","Unable to Determine",IFERROR(INDEX('Master - US vs THEM'!$F:$F,MATCH(U1167,'Master - US vs THEM'!$G:$G,0)),"No Territory Data")))))</f>
        <v>US</v>
      </c>
      <c r="W1167" t="str">
        <f t="shared" si="74"/>
        <v>OK</v>
      </c>
      <c r="X1167" t="str">
        <f t="shared" si="75"/>
        <v>US</v>
      </c>
    </row>
    <row r="1168" spans="1:24" x14ac:dyDescent="0.2">
      <c r="A1168">
        <v>1167</v>
      </c>
      <c r="B1168" t="s">
        <v>1658</v>
      </c>
      <c r="C1168" t="s">
        <v>1659</v>
      </c>
      <c r="D1168" t="s">
        <v>48</v>
      </c>
      <c r="E1168" t="s">
        <v>1660</v>
      </c>
      <c r="F1168" t="s">
        <v>851</v>
      </c>
      <c r="G1168" t="s">
        <v>1661</v>
      </c>
      <c r="H1168" t="s">
        <v>8</v>
      </c>
      <c r="I1168" t="s">
        <v>367</v>
      </c>
      <c r="J1168" t="s">
        <v>294</v>
      </c>
      <c r="K1168" t="s">
        <v>295</v>
      </c>
      <c r="L1168" t="s">
        <v>215</v>
      </c>
      <c r="M1168">
        <v>1</v>
      </c>
      <c r="N1168" t="s">
        <v>875</v>
      </c>
      <c r="O1168" t="str">
        <f>IF($B1168="","",IFERROR(IF(ISNUMBER(MATCH($K1168,'Brand Family Territory (Enc)'!$A$2:$A$296,0)),$K1168,""),""))</f>
        <v/>
      </c>
      <c r="P1168" t="str">
        <f>IF($B1168="","",IFERROR(INDEX('Brand Crosswalk'!$F$2:$F$200,MATCH($K1168,'Brand Crosswalk'!$A$2:$A$200,0)),"Not in Crosswalk"))</f>
        <v>Mapped</v>
      </c>
      <c r="Q1168" t="str">
        <f>IF($B1168="","",IFERROR(INDEX('Brand Crosswalk'!$C$2:$C$200,MATCH($K1168,'Brand Crosswalk'!$A$2:$A$200,0)),""))</f>
        <v>New Belgium Brewing Company</v>
      </c>
      <c r="R1168" t="str">
        <f>IF($B1168="","",IF(O1168&lt;&gt;"",O1168,IF(P1168="Mapped",Q1168,IF(P1168="No Encompass Match","No Encompass Match",IFERROR(VLOOKUP(IF($K1168="",$J1168,$K1168),'Brands (Enc)'!$C$2:$D$2699,2,FALSE),"Not Mapped")))))</f>
        <v>New Belgium Brewing Company</v>
      </c>
      <c r="S1168" t="str">
        <f>IF($B1168="","",IFERROR(VLOOKUP(VALUE($B1168),'Customers Table (Enc)'!$A:$I,9,FALSE),"Not Found"))</f>
        <v>Bergen</v>
      </c>
      <c r="T1168" t="str">
        <f t="shared" si="72"/>
        <v>BERGEN</v>
      </c>
      <c r="U1168" t="str">
        <f t="shared" si="73"/>
        <v>New Belgium Brewing Company|BERGEN</v>
      </c>
      <c r="V1168" t="str">
        <f>IF($B1168="","",IF(R1168="No Encompass Match","THEM",IF(R1168="Not Mapped","Unable to Determine",IF(T1168="SALES","Unable to Determine",IFERROR(INDEX('Master - US vs THEM'!$F:$F,MATCH(U1168,'Master - US vs THEM'!$G:$G,0)),"No Territory Data")))))</f>
        <v>US</v>
      </c>
      <c r="W1168" t="str">
        <f t="shared" si="74"/>
        <v>OK</v>
      </c>
      <c r="X1168" t="str">
        <f t="shared" si="75"/>
        <v>US</v>
      </c>
    </row>
    <row r="1169" spans="1:24" x14ac:dyDescent="0.2">
      <c r="A1169">
        <v>1168</v>
      </c>
      <c r="B1169" t="s">
        <v>1654</v>
      </c>
      <c r="C1169" t="s">
        <v>1655</v>
      </c>
      <c r="D1169" t="s">
        <v>27</v>
      </c>
      <c r="E1169" t="s">
        <v>1656</v>
      </c>
      <c r="F1169" t="s">
        <v>1036</v>
      </c>
      <c r="G1169" t="s">
        <v>1657</v>
      </c>
      <c r="H1169" t="s">
        <v>8</v>
      </c>
      <c r="I1169" t="s">
        <v>31</v>
      </c>
      <c r="J1169" t="s">
        <v>142</v>
      </c>
      <c r="K1169" t="s">
        <v>143</v>
      </c>
      <c r="L1169" t="s">
        <v>141</v>
      </c>
      <c r="M1169">
        <v>1</v>
      </c>
      <c r="N1169" t="s">
        <v>875</v>
      </c>
      <c r="O1169" t="str">
        <f>IF($B1169="","",IFERROR(IF(ISNUMBER(MATCH($K1169,'Brand Family Territory (Enc)'!$A$2:$A$296,0)),$K1169,""),""))</f>
        <v/>
      </c>
      <c r="P1169" t="str">
        <f>IF($B1169="","",IFERROR(INDEX('Brand Crosswalk'!$F$2:$F$200,MATCH($K1169,'Brand Crosswalk'!$A$2:$A$200,0)),"Not in Crosswalk"))</f>
        <v>Mapped</v>
      </c>
      <c r="Q1169" t="str">
        <f>IF($B1169="","",IFERROR(INDEX('Brand Crosswalk'!$C$2:$C$200,MATCH($K1169,'Brand Crosswalk'!$A$2:$A$200,0)),""))</f>
        <v>Lite</v>
      </c>
      <c r="R1169" t="str">
        <f>IF($B1169="","",IF(O1169&lt;&gt;"",O1169,IF(P1169="Mapped",Q1169,IF(P1169="No Encompass Match","No Encompass Match",IFERROR(VLOOKUP(IF($K1169="",$J1169,$K1169),'Brands (Enc)'!$C$2:$D$2699,2,FALSE),"Not Mapped")))))</f>
        <v>Lite</v>
      </c>
      <c r="S1169" t="str">
        <f>IF($B1169="","",IFERROR(VLOOKUP(VALUE($B1169),'Customers Table (Enc)'!$A:$I,9,FALSE),"Not Found"))</f>
        <v>Sussex</v>
      </c>
      <c r="T1169" t="str">
        <f t="shared" si="72"/>
        <v>SUSSEX</v>
      </c>
      <c r="U1169" t="str">
        <f t="shared" si="73"/>
        <v>Lite|SUSSEX</v>
      </c>
      <c r="V1169" t="str">
        <f>IF($B1169="","",IF(R1169="No Encompass Match","THEM",IF(R1169="Not Mapped","Unable to Determine",IF(T1169="SALES","Unable to Determine",IFERROR(INDEX('Master - US vs THEM'!$F:$F,MATCH(U1169,'Master - US vs THEM'!$G:$G,0)),"No Territory Data")))))</f>
        <v>US</v>
      </c>
      <c r="W1169" t="str">
        <f t="shared" si="74"/>
        <v>OK</v>
      </c>
      <c r="X1169" t="str">
        <f t="shared" si="75"/>
        <v>US</v>
      </c>
    </row>
    <row r="1170" spans="1:24" x14ac:dyDescent="0.2">
      <c r="A1170">
        <v>1169</v>
      </c>
      <c r="B1170" t="s">
        <v>1654</v>
      </c>
      <c r="C1170" t="s">
        <v>1655</v>
      </c>
      <c r="D1170" t="s">
        <v>27</v>
      </c>
      <c r="E1170" t="s">
        <v>1656</v>
      </c>
      <c r="F1170" t="s">
        <v>1036</v>
      </c>
      <c r="G1170" t="s">
        <v>1657</v>
      </c>
      <c r="H1170" t="s">
        <v>8</v>
      </c>
      <c r="I1170" t="s">
        <v>31</v>
      </c>
      <c r="J1170" t="s">
        <v>44</v>
      </c>
      <c r="K1170" t="s">
        <v>44</v>
      </c>
      <c r="L1170" t="s">
        <v>45</v>
      </c>
      <c r="M1170">
        <v>1</v>
      </c>
      <c r="N1170" t="s">
        <v>875</v>
      </c>
      <c r="O1170" t="str">
        <f>IF($B1170="","",IFERROR(IF(ISNUMBER(MATCH($K1170,'Brand Family Territory (Enc)'!$A$2:$A$296,0)),$K1170,""),""))</f>
        <v/>
      </c>
      <c r="P1170" t="str">
        <f>IF($B1170="","",IFERROR(INDEX('Brand Crosswalk'!$F$2:$F$200,MATCH($K1170,'Brand Crosswalk'!$A$2:$A$200,0)),"Not in Crosswalk"))</f>
        <v>Mapped</v>
      </c>
      <c r="Q1170" t="str">
        <f>IF($B1170="","",IFERROR(INDEX('Brand Crosswalk'!$C$2:$C$200,MATCH($K1170,'Brand Crosswalk'!$A$2:$A$200,0)),""))</f>
        <v>Dg Yuengling Inc</v>
      </c>
      <c r="R1170" t="str">
        <f>IF($B1170="","",IF(O1170&lt;&gt;"",O1170,IF(P1170="Mapped",Q1170,IF(P1170="No Encompass Match","No Encompass Match",IFERROR(VLOOKUP(IF($K1170="",$J1170,$K1170),'Brands (Enc)'!$C$2:$D$2699,2,FALSE),"Not Mapped")))))</f>
        <v>Dg Yuengling Inc</v>
      </c>
      <c r="S1170" t="str">
        <f>IF($B1170="","",IFERROR(VLOOKUP(VALUE($B1170),'Customers Table (Enc)'!$A:$I,9,FALSE),"Not Found"))</f>
        <v>Sussex</v>
      </c>
      <c r="T1170" t="str">
        <f t="shared" si="72"/>
        <v>SUSSEX</v>
      </c>
      <c r="U1170" t="str">
        <f t="shared" si="73"/>
        <v>Dg Yuengling Inc|SUSSEX</v>
      </c>
      <c r="V1170" t="str">
        <f>IF($B1170="","",IF(R1170="No Encompass Match","THEM",IF(R1170="Not Mapped","Unable to Determine",IF(T1170="SALES","Unable to Determine",IFERROR(INDEX('Master - US vs THEM'!$F:$F,MATCH(U1170,'Master - US vs THEM'!$G:$G,0)),"No Territory Data")))))</f>
        <v>US</v>
      </c>
      <c r="W1170" t="str">
        <f t="shared" si="74"/>
        <v>OK</v>
      </c>
      <c r="X1170" t="str">
        <f t="shared" si="75"/>
        <v>US</v>
      </c>
    </row>
    <row r="1171" spans="1:24" x14ac:dyDescent="0.2">
      <c r="A1171">
        <v>1170</v>
      </c>
      <c r="B1171" t="s">
        <v>1654</v>
      </c>
      <c r="C1171" t="s">
        <v>1655</v>
      </c>
      <c r="D1171" t="s">
        <v>27</v>
      </c>
      <c r="E1171" t="s">
        <v>1656</v>
      </c>
      <c r="F1171" t="s">
        <v>1036</v>
      </c>
      <c r="G1171" t="s">
        <v>1657</v>
      </c>
      <c r="H1171" t="s">
        <v>8</v>
      </c>
      <c r="I1171" t="s">
        <v>31</v>
      </c>
      <c r="J1171" t="s">
        <v>165</v>
      </c>
      <c r="K1171" t="s">
        <v>166</v>
      </c>
      <c r="L1171" t="s">
        <v>141</v>
      </c>
      <c r="M1171">
        <v>1</v>
      </c>
      <c r="N1171" t="s">
        <v>875</v>
      </c>
      <c r="O1171" t="str">
        <f>IF($B1171="","",IFERROR(IF(ISNUMBER(MATCH($K1171,'Brand Family Territory (Enc)'!$A$2:$A$296,0)),$K1171,""),""))</f>
        <v>BLUE MOON</v>
      </c>
      <c r="P1171" t="str">
        <f>IF($B1171="","",IFERROR(INDEX('Brand Crosswalk'!$F$2:$F$200,MATCH($K1171,'Brand Crosswalk'!$A$2:$A$200,0)),"Not in Crosswalk"))</f>
        <v>Not in Crosswalk</v>
      </c>
      <c r="Q1171" t="str">
        <f>IF($B1171="","",IFERROR(INDEX('Brand Crosswalk'!$C$2:$C$200,MATCH($K1171,'Brand Crosswalk'!$A$2:$A$200,0)),""))</f>
        <v/>
      </c>
      <c r="R1171" t="str">
        <f>IF($B1171="","",IF(O1171&lt;&gt;"",O1171,IF(P1171="Mapped",Q1171,IF(P1171="No Encompass Match","No Encompass Match",IFERROR(VLOOKUP(IF($K1171="",$J1171,$K1171),'Brands (Enc)'!$C$2:$D$2699,2,FALSE),"Not Mapped")))))</f>
        <v>BLUE MOON</v>
      </c>
      <c r="S1171" t="str">
        <f>IF($B1171="","",IFERROR(VLOOKUP(VALUE($B1171),'Customers Table (Enc)'!$A:$I,9,FALSE),"Not Found"))</f>
        <v>Sussex</v>
      </c>
      <c r="T1171" t="str">
        <f t="shared" si="72"/>
        <v>SUSSEX</v>
      </c>
      <c r="U1171" t="str">
        <f t="shared" si="73"/>
        <v>BLUE MOON|SUSSEX</v>
      </c>
      <c r="V1171" t="str">
        <f>IF($B1171="","",IF(R1171="No Encompass Match","THEM",IF(R1171="Not Mapped","Unable to Determine",IF(T1171="SALES","Unable to Determine",IFERROR(INDEX('Master - US vs THEM'!$F:$F,MATCH(U1171,'Master - US vs THEM'!$G:$G,0)),"No Territory Data")))))</f>
        <v>US</v>
      </c>
      <c r="W1171" t="str">
        <f t="shared" si="74"/>
        <v>OK</v>
      </c>
      <c r="X1171" t="str">
        <f t="shared" si="75"/>
        <v>US</v>
      </c>
    </row>
    <row r="1172" spans="1:24" x14ac:dyDescent="0.2">
      <c r="A1172">
        <v>1171</v>
      </c>
      <c r="B1172" t="s">
        <v>1654</v>
      </c>
      <c r="C1172" t="s">
        <v>1655</v>
      </c>
      <c r="D1172" t="s">
        <v>27</v>
      </c>
      <c r="E1172" t="s">
        <v>1656</v>
      </c>
      <c r="F1172" t="s">
        <v>1036</v>
      </c>
      <c r="G1172" t="s">
        <v>1657</v>
      </c>
      <c r="H1172" t="s">
        <v>8</v>
      </c>
      <c r="I1172" t="s">
        <v>31</v>
      </c>
      <c r="J1172" t="s">
        <v>535</v>
      </c>
      <c r="K1172" t="s">
        <v>358</v>
      </c>
      <c r="L1172" t="s">
        <v>155</v>
      </c>
      <c r="M1172">
        <v>1</v>
      </c>
      <c r="N1172" t="s">
        <v>875</v>
      </c>
      <c r="O1172" t="str">
        <f>IF($B1172="","",IFERROR(IF(ISNUMBER(MATCH($K1172,'Brand Family Territory (Enc)'!$A$2:$A$296,0)),$K1172,""),""))</f>
        <v/>
      </c>
      <c r="P1172" t="str">
        <f>IF($B1172="","",IFERROR(INDEX('Brand Crosswalk'!$F$2:$F$200,MATCH($K1172,'Brand Crosswalk'!$A$2:$A$200,0)),"Not in Crosswalk"))</f>
        <v>Mapped</v>
      </c>
      <c r="Q1172" t="str">
        <f>IF($B1172="","",IFERROR(INDEX('Brand Crosswalk'!$C$2:$C$200,MATCH($K1172,'Brand Crosswalk'!$A$2:$A$200,0)),""))</f>
        <v>Samuel Adams</v>
      </c>
      <c r="R1172" t="str">
        <f>IF($B1172="","",IF(O1172&lt;&gt;"",O1172,IF(P1172="Mapped",Q1172,IF(P1172="No Encompass Match","No Encompass Match",IFERROR(VLOOKUP(IF($K1172="",$J1172,$K1172),'Brands (Enc)'!$C$2:$D$2699,2,FALSE),"Not Mapped")))))</f>
        <v>Samuel Adams</v>
      </c>
      <c r="S1172" t="str">
        <f>IF($B1172="","",IFERROR(VLOOKUP(VALUE($B1172),'Customers Table (Enc)'!$A:$I,9,FALSE),"Not Found"))</f>
        <v>Sussex</v>
      </c>
      <c r="T1172" t="str">
        <f t="shared" si="72"/>
        <v>SUSSEX</v>
      </c>
      <c r="U1172" t="str">
        <f t="shared" si="73"/>
        <v>Samuel Adams|SUSSEX</v>
      </c>
      <c r="V1172" t="str">
        <f>IF($B1172="","",IF(R1172="No Encompass Match","THEM",IF(R1172="Not Mapped","Unable to Determine",IF(T1172="SALES","Unable to Determine",IFERROR(INDEX('Master - US vs THEM'!$F:$F,MATCH(U1172,'Master - US vs THEM'!$G:$G,0)),"No Territory Data")))))</f>
        <v>US</v>
      </c>
      <c r="W1172" t="str">
        <f t="shared" si="74"/>
        <v>OK</v>
      </c>
      <c r="X1172" t="str">
        <f t="shared" si="75"/>
        <v>US</v>
      </c>
    </row>
    <row r="1173" spans="1:24" x14ac:dyDescent="0.2">
      <c r="A1173">
        <v>1172</v>
      </c>
      <c r="B1173" t="s">
        <v>1654</v>
      </c>
      <c r="C1173" t="s">
        <v>1655</v>
      </c>
      <c r="D1173" t="s">
        <v>27</v>
      </c>
      <c r="E1173" t="s">
        <v>1656</v>
      </c>
      <c r="F1173" t="s">
        <v>1036</v>
      </c>
      <c r="G1173" t="s">
        <v>1657</v>
      </c>
      <c r="H1173" t="s">
        <v>8</v>
      </c>
      <c r="I1173" t="s">
        <v>31</v>
      </c>
      <c r="J1173" t="s">
        <v>338</v>
      </c>
      <c r="K1173" t="s">
        <v>34</v>
      </c>
      <c r="L1173" t="s">
        <v>34</v>
      </c>
      <c r="M1173">
        <v>1</v>
      </c>
      <c r="N1173" t="s">
        <v>875</v>
      </c>
      <c r="O1173" t="str">
        <f>IF($B1173="","",IFERROR(IF(ISNUMBER(MATCH($K1173,'Brand Family Territory (Enc)'!$A$2:$A$296,0)),$K1173,""),""))</f>
        <v/>
      </c>
      <c r="P1173" t="str">
        <f>IF($B1173="","",IFERROR(INDEX('Brand Crosswalk'!$F$2:$F$200,MATCH($K1173,'Brand Crosswalk'!$A$2:$A$200,0)),"Not in Crosswalk"))</f>
        <v>Mapped</v>
      </c>
      <c r="Q1173" t="str">
        <f>IF($B1173="","",IFERROR(INDEX('Brand Crosswalk'!$C$2:$C$200,MATCH($K1173,'Brand Crosswalk'!$A$2:$A$200,0)),""))</f>
        <v>Sierra Nevada</v>
      </c>
      <c r="R1173" t="str">
        <f>IF($B1173="","",IF(O1173&lt;&gt;"",O1173,IF(P1173="Mapped",Q1173,IF(P1173="No Encompass Match","No Encompass Match",IFERROR(VLOOKUP(IF($K1173="",$J1173,$K1173),'Brands (Enc)'!$C$2:$D$2699,2,FALSE),"Not Mapped")))))</f>
        <v>Sierra Nevada</v>
      </c>
      <c r="S1173" t="str">
        <f>IF($B1173="","",IFERROR(VLOOKUP(VALUE($B1173),'Customers Table (Enc)'!$A:$I,9,FALSE),"Not Found"))</f>
        <v>Sussex</v>
      </c>
      <c r="T1173" t="str">
        <f t="shared" si="72"/>
        <v>SUSSEX</v>
      </c>
      <c r="U1173" t="str">
        <f t="shared" si="73"/>
        <v>Sierra Nevada|SUSSEX</v>
      </c>
      <c r="V1173" t="str">
        <f>IF($B1173="","",IF(R1173="No Encompass Match","THEM",IF(R1173="Not Mapped","Unable to Determine",IF(T1173="SALES","Unable to Determine",IFERROR(INDEX('Master - US vs THEM'!$F:$F,MATCH(U1173,'Master - US vs THEM'!$G:$G,0)),"No Territory Data")))))</f>
        <v>US</v>
      </c>
      <c r="W1173" t="str">
        <f t="shared" si="74"/>
        <v>OK</v>
      </c>
      <c r="X1173" t="str">
        <f t="shared" si="75"/>
        <v>US</v>
      </c>
    </row>
    <row r="1174" spans="1:24" x14ac:dyDescent="0.2">
      <c r="A1174">
        <v>1173</v>
      </c>
      <c r="B1174" t="s">
        <v>1647</v>
      </c>
      <c r="C1174" t="s">
        <v>1648</v>
      </c>
      <c r="D1174" t="s">
        <v>48</v>
      </c>
      <c r="E1174" t="s">
        <v>1649</v>
      </c>
      <c r="F1174" t="s">
        <v>884</v>
      </c>
      <c r="G1174" t="s">
        <v>1650</v>
      </c>
      <c r="H1174" t="s">
        <v>8</v>
      </c>
      <c r="I1174" t="s">
        <v>367</v>
      </c>
      <c r="J1174" t="s">
        <v>395</v>
      </c>
      <c r="K1174" t="s">
        <v>396</v>
      </c>
      <c r="L1174" t="s">
        <v>155</v>
      </c>
      <c r="M1174">
        <v>1</v>
      </c>
      <c r="N1174" t="s">
        <v>875</v>
      </c>
      <c r="O1174" t="str">
        <f>IF($B1174="","",IFERROR(IF(ISNUMBER(MATCH($K1174,'Brand Family Territory (Enc)'!$A$2:$A$296,0)),$K1174,""),""))</f>
        <v/>
      </c>
      <c r="P1174" t="str">
        <f>IF($B1174="","",IFERROR(INDEX('Brand Crosswalk'!$F$2:$F$200,MATCH($K1174,'Brand Crosswalk'!$A$2:$A$200,0)),"Not in Crosswalk"))</f>
        <v>Mapped</v>
      </c>
      <c r="Q1174" t="str">
        <f>IF($B1174="","",IFERROR(INDEX('Brand Crosswalk'!$C$2:$C$200,MATCH($K1174,'Brand Crosswalk'!$A$2:$A$200,0)),""))</f>
        <v>Dogfish Head Beer</v>
      </c>
      <c r="R1174" t="str">
        <f>IF($B1174="","",IF(O1174&lt;&gt;"",O1174,IF(P1174="Mapped",Q1174,IF(P1174="No Encompass Match","No Encompass Match",IFERROR(VLOOKUP(IF($K1174="",$J1174,$K1174),'Brands (Enc)'!$C$2:$D$2699,2,FALSE),"Not Mapped")))))</f>
        <v>Dogfish Head Beer</v>
      </c>
      <c r="S1174" t="str">
        <f>IF($B1174="","",IFERROR(VLOOKUP(VALUE($B1174),'Customers Table (Enc)'!$A:$I,9,FALSE),"Not Found"))</f>
        <v>Bergen</v>
      </c>
      <c r="T1174" t="str">
        <f t="shared" si="72"/>
        <v>BERGEN</v>
      </c>
      <c r="U1174" t="str">
        <f t="shared" si="73"/>
        <v>Dogfish Head Beer|BERGEN</v>
      </c>
      <c r="V1174" t="str">
        <f>IF($B1174="","",IF(R1174="No Encompass Match","THEM",IF(R1174="Not Mapped","Unable to Determine",IF(T1174="SALES","Unable to Determine",IFERROR(INDEX('Master - US vs THEM'!$F:$F,MATCH(U1174,'Master - US vs THEM'!$G:$G,0)),"No Territory Data")))))</f>
        <v>US</v>
      </c>
      <c r="W1174" t="str">
        <f t="shared" si="74"/>
        <v>OK</v>
      </c>
      <c r="X1174" t="str">
        <f t="shared" si="75"/>
        <v>US</v>
      </c>
    </row>
    <row r="1175" spans="1:24" x14ac:dyDescent="0.2">
      <c r="A1175">
        <v>1174</v>
      </c>
      <c r="B1175" t="s">
        <v>1647</v>
      </c>
      <c r="C1175" t="s">
        <v>1648</v>
      </c>
      <c r="D1175" t="s">
        <v>48</v>
      </c>
      <c r="E1175" t="s">
        <v>1649</v>
      </c>
      <c r="F1175" t="s">
        <v>884</v>
      </c>
      <c r="G1175" t="s">
        <v>1650</v>
      </c>
      <c r="H1175" t="s">
        <v>8</v>
      </c>
      <c r="I1175" t="s">
        <v>367</v>
      </c>
      <c r="J1175" t="s">
        <v>1651</v>
      </c>
      <c r="K1175" t="s">
        <v>1652</v>
      </c>
      <c r="L1175" t="s">
        <v>88</v>
      </c>
      <c r="M1175">
        <v>1</v>
      </c>
      <c r="N1175" t="s">
        <v>875</v>
      </c>
      <c r="O1175" t="str">
        <f>IF($B1175="","",IFERROR(IF(ISNUMBER(MATCH($K1175,'Brand Family Territory (Enc)'!$A$2:$A$296,0)),$K1175,""),""))</f>
        <v/>
      </c>
      <c r="P1175" t="str">
        <f>IF($B1175="","",IFERROR(INDEX('Brand Crosswalk'!$F$2:$F$200,MATCH($K1175,'Brand Crosswalk'!$A$2:$A$200,0)),"Not in Crosswalk"))</f>
        <v>Mapped</v>
      </c>
      <c r="Q1175" t="str">
        <f>IF($B1175="","",IFERROR(INDEX('Brand Crosswalk'!$C$2:$C$200,MATCH($K1175,'Brand Crosswalk'!$A$2:$A$200,0)),""))</f>
        <v>Southern Tier</v>
      </c>
      <c r="R1175" t="str">
        <f>IF($B1175="","",IF(O1175&lt;&gt;"",O1175,IF(P1175="Mapped",Q1175,IF(P1175="No Encompass Match","No Encompass Match",IFERROR(VLOOKUP(IF($K1175="",$J1175,$K1175),'Brands (Enc)'!$C$2:$D$2699,2,FALSE),"Not Mapped")))))</f>
        <v>Southern Tier</v>
      </c>
      <c r="S1175" t="str">
        <f>IF($B1175="","",IFERROR(VLOOKUP(VALUE($B1175),'Customers Table (Enc)'!$A:$I,9,FALSE),"Not Found"))</f>
        <v>Bergen</v>
      </c>
      <c r="T1175" t="str">
        <f t="shared" si="72"/>
        <v>BERGEN</v>
      </c>
      <c r="U1175" t="str">
        <f t="shared" si="73"/>
        <v>Southern Tier|BERGEN</v>
      </c>
      <c r="V1175" t="str">
        <f>IF($B1175="","",IF(R1175="No Encompass Match","THEM",IF(R1175="Not Mapped","Unable to Determine",IF(T1175="SALES","Unable to Determine",IFERROR(INDEX('Master - US vs THEM'!$F:$F,MATCH(U1175,'Master - US vs THEM'!$G:$G,0)),"No Territory Data")))))</f>
        <v>US</v>
      </c>
      <c r="W1175" t="str">
        <f t="shared" si="74"/>
        <v>OK</v>
      </c>
      <c r="X1175" t="str">
        <f t="shared" si="75"/>
        <v>US</v>
      </c>
    </row>
    <row r="1176" spans="1:24" x14ac:dyDescent="0.2">
      <c r="A1176">
        <v>1175</v>
      </c>
      <c r="B1176" t="s">
        <v>1647</v>
      </c>
      <c r="C1176" t="s">
        <v>1648</v>
      </c>
      <c r="D1176" t="s">
        <v>48</v>
      </c>
      <c r="E1176" t="s">
        <v>1649</v>
      </c>
      <c r="F1176" t="s">
        <v>884</v>
      </c>
      <c r="G1176" t="s">
        <v>1650</v>
      </c>
      <c r="H1176" t="s">
        <v>8</v>
      </c>
      <c r="I1176" t="s">
        <v>367</v>
      </c>
      <c r="J1176" t="s">
        <v>1653</v>
      </c>
      <c r="K1176" t="s">
        <v>87</v>
      </c>
      <c r="L1176" t="s">
        <v>88</v>
      </c>
      <c r="M1176">
        <v>1</v>
      </c>
      <c r="N1176" t="s">
        <v>875</v>
      </c>
      <c r="O1176" t="str">
        <f>IF($B1176="","",IFERROR(IF(ISNUMBER(MATCH($K1176,'Brand Family Territory (Enc)'!$A$2:$A$296,0)),$K1176,""),""))</f>
        <v/>
      </c>
      <c r="P1176" t="str">
        <f>IF($B1176="","",IFERROR(INDEX('Brand Crosswalk'!$F$2:$F$200,MATCH($K1176,'Brand Crosswalk'!$A$2:$A$200,0)),"Not in Crosswalk"))</f>
        <v>Mapped</v>
      </c>
      <c r="Q1176" t="str">
        <f>IF($B1176="","",IFERROR(INDEX('Brand Crosswalk'!$C$2:$C$200,MATCH($K1176,'Brand Crosswalk'!$A$2:$A$200,0)),""))</f>
        <v>Sixpoint</v>
      </c>
      <c r="R1176" t="str">
        <f>IF($B1176="","",IF(O1176&lt;&gt;"",O1176,IF(P1176="Mapped",Q1176,IF(P1176="No Encompass Match","No Encompass Match",IFERROR(VLOOKUP(IF($K1176="",$J1176,$K1176),'Brands (Enc)'!$C$2:$D$2699,2,FALSE),"Not Mapped")))))</f>
        <v>Sixpoint</v>
      </c>
      <c r="S1176" t="str">
        <f>IF($B1176="","",IFERROR(VLOOKUP(VALUE($B1176),'Customers Table (Enc)'!$A:$I,9,FALSE),"Not Found"))</f>
        <v>Bergen</v>
      </c>
      <c r="T1176" t="str">
        <f t="shared" si="72"/>
        <v>BERGEN</v>
      </c>
      <c r="U1176" t="str">
        <f t="shared" si="73"/>
        <v>Sixpoint|BERGEN</v>
      </c>
      <c r="V1176" t="str">
        <f>IF($B1176="","",IF(R1176="No Encompass Match","THEM",IF(R1176="Not Mapped","Unable to Determine",IF(T1176="SALES","Unable to Determine",IFERROR(INDEX('Master - US vs THEM'!$F:$F,MATCH(U1176,'Master - US vs THEM'!$G:$G,0)),"No Territory Data")))))</f>
        <v>US</v>
      </c>
      <c r="W1176" t="str">
        <f t="shared" si="74"/>
        <v>OK</v>
      </c>
      <c r="X1176" t="str">
        <f t="shared" si="75"/>
        <v>US</v>
      </c>
    </row>
    <row r="1177" spans="1:24" x14ac:dyDescent="0.2">
      <c r="A1177">
        <v>1176</v>
      </c>
      <c r="B1177" t="s">
        <v>1647</v>
      </c>
      <c r="C1177" t="s">
        <v>1648</v>
      </c>
      <c r="D1177" t="s">
        <v>48</v>
      </c>
      <c r="E1177" t="s">
        <v>1649</v>
      </c>
      <c r="F1177" t="s">
        <v>884</v>
      </c>
      <c r="G1177" t="s">
        <v>1650</v>
      </c>
      <c r="H1177" t="s">
        <v>8</v>
      </c>
      <c r="I1177" t="s">
        <v>367</v>
      </c>
      <c r="J1177" t="s">
        <v>1344</v>
      </c>
      <c r="K1177" t="s">
        <v>1345</v>
      </c>
      <c r="L1177" t="s">
        <v>88</v>
      </c>
      <c r="M1177">
        <v>1</v>
      </c>
      <c r="N1177" t="s">
        <v>875</v>
      </c>
      <c r="O1177" t="str">
        <f>IF($B1177="","",IFERROR(IF(ISNUMBER(MATCH($K1177,'Brand Family Territory (Enc)'!$A$2:$A$296,0)),$K1177,""),""))</f>
        <v/>
      </c>
      <c r="P1177" t="str">
        <f>IF($B1177="","",IFERROR(INDEX('Brand Crosswalk'!$F$2:$F$200,MATCH($K1177,'Brand Crosswalk'!$A$2:$A$200,0)),"Not in Crosswalk"))</f>
        <v>Mapped</v>
      </c>
      <c r="Q1177" t="str">
        <f>IF($B1177="","",IFERROR(INDEX('Brand Crosswalk'!$C$2:$C$200,MATCH($K1177,'Brand Crosswalk'!$A$2:$A$200,0)),""))</f>
        <v>Victory</v>
      </c>
      <c r="R1177" t="str">
        <f>IF($B1177="","",IF(O1177&lt;&gt;"",O1177,IF(P1177="Mapped",Q1177,IF(P1177="No Encompass Match","No Encompass Match",IFERROR(VLOOKUP(IF($K1177="",$J1177,$K1177),'Brands (Enc)'!$C$2:$D$2699,2,FALSE),"Not Mapped")))))</f>
        <v>Victory</v>
      </c>
      <c r="S1177" t="str">
        <f>IF($B1177="","",IFERROR(VLOOKUP(VALUE($B1177),'Customers Table (Enc)'!$A:$I,9,FALSE),"Not Found"))</f>
        <v>Bergen</v>
      </c>
      <c r="T1177" t="str">
        <f t="shared" si="72"/>
        <v>BERGEN</v>
      </c>
      <c r="U1177" t="str">
        <f t="shared" si="73"/>
        <v>Victory|BERGEN</v>
      </c>
      <c r="V1177" t="str">
        <f>IF($B1177="","",IF(R1177="No Encompass Match","THEM",IF(R1177="Not Mapped","Unable to Determine",IF(T1177="SALES","Unable to Determine",IFERROR(INDEX('Master - US vs THEM'!$F:$F,MATCH(U1177,'Master - US vs THEM'!$G:$G,0)),"No Territory Data")))))</f>
        <v>US</v>
      </c>
      <c r="W1177" t="str">
        <f t="shared" si="74"/>
        <v>OK</v>
      </c>
      <c r="X1177" t="str">
        <f t="shared" si="75"/>
        <v>US</v>
      </c>
    </row>
    <row r="1178" spans="1:24" x14ac:dyDescent="0.2">
      <c r="A1178">
        <v>1177</v>
      </c>
      <c r="B1178" t="s">
        <v>554</v>
      </c>
      <c r="C1178" t="s">
        <v>555</v>
      </c>
      <c r="D1178" t="s">
        <v>81</v>
      </c>
      <c r="E1178" t="s">
        <v>556</v>
      </c>
      <c r="F1178" t="s">
        <v>552</v>
      </c>
      <c r="G1178" t="s">
        <v>557</v>
      </c>
      <c r="H1178" t="s">
        <v>8</v>
      </c>
      <c r="I1178" t="s">
        <v>367</v>
      </c>
      <c r="J1178" t="s">
        <v>142</v>
      </c>
      <c r="K1178" t="s">
        <v>143</v>
      </c>
      <c r="L1178" t="s">
        <v>141</v>
      </c>
      <c r="M1178">
        <v>1</v>
      </c>
      <c r="N1178" t="s">
        <v>875</v>
      </c>
      <c r="O1178" t="str">
        <f>IF($B1178="","",IFERROR(IF(ISNUMBER(MATCH($K1178,'Brand Family Territory (Enc)'!$A$2:$A$296,0)),$K1178,""),""))</f>
        <v/>
      </c>
      <c r="P1178" t="str">
        <f>IF($B1178="","",IFERROR(INDEX('Brand Crosswalk'!$F$2:$F$200,MATCH($K1178,'Brand Crosswalk'!$A$2:$A$200,0)),"Not in Crosswalk"))</f>
        <v>Mapped</v>
      </c>
      <c r="Q1178" t="str">
        <f>IF($B1178="","",IFERROR(INDEX('Brand Crosswalk'!$C$2:$C$200,MATCH($K1178,'Brand Crosswalk'!$A$2:$A$200,0)),""))</f>
        <v>Lite</v>
      </c>
      <c r="R1178" t="str">
        <f>IF($B1178="","",IF(O1178&lt;&gt;"",O1178,IF(P1178="Mapped",Q1178,IF(P1178="No Encompass Match","No Encompass Match",IFERROR(VLOOKUP(IF($K1178="",$J1178,$K1178),'Brands (Enc)'!$C$2:$D$2699,2,FALSE),"Not Mapped")))))</f>
        <v>Lite</v>
      </c>
      <c r="S1178" t="str">
        <f>IF($B1178="","",IFERROR(VLOOKUP(VALUE($B1178),'Customers Table (Enc)'!$A:$I,9,FALSE),"Not Found"))</f>
        <v>Bergen</v>
      </c>
      <c r="T1178" t="str">
        <f t="shared" si="72"/>
        <v>BERGEN</v>
      </c>
      <c r="U1178" t="str">
        <f t="shared" si="73"/>
        <v>Lite|BERGEN</v>
      </c>
      <c r="V1178" t="str">
        <f>IF($B1178="","",IF(R1178="No Encompass Match","THEM",IF(R1178="Not Mapped","Unable to Determine",IF(T1178="SALES","Unable to Determine",IFERROR(INDEX('Master - US vs THEM'!$F:$F,MATCH(U1178,'Master - US vs THEM'!$G:$G,0)),"No Territory Data")))))</f>
        <v>US</v>
      </c>
      <c r="W1178" t="str">
        <f t="shared" si="74"/>
        <v>OK</v>
      </c>
      <c r="X1178" t="str">
        <f t="shared" si="75"/>
        <v>US</v>
      </c>
    </row>
    <row r="1179" spans="1:24" x14ac:dyDescent="0.2">
      <c r="A1179">
        <v>1178</v>
      </c>
      <c r="B1179" t="s">
        <v>554</v>
      </c>
      <c r="C1179" t="s">
        <v>555</v>
      </c>
      <c r="D1179" t="s">
        <v>81</v>
      </c>
      <c r="E1179" t="s">
        <v>556</v>
      </c>
      <c r="F1179" t="s">
        <v>552</v>
      </c>
      <c r="G1179" t="s">
        <v>557</v>
      </c>
      <c r="H1179" t="s">
        <v>8</v>
      </c>
      <c r="I1179" t="s">
        <v>367</v>
      </c>
      <c r="J1179" t="s">
        <v>44</v>
      </c>
      <c r="K1179" t="s">
        <v>44</v>
      </c>
      <c r="L1179" t="s">
        <v>45</v>
      </c>
      <c r="M1179">
        <v>1</v>
      </c>
      <c r="N1179" t="s">
        <v>21</v>
      </c>
      <c r="O1179" t="str">
        <f>IF($B1179="","",IFERROR(IF(ISNUMBER(MATCH($K1179,'Brand Family Territory (Enc)'!$A$2:$A$296,0)),$K1179,""),""))</f>
        <v/>
      </c>
      <c r="P1179" t="str">
        <f>IF($B1179="","",IFERROR(INDEX('Brand Crosswalk'!$F$2:$F$200,MATCH($K1179,'Brand Crosswalk'!$A$2:$A$200,0)),"Not in Crosswalk"))</f>
        <v>Mapped</v>
      </c>
      <c r="Q1179" t="str">
        <f>IF($B1179="","",IFERROR(INDEX('Brand Crosswalk'!$C$2:$C$200,MATCH($K1179,'Brand Crosswalk'!$A$2:$A$200,0)),""))</f>
        <v>Dg Yuengling Inc</v>
      </c>
      <c r="R1179" t="str">
        <f>IF($B1179="","",IF(O1179&lt;&gt;"",O1179,IF(P1179="Mapped",Q1179,IF(P1179="No Encompass Match","No Encompass Match",IFERROR(VLOOKUP(IF($K1179="",$J1179,$K1179),'Brands (Enc)'!$C$2:$D$2699,2,FALSE),"Not Mapped")))))</f>
        <v>Dg Yuengling Inc</v>
      </c>
      <c r="S1179" t="str">
        <f>IF($B1179="","",IFERROR(VLOOKUP(VALUE($B1179),'Customers Table (Enc)'!$A:$I,9,FALSE),"Not Found"))</f>
        <v>Bergen</v>
      </c>
      <c r="T1179" t="str">
        <f t="shared" si="72"/>
        <v>BERGEN</v>
      </c>
      <c r="U1179" t="str">
        <f t="shared" si="73"/>
        <v>Dg Yuengling Inc|BERGEN</v>
      </c>
      <c r="V1179" t="str">
        <f>IF($B1179="","",IF(R1179="No Encompass Match","THEM",IF(R1179="Not Mapped","Unable to Determine",IF(T1179="SALES","Unable to Determine",IFERROR(INDEX('Master - US vs THEM'!$F:$F,MATCH(U1179,'Master - US vs THEM'!$G:$G,0)),"No Territory Data")))))</f>
        <v>US</v>
      </c>
      <c r="W1179" t="str">
        <f t="shared" si="74"/>
        <v>MISMATCH</v>
      </c>
      <c r="X1179" t="str">
        <f t="shared" si="75"/>
        <v>US</v>
      </c>
    </row>
    <row r="1180" spans="1:24" x14ac:dyDescent="0.2">
      <c r="A1180">
        <v>1179</v>
      </c>
      <c r="B1180" t="s">
        <v>554</v>
      </c>
      <c r="C1180" t="s">
        <v>555</v>
      </c>
      <c r="D1180" t="s">
        <v>81</v>
      </c>
      <c r="E1180" t="s">
        <v>556</v>
      </c>
      <c r="F1180" t="s">
        <v>552</v>
      </c>
      <c r="G1180" t="s">
        <v>557</v>
      </c>
      <c r="H1180" t="s">
        <v>8</v>
      </c>
      <c r="I1180" t="s">
        <v>367</v>
      </c>
      <c r="J1180" t="s">
        <v>165</v>
      </c>
      <c r="K1180" t="s">
        <v>166</v>
      </c>
      <c r="L1180" t="s">
        <v>141</v>
      </c>
      <c r="M1180">
        <v>1</v>
      </c>
      <c r="N1180" t="s">
        <v>875</v>
      </c>
      <c r="O1180" t="str">
        <f>IF($B1180="","",IFERROR(IF(ISNUMBER(MATCH($K1180,'Brand Family Territory (Enc)'!$A$2:$A$296,0)),$K1180,""),""))</f>
        <v>BLUE MOON</v>
      </c>
      <c r="P1180" t="str">
        <f>IF($B1180="","",IFERROR(INDEX('Brand Crosswalk'!$F$2:$F$200,MATCH($K1180,'Brand Crosswalk'!$A$2:$A$200,0)),"Not in Crosswalk"))</f>
        <v>Not in Crosswalk</v>
      </c>
      <c r="Q1180" t="str">
        <f>IF($B1180="","",IFERROR(INDEX('Brand Crosswalk'!$C$2:$C$200,MATCH($K1180,'Brand Crosswalk'!$A$2:$A$200,0)),""))</f>
        <v/>
      </c>
      <c r="R1180" t="str">
        <f>IF($B1180="","",IF(O1180&lt;&gt;"",O1180,IF(P1180="Mapped",Q1180,IF(P1180="No Encompass Match","No Encompass Match",IFERROR(VLOOKUP(IF($K1180="",$J1180,$K1180),'Brands (Enc)'!$C$2:$D$2699,2,FALSE),"Not Mapped")))))</f>
        <v>BLUE MOON</v>
      </c>
      <c r="S1180" t="str">
        <f>IF($B1180="","",IFERROR(VLOOKUP(VALUE($B1180),'Customers Table (Enc)'!$A:$I,9,FALSE),"Not Found"))</f>
        <v>Bergen</v>
      </c>
      <c r="T1180" t="str">
        <f t="shared" si="72"/>
        <v>BERGEN</v>
      </c>
      <c r="U1180" t="str">
        <f t="shared" si="73"/>
        <v>BLUE MOON|BERGEN</v>
      </c>
      <c r="V1180" t="str">
        <f>IF($B1180="","",IF(R1180="No Encompass Match","THEM",IF(R1180="Not Mapped","Unable to Determine",IF(T1180="SALES","Unable to Determine",IFERROR(INDEX('Master - US vs THEM'!$F:$F,MATCH(U1180,'Master - US vs THEM'!$G:$G,0)),"No Territory Data")))))</f>
        <v>US</v>
      </c>
      <c r="W1180" t="str">
        <f t="shared" si="74"/>
        <v>OK</v>
      </c>
      <c r="X1180" t="str">
        <f t="shared" si="75"/>
        <v>US</v>
      </c>
    </row>
    <row r="1181" spans="1:24" x14ac:dyDescent="0.2">
      <c r="A1181">
        <v>1180</v>
      </c>
      <c r="B1181" t="s">
        <v>554</v>
      </c>
      <c r="C1181" t="s">
        <v>555</v>
      </c>
      <c r="D1181" t="s">
        <v>81</v>
      </c>
      <c r="E1181" t="s">
        <v>556</v>
      </c>
      <c r="F1181" t="s">
        <v>552</v>
      </c>
      <c r="G1181" t="s">
        <v>557</v>
      </c>
      <c r="H1181" t="s">
        <v>8</v>
      </c>
      <c r="I1181" t="s">
        <v>367</v>
      </c>
      <c r="J1181" t="s">
        <v>181</v>
      </c>
      <c r="K1181" t="s">
        <v>182</v>
      </c>
      <c r="L1181" t="s">
        <v>24</v>
      </c>
      <c r="M1181">
        <v>1</v>
      </c>
      <c r="N1181" t="s">
        <v>875</v>
      </c>
      <c r="O1181" t="str">
        <f>IF($B1181="","",IFERROR(IF(ISNUMBER(MATCH($K1181,'Brand Family Territory (Enc)'!$A$2:$A$296,0)),$K1181,""),""))</f>
        <v/>
      </c>
      <c r="P1181" t="str">
        <f>IF($B1181="","",IFERROR(INDEX('Brand Crosswalk'!$F$2:$F$200,MATCH($K1181,'Brand Crosswalk'!$A$2:$A$200,0)),"Not in Crosswalk"))</f>
        <v>Mapped</v>
      </c>
      <c r="Q1181" t="str">
        <f>IF($B1181="","",IFERROR(INDEX('Brand Crosswalk'!$C$2:$C$200,MATCH($K1181,'Brand Crosswalk'!$A$2:$A$200,0)),""))</f>
        <v>Modelo Especial</v>
      </c>
      <c r="R1181" t="str">
        <f>IF($B1181="","",IF(O1181&lt;&gt;"",O1181,IF(P1181="Mapped",Q1181,IF(P1181="No Encompass Match","No Encompass Match",IFERROR(VLOOKUP(IF($K1181="",$J1181,$K1181),'Brands (Enc)'!$C$2:$D$2699,2,FALSE),"Not Mapped")))))</f>
        <v>Modelo Especial</v>
      </c>
      <c r="S1181" t="str">
        <f>IF($B1181="","",IFERROR(VLOOKUP(VALUE($B1181),'Customers Table (Enc)'!$A:$I,9,FALSE),"Not Found"))</f>
        <v>Bergen</v>
      </c>
      <c r="T1181" t="str">
        <f t="shared" si="72"/>
        <v>BERGEN</v>
      </c>
      <c r="U1181" t="str">
        <f t="shared" si="73"/>
        <v>Modelo Especial|BERGEN</v>
      </c>
      <c r="V1181" t="str">
        <f>IF($B1181="","",IF(R1181="No Encompass Match","THEM",IF(R1181="Not Mapped","Unable to Determine",IF(T1181="SALES","Unable to Determine",IFERROR(INDEX('Master - US vs THEM'!$F:$F,MATCH(U1181,'Master - US vs THEM'!$G:$G,0)),"No Territory Data")))))</f>
        <v>US</v>
      </c>
      <c r="W1181" t="str">
        <f t="shared" si="74"/>
        <v>OK</v>
      </c>
      <c r="X1181" t="str">
        <f t="shared" si="75"/>
        <v>US</v>
      </c>
    </row>
    <row r="1182" spans="1:24" x14ac:dyDescent="0.2">
      <c r="A1182">
        <v>1181</v>
      </c>
      <c r="B1182" t="s">
        <v>554</v>
      </c>
      <c r="C1182" t="s">
        <v>555</v>
      </c>
      <c r="D1182" t="s">
        <v>81</v>
      </c>
      <c r="E1182" t="s">
        <v>556</v>
      </c>
      <c r="F1182" t="s">
        <v>552</v>
      </c>
      <c r="G1182" t="s">
        <v>557</v>
      </c>
      <c r="H1182" t="s">
        <v>8</v>
      </c>
      <c r="I1182" t="s">
        <v>367</v>
      </c>
      <c r="J1182" t="s">
        <v>227</v>
      </c>
      <c r="K1182" t="s">
        <v>209</v>
      </c>
      <c r="L1182" t="s">
        <v>210</v>
      </c>
      <c r="M1182">
        <v>1</v>
      </c>
      <c r="N1182" t="s">
        <v>875</v>
      </c>
      <c r="O1182" t="str">
        <f>IF($B1182="","",IFERROR(IF(ISNUMBER(MATCH($K1182,'Brand Family Territory (Enc)'!$A$2:$A$296,0)),$K1182,""),""))</f>
        <v/>
      </c>
      <c r="P1182" t="str">
        <f>IF($B1182="","",IFERROR(INDEX('Brand Crosswalk'!$F$2:$F$200,MATCH($K1182,'Brand Crosswalk'!$A$2:$A$200,0)),"Not in Crosswalk"))</f>
        <v>Mapped</v>
      </c>
      <c r="Q1182" t="str">
        <f>IF($B1182="","",IFERROR(INDEX('Brand Crosswalk'!$C$2:$C$200,MATCH($K1182,'Brand Crosswalk'!$A$2:$A$200,0)),""))</f>
        <v>Cape May</v>
      </c>
      <c r="R1182" t="str">
        <f>IF($B1182="","",IF(O1182&lt;&gt;"",O1182,IF(P1182="Mapped",Q1182,IF(P1182="No Encompass Match","No Encompass Match",IFERROR(VLOOKUP(IF($K1182="",$J1182,$K1182),'Brands (Enc)'!$C$2:$D$2699,2,FALSE),"Not Mapped")))))</f>
        <v>Cape May</v>
      </c>
      <c r="S1182" t="str">
        <f>IF($B1182="","",IFERROR(VLOOKUP(VALUE($B1182),'Customers Table (Enc)'!$A:$I,9,FALSE),"Not Found"))</f>
        <v>Bergen</v>
      </c>
      <c r="T1182" t="str">
        <f t="shared" si="72"/>
        <v>BERGEN</v>
      </c>
      <c r="U1182" t="str">
        <f t="shared" si="73"/>
        <v>Cape May|BERGEN</v>
      </c>
      <c r="V1182" t="str">
        <f>IF($B1182="","",IF(R1182="No Encompass Match","THEM",IF(R1182="Not Mapped","Unable to Determine",IF(T1182="SALES","Unable to Determine",IFERROR(INDEX('Master - US vs THEM'!$F:$F,MATCH(U1182,'Master - US vs THEM'!$G:$G,0)),"No Territory Data")))))</f>
        <v>US</v>
      </c>
      <c r="W1182" t="str">
        <f t="shared" si="74"/>
        <v>OK</v>
      </c>
      <c r="X1182" t="str">
        <f t="shared" si="75"/>
        <v>US</v>
      </c>
    </row>
    <row r="1183" spans="1:24" x14ac:dyDescent="0.2">
      <c r="A1183">
        <v>1182</v>
      </c>
      <c r="B1183" t="s">
        <v>549</v>
      </c>
      <c r="C1183" t="s">
        <v>550</v>
      </c>
      <c r="D1183" t="s">
        <v>48</v>
      </c>
      <c r="E1183" t="s">
        <v>551</v>
      </c>
      <c r="F1183" t="s">
        <v>552</v>
      </c>
      <c r="G1183" t="s">
        <v>553</v>
      </c>
      <c r="H1183" t="s">
        <v>8</v>
      </c>
      <c r="I1183" t="s">
        <v>367</v>
      </c>
      <c r="J1183" t="s">
        <v>78</v>
      </c>
      <c r="K1183" t="s">
        <v>19</v>
      </c>
      <c r="L1183" t="s">
        <v>20</v>
      </c>
      <c r="M1183">
        <v>1</v>
      </c>
      <c r="N1183" t="s">
        <v>875</v>
      </c>
      <c r="O1183" t="str">
        <f>IF($B1183="","",IFERROR(IF(ISNUMBER(MATCH($K1183,'Brand Family Territory (Enc)'!$A$2:$A$296,0)),$K1183,""),""))</f>
        <v>DOS EQUIS</v>
      </c>
      <c r="P1183" t="str">
        <f>IF($B1183="","",IFERROR(INDEX('Brand Crosswalk'!$F$2:$F$200,MATCH($K1183,'Brand Crosswalk'!$A$2:$A$200,0)),"Not in Crosswalk"))</f>
        <v>Not in Crosswalk</v>
      </c>
      <c r="Q1183" t="str">
        <f>IF($B1183="","",IFERROR(INDEX('Brand Crosswalk'!$C$2:$C$200,MATCH($K1183,'Brand Crosswalk'!$A$2:$A$200,0)),""))</f>
        <v/>
      </c>
      <c r="R1183" t="str">
        <f>IF($B1183="","",IF(O1183&lt;&gt;"",O1183,IF(P1183="Mapped",Q1183,IF(P1183="No Encompass Match","No Encompass Match",IFERROR(VLOOKUP(IF($K1183="",$J1183,$K1183),'Brands (Enc)'!$C$2:$D$2699,2,FALSE),"Not Mapped")))))</f>
        <v>DOS EQUIS</v>
      </c>
      <c r="S1183" t="str">
        <f>IF($B1183="","",IFERROR(VLOOKUP(VALUE($B1183),'Customers Table (Enc)'!$A:$I,9,FALSE),"Not Found"))</f>
        <v>Bergen</v>
      </c>
      <c r="T1183" t="str">
        <f t="shared" si="72"/>
        <v>BERGEN</v>
      </c>
      <c r="U1183" t="str">
        <f t="shared" si="73"/>
        <v>DOS EQUIS|BERGEN</v>
      </c>
      <c r="V1183" t="str">
        <f>IF($B1183="","",IF(R1183="No Encompass Match","THEM",IF(R1183="Not Mapped","Unable to Determine",IF(T1183="SALES","Unable to Determine",IFERROR(INDEX('Master - US vs THEM'!$F:$F,MATCH(U1183,'Master - US vs THEM'!$G:$G,0)),"No Territory Data")))))</f>
        <v>US</v>
      </c>
      <c r="W1183" t="str">
        <f t="shared" si="74"/>
        <v>OK</v>
      </c>
      <c r="X1183" t="str">
        <f t="shared" si="75"/>
        <v>US</v>
      </c>
    </row>
    <row r="1184" spans="1:24" x14ac:dyDescent="0.2">
      <c r="A1184">
        <v>1183</v>
      </c>
      <c r="B1184" t="s">
        <v>549</v>
      </c>
      <c r="C1184" t="s">
        <v>550</v>
      </c>
      <c r="D1184" t="s">
        <v>48</v>
      </c>
      <c r="E1184" t="s">
        <v>551</v>
      </c>
      <c r="F1184" t="s">
        <v>552</v>
      </c>
      <c r="G1184" t="s">
        <v>553</v>
      </c>
      <c r="H1184" t="s">
        <v>8</v>
      </c>
      <c r="I1184" t="s">
        <v>367</v>
      </c>
      <c r="J1184" t="s">
        <v>165</v>
      </c>
      <c r="K1184" t="s">
        <v>166</v>
      </c>
      <c r="L1184" t="s">
        <v>141</v>
      </c>
      <c r="M1184">
        <v>1</v>
      </c>
      <c r="N1184" t="s">
        <v>875</v>
      </c>
      <c r="O1184" t="str">
        <f>IF($B1184="","",IFERROR(IF(ISNUMBER(MATCH($K1184,'Brand Family Territory (Enc)'!$A$2:$A$296,0)),$K1184,""),""))</f>
        <v>BLUE MOON</v>
      </c>
      <c r="P1184" t="str">
        <f>IF($B1184="","",IFERROR(INDEX('Brand Crosswalk'!$F$2:$F$200,MATCH($K1184,'Brand Crosswalk'!$A$2:$A$200,0)),"Not in Crosswalk"))</f>
        <v>Not in Crosswalk</v>
      </c>
      <c r="Q1184" t="str">
        <f>IF($B1184="","",IFERROR(INDEX('Brand Crosswalk'!$C$2:$C$200,MATCH($K1184,'Brand Crosswalk'!$A$2:$A$200,0)),""))</f>
        <v/>
      </c>
      <c r="R1184" t="str">
        <f>IF($B1184="","",IF(O1184&lt;&gt;"",O1184,IF(P1184="Mapped",Q1184,IF(P1184="No Encompass Match","No Encompass Match",IFERROR(VLOOKUP(IF($K1184="",$J1184,$K1184),'Brands (Enc)'!$C$2:$D$2699,2,FALSE),"Not Mapped")))))</f>
        <v>BLUE MOON</v>
      </c>
      <c r="S1184" t="str">
        <f>IF($B1184="","",IFERROR(VLOOKUP(VALUE($B1184),'Customers Table (Enc)'!$A:$I,9,FALSE),"Not Found"))</f>
        <v>Bergen</v>
      </c>
      <c r="T1184" t="str">
        <f t="shared" si="72"/>
        <v>BERGEN</v>
      </c>
      <c r="U1184" t="str">
        <f t="shared" si="73"/>
        <v>BLUE MOON|BERGEN</v>
      </c>
      <c r="V1184" t="str">
        <f>IF($B1184="","",IF(R1184="No Encompass Match","THEM",IF(R1184="Not Mapped","Unable to Determine",IF(T1184="SALES","Unable to Determine",IFERROR(INDEX('Master - US vs THEM'!$F:$F,MATCH(U1184,'Master - US vs THEM'!$G:$G,0)),"No Territory Data")))))</f>
        <v>US</v>
      </c>
      <c r="W1184" t="str">
        <f t="shared" si="74"/>
        <v>OK</v>
      </c>
      <c r="X1184" t="str">
        <f t="shared" si="75"/>
        <v>US</v>
      </c>
    </row>
    <row r="1185" spans="1:24" x14ac:dyDescent="0.2">
      <c r="A1185">
        <v>1184</v>
      </c>
      <c r="B1185" t="s">
        <v>549</v>
      </c>
      <c r="C1185" t="s">
        <v>550</v>
      </c>
      <c r="D1185" t="s">
        <v>48</v>
      </c>
      <c r="E1185" t="s">
        <v>551</v>
      </c>
      <c r="F1185" t="s">
        <v>552</v>
      </c>
      <c r="G1185" t="s">
        <v>553</v>
      </c>
      <c r="H1185" t="s">
        <v>8</v>
      </c>
      <c r="I1185" t="s">
        <v>367</v>
      </c>
      <c r="J1185" t="s">
        <v>94</v>
      </c>
      <c r="K1185" t="s">
        <v>95</v>
      </c>
      <c r="L1185" t="s">
        <v>96</v>
      </c>
      <c r="M1185">
        <v>1</v>
      </c>
      <c r="N1185" t="s">
        <v>21</v>
      </c>
      <c r="O1185" t="str">
        <f>IF($B1185="","",IFERROR(IF(ISNUMBER(MATCH($K1185,'Brand Family Territory (Enc)'!$A$2:$A$296,0)),$K1185,""),""))</f>
        <v/>
      </c>
      <c r="P1185" t="str">
        <f>IF($B1185="","",IFERROR(INDEX('Brand Crosswalk'!$F$2:$F$200,MATCH($K1185,'Brand Crosswalk'!$A$2:$A$200,0)),"Not in Crosswalk"))</f>
        <v>No Encompass Match</v>
      </c>
      <c r="Q1185">
        <f>IF($B1185="","",IFERROR(INDEX('Brand Crosswalk'!$C$2:$C$200,MATCH($K1185,'Brand Crosswalk'!$A$2:$A$200,0)),""))</f>
        <v>0</v>
      </c>
      <c r="R1185" t="str">
        <f>IF($B1185="","",IF(O1185&lt;&gt;"",O1185,IF(P1185="Mapped",Q1185,IF(P1185="No Encompass Match","No Encompass Match",IFERROR(VLOOKUP(IF($K1185="",$J1185,$K1185),'Brands (Enc)'!$C$2:$D$2699,2,FALSE),"Not Mapped")))))</f>
        <v>No Encompass Match</v>
      </c>
      <c r="S1185" t="str">
        <f>IF($B1185="","",IFERROR(VLOOKUP(VALUE($B1185),'Customers Table (Enc)'!$A:$I,9,FALSE),"Not Found"))</f>
        <v>Bergen</v>
      </c>
      <c r="T1185" t="str">
        <f t="shared" si="72"/>
        <v>BERGEN</v>
      </c>
      <c r="U1185" t="str">
        <f t="shared" si="73"/>
        <v>No Encompass Match|BERGEN</v>
      </c>
      <c r="V1185" t="str">
        <f>IF($B1185="","",IF(R1185="No Encompass Match","THEM",IF(R1185="Not Mapped","Unable to Determine",IF(T1185="SALES","Unable to Determine",IFERROR(INDEX('Master - US vs THEM'!$F:$F,MATCH(U1185,'Master - US vs THEM'!$G:$G,0)),"No Territory Data")))))</f>
        <v>THEM</v>
      </c>
      <c r="W1185" t="str">
        <f t="shared" si="74"/>
        <v>OK</v>
      </c>
      <c r="X1185" t="str">
        <f t="shared" si="75"/>
        <v>THEM</v>
      </c>
    </row>
    <row r="1186" spans="1:24" x14ac:dyDescent="0.2">
      <c r="A1186">
        <v>1185</v>
      </c>
      <c r="B1186" t="s">
        <v>549</v>
      </c>
      <c r="C1186" t="s">
        <v>550</v>
      </c>
      <c r="D1186" t="s">
        <v>48</v>
      </c>
      <c r="E1186" t="s">
        <v>551</v>
      </c>
      <c r="F1186" t="s">
        <v>552</v>
      </c>
      <c r="G1186" t="s">
        <v>553</v>
      </c>
      <c r="H1186" t="s">
        <v>8</v>
      </c>
      <c r="I1186" t="s">
        <v>367</v>
      </c>
      <c r="J1186" t="s">
        <v>156</v>
      </c>
      <c r="K1186" t="s">
        <v>156</v>
      </c>
      <c r="L1186" t="s">
        <v>24</v>
      </c>
      <c r="M1186">
        <v>1</v>
      </c>
      <c r="N1186" t="s">
        <v>875</v>
      </c>
      <c r="O1186" t="str">
        <f>IF($B1186="","",IFERROR(IF(ISNUMBER(MATCH($K1186,'Brand Family Territory (Enc)'!$A$2:$A$296,0)),$K1186,""),""))</f>
        <v>PACIFICO</v>
      </c>
      <c r="P1186" t="str">
        <f>IF($B1186="","",IFERROR(INDEX('Brand Crosswalk'!$F$2:$F$200,MATCH($K1186,'Brand Crosswalk'!$A$2:$A$200,0)),"Not in Crosswalk"))</f>
        <v>Not in Crosswalk</v>
      </c>
      <c r="Q1186" t="str">
        <f>IF($B1186="","",IFERROR(INDEX('Brand Crosswalk'!$C$2:$C$200,MATCH($K1186,'Brand Crosswalk'!$A$2:$A$200,0)),""))</f>
        <v/>
      </c>
      <c r="R1186" t="str">
        <f>IF($B1186="","",IF(O1186&lt;&gt;"",O1186,IF(P1186="Mapped",Q1186,IF(P1186="No Encompass Match","No Encompass Match",IFERROR(VLOOKUP(IF($K1186="",$J1186,$K1186),'Brands (Enc)'!$C$2:$D$2699,2,FALSE),"Not Mapped")))))</f>
        <v>PACIFICO</v>
      </c>
      <c r="S1186" t="str">
        <f>IF($B1186="","",IFERROR(VLOOKUP(VALUE($B1186),'Customers Table (Enc)'!$A:$I,9,FALSE),"Not Found"))</f>
        <v>Bergen</v>
      </c>
      <c r="T1186" t="str">
        <f t="shared" si="72"/>
        <v>BERGEN</v>
      </c>
      <c r="U1186" t="str">
        <f t="shared" si="73"/>
        <v>PACIFICO|BERGEN</v>
      </c>
      <c r="V1186" t="str">
        <f>IF($B1186="","",IF(R1186="No Encompass Match","THEM",IF(R1186="Not Mapped","Unable to Determine",IF(T1186="SALES","Unable to Determine",IFERROR(INDEX('Master - US vs THEM'!$F:$F,MATCH(U1186,'Master - US vs THEM'!$G:$G,0)),"No Territory Data")))))</f>
        <v>US</v>
      </c>
      <c r="W1186" t="str">
        <f t="shared" si="74"/>
        <v>OK</v>
      </c>
      <c r="X1186" t="str">
        <f t="shared" si="75"/>
        <v>US</v>
      </c>
    </row>
    <row r="1187" spans="1:24" x14ac:dyDescent="0.2">
      <c r="A1187">
        <v>1186</v>
      </c>
      <c r="B1187" t="s">
        <v>1642</v>
      </c>
      <c r="C1187" t="s">
        <v>1643</v>
      </c>
      <c r="D1187" t="s">
        <v>48</v>
      </c>
      <c r="E1187" t="s">
        <v>1644</v>
      </c>
      <c r="F1187" t="s">
        <v>1645</v>
      </c>
      <c r="G1187" t="s">
        <v>1646</v>
      </c>
      <c r="H1187" t="s">
        <v>8</v>
      </c>
      <c r="I1187" t="s">
        <v>367</v>
      </c>
      <c r="J1187" t="s">
        <v>44</v>
      </c>
      <c r="K1187" t="s">
        <v>44</v>
      </c>
      <c r="L1187" t="s">
        <v>45</v>
      </c>
      <c r="M1187">
        <v>1</v>
      </c>
      <c r="N1187" t="s">
        <v>875</v>
      </c>
      <c r="O1187" t="str">
        <f>IF($B1187="","",IFERROR(IF(ISNUMBER(MATCH($K1187,'Brand Family Territory (Enc)'!$A$2:$A$296,0)),$K1187,""),""))</f>
        <v/>
      </c>
      <c r="P1187" t="str">
        <f>IF($B1187="","",IFERROR(INDEX('Brand Crosswalk'!$F$2:$F$200,MATCH($K1187,'Brand Crosswalk'!$A$2:$A$200,0)),"Not in Crosswalk"))</f>
        <v>Mapped</v>
      </c>
      <c r="Q1187" t="str">
        <f>IF($B1187="","",IFERROR(INDEX('Brand Crosswalk'!$C$2:$C$200,MATCH($K1187,'Brand Crosswalk'!$A$2:$A$200,0)),""))</f>
        <v>Dg Yuengling Inc</v>
      </c>
      <c r="R1187" t="str">
        <f>IF($B1187="","",IF(O1187&lt;&gt;"",O1187,IF(P1187="Mapped",Q1187,IF(P1187="No Encompass Match","No Encompass Match",IFERROR(VLOOKUP(IF($K1187="",$J1187,$K1187),'Brands (Enc)'!$C$2:$D$2699,2,FALSE),"Not Mapped")))))</f>
        <v>Dg Yuengling Inc</v>
      </c>
      <c r="S1187" t="str">
        <f>IF($B1187="","",IFERROR(VLOOKUP(VALUE($B1187),'Customers Table (Enc)'!$A:$I,9,FALSE),"Not Found"))</f>
        <v>Bergen</v>
      </c>
      <c r="T1187" t="str">
        <f t="shared" si="72"/>
        <v>BERGEN</v>
      </c>
      <c r="U1187" t="str">
        <f t="shared" si="73"/>
        <v>Dg Yuengling Inc|BERGEN</v>
      </c>
      <c r="V1187" t="str">
        <f>IF($B1187="","",IF(R1187="No Encompass Match","THEM",IF(R1187="Not Mapped","Unable to Determine",IF(T1187="SALES","Unable to Determine",IFERROR(INDEX('Master - US vs THEM'!$F:$F,MATCH(U1187,'Master - US vs THEM'!$G:$G,0)),"No Territory Data")))))</f>
        <v>US</v>
      </c>
      <c r="W1187" t="str">
        <f t="shared" si="74"/>
        <v>OK</v>
      </c>
      <c r="X1187" t="str">
        <f t="shared" si="75"/>
        <v>US</v>
      </c>
    </row>
    <row r="1188" spans="1:24" x14ac:dyDescent="0.2">
      <c r="A1188">
        <v>1187</v>
      </c>
      <c r="B1188" t="s">
        <v>1642</v>
      </c>
      <c r="C1188" t="s">
        <v>1643</v>
      </c>
      <c r="D1188" t="s">
        <v>48</v>
      </c>
      <c r="E1188" t="s">
        <v>1644</v>
      </c>
      <c r="F1188" t="s">
        <v>1645</v>
      </c>
      <c r="G1188" t="s">
        <v>1646</v>
      </c>
      <c r="H1188" t="s">
        <v>8</v>
      </c>
      <c r="I1188" t="s">
        <v>367</v>
      </c>
      <c r="J1188" t="s">
        <v>165</v>
      </c>
      <c r="K1188" t="s">
        <v>166</v>
      </c>
      <c r="L1188" t="s">
        <v>141</v>
      </c>
      <c r="M1188">
        <v>1</v>
      </c>
      <c r="N1188" t="s">
        <v>875</v>
      </c>
      <c r="O1188" t="str">
        <f>IF($B1188="","",IFERROR(IF(ISNUMBER(MATCH($K1188,'Brand Family Territory (Enc)'!$A$2:$A$296,0)),$K1188,""),""))</f>
        <v>BLUE MOON</v>
      </c>
      <c r="P1188" t="str">
        <f>IF($B1188="","",IFERROR(INDEX('Brand Crosswalk'!$F$2:$F$200,MATCH($K1188,'Brand Crosswalk'!$A$2:$A$200,0)),"Not in Crosswalk"))</f>
        <v>Not in Crosswalk</v>
      </c>
      <c r="Q1188" t="str">
        <f>IF($B1188="","",IFERROR(INDEX('Brand Crosswalk'!$C$2:$C$200,MATCH($K1188,'Brand Crosswalk'!$A$2:$A$200,0)),""))</f>
        <v/>
      </c>
      <c r="R1188" t="str">
        <f>IF($B1188="","",IF(O1188&lt;&gt;"",O1188,IF(P1188="Mapped",Q1188,IF(P1188="No Encompass Match","No Encompass Match",IFERROR(VLOOKUP(IF($K1188="",$J1188,$K1188),'Brands (Enc)'!$C$2:$D$2699,2,FALSE),"Not Mapped")))))</f>
        <v>BLUE MOON</v>
      </c>
      <c r="S1188" t="str">
        <f>IF($B1188="","",IFERROR(VLOOKUP(VALUE($B1188),'Customers Table (Enc)'!$A:$I,9,FALSE),"Not Found"))</f>
        <v>Bergen</v>
      </c>
      <c r="T1188" t="str">
        <f t="shared" si="72"/>
        <v>BERGEN</v>
      </c>
      <c r="U1188" t="str">
        <f t="shared" si="73"/>
        <v>BLUE MOON|BERGEN</v>
      </c>
      <c r="V1188" t="str">
        <f>IF($B1188="","",IF(R1188="No Encompass Match","THEM",IF(R1188="Not Mapped","Unable to Determine",IF(T1188="SALES","Unable to Determine",IFERROR(INDEX('Master - US vs THEM'!$F:$F,MATCH(U1188,'Master - US vs THEM'!$G:$G,0)),"No Territory Data")))))</f>
        <v>US</v>
      </c>
      <c r="W1188" t="str">
        <f t="shared" si="74"/>
        <v>OK</v>
      </c>
      <c r="X1188" t="str">
        <f t="shared" si="75"/>
        <v>US</v>
      </c>
    </row>
    <row r="1189" spans="1:24" x14ac:dyDescent="0.2">
      <c r="A1189">
        <v>1188</v>
      </c>
      <c r="B1189" t="s">
        <v>1642</v>
      </c>
      <c r="C1189" t="s">
        <v>1643</v>
      </c>
      <c r="D1189" t="s">
        <v>48</v>
      </c>
      <c r="E1189" t="s">
        <v>1644</v>
      </c>
      <c r="F1189" t="s">
        <v>1645</v>
      </c>
      <c r="G1189" t="s">
        <v>1646</v>
      </c>
      <c r="H1189" t="s">
        <v>8</v>
      </c>
      <c r="I1189" t="s">
        <v>367</v>
      </c>
      <c r="J1189" t="s">
        <v>535</v>
      </c>
      <c r="K1189" t="s">
        <v>358</v>
      </c>
      <c r="L1189" t="s">
        <v>155</v>
      </c>
      <c r="M1189">
        <v>1</v>
      </c>
      <c r="N1189" t="s">
        <v>875</v>
      </c>
      <c r="O1189" t="str">
        <f>IF($B1189="","",IFERROR(IF(ISNUMBER(MATCH($K1189,'Brand Family Territory (Enc)'!$A$2:$A$296,0)),$K1189,""),""))</f>
        <v/>
      </c>
      <c r="P1189" t="str">
        <f>IF($B1189="","",IFERROR(INDEX('Brand Crosswalk'!$F$2:$F$200,MATCH($K1189,'Brand Crosswalk'!$A$2:$A$200,0)),"Not in Crosswalk"))</f>
        <v>Mapped</v>
      </c>
      <c r="Q1189" t="str">
        <f>IF($B1189="","",IFERROR(INDEX('Brand Crosswalk'!$C$2:$C$200,MATCH($K1189,'Brand Crosswalk'!$A$2:$A$200,0)),""))</f>
        <v>Samuel Adams</v>
      </c>
      <c r="R1189" t="str">
        <f>IF($B1189="","",IF(O1189&lt;&gt;"",O1189,IF(P1189="Mapped",Q1189,IF(P1189="No Encompass Match","No Encompass Match",IFERROR(VLOOKUP(IF($K1189="",$J1189,$K1189),'Brands (Enc)'!$C$2:$D$2699,2,FALSE),"Not Mapped")))))</f>
        <v>Samuel Adams</v>
      </c>
      <c r="S1189" t="str">
        <f>IF($B1189="","",IFERROR(VLOOKUP(VALUE($B1189),'Customers Table (Enc)'!$A:$I,9,FALSE),"Not Found"))</f>
        <v>Bergen</v>
      </c>
      <c r="T1189" t="str">
        <f t="shared" si="72"/>
        <v>BERGEN</v>
      </c>
      <c r="U1189" t="str">
        <f t="shared" si="73"/>
        <v>Samuel Adams|BERGEN</v>
      </c>
      <c r="V1189" t="str">
        <f>IF($B1189="","",IF(R1189="No Encompass Match","THEM",IF(R1189="Not Mapped","Unable to Determine",IF(T1189="SALES","Unable to Determine",IFERROR(INDEX('Master - US vs THEM'!$F:$F,MATCH(U1189,'Master - US vs THEM'!$G:$G,0)),"No Territory Data")))))</f>
        <v>US</v>
      </c>
      <c r="W1189" t="str">
        <f t="shared" si="74"/>
        <v>OK</v>
      </c>
      <c r="X1189" t="str">
        <f t="shared" si="75"/>
        <v>US</v>
      </c>
    </row>
    <row r="1190" spans="1:24" x14ac:dyDescent="0.2">
      <c r="A1190">
        <v>1189</v>
      </c>
      <c r="B1190" t="s">
        <v>1642</v>
      </c>
      <c r="C1190" t="s">
        <v>1643</v>
      </c>
      <c r="D1190" t="s">
        <v>48</v>
      </c>
      <c r="E1190" t="s">
        <v>1644</v>
      </c>
      <c r="F1190" t="s">
        <v>1645</v>
      </c>
      <c r="G1190" t="s">
        <v>1646</v>
      </c>
      <c r="H1190" t="s">
        <v>8</v>
      </c>
      <c r="I1190" t="s">
        <v>367</v>
      </c>
      <c r="J1190" t="s">
        <v>906</v>
      </c>
      <c r="K1190" t="s">
        <v>192</v>
      </c>
      <c r="L1190" t="s">
        <v>120</v>
      </c>
      <c r="M1190">
        <v>1</v>
      </c>
      <c r="N1190" t="s">
        <v>875</v>
      </c>
      <c r="O1190" t="str">
        <f>IF($B1190="","",IFERROR(IF(ISNUMBER(MATCH($K1190,'Brand Family Territory (Enc)'!$A$2:$A$296,0)),$K1190,""),""))</f>
        <v/>
      </c>
      <c r="P1190" t="str">
        <f>IF($B1190="","",IFERROR(INDEX('Brand Crosswalk'!$F$2:$F$200,MATCH($K1190,'Brand Crosswalk'!$A$2:$A$200,0)),"Not in Crosswalk"))</f>
        <v>Mapped</v>
      </c>
      <c r="Q1190" t="str">
        <f>IF($B1190="","",IFERROR(INDEX('Brand Crosswalk'!$C$2:$C$200,MATCH($K1190,'Brand Crosswalk'!$A$2:$A$200,0)),""))</f>
        <v>Montauk</v>
      </c>
      <c r="R1190" t="str">
        <f>IF($B1190="","",IF(O1190&lt;&gt;"",O1190,IF(P1190="Mapped",Q1190,IF(P1190="No Encompass Match","No Encompass Match",IFERROR(VLOOKUP(IF($K1190="",$J1190,$K1190),'Brands (Enc)'!$C$2:$D$2699,2,FALSE),"Not Mapped")))))</f>
        <v>Montauk</v>
      </c>
      <c r="S1190" t="str">
        <f>IF($B1190="","",IFERROR(VLOOKUP(VALUE($B1190),'Customers Table (Enc)'!$A:$I,9,FALSE),"Not Found"))</f>
        <v>Bergen</v>
      </c>
      <c r="T1190" t="str">
        <f t="shared" si="72"/>
        <v>BERGEN</v>
      </c>
      <c r="U1190" t="str">
        <f t="shared" si="73"/>
        <v>Montauk|BERGEN</v>
      </c>
      <c r="V1190" t="str">
        <f>IF($B1190="","",IF(R1190="No Encompass Match","THEM",IF(R1190="Not Mapped","Unable to Determine",IF(T1190="SALES","Unable to Determine",IFERROR(INDEX('Master - US vs THEM'!$F:$F,MATCH(U1190,'Master - US vs THEM'!$G:$G,0)),"No Territory Data")))))</f>
        <v>US</v>
      </c>
      <c r="W1190" t="str">
        <f t="shared" si="74"/>
        <v>OK</v>
      </c>
      <c r="X1190" t="str">
        <f t="shared" si="75"/>
        <v>US</v>
      </c>
    </row>
    <row r="1191" spans="1:24" x14ac:dyDescent="0.2">
      <c r="A1191">
        <v>1190</v>
      </c>
      <c r="B1191" t="s">
        <v>1642</v>
      </c>
      <c r="C1191" t="s">
        <v>1643</v>
      </c>
      <c r="D1191" t="s">
        <v>48</v>
      </c>
      <c r="E1191" t="s">
        <v>1644</v>
      </c>
      <c r="F1191" t="s">
        <v>1645</v>
      </c>
      <c r="G1191" t="s">
        <v>1646</v>
      </c>
      <c r="H1191" t="s">
        <v>8</v>
      </c>
      <c r="I1191" t="s">
        <v>367</v>
      </c>
      <c r="J1191" t="s">
        <v>142</v>
      </c>
      <c r="K1191" t="s">
        <v>143</v>
      </c>
      <c r="L1191" t="s">
        <v>141</v>
      </c>
      <c r="M1191">
        <v>1</v>
      </c>
      <c r="N1191" t="s">
        <v>875</v>
      </c>
      <c r="O1191" t="str">
        <f>IF($B1191="","",IFERROR(IF(ISNUMBER(MATCH($K1191,'Brand Family Territory (Enc)'!$A$2:$A$296,0)),$K1191,""),""))</f>
        <v/>
      </c>
      <c r="P1191" t="str">
        <f>IF($B1191="","",IFERROR(INDEX('Brand Crosswalk'!$F$2:$F$200,MATCH($K1191,'Brand Crosswalk'!$A$2:$A$200,0)),"Not in Crosswalk"))</f>
        <v>Mapped</v>
      </c>
      <c r="Q1191" t="str">
        <f>IF($B1191="","",IFERROR(INDEX('Brand Crosswalk'!$C$2:$C$200,MATCH($K1191,'Brand Crosswalk'!$A$2:$A$200,0)),""))</f>
        <v>Lite</v>
      </c>
      <c r="R1191" t="str">
        <f>IF($B1191="","",IF(O1191&lt;&gt;"",O1191,IF(P1191="Mapped",Q1191,IF(P1191="No Encompass Match","No Encompass Match",IFERROR(VLOOKUP(IF($K1191="",$J1191,$K1191),'Brands (Enc)'!$C$2:$D$2699,2,FALSE),"Not Mapped")))))</f>
        <v>Lite</v>
      </c>
      <c r="S1191" t="str">
        <f>IF($B1191="","",IFERROR(VLOOKUP(VALUE($B1191),'Customers Table (Enc)'!$A:$I,9,FALSE),"Not Found"))</f>
        <v>Bergen</v>
      </c>
      <c r="T1191" t="str">
        <f t="shared" si="72"/>
        <v>BERGEN</v>
      </c>
      <c r="U1191" t="str">
        <f t="shared" si="73"/>
        <v>Lite|BERGEN</v>
      </c>
      <c r="V1191" t="str">
        <f>IF($B1191="","",IF(R1191="No Encompass Match","THEM",IF(R1191="Not Mapped","Unable to Determine",IF(T1191="SALES","Unable to Determine",IFERROR(INDEX('Master - US vs THEM'!$F:$F,MATCH(U1191,'Master - US vs THEM'!$G:$G,0)),"No Territory Data")))))</f>
        <v>US</v>
      </c>
      <c r="W1191" t="str">
        <f t="shared" si="74"/>
        <v>OK</v>
      </c>
      <c r="X1191" t="str">
        <f t="shared" si="75"/>
        <v>US</v>
      </c>
    </row>
    <row r="1192" spans="1:24" x14ac:dyDescent="0.2">
      <c r="A1192">
        <v>1191</v>
      </c>
      <c r="B1192" t="s">
        <v>1638</v>
      </c>
      <c r="C1192" t="s">
        <v>1639</v>
      </c>
      <c r="D1192" t="s">
        <v>123</v>
      </c>
      <c r="E1192" t="s">
        <v>1640</v>
      </c>
      <c r="F1192" t="s">
        <v>424</v>
      </c>
      <c r="G1192" t="s">
        <v>1641</v>
      </c>
      <c r="H1192" t="s">
        <v>8</v>
      </c>
      <c r="I1192" t="s">
        <v>319</v>
      </c>
      <c r="J1192" t="s">
        <v>140</v>
      </c>
      <c r="K1192" t="s">
        <v>140</v>
      </c>
      <c r="L1192" t="s">
        <v>141</v>
      </c>
      <c r="M1192">
        <v>1</v>
      </c>
      <c r="N1192" t="s">
        <v>875</v>
      </c>
      <c r="O1192" t="str">
        <f>IF($B1192="","",IFERROR(IF(ISNUMBER(MATCH($K1192,'Brand Family Territory (Enc)'!$A$2:$A$296,0)),$K1192,""),""))</f>
        <v/>
      </c>
      <c r="P1192" t="str">
        <f>IF($B1192="","",IFERROR(INDEX('Brand Crosswalk'!$F$2:$F$200,MATCH($K1192,'Brand Crosswalk'!$A$2:$A$200,0)),"Not in Crosswalk"))</f>
        <v>Mapped</v>
      </c>
      <c r="Q1192" t="str">
        <f>IF($B1192="","",IFERROR(INDEX('Brand Crosswalk'!$C$2:$C$200,MATCH($K1192,'Brand Crosswalk'!$A$2:$A$200,0)),""))</f>
        <v>Peroni</v>
      </c>
      <c r="R1192" t="str">
        <f>IF($B1192="","",IF(O1192&lt;&gt;"",O1192,IF(P1192="Mapped",Q1192,IF(P1192="No Encompass Match","No Encompass Match",IFERROR(VLOOKUP(IF($K1192="",$J1192,$K1192),'Brands (Enc)'!$C$2:$D$2699,2,FALSE),"Not Mapped")))))</f>
        <v>Peroni</v>
      </c>
      <c r="S1192" t="str">
        <f>IF($B1192="","",IFERROR(VLOOKUP(VALUE($B1192),'Customers Table (Enc)'!$A:$I,9,FALSE),"Not Found"))</f>
        <v>Passaic</v>
      </c>
      <c r="T1192" t="str">
        <f t="shared" si="72"/>
        <v>PASSAIC</v>
      </c>
      <c r="U1192" t="str">
        <f t="shared" si="73"/>
        <v>Peroni|PASSAIC</v>
      </c>
      <c r="V1192" t="str">
        <f>IF($B1192="","",IF(R1192="No Encompass Match","THEM",IF(R1192="Not Mapped","Unable to Determine",IF(T1192="SALES","Unable to Determine",IFERROR(INDEX('Master - US vs THEM'!$F:$F,MATCH(U1192,'Master - US vs THEM'!$G:$G,0)),"No Territory Data")))))</f>
        <v>US</v>
      </c>
      <c r="W1192" t="str">
        <f t="shared" si="74"/>
        <v>OK</v>
      </c>
      <c r="X1192" t="str">
        <f t="shared" si="75"/>
        <v>US</v>
      </c>
    </row>
    <row r="1193" spans="1:24" x14ac:dyDescent="0.2">
      <c r="A1193">
        <v>1192</v>
      </c>
      <c r="B1193" t="s">
        <v>1633</v>
      </c>
      <c r="C1193" t="s">
        <v>1634</v>
      </c>
      <c r="D1193" t="s">
        <v>48</v>
      </c>
      <c r="E1193" t="s">
        <v>1635</v>
      </c>
      <c r="F1193" t="s">
        <v>1636</v>
      </c>
      <c r="G1193" t="s">
        <v>1637</v>
      </c>
      <c r="H1193" t="s">
        <v>8</v>
      </c>
      <c r="I1193" t="s">
        <v>367</v>
      </c>
      <c r="J1193" t="s">
        <v>144</v>
      </c>
      <c r="K1193" t="s">
        <v>145</v>
      </c>
      <c r="L1193" t="s">
        <v>141</v>
      </c>
      <c r="M1193">
        <v>1</v>
      </c>
      <c r="N1193" t="s">
        <v>875</v>
      </c>
      <c r="O1193" t="str">
        <f>IF($B1193="","",IFERROR(IF(ISNUMBER(MATCH($K1193,'Brand Family Territory (Enc)'!$A$2:$A$296,0)),$K1193,""),""))</f>
        <v>COORS LIGHT</v>
      </c>
      <c r="P1193" t="str">
        <f>IF($B1193="","",IFERROR(INDEX('Brand Crosswalk'!$F$2:$F$200,MATCH($K1193,'Brand Crosswalk'!$A$2:$A$200,0)),"Not in Crosswalk"))</f>
        <v>Not in Crosswalk</v>
      </c>
      <c r="Q1193" t="str">
        <f>IF($B1193="","",IFERROR(INDEX('Brand Crosswalk'!$C$2:$C$200,MATCH($K1193,'Brand Crosswalk'!$A$2:$A$200,0)),""))</f>
        <v/>
      </c>
      <c r="R1193" t="str">
        <f>IF($B1193="","",IF(O1193&lt;&gt;"",O1193,IF(P1193="Mapped",Q1193,IF(P1193="No Encompass Match","No Encompass Match",IFERROR(VLOOKUP(IF($K1193="",$J1193,$K1193),'Brands (Enc)'!$C$2:$D$2699,2,FALSE),"Not Mapped")))))</f>
        <v>COORS LIGHT</v>
      </c>
      <c r="S1193" t="str">
        <f>IF($B1193="","",IFERROR(VLOOKUP(VALUE($B1193),'Customers Table (Enc)'!$A:$I,9,FALSE),"Not Found"))</f>
        <v>Bergen</v>
      </c>
      <c r="T1193" t="str">
        <f t="shared" si="72"/>
        <v>BERGEN</v>
      </c>
      <c r="U1193" t="str">
        <f t="shared" si="73"/>
        <v>COORS LIGHT|BERGEN</v>
      </c>
      <c r="V1193" t="str">
        <f>IF($B1193="","",IF(R1193="No Encompass Match","THEM",IF(R1193="Not Mapped","Unable to Determine",IF(T1193="SALES","Unable to Determine",IFERROR(INDEX('Master - US vs THEM'!$F:$F,MATCH(U1193,'Master - US vs THEM'!$G:$G,0)),"No Territory Data")))))</f>
        <v>US</v>
      </c>
      <c r="W1193" t="str">
        <f t="shared" si="74"/>
        <v>OK</v>
      </c>
      <c r="X1193" t="str">
        <f t="shared" si="75"/>
        <v>US</v>
      </c>
    </row>
    <row r="1194" spans="1:24" x14ac:dyDescent="0.2">
      <c r="A1194">
        <v>1193</v>
      </c>
      <c r="B1194" t="s">
        <v>1633</v>
      </c>
      <c r="C1194" t="s">
        <v>1634</v>
      </c>
      <c r="D1194" t="s">
        <v>48</v>
      </c>
      <c r="E1194" t="s">
        <v>1635</v>
      </c>
      <c r="F1194" t="s">
        <v>1636</v>
      </c>
      <c r="G1194" t="s">
        <v>1637</v>
      </c>
      <c r="H1194" t="s">
        <v>8</v>
      </c>
      <c r="I1194" t="s">
        <v>367</v>
      </c>
      <c r="J1194" t="s">
        <v>44</v>
      </c>
      <c r="K1194" t="s">
        <v>44</v>
      </c>
      <c r="L1194" t="s">
        <v>45</v>
      </c>
      <c r="M1194">
        <v>1</v>
      </c>
      <c r="N1194" t="s">
        <v>875</v>
      </c>
      <c r="O1194" t="str">
        <f>IF($B1194="","",IFERROR(IF(ISNUMBER(MATCH($K1194,'Brand Family Territory (Enc)'!$A$2:$A$296,0)),$K1194,""),""))</f>
        <v/>
      </c>
      <c r="P1194" t="str">
        <f>IF($B1194="","",IFERROR(INDEX('Brand Crosswalk'!$F$2:$F$200,MATCH($K1194,'Brand Crosswalk'!$A$2:$A$200,0)),"Not in Crosswalk"))</f>
        <v>Mapped</v>
      </c>
      <c r="Q1194" t="str">
        <f>IF($B1194="","",IFERROR(INDEX('Brand Crosswalk'!$C$2:$C$200,MATCH($K1194,'Brand Crosswalk'!$A$2:$A$200,0)),""))</f>
        <v>Dg Yuengling Inc</v>
      </c>
      <c r="R1194" t="str">
        <f>IF($B1194="","",IF(O1194&lt;&gt;"",O1194,IF(P1194="Mapped",Q1194,IF(P1194="No Encompass Match","No Encompass Match",IFERROR(VLOOKUP(IF($K1194="",$J1194,$K1194),'Brands (Enc)'!$C$2:$D$2699,2,FALSE),"Not Mapped")))))</f>
        <v>Dg Yuengling Inc</v>
      </c>
      <c r="S1194" t="str">
        <f>IF($B1194="","",IFERROR(VLOOKUP(VALUE($B1194),'Customers Table (Enc)'!$A:$I,9,FALSE),"Not Found"))</f>
        <v>Bergen</v>
      </c>
      <c r="T1194" t="str">
        <f t="shared" si="72"/>
        <v>BERGEN</v>
      </c>
      <c r="U1194" t="str">
        <f t="shared" si="73"/>
        <v>Dg Yuengling Inc|BERGEN</v>
      </c>
      <c r="V1194" t="str">
        <f>IF($B1194="","",IF(R1194="No Encompass Match","THEM",IF(R1194="Not Mapped","Unable to Determine",IF(T1194="SALES","Unable to Determine",IFERROR(INDEX('Master - US vs THEM'!$F:$F,MATCH(U1194,'Master - US vs THEM'!$G:$G,0)),"No Territory Data")))))</f>
        <v>US</v>
      </c>
      <c r="W1194" t="str">
        <f t="shared" si="74"/>
        <v>OK</v>
      </c>
      <c r="X1194" t="str">
        <f t="shared" si="75"/>
        <v>US</v>
      </c>
    </row>
    <row r="1195" spans="1:24" x14ac:dyDescent="0.2">
      <c r="A1195">
        <v>1194</v>
      </c>
      <c r="B1195" t="s">
        <v>1633</v>
      </c>
      <c r="C1195" t="s">
        <v>1634</v>
      </c>
      <c r="D1195" t="s">
        <v>48</v>
      </c>
      <c r="E1195" t="s">
        <v>1635</v>
      </c>
      <c r="F1195" t="s">
        <v>1636</v>
      </c>
      <c r="G1195" t="s">
        <v>1637</v>
      </c>
      <c r="H1195" t="s">
        <v>8</v>
      </c>
      <c r="I1195" t="s">
        <v>367</v>
      </c>
      <c r="J1195" t="s">
        <v>165</v>
      </c>
      <c r="K1195" t="s">
        <v>166</v>
      </c>
      <c r="L1195" t="s">
        <v>141</v>
      </c>
      <c r="M1195">
        <v>1</v>
      </c>
      <c r="N1195" t="s">
        <v>875</v>
      </c>
      <c r="O1195" t="str">
        <f>IF($B1195="","",IFERROR(IF(ISNUMBER(MATCH($K1195,'Brand Family Territory (Enc)'!$A$2:$A$296,0)),$K1195,""),""))</f>
        <v>BLUE MOON</v>
      </c>
      <c r="P1195" t="str">
        <f>IF($B1195="","",IFERROR(INDEX('Brand Crosswalk'!$F$2:$F$200,MATCH($K1195,'Brand Crosswalk'!$A$2:$A$200,0)),"Not in Crosswalk"))</f>
        <v>Not in Crosswalk</v>
      </c>
      <c r="Q1195" t="str">
        <f>IF($B1195="","",IFERROR(INDEX('Brand Crosswalk'!$C$2:$C$200,MATCH($K1195,'Brand Crosswalk'!$A$2:$A$200,0)),""))</f>
        <v/>
      </c>
      <c r="R1195" t="str">
        <f>IF($B1195="","",IF(O1195&lt;&gt;"",O1195,IF(P1195="Mapped",Q1195,IF(P1195="No Encompass Match","No Encompass Match",IFERROR(VLOOKUP(IF($K1195="",$J1195,$K1195),'Brands (Enc)'!$C$2:$D$2699,2,FALSE),"Not Mapped")))))</f>
        <v>BLUE MOON</v>
      </c>
      <c r="S1195" t="str">
        <f>IF($B1195="","",IFERROR(VLOOKUP(VALUE($B1195),'Customers Table (Enc)'!$A:$I,9,FALSE),"Not Found"))</f>
        <v>Bergen</v>
      </c>
      <c r="T1195" t="str">
        <f t="shared" si="72"/>
        <v>BERGEN</v>
      </c>
      <c r="U1195" t="str">
        <f t="shared" si="73"/>
        <v>BLUE MOON|BERGEN</v>
      </c>
      <c r="V1195" t="str">
        <f>IF($B1195="","",IF(R1195="No Encompass Match","THEM",IF(R1195="Not Mapped","Unable to Determine",IF(T1195="SALES","Unable to Determine",IFERROR(INDEX('Master - US vs THEM'!$F:$F,MATCH(U1195,'Master - US vs THEM'!$G:$G,0)),"No Territory Data")))))</f>
        <v>US</v>
      </c>
      <c r="W1195" t="str">
        <f t="shared" si="74"/>
        <v>OK</v>
      </c>
      <c r="X1195" t="str">
        <f t="shared" si="75"/>
        <v>US</v>
      </c>
    </row>
    <row r="1196" spans="1:24" x14ac:dyDescent="0.2">
      <c r="A1196">
        <v>1195</v>
      </c>
      <c r="B1196" t="s">
        <v>1629</v>
      </c>
      <c r="C1196" t="s">
        <v>1630</v>
      </c>
      <c r="D1196" t="s">
        <v>123</v>
      </c>
      <c r="E1196" t="s">
        <v>1631</v>
      </c>
      <c r="F1196" t="s">
        <v>424</v>
      </c>
      <c r="G1196" t="s">
        <v>1632</v>
      </c>
      <c r="H1196" t="s">
        <v>8</v>
      </c>
      <c r="I1196" t="s">
        <v>319</v>
      </c>
      <c r="J1196" t="s">
        <v>165</v>
      </c>
      <c r="K1196" t="s">
        <v>166</v>
      </c>
      <c r="L1196" t="s">
        <v>141</v>
      </c>
      <c r="M1196">
        <v>1</v>
      </c>
      <c r="N1196" t="s">
        <v>875</v>
      </c>
      <c r="O1196" t="str">
        <f>IF($B1196="","",IFERROR(IF(ISNUMBER(MATCH($K1196,'Brand Family Territory (Enc)'!$A$2:$A$296,0)),$K1196,""),""))</f>
        <v>BLUE MOON</v>
      </c>
      <c r="P1196" t="str">
        <f>IF($B1196="","",IFERROR(INDEX('Brand Crosswalk'!$F$2:$F$200,MATCH($K1196,'Brand Crosswalk'!$A$2:$A$200,0)),"Not in Crosswalk"))</f>
        <v>Not in Crosswalk</v>
      </c>
      <c r="Q1196" t="str">
        <f>IF($B1196="","",IFERROR(INDEX('Brand Crosswalk'!$C$2:$C$200,MATCH($K1196,'Brand Crosswalk'!$A$2:$A$200,0)),""))</f>
        <v/>
      </c>
      <c r="R1196" t="str">
        <f>IF($B1196="","",IF(O1196&lt;&gt;"",O1196,IF(P1196="Mapped",Q1196,IF(P1196="No Encompass Match","No Encompass Match",IFERROR(VLOOKUP(IF($K1196="",$J1196,$K1196),'Brands (Enc)'!$C$2:$D$2699,2,FALSE),"Not Mapped")))))</f>
        <v>BLUE MOON</v>
      </c>
      <c r="S1196" t="str">
        <f>IF($B1196="","",IFERROR(VLOOKUP(VALUE($B1196),'Customers Table (Enc)'!$A:$I,9,FALSE),"Not Found"))</f>
        <v>Passaic</v>
      </c>
      <c r="T1196" t="str">
        <f t="shared" si="72"/>
        <v>PASSAIC</v>
      </c>
      <c r="U1196" t="str">
        <f t="shared" si="73"/>
        <v>BLUE MOON|PASSAIC</v>
      </c>
      <c r="V1196" t="str">
        <f>IF($B1196="","",IF(R1196="No Encompass Match","THEM",IF(R1196="Not Mapped","Unable to Determine",IF(T1196="SALES","Unable to Determine",IFERROR(INDEX('Master - US vs THEM'!$F:$F,MATCH(U1196,'Master - US vs THEM'!$G:$G,0)),"No Territory Data")))))</f>
        <v>US</v>
      </c>
      <c r="W1196" t="str">
        <f t="shared" si="74"/>
        <v>OK</v>
      </c>
      <c r="X1196" t="str">
        <f t="shared" si="75"/>
        <v>US</v>
      </c>
    </row>
    <row r="1197" spans="1:24" x14ac:dyDescent="0.2">
      <c r="A1197">
        <v>1196</v>
      </c>
      <c r="B1197" t="s">
        <v>1629</v>
      </c>
      <c r="C1197" t="s">
        <v>1630</v>
      </c>
      <c r="D1197" t="s">
        <v>123</v>
      </c>
      <c r="E1197" t="s">
        <v>1631</v>
      </c>
      <c r="F1197" t="s">
        <v>424</v>
      </c>
      <c r="G1197" t="s">
        <v>1632</v>
      </c>
      <c r="H1197" t="s">
        <v>8</v>
      </c>
      <c r="I1197" t="s">
        <v>319</v>
      </c>
      <c r="J1197" t="s">
        <v>395</v>
      </c>
      <c r="K1197" t="s">
        <v>396</v>
      </c>
      <c r="L1197" t="s">
        <v>155</v>
      </c>
      <c r="M1197">
        <v>1</v>
      </c>
      <c r="N1197" t="s">
        <v>875</v>
      </c>
      <c r="O1197" t="str">
        <f>IF($B1197="","",IFERROR(IF(ISNUMBER(MATCH($K1197,'Brand Family Territory (Enc)'!$A$2:$A$296,0)),$K1197,""),""))</f>
        <v/>
      </c>
      <c r="P1197" t="str">
        <f>IF($B1197="","",IFERROR(INDEX('Brand Crosswalk'!$F$2:$F$200,MATCH($K1197,'Brand Crosswalk'!$A$2:$A$200,0)),"Not in Crosswalk"))</f>
        <v>Mapped</v>
      </c>
      <c r="Q1197" t="str">
        <f>IF($B1197="","",IFERROR(INDEX('Brand Crosswalk'!$C$2:$C$200,MATCH($K1197,'Brand Crosswalk'!$A$2:$A$200,0)),""))</f>
        <v>Dogfish Head Beer</v>
      </c>
      <c r="R1197" t="str">
        <f>IF($B1197="","",IF(O1197&lt;&gt;"",O1197,IF(P1197="Mapped",Q1197,IF(P1197="No Encompass Match","No Encompass Match",IFERROR(VLOOKUP(IF($K1197="",$J1197,$K1197),'Brands (Enc)'!$C$2:$D$2699,2,FALSE),"Not Mapped")))))</f>
        <v>Dogfish Head Beer</v>
      </c>
      <c r="S1197" t="str">
        <f>IF($B1197="","",IFERROR(VLOOKUP(VALUE($B1197),'Customers Table (Enc)'!$A:$I,9,FALSE),"Not Found"))</f>
        <v>Passaic</v>
      </c>
      <c r="T1197" t="str">
        <f t="shared" si="72"/>
        <v>PASSAIC</v>
      </c>
      <c r="U1197" t="str">
        <f t="shared" si="73"/>
        <v>Dogfish Head Beer|PASSAIC</v>
      </c>
      <c r="V1197" t="str">
        <f>IF($B1197="","",IF(R1197="No Encompass Match","THEM",IF(R1197="Not Mapped","Unable to Determine",IF(T1197="SALES","Unable to Determine",IFERROR(INDEX('Master - US vs THEM'!$F:$F,MATCH(U1197,'Master - US vs THEM'!$G:$G,0)),"No Territory Data")))))</f>
        <v>US</v>
      </c>
      <c r="W1197" t="str">
        <f t="shared" si="74"/>
        <v>OK</v>
      </c>
      <c r="X1197" t="str">
        <f t="shared" si="75"/>
        <v>US</v>
      </c>
    </row>
    <row r="1198" spans="1:24" x14ac:dyDescent="0.2">
      <c r="A1198">
        <v>1197</v>
      </c>
      <c r="B1198" t="s">
        <v>1629</v>
      </c>
      <c r="C1198" t="s">
        <v>1630</v>
      </c>
      <c r="D1198" t="s">
        <v>123</v>
      </c>
      <c r="E1198" t="s">
        <v>1631</v>
      </c>
      <c r="F1198" t="s">
        <v>424</v>
      </c>
      <c r="G1198" t="s">
        <v>1632</v>
      </c>
      <c r="H1198" t="s">
        <v>8</v>
      </c>
      <c r="I1198" t="s">
        <v>319</v>
      </c>
      <c r="J1198" t="s">
        <v>535</v>
      </c>
      <c r="K1198" t="s">
        <v>358</v>
      </c>
      <c r="L1198" t="s">
        <v>155</v>
      </c>
      <c r="M1198">
        <v>1</v>
      </c>
      <c r="N1198" t="s">
        <v>875</v>
      </c>
      <c r="O1198" t="str">
        <f>IF($B1198="","",IFERROR(IF(ISNUMBER(MATCH($K1198,'Brand Family Territory (Enc)'!$A$2:$A$296,0)),$K1198,""),""))</f>
        <v/>
      </c>
      <c r="P1198" t="str">
        <f>IF($B1198="","",IFERROR(INDEX('Brand Crosswalk'!$F$2:$F$200,MATCH($K1198,'Brand Crosswalk'!$A$2:$A$200,0)),"Not in Crosswalk"))</f>
        <v>Mapped</v>
      </c>
      <c r="Q1198" t="str">
        <f>IF($B1198="","",IFERROR(INDEX('Brand Crosswalk'!$C$2:$C$200,MATCH($K1198,'Brand Crosswalk'!$A$2:$A$200,0)),""))</f>
        <v>Samuel Adams</v>
      </c>
      <c r="R1198" t="str">
        <f>IF($B1198="","",IF(O1198&lt;&gt;"",O1198,IF(P1198="Mapped",Q1198,IF(P1198="No Encompass Match","No Encompass Match",IFERROR(VLOOKUP(IF($K1198="",$J1198,$K1198),'Brands (Enc)'!$C$2:$D$2699,2,FALSE),"Not Mapped")))))</f>
        <v>Samuel Adams</v>
      </c>
      <c r="S1198" t="str">
        <f>IF($B1198="","",IFERROR(VLOOKUP(VALUE($B1198),'Customers Table (Enc)'!$A:$I,9,FALSE),"Not Found"))</f>
        <v>Passaic</v>
      </c>
      <c r="T1198" t="str">
        <f t="shared" si="72"/>
        <v>PASSAIC</v>
      </c>
      <c r="U1198" t="str">
        <f t="shared" si="73"/>
        <v>Samuel Adams|PASSAIC</v>
      </c>
      <c r="V1198" t="str">
        <f>IF($B1198="","",IF(R1198="No Encompass Match","THEM",IF(R1198="Not Mapped","Unable to Determine",IF(T1198="SALES","Unable to Determine",IFERROR(INDEX('Master - US vs THEM'!$F:$F,MATCH(U1198,'Master - US vs THEM'!$G:$G,0)),"No Territory Data")))))</f>
        <v>US</v>
      </c>
      <c r="W1198" t="str">
        <f t="shared" si="74"/>
        <v>OK</v>
      </c>
      <c r="X1198" t="str">
        <f t="shared" si="75"/>
        <v>US</v>
      </c>
    </row>
    <row r="1199" spans="1:24" x14ac:dyDescent="0.2">
      <c r="A1199">
        <v>1198</v>
      </c>
      <c r="B1199" t="s">
        <v>1625</v>
      </c>
      <c r="C1199" t="s">
        <v>1626</v>
      </c>
      <c r="D1199" t="s">
        <v>123</v>
      </c>
      <c r="E1199" t="s">
        <v>1627</v>
      </c>
      <c r="F1199" t="s">
        <v>607</v>
      </c>
      <c r="G1199" t="s">
        <v>1628</v>
      </c>
      <c r="H1199" t="s">
        <v>8</v>
      </c>
      <c r="I1199" t="s">
        <v>319</v>
      </c>
      <c r="J1199" t="s">
        <v>1179</v>
      </c>
      <c r="K1199" t="s">
        <v>1056</v>
      </c>
      <c r="L1199" t="s">
        <v>141</v>
      </c>
      <c r="M1199">
        <v>1</v>
      </c>
      <c r="N1199" t="s">
        <v>875</v>
      </c>
      <c r="O1199" t="str">
        <f>IF($B1199="","",IFERROR(IF(ISNUMBER(MATCH($K1199,'Brand Family Territory (Enc)'!$A$2:$A$296,0)),$K1199,""),""))</f>
        <v/>
      </c>
      <c r="P1199" t="str">
        <f>IF($B1199="","",IFERROR(INDEX('Brand Crosswalk'!$F$2:$F$200,MATCH($K1199,'Brand Crosswalk'!$A$2:$A$200,0)),"Not in Crosswalk"))</f>
        <v>Mapped</v>
      </c>
      <c r="Q1199" t="str">
        <f>IF($B1199="","",IFERROR(INDEX('Brand Crosswalk'!$C$2:$C$200,MATCH($K1199,'Brand Crosswalk'!$A$2:$A$200,0)),""))</f>
        <v>Miller High Life</v>
      </c>
      <c r="R1199" t="str">
        <f>IF($B1199="","",IF(O1199&lt;&gt;"",O1199,IF(P1199="Mapped",Q1199,IF(P1199="No Encompass Match","No Encompass Match",IFERROR(VLOOKUP(IF($K1199="",$J1199,$K1199),'Brands (Enc)'!$C$2:$D$2699,2,FALSE),"Not Mapped")))))</f>
        <v>Miller High Life</v>
      </c>
      <c r="S1199" t="str">
        <f>IF($B1199="","",IFERROR(VLOOKUP(VALUE($B1199),'Customers Table (Enc)'!$A:$I,9,FALSE),"Not Found"))</f>
        <v>Passaic</v>
      </c>
      <c r="T1199" t="str">
        <f t="shared" si="72"/>
        <v>PASSAIC</v>
      </c>
      <c r="U1199" t="str">
        <f t="shared" si="73"/>
        <v>Miller High Life|PASSAIC</v>
      </c>
      <c r="V1199" t="str">
        <f>IF($B1199="","",IF(R1199="No Encompass Match","THEM",IF(R1199="Not Mapped","Unable to Determine",IF(T1199="SALES","Unable to Determine",IFERROR(INDEX('Master - US vs THEM'!$F:$F,MATCH(U1199,'Master - US vs THEM'!$G:$G,0)),"No Territory Data")))))</f>
        <v>US</v>
      </c>
      <c r="W1199" t="str">
        <f t="shared" si="74"/>
        <v>OK</v>
      </c>
      <c r="X1199" t="str">
        <f t="shared" si="75"/>
        <v>US</v>
      </c>
    </row>
    <row r="1200" spans="1:24" x14ac:dyDescent="0.2">
      <c r="A1200">
        <v>1199</v>
      </c>
      <c r="B1200" t="s">
        <v>1625</v>
      </c>
      <c r="C1200" t="s">
        <v>1626</v>
      </c>
      <c r="D1200" t="s">
        <v>123</v>
      </c>
      <c r="E1200" t="s">
        <v>1627</v>
      </c>
      <c r="F1200" t="s">
        <v>607</v>
      </c>
      <c r="G1200" t="s">
        <v>1628</v>
      </c>
      <c r="H1200" t="s">
        <v>8</v>
      </c>
      <c r="I1200" t="s">
        <v>319</v>
      </c>
      <c r="J1200" t="s">
        <v>44</v>
      </c>
      <c r="K1200" t="s">
        <v>44</v>
      </c>
      <c r="L1200" t="s">
        <v>45</v>
      </c>
      <c r="M1200">
        <v>1</v>
      </c>
      <c r="N1200" t="s">
        <v>875</v>
      </c>
      <c r="O1200" t="str">
        <f>IF($B1200="","",IFERROR(IF(ISNUMBER(MATCH($K1200,'Brand Family Territory (Enc)'!$A$2:$A$296,0)),$K1200,""),""))</f>
        <v/>
      </c>
      <c r="P1200" t="str">
        <f>IF($B1200="","",IFERROR(INDEX('Brand Crosswalk'!$F$2:$F$200,MATCH($K1200,'Brand Crosswalk'!$A$2:$A$200,0)),"Not in Crosswalk"))</f>
        <v>Mapped</v>
      </c>
      <c r="Q1200" t="str">
        <f>IF($B1200="","",IFERROR(INDEX('Brand Crosswalk'!$C$2:$C$200,MATCH($K1200,'Brand Crosswalk'!$A$2:$A$200,0)),""))</f>
        <v>Dg Yuengling Inc</v>
      </c>
      <c r="R1200" t="str">
        <f>IF($B1200="","",IF(O1200&lt;&gt;"",O1200,IF(P1200="Mapped",Q1200,IF(P1200="No Encompass Match","No Encompass Match",IFERROR(VLOOKUP(IF($K1200="",$J1200,$K1200),'Brands (Enc)'!$C$2:$D$2699,2,FALSE),"Not Mapped")))))</f>
        <v>Dg Yuengling Inc</v>
      </c>
      <c r="S1200" t="str">
        <f>IF($B1200="","",IFERROR(VLOOKUP(VALUE($B1200),'Customers Table (Enc)'!$A:$I,9,FALSE),"Not Found"))</f>
        <v>Passaic</v>
      </c>
      <c r="T1200" t="str">
        <f t="shared" si="72"/>
        <v>PASSAIC</v>
      </c>
      <c r="U1200" t="str">
        <f t="shared" si="73"/>
        <v>Dg Yuengling Inc|PASSAIC</v>
      </c>
      <c r="V1200" t="str">
        <f>IF($B1200="","",IF(R1200="No Encompass Match","THEM",IF(R1200="Not Mapped","Unable to Determine",IF(T1200="SALES","Unable to Determine",IFERROR(INDEX('Master - US vs THEM'!$F:$F,MATCH(U1200,'Master - US vs THEM'!$G:$G,0)),"No Territory Data")))))</f>
        <v>US</v>
      </c>
      <c r="W1200" t="str">
        <f t="shared" si="74"/>
        <v>OK</v>
      </c>
      <c r="X1200" t="str">
        <f t="shared" si="75"/>
        <v>US</v>
      </c>
    </row>
    <row r="1201" spans="1:24" x14ac:dyDescent="0.2">
      <c r="A1201">
        <v>1200</v>
      </c>
      <c r="B1201" t="s">
        <v>1625</v>
      </c>
      <c r="C1201" t="s">
        <v>1626</v>
      </c>
      <c r="D1201" t="s">
        <v>123</v>
      </c>
      <c r="E1201" t="s">
        <v>1627</v>
      </c>
      <c r="F1201" t="s">
        <v>607</v>
      </c>
      <c r="G1201" t="s">
        <v>1628</v>
      </c>
      <c r="H1201" t="s">
        <v>8</v>
      </c>
      <c r="I1201" t="s">
        <v>319</v>
      </c>
      <c r="J1201" t="s">
        <v>181</v>
      </c>
      <c r="K1201" t="s">
        <v>182</v>
      </c>
      <c r="L1201" t="s">
        <v>24</v>
      </c>
      <c r="M1201">
        <v>1</v>
      </c>
      <c r="N1201" t="s">
        <v>875</v>
      </c>
      <c r="O1201" t="str">
        <f>IF($B1201="","",IFERROR(IF(ISNUMBER(MATCH($K1201,'Brand Family Territory (Enc)'!$A$2:$A$296,0)),$K1201,""),""))</f>
        <v/>
      </c>
      <c r="P1201" t="str">
        <f>IF($B1201="","",IFERROR(INDEX('Brand Crosswalk'!$F$2:$F$200,MATCH($K1201,'Brand Crosswalk'!$A$2:$A$200,0)),"Not in Crosswalk"))</f>
        <v>Mapped</v>
      </c>
      <c r="Q1201" t="str">
        <f>IF($B1201="","",IFERROR(INDEX('Brand Crosswalk'!$C$2:$C$200,MATCH($K1201,'Brand Crosswalk'!$A$2:$A$200,0)),""))</f>
        <v>Modelo Especial</v>
      </c>
      <c r="R1201" t="str">
        <f>IF($B1201="","",IF(O1201&lt;&gt;"",O1201,IF(P1201="Mapped",Q1201,IF(P1201="No Encompass Match","No Encompass Match",IFERROR(VLOOKUP(IF($K1201="",$J1201,$K1201),'Brands (Enc)'!$C$2:$D$2699,2,FALSE),"Not Mapped")))))</f>
        <v>Modelo Especial</v>
      </c>
      <c r="S1201" t="str">
        <f>IF($B1201="","",IFERROR(VLOOKUP(VALUE($B1201),'Customers Table (Enc)'!$A:$I,9,FALSE),"Not Found"))</f>
        <v>Passaic</v>
      </c>
      <c r="T1201" t="str">
        <f t="shared" si="72"/>
        <v>PASSAIC</v>
      </c>
      <c r="U1201" t="str">
        <f t="shared" si="73"/>
        <v>Modelo Especial|PASSAIC</v>
      </c>
      <c r="V1201" t="str">
        <f>IF($B1201="","",IF(R1201="No Encompass Match","THEM",IF(R1201="Not Mapped","Unable to Determine",IF(T1201="SALES","Unable to Determine",IFERROR(INDEX('Master - US vs THEM'!$F:$F,MATCH(U1201,'Master - US vs THEM'!$G:$G,0)),"No Territory Data")))))</f>
        <v>US</v>
      </c>
      <c r="W1201" t="str">
        <f t="shared" si="74"/>
        <v>OK</v>
      </c>
      <c r="X1201" t="str">
        <f t="shared" si="75"/>
        <v>US</v>
      </c>
    </row>
    <row r="1202" spans="1:24" x14ac:dyDescent="0.2">
      <c r="A1202">
        <v>1201</v>
      </c>
      <c r="B1202" t="s">
        <v>1625</v>
      </c>
      <c r="C1202" t="s">
        <v>1626</v>
      </c>
      <c r="D1202" t="s">
        <v>123</v>
      </c>
      <c r="E1202" t="s">
        <v>1627</v>
      </c>
      <c r="F1202" t="s">
        <v>607</v>
      </c>
      <c r="G1202" t="s">
        <v>1628</v>
      </c>
      <c r="H1202" t="s">
        <v>8</v>
      </c>
      <c r="I1202" t="s">
        <v>319</v>
      </c>
      <c r="J1202" t="s">
        <v>165</v>
      </c>
      <c r="K1202" t="s">
        <v>166</v>
      </c>
      <c r="L1202" t="s">
        <v>141</v>
      </c>
      <c r="M1202">
        <v>1</v>
      </c>
      <c r="N1202" t="s">
        <v>875</v>
      </c>
      <c r="O1202" t="str">
        <f>IF($B1202="","",IFERROR(IF(ISNUMBER(MATCH($K1202,'Brand Family Territory (Enc)'!$A$2:$A$296,0)),$K1202,""),""))</f>
        <v>BLUE MOON</v>
      </c>
      <c r="P1202" t="str">
        <f>IF($B1202="","",IFERROR(INDEX('Brand Crosswalk'!$F$2:$F$200,MATCH($K1202,'Brand Crosswalk'!$A$2:$A$200,0)),"Not in Crosswalk"))</f>
        <v>Not in Crosswalk</v>
      </c>
      <c r="Q1202" t="str">
        <f>IF($B1202="","",IFERROR(INDEX('Brand Crosswalk'!$C$2:$C$200,MATCH($K1202,'Brand Crosswalk'!$A$2:$A$200,0)),""))</f>
        <v/>
      </c>
      <c r="R1202" t="str">
        <f>IF($B1202="","",IF(O1202&lt;&gt;"",O1202,IF(P1202="Mapped",Q1202,IF(P1202="No Encompass Match","No Encompass Match",IFERROR(VLOOKUP(IF($K1202="",$J1202,$K1202),'Brands (Enc)'!$C$2:$D$2699,2,FALSE),"Not Mapped")))))</f>
        <v>BLUE MOON</v>
      </c>
      <c r="S1202" t="str">
        <f>IF($B1202="","",IFERROR(VLOOKUP(VALUE($B1202),'Customers Table (Enc)'!$A:$I,9,FALSE),"Not Found"))</f>
        <v>Passaic</v>
      </c>
      <c r="T1202" t="str">
        <f t="shared" si="72"/>
        <v>PASSAIC</v>
      </c>
      <c r="U1202" t="str">
        <f t="shared" si="73"/>
        <v>BLUE MOON|PASSAIC</v>
      </c>
      <c r="V1202" t="str">
        <f>IF($B1202="","",IF(R1202="No Encompass Match","THEM",IF(R1202="Not Mapped","Unable to Determine",IF(T1202="SALES","Unable to Determine",IFERROR(INDEX('Master - US vs THEM'!$F:$F,MATCH(U1202,'Master - US vs THEM'!$G:$G,0)),"No Territory Data")))))</f>
        <v>US</v>
      </c>
      <c r="W1202" t="str">
        <f t="shared" si="74"/>
        <v>OK</v>
      </c>
      <c r="X1202" t="str">
        <f t="shared" si="75"/>
        <v>US</v>
      </c>
    </row>
    <row r="1203" spans="1:24" x14ac:dyDescent="0.2">
      <c r="A1203">
        <v>1202</v>
      </c>
      <c r="B1203" t="s">
        <v>1625</v>
      </c>
      <c r="C1203" t="s">
        <v>1626</v>
      </c>
      <c r="D1203" t="s">
        <v>123</v>
      </c>
      <c r="E1203" t="s">
        <v>1627</v>
      </c>
      <c r="F1203" t="s">
        <v>607</v>
      </c>
      <c r="G1203" t="s">
        <v>1628</v>
      </c>
      <c r="H1203" t="s">
        <v>8</v>
      </c>
      <c r="I1203" t="s">
        <v>319</v>
      </c>
      <c r="J1203" t="s">
        <v>338</v>
      </c>
      <c r="K1203" t="s">
        <v>34</v>
      </c>
      <c r="L1203" t="s">
        <v>34</v>
      </c>
      <c r="M1203">
        <v>1</v>
      </c>
      <c r="N1203" t="s">
        <v>875</v>
      </c>
      <c r="O1203" t="str">
        <f>IF($B1203="","",IFERROR(IF(ISNUMBER(MATCH($K1203,'Brand Family Territory (Enc)'!$A$2:$A$296,0)),$K1203,""),""))</f>
        <v/>
      </c>
      <c r="P1203" t="str">
        <f>IF($B1203="","",IFERROR(INDEX('Brand Crosswalk'!$F$2:$F$200,MATCH($K1203,'Brand Crosswalk'!$A$2:$A$200,0)),"Not in Crosswalk"))</f>
        <v>Mapped</v>
      </c>
      <c r="Q1203" t="str">
        <f>IF($B1203="","",IFERROR(INDEX('Brand Crosswalk'!$C$2:$C$200,MATCH($K1203,'Brand Crosswalk'!$A$2:$A$200,0)),""))</f>
        <v>Sierra Nevada</v>
      </c>
      <c r="R1203" t="str">
        <f>IF($B1203="","",IF(O1203&lt;&gt;"",O1203,IF(P1203="Mapped",Q1203,IF(P1203="No Encompass Match","No Encompass Match",IFERROR(VLOOKUP(IF($K1203="",$J1203,$K1203),'Brands (Enc)'!$C$2:$D$2699,2,FALSE),"Not Mapped")))))</f>
        <v>Sierra Nevada</v>
      </c>
      <c r="S1203" t="str">
        <f>IF($B1203="","",IFERROR(VLOOKUP(VALUE($B1203),'Customers Table (Enc)'!$A:$I,9,FALSE),"Not Found"))</f>
        <v>Passaic</v>
      </c>
      <c r="T1203" t="str">
        <f t="shared" si="72"/>
        <v>PASSAIC</v>
      </c>
      <c r="U1203" t="str">
        <f t="shared" si="73"/>
        <v>Sierra Nevada|PASSAIC</v>
      </c>
      <c r="V1203" t="str">
        <f>IF($B1203="","",IF(R1203="No Encompass Match","THEM",IF(R1203="Not Mapped","Unable to Determine",IF(T1203="SALES","Unable to Determine",IFERROR(INDEX('Master - US vs THEM'!$F:$F,MATCH(U1203,'Master - US vs THEM'!$G:$G,0)),"No Territory Data")))))</f>
        <v>US</v>
      </c>
      <c r="W1203" t="str">
        <f t="shared" si="74"/>
        <v>OK</v>
      </c>
      <c r="X1203" t="str">
        <f t="shared" si="75"/>
        <v>US</v>
      </c>
    </row>
    <row r="1204" spans="1:24" x14ac:dyDescent="0.2">
      <c r="A1204">
        <v>1203</v>
      </c>
      <c r="B1204" t="s">
        <v>1625</v>
      </c>
      <c r="C1204" t="s">
        <v>1626</v>
      </c>
      <c r="D1204" t="s">
        <v>123</v>
      </c>
      <c r="E1204" t="s">
        <v>1627</v>
      </c>
      <c r="F1204" t="s">
        <v>607</v>
      </c>
      <c r="G1204" t="s">
        <v>1628</v>
      </c>
      <c r="H1204" t="s">
        <v>8</v>
      </c>
      <c r="I1204" t="s">
        <v>319</v>
      </c>
      <c r="J1204" t="s">
        <v>656</v>
      </c>
      <c r="K1204" t="s">
        <v>369</v>
      </c>
      <c r="L1204" t="s">
        <v>61</v>
      </c>
      <c r="M1204">
        <v>1</v>
      </c>
      <c r="N1204" t="s">
        <v>875</v>
      </c>
      <c r="O1204" t="str">
        <f>IF($B1204="","",IFERROR(IF(ISNUMBER(MATCH($K1204,'Brand Family Territory (Enc)'!$A$2:$A$296,0)),$K1204,""),""))</f>
        <v/>
      </c>
      <c r="P1204" t="str">
        <f>IF($B1204="","",IFERROR(INDEX('Brand Crosswalk'!$F$2:$F$200,MATCH($K1204,'Brand Crosswalk'!$A$2:$A$200,0)),"Not in Crosswalk"))</f>
        <v>Mapped</v>
      </c>
      <c r="Q1204" t="str">
        <f>IF($B1204="","",IFERROR(INDEX('Brand Crosswalk'!$C$2:$C$200,MATCH($K1204,'Brand Crosswalk'!$A$2:$A$200,0)),""))</f>
        <v>Stone Brewing</v>
      </c>
      <c r="R1204" t="str">
        <f>IF($B1204="","",IF(O1204&lt;&gt;"",O1204,IF(P1204="Mapped",Q1204,IF(P1204="No Encompass Match","No Encompass Match",IFERROR(VLOOKUP(IF($K1204="",$J1204,$K1204),'Brands (Enc)'!$C$2:$D$2699,2,FALSE),"Not Mapped")))))</f>
        <v>Stone Brewing</v>
      </c>
      <c r="S1204" t="str">
        <f>IF($B1204="","",IFERROR(VLOOKUP(VALUE($B1204),'Customers Table (Enc)'!$A:$I,9,FALSE),"Not Found"))</f>
        <v>Passaic</v>
      </c>
      <c r="T1204" t="str">
        <f t="shared" si="72"/>
        <v>PASSAIC</v>
      </c>
      <c r="U1204" t="str">
        <f t="shared" si="73"/>
        <v>Stone Brewing|PASSAIC</v>
      </c>
      <c r="V1204" t="str">
        <f>IF($B1204="","",IF(R1204="No Encompass Match","THEM",IF(R1204="Not Mapped","Unable to Determine",IF(T1204="SALES","Unable to Determine",IFERROR(INDEX('Master - US vs THEM'!$F:$F,MATCH(U1204,'Master - US vs THEM'!$G:$G,0)),"No Territory Data")))))</f>
        <v>US</v>
      </c>
      <c r="W1204" t="str">
        <f t="shared" si="74"/>
        <v>OK</v>
      </c>
      <c r="X1204" t="str">
        <f t="shared" si="75"/>
        <v>US</v>
      </c>
    </row>
    <row r="1205" spans="1:24" x14ac:dyDescent="0.2">
      <c r="A1205">
        <v>1204</v>
      </c>
      <c r="B1205" t="s">
        <v>1621</v>
      </c>
      <c r="C1205" t="s">
        <v>1622</v>
      </c>
      <c r="D1205" t="s">
        <v>123</v>
      </c>
      <c r="E1205" t="s">
        <v>1623</v>
      </c>
      <c r="F1205" t="s">
        <v>424</v>
      </c>
      <c r="G1205" t="s">
        <v>1624</v>
      </c>
      <c r="H1205" t="s">
        <v>8</v>
      </c>
      <c r="I1205" t="s">
        <v>319</v>
      </c>
      <c r="J1205" t="s">
        <v>181</v>
      </c>
      <c r="K1205" t="s">
        <v>182</v>
      </c>
      <c r="L1205" t="s">
        <v>24</v>
      </c>
      <c r="M1205">
        <v>1</v>
      </c>
      <c r="N1205" t="s">
        <v>875</v>
      </c>
      <c r="O1205" t="str">
        <f>IF($B1205="","",IFERROR(IF(ISNUMBER(MATCH($K1205,'Brand Family Territory (Enc)'!$A$2:$A$296,0)),$K1205,""),""))</f>
        <v/>
      </c>
      <c r="P1205" t="str">
        <f>IF($B1205="","",IFERROR(INDEX('Brand Crosswalk'!$F$2:$F$200,MATCH($K1205,'Brand Crosswalk'!$A$2:$A$200,0)),"Not in Crosswalk"))</f>
        <v>Mapped</v>
      </c>
      <c r="Q1205" t="str">
        <f>IF($B1205="","",IFERROR(INDEX('Brand Crosswalk'!$C$2:$C$200,MATCH($K1205,'Brand Crosswalk'!$A$2:$A$200,0)),""))</f>
        <v>Modelo Especial</v>
      </c>
      <c r="R1205" t="str">
        <f>IF($B1205="","",IF(O1205&lt;&gt;"",O1205,IF(P1205="Mapped",Q1205,IF(P1205="No Encompass Match","No Encompass Match",IFERROR(VLOOKUP(IF($K1205="",$J1205,$K1205),'Brands (Enc)'!$C$2:$D$2699,2,FALSE),"Not Mapped")))))</f>
        <v>Modelo Especial</v>
      </c>
      <c r="S1205" t="str">
        <f>IF($B1205="","",IFERROR(VLOOKUP(VALUE($B1205),'Customers Table (Enc)'!$A:$I,9,FALSE),"Not Found"))</f>
        <v>Passaic</v>
      </c>
      <c r="T1205" t="str">
        <f t="shared" si="72"/>
        <v>PASSAIC</v>
      </c>
      <c r="U1205" t="str">
        <f t="shared" si="73"/>
        <v>Modelo Especial|PASSAIC</v>
      </c>
      <c r="V1205" t="str">
        <f>IF($B1205="","",IF(R1205="No Encompass Match","THEM",IF(R1205="Not Mapped","Unable to Determine",IF(T1205="SALES","Unable to Determine",IFERROR(INDEX('Master - US vs THEM'!$F:$F,MATCH(U1205,'Master - US vs THEM'!$G:$G,0)),"No Territory Data")))))</f>
        <v>US</v>
      </c>
      <c r="W1205" t="str">
        <f t="shared" si="74"/>
        <v>OK</v>
      </c>
      <c r="X1205" t="str">
        <f t="shared" si="75"/>
        <v>US</v>
      </c>
    </row>
    <row r="1206" spans="1:24" x14ac:dyDescent="0.2">
      <c r="A1206">
        <v>1205</v>
      </c>
      <c r="B1206" t="s">
        <v>1621</v>
      </c>
      <c r="C1206" t="s">
        <v>1622</v>
      </c>
      <c r="D1206" t="s">
        <v>123</v>
      </c>
      <c r="E1206" t="s">
        <v>1623</v>
      </c>
      <c r="F1206" t="s">
        <v>424</v>
      </c>
      <c r="G1206" t="s">
        <v>1624</v>
      </c>
      <c r="H1206" t="s">
        <v>8</v>
      </c>
      <c r="I1206" t="s">
        <v>319</v>
      </c>
      <c r="J1206" t="s">
        <v>294</v>
      </c>
      <c r="K1206" t="s">
        <v>295</v>
      </c>
      <c r="L1206" t="s">
        <v>215</v>
      </c>
      <c r="M1206">
        <v>1</v>
      </c>
      <c r="N1206" t="s">
        <v>875</v>
      </c>
      <c r="O1206" t="str">
        <f>IF($B1206="","",IFERROR(IF(ISNUMBER(MATCH($K1206,'Brand Family Territory (Enc)'!$A$2:$A$296,0)),$K1206,""),""))</f>
        <v/>
      </c>
      <c r="P1206" t="str">
        <f>IF($B1206="","",IFERROR(INDEX('Brand Crosswalk'!$F$2:$F$200,MATCH($K1206,'Brand Crosswalk'!$A$2:$A$200,0)),"Not in Crosswalk"))</f>
        <v>Mapped</v>
      </c>
      <c r="Q1206" t="str">
        <f>IF($B1206="","",IFERROR(INDEX('Brand Crosswalk'!$C$2:$C$200,MATCH($K1206,'Brand Crosswalk'!$A$2:$A$200,0)),""))</f>
        <v>New Belgium Brewing Company</v>
      </c>
      <c r="R1206" t="str">
        <f>IF($B1206="","",IF(O1206&lt;&gt;"",O1206,IF(P1206="Mapped",Q1206,IF(P1206="No Encompass Match","No Encompass Match",IFERROR(VLOOKUP(IF($K1206="",$J1206,$K1206),'Brands (Enc)'!$C$2:$D$2699,2,FALSE),"Not Mapped")))))</f>
        <v>New Belgium Brewing Company</v>
      </c>
      <c r="S1206" t="str">
        <f>IF($B1206="","",IFERROR(VLOOKUP(VALUE($B1206),'Customers Table (Enc)'!$A:$I,9,FALSE),"Not Found"))</f>
        <v>Passaic</v>
      </c>
      <c r="T1206" t="str">
        <f t="shared" si="72"/>
        <v>PASSAIC</v>
      </c>
      <c r="U1206" t="str">
        <f t="shared" si="73"/>
        <v>New Belgium Brewing Company|PASSAIC</v>
      </c>
      <c r="V1206" t="str">
        <f>IF($B1206="","",IF(R1206="No Encompass Match","THEM",IF(R1206="Not Mapped","Unable to Determine",IF(T1206="SALES","Unable to Determine",IFERROR(INDEX('Master - US vs THEM'!$F:$F,MATCH(U1206,'Master - US vs THEM'!$G:$G,0)),"No Territory Data")))))</f>
        <v>US</v>
      </c>
      <c r="W1206" t="str">
        <f t="shared" si="74"/>
        <v>OK</v>
      </c>
      <c r="X1206" t="str">
        <f t="shared" si="75"/>
        <v>US</v>
      </c>
    </row>
    <row r="1207" spans="1:24" x14ac:dyDescent="0.2">
      <c r="A1207">
        <v>1206</v>
      </c>
      <c r="B1207" t="s">
        <v>1621</v>
      </c>
      <c r="C1207" t="s">
        <v>1622</v>
      </c>
      <c r="D1207" t="s">
        <v>123</v>
      </c>
      <c r="E1207" t="s">
        <v>1623</v>
      </c>
      <c r="F1207" t="s">
        <v>424</v>
      </c>
      <c r="G1207" t="s">
        <v>1624</v>
      </c>
      <c r="H1207" t="s">
        <v>8</v>
      </c>
      <c r="I1207" t="s">
        <v>319</v>
      </c>
      <c r="J1207" t="s">
        <v>966</v>
      </c>
      <c r="K1207" t="s">
        <v>61</v>
      </c>
      <c r="L1207" t="s">
        <v>61</v>
      </c>
      <c r="M1207">
        <v>1</v>
      </c>
      <c r="N1207" t="s">
        <v>875</v>
      </c>
      <c r="O1207" t="str">
        <f>IF($B1207="","",IFERROR(IF(ISNUMBER(MATCH($K1207,'Brand Family Territory (Enc)'!$A$2:$A$296,0)),$K1207,""),""))</f>
        <v>SAPPORO</v>
      </c>
      <c r="P1207" t="str">
        <f>IF($B1207="","",IFERROR(INDEX('Brand Crosswalk'!$F$2:$F$200,MATCH($K1207,'Brand Crosswalk'!$A$2:$A$200,0)),"Not in Crosswalk"))</f>
        <v>Not in Crosswalk</v>
      </c>
      <c r="Q1207" t="str">
        <f>IF($B1207="","",IFERROR(INDEX('Brand Crosswalk'!$C$2:$C$200,MATCH($K1207,'Brand Crosswalk'!$A$2:$A$200,0)),""))</f>
        <v/>
      </c>
      <c r="R1207" t="str">
        <f>IF($B1207="","",IF(O1207&lt;&gt;"",O1207,IF(P1207="Mapped",Q1207,IF(P1207="No Encompass Match","No Encompass Match",IFERROR(VLOOKUP(IF($K1207="",$J1207,$K1207),'Brands (Enc)'!$C$2:$D$2699,2,FALSE),"Not Mapped")))))</f>
        <v>SAPPORO</v>
      </c>
      <c r="S1207" t="str">
        <f>IF($B1207="","",IFERROR(VLOOKUP(VALUE($B1207),'Customers Table (Enc)'!$A:$I,9,FALSE),"Not Found"))</f>
        <v>Passaic</v>
      </c>
      <c r="T1207" t="str">
        <f t="shared" si="72"/>
        <v>PASSAIC</v>
      </c>
      <c r="U1207" t="str">
        <f t="shared" si="73"/>
        <v>SAPPORO|PASSAIC</v>
      </c>
      <c r="V1207" t="str">
        <f>IF($B1207="","",IF(R1207="No Encompass Match","THEM",IF(R1207="Not Mapped","Unable to Determine",IF(T1207="SALES","Unable to Determine",IFERROR(INDEX('Master - US vs THEM'!$F:$F,MATCH(U1207,'Master - US vs THEM'!$G:$G,0)),"No Territory Data")))))</f>
        <v>US</v>
      </c>
      <c r="W1207" t="str">
        <f t="shared" si="74"/>
        <v>OK</v>
      </c>
      <c r="X1207" t="str">
        <f t="shared" si="75"/>
        <v>US</v>
      </c>
    </row>
    <row r="1208" spans="1:24" x14ac:dyDescent="0.2">
      <c r="A1208">
        <v>1207</v>
      </c>
      <c r="B1208" t="s">
        <v>1617</v>
      </c>
      <c r="C1208" t="s">
        <v>1618</v>
      </c>
      <c r="D1208" t="s">
        <v>123</v>
      </c>
      <c r="E1208" t="s">
        <v>1619</v>
      </c>
      <c r="F1208" t="s">
        <v>424</v>
      </c>
      <c r="G1208" t="s">
        <v>1620</v>
      </c>
      <c r="H1208" t="s">
        <v>8</v>
      </c>
      <c r="I1208" t="s">
        <v>319</v>
      </c>
      <c r="J1208" t="s">
        <v>656</v>
      </c>
      <c r="K1208" t="s">
        <v>369</v>
      </c>
      <c r="L1208" t="s">
        <v>61</v>
      </c>
      <c r="M1208">
        <v>1</v>
      </c>
      <c r="N1208" t="s">
        <v>875</v>
      </c>
      <c r="O1208" t="str">
        <f>IF($B1208="","",IFERROR(IF(ISNUMBER(MATCH($K1208,'Brand Family Territory (Enc)'!$A$2:$A$296,0)),$K1208,""),""))</f>
        <v/>
      </c>
      <c r="P1208" t="str">
        <f>IF($B1208="","",IFERROR(INDEX('Brand Crosswalk'!$F$2:$F$200,MATCH($K1208,'Brand Crosswalk'!$A$2:$A$200,0)),"Not in Crosswalk"))</f>
        <v>Mapped</v>
      </c>
      <c r="Q1208" t="str">
        <f>IF($B1208="","",IFERROR(INDEX('Brand Crosswalk'!$C$2:$C$200,MATCH($K1208,'Brand Crosswalk'!$A$2:$A$200,0)),""))</f>
        <v>Stone Brewing</v>
      </c>
      <c r="R1208" t="str">
        <f>IF($B1208="","",IF(O1208&lt;&gt;"",O1208,IF(P1208="Mapped",Q1208,IF(P1208="No Encompass Match","No Encompass Match",IFERROR(VLOOKUP(IF($K1208="",$J1208,$K1208),'Brands (Enc)'!$C$2:$D$2699,2,FALSE),"Not Mapped")))))</f>
        <v>Stone Brewing</v>
      </c>
      <c r="S1208" t="str">
        <f>IF($B1208="","",IFERROR(VLOOKUP(VALUE($B1208),'Customers Table (Enc)'!$A:$I,9,FALSE),"Not Found"))</f>
        <v>Passaic</v>
      </c>
      <c r="T1208" t="str">
        <f t="shared" si="72"/>
        <v>PASSAIC</v>
      </c>
      <c r="U1208" t="str">
        <f t="shared" si="73"/>
        <v>Stone Brewing|PASSAIC</v>
      </c>
      <c r="V1208" t="str">
        <f>IF($B1208="","",IF(R1208="No Encompass Match","THEM",IF(R1208="Not Mapped","Unable to Determine",IF(T1208="SALES","Unable to Determine",IFERROR(INDEX('Master - US vs THEM'!$F:$F,MATCH(U1208,'Master - US vs THEM'!$G:$G,0)),"No Territory Data")))))</f>
        <v>US</v>
      </c>
      <c r="W1208" t="str">
        <f t="shared" si="74"/>
        <v>OK</v>
      </c>
      <c r="X1208" t="str">
        <f t="shared" si="75"/>
        <v>US</v>
      </c>
    </row>
    <row r="1209" spans="1:24" x14ac:dyDescent="0.2">
      <c r="A1209">
        <v>1208</v>
      </c>
      <c r="B1209" t="s">
        <v>1617</v>
      </c>
      <c r="C1209" t="s">
        <v>1618</v>
      </c>
      <c r="D1209" t="s">
        <v>123</v>
      </c>
      <c r="E1209" t="s">
        <v>1619</v>
      </c>
      <c r="F1209" t="s">
        <v>424</v>
      </c>
      <c r="G1209" t="s">
        <v>1620</v>
      </c>
      <c r="H1209" t="s">
        <v>8</v>
      </c>
      <c r="I1209" t="s">
        <v>319</v>
      </c>
      <c r="J1209" t="s">
        <v>144</v>
      </c>
      <c r="K1209" t="s">
        <v>145</v>
      </c>
      <c r="L1209" t="s">
        <v>141</v>
      </c>
      <c r="M1209">
        <v>1</v>
      </c>
      <c r="N1209" t="s">
        <v>875</v>
      </c>
      <c r="O1209" t="str">
        <f>IF($B1209="","",IFERROR(IF(ISNUMBER(MATCH($K1209,'Brand Family Territory (Enc)'!$A$2:$A$296,0)),$K1209,""),""))</f>
        <v>COORS LIGHT</v>
      </c>
      <c r="P1209" t="str">
        <f>IF($B1209="","",IFERROR(INDEX('Brand Crosswalk'!$F$2:$F$200,MATCH($K1209,'Brand Crosswalk'!$A$2:$A$200,0)),"Not in Crosswalk"))</f>
        <v>Not in Crosswalk</v>
      </c>
      <c r="Q1209" t="str">
        <f>IF($B1209="","",IFERROR(INDEX('Brand Crosswalk'!$C$2:$C$200,MATCH($K1209,'Brand Crosswalk'!$A$2:$A$200,0)),""))</f>
        <v/>
      </c>
      <c r="R1209" t="str">
        <f>IF($B1209="","",IF(O1209&lt;&gt;"",O1209,IF(P1209="Mapped",Q1209,IF(P1209="No Encompass Match","No Encompass Match",IFERROR(VLOOKUP(IF($K1209="",$J1209,$K1209),'Brands (Enc)'!$C$2:$D$2699,2,FALSE),"Not Mapped")))))</f>
        <v>COORS LIGHT</v>
      </c>
      <c r="S1209" t="str">
        <f>IF($B1209="","",IFERROR(VLOOKUP(VALUE($B1209),'Customers Table (Enc)'!$A:$I,9,FALSE),"Not Found"))</f>
        <v>Passaic</v>
      </c>
      <c r="T1209" t="str">
        <f t="shared" si="72"/>
        <v>PASSAIC</v>
      </c>
      <c r="U1209" t="str">
        <f t="shared" si="73"/>
        <v>COORS LIGHT|PASSAIC</v>
      </c>
      <c r="V1209" t="str">
        <f>IF($B1209="","",IF(R1209="No Encompass Match","THEM",IF(R1209="Not Mapped","Unable to Determine",IF(T1209="SALES","Unable to Determine",IFERROR(INDEX('Master - US vs THEM'!$F:$F,MATCH(U1209,'Master - US vs THEM'!$G:$G,0)),"No Territory Data")))))</f>
        <v>US</v>
      </c>
      <c r="W1209" t="str">
        <f t="shared" si="74"/>
        <v>OK</v>
      </c>
      <c r="X1209" t="str">
        <f t="shared" si="75"/>
        <v>US</v>
      </c>
    </row>
    <row r="1210" spans="1:24" x14ac:dyDescent="0.2">
      <c r="A1210">
        <v>1209</v>
      </c>
      <c r="B1210" t="s">
        <v>1617</v>
      </c>
      <c r="C1210" t="s">
        <v>1618</v>
      </c>
      <c r="D1210" t="s">
        <v>123</v>
      </c>
      <c r="E1210" t="s">
        <v>1619</v>
      </c>
      <c r="F1210" t="s">
        <v>424</v>
      </c>
      <c r="G1210" t="s">
        <v>1620</v>
      </c>
      <c r="H1210" t="s">
        <v>8</v>
      </c>
      <c r="I1210" t="s">
        <v>319</v>
      </c>
      <c r="J1210" t="s">
        <v>44</v>
      </c>
      <c r="K1210" t="s">
        <v>44</v>
      </c>
      <c r="L1210" t="s">
        <v>45</v>
      </c>
      <c r="M1210">
        <v>1</v>
      </c>
      <c r="N1210" t="s">
        <v>875</v>
      </c>
      <c r="O1210" t="str">
        <f>IF($B1210="","",IFERROR(IF(ISNUMBER(MATCH($K1210,'Brand Family Territory (Enc)'!$A$2:$A$296,0)),$K1210,""),""))</f>
        <v/>
      </c>
      <c r="P1210" t="str">
        <f>IF($B1210="","",IFERROR(INDEX('Brand Crosswalk'!$F$2:$F$200,MATCH($K1210,'Brand Crosswalk'!$A$2:$A$200,0)),"Not in Crosswalk"))</f>
        <v>Mapped</v>
      </c>
      <c r="Q1210" t="str">
        <f>IF($B1210="","",IFERROR(INDEX('Brand Crosswalk'!$C$2:$C$200,MATCH($K1210,'Brand Crosswalk'!$A$2:$A$200,0)),""))</f>
        <v>Dg Yuengling Inc</v>
      </c>
      <c r="R1210" t="str">
        <f>IF($B1210="","",IF(O1210&lt;&gt;"",O1210,IF(P1210="Mapped",Q1210,IF(P1210="No Encompass Match","No Encompass Match",IFERROR(VLOOKUP(IF($K1210="",$J1210,$K1210),'Brands (Enc)'!$C$2:$D$2699,2,FALSE),"Not Mapped")))))</f>
        <v>Dg Yuengling Inc</v>
      </c>
      <c r="S1210" t="str">
        <f>IF($B1210="","",IFERROR(VLOOKUP(VALUE($B1210),'Customers Table (Enc)'!$A:$I,9,FALSE),"Not Found"))</f>
        <v>Passaic</v>
      </c>
      <c r="T1210" t="str">
        <f t="shared" si="72"/>
        <v>PASSAIC</v>
      </c>
      <c r="U1210" t="str">
        <f t="shared" si="73"/>
        <v>Dg Yuengling Inc|PASSAIC</v>
      </c>
      <c r="V1210" t="str">
        <f>IF($B1210="","",IF(R1210="No Encompass Match","THEM",IF(R1210="Not Mapped","Unable to Determine",IF(T1210="SALES","Unable to Determine",IFERROR(INDEX('Master - US vs THEM'!$F:$F,MATCH(U1210,'Master - US vs THEM'!$G:$G,0)),"No Territory Data")))))</f>
        <v>US</v>
      </c>
      <c r="W1210" t="str">
        <f t="shared" si="74"/>
        <v>OK</v>
      </c>
      <c r="X1210" t="str">
        <f t="shared" si="75"/>
        <v>US</v>
      </c>
    </row>
    <row r="1211" spans="1:24" x14ac:dyDescent="0.2">
      <c r="A1211">
        <v>1210</v>
      </c>
      <c r="B1211" t="s">
        <v>1617</v>
      </c>
      <c r="C1211" t="s">
        <v>1618</v>
      </c>
      <c r="D1211" t="s">
        <v>123</v>
      </c>
      <c r="E1211" t="s">
        <v>1619</v>
      </c>
      <c r="F1211" t="s">
        <v>424</v>
      </c>
      <c r="G1211" t="s">
        <v>1620</v>
      </c>
      <c r="H1211" t="s">
        <v>8</v>
      </c>
      <c r="I1211" t="s">
        <v>319</v>
      </c>
      <c r="J1211" t="s">
        <v>181</v>
      </c>
      <c r="K1211" t="s">
        <v>182</v>
      </c>
      <c r="L1211" t="s">
        <v>24</v>
      </c>
      <c r="M1211">
        <v>1</v>
      </c>
      <c r="N1211" t="s">
        <v>875</v>
      </c>
      <c r="O1211" t="str">
        <f>IF($B1211="","",IFERROR(IF(ISNUMBER(MATCH($K1211,'Brand Family Territory (Enc)'!$A$2:$A$296,0)),$K1211,""),""))</f>
        <v/>
      </c>
      <c r="P1211" t="str">
        <f>IF($B1211="","",IFERROR(INDEX('Brand Crosswalk'!$F$2:$F$200,MATCH($K1211,'Brand Crosswalk'!$A$2:$A$200,0)),"Not in Crosswalk"))</f>
        <v>Mapped</v>
      </c>
      <c r="Q1211" t="str">
        <f>IF($B1211="","",IFERROR(INDEX('Brand Crosswalk'!$C$2:$C$200,MATCH($K1211,'Brand Crosswalk'!$A$2:$A$200,0)),""))</f>
        <v>Modelo Especial</v>
      </c>
      <c r="R1211" t="str">
        <f>IF($B1211="","",IF(O1211&lt;&gt;"",O1211,IF(P1211="Mapped",Q1211,IF(P1211="No Encompass Match","No Encompass Match",IFERROR(VLOOKUP(IF($K1211="",$J1211,$K1211),'Brands (Enc)'!$C$2:$D$2699,2,FALSE),"Not Mapped")))))</f>
        <v>Modelo Especial</v>
      </c>
      <c r="S1211" t="str">
        <f>IF($B1211="","",IFERROR(VLOOKUP(VALUE($B1211),'Customers Table (Enc)'!$A:$I,9,FALSE),"Not Found"))</f>
        <v>Passaic</v>
      </c>
      <c r="T1211" t="str">
        <f t="shared" si="72"/>
        <v>PASSAIC</v>
      </c>
      <c r="U1211" t="str">
        <f t="shared" si="73"/>
        <v>Modelo Especial|PASSAIC</v>
      </c>
      <c r="V1211" t="str">
        <f>IF($B1211="","",IF(R1211="No Encompass Match","THEM",IF(R1211="Not Mapped","Unable to Determine",IF(T1211="SALES","Unable to Determine",IFERROR(INDEX('Master - US vs THEM'!$F:$F,MATCH(U1211,'Master - US vs THEM'!$G:$G,0)),"No Territory Data")))))</f>
        <v>US</v>
      </c>
      <c r="W1211" t="str">
        <f t="shared" si="74"/>
        <v>OK</v>
      </c>
      <c r="X1211" t="str">
        <f t="shared" si="75"/>
        <v>US</v>
      </c>
    </row>
    <row r="1212" spans="1:24" x14ac:dyDescent="0.2">
      <c r="A1212">
        <v>1211</v>
      </c>
      <c r="B1212" t="s">
        <v>1617</v>
      </c>
      <c r="C1212" t="s">
        <v>1618</v>
      </c>
      <c r="D1212" t="s">
        <v>123</v>
      </c>
      <c r="E1212" t="s">
        <v>1619</v>
      </c>
      <c r="F1212" t="s">
        <v>424</v>
      </c>
      <c r="G1212" t="s">
        <v>1620</v>
      </c>
      <c r="H1212" t="s">
        <v>8</v>
      </c>
      <c r="I1212" t="s">
        <v>319</v>
      </c>
      <c r="J1212" t="s">
        <v>338</v>
      </c>
      <c r="K1212" t="s">
        <v>34</v>
      </c>
      <c r="L1212" t="s">
        <v>34</v>
      </c>
      <c r="M1212">
        <v>1</v>
      </c>
      <c r="N1212" t="s">
        <v>875</v>
      </c>
      <c r="O1212" t="str">
        <f>IF($B1212="","",IFERROR(IF(ISNUMBER(MATCH($K1212,'Brand Family Territory (Enc)'!$A$2:$A$296,0)),$K1212,""),""))</f>
        <v/>
      </c>
      <c r="P1212" t="str">
        <f>IF($B1212="","",IFERROR(INDEX('Brand Crosswalk'!$F$2:$F$200,MATCH($K1212,'Brand Crosswalk'!$A$2:$A$200,0)),"Not in Crosswalk"))</f>
        <v>Mapped</v>
      </c>
      <c r="Q1212" t="str">
        <f>IF($B1212="","",IFERROR(INDEX('Brand Crosswalk'!$C$2:$C$200,MATCH($K1212,'Brand Crosswalk'!$A$2:$A$200,0)),""))</f>
        <v>Sierra Nevada</v>
      </c>
      <c r="R1212" t="str">
        <f>IF($B1212="","",IF(O1212&lt;&gt;"",O1212,IF(P1212="Mapped",Q1212,IF(P1212="No Encompass Match","No Encompass Match",IFERROR(VLOOKUP(IF($K1212="",$J1212,$K1212),'Brands (Enc)'!$C$2:$D$2699,2,FALSE),"Not Mapped")))))</f>
        <v>Sierra Nevada</v>
      </c>
      <c r="S1212" t="str">
        <f>IF($B1212="","",IFERROR(VLOOKUP(VALUE($B1212),'Customers Table (Enc)'!$A:$I,9,FALSE),"Not Found"))</f>
        <v>Passaic</v>
      </c>
      <c r="T1212" t="str">
        <f t="shared" si="72"/>
        <v>PASSAIC</v>
      </c>
      <c r="U1212" t="str">
        <f t="shared" si="73"/>
        <v>Sierra Nevada|PASSAIC</v>
      </c>
      <c r="V1212" t="str">
        <f>IF($B1212="","",IF(R1212="No Encompass Match","THEM",IF(R1212="Not Mapped","Unable to Determine",IF(T1212="SALES","Unable to Determine",IFERROR(INDEX('Master - US vs THEM'!$F:$F,MATCH(U1212,'Master - US vs THEM'!$G:$G,0)),"No Territory Data")))))</f>
        <v>US</v>
      </c>
      <c r="W1212" t="str">
        <f t="shared" si="74"/>
        <v>OK</v>
      </c>
      <c r="X1212" t="str">
        <f t="shared" si="75"/>
        <v>US</v>
      </c>
    </row>
    <row r="1213" spans="1:24" x14ac:dyDescent="0.2">
      <c r="A1213">
        <v>1212</v>
      </c>
      <c r="B1213" t="s">
        <v>1617</v>
      </c>
      <c r="C1213" t="s">
        <v>1618</v>
      </c>
      <c r="D1213" t="s">
        <v>123</v>
      </c>
      <c r="E1213" t="s">
        <v>1619</v>
      </c>
      <c r="F1213" t="s">
        <v>424</v>
      </c>
      <c r="G1213" t="s">
        <v>1620</v>
      </c>
      <c r="H1213" t="s">
        <v>8</v>
      </c>
      <c r="I1213" t="s">
        <v>319</v>
      </c>
      <c r="J1213" t="s">
        <v>72</v>
      </c>
      <c r="K1213" t="s">
        <v>73</v>
      </c>
      <c r="L1213" t="s">
        <v>36</v>
      </c>
      <c r="M1213">
        <v>1</v>
      </c>
      <c r="N1213" t="s">
        <v>875</v>
      </c>
      <c r="O1213" t="str">
        <f>IF($B1213="","",IFERROR(IF(ISNUMBER(MATCH($K1213,'Brand Family Territory (Enc)'!$A$2:$A$296,0)),$K1213,""),""))</f>
        <v>LAGUNITAS</v>
      </c>
      <c r="P1213" t="str">
        <f>IF($B1213="","",IFERROR(INDEX('Brand Crosswalk'!$F$2:$F$200,MATCH($K1213,'Brand Crosswalk'!$A$2:$A$200,0)),"Not in Crosswalk"))</f>
        <v>Not in Crosswalk</v>
      </c>
      <c r="Q1213" t="str">
        <f>IF($B1213="","",IFERROR(INDEX('Brand Crosswalk'!$C$2:$C$200,MATCH($K1213,'Brand Crosswalk'!$A$2:$A$200,0)),""))</f>
        <v/>
      </c>
      <c r="R1213" t="str">
        <f>IF($B1213="","",IF(O1213&lt;&gt;"",O1213,IF(P1213="Mapped",Q1213,IF(P1213="No Encompass Match","No Encompass Match",IFERROR(VLOOKUP(IF($K1213="",$J1213,$K1213),'Brands (Enc)'!$C$2:$D$2699,2,FALSE),"Not Mapped")))))</f>
        <v>LAGUNITAS</v>
      </c>
      <c r="S1213" t="str">
        <f>IF($B1213="","",IFERROR(VLOOKUP(VALUE($B1213),'Customers Table (Enc)'!$A:$I,9,FALSE),"Not Found"))</f>
        <v>Passaic</v>
      </c>
      <c r="T1213" t="str">
        <f t="shared" si="72"/>
        <v>PASSAIC</v>
      </c>
      <c r="U1213" t="str">
        <f t="shared" si="73"/>
        <v>LAGUNITAS|PASSAIC</v>
      </c>
      <c r="V1213" t="str">
        <f>IF($B1213="","",IF(R1213="No Encompass Match","THEM",IF(R1213="Not Mapped","Unable to Determine",IF(T1213="SALES","Unable to Determine",IFERROR(INDEX('Master - US vs THEM'!$F:$F,MATCH(U1213,'Master - US vs THEM'!$G:$G,0)),"No Territory Data")))))</f>
        <v>US</v>
      </c>
      <c r="W1213" t="str">
        <f t="shared" si="74"/>
        <v>OK</v>
      </c>
      <c r="X1213" t="str">
        <f t="shared" si="75"/>
        <v>US</v>
      </c>
    </row>
    <row r="1214" spans="1:24" x14ac:dyDescent="0.2">
      <c r="A1214">
        <v>1213</v>
      </c>
      <c r="B1214" t="s">
        <v>1617</v>
      </c>
      <c r="C1214" t="s">
        <v>1618</v>
      </c>
      <c r="D1214" t="s">
        <v>123</v>
      </c>
      <c r="E1214" t="s">
        <v>1619</v>
      </c>
      <c r="F1214" t="s">
        <v>424</v>
      </c>
      <c r="G1214" t="s">
        <v>1620</v>
      </c>
      <c r="H1214" t="s">
        <v>8</v>
      </c>
      <c r="I1214" t="s">
        <v>319</v>
      </c>
      <c r="J1214" t="s">
        <v>535</v>
      </c>
      <c r="K1214" t="s">
        <v>358</v>
      </c>
      <c r="L1214" t="s">
        <v>155</v>
      </c>
      <c r="M1214">
        <v>1</v>
      </c>
      <c r="N1214" t="s">
        <v>875</v>
      </c>
      <c r="O1214" t="str">
        <f>IF($B1214="","",IFERROR(IF(ISNUMBER(MATCH($K1214,'Brand Family Territory (Enc)'!$A$2:$A$296,0)),$K1214,""),""))</f>
        <v/>
      </c>
      <c r="P1214" t="str">
        <f>IF($B1214="","",IFERROR(INDEX('Brand Crosswalk'!$F$2:$F$200,MATCH($K1214,'Brand Crosswalk'!$A$2:$A$200,0)),"Not in Crosswalk"))</f>
        <v>Mapped</v>
      </c>
      <c r="Q1214" t="str">
        <f>IF($B1214="","",IFERROR(INDEX('Brand Crosswalk'!$C$2:$C$200,MATCH($K1214,'Brand Crosswalk'!$A$2:$A$200,0)),""))</f>
        <v>Samuel Adams</v>
      </c>
      <c r="R1214" t="str">
        <f>IF($B1214="","",IF(O1214&lt;&gt;"",O1214,IF(P1214="Mapped",Q1214,IF(P1214="No Encompass Match","No Encompass Match",IFERROR(VLOOKUP(IF($K1214="",$J1214,$K1214),'Brands (Enc)'!$C$2:$D$2699,2,FALSE),"Not Mapped")))))</f>
        <v>Samuel Adams</v>
      </c>
      <c r="S1214" t="str">
        <f>IF($B1214="","",IFERROR(VLOOKUP(VALUE($B1214),'Customers Table (Enc)'!$A:$I,9,FALSE),"Not Found"))</f>
        <v>Passaic</v>
      </c>
      <c r="T1214" t="str">
        <f t="shared" si="72"/>
        <v>PASSAIC</v>
      </c>
      <c r="U1214" t="str">
        <f t="shared" si="73"/>
        <v>Samuel Adams|PASSAIC</v>
      </c>
      <c r="V1214" t="str">
        <f>IF($B1214="","",IF(R1214="No Encompass Match","THEM",IF(R1214="Not Mapped","Unable to Determine",IF(T1214="SALES","Unable to Determine",IFERROR(INDEX('Master - US vs THEM'!$F:$F,MATCH(U1214,'Master - US vs THEM'!$G:$G,0)),"No Territory Data")))))</f>
        <v>US</v>
      </c>
      <c r="W1214" t="str">
        <f t="shared" si="74"/>
        <v>OK</v>
      </c>
      <c r="X1214" t="str">
        <f t="shared" si="75"/>
        <v>US</v>
      </c>
    </row>
    <row r="1215" spans="1:24" x14ac:dyDescent="0.2">
      <c r="A1215">
        <v>1214</v>
      </c>
      <c r="B1215" t="s">
        <v>1617</v>
      </c>
      <c r="C1215" t="s">
        <v>1618</v>
      </c>
      <c r="D1215" t="s">
        <v>123</v>
      </c>
      <c r="E1215" t="s">
        <v>1619</v>
      </c>
      <c r="F1215" t="s">
        <v>424</v>
      </c>
      <c r="G1215" t="s">
        <v>1620</v>
      </c>
      <c r="H1215" t="s">
        <v>8</v>
      </c>
      <c r="I1215" t="s">
        <v>319</v>
      </c>
      <c r="J1215" t="s">
        <v>165</v>
      </c>
      <c r="K1215" t="s">
        <v>166</v>
      </c>
      <c r="L1215" t="s">
        <v>141</v>
      </c>
      <c r="M1215">
        <v>1</v>
      </c>
      <c r="N1215" t="s">
        <v>875</v>
      </c>
      <c r="O1215" t="str">
        <f>IF($B1215="","",IFERROR(IF(ISNUMBER(MATCH($K1215,'Brand Family Territory (Enc)'!$A$2:$A$296,0)),$K1215,""),""))</f>
        <v>BLUE MOON</v>
      </c>
      <c r="P1215" t="str">
        <f>IF($B1215="","",IFERROR(INDEX('Brand Crosswalk'!$F$2:$F$200,MATCH($K1215,'Brand Crosswalk'!$A$2:$A$200,0)),"Not in Crosswalk"))</f>
        <v>Not in Crosswalk</v>
      </c>
      <c r="Q1215" t="str">
        <f>IF($B1215="","",IFERROR(INDEX('Brand Crosswalk'!$C$2:$C$200,MATCH($K1215,'Brand Crosswalk'!$A$2:$A$200,0)),""))</f>
        <v/>
      </c>
      <c r="R1215" t="str">
        <f>IF($B1215="","",IF(O1215&lt;&gt;"",O1215,IF(P1215="Mapped",Q1215,IF(P1215="No Encompass Match","No Encompass Match",IFERROR(VLOOKUP(IF($K1215="",$J1215,$K1215),'Brands (Enc)'!$C$2:$D$2699,2,FALSE),"Not Mapped")))))</f>
        <v>BLUE MOON</v>
      </c>
      <c r="S1215" t="str">
        <f>IF($B1215="","",IFERROR(VLOOKUP(VALUE($B1215),'Customers Table (Enc)'!$A:$I,9,FALSE),"Not Found"))</f>
        <v>Passaic</v>
      </c>
      <c r="T1215" t="str">
        <f t="shared" si="72"/>
        <v>PASSAIC</v>
      </c>
      <c r="U1215" t="str">
        <f t="shared" si="73"/>
        <v>BLUE MOON|PASSAIC</v>
      </c>
      <c r="V1215" t="str">
        <f>IF($B1215="","",IF(R1215="No Encompass Match","THEM",IF(R1215="Not Mapped","Unable to Determine",IF(T1215="SALES","Unable to Determine",IFERROR(INDEX('Master - US vs THEM'!$F:$F,MATCH(U1215,'Master - US vs THEM'!$G:$G,0)),"No Territory Data")))))</f>
        <v>US</v>
      </c>
      <c r="W1215" t="str">
        <f t="shared" si="74"/>
        <v>OK</v>
      </c>
      <c r="X1215" t="str">
        <f t="shared" si="75"/>
        <v>US</v>
      </c>
    </row>
    <row r="1216" spans="1:24" x14ac:dyDescent="0.2">
      <c r="A1216">
        <v>1215</v>
      </c>
      <c r="B1216" t="s">
        <v>1613</v>
      </c>
      <c r="C1216" t="s">
        <v>1614</v>
      </c>
      <c r="D1216" t="s">
        <v>123</v>
      </c>
      <c r="E1216" t="s">
        <v>1615</v>
      </c>
      <c r="F1216" t="s">
        <v>424</v>
      </c>
      <c r="G1216" t="s">
        <v>1616</v>
      </c>
      <c r="H1216" t="s">
        <v>8</v>
      </c>
      <c r="I1216" t="s">
        <v>319</v>
      </c>
      <c r="J1216" t="s">
        <v>144</v>
      </c>
      <c r="K1216" t="s">
        <v>145</v>
      </c>
      <c r="L1216" t="s">
        <v>141</v>
      </c>
      <c r="M1216">
        <v>1</v>
      </c>
      <c r="N1216" t="s">
        <v>875</v>
      </c>
      <c r="O1216" t="str">
        <f>IF($B1216="","",IFERROR(IF(ISNUMBER(MATCH($K1216,'Brand Family Territory (Enc)'!$A$2:$A$296,0)),$K1216,""),""))</f>
        <v>COORS LIGHT</v>
      </c>
      <c r="P1216" t="str">
        <f>IF($B1216="","",IFERROR(INDEX('Brand Crosswalk'!$F$2:$F$200,MATCH($K1216,'Brand Crosswalk'!$A$2:$A$200,0)),"Not in Crosswalk"))</f>
        <v>Not in Crosswalk</v>
      </c>
      <c r="Q1216" t="str">
        <f>IF($B1216="","",IFERROR(INDEX('Brand Crosswalk'!$C$2:$C$200,MATCH($K1216,'Brand Crosswalk'!$A$2:$A$200,0)),""))</f>
        <v/>
      </c>
      <c r="R1216" t="str">
        <f>IF($B1216="","",IF(O1216&lt;&gt;"",O1216,IF(P1216="Mapped",Q1216,IF(P1216="No Encompass Match","No Encompass Match",IFERROR(VLOOKUP(IF($K1216="",$J1216,$K1216),'Brands (Enc)'!$C$2:$D$2699,2,FALSE),"Not Mapped")))))</f>
        <v>COORS LIGHT</v>
      </c>
      <c r="S1216" t="str">
        <f>IF($B1216="","",IFERROR(VLOOKUP(VALUE($B1216),'Customers Table (Enc)'!$A:$I,9,FALSE),"Not Found"))</f>
        <v>Passaic</v>
      </c>
      <c r="T1216" t="str">
        <f t="shared" si="72"/>
        <v>PASSAIC</v>
      </c>
      <c r="U1216" t="str">
        <f t="shared" si="73"/>
        <v>COORS LIGHT|PASSAIC</v>
      </c>
      <c r="V1216" t="str">
        <f>IF($B1216="","",IF(R1216="No Encompass Match","THEM",IF(R1216="Not Mapped","Unable to Determine",IF(T1216="SALES","Unable to Determine",IFERROR(INDEX('Master - US vs THEM'!$F:$F,MATCH(U1216,'Master - US vs THEM'!$G:$G,0)),"No Territory Data")))))</f>
        <v>US</v>
      </c>
      <c r="W1216" t="str">
        <f t="shared" si="74"/>
        <v>OK</v>
      </c>
      <c r="X1216" t="str">
        <f t="shared" si="75"/>
        <v>US</v>
      </c>
    </row>
    <row r="1217" spans="1:24" x14ac:dyDescent="0.2">
      <c r="A1217">
        <v>1216</v>
      </c>
      <c r="B1217" t="s">
        <v>1613</v>
      </c>
      <c r="C1217" t="s">
        <v>1614</v>
      </c>
      <c r="D1217" t="s">
        <v>123</v>
      </c>
      <c r="E1217" t="s">
        <v>1615</v>
      </c>
      <c r="F1217" t="s">
        <v>424</v>
      </c>
      <c r="G1217" t="s">
        <v>1616</v>
      </c>
      <c r="H1217" t="s">
        <v>8</v>
      </c>
      <c r="I1217" t="s">
        <v>319</v>
      </c>
      <c r="J1217" t="s">
        <v>142</v>
      </c>
      <c r="K1217" t="s">
        <v>143</v>
      </c>
      <c r="L1217" t="s">
        <v>141</v>
      </c>
      <c r="M1217">
        <v>1</v>
      </c>
      <c r="N1217" t="s">
        <v>875</v>
      </c>
      <c r="O1217" t="str">
        <f>IF($B1217="","",IFERROR(IF(ISNUMBER(MATCH($K1217,'Brand Family Territory (Enc)'!$A$2:$A$296,0)),$K1217,""),""))</f>
        <v/>
      </c>
      <c r="P1217" t="str">
        <f>IF($B1217="","",IFERROR(INDEX('Brand Crosswalk'!$F$2:$F$200,MATCH($K1217,'Brand Crosswalk'!$A$2:$A$200,0)),"Not in Crosswalk"))</f>
        <v>Mapped</v>
      </c>
      <c r="Q1217" t="str">
        <f>IF($B1217="","",IFERROR(INDEX('Brand Crosswalk'!$C$2:$C$200,MATCH($K1217,'Brand Crosswalk'!$A$2:$A$200,0)),""))</f>
        <v>Lite</v>
      </c>
      <c r="R1217" t="str">
        <f>IF($B1217="","",IF(O1217&lt;&gt;"",O1217,IF(P1217="Mapped",Q1217,IF(P1217="No Encompass Match","No Encompass Match",IFERROR(VLOOKUP(IF($K1217="",$J1217,$K1217),'Brands (Enc)'!$C$2:$D$2699,2,FALSE),"Not Mapped")))))</f>
        <v>Lite</v>
      </c>
      <c r="S1217" t="str">
        <f>IF($B1217="","",IFERROR(VLOOKUP(VALUE($B1217),'Customers Table (Enc)'!$A:$I,9,FALSE),"Not Found"))</f>
        <v>Passaic</v>
      </c>
      <c r="T1217" t="str">
        <f t="shared" si="72"/>
        <v>PASSAIC</v>
      </c>
      <c r="U1217" t="str">
        <f t="shared" si="73"/>
        <v>Lite|PASSAIC</v>
      </c>
      <c r="V1217" t="str">
        <f>IF($B1217="","",IF(R1217="No Encompass Match","THEM",IF(R1217="Not Mapped","Unable to Determine",IF(T1217="SALES","Unable to Determine",IFERROR(INDEX('Master - US vs THEM'!$F:$F,MATCH(U1217,'Master - US vs THEM'!$G:$G,0)),"No Territory Data")))))</f>
        <v>US</v>
      </c>
      <c r="W1217" t="str">
        <f t="shared" si="74"/>
        <v>OK</v>
      </c>
      <c r="X1217" t="str">
        <f t="shared" si="75"/>
        <v>US</v>
      </c>
    </row>
    <row r="1218" spans="1:24" x14ac:dyDescent="0.2">
      <c r="A1218">
        <v>1217</v>
      </c>
      <c r="B1218" t="s">
        <v>1613</v>
      </c>
      <c r="C1218" t="s">
        <v>1614</v>
      </c>
      <c r="D1218" t="s">
        <v>123</v>
      </c>
      <c r="E1218" t="s">
        <v>1615</v>
      </c>
      <c r="F1218" t="s">
        <v>424</v>
      </c>
      <c r="G1218" t="s">
        <v>1616</v>
      </c>
      <c r="H1218" t="s">
        <v>8</v>
      </c>
      <c r="I1218" t="s">
        <v>319</v>
      </c>
      <c r="J1218" t="s">
        <v>44</v>
      </c>
      <c r="K1218" t="s">
        <v>44</v>
      </c>
      <c r="L1218" t="s">
        <v>45</v>
      </c>
      <c r="M1218">
        <v>1</v>
      </c>
      <c r="N1218" t="s">
        <v>875</v>
      </c>
      <c r="O1218" t="str">
        <f>IF($B1218="","",IFERROR(IF(ISNUMBER(MATCH($K1218,'Brand Family Territory (Enc)'!$A$2:$A$296,0)),$K1218,""),""))</f>
        <v/>
      </c>
      <c r="P1218" t="str">
        <f>IF($B1218="","",IFERROR(INDEX('Brand Crosswalk'!$F$2:$F$200,MATCH($K1218,'Brand Crosswalk'!$A$2:$A$200,0)),"Not in Crosswalk"))</f>
        <v>Mapped</v>
      </c>
      <c r="Q1218" t="str">
        <f>IF($B1218="","",IFERROR(INDEX('Brand Crosswalk'!$C$2:$C$200,MATCH($K1218,'Brand Crosswalk'!$A$2:$A$200,0)),""))</f>
        <v>Dg Yuengling Inc</v>
      </c>
      <c r="R1218" t="str">
        <f>IF($B1218="","",IF(O1218&lt;&gt;"",O1218,IF(P1218="Mapped",Q1218,IF(P1218="No Encompass Match","No Encompass Match",IFERROR(VLOOKUP(IF($K1218="",$J1218,$K1218),'Brands (Enc)'!$C$2:$D$2699,2,FALSE),"Not Mapped")))))</f>
        <v>Dg Yuengling Inc</v>
      </c>
      <c r="S1218" t="str">
        <f>IF($B1218="","",IFERROR(VLOOKUP(VALUE($B1218),'Customers Table (Enc)'!$A:$I,9,FALSE),"Not Found"))</f>
        <v>Passaic</v>
      </c>
      <c r="T1218" t="str">
        <f t="shared" si="72"/>
        <v>PASSAIC</v>
      </c>
      <c r="U1218" t="str">
        <f t="shared" si="73"/>
        <v>Dg Yuengling Inc|PASSAIC</v>
      </c>
      <c r="V1218" t="str">
        <f>IF($B1218="","",IF(R1218="No Encompass Match","THEM",IF(R1218="Not Mapped","Unable to Determine",IF(T1218="SALES","Unable to Determine",IFERROR(INDEX('Master - US vs THEM'!$F:$F,MATCH(U1218,'Master - US vs THEM'!$G:$G,0)),"No Territory Data")))))</f>
        <v>US</v>
      </c>
      <c r="W1218" t="str">
        <f t="shared" si="74"/>
        <v>OK</v>
      </c>
      <c r="X1218" t="str">
        <f t="shared" si="75"/>
        <v>US</v>
      </c>
    </row>
    <row r="1219" spans="1:24" x14ac:dyDescent="0.2">
      <c r="A1219">
        <v>1218</v>
      </c>
      <c r="B1219" t="s">
        <v>1613</v>
      </c>
      <c r="C1219" t="s">
        <v>1614</v>
      </c>
      <c r="D1219" t="s">
        <v>123</v>
      </c>
      <c r="E1219" t="s">
        <v>1615</v>
      </c>
      <c r="F1219" t="s">
        <v>424</v>
      </c>
      <c r="G1219" t="s">
        <v>1616</v>
      </c>
      <c r="H1219" t="s">
        <v>8</v>
      </c>
      <c r="I1219" t="s">
        <v>319</v>
      </c>
      <c r="J1219" t="s">
        <v>165</v>
      </c>
      <c r="K1219" t="s">
        <v>166</v>
      </c>
      <c r="L1219" t="s">
        <v>141</v>
      </c>
      <c r="M1219">
        <v>1</v>
      </c>
      <c r="N1219" t="s">
        <v>875</v>
      </c>
      <c r="O1219" t="str">
        <f>IF($B1219="","",IFERROR(IF(ISNUMBER(MATCH($K1219,'Brand Family Territory (Enc)'!$A$2:$A$296,0)),$K1219,""),""))</f>
        <v>BLUE MOON</v>
      </c>
      <c r="P1219" t="str">
        <f>IF($B1219="","",IFERROR(INDEX('Brand Crosswalk'!$F$2:$F$200,MATCH($K1219,'Brand Crosswalk'!$A$2:$A$200,0)),"Not in Crosswalk"))</f>
        <v>Not in Crosswalk</v>
      </c>
      <c r="Q1219" t="str">
        <f>IF($B1219="","",IFERROR(INDEX('Brand Crosswalk'!$C$2:$C$200,MATCH($K1219,'Brand Crosswalk'!$A$2:$A$200,0)),""))</f>
        <v/>
      </c>
      <c r="R1219" t="str">
        <f>IF($B1219="","",IF(O1219&lt;&gt;"",O1219,IF(P1219="Mapped",Q1219,IF(P1219="No Encompass Match","No Encompass Match",IFERROR(VLOOKUP(IF($K1219="",$J1219,$K1219),'Brands (Enc)'!$C$2:$D$2699,2,FALSE),"Not Mapped")))))</f>
        <v>BLUE MOON</v>
      </c>
      <c r="S1219" t="str">
        <f>IF($B1219="","",IFERROR(VLOOKUP(VALUE($B1219),'Customers Table (Enc)'!$A:$I,9,FALSE),"Not Found"))</f>
        <v>Passaic</v>
      </c>
      <c r="T1219" t="str">
        <f t="shared" ref="T1219:T1282" si="76">IF($B1219="","",IF($D1219&lt;&gt;"SALES",$D1219,IF(OR(S1219="Default",S1219="Not Found",S1219="Morris"),"SALES",UPPER(S1219))))</f>
        <v>PASSAIC</v>
      </c>
      <c r="U1219" t="str">
        <f t="shared" ref="U1219:U1282" si="77">IF($B1219="","",R1219&amp;"|"&amp;T1219)</f>
        <v>BLUE MOON|PASSAIC</v>
      </c>
      <c r="V1219" t="str">
        <f>IF($B1219="","",IF(R1219="No Encompass Match","THEM",IF(R1219="Not Mapped","Unable to Determine",IF(T1219="SALES","Unable to Determine",IFERROR(INDEX('Master - US vs THEM'!$F:$F,MATCH(U1219,'Master - US vs THEM'!$G:$G,0)),"No Territory Data")))))</f>
        <v>US</v>
      </c>
      <c r="W1219" t="str">
        <f t="shared" ref="W1219:W1282" si="78">IF($B1219="","",IF(OR(V1219="Unable to Determine",V1219="No Territory Data",V1219="Ambiguous (Source Truncated)"),"Review",IF(V1219&lt;&gt;$N1219,"MISMATCH","OK")))</f>
        <v>OK</v>
      </c>
      <c r="X1219" t="str">
        <f t="shared" ref="X1219:X1282" si="79">IF($B1219="","",IF(OR(V1219="US",V1219="THEM"),V1219,$N1219))</f>
        <v>US</v>
      </c>
    </row>
    <row r="1220" spans="1:24" x14ac:dyDescent="0.2">
      <c r="A1220">
        <v>1219</v>
      </c>
      <c r="B1220" t="s">
        <v>1613</v>
      </c>
      <c r="C1220" t="s">
        <v>1614</v>
      </c>
      <c r="D1220" t="s">
        <v>123</v>
      </c>
      <c r="E1220" t="s">
        <v>1615</v>
      </c>
      <c r="F1220" t="s">
        <v>424</v>
      </c>
      <c r="G1220" t="s">
        <v>1616</v>
      </c>
      <c r="H1220" t="s">
        <v>8</v>
      </c>
      <c r="I1220" t="s">
        <v>319</v>
      </c>
      <c r="J1220" t="s">
        <v>536</v>
      </c>
      <c r="K1220" t="s">
        <v>34</v>
      </c>
      <c r="L1220" t="s">
        <v>34</v>
      </c>
      <c r="M1220">
        <v>1</v>
      </c>
      <c r="N1220" t="s">
        <v>875</v>
      </c>
      <c r="O1220" t="str">
        <f>IF($B1220="","",IFERROR(IF(ISNUMBER(MATCH($K1220,'Brand Family Territory (Enc)'!$A$2:$A$296,0)),$K1220,""),""))</f>
        <v/>
      </c>
      <c r="P1220" t="str">
        <f>IF($B1220="","",IFERROR(INDEX('Brand Crosswalk'!$F$2:$F$200,MATCH($K1220,'Brand Crosswalk'!$A$2:$A$200,0)),"Not in Crosswalk"))</f>
        <v>Mapped</v>
      </c>
      <c r="Q1220" t="str">
        <f>IF($B1220="","",IFERROR(INDEX('Brand Crosswalk'!$C$2:$C$200,MATCH($K1220,'Brand Crosswalk'!$A$2:$A$200,0)),""))</f>
        <v>Sierra Nevada</v>
      </c>
      <c r="R1220" t="str">
        <f>IF($B1220="","",IF(O1220&lt;&gt;"",O1220,IF(P1220="Mapped",Q1220,IF(P1220="No Encompass Match","No Encompass Match",IFERROR(VLOOKUP(IF($K1220="",$J1220,$K1220),'Brands (Enc)'!$C$2:$D$2699,2,FALSE),"Not Mapped")))))</f>
        <v>Sierra Nevada</v>
      </c>
      <c r="S1220" t="str">
        <f>IF($B1220="","",IFERROR(VLOOKUP(VALUE($B1220),'Customers Table (Enc)'!$A:$I,9,FALSE),"Not Found"))</f>
        <v>Passaic</v>
      </c>
      <c r="T1220" t="str">
        <f t="shared" si="76"/>
        <v>PASSAIC</v>
      </c>
      <c r="U1220" t="str">
        <f t="shared" si="77"/>
        <v>Sierra Nevada|PASSAIC</v>
      </c>
      <c r="V1220" t="str">
        <f>IF($B1220="","",IF(R1220="No Encompass Match","THEM",IF(R1220="Not Mapped","Unable to Determine",IF(T1220="SALES","Unable to Determine",IFERROR(INDEX('Master - US vs THEM'!$F:$F,MATCH(U1220,'Master - US vs THEM'!$G:$G,0)),"No Territory Data")))))</f>
        <v>US</v>
      </c>
      <c r="W1220" t="str">
        <f t="shared" si="78"/>
        <v>OK</v>
      </c>
      <c r="X1220" t="str">
        <f t="shared" si="79"/>
        <v>US</v>
      </c>
    </row>
    <row r="1221" spans="1:24" x14ac:dyDescent="0.2">
      <c r="A1221">
        <v>1220</v>
      </c>
      <c r="B1221" t="s">
        <v>1613</v>
      </c>
      <c r="C1221" t="s">
        <v>1614</v>
      </c>
      <c r="D1221" t="s">
        <v>123</v>
      </c>
      <c r="E1221" t="s">
        <v>1615</v>
      </c>
      <c r="F1221" t="s">
        <v>424</v>
      </c>
      <c r="G1221" t="s">
        <v>1616</v>
      </c>
      <c r="H1221" t="s">
        <v>8</v>
      </c>
      <c r="I1221" t="s">
        <v>319</v>
      </c>
      <c r="J1221" t="s">
        <v>1131</v>
      </c>
      <c r="K1221" t="s">
        <v>158</v>
      </c>
      <c r="L1221" t="s">
        <v>155</v>
      </c>
      <c r="M1221">
        <v>1</v>
      </c>
      <c r="N1221" t="s">
        <v>875</v>
      </c>
      <c r="O1221" t="str">
        <f>IF($B1221="","",IFERROR(IF(ISNUMBER(MATCH($K1221,'Brand Family Territory (Enc)'!$A$2:$A$296,0)),$K1221,""),""))</f>
        <v/>
      </c>
      <c r="P1221" t="str">
        <f>IF($B1221="","",IFERROR(INDEX('Brand Crosswalk'!$F$2:$F$200,MATCH($K1221,'Brand Crosswalk'!$A$2:$A$200,0)),"Not in Crosswalk"))</f>
        <v>Mapped</v>
      </c>
      <c r="Q1221" t="str">
        <f>IF($B1221="","",IFERROR(INDEX('Brand Crosswalk'!$C$2:$C$200,MATCH($K1221,'Brand Crosswalk'!$A$2:$A$200,0)),""))</f>
        <v>Dogfish Head Beer</v>
      </c>
      <c r="R1221" t="str">
        <f>IF($B1221="","",IF(O1221&lt;&gt;"",O1221,IF(P1221="Mapped",Q1221,IF(P1221="No Encompass Match","No Encompass Match",IFERROR(VLOOKUP(IF($K1221="",$J1221,$K1221),'Brands (Enc)'!$C$2:$D$2699,2,FALSE),"Not Mapped")))))</f>
        <v>Dogfish Head Beer</v>
      </c>
      <c r="S1221" t="str">
        <f>IF($B1221="","",IFERROR(VLOOKUP(VALUE($B1221),'Customers Table (Enc)'!$A:$I,9,FALSE),"Not Found"))</f>
        <v>Passaic</v>
      </c>
      <c r="T1221" t="str">
        <f t="shared" si="76"/>
        <v>PASSAIC</v>
      </c>
      <c r="U1221" t="str">
        <f t="shared" si="77"/>
        <v>Dogfish Head Beer|PASSAIC</v>
      </c>
      <c r="V1221" t="str">
        <f>IF($B1221="","",IF(R1221="No Encompass Match","THEM",IF(R1221="Not Mapped","Unable to Determine",IF(T1221="SALES","Unable to Determine",IFERROR(INDEX('Master - US vs THEM'!$F:$F,MATCH(U1221,'Master - US vs THEM'!$G:$G,0)),"No Territory Data")))))</f>
        <v>US</v>
      </c>
      <c r="W1221" t="str">
        <f t="shared" si="78"/>
        <v>OK</v>
      </c>
      <c r="X1221" t="str">
        <f t="shared" si="79"/>
        <v>US</v>
      </c>
    </row>
    <row r="1222" spans="1:24" x14ac:dyDescent="0.2">
      <c r="A1222">
        <v>1221</v>
      </c>
      <c r="B1222" t="s">
        <v>1613</v>
      </c>
      <c r="C1222" t="s">
        <v>1614</v>
      </c>
      <c r="D1222" t="s">
        <v>123</v>
      </c>
      <c r="E1222" t="s">
        <v>1615</v>
      </c>
      <c r="F1222" t="s">
        <v>424</v>
      </c>
      <c r="G1222" t="s">
        <v>1616</v>
      </c>
      <c r="H1222" t="s">
        <v>8</v>
      </c>
      <c r="I1222" t="s">
        <v>319</v>
      </c>
      <c r="J1222" t="s">
        <v>181</v>
      </c>
      <c r="K1222" t="s">
        <v>182</v>
      </c>
      <c r="L1222" t="s">
        <v>24</v>
      </c>
      <c r="M1222">
        <v>1</v>
      </c>
      <c r="N1222" t="s">
        <v>875</v>
      </c>
      <c r="O1222" t="str">
        <f>IF($B1222="","",IFERROR(IF(ISNUMBER(MATCH($K1222,'Brand Family Territory (Enc)'!$A$2:$A$296,0)),$K1222,""),""))</f>
        <v/>
      </c>
      <c r="P1222" t="str">
        <f>IF($B1222="","",IFERROR(INDEX('Brand Crosswalk'!$F$2:$F$200,MATCH($K1222,'Brand Crosswalk'!$A$2:$A$200,0)),"Not in Crosswalk"))</f>
        <v>Mapped</v>
      </c>
      <c r="Q1222" t="str">
        <f>IF($B1222="","",IFERROR(INDEX('Brand Crosswalk'!$C$2:$C$200,MATCH($K1222,'Brand Crosswalk'!$A$2:$A$200,0)),""))</f>
        <v>Modelo Especial</v>
      </c>
      <c r="R1222" t="str">
        <f>IF($B1222="","",IF(O1222&lt;&gt;"",O1222,IF(P1222="Mapped",Q1222,IF(P1222="No Encompass Match","No Encompass Match",IFERROR(VLOOKUP(IF($K1222="",$J1222,$K1222),'Brands (Enc)'!$C$2:$D$2699,2,FALSE),"Not Mapped")))))</f>
        <v>Modelo Especial</v>
      </c>
      <c r="S1222" t="str">
        <f>IF($B1222="","",IFERROR(VLOOKUP(VALUE($B1222),'Customers Table (Enc)'!$A:$I,9,FALSE),"Not Found"))</f>
        <v>Passaic</v>
      </c>
      <c r="T1222" t="str">
        <f t="shared" si="76"/>
        <v>PASSAIC</v>
      </c>
      <c r="U1222" t="str">
        <f t="shared" si="77"/>
        <v>Modelo Especial|PASSAIC</v>
      </c>
      <c r="V1222" t="str">
        <f>IF($B1222="","",IF(R1222="No Encompass Match","THEM",IF(R1222="Not Mapped","Unable to Determine",IF(T1222="SALES","Unable to Determine",IFERROR(INDEX('Master - US vs THEM'!$F:$F,MATCH(U1222,'Master - US vs THEM'!$G:$G,0)),"No Territory Data")))))</f>
        <v>US</v>
      </c>
      <c r="W1222" t="str">
        <f t="shared" si="78"/>
        <v>OK</v>
      </c>
      <c r="X1222" t="str">
        <f t="shared" si="79"/>
        <v>US</v>
      </c>
    </row>
    <row r="1223" spans="1:24" x14ac:dyDescent="0.2">
      <c r="A1223">
        <v>1222</v>
      </c>
      <c r="B1223" t="s">
        <v>1613</v>
      </c>
      <c r="C1223" t="s">
        <v>1614</v>
      </c>
      <c r="D1223" t="s">
        <v>123</v>
      </c>
      <c r="E1223" t="s">
        <v>1615</v>
      </c>
      <c r="F1223" t="s">
        <v>424</v>
      </c>
      <c r="G1223" t="s">
        <v>1616</v>
      </c>
      <c r="H1223" t="s">
        <v>8</v>
      </c>
      <c r="I1223" t="s">
        <v>319</v>
      </c>
      <c r="J1223" t="s">
        <v>140</v>
      </c>
      <c r="K1223" t="s">
        <v>140</v>
      </c>
      <c r="L1223" t="s">
        <v>141</v>
      </c>
      <c r="M1223">
        <v>1</v>
      </c>
      <c r="N1223" t="s">
        <v>875</v>
      </c>
      <c r="O1223" t="str">
        <f>IF($B1223="","",IFERROR(IF(ISNUMBER(MATCH($K1223,'Brand Family Territory (Enc)'!$A$2:$A$296,0)),$K1223,""),""))</f>
        <v/>
      </c>
      <c r="P1223" t="str">
        <f>IF($B1223="","",IFERROR(INDEX('Brand Crosswalk'!$F$2:$F$200,MATCH($K1223,'Brand Crosswalk'!$A$2:$A$200,0)),"Not in Crosswalk"))</f>
        <v>Mapped</v>
      </c>
      <c r="Q1223" t="str">
        <f>IF($B1223="","",IFERROR(INDEX('Brand Crosswalk'!$C$2:$C$200,MATCH($K1223,'Brand Crosswalk'!$A$2:$A$200,0)),""))</f>
        <v>Peroni</v>
      </c>
      <c r="R1223" t="str">
        <f>IF($B1223="","",IF(O1223&lt;&gt;"",O1223,IF(P1223="Mapped",Q1223,IF(P1223="No Encompass Match","No Encompass Match",IFERROR(VLOOKUP(IF($K1223="",$J1223,$K1223),'Brands (Enc)'!$C$2:$D$2699,2,FALSE),"Not Mapped")))))</f>
        <v>Peroni</v>
      </c>
      <c r="S1223" t="str">
        <f>IF($B1223="","",IFERROR(VLOOKUP(VALUE($B1223),'Customers Table (Enc)'!$A:$I,9,FALSE),"Not Found"))</f>
        <v>Passaic</v>
      </c>
      <c r="T1223" t="str">
        <f t="shared" si="76"/>
        <v>PASSAIC</v>
      </c>
      <c r="U1223" t="str">
        <f t="shared" si="77"/>
        <v>Peroni|PASSAIC</v>
      </c>
      <c r="V1223" t="str">
        <f>IF($B1223="","",IF(R1223="No Encompass Match","THEM",IF(R1223="Not Mapped","Unable to Determine",IF(T1223="SALES","Unable to Determine",IFERROR(INDEX('Master - US vs THEM'!$F:$F,MATCH(U1223,'Master - US vs THEM'!$G:$G,0)),"No Territory Data")))))</f>
        <v>US</v>
      </c>
      <c r="W1223" t="str">
        <f t="shared" si="78"/>
        <v>OK</v>
      </c>
      <c r="X1223" t="str">
        <f t="shared" si="79"/>
        <v>US</v>
      </c>
    </row>
    <row r="1224" spans="1:24" x14ac:dyDescent="0.2">
      <c r="A1224">
        <v>1223</v>
      </c>
      <c r="B1224" t="s">
        <v>1613</v>
      </c>
      <c r="C1224" t="s">
        <v>1614</v>
      </c>
      <c r="D1224" t="s">
        <v>123</v>
      </c>
      <c r="E1224" t="s">
        <v>1615</v>
      </c>
      <c r="F1224" t="s">
        <v>424</v>
      </c>
      <c r="G1224" t="s">
        <v>1616</v>
      </c>
      <c r="H1224" t="s">
        <v>8</v>
      </c>
      <c r="I1224" t="s">
        <v>319</v>
      </c>
      <c r="J1224" t="s">
        <v>535</v>
      </c>
      <c r="K1224" t="s">
        <v>358</v>
      </c>
      <c r="L1224" t="s">
        <v>155</v>
      </c>
      <c r="M1224">
        <v>1</v>
      </c>
      <c r="N1224" t="s">
        <v>875</v>
      </c>
      <c r="O1224" t="str">
        <f>IF($B1224="","",IFERROR(IF(ISNUMBER(MATCH($K1224,'Brand Family Territory (Enc)'!$A$2:$A$296,0)),$K1224,""),""))</f>
        <v/>
      </c>
      <c r="P1224" t="str">
        <f>IF($B1224="","",IFERROR(INDEX('Brand Crosswalk'!$F$2:$F$200,MATCH($K1224,'Brand Crosswalk'!$A$2:$A$200,0)),"Not in Crosswalk"))</f>
        <v>Mapped</v>
      </c>
      <c r="Q1224" t="str">
        <f>IF($B1224="","",IFERROR(INDEX('Brand Crosswalk'!$C$2:$C$200,MATCH($K1224,'Brand Crosswalk'!$A$2:$A$200,0)),""))</f>
        <v>Samuel Adams</v>
      </c>
      <c r="R1224" t="str">
        <f>IF($B1224="","",IF(O1224&lt;&gt;"",O1224,IF(P1224="Mapped",Q1224,IF(P1224="No Encompass Match","No Encompass Match",IFERROR(VLOOKUP(IF($K1224="",$J1224,$K1224),'Brands (Enc)'!$C$2:$D$2699,2,FALSE),"Not Mapped")))))</f>
        <v>Samuel Adams</v>
      </c>
      <c r="S1224" t="str">
        <f>IF($B1224="","",IFERROR(VLOOKUP(VALUE($B1224),'Customers Table (Enc)'!$A:$I,9,FALSE),"Not Found"))</f>
        <v>Passaic</v>
      </c>
      <c r="T1224" t="str">
        <f t="shared" si="76"/>
        <v>PASSAIC</v>
      </c>
      <c r="U1224" t="str">
        <f t="shared" si="77"/>
        <v>Samuel Adams|PASSAIC</v>
      </c>
      <c r="V1224" t="str">
        <f>IF($B1224="","",IF(R1224="No Encompass Match","THEM",IF(R1224="Not Mapped","Unable to Determine",IF(T1224="SALES","Unable to Determine",IFERROR(INDEX('Master - US vs THEM'!$F:$F,MATCH(U1224,'Master - US vs THEM'!$G:$G,0)),"No Territory Data")))))</f>
        <v>US</v>
      </c>
      <c r="W1224" t="str">
        <f t="shared" si="78"/>
        <v>OK</v>
      </c>
      <c r="X1224" t="str">
        <f t="shared" si="79"/>
        <v>US</v>
      </c>
    </row>
    <row r="1225" spans="1:24" x14ac:dyDescent="0.2">
      <c r="A1225">
        <v>1224</v>
      </c>
      <c r="B1225" t="s">
        <v>1613</v>
      </c>
      <c r="C1225" t="s">
        <v>1614</v>
      </c>
      <c r="D1225" t="s">
        <v>123</v>
      </c>
      <c r="E1225" t="s">
        <v>1615</v>
      </c>
      <c r="F1225" t="s">
        <v>424</v>
      </c>
      <c r="G1225" t="s">
        <v>1616</v>
      </c>
      <c r="H1225" t="s">
        <v>8</v>
      </c>
      <c r="I1225" t="s">
        <v>319</v>
      </c>
      <c r="J1225" t="s">
        <v>227</v>
      </c>
      <c r="K1225" t="s">
        <v>209</v>
      </c>
      <c r="L1225" t="s">
        <v>210</v>
      </c>
      <c r="M1225">
        <v>1</v>
      </c>
      <c r="N1225" t="s">
        <v>875</v>
      </c>
      <c r="O1225" t="str">
        <f>IF($B1225="","",IFERROR(IF(ISNUMBER(MATCH($K1225,'Brand Family Territory (Enc)'!$A$2:$A$296,0)),$K1225,""),""))</f>
        <v/>
      </c>
      <c r="P1225" t="str">
        <f>IF($B1225="","",IFERROR(INDEX('Brand Crosswalk'!$F$2:$F$200,MATCH($K1225,'Brand Crosswalk'!$A$2:$A$200,0)),"Not in Crosswalk"))</f>
        <v>Mapped</v>
      </c>
      <c r="Q1225" t="str">
        <f>IF($B1225="","",IFERROR(INDEX('Brand Crosswalk'!$C$2:$C$200,MATCH($K1225,'Brand Crosswalk'!$A$2:$A$200,0)),""))</f>
        <v>Cape May</v>
      </c>
      <c r="R1225" t="str">
        <f>IF($B1225="","",IF(O1225&lt;&gt;"",O1225,IF(P1225="Mapped",Q1225,IF(P1225="No Encompass Match","No Encompass Match",IFERROR(VLOOKUP(IF($K1225="",$J1225,$K1225),'Brands (Enc)'!$C$2:$D$2699,2,FALSE),"Not Mapped")))))</f>
        <v>Cape May</v>
      </c>
      <c r="S1225" t="str">
        <f>IF($B1225="","",IFERROR(VLOOKUP(VALUE($B1225),'Customers Table (Enc)'!$A:$I,9,FALSE),"Not Found"))</f>
        <v>Passaic</v>
      </c>
      <c r="T1225" t="str">
        <f t="shared" si="76"/>
        <v>PASSAIC</v>
      </c>
      <c r="U1225" t="str">
        <f t="shared" si="77"/>
        <v>Cape May|PASSAIC</v>
      </c>
      <c r="V1225" t="str">
        <f>IF($B1225="","",IF(R1225="No Encompass Match","THEM",IF(R1225="Not Mapped","Unable to Determine",IF(T1225="SALES","Unable to Determine",IFERROR(INDEX('Master - US vs THEM'!$F:$F,MATCH(U1225,'Master - US vs THEM'!$G:$G,0)),"No Territory Data")))))</f>
        <v>US</v>
      </c>
      <c r="W1225" t="str">
        <f t="shared" si="78"/>
        <v>OK</v>
      </c>
      <c r="X1225" t="str">
        <f t="shared" si="79"/>
        <v>US</v>
      </c>
    </row>
    <row r="1226" spans="1:24" x14ac:dyDescent="0.2">
      <c r="A1226">
        <v>1225</v>
      </c>
      <c r="B1226" t="s">
        <v>1613</v>
      </c>
      <c r="C1226" t="s">
        <v>1614</v>
      </c>
      <c r="D1226" t="s">
        <v>123</v>
      </c>
      <c r="E1226" t="s">
        <v>1615</v>
      </c>
      <c r="F1226" t="s">
        <v>424</v>
      </c>
      <c r="G1226" t="s">
        <v>1616</v>
      </c>
      <c r="H1226" t="s">
        <v>8</v>
      </c>
      <c r="I1226" t="s">
        <v>319</v>
      </c>
      <c r="J1226" t="s">
        <v>395</v>
      </c>
      <c r="K1226" t="s">
        <v>396</v>
      </c>
      <c r="L1226" t="s">
        <v>155</v>
      </c>
      <c r="M1226">
        <v>1</v>
      </c>
      <c r="N1226" t="s">
        <v>875</v>
      </c>
      <c r="O1226" t="str">
        <f>IF($B1226="","",IFERROR(IF(ISNUMBER(MATCH($K1226,'Brand Family Territory (Enc)'!$A$2:$A$296,0)),$K1226,""),""))</f>
        <v/>
      </c>
      <c r="P1226" t="str">
        <f>IF($B1226="","",IFERROR(INDEX('Brand Crosswalk'!$F$2:$F$200,MATCH($K1226,'Brand Crosswalk'!$A$2:$A$200,0)),"Not in Crosswalk"))</f>
        <v>Mapped</v>
      </c>
      <c r="Q1226" t="str">
        <f>IF($B1226="","",IFERROR(INDEX('Brand Crosswalk'!$C$2:$C$200,MATCH($K1226,'Brand Crosswalk'!$A$2:$A$200,0)),""))</f>
        <v>Dogfish Head Beer</v>
      </c>
      <c r="R1226" t="str">
        <f>IF($B1226="","",IF(O1226&lt;&gt;"",O1226,IF(P1226="Mapped",Q1226,IF(P1226="No Encompass Match","No Encompass Match",IFERROR(VLOOKUP(IF($K1226="",$J1226,$K1226),'Brands (Enc)'!$C$2:$D$2699,2,FALSE),"Not Mapped")))))</f>
        <v>Dogfish Head Beer</v>
      </c>
      <c r="S1226" t="str">
        <f>IF($B1226="","",IFERROR(VLOOKUP(VALUE($B1226),'Customers Table (Enc)'!$A:$I,9,FALSE),"Not Found"))</f>
        <v>Passaic</v>
      </c>
      <c r="T1226" t="str">
        <f t="shared" si="76"/>
        <v>PASSAIC</v>
      </c>
      <c r="U1226" t="str">
        <f t="shared" si="77"/>
        <v>Dogfish Head Beer|PASSAIC</v>
      </c>
      <c r="V1226" t="str">
        <f>IF($B1226="","",IF(R1226="No Encompass Match","THEM",IF(R1226="Not Mapped","Unable to Determine",IF(T1226="SALES","Unable to Determine",IFERROR(INDEX('Master - US vs THEM'!$F:$F,MATCH(U1226,'Master - US vs THEM'!$G:$G,0)),"No Territory Data")))))</f>
        <v>US</v>
      </c>
      <c r="W1226" t="str">
        <f t="shared" si="78"/>
        <v>OK</v>
      </c>
      <c r="X1226" t="str">
        <f t="shared" si="79"/>
        <v>US</v>
      </c>
    </row>
    <row r="1227" spans="1:24" x14ac:dyDescent="0.2">
      <c r="A1227">
        <v>1226</v>
      </c>
      <c r="B1227" t="s">
        <v>1613</v>
      </c>
      <c r="C1227" t="s">
        <v>1614</v>
      </c>
      <c r="D1227" t="s">
        <v>123</v>
      </c>
      <c r="E1227" t="s">
        <v>1615</v>
      </c>
      <c r="F1227" t="s">
        <v>424</v>
      </c>
      <c r="G1227" t="s">
        <v>1616</v>
      </c>
      <c r="H1227" t="s">
        <v>8</v>
      </c>
      <c r="I1227" t="s">
        <v>319</v>
      </c>
      <c r="J1227" t="s">
        <v>20</v>
      </c>
      <c r="K1227" t="s">
        <v>20</v>
      </c>
      <c r="L1227" t="s">
        <v>20</v>
      </c>
      <c r="M1227">
        <v>1</v>
      </c>
      <c r="N1227" t="s">
        <v>875</v>
      </c>
      <c r="O1227" t="str">
        <f>IF($B1227="","",IFERROR(IF(ISNUMBER(MATCH($K1227,'Brand Family Territory (Enc)'!$A$2:$A$296,0)),$K1227,""),""))</f>
        <v/>
      </c>
      <c r="P1227" t="str">
        <f>IF($B1227="","",IFERROR(INDEX('Brand Crosswalk'!$F$2:$F$200,MATCH($K1227,'Brand Crosswalk'!$A$2:$A$200,0)),"Not in Crosswalk"))</f>
        <v>Mapped</v>
      </c>
      <c r="Q1227" t="str">
        <f>IF($B1227="","",IFERROR(INDEX('Brand Crosswalk'!$C$2:$C$200,MATCH($K1227,'Brand Crosswalk'!$A$2:$A$200,0)),""))</f>
        <v>Heineken USA</v>
      </c>
      <c r="R1227" t="str">
        <f>IF($B1227="","",IF(O1227&lt;&gt;"",O1227,IF(P1227="Mapped",Q1227,IF(P1227="No Encompass Match","No Encompass Match",IFERROR(VLOOKUP(IF($K1227="",$J1227,$K1227),'Brands (Enc)'!$C$2:$D$2699,2,FALSE),"Not Mapped")))))</f>
        <v>Heineken USA</v>
      </c>
      <c r="S1227" t="str">
        <f>IF($B1227="","",IFERROR(VLOOKUP(VALUE($B1227),'Customers Table (Enc)'!$A:$I,9,FALSE),"Not Found"))</f>
        <v>Passaic</v>
      </c>
      <c r="T1227" t="str">
        <f t="shared" si="76"/>
        <v>PASSAIC</v>
      </c>
      <c r="U1227" t="str">
        <f t="shared" si="77"/>
        <v>Heineken USA|PASSAIC</v>
      </c>
      <c r="V1227" t="str">
        <f>IF($B1227="","",IF(R1227="No Encompass Match","THEM",IF(R1227="Not Mapped","Unable to Determine",IF(T1227="SALES","Unable to Determine",IFERROR(INDEX('Master - US vs THEM'!$F:$F,MATCH(U1227,'Master - US vs THEM'!$G:$G,0)),"No Territory Data")))))</f>
        <v>US</v>
      </c>
      <c r="W1227" t="str">
        <f t="shared" si="78"/>
        <v>OK</v>
      </c>
      <c r="X1227" t="str">
        <f t="shared" si="79"/>
        <v>US</v>
      </c>
    </row>
    <row r="1228" spans="1:24" x14ac:dyDescent="0.2">
      <c r="A1228">
        <v>1227</v>
      </c>
      <c r="B1228" t="s">
        <v>1613</v>
      </c>
      <c r="C1228" t="s">
        <v>1614</v>
      </c>
      <c r="D1228" t="s">
        <v>123</v>
      </c>
      <c r="E1228" t="s">
        <v>1615</v>
      </c>
      <c r="F1228" t="s">
        <v>424</v>
      </c>
      <c r="G1228" t="s">
        <v>1616</v>
      </c>
      <c r="H1228" t="s">
        <v>8</v>
      </c>
      <c r="I1228" t="s">
        <v>319</v>
      </c>
      <c r="J1228" t="s">
        <v>1249</v>
      </c>
      <c r="K1228" t="s">
        <v>45</v>
      </c>
      <c r="L1228" t="s">
        <v>45</v>
      </c>
      <c r="M1228">
        <v>1</v>
      </c>
      <c r="N1228" t="s">
        <v>875</v>
      </c>
      <c r="O1228" t="str">
        <f>IF($B1228="","",IFERROR(IF(ISNUMBER(MATCH($K1228,'Brand Family Territory (Enc)'!$A$2:$A$296,0)),$K1228,""),""))</f>
        <v/>
      </c>
      <c r="P1228" t="str">
        <f>IF($B1228="","",IFERROR(INDEX('Brand Crosswalk'!$F$2:$F$200,MATCH($K1228,'Brand Crosswalk'!$A$2:$A$200,0)),"Not in Crosswalk"))</f>
        <v>Mapped</v>
      </c>
      <c r="Q1228" t="str">
        <f>IF($B1228="","",IFERROR(INDEX('Brand Crosswalk'!$C$2:$C$200,MATCH($K1228,'Brand Crosswalk'!$A$2:$A$200,0)),""))</f>
        <v>Dg Yuengling Inc</v>
      </c>
      <c r="R1228" t="str">
        <f>IF($B1228="","",IF(O1228&lt;&gt;"",O1228,IF(P1228="Mapped",Q1228,IF(P1228="No Encompass Match","No Encompass Match",IFERROR(VLOOKUP(IF($K1228="",$J1228,$K1228),'Brands (Enc)'!$C$2:$D$2699,2,FALSE),"Not Mapped")))))</f>
        <v>Dg Yuengling Inc</v>
      </c>
      <c r="S1228" t="str">
        <f>IF($B1228="","",IFERROR(VLOOKUP(VALUE($B1228),'Customers Table (Enc)'!$A:$I,9,FALSE),"Not Found"))</f>
        <v>Passaic</v>
      </c>
      <c r="T1228" t="str">
        <f t="shared" si="76"/>
        <v>PASSAIC</v>
      </c>
      <c r="U1228" t="str">
        <f t="shared" si="77"/>
        <v>Dg Yuengling Inc|PASSAIC</v>
      </c>
      <c r="V1228" t="str">
        <f>IF($B1228="","",IF(R1228="No Encompass Match","THEM",IF(R1228="Not Mapped","Unable to Determine",IF(T1228="SALES","Unable to Determine",IFERROR(INDEX('Master - US vs THEM'!$F:$F,MATCH(U1228,'Master - US vs THEM'!$G:$G,0)),"No Territory Data")))))</f>
        <v>US</v>
      </c>
      <c r="W1228" t="str">
        <f t="shared" si="78"/>
        <v>OK</v>
      </c>
      <c r="X1228" t="str">
        <f t="shared" si="79"/>
        <v>US</v>
      </c>
    </row>
    <row r="1229" spans="1:24" x14ac:dyDescent="0.2">
      <c r="A1229">
        <v>1228</v>
      </c>
      <c r="B1229" t="s">
        <v>1613</v>
      </c>
      <c r="C1229" t="s">
        <v>1614</v>
      </c>
      <c r="D1229" t="s">
        <v>123</v>
      </c>
      <c r="E1229" t="s">
        <v>1615</v>
      </c>
      <c r="F1229" t="s">
        <v>424</v>
      </c>
      <c r="G1229" t="s">
        <v>1616</v>
      </c>
      <c r="H1229" t="s">
        <v>8</v>
      </c>
      <c r="I1229" t="s">
        <v>319</v>
      </c>
      <c r="J1229" t="s">
        <v>294</v>
      </c>
      <c r="K1229" t="s">
        <v>295</v>
      </c>
      <c r="L1229" t="s">
        <v>215</v>
      </c>
      <c r="M1229">
        <v>1</v>
      </c>
      <c r="N1229" t="s">
        <v>875</v>
      </c>
      <c r="O1229" t="str">
        <f>IF($B1229="","",IFERROR(IF(ISNUMBER(MATCH($K1229,'Brand Family Territory (Enc)'!$A$2:$A$296,0)),$K1229,""),""))</f>
        <v/>
      </c>
      <c r="P1229" t="str">
        <f>IF($B1229="","",IFERROR(INDEX('Brand Crosswalk'!$F$2:$F$200,MATCH($K1229,'Brand Crosswalk'!$A$2:$A$200,0)),"Not in Crosswalk"))</f>
        <v>Mapped</v>
      </c>
      <c r="Q1229" t="str">
        <f>IF($B1229="","",IFERROR(INDEX('Brand Crosswalk'!$C$2:$C$200,MATCH($K1229,'Brand Crosswalk'!$A$2:$A$200,0)),""))</f>
        <v>New Belgium Brewing Company</v>
      </c>
      <c r="R1229" t="str">
        <f>IF($B1229="","",IF(O1229&lt;&gt;"",O1229,IF(P1229="Mapped",Q1229,IF(P1229="No Encompass Match","No Encompass Match",IFERROR(VLOOKUP(IF($K1229="",$J1229,$K1229),'Brands (Enc)'!$C$2:$D$2699,2,FALSE),"Not Mapped")))))</f>
        <v>New Belgium Brewing Company</v>
      </c>
      <c r="S1229" t="str">
        <f>IF($B1229="","",IFERROR(VLOOKUP(VALUE($B1229),'Customers Table (Enc)'!$A:$I,9,FALSE),"Not Found"))</f>
        <v>Passaic</v>
      </c>
      <c r="T1229" t="str">
        <f t="shared" si="76"/>
        <v>PASSAIC</v>
      </c>
      <c r="U1229" t="str">
        <f t="shared" si="77"/>
        <v>New Belgium Brewing Company|PASSAIC</v>
      </c>
      <c r="V1229" t="str">
        <f>IF($B1229="","",IF(R1229="No Encompass Match","THEM",IF(R1229="Not Mapped","Unable to Determine",IF(T1229="SALES","Unable to Determine",IFERROR(INDEX('Master - US vs THEM'!$F:$F,MATCH(U1229,'Master - US vs THEM'!$G:$G,0)),"No Territory Data")))))</f>
        <v>US</v>
      </c>
      <c r="W1229" t="str">
        <f t="shared" si="78"/>
        <v>OK</v>
      </c>
      <c r="X1229" t="str">
        <f t="shared" si="79"/>
        <v>US</v>
      </c>
    </row>
    <row r="1230" spans="1:24" x14ac:dyDescent="0.2">
      <c r="A1230">
        <v>1229</v>
      </c>
      <c r="B1230" t="s">
        <v>1613</v>
      </c>
      <c r="C1230" t="s">
        <v>1614</v>
      </c>
      <c r="D1230" t="s">
        <v>123</v>
      </c>
      <c r="E1230" t="s">
        <v>1615</v>
      </c>
      <c r="F1230" t="s">
        <v>424</v>
      </c>
      <c r="G1230" t="s">
        <v>1616</v>
      </c>
      <c r="H1230" t="s">
        <v>8</v>
      </c>
      <c r="I1230" t="s">
        <v>319</v>
      </c>
      <c r="J1230" t="s">
        <v>78</v>
      </c>
      <c r="K1230" t="s">
        <v>19</v>
      </c>
      <c r="L1230" t="s">
        <v>20</v>
      </c>
      <c r="M1230">
        <v>1</v>
      </c>
      <c r="N1230" t="s">
        <v>875</v>
      </c>
      <c r="O1230" t="str">
        <f>IF($B1230="","",IFERROR(IF(ISNUMBER(MATCH($K1230,'Brand Family Territory (Enc)'!$A$2:$A$296,0)),$K1230,""),""))</f>
        <v>DOS EQUIS</v>
      </c>
      <c r="P1230" t="str">
        <f>IF($B1230="","",IFERROR(INDEX('Brand Crosswalk'!$F$2:$F$200,MATCH($K1230,'Brand Crosswalk'!$A$2:$A$200,0)),"Not in Crosswalk"))</f>
        <v>Not in Crosswalk</v>
      </c>
      <c r="Q1230" t="str">
        <f>IF($B1230="","",IFERROR(INDEX('Brand Crosswalk'!$C$2:$C$200,MATCH($K1230,'Brand Crosswalk'!$A$2:$A$200,0)),""))</f>
        <v/>
      </c>
      <c r="R1230" t="str">
        <f>IF($B1230="","",IF(O1230&lt;&gt;"",O1230,IF(P1230="Mapped",Q1230,IF(P1230="No Encompass Match","No Encompass Match",IFERROR(VLOOKUP(IF($K1230="",$J1230,$K1230),'Brands (Enc)'!$C$2:$D$2699,2,FALSE),"Not Mapped")))))</f>
        <v>DOS EQUIS</v>
      </c>
      <c r="S1230" t="str">
        <f>IF($B1230="","",IFERROR(VLOOKUP(VALUE($B1230),'Customers Table (Enc)'!$A:$I,9,FALSE),"Not Found"))</f>
        <v>Passaic</v>
      </c>
      <c r="T1230" t="str">
        <f t="shared" si="76"/>
        <v>PASSAIC</v>
      </c>
      <c r="U1230" t="str">
        <f t="shared" si="77"/>
        <v>DOS EQUIS|PASSAIC</v>
      </c>
      <c r="V1230" t="str">
        <f>IF($B1230="","",IF(R1230="No Encompass Match","THEM",IF(R1230="Not Mapped","Unable to Determine",IF(T1230="SALES","Unable to Determine",IFERROR(INDEX('Master - US vs THEM'!$F:$F,MATCH(U1230,'Master - US vs THEM'!$G:$G,0)),"No Territory Data")))))</f>
        <v>US</v>
      </c>
      <c r="W1230" t="str">
        <f t="shared" si="78"/>
        <v>OK</v>
      </c>
      <c r="X1230" t="str">
        <f t="shared" si="79"/>
        <v>US</v>
      </c>
    </row>
    <row r="1231" spans="1:24" x14ac:dyDescent="0.2">
      <c r="A1231">
        <v>1230</v>
      </c>
      <c r="B1231" t="s">
        <v>1613</v>
      </c>
      <c r="C1231" t="s">
        <v>1614</v>
      </c>
      <c r="D1231" t="s">
        <v>123</v>
      </c>
      <c r="E1231" t="s">
        <v>1615</v>
      </c>
      <c r="F1231" t="s">
        <v>424</v>
      </c>
      <c r="G1231" t="s">
        <v>1616</v>
      </c>
      <c r="H1231" t="s">
        <v>8</v>
      </c>
      <c r="I1231" t="s">
        <v>319</v>
      </c>
      <c r="J1231" t="s">
        <v>342</v>
      </c>
      <c r="K1231" t="s">
        <v>343</v>
      </c>
      <c r="L1231" t="s">
        <v>155</v>
      </c>
      <c r="M1231">
        <v>1</v>
      </c>
      <c r="N1231" t="s">
        <v>875</v>
      </c>
      <c r="O1231" t="str">
        <f>IF($B1231="","",IFERROR(IF(ISNUMBER(MATCH($K1231,'Brand Family Territory (Enc)'!$A$2:$A$296,0)),$K1231,""),""))</f>
        <v>ANGRY ORCHARD</v>
      </c>
      <c r="P1231" t="str">
        <f>IF($B1231="","",IFERROR(INDEX('Brand Crosswalk'!$F$2:$F$200,MATCH($K1231,'Brand Crosswalk'!$A$2:$A$200,0)),"Not in Crosswalk"))</f>
        <v>Not in Crosswalk</v>
      </c>
      <c r="Q1231" t="str">
        <f>IF($B1231="","",IFERROR(INDEX('Brand Crosswalk'!$C$2:$C$200,MATCH($K1231,'Brand Crosswalk'!$A$2:$A$200,0)),""))</f>
        <v/>
      </c>
      <c r="R1231" t="str">
        <f>IF($B1231="","",IF(O1231&lt;&gt;"",O1231,IF(P1231="Mapped",Q1231,IF(P1231="No Encompass Match","No Encompass Match",IFERROR(VLOOKUP(IF($K1231="",$J1231,$K1231),'Brands (Enc)'!$C$2:$D$2699,2,FALSE),"Not Mapped")))))</f>
        <v>ANGRY ORCHARD</v>
      </c>
      <c r="S1231" t="str">
        <f>IF($B1231="","",IFERROR(VLOOKUP(VALUE($B1231),'Customers Table (Enc)'!$A:$I,9,FALSE),"Not Found"))</f>
        <v>Passaic</v>
      </c>
      <c r="T1231" t="str">
        <f t="shared" si="76"/>
        <v>PASSAIC</v>
      </c>
      <c r="U1231" t="str">
        <f t="shared" si="77"/>
        <v>ANGRY ORCHARD|PASSAIC</v>
      </c>
      <c r="V1231" t="str">
        <f>IF($B1231="","",IF(R1231="No Encompass Match","THEM",IF(R1231="Not Mapped","Unable to Determine",IF(T1231="SALES","Unable to Determine",IFERROR(INDEX('Master - US vs THEM'!$F:$F,MATCH(U1231,'Master - US vs THEM'!$G:$G,0)),"No Territory Data")))))</f>
        <v>US</v>
      </c>
      <c r="W1231" t="str">
        <f t="shared" si="78"/>
        <v>OK</v>
      </c>
      <c r="X1231" t="str">
        <f t="shared" si="79"/>
        <v>US</v>
      </c>
    </row>
    <row r="1232" spans="1:24" x14ac:dyDescent="0.2">
      <c r="A1232">
        <v>1231</v>
      </c>
      <c r="B1232" t="s">
        <v>1613</v>
      </c>
      <c r="C1232" t="s">
        <v>1614</v>
      </c>
      <c r="D1232" t="s">
        <v>123</v>
      </c>
      <c r="E1232" t="s">
        <v>1615</v>
      </c>
      <c r="F1232" t="s">
        <v>424</v>
      </c>
      <c r="G1232" t="s">
        <v>1616</v>
      </c>
      <c r="H1232" t="s">
        <v>8</v>
      </c>
      <c r="I1232" t="s">
        <v>319</v>
      </c>
      <c r="J1232" t="s">
        <v>463</v>
      </c>
      <c r="K1232" t="s">
        <v>463</v>
      </c>
      <c r="L1232" t="s">
        <v>155</v>
      </c>
      <c r="M1232">
        <v>1</v>
      </c>
      <c r="N1232" t="s">
        <v>875</v>
      </c>
      <c r="O1232" t="str">
        <f>IF($B1232="","",IFERROR(IF(ISNUMBER(MATCH($K1232,'Brand Family Territory (Enc)'!$A$2:$A$296,0)),$K1232,""),""))</f>
        <v>TWISTED TEA</v>
      </c>
      <c r="P1232" t="str">
        <f>IF($B1232="","",IFERROR(INDEX('Brand Crosswalk'!$F$2:$F$200,MATCH($K1232,'Brand Crosswalk'!$A$2:$A$200,0)),"Not in Crosswalk"))</f>
        <v>Not in Crosswalk</v>
      </c>
      <c r="Q1232" t="str">
        <f>IF($B1232="","",IFERROR(INDEX('Brand Crosswalk'!$C$2:$C$200,MATCH($K1232,'Brand Crosswalk'!$A$2:$A$200,0)),""))</f>
        <v/>
      </c>
      <c r="R1232" t="str">
        <f>IF($B1232="","",IF(O1232&lt;&gt;"",O1232,IF(P1232="Mapped",Q1232,IF(P1232="No Encompass Match","No Encompass Match",IFERROR(VLOOKUP(IF($K1232="",$J1232,$K1232),'Brands (Enc)'!$C$2:$D$2699,2,FALSE),"Not Mapped")))))</f>
        <v>TWISTED TEA</v>
      </c>
      <c r="S1232" t="str">
        <f>IF($B1232="","",IFERROR(VLOOKUP(VALUE($B1232),'Customers Table (Enc)'!$A:$I,9,FALSE),"Not Found"))</f>
        <v>Passaic</v>
      </c>
      <c r="T1232" t="str">
        <f t="shared" si="76"/>
        <v>PASSAIC</v>
      </c>
      <c r="U1232" t="str">
        <f t="shared" si="77"/>
        <v>TWISTED TEA|PASSAIC</v>
      </c>
      <c r="V1232" t="str">
        <f>IF($B1232="","",IF(R1232="No Encompass Match","THEM",IF(R1232="Not Mapped","Unable to Determine",IF(T1232="SALES","Unable to Determine",IFERROR(INDEX('Master - US vs THEM'!$F:$F,MATCH(U1232,'Master - US vs THEM'!$G:$G,0)),"No Territory Data")))))</f>
        <v>US</v>
      </c>
      <c r="W1232" t="str">
        <f t="shared" si="78"/>
        <v>OK</v>
      </c>
      <c r="X1232" t="str">
        <f t="shared" si="79"/>
        <v>US</v>
      </c>
    </row>
    <row r="1233" spans="1:24" x14ac:dyDescent="0.2">
      <c r="A1233">
        <v>1232</v>
      </c>
      <c r="B1233" t="s">
        <v>1613</v>
      </c>
      <c r="C1233" t="s">
        <v>1614</v>
      </c>
      <c r="D1233" t="s">
        <v>123</v>
      </c>
      <c r="E1233" t="s">
        <v>1615</v>
      </c>
      <c r="F1233" t="s">
        <v>424</v>
      </c>
      <c r="G1233" t="s">
        <v>1616</v>
      </c>
      <c r="H1233" t="s">
        <v>8</v>
      </c>
      <c r="I1233" t="s">
        <v>319</v>
      </c>
      <c r="J1233" t="s">
        <v>156</v>
      </c>
      <c r="K1233" t="s">
        <v>156</v>
      </c>
      <c r="L1233" t="s">
        <v>24</v>
      </c>
      <c r="M1233">
        <v>1</v>
      </c>
      <c r="N1233" t="s">
        <v>875</v>
      </c>
      <c r="O1233" t="str">
        <f>IF($B1233="","",IFERROR(IF(ISNUMBER(MATCH($K1233,'Brand Family Territory (Enc)'!$A$2:$A$296,0)),$K1233,""),""))</f>
        <v>PACIFICO</v>
      </c>
      <c r="P1233" t="str">
        <f>IF($B1233="","",IFERROR(INDEX('Brand Crosswalk'!$F$2:$F$200,MATCH($K1233,'Brand Crosswalk'!$A$2:$A$200,0)),"Not in Crosswalk"))</f>
        <v>Not in Crosswalk</v>
      </c>
      <c r="Q1233" t="str">
        <f>IF($B1233="","",IFERROR(INDEX('Brand Crosswalk'!$C$2:$C$200,MATCH($K1233,'Brand Crosswalk'!$A$2:$A$200,0)),""))</f>
        <v/>
      </c>
      <c r="R1233" t="str">
        <f>IF($B1233="","",IF(O1233&lt;&gt;"",O1233,IF(P1233="Mapped",Q1233,IF(P1233="No Encompass Match","No Encompass Match",IFERROR(VLOOKUP(IF($K1233="",$J1233,$K1233),'Brands (Enc)'!$C$2:$D$2699,2,FALSE),"Not Mapped")))))</f>
        <v>PACIFICO</v>
      </c>
      <c r="S1233" t="str">
        <f>IF($B1233="","",IFERROR(VLOOKUP(VALUE($B1233),'Customers Table (Enc)'!$A:$I,9,FALSE),"Not Found"))</f>
        <v>Passaic</v>
      </c>
      <c r="T1233" t="str">
        <f t="shared" si="76"/>
        <v>PASSAIC</v>
      </c>
      <c r="U1233" t="str">
        <f t="shared" si="77"/>
        <v>PACIFICO|PASSAIC</v>
      </c>
      <c r="V1233" t="str">
        <f>IF($B1233="","",IF(R1233="No Encompass Match","THEM",IF(R1233="Not Mapped","Unable to Determine",IF(T1233="SALES","Unable to Determine",IFERROR(INDEX('Master - US vs THEM'!$F:$F,MATCH(U1233,'Master - US vs THEM'!$G:$G,0)),"No Territory Data")))))</f>
        <v>US</v>
      </c>
      <c r="W1233" t="str">
        <f t="shared" si="78"/>
        <v>OK</v>
      </c>
      <c r="X1233" t="str">
        <f t="shared" si="79"/>
        <v>US</v>
      </c>
    </row>
    <row r="1234" spans="1:24" x14ac:dyDescent="0.2">
      <c r="A1234">
        <v>1233</v>
      </c>
      <c r="B1234" t="s">
        <v>1609</v>
      </c>
      <c r="C1234" t="s">
        <v>1610</v>
      </c>
      <c r="D1234" t="s">
        <v>123</v>
      </c>
      <c r="E1234" t="s">
        <v>1611</v>
      </c>
      <c r="F1234" t="s">
        <v>325</v>
      </c>
      <c r="G1234" t="s">
        <v>1612</v>
      </c>
      <c r="H1234" t="s">
        <v>8</v>
      </c>
      <c r="I1234" t="s">
        <v>319</v>
      </c>
      <c r="J1234" t="s">
        <v>144</v>
      </c>
      <c r="K1234" t="s">
        <v>145</v>
      </c>
      <c r="L1234" t="s">
        <v>141</v>
      </c>
      <c r="M1234">
        <v>1</v>
      </c>
      <c r="N1234" t="s">
        <v>875</v>
      </c>
      <c r="O1234" t="str">
        <f>IF($B1234="","",IFERROR(IF(ISNUMBER(MATCH($K1234,'Brand Family Territory (Enc)'!$A$2:$A$296,0)),$K1234,""),""))</f>
        <v>COORS LIGHT</v>
      </c>
      <c r="P1234" t="str">
        <f>IF($B1234="","",IFERROR(INDEX('Brand Crosswalk'!$F$2:$F$200,MATCH($K1234,'Brand Crosswalk'!$A$2:$A$200,0)),"Not in Crosswalk"))</f>
        <v>Not in Crosswalk</v>
      </c>
      <c r="Q1234" t="str">
        <f>IF($B1234="","",IFERROR(INDEX('Brand Crosswalk'!$C$2:$C$200,MATCH($K1234,'Brand Crosswalk'!$A$2:$A$200,0)),""))</f>
        <v/>
      </c>
      <c r="R1234" t="str">
        <f>IF($B1234="","",IF(O1234&lt;&gt;"",O1234,IF(P1234="Mapped",Q1234,IF(P1234="No Encompass Match","No Encompass Match",IFERROR(VLOOKUP(IF($K1234="",$J1234,$K1234),'Brands (Enc)'!$C$2:$D$2699,2,FALSE),"Not Mapped")))))</f>
        <v>COORS LIGHT</v>
      </c>
      <c r="S1234" t="str">
        <f>IF($B1234="","",IFERROR(VLOOKUP(VALUE($B1234),'Customers Table (Enc)'!$A:$I,9,FALSE),"Not Found"))</f>
        <v>Passaic</v>
      </c>
      <c r="T1234" t="str">
        <f t="shared" si="76"/>
        <v>PASSAIC</v>
      </c>
      <c r="U1234" t="str">
        <f t="shared" si="77"/>
        <v>COORS LIGHT|PASSAIC</v>
      </c>
      <c r="V1234" t="str">
        <f>IF($B1234="","",IF(R1234="No Encompass Match","THEM",IF(R1234="Not Mapped","Unable to Determine",IF(T1234="SALES","Unable to Determine",IFERROR(INDEX('Master - US vs THEM'!$F:$F,MATCH(U1234,'Master - US vs THEM'!$G:$G,0)),"No Territory Data")))))</f>
        <v>US</v>
      </c>
      <c r="W1234" t="str">
        <f t="shared" si="78"/>
        <v>OK</v>
      </c>
      <c r="X1234" t="str">
        <f t="shared" si="79"/>
        <v>US</v>
      </c>
    </row>
    <row r="1235" spans="1:24" x14ac:dyDescent="0.2">
      <c r="A1235">
        <v>1234</v>
      </c>
      <c r="B1235" t="s">
        <v>1609</v>
      </c>
      <c r="C1235" t="s">
        <v>1610</v>
      </c>
      <c r="D1235" t="s">
        <v>123</v>
      </c>
      <c r="E1235" t="s">
        <v>1611</v>
      </c>
      <c r="F1235" t="s">
        <v>325</v>
      </c>
      <c r="G1235" t="s">
        <v>1612</v>
      </c>
      <c r="H1235" t="s">
        <v>8</v>
      </c>
      <c r="I1235" t="s">
        <v>319</v>
      </c>
      <c r="J1235" t="s">
        <v>142</v>
      </c>
      <c r="K1235" t="s">
        <v>143</v>
      </c>
      <c r="L1235" t="s">
        <v>141</v>
      </c>
      <c r="M1235">
        <v>1</v>
      </c>
      <c r="N1235" t="s">
        <v>875</v>
      </c>
      <c r="O1235" t="str">
        <f>IF($B1235="","",IFERROR(IF(ISNUMBER(MATCH($K1235,'Brand Family Territory (Enc)'!$A$2:$A$296,0)),$K1235,""),""))</f>
        <v/>
      </c>
      <c r="P1235" t="str">
        <f>IF($B1235="","",IFERROR(INDEX('Brand Crosswalk'!$F$2:$F$200,MATCH($K1235,'Brand Crosswalk'!$A$2:$A$200,0)),"Not in Crosswalk"))</f>
        <v>Mapped</v>
      </c>
      <c r="Q1235" t="str">
        <f>IF($B1235="","",IFERROR(INDEX('Brand Crosswalk'!$C$2:$C$200,MATCH($K1235,'Brand Crosswalk'!$A$2:$A$200,0)),""))</f>
        <v>Lite</v>
      </c>
      <c r="R1235" t="str">
        <f>IF($B1235="","",IF(O1235&lt;&gt;"",O1235,IF(P1235="Mapped",Q1235,IF(P1235="No Encompass Match","No Encompass Match",IFERROR(VLOOKUP(IF($K1235="",$J1235,$K1235),'Brands (Enc)'!$C$2:$D$2699,2,FALSE),"Not Mapped")))))</f>
        <v>Lite</v>
      </c>
      <c r="S1235" t="str">
        <f>IF($B1235="","",IFERROR(VLOOKUP(VALUE($B1235),'Customers Table (Enc)'!$A:$I,9,FALSE),"Not Found"))</f>
        <v>Passaic</v>
      </c>
      <c r="T1235" t="str">
        <f t="shared" si="76"/>
        <v>PASSAIC</v>
      </c>
      <c r="U1235" t="str">
        <f t="shared" si="77"/>
        <v>Lite|PASSAIC</v>
      </c>
      <c r="V1235" t="str">
        <f>IF($B1235="","",IF(R1235="No Encompass Match","THEM",IF(R1235="Not Mapped","Unable to Determine",IF(T1235="SALES","Unable to Determine",IFERROR(INDEX('Master - US vs THEM'!$F:$F,MATCH(U1235,'Master - US vs THEM'!$G:$G,0)),"No Territory Data")))))</f>
        <v>US</v>
      </c>
      <c r="W1235" t="str">
        <f t="shared" si="78"/>
        <v>OK</v>
      </c>
      <c r="X1235" t="str">
        <f t="shared" si="79"/>
        <v>US</v>
      </c>
    </row>
    <row r="1236" spans="1:24" x14ac:dyDescent="0.2">
      <c r="A1236">
        <v>1235</v>
      </c>
      <c r="B1236" t="s">
        <v>1609</v>
      </c>
      <c r="C1236" t="s">
        <v>1610</v>
      </c>
      <c r="D1236" t="s">
        <v>123</v>
      </c>
      <c r="E1236" t="s">
        <v>1611</v>
      </c>
      <c r="F1236" t="s">
        <v>325</v>
      </c>
      <c r="G1236" t="s">
        <v>1612</v>
      </c>
      <c r="H1236" t="s">
        <v>8</v>
      </c>
      <c r="I1236" t="s">
        <v>319</v>
      </c>
      <c r="J1236" t="s">
        <v>44</v>
      </c>
      <c r="K1236" t="s">
        <v>44</v>
      </c>
      <c r="L1236" t="s">
        <v>45</v>
      </c>
      <c r="M1236">
        <v>1</v>
      </c>
      <c r="N1236" t="s">
        <v>875</v>
      </c>
      <c r="O1236" t="str">
        <f>IF($B1236="","",IFERROR(IF(ISNUMBER(MATCH($K1236,'Brand Family Territory (Enc)'!$A$2:$A$296,0)),$K1236,""),""))</f>
        <v/>
      </c>
      <c r="P1236" t="str">
        <f>IF($B1236="","",IFERROR(INDEX('Brand Crosswalk'!$F$2:$F$200,MATCH($K1236,'Brand Crosswalk'!$A$2:$A$200,0)),"Not in Crosswalk"))</f>
        <v>Mapped</v>
      </c>
      <c r="Q1236" t="str">
        <f>IF($B1236="","",IFERROR(INDEX('Brand Crosswalk'!$C$2:$C$200,MATCH($K1236,'Brand Crosswalk'!$A$2:$A$200,0)),""))</f>
        <v>Dg Yuengling Inc</v>
      </c>
      <c r="R1236" t="str">
        <f>IF($B1236="","",IF(O1236&lt;&gt;"",O1236,IF(P1236="Mapped",Q1236,IF(P1236="No Encompass Match","No Encompass Match",IFERROR(VLOOKUP(IF($K1236="",$J1236,$K1236),'Brands (Enc)'!$C$2:$D$2699,2,FALSE),"Not Mapped")))))</f>
        <v>Dg Yuengling Inc</v>
      </c>
      <c r="S1236" t="str">
        <f>IF($B1236="","",IFERROR(VLOOKUP(VALUE($B1236),'Customers Table (Enc)'!$A:$I,9,FALSE),"Not Found"))</f>
        <v>Passaic</v>
      </c>
      <c r="T1236" t="str">
        <f t="shared" si="76"/>
        <v>PASSAIC</v>
      </c>
      <c r="U1236" t="str">
        <f t="shared" si="77"/>
        <v>Dg Yuengling Inc|PASSAIC</v>
      </c>
      <c r="V1236" t="str">
        <f>IF($B1236="","",IF(R1236="No Encompass Match","THEM",IF(R1236="Not Mapped","Unable to Determine",IF(T1236="SALES","Unable to Determine",IFERROR(INDEX('Master - US vs THEM'!$F:$F,MATCH(U1236,'Master - US vs THEM'!$G:$G,0)),"No Territory Data")))))</f>
        <v>US</v>
      </c>
      <c r="W1236" t="str">
        <f t="shared" si="78"/>
        <v>OK</v>
      </c>
      <c r="X1236" t="str">
        <f t="shared" si="79"/>
        <v>US</v>
      </c>
    </row>
    <row r="1237" spans="1:24" x14ac:dyDescent="0.2">
      <c r="A1237">
        <v>1236</v>
      </c>
      <c r="B1237" t="s">
        <v>1609</v>
      </c>
      <c r="C1237" t="s">
        <v>1610</v>
      </c>
      <c r="D1237" t="s">
        <v>123</v>
      </c>
      <c r="E1237" t="s">
        <v>1611</v>
      </c>
      <c r="F1237" t="s">
        <v>325</v>
      </c>
      <c r="G1237" t="s">
        <v>1612</v>
      </c>
      <c r="H1237" t="s">
        <v>8</v>
      </c>
      <c r="I1237" t="s">
        <v>319</v>
      </c>
      <c r="J1237" t="s">
        <v>181</v>
      </c>
      <c r="K1237" t="s">
        <v>182</v>
      </c>
      <c r="L1237" t="s">
        <v>24</v>
      </c>
      <c r="M1237">
        <v>1</v>
      </c>
      <c r="N1237" t="s">
        <v>875</v>
      </c>
      <c r="O1237" t="str">
        <f>IF($B1237="","",IFERROR(IF(ISNUMBER(MATCH($K1237,'Brand Family Territory (Enc)'!$A$2:$A$296,0)),$K1237,""),""))</f>
        <v/>
      </c>
      <c r="P1237" t="str">
        <f>IF($B1237="","",IFERROR(INDEX('Brand Crosswalk'!$F$2:$F$200,MATCH($K1237,'Brand Crosswalk'!$A$2:$A$200,0)),"Not in Crosswalk"))</f>
        <v>Mapped</v>
      </c>
      <c r="Q1237" t="str">
        <f>IF($B1237="","",IFERROR(INDEX('Brand Crosswalk'!$C$2:$C$200,MATCH($K1237,'Brand Crosswalk'!$A$2:$A$200,0)),""))</f>
        <v>Modelo Especial</v>
      </c>
      <c r="R1237" t="str">
        <f>IF($B1237="","",IF(O1237&lt;&gt;"",O1237,IF(P1237="Mapped",Q1237,IF(P1237="No Encompass Match","No Encompass Match",IFERROR(VLOOKUP(IF($K1237="",$J1237,$K1237),'Brands (Enc)'!$C$2:$D$2699,2,FALSE),"Not Mapped")))))</f>
        <v>Modelo Especial</v>
      </c>
      <c r="S1237" t="str">
        <f>IF($B1237="","",IFERROR(VLOOKUP(VALUE($B1237),'Customers Table (Enc)'!$A:$I,9,FALSE),"Not Found"))</f>
        <v>Passaic</v>
      </c>
      <c r="T1237" t="str">
        <f t="shared" si="76"/>
        <v>PASSAIC</v>
      </c>
      <c r="U1237" t="str">
        <f t="shared" si="77"/>
        <v>Modelo Especial|PASSAIC</v>
      </c>
      <c r="V1237" t="str">
        <f>IF($B1237="","",IF(R1237="No Encompass Match","THEM",IF(R1237="Not Mapped","Unable to Determine",IF(T1237="SALES","Unable to Determine",IFERROR(INDEX('Master - US vs THEM'!$F:$F,MATCH(U1237,'Master - US vs THEM'!$G:$G,0)),"No Territory Data")))))</f>
        <v>US</v>
      </c>
      <c r="W1237" t="str">
        <f t="shared" si="78"/>
        <v>OK</v>
      </c>
      <c r="X1237" t="str">
        <f t="shared" si="79"/>
        <v>US</v>
      </c>
    </row>
    <row r="1238" spans="1:24" x14ac:dyDescent="0.2">
      <c r="A1238">
        <v>1237</v>
      </c>
      <c r="B1238" t="s">
        <v>1609</v>
      </c>
      <c r="C1238" t="s">
        <v>1610</v>
      </c>
      <c r="D1238" t="s">
        <v>123</v>
      </c>
      <c r="E1238" t="s">
        <v>1611</v>
      </c>
      <c r="F1238" t="s">
        <v>325</v>
      </c>
      <c r="G1238" t="s">
        <v>1612</v>
      </c>
      <c r="H1238" t="s">
        <v>8</v>
      </c>
      <c r="I1238" t="s">
        <v>319</v>
      </c>
      <c r="J1238" t="s">
        <v>20</v>
      </c>
      <c r="K1238" t="s">
        <v>20</v>
      </c>
      <c r="L1238" t="s">
        <v>20</v>
      </c>
      <c r="M1238">
        <v>1</v>
      </c>
      <c r="N1238" t="s">
        <v>875</v>
      </c>
      <c r="O1238" t="str">
        <f>IF($B1238="","",IFERROR(IF(ISNUMBER(MATCH($K1238,'Brand Family Territory (Enc)'!$A$2:$A$296,0)),$K1238,""),""))</f>
        <v/>
      </c>
      <c r="P1238" t="str">
        <f>IF($B1238="","",IFERROR(INDEX('Brand Crosswalk'!$F$2:$F$200,MATCH($K1238,'Brand Crosswalk'!$A$2:$A$200,0)),"Not in Crosswalk"))</f>
        <v>Mapped</v>
      </c>
      <c r="Q1238" t="str">
        <f>IF($B1238="","",IFERROR(INDEX('Brand Crosswalk'!$C$2:$C$200,MATCH($K1238,'Brand Crosswalk'!$A$2:$A$200,0)),""))</f>
        <v>Heineken USA</v>
      </c>
      <c r="R1238" t="str">
        <f>IF($B1238="","",IF(O1238&lt;&gt;"",O1238,IF(P1238="Mapped",Q1238,IF(P1238="No Encompass Match","No Encompass Match",IFERROR(VLOOKUP(IF($K1238="",$J1238,$K1238),'Brands (Enc)'!$C$2:$D$2699,2,FALSE),"Not Mapped")))))</f>
        <v>Heineken USA</v>
      </c>
      <c r="S1238" t="str">
        <f>IF($B1238="","",IFERROR(VLOOKUP(VALUE($B1238),'Customers Table (Enc)'!$A:$I,9,FALSE),"Not Found"))</f>
        <v>Passaic</v>
      </c>
      <c r="T1238" t="str">
        <f t="shared" si="76"/>
        <v>PASSAIC</v>
      </c>
      <c r="U1238" t="str">
        <f t="shared" si="77"/>
        <v>Heineken USA|PASSAIC</v>
      </c>
      <c r="V1238" t="str">
        <f>IF($B1238="","",IF(R1238="No Encompass Match","THEM",IF(R1238="Not Mapped","Unable to Determine",IF(T1238="SALES","Unable to Determine",IFERROR(INDEX('Master - US vs THEM'!$F:$F,MATCH(U1238,'Master - US vs THEM'!$G:$G,0)),"No Territory Data")))))</f>
        <v>US</v>
      </c>
      <c r="W1238" t="str">
        <f t="shared" si="78"/>
        <v>OK</v>
      </c>
      <c r="X1238" t="str">
        <f t="shared" si="79"/>
        <v>US</v>
      </c>
    </row>
    <row r="1239" spans="1:24" x14ac:dyDescent="0.2">
      <c r="A1239">
        <v>1238</v>
      </c>
      <c r="B1239" t="s">
        <v>1609</v>
      </c>
      <c r="C1239" t="s">
        <v>1610</v>
      </c>
      <c r="D1239" t="s">
        <v>123</v>
      </c>
      <c r="E1239" t="s">
        <v>1611</v>
      </c>
      <c r="F1239" t="s">
        <v>325</v>
      </c>
      <c r="G1239" t="s">
        <v>1612</v>
      </c>
      <c r="H1239" t="s">
        <v>8</v>
      </c>
      <c r="I1239" t="s">
        <v>319</v>
      </c>
      <c r="J1239" t="s">
        <v>140</v>
      </c>
      <c r="K1239" t="s">
        <v>140</v>
      </c>
      <c r="L1239" t="s">
        <v>141</v>
      </c>
      <c r="M1239">
        <v>1</v>
      </c>
      <c r="N1239" t="s">
        <v>875</v>
      </c>
      <c r="O1239" t="str">
        <f>IF($B1239="","",IFERROR(IF(ISNUMBER(MATCH($K1239,'Brand Family Territory (Enc)'!$A$2:$A$296,0)),$K1239,""),""))</f>
        <v/>
      </c>
      <c r="P1239" t="str">
        <f>IF($B1239="","",IFERROR(INDEX('Brand Crosswalk'!$F$2:$F$200,MATCH($K1239,'Brand Crosswalk'!$A$2:$A$200,0)),"Not in Crosswalk"))</f>
        <v>Mapped</v>
      </c>
      <c r="Q1239" t="str">
        <f>IF($B1239="","",IFERROR(INDEX('Brand Crosswalk'!$C$2:$C$200,MATCH($K1239,'Brand Crosswalk'!$A$2:$A$200,0)),""))</f>
        <v>Peroni</v>
      </c>
      <c r="R1239" t="str">
        <f>IF($B1239="","",IF(O1239&lt;&gt;"",O1239,IF(P1239="Mapped",Q1239,IF(P1239="No Encompass Match","No Encompass Match",IFERROR(VLOOKUP(IF($K1239="",$J1239,$K1239),'Brands (Enc)'!$C$2:$D$2699,2,FALSE),"Not Mapped")))))</f>
        <v>Peroni</v>
      </c>
      <c r="S1239" t="str">
        <f>IF($B1239="","",IFERROR(VLOOKUP(VALUE($B1239),'Customers Table (Enc)'!$A:$I,9,FALSE),"Not Found"))</f>
        <v>Passaic</v>
      </c>
      <c r="T1239" t="str">
        <f t="shared" si="76"/>
        <v>PASSAIC</v>
      </c>
      <c r="U1239" t="str">
        <f t="shared" si="77"/>
        <v>Peroni|PASSAIC</v>
      </c>
      <c r="V1239" t="str">
        <f>IF($B1239="","",IF(R1239="No Encompass Match","THEM",IF(R1239="Not Mapped","Unable to Determine",IF(T1239="SALES","Unable to Determine",IFERROR(INDEX('Master - US vs THEM'!$F:$F,MATCH(U1239,'Master - US vs THEM'!$G:$G,0)),"No Territory Data")))))</f>
        <v>US</v>
      </c>
      <c r="W1239" t="str">
        <f t="shared" si="78"/>
        <v>OK</v>
      </c>
      <c r="X1239" t="str">
        <f t="shared" si="79"/>
        <v>US</v>
      </c>
    </row>
    <row r="1240" spans="1:24" x14ac:dyDescent="0.2">
      <c r="A1240">
        <v>1239</v>
      </c>
      <c r="B1240" t="s">
        <v>1609</v>
      </c>
      <c r="C1240" t="s">
        <v>1610</v>
      </c>
      <c r="D1240" t="s">
        <v>123</v>
      </c>
      <c r="E1240" t="s">
        <v>1611</v>
      </c>
      <c r="F1240" t="s">
        <v>325</v>
      </c>
      <c r="G1240" t="s">
        <v>1612</v>
      </c>
      <c r="H1240" t="s">
        <v>8</v>
      </c>
      <c r="I1240" t="s">
        <v>319</v>
      </c>
      <c r="J1240" t="s">
        <v>156</v>
      </c>
      <c r="K1240" t="s">
        <v>156</v>
      </c>
      <c r="L1240" t="s">
        <v>24</v>
      </c>
      <c r="M1240">
        <v>1</v>
      </c>
      <c r="N1240" t="s">
        <v>875</v>
      </c>
      <c r="O1240" t="str">
        <f>IF($B1240="","",IFERROR(IF(ISNUMBER(MATCH($K1240,'Brand Family Territory (Enc)'!$A$2:$A$296,0)),$K1240,""),""))</f>
        <v>PACIFICO</v>
      </c>
      <c r="P1240" t="str">
        <f>IF($B1240="","",IFERROR(INDEX('Brand Crosswalk'!$F$2:$F$200,MATCH($K1240,'Brand Crosswalk'!$A$2:$A$200,0)),"Not in Crosswalk"))</f>
        <v>Not in Crosswalk</v>
      </c>
      <c r="Q1240" t="str">
        <f>IF($B1240="","",IFERROR(INDEX('Brand Crosswalk'!$C$2:$C$200,MATCH($K1240,'Brand Crosswalk'!$A$2:$A$200,0)),""))</f>
        <v/>
      </c>
      <c r="R1240" t="str">
        <f>IF($B1240="","",IF(O1240&lt;&gt;"",O1240,IF(P1240="Mapped",Q1240,IF(P1240="No Encompass Match","No Encompass Match",IFERROR(VLOOKUP(IF($K1240="",$J1240,$K1240),'Brands (Enc)'!$C$2:$D$2699,2,FALSE),"Not Mapped")))))</f>
        <v>PACIFICO</v>
      </c>
      <c r="S1240" t="str">
        <f>IF($B1240="","",IFERROR(VLOOKUP(VALUE($B1240),'Customers Table (Enc)'!$A:$I,9,FALSE),"Not Found"))</f>
        <v>Passaic</v>
      </c>
      <c r="T1240" t="str">
        <f t="shared" si="76"/>
        <v>PASSAIC</v>
      </c>
      <c r="U1240" t="str">
        <f t="shared" si="77"/>
        <v>PACIFICO|PASSAIC</v>
      </c>
      <c r="V1240" t="str">
        <f>IF($B1240="","",IF(R1240="No Encompass Match","THEM",IF(R1240="Not Mapped","Unable to Determine",IF(T1240="SALES","Unable to Determine",IFERROR(INDEX('Master - US vs THEM'!$F:$F,MATCH(U1240,'Master - US vs THEM'!$G:$G,0)),"No Territory Data")))))</f>
        <v>US</v>
      </c>
      <c r="W1240" t="str">
        <f t="shared" si="78"/>
        <v>OK</v>
      </c>
      <c r="X1240" t="str">
        <f t="shared" si="79"/>
        <v>US</v>
      </c>
    </row>
    <row r="1241" spans="1:24" x14ac:dyDescent="0.2">
      <c r="A1241">
        <v>1240</v>
      </c>
      <c r="B1241" t="s">
        <v>1609</v>
      </c>
      <c r="C1241" t="s">
        <v>1610</v>
      </c>
      <c r="D1241" t="s">
        <v>123</v>
      </c>
      <c r="E1241" t="s">
        <v>1611</v>
      </c>
      <c r="F1241" t="s">
        <v>325</v>
      </c>
      <c r="G1241" t="s">
        <v>1612</v>
      </c>
      <c r="H1241" t="s">
        <v>8</v>
      </c>
      <c r="I1241" t="s">
        <v>319</v>
      </c>
      <c r="J1241" t="s">
        <v>165</v>
      </c>
      <c r="K1241" t="s">
        <v>166</v>
      </c>
      <c r="L1241" t="s">
        <v>141</v>
      </c>
      <c r="M1241">
        <v>1</v>
      </c>
      <c r="N1241" t="s">
        <v>875</v>
      </c>
      <c r="O1241" t="str">
        <f>IF($B1241="","",IFERROR(IF(ISNUMBER(MATCH($K1241,'Brand Family Territory (Enc)'!$A$2:$A$296,0)),$K1241,""),""))</f>
        <v>BLUE MOON</v>
      </c>
      <c r="P1241" t="str">
        <f>IF($B1241="","",IFERROR(INDEX('Brand Crosswalk'!$F$2:$F$200,MATCH($K1241,'Brand Crosswalk'!$A$2:$A$200,0)),"Not in Crosswalk"))</f>
        <v>Not in Crosswalk</v>
      </c>
      <c r="Q1241" t="str">
        <f>IF($B1241="","",IFERROR(INDEX('Brand Crosswalk'!$C$2:$C$200,MATCH($K1241,'Brand Crosswalk'!$A$2:$A$200,0)),""))</f>
        <v/>
      </c>
      <c r="R1241" t="str">
        <f>IF($B1241="","",IF(O1241&lt;&gt;"",O1241,IF(P1241="Mapped",Q1241,IF(P1241="No Encompass Match","No Encompass Match",IFERROR(VLOOKUP(IF($K1241="",$J1241,$K1241),'Brands (Enc)'!$C$2:$D$2699,2,FALSE),"Not Mapped")))))</f>
        <v>BLUE MOON</v>
      </c>
      <c r="S1241" t="str">
        <f>IF($B1241="","",IFERROR(VLOOKUP(VALUE($B1241),'Customers Table (Enc)'!$A:$I,9,FALSE),"Not Found"))</f>
        <v>Passaic</v>
      </c>
      <c r="T1241" t="str">
        <f t="shared" si="76"/>
        <v>PASSAIC</v>
      </c>
      <c r="U1241" t="str">
        <f t="shared" si="77"/>
        <v>BLUE MOON|PASSAIC</v>
      </c>
      <c r="V1241" t="str">
        <f>IF($B1241="","",IF(R1241="No Encompass Match","THEM",IF(R1241="Not Mapped","Unable to Determine",IF(T1241="SALES","Unable to Determine",IFERROR(INDEX('Master - US vs THEM'!$F:$F,MATCH(U1241,'Master - US vs THEM'!$G:$G,0)),"No Territory Data")))))</f>
        <v>US</v>
      </c>
      <c r="W1241" t="str">
        <f t="shared" si="78"/>
        <v>OK</v>
      </c>
      <c r="X1241" t="str">
        <f t="shared" si="79"/>
        <v>US</v>
      </c>
    </row>
    <row r="1242" spans="1:24" x14ac:dyDescent="0.2">
      <c r="A1242">
        <v>1241</v>
      </c>
      <c r="B1242" t="s">
        <v>1609</v>
      </c>
      <c r="C1242" t="s">
        <v>1610</v>
      </c>
      <c r="D1242" t="s">
        <v>123</v>
      </c>
      <c r="E1242" t="s">
        <v>1611</v>
      </c>
      <c r="F1242" t="s">
        <v>325</v>
      </c>
      <c r="G1242" t="s">
        <v>1612</v>
      </c>
      <c r="H1242" t="s">
        <v>8</v>
      </c>
      <c r="I1242" t="s">
        <v>319</v>
      </c>
      <c r="J1242" t="s">
        <v>535</v>
      </c>
      <c r="K1242" t="s">
        <v>358</v>
      </c>
      <c r="L1242" t="s">
        <v>155</v>
      </c>
      <c r="M1242">
        <v>1</v>
      </c>
      <c r="N1242" t="s">
        <v>875</v>
      </c>
      <c r="O1242" t="str">
        <f>IF($B1242="","",IFERROR(IF(ISNUMBER(MATCH($K1242,'Brand Family Territory (Enc)'!$A$2:$A$296,0)),$K1242,""),""))</f>
        <v/>
      </c>
      <c r="P1242" t="str">
        <f>IF($B1242="","",IFERROR(INDEX('Brand Crosswalk'!$F$2:$F$200,MATCH($K1242,'Brand Crosswalk'!$A$2:$A$200,0)),"Not in Crosswalk"))</f>
        <v>Mapped</v>
      </c>
      <c r="Q1242" t="str">
        <f>IF($B1242="","",IFERROR(INDEX('Brand Crosswalk'!$C$2:$C$200,MATCH($K1242,'Brand Crosswalk'!$A$2:$A$200,0)),""))</f>
        <v>Samuel Adams</v>
      </c>
      <c r="R1242" t="str">
        <f>IF($B1242="","",IF(O1242&lt;&gt;"",O1242,IF(P1242="Mapped",Q1242,IF(P1242="No Encompass Match","No Encompass Match",IFERROR(VLOOKUP(IF($K1242="",$J1242,$K1242),'Brands (Enc)'!$C$2:$D$2699,2,FALSE),"Not Mapped")))))</f>
        <v>Samuel Adams</v>
      </c>
      <c r="S1242" t="str">
        <f>IF($B1242="","",IFERROR(VLOOKUP(VALUE($B1242),'Customers Table (Enc)'!$A:$I,9,FALSE),"Not Found"))</f>
        <v>Passaic</v>
      </c>
      <c r="T1242" t="str">
        <f t="shared" si="76"/>
        <v>PASSAIC</v>
      </c>
      <c r="U1242" t="str">
        <f t="shared" si="77"/>
        <v>Samuel Adams|PASSAIC</v>
      </c>
      <c r="V1242" t="str">
        <f>IF($B1242="","",IF(R1242="No Encompass Match","THEM",IF(R1242="Not Mapped","Unable to Determine",IF(T1242="SALES","Unable to Determine",IFERROR(INDEX('Master - US vs THEM'!$F:$F,MATCH(U1242,'Master - US vs THEM'!$G:$G,0)),"No Territory Data")))))</f>
        <v>US</v>
      </c>
      <c r="W1242" t="str">
        <f t="shared" si="78"/>
        <v>OK</v>
      </c>
      <c r="X1242" t="str">
        <f t="shared" si="79"/>
        <v>US</v>
      </c>
    </row>
    <row r="1243" spans="1:24" x14ac:dyDescent="0.2">
      <c r="A1243">
        <v>1242</v>
      </c>
      <c r="B1243" t="s">
        <v>1609</v>
      </c>
      <c r="C1243" t="s">
        <v>1610</v>
      </c>
      <c r="D1243" t="s">
        <v>123</v>
      </c>
      <c r="E1243" t="s">
        <v>1611</v>
      </c>
      <c r="F1243" t="s">
        <v>325</v>
      </c>
      <c r="G1243" t="s">
        <v>1612</v>
      </c>
      <c r="H1243" t="s">
        <v>8</v>
      </c>
      <c r="I1243" t="s">
        <v>319</v>
      </c>
      <c r="J1243" t="s">
        <v>227</v>
      </c>
      <c r="K1243" t="s">
        <v>209</v>
      </c>
      <c r="L1243" t="s">
        <v>210</v>
      </c>
      <c r="M1243">
        <v>1</v>
      </c>
      <c r="N1243" t="s">
        <v>875</v>
      </c>
      <c r="O1243" t="str">
        <f>IF($B1243="","",IFERROR(IF(ISNUMBER(MATCH($K1243,'Brand Family Territory (Enc)'!$A$2:$A$296,0)),$K1243,""),""))</f>
        <v/>
      </c>
      <c r="P1243" t="str">
        <f>IF($B1243="","",IFERROR(INDEX('Brand Crosswalk'!$F$2:$F$200,MATCH($K1243,'Brand Crosswalk'!$A$2:$A$200,0)),"Not in Crosswalk"))</f>
        <v>Mapped</v>
      </c>
      <c r="Q1243" t="str">
        <f>IF($B1243="","",IFERROR(INDEX('Brand Crosswalk'!$C$2:$C$200,MATCH($K1243,'Brand Crosswalk'!$A$2:$A$200,0)),""))</f>
        <v>Cape May</v>
      </c>
      <c r="R1243" t="str">
        <f>IF($B1243="","",IF(O1243&lt;&gt;"",O1243,IF(P1243="Mapped",Q1243,IF(P1243="No Encompass Match","No Encompass Match",IFERROR(VLOOKUP(IF($K1243="",$J1243,$K1243),'Brands (Enc)'!$C$2:$D$2699,2,FALSE),"Not Mapped")))))</f>
        <v>Cape May</v>
      </c>
      <c r="S1243" t="str">
        <f>IF($B1243="","",IFERROR(VLOOKUP(VALUE($B1243),'Customers Table (Enc)'!$A:$I,9,FALSE),"Not Found"))</f>
        <v>Passaic</v>
      </c>
      <c r="T1243" t="str">
        <f t="shared" si="76"/>
        <v>PASSAIC</v>
      </c>
      <c r="U1243" t="str">
        <f t="shared" si="77"/>
        <v>Cape May|PASSAIC</v>
      </c>
      <c r="V1243" t="str">
        <f>IF($B1243="","",IF(R1243="No Encompass Match","THEM",IF(R1243="Not Mapped","Unable to Determine",IF(T1243="SALES","Unable to Determine",IFERROR(INDEX('Master - US vs THEM'!$F:$F,MATCH(U1243,'Master - US vs THEM'!$G:$G,0)),"No Territory Data")))))</f>
        <v>US</v>
      </c>
      <c r="W1243" t="str">
        <f t="shared" si="78"/>
        <v>OK</v>
      </c>
      <c r="X1243" t="str">
        <f t="shared" si="79"/>
        <v>US</v>
      </c>
    </row>
    <row r="1244" spans="1:24" x14ac:dyDescent="0.2">
      <c r="A1244">
        <v>1243</v>
      </c>
      <c r="B1244" t="s">
        <v>1609</v>
      </c>
      <c r="C1244" t="s">
        <v>1610</v>
      </c>
      <c r="D1244" t="s">
        <v>123</v>
      </c>
      <c r="E1244" t="s">
        <v>1611</v>
      </c>
      <c r="F1244" t="s">
        <v>325</v>
      </c>
      <c r="G1244" t="s">
        <v>1612</v>
      </c>
      <c r="H1244" t="s">
        <v>8</v>
      </c>
      <c r="I1244" t="s">
        <v>319</v>
      </c>
      <c r="J1244" t="s">
        <v>1131</v>
      </c>
      <c r="K1244" t="s">
        <v>158</v>
      </c>
      <c r="L1244" t="s">
        <v>155</v>
      </c>
      <c r="M1244">
        <v>1</v>
      </c>
      <c r="N1244" t="s">
        <v>875</v>
      </c>
      <c r="O1244" t="str">
        <f>IF($B1244="","",IFERROR(IF(ISNUMBER(MATCH($K1244,'Brand Family Territory (Enc)'!$A$2:$A$296,0)),$K1244,""),""))</f>
        <v/>
      </c>
      <c r="P1244" t="str">
        <f>IF($B1244="","",IFERROR(INDEX('Brand Crosswalk'!$F$2:$F$200,MATCH($K1244,'Brand Crosswalk'!$A$2:$A$200,0)),"Not in Crosswalk"))</f>
        <v>Mapped</v>
      </c>
      <c r="Q1244" t="str">
        <f>IF($B1244="","",IFERROR(INDEX('Brand Crosswalk'!$C$2:$C$200,MATCH($K1244,'Brand Crosswalk'!$A$2:$A$200,0)),""))</f>
        <v>Dogfish Head Beer</v>
      </c>
      <c r="R1244" t="str">
        <f>IF($B1244="","",IF(O1244&lt;&gt;"",O1244,IF(P1244="Mapped",Q1244,IF(P1244="No Encompass Match","No Encompass Match",IFERROR(VLOOKUP(IF($K1244="",$J1244,$K1244),'Brands (Enc)'!$C$2:$D$2699,2,FALSE),"Not Mapped")))))</f>
        <v>Dogfish Head Beer</v>
      </c>
      <c r="S1244" t="str">
        <f>IF($B1244="","",IFERROR(VLOOKUP(VALUE($B1244),'Customers Table (Enc)'!$A:$I,9,FALSE),"Not Found"))</f>
        <v>Passaic</v>
      </c>
      <c r="T1244" t="str">
        <f t="shared" si="76"/>
        <v>PASSAIC</v>
      </c>
      <c r="U1244" t="str">
        <f t="shared" si="77"/>
        <v>Dogfish Head Beer|PASSAIC</v>
      </c>
      <c r="V1244" t="str">
        <f>IF($B1244="","",IF(R1244="No Encompass Match","THEM",IF(R1244="Not Mapped","Unable to Determine",IF(T1244="SALES","Unable to Determine",IFERROR(INDEX('Master - US vs THEM'!$F:$F,MATCH(U1244,'Master - US vs THEM'!$G:$G,0)),"No Territory Data")))))</f>
        <v>US</v>
      </c>
      <c r="W1244" t="str">
        <f t="shared" si="78"/>
        <v>OK</v>
      </c>
      <c r="X1244" t="str">
        <f t="shared" si="79"/>
        <v>US</v>
      </c>
    </row>
    <row r="1245" spans="1:24" x14ac:dyDescent="0.2">
      <c r="A1245">
        <v>1244</v>
      </c>
      <c r="B1245" t="s">
        <v>1609</v>
      </c>
      <c r="C1245" t="s">
        <v>1610</v>
      </c>
      <c r="D1245" t="s">
        <v>123</v>
      </c>
      <c r="E1245" t="s">
        <v>1611</v>
      </c>
      <c r="F1245" t="s">
        <v>325</v>
      </c>
      <c r="G1245" t="s">
        <v>1612</v>
      </c>
      <c r="H1245" t="s">
        <v>8</v>
      </c>
      <c r="I1245" t="s">
        <v>319</v>
      </c>
      <c r="J1245" t="s">
        <v>294</v>
      </c>
      <c r="K1245" t="s">
        <v>295</v>
      </c>
      <c r="L1245" t="s">
        <v>215</v>
      </c>
      <c r="M1245">
        <v>1</v>
      </c>
      <c r="N1245" t="s">
        <v>875</v>
      </c>
      <c r="O1245" t="str">
        <f>IF($B1245="","",IFERROR(IF(ISNUMBER(MATCH($K1245,'Brand Family Territory (Enc)'!$A$2:$A$296,0)),$K1245,""),""))</f>
        <v/>
      </c>
      <c r="P1245" t="str">
        <f>IF($B1245="","",IFERROR(INDEX('Brand Crosswalk'!$F$2:$F$200,MATCH($K1245,'Brand Crosswalk'!$A$2:$A$200,0)),"Not in Crosswalk"))</f>
        <v>Mapped</v>
      </c>
      <c r="Q1245" t="str">
        <f>IF($B1245="","",IFERROR(INDEX('Brand Crosswalk'!$C$2:$C$200,MATCH($K1245,'Brand Crosswalk'!$A$2:$A$200,0)),""))</f>
        <v>New Belgium Brewing Company</v>
      </c>
      <c r="R1245" t="str">
        <f>IF($B1245="","",IF(O1245&lt;&gt;"",O1245,IF(P1245="Mapped",Q1245,IF(P1245="No Encompass Match","No Encompass Match",IFERROR(VLOOKUP(IF($K1245="",$J1245,$K1245),'Brands (Enc)'!$C$2:$D$2699,2,FALSE),"Not Mapped")))))</f>
        <v>New Belgium Brewing Company</v>
      </c>
      <c r="S1245" t="str">
        <f>IF($B1245="","",IFERROR(VLOOKUP(VALUE($B1245),'Customers Table (Enc)'!$A:$I,9,FALSE),"Not Found"))</f>
        <v>Passaic</v>
      </c>
      <c r="T1245" t="str">
        <f t="shared" si="76"/>
        <v>PASSAIC</v>
      </c>
      <c r="U1245" t="str">
        <f t="shared" si="77"/>
        <v>New Belgium Brewing Company|PASSAIC</v>
      </c>
      <c r="V1245" t="str">
        <f>IF($B1245="","",IF(R1245="No Encompass Match","THEM",IF(R1245="Not Mapped","Unable to Determine",IF(T1245="SALES","Unable to Determine",IFERROR(INDEX('Master - US vs THEM'!$F:$F,MATCH(U1245,'Master - US vs THEM'!$G:$G,0)),"No Territory Data")))))</f>
        <v>US</v>
      </c>
      <c r="W1245" t="str">
        <f t="shared" si="78"/>
        <v>OK</v>
      </c>
      <c r="X1245" t="str">
        <f t="shared" si="79"/>
        <v>US</v>
      </c>
    </row>
    <row r="1246" spans="1:24" x14ac:dyDescent="0.2">
      <c r="A1246">
        <v>1245</v>
      </c>
      <c r="B1246" t="s">
        <v>1595</v>
      </c>
      <c r="C1246" t="s">
        <v>1596</v>
      </c>
      <c r="D1246" t="s">
        <v>48</v>
      </c>
      <c r="E1246" t="s">
        <v>1597</v>
      </c>
      <c r="F1246" t="s">
        <v>578</v>
      </c>
      <c r="G1246" t="s">
        <v>1598</v>
      </c>
      <c r="H1246" t="s">
        <v>8</v>
      </c>
      <c r="I1246" t="s">
        <v>367</v>
      </c>
      <c r="J1246" t="s">
        <v>535</v>
      </c>
      <c r="K1246" t="s">
        <v>358</v>
      </c>
      <c r="L1246" t="s">
        <v>155</v>
      </c>
      <c r="M1246">
        <v>1</v>
      </c>
      <c r="N1246" t="s">
        <v>875</v>
      </c>
      <c r="O1246" t="str">
        <f>IF($B1246="","",IFERROR(IF(ISNUMBER(MATCH($K1246,'Brand Family Territory (Enc)'!$A$2:$A$296,0)),$K1246,""),""))</f>
        <v/>
      </c>
      <c r="P1246" t="str">
        <f>IF($B1246="","",IFERROR(INDEX('Brand Crosswalk'!$F$2:$F$200,MATCH($K1246,'Brand Crosswalk'!$A$2:$A$200,0)),"Not in Crosswalk"))</f>
        <v>Mapped</v>
      </c>
      <c r="Q1246" t="str">
        <f>IF($B1246="","",IFERROR(INDEX('Brand Crosswalk'!$C$2:$C$200,MATCH($K1246,'Brand Crosswalk'!$A$2:$A$200,0)),""))</f>
        <v>Samuel Adams</v>
      </c>
      <c r="R1246" t="str">
        <f>IF($B1246="","",IF(O1246&lt;&gt;"",O1246,IF(P1246="Mapped",Q1246,IF(P1246="No Encompass Match","No Encompass Match",IFERROR(VLOOKUP(IF($K1246="",$J1246,$K1246),'Brands (Enc)'!$C$2:$D$2699,2,FALSE),"Not Mapped")))))</f>
        <v>Samuel Adams</v>
      </c>
      <c r="S1246" t="str">
        <f>IF($B1246="","",IFERROR(VLOOKUP(VALUE($B1246),'Customers Table (Enc)'!$A:$I,9,FALSE),"Not Found"))</f>
        <v>Bergen</v>
      </c>
      <c r="T1246" t="str">
        <f t="shared" si="76"/>
        <v>BERGEN</v>
      </c>
      <c r="U1246" t="str">
        <f t="shared" si="77"/>
        <v>Samuel Adams|BERGEN</v>
      </c>
      <c r="V1246" t="str">
        <f>IF($B1246="","",IF(R1246="No Encompass Match","THEM",IF(R1246="Not Mapped","Unable to Determine",IF(T1246="SALES","Unable to Determine",IFERROR(INDEX('Master - US vs THEM'!$F:$F,MATCH(U1246,'Master - US vs THEM'!$G:$G,0)),"No Territory Data")))))</f>
        <v>US</v>
      </c>
      <c r="W1246" t="str">
        <f t="shared" si="78"/>
        <v>OK</v>
      </c>
      <c r="X1246" t="str">
        <f t="shared" si="79"/>
        <v>US</v>
      </c>
    </row>
    <row r="1247" spans="1:24" x14ac:dyDescent="0.2">
      <c r="A1247">
        <v>1246</v>
      </c>
      <c r="B1247" t="s">
        <v>1595</v>
      </c>
      <c r="C1247" t="s">
        <v>1596</v>
      </c>
      <c r="D1247" t="s">
        <v>48</v>
      </c>
      <c r="E1247" t="s">
        <v>1597</v>
      </c>
      <c r="F1247" t="s">
        <v>578</v>
      </c>
      <c r="G1247" t="s">
        <v>1598</v>
      </c>
      <c r="H1247" t="s">
        <v>8</v>
      </c>
      <c r="I1247" t="s">
        <v>367</v>
      </c>
      <c r="J1247" t="s">
        <v>165</v>
      </c>
      <c r="K1247" t="s">
        <v>166</v>
      </c>
      <c r="L1247" t="s">
        <v>141</v>
      </c>
      <c r="M1247">
        <v>1</v>
      </c>
      <c r="N1247" t="s">
        <v>875</v>
      </c>
      <c r="O1247" t="str">
        <f>IF($B1247="","",IFERROR(IF(ISNUMBER(MATCH($K1247,'Brand Family Territory (Enc)'!$A$2:$A$296,0)),$K1247,""),""))</f>
        <v>BLUE MOON</v>
      </c>
      <c r="P1247" t="str">
        <f>IF($B1247="","",IFERROR(INDEX('Brand Crosswalk'!$F$2:$F$200,MATCH($K1247,'Brand Crosswalk'!$A$2:$A$200,0)),"Not in Crosswalk"))</f>
        <v>Not in Crosswalk</v>
      </c>
      <c r="Q1247" t="str">
        <f>IF($B1247="","",IFERROR(INDEX('Brand Crosswalk'!$C$2:$C$200,MATCH($K1247,'Brand Crosswalk'!$A$2:$A$200,0)),""))</f>
        <v/>
      </c>
      <c r="R1247" t="str">
        <f>IF($B1247="","",IF(O1247&lt;&gt;"",O1247,IF(P1247="Mapped",Q1247,IF(P1247="No Encompass Match","No Encompass Match",IFERROR(VLOOKUP(IF($K1247="",$J1247,$K1247),'Brands (Enc)'!$C$2:$D$2699,2,FALSE),"Not Mapped")))))</f>
        <v>BLUE MOON</v>
      </c>
      <c r="S1247" t="str">
        <f>IF($B1247="","",IFERROR(VLOOKUP(VALUE($B1247),'Customers Table (Enc)'!$A:$I,9,FALSE),"Not Found"))</f>
        <v>Bergen</v>
      </c>
      <c r="T1247" t="str">
        <f t="shared" si="76"/>
        <v>BERGEN</v>
      </c>
      <c r="U1247" t="str">
        <f t="shared" si="77"/>
        <v>BLUE MOON|BERGEN</v>
      </c>
      <c r="V1247" t="str">
        <f>IF($B1247="","",IF(R1247="No Encompass Match","THEM",IF(R1247="Not Mapped","Unable to Determine",IF(T1247="SALES","Unable to Determine",IFERROR(INDEX('Master - US vs THEM'!$F:$F,MATCH(U1247,'Master - US vs THEM'!$G:$G,0)),"No Territory Data")))))</f>
        <v>US</v>
      </c>
      <c r="W1247" t="str">
        <f t="shared" si="78"/>
        <v>OK</v>
      </c>
      <c r="X1247" t="str">
        <f t="shared" si="79"/>
        <v>US</v>
      </c>
    </row>
    <row r="1248" spans="1:24" x14ac:dyDescent="0.2">
      <c r="A1248">
        <v>1247</v>
      </c>
      <c r="B1248" t="s">
        <v>1595</v>
      </c>
      <c r="C1248" t="s">
        <v>1596</v>
      </c>
      <c r="D1248" t="s">
        <v>48</v>
      </c>
      <c r="E1248" t="s">
        <v>1597</v>
      </c>
      <c r="F1248" t="s">
        <v>578</v>
      </c>
      <c r="G1248" t="s">
        <v>1598</v>
      </c>
      <c r="H1248" t="s">
        <v>8</v>
      </c>
      <c r="I1248" t="s">
        <v>367</v>
      </c>
      <c r="J1248" t="s">
        <v>44</v>
      </c>
      <c r="K1248" t="s">
        <v>44</v>
      </c>
      <c r="L1248" t="s">
        <v>45</v>
      </c>
      <c r="M1248">
        <v>1</v>
      </c>
      <c r="N1248" t="s">
        <v>875</v>
      </c>
      <c r="O1248" t="str">
        <f>IF($B1248="","",IFERROR(IF(ISNUMBER(MATCH($K1248,'Brand Family Territory (Enc)'!$A$2:$A$296,0)),$K1248,""),""))</f>
        <v/>
      </c>
      <c r="P1248" t="str">
        <f>IF($B1248="","",IFERROR(INDEX('Brand Crosswalk'!$F$2:$F$200,MATCH($K1248,'Brand Crosswalk'!$A$2:$A$200,0)),"Not in Crosswalk"))</f>
        <v>Mapped</v>
      </c>
      <c r="Q1248" t="str">
        <f>IF($B1248="","",IFERROR(INDEX('Brand Crosswalk'!$C$2:$C$200,MATCH($K1248,'Brand Crosswalk'!$A$2:$A$200,0)),""))</f>
        <v>Dg Yuengling Inc</v>
      </c>
      <c r="R1248" t="str">
        <f>IF($B1248="","",IF(O1248&lt;&gt;"",O1248,IF(P1248="Mapped",Q1248,IF(P1248="No Encompass Match","No Encompass Match",IFERROR(VLOOKUP(IF($K1248="",$J1248,$K1248),'Brands (Enc)'!$C$2:$D$2699,2,FALSE),"Not Mapped")))))</f>
        <v>Dg Yuengling Inc</v>
      </c>
      <c r="S1248" t="str">
        <f>IF($B1248="","",IFERROR(VLOOKUP(VALUE($B1248),'Customers Table (Enc)'!$A:$I,9,FALSE),"Not Found"))</f>
        <v>Bergen</v>
      </c>
      <c r="T1248" t="str">
        <f t="shared" si="76"/>
        <v>BERGEN</v>
      </c>
      <c r="U1248" t="str">
        <f t="shared" si="77"/>
        <v>Dg Yuengling Inc|BERGEN</v>
      </c>
      <c r="V1248" t="str">
        <f>IF($B1248="","",IF(R1248="No Encompass Match","THEM",IF(R1248="Not Mapped","Unable to Determine",IF(T1248="SALES","Unable to Determine",IFERROR(INDEX('Master - US vs THEM'!$F:$F,MATCH(U1248,'Master - US vs THEM'!$G:$G,0)),"No Territory Data")))))</f>
        <v>US</v>
      </c>
      <c r="W1248" t="str">
        <f t="shared" si="78"/>
        <v>OK</v>
      </c>
      <c r="X1248" t="str">
        <f t="shared" si="79"/>
        <v>US</v>
      </c>
    </row>
    <row r="1249" spans="1:24" x14ac:dyDescent="0.2">
      <c r="A1249">
        <v>1248</v>
      </c>
      <c r="B1249" t="s">
        <v>1599</v>
      </c>
      <c r="C1249" t="s">
        <v>1600</v>
      </c>
      <c r="D1249" t="s">
        <v>48</v>
      </c>
      <c r="E1249" t="s">
        <v>1601</v>
      </c>
      <c r="F1249" t="s">
        <v>650</v>
      </c>
      <c r="G1249" t="s">
        <v>1598</v>
      </c>
      <c r="H1249" t="s">
        <v>8</v>
      </c>
      <c r="I1249" t="s">
        <v>367</v>
      </c>
      <c r="J1249" t="s">
        <v>1602</v>
      </c>
      <c r="K1249" t="s">
        <v>1063</v>
      </c>
      <c r="L1249" t="s">
        <v>96</v>
      </c>
      <c r="M1249">
        <v>1</v>
      </c>
      <c r="N1249" t="s">
        <v>875</v>
      </c>
      <c r="O1249" t="str">
        <f>IF($B1249="","",IFERROR(IF(ISNUMBER(MATCH($K1249,'Brand Family Territory (Enc)'!$A$2:$A$296,0)),$K1249,""),""))</f>
        <v/>
      </c>
      <c r="P1249" t="str">
        <f>IF($B1249="","",IFERROR(INDEX('Brand Crosswalk'!$F$2:$F$200,MATCH($K1249,'Brand Crosswalk'!$A$2:$A$200,0)),"Not in Crosswalk"))</f>
        <v>Mapped</v>
      </c>
      <c r="Q1249" t="str">
        <f>IF($B1249="","",IFERROR(INDEX('Brand Crosswalk'!$C$2:$C$200,MATCH($K1249,'Brand Crosswalk'!$A$2:$A$200,0)),""))</f>
        <v>Weihenstephaner</v>
      </c>
      <c r="R1249" t="str">
        <f>IF($B1249="","",IF(O1249&lt;&gt;"",O1249,IF(P1249="Mapped",Q1249,IF(P1249="No Encompass Match","No Encompass Match",IFERROR(VLOOKUP(IF($K1249="",$J1249,$K1249),'Brands (Enc)'!$C$2:$D$2699,2,FALSE),"Not Mapped")))))</f>
        <v>Weihenstephaner</v>
      </c>
      <c r="S1249" t="str">
        <f>IF($B1249="","",IFERROR(VLOOKUP(VALUE($B1249),'Customers Table (Enc)'!$A:$I,9,FALSE),"Not Found"))</f>
        <v>Bergen</v>
      </c>
      <c r="T1249" t="str">
        <f t="shared" si="76"/>
        <v>BERGEN</v>
      </c>
      <c r="U1249" t="str">
        <f t="shared" si="77"/>
        <v>Weihenstephaner|BERGEN</v>
      </c>
      <c r="V1249" t="str">
        <f>IF($B1249="","",IF(R1249="No Encompass Match","THEM",IF(R1249="Not Mapped","Unable to Determine",IF(T1249="SALES","Unable to Determine",IFERROR(INDEX('Master - US vs THEM'!$F:$F,MATCH(U1249,'Master - US vs THEM'!$G:$G,0)),"No Territory Data")))))</f>
        <v>US</v>
      </c>
      <c r="W1249" t="str">
        <f t="shared" si="78"/>
        <v>OK</v>
      </c>
      <c r="X1249" t="str">
        <f t="shared" si="79"/>
        <v>US</v>
      </c>
    </row>
    <row r="1250" spans="1:24" x14ac:dyDescent="0.2">
      <c r="A1250">
        <v>1249</v>
      </c>
      <c r="B1250" t="s">
        <v>1599</v>
      </c>
      <c r="C1250" t="s">
        <v>1600</v>
      </c>
      <c r="D1250" t="s">
        <v>48</v>
      </c>
      <c r="E1250" t="s">
        <v>1601</v>
      </c>
      <c r="F1250" t="s">
        <v>650</v>
      </c>
      <c r="G1250" t="s">
        <v>1598</v>
      </c>
      <c r="H1250" t="s">
        <v>8</v>
      </c>
      <c r="I1250" t="s">
        <v>367</v>
      </c>
      <c r="J1250" t="s">
        <v>250</v>
      </c>
      <c r="K1250" t="s">
        <v>209</v>
      </c>
      <c r="L1250" t="s">
        <v>210</v>
      </c>
      <c r="M1250">
        <v>1</v>
      </c>
      <c r="N1250" t="s">
        <v>875</v>
      </c>
      <c r="O1250" t="str">
        <f>IF($B1250="","",IFERROR(IF(ISNUMBER(MATCH($K1250,'Brand Family Territory (Enc)'!$A$2:$A$296,0)),$K1250,""),""))</f>
        <v/>
      </c>
      <c r="P1250" t="str">
        <f>IF($B1250="","",IFERROR(INDEX('Brand Crosswalk'!$F$2:$F$200,MATCH($K1250,'Brand Crosswalk'!$A$2:$A$200,0)),"Not in Crosswalk"))</f>
        <v>Mapped</v>
      </c>
      <c r="Q1250" t="str">
        <f>IF($B1250="","",IFERROR(INDEX('Brand Crosswalk'!$C$2:$C$200,MATCH($K1250,'Brand Crosswalk'!$A$2:$A$200,0)),""))</f>
        <v>Cape May</v>
      </c>
      <c r="R1250" t="str">
        <f>IF($B1250="","",IF(O1250&lt;&gt;"",O1250,IF(P1250="Mapped",Q1250,IF(P1250="No Encompass Match","No Encompass Match",IFERROR(VLOOKUP(IF($K1250="",$J1250,$K1250),'Brands (Enc)'!$C$2:$D$2699,2,FALSE),"Not Mapped")))))</f>
        <v>Cape May</v>
      </c>
      <c r="S1250" t="str">
        <f>IF($B1250="","",IFERROR(VLOOKUP(VALUE($B1250),'Customers Table (Enc)'!$A:$I,9,FALSE),"Not Found"))</f>
        <v>Bergen</v>
      </c>
      <c r="T1250" t="str">
        <f t="shared" si="76"/>
        <v>BERGEN</v>
      </c>
      <c r="U1250" t="str">
        <f t="shared" si="77"/>
        <v>Cape May|BERGEN</v>
      </c>
      <c r="V1250" t="str">
        <f>IF($B1250="","",IF(R1250="No Encompass Match","THEM",IF(R1250="Not Mapped","Unable to Determine",IF(T1250="SALES","Unable to Determine",IFERROR(INDEX('Master - US vs THEM'!$F:$F,MATCH(U1250,'Master - US vs THEM'!$G:$G,0)),"No Territory Data")))))</f>
        <v>US</v>
      </c>
      <c r="W1250" t="str">
        <f t="shared" si="78"/>
        <v>OK</v>
      </c>
      <c r="X1250" t="str">
        <f t="shared" si="79"/>
        <v>US</v>
      </c>
    </row>
    <row r="1251" spans="1:24" x14ac:dyDescent="0.2">
      <c r="A1251">
        <v>1250</v>
      </c>
      <c r="B1251" t="s">
        <v>1599</v>
      </c>
      <c r="C1251" t="s">
        <v>1600</v>
      </c>
      <c r="D1251" t="s">
        <v>48</v>
      </c>
      <c r="E1251" t="s">
        <v>1601</v>
      </c>
      <c r="F1251" t="s">
        <v>650</v>
      </c>
      <c r="G1251" t="s">
        <v>1598</v>
      </c>
      <c r="H1251" t="s">
        <v>8</v>
      </c>
      <c r="I1251" t="s">
        <v>367</v>
      </c>
      <c r="J1251" t="s">
        <v>1603</v>
      </c>
      <c r="K1251" t="s">
        <v>1604</v>
      </c>
      <c r="L1251" t="s">
        <v>210</v>
      </c>
      <c r="M1251">
        <v>1</v>
      </c>
      <c r="N1251" t="s">
        <v>875</v>
      </c>
      <c r="O1251" t="str">
        <f>IF($B1251="","",IFERROR(IF(ISNUMBER(MATCH($K1251,'Brand Family Territory (Enc)'!$A$2:$A$296,0)),$K1251,""),""))</f>
        <v>CAPE MAY</v>
      </c>
      <c r="P1251" t="str">
        <f>IF($B1251="","",IFERROR(INDEX('Brand Crosswalk'!$F$2:$F$200,MATCH($K1251,'Brand Crosswalk'!$A$2:$A$200,0)),"Not in Crosswalk"))</f>
        <v>Not in Crosswalk</v>
      </c>
      <c r="Q1251" t="str">
        <f>IF($B1251="","",IFERROR(INDEX('Brand Crosswalk'!$C$2:$C$200,MATCH($K1251,'Brand Crosswalk'!$A$2:$A$200,0)),""))</f>
        <v/>
      </c>
      <c r="R1251" t="str">
        <f>IF($B1251="","",IF(O1251&lt;&gt;"",O1251,IF(P1251="Mapped",Q1251,IF(P1251="No Encompass Match","No Encompass Match",IFERROR(VLOOKUP(IF($K1251="",$J1251,$K1251),'Brands (Enc)'!$C$2:$D$2699,2,FALSE),"Not Mapped")))))</f>
        <v>CAPE MAY</v>
      </c>
      <c r="S1251" t="str">
        <f>IF($B1251="","",IFERROR(VLOOKUP(VALUE($B1251),'Customers Table (Enc)'!$A:$I,9,FALSE),"Not Found"))</f>
        <v>Bergen</v>
      </c>
      <c r="T1251" t="str">
        <f t="shared" si="76"/>
        <v>BERGEN</v>
      </c>
      <c r="U1251" t="str">
        <f t="shared" si="77"/>
        <v>CAPE MAY|BERGEN</v>
      </c>
      <c r="V1251" t="str">
        <f>IF($B1251="","",IF(R1251="No Encompass Match","THEM",IF(R1251="Not Mapped","Unable to Determine",IF(T1251="SALES","Unable to Determine",IFERROR(INDEX('Master - US vs THEM'!$F:$F,MATCH(U1251,'Master - US vs THEM'!$G:$G,0)),"No Territory Data")))))</f>
        <v>US</v>
      </c>
      <c r="W1251" t="str">
        <f t="shared" si="78"/>
        <v>OK</v>
      </c>
      <c r="X1251" t="str">
        <f t="shared" si="79"/>
        <v>US</v>
      </c>
    </row>
    <row r="1252" spans="1:24" x14ac:dyDescent="0.2">
      <c r="A1252">
        <v>1251</v>
      </c>
      <c r="B1252" t="s">
        <v>1599</v>
      </c>
      <c r="C1252" t="s">
        <v>1600</v>
      </c>
      <c r="D1252" t="s">
        <v>48</v>
      </c>
      <c r="E1252" t="s">
        <v>1601</v>
      </c>
      <c r="F1252" t="s">
        <v>650</v>
      </c>
      <c r="G1252" t="s">
        <v>1598</v>
      </c>
      <c r="H1252" t="s">
        <v>8</v>
      </c>
      <c r="I1252" t="s">
        <v>367</v>
      </c>
      <c r="J1252" t="s">
        <v>1605</v>
      </c>
      <c r="K1252" t="s">
        <v>209</v>
      </c>
      <c r="L1252" t="s">
        <v>210</v>
      </c>
      <c r="M1252">
        <v>1</v>
      </c>
      <c r="N1252" t="s">
        <v>875</v>
      </c>
      <c r="O1252" t="str">
        <f>IF($B1252="","",IFERROR(IF(ISNUMBER(MATCH($K1252,'Brand Family Territory (Enc)'!$A$2:$A$296,0)),$K1252,""),""))</f>
        <v/>
      </c>
      <c r="P1252" t="str">
        <f>IF($B1252="","",IFERROR(INDEX('Brand Crosswalk'!$F$2:$F$200,MATCH($K1252,'Brand Crosswalk'!$A$2:$A$200,0)),"Not in Crosswalk"))</f>
        <v>Mapped</v>
      </c>
      <c r="Q1252" t="str">
        <f>IF($B1252="","",IFERROR(INDEX('Brand Crosswalk'!$C$2:$C$200,MATCH($K1252,'Brand Crosswalk'!$A$2:$A$200,0)),""))</f>
        <v>Cape May</v>
      </c>
      <c r="R1252" t="str">
        <f>IF($B1252="","",IF(O1252&lt;&gt;"",O1252,IF(P1252="Mapped",Q1252,IF(P1252="No Encompass Match","No Encompass Match",IFERROR(VLOOKUP(IF($K1252="",$J1252,$K1252),'Brands (Enc)'!$C$2:$D$2699,2,FALSE),"Not Mapped")))))</f>
        <v>Cape May</v>
      </c>
      <c r="S1252" t="str">
        <f>IF($B1252="","",IFERROR(VLOOKUP(VALUE($B1252),'Customers Table (Enc)'!$A:$I,9,FALSE),"Not Found"))</f>
        <v>Bergen</v>
      </c>
      <c r="T1252" t="str">
        <f t="shared" si="76"/>
        <v>BERGEN</v>
      </c>
      <c r="U1252" t="str">
        <f t="shared" si="77"/>
        <v>Cape May|BERGEN</v>
      </c>
      <c r="V1252" t="str">
        <f>IF($B1252="","",IF(R1252="No Encompass Match","THEM",IF(R1252="Not Mapped","Unable to Determine",IF(T1252="SALES","Unable to Determine",IFERROR(INDEX('Master - US vs THEM'!$F:$F,MATCH(U1252,'Master - US vs THEM'!$G:$G,0)),"No Territory Data")))))</f>
        <v>US</v>
      </c>
      <c r="W1252" t="str">
        <f t="shared" si="78"/>
        <v>OK</v>
      </c>
      <c r="X1252" t="str">
        <f t="shared" si="79"/>
        <v>US</v>
      </c>
    </row>
    <row r="1253" spans="1:24" x14ac:dyDescent="0.2">
      <c r="A1253">
        <v>1252</v>
      </c>
      <c r="B1253" t="s">
        <v>1599</v>
      </c>
      <c r="C1253" t="s">
        <v>1600</v>
      </c>
      <c r="D1253" t="s">
        <v>48</v>
      </c>
      <c r="E1253" t="s">
        <v>1601</v>
      </c>
      <c r="F1253" t="s">
        <v>650</v>
      </c>
      <c r="G1253" t="s">
        <v>1598</v>
      </c>
      <c r="H1253" t="s">
        <v>8</v>
      </c>
      <c r="I1253" t="s">
        <v>367</v>
      </c>
      <c r="J1253" t="s">
        <v>1606</v>
      </c>
      <c r="K1253" t="s">
        <v>209</v>
      </c>
      <c r="L1253" t="s">
        <v>210</v>
      </c>
      <c r="M1253">
        <v>1</v>
      </c>
      <c r="N1253" t="s">
        <v>875</v>
      </c>
      <c r="O1253" t="str">
        <f>IF($B1253="","",IFERROR(IF(ISNUMBER(MATCH($K1253,'Brand Family Territory (Enc)'!$A$2:$A$296,0)),$K1253,""),""))</f>
        <v/>
      </c>
      <c r="P1253" t="str">
        <f>IF($B1253="","",IFERROR(INDEX('Brand Crosswalk'!$F$2:$F$200,MATCH($K1253,'Brand Crosswalk'!$A$2:$A$200,0)),"Not in Crosswalk"))</f>
        <v>Mapped</v>
      </c>
      <c r="Q1253" t="str">
        <f>IF($B1253="","",IFERROR(INDEX('Brand Crosswalk'!$C$2:$C$200,MATCH($K1253,'Brand Crosswalk'!$A$2:$A$200,0)),""))</f>
        <v>Cape May</v>
      </c>
      <c r="R1253" t="str">
        <f>IF($B1253="","",IF(O1253&lt;&gt;"",O1253,IF(P1253="Mapped",Q1253,IF(P1253="No Encompass Match","No Encompass Match",IFERROR(VLOOKUP(IF($K1253="",$J1253,$K1253),'Brands (Enc)'!$C$2:$D$2699,2,FALSE),"Not Mapped")))))</f>
        <v>Cape May</v>
      </c>
      <c r="S1253" t="str">
        <f>IF($B1253="","",IFERROR(VLOOKUP(VALUE($B1253),'Customers Table (Enc)'!$A:$I,9,FALSE),"Not Found"))</f>
        <v>Bergen</v>
      </c>
      <c r="T1253" t="str">
        <f t="shared" si="76"/>
        <v>BERGEN</v>
      </c>
      <c r="U1253" t="str">
        <f t="shared" si="77"/>
        <v>Cape May|BERGEN</v>
      </c>
      <c r="V1253" t="str">
        <f>IF($B1253="","",IF(R1253="No Encompass Match","THEM",IF(R1253="Not Mapped","Unable to Determine",IF(T1253="SALES","Unable to Determine",IFERROR(INDEX('Master - US vs THEM'!$F:$F,MATCH(U1253,'Master - US vs THEM'!$G:$G,0)),"No Territory Data")))))</f>
        <v>US</v>
      </c>
      <c r="W1253" t="str">
        <f t="shared" si="78"/>
        <v>OK</v>
      </c>
      <c r="X1253" t="str">
        <f t="shared" si="79"/>
        <v>US</v>
      </c>
    </row>
    <row r="1254" spans="1:24" x14ac:dyDescent="0.2">
      <c r="A1254">
        <v>1253</v>
      </c>
      <c r="B1254" t="s">
        <v>1599</v>
      </c>
      <c r="C1254" t="s">
        <v>1600</v>
      </c>
      <c r="D1254" t="s">
        <v>48</v>
      </c>
      <c r="E1254" t="s">
        <v>1601</v>
      </c>
      <c r="F1254" t="s">
        <v>650</v>
      </c>
      <c r="G1254" t="s">
        <v>1598</v>
      </c>
      <c r="H1254" t="s">
        <v>8</v>
      </c>
      <c r="I1254" t="s">
        <v>367</v>
      </c>
      <c r="J1254" t="s">
        <v>227</v>
      </c>
      <c r="K1254" t="s">
        <v>209</v>
      </c>
      <c r="L1254" t="s">
        <v>210</v>
      </c>
      <c r="M1254">
        <v>1</v>
      </c>
      <c r="N1254" t="s">
        <v>875</v>
      </c>
      <c r="O1254" t="str">
        <f>IF($B1254="","",IFERROR(IF(ISNUMBER(MATCH($K1254,'Brand Family Territory (Enc)'!$A$2:$A$296,0)),$K1254,""),""))</f>
        <v/>
      </c>
      <c r="P1254" t="str">
        <f>IF($B1254="","",IFERROR(INDEX('Brand Crosswalk'!$F$2:$F$200,MATCH($K1254,'Brand Crosswalk'!$A$2:$A$200,0)),"Not in Crosswalk"))</f>
        <v>Mapped</v>
      </c>
      <c r="Q1254" t="str">
        <f>IF($B1254="","",IFERROR(INDEX('Brand Crosswalk'!$C$2:$C$200,MATCH($K1254,'Brand Crosswalk'!$A$2:$A$200,0)),""))</f>
        <v>Cape May</v>
      </c>
      <c r="R1254" t="str">
        <f>IF($B1254="","",IF(O1254&lt;&gt;"",O1254,IF(P1254="Mapped",Q1254,IF(P1254="No Encompass Match","No Encompass Match",IFERROR(VLOOKUP(IF($K1254="",$J1254,$K1254),'Brands (Enc)'!$C$2:$D$2699,2,FALSE),"Not Mapped")))))</f>
        <v>Cape May</v>
      </c>
      <c r="S1254" t="str">
        <f>IF($B1254="","",IFERROR(VLOOKUP(VALUE($B1254),'Customers Table (Enc)'!$A:$I,9,FALSE),"Not Found"))</f>
        <v>Bergen</v>
      </c>
      <c r="T1254" t="str">
        <f t="shared" si="76"/>
        <v>BERGEN</v>
      </c>
      <c r="U1254" t="str">
        <f t="shared" si="77"/>
        <v>Cape May|BERGEN</v>
      </c>
      <c r="V1254" t="str">
        <f>IF($B1254="","",IF(R1254="No Encompass Match","THEM",IF(R1254="Not Mapped","Unable to Determine",IF(T1254="SALES","Unable to Determine",IFERROR(INDEX('Master - US vs THEM'!$F:$F,MATCH(U1254,'Master - US vs THEM'!$G:$G,0)),"No Territory Data")))))</f>
        <v>US</v>
      </c>
      <c r="W1254" t="str">
        <f t="shared" si="78"/>
        <v>OK</v>
      </c>
      <c r="X1254" t="str">
        <f t="shared" si="79"/>
        <v>US</v>
      </c>
    </row>
    <row r="1255" spans="1:24" x14ac:dyDescent="0.2">
      <c r="A1255">
        <v>1254</v>
      </c>
      <c r="B1255" t="s">
        <v>1599</v>
      </c>
      <c r="C1255" t="s">
        <v>1600</v>
      </c>
      <c r="D1255" t="s">
        <v>48</v>
      </c>
      <c r="E1255" t="s">
        <v>1601</v>
      </c>
      <c r="F1255" t="s">
        <v>650</v>
      </c>
      <c r="G1255" t="s">
        <v>1598</v>
      </c>
      <c r="H1255" t="s">
        <v>8</v>
      </c>
      <c r="I1255" t="s">
        <v>367</v>
      </c>
      <c r="J1255" t="s">
        <v>1607</v>
      </c>
      <c r="K1255" t="s">
        <v>209</v>
      </c>
      <c r="L1255" t="s">
        <v>210</v>
      </c>
      <c r="M1255">
        <v>1</v>
      </c>
      <c r="N1255" t="s">
        <v>875</v>
      </c>
      <c r="O1255" t="str">
        <f>IF($B1255="","",IFERROR(IF(ISNUMBER(MATCH($K1255,'Brand Family Territory (Enc)'!$A$2:$A$296,0)),$K1255,""),""))</f>
        <v/>
      </c>
      <c r="P1255" t="str">
        <f>IF($B1255="","",IFERROR(INDEX('Brand Crosswalk'!$F$2:$F$200,MATCH($K1255,'Brand Crosswalk'!$A$2:$A$200,0)),"Not in Crosswalk"))</f>
        <v>Mapped</v>
      </c>
      <c r="Q1255" t="str">
        <f>IF($B1255="","",IFERROR(INDEX('Brand Crosswalk'!$C$2:$C$200,MATCH($K1255,'Brand Crosswalk'!$A$2:$A$200,0)),""))</f>
        <v>Cape May</v>
      </c>
      <c r="R1255" t="str">
        <f>IF($B1255="","",IF(O1255&lt;&gt;"",O1255,IF(P1255="Mapped",Q1255,IF(P1255="No Encompass Match","No Encompass Match",IFERROR(VLOOKUP(IF($K1255="",$J1255,$K1255),'Brands (Enc)'!$C$2:$D$2699,2,FALSE),"Not Mapped")))))</f>
        <v>Cape May</v>
      </c>
      <c r="S1255" t="str">
        <f>IF($B1255="","",IFERROR(VLOOKUP(VALUE($B1255),'Customers Table (Enc)'!$A:$I,9,FALSE),"Not Found"))</f>
        <v>Bergen</v>
      </c>
      <c r="T1255" t="str">
        <f t="shared" si="76"/>
        <v>BERGEN</v>
      </c>
      <c r="U1255" t="str">
        <f t="shared" si="77"/>
        <v>Cape May|BERGEN</v>
      </c>
      <c r="V1255" t="str">
        <f>IF($B1255="","",IF(R1255="No Encompass Match","THEM",IF(R1255="Not Mapped","Unable to Determine",IF(T1255="SALES","Unable to Determine",IFERROR(INDEX('Master - US vs THEM'!$F:$F,MATCH(U1255,'Master - US vs THEM'!$G:$G,0)),"No Territory Data")))))</f>
        <v>US</v>
      </c>
      <c r="W1255" t="str">
        <f t="shared" si="78"/>
        <v>OK</v>
      </c>
      <c r="X1255" t="str">
        <f t="shared" si="79"/>
        <v>US</v>
      </c>
    </row>
    <row r="1256" spans="1:24" x14ac:dyDescent="0.2">
      <c r="A1256">
        <v>1255</v>
      </c>
      <c r="B1256" t="s">
        <v>1599</v>
      </c>
      <c r="C1256" t="s">
        <v>1600</v>
      </c>
      <c r="D1256" t="s">
        <v>48</v>
      </c>
      <c r="E1256" t="s">
        <v>1601</v>
      </c>
      <c r="F1256" t="s">
        <v>650</v>
      </c>
      <c r="G1256" t="s">
        <v>1598</v>
      </c>
      <c r="H1256" t="s">
        <v>8</v>
      </c>
      <c r="I1256" t="s">
        <v>367</v>
      </c>
      <c r="J1256" t="s">
        <v>1608</v>
      </c>
      <c r="K1256" t="s">
        <v>209</v>
      </c>
      <c r="L1256" t="s">
        <v>210</v>
      </c>
      <c r="M1256">
        <v>1</v>
      </c>
      <c r="N1256" t="s">
        <v>875</v>
      </c>
      <c r="O1256" t="str">
        <f>IF($B1256="","",IFERROR(IF(ISNUMBER(MATCH($K1256,'Brand Family Territory (Enc)'!$A$2:$A$296,0)),$K1256,""),""))</f>
        <v/>
      </c>
      <c r="P1256" t="str">
        <f>IF($B1256="","",IFERROR(INDEX('Brand Crosswalk'!$F$2:$F$200,MATCH($K1256,'Brand Crosswalk'!$A$2:$A$200,0)),"Not in Crosswalk"))</f>
        <v>Mapped</v>
      </c>
      <c r="Q1256" t="str">
        <f>IF($B1256="","",IFERROR(INDEX('Brand Crosswalk'!$C$2:$C$200,MATCH($K1256,'Brand Crosswalk'!$A$2:$A$200,0)),""))</f>
        <v>Cape May</v>
      </c>
      <c r="R1256" t="str">
        <f>IF($B1256="","",IF(O1256&lt;&gt;"",O1256,IF(P1256="Mapped",Q1256,IF(P1256="No Encompass Match","No Encompass Match",IFERROR(VLOOKUP(IF($K1256="",$J1256,$K1256),'Brands (Enc)'!$C$2:$D$2699,2,FALSE),"Not Mapped")))))</f>
        <v>Cape May</v>
      </c>
      <c r="S1256" t="str">
        <f>IF($B1256="","",IFERROR(VLOOKUP(VALUE($B1256),'Customers Table (Enc)'!$A:$I,9,FALSE),"Not Found"))</f>
        <v>Bergen</v>
      </c>
      <c r="T1256" t="str">
        <f t="shared" si="76"/>
        <v>BERGEN</v>
      </c>
      <c r="U1256" t="str">
        <f t="shared" si="77"/>
        <v>Cape May|BERGEN</v>
      </c>
      <c r="V1256" t="str">
        <f>IF($B1256="","",IF(R1256="No Encompass Match","THEM",IF(R1256="Not Mapped","Unable to Determine",IF(T1256="SALES","Unable to Determine",IFERROR(INDEX('Master - US vs THEM'!$F:$F,MATCH(U1256,'Master - US vs THEM'!$G:$G,0)),"No Territory Data")))))</f>
        <v>US</v>
      </c>
      <c r="W1256" t="str">
        <f t="shared" si="78"/>
        <v>OK</v>
      </c>
      <c r="X1256" t="str">
        <f t="shared" si="79"/>
        <v>US</v>
      </c>
    </row>
    <row r="1257" spans="1:24" x14ac:dyDescent="0.2">
      <c r="A1257">
        <v>1256</v>
      </c>
      <c r="B1257" t="s">
        <v>1590</v>
      </c>
      <c r="C1257" t="s">
        <v>1591</v>
      </c>
      <c r="D1257" t="s">
        <v>27</v>
      </c>
      <c r="E1257" t="s">
        <v>1592</v>
      </c>
      <c r="F1257" t="s">
        <v>1593</v>
      </c>
      <c r="G1257" t="s">
        <v>1594</v>
      </c>
      <c r="H1257" t="s">
        <v>8</v>
      </c>
      <c r="I1257" t="s">
        <v>71</v>
      </c>
      <c r="J1257" t="s">
        <v>142</v>
      </c>
      <c r="K1257" t="s">
        <v>143</v>
      </c>
      <c r="L1257" t="s">
        <v>141</v>
      </c>
      <c r="M1257">
        <v>1</v>
      </c>
      <c r="N1257" t="s">
        <v>875</v>
      </c>
      <c r="O1257" t="str">
        <f>IF($B1257="","",IFERROR(IF(ISNUMBER(MATCH($K1257,'Brand Family Territory (Enc)'!$A$2:$A$296,0)),$K1257,""),""))</f>
        <v/>
      </c>
      <c r="P1257" t="str">
        <f>IF($B1257="","",IFERROR(INDEX('Brand Crosswalk'!$F$2:$F$200,MATCH($K1257,'Brand Crosswalk'!$A$2:$A$200,0)),"Not in Crosswalk"))</f>
        <v>Mapped</v>
      </c>
      <c r="Q1257" t="str">
        <f>IF($B1257="","",IFERROR(INDEX('Brand Crosswalk'!$C$2:$C$200,MATCH($K1257,'Brand Crosswalk'!$A$2:$A$200,0)),""))</f>
        <v>Lite</v>
      </c>
      <c r="R1257" t="str">
        <f>IF($B1257="","",IF(O1257&lt;&gt;"",O1257,IF(P1257="Mapped",Q1257,IF(P1257="No Encompass Match","No Encompass Match",IFERROR(VLOOKUP(IF($K1257="",$J1257,$K1257),'Brands (Enc)'!$C$2:$D$2699,2,FALSE),"Not Mapped")))))</f>
        <v>Lite</v>
      </c>
      <c r="S1257" t="str">
        <f>IF($B1257="","",IFERROR(VLOOKUP(VALUE($B1257),'Customers Table (Enc)'!$A:$I,9,FALSE),"Not Found"))</f>
        <v>Sussex</v>
      </c>
      <c r="T1257" t="str">
        <f t="shared" si="76"/>
        <v>SUSSEX</v>
      </c>
      <c r="U1257" t="str">
        <f t="shared" si="77"/>
        <v>Lite|SUSSEX</v>
      </c>
      <c r="V1257" t="str">
        <f>IF($B1257="","",IF(R1257="No Encompass Match","THEM",IF(R1257="Not Mapped","Unable to Determine",IF(T1257="SALES","Unable to Determine",IFERROR(INDEX('Master - US vs THEM'!$F:$F,MATCH(U1257,'Master - US vs THEM'!$G:$G,0)),"No Territory Data")))))</f>
        <v>US</v>
      </c>
      <c r="W1257" t="str">
        <f t="shared" si="78"/>
        <v>OK</v>
      </c>
      <c r="X1257" t="str">
        <f t="shared" si="79"/>
        <v>US</v>
      </c>
    </row>
    <row r="1258" spans="1:24" x14ac:dyDescent="0.2">
      <c r="A1258">
        <v>1257</v>
      </c>
      <c r="B1258" t="s">
        <v>1590</v>
      </c>
      <c r="C1258" t="s">
        <v>1591</v>
      </c>
      <c r="D1258" t="s">
        <v>27</v>
      </c>
      <c r="E1258" t="s">
        <v>1592</v>
      </c>
      <c r="F1258" t="s">
        <v>1593</v>
      </c>
      <c r="G1258" t="s">
        <v>1594</v>
      </c>
      <c r="H1258" t="s">
        <v>8</v>
      </c>
      <c r="I1258" t="s">
        <v>71</v>
      </c>
      <c r="J1258" t="s">
        <v>44</v>
      </c>
      <c r="K1258" t="s">
        <v>44</v>
      </c>
      <c r="L1258" t="s">
        <v>45</v>
      </c>
      <c r="M1258">
        <v>1</v>
      </c>
      <c r="N1258" t="s">
        <v>875</v>
      </c>
      <c r="O1258" t="str">
        <f>IF($B1258="","",IFERROR(IF(ISNUMBER(MATCH($K1258,'Brand Family Territory (Enc)'!$A$2:$A$296,0)),$K1258,""),""))</f>
        <v/>
      </c>
      <c r="P1258" t="str">
        <f>IF($B1258="","",IFERROR(INDEX('Brand Crosswalk'!$F$2:$F$200,MATCH($K1258,'Brand Crosswalk'!$A$2:$A$200,0)),"Not in Crosswalk"))</f>
        <v>Mapped</v>
      </c>
      <c r="Q1258" t="str">
        <f>IF($B1258="","",IFERROR(INDEX('Brand Crosswalk'!$C$2:$C$200,MATCH($K1258,'Brand Crosswalk'!$A$2:$A$200,0)),""))</f>
        <v>Dg Yuengling Inc</v>
      </c>
      <c r="R1258" t="str">
        <f>IF($B1258="","",IF(O1258&lt;&gt;"",O1258,IF(P1258="Mapped",Q1258,IF(P1258="No Encompass Match","No Encompass Match",IFERROR(VLOOKUP(IF($K1258="",$J1258,$K1258),'Brands (Enc)'!$C$2:$D$2699,2,FALSE),"Not Mapped")))))</f>
        <v>Dg Yuengling Inc</v>
      </c>
      <c r="S1258" t="str">
        <f>IF($B1258="","",IFERROR(VLOOKUP(VALUE($B1258),'Customers Table (Enc)'!$A:$I,9,FALSE),"Not Found"))</f>
        <v>Sussex</v>
      </c>
      <c r="T1258" t="str">
        <f t="shared" si="76"/>
        <v>SUSSEX</v>
      </c>
      <c r="U1258" t="str">
        <f t="shared" si="77"/>
        <v>Dg Yuengling Inc|SUSSEX</v>
      </c>
      <c r="V1258" t="str">
        <f>IF($B1258="","",IF(R1258="No Encompass Match","THEM",IF(R1258="Not Mapped","Unable to Determine",IF(T1258="SALES","Unable to Determine",IFERROR(INDEX('Master - US vs THEM'!$F:$F,MATCH(U1258,'Master - US vs THEM'!$G:$G,0)),"No Territory Data")))))</f>
        <v>US</v>
      </c>
      <c r="W1258" t="str">
        <f t="shared" si="78"/>
        <v>OK</v>
      </c>
      <c r="X1258" t="str">
        <f t="shared" si="79"/>
        <v>US</v>
      </c>
    </row>
    <row r="1259" spans="1:24" x14ac:dyDescent="0.2">
      <c r="A1259">
        <v>1258</v>
      </c>
      <c r="B1259" t="s">
        <v>1590</v>
      </c>
      <c r="C1259" t="s">
        <v>1591</v>
      </c>
      <c r="D1259" t="s">
        <v>27</v>
      </c>
      <c r="E1259" t="s">
        <v>1592</v>
      </c>
      <c r="F1259" t="s">
        <v>1593</v>
      </c>
      <c r="G1259" t="s">
        <v>1594</v>
      </c>
      <c r="H1259" t="s">
        <v>8</v>
      </c>
      <c r="I1259" t="s">
        <v>71</v>
      </c>
      <c r="J1259" t="s">
        <v>165</v>
      </c>
      <c r="K1259" t="s">
        <v>166</v>
      </c>
      <c r="L1259" t="s">
        <v>141</v>
      </c>
      <c r="M1259">
        <v>1</v>
      </c>
      <c r="N1259" t="s">
        <v>875</v>
      </c>
      <c r="O1259" t="str">
        <f>IF($B1259="","",IFERROR(IF(ISNUMBER(MATCH($K1259,'Brand Family Territory (Enc)'!$A$2:$A$296,0)),$K1259,""),""))</f>
        <v>BLUE MOON</v>
      </c>
      <c r="P1259" t="str">
        <f>IF($B1259="","",IFERROR(INDEX('Brand Crosswalk'!$F$2:$F$200,MATCH($K1259,'Brand Crosswalk'!$A$2:$A$200,0)),"Not in Crosswalk"))</f>
        <v>Not in Crosswalk</v>
      </c>
      <c r="Q1259" t="str">
        <f>IF($B1259="","",IFERROR(INDEX('Brand Crosswalk'!$C$2:$C$200,MATCH($K1259,'Brand Crosswalk'!$A$2:$A$200,0)),""))</f>
        <v/>
      </c>
      <c r="R1259" t="str">
        <f>IF($B1259="","",IF(O1259&lt;&gt;"",O1259,IF(P1259="Mapped",Q1259,IF(P1259="No Encompass Match","No Encompass Match",IFERROR(VLOOKUP(IF($K1259="",$J1259,$K1259),'Brands (Enc)'!$C$2:$D$2699,2,FALSE),"Not Mapped")))))</f>
        <v>BLUE MOON</v>
      </c>
      <c r="S1259" t="str">
        <f>IF($B1259="","",IFERROR(VLOOKUP(VALUE($B1259),'Customers Table (Enc)'!$A:$I,9,FALSE),"Not Found"))</f>
        <v>Sussex</v>
      </c>
      <c r="T1259" t="str">
        <f t="shared" si="76"/>
        <v>SUSSEX</v>
      </c>
      <c r="U1259" t="str">
        <f t="shared" si="77"/>
        <v>BLUE MOON|SUSSEX</v>
      </c>
      <c r="V1259" t="str">
        <f>IF($B1259="","",IF(R1259="No Encompass Match","THEM",IF(R1259="Not Mapped","Unable to Determine",IF(T1259="SALES","Unable to Determine",IFERROR(INDEX('Master - US vs THEM'!$F:$F,MATCH(U1259,'Master - US vs THEM'!$G:$G,0)),"No Territory Data")))))</f>
        <v>US</v>
      </c>
      <c r="W1259" t="str">
        <f t="shared" si="78"/>
        <v>OK</v>
      </c>
      <c r="X1259" t="str">
        <f t="shared" si="79"/>
        <v>US</v>
      </c>
    </row>
    <row r="1260" spans="1:24" x14ac:dyDescent="0.2">
      <c r="A1260">
        <v>1259</v>
      </c>
      <c r="B1260" t="s">
        <v>1590</v>
      </c>
      <c r="C1260" t="s">
        <v>1591</v>
      </c>
      <c r="D1260" t="s">
        <v>27</v>
      </c>
      <c r="E1260" t="s">
        <v>1592</v>
      </c>
      <c r="F1260" t="s">
        <v>1593</v>
      </c>
      <c r="G1260" t="s">
        <v>1594</v>
      </c>
      <c r="H1260" t="s">
        <v>8</v>
      </c>
      <c r="I1260" t="s">
        <v>71</v>
      </c>
      <c r="J1260" t="s">
        <v>535</v>
      </c>
      <c r="K1260" t="s">
        <v>358</v>
      </c>
      <c r="L1260" t="s">
        <v>155</v>
      </c>
      <c r="M1260">
        <v>1</v>
      </c>
      <c r="N1260" t="s">
        <v>875</v>
      </c>
      <c r="O1260" t="str">
        <f>IF($B1260="","",IFERROR(IF(ISNUMBER(MATCH($K1260,'Brand Family Territory (Enc)'!$A$2:$A$296,0)),$K1260,""),""))</f>
        <v/>
      </c>
      <c r="P1260" t="str">
        <f>IF($B1260="","",IFERROR(INDEX('Brand Crosswalk'!$F$2:$F$200,MATCH($K1260,'Brand Crosswalk'!$A$2:$A$200,0)),"Not in Crosswalk"))</f>
        <v>Mapped</v>
      </c>
      <c r="Q1260" t="str">
        <f>IF($B1260="","",IFERROR(INDEX('Brand Crosswalk'!$C$2:$C$200,MATCH($K1260,'Brand Crosswalk'!$A$2:$A$200,0)),""))</f>
        <v>Samuel Adams</v>
      </c>
      <c r="R1260" t="str">
        <f>IF($B1260="","",IF(O1260&lt;&gt;"",O1260,IF(P1260="Mapped",Q1260,IF(P1260="No Encompass Match","No Encompass Match",IFERROR(VLOOKUP(IF($K1260="",$J1260,$K1260),'Brands (Enc)'!$C$2:$D$2699,2,FALSE),"Not Mapped")))))</f>
        <v>Samuel Adams</v>
      </c>
      <c r="S1260" t="str">
        <f>IF($B1260="","",IFERROR(VLOOKUP(VALUE($B1260),'Customers Table (Enc)'!$A:$I,9,FALSE),"Not Found"))</f>
        <v>Sussex</v>
      </c>
      <c r="T1260" t="str">
        <f t="shared" si="76"/>
        <v>SUSSEX</v>
      </c>
      <c r="U1260" t="str">
        <f t="shared" si="77"/>
        <v>Samuel Adams|SUSSEX</v>
      </c>
      <c r="V1260" t="str">
        <f>IF($B1260="","",IF(R1260="No Encompass Match","THEM",IF(R1260="Not Mapped","Unable to Determine",IF(T1260="SALES","Unable to Determine",IFERROR(INDEX('Master - US vs THEM'!$F:$F,MATCH(U1260,'Master - US vs THEM'!$G:$G,0)),"No Territory Data")))))</f>
        <v>US</v>
      </c>
      <c r="W1260" t="str">
        <f t="shared" si="78"/>
        <v>OK</v>
      </c>
      <c r="X1260" t="str">
        <f t="shared" si="79"/>
        <v>US</v>
      </c>
    </row>
    <row r="1261" spans="1:24" x14ac:dyDescent="0.2">
      <c r="A1261">
        <v>1260</v>
      </c>
      <c r="B1261" t="s">
        <v>1585</v>
      </c>
      <c r="C1261" t="s">
        <v>1586</v>
      </c>
      <c r="D1261" t="s">
        <v>48</v>
      </c>
      <c r="E1261" t="s">
        <v>1587</v>
      </c>
      <c r="F1261" t="s">
        <v>1588</v>
      </c>
      <c r="G1261" t="s">
        <v>1589</v>
      </c>
      <c r="H1261" t="s">
        <v>8</v>
      </c>
      <c r="I1261" t="s">
        <v>367</v>
      </c>
      <c r="J1261" t="s">
        <v>656</v>
      </c>
      <c r="K1261" t="s">
        <v>369</v>
      </c>
      <c r="L1261" t="s">
        <v>61</v>
      </c>
      <c r="M1261">
        <v>1</v>
      </c>
      <c r="N1261" t="s">
        <v>875</v>
      </c>
      <c r="O1261" t="str">
        <f>IF($B1261="","",IFERROR(IF(ISNUMBER(MATCH($K1261,'Brand Family Territory (Enc)'!$A$2:$A$296,0)),$K1261,""),""))</f>
        <v/>
      </c>
      <c r="P1261" t="str">
        <f>IF($B1261="","",IFERROR(INDEX('Brand Crosswalk'!$F$2:$F$200,MATCH($K1261,'Brand Crosswalk'!$A$2:$A$200,0)),"Not in Crosswalk"))</f>
        <v>Mapped</v>
      </c>
      <c r="Q1261" t="str">
        <f>IF($B1261="","",IFERROR(INDEX('Brand Crosswalk'!$C$2:$C$200,MATCH($K1261,'Brand Crosswalk'!$A$2:$A$200,0)),""))</f>
        <v>Stone Brewing</v>
      </c>
      <c r="R1261" t="str">
        <f>IF($B1261="","",IF(O1261&lt;&gt;"",O1261,IF(P1261="Mapped",Q1261,IF(P1261="No Encompass Match","No Encompass Match",IFERROR(VLOOKUP(IF($K1261="",$J1261,$K1261),'Brands (Enc)'!$C$2:$D$2699,2,FALSE),"Not Mapped")))))</f>
        <v>Stone Brewing</v>
      </c>
      <c r="S1261" t="str">
        <f>IF($B1261="","",IFERROR(VLOOKUP(VALUE($B1261),'Customers Table (Enc)'!$A:$I,9,FALSE),"Not Found"))</f>
        <v>Bergen</v>
      </c>
      <c r="T1261" t="str">
        <f t="shared" si="76"/>
        <v>BERGEN</v>
      </c>
      <c r="U1261" t="str">
        <f t="shared" si="77"/>
        <v>Stone Brewing|BERGEN</v>
      </c>
      <c r="V1261" t="str">
        <f>IF($B1261="","",IF(R1261="No Encompass Match","THEM",IF(R1261="Not Mapped","Unable to Determine",IF(T1261="SALES","Unable to Determine",IFERROR(INDEX('Master - US vs THEM'!$F:$F,MATCH(U1261,'Master - US vs THEM'!$G:$G,0)),"No Territory Data")))))</f>
        <v>US</v>
      </c>
      <c r="W1261" t="str">
        <f t="shared" si="78"/>
        <v>OK</v>
      </c>
      <c r="X1261" t="str">
        <f t="shared" si="79"/>
        <v>US</v>
      </c>
    </row>
    <row r="1262" spans="1:24" x14ac:dyDescent="0.2">
      <c r="A1262">
        <v>1261</v>
      </c>
      <c r="B1262" t="s">
        <v>1585</v>
      </c>
      <c r="C1262" t="s">
        <v>1586</v>
      </c>
      <c r="D1262" t="s">
        <v>48</v>
      </c>
      <c r="E1262" t="s">
        <v>1587</v>
      </c>
      <c r="F1262" t="s">
        <v>1588</v>
      </c>
      <c r="G1262" t="s">
        <v>1589</v>
      </c>
      <c r="H1262" t="s">
        <v>8</v>
      </c>
      <c r="I1262" t="s">
        <v>367</v>
      </c>
      <c r="J1262" t="s">
        <v>341</v>
      </c>
      <c r="K1262" t="s">
        <v>295</v>
      </c>
      <c r="L1262" t="s">
        <v>215</v>
      </c>
      <c r="M1262">
        <v>1</v>
      </c>
      <c r="N1262" t="s">
        <v>875</v>
      </c>
      <c r="O1262" t="str">
        <f>IF($B1262="","",IFERROR(IF(ISNUMBER(MATCH($K1262,'Brand Family Territory (Enc)'!$A$2:$A$296,0)),$K1262,""),""))</f>
        <v/>
      </c>
      <c r="P1262" t="str">
        <f>IF($B1262="","",IFERROR(INDEX('Brand Crosswalk'!$F$2:$F$200,MATCH($K1262,'Brand Crosswalk'!$A$2:$A$200,0)),"Not in Crosswalk"))</f>
        <v>Mapped</v>
      </c>
      <c r="Q1262" t="str">
        <f>IF($B1262="","",IFERROR(INDEX('Brand Crosswalk'!$C$2:$C$200,MATCH($K1262,'Brand Crosswalk'!$A$2:$A$200,0)),""))</f>
        <v>New Belgium Brewing Company</v>
      </c>
      <c r="R1262" t="str">
        <f>IF($B1262="","",IF(O1262&lt;&gt;"",O1262,IF(P1262="Mapped",Q1262,IF(P1262="No Encompass Match","No Encompass Match",IFERROR(VLOOKUP(IF($K1262="",$J1262,$K1262),'Brands (Enc)'!$C$2:$D$2699,2,FALSE),"Not Mapped")))))</f>
        <v>New Belgium Brewing Company</v>
      </c>
      <c r="S1262" t="str">
        <f>IF($B1262="","",IFERROR(VLOOKUP(VALUE($B1262),'Customers Table (Enc)'!$A:$I,9,FALSE),"Not Found"))</f>
        <v>Bergen</v>
      </c>
      <c r="T1262" t="str">
        <f t="shared" si="76"/>
        <v>BERGEN</v>
      </c>
      <c r="U1262" t="str">
        <f t="shared" si="77"/>
        <v>New Belgium Brewing Company|BERGEN</v>
      </c>
      <c r="V1262" t="str">
        <f>IF($B1262="","",IF(R1262="No Encompass Match","THEM",IF(R1262="Not Mapped","Unable to Determine",IF(T1262="SALES","Unable to Determine",IFERROR(INDEX('Master - US vs THEM'!$F:$F,MATCH(U1262,'Master - US vs THEM'!$G:$G,0)),"No Territory Data")))))</f>
        <v>US</v>
      </c>
      <c r="W1262" t="str">
        <f t="shared" si="78"/>
        <v>OK</v>
      </c>
      <c r="X1262" t="str">
        <f t="shared" si="79"/>
        <v>US</v>
      </c>
    </row>
    <row r="1263" spans="1:24" x14ac:dyDescent="0.2">
      <c r="A1263">
        <v>1262</v>
      </c>
      <c r="B1263" t="s">
        <v>1585</v>
      </c>
      <c r="C1263" t="s">
        <v>1586</v>
      </c>
      <c r="D1263" t="s">
        <v>48</v>
      </c>
      <c r="E1263" t="s">
        <v>1587</v>
      </c>
      <c r="F1263" t="s">
        <v>1588</v>
      </c>
      <c r="G1263" t="s">
        <v>1589</v>
      </c>
      <c r="H1263" t="s">
        <v>8</v>
      </c>
      <c r="I1263" t="s">
        <v>367</v>
      </c>
      <c r="J1263" t="s">
        <v>966</v>
      </c>
      <c r="K1263" t="s">
        <v>61</v>
      </c>
      <c r="L1263" t="s">
        <v>61</v>
      </c>
      <c r="M1263">
        <v>1</v>
      </c>
      <c r="N1263" t="s">
        <v>875</v>
      </c>
      <c r="O1263" t="str">
        <f>IF($B1263="","",IFERROR(IF(ISNUMBER(MATCH($K1263,'Brand Family Territory (Enc)'!$A$2:$A$296,0)),$K1263,""),""))</f>
        <v>SAPPORO</v>
      </c>
      <c r="P1263" t="str">
        <f>IF($B1263="","",IFERROR(INDEX('Brand Crosswalk'!$F$2:$F$200,MATCH($K1263,'Brand Crosswalk'!$A$2:$A$200,0)),"Not in Crosswalk"))</f>
        <v>Not in Crosswalk</v>
      </c>
      <c r="Q1263" t="str">
        <f>IF($B1263="","",IFERROR(INDEX('Brand Crosswalk'!$C$2:$C$200,MATCH($K1263,'Brand Crosswalk'!$A$2:$A$200,0)),""))</f>
        <v/>
      </c>
      <c r="R1263" t="str">
        <f>IF($B1263="","",IF(O1263&lt;&gt;"",O1263,IF(P1263="Mapped",Q1263,IF(P1263="No Encompass Match","No Encompass Match",IFERROR(VLOOKUP(IF($K1263="",$J1263,$K1263),'Brands (Enc)'!$C$2:$D$2699,2,FALSE),"Not Mapped")))))</f>
        <v>SAPPORO</v>
      </c>
      <c r="S1263" t="str">
        <f>IF($B1263="","",IFERROR(VLOOKUP(VALUE($B1263),'Customers Table (Enc)'!$A:$I,9,FALSE),"Not Found"))</f>
        <v>Bergen</v>
      </c>
      <c r="T1263" t="str">
        <f t="shared" si="76"/>
        <v>BERGEN</v>
      </c>
      <c r="U1263" t="str">
        <f t="shared" si="77"/>
        <v>SAPPORO|BERGEN</v>
      </c>
      <c r="V1263" t="str">
        <f>IF($B1263="","",IF(R1263="No Encompass Match","THEM",IF(R1263="Not Mapped","Unable to Determine",IF(T1263="SALES","Unable to Determine",IFERROR(INDEX('Master - US vs THEM'!$F:$F,MATCH(U1263,'Master - US vs THEM'!$G:$G,0)),"No Territory Data")))))</f>
        <v>US</v>
      </c>
      <c r="W1263" t="str">
        <f t="shared" si="78"/>
        <v>OK</v>
      </c>
      <c r="X1263" t="str">
        <f t="shared" si="79"/>
        <v>US</v>
      </c>
    </row>
    <row r="1264" spans="1:24" x14ac:dyDescent="0.2">
      <c r="A1264">
        <v>1263</v>
      </c>
      <c r="B1264" t="s">
        <v>1585</v>
      </c>
      <c r="C1264" t="s">
        <v>1586</v>
      </c>
      <c r="D1264" t="s">
        <v>48</v>
      </c>
      <c r="E1264" t="s">
        <v>1587</v>
      </c>
      <c r="F1264" t="s">
        <v>1588</v>
      </c>
      <c r="G1264" t="s">
        <v>1589</v>
      </c>
      <c r="H1264" t="s">
        <v>8</v>
      </c>
      <c r="I1264" t="s">
        <v>367</v>
      </c>
      <c r="J1264" t="s">
        <v>213</v>
      </c>
      <c r="K1264" t="s">
        <v>214</v>
      </c>
      <c r="L1264" t="s">
        <v>215</v>
      </c>
      <c r="M1264">
        <v>1</v>
      </c>
      <c r="N1264" t="s">
        <v>875</v>
      </c>
      <c r="O1264" t="str">
        <f>IF($B1264="","",IFERROR(IF(ISNUMBER(MATCH($K1264,'Brand Family Territory (Enc)'!$A$2:$A$296,0)),$K1264,""),""))</f>
        <v/>
      </c>
      <c r="P1264" t="str">
        <f>IF($B1264="","",IFERROR(INDEX('Brand Crosswalk'!$F$2:$F$200,MATCH($K1264,'Brand Crosswalk'!$A$2:$A$200,0)),"Not in Crosswalk"))</f>
        <v>Mapped</v>
      </c>
      <c r="Q1264" t="str">
        <f>IF($B1264="","",IFERROR(INDEX('Brand Crosswalk'!$C$2:$C$200,MATCH($K1264,'Brand Crosswalk'!$A$2:$A$200,0)),""))</f>
        <v>New Belgium Brewing Company</v>
      </c>
      <c r="R1264" t="str">
        <f>IF($B1264="","",IF(O1264&lt;&gt;"",O1264,IF(P1264="Mapped",Q1264,IF(P1264="No Encompass Match","No Encompass Match",IFERROR(VLOOKUP(IF($K1264="",$J1264,$K1264),'Brands (Enc)'!$C$2:$D$2699,2,FALSE),"Not Mapped")))))</f>
        <v>New Belgium Brewing Company</v>
      </c>
      <c r="S1264" t="str">
        <f>IF($B1264="","",IFERROR(VLOOKUP(VALUE($B1264),'Customers Table (Enc)'!$A:$I,9,FALSE),"Not Found"))</f>
        <v>Bergen</v>
      </c>
      <c r="T1264" t="str">
        <f t="shared" si="76"/>
        <v>BERGEN</v>
      </c>
      <c r="U1264" t="str">
        <f t="shared" si="77"/>
        <v>New Belgium Brewing Company|BERGEN</v>
      </c>
      <c r="V1264" t="str">
        <f>IF($B1264="","",IF(R1264="No Encompass Match","THEM",IF(R1264="Not Mapped","Unable to Determine",IF(T1264="SALES","Unable to Determine",IFERROR(INDEX('Master - US vs THEM'!$F:$F,MATCH(U1264,'Master - US vs THEM'!$G:$G,0)),"No Territory Data")))))</f>
        <v>US</v>
      </c>
      <c r="W1264" t="str">
        <f t="shared" si="78"/>
        <v>OK</v>
      </c>
      <c r="X1264" t="str">
        <f t="shared" si="79"/>
        <v>US</v>
      </c>
    </row>
    <row r="1265" spans="1:24" x14ac:dyDescent="0.2">
      <c r="A1265">
        <v>1264</v>
      </c>
      <c r="B1265" t="s">
        <v>1585</v>
      </c>
      <c r="C1265" t="s">
        <v>1586</v>
      </c>
      <c r="D1265" t="s">
        <v>48</v>
      </c>
      <c r="E1265" t="s">
        <v>1587</v>
      </c>
      <c r="F1265" t="s">
        <v>1588</v>
      </c>
      <c r="G1265" t="s">
        <v>1589</v>
      </c>
      <c r="H1265" t="s">
        <v>8</v>
      </c>
      <c r="I1265" t="s">
        <v>367</v>
      </c>
      <c r="J1265" t="s">
        <v>140</v>
      </c>
      <c r="K1265" t="s">
        <v>140</v>
      </c>
      <c r="L1265" t="s">
        <v>141</v>
      </c>
      <c r="M1265">
        <v>1</v>
      </c>
      <c r="N1265" t="s">
        <v>875</v>
      </c>
      <c r="O1265" t="str">
        <f>IF($B1265="","",IFERROR(IF(ISNUMBER(MATCH($K1265,'Brand Family Territory (Enc)'!$A$2:$A$296,0)),$K1265,""),""))</f>
        <v/>
      </c>
      <c r="P1265" t="str">
        <f>IF($B1265="","",IFERROR(INDEX('Brand Crosswalk'!$F$2:$F$200,MATCH($K1265,'Brand Crosswalk'!$A$2:$A$200,0)),"Not in Crosswalk"))</f>
        <v>Mapped</v>
      </c>
      <c r="Q1265" t="str">
        <f>IF($B1265="","",IFERROR(INDEX('Brand Crosswalk'!$C$2:$C$200,MATCH($K1265,'Brand Crosswalk'!$A$2:$A$200,0)),""))</f>
        <v>Peroni</v>
      </c>
      <c r="R1265" t="str">
        <f>IF($B1265="","",IF(O1265&lt;&gt;"",O1265,IF(P1265="Mapped",Q1265,IF(P1265="No Encompass Match","No Encompass Match",IFERROR(VLOOKUP(IF($K1265="",$J1265,$K1265),'Brands (Enc)'!$C$2:$D$2699,2,FALSE),"Not Mapped")))))</f>
        <v>Peroni</v>
      </c>
      <c r="S1265" t="str">
        <f>IF($B1265="","",IFERROR(VLOOKUP(VALUE($B1265),'Customers Table (Enc)'!$A:$I,9,FALSE),"Not Found"))</f>
        <v>Bergen</v>
      </c>
      <c r="T1265" t="str">
        <f t="shared" si="76"/>
        <v>BERGEN</v>
      </c>
      <c r="U1265" t="str">
        <f t="shared" si="77"/>
        <v>Peroni|BERGEN</v>
      </c>
      <c r="V1265" t="str">
        <f>IF($B1265="","",IF(R1265="No Encompass Match","THEM",IF(R1265="Not Mapped","Unable to Determine",IF(T1265="SALES","Unable to Determine",IFERROR(INDEX('Master - US vs THEM'!$F:$F,MATCH(U1265,'Master - US vs THEM'!$G:$G,0)),"No Territory Data")))))</f>
        <v>US</v>
      </c>
      <c r="W1265" t="str">
        <f t="shared" si="78"/>
        <v>OK</v>
      </c>
      <c r="X1265" t="str">
        <f t="shared" si="79"/>
        <v>US</v>
      </c>
    </row>
    <row r="1266" spans="1:24" x14ac:dyDescent="0.2">
      <c r="A1266">
        <v>1265</v>
      </c>
      <c r="B1266" t="s">
        <v>1585</v>
      </c>
      <c r="C1266" t="s">
        <v>1586</v>
      </c>
      <c r="D1266" t="s">
        <v>48</v>
      </c>
      <c r="E1266" t="s">
        <v>1587</v>
      </c>
      <c r="F1266" t="s">
        <v>1588</v>
      </c>
      <c r="G1266" t="s">
        <v>1589</v>
      </c>
      <c r="H1266" t="s">
        <v>8</v>
      </c>
      <c r="I1266" t="s">
        <v>367</v>
      </c>
      <c r="J1266" t="s">
        <v>142</v>
      </c>
      <c r="K1266" t="s">
        <v>143</v>
      </c>
      <c r="L1266" t="s">
        <v>141</v>
      </c>
      <c r="M1266">
        <v>1</v>
      </c>
      <c r="N1266" t="s">
        <v>875</v>
      </c>
      <c r="O1266" t="str">
        <f>IF($B1266="","",IFERROR(IF(ISNUMBER(MATCH($K1266,'Brand Family Territory (Enc)'!$A$2:$A$296,0)),$K1266,""),""))</f>
        <v/>
      </c>
      <c r="P1266" t="str">
        <f>IF($B1266="","",IFERROR(INDEX('Brand Crosswalk'!$F$2:$F$200,MATCH($K1266,'Brand Crosswalk'!$A$2:$A$200,0)),"Not in Crosswalk"))</f>
        <v>Mapped</v>
      </c>
      <c r="Q1266" t="str">
        <f>IF($B1266="","",IFERROR(INDEX('Brand Crosswalk'!$C$2:$C$200,MATCH($K1266,'Brand Crosswalk'!$A$2:$A$200,0)),""))</f>
        <v>Lite</v>
      </c>
      <c r="R1266" t="str">
        <f>IF($B1266="","",IF(O1266&lt;&gt;"",O1266,IF(P1266="Mapped",Q1266,IF(P1266="No Encompass Match","No Encompass Match",IFERROR(VLOOKUP(IF($K1266="",$J1266,$K1266),'Brands (Enc)'!$C$2:$D$2699,2,FALSE),"Not Mapped")))))</f>
        <v>Lite</v>
      </c>
      <c r="S1266" t="str">
        <f>IF($B1266="","",IFERROR(VLOOKUP(VALUE($B1266),'Customers Table (Enc)'!$A:$I,9,FALSE),"Not Found"))</f>
        <v>Bergen</v>
      </c>
      <c r="T1266" t="str">
        <f t="shared" si="76"/>
        <v>BERGEN</v>
      </c>
      <c r="U1266" t="str">
        <f t="shared" si="77"/>
        <v>Lite|BERGEN</v>
      </c>
      <c r="V1266" t="str">
        <f>IF($B1266="","",IF(R1266="No Encompass Match","THEM",IF(R1266="Not Mapped","Unable to Determine",IF(T1266="SALES","Unable to Determine",IFERROR(INDEX('Master - US vs THEM'!$F:$F,MATCH(U1266,'Master - US vs THEM'!$G:$G,0)),"No Territory Data")))))</f>
        <v>US</v>
      </c>
      <c r="W1266" t="str">
        <f t="shared" si="78"/>
        <v>OK</v>
      </c>
      <c r="X1266" t="str">
        <f t="shared" si="79"/>
        <v>US</v>
      </c>
    </row>
    <row r="1267" spans="1:24" x14ac:dyDescent="0.2">
      <c r="A1267">
        <v>1266</v>
      </c>
      <c r="B1267" t="s">
        <v>1585</v>
      </c>
      <c r="C1267" t="s">
        <v>1586</v>
      </c>
      <c r="D1267" t="s">
        <v>48</v>
      </c>
      <c r="E1267" t="s">
        <v>1587</v>
      </c>
      <c r="F1267" t="s">
        <v>1588</v>
      </c>
      <c r="G1267" t="s">
        <v>1589</v>
      </c>
      <c r="H1267" t="s">
        <v>8</v>
      </c>
      <c r="I1267" t="s">
        <v>367</v>
      </c>
      <c r="J1267" t="s">
        <v>20</v>
      </c>
      <c r="K1267" t="s">
        <v>20</v>
      </c>
      <c r="L1267" t="s">
        <v>20</v>
      </c>
      <c r="M1267">
        <v>1</v>
      </c>
      <c r="N1267" t="s">
        <v>875</v>
      </c>
      <c r="O1267" t="str">
        <f>IF($B1267="","",IFERROR(IF(ISNUMBER(MATCH($K1267,'Brand Family Territory (Enc)'!$A$2:$A$296,0)),$K1267,""),""))</f>
        <v/>
      </c>
      <c r="P1267" t="str">
        <f>IF($B1267="","",IFERROR(INDEX('Brand Crosswalk'!$F$2:$F$200,MATCH($K1267,'Brand Crosswalk'!$A$2:$A$200,0)),"Not in Crosswalk"))</f>
        <v>Mapped</v>
      </c>
      <c r="Q1267" t="str">
        <f>IF($B1267="","",IFERROR(INDEX('Brand Crosswalk'!$C$2:$C$200,MATCH($K1267,'Brand Crosswalk'!$A$2:$A$200,0)),""))</f>
        <v>Heineken USA</v>
      </c>
      <c r="R1267" t="str">
        <f>IF($B1267="","",IF(O1267&lt;&gt;"",O1267,IF(P1267="Mapped",Q1267,IF(P1267="No Encompass Match","No Encompass Match",IFERROR(VLOOKUP(IF($K1267="",$J1267,$K1267),'Brands (Enc)'!$C$2:$D$2699,2,FALSE),"Not Mapped")))))</f>
        <v>Heineken USA</v>
      </c>
      <c r="S1267" t="str">
        <f>IF($B1267="","",IFERROR(VLOOKUP(VALUE($B1267),'Customers Table (Enc)'!$A:$I,9,FALSE),"Not Found"))</f>
        <v>Bergen</v>
      </c>
      <c r="T1267" t="str">
        <f t="shared" si="76"/>
        <v>BERGEN</v>
      </c>
      <c r="U1267" t="str">
        <f t="shared" si="77"/>
        <v>Heineken USA|BERGEN</v>
      </c>
      <c r="V1267" t="str">
        <f>IF($B1267="","",IF(R1267="No Encompass Match","THEM",IF(R1267="Not Mapped","Unable to Determine",IF(T1267="SALES","Unable to Determine",IFERROR(INDEX('Master - US vs THEM'!$F:$F,MATCH(U1267,'Master - US vs THEM'!$G:$G,0)),"No Territory Data")))))</f>
        <v>US</v>
      </c>
      <c r="W1267" t="str">
        <f t="shared" si="78"/>
        <v>OK</v>
      </c>
      <c r="X1267" t="str">
        <f t="shared" si="79"/>
        <v>US</v>
      </c>
    </row>
    <row r="1268" spans="1:24" x14ac:dyDescent="0.2">
      <c r="A1268">
        <v>1267</v>
      </c>
      <c r="B1268" t="s">
        <v>1580</v>
      </c>
      <c r="C1268" t="s">
        <v>1581</v>
      </c>
      <c r="D1268" t="s">
        <v>123</v>
      </c>
      <c r="E1268" t="s">
        <v>1582</v>
      </c>
      <c r="F1268" t="s">
        <v>1583</v>
      </c>
      <c r="G1268" t="s">
        <v>1584</v>
      </c>
      <c r="H1268" t="s">
        <v>8</v>
      </c>
      <c r="I1268" t="s">
        <v>713</v>
      </c>
      <c r="J1268" t="s">
        <v>44</v>
      </c>
      <c r="K1268" t="s">
        <v>44</v>
      </c>
      <c r="L1268" t="s">
        <v>45</v>
      </c>
      <c r="M1268">
        <v>1</v>
      </c>
      <c r="N1268" t="s">
        <v>875</v>
      </c>
      <c r="O1268" t="str">
        <f>IF($B1268="","",IFERROR(IF(ISNUMBER(MATCH($K1268,'Brand Family Territory (Enc)'!$A$2:$A$296,0)),$K1268,""),""))</f>
        <v/>
      </c>
      <c r="P1268" t="str">
        <f>IF($B1268="","",IFERROR(INDEX('Brand Crosswalk'!$F$2:$F$200,MATCH($K1268,'Brand Crosswalk'!$A$2:$A$200,0)),"Not in Crosswalk"))</f>
        <v>Mapped</v>
      </c>
      <c r="Q1268" t="str">
        <f>IF($B1268="","",IFERROR(INDEX('Brand Crosswalk'!$C$2:$C$200,MATCH($K1268,'Brand Crosswalk'!$A$2:$A$200,0)),""))</f>
        <v>Dg Yuengling Inc</v>
      </c>
      <c r="R1268" t="str">
        <f>IF($B1268="","",IF(O1268&lt;&gt;"",O1268,IF(P1268="Mapped",Q1268,IF(P1268="No Encompass Match","No Encompass Match",IFERROR(VLOOKUP(IF($K1268="",$J1268,$K1268),'Brands (Enc)'!$C$2:$D$2699,2,FALSE),"Not Mapped")))))</f>
        <v>Dg Yuengling Inc</v>
      </c>
      <c r="S1268" t="str">
        <f>IF($B1268="","",IFERROR(VLOOKUP(VALUE($B1268),'Customers Table (Enc)'!$A:$I,9,FALSE),"Not Found"))</f>
        <v>Passaic</v>
      </c>
      <c r="T1268" t="str">
        <f t="shared" si="76"/>
        <v>PASSAIC</v>
      </c>
      <c r="U1268" t="str">
        <f t="shared" si="77"/>
        <v>Dg Yuengling Inc|PASSAIC</v>
      </c>
      <c r="V1268" t="str">
        <f>IF($B1268="","",IF(R1268="No Encompass Match","THEM",IF(R1268="Not Mapped","Unable to Determine",IF(T1268="SALES","Unable to Determine",IFERROR(INDEX('Master - US vs THEM'!$F:$F,MATCH(U1268,'Master - US vs THEM'!$G:$G,0)),"No Territory Data")))))</f>
        <v>US</v>
      </c>
      <c r="W1268" t="str">
        <f t="shared" si="78"/>
        <v>OK</v>
      </c>
      <c r="X1268" t="str">
        <f t="shared" si="79"/>
        <v>US</v>
      </c>
    </row>
    <row r="1269" spans="1:24" x14ac:dyDescent="0.2">
      <c r="A1269">
        <v>1268</v>
      </c>
      <c r="B1269" t="s">
        <v>1580</v>
      </c>
      <c r="C1269" t="s">
        <v>1581</v>
      </c>
      <c r="D1269" t="s">
        <v>123</v>
      </c>
      <c r="E1269" t="s">
        <v>1582</v>
      </c>
      <c r="F1269" t="s">
        <v>1583</v>
      </c>
      <c r="G1269" t="s">
        <v>1584</v>
      </c>
      <c r="H1269" t="s">
        <v>8</v>
      </c>
      <c r="I1269" t="s">
        <v>713</v>
      </c>
      <c r="J1269" t="s">
        <v>144</v>
      </c>
      <c r="K1269" t="s">
        <v>145</v>
      </c>
      <c r="L1269" t="s">
        <v>141</v>
      </c>
      <c r="M1269">
        <v>1</v>
      </c>
      <c r="N1269" t="s">
        <v>875</v>
      </c>
      <c r="O1269" t="str">
        <f>IF($B1269="","",IFERROR(IF(ISNUMBER(MATCH($K1269,'Brand Family Territory (Enc)'!$A$2:$A$296,0)),$K1269,""),""))</f>
        <v>COORS LIGHT</v>
      </c>
      <c r="P1269" t="str">
        <f>IF($B1269="","",IFERROR(INDEX('Brand Crosswalk'!$F$2:$F$200,MATCH($K1269,'Brand Crosswalk'!$A$2:$A$200,0)),"Not in Crosswalk"))</f>
        <v>Not in Crosswalk</v>
      </c>
      <c r="Q1269" t="str">
        <f>IF($B1269="","",IFERROR(INDEX('Brand Crosswalk'!$C$2:$C$200,MATCH($K1269,'Brand Crosswalk'!$A$2:$A$200,0)),""))</f>
        <v/>
      </c>
      <c r="R1269" t="str">
        <f>IF($B1269="","",IF(O1269&lt;&gt;"",O1269,IF(P1269="Mapped",Q1269,IF(P1269="No Encompass Match","No Encompass Match",IFERROR(VLOOKUP(IF($K1269="",$J1269,$K1269),'Brands (Enc)'!$C$2:$D$2699,2,FALSE),"Not Mapped")))))</f>
        <v>COORS LIGHT</v>
      </c>
      <c r="S1269" t="str">
        <f>IF($B1269="","",IFERROR(VLOOKUP(VALUE($B1269),'Customers Table (Enc)'!$A:$I,9,FALSE),"Not Found"))</f>
        <v>Passaic</v>
      </c>
      <c r="T1269" t="str">
        <f t="shared" si="76"/>
        <v>PASSAIC</v>
      </c>
      <c r="U1269" t="str">
        <f t="shared" si="77"/>
        <v>COORS LIGHT|PASSAIC</v>
      </c>
      <c r="V1269" t="str">
        <f>IF($B1269="","",IF(R1269="No Encompass Match","THEM",IF(R1269="Not Mapped","Unable to Determine",IF(T1269="SALES","Unable to Determine",IFERROR(INDEX('Master - US vs THEM'!$F:$F,MATCH(U1269,'Master - US vs THEM'!$G:$G,0)),"No Territory Data")))))</f>
        <v>US</v>
      </c>
      <c r="W1269" t="str">
        <f t="shared" si="78"/>
        <v>OK</v>
      </c>
      <c r="X1269" t="str">
        <f t="shared" si="79"/>
        <v>US</v>
      </c>
    </row>
    <row r="1270" spans="1:24" x14ac:dyDescent="0.2">
      <c r="A1270">
        <v>1269</v>
      </c>
      <c r="B1270" t="s">
        <v>1576</v>
      </c>
      <c r="C1270" t="s">
        <v>1577</v>
      </c>
      <c r="D1270" t="s">
        <v>48</v>
      </c>
      <c r="E1270" t="s">
        <v>1578</v>
      </c>
      <c r="F1270" t="s">
        <v>1530</v>
      </c>
      <c r="G1270" t="s">
        <v>1579</v>
      </c>
      <c r="H1270" t="s">
        <v>8</v>
      </c>
      <c r="I1270" t="s">
        <v>367</v>
      </c>
      <c r="J1270" t="s">
        <v>535</v>
      </c>
      <c r="K1270" t="s">
        <v>358</v>
      </c>
      <c r="L1270" t="s">
        <v>155</v>
      </c>
      <c r="M1270">
        <v>1</v>
      </c>
      <c r="N1270" t="s">
        <v>875</v>
      </c>
      <c r="O1270" t="str">
        <f>IF($B1270="","",IFERROR(IF(ISNUMBER(MATCH($K1270,'Brand Family Territory (Enc)'!$A$2:$A$296,0)),$K1270,""),""))</f>
        <v/>
      </c>
      <c r="P1270" t="str">
        <f>IF($B1270="","",IFERROR(INDEX('Brand Crosswalk'!$F$2:$F$200,MATCH($K1270,'Brand Crosswalk'!$A$2:$A$200,0)),"Not in Crosswalk"))</f>
        <v>Mapped</v>
      </c>
      <c r="Q1270" t="str">
        <f>IF($B1270="","",IFERROR(INDEX('Brand Crosswalk'!$C$2:$C$200,MATCH($K1270,'Brand Crosswalk'!$A$2:$A$200,0)),""))</f>
        <v>Samuel Adams</v>
      </c>
      <c r="R1270" t="str">
        <f>IF($B1270="","",IF(O1270&lt;&gt;"",O1270,IF(P1270="Mapped",Q1270,IF(P1270="No Encompass Match","No Encompass Match",IFERROR(VLOOKUP(IF($K1270="",$J1270,$K1270),'Brands (Enc)'!$C$2:$D$2699,2,FALSE),"Not Mapped")))))</f>
        <v>Samuel Adams</v>
      </c>
      <c r="S1270" t="str">
        <f>IF($B1270="","",IFERROR(VLOOKUP(VALUE($B1270),'Customers Table (Enc)'!$A:$I,9,FALSE),"Not Found"))</f>
        <v>Bergen</v>
      </c>
      <c r="T1270" t="str">
        <f t="shared" si="76"/>
        <v>BERGEN</v>
      </c>
      <c r="U1270" t="str">
        <f t="shared" si="77"/>
        <v>Samuel Adams|BERGEN</v>
      </c>
      <c r="V1270" t="str">
        <f>IF($B1270="","",IF(R1270="No Encompass Match","THEM",IF(R1270="Not Mapped","Unable to Determine",IF(T1270="SALES","Unable to Determine",IFERROR(INDEX('Master - US vs THEM'!$F:$F,MATCH(U1270,'Master - US vs THEM'!$G:$G,0)),"No Territory Data")))))</f>
        <v>US</v>
      </c>
      <c r="W1270" t="str">
        <f t="shared" si="78"/>
        <v>OK</v>
      </c>
      <c r="X1270" t="str">
        <f t="shared" si="79"/>
        <v>US</v>
      </c>
    </row>
    <row r="1271" spans="1:24" x14ac:dyDescent="0.2">
      <c r="A1271">
        <v>1270</v>
      </c>
      <c r="B1271" t="s">
        <v>1576</v>
      </c>
      <c r="C1271" t="s">
        <v>1577</v>
      </c>
      <c r="D1271" t="s">
        <v>48</v>
      </c>
      <c r="E1271" t="s">
        <v>1578</v>
      </c>
      <c r="F1271" t="s">
        <v>1530</v>
      </c>
      <c r="G1271" t="s">
        <v>1579</v>
      </c>
      <c r="H1271" t="s">
        <v>8</v>
      </c>
      <c r="I1271" t="s">
        <v>367</v>
      </c>
      <c r="J1271" t="s">
        <v>165</v>
      </c>
      <c r="K1271" t="s">
        <v>166</v>
      </c>
      <c r="L1271" t="s">
        <v>141</v>
      </c>
      <c r="M1271">
        <v>1</v>
      </c>
      <c r="N1271" t="s">
        <v>875</v>
      </c>
      <c r="O1271" t="str">
        <f>IF($B1271="","",IFERROR(IF(ISNUMBER(MATCH($K1271,'Brand Family Territory (Enc)'!$A$2:$A$296,0)),$K1271,""),""))</f>
        <v>BLUE MOON</v>
      </c>
      <c r="P1271" t="str">
        <f>IF($B1271="","",IFERROR(INDEX('Brand Crosswalk'!$F$2:$F$200,MATCH($K1271,'Brand Crosswalk'!$A$2:$A$200,0)),"Not in Crosswalk"))</f>
        <v>Not in Crosswalk</v>
      </c>
      <c r="Q1271" t="str">
        <f>IF($B1271="","",IFERROR(INDEX('Brand Crosswalk'!$C$2:$C$200,MATCH($K1271,'Brand Crosswalk'!$A$2:$A$200,0)),""))</f>
        <v/>
      </c>
      <c r="R1271" t="str">
        <f>IF($B1271="","",IF(O1271&lt;&gt;"",O1271,IF(P1271="Mapped",Q1271,IF(P1271="No Encompass Match","No Encompass Match",IFERROR(VLOOKUP(IF($K1271="",$J1271,$K1271),'Brands (Enc)'!$C$2:$D$2699,2,FALSE),"Not Mapped")))))</f>
        <v>BLUE MOON</v>
      </c>
      <c r="S1271" t="str">
        <f>IF($B1271="","",IFERROR(VLOOKUP(VALUE($B1271),'Customers Table (Enc)'!$A:$I,9,FALSE),"Not Found"))</f>
        <v>Bergen</v>
      </c>
      <c r="T1271" t="str">
        <f t="shared" si="76"/>
        <v>BERGEN</v>
      </c>
      <c r="U1271" t="str">
        <f t="shared" si="77"/>
        <v>BLUE MOON|BERGEN</v>
      </c>
      <c r="V1271" t="str">
        <f>IF($B1271="","",IF(R1271="No Encompass Match","THEM",IF(R1271="Not Mapped","Unable to Determine",IF(T1271="SALES","Unable to Determine",IFERROR(INDEX('Master - US vs THEM'!$F:$F,MATCH(U1271,'Master - US vs THEM'!$G:$G,0)),"No Territory Data")))))</f>
        <v>US</v>
      </c>
      <c r="W1271" t="str">
        <f t="shared" si="78"/>
        <v>OK</v>
      </c>
      <c r="X1271" t="str">
        <f t="shared" si="79"/>
        <v>US</v>
      </c>
    </row>
    <row r="1272" spans="1:24" x14ac:dyDescent="0.2">
      <c r="A1272">
        <v>1271</v>
      </c>
      <c r="B1272" t="s">
        <v>1576</v>
      </c>
      <c r="C1272" t="s">
        <v>1577</v>
      </c>
      <c r="D1272" t="s">
        <v>48</v>
      </c>
      <c r="E1272" t="s">
        <v>1578</v>
      </c>
      <c r="F1272" t="s">
        <v>1530</v>
      </c>
      <c r="G1272" t="s">
        <v>1579</v>
      </c>
      <c r="H1272" t="s">
        <v>8</v>
      </c>
      <c r="I1272" t="s">
        <v>367</v>
      </c>
      <c r="J1272" t="s">
        <v>227</v>
      </c>
      <c r="K1272" t="s">
        <v>209</v>
      </c>
      <c r="L1272" t="s">
        <v>210</v>
      </c>
      <c r="M1272">
        <v>1</v>
      </c>
      <c r="N1272" t="s">
        <v>875</v>
      </c>
      <c r="O1272" t="str">
        <f>IF($B1272="","",IFERROR(IF(ISNUMBER(MATCH($K1272,'Brand Family Territory (Enc)'!$A$2:$A$296,0)),$K1272,""),""))</f>
        <v/>
      </c>
      <c r="P1272" t="str">
        <f>IF($B1272="","",IFERROR(INDEX('Brand Crosswalk'!$F$2:$F$200,MATCH($K1272,'Brand Crosswalk'!$A$2:$A$200,0)),"Not in Crosswalk"))</f>
        <v>Mapped</v>
      </c>
      <c r="Q1272" t="str">
        <f>IF($B1272="","",IFERROR(INDEX('Brand Crosswalk'!$C$2:$C$200,MATCH($K1272,'Brand Crosswalk'!$A$2:$A$200,0)),""))</f>
        <v>Cape May</v>
      </c>
      <c r="R1272" t="str">
        <f>IF($B1272="","",IF(O1272&lt;&gt;"",O1272,IF(P1272="Mapped",Q1272,IF(P1272="No Encompass Match","No Encompass Match",IFERROR(VLOOKUP(IF($K1272="",$J1272,$K1272),'Brands (Enc)'!$C$2:$D$2699,2,FALSE),"Not Mapped")))))</f>
        <v>Cape May</v>
      </c>
      <c r="S1272" t="str">
        <f>IF($B1272="","",IFERROR(VLOOKUP(VALUE($B1272),'Customers Table (Enc)'!$A:$I,9,FALSE),"Not Found"))</f>
        <v>Bergen</v>
      </c>
      <c r="T1272" t="str">
        <f t="shared" si="76"/>
        <v>BERGEN</v>
      </c>
      <c r="U1272" t="str">
        <f t="shared" si="77"/>
        <v>Cape May|BERGEN</v>
      </c>
      <c r="V1272" t="str">
        <f>IF($B1272="","",IF(R1272="No Encompass Match","THEM",IF(R1272="Not Mapped","Unable to Determine",IF(T1272="SALES","Unable to Determine",IFERROR(INDEX('Master - US vs THEM'!$F:$F,MATCH(U1272,'Master - US vs THEM'!$G:$G,0)),"No Territory Data")))))</f>
        <v>US</v>
      </c>
      <c r="W1272" t="str">
        <f t="shared" si="78"/>
        <v>OK</v>
      </c>
      <c r="X1272" t="str">
        <f t="shared" si="79"/>
        <v>US</v>
      </c>
    </row>
    <row r="1273" spans="1:24" x14ac:dyDescent="0.2">
      <c r="A1273">
        <v>1272</v>
      </c>
      <c r="B1273" t="s">
        <v>1576</v>
      </c>
      <c r="C1273" t="s">
        <v>1577</v>
      </c>
      <c r="D1273" t="s">
        <v>48</v>
      </c>
      <c r="E1273" t="s">
        <v>1578</v>
      </c>
      <c r="F1273" t="s">
        <v>1530</v>
      </c>
      <c r="G1273" t="s">
        <v>1579</v>
      </c>
      <c r="H1273" t="s">
        <v>8</v>
      </c>
      <c r="I1273" t="s">
        <v>367</v>
      </c>
      <c r="J1273" t="s">
        <v>906</v>
      </c>
      <c r="K1273" t="s">
        <v>192</v>
      </c>
      <c r="L1273" t="s">
        <v>120</v>
      </c>
      <c r="M1273">
        <v>1</v>
      </c>
      <c r="N1273" t="s">
        <v>875</v>
      </c>
      <c r="O1273" t="str">
        <f>IF($B1273="","",IFERROR(IF(ISNUMBER(MATCH($K1273,'Brand Family Territory (Enc)'!$A$2:$A$296,0)),$K1273,""),""))</f>
        <v/>
      </c>
      <c r="P1273" t="str">
        <f>IF($B1273="","",IFERROR(INDEX('Brand Crosswalk'!$F$2:$F$200,MATCH($K1273,'Brand Crosswalk'!$A$2:$A$200,0)),"Not in Crosswalk"))</f>
        <v>Mapped</v>
      </c>
      <c r="Q1273" t="str">
        <f>IF($B1273="","",IFERROR(INDEX('Brand Crosswalk'!$C$2:$C$200,MATCH($K1273,'Brand Crosswalk'!$A$2:$A$200,0)),""))</f>
        <v>Montauk</v>
      </c>
      <c r="R1273" t="str">
        <f>IF($B1273="","",IF(O1273&lt;&gt;"",O1273,IF(P1273="Mapped",Q1273,IF(P1273="No Encompass Match","No Encompass Match",IFERROR(VLOOKUP(IF($K1273="",$J1273,$K1273),'Brands (Enc)'!$C$2:$D$2699,2,FALSE),"Not Mapped")))))</f>
        <v>Montauk</v>
      </c>
      <c r="S1273" t="str">
        <f>IF($B1273="","",IFERROR(VLOOKUP(VALUE($B1273),'Customers Table (Enc)'!$A:$I,9,FALSE),"Not Found"))</f>
        <v>Bergen</v>
      </c>
      <c r="T1273" t="str">
        <f t="shared" si="76"/>
        <v>BERGEN</v>
      </c>
      <c r="U1273" t="str">
        <f t="shared" si="77"/>
        <v>Montauk|BERGEN</v>
      </c>
      <c r="V1273" t="str">
        <f>IF($B1273="","",IF(R1273="No Encompass Match","THEM",IF(R1273="Not Mapped","Unable to Determine",IF(T1273="SALES","Unable to Determine",IFERROR(INDEX('Master - US vs THEM'!$F:$F,MATCH(U1273,'Master - US vs THEM'!$G:$G,0)),"No Territory Data")))))</f>
        <v>US</v>
      </c>
      <c r="W1273" t="str">
        <f t="shared" si="78"/>
        <v>OK</v>
      </c>
      <c r="X1273" t="str">
        <f t="shared" si="79"/>
        <v>US</v>
      </c>
    </row>
    <row r="1274" spans="1:24" x14ac:dyDescent="0.2">
      <c r="A1274">
        <v>1273</v>
      </c>
      <c r="B1274" t="s">
        <v>1576</v>
      </c>
      <c r="C1274" t="s">
        <v>1577</v>
      </c>
      <c r="D1274" t="s">
        <v>48</v>
      </c>
      <c r="E1274" t="s">
        <v>1578</v>
      </c>
      <c r="F1274" t="s">
        <v>1530</v>
      </c>
      <c r="G1274" t="s">
        <v>1579</v>
      </c>
      <c r="H1274" t="s">
        <v>8</v>
      </c>
      <c r="I1274" t="s">
        <v>367</v>
      </c>
      <c r="J1274" t="s">
        <v>140</v>
      </c>
      <c r="K1274" t="s">
        <v>140</v>
      </c>
      <c r="L1274" t="s">
        <v>141</v>
      </c>
      <c r="M1274">
        <v>1</v>
      </c>
      <c r="N1274" t="s">
        <v>875</v>
      </c>
      <c r="O1274" t="str">
        <f>IF($B1274="","",IFERROR(IF(ISNUMBER(MATCH($K1274,'Brand Family Territory (Enc)'!$A$2:$A$296,0)),$K1274,""),""))</f>
        <v/>
      </c>
      <c r="P1274" t="str">
        <f>IF($B1274="","",IFERROR(INDEX('Brand Crosswalk'!$F$2:$F$200,MATCH($K1274,'Brand Crosswalk'!$A$2:$A$200,0)),"Not in Crosswalk"))</f>
        <v>Mapped</v>
      </c>
      <c r="Q1274" t="str">
        <f>IF($B1274="","",IFERROR(INDEX('Brand Crosswalk'!$C$2:$C$200,MATCH($K1274,'Brand Crosswalk'!$A$2:$A$200,0)),""))</f>
        <v>Peroni</v>
      </c>
      <c r="R1274" t="str">
        <f>IF($B1274="","",IF(O1274&lt;&gt;"",O1274,IF(P1274="Mapped",Q1274,IF(P1274="No Encompass Match","No Encompass Match",IFERROR(VLOOKUP(IF($K1274="",$J1274,$K1274),'Brands (Enc)'!$C$2:$D$2699,2,FALSE),"Not Mapped")))))</f>
        <v>Peroni</v>
      </c>
      <c r="S1274" t="str">
        <f>IF($B1274="","",IFERROR(VLOOKUP(VALUE($B1274),'Customers Table (Enc)'!$A:$I,9,FALSE),"Not Found"))</f>
        <v>Bergen</v>
      </c>
      <c r="T1274" t="str">
        <f t="shared" si="76"/>
        <v>BERGEN</v>
      </c>
      <c r="U1274" t="str">
        <f t="shared" si="77"/>
        <v>Peroni|BERGEN</v>
      </c>
      <c r="V1274" t="str">
        <f>IF($B1274="","",IF(R1274="No Encompass Match","THEM",IF(R1274="Not Mapped","Unable to Determine",IF(T1274="SALES","Unable to Determine",IFERROR(INDEX('Master - US vs THEM'!$F:$F,MATCH(U1274,'Master - US vs THEM'!$G:$G,0)),"No Territory Data")))))</f>
        <v>US</v>
      </c>
      <c r="W1274" t="str">
        <f t="shared" si="78"/>
        <v>OK</v>
      </c>
      <c r="X1274" t="str">
        <f t="shared" si="79"/>
        <v>US</v>
      </c>
    </row>
    <row r="1275" spans="1:24" x14ac:dyDescent="0.2">
      <c r="A1275">
        <v>1274</v>
      </c>
      <c r="B1275" t="s">
        <v>1570</v>
      </c>
      <c r="C1275" t="s">
        <v>1571</v>
      </c>
      <c r="D1275" t="s">
        <v>48</v>
      </c>
      <c r="E1275" t="s">
        <v>1572</v>
      </c>
      <c r="F1275" t="s">
        <v>1573</v>
      </c>
      <c r="G1275" t="s">
        <v>1574</v>
      </c>
      <c r="H1275" t="s">
        <v>8</v>
      </c>
      <c r="I1275" t="s">
        <v>367</v>
      </c>
      <c r="J1275" t="s">
        <v>1434</v>
      </c>
      <c r="K1275" t="s">
        <v>1276</v>
      </c>
      <c r="L1275" t="s">
        <v>88</v>
      </c>
      <c r="M1275">
        <v>1</v>
      </c>
      <c r="N1275" t="s">
        <v>875</v>
      </c>
      <c r="O1275" t="str">
        <f>IF($B1275="","",IFERROR(IF(ISNUMBER(MATCH($K1275,'Brand Family Territory (Enc)'!$A$2:$A$296,0)),$K1275,""),""))</f>
        <v/>
      </c>
      <c r="P1275" t="str">
        <f>IF($B1275="","",IFERROR(INDEX('Brand Crosswalk'!$F$2:$F$200,MATCH($K1275,'Brand Crosswalk'!$A$2:$A$200,0)),"Not in Crosswalk"))</f>
        <v>Mapped</v>
      </c>
      <c r="Q1275" t="str">
        <f>IF($B1275="","",IFERROR(INDEX('Brand Crosswalk'!$C$2:$C$200,MATCH($K1275,'Brand Crosswalk'!$A$2:$A$200,0)),""))</f>
        <v>Victory</v>
      </c>
      <c r="R1275" t="str">
        <f>IF($B1275="","",IF(O1275&lt;&gt;"",O1275,IF(P1275="Mapped",Q1275,IF(P1275="No Encompass Match","No Encompass Match",IFERROR(VLOOKUP(IF($K1275="",$J1275,$K1275),'Brands (Enc)'!$C$2:$D$2699,2,FALSE),"Not Mapped")))))</f>
        <v>Victory</v>
      </c>
      <c r="S1275" t="str">
        <f>IF($B1275="","",IFERROR(VLOOKUP(VALUE($B1275),'Customers Table (Enc)'!$A:$I,9,FALSE),"Not Found"))</f>
        <v>Bergen</v>
      </c>
      <c r="T1275" t="str">
        <f t="shared" si="76"/>
        <v>BERGEN</v>
      </c>
      <c r="U1275" t="str">
        <f t="shared" si="77"/>
        <v>Victory|BERGEN</v>
      </c>
      <c r="V1275" t="str">
        <f>IF($B1275="","",IF(R1275="No Encompass Match","THEM",IF(R1275="Not Mapped","Unable to Determine",IF(T1275="SALES","Unable to Determine",IFERROR(INDEX('Master - US vs THEM'!$F:$F,MATCH(U1275,'Master - US vs THEM'!$G:$G,0)),"No Territory Data")))))</f>
        <v>US</v>
      </c>
      <c r="W1275" t="str">
        <f t="shared" si="78"/>
        <v>OK</v>
      </c>
      <c r="X1275" t="str">
        <f t="shared" si="79"/>
        <v>US</v>
      </c>
    </row>
    <row r="1276" spans="1:24" x14ac:dyDescent="0.2">
      <c r="A1276">
        <v>1275</v>
      </c>
      <c r="B1276" t="s">
        <v>1570</v>
      </c>
      <c r="C1276" t="s">
        <v>1571</v>
      </c>
      <c r="D1276" t="s">
        <v>48</v>
      </c>
      <c r="E1276" t="s">
        <v>1572</v>
      </c>
      <c r="F1276" t="s">
        <v>1573</v>
      </c>
      <c r="G1276" t="s">
        <v>1574</v>
      </c>
      <c r="H1276" t="s">
        <v>8</v>
      </c>
      <c r="I1276" t="s">
        <v>367</v>
      </c>
      <c r="J1276" t="s">
        <v>438</v>
      </c>
      <c r="K1276" t="s">
        <v>439</v>
      </c>
      <c r="L1276" t="s">
        <v>438</v>
      </c>
      <c r="M1276">
        <v>1</v>
      </c>
      <c r="N1276" t="s">
        <v>875</v>
      </c>
      <c r="O1276" t="str">
        <f>IF($B1276="","",IFERROR(IF(ISNUMBER(MATCH($K1276,'Brand Family Territory (Enc)'!$A$2:$A$296,0)),$K1276,""),""))</f>
        <v/>
      </c>
      <c r="P1276" t="str">
        <f>IF($B1276="","",IFERROR(INDEX('Brand Crosswalk'!$F$2:$F$200,MATCH($K1276,'Brand Crosswalk'!$A$2:$A$200,0)),"Not in Crosswalk"))</f>
        <v>Mapped</v>
      </c>
      <c r="Q1276" t="str">
        <f>IF($B1276="","",IFERROR(INDEX('Brand Crosswalk'!$C$2:$C$200,MATCH($K1276,'Brand Crosswalk'!$A$2:$A$200,0)),""))</f>
        <v>Sixpoint</v>
      </c>
      <c r="R1276" t="str">
        <f>IF($B1276="","",IF(O1276&lt;&gt;"",O1276,IF(P1276="Mapped",Q1276,IF(P1276="No Encompass Match","No Encompass Match",IFERROR(VLOOKUP(IF($K1276="",$J1276,$K1276),'Brands (Enc)'!$C$2:$D$2699,2,FALSE),"Not Mapped")))))</f>
        <v>Sixpoint</v>
      </c>
      <c r="S1276" t="str">
        <f>IF($B1276="","",IFERROR(VLOOKUP(VALUE($B1276),'Customers Table (Enc)'!$A:$I,9,FALSE),"Not Found"))</f>
        <v>Bergen</v>
      </c>
      <c r="T1276" t="str">
        <f t="shared" si="76"/>
        <v>BERGEN</v>
      </c>
      <c r="U1276" t="str">
        <f t="shared" si="77"/>
        <v>Sixpoint|BERGEN</v>
      </c>
      <c r="V1276" t="str">
        <f>IF($B1276="","",IF(R1276="No Encompass Match","THEM",IF(R1276="Not Mapped","Unable to Determine",IF(T1276="SALES","Unable to Determine",IFERROR(INDEX('Master - US vs THEM'!$F:$F,MATCH(U1276,'Master - US vs THEM'!$G:$G,0)),"No Territory Data")))))</f>
        <v>US</v>
      </c>
      <c r="W1276" t="str">
        <f t="shared" si="78"/>
        <v>OK</v>
      </c>
      <c r="X1276" t="str">
        <f t="shared" si="79"/>
        <v>US</v>
      </c>
    </row>
    <row r="1277" spans="1:24" x14ac:dyDescent="0.2">
      <c r="A1277">
        <v>1276</v>
      </c>
      <c r="B1277" t="s">
        <v>1570</v>
      </c>
      <c r="C1277" t="s">
        <v>1571</v>
      </c>
      <c r="D1277" t="s">
        <v>48</v>
      </c>
      <c r="E1277" t="s">
        <v>1572</v>
      </c>
      <c r="F1277" t="s">
        <v>1573</v>
      </c>
      <c r="G1277" t="s">
        <v>1574</v>
      </c>
      <c r="H1277" t="s">
        <v>8</v>
      </c>
      <c r="I1277" t="s">
        <v>367</v>
      </c>
      <c r="J1277" t="s">
        <v>142</v>
      </c>
      <c r="K1277" t="s">
        <v>143</v>
      </c>
      <c r="L1277" t="s">
        <v>141</v>
      </c>
      <c r="M1277">
        <v>1</v>
      </c>
      <c r="N1277" t="s">
        <v>875</v>
      </c>
      <c r="O1277" t="str">
        <f>IF($B1277="","",IFERROR(IF(ISNUMBER(MATCH($K1277,'Brand Family Territory (Enc)'!$A$2:$A$296,0)),$K1277,""),""))</f>
        <v/>
      </c>
      <c r="P1277" t="str">
        <f>IF($B1277="","",IFERROR(INDEX('Brand Crosswalk'!$F$2:$F$200,MATCH($K1277,'Brand Crosswalk'!$A$2:$A$200,0)),"Not in Crosswalk"))</f>
        <v>Mapped</v>
      </c>
      <c r="Q1277" t="str">
        <f>IF($B1277="","",IFERROR(INDEX('Brand Crosswalk'!$C$2:$C$200,MATCH($K1277,'Brand Crosswalk'!$A$2:$A$200,0)),""))</f>
        <v>Lite</v>
      </c>
      <c r="R1277" t="str">
        <f>IF($B1277="","",IF(O1277&lt;&gt;"",O1277,IF(P1277="Mapped",Q1277,IF(P1277="No Encompass Match","No Encompass Match",IFERROR(VLOOKUP(IF($K1277="",$J1277,$K1277),'Brands (Enc)'!$C$2:$D$2699,2,FALSE),"Not Mapped")))))</f>
        <v>Lite</v>
      </c>
      <c r="S1277" t="str">
        <f>IF($B1277="","",IFERROR(VLOOKUP(VALUE($B1277),'Customers Table (Enc)'!$A:$I,9,FALSE),"Not Found"))</f>
        <v>Bergen</v>
      </c>
      <c r="T1277" t="str">
        <f t="shared" si="76"/>
        <v>BERGEN</v>
      </c>
      <c r="U1277" t="str">
        <f t="shared" si="77"/>
        <v>Lite|BERGEN</v>
      </c>
      <c r="V1277" t="str">
        <f>IF($B1277="","",IF(R1277="No Encompass Match","THEM",IF(R1277="Not Mapped","Unable to Determine",IF(T1277="SALES","Unable to Determine",IFERROR(INDEX('Master - US vs THEM'!$F:$F,MATCH(U1277,'Master - US vs THEM'!$G:$G,0)),"No Territory Data")))))</f>
        <v>US</v>
      </c>
      <c r="W1277" t="str">
        <f t="shared" si="78"/>
        <v>OK</v>
      </c>
      <c r="X1277" t="str">
        <f t="shared" si="79"/>
        <v>US</v>
      </c>
    </row>
    <row r="1278" spans="1:24" x14ac:dyDescent="0.2">
      <c r="A1278">
        <v>1277</v>
      </c>
      <c r="B1278" t="s">
        <v>1570</v>
      </c>
      <c r="C1278" t="s">
        <v>1571</v>
      </c>
      <c r="D1278" t="s">
        <v>48</v>
      </c>
      <c r="E1278" t="s">
        <v>1572</v>
      </c>
      <c r="F1278" t="s">
        <v>1573</v>
      </c>
      <c r="G1278" t="s">
        <v>1574</v>
      </c>
      <c r="H1278" t="s">
        <v>8</v>
      </c>
      <c r="I1278" t="s">
        <v>367</v>
      </c>
      <c r="J1278" t="s">
        <v>1575</v>
      </c>
      <c r="K1278" t="s">
        <v>1148</v>
      </c>
      <c r="L1278" t="s">
        <v>1148</v>
      </c>
      <c r="M1278">
        <v>1</v>
      </c>
      <c r="N1278" t="s">
        <v>875</v>
      </c>
      <c r="O1278" t="str">
        <f>IF($B1278="","",IFERROR(IF(ISNUMBER(MATCH($K1278,'Brand Family Territory (Enc)'!$A$2:$A$296,0)),$K1278,""),""))</f>
        <v>SOURCE BREWING</v>
      </c>
      <c r="P1278" t="str">
        <f>IF($B1278="","",IFERROR(INDEX('Brand Crosswalk'!$F$2:$F$200,MATCH($K1278,'Brand Crosswalk'!$A$2:$A$200,0)),"Not in Crosswalk"))</f>
        <v>Not in Crosswalk</v>
      </c>
      <c r="Q1278" t="str">
        <f>IF($B1278="","",IFERROR(INDEX('Brand Crosswalk'!$C$2:$C$200,MATCH($K1278,'Brand Crosswalk'!$A$2:$A$200,0)),""))</f>
        <v/>
      </c>
      <c r="R1278" t="str">
        <f>IF($B1278="","",IF(O1278&lt;&gt;"",O1278,IF(P1278="Mapped",Q1278,IF(P1278="No Encompass Match","No Encompass Match",IFERROR(VLOOKUP(IF($K1278="",$J1278,$K1278),'Brands (Enc)'!$C$2:$D$2699,2,FALSE),"Not Mapped")))))</f>
        <v>SOURCE BREWING</v>
      </c>
      <c r="S1278" t="str">
        <f>IF($B1278="","",IFERROR(VLOOKUP(VALUE($B1278),'Customers Table (Enc)'!$A:$I,9,FALSE),"Not Found"))</f>
        <v>Bergen</v>
      </c>
      <c r="T1278" t="str">
        <f t="shared" si="76"/>
        <v>BERGEN</v>
      </c>
      <c r="U1278" t="str">
        <f t="shared" si="77"/>
        <v>SOURCE BREWING|BERGEN</v>
      </c>
      <c r="V1278" t="str">
        <f>IF($B1278="","",IF(R1278="No Encompass Match","THEM",IF(R1278="Not Mapped","Unable to Determine",IF(T1278="SALES","Unable to Determine",IFERROR(INDEX('Master - US vs THEM'!$F:$F,MATCH(U1278,'Master - US vs THEM'!$G:$G,0)),"No Territory Data")))))</f>
        <v>US</v>
      </c>
      <c r="W1278" t="str">
        <f t="shared" si="78"/>
        <v>OK</v>
      </c>
      <c r="X1278" t="str">
        <f t="shared" si="79"/>
        <v>US</v>
      </c>
    </row>
    <row r="1279" spans="1:24" x14ac:dyDescent="0.2">
      <c r="A1279">
        <v>1278</v>
      </c>
      <c r="B1279" t="s">
        <v>1570</v>
      </c>
      <c r="C1279" t="s">
        <v>1571</v>
      </c>
      <c r="D1279" t="s">
        <v>48</v>
      </c>
      <c r="E1279" t="s">
        <v>1572</v>
      </c>
      <c r="F1279" t="s">
        <v>1573</v>
      </c>
      <c r="G1279" t="s">
        <v>1574</v>
      </c>
      <c r="H1279" t="s">
        <v>8</v>
      </c>
      <c r="I1279" t="s">
        <v>367</v>
      </c>
      <c r="J1279" t="s">
        <v>213</v>
      </c>
      <c r="K1279" t="s">
        <v>214</v>
      </c>
      <c r="L1279" t="s">
        <v>215</v>
      </c>
      <c r="M1279">
        <v>1</v>
      </c>
      <c r="N1279" t="s">
        <v>875</v>
      </c>
      <c r="O1279" t="str">
        <f>IF($B1279="","",IFERROR(IF(ISNUMBER(MATCH($K1279,'Brand Family Territory (Enc)'!$A$2:$A$296,0)),$K1279,""),""))</f>
        <v/>
      </c>
      <c r="P1279" t="str">
        <f>IF($B1279="","",IFERROR(INDEX('Brand Crosswalk'!$F$2:$F$200,MATCH($K1279,'Brand Crosswalk'!$A$2:$A$200,0)),"Not in Crosswalk"))</f>
        <v>Mapped</v>
      </c>
      <c r="Q1279" t="str">
        <f>IF($B1279="","",IFERROR(INDEX('Brand Crosswalk'!$C$2:$C$200,MATCH($K1279,'Brand Crosswalk'!$A$2:$A$200,0)),""))</f>
        <v>New Belgium Brewing Company</v>
      </c>
      <c r="R1279" t="str">
        <f>IF($B1279="","",IF(O1279&lt;&gt;"",O1279,IF(P1279="Mapped",Q1279,IF(P1279="No Encompass Match","No Encompass Match",IFERROR(VLOOKUP(IF($K1279="",$J1279,$K1279),'Brands (Enc)'!$C$2:$D$2699,2,FALSE),"Not Mapped")))))</f>
        <v>New Belgium Brewing Company</v>
      </c>
      <c r="S1279" t="str">
        <f>IF($B1279="","",IFERROR(VLOOKUP(VALUE($B1279),'Customers Table (Enc)'!$A:$I,9,FALSE),"Not Found"))</f>
        <v>Bergen</v>
      </c>
      <c r="T1279" t="str">
        <f t="shared" si="76"/>
        <v>BERGEN</v>
      </c>
      <c r="U1279" t="str">
        <f t="shared" si="77"/>
        <v>New Belgium Brewing Company|BERGEN</v>
      </c>
      <c r="V1279" t="str">
        <f>IF($B1279="","",IF(R1279="No Encompass Match","THEM",IF(R1279="Not Mapped","Unable to Determine",IF(T1279="SALES","Unable to Determine",IFERROR(INDEX('Master - US vs THEM'!$F:$F,MATCH(U1279,'Master - US vs THEM'!$G:$G,0)),"No Territory Data")))))</f>
        <v>US</v>
      </c>
      <c r="W1279" t="str">
        <f t="shared" si="78"/>
        <v>OK</v>
      </c>
      <c r="X1279" t="str">
        <f t="shared" si="79"/>
        <v>US</v>
      </c>
    </row>
    <row r="1280" spans="1:24" x14ac:dyDescent="0.2">
      <c r="A1280">
        <v>1279</v>
      </c>
      <c r="B1280" t="s">
        <v>1566</v>
      </c>
      <c r="C1280" t="s">
        <v>1567</v>
      </c>
      <c r="D1280" t="s">
        <v>123</v>
      </c>
      <c r="E1280" t="s">
        <v>1568</v>
      </c>
      <c r="F1280" t="s">
        <v>607</v>
      </c>
      <c r="G1280" t="s">
        <v>1569</v>
      </c>
      <c r="H1280" t="s">
        <v>8</v>
      </c>
      <c r="I1280" t="s">
        <v>319</v>
      </c>
      <c r="J1280" t="s">
        <v>165</v>
      </c>
      <c r="K1280" t="s">
        <v>166</v>
      </c>
      <c r="L1280" t="s">
        <v>141</v>
      </c>
      <c r="M1280">
        <v>1</v>
      </c>
      <c r="N1280" t="s">
        <v>875</v>
      </c>
      <c r="O1280" t="str">
        <f>IF($B1280="","",IFERROR(IF(ISNUMBER(MATCH($K1280,'Brand Family Territory (Enc)'!$A$2:$A$296,0)),$K1280,""),""))</f>
        <v>BLUE MOON</v>
      </c>
      <c r="P1280" t="str">
        <f>IF($B1280="","",IFERROR(INDEX('Brand Crosswalk'!$F$2:$F$200,MATCH($K1280,'Brand Crosswalk'!$A$2:$A$200,0)),"Not in Crosswalk"))</f>
        <v>Not in Crosswalk</v>
      </c>
      <c r="Q1280" t="str">
        <f>IF($B1280="","",IFERROR(INDEX('Brand Crosswalk'!$C$2:$C$200,MATCH($K1280,'Brand Crosswalk'!$A$2:$A$200,0)),""))</f>
        <v/>
      </c>
      <c r="R1280" t="str">
        <f>IF($B1280="","",IF(O1280&lt;&gt;"",O1280,IF(P1280="Mapped",Q1280,IF(P1280="No Encompass Match","No Encompass Match",IFERROR(VLOOKUP(IF($K1280="",$J1280,$K1280),'Brands (Enc)'!$C$2:$D$2699,2,FALSE),"Not Mapped")))))</f>
        <v>BLUE MOON</v>
      </c>
      <c r="S1280" t="str">
        <f>IF($B1280="","",IFERROR(VLOOKUP(VALUE($B1280),'Customers Table (Enc)'!$A:$I,9,FALSE),"Not Found"))</f>
        <v>Passaic</v>
      </c>
      <c r="T1280" t="str">
        <f t="shared" si="76"/>
        <v>PASSAIC</v>
      </c>
      <c r="U1280" t="str">
        <f t="shared" si="77"/>
        <v>BLUE MOON|PASSAIC</v>
      </c>
      <c r="V1280" t="str">
        <f>IF($B1280="","",IF(R1280="No Encompass Match","THEM",IF(R1280="Not Mapped","Unable to Determine",IF(T1280="SALES","Unable to Determine",IFERROR(INDEX('Master - US vs THEM'!$F:$F,MATCH(U1280,'Master - US vs THEM'!$G:$G,0)),"No Territory Data")))))</f>
        <v>US</v>
      </c>
      <c r="W1280" t="str">
        <f t="shared" si="78"/>
        <v>OK</v>
      </c>
      <c r="X1280" t="str">
        <f t="shared" si="79"/>
        <v>US</v>
      </c>
    </row>
    <row r="1281" spans="1:24" x14ac:dyDescent="0.2">
      <c r="A1281">
        <v>1280</v>
      </c>
      <c r="B1281" t="s">
        <v>1566</v>
      </c>
      <c r="C1281" t="s">
        <v>1567</v>
      </c>
      <c r="D1281" t="s">
        <v>123</v>
      </c>
      <c r="E1281" t="s">
        <v>1568</v>
      </c>
      <c r="F1281" t="s">
        <v>607</v>
      </c>
      <c r="G1281" t="s">
        <v>1569</v>
      </c>
      <c r="H1281" t="s">
        <v>8</v>
      </c>
      <c r="I1281" t="s">
        <v>319</v>
      </c>
      <c r="J1281" t="s">
        <v>341</v>
      </c>
      <c r="K1281" t="s">
        <v>295</v>
      </c>
      <c r="L1281" t="s">
        <v>215</v>
      </c>
      <c r="M1281">
        <v>1</v>
      </c>
      <c r="N1281" t="s">
        <v>875</v>
      </c>
      <c r="O1281" t="str">
        <f>IF($B1281="","",IFERROR(IF(ISNUMBER(MATCH($K1281,'Brand Family Territory (Enc)'!$A$2:$A$296,0)),$K1281,""),""))</f>
        <v/>
      </c>
      <c r="P1281" t="str">
        <f>IF($B1281="","",IFERROR(INDEX('Brand Crosswalk'!$F$2:$F$200,MATCH($K1281,'Brand Crosswalk'!$A$2:$A$200,0)),"Not in Crosswalk"))</f>
        <v>Mapped</v>
      </c>
      <c r="Q1281" t="str">
        <f>IF($B1281="","",IFERROR(INDEX('Brand Crosswalk'!$C$2:$C$200,MATCH($K1281,'Brand Crosswalk'!$A$2:$A$200,0)),""))</f>
        <v>New Belgium Brewing Company</v>
      </c>
      <c r="R1281" t="str">
        <f>IF($B1281="","",IF(O1281&lt;&gt;"",O1281,IF(P1281="Mapped",Q1281,IF(P1281="No Encompass Match","No Encompass Match",IFERROR(VLOOKUP(IF($K1281="",$J1281,$K1281),'Brands (Enc)'!$C$2:$D$2699,2,FALSE),"Not Mapped")))))</f>
        <v>New Belgium Brewing Company</v>
      </c>
      <c r="S1281" t="str">
        <f>IF($B1281="","",IFERROR(VLOOKUP(VALUE($B1281),'Customers Table (Enc)'!$A:$I,9,FALSE),"Not Found"))</f>
        <v>Passaic</v>
      </c>
      <c r="T1281" t="str">
        <f t="shared" si="76"/>
        <v>PASSAIC</v>
      </c>
      <c r="U1281" t="str">
        <f t="shared" si="77"/>
        <v>New Belgium Brewing Company|PASSAIC</v>
      </c>
      <c r="V1281" t="str">
        <f>IF($B1281="","",IF(R1281="No Encompass Match","THEM",IF(R1281="Not Mapped","Unable to Determine",IF(T1281="SALES","Unable to Determine",IFERROR(INDEX('Master - US vs THEM'!$F:$F,MATCH(U1281,'Master - US vs THEM'!$G:$G,0)),"No Territory Data")))))</f>
        <v>US</v>
      </c>
      <c r="W1281" t="str">
        <f t="shared" si="78"/>
        <v>OK</v>
      </c>
      <c r="X1281" t="str">
        <f t="shared" si="79"/>
        <v>US</v>
      </c>
    </row>
    <row r="1282" spans="1:24" x14ac:dyDescent="0.2">
      <c r="A1282">
        <v>1281</v>
      </c>
      <c r="B1282" t="s">
        <v>1566</v>
      </c>
      <c r="C1282" t="s">
        <v>1567</v>
      </c>
      <c r="D1282" t="s">
        <v>123</v>
      </c>
      <c r="E1282" t="s">
        <v>1568</v>
      </c>
      <c r="F1282" t="s">
        <v>607</v>
      </c>
      <c r="G1282" t="s">
        <v>1569</v>
      </c>
      <c r="H1282" t="s">
        <v>8</v>
      </c>
      <c r="I1282" t="s">
        <v>319</v>
      </c>
      <c r="J1282" t="s">
        <v>144</v>
      </c>
      <c r="K1282" t="s">
        <v>145</v>
      </c>
      <c r="L1282" t="s">
        <v>141</v>
      </c>
      <c r="M1282">
        <v>1</v>
      </c>
      <c r="N1282" t="s">
        <v>875</v>
      </c>
      <c r="O1282" t="str">
        <f>IF($B1282="","",IFERROR(IF(ISNUMBER(MATCH($K1282,'Brand Family Territory (Enc)'!$A$2:$A$296,0)),$K1282,""),""))</f>
        <v>COORS LIGHT</v>
      </c>
      <c r="P1282" t="str">
        <f>IF($B1282="","",IFERROR(INDEX('Brand Crosswalk'!$F$2:$F$200,MATCH($K1282,'Brand Crosswalk'!$A$2:$A$200,0)),"Not in Crosswalk"))</f>
        <v>Not in Crosswalk</v>
      </c>
      <c r="Q1282" t="str">
        <f>IF($B1282="","",IFERROR(INDEX('Brand Crosswalk'!$C$2:$C$200,MATCH($K1282,'Brand Crosswalk'!$A$2:$A$200,0)),""))</f>
        <v/>
      </c>
      <c r="R1282" t="str">
        <f>IF($B1282="","",IF(O1282&lt;&gt;"",O1282,IF(P1282="Mapped",Q1282,IF(P1282="No Encompass Match","No Encompass Match",IFERROR(VLOOKUP(IF($K1282="",$J1282,$K1282),'Brands (Enc)'!$C$2:$D$2699,2,FALSE),"Not Mapped")))))</f>
        <v>COORS LIGHT</v>
      </c>
      <c r="S1282" t="str">
        <f>IF($B1282="","",IFERROR(VLOOKUP(VALUE($B1282),'Customers Table (Enc)'!$A:$I,9,FALSE),"Not Found"))</f>
        <v>Passaic</v>
      </c>
      <c r="T1282" t="str">
        <f t="shared" si="76"/>
        <v>PASSAIC</v>
      </c>
      <c r="U1282" t="str">
        <f t="shared" si="77"/>
        <v>COORS LIGHT|PASSAIC</v>
      </c>
      <c r="V1282" t="str">
        <f>IF($B1282="","",IF(R1282="No Encompass Match","THEM",IF(R1282="Not Mapped","Unable to Determine",IF(T1282="SALES","Unable to Determine",IFERROR(INDEX('Master - US vs THEM'!$F:$F,MATCH(U1282,'Master - US vs THEM'!$G:$G,0)),"No Territory Data")))))</f>
        <v>US</v>
      </c>
      <c r="W1282" t="str">
        <f t="shared" si="78"/>
        <v>OK</v>
      </c>
      <c r="X1282" t="str">
        <f t="shared" si="79"/>
        <v>US</v>
      </c>
    </row>
    <row r="1283" spans="1:24" x14ac:dyDescent="0.2">
      <c r="A1283">
        <v>1282</v>
      </c>
      <c r="B1283" t="s">
        <v>1566</v>
      </c>
      <c r="C1283" t="s">
        <v>1567</v>
      </c>
      <c r="D1283" t="s">
        <v>123</v>
      </c>
      <c r="E1283" t="s">
        <v>1568</v>
      </c>
      <c r="F1283" t="s">
        <v>607</v>
      </c>
      <c r="G1283" t="s">
        <v>1569</v>
      </c>
      <c r="H1283" t="s">
        <v>8</v>
      </c>
      <c r="I1283" t="s">
        <v>319</v>
      </c>
      <c r="J1283" t="s">
        <v>142</v>
      </c>
      <c r="K1283" t="s">
        <v>143</v>
      </c>
      <c r="L1283" t="s">
        <v>141</v>
      </c>
      <c r="M1283">
        <v>1</v>
      </c>
      <c r="N1283" t="s">
        <v>875</v>
      </c>
      <c r="O1283" t="str">
        <f>IF($B1283="","",IFERROR(IF(ISNUMBER(MATCH($K1283,'Brand Family Territory (Enc)'!$A$2:$A$296,0)),$K1283,""),""))</f>
        <v/>
      </c>
      <c r="P1283" t="str">
        <f>IF($B1283="","",IFERROR(INDEX('Brand Crosswalk'!$F$2:$F$200,MATCH($K1283,'Brand Crosswalk'!$A$2:$A$200,0)),"Not in Crosswalk"))</f>
        <v>Mapped</v>
      </c>
      <c r="Q1283" t="str">
        <f>IF($B1283="","",IFERROR(INDEX('Brand Crosswalk'!$C$2:$C$200,MATCH($K1283,'Brand Crosswalk'!$A$2:$A$200,0)),""))</f>
        <v>Lite</v>
      </c>
      <c r="R1283" t="str">
        <f>IF($B1283="","",IF(O1283&lt;&gt;"",O1283,IF(P1283="Mapped",Q1283,IF(P1283="No Encompass Match","No Encompass Match",IFERROR(VLOOKUP(IF($K1283="",$J1283,$K1283),'Brands (Enc)'!$C$2:$D$2699,2,FALSE),"Not Mapped")))))</f>
        <v>Lite</v>
      </c>
      <c r="S1283" t="str">
        <f>IF($B1283="","",IFERROR(VLOOKUP(VALUE($B1283),'Customers Table (Enc)'!$A:$I,9,FALSE),"Not Found"))</f>
        <v>Passaic</v>
      </c>
      <c r="T1283" t="str">
        <f t="shared" ref="T1283:T1346" si="80">IF($B1283="","",IF($D1283&lt;&gt;"SALES",$D1283,IF(OR(S1283="Default",S1283="Not Found",S1283="Morris"),"SALES",UPPER(S1283))))</f>
        <v>PASSAIC</v>
      </c>
      <c r="U1283" t="str">
        <f t="shared" ref="U1283:U1346" si="81">IF($B1283="","",R1283&amp;"|"&amp;T1283)</f>
        <v>Lite|PASSAIC</v>
      </c>
      <c r="V1283" t="str">
        <f>IF($B1283="","",IF(R1283="No Encompass Match","THEM",IF(R1283="Not Mapped","Unable to Determine",IF(T1283="SALES","Unable to Determine",IFERROR(INDEX('Master - US vs THEM'!$F:$F,MATCH(U1283,'Master - US vs THEM'!$G:$G,0)),"No Territory Data")))))</f>
        <v>US</v>
      </c>
      <c r="W1283" t="str">
        <f t="shared" ref="W1283:W1346" si="82">IF($B1283="","",IF(OR(V1283="Unable to Determine",V1283="No Territory Data",V1283="Ambiguous (Source Truncated)"),"Review",IF(V1283&lt;&gt;$N1283,"MISMATCH","OK")))</f>
        <v>OK</v>
      </c>
      <c r="X1283" t="str">
        <f t="shared" ref="X1283:X1346" si="83">IF($B1283="","",IF(OR(V1283="US",V1283="THEM"),V1283,$N1283))</f>
        <v>US</v>
      </c>
    </row>
    <row r="1284" spans="1:24" x14ac:dyDescent="0.2">
      <c r="A1284">
        <v>1283</v>
      </c>
      <c r="B1284" t="s">
        <v>1566</v>
      </c>
      <c r="C1284" t="s">
        <v>1567</v>
      </c>
      <c r="D1284" t="s">
        <v>123</v>
      </c>
      <c r="E1284" t="s">
        <v>1568</v>
      </c>
      <c r="F1284" t="s">
        <v>607</v>
      </c>
      <c r="G1284" t="s">
        <v>1569</v>
      </c>
      <c r="H1284" t="s">
        <v>8</v>
      </c>
      <c r="I1284" t="s">
        <v>319</v>
      </c>
      <c r="J1284" t="s">
        <v>181</v>
      </c>
      <c r="K1284" t="s">
        <v>182</v>
      </c>
      <c r="L1284" t="s">
        <v>24</v>
      </c>
      <c r="M1284">
        <v>1</v>
      </c>
      <c r="N1284" t="s">
        <v>875</v>
      </c>
      <c r="O1284" t="str">
        <f>IF($B1284="","",IFERROR(IF(ISNUMBER(MATCH($K1284,'Brand Family Territory (Enc)'!$A$2:$A$296,0)),$K1284,""),""))</f>
        <v/>
      </c>
      <c r="P1284" t="str">
        <f>IF($B1284="","",IFERROR(INDEX('Brand Crosswalk'!$F$2:$F$200,MATCH($K1284,'Brand Crosswalk'!$A$2:$A$200,0)),"Not in Crosswalk"))</f>
        <v>Mapped</v>
      </c>
      <c r="Q1284" t="str">
        <f>IF($B1284="","",IFERROR(INDEX('Brand Crosswalk'!$C$2:$C$200,MATCH($K1284,'Brand Crosswalk'!$A$2:$A$200,0)),""))</f>
        <v>Modelo Especial</v>
      </c>
      <c r="R1284" t="str">
        <f>IF($B1284="","",IF(O1284&lt;&gt;"",O1284,IF(P1284="Mapped",Q1284,IF(P1284="No Encompass Match","No Encompass Match",IFERROR(VLOOKUP(IF($K1284="",$J1284,$K1284),'Brands (Enc)'!$C$2:$D$2699,2,FALSE),"Not Mapped")))))</f>
        <v>Modelo Especial</v>
      </c>
      <c r="S1284" t="str">
        <f>IF($B1284="","",IFERROR(VLOOKUP(VALUE($B1284),'Customers Table (Enc)'!$A:$I,9,FALSE),"Not Found"))</f>
        <v>Passaic</v>
      </c>
      <c r="T1284" t="str">
        <f t="shared" si="80"/>
        <v>PASSAIC</v>
      </c>
      <c r="U1284" t="str">
        <f t="shared" si="81"/>
        <v>Modelo Especial|PASSAIC</v>
      </c>
      <c r="V1284" t="str">
        <f>IF($B1284="","",IF(R1284="No Encompass Match","THEM",IF(R1284="Not Mapped","Unable to Determine",IF(T1284="SALES","Unable to Determine",IFERROR(INDEX('Master - US vs THEM'!$F:$F,MATCH(U1284,'Master - US vs THEM'!$G:$G,0)),"No Territory Data")))))</f>
        <v>US</v>
      </c>
      <c r="W1284" t="str">
        <f t="shared" si="82"/>
        <v>OK</v>
      </c>
      <c r="X1284" t="str">
        <f t="shared" si="83"/>
        <v>US</v>
      </c>
    </row>
    <row r="1285" spans="1:24" x14ac:dyDescent="0.2">
      <c r="A1285">
        <v>1284</v>
      </c>
      <c r="B1285" t="s">
        <v>1566</v>
      </c>
      <c r="C1285" t="s">
        <v>1567</v>
      </c>
      <c r="D1285" t="s">
        <v>123</v>
      </c>
      <c r="E1285" t="s">
        <v>1568</v>
      </c>
      <c r="F1285" t="s">
        <v>607</v>
      </c>
      <c r="G1285" t="s">
        <v>1569</v>
      </c>
      <c r="H1285" t="s">
        <v>8</v>
      </c>
      <c r="I1285" t="s">
        <v>319</v>
      </c>
      <c r="J1285" t="s">
        <v>535</v>
      </c>
      <c r="K1285" t="s">
        <v>358</v>
      </c>
      <c r="L1285" t="s">
        <v>155</v>
      </c>
      <c r="M1285">
        <v>1</v>
      </c>
      <c r="N1285" t="s">
        <v>875</v>
      </c>
      <c r="O1285" t="str">
        <f>IF($B1285="","",IFERROR(IF(ISNUMBER(MATCH($K1285,'Brand Family Territory (Enc)'!$A$2:$A$296,0)),$K1285,""),""))</f>
        <v/>
      </c>
      <c r="P1285" t="str">
        <f>IF($B1285="","",IFERROR(INDEX('Brand Crosswalk'!$F$2:$F$200,MATCH($K1285,'Brand Crosswalk'!$A$2:$A$200,0)),"Not in Crosswalk"))</f>
        <v>Mapped</v>
      </c>
      <c r="Q1285" t="str">
        <f>IF($B1285="","",IFERROR(INDEX('Brand Crosswalk'!$C$2:$C$200,MATCH($K1285,'Brand Crosswalk'!$A$2:$A$200,0)),""))</f>
        <v>Samuel Adams</v>
      </c>
      <c r="R1285" t="str">
        <f>IF($B1285="","",IF(O1285&lt;&gt;"",O1285,IF(P1285="Mapped",Q1285,IF(P1285="No Encompass Match","No Encompass Match",IFERROR(VLOOKUP(IF($K1285="",$J1285,$K1285),'Brands (Enc)'!$C$2:$D$2699,2,FALSE),"Not Mapped")))))</f>
        <v>Samuel Adams</v>
      </c>
      <c r="S1285" t="str">
        <f>IF($B1285="","",IFERROR(VLOOKUP(VALUE($B1285),'Customers Table (Enc)'!$A:$I,9,FALSE),"Not Found"))</f>
        <v>Passaic</v>
      </c>
      <c r="T1285" t="str">
        <f t="shared" si="80"/>
        <v>PASSAIC</v>
      </c>
      <c r="U1285" t="str">
        <f t="shared" si="81"/>
        <v>Samuel Adams|PASSAIC</v>
      </c>
      <c r="V1285" t="str">
        <f>IF($B1285="","",IF(R1285="No Encompass Match","THEM",IF(R1285="Not Mapped","Unable to Determine",IF(T1285="SALES","Unable to Determine",IFERROR(INDEX('Master - US vs THEM'!$F:$F,MATCH(U1285,'Master - US vs THEM'!$G:$G,0)),"No Territory Data")))))</f>
        <v>US</v>
      </c>
      <c r="W1285" t="str">
        <f t="shared" si="82"/>
        <v>OK</v>
      </c>
      <c r="X1285" t="str">
        <f t="shared" si="83"/>
        <v>US</v>
      </c>
    </row>
    <row r="1286" spans="1:24" x14ac:dyDescent="0.2">
      <c r="A1286">
        <v>1285</v>
      </c>
      <c r="B1286" t="s">
        <v>1562</v>
      </c>
      <c r="C1286" t="s">
        <v>1563</v>
      </c>
      <c r="D1286" t="s">
        <v>123</v>
      </c>
      <c r="E1286" t="s">
        <v>1564</v>
      </c>
      <c r="F1286" t="s">
        <v>424</v>
      </c>
      <c r="G1286" t="s">
        <v>1565</v>
      </c>
      <c r="H1286" t="s">
        <v>8</v>
      </c>
      <c r="I1286" t="s">
        <v>319</v>
      </c>
      <c r="J1286" t="s">
        <v>536</v>
      </c>
      <c r="K1286" t="s">
        <v>34</v>
      </c>
      <c r="L1286" t="s">
        <v>34</v>
      </c>
      <c r="M1286">
        <v>1</v>
      </c>
      <c r="N1286" t="s">
        <v>875</v>
      </c>
      <c r="O1286" t="str">
        <f>IF($B1286="","",IFERROR(IF(ISNUMBER(MATCH($K1286,'Brand Family Territory (Enc)'!$A$2:$A$296,0)),$K1286,""),""))</f>
        <v/>
      </c>
      <c r="P1286" t="str">
        <f>IF($B1286="","",IFERROR(INDEX('Brand Crosswalk'!$F$2:$F$200,MATCH($K1286,'Brand Crosswalk'!$A$2:$A$200,0)),"Not in Crosswalk"))</f>
        <v>Mapped</v>
      </c>
      <c r="Q1286" t="str">
        <f>IF($B1286="","",IFERROR(INDEX('Brand Crosswalk'!$C$2:$C$200,MATCH($K1286,'Brand Crosswalk'!$A$2:$A$200,0)),""))</f>
        <v>Sierra Nevada</v>
      </c>
      <c r="R1286" t="str">
        <f>IF($B1286="","",IF(O1286&lt;&gt;"",O1286,IF(P1286="Mapped",Q1286,IF(P1286="No Encompass Match","No Encompass Match",IFERROR(VLOOKUP(IF($K1286="",$J1286,$K1286),'Brands (Enc)'!$C$2:$D$2699,2,FALSE),"Not Mapped")))))</f>
        <v>Sierra Nevada</v>
      </c>
      <c r="S1286" t="str">
        <f>IF($B1286="","",IFERROR(VLOOKUP(VALUE($B1286),'Customers Table (Enc)'!$A:$I,9,FALSE),"Not Found"))</f>
        <v>Passaic</v>
      </c>
      <c r="T1286" t="str">
        <f t="shared" si="80"/>
        <v>PASSAIC</v>
      </c>
      <c r="U1286" t="str">
        <f t="shared" si="81"/>
        <v>Sierra Nevada|PASSAIC</v>
      </c>
      <c r="V1286" t="str">
        <f>IF($B1286="","",IF(R1286="No Encompass Match","THEM",IF(R1286="Not Mapped","Unable to Determine",IF(T1286="SALES","Unable to Determine",IFERROR(INDEX('Master - US vs THEM'!$F:$F,MATCH(U1286,'Master - US vs THEM'!$G:$G,0)),"No Territory Data")))))</f>
        <v>US</v>
      </c>
      <c r="W1286" t="str">
        <f t="shared" si="82"/>
        <v>OK</v>
      </c>
      <c r="X1286" t="str">
        <f t="shared" si="83"/>
        <v>US</v>
      </c>
    </row>
    <row r="1287" spans="1:24" x14ac:dyDescent="0.2">
      <c r="A1287">
        <v>1286</v>
      </c>
      <c r="B1287" t="s">
        <v>1562</v>
      </c>
      <c r="C1287" t="s">
        <v>1563</v>
      </c>
      <c r="D1287" t="s">
        <v>123</v>
      </c>
      <c r="E1287" t="s">
        <v>1564</v>
      </c>
      <c r="F1287" t="s">
        <v>424</v>
      </c>
      <c r="G1287" t="s">
        <v>1565</v>
      </c>
      <c r="H1287" t="s">
        <v>8</v>
      </c>
      <c r="I1287" t="s">
        <v>319</v>
      </c>
      <c r="J1287" t="s">
        <v>341</v>
      </c>
      <c r="K1287" t="s">
        <v>295</v>
      </c>
      <c r="L1287" t="s">
        <v>215</v>
      </c>
      <c r="M1287">
        <v>1</v>
      </c>
      <c r="N1287" t="s">
        <v>875</v>
      </c>
      <c r="O1287" t="str">
        <f>IF($B1287="","",IFERROR(IF(ISNUMBER(MATCH($K1287,'Brand Family Territory (Enc)'!$A$2:$A$296,0)),$K1287,""),""))</f>
        <v/>
      </c>
      <c r="P1287" t="str">
        <f>IF($B1287="","",IFERROR(INDEX('Brand Crosswalk'!$F$2:$F$200,MATCH($K1287,'Brand Crosswalk'!$A$2:$A$200,0)),"Not in Crosswalk"))</f>
        <v>Mapped</v>
      </c>
      <c r="Q1287" t="str">
        <f>IF($B1287="","",IFERROR(INDEX('Brand Crosswalk'!$C$2:$C$200,MATCH($K1287,'Brand Crosswalk'!$A$2:$A$200,0)),""))</f>
        <v>New Belgium Brewing Company</v>
      </c>
      <c r="R1287" t="str">
        <f>IF($B1287="","",IF(O1287&lt;&gt;"",O1287,IF(P1287="Mapped",Q1287,IF(P1287="No Encompass Match","No Encompass Match",IFERROR(VLOOKUP(IF($K1287="",$J1287,$K1287),'Brands (Enc)'!$C$2:$D$2699,2,FALSE),"Not Mapped")))))</f>
        <v>New Belgium Brewing Company</v>
      </c>
      <c r="S1287" t="str">
        <f>IF($B1287="","",IFERROR(VLOOKUP(VALUE($B1287),'Customers Table (Enc)'!$A:$I,9,FALSE),"Not Found"))</f>
        <v>Passaic</v>
      </c>
      <c r="T1287" t="str">
        <f t="shared" si="80"/>
        <v>PASSAIC</v>
      </c>
      <c r="U1287" t="str">
        <f t="shared" si="81"/>
        <v>New Belgium Brewing Company|PASSAIC</v>
      </c>
      <c r="V1287" t="str">
        <f>IF($B1287="","",IF(R1287="No Encompass Match","THEM",IF(R1287="Not Mapped","Unable to Determine",IF(T1287="SALES","Unable to Determine",IFERROR(INDEX('Master - US vs THEM'!$F:$F,MATCH(U1287,'Master - US vs THEM'!$G:$G,0)),"No Territory Data")))))</f>
        <v>US</v>
      </c>
      <c r="W1287" t="str">
        <f t="shared" si="82"/>
        <v>OK</v>
      </c>
      <c r="X1287" t="str">
        <f t="shared" si="83"/>
        <v>US</v>
      </c>
    </row>
    <row r="1288" spans="1:24" x14ac:dyDescent="0.2">
      <c r="A1288">
        <v>1287</v>
      </c>
      <c r="B1288" t="s">
        <v>1562</v>
      </c>
      <c r="C1288" t="s">
        <v>1563</v>
      </c>
      <c r="D1288" t="s">
        <v>123</v>
      </c>
      <c r="E1288" t="s">
        <v>1564</v>
      </c>
      <c r="F1288" t="s">
        <v>424</v>
      </c>
      <c r="G1288" t="s">
        <v>1565</v>
      </c>
      <c r="H1288" t="s">
        <v>8</v>
      </c>
      <c r="I1288" t="s">
        <v>319</v>
      </c>
      <c r="J1288" t="s">
        <v>1344</v>
      </c>
      <c r="K1288" t="s">
        <v>1345</v>
      </c>
      <c r="L1288" t="s">
        <v>88</v>
      </c>
      <c r="M1288">
        <v>1</v>
      </c>
      <c r="N1288" t="s">
        <v>875</v>
      </c>
      <c r="O1288" t="str">
        <f>IF($B1288="","",IFERROR(IF(ISNUMBER(MATCH($K1288,'Brand Family Territory (Enc)'!$A$2:$A$296,0)),$K1288,""),""))</f>
        <v/>
      </c>
      <c r="P1288" t="str">
        <f>IF($B1288="","",IFERROR(INDEX('Brand Crosswalk'!$F$2:$F$200,MATCH($K1288,'Brand Crosswalk'!$A$2:$A$200,0)),"Not in Crosswalk"))</f>
        <v>Mapped</v>
      </c>
      <c r="Q1288" t="str">
        <f>IF($B1288="","",IFERROR(INDEX('Brand Crosswalk'!$C$2:$C$200,MATCH($K1288,'Brand Crosswalk'!$A$2:$A$200,0)),""))</f>
        <v>Victory</v>
      </c>
      <c r="R1288" t="str">
        <f>IF($B1288="","",IF(O1288&lt;&gt;"",O1288,IF(P1288="Mapped",Q1288,IF(P1288="No Encompass Match","No Encompass Match",IFERROR(VLOOKUP(IF($K1288="",$J1288,$K1288),'Brands (Enc)'!$C$2:$D$2699,2,FALSE),"Not Mapped")))))</f>
        <v>Victory</v>
      </c>
      <c r="S1288" t="str">
        <f>IF($B1288="","",IFERROR(VLOOKUP(VALUE($B1288),'Customers Table (Enc)'!$A:$I,9,FALSE),"Not Found"))</f>
        <v>Passaic</v>
      </c>
      <c r="T1288" t="str">
        <f t="shared" si="80"/>
        <v>PASSAIC</v>
      </c>
      <c r="U1288" t="str">
        <f t="shared" si="81"/>
        <v>Victory|PASSAIC</v>
      </c>
      <c r="V1288" t="str">
        <f>IF($B1288="","",IF(R1288="No Encompass Match","THEM",IF(R1288="Not Mapped","Unable to Determine",IF(T1288="SALES","Unable to Determine",IFERROR(INDEX('Master - US vs THEM'!$F:$F,MATCH(U1288,'Master - US vs THEM'!$G:$G,0)),"No Territory Data")))))</f>
        <v>US</v>
      </c>
      <c r="W1288" t="str">
        <f t="shared" si="82"/>
        <v>OK</v>
      </c>
      <c r="X1288" t="str">
        <f t="shared" si="83"/>
        <v>US</v>
      </c>
    </row>
    <row r="1289" spans="1:24" x14ac:dyDescent="0.2">
      <c r="A1289">
        <v>1288</v>
      </c>
      <c r="B1289" t="s">
        <v>1558</v>
      </c>
      <c r="C1289" t="s">
        <v>1559</v>
      </c>
      <c r="D1289" t="s">
        <v>48</v>
      </c>
      <c r="E1289" t="s">
        <v>1560</v>
      </c>
      <c r="F1289" t="s">
        <v>365</v>
      </c>
      <c r="G1289" t="s">
        <v>1561</v>
      </c>
      <c r="H1289" t="s">
        <v>8</v>
      </c>
      <c r="I1289" t="s">
        <v>367</v>
      </c>
      <c r="J1289" t="s">
        <v>165</v>
      </c>
      <c r="K1289" t="s">
        <v>166</v>
      </c>
      <c r="L1289" t="s">
        <v>141</v>
      </c>
      <c r="M1289">
        <v>1</v>
      </c>
      <c r="N1289" t="s">
        <v>875</v>
      </c>
      <c r="O1289" t="str">
        <f>IF($B1289="","",IFERROR(IF(ISNUMBER(MATCH($K1289,'Brand Family Territory (Enc)'!$A$2:$A$296,0)),$K1289,""),""))</f>
        <v>BLUE MOON</v>
      </c>
      <c r="P1289" t="str">
        <f>IF($B1289="","",IFERROR(INDEX('Brand Crosswalk'!$F$2:$F$200,MATCH($K1289,'Brand Crosswalk'!$A$2:$A$200,0)),"Not in Crosswalk"))</f>
        <v>Not in Crosswalk</v>
      </c>
      <c r="Q1289" t="str">
        <f>IF($B1289="","",IFERROR(INDEX('Brand Crosswalk'!$C$2:$C$200,MATCH($K1289,'Brand Crosswalk'!$A$2:$A$200,0)),""))</f>
        <v/>
      </c>
      <c r="R1289" t="str">
        <f>IF($B1289="","",IF(O1289&lt;&gt;"",O1289,IF(P1289="Mapped",Q1289,IF(P1289="No Encompass Match","No Encompass Match",IFERROR(VLOOKUP(IF($K1289="",$J1289,$K1289),'Brands (Enc)'!$C$2:$D$2699,2,FALSE),"Not Mapped")))))</f>
        <v>BLUE MOON</v>
      </c>
      <c r="S1289" t="str">
        <f>IF($B1289="","",IFERROR(VLOOKUP(VALUE($B1289),'Customers Table (Enc)'!$A:$I,9,FALSE),"Not Found"))</f>
        <v>Bergen</v>
      </c>
      <c r="T1289" t="str">
        <f t="shared" si="80"/>
        <v>BERGEN</v>
      </c>
      <c r="U1289" t="str">
        <f t="shared" si="81"/>
        <v>BLUE MOON|BERGEN</v>
      </c>
      <c r="V1289" t="str">
        <f>IF($B1289="","",IF(R1289="No Encompass Match","THEM",IF(R1289="Not Mapped","Unable to Determine",IF(T1289="SALES","Unable to Determine",IFERROR(INDEX('Master - US vs THEM'!$F:$F,MATCH(U1289,'Master - US vs THEM'!$G:$G,0)),"No Territory Data")))))</f>
        <v>US</v>
      </c>
      <c r="W1289" t="str">
        <f t="shared" si="82"/>
        <v>OK</v>
      </c>
      <c r="X1289" t="str">
        <f t="shared" si="83"/>
        <v>US</v>
      </c>
    </row>
    <row r="1290" spans="1:24" x14ac:dyDescent="0.2">
      <c r="A1290">
        <v>1289</v>
      </c>
      <c r="B1290" t="s">
        <v>1558</v>
      </c>
      <c r="C1290" t="s">
        <v>1559</v>
      </c>
      <c r="D1290" t="s">
        <v>48</v>
      </c>
      <c r="E1290" t="s">
        <v>1560</v>
      </c>
      <c r="F1290" t="s">
        <v>365</v>
      </c>
      <c r="G1290" t="s">
        <v>1561</v>
      </c>
      <c r="H1290" t="s">
        <v>8</v>
      </c>
      <c r="I1290" t="s">
        <v>367</v>
      </c>
      <c r="J1290" t="s">
        <v>631</v>
      </c>
      <c r="K1290" t="s">
        <v>234</v>
      </c>
      <c r="L1290" t="s">
        <v>234</v>
      </c>
      <c r="M1290">
        <v>1</v>
      </c>
      <c r="N1290" t="s">
        <v>875</v>
      </c>
      <c r="O1290" t="str">
        <f>IF($B1290="","",IFERROR(IF(ISNUMBER(MATCH($K1290,'Brand Family Territory (Enc)'!$A$2:$A$296,0)),$K1290,""),""))</f>
        <v/>
      </c>
      <c r="P1290" t="str">
        <f>IF($B1290="","",IFERROR(INDEX('Brand Crosswalk'!$F$2:$F$200,MATCH($K1290,'Brand Crosswalk'!$A$2:$A$200,0)),"Not in Crosswalk"))</f>
        <v>Mapped</v>
      </c>
      <c r="Q1290" t="str">
        <f>IF($B1290="","",IFERROR(INDEX('Brand Crosswalk'!$C$2:$C$200,MATCH($K1290,'Brand Crosswalk'!$A$2:$A$200,0)),""))</f>
        <v>Flying Fish</v>
      </c>
      <c r="R1290" t="str">
        <f>IF($B1290="","",IF(O1290&lt;&gt;"",O1290,IF(P1290="Mapped",Q1290,IF(P1290="No Encompass Match","No Encompass Match",IFERROR(VLOOKUP(IF($K1290="",$J1290,$K1290),'Brands (Enc)'!$C$2:$D$2699,2,FALSE),"Not Mapped")))))</f>
        <v>Flying Fish</v>
      </c>
      <c r="S1290" t="str">
        <f>IF($B1290="","",IFERROR(VLOOKUP(VALUE($B1290),'Customers Table (Enc)'!$A:$I,9,FALSE),"Not Found"))</f>
        <v>Bergen</v>
      </c>
      <c r="T1290" t="str">
        <f t="shared" si="80"/>
        <v>BERGEN</v>
      </c>
      <c r="U1290" t="str">
        <f t="shared" si="81"/>
        <v>Flying Fish|BERGEN</v>
      </c>
      <c r="V1290" t="str">
        <f>IF($B1290="","",IF(R1290="No Encompass Match","THEM",IF(R1290="Not Mapped","Unable to Determine",IF(T1290="SALES","Unable to Determine",IFERROR(INDEX('Master - US vs THEM'!$F:$F,MATCH(U1290,'Master - US vs THEM'!$G:$G,0)),"No Territory Data")))))</f>
        <v>US</v>
      </c>
      <c r="W1290" t="str">
        <f t="shared" si="82"/>
        <v>OK</v>
      </c>
      <c r="X1290" t="str">
        <f t="shared" si="83"/>
        <v>US</v>
      </c>
    </row>
    <row r="1291" spans="1:24" x14ac:dyDescent="0.2">
      <c r="A1291">
        <v>1290</v>
      </c>
      <c r="B1291" t="s">
        <v>1558</v>
      </c>
      <c r="C1291" t="s">
        <v>1559</v>
      </c>
      <c r="D1291" t="s">
        <v>48</v>
      </c>
      <c r="E1291" t="s">
        <v>1560</v>
      </c>
      <c r="F1291" t="s">
        <v>365</v>
      </c>
      <c r="G1291" t="s">
        <v>1561</v>
      </c>
      <c r="H1291" t="s">
        <v>8</v>
      </c>
      <c r="I1291" t="s">
        <v>367</v>
      </c>
      <c r="J1291" t="s">
        <v>78</v>
      </c>
      <c r="K1291" t="s">
        <v>19</v>
      </c>
      <c r="L1291" t="s">
        <v>20</v>
      </c>
      <c r="M1291">
        <v>1</v>
      </c>
      <c r="N1291" t="s">
        <v>875</v>
      </c>
      <c r="O1291" t="str">
        <f>IF($B1291="","",IFERROR(IF(ISNUMBER(MATCH($K1291,'Brand Family Territory (Enc)'!$A$2:$A$296,0)),$K1291,""),""))</f>
        <v>DOS EQUIS</v>
      </c>
      <c r="P1291" t="str">
        <f>IF($B1291="","",IFERROR(INDEX('Brand Crosswalk'!$F$2:$F$200,MATCH($K1291,'Brand Crosswalk'!$A$2:$A$200,0)),"Not in Crosswalk"))</f>
        <v>Not in Crosswalk</v>
      </c>
      <c r="Q1291" t="str">
        <f>IF($B1291="","",IFERROR(INDEX('Brand Crosswalk'!$C$2:$C$200,MATCH($K1291,'Brand Crosswalk'!$A$2:$A$200,0)),""))</f>
        <v/>
      </c>
      <c r="R1291" t="str">
        <f>IF($B1291="","",IF(O1291&lt;&gt;"",O1291,IF(P1291="Mapped",Q1291,IF(P1291="No Encompass Match","No Encompass Match",IFERROR(VLOOKUP(IF($K1291="",$J1291,$K1291),'Brands (Enc)'!$C$2:$D$2699,2,FALSE),"Not Mapped")))))</f>
        <v>DOS EQUIS</v>
      </c>
      <c r="S1291" t="str">
        <f>IF($B1291="","",IFERROR(VLOOKUP(VALUE($B1291),'Customers Table (Enc)'!$A:$I,9,FALSE),"Not Found"))</f>
        <v>Bergen</v>
      </c>
      <c r="T1291" t="str">
        <f t="shared" si="80"/>
        <v>BERGEN</v>
      </c>
      <c r="U1291" t="str">
        <f t="shared" si="81"/>
        <v>DOS EQUIS|BERGEN</v>
      </c>
      <c r="V1291" t="str">
        <f>IF($B1291="","",IF(R1291="No Encompass Match","THEM",IF(R1291="Not Mapped","Unable to Determine",IF(T1291="SALES","Unable to Determine",IFERROR(INDEX('Master - US vs THEM'!$F:$F,MATCH(U1291,'Master - US vs THEM'!$G:$G,0)),"No Territory Data")))))</f>
        <v>US</v>
      </c>
      <c r="W1291" t="str">
        <f t="shared" si="82"/>
        <v>OK</v>
      </c>
      <c r="X1291" t="str">
        <f t="shared" si="83"/>
        <v>US</v>
      </c>
    </row>
    <row r="1292" spans="1:24" x14ac:dyDescent="0.2">
      <c r="A1292">
        <v>1291</v>
      </c>
      <c r="B1292" t="s">
        <v>1558</v>
      </c>
      <c r="C1292" t="s">
        <v>1559</v>
      </c>
      <c r="D1292" t="s">
        <v>48</v>
      </c>
      <c r="E1292" t="s">
        <v>1560</v>
      </c>
      <c r="F1292" t="s">
        <v>365</v>
      </c>
      <c r="G1292" t="s">
        <v>1561</v>
      </c>
      <c r="H1292" t="s">
        <v>8</v>
      </c>
      <c r="I1292" t="s">
        <v>367</v>
      </c>
      <c r="J1292" t="s">
        <v>18</v>
      </c>
      <c r="K1292" t="s">
        <v>19</v>
      </c>
      <c r="L1292" t="s">
        <v>20</v>
      </c>
      <c r="M1292">
        <v>1</v>
      </c>
      <c r="N1292" t="s">
        <v>875</v>
      </c>
      <c r="O1292" t="str">
        <f>IF($B1292="","",IFERROR(IF(ISNUMBER(MATCH($K1292,'Brand Family Territory (Enc)'!$A$2:$A$296,0)),$K1292,""),""))</f>
        <v>DOS EQUIS</v>
      </c>
      <c r="P1292" t="str">
        <f>IF($B1292="","",IFERROR(INDEX('Brand Crosswalk'!$F$2:$F$200,MATCH($K1292,'Brand Crosswalk'!$A$2:$A$200,0)),"Not in Crosswalk"))</f>
        <v>Not in Crosswalk</v>
      </c>
      <c r="Q1292" t="str">
        <f>IF($B1292="","",IFERROR(INDEX('Brand Crosswalk'!$C$2:$C$200,MATCH($K1292,'Brand Crosswalk'!$A$2:$A$200,0)),""))</f>
        <v/>
      </c>
      <c r="R1292" t="str">
        <f>IF($B1292="","",IF(O1292&lt;&gt;"",O1292,IF(P1292="Mapped",Q1292,IF(P1292="No Encompass Match","No Encompass Match",IFERROR(VLOOKUP(IF($K1292="",$J1292,$K1292),'Brands (Enc)'!$C$2:$D$2699,2,FALSE),"Not Mapped")))))</f>
        <v>DOS EQUIS</v>
      </c>
      <c r="S1292" t="str">
        <f>IF($B1292="","",IFERROR(VLOOKUP(VALUE($B1292),'Customers Table (Enc)'!$A:$I,9,FALSE),"Not Found"))</f>
        <v>Bergen</v>
      </c>
      <c r="T1292" t="str">
        <f t="shared" si="80"/>
        <v>BERGEN</v>
      </c>
      <c r="U1292" t="str">
        <f t="shared" si="81"/>
        <v>DOS EQUIS|BERGEN</v>
      </c>
      <c r="V1292" t="str">
        <f>IF($B1292="","",IF(R1292="No Encompass Match","THEM",IF(R1292="Not Mapped","Unable to Determine",IF(T1292="SALES","Unable to Determine",IFERROR(INDEX('Master - US vs THEM'!$F:$F,MATCH(U1292,'Master - US vs THEM'!$G:$G,0)),"No Territory Data")))))</f>
        <v>US</v>
      </c>
      <c r="W1292" t="str">
        <f t="shared" si="82"/>
        <v>OK</v>
      </c>
      <c r="X1292" t="str">
        <f t="shared" si="83"/>
        <v>US</v>
      </c>
    </row>
    <row r="1293" spans="1:24" x14ac:dyDescent="0.2">
      <c r="A1293">
        <v>1292</v>
      </c>
      <c r="B1293" t="s">
        <v>1558</v>
      </c>
      <c r="C1293" t="s">
        <v>1559</v>
      </c>
      <c r="D1293" t="s">
        <v>48</v>
      </c>
      <c r="E1293" t="s">
        <v>1560</v>
      </c>
      <c r="F1293" t="s">
        <v>365</v>
      </c>
      <c r="G1293" t="s">
        <v>1561</v>
      </c>
      <c r="H1293" t="s">
        <v>8</v>
      </c>
      <c r="I1293" t="s">
        <v>367</v>
      </c>
      <c r="J1293" t="s">
        <v>181</v>
      </c>
      <c r="K1293" t="s">
        <v>182</v>
      </c>
      <c r="L1293" t="s">
        <v>24</v>
      </c>
      <c r="M1293">
        <v>1</v>
      </c>
      <c r="N1293" t="s">
        <v>875</v>
      </c>
      <c r="O1293" t="str">
        <f>IF($B1293="","",IFERROR(IF(ISNUMBER(MATCH($K1293,'Brand Family Territory (Enc)'!$A$2:$A$296,0)),$K1293,""),""))</f>
        <v/>
      </c>
      <c r="P1293" t="str">
        <f>IF($B1293="","",IFERROR(INDEX('Brand Crosswalk'!$F$2:$F$200,MATCH($K1293,'Brand Crosswalk'!$A$2:$A$200,0)),"Not in Crosswalk"))</f>
        <v>Mapped</v>
      </c>
      <c r="Q1293" t="str">
        <f>IF($B1293="","",IFERROR(INDEX('Brand Crosswalk'!$C$2:$C$200,MATCH($K1293,'Brand Crosswalk'!$A$2:$A$200,0)),""))</f>
        <v>Modelo Especial</v>
      </c>
      <c r="R1293" t="str">
        <f>IF($B1293="","",IF(O1293&lt;&gt;"",O1293,IF(P1293="Mapped",Q1293,IF(P1293="No Encompass Match","No Encompass Match",IFERROR(VLOOKUP(IF($K1293="",$J1293,$K1293),'Brands (Enc)'!$C$2:$D$2699,2,FALSE),"Not Mapped")))))</f>
        <v>Modelo Especial</v>
      </c>
      <c r="S1293" t="str">
        <f>IF($B1293="","",IFERROR(VLOOKUP(VALUE($B1293),'Customers Table (Enc)'!$A:$I,9,FALSE),"Not Found"))</f>
        <v>Bergen</v>
      </c>
      <c r="T1293" t="str">
        <f t="shared" si="80"/>
        <v>BERGEN</v>
      </c>
      <c r="U1293" t="str">
        <f t="shared" si="81"/>
        <v>Modelo Especial|BERGEN</v>
      </c>
      <c r="V1293" t="str">
        <f>IF($B1293="","",IF(R1293="No Encompass Match","THEM",IF(R1293="Not Mapped","Unable to Determine",IF(T1293="SALES","Unable to Determine",IFERROR(INDEX('Master - US vs THEM'!$F:$F,MATCH(U1293,'Master - US vs THEM'!$G:$G,0)),"No Territory Data")))))</f>
        <v>US</v>
      </c>
      <c r="W1293" t="str">
        <f t="shared" si="82"/>
        <v>OK</v>
      </c>
      <c r="X1293" t="str">
        <f t="shared" si="83"/>
        <v>US</v>
      </c>
    </row>
    <row r="1294" spans="1:24" x14ac:dyDescent="0.2">
      <c r="A1294">
        <v>1293</v>
      </c>
      <c r="B1294" t="s">
        <v>1558</v>
      </c>
      <c r="C1294" t="s">
        <v>1559</v>
      </c>
      <c r="D1294" t="s">
        <v>48</v>
      </c>
      <c r="E1294" t="s">
        <v>1560</v>
      </c>
      <c r="F1294" t="s">
        <v>365</v>
      </c>
      <c r="G1294" t="s">
        <v>1561</v>
      </c>
      <c r="H1294" t="s">
        <v>8</v>
      </c>
      <c r="I1294" t="s">
        <v>367</v>
      </c>
      <c r="J1294" t="s">
        <v>267</v>
      </c>
      <c r="K1294" t="s">
        <v>23</v>
      </c>
      <c r="L1294" t="s">
        <v>24</v>
      </c>
      <c r="M1294">
        <v>1</v>
      </c>
      <c r="N1294" t="s">
        <v>875</v>
      </c>
      <c r="O1294" t="str">
        <f>IF($B1294="","",IFERROR(IF(ISNUMBER(MATCH($K1294,'Brand Family Territory (Enc)'!$A$2:$A$296,0)),$K1294,""),""))</f>
        <v/>
      </c>
      <c r="P1294" t="str">
        <f>IF($B1294="","",IFERROR(INDEX('Brand Crosswalk'!$F$2:$F$200,MATCH($K1294,'Brand Crosswalk'!$A$2:$A$200,0)),"Not in Crosswalk"))</f>
        <v>Mapped</v>
      </c>
      <c r="Q1294" t="str">
        <f>IF($B1294="","",IFERROR(INDEX('Brand Crosswalk'!$C$2:$C$200,MATCH($K1294,'Brand Crosswalk'!$A$2:$A$200,0)),""))</f>
        <v>Corona Extra</v>
      </c>
      <c r="R1294" t="str">
        <f>IF($B1294="","",IF(O1294&lt;&gt;"",O1294,IF(P1294="Mapped",Q1294,IF(P1294="No Encompass Match","No Encompass Match",IFERROR(VLOOKUP(IF($K1294="",$J1294,$K1294),'Brands (Enc)'!$C$2:$D$2699,2,FALSE),"Not Mapped")))))</f>
        <v>Corona Extra</v>
      </c>
      <c r="S1294" t="str">
        <f>IF($B1294="","",IFERROR(VLOOKUP(VALUE($B1294),'Customers Table (Enc)'!$A:$I,9,FALSE),"Not Found"))</f>
        <v>Bergen</v>
      </c>
      <c r="T1294" t="str">
        <f t="shared" si="80"/>
        <v>BERGEN</v>
      </c>
      <c r="U1294" t="str">
        <f t="shared" si="81"/>
        <v>Corona Extra|BERGEN</v>
      </c>
      <c r="V1294" t="str">
        <f>IF($B1294="","",IF(R1294="No Encompass Match","THEM",IF(R1294="Not Mapped","Unable to Determine",IF(T1294="SALES","Unable to Determine",IFERROR(INDEX('Master - US vs THEM'!$F:$F,MATCH(U1294,'Master - US vs THEM'!$G:$G,0)),"No Territory Data")))))</f>
        <v>US</v>
      </c>
      <c r="W1294" t="str">
        <f t="shared" si="82"/>
        <v>OK</v>
      </c>
      <c r="X1294" t="str">
        <f t="shared" si="83"/>
        <v>US</v>
      </c>
    </row>
    <row r="1295" spans="1:24" x14ac:dyDescent="0.2">
      <c r="A1295">
        <v>1294</v>
      </c>
      <c r="B1295" t="s">
        <v>1558</v>
      </c>
      <c r="C1295" t="s">
        <v>1559</v>
      </c>
      <c r="D1295" t="s">
        <v>48</v>
      </c>
      <c r="E1295" t="s">
        <v>1560</v>
      </c>
      <c r="F1295" t="s">
        <v>365</v>
      </c>
      <c r="G1295" t="s">
        <v>1561</v>
      </c>
      <c r="H1295" t="s">
        <v>8</v>
      </c>
      <c r="I1295" t="s">
        <v>367</v>
      </c>
      <c r="J1295" t="s">
        <v>142</v>
      </c>
      <c r="K1295" t="s">
        <v>143</v>
      </c>
      <c r="L1295" t="s">
        <v>141</v>
      </c>
      <c r="M1295">
        <v>1</v>
      </c>
      <c r="N1295" t="s">
        <v>875</v>
      </c>
      <c r="O1295" t="str">
        <f>IF($B1295="","",IFERROR(IF(ISNUMBER(MATCH($K1295,'Brand Family Territory (Enc)'!$A$2:$A$296,0)),$K1295,""),""))</f>
        <v/>
      </c>
      <c r="P1295" t="str">
        <f>IF($B1295="","",IFERROR(INDEX('Brand Crosswalk'!$F$2:$F$200,MATCH($K1295,'Brand Crosswalk'!$A$2:$A$200,0)),"Not in Crosswalk"))</f>
        <v>Mapped</v>
      </c>
      <c r="Q1295" t="str">
        <f>IF($B1295="","",IFERROR(INDEX('Brand Crosswalk'!$C$2:$C$200,MATCH($K1295,'Brand Crosswalk'!$A$2:$A$200,0)),""))</f>
        <v>Lite</v>
      </c>
      <c r="R1295" t="str">
        <f>IF($B1295="","",IF(O1295&lt;&gt;"",O1295,IF(P1295="Mapped",Q1295,IF(P1295="No Encompass Match","No Encompass Match",IFERROR(VLOOKUP(IF($K1295="",$J1295,$K1295),'Brands (Enc)'!$C$2:$D$2699,2,FALSE),"Not Mapped")))))</f>
        <v>Lite</v>
      </c>
      <c r="S1295" t="str">
        <f>IF($B1295="","",IFERROR(VLOOKUP(VALUE($B1295),'Customers Table (Enc)'!$A:$I,9,FALSE),"Not Found"))</f>
        <v>Bergen</v>
      </c>
      <c r="T1295" t="str">
        <f t="shared" si="80"/>
        <v>BERGEN</v>
      </c>
      <c r="U1295" t="str">
        <f t="shared" si="81"/>
        <v>Lite|BERGEN</v>
      </c>
      <c r="V1295" t="str">
        <f>IF($B1295="","",IF(R1295="No Encompass Match","THEM",IF(R1295="Not Mapped","Unable to Determine",IF(T1295="SALES","Unable to Determine",IFERROR(INDEX('Master - US vs THEM'!$F:$F,MATCH(U1295,'Master - US vs THEM'!$G:$G,0)),"No Territory Data")))))</f>
        <v>US</v>
      </c>
      <c r="W1295" t="str">
        <f t="shared" si="82"/>
        <v>OK</v>
      </c>
      <c r="X1295" t="str">
        <f t="shared" si="83"/>
        <v>US</v>
      </c>
    </row>
    <row r="1296" spans="1:24" x14ac:dyDescent="0.2">
      <c r="A1296">
        <v>1295</v>
      </c>
      <c r="B1296" t="s">
        <v>1554</v>
      </c>
      <c r="C1296" t="s">
        <v>1555</v>
      </c>
      <c r="D1296" t="s">
        <v>372</v>
      </c>
      <c r="E1296" t="s">
        <v>1556</v>
      </c>
      <c r="F1296" t="s">
        <v>374</v>
      </c>
      <c r="G1296" t="s">
        <v>1557</v>
      </c>
      <c r="H1296" t="s">
        <v>8</v>
      </c>
      <c r="I1296" t="s">
        <v>319</v>
      </c>
      <c r="J1296" t="s">
        <v>150</v>
      </c>
      <c r="K1296" t="s">
        <v>151</v>
      </c>
      <c r="L1296" t="s">
        <v>152</v>
      </c>
      <c r="M1296">
        <v>1</v>
      </c>
      <c r="N1296" t="s">
        <v>875</v>
      </c>
      <c r="O1296" t="str">
        <f>IF($B1296="","",IFERROR(IF(ISNUMBER(MATCH($K1296,'Brand Family Territory (Enc)'!$A$2:$A$296,0)),$K1296,""),""))</f>
        <v>MAGNERS</v>
      </c>
      <c r="P1296" t="str">
        <f>IF($B1296="","",IFERROR(INDEX('Brand Crosswalk'!$F$2:$F$200,MATCH($K1296,'Brand Crosswalk'!$A$2:$A$200,0)),"Not in Crosswalk"))</f>
        <v>Not in Crosswalk</v>
      </c>
      <c r="Q1296" t="str">
        <f>IF($B1296="","",IFERROR(INDEX('Brand Crosswalk'!$C$2:$C$200,MATCH($K1296,'Brand Crosswalk'!$A$2:$A$200,0)),""))</f>
        <v/>
      </c>
      <c r="R1296" t="str">
        <f>IF($B1296="","",IF(O1296&lt;&gt;"",O1296,IF(P1296="Mapped",Q1296,IF(P1296="No Encompass Match","No Encompass Match",IFERROR(VLOOKUP(IF($K1296="",$J1296,$K1296),'Brands (Enc)'!$C$2:$D$2699,2,FALSE),"Not Mapped")))))</f>
        <v>MAGNERS</v>
      </c>
      <c r="S1296" t="str">
        <f>IF($B1296="","",IFERROR(VLOOKUP(VALUE($B1296),'Customers Table (Enc)'!$A:$I,9,FALSE),"Not Found"))</f>
        <v>Passaic</v>
      </c>
      <c r="T1296" t="str">
        <f t="shared" si="80"/>
        <v>PASSAIC-FF</v>
      </c>
      <c r="U1296" t="str">
        <f t="shared" si="81"/>
        <v>MAGNERS|PASSAIC-FF</v>
      </c>
      <c r="V1296" t="str">
        <f>IF($B1296="","",IF(R1296="No Encompass Match","THEM",IF(R1296="Not Mapped","Unable to Determine",IF(T1296="SALES","Unable to Determine",IFERROR(INDEX('Master - US vs THEM'!$F:$F,MATCH(U1296,'Master - US vs THEM'!$G:$G,0)),"No Territory Data")))))</f>
        <v>US</v>
      </c>
      <c r="W1296" t="str">
        <f t="shared" si="82"/>
        <v>OK</v>
      </c>
      <c r="X1296" t="str">
        <f t="shared" si="83"/>
        <v>US</v>
      </c>
    </row>
    <row r="1297" spans="1:24" x14ac:dyDescent="0.2">
      <c r="A1297">
        <v>1296</v>
      </c>
      <c r="B1297" t="s">
        <v>1554</v>
      </c>
      <c r="C1297" t="s">
        <v>1555</v>
      </c>
      <c r="D1297" t="s">
        <v>372</v>
      </c>
      <c r="E1297" t="s">
        <v>1556</v>
      </c>
      <c r="F1297" t="s">
        <v>374</v>
      </c>
      <c r="G1297" t="s">
        <v>1557</v>
      </c>
      <c r="H1297" t="s">
        <v>8</v>
      </c>
      <c r="I1297" t="s">
        <v>319</v>
      </c>
      <c r="J1297" t="s">
        <v>535</v>
      </c>
      <c r="K1297" t="s">
        <v>358</v>
      </c>
      <c r="L1297" t="s">
        <v>155</v>
      </c>
      <c r="M1297">
        <v>1</v>
      </c>
      <c r="N1297" t="s">
        <v>875</v>
      </c>
      <c r="O1297" t="str">
        <f>IF($B1297="","",IFERROR(IF(ISNUMBER(MATCH($K1297,'Brand Family Territory (Enc)'!$A$2:$A$296,0)),$K1297,""),""))</f>
        <v/>
      </c>
      <c r="P1297" t="str">
        <f>IF($B1297="","",IFERROR(INDEX('Brand Crosswalk'!$F$2:$F$200,MATCH($K1297,'Brand Crosswalk'!$A$2:$A$200,0)),"Not in Crosswalk"))</f>
        <v>Mapped</v>
      </c>
      <c r="Q1297" t="str">
        <f>IF($B1297="","",IFERROR(INDEX('Brand Crosswalk'!$C$2:$C$200,MATCH($K1297,'Brand Crosswalk'!$A$2:$A$200,0)),""))</f>
        <v>Samuel Adams</v>
      </c>
      <c r="R1297" t="str">
        <f>IF($B1297="","",IF(O1297&lt;&gt;"",O1297,IF(P1297="Mapped",Q1297,IF(P1297="No Encompass Match","No Encompass Match",IFERROR(VLOOKUP(IF($K1297="",$J1297,$K1297),'Brands (Enc)'!$C$2:$D$2699,2,FALSE),"Not Mapped")))))</f>
        <v>Samuel Adams</v>
      </c>
      <c r="S1297" t="str">
        <f>IF($B1297="","",IFERROR(VLOOKUP(VALUE($B1297),'Customers Table (Enc)'!$A:$I,9,FALSE),"Not Found"))</f>
        <v>Passaic</v>
      </c>
      <c r="T1297" t="str">
        <f t="shared" si="80"/>
        <v>PASSAIC-FF</v>
      </c>
      <c r="U1297" t="str">
        <f t="shared" si="81"/>
        <v>Samuel Adams|PASSAIC-FF</v>
      </c>
      <c r="V1297" t="str">
        <f>IF($B1297="","",IF(R1297="No Encompass Match","THEM",IF(R1297="Not Mapped","Unable to Determine",IF(T1297="SALES","Unable to Determine",IFERROR(INDEX('Master - US vs THEM'!$F:$F,MATCH(U1297,'Master - US vs THEM'!$G:$G,0)),"No Territory Data")))))</f>
        <v>US</v>
      </c>
      <c r="W1297" t="str">
        <f t="shared" si="82"/>
        <v>OK</v>
      </c>
      <c r="X1297" t="str">
        <f t="shared" si="83"/>
        <v>US</v>
      </c>
    </row>
    <row r="1298" spans="1:24" x14ac:dyDescent="0.2">
      <c r="A1298">
        <v>1297</v>
      </c>
      <c r="B1298" t="s">
        <v>1554</v>
      </c>
      <c r="C1298" t="s">
        <v>1555</v>
      </c>
      <c r="D1298" t="s">
        <v>372</v>
      </c>
      <c r="E1298" t="s">
        <v>1556</v>
      </c>
      <c r="F1298" t="s">
        <v>374</v>
      </c>
      <c r="G1298" t="s">
        <v>1557</v>
      </c>
      <c r="H1298" t="s">
        <v>8</v>
      </c>
      <c r="I1298" t="s">
        <v>319</v>
      </c>
      <c r="J1298" t="s">
        <v>144</v>
      </c>
      <c r="K1298" t="s">
        <v>145</v>
      </c>
      <c r="L1298" t="s">
        <v>141</v>
      </c>
      <c r="M1298">
        <v>1</v>
      </c>
      <c r="N1298" t="s">
        <v>875</v>
      </c>
      <c r="O1298" t="str">
        <f>IF($B1298="","",IFERROR(IF(ISNUMBER(MATCH($K1298,'Brand Family Territory (Enc)'!$A$2:$A$296,0)),$K1298,""),""))</f>
        <v>COORS LIGHT</v>
      </c>
      <c r="P1298" t="str">
        <f>IF($B1298="","",IFERROR(INDEX('Brand Crosswalk'!$F$2:$F$200,MATCH($K1298,'Brand Crosswalk'!$A$2:$A$200,0)),"Not in Crosswalk"))</f>
        <v>Not in Crosswalk</v>
      </c>
      <c r="Q1298" t="str">
        <f>IF($B1298="","",IFERROR(INDEX('Brand Crosswalk'!$C$2:$C$200,MATCH($K1298,'Brand Crosswalk'!$A$2:$A$200,0)),""))</f>
        <v/>
      </c>
      <c r="R1298" t="str">
        <f>IF($B1298="","",IF(O1298&lt;&gt;"",O1298,IF(P1298="Mapped",Q1298,IF(P1298="No Encompass Match","No Encompass Match",IFERROR(VLOOKUP(IF($K1298="",$J1298,$K1298),'Brands (Enc)'!$C$2:$D$2699,2,FALSE),"Not Mapped")))))</f>
        <v>COORS LIGHT</v>
      </c>
      <c r="S1298" t="str">
        <f>IF($B1298="","",IFERROR(VLOOKUP(VALUE($B1298),'Customers Table (Enc)'!$A:$I,9,FALSE),"Not Found"))</f>
        <v>Passaic</v>
      </c>
      <c r="T1298" t="str">
        <f t="shared" si="80"/>
        <v>PASSAIC-FF</v>
      </c>
      <c r="U1298" t="str">
        <f t="shared" si="81"/>
        <v>COORS LIGHT|PASSAIC-FF</v>
      </c>
      <c r="V1298" t="str">
        <f>IF($B1298="","",IF(R1298="No Encompass Match","THEM",IF(R1298="Not Mapped","Unable to Determine",IF(T1298="SALES","Unable to Determine",IFERROR(INDEX('Master - US vs THEM'!$F:$F,MATCH(U1298,'Master - US vs THEM'!$G:$G,0)),"No Territory Data")))))</f>
        <v>US</v>
      </c>
      <c r="W1298" t="str">
        <f t="shared" si="82"/>
        <v>OK</v>
      </c>
      <c r="X1298" t="str">
        <f t="shared" si="83"/>
        <v>US</v>
      </c>
    </row>
    <row r="1299" spans="1:24" x14ac:dyDescent="0.2">
      <c r="A1299">
        <v>1298</v>
      </c>
      <c r="B1299" t="s">
        <v>1554</v>
      </c>
      <c r="C1299" t="s">
        <v>1555</v>
      </c>
      <c r="D1299" t="s">
        <v>372</v>
      </c>
      <c r="E1299" t="s">
        <v>1556</v>
      </c>
      <c r="F1299" t="s">
        <v>374</v>
      </c>
      <c r="G1299" t="s">
        <v>1557</v>
      </c>
      <c r="H1299" t="s">
        <v>8</v>
      </c>
      <c r="I1299" t="s">
        <v>319</v>
      </c>
      <c r="J1299" t="s">
        <v>142</v>
      </c>
      <c r="K1299" t="s">
        <v>143</v>
      </c>
      <c r="L1299" t="s">
        <v>141</v>
      </c>
      <c r="M1299">
        <v>1</v>
      </c>
      <c r="N1299" t="s">
        <v>875</v>
      </c>
      <c r="O1299" t="str">
        <f>IF($B1299="","",IFERROR(IF(ISNUMBER(MATCH($K1299,'Brand Family Territory (Enc)'!$A$2:$A$296,0)),$K1299,""),""))</f>
        <v/>
      </c>
      <c r="P1299" t="str">
        <f>IF($B1299="","",IFERROR(INDEX('Brand Crosswalk'!$F$2:$F$200,MATCH($K1299,'Brand Crosswalk'!$A$2:$A$200,0)),"Not in Crosswalk"))</f>
        <v>Mapped</v>
      </c>
      <c r="Q1299" t="str">
        <f>IF($B1299="","",IFERROR(INDEX('Brand Crosswalk'!$C$2:$C$200,MATCH($K1299,'Brand Crosswalk'!$A$2:$A$200,0)),""))</f>
        <v>Lite</v>
      </c>
      <c r="R1299" t="str">
        <f>IF($B1299="","",IF(O1299&lt;&gt;"",O1299,IF(P1299="Mapped",Q1299,IF(P1299="No Encompass Match","No Encompass Match",IFERROR(VLOOKUP(IF($K1299="",$J1299,$K1299),'Brands (Enc)'!$C$2:$D$2699,2,FALSE),"Not Mapped")))))</f>
        <v>Lite</v>
      </c>
      <c r="S1299" t="str">
        <f>IF($B1299="","",IFERROR(VLOOKUP(VALUE($B1299),'Customers Table (Enc)'!$A:$I,9,FALSE),"Not Found"))</f>
        <v>Passaic</v>
      </c>
      <c r="T1299" t="str">
        <f t="shared" si="80"/>
        <v>PASSAIC-FF</v>
      </c>
      <c r="U1299" t="str">
        <f t="shared" si="81"/>
        <v>Lite|PASSAIC-FF</v>
      </c>
      <c r="V1299" t="str">
        <f>IF($B1299="","",IF(R1299="No Encompass Match","THEM",IF(R1299="Not Mapped","Unable to Determine",IF(T1299="SALES","Unable to Determine",IFERROR(INDEX('Master - US vs THEM'!$F:$F,MATCH(U1299,'Master - US vs THEM'!$G:$G,0)),"No Territory Data")))))</f>
        <v>US</v>
      </c>
      <c r="W1299" t="str">
        <f t="shared" si="82"/>
        <v>OK</v>
      </c>
      <c r="X1299" t="str">
        <f t="shared" si="83"/>
        <v>US</v>
      </c>
    </row>
    <row r="1300" spans="1:24" x14ac:dyDescent="0.2">
      <c r="A1300">
        <v>1299</v>
      </c>
      <c r="B1300" t="s">
        <v>1554</v>
      </c>
      <c r="C1300" t="s">
        <v>1555</v>
      </c>
      <c r="D1300" t="s">
        <v>372</v>
      </c>
      <c r="E1300" t="s">
        <v>1556</v>
      </c>
      <c r="F1300" t="s">
        <v>374</v>
      </c>
      <c r="G1300" t="s">
        <v>1557</v>
      </c>
      <c r="H1300" t="s">
        <v>8</v>
      </c>
      <c r="I1300" t="s">
        <v>319</v>
      </c>
      <c r="J1300" t="s">
        <v>44</v>
      </c>
      <c r="K1300" t="s">
        <v>44</v>
      </c>
      <c r="L1300" t="s">
        <v>45</v>
      </c>
      <c r="M1300">
        <v>1</v>
      </c>
      <c r="N1300" t="s">
        <v>875</v>
      </c>
      <c r="O1300" t="str">
        <f>IF($B1300="","",IFERROR(IF(ISNUMBER(MATCH($K1300,'Brand Family Territory (Enc)'!$A$2:$A$296,0)),$K1300,""),""))</f>
        <v/>
      </c>
      <c r="P1300" t="str">
        <f>IF($B1300="","",IFERROR(INDEX('Brand Crosswalk'!$F$2:$F$200,MATCH($K1300,'Brand Crosswalk'!$A$2:$A$200,0)),"Not in Crosswalk"))</f>
        <v>Mapped</v>
      </c>
      <c r="Q1300" t="str">
        <f>IF($B1300="","",IFERROR(INDEX('Brand Crosswalk'!$C$2:$C$200,MATCH($K1300,'Brand Crosswalk'!$A$2:$A$200,0)),""))</f>
        <v>Dg Yuengling Inc</v>
      </c>
      <c r="R1300" t="str">
        <f>IF($B1300="","",IF(O1300&lt;&gt;"",O1300,IF(P1300="Mapped",Q1300,IF(P1300="No Encompass Match","No Encompass Match",IFERROR(VLOOKUP(IF($K1300="",$J1300,$K1300),'Brands (Enc)'!$C$2:$D$2699,2,FALSE),"Not Mapped")))))</f>
        <v>Dg Yuengling Inc</v>
      </c>
      <c r="S1300" t="str">
        <f>IF($B1300="","",IFERROR(VLOOKUP(VALUE($B1300),'Customers Table (Enc)'!$A:$I,9,FALSE),"Not Found"))</f>
        <v>Passaic</v>
      </c>
      <c r="T1300" t="str">
        <f t="shared" si="80"/>
        <v>PASSAIC-FF</v>
      </c>
      <c r="U1300" t="str">
        <f t="shared" si="81"/>
        <v>Dg Yuengling Inc|PASSAIC-FF</v>
      </c>
      <c r="V1300" t="str">
        <f>IF($B1300="","",IF(R1300="No Encompass Match","THEM",IF(R1300="Not Mapped","Unable to Determine",IF(T1300="SALES","Unable to Determine",IFERROR(INDEX('Master - US vs THEM'!$F:$F,MATCH(U1300,'Master - US vs THEM'!$G:$G,0)),"No Territory Data")))))</f>
        <v>US</v>
      </c>
      <c r="W1300" t="str">
        <f t="shared" si="82"/>
        <v>OK</v>
      </c>
      <c r="X1300" t="str">
        <f t="shared" si="83"/>
        <v>US</v>
      </c>
    </row>
    <row r="1301" spans="1:24" x14ac:dyDescent="0.2">
      <c r="A1301">
        <v>1300</v>
      </c>
      <c r="B1301" t="s">
        <v>1554</v>
      </c>
      <c r="C1301" t="s">
        <v>1555</v>
      </c>
      <c r="D1301" t="s">
        <v>372</v>
      </c>
      <c r="E1301" t="s">
        <v>1556</v>
      </c>
      <c r="F1301" t="s">
        <v>374</v>
      </c>
      <c r="G1301" t="s">
        <v>1557</v>
      </c>
      <c r="H1301" t="s">
        <v>8</v>
      </c>
      <c r="I1301" t="s">
        <v>319</v>
      </c>
      <c r="J1301" t="s">
        <v>235</v>
      </c>
      <c r="K1301" t="s">
        <v>236</v>
      </c>
      <c r="L1301" t="s">
        <v>141</v>
      </c>
      <c r="M1301">
        <v>1</v>
      </c>
      <c r="N1301" t="s">
        <v>875</v>
      </c>
      <c r="O1301" t="str">
        <f>IF($B1301="","",IFERROR(IF(ISNUMBER(MATCH($K1301,'Brand Family Territory (Enc)'!$A$2:$A$296,0)),$K1301,""),""))</f>
        <v/>
      </c>
      <c r="P1301" t="str">
        <f>IF($B1301="","",IFERROR(INDEX('Brand Crosswalk'!$F$2:$F$200,MATCH($K1301,'Brand Crosswalk'!$A$2:$A$200,0)),"Not in Crosswalk"))</f>
        <v>Mapped</v>
      </c>
      <c r="Q1301" t="str">
        <f>IF($B1301="","",IFERROR(INDEX('Brand Crosswalk'!$C$2:$C$200,MATCH($K1301,'Brand Crosswalk'!$A$2:$A$200,0)),""))</f>
        <v>Leinenkugel</v>
      </c>
      <c r="R1301" t="str">
        <f>IF($B1301="","",IF(O1301&lt;&gt;"",O1301,IF(P1301="Mapped",Q1301,IF(P1301="No Encompass Match","No Encompass Match",IFERROR(VLOOKUP(IF($K1301="",$J1301,$K1301),'Brands (Enc)'!$C$2:$D$2699,2,FALSE),"Not Mapped")))))</f>
        <v>Leinenkugel</v>
      </c>
      <c r="S1301" t="str">
        <f>IF($B1301="","",IFERROR(VLOOKUP(VALUE($B1301),'Customers Table (Enc)'!$A:$I,9,FALSE),"Not Found"))</f>
        <v>Passaic</v>
      </c>
      <c r="T1301" t="str">
        <f t="shared" si="80"/>
        <v>PASSAIC-FF</v>
      </c>
      <c r="U1301" t="str">
        <f t="shared" si="81"/>
        <v>Leinenkugel|PASSAIC-FF</v>
      </c>
      <c r="V1301" t="str">
        <f>IF($B1301="","",IF(R1301="No Encompass Match","THEM",IF(R1301="Not Mapped","Unable to Determine",IF(T1301="SALES","Unable to Determine",IFERROR(INDEX('Master - US vs THEM'!$F:$F,MATCH(U1301,'Master - US vs THEM'!$G:$G,0)),"No Territory Data")))))</f>
        <v>US</v>
      </c>
      <c r="W1301" t="str">
        <f t="shared" si="82"/>
        <v>OK</v>
      </c>
      <c r="X1301" t="str">
        <f t="shared" si="83"/>
        <v>US</v>
      </c>
    </row>
    <row r="1302" spans="1:24" x14ac:dyDescent="0.2">
      <c r="A1302">
        <v>1301</v>
      </c>
      <c r="B1302" t="s">
        <v>1554</v>
      </c>
      <c r="C1302" t="s">
        <v>1555</v>
      </c>
      <c r="D1302" t="s">
        <v>372</v>
      </c>
      <c r="E1302" t="s">
        <v>1556</v>
      </c>
      <c r="F1302" t="s">
        <v>374</v>
      </c>
      <c r="G1302" t="s">
        <v>1557</v>
      </c>
      <c r="H1302" t="s">
        <v>8</v>
      </c>
      <c r="I1302" t="s">
        <v>319</v>
      </c>
      <c r="J1302" t="s">
        <v>338</v>
      </c>
      <c r="K1302" t="s">
        <v>34</v>
      </c>
      <c r="L1302" t="s">
        <v>34</v>
      </c>
      <c r="M1302">
        <v>1</v>
      </c>
      <c r="N1302" t="s">
        <v>875</v>
      </c>
      <c r="O1302" t="str">
        <f>IF($B1302="","",IFERROR(IF(ISNUMBER(MATCH($K1302,'Brand Family Territory (Enc)'!$A$2:$A$296,0)),$K1302,""),""))</f>
        <v/>
      </c>
      <c r="P1302" t="str">
        <f>IF($B1302="","",IFERROR(INDEX('Brand Crosswalk'!$F$2:$F$200,MATCH($K1302,'Brand Crosswalk'!$A$2:$A$200,0)),"Not in Crosswalk"))</f>
        <v>Mapped</v>
      </c>
      <c r="Q1302" t="str">
        <f>IF($B1302="","",IFERROR(INDEX('Brand Crosswalk'!$C$2:$C$200,MATCH($K1302,'Brand Crosswalk'!$A$2:$A$200,0)),""))</f>
        <v>Sierra Nevada</v>
      </c>
      <c r="R1302" t="str">
        <f>IF($B1302="","",IF(O1302&lt;&gt;"",O1302,IF(P1302="Mapped",Q1302,IF(P1302="No Encompass Match","No Encompass Match",IFERROR(VLOOKUP(IF($K1302="",$J1302,$K1302),'Brands (Enc)'!$C$2:$D$2699,2,FALSE),"Not Mapped")))))</f>
        <v>Sierra Nevada</v>
      </c>
      <c r="S1302" t="str">
        <f>IF($B1302="","",IFERROR(VLOOKUP(VALUE($B1302),'Customers Table (Enc)'!$A:$I,9,FALSE),"Not Found"))</f>
        <v>Passaic</v>
      </c>
      <c r="T1302" t="str">
        <f t="shared" si="80"/>
        <v>PASSAIC-FF</v>
      </c>
      <c r="U1302" t="str">
        <f t="shared" si="81"/>
        <v>Sierra Nevada|PASSAIC-FF</v>
      </c>
      <c r="V1302" t="str">
        <f>IF($B1302="","",IF(R1302="No Encompass Match","THEM",IF(R1302="Not Mapped","Unable to Determine",IF(T1302="SALES","Unable to Determine",IFERROR(INDEX('Master - US vs THEM'!$F:$F,MATCH(U1302,'Master - US vs THEM'!$G:$G,0)),"No Territory Data")))))</f>
        <v>US</v>
      </c>
      <c r="W1302" t="str">
        <f t="shared" si="82"/>
        <v>OK</v>
      </c>
      <c r="X1302" t="str">
        <f t="shared" si="83"/>
        <v>US</v>
      </c>
    </row>
    <row r="1303" spans="1:24" x14ac:dyDescent="0.2">
      <c r="A1303">
        <v>1302</v>
      </c>
      <c r="B1303" t="s">
        <v>1554</v>
      </c>
      <c r="C1303" t="s">
        <v>1555</v>
      </c>
      <c r="D1303" t="s">
        <v>372</v>
      </c>
      <c r="E1303" t="s">
        <v>1556</v>
      </c>
      <c r="F1303" t="s">
        <v>374</v>
      </c>
      <c r="G1303" t="s">
        <v>1557</v>
      </c>
      <c r="H1303" t="s">
        <v>8</v>
      </c>
      <c r="I1303" t="s">
        <v>319</v>
      </c>
      <c r="J1303" t="s">
        <v>906</v>
      </c>
      <c r="K1303" t="s">
        <v>192</v>
      </c>
      <c r="L1303" t="s">
        <v>120</v>
      </c>
      <c r="M1303">
        <v>1</v>
      </c>
      <c r="N1303" t="s">
        <v>875</v>
      </c>
      <c r="O1303" t="str">
        <f>IF($B1303="","",IFERROR(IF(ISNUMBER(MATCH($K1303,'Brand Family Territory (Enc)'!$A$2:$A$296,0)),$K1303,""),""))</f>
        <v/>
      </c>
      <c r="P1303" t="str">
        <f>IF($B1303="","",IFERROR(INDEX('Brand Crosswalk'!$F$2:$F$200,MATCH($K1303,'Brand Crosswalk'!$A$2:$A$200,0)),"Not in Crosswalk"))</f>
        <v>Mapped</v>
      </c>
      <c r="Q1303" t="str">
        <f>IF($B1303="","",IFERROR(INDEX('Brand Crosswalk'!$C$2:$C$200,MATCH($K1303,'Brand Crosswalk'!$A$2:$A$200,0)),""))</f>
        <v>Montauk</v>
      </c>
      <c r="R1303" t="str">
        <f>IF($B1303="","",IF(O1303&lt;&gt;"",O1303,IF(P1303="Mapped",Q1303,IF(P1303="No Encompass Match","No Encompass Match",IFERROR(VLOOKUP(IF($K1303="",$J1303,$K1303),'Brands (Enc)'!$C$2:$D$2699,2,FALSE),"Not Mapped")))))</f>
        <v>Montauk</v>
      </c>
      <c r="S1303" t="str">
        <f>IF($B1303="","",IFERROR(VLOOKUP(VALUE($B1303),'Customers Table (Enc)'!$A:$I,9,FALSE),"Not Found"))</f>
        <v>Passaic</v>
      </c>
      <c r="T1303" t="str">
        <f t="shared" si="80"/>
        <v>PASSAIC-FF</v>
      </c>
      <c r="U1303" t="str">
        <f t="shared" si="81"/>
        <v>Montauk|PASSAIC-FF</v>
      </c>
      <c r="V1303" t="str">
        <f>IF($B1303="","",IF(R1303="No Encompass Match","THEM",IF(R1303="Not Mapped","Unable to Determine",IF(T1303="SALES","Unable to Determine",IFERROR(INDEX('Master - US vs THEM'!$F:$F,MATCH(U1303,'Master - US vs THEM'!$G:$G,0)),"No Territory Data")))))</f>
        <v>US</v>
      </c>
      <c r="W1303" t="str">
        <f t="shared" si="82"/>
        <v>OK</v>
      </c>
      <c r="X1303" t="str">
        <f t="shared" si="83"/>
        <v>US</v>
      </c>
    </row>
    <row r="1304" spans="1:24" x14ac:dyDescent="0.2">
      <c r="A1304">
        <v>1303</v>
      </c>
      <c r="B1304" t="s">
        <v>1554</v>
      </c>
      <c r="C1304" t="s">
        <v>1555</v>
      </c>
      <c r="D1304" t="s">
        <v>372</v>
      </c>
      <c r="E1304" t="s">
        <v>1556</v>
      </c>
      <c r="F1304" t="s">
        <v>374</v>
      </c>
      <c r="G1304" t="s">
        <v>1557</v>
      </c>
      <c r="H1304" t="s">
        <v>8</v>
      </c>
      <c r="I1304" t="s">
        <v>319</v>
      </c>
      <c r="J1304" t="s">
        <v>915</v>
      </c>
      <c r="K1304" t="s">
        <v>441</v>
      </c>
      <c r="L1304" t="s">
        <v>442</v>
      </c>
      <c r="M1304">
        <v>1</v>
      </c>
      <c r="N1304" t="s">
        <v>875</v>
      </c>
      <c r="O1304" t="str">
        <f>IF($B1304="","",IFERROR(IF(ISNUMBER(MATCH($K1304,'Brand Family Territory (Enc)'!$A$2:$A$296,0)),$K1304,""),""))</f>
        <v/>
      </c>
      <c r="P1304" t="str">
        <f>IF($B1304="","",IFERROR(INDEX('Brand Crosswalk'!$F$2:$F$200,MATCH($K1304,'Brand Crosswalk'!$A$2:$A$200,0)),"Not in Crosswalk"))</f>
        <v>Mapped</v>
      </c>
      <c r="Q1304" t="str">
        <f>IF($B1304="","",IFERROR(INDEX('Brand Crosswalk'!$C$2:$C$200,MATCH($K1304,'Brand Crosswalk'!$A$2:$A$200,0)),""))</f>
        <v>Evil Genius</v>
      </c>
      <c r="R1304" t="str">
        <f>IF($B1304="","",IF(O1304&lt;&gt;"",O1304,IF(P1304="Mapped",Q1304,IF(P1304="No Encompass Match","No Encompass Match",IFERROR(VLOOKUP(IF($K1304="",$J1304,$K1304),'Brands (Enc)'!$C$2:$D$2699,2,FALSE),"Not Mapped")))))</f>
        <v>Evil Genius</v>
      </c>
      <c r="S1304" t="str">
        <f>IF($B1304="","",IFERROR(VLOOKUP(VALUE($B1304),'Customers Table (Enc)'!$A:$I,9,FALSE),"Not Found"))</f>
        <v>Passaic</v>
      </c>
      <c r="T1304" t="str">
        <f t="shared" si="80"/>
        <v>PASSAIC-FF</v>
      </c>
      <c r="U1304" t="str">
        <f t="shared" si="81"/>
        <v>Evil Genius|PASSAIC-FF</v>
      </c>
      <c r="V1304" t="str">
        <f>IF($B1304="","",IF(R1304="No Encompass Match","THEM",IF(R1304="Not Mapped","Unable to Determine",IF(T1304="SALES","Unable to Determine",IFERROR(INDEX('Master - US vs THEM'!$F:$F,MATCH(U1304,'Master - US vs THEM'!$G:$G,0)),"No Territory Data")))))</f>
        <v>US</v>
      </c>
      <c r="W1304" t="str">
        <f t="shared" si="82"/>
        <v>OK</v>
      </c>
      <c r="X1304" t="str">
        <f t="shared" si="83"/>
        <v>US</v>
      </c>
    </row>
    <row r="1305" spans="1:24" x14ac:dyDescent="0.2">
      <c r="A1305">
        <v>1304</v>
      </c>
      <c r="B1305" t="s">
        <v>1554</v>
      </c>
      <c r="C1305" t="s">
        <v>1555</v>
      </c>
      <c r="D1305" t="s">
        <v>372</v>
      </c>
      <c r="E1305" t="s">
        <v>1556</v>
      </c>
      <c r="F1305" t="s">
        <v>374</v>
      </c>
      <c r="G1305" t="s">
        <v>1557</v>
      </c>
      <c r="H1305" t="s">
        <v>8</v>
      </c>
      <c r="I1305" t="s">
        <v>319</v>
      </c>
      <c r="J1305" t="s">
        <v>165</v>
      </c>
      <c r="K1305" t="s">
        <v>166</v>
      </c>
      <c r="L1305" t="s">
        <v>141</v>
      </c>
      <c r="M1305">
        <v>1</v>
      </c>
      <c r="N1305" t="s">
        <v>875</v>
      </c>
      <c r="O1305" t="str">
        <f>IF($B1305="","",IFERROR(IF(ISNUMBER(MATCH($K1305,'Brand Family Territory (Enc)'!$A$2:$A$296,0)),$K1305,""),""))</f>
        <v>BLUE MOON</v>
      </c>
      <c r="P1305" t="str">
        <f>IF($B1305="","",IFERROR(INDEX('Brand Crosswalk'!$F$2:$F$200,MATCH($K1305,'Brand Crosswalk'!$A$2:$A$200,0)),"Not in Crosswalk"))</f>
        <v>Not in Crosswalk</v>
      </c>
      <c r="Q1305" t="str">
        <f>IF($B1305="","",IFERROR(INDEX('Brand Crosswalk'!$C$2:$C$200,MATCH($K1305,'Brand Crosswalk'!$A$2:$A$200,0)),""))</f>
        <v/>
      </c>
      <c r="R1305" t="str">
        <f>IF($B1305="","",IF(O1305&lt;&gt;"",O1305,IF(P1305="Mapped",Q1305,IF(P1305="No Encompass Match","No Encompass Match",IFERROR(VLOOKUP(IF($K1305="",$J1305,$K1305),'Brands (Enc)'!$C$2:$D$2699,2,FALSE),"Not Mapped")))))</f>
        <v>BLUE MOON</v>
      </c>
      <c r="S1305" t="str">
        <f>IF($B1305="","",IFERROR(VLOOKUP(VALUE($B1305),'Customers Table (Enc)'!$A:$I,9,FALSE),"Not Found"))</f>
        <v>Passaic</v>
      </c>
      <c r="T1305" t="str">
        <f t="shared" si="80"/>
        <v>PASSAIC-FF</v>
      </c>
      <c r="U1305" t="str">
        <f t="shared" si="81"/>
        <v>BLUE MOON|PASSAIC-FF</v>
      </c>
      <c r="V1305" t="str">
        <f>IF($B1305="","",IF(R1305="No Encompass Match","THEM",IF(R1305="Not Mapped","Unable to Determine",IF(T1305="SALES","Unable to Determine",IFERROR(INDEX('Master - US vs THEM'!$F:$F,MATCH(U1305,'Master - US vs THEM'!$G:$G,0)),"No Territory Data")))))</f>
        <v>US</v>
      </c>
      <c r="W1305" t="str">
        <f t="shared" si="82"/>
        <v>OK</v>
      </c>
      <c r="X1305" t="str">
        <f t="shared" si="83"/>
        <v>US</v>
      </c>
    </row>
    <row r="1306" spans="1:24" x14ac:dyDescent="0.2">
      <c r="A1306">
        <v>1305</v>
      </c>
      <c r="B1306" t="s">
        <v>1550</v>
      </c>
      <c r="C1306" t="s">
        <v>1551</v>
      </c>
      <c r="D1306" t="s">
        <v>48</v>
      </c>
      <c r="E1306" t="s">
        <v>1552</v>
      </c>
      <c r="F1306" t="s">
        <v>1479</v>
      </c>
      <c r="G1306" t="s">
        <v>1553</v>
      </c>
      <c r="H1306" t="s">
        <v>8</v>
      </c>
      <c r="I1306" t="s">
        <v>367</v>
      </c>
      <c r="J1306" t="s">
        <v>227</v>
      </c>
      <c r="K1306" t="s">
        <v>209</v>
      </c>
      <c r="L1306" t="s">
        <v>210</v>
      </c>
      <c r="M1306">
        <v>1</v>
      </c>
      <c r="N1306" t="s">
        <v>875</v>
      </c>
      <c r="O1306" t="str">
        <f>IF($B1306="","",IFERROR(IF(ISNUMBER(MATCH($K1306,'Brand Family Territory (Enc)'!$A$2:$A$296,0)),$K1306,""),""))</f>
        <v/>
      </c>
      <c r="P1306" t="str">
        <f>IF($B1306="","",IFERROR(INDEX('Brand Crosswalk'!$F$2:$F$200,MATCH($K1306,'Brand Crosswalk'!$A$2:$A$200,0)),"Not in Crosswalk"))</f>
        <v>Mapped</v>
      </c>
      <c r="Q1306" t="str">
        <f>IF($B1306="","",IFERROR(INDEX('Brand Crosswalk'!$C$2:$C$200,MATCH($K1306,'Brand Crosswalk'!$A$2:$A$200,0)),""))</f>
        <v>Cape May</v>
      </c>
      <c r="R1306" t="str">
        <f>IF($B1306="","",IF(O1306&lt;&gt;"",O1306,IF(P1306="Mapped",Q1306,IF(P1306="No Encompass Match","No Encompass Match",IFERROR(VLOOKUP(IF($K1306="",$J1306,$K1306),'Brands (Enc)'!$C$2:$D$2699,2,FALSE),"Not Mapped")))))</f>
        <v>Cape May</v>
      </c>
      <c r="S1306" t="str">
        <f>IF($B1306="","",IFERROR(VLOOKUP(VALUE($B1306),'Customers Table (Enc)'!$A:$I,9,FALSE),"Not Found"))</f>
        <v>Bergen</v>
      </c>
      <c r="T1306" t="str">
        <f t="shared" si="80"/>
        <v>BERGEN</v>
      </c>
      <c r="U1306" t="str">
        <f t="shared" si="81"/>
        <v>Cape May|BERGEN</v>
      </c>
      <c r="V1306" t="str">
        <f>IF($B1306="","",IF(R1306="No Encompass Match","THEM",IF(R1306="Not Mapped","Unable to Determine",IF(T1306="SALES","Unable to Determine",IFERROR(INDEX('Master - US vs THEM'!$F:$F,MATCH(U1306,'Master - US vs THEM'!$G:$G,0)),"No Territory Data")))))</f>
        <v>US</v>
      </c>
      <c r="W1306" t="str">
        <f t="shared" si="82"/>
        <v>OK</v>
      </c>
      <c r="X1306" t="str">
        <f t="shared" si="83"/>
        <v>US</v>
      </c>
    </row>
    <row r="1307" spans="1:24" x14ac:dyDescent="0.2">
      <c r="A1307">
        <v>1306</v>
      </c>
      <c r="B1307" t="s">
        <v>1550</v>
      </c>
      <c r="C1307" t="s">
        <v>1551</v>
      </c>
      <c r="D1307" t="s">
        <v>48</v>
      </c>
      <c r="E1307" t="s">
        <v>1552</v>
      </c>
      <c r="F1307" t="s">
        <v>1479</v>
      </c>
      <c r="G1307" t="s">
        <v>1553</v>
      </c>
      <c r="H1307" t="s">
        <v>8</v>
      </c>
      <c r="I1307" t="s">
        <v>367</v>
      </c>
      <c r="J1307" t="s">
        <v>213</v>
      </c>
      <c r="K1307" t="s">
        <v>214</v>
      </c>
      <c r="L1307" t="s">
        <v>215</v>
      </c>
      <c r="M1307">
        <v>1</v>
      </c>
      <c r="N1307" t="s">
        <v>875</v>
      </c>
      <c r="O1307" t="str">
        <f>IF($B1307="","",IFERROR(IF(ISNUMBER(MATCH($K1307,'Brand Family Territory (Enc)'!$A$2:$A$296,0)),$K1307,""),""))</f>
        <v/>
      </c>
      <c r="P1307" t="str">
        <f>IF($B1307="","",IFERROR(INDEX('Brand Crosswalk'!$F$2:$F$200,MATCH($K1307,'Brand Crosswalk'!$A$2:$A$200,0)),"Not in Crosswalk"))</f>
        <v>Mapped</v>
      </c>
      <c r="Q1307" t="str">
        <f>IF($B1307="","",IFERROR(INDEX('Brand Crosswalk'!$C$2:$C$200,MATCH($K1307,'Brand Crosswalk'!$A$2:$A$200,0)),""))</f>
        <v>New Belgium Brewing Company</v>
      </c>
      <c r="R1307" t="str">
        <f>IF($B1307="","",IF(O1307&lt;&gt;"",O1307,IF(P1307="Mapped",Q1307,IF(P1307="No Encompass Match","No Encompass Match",IFERROR(VLOOKUP(IF($K1307="",$J1307,$K1307),'Brands (Enc)'!$C$2:$D$2699,2,FALSE),"Not Mapped")))))</f>
        <v>New Belgium Brewing Company</v>
      </c>
      <c r="S1307" t="str">
        <f>IF($B1307="","",IFERROR(VLOOKUP(VALUE($B1307),'Customers Table (Enc)'!$A:$I,9,FALSE),"Not Found"))</f>
        <v>Bergen</v>
      </c>
      <c r="T1307" t="str">
        <f t="shared" si="80"/>
        <v>BERGEN</v>
      </c>
      <c r="U1307" t="str">
        <f t="shared" si="81"/>
        <v>New Belgium Brewing Company|BERGEN</v>
      </c>
      <c r="V1307" t="str">
        <f>IF($B1307="","",IF(R1307="No Encompass Match","THEM",IF(R1307="Not Mapped","Unable to Determine",IF(T1307="SALES","Unable to Determine",IFERROR(INDEX('Master - US vs THEM'!$F:$F,MATCH(U1307,'Master - US vs THEM'!$G:$G,0)),"No Territory Data")))))</f>
        <v>US</v>
      </c>
      <c r="W1307" t="str">
        <f t="shared" si="82"/>
        <v>OK</v>
      </c>
      <c r="X1307" t="str">
        <f t="shared" si="83"/>
        <v>US</v>
      </c>
    </row>
    <row r="1308" spans="1:24" x14ac:dyDescent="0.2">
      <c r="A1308">
        <v>1307</v>
      </c>
      <c r="B1308" t="s">
        <v>1550</v>
      </c>
      <c r="C1308" t="s">
        <v>1551</v>
      </c>
      <c r="D1308" t="s">
        <v>48</v>
      </c>
      <c r="E1308" t="s">
        <v>1552</v>
      </c>
      <c r="F1308" t="s">
        <v>1479</v>
      </c>
      <c r="G1308" t="s">
        <v>1553</v>
      </c>
      <c r="H1308" t="s">
        <v>8</v>
      </c>
      <c r="I1308" t="s">
        <v>367</v>
      </c>
      <c r="J1308" t="s">
        <v>294</v>
      </c>
      <c r="K1308" t="s">
        <v>295</v>
      </c>
      <c r="L1308" t="s">
        <v>215</v>
      </c>
      <c r="M1308">
        <v>1</v>
      </c>
      <c r="N1308" t="s">
        <v>875</v>
      </c>
      <c r="O1308" t="str">
        <f>IF($B1308="","",IFERROR(IF(ISNUMBER(MATCH($K1308,'Brand Family Territory (Enc)'!$A$2:$A$296,0)),$K1308,""),""))</f>
        <v/>
      </c>
      <c r="P1308" t="str">
        <f>IF($B1308="","",IFERROR(INDEX('Brand Crosswalk'!$F$2:$F$200,MATCH($K1308,'Brand Crosswalk'!$A$2:$A$200,0)),"Not in Crosswalk"))</f>
        <v>Mapped</v>
      </c>
      <c r="Q1308" t="str">
        <f>IF($B1308="","",IFERROR(INDEX('Brand Crosswalk'!$C$2:$C$200,MATCH($K1308,'Brand Crosswalk'!$A$2:$A$200,0)),""))</f>
        <v>New Belgium Brewing Company</v>
      </c>
      <c r="R1308" t="str">
        <f>IF($B1308="","",IF(O1308&lt;&gt;"",O1308,IF(P1308="Mapped",Q1308,IF(P1308="No Encompass Match","No Encompass Match",IFERROR(VLOOKUP(IF($K1308="",$J1308,$K1308),'Brands (Enc)'!$C$2:$D$2699,2,FALSE),"Not Mapped")))))</f>
        <v>New Belgium Brewing Company</v>
      </c>
      <c r="S1308" t="str">
        <f>IF($B1308="","",IFERROR(VLOOKUP(VALUE($B1308),'Customers Table (Enc)'!$A:$I,9,FALSE),"Not Found"))</f>
        <v>Bergen</v>
      </c>
      <c r="T1308" t="str">
        <f t="shared" si="80"/>
        <v>BERGEN</v>
      </c>
      <c r="U1308" t="str">
        <f t="shared" si="81"/>
        <v>New Belgium Brewing Company|BERGEN</v>
      </c>
      <c r="V1308" t="str">
        <f>IF($B1308="","",IF(R1308="No Encompass Match","THEM",IF(R1308="Not Mapped","Unable to Determine",IF(T1308="SALES","Unable to Determine",IFERROR(INDEX('Master - US vs THEM'!$F:$F,MATCH(U1308,'Master - US vs THEM'!$G:$G,0)),"No Territory Data")))))</f>
        <v>US</v>
      </c>
      <c r="W1308" t="str">
        <f t="shared" si="82"/>
        <v>OK</v>
      </c>
      <c r="X1308" t="str">
        <f t="shared" si="83"/>
        <v>US</v>
      </c>
    </row>
    <row r="1309" spans="1:24" x14ac:dyDescent="0.2">
      <c r="A1309">
        <v>1308</v>
      </c>
      <c r="B1309" t="s">
        <v>1550</v>
      </c>
      <c r="C1309" t="s">
        <v>1551</v>
      </c>
      <c r="D1309" t="s">
        <v>48</v>
      </c>
      <c r="E1309" t="s">
        <v>1552</v>
      </c>
      <c r="F1309" t="s">
        <v>1479</v>
      </c>
      <c r="G1309" t="s">
        <v>1553</v>
      </c>
      <c r="H1309" t="s">
        <v>8</v>
      </c>
      <c r="I1309" t="s">
        <v>367</v>
      </c>
      <c r="J1309" t="s">
        <v>338</v>
      </c>
      <c r="K1309" t="s">
        <v>34</v>
      </c>
      <c r="L1309" t="s">
        <v>34</v>
      </c>
      <c r="M1309">
        <v>1</v>
      </c>
      <c r="N1309" t="s">
        <v>875</v>
      </c>
      <c r="O1309" t="str">
        <f>IF($B1309="","",IFERROR(IF(ISNUMBER(MATCH($K1309,'Brand Family Territory (Enc)'!$A$2:$A$296,0)),$K1309,""),""))</f>
        <v/>
      </c>
      <c r="P1309" t="str">
        <f>IF($B1309="","",IFERROR(INDEX('Brand Crosswalk'!$F$2:$F$200,MATCH($K1309,'Brand Crosswalk'!$A$2:$A$200,0)),"Not in Crosswalk"))</f>
        <v>Mapped</v>
      </c>
      <c r="Q1309" t="str">
        <f>IF($B1309="","",IFERROR(INDEX('Brand Crosswalk'!$C$2:$C$200,MATCH($K1309,'Brand Crosswalk'!$A$2:$A$200,0)),""))</f>
        <v>Sierra Nevada</v>
      </c>
      <c r="R1309" t="str">
        <f>IF($B1309="","",IF(O1309&lt;&gt;"",O1309,IF(P1309="Mapped",Q1309,IF(P1309="No Encompass Match","No Encompass Match",IFERROR(VLOOKUP(IF($K1309="",$J1309,$K1309),'Brands (Enc)'!$C$2:$D$2699,2,FALSE),"Not Mapped")))))</f>
        <v>Sierra Nevada</v>
      </c>
      <c r="S1309" t="str">
        <f>IF($B1309="","",IFERROR(VLOOKUP(VALUE($B1309),'Customers Table (Enc)'!$A:$I,9,FALSE),"Not Found"))</f>
        <v>Bergen</v>
      </c>
      <c r="T1309" t="str">
        <f t="shared" si="80"/>
        <v>BERGEN</v>
      </c>
      <c r="U1309" t="str">
        <f t="shared" si="81"/>
        <v>Sierra Nevada|BERGEN</v>
      </c>
      <c r="V1309" t="str">
        <f>IF($B1309="","",IF(R1309="No Encompass Match","THEM",IF(R1309="Not Mapped","Unable to Determine",IF(T1309="SALES","Unable to Determine",IFERROR(INDEX('Master - US vs THEM'!$F:$F,MATCH(U1309,'Master - US vs THEM'!$G:$G,0)),"No Territory Data")))))</f>
        <v>US</v>
      </c>
      <c r="W1309" t="str">
        <f t="shared" si="82"/>
        <v>OK</v>
      </c>
      <c r="X1309" t="str">
        <f t="shared" si="83"/>
        <v>US</v>
      </c>
    </row>
    <row r="1310" spans="1:24" x14ac:dyDescent="0.2">
      <c r="A1310">
        <v>1309</v>
      </c>
      <c r="B1310" t="s">
        <v>1550</v>
      </c>
      <c r="C1310" t="s">
        <v>1551</v>
      </c>
      <c r="D1310" t="s">
        <v>48</v>
      </c>
      <c r="E1310" t="s">
        <v>1552</v>
      </c>
      <c r="F1310" t="s">
        <v>1479</v>
      </c>
      <c r="G1310" t="s">
        <v>1553</v>
      </c>
      <c r="H1310" t="s">
        <v>8</v>
      </c>
      <c r="I1310" t="s">
        <v>367</v>
      </c>
      <c r="J1310" t="s">
        <v>342</v>
      </c>
      <c r="K1310" t="s">
        <v>343</v>
      </c>
      <c r="L1310" t="s">
        <v>155</v>
      </c>
      <c r="M1310">
        <v>1</v>
      </c>
      <c r="N1310" t="s">
        <v>875</v>
      </c>
      <c r="O1310" t="str">
        <f>IF($B1310="","",IFERROR(IF(ISNUMBER(MATCH($K1310,'Brand Family Territory (Enc)'!$A$2:$A$296,0)),$K1310,""),""))</f>
        <v>ANGRY ORCHARD</v>
      </c>
      <c r="P1310" t="str">
        <f>IF($B1310="","",IFERROR(INDEX('Brand Crosswalk'!$F$2:$F$200,MATCH($K1310,'Brand Crosswalk'!$A$2:$A$200,0)),"Not in Crosswalk"))</f>
        <v>Not in Crosswalk</v>
      </c>
      <c r="Q1310" t="str">
        <f>IF($B1310="","",IFERROR(INDEX('Brand Crosswalk'!$C$2:$C$200,MATCH($K1310,'Brand Crosswalk'!$A$2:$A$200,0)),""))</f>
        <v/>
      </c>
      <c r="R1310" t="str">
        <f>IF($B1310="","",IF(O1310&lt;&gt;"",O1310,IF(P1310="Mapped",Q1310,IF(P1310="No Encompass Match","No Encompass Match",IFERROR(VLOOKUP(IF($K1310="",$J1310,$K1310),'Brands (Enc)'!$C$2:$D$2699,2,FALSE),"Not Mapped")))))</f>
        <v>ANGRY ORCHARD</v>
      </c>
      <c r="S1310" t="str">
        <f>IF($B1310="","",IFERROR(VLOOKUP(VALUE($B1310),'Customers Table (Enc)'!$A:$I,9,FALSE),"Not Found"))</f>
        <v>Bergen</v>
      </c>
      <c r="T1310" t="str">
        <f t="shared" si="80"/>
        <v>BERGEN</v>
      </c>
      <c r="U1310" t="str">
        <f t="shared" si="81"/>
        <v>ANGRY ORCHARD|BERGEN</v>
      </c>
      <c r="V1310" t="str">
        <f>IF($B1310="","",IF(R1310="No Encompass Match","THEM",IF(R1310="Not Mapped","Unable to Determine",IF(T1310="SALES","Unable to Determine",IFERROR(INDEX('Master - US vs THEM'!$F:$F,MATCH(U1310,'Master - US vs THEM'!$G:$G,0)),"No Territory Data")))))</f>
        <v>US</v>
      </c>
      <c r="W1310" t="str">
        <f t="shared" si="82"/>
        <v>OK</v>
      </c>
      <c r="X1310" t="str">
        <f t="shared" si="83"/>
        <v>US</v>
      </c>
    </row>
    <row r="1311" spans="1:24" x14ac:dyDescent="0.2">
      <c r="A1311">
        <v>1310</v>
      </c>
      <c r="B1311" t="s">
        <v>1550</v>
      </c>
      <c r="C1311" t="s">
        <v>1551</v>
      </c>
      <c r="D1311" t="s">
        <v>48</v>
      </c>
      <c r="E1311" t="s">
        <v>1552</v>
      </c>
      <c r="F1311" t="s">
        <v>1479</v>
      </c>
      <c r="G1311" t="s">
        <v>1553</v>
      </c>
      <c r="H1311" t="s">
        <v>8</v>
      </c>
      <c r="I1311" t="s">
        <v>367</v>
      </c>
      <c r="J1311" t="s">
        <v>165</v>
      </c>
      <c r="K1311" t="s">
        <v>166</v>
      </c>
      <c r="L1311" t="s">
        <v>141</v>
      </c>
      <c r="M1311">
        <v>1</v>
      </c>
      <c r="N1311" t="s">
        <v>875</v>
      </c>
      <c r="O1311" t="str">
        <f>IF($B1311="","",IFERROR(IF(ISNUMBER(MATCH($K1311,'Brand Family Territory (Enc)'!$A$2:$A$296,0)),$K1311,""),""))</f>
        <v>BLUE MOON</v>
      </c>
      <c r="P1311" t="str">
        <f>IF($B1311="","",IFERROR(INDEX('Brand Crosswalk'!$F$2:$F$200,MATCH($K1311,'Brand Crosswalk'!$A$2:$A$200,0)),"Not in Crosswalk"))</f>
        <v>Not in Crosswalk</v>
      </c>
      <c r="Q1311" t="str">
        <f>IF($B1311="","",IFERROR(INDEX('Brand Crosswalk'!$C$2:$C$200,MATCH($K1311,'Brand Crosswalk'!$A$2:$A$200,0)),""))</f>
        <v/>
      </c>
      <c r="R1311" t="str">
        <f>IF($B1311="","",IF(O1311&lt;&gt;"",O1311,IF(P1311="Mapped",Q1311,IF(P1311="No Encompass Match","No Encompass Match",IFERROR(VLOOKUP(IF($K1311="",$J1311,$K1311),'Brands (Enc)'!$C$2:$D$2699,2,FALSE),"Not Mapped")))))</f>
        <v>BLUE MOON</v>
      </c>
      <c r="S1311" t="str">
        <f>IF($B1311="","",IFERROR(VLOOKUP(VALUE($B1311),'Customers Table (Enc)'!$A:$I,9,FALSE),"Not Found"))</f>
        <v>Bergen</v>
      </c>
      <c r="T1311" t="str">
        <f t="shared" si="80"/>
        <v>BERGEN</v>
      </c>
      <c r="U1311" t="str">
        <f t="shared" si="81"/>
        <v>BLUE MOON|BERGEN</v>
      </c>
      <c r="V1311" t="str">
        <f>IF($B1311="","",IF(R1311="No Encompass Match","THEM",IF(R1311="Not Mapped","Unable to Determine",IF(T1311="SALES","Unable to Determine",IFERROR(INDEX('Master - US vs THEM'!$F:$F,MATCH(U1311,'Master - US vs THEM'!$G:$G,0)),"No Territory Data")))))</f>
        <v>US</v>
      </c>
      <c r="W1311" t="str">
        <f t="shared" si="82"/>
        <v>OK</v>
      </c>
      <c r="X1311" t="str">
        <f t="shared" si="83"/>
        <v>US</v>
      </c>
    </row>
    <row r="1312" spans="1:24" x14ac:dyDescent="0.2">
      <c r="A1312">
        <v>1311</v>
      </c>
      <c r="B1312" t="s">
        <v>1550</v>
      </c>
      <c r="C1312" t="s">
        <v>1551</v>
      </c>
      <c r="D1312" t="s">
        <v>48</v>
      </c>
      <c r="E1312" t="s">
        <v>1552</v>
      </c>
      <c r="F1312" t="s">
        <v>1479</v>
      </c>
      <c r="G1312" t="s">
        <v>1553</v>
      </c>
      <c r="H1312" t="s">
        <v>8</v>
      </c>
      <c r="I1312" t="s">
        <v>367</v>
      </c>
      <c r="J1312" t="s">
        <v>144</v>
      </c>
      <c r="K1312" t="s">
        <v>145</v>
      </c>
      <c r="L1312" t="s">
        <v>141</v>
      </c>
      <c r="M1312">
        <v>1</v>
      </c>
      <c r="N1312" t="s">
        <v>875</v>
      </c>
      <c r="O1312" t="str">
        <f>IF($B1312="","",IFERROR(IF(ISNUMBER(MATCH($K1312,'Brand Family Territory (Enc)'!$A$2:$A$296,0)),$K1312,""),""))</f>
        <v>COORS LIGHT</v>
      </c>
      <c r="P1312" t="str">
        <f>IF($B1312="","",IFERROR(INDEX('Brand Crosswalk'!$F$2:$F$200,MATCH($K1312,'Brand Crosswalk'!$A$2:$A$200,0)),"Not in Crosswalk"))</f>
        <v>Not in Crosswalk</v>
      </c>
      <c r="Q1312" t="str">
        <f>IF($B1312="","",IFERROR(INDEX('Brand Crosswalk'!$C$2:$C$200,MATCH($K1312,'Brand Crosswalk'!$A$2:$A$200,0)),""))</f>
        <v/>
      </c>
      <c r="R1312" t="str">
        <f>IF($B1312="","",IF(O1312&lt;&gt;"",O1312,IF(P1312="Mapped",Q1312,IF(P1312="No Encompass Match","No Encompass Match",IFERROR(VLOOKUP(IF($K1312="",$J1312,$K1312),'Brands (Enc)'!$C$2:$D$2699,2,FALSE),"Not Mapped")))))</f>
        <v>COORS LIGHT</v>
      </c>
      <c r="S1312" t="str">
        <f>IF($B1312="","",IFERROR(VLOOKUP(VALUE($B1312),'Customers Table (Enc)'!$A:$I,9,FALSE),"Not Found"))</f>
        <v>Bergen</v>
      </c>
      <c r="T1312" t="str">
        <f t="shared" si="80"/>
        <v>BERGEN</v>
      </c>
      <c r="U1312" t="str">
        <f t="shared" si="81"/>
        <v>COORS LIGHT|BERGEN</v>
      </c>
      <c r="V1312" t="str">
        <f>IF($B1312="","",IF(R1312="No Encompass Match","THEM",IF(R1312="Not Mapped","Unable to Determine",IF(T1312="SALES","Unable to Determine",IFERROR(INDEX('Master - US vs THEM'!$F:$F,MATCH(U1312,'Master - US vs THEM'!$G:$G,0)),"No Territory Data")))))</f>
        <v>US</v>
      </c>
      <c r="W1312" t="str">
        <f t="shared" si="82"/>
        <v>OK</v>
      </c>
      <c r="X1312" t="str">
        <f t="shared" si="83"/>
        <v>US</v>
      </c>
    </row>
    <row r="1313" spans="1:24" x14ac:dyDescent="0.2">
      <c r="A1313">
        <v>1312</v>
      </c>
      <c r="B1313" t="s">
        <v>1550</v>
      </c>
      <c r="C1313" t="s">
        <v>1551</v>
      </c>
      <c r="D1313" t="s">
        <v>48</v>
      </c>
      <c r="E1313" t="s">
        <v>1552</v>
      </c>
      <c r="F1313" t="s">
        <v>1479</v>
      </c>
      <c r="G1313" t="s">
        <v>1553</v>
      </c>
      <c r="H1313" t="s">
        <v>8</v>
      </c>
      <c r="I1313" t="s">
        <v>367</v>
      </c>
      <c r="J1313" t="s">
        <v>140</v>
      </c>
      <c r="K1313" t="s">
        <v>140</v>
      </c>
      <c r="L1313" t="s">
        <v>141</v>
      </c>
      <c r="M1313">
        <v>1</v>
      </c>
      <c r="N1313" t="s">
        <v>875</v>
      </c>
      <c r="O1313" t="str">
        <f>IF($B1313="","",IFERROR(IF(ISNUMBER(MATCH($K1313,'Brand Family Territory (Enc)'!$A$2:$A$296,0)),$K1313,""),""))</f>
        <v/>
      </c>
      <c r="P1313" t="str">
        <f>IF($B1313="","",IFERROR(INDEX('Brand Crosswalk'!$F$2:$F$200,MATCH($K1313,'Brand Crosswalk'!$A$2:$A$200,0)),"Not in Crosswalk"))</f>
        <v>Mapped</v>
      </c>
      <c r="Q1313" t="str">
        <f>IF($B1313="","",IFERROR(INDEX('Brand Crosswalk'!$C$2:$C$200,MATCH($K1313,'Brand Crosswalk'!$A$2:$A$200,0)),""))</f>
        <v>Peroni</v>
      </c>
      <c r="R1313" t="str">
        <f>IF($B1313="","",IF(O1313&lt;&gt;"",O1313,IF(P1313="Mapped",Q1313,IF(P1313="No Encompass Match","No Encompass Match",IFERROR(VLOOKUP(IF($K1313="",$J1313,$K1313),'Brands (Enc)'!$C$2:$D$2699,2,FALSE),"Not Mapped")))))</f>
        <v>Peroni</v>
      </c>
      <c r="S1313" t="str">
        <f>IF($B1313="","",IFERROR(VLOOKUP(VALUE($B1313),'Customers Table (Enc)'!$A:$I,9,FALSE),"Not Found"))</f>
        <v>Bergen</v>
      </c>
      <c r="T1313" t="str">
        <f t="shared" si="80"/>
        <v>BERGEN</v>
      </c>
      <c r="U1313" t="str">
        <f t="shared" si="81"/>
        <v>Peroni|BERGEN</v>
      </c>
      <c r="V1313" t="str">
        <f>IF($B1313="","",IF(R1313="No Encompass Match","THEM",IF(R1313="Not Mapped","Unable to Determine",IF(T1313="SALES","Unable to Determine",IFERROR(INDEX('Master - US vs THEM'!$F:$F,MATCH(U1313,'Master - US vs THEM'!$G:$G,0)),"No Territory Data")))))</f>
        <v>US</v>
      </c>
      <c r="W1313" t="str">
        <f t="shared" si="82"/>
        <v>OK</v>
      </c>
      <c r="X1313" t="str">
        <f t="shared" si="83"/>
        <v>US</v>
      </c>
    </row>
    <row r="1314" spans="1:24" x14ac:dyDescent="0.2">
      <c r="A1314">
        <v>1313</v>
      </c>
      <c r="B1314" t="s">
        <v>1550</v>
      </c>
      <c r="C1314" t="s">
        <v>1551</v>
      </c>
      <c r="D1314" t="s">
        <v>48</v>
      </c>
      <c r="E1314" t="s">
        <v>1552</v>
      </c>
      <c r="F1314" t="s">
        <v>1479</v>
      </c>
      <c r="G1314" t="s">
        <v>1553</v>
      </c>
      <c r="H1314" t="s">
        <v>8</v>
      </c>
      <c r="I1314" t="s">
        <v>367</v>
      </c>
      <c r="J1314" t="s">
        <v>44</v>
      </c>
      <c r="K1314" t="s">
        <v>44</v>
      </c>
      <c r="L1314" t="s">
        <v>45</v>
      </c>
      <c r="M1314">
        <v>1</v>
      </c>
      <c r="N1314" t="s">
        <v>875</v>
      </c>
      <c r="O1314" t="str">
        <f>IF($B1314="","",IFERROR(IF(ISNUMBER(MATCH($K1314,'Brand Family Territory (Enc)'!$A$2:$A$296,0)),$K1314,""),""))</f>
        <v/>
      </c>
      <c r="P1314" t="str">
        <f>IF($B1314="","",IFERROR(INDEX('Brand Crosswalk'!$F$2:$F$200,MATCH($K1314,'Brand Crosswalk'!$A$2:$A$200,0)),"Not in Crosswalk"))</f>
        <v>Mapped</v>
      </c>
      <c r="Q1314" t="str">
        <f>IF($B1314="","",IFERROR(INDEX('Brand Crosswalk'!$C$2:$C$200,MATCH($K1314,'Brand Crosswalk'!$A$2:$A$200,0)),""))</f>
        <v>Dg Yuengling Inc</v>
      </c>
      <c r="R1314" t="str">
        <f>IF($B1314="","",IF(O1314&lt;&gt;"",O1314,IF(P1314="Mapped",Q1314,IF(P1314="No Encompass Match","No Encompass Match",IFERROR(VLOOKUP(IF($K1314="",$J1314,$K1314),'Brands (Enc)'!$C$2:$D$2699,2,FALSE),"Not Mapped")))))</f>
        <v>Dg Yuengling Inc</v>
      </c>
      <c r="S1314" t="str">
        <f>IF($B1314="","",IFERROR(VLOOKUP(VALUE($B1314),'Customers Table (Enc)'!$A:$I,9,FALSE),"Not Found"))</f>
        <v>Bergen</v>
      </c>
      <c r="T1314" t="str">
        <f t="shared" si="80"/>
        <v>BERGEN</v>
      </c>
      <c r="U1314" t="str">
        <f t="shared" si="81"/>
        <v>Dg Yuengling Inc|BERGEN</v>
      </c>
      <c r="V1314" t="str">
        <f>IF($B1314="","",IF(R1314="No Encompass Match","THEM",IF(R1314="Not Mapped","Unable to Determine",IF(T1314="SALES","Unable to Determine",IFERROR(INDEX('Master - US vs THEM'!$F:$F,MATCH(U1314,'Master - US vs THEM'!$G:$G,0)),"No Territory Data")))))</f>
        <v>US</v>
      </c>
      <c r="W1314" t="str">
        <f t="shared" si="82"/>
        <v>OK</v>
      </c>
      <c r="X1314" t="str">
        <f t="shared" si="83"/>
        <v>US</v>
      </c>
    </row>
    <row r="1315" spans="1:24" x14ac:dyDescent="0.2">
      <c r="A1315">
        <v>1314</v>
      </c>
      <c r="B1315" t="s">
        <v>1550</v>
      </c>
      <c r="C1315" t="s">
        <v>1551</v>
      </c>
      <c r="D1315" t="s">
        <v>48</v>
      </c>
      <c r="E1315" t="s">
        <v>1552</v>
      </c>
      <c r="F1315" t="s">
        <v>1479</v>
      </c>
      <c r="G1315" t="s">
        <v>1553</v>
      </c>
      <c r="H1315" t="s">
        <v>8</v>
      </c>
      <c r="I1315" t="s">
        <v>367</v>
      </c>
      <c r="J1315" t="s">
        <v>181</v>
      </c>
      <c r="K1315" t="s">
        <v>182</v>
      </c>
      <c r="L1315" t="s">
        <v>24</v>
      </c>
      <c r="M1315">
        <v>1</v>
      </c>
      <c r="N1315" t="s">
        <v>875</v>
      </c>
      <c r="O1315" t="str">
        <f>IF($B1315="","",IFERROR(IF(ISNUMBER(MATCH($K1315,'Brand Family Territory (Enc)'!$A$2:$A$296,0)),$K1315,""),""))</f>
        <v/>
      </c>
      <c r="P1315" t="str">
        <f>IF($B1315="","",IFERROR(INDEX('Brand Crosswalk'!$F$2:$F$200,MATCH($K1315,'Brand Crosswalk'!$A$2:$A$200,0)),"Not in Crosswalk"))</f>
        <v>Mapped</v>
      </c>
      <c r="Q1315" t="str">
        <f>IF($B1315="","",IFERROR(INDEX('Brand Crosswalk'!$C$2:$C$200,MATCH($K1315,'Brand Crosswalk'!$A$2:$A$200,0)),""))</f>
        <v>Modelo Especial</v>
      </c>
      <c r="R1315" t="str">
        <f>IF($B1315="","",IF(O1315&lt;&gt;"",O1315,IF(P1315="Mapped",Q1315,IF(P1315="No Encompass Match","No Encompass Match",IFERROR(VLOOKUP(IF($K1315="",$J1315,$K1315),'Brands (Enc)'!$C$2:$D$2699,2,FALSE),"Not Mapped")))))</f>
        <v>Modelo Especial</v>
      </c>
      <c r="S1315" t="str">
        <f>IF($B1315="","",IFERROR(VLOOKUP(VALUE($B1315),'Customers Table (Enc)'!$A:$I,9,FALSE),"Not Found"))</f>
        <v>Bergen</v>
      </c>
      <c r="T1315" t="str">
        <f t="shared" si="80"/>
        <v>BERGEN</v>
      </c>
      <c r="U1315" t="str">
        <f t="shared" si="81"/>
        <v>Modelo Especial|BERGEN</v>
      </c>
      <c r="V1315" t="str">
        <f>IF($B1315="","",IF(R1315="No Encompass Match","THEM",IF(R1315="Not Mapped","Unable to Determine",IF(T1315="SALES","Unable to Determine",IFERROR(INDEX('Master - US vs THEM'!$F:$F,MATCH(U1315,'Master - US vs THEM'!$G:$G,0)),"No Territory Data")))))</f>
        <v>US</v>
      </c>
      <c r="W1315" t="str">
        <f t="shared" si="82"/>
        <v>OK</v>
      </c>
      <c r="X1315" t="str">
        <f t="shared" si="83"/>
        <v>US</v>
      </c>
    </row>
    <row r="1316" spans="1:24" x14ac:dyDescent="0.2">
      <c r="A1316">
        <v>1315</v>
      </c>
      <c r="B1316" t="s">
        <v>1550</v>
      </c>
      <c r="C1316" t="s">
        <v>1551</v>
      </c>
      <c r="D1316" t="s">
        <v>48</v>
      </c>
      <c r="E1316" t="s">
        <v>1552</v>
      </c>
      <c r="F1316" t="s">
        <v>1479</v>
      </c>
      <c r="G1316" t="s">
        <v>1553</v>
      </c>
      <c r="H1316" t="s">
        <v>8</v>
      </c>
      <c r="I1316" t="s">
        <v>367</v>
      </c>
      <c r="J1316" t="s">
        <v>535</v>
      </c>
      <c r="K1316" t="s">
        <v>358</v>
      </c>
      <c r="L1316" t="s">
        <v>155</v>
      </c>
      <c r="M1316">
        <v>1</v>
      </c>
      <c r="N1316" t="s">
        <v>875</v>
      </c>
      <c r="O1316" t="str">
        <f>IF($B1316="","",IFERROR(IF(ISNUMBER(MATCH($K1316,'Brand Family Territory (Enc)'!$A$2:$A$296,0)),$K1316,""),""))</f>
        <v/>
      </c>
      <c r="P1316" t="str">
        <f>IF($B1316="","",IFERROR(INDEX('Brand Crosswalk'!$F$2:$F$200,MATCH($K1316,'Brand Crosswalk'!$A$2:$A$200,0)),"Not in Crosswalk"))</f>
        <v>Mapped</v>
      </c>
      <c r="Q1316" t="str">
        <f>IF($B1316="","",IFERROR(INDEX('Brand Crosswalk'!$C$2:$C$200,MATCH($K1316,'Brand Crosswalk'!$A$2:$A$200,0)),""))</f>
        <v>Samuel Adams</v>
      </c>
      <c r="R1316" t="str">
        <f>IF($B1316="","",IF(O1316&lt;&gt;"",O1316,IF(P1316="Mapped",Q1316,IF(P1316="No Encompass Match","No Encompass Match",IFERROR(VLOOKUP(IF($K1316="",$J1316,$K1316),'Brands (Enc)'!$C$2:$D$2699,2,FALSE),"Not Mapped")))))</f>
        <v>Samuel Adams</v>
      </c>
      <c r="S1316" t="str">
        <f>IF($B1316="","",IFERROR(VLOOKUP(VALUE($B1316),'Customers Table (Enc)'!$A:$I,9,FALSE),"Not Found"))</f>
        <v>Bergen</v>
      </c>
      <c r="T1316" t="str">
        <f t="shared" si="80"/>
        <v>BERGEN</v>
      </c>
      <c r="U1316" t="str">
        <f t="shared" si="81"/>
        <v>Samuel Adams|BERGEN</v>
      </c>
      <c r="V1316" t="str">
        <f>IF($B1316="","",IF(R1316="No Encompass Match","THEM",IF(R1316="Not Mapped","Unable to Determine",IF(T1316="SALES","Unable to Determine",IFERROR(INDEX('Master - US vs THEM'!$F:$F,MATCH(U1316,'Master - US vs THEM'!$G:$G,0)),"No Territory Data")))))</f>
        <v>US</v>
      </c>
      <c r="W1316" t="str">
        <f t="shared" si="82"/>
        <v>OK</v>
      </c>
      <c r="X1316" t="str">
        <f t="shared" si="83"/>
        <v>US</v>
      </c>
    </row>
    <row r="1317" spans="1:24" x14ac:dyDescent="0.2">
      <c r="A1317">
        <v>1316</v>
      </c>
      <c r="B1317" t="s">
        <v>1550</v>
      </c>
      <c r="C1317" t="s">
        <v>1551</v>
      </c>
      <c r="D1317" t="s">
        <v>48</v>
      </c>
      <c r="E1317" t="s">
        <v>1552</v>
      </c>
      <c r="F1317" t="s">
        <v>1479</v>
      </c>
      <c r="G1317" t="s">
        <v>1553</v>
      </c>
      <c r="H1317" t="s">
        <v>8</v>
      </c>
      <c r="I1317" t="s">
        <v>367</v>
      </c>
      <c r="J1317" t="s">
        <v>142</v>
      </c>
      <c r="K1317" t="s">
        <v>143</v>
      </c>
      <c r="L1317" t="s">
        <v>141</v>
      </c>
      <c r="M1317">
        <v>1</v>
      </c>
      <c r="N1317" t="s">
        <v>875</v>
      </c>
      <c r="O1317" t="str">
        <f>IF($B1317="","",IFERROR(IF(ISNUMBER(MATCH($K1317,'Brand Family Territory (Enc)'!$A$2:$A$296,0)),$K1317,""),""))</f>
        <v/>
      </c>
      <c r="P1317" t="str">
        <f>IF($B1317="","",IFERROR(INDEX('Brand Crosswalk'!$F$2:$F$200,MATCH($K1317,'Brand Crosswalk'!$A$2:$A$200,0)),"Not in Crosswalk"))</f>
        <v>Mapped</v>
      </c>
      <c r="Q1317" t="str">
        <f>IF($B1317="","",IFERROR(INDEX('Brand Crosswalk'!$C$2:$C$200,MATCH($K1317,'Brand Crosswalk'!$A$2:$A$200,0)),""))</f>
        <v>Lite</v>
      </c>
      <c r="R1317" t="str">
        <f>IF($B1317="","",IF(O1317&lt;&gt;"",O1317,IF(P1317="Mapped",Q1317,IF(P1317="No Encompass Match","No Encompass Match",IFERROR(VLOOKUP(IF($K1317="",$J1317,$K1317),'Brands (Enc)'!$C$2:$D$2699,2,FALSE),"Not Mapped")))))</f>
        <v>Lite</v>
      </c>
      <c r="S1317" t="str">
        <f>IF($B1317="","",IFERROR(VLOOKUP(VALUE($B1317),'Customers Table (Enc)'!$A:$I,9,FALSE),"Not Found"))</f>
        <v>Bergen</v>
      </c>
      <c r="T1317" t="str">
        <f t="shared" si="80"/>
        <v>BERGEN</v>
      </c>
      <c r="U1317" t="str">
        <f t="shared" si="81"/>
        <v>Lite|BERGEN</v>
      </c>
      <c r="V1317" t="str">
        <f>IF($B1317="","",IF(R1317="No Encompass Match","THEM",IF(R1317="Not Mapped","Unable to Determine",IF(T1317="SALES","Unable to Determine",IFERROR(INDEX('Master - US vs THEM'!$F:$F,MATCH(U1317,'Master - US vs THEM'!$G:$G,0)),"No Territory Data")))))</f>
        <v>US</v>
      </c>
      <c r="W1317" t="str">
        <f t="shared" si="82"/>
        <v>OK</v>
      </c>
      <c r="X1317" t="str">
        <f t="shared" si="83"/>
        <v>US</v>
      </c>
    </row>
    <row r="1318" spans="1:24" x14ac:dyDescent="0.2">
      <c r="A1318">
        <v>1317</v>
      </c>
      <c r="B1318" t="s">
        <v>1550</v>
      </c>
      <c r="C1318" t="s">
        <v>1551</v>
      </c>
      <c r="D1318" t="s">
        <v>48</v>
      </c>
      <c r="E1318" t="s">
        <v>1552</v>
      </c>
      <c r="F1318" t="s">
        <v>1479</v>
      </c>
      <c r="G1318" t="s">
        <v>1553</v>
      </c>
      <c r="H1318" t="s">
        <v>8</v>
      </c>
      <c r="I1318" t="s">
        <v>367</v>
      </c>
      <c r="J1318" t="s">
        <v>340</v>
      </c>
      <c r="K1318" t="s">
        <v>154</v>
      </c>
      <c r="L1318" t="s">
        <v>155</v>
      </c>
      <c r="M1318">
        <v>1</v>
      </c>
      <c r="N1318" t="s">
        <v>875</v>
      </c>
      <c r="O1318" t="str">
        <f>IF($B1318="","",IFERROR(IF(ISNUMBER(MATCH($K1318,'Brand Family Territory (Enc)'!$A$2:$A$296,0)),$K1318,""),""))</f>
        <v>SAMUEL ADAMS</v>
      </c>
      <c r="P1318" t="str">
        <f>IF($B1318="","",IFERROR(INDEX('Brand Crosswalk'!$F$2:$F$200,MATCH($K1318,'Brand Crosswalk'!$A$2:$A$200,0)),"Not in Crosswalk"))</f>
        <v>Not in Crosswalk</v>
      </c>
      <c r="Q1318" t="str">
        <f>IF($B1318="","",IFERROR(INDEX('Brand Crosswalk'!$C$2:$C$200,MATCH($K1318,'Brand Crosswalk'!$A$2:$A$200,0)),""))</f>
        <v/>
      </c>
      <c r="R1318" t="str">
        <f>IF($B1318="","",IF(O1318&lt;&gt;"",O1318,IF(P1318="Mapped",Q1318,IF(P1318="No Encompass Match","No Encompass Match",IFERROR(VLOOKUP(IF($K1318="",$J1318,$K1318),'Brands (Enc)'!$C$2:$D$2699,2,FALSE),"Not Mapped")))))</f>
        <v>SAMUEL ADAMS</v>
      </c>
      <c r="S1318" t="str">
        <f>IF($B1318="","",IFERROR(VLOOKUP(VALUE($B1318),'Customers Table (Enc)'!$A:$I,9,FALSE),"Not Found"))</f>
        <v>Bergen</v>
      </c>
      <c r="T1318" t="str">
        <f t="shared" si="80"/>
        <v>BERGEN</v>
      </c>
      <c r="U1318" t="str">
        <f t="shared" si="81"/>
        <v>SAMUEL ADAMS|BERGEN</v>
      </c>
      <c r="V1318" t="str">
        <f>IF($B1318="","",IF(R1318="No Encompass Match","THEM",IF(R1318="Not Mapped","Unable to Determine",IF(T1318="SALES","Unable to Determine",IFERROR(INDEX('Master - US vs THEM'!$F:$F,MATCH(U1318,'Master - US vs THEM'!$G:$G,0)),"No Territory Data")))))</f>
        <v>US</v>
      </c>
      <c r="W1318" t="str">
        <f t="shared" si="82"/>
        <v>OK</v>
      </c>
      <c r="X1318" t="str">
        <f t="shared" si="83"/>
        <v>US</v>
      </c>
    </row>
    <row r="1319" spans="1:24" x14ac:dyDescent="0.2">
      <c r="A1319">
        <v>1318</v>
      </c>
      <c r="B1319" t="s">
        <v>1550</v>
      </c>
      <c r="C1319" t="s">
        <v>1551</v>
      </c>
      <c r="D1319" t="s">
        <v>48</v>
      </c>
      <c r="E1319" t="s">
        <v>1552</v>
      </c>
      <c r="F1319" t="s">
        <v>1479</v>
      </c>
      <c r="G1319" t="s">
        <v>1553</v>
      </c>
      <c r="H1319" t="s">
        <v>8</v>
      </c>
      <c r="I1319" t="s">
        <v>367</v>
      </c>
      <c r="J1319" t="s">
        <v>340</v>
      </c>
      <c r="K1319" t="s">
        <v>154</v>
      </c>
      <c r="L1319" t="s">
        <v>155</v>
      </c>
      <c r="M1319">
        <v>1</v>
      </c>
      <c r="N1319" t="s">
        <v>875</v>
      </c>
      <c r="O1319" t="str">
        <f>IF($B1319="","",IFERROR(IF(ISNUMBER(MATCH($K1319,'Brand Family Territory (Enc)'!$A$2:$A$296,0)),$K1319,""),""))</f>
        <v>SAMUEL ADAMS</v>
      </c>
      <c r="P1319" t="str">
        <f>IF($B1319="","",IFERROR(INDEX('Brand Crosswalk'!$F$2:$F$200,MATCH($K1319,'Brand Crosswalk'!$A$2:$A$200,0)),"Not in Crosswalk"))</f>
        <v>Not in Crosswalk</v>
      </c>
      <c r="Q1319" t="str">
        <f>IF($B1319="","",IFERROR(INDEX('Brand Crosswalk'!$C$2:$C$200,MATCH($K1319,'Brand Crosswalk'!$A$2:$A$200,0)),""))</f>
        <v/>
      </c>
      <c r="R1319" t="str">
        <f>IF($B1319="","",IF(O1319&lt;&gt;"",O1319,IF(P1319="Mapped",Q1319,IF(P1319="No Encompass Match","No Encompass Match",IFERROR(VLOOKUP(IF($K1319="",$J1319,$K1319),'Brands (Enc)'!$C$2:$D$2699,2,FALSE),"Not Mapped")))))</f>
        <v>SAMUEL ADAMS</v>
      </c>
      <c r="S1319" t="str">
        <f>IF($B1319="","",IFERROR(VLOOKUP(VALUE($B1319),'Customers Table (Enc)'!$A:$I,9,FALSE),"Not Found"))</f>
        <v>Bergen</v>
      </c>
      <c r="T1319" t="str">
        <f t="shared" si="80"/>
        <v>BERGEN</v>
      </c>
      <c r="U1319" t="str">
        <f t="shared" si="81"/>
        <v>SAMUEL ADAMS|BERGEN</v>
      </c>
      <c r="V1319" t="str">
        <f>IF($B1319="","",IF(R1319="No Encompass Match","THEM",IF(R1319="Not Mapped","Unable to Determine",IF(T1319="SALES","Unable to Determine",IFERROR(INDEX('Master - US vs THEM'!$F:$F,MATCH(U1319,'Master - US vs THEM'!$G:$G,0)),"No Territory Data")))))</f>
        <v>US</v>
      </c>
      <c r="W1319" t="str">
        <f t="shared" si="82"/>
        <v>OK</v>
      </c>
      <c r="X1319" t="str">
        <f t="shared" si="83"/>
        <v>US</v>
      </c>
    </row>
    <row r="1320" spans="1:24" x14ac:dyDescent="0.2">
      <c r="A1320">
        <v>1319</v>
      </c>
      <c r="B1320" t="s">
        <v>1550</v>
      </c>
      <c r="C1320" t="s">
        <v>1551</v>
      </c>
      <c r="D1320" t="s">
        <v>48</v>
      </c>
      <c r="E1320" t="s">
        <v>1552</v>
      </c>
      <c r="F1320" t="s">
        <v>1479</v>
      </c>
      <c r="G1320" t="s">
        <v>1553</v>
      </c>
      <c r="H1320" t="s">
        <v>8</v>
      </c>
      <c r="I1320" t="s">
        <v>367</v>
      </c>
      <c r="J1320" t="s">
        <v>142</v>
      </c>
      <c r="K1320" t="s">
        <v>143</v>
      </c>
      <c r="L1320" t="s">
        <v>141</v>
      </c>
      <c r="M1320">
        <v>1</v>
      </c>
      <c r="N1320" t="s">
        <v>875</v>
      </c>
      <c r="O1320" t="str">
        <f>IF($B1320="","",IFERROR(IF(ISNUMBER(MATCH($K1320,'Brand Family Territory (Enc)'!$A$2:$A$296,0)),$K1320,""),""))</f>
        <v/>
      </c>
      <c r="P1320" t="str">
        <f>IF($B1320="","",IFERROR(INDEX('Brand Crosswalk'!$F$2:$F$200,MATCH($K1320,'Brand Crosswalk'!$A$2:$A$200,0)),"Not in Crosswalk"))</f>
        <v>Mapped</v>
      </c>
      <c r="Q1320" t="str">
        <f>IF($B1320="","",IFERROR(INDEX('Brand Crosswalk'!$C$2:$C$200,MATCH($K1320,'Brand Crosswalk'!$A$2:$A$200,0)),""))</f>
        <v>Lite</v>
      </c>
      <c r="R1320" t="str">
        <f>IF($B1320="","",IF(O1320&lt;&gt;"",O1320,IF(P1320="Mapped",Q1320,IF(P1320="No Encompass Match","No Encompass Match",IFERROR(VLOOKUP(IF($K1320="",$J1320,$K1320),'Brands (Enc)'!$C$2:$D$2699,2,FALSE),"Not Mapped")))))</f>
        <v>Lite</v>
      </c>
      <c r="S1320" t="str">
        <f>IF($B1320="","",IFERROR(VLOOKUP(VALUE($B1320),'Customers Table (Enc)'!$A:$I,9,FALSE),"Not Found"))</f>
        <v>Bergen</v>
      </c>
      <c r="T1320" t="str">
        <f t="shared" si="80"/>
        <v>BERGEN</v>
      </c>
      <c r="U1320" t="str">
        <f t="shared" si="81"/>
        <v>Lite|BERGEN</v>
      </c>
      <c r="V1320" t="str">
        <f>IF($B1320="","",IF(R1320="No Encompass Match","THEM",IF(R1320="Not Mapped","Unable to Determine",IF(T1320="SALES","Unable to Determine",IFERROR(INDEX('Master - US vs THEM'!$F:$F,MATCH(U1320,'Master - US vs THEM'!$G:$G,0)),"No Territory Data")))))</f>
        <v>US</v>
      </c>
      <c r="W1320" t="str">
        <f t="shared" si="82"/>
        <v>OK</v>
      </c>
      <c r="X1320" t="str">
        <f t="shared" si="83"/>
        <v>US</v>
      </c>
    </row>
    <row r="1321" spans="1:24" x14ac:dyDescent="0.2">
      <c r="A1321">
        <v>1320</v>
      </c>
      <c r="B1321" t="s">
        <v>1550</v>
      </c>
      <c r="C1321" t="s">
        <v>1551</v>
      </c>
      <c r="D1321" t="s">
        <v>48</v>
      </c>
      <c r="E1321" t="s">
        <v>1552</v>
      </c>
      <c r="F1321" t="s">
        <v>1479</v>
      </c>
      <c r="G1321" t="s">
        <v>1553</v>
      </c>
      <c r="H1321" t="s">
        <v>8</v>
      </c>
      <c r="I1321" t="s">
        <v>367</v>
      </c>
      <c r="J1321" t="s">
        <v>144</v>
      </c>
      <c r="K1321" t="s">
        <v>145</v>
      </c>
      <c r="L1321" t="s">
        <v>141</v>
      </c>
      <c r="M1321">
        <v>1</v>
      </c>
      <c r="N1321" t="s">
        <v>875</v>
      </c>
      <c r="O1321" t="str">
        <f>IF($B1321="","",IFERROR(IF(ISNUMBER(MATCH($K1321,'Brand Family Territory (Enc)'!$A$2:$A$296,0)),$K1321,""),""))</f>
        <v>COORS LIGHT</v>
      </c>
      <c r="P1321" t="str">
        <f>IF($B1321="","",IFERROR(INDEX('Brand Crosswalk'!$F$2:$F$200,MATCH($K1321,'Brand Crosswalk'!$A$2:$A$200,0)),"Not in Crosswalk"))</f>
        <v>Not in Crosswalk</v>
      </c>
      <c r="Q1321" t="str">
        <f>IF($B1321="","",IFERROR(INDEX('Brand Crosswalk'!$C$2:$C$200,MATCH($K1321,'Brand Crosswalk'!$A$2:$A$200,0)),""))</f>
        <v/>
      </c>
      <c r="R1321" t="str">
        <f>IF($B1321="","",IF(O1321&lt;&gt;"",O1321,IF(P1321="Mapped",Q1321,IF(P1321="No Encompass Match","No Encompass Match",IFERROR(VLOOKUP(IF($K1321="",$J1321,$K1321),'Brands (Enc)'!$C$2:$D$2699,2,FALSE),"Not Mapped")))))</f>
        <v>COORS LIGHT</v>
      </c>
      <c r="S1321" t="str">
        <f>IF($B1321="","",IFERROR(VLOOKUP(VALUE($B1321),'Customers Table (Enc)'!$A:$I,9,FALSE),"Not Found"))</f>
        <v>Bergen</v>
      </c>
      <c r="T1321" t="str">
        <f t="shared" si="80"/>
        <v>BERGEN</v>
      </c>
      <c r="U1321" t="str">
        <f t="shared" si="81"/>
        <v>COORS LIGHT|BERGEN</v>
      </c>
      <c r="V1321" t="str">
        <f>IF($B1321="","",IF(R1321="No Encompass Match","THEM",IF(R1321="Not Mapped","Unable to Determine",IF(T1321="SALES","Unable to Determine",IFERROR(INDEX('Master - US vs THEM'!$F:$F,MATCH(U1321,'Master - US vs THEM'!$G:$G,0)),"No Territory Data")))))</f>
        <v>US</v>
      </c>
      <c r="W1321" t="str">
        <f t="shared" si="82"/>
        <v>OK</v>
      </c>
      <c r="X1321" t="str">
        <f t="shared" si="83"/>
        <v>US</v>
      </c>
    </row>
    <row r="1322" spans="1:24" x14ac:dyDescent="0.2">
      <c r="A1322">
        <v>1321</v>
      </c>
      <c r="B1322" t="s">
        <v>1550</v>
      </c>
      <c r="C1322" t="s">
        <v>1551</v>
      </c>
      <c r="D1322" t="s">
        <v>48</v>
      </c>
      <c r="E1322" t="s">
        <v>1552</v>
      </c>
      <c r="F1322" t="s">
        <v>1479</v>
      </c>
      <c r="G1322" t="s">
        <v>1553</v>
      </c>
      <c r="H1322" t="s">
        <v>8</v>
      </c>
      <c r="I1322" t="s">
        <v>367</v>
      </c>
      <c r="J1322" t="s">
        <v>44</v>
      </c>
      <c r="K1322" t="s">
        <v>44</v>
      </c>
      <c r="L1322" t="s">
        <v>45</v>
      </c>
      <c r="M1322">
        <v>1</v>
      </c>
      <c r="N1322" t="s">
        <v>875</v>
      </c>
      <c r="O1322" t="str">
        <f>IF($B1322="","",IFERROR(IF(ISNUMBER(MATCH($K1322,'Brand Family Territory (Enc)'!$A$2:$A$296,0)),$K1322,""),""))</f>
        <v/>
      </c>
      <c r="P1322" t="str">
        <f>IF($B1322="","",IFERROR(INDEX('Brand Crosswalk'!$F$2:$F$200,MATCH($K1322,'Brand Crosswalk'!$A$2:$A$200,0)),"Not in Crosswalk"))</f>
        <v>Mapped</v>
      </c>
      <c r="Q1322" t="str">
        <f>IF($B1322="","",IFERROR(INDEX('Brand Crosswalk'!$C$2:$C$200,MATCH($K1322,'Brand Crosswalk'!$A$2:$A$200,0)),""))</f>
        <v>Dg Yuengling Inc</v>
      </c>
      <c r="R1322" t="str">
        <f>IF($B1322="","",IF(O1322&lt;&gt;"",O1322,IF(P1322="Mapped",Q1322,IF(P1322="No Encompass Match","No Encompass Match",IFERROR(VLOOKUP(IF($K1322="",$J1322,$K1322),'Brands (Enc)'!$C$2:$D$2699,2,FALSE),"Not Mapped")))))</f>
        <v>Dg Yuengling Inc</v>
      </c>
      <c r="S1322" t="str">
        <f>IF($B1322="","",IFERROR(VLOOKUP(VALUE($B1322),'Customers Table (Enc)'!$A:$I,9,FALSE),"Not Found"))</f>
        <v>Bergen</v>
      </c>
      <c r="T1322" t="str">
        <f t="shared" si="80"/>
        <v>BERGEN</v>
      </c>
      <c r="U1322" t="str">
        <f t="shared" si="81"/>
        <v>Dg Yuengling Inc|BERGEN</v>
      </c>
      <c r="V1322" t="str">
        <f>IF($B1322="","",IF(R1322="No Encompass Match","THEM",IF(R1322="Not Mapped","Unable to Determine",IF(T1322="SALES","Unable to Determine",IFERROR(INDEX('Master - US vs THEM'!$F:$F,MATCH(U1322,'Master - US vs THEM'!$G:$G,0)),"No Territory Data")))))</f>
        <v>US</v>
      </c>
      <c r="W1322" t="str">
        <f t="shared" si="82"/>
        <v>OK</v>
      </c>
      <c r="X1322" t="str">
        <f t="shared" si="83"/>
        <v>US</v>
      </c>
    </row>
    <row r="1323" spans="1:24" x14ac:dyDescent="0.2">
      <c r="A1323">
        <v>1322</v>
      </c>
      <c r="B1323" t="s">
        <v>1550</v>
      </c>
      <c r="C1323" t="s">
        <v>1551</v>
      </c>
      <c r="D1323" t="s">
        <v>48</v>
      </c>
      <c r="E1323" t="s">
        <v>1552</v>
      </c>
      <c r="F1323" t="s">
        <v>1479</v>
      </c>
      <c r="G1323" t="s">
        <v>1553</v>
      </c>
      <c r="H1323" t="s">
        <v>8</v>
      </c>
      <c r="I1323" t="s">
        <v>367</v>
      </c>
      <c r="J1323" t="s">
        <v>906</v>
      </c>
      <c r="K1323" t="s">
        <v>192</v>
      </c>
      <c r="L1323" t="s">
        <v>120</v>
      </c>
      <c r="M1323">
        <v>1</v>
      </c>
      <c r="N1323" t="s">
        <v>875</v>
      </c>
      <c r="O1323" t="str">
        <f>IF($B1323="","",IFERROR(IF(ISNUMBER(MATCH($K1323,'Brand Family Territory (Enc)'!$A$2:$A$296,0)),$K1323,""),""))</f>
        <v/>
      </c>
      <c r="P1323" t="str">
        <f>IF($B1323="","",IFERROR(INDEX('Brand Crosswalk'!$F$2:$F$200,MATCH($K1323,'Brand Crosswalk'!$A$2:$A$200,0)),"Not in Crosswalk"))</f>
        <v>Mapped</v>
      </c>
      <c r="Q1323" t="str">
        <f>IF($B1323="","",IFERROR(INDEX('Brand Crosswalk'!$C$2:$C$200,MATCH($K1323,'Brand Crosswalk'!$A$2:$A$200,0)),""))</f>
        <v>Montauk</v>
      </c>
      <c r="R1323" t="str">
        <f>IF($B1323="","",IF(O1323&lt;&gt;"",O1323,IF(P1323="Mapped",Q1323,IF(P1323="No Encompass Match","No Encompass Match",IFERROR(VLOOKUP(IF($K1323="",$J1323,$K1323),'Brands (Enc)'!$C$2:$D$2699,2,FALSE),"Not Mapped")))))</f>
        <v>Montauk</v>
      </c>
      <c r="S1323" t="str">
        <f>IF($B1323="","",IFERROR(VLOOKUP(VALUE($B1323),'Customers Table (Enc)'!$A:$I,9,FALSE),"Not Found"))</f>
        <v>Bergen</v>
      </c>
      <c r="T1323" t="str">
        <f t="shared" si="80"/>
        <v>BERGEN</v>
      </c>
      <c r="U1323" t="str">
        <f t="shared" si="81"/>
        <v>Montauk|BERGEN</v>
      </c>
      <c r="V1323" t="str">
        <f>IF($B1323="","",IF(R1323="No Encompass Match","THEM",IF(R1323="Not Mapped","Unable to Determine",IF(T1323="SALES","Unable to Determine",IFERROR(INDEX('Master - US vs THEM'!$F:$F,MATCH(U1323,'Master - US vs THEM'!$G:$G,0)),"No Territory Data")))))</f>
        <v>US</v>
      </c>
      <c r="W1323" t="str">
        <f t="shared" si="82"/>
        <v>OK</v>
      </c>
      <c r="X1323" t="str">
        <f t="shared" si="83"/>
        <v>US</v>
      </c>
    </row>
    <row r="1324" spans="1:24" x14ac:dyDescent="0.2">
      <c r="A1324">
        <v>1323</v>
      </c>
      <c r="B1324" t="s">
        <v>1550</v>
      </c>
      <c r="C1324" t="s">
        <v>1551</v>
      </c>
      <c r="D1324" t="s">
        <v>48</v>
      </c>
      <c r="E1324" t="s">
        <v>1552</v>
      </c>
      <c r="F1324" t="s">
        <v>1479</v>
      </c>
      <c r="G1324" t="s">
        <v>1553</v>
      </c>
      <c r="H1324" t="s">
        <v>8</v>
      </c>
      <c r="I1324" t="s">
        <v>367</v>
      </c>
      <c r="J1324" t="s">
        <v>342</v>
      </c>
      <c r="K1324" t="s">
        <v>343</v>
      </c>
      <c r="L1324" t="s">
        <v>155</v>
      </c>
      <c r="M1324">
        <v>1</v>
      </c>
      <c r="N1324" t="s">
        <v>875</v>
      </c>
      <c r="O1324" t="str">
        <f>IF($B1324="","",IFERROR(IF(ISNUMBER(MATCH($K1324,'Brand Family Territory (Enc)'!$A$2:$A$296,0)),$K1324,""),""))</f>
        <v>ANGRY ORCHARD</v>
      </c>
      <c r="P1324" t="str">
        <f>IF($B1324="","",IFERROR(INDEX('Brand Crosswalk'!$F$2:$F$200,MATCH($K1324,'Brand Crosswalk'!$A$2:$A$200,0)),"Not in Crosswalk"))</f>
        <v>Not in Crosswalk</v>
      </c>
      <c r="Q1324" t="str">
        <f>IF($B1324="","",IFERROR(INDEX('Brand Crosswalk'!$C$2:$C$200,MATCH($K1324,'Brand Crosswalk'!$A$2:$A$200,0)),""))</f>
        <v/>
      </c>
      <c r="R1324" t="str">
        <f>IF($B1324="","",IF(O1324&lt;&gt;"",O1324,IF(P1324="Mapped",Q1324,IF(P1324="No Encompass Match","No Encompass Match",IFERROR(VLOOKUP(IF($K1324="",$J1324,$K1324),'Brands (Enc)'!$C$2:$D$2699,2,FALSE),"Not Mapped")))))</f>
        <v>ANGRY ORCHARD</v>
      </c>
      <c r="S1324" t="str">
        <f>IF($B1324="","",IFERROR(VLOOKUP(VALUE($B1324),'Customers Table (Enc)'!$A:$I,9,FALSE),"Not Found"))</f>
        <v>Bergen</v>
      </c>
      <c r="T1324" t="str">
        <f t="shared" si="80"/>
        <v>BERGEN</v>
      </c>
      <c r="U1324" t="str">
        <f t="shared" si="81"/>
        <v>ANGRY ORCHARD|BERGEN</v>
      </c>
      <c r="V1324" t="str">
        <f>IF($B1324="","",IF(R1324="No Encompass Match","THEM",IF(R1324="Not Mapped","Unable to Determine",IF(T1324="SALES","Unable to Determine",IFERROR(INDEX('Master - US vs THEM'!$F:$F,MATCH(U1324,'Master - US vs THEM'!$G:$G,0)),"No Territory Data")))))</f>
        <v>US</v>
      </c>
      <c r="W1324" t="str">
        <f t="shared" si="82"/>
        <v>OK</v>
      </c>
      <c r="X1324" t="str">
        <f t="shared" si="83"/>
        <v>US</v>
      </c>
    </row>
    <row r="1325" spans="1:24" x14ac:dyDescent="0.2">
      <c r="A1325">
        <v>1324</v>
      </c>
      <c r="B1325" t="s">
        <v>1550</v>
      </c>
      <c r="C1325" t="s">
        <v>1551</v>
      </c>
      <c r="D1325" t="s">
        <v>48</v>
      </c>
      <c r="E1325" t="s">
        <v>1552</v>
      </c>
      <c r="F1325" t="s">
        <v>1479</v>
      </c>
      <c r="G1325" t="s">
        <v>1553</v>
      </c>
      <c r="H1325" t="s">
        <v>8</v>
      </c>
      <c r="I1325" t="s">
        <v>367</v>
      </c>
      <c r="J1325" t="s">
        <v>338</v>
      </c>
      <c r="K1325" t="s">
        <v>34</v>
      </c>
      <c r="L1325" t="s">
        <v>34</v>
      </c>
      <c r="M1325">
        <v>1</v>
      </c>
      <c r="N1325" t="s">
        <v>875</v>
      </c>
      <c r="O1325" t="str">
        <f>IF($B1325="","",IFERROR(IF(ISNUMBER(MATCH($K1325,'Brand Family Territory (Enc)'!$A$2:$A$296,0)),$K1325,""),""))</f>
        <v/>
      </c>
      <c r="P1325" t="str">
        <f>IF($B1325="","",IFERROR(INDEX('Brand Crosswalk'!$F$2:$F$200,MATCH($K1325,'Brand Crosswalk'!$A$2:$A$200,0)),"Not in Crosswalk"))</f>
        <v>Mapped</v>
      </c>
      <c r="Q1325" t="str">
        <f>IF($B1325="","",IFERROR(INDEX('Brand Crosswalk'!$C$2:$C$200,MATCH($K1325,'Brand Crosswalk'!$A$2:$A$200,0)),""))</f>
        <v>Sierra Nevada</v>
      </c>
      <c r="R1325" t="str">
        <f>IF($B1325="","",IF(O1325&lt;&gt;"",O1325,IF(P1325="Mapped",Q1325,IF(P1325="No Encompass Match","No Encompass Match",IFERROR(VLOOKUP(IF($K1325="",$J1325,$K1325),'Brands (Enc)'!$C$2:$D$2699,2,FALSE),"Not Mapped")))))</f>
        <v>Sierra Nevada</v>
      </c>
      <c r="S1325" t="str">
        <f>IF($B1325="","",IFERROR(VLOOKUP(VALUE($B1325),'Customers Table (Enc)'!$A:$I,9,FALSE),"Not Found"))</f>
        <v>Bergen</v>
      </c>
      <c r="T1325" t="str">
        <f t="shared" si="80"/>
        <v>BERGEN</v>
      </c>
      <c r="U1325" t="str">
        <f t="shared" si="81"/>
        <v>Sierra Nevada|BERGEN</v>
      </c>
      <c r="V1325" t="str">
        <f>IF($B1325="","",IF(R1325="No Encompass Match","THEM",IF(R1325="Not Mapped","Unable to Determine",IF(T1325="SALES","Unable to Determine",IFERROR(INDEX('Master - US vs THEM'!$F:$F,MATCH(U1325,'Master - US vs THEM'!$G:$G,0)),"No Territory Data")))))</f>
        <v>US</v>
      </c>
      <c r="W1325" t="str">
        <f t="shared" si="82"/>
        <v>OK</v>
      </c>
      <c r="X1325" t="str">
        <f t="shared" si="83"/>
        <v>US</v>
      </c>
    </row>
    <row r="1326" spans="1:24" x14ac:dyDescent="0.2">
      <c r="A1326">
        <v>1325</v>
      </c>
      <c r="B1326" t="s">
        <v>1550</v>
      </c>
      <c r="C1326" t="s">
        <v>1551</v>
      </c>
      <c r="D1326" t="s">
        <v>48</v>
      </c>
      <c r="E1326" t="s">
        <v>1552</v>
      </c>
      <c r="F1326" t="s">
        <v>1479</v>
      </c>
      <c r="G1326" t="s">
        <v>1553</v>
      </c>
      <c r="H1326" t="s">
        <v>8</v>
      </c>
      <c r="I1326" t="s">
        <v>367</v>
      </c>
      <c r="J1326" t="s">
        <v>294</v>
      </c>
      <c r="K1326" t="s">
        <v>295</v>
      </c>
      <c r="L1326" t="s">
        <v>215</v>
      </c>
      <c r="M1326">
        <v>1</v>
      </c>
      <c r="N1326" t="s">
        <v>875</v>
      </c>
      <c r="O1326" t="str">
        <f>IF($B1326="","",IFERROR(IF(ISNUMBER(MATCH($K1326,'Brand Family Territory (Enc)'!$A$2:$A$296,0)),$K1326,""),""))</f>
        <v/>
      </c>
      <c r="P1326" t="str">
        <f>IF($B1326="","",IFERROR(INDEX('Brand Crosswalk'!$F$2:$F$200,MATCH($K1326,'Brand Crosswalk'!$A$2:$A$200,0)),"Not in Crosswalk"))</f>
        <v>Mapped</v>
      </c>
      <c r="Q1326" t="str">
        <f>IF($B1326="","",IFERROR(INDEX('Brand Crosswalk'!$C$2:$C$200,MATCH($K1326,'Brand Crosswalk'!$A$2:$A$200,0)),""))</f>
        <v>New Belgium Brewing Company</v>
      </c>
      <c r="R1326" t="str">
        <f>IF($B1326="","",IF(O1326&lt;&gt;"",O1326,IF(P1326="Mapped",Q1326,IF(P1326="No Encompass Match","No Encompass Match",IFERROR(VLOOKUP(IF($K1326="",$J1326,$K1326),'Brands (Enc)'!$C$2:$D$2699,2,FALSE),"Not Mapped")))))</f>
        <v>New Belgium Brewing Company</v>
      </c>
      <c r="S1326" t="str">
        <f>IF($B1326="","",IFERROR(VLOOKUP(VALUE($B1326),'Customers Table (Enc)'!$A:$I,9,FALSE),"Not Found"))</f>
        <v>Bergen</v>
      </c>
      <c r="T1326" t="str">
        <f t="shared" si="80"/>
        <v>BERGEN</v>
      </c>
      <c r="U1326" t="str">
        <f t="shared" si="81"/>
        <v>New Belgium Brewing Company|BERGEN</v>
      </c>
      <c r="V1326" t="str">
        <f>IF($B1326="","",IF(R1326="No Encompass Match","THEM",IF(R1326="Not Mapped","Unable to Determine",IF(T1326="SALES","Unable to Determine",IFERROR(INDEX('Master - US vs THEM'!$F:$F,MATCH(U1326,'Master - US vs THEM'!$G:$G,0)),"No Territory Data")))))</f>
        <v>US</v>
      </c>
      <c r="W1326" t="str">
        <f t="shared" si="82"/>
        <v>OK</v>
      </c>
      <c r="X1326" t="str">
        <f t="shared" si="83"/>
        <v>US</v>
      </c>
    </row>
    <row r="1327" spans="1:24" x14ac:dyDescent="0.2">
      <c r="A1327">
        <v>1326</v>
      </c>
      <c r="B1327" t="s">
        <v>1550</v>
      </c>
      <c r="C1327" t="s">
        <v>1551</v>
      </c>
      <c r="D1327" t="s">
        <v>48</v>
      </c>
      <c r="E1327" t="s">
        <v>1552</v>
      </c>
      <c r="F1327" t="s">
        <v>1479</v>
      </c>
      <c r="G1327" t="s">
        <v>1553</v>
      </c>
      <c r="H1327" t="s">
        <v>8</v>
      </c>
      <c r="I1327" t="s">
        <v>367</v>
      </c>
      <c r="J1327" t="s">
        <v>213</v>
      </c>
      <c r="K1327" t="s">
        <v>214</v>
      </c>
      <c r="L1327" t="s">
        <v>215</v>
      </c>
      <c r="M1327">
        <v>1</v>
      </c>
      <c r="N1327" t="s">
        <v>875</v>
      </c>
      <c r="O1327" t="str">
        <f>IF($B1327="","",IFERROR(IF(ISNUMBER(MATCH($K1327,'Brand Family Territory (Enc)'!$A$2:$A$296,0)),$K1327,""),""))</f>
        <v/>
      </c>
      <c r="P1327" t="str">
        <f>IF($B1327="","",IFERROR(INDEX('Brand Crosswalk'!$F$2:$F$200,MATCH($K1327,'Brand Crosswalk'!$A$2:$A$200,0)),"Not in Crosswalk"))</f>
        <v>Mapped</v>
      </c>
      <c r="Q1327" t="str">
        <f>IF($B1327="","",IFERROR(INDEX('Brand Crosswalk'!$C$2:$C$200,MATCH($K1327,'Brand Crosswalk'!$A$2:$A$200,0)),""))</f>
        <v>New Belgium Brewing Company</v>
      </c>
      <c r="R1327" t="str">
        <f>IF($B1327="","",IF(O1327&lt;&gt;"",O1327,IF(P1327="Mapped",Q1327,IF(P1327="No Encompass Match","No Encompass Match",IFERROR(VLOOKUP(IF($K1327="",$J1327,$K1327),'Brands (Enc)'!$C$2:$D$2699,2,FALSE),"Not Mapped")))))</f>
        <v>New Belgium Brewing Company</v>
      </c>
      <c r="S1327" t="str">
        <f>IF($B1327="","",IFERROR(VLOOKUP(VALUE($B1327),'Customers Table (Enc)'!$A:$I,9,FALSE),"Not Found"))</f>
        <v>Bergen</v>
      </c>
      <c r="T1327" t="str">
        <f t="shared" si="80"/>
        <v>BERGEN</v>
      </c>
      <c r="U1327" t="str">
        <f t="shared" si="81"/>
        <v>New Belgium Brewing Company|BERGEN</v>
      </c>
      <c r="V1327" t="str">
        <f>IF($B1327="","",IF(R1327="No Encompass Match","THEM",IF(R1327="Not Mapped","Unable to Determine",IF(T1327="SALES","Unable to Determine",IFERROR(INDEX('Master - US vs THEM'!$F:$F,MATCH(U1327,'Master - US vs THEM'!$G:$G,0)),"No Territory Data")))))</f>
        <v>US</v>
      </c>
      <c r="W1327" t="str">
        <f t="shared" si="82"/>
        <v>OK</v>
      </c>
      <c r="X1327" t="str">
        <f t="shared" si="83"/>
        <v>US</v>
      </c>
    </row>
    <row r="1328" spans="1:24" x14ac:dyDescent="0.2">
      <c r="A1328">
        <v>1327</v>
      </c>
      <c r="B1328" t="s">
        <v>1550</v>
      </c>
      <c r="C1328" t="s">
        <v>1551</v>
      </c>
      <c r="D1328" t="s">
        <v>48</v>
      </c>
      <c r="E1328" t="s">
        <v>1552</v>
      </c>
      <c r="F1328" t="s">
        <v>1479</v>
      </c>
      <c r="G1328" t="s">
        <v>1553</v>
      </c>
      <c r="H1328" t="s">
        <v>8</v>
      </c>
      <c r="I1328" t="s">
        <v>367</v>
      </c>
      <c r="J1328" t="s">
        <v>227</v>
      </c>
      <c r="K1328" t="s">
        <v>209</v>
      </c>
      <c r="L1328" t="s">
        <v>210</v>
      </c>
      <c r="M1328">
        <v>1</v>
      </c>
      <c r="N1328" t="s">
        <v>875</v>
      </c>
      <c r="O1328" t="str">
        <f>IF($B1328="","",IFERROR(IF(ISNUMBER(MATCH($K1328,'Brand Family Territory (Enc)'!$A$2:$A$296,0)),$K1328,""),""))</f>
        <v/>
      </c>
      <c r="P1328" t="str">
        <f>IF($B1328="","",IFERROR(INDEX('Brand Crosswalk'!$F$2:$F$200,MATCH($K1328,'Brand Crosswalk'!$A$2:$A$200,0)),"Not in Crosswalk"))</f>
        <v>Mapped</v>
      </c>
      <c r="Q1328" t="str">
        <f>IF($B1328="","",IFERROR(INDEX('Brand Crosswalk'!$C$2:$C$200,MATCH($K1328,'Brand Crosswalk'!$A$2:$A$200,0)),""))</f>
        <v>Cape May</v>
      </c>
      <c r="R1328" t="str">
        <f>IF($B1328="","",IF(O1328&lt;&gt;"",O1328,IF(P1328="Mapped",Q1328,IF(P1328="No Encompass Match","No Encompass Match",IFERROR(VLOOKUP(IF($K1328="",$J1328,$K1328),'Brands (Enc)'!$C$2:$D$2699,2,FALSE),"Not Mapped")))))</f>
        <v>Cape May</v>
      </c>
      <c r="S1328" t="str">
        <f>IF($B1328="","",IFERROR(VLOOKUP(VALUE($B1328),'Customers Table (Enc)'!$A:$I,9,FALSE),"Not Found"))</f>
        <v>Bergen</v>
      </c>
      <c r="T1328" t="str">
        <f t="shared" si="80"/>
        <v>BERGEN</v>
      </c>
      <c r="U1328" t="str">
        <f t="shared" si="81"/>
        <v>Cape May|BERGEN</v>
      </c>
      <c r="V1328" t="str">
        <f>IF($B1328="","",IF(R1328="No Encompass Match","THEM",IF(R1328="Not Mapped","Unable to Determine",IF(T1328="SALES","Unable to Determine",IFERROR(INDEX('Master - US vs THEM'!$F:$F,MATCH(U1328,'Master - US vs THEM'!$G:$G,0)),"No Territory Data")))))</f>
        <v>US</v>
      </c>
      <c r="W1328" t="str">
        <f t="shared" si="82"/>
        <v>OK</v>
      </c>
      <c r="X1328" t="str">
        <f t="shared" si="83"/>
        <v>US</v>
      </c>
    </row>
    <row r="1329" spans="1:24" x14ac:dyDescent="0.2">
      <c r="A1329">
        <v>1328</v>
      </c>
      <c r="B1329" t="s">
        <v>1550</v>
      </c>
      <c r="C1329" t="s">
        <v>1551</v>
      </c>
      <c r="D1329" t="s">
        <v>48</v>
      </c>
      <c r="E1329" t="s">
        <v>1552</v>
      </c>
      <c r="F1329" t="s">
        <v>1479</v>
      </c>
      <c r="G1329" t="s">
        <v>1553</v>
      </c>
      <c r="H1329" t="s">
        <v>8</v>
      </c>
      <c r="I1329" t="s">
        <v>367</v>
      </c>
      <c r="J1329" t="s">
        <v>181</v>
      </c>
      <c r="K1329" t="s">
        <v>182</v>
      </c>
      <c r="L1329" t="s">
        <v>24</v>
      </c>
      <c r="M1329">
        <v>1</v>
      </c>
      <c r="N1329" t="s">
        <v>875</v>
      </c>
      <c r="O1329" t="str">
        <f>IF($B1329="","",IFERROR(IF(ISNUMBER(MATCH($K1329,'Brand Family Territory (Enc)'!$A$2:$A$296,0)),$K1329,""),""))</f>
        <v/>
      </c>
      <c r="P1329" t="str">
        <f>IF($B1329="","",IFERROR(INDEX('Brand Crosswalk'!$F$2:$F$200,MATCH($K1329,'Brand Crosswalk'!$A$2:$A$200,0)),"Not in Crosswalk"))</f>
        <v>Mapped</v>
      </c>
      <c r="Q1329" t="str">
        <f>IF($B1329="","",IFERROR(INDEX('Brand Crosswalk'!$C$2:$C$200,MATCH($K1329,'Brand Crosswalk'!$A$2:$A$200,0)),""))</f>
        <v>Modelo Especial</v>
      </c>
      <c r="R1329" t="str">
        <f>IF($B1329="","",IF(O1329&lt;&gt;"",O1329,IF(P1329="Mapped",Q1329,IF(P1329="No Encompass Match","No Encompass Match",IFERROR(VLOOKUP(IF($K1329="",$J1329,$K1329),'Brands (Enc)'!$C$2:$D$2699,2,FALSE),"Not Mapped")))))</f>
        <v>Modelo Especial</v>
      </c>
      <c r="S1329" t="str">
        <f>IF($B1329="","",IFERROR(VLOOKUP(VALUE($B1329),'Customers Table (Enc)'!$A:$I,9,FALSE),"Not Found"))</f>
        <v>Bergen</v>
      </c>
      <c r="T1329" t="str">
        <f t="shared" si="80"/>
        <v>BERGEN</v>
      </c>
      <c r="U1329" t="str">
        <f t="shared" si="81"/>
        <v>Modelo Especial|BERGEN</v>
      </c>
      <c r="V1329" t="str">
        <f>IF($B1329="","",IF(R1329="No Encompass Match","THEM",IF(R1329="Not Mapped","Unable to Determine",IF(T1329="SALES","Unable to Determine",IFERROR(INDEX('Master - US vs THEM'!$F:$F,MATCH(U1329,'Master - US vs THEM'!$G:$G,0)),"No Territory Data")))))</f>
        <v>US</v>
      </c>
      <c r="W1329" t="str">
        <f t="shared" si="82"/>
        <v>OK</v>
      </c>
      <c r="X1329" t="str">
        <f t="shared" si="83"/>
        <v>US</v>
      </c>
    </row>
    <row r="1330" spans="1:24" x14ac:dyDescent="0.2">
      <c r="A1330">
        <v>1329</v>
      </c>
      <c r="B1330" t="s">
        <v>1550</v>
      </c>
      <c r="C1330" t="s">
        <v>1551</v>
      </c>
      <c r="D1330" t="s">
        <v>48</v>
      </c>
      <c r="E1330" t="s">
        <v>1552</v>
      </c>
      <c r="F1330" t="s">
        <v>1479</v>
      </c>
      <c r="G1330" t="s">
        <v>1553</v>
      </c>
      <c r="H1330" t="s">
        <v>8</v>
      </c>
      <c r="I1330" t="s">
        <v>367</v>
      </c>
      <c r="J1330" t="s">
        <v>535</v>
      </c>
      <c r="K1330" t="s">
        <v>358</v>
      </c>
      <c r="L1330" t="s">
        <v>155</v>
      </c>
      <c r="M1330">
        <v>1</v>
      </c>
      <c r="N1330" t="s">
        <v>875</v>
      </c>
      <c r="O1330" t="str">
        <f>IF($B1330="","",IFERROR(IF(ISNUMBER(MATCH($K1330,'Brand Family Territory (Enc)'!$A$2:$A$296,0)),$K1330,""),""))</f>
        <v/>
      </c>
      <c r="P1330" t="str">
        <f>IF($B1330="","",IFERROR(INDEX('Brand Crosswalk'!$F$2:$F$200,MATCH($K1330,'Brand Crosswalk'!$A$2:$A$200,0)),"Not in Crosswalk"))</f>
        <v>Mapped</v>
      </c>
      <c r="Q1330" t="str">
        <f>IF($B1330="","",IFERROR(INDEX('Brand Crosswalk'!$C$2:$C$200,MATCH($K1330,'Brand Crosswalk'!$A$2:$A$200,0)),""))</f>
        <v>Samuel Adams</v>
      </c>
      <c r="R1330" t="str">
        <f>IF($B1330="","",IF(O1330&lt;&gt;"",O1330,IF(P1330="Mapped",Q1330,IF(P1330="No Encompass Match","No Encompass Match",IFERROR(VLOOKUP(IF($K1330="",$J1330,$K1330),'Brands (Enc)'!$C$2:$D$2699,2,FALSE),"Not Mapped")))))</f>
        <v>Samuel Adams</v>
      </c>
      <c r="S1330" t="str">
        <f>IF($B1330="","",IFERROR(VLOOKUP(VALUE($B1330),'Customers Table (Enc)'!$A:$I,9,FALSE),"Not Found"))</f>
        <v>Bergen</v>
      </c>
      <c r="T1330" t="str">
        <f t="shared" si="80"/>
        <v>BERGEN</v>
      </c>
      <c r="U1330" t="str">
        <f t="shared" si="81"/>
        <v>Samuel Adams|BERGEN</v>
      </c>
      <c r="V1330" t="str">
        <f>IF($B1330="","",IF(R1330="No Encompass Match","THEM",IF(R1330="Not Mapped","Unable to Determine",IF(T1330="SALES","Unable to Determine",IFERROR(INDEX('Master - US vs THEM'!$F:$F,MATCH(U1330,'Master - US vs THEM'!$G:$G,0)),"No Territory Data")))))</f>
        <v>US</v>
      </c>
      <c r="W1330" t="str">
        <f t="shared" si="82"/>
        <v>OK</v>
      </c>
      <c r="X1330" t="str">
        <f t="shared" si="83"/>
        <v>US</v>
      </c>
    </row>
    <row r="1331" spans="1:24" x14ac:dyDescent="0.2">
      <c r="A1331">
        <v>1330</v>
      </c>
      <c r="B1331" t="s">
        <v>1550</v>
      </c>
      <c r="C1331" t="s">
        <v>1551</v>
      </c>
      <c r="D1331" t="s">
        <v>48</v>
      </c>
      <c r="E1331" t="s">
        <v>1552</v>
      </c>
      <c r="F1331" t="s">
        <v>1479</v>
      </c>
      <c r="G1331" t="s">
        <v>1553</v>
      </c>
      <c r="H1331" t="s">
        <v>8</v>
      </c>
      <c r="I1331" t="s">
        <v>367</v>
      </c>
      <c r="J1331" t="s">
        <v>165</v>
      </c>
      <c r="K1331" t="s">
        <v>166</v>
      </c>
      <c r="L1331" t="s">
        <v>141</v>
      </c>
      <c r="M1331">
        <v>1</v>
      </c>
      <c r="N1331" t="s">
        <v>875</v>
      </c>
      <c r="O1331" t="str">
        <f>IF($B1331="","",IFERROR(IF(ISNUMBER(MATCH($K1331,'Brand Family Territory (Enc)'!$A$2:$A$296,0)),$K1331,""),""))</f>
        <v>BLUE MOON</v>
      </c>
      <c r="P1331" t="str">
        <f>IF($B1331="","",IFERROR(INDEX('Brand Crosswalk'!$F$2:$F$200,MATCH($K1331,'Brand Crosswalk'!$A$2:$A$200,0)),"Not in Crosswalk"))</f>
        <v>Not in Crosswalk</v>
      </c>
      <c r="Q1331" t="str">
        <f>IF($B1331="","",IFERROR(INDEX('Brand Crosswalk'!$C$2:$C$200,MATCH($K1331,'Brand Crosswalk'!$A$2:$A$200,0)),""))</f>
        <v/>
      </c>
      <c r="R1331" t="str">
        <f>IF($B1331="","",IF(O1331&lt;&gt;"",O1331,IF(P1331="Mapped",Q1331,IF(P1331="No Encompass Match","No Encompass Match",IFERROR(VLOOKUP(IF($K1331="",$J1331,$K1331),'Brands (Enc)'!$C$2:$D$2699,2,FALSE),"Not Mapped")))))</f>
        <v>BLUE MOON</v>
      </c>
      <c r="S1331" t="str">
        <f>IF($B1331="","",IFERROR(VLOOKUP(VALUE($B1331),'Customers Table (Enc)'!$A:$I,9,FALSE),"Not Found"))</f>
        <v>Bergen</v>
      </c>
      <c r="T1331" t="str">
        <f t="shared" si="80"/>
        <v>BERGEN</v>
      </c>
      <c r="U1331" t="str">
        <f t="shared" si="81"/>
        <v>BLUE MOON|BERGEN</v>
      </c>
      <c r="V1331" t="str">
        <f>IF($B1331="","",IF(R1331="No Encompass Match","THEM",IF(R1331="Not Mapped","Unable to Determine",IF(T1331="SALES","Unable to Determine",IFERROR(INDEX('Master - US vs THEM'!$F:$F,MATCH(U1331,'Master - US vs THEM'!$G:$G,0)),"No Territory Data")))))</f>
        <v>US</v>
      </c>
      <c r="W1331" t="str">
        <f t="shared" si="82"/>
        <v>OK</v>
      </c>
      <c r="X1331" t="str">
        <f t="shared" si="83"/>
        <v>US</v>
      </c>
    </row>
    <row r="1332" spans="1:24" x14ac:dyDescent="0.2">
      <c r="A1332">
        <v>1331</v>
      </c>
      <c r="B1332" t="s">
        <v>1550</v>
      </c>
      <c r="C1332" t="s">
        <v>1551</v>
      </c>
      <c r="D1332" t="s">
        <v>48</v>
      </c>
      <c r="E1332" t="s">
        <v>1552</v>
      </c>
      <c r="F1332" t="s">
        <v>1479</v>
      </c>
      <c r="G1332" t="s">
        <v>1553</v>
      </c>
      <c r="H1332" t="s">
        <v>8</v>
      </c>
      <c r="I1332" t="s">
        <v>367</v>
      </c>
      <c r="J1332" t="s">
        <v>1131</v>
      </c>
      <c r="K1332" t="s">
        <v>158</v>
      </c>
      <c r="L1332" t="s">
        <v>155</v>
      </c>
      <c r="M1332">
        <v>1</v>
      </c>
      <c r="N1332" t="s">
        <v>875</v>
      </c>
      <c r="O1332" t="str">
        <f>IF($B1332="","",IFERROR(IF(ISNUMBER(MATCH($K1332,'Brand Family Territory (Enc)'!$A$2:$A$296,0)),$K1332,""),""))</f>
        <v/>
      </c>
      <c r="P1332" t="str">
        <f>IF($B1332="","",IFERROR(INDEX('Brand Crosswalk'!$F$2:$F$200,MATCH($K1332,'Brand Crosswalk'!$A$2:$A$200,0)),"Not in Crosswalk"))</f>
        <v>Mapped</v>
      </c>
      <c r="Q1332" t="str">
        <f>IF($B1332="","",IFERROR(INDEX('Brand Crosswalk'!$C$2:$C$200,MATCH($K1332,'Brand Crosswalk'!$A$2:$A$200,0)),""))</f>
        <v>Dogfish Head Beer</v>
      </c>
      <c r="R1332" t="str">
        <f>IF($B1332="","",IF(O1332&lt;&gt;"",O1332,IF(P1332="Mapped",Q1332,IF(P1332="No Encompass Match","No Encompass Match",IFERROR(VLOOKUP(IF($K1332="",$J1332,$K1332),'Brands (Enc)'!$C$2:$D$2699,2,FALSE),"Not Mapped")))))</f>
        <v>Dogfish Head Beer</v>
      </c>
      <c r="S1332" t="str">
        <f>IF($B1332="","",IFERROR(VLOOKUP(VALUE($B1332),'Customers Table (Enc)'!$A:$I,9,FALSE),"Not Found"))</f>
        <v>Bergen</v>
      </c>
      <c r="T1332" t="str">
        <f t="shared" si="80"/>
        <v>BERGEN</v>
      </c>
      <c r="U1332" t="str">
        <f t="shared" si="81"/>
        <v>Dogfish Head Beer|BERGEN</v>
      </c>
      <c r="V1332" t="str">
        <f>IF($B1332="","",IF(R1332="No Encompass Match","THEM",IF(R1332="Not Mapped","Unable to Determine",IF(T1332="SALES","Unable to Determine",IFERROR(INDEX('Master - US vs THEM'!$F:$F,MATCH(U1332,'Master - US vs THEM'!$G:$G,0)),"No Territory Data")))))</f>
        <v>US</v>
      </c>
      <c r="W1332" t="str">
        <f t="shared" si="82"/>
        <v>OK</v>
      </c>
      <c r="X1332" t="str">
        <f t="shared" si="83"/>
        <v>US</v>
      </c>
    </row>
    <row r="1333" spans="1:24" x14ac:dyDescent="0.2">
      <c r="A1333">
        <v>1332</v>
      </c>
      <c r="B1333" t="s">
        <v>1542</v>
      </c>
      <c r="C1333" t="s">
        <v>1543</v>
      </c>
      <c r="D1333" t="s">
        <v>81</v>
      </c>
      <c r="E1333" t="s">
        <v>1544</v>
      </c>
      <c r="F1333" t="s">
        <v>1530</v>
      </c>
      <c r="G1333" t="s">
        <v>1545</v>
      </c>
      <c r="H1333" t="s">
        <v>8</v>
      </c>
      <c r="I1333" t="s">
        <v>367</v>
      </c>
      <c r="J1333" t="s">
        <v>181</v>
      </c>
      <c r="K1333" t="s">
        <v>182</v>
      </c>
      <c r="L1333" t="s">
        <v>24</v>
      </c>
      <c r="M1333">
        <v>1</v>
      </c>
      <c r="N1333" t="s">
        <v>875</v>
      </c>
      <c r="O1333" t="str">
        <f>IF($B1333="","",IFERROR(IF(ISNUMBER(MATCH($K1333,'Brand Family Territory (Enc)'!$A$2:$A$296,0)),$K1333,""),""))</f>
        <v/>
      </c>
      <c r="P1333" t="str">
        <f>IF($B1333="","",IFERROR(INDEX('Brand Crosswalk'!$F$2:$F$200,MATCH($K1333,'Brand Crosswalk'!$A$2:$A$200,0)),"Not in Crosswalk"))</f>
        <v>Mapped</v>
      </c>
      <c r="Q1333" t="str">
        <f>IF($B1333="","",IFERROR(INDEX('Brand Crosswalk'!$C$2:$C$200,MATCH($K1333,'Brand Crosswalk'!$A$2:$A$200,0)),""))</f>
        <v>Modelo Especial</v>
      </c>
      <c r="R1333" t="str">
        <f>IF($B1333="","",IF(O1333&lt;&gt;"",O1333,IF(P1333="Mapped",Q1333,IF(P1333="No Encompass Match","No Encompass Match",IFERROR(VLOOKUP(IF($K1333="",$J1333,$K1333),'Brands (Enc)'!$C$2:$D$2699,2,FALSE),"Not Mapped")))))</f>
        <v>Modelo Especial</v>
      </c>
      <c r="S1333" t="str">
        <f>IF($B1333="","",IFERROR(VLOOKUP(VALUE($B1333),'Customers Table (Enc)'!$A:$I,9,FALSE),"Not Found"))</f>
        <v>Bergen</v>
      </c>
      <c r="T1333" t="str">
        <f t="shared" si="80"/>
        <v>BERGEN</v>
      </c>
      <c r="U1333" t="str">
        <f t="shared" si="81"/>
        <v>Modelo Especial|BERGEN</v>
      </c>
      <c r="V1333" t="str">
        <f>IF($B1333="","",IF(R1333="No Encompass Match","THEM",IF(R1333="Not Mapped","Unable to Determine",IF(T1333="SALES","Unable to Determine",IFERROR(INDEX('Master - US vs THEM'!$F:$F,MATCH(U1333,'Master - US vs THEM'!$G:$G,0)),"No Territory Data")))))</f>
        <v>US</v>
      </c>
      <c r="W1333" t="str">
        <f t="shared" si="82"/>
        <v>OK</v>
      </c>
      <c r="X1333" t="str">
        <f t="shared" si="83"/>
        <v>US</v>
      </c>
    </row>
    <row r="1334" spans="1:24" x14ac:dyDescent="0.2">
      <c r="A1334">
        <v>1333</v>
      </c>
      <c r="B1334" t="s">
        <v>1542</v>
      </c>
      <c r="C1334" t="s">
        <v>1543</v>
      </c>
      <c r="D1334" t="s">
        <v>81</v>
      </c>
      <c r="E1334" t="s">
        <v>1544</v>
      </c>
      <c r="F1334" t="s">
        <v>1530</v>
      </c>
      <c r="G1334" t="s">
        <v>1545</v>
      </c>
      <c r="H1334" t="s">
        <v>8</v>
      </c>
      <c r="I1334" t="s">
        <v>367</v>
      </c>
      <c r="J1334" t="s">
        <v>1275</v>
      </c>
      <c r="K1334" t="s">
        <v>1276</v>
      </c>
      <c r="L1334" t="s">
        <v>88</v>
      </c>
      <c r="M1334">
        <v>1</v>
      </c>
      <c r="N1334" t="s">
        <v>875</v>
      </c>
      <c r="O1334" t="str">
        <f>IF($B1334="","",IFERROR(IF(ISNUMBER(MATCH($K1334,'Brand Family Territory (Enc)'!$A$2:$A$296,0)),$K1334,""),""))</f>
        <v/>
      </c>
      <c r="P1334" t="str">
        <f>IF($B1334="","",IFERROR(INDEX('Brand Crosswalk'!$F$2:$F$200,MATCH($K1334,'Brand Crosswalk'!$A$2:$A$200,0)),"Not in Crosswalk"))</f>
        <v>Mapped</v>
      </c>
      <c r="Q1334" t="str">
        <f>IF($B1334="","",IFERROR(INDEX('Brand Crosswalk'!$C$2:$C$200,MATCH($K1334,'Brand Crosswalk'!$A$2:$A$200,0)),""))</f>
        <v>Victory</v>
      </c>
      <c r="R1334" t="str">
        <f>IF($B1334="","",IF(O1334&lt;&gt;"",O1334,IF(P1334="Mapped",Q1334,IF(P1334="No Encompass Match","No Encompass Match",IFERROR(VLOOKUP(IF($K1334="",$J1334,$K1334),'Brands (Enc)'!$C$2:$D$2699,2,FALSE),"Not Mapped")))))</f>
        <v>Victory</v>
      </c>
      <c r="S1334" t="str">
        <f>IF($B1334="","",IFERROR(VLOOKUP(VALUE($B1334),'Customers Table (Enc)'!$A:$I,9,FALSE),"Not Found"))</f>
        <v>Bergen</v>
      </c>
      <c r="T1334" t="str">
        <f t="shared" si="80"/>
        <v>BERGEN</v>
      </c>
      <c r="U1334" t="str">
        <f t="shared" si="81"/>
        <v>Victory|BERGEN</v>
      </c>
      <c r="V1334" t="str">
        <f>IF($B1334="","",IF(R1334="No Encompass Match","THEM",IF(R1334="Not Mapped","Unable to Determine",IF(T1334="SALES","Unable to Determine",IFERROR(INDEX('Master - US vs THEM'!$F:$F,MATCH(U1334,'Master - US vs THEM'!$G:$G,0)),"No Territory Data")))))</f>
        <v>US</v>
      </c>
      <c r="W1334" t="str">
        <f t="shared" si="82"/>
        <v>OK</v>
      </c>
      <c r="X1334" t="str">
        <f t="shared" si="83"/>
        <v>US</v>
      </c>
    </row>
    <row r="1335" spans="1:24" x14ac:dyDescent="0.2">
      <c r="A1335">
        <v>1334</v>
      </c>
      <c r="B1335" t="s">
        <v>1546</v>
      </c>
      <c r="C1335" t="s">
        <v>1547</v>
      </c>
      <c r="D1335" t="s">
        <v>315</v>
      </c>
      <c r="E1335" t="s">
        <v>1548</v>
      </c>
      <c r="F1335" t="s">
        <v>407</v>
      </c>
      <c r="G1335" t="s">
        <v>1549</v>
      </c>
      <c r="H1335" t="s">
        <v>8</v>
      </c>
      <c r="I1335" t="s">
        <v>319</v>
      </c>
      <c r="J1335" t="s">
        <v>144</v>
      </c>
      <c r="K1335" t="s">
        <v>145</v>
      </c>
      <c r="L1335" t="s">
        <v>141</v>
      </c>
      <c r="M1335">
        <v>1</v>
      </c>
      <c r="N1335" t="s">
        <v>875</v>
      </c>
      <c r="O1335" t="str">
        <f>IF($B1335="","",IFERROR(IF(ISNUMBER(MATCH($K1335,'Brand Family Territory (Enc)'!$A$2:$A$296,0)),$K1335,""),""))</f>
        <v>COORS LIGHT</v>
      </c>
      <c r="P1335" t="str">
        <f>IF($B1335="","",IFERROR(INDEX('Brand Crosswalk'!$F$2:$F$200,MATCH($K1335,'Brand Crosswalk'!$A$2:$A$200,0)),"Not in Crosswalk"))</f>
        <v>Not in Crosswalk</v>
      </c>
      <c r="Q1335" t="str">
        <f>IF($B1335="","",IFERROR(INDEX('Brand Crosswalk'!$C$2:$C$200,MATCH($K1335,'Brand Crosswalk'!$A$2:$A$200,0)),""))</f>
        <v/>
      </c>
      <c r="R1335" t="str">
        <f>IF($B1335="","",IF(O1335&lt;&gt;"",O1335,IF(P1335="Mapped",Q1335,IF(P1335="No Encompass Match","No Encompass Match",IFERROR(VLOOKUP(IF($K1335="",$J1335,$K1335),'Brands (Enc)'!$C$2:$D$2699,2,FALSE),"Not Mapped")))))</f>
        <v>COORS LIGHT</v>
      </c>
      <c r="S1335" t="str">
        <f>IF($B1335="","",IFERROR(VLOOKUP(VALUE($B1335),'Customers Table (Enc)'!$A:$I,9,FALSE),"Not Found"))</f>
        <v>Morris</v>
      </c>
      <c r="T1335" t="str">
        <f t="shared" si="80"/>
        <v>MORRIS 3</v>
      </c>
      <c r="U1335" t="str">
        <f t="shared" si="81"/>
        <v>COORS LIGHT|MORRIS 3</v>
      </c>
      <c r="V1335" t="str">
        <f>IF($B1335="","",IF(R1335="No Encompass Match","THEM",IF(R1335="Not Mapped","Unable to Determine",IF(T1335="SALES","Unable to Determine",IFERROR(INDEX('Master - US vs THEM'!$F:$F,MATCH(U1335,'Master - US vs THEM'!$G:$G,0)),"No Territory Data")))))</f>
        <v>US</v>
      </c>
      <c r="W1335" t="str">
        <f t="shared" si="82"/>
        <v>OK</v>
      </c>
      <c r="X1335" t="str">
        <f t="shared" si="83"/>
        <v>US</v>
      </c>
    </row>
    <row r="1336" spans="1:24" x14ac:dyDescent="0.2">
      <c r="A1336">
        <v>1335</v>
      </c>
      <c r="B1336" t="s">
        <v>1546</v>
      </c>
      <c r="C1336" t="s">
        <v>1547</v>
      </c>
      <c r="D1336" t="s">
        <v>315</v>
      </c>
      <c r="E1336" t="s">
        <v>1548</v>
      </c>
      <c r="F1336" t="s">
        <v>407</v>
      </c>
      <c r="G1336" t="s">
        <v>1549</v>
      </c>
      <c r="H1336" t="s">
        <v>8</v>
      </c>
      <c r="I1336" t="s">
        <v>319</v>
      </c>
      <c r="J1336" t="s">
        <v>142</v>
      </c>
      <c r="K1336" t="s">
        <v>143</v>
      </c>
      <c r="L1336" t="s">
        <v>141</v>
      </c>
      <c r="M1336">
        <v>1</v>
      </c>
      <c r="N1336" t="s">
        <v>875</v>
      </c>
      <c r="O1336" t="str">
        <f>IF($B1336="","",IFERROR(IF(ISNUMBER(MATCH($K1336,'Brand Family Territory (Enc)'!$A$2:$A$296,0)),$K1336,""),""))</f>
        <v/>
      </c>
      <c r="P1336" t="str">
        <f>IF($B1336="","",IFERROR(INDEX('Brand Crosswalk'!$F$2:$F$200,MATCH($K1336,'Brand Crosswalk'!$A$2:$A$200,0)),"Not in Crosswalk"))</f>
        <v>Mapped</v>
      </c>
      <c r="Q1336" t="str">
        <f>IF($B1336="","",IFERROR(INDEX('Brand Crosswalk'!$C$2:$C$200,MATCH($K1336,'Brand Crosswalk'!$A$2:$A$200,0)),""))</f>
        <v>Lite</v>
      </c>
      <c r="R1336" t="str">
        <f>IF($B1336="","",IF(O1336&lt;&gt;"",O1336,IF(P1336="Mapped",Q1336,IF(P1336="No Encompass Match","No Encompass Match",IFERROR(VLOOKUP(IF($K1336="",$J1336,$K1336),'Brands (Enc)'!$C$2:$D$2699,2,FALSE),"Not Mapped")))))</f>
        <v>Lite</v>
      </c>
      <c r="S1336" t="str">
        <f>IF($B1336="","",IFERROR(VLOOKUP(VALUE($B1336),'Customers Table (Enc)'!$A:$I,9,FALSE),"Not Found"))</f>
        <v>Morris</v>
      </c>
      <c r="T1336" t="str">
        <f t="shared" si="80"/>
        <v>MORRIS 3</v>
      </c>
      <c r="U1336" t="str">
        <f t="shared" si="81"/>
        <v>Lite|MORRIS 3</v>
      </c>
      <c r="V1336" t="str">
        <f>IF($B1336="","",IF(R1336="No Encompass Match","THEM",IF(R1336="Not Mapped","Unable to Determine",IF(T1336="SALES","Unable to Determine",IFERROR(INDEX('Master - US vs THEM'!$F:$F,MATCH(U1336,'Master - US vs THEM'!$G:$G,0)),"No Territory Data")))))</f>
        <v>US</v>
      </c>
      <c r="W1336" t="str">
        <f t="shared" si="82"/>
        <v>OK</v>
      </c>
      <c r="X1336" t="str">
        <f t="shared" si="83"/>
        <v>US</v>
      </c>
    </row>
    <row r="1337" spans="1:24" x14ac:dyDescent="0.2">
      <c r="A1337">
        <v>1336</v>
      </c>
      <c r="B1337" t="s">
        <v>1546</v>
      </c>
      <c r="C1337" t="s">
        <v>1547</v>
      </c>
      <c r="D1337" t="s">
        <v>315</v>
      </c>
      <c r="E1337" t="s">
        <v>1548</v>
      </c>
      <c r="F1337" t="s">
        <v>407</v>
      </c>
      <c r="G1337" t="s">
        <v>1549</v>
      </c>
      <c r="H1337" t="s">
        <v>8</v>
      </c>
      <c r="I1337" t="s">
        <v>319</v>
      </c>
      <c r="J1337" t="s">
        <v>181</v>
      </c>
      <c r="K1337" t="s">
        <v>182</v>
      </c>
      <c r="L1337" t="s">
        <v>24</v>
      </c>
      <c r="M1337">
        <v>1</v>
      </c>
      <c r="N1337" t="s">
        <v>875</v>
      </c>
      <c r="O1337" t="str">
        <f>IF($B1337="","",IFERROR(IF(ISNUMBER(MATCH($K1337,'Brand Family Territory (Enc)'!$A$2:$A$296,0)),$K1337,""),""))</f>
        <v/>
      </c>
      <c r="P1337" t="str">
        <f>IF($B1337="","",IFERROR(INDEX('Brand Crosswalk'!$F$2:$F$200,MATCH($K1337,'Brand Crosswalk'!$A$2:$A$200,0)),"Not in Crosswalk"))</f>
        <v>Mapped</v>
      </c>
      <c r="Q1337" t="str">
        <f>IF($B1337="","",IFERROR(INDEX('Brand Crosswalk'!$C$2:$C$200,MATCH($K1337,'Brand Crosswalk'!$A$2:$A$200,0)),""))</f>
        <v>Modelo Especial</v>
      </c>
      <c r="R1337" t="str">
        <f>IF($B1337="","",IF(O1337&lt;&gt;"",O1337,IF(P1337="Mapped",Q1337,IF(P1337="No Encompass Match","No Encompass Match",IFERROR(VLOOKUP(IF($K1337="",$J1337,$K1337),'Brands (Enc)'!$C$2:$D$2699,2,FALSE),"Not Mapped")))))</f>
        <v>Modelo Especial</v>
      </c>
      <c r="S1337" t="str">
        <f>IF($B1337="","",IFERROR(VLOOKUP(VALUE($B1337),'Customers Table (Enc)'!$A:$I,9,FALSE),"Not Found"))</f>
        <v>Morris</v>
      </c>
      <c r="T1337" t="str">
        <f t="shared" si="80"/>
        <v>MORRIS 3</v>
      </c>
      <c r="U1337" t="str">
        <f t="shared" si="81"/>
        <v>Modelo Especial|MORRIS 3</v>
      </c>
      <c r="V1337" t="str">
        <f>IF($B1337="","",IF(R1337="No Encompass Match","THEM",IF(R1337="Not Mapped","Unable to Determine",IF(T1337="SALES","Unable to Determine",IFERROR(INDEX('Master - US vs THEM'!$F:$F,MATCH(U1337,'Master - US vs THEM'!$G:$G,0)),"No Territory Data")))))</f>
        <v>US</v>
      </c>
      <c r="W1337" t="str">
        <f t="shared" si="82"/>
        <v>OK</v>
      </c>
      <c r="X1337" t="str">
        <f t="shared" si="83"/>
        <v>US</v>
      </c>
    </row>
    <row r="1338" spans="1:24" x14ac:dyDescent="0.2">
      <c r="A1338">
        <v>1337</v>
      </c>
      <c r="B1338" t="s">
        <v>1546</v>
      </c>
      <c r="C1338" t="s">
        <v>1547</v>
      </c>
      <c r="D1338" t="s">
        <v>315</v>
      </c>
      <c r="E1338" t="s">
        <v>1548</v>
      </c>
      <c r="F1338" t="s">
        <v>407</v>
      </c>
      <c r="G1338" t="s">
        <v>1549</v>
      </c>
      <c r="H1338" t="s">
        <v>8</v>
      </c>
      <c r="I1338" t="s">
        <v>319</v>
      </c>
      <c r="J1338" t="s">
        <v>535</v>
      </c>
      <c r="K1338" t="s">
        <v>358</v>
      </c>
      <c r="L1338" t="s">
        <v>155</v>
      </c>
      <c r="M1338">
        <v>1</v>
      </c>
      <c r="N1338" t="s">
        <v>875</v>
      </c>
      <c r="O1338" t="str">
        <f>IF($B1338="","",IFERROR(IF(ISNUMBER(MATCH($K1338,'Brand Family Territory (Enc)'!$A$2:$A$296,0)),$K1338,""),""))</f>
        <v/>
      </c>
      <c r="P1338" t="str">
        <f>IF($B1338="","",IFERROR(INDEX('Brand Crosswalk'!$F$2:$F$200,MATCH($K1338,'Brand Crosswalk'!$A$2:$A$200,0)),"Not in Crosswalk"))</f>
        <v>Mapped</v>
      </c>
      <c r="Q1338" t="str">
        <f>IF($B1338="","",IFERROR(INDEX('Brand Crosswalk'!$C$2:$C$200,MATCH($K1338,'Brand Crosswalk'!$A$2:$A$200,0)),""))</f>
        <v>Samuel Adams</v>
      </c>
      <c r="R1338" t="str">
        <f>IF($B1338="","",IF(O1338&lt;&gt;"",O1338,IF(P1338="Mapped",Q1338,IF(P1338="No Encompass Match","No Encompass Match",IFERROR(VLOOKUP(IF($K1338="",$J1338,$K1338),'Brands (Enc)'!$C$2:$D$2699,2,FALSE),"Not Mapped")))))</f>
        <v>Samuel Adams</v>
      </c>
      <c r="S1338" t="str">
        <f>IF($B1338="","",IFERROR(VLOOKUP(VALUE($B1338),'Customers Table (Enc)'!$A:$I,9,FALSE),"Not Found"))</f>
        <v>Morris</v>
      </c>
      <c r="T1338" t="str">
        <f t="shared" si="80"/>
        <v>MORRIS 3</v>
      </c>
      <c r="U1338" t="str">
        <f t="shared" si="81"/>
        <v>Samuel Adams|MORRIS 3</v>
      </c>
      <c r="V1338" t="str">
        <f>IF($B1338="","",IF(R1338="No Encompass Match","THEM",IF(R1338="Not Mapped","Unable to Determine",IF(T1338="SALES","Unable to Determine",IFERROR(INDEX('Master - US vs THEM'!$F:$F,MATCH(U1338,'Master - US vs THEM'!$G:$G,0)),"No Territory Data")))))</f>
        <v>US</v>
      </c>
      <c r="W1338" t="str">
        <f t="shared" si="82"/>
        <v>OK</v>
      </c>
      <c r="X1338" t="str">
        <f t="shared" si="83"/>
        <v>US</v>
      </c>
    </row>
    <row r="1339" spans="1:24" x14ac:dyDescent="0.2">
      <c r="A1339">
        <v>1338</v>
      </c>
      <c r="B1339" t="s">
        <v>1546</v>
      </c>
      <c r="C1339" t="s">
        <v>1547</v>
      </c>
      <c r="D1339" t="s">
        <v>315</v>
      </c>
      <c r="E1339" t="s">
        <v>1548</v>
      </c>
      <c r="F1339" t="s">
        <v>407</v>
      </c>
      <c r="G1339" t="s">
        <v>1549</v>
      </c>
      <c r="H1339" t="s">
        <v>8</v>
      </c>
      <c r="I1339" t="s">
        <v>319</v>
      </c>
      <c r="J1339" t="s">
        <v>980</v>
      </c>
      <c r="K1339" t="s">
        <v>166</v>
      </c>
      <c r="L1339" t="s">
        <v>141</v>
      </c>
      <c r="M1339">
        <v>1</v>
      </c>
      <c r="N1339" t="s">
        <v>875</v>
      </c>
      <c r="O1339" t="str">
        <f>IF($B1339="","",IFERROR(IF(ISNUMBER(MATCH($K1339,'Brand Family Territory (Enc)'!$A$2:$A$296,0)),$K1339,""),""))</f>
        <v>BLUE MOON</v>
      </c>
      <c r="P1339" t="str">
        <f>IF($B1339="","",IFERROR(INDEX('Brand Crosswalk'!$F$2:$F$200,MATCH($K1339,'Brand Crosswalk'!$A$2:$A$200,0)),"Not in Crosswalk"))</f>
        <v>Not in Crosswalk</v>
      </c>
      <c r="Q1339" t="str">
        <f>IF($B1339="","",IFERROR(INDEX('Brand Crosswalk'!$C$2:$C$200,MATCH($K1339,'Brand Crosswalk'!$A$2:$A$200,0)),""))</f>
        <v/>
      </c>
      <c r="R1339" t="str">
        <f>IF($B1339="","",IF(O1339&lt;&gt;"",O1339,IF(P1339="Mapped",Q1339,IF(P1339="No Encompass Match","No Encompass Match",IFERROR(VLOOKUP(IF($K1339="",$J1339,$K1339),'Brands (Enc)'!$C$2:$D$2699,2,FALSE),"Not Mapped")))))</f>
        <v>BLUE MOON</v>
      </c>
      <c r="S1339" t="str">
        <f>IF($B1339="","",IFERROR(VLOOKUP(VALUE($B1339),'Customers Table (Enc)'!$A:$I,9,FALSE),"Not Found"))</f>
        <v>Morris</v>
      </c>
      <c r="T1339" t="str">
        <f t="shared" si="80"/>
        <v>MORRIS 3</v>
      </c>
      <c r="U1339" t="str">
        <f t="shared" si="81"/>
        <v>BLUE MOON|MORRIS 3</v>
      </c>
      <c r="V1339" t="str">
        <f>IF($B1339="","",IF(R1339="No Encompass Match","THEM",IF(R1339="Not Mapped","Unable to Determine",IF(T1339="SALES","Unable to Determine",IFERROR(INDEX('Master - US vs THEM'!$F:$F,MATCH(U1339,'Master - US vs THEM'!$G:$G,0)),"No Territory Data")))))</f>
        <v>US</v>
      </c>
      <c r="W1339" t="str">
        <f t="shared" si="82"/>
        <v>OK</v>
      </c>
      <c r="X1339" t="str">
        <f t="shared" si="83"/>
        <v>US</v>
      </c>
    </row>
    <row r="1340" spans="1:24" x14ac:dyDescent="0.2">
      <c r="A1340">
        <v>1339</v>
      </c>
      <c r="B1340" t="s">
        <v>1546</v>
      </c>
      <c r="C1340" t="s">
        <v>1547</v>
      </c>
      <c r="D1340" t="s">
        <v>315</v>
      </c>
      <c r="E1340" t="s">
        <v>1548</v>
      </c>
      <c r="F1340" t="s">
        <v>407</v>
      </c>
      <c r="G1340" t="s">
        <v>1549</v>
      </c>
      <c r="H1340" t="s">
        <v>8</v>
      </c>
      <c r="I1340" t="s">
        <v>319</v>
      </c>
      <c r="J1340" t="s">
        <v>341</v>
      </c>
      <c r="K1340" t="s">
        <v>295</v>
      </c>
      <c r="L1340" t="s">
        <v>215</v>
      </c>
      <c r="M1340">
        <v>1</v>
      </c>
      <c r="N1340" t="s">
        <v>875</v>
      </c>
      <c r="O1340" t="str">
        <f>IF($B1340="","",IFERROR(IF(ISNUMBER(MATCH($K1340,'Brand Family Territory (Enc)'!$A$2:$A$296,0)),$K1340,""),""))</f>
        <v/>
      </c>
      <c r="P1340" t="str">
        <f>IF($B1340="","",IFERROR(INDEX('Brand Crosswalk'!$F$2:$F$200,MATCH($K1340,'Brand Crosswalk'!$A$2:$A$200,0)),"Not in Crosswalk"))</f>
        <v>Mapped</v>
      </c>
      <c r="Q1340" t="str">
        <f>IF($B1340="","",IFERROR(INDEX('Brand Crosswalk'!$C$2:$C$200,MATCH($K1340,'Brand Crosswalk'!$A$2:$A$200,0)),""))</f>
        <v>New Belgium Brewing Company</v>
      </c>
      <c r="R1340" t="str">
        <f>IF($B1340="","",IF(O1340&lt;&gt;"",O1340,IF(P1340="Mapped",Q1340,IF(P1340="No Encompass Match","No Encompass Match",IFERROR(VLOOKUP(IF($K1340="",$J1340,$K1340),'Brands (Enc)'!$C$2:$D$2699,2,FALSE),"Not Mapped")))))</f>
        <v>New Belgium Brewing Company</v>
      </c>
      <c r="S1340" t="str">
        <f>IF($B1340="","",IFERROR(VLOOKUP(VALUE($B1340),'Customers Table (Enc)'!$A:$I,9,FALSE),"Not Found"))</f>
        <v>Morris</v>
      </c>
      <c r="T1340" t="str">
        <f t="shared" si="80"/>
        <v>MORRIS 3</v>
      </c>
      <c r="U1340" t="str">
        <f t="shared" si="81"/>
        <v>New Belgium Brewing Company|MORRIS 3</v>
      </c>
      <c r="V1340" t="str">
        <f>IF($B1340="","",IF(R1340="No Encompass Match","THEM",IF(R1340="Not Mapped","Unable to Determine",IF(T1340="SALES","Unable to Determine",IFERROR(INDEX('Master - US vs THEM'!$F:$F,MATCH(U1340,'Master - US vs THEM'!$G:$G,0)),"No Territory Data")))))</f>
        <v>US</v>
      </c>
      <c r="W1340" t="str">
        <f t="shared" si="82"/>
        <v>OK</v>
      </c>
      <c r="X1340" t="str">
        <f t="shared" si="83"/>
        <v>US</v>
      </c>
    </row>
    <row r="1341" spans="1:24" x14ac:dyDescent="0.2">
      <c r="A1341">
        <v>1340</v>
      </c>
      <c r="B1341" t="s">
        <v>1537</v>
      </c>
      <c r="C1341" t="s">
        <v>1538</v>
      </c>
      <c r="D1341" t="s">
        <v>27</v>
      </c>
      <c r="E1341" t="s">
        <v>1539</v>
      </c>
      <c r="F1341" t="s">
        <v>1540</v>
      </c>
      <c r="G1341" t="s">
        <v>1541</v>
      </c>
      <c r="H1341" t="s">
        <v>8</v>
      </c>
      <c r="I1341" t="s">
        <v>31</v>
      </c>
      <c r="J1341" t="s">
        <v>142</v>
      </c>
      <c r="K1341" t="s">
        <v>143</v>
      </c>
      <c r="L1341" t="s">
        <v>141</v>
      </c>
      <c r="M1341">
        <v>1</v>
      </c>
      <c r="N1341" t="s">
        <v>875</v>
      </c>
      <c r="O1341" t="str">
        <f>IF($B1341="","",IFERROR(IF(ISNUMBER(MATCH($K1341,'Brand Family Territory (Enc)'!$A$2:$A$296,0)),$K1341,""),""))</f>
        <v/>
      </c>
      <c r="P1341" t="str">
        <f>IF($B1341="","",IFERROR(INDEX('Brand Crosswalk'!$F$2:$F$200,MATCH($K1341,'Brand Crosswalk'!$A$2:$A$200,0)),"Not in Crosswalk"))</f>
        <v>Mapped</v>
      </c>
      <c r="Q1341" t="str">
        <f>IF($B1341="","",IFERROR(INDEX('Brand Crosswalk'!$C$2:$C$200,MATCH($K1341,'Brand Crosswalk'!$A$2:$A$200,0)),""))</f>
        <v>Lite</v>
      </c>
      <c r="R1341" t="str">
        <f>IF($B1341="","",IF(O1341&lt;&gt;"",O1341,IF(P1341="Mapped",Q1341,IF(P1341="No Encompass Match","No Encompass Match",IFERROR(VLOOKUP(IF($K1341="",$J1341,$K1341),'Brands (Enc)'!$C$2:$D$2699,2,FALSE),"Not Mapped")))))</f>
        <v>Lite</v>
      </c>
      <c r="S1341" t="str">
        <f>IF($B1341="","",IFERROR(VLOOKUP(VALUE($B1341),'Customers Table (Enc)'!$A:$I,9,FALSE),"Not Found"))</f>
        <v>Sussex</v>
      </c>
      <c r="T1341" t="str">
        <f t="shared" si="80"/>
        <v>SUSSEX</v>
      </c>
      <c r="U1341" t="str">
        <f t="shared" si="81"/>
        <v>Lite|SUSSEX</v>
      </c>
      <c r="V1341" t="str">
        <f>IF($B1341="","",IF(R1341="No Encompass Match","THEM",IF(R1341="Not Mapped","Unable to Determine",IF(T1341="SALES","Unable to Determine",IFERROR(INDEX('Master - US vs THEM'!$F:$F,MATCH(U1341,'Master - US vs THEM'!$G:$G,0)),"No Territory Data")))))</f>
        <v>US</v>
      </c>
      <c r="W1341" t="str">
        <f t="shared" si="82"/>
        <v>OK</v>
      </c>
      <c r="X1341" t="str">
        <f t="shared" si="83"/>
        <v>US</v>
      </c>
    </row>
    <row r="1342" spans="1:24" x14ac:dyDescent="0.2">
      <c r="A1342">
        <v>1341</v>
      </c>
      <c r="B1342" t="s">
        <v>1537</v>
      </c>
      <c r="C1342" t="s">
        <v>1538</v>
      </c>
      <c r="D1342" t="s">
        <v>27</v>
      </c>
      <c r="E1342" t="s">
        <v>1539</v>
      </c>
      <c r="F1342" t="s">
        <v>1540</v>
      </c>
      <c r="G1342" t="s">
        <v>1541</v>
      </c>
      <c r="H1342" t="s">
        <v>8</v>
      </c>
      <c r="I1342" t="s">
        <v>31</v>
      </c>
      <c r="J1342" t="s">
        <v>44</v>
      </c>
      <c r="K1342" t="s">
        <v>44</v>
      </c>
      <c r="L1342" t="s">
        <v>45</v>
      </c>
      <c r="M1342">
        <v>1</v>
      </c>
      <c r="N1342" t="s">
        <v>875</v>
      </c>
      <c r="O1342" t="str">
        <f>IF($B1342="","",IFERROR(IF(ISNUMBER(MATCH($K1342,'Brand Family Territory (Enc)'!$A$2:$A$296,0)),$K1342,""),""))</f>
        <v/>
      </c>
      <c r="P1342" t="str">
        <f>IF($B1342="","",IFERROR(INDEX('Brand Crosswalk'!$F$2:$F$200,MATCH($K1342,'Brand Crosswalk'!$A$2:$A$200,0)),"Not in Crosswalk"))</f>
        <v>Mapped</v>
      </c>
      <c r="Q1342" t="str">
        <f>IF($B1342="","",IFERROR(INDEX('Brand Crosswalk'!$C$2:$C$200,MATCH($K1342,'Brand Crosswalk'!$A$2:$A$200,0)),""))</f>
        <v>Dg Yuengling Inc</v>
      </c>
      <c r="R1342" t="str">
        <f>IF($B1342="","",IF(O1342&lt;&gt;"",O1342,IF(P1342="Mapped",Q1342,IF(P1342="No Encompass Match","No Encompass Match",IFERROR(VLOOKUP(IF($K1342="",$J1342,$K1342),'Brands (Enc)'!$C$2:$D$2699,2,FALSE),"Not Mapped")))))</f>
        <v>Dg Yuengling Inc</v>
      </c>
      <c r="S1342" t="str">
        <f>IF($B1342="","",IFERROR(VLOOKUP(VALUE($B1342),'Customers Table (Enc)'!$A:$I,9,FALSE),"Not Found"))</f>
        <v>Sussex</v>
      </c>
      <c r="T1342" t="str">
        <f t="shared" si="80"/>
        <v>SUSSEX</v>
      </c>
      <c r="U1342" t="str">
        <f t="shared" si="81"/>
        <v>Dg Yuengling Inc|SUSSEX</v>
      </c>
      <c r="V1342" t="str">
        <f>IF($B1342="","",IF(R1342="No Encompass Match","THEM",IF(R1342="Not Mapped","Unable to Determine",IF(T1342="SALES","Unable to Determine",IFERROR(INDEX('Master - US vs THEM'!$F:$F,MATCH(U1342,'Master - US vs THEM'!$G:$G,0)),"No Territory Data")))))</f>
        <v>US</v>
      </c>
      <c r="W1342" t="str">
        <f t="shared" si="82"/>
        <v>OK</v>
      </c>
      <c r="X1342" t="str">
        <f t="shared" si="83"/>
        <v>US</v>
      </c>
    </row>
    <row r="1343" spans="1:24" x14ac:dyDescent="0.2">
      <c r="A1343">
        <v>1342</v>
      </c>
      <c r="B1343" t="s">
        <v>1537</v>
      </c>
      <c r="C1343" t="s">
        <v>1538</v>
      </c>
      <c r="D1343" t="s">
        <v>27</v>
      </c>
      <c r="E1343" t="s">
        <v>1539</v>
      </c>
      <c r="F1343" t="s">
        <v>1540</v>
      </c>
      <c r="G1343" t="s">
        <v>1541</v>
      </c>
      <c r="H1343" t="s">
        <v>8</v>
      </c>
      <c r="I1343" t="s">
        <v>31</v>
      </c>
      <c r="J1343" t="s">
        <v>535</v>
      </c>
      <c r="K1343" t="s">
        <v>358</v>
      </c>
      <c r="L1343" t="s">
        <v>155</v>
      </c>
      <c r="M1343">
        <v>1</v>
      </c>
      <c r="N1343" t="s">
        <v>875</v>
      </c>
      <c r="O1343" t="str">
        <f>IF($B1343="","",IFERROR(IF(ISNUMBER(MATCH($K1343,'Brand Family Territory (Enc)'!$A$2:$A$296,0)),$K1343,""),""))</f>
        <v/>
      </c>
      <c r="P1343" t="str">
        <f>IF($B1343="","",IFERROR(INDEX('Brand Crosswalk'!$F$2:$F$200,MATCH($K1343,'Brand Crosswalk'!$A$2:$A$200,0)),"Not in Crosswalk"))</f>
        <v>Mapped</v>
      </c>
      <c r="Q1343" t="str">
        <f>IF($B1343="","",IFERROR(INDEX('Brand Crosswalk'!$C$2:$C$200,MATCH($K1343,'Brand Crosswalk'!$A$2:$A$200,0)),""))</f>
        <v>Samuel Adams</v>
      </c>
      <c r="R1343" t="str">
        <f>IF($B1343="","",IF(O1343&lt;&gt;"",O1343,IF(P1343="Mapped",Q1343,IF(P1343="No Encompass Match","No Encompass Match",IFERROR(VLOOKUP(IF($K1343="",$J1343,$K1343),'Brands (Enc)'!$C$2:$D$2699,2,FALSE),"Not Mapped")))))</f>
        <v>Samuel Adams</v>
      </c>
      <c r="S1343" t="str">
        <f>IF($B1343="","",IFERROR(VLOOKUP(VALUE($B1343),'Customers Table (Enc)'!$A:$I,9,FALSE),"Not Found"))</f>
        <v>Sussex</v>
      </c>
      <c r="T1343" t="str">
        <f t="shared" si="80"/>
        <v>SUSSEX</v>
      </c>
      <c r="U1343" t="str">
        <f t="shared" si="81"/>
        <v>Samuel Adams|SUSSEX</v>
      </c>
      <c r="V1343" t="str">
        <f>IF($B1343="","",IF(R1343="No Encompass Match","THEM",IF(R1343="Not Mapped","Unable to Determine",IF(T1343="SALES","Unable to Determine",IFERROR(INDEX('Master - US vs THEM'!$F:$F,MATCH(U1343,'Master - US vs THEM'!$G:$G,0)),"No Territory Data")))))</f>
        <v>US</v>
      </c>
      <c r="W1343" t="str">
        <f t="shared" si="82"/>
        <v>OK</v>
      </c>
      <c r="X1343" t="str">
        <f t="shared" si="83"/>
        <v>US</v>
      </c>
    </row>
    <row r="1344" spans="1:24" x14ac:dyDescent="0.2">
      <c r="A1344">
        <v>1343</v>
      </c>
      <c r="B1344" t="s">
        <v>1537</v>
      </c>
      <c r="C1344" t="s">
        <v>1538</v>
      </c>
      <c r="D1344" t="s">
        <v>27</v>
      </c>
      <c r="E1344" t="s">
        <v>1539</v>
      </c>
      <c r="F1344" t="s">
        <v>1540</v>
      </c>
      <c r="G1344" t="s">
        <v>1541</v>
      </c>
      <c r="H1344" t="s">
        <v>8</v>
      </c>
      <c r="I1344" t="s">
        <v>31</v>
      </c>
      <c r="J1344" t="s">
        <v>338</v>
      </c>
      <c r="K1344" t="s">
        <v>34</v>
      </c>
      <c r="L1344" t="s">
        <v>34</v>
      </c>
      <c r="M1344">
        <v>1</v>
      </c>
      <c r="N1344" t="s">
        <v>875</v>
      </c>
      <c r="O1344" t="str">
        <f>IF($B1344="","",IFERROR(IF(ISNUMBER(MATCH($K1344,'Brand Family Territory (Enc)'!$A$2:$A$296,0)),$K1344,""),""))</f>
        <v/>
      </c>
      <c r="P1344" t="str">
        <f>IF($B1344="","",IFERROR(INDEX('Brand Crosswalk'!$F$2:$F$200,MATCH($K1344,'Brand Crosswalk'!$A$2:$A$200,0)),"Not in Crosswalk"))</f>
        <v>Mapped</v>
      </c>
      <c r="Q1344" t="str">
        <f>IF($B1344="","",IFERROR(INDEX('Brand Crosswalk'!$C$2:$C$200,MATCH($K1344,'Brand Crosswalk'!$A$2:$A$200,0)),""))</f>
        <v>Sierra Nevada</v>
      </c>
      <c r="R1344" t="str">
        <f>IF($B1344="","",IF(O1344&lt;&gt;"",O1344,IF(P1344="Mapped",Q1344,IF(P1344="No Encompass Match","No Encompass Match",IFERROR(VLOOKUP(IF($K1344="",$J1344,$K1344),'Brands (Enc)'!$C$2:$D$2699,2,FALSE),"Not Mapped")))))</f>
        <v>Sierra Nevada</v>
      </c>
      <c r="S1344" t="str">
        <f>IF($B1344="","",IFERROR(VLOOKUP(VALUE($B1344),'Customers Table (Enc)'!$A:$I,9,FALSE),"Not Found"))</f>
        <v>Sussex</v>
      </c>
      <c r="T1344" t="str">
        <f t="shared" si="80"/>
        <v>SUSSEX</v>
      </c>
      <c r="U1344" t="str">
        <f t="shared" si="81"/>
        <v>Sierra Nevada|SUSSEX</v>
      </c>
      <c r="V1344" t="str">
        <f>IF($B1344="","",IF(R1344="No Encompass Match","THEM",IF(R1344="Not Mapped","Unable to Determine",IF(T1344="SALES","Unable to Determine",IFERROR(INDEX('Master - US vs THEM'!$F:$F,MATCH(U1344,'Master - US vs THEM'!$G:$G,0)),"No Territory Data")))))</f>
        <v>US</v>
      </c>
      <c r="W1344" t="str">
        <f t="shared" si="82"/>
        <v>OK</v>
      </c>
      <c r="X1344" t="str">
        <f t="shared" si="83"/>
        <v>US</v>
      </c>
    </row>
    <row r="1345" spans="1:24" x14ac:dyDescent="0.2">
      <c r="A1345">
        <v>1344</v>
      </c>
      <c r="B1345" t="s">
        <v>1527</v>
      </c>
      <c r="C1345" t="s">
        <v>1528</v>
      </c>
      <c r="D1345" t="s">
        <v>48</v>
      </c>
      <c r="E1345" t="s">
        <v>1529</v>
      </c>
      <c r="F1345" t="s">
        <v>1530</v>
      </c>
      <c r="G1345" t="s">
        <v>1531</v>
      </c>
      <c r="H1345" t="s">
        <v>8</v>
      </c>
      <c r="I1345" t="s">
        <v>367</v>
      </c>
      <c r="J1345" t="s">
        <v>165</v>
      </c>
      <c r="K1345" t="s">
        <v>166</v>
      </c>
      <c r="L1345" t="s">
        <v>141</v>
      </c>
      <c r="M1345">
        <v>1</v>
      </c>
      <c r="N1345" t="s">
        <v>875</v>
      </c>
      <c r="O1345" t="str">
        <f>IF($B1345="","",IFERROR(IF(ISNUMBER(MATCH($K1345,'Brand Family Territory (Enc)'!$A$2:$A$296,0)),$K1345,""),""))</f>
        <v>BLUE MOON</v>
      </c>
      <c r="P1345" t="str">
        <f>IF($B1345="","",IFERROR(INDEX('Brand Crosswalk'!$F$2:$F$200,MATCH($K1345,'Brand Crosswalk'!$A$2:$A$200,0)),"Not in Crosswalk"))</f>
        <v>Not in Crosswalk</v>
      </c>
      <c r="Q1345" t="str">
        <f>IF($B1345="","",IFERROR(INDEX('Brand Crosswalk'!$C$2:$C$200,MATCH($K1345,'Brand Crosswalk'!$A$2:$A$200,0)),""))</f>
        <v/>
      </c>
      <c r="R1345" t="str">
        <f>IF($B1345="","",IF(O1345&lt;&gt;"",O1345,IF(P1345="Mapped",Q1345,IF(P1345="No Encompass Match","No Encompass Match",IFERROR(VLOOKUP(IF($K1345="",$J1345,$K1345),'Brands (Enc)'!$C$2:$D$2699,2,FALSE),"Not Mapped")))))</f>
        <v>BLUE MOON</v>
      </c>
      <c r="S1345" t="str">
        <f>IF($B1345="","",IFERROR(VLOOKUP(VALUE($B1345),'Customers Table (Enc)'!$A:$I,9,FALSE),"Not Found"))</f>
        <v>Bergen</v>
      </c>
      <c r="T1345" t="str">
        <f t="shared" si="80"/>
        <v>BERGEN</v>
      </c>
      <c r="U1345" t="str">
        <f t="shared" si="81"/>
        <v>BLUE MOON|BERGEN</v>
      </c>
      <c r="V1345" t="str">
        <f>IF($B1345="","",IF(R1345="No Encompass Match","THEM",IF(R1345="Not Mapped","Unable to Determine",IF(T1345="SALES","Unable to Determine",IFERROR(INDEX('Master - US vs THEM'!$F:$F,MATCH(U1345,'Master - US vs THEM'!$G:$G,0)),"No Territory Data")))))</f>
        <v>US</v>
      </c>
      <c r="W1345" t="str">
        <f t="shared" si="82"/>
        <v>OK</v>
      </c>
      <c r="X1345" t="str">
        <f t="shared" si="83"/>
        <v>US</v>
      </c>
    </row>
    <row r="1346" spans="1:24" x14ac:dyDescent="0.2">
      <c r="A1346">
        <v>1345</v>
      </c>
      <c r="B1346" t="s">
        <v>1527</v>
      </c>
      <c r="C1346" t="s">
        <v>1528</v>
      </c>
      <c r="D1346" t="s">
        <v>48</v>
      </c>
      <c r="E1346" t="s">
        <v>1529</v>
      </c>
      <c r="F1346" t="s">
        <v>1530</v>
      </c>
      <c r="G1346" t="s">
        <v>1531</v>
      </c>
      <c r="H1346" t="s">
        <v>8</v>
      </c>
      <c r="I1346" t="s">
        <v>367</v>
      </c>
      <c r="J1346" t="s">
        <v>535</v>
      </c>
      <c r="K1346" t="s">
        <v>358</v>
      </c>
      <c r="L1346" t="s">
        <v>155</v>
      </c>
      <c r="M1346">
        <v>1</v>
      </c>
      <c r="N1346" t="s">
        <v>875</v>
      </c>
      <c r="O1346" t="str">
        <f>IF($B1346="","",IFERROR(IF(ISNUMBER(MATCH($K1346,'Brand Family Territory (Enc)'!$A$2:$A$296,0)),$K1346,""),""))</f>
        <v/>
      </c>
      <c r="P1346" t="str">
        <f>IF($B1346="","",IFERROR(INDEX('Brand Crosswalk'!$F$2:$F$200,MATCH($K1346,'Brand Crosswalk'!$A$2:$A$200,0)),"Not in Crosswalk"))</f>
        <v>Mapped</v>
      </c>
      <c r="Q1346" t="str">
        <f>IF($B1346="","",IFERROR(INDEX('Brand Crosswalk'!$C$2:$C$200,MATCH($K1346,'Brand Crosswalk'!$A$2:$A$200,0)),""))</f>
        <v>Samuel Adams</v>
      </c>
      <c r="R1346" t="str">
        <f>IF($B1346="","",IF(O1346&lt;&gt;"",O1346,IF(P1346="Mapped",Q1346,IF(P1346="No Encompass Match","No Encompass Match",IFERROR(VLOOKUP(IF($K1346="",$J1346,$K1346),'Brands (Enc)'!$C$2:$D$2699,2,FALSE),"Not Mapped")))))</f>
        <v>Samuel Adams</v>
      </c>
      <c r="S1346" t="str">
        <f>IF($B1346="","",IFERROR(VLOOKUP(VALUE($B1346),'Customers Table (Enc)'!$A:$I,9,FALSE),"Not Found"))</f>
        <v>Bergen</v>
      </c>
      <c r="T1346" t="str">
        <f t="shared" si="80"/>
        <v>BERGEN</v>
      </c>
      <c r="U1346" t="str">
        <f t="shared" si="81"/>
        <v>Samuel Adams|BERGEN</v>
      </c>
      <c r="V1346" t="str">
        <f>IF($B1346="","",IF(R1346="No Encompass Match","THEM",IF(R1346="Not Mapped","Unable to Determine",IF(T1346="SALES","Unable to Determine",IFERROR(INDEX('Master - US vs THEM'!$F:$F,MATCH(U1346,'Master - US vs THEM'!$G:$G,0)),"No Territory Data")))))</f>
        <v>US</v>
      </c>
      <c r="W1346" t="str">
        <f t="shared" si="82"/>
        <v>OK</v>
      </c>
      <c r="X1346" t="str">
        <f t="shared" si="83"/>
        <v>US</v>
      </c>
    </row>
    <row r="1347" spans="1:24" x14ac:dyDescent="0.2">
      <c r="A1347">
        <v>1346</v>
      </c>
      <c r="B1347" t="s">
        <v>1527</v>
      </c>
      <c r="C1347" t="s">
        <v>1528</v>
      </c>
      <c r="D1347" t="s">
        <v>48</v>
      </c>
      <c r="E1347" t="s">
        <v>1529</v>
      </c>
      <c r="F1347" t="s">
        <v>1530</v>
      </c>
      <c r="G1347" t="s">
        <v>1531</v>
      </c>
      <c r="H1347" t="s">
        <v>8</v>
      </c>
      <c r="I1347" t="s">
        <v>367</v>
      </c>
      <c r="J1347" t="s">
        <v>44</v>
      </c>
      <c r="K1347" t="s">
        <v>44</v>
      </c>
      <c r="L1347" t="s">
        <v>45</v>
      </c>
      <c r="M1347">
        <v>1</v>
      </c>
      <c r="N1347" t="s">
        <v>875</v>
      </c>
      <c r="O1347" t="str">
        <f>IF($B1347="","",IFERROR(IF(ISNUMBER(MATCH($K1347,'Brand Family Territory (Enc)'!$A$2:$A$296,0)),$K1347,""),""))</f>
        <v/>
      </c>
      <c r="P1347" t="str">
        <f>IF($B1347="","",IFERROR(INDEX('Brand Crosswalk'!$F$2:$F$200,MATCH($K1347,'Brand Crosswalk'!$A$2:$A$200,0)),"Not in Crosswalk"))</f>
        <v>Mapped</v>
      </c>
      <c r="Q1347" t="str">
        <f>IF($B1347="","",IFERROR(INDEX('Brand Crosswalk'!$C$2:$C$200,MATCH($K1347,'Brand Crosswalk'!$A$2:$A$200,0)),""))</f>
        <v>Dg Yuengling Inc</v>
      </c>
      <c r="R1347" t="str">
        <f>IF($B1347="","",IF(O1347&lt;&gt;"",O1347,IF(P1347="Mapped",Q1347,IF(P1347="No Encompass Match","No Encompass Match",IFERROR(VLOOKUP(IF($K1347="",$J1347,$K1347),'Brands (Enc)'!$C$2:$D$2699,2,FALSE),"Not Mapped")))))</f>
        <v>Dg Yuengling Inc</v>
      </c>
      <c r="S1347" t="str">
        <f>IF($B1347="","",IFERROR(VLOOKUP(VALUE($B1347),'Customers Table (Enc)'!$A:$I,9,FALSE),"Not Found"))</f>
        <v>Bergen</v>
      </c>
      <c r="T1347" t="str">
        <f t="shared" ref="T1347:T1410" si="84">IF($B1347="","",IF($D1347&lt;&gt;"SALES",$D1347,IF(OR(S1347="Default",S1347="Not Found",S1347="Morris"),"SALES",UPPER(S1347))))</f>
        <v>BERGEN</v>
      </c>
      <c r="U1347" t="str">
        <f t="shared" ref="U1347:U1410" si="85">IF($B1347="","",R1347&amp;"|"&amp;T1347)</f>
        <v>Dg Yuengling Inc|BERGEN</v>
      </c>
      <c r="V1347" t="str">
        <f>IF($B1347="","",IF(R1347="No Encompass Match","THEM",IF(R1347="Not Mapped","Unable to Determine",IF(T1347="SALES","Unable to Determine",IFERROR(INDEX('Master - US vs THEM'!$F:$F,MATCH(U1347,'Master - US vs THEM'!$G:$G,0)),"No Territory Data")))))</f>
        <v>US</v>
      </c>
      <c r="W1347" t="str">
        <f t="shared" ref="W1347:W1410" si="86">IF($B1347="","",IF(OR(V1347="Unable to Determine",V1347="No Territory Data",V1347="Ambiguous (Source Truncated)"),"Review",IF(V1347&lt;&gt;$N1347,"MISMATCH","OK")))</f>
        <v>OK</v>
      </c>
      <c r="X1347" t="str">
        <f t="shared" ref="X1347:X1410" si="87">IF($B1347="","",IF(OR(V1347="US",V1347="THEM"),V1347,$N1347))</f>
        <v>US</v>
      </c>
    </row>
    <row r="1348" spans="1:24" x14ac:dyDescent="0.2">
      <c r="A1348">
        <v>1347</v>
      </c>
      <c r="B1348" t="s">
        <v>1527</v>
      </c>
      <c r="C1348" t="s">
        <v>1528</v>
      </c>
      <c r="D1348" t="s">
        <v>48</v>
      </c>
      <c r="E1348" t="s">
        <v>1529</v>
      </c>
      <c r="F1348" t="s">
        <v>1530</v>
      </c>
      <c r="G1348" t="s">
        <v>1531</v>
      </c>
      <c r="H1348" t="s">
        <v>8</v>
      </c>
      <c r="I1348" t="s">
        <v>367</v>
      </c>
      <c r="J1348" t="s">
        <v>144</v>
      </c>
      <c r="K1348" t="s">
        <v>145</v>
      </c>
      <c r="L1348" t="s">
        <v>141</v>
      </c>
      <c r="M1348">
        <v>1</v>
      </c>
      <c r="N1348" t="s">
        <v>875</v>
      </c>
      <c r="O1348" t="str">
        <f>IF($B1348="","",IFERROR(IF(ISNUMBER(MATCH($K1348,'Brand Family Territory (Enc)'!$A$2:$A$296,0)),$K1348,""),""))</f>
        <v>COORS LIGHT</v>
      </c>
      <c r="P1348" t="str">
        <f>IF($B1348="","",IFERROR(INDEX('Brand Crosswalk'!$F$2:$F$200,MATCH($K1348,'Brand Crosswalk'!$A$2:$A$200,0)),"Not in Crosswalk"))</f>
        <v>Not in Crosswalk</v>
      </c>
      <c r="Q1348" t="str">
        <f>IF($B1348="","",IFERROR(INDEX('Brand Crosswalk'!$C$2:$C$200,MATCH($K1348,'Brand Crosswalk'!$A$2:$A$200,0)),""))</f>
        <v/>
      </c>
      <c r="R1348" t="str">
        <f>IF($B1348="","",IF(O1348&lt;&gt;"",O1348,IF(P1348="Mapped",Q1348,IF(P1348="No Encompass Match","No Encompass Match",IFERROR(VLOOKUP(IF($K1348="",$J1348,$K1348),'Brands (Enc)'!$C$2:$D$2699,2,FALSE),"Not Mapped")))))</f>
        <v>COORS LIGHT</v>
      </c>
      <c r="S1348" t="str">
        <f>IF($B1348="","",IFERROR(VLOOKUP(VALUE($B1348),'Customers Table (Enc)'!$A:$I,9,FALSE),"Not Found"))</f>
        <v>Bergen</v>
      </c>
      <c r="T1348" t="str">
        <f t="shared" si="84"/>
        <v>BERGEN</v>
      </c>
      <c r="U1348" t="str">
        <f t="shared" si="85"/>
        <v>COORS LIGHT|BERGEN</v>
      </c>
      <c r="V1348" t="str">
        <f>IF($B1348="","",IF(R1348="No Encompass Match","THEM",IF(R1348="Not Mapped","Unable to Determine",IF(T1348="SALES","Unable to Determine",IFERROR(INDEX('Master - US vs THEM'!$F:$F,MATCH(U1348,'Master - US vs THEM'!$G:$G,0)),"No Territory Data")))))</f>
        <v>US</v>
      </c>
      <c r="W1348" t="str">
        <f t="shared" si="86"/>
        <v>OK</v>
      </c>
      <c r="X1348" t="str">
        <f t="shared" si="87"/>
        <v>US</v>
      </c>
    </row>
    <row r="1349" spans="1:24" x14ac:dyDescent="0.2">
      <c r="A1349">
        <v>1348</v>
      </c>
      <c r="B1349" t="s">
        <v>1527</v>
      </c>
      <c r="C1349" t="s">
        <v>1528</v>
      </c>
      <c r="D1349" t="s">
        <v>48</v>
      </c>
      <c r="E1349" t="s">
        <v>1529</v>
      </c>
      <c r="F1349" t="s">
        <v>1530</v>
      </c>
      <c r="G1349" t="s">
        <v>1531</v>
      </c>
      <c r="H1349" t="s">
        <v>8</v>
      </c>
      <c r="I1349" t="s">
        <v>367</v>
      </c>
      <c r="J1349" t="s">
        <v>1532</v>
      </c>
      <c r="K1349" t="s">
        <v>1533</v>
      </c>
      <c r="L1349" t="s">
        <v>1534</v>
      </c>
      <c r="M1349">
        <v>1</v>
      </c>
      <c r="N1349" t="s">
        <v>875</v>
      </c>
      <c r="O1349" t="str">
        <f>IF($B1349="","",IFERROR(IF(ISNUMBER(MATCH($K1349,'Brand Family Territory (Enc)'!$A$2:$A$296,0)),$K1349,""),""))</f>
        <v/>
      </c>
      <c r="P1349" t="str">
        <f>IF($B1349="","",IFERROR(INDEX('Brand Crosswalk'!$F$2:$F$200,MATCH($K1349,'Brand Crosswalk'!$A$2:$A$200,0)),"Not in Crosswalk"))</f>
        <v>Mapped</v>
      </c>
      <c r="Q1349" t="str">
        <f>IF($B1349="","",IFERROR(INDEX('Brand Crosswalk'!$C$2:$C$200,MATCH($K1349,'Brand Crosswalk'!$A$2:$A$200,0)),""))</f>
        <v>Ithaca</v>
      </c>
      <c r="R1349" t="str">
        <f>IF($B1349="","",IF(O1349&lt;&gt;"",O1349,IF(P1349="Mapped",Q1349,IF(P1349="No Encompass Match","No Encompass Match",IFERROR(VLOOKUP(IF($K1349="",$J1349,$K1349),'Brands (Enc)'!$C$2:$D$2699,2,FALSE),"Not Mapped")))))</f>
        <v>Ithaca</v>
      </c>
      <c r="S1349" t="str">
        <f>IF($B1349="","",IFERROR(VLOOKUP(VALUE($B1349),'Customers Table (Enc)'!$A:$I,9,FALSE),"Not Found"))</f>
        <v>Bergen</v>
      </c>
      <c r="T1349" t="str">
        <f t="shared" si="84"/>
        <v>BERGEN</v>
      </c>
      <c r="U1349" t="str">
        <f t="shared" si="85"/>
        <v>Ithaca|BERGEN</v>
      </c>
      <c r="V1349" t="str">
        <f>IF($B1349="","",IF(R1349="No Encompass Match","THEM",IF(R1349="Not Mapped","Unable to Determine",IF(T1349="SALES","Unable to Determine",IFERROR(INDEX('Master - US vs THEM'!$F:$F,MATCH(U1349,'Master - US vs THEM'!$G:$G,0)),"No Territory Data")))))</f>
        <v>US</v>
      </c>
      <c r="W1349" t="str">
        <f t="shared" si="86"/>
        <v>OK</v>
      </c>
      <c r="X1349" t="str">
        <f t="shared" si="87"/>
        <v>US</v>
      </c>
    </row>
    <row r="1350" spans="1:24" x14ac:dyDescent="0.2">
      <c r="A1350">
        <v>1349</v>
      </c>
      <c r="B1350" t="s">
        <v>1527</v>
      </c>
      <c r="C1350" t="s">
        <v>1528</v>
      </c>
      <c r="D1350" t="s">
        <v>48</v>
      </c>
      <c r="E1350" t="s">
        <v>1529</v>
      </c>
      <c r="F1350" t="s">
        <v>1530</v>
      </c>
      <c r="G1350" t="s">
        <v>1531</v>
      </c>
      <c r="H1350" t="s">
        <v>8</v>
      </c>
      <c r="I1350" t="s">
        <v>367</v>
      </c>
      <c r="J1350" t="s">
        <v>72</v>
      </c>
      <c r="K1350" t="s">
        <v>73</v>
      </c>
      <c r="L1350" t="s">
        <v>36</v>
      </c>
      <c r="M1350">
        <v>1</v>
      </c>
      <c r="N1350" t="s">
        <v>875</v>
      </c>
      <c r="O1350" t="str">
        <f>IF($B1350="","",IFERROR(IF(ISNUMBER(MATCH($K1350,'Brand Family Territory (Enc)'!$A$2:$A$296,0)),$K1350,""),""))</f>
        <v>LAGUNITAS</v>
      </c>
      <c r="P1350" t="str">
        <f>IF($B1350="","",IFERROR(INDEX('Brand Crosswalk'!$F$2:$F$200,MATCH($K1350,'Brand Crosswalk'!$A$2:$A$200,0)),"Not in Crosswalk"))</f>
        <v>Not in Crosswalk</v>
      </c>
      <c r="Q1350" t="str">
        <f>IF($B1350="","",IFERROR(INDEX('Brand Crosswalk'!$C$2:$C$200,MATCH($K1350,'Brand Crosswalk'!$A$2:$A$200,0)),""))</f>
        <v/>
      </c>
      <c r="R1350" t="str">
        <f>IF($B1350="","",IF(O1350&lt;&gt;"",O1350,IF(P1350="Mapped",Q1350,IF(P1350="No Encompass Match","No Encompass Match",IFERROR(VLOOKUP(IF($K1350="",$J1350,$K1350),'Brands (Enc)'!$C$2:$D$2699,2,FALSE),"Not Mapped")))))</f>
        <v>LAGUNITAS</v>
      </c>
      <c r="S1350" t="str">
        <f>IF($B1350="","",IFERROR(VLOOKUP(VALUE($B1350),'Customers Table (Enc)'!$A:$I,9,FALSE),"Not Found"))</f>
        <v>Bergen</v>
      </c>
      <c r="T1350" t="str">
        <f t="shared" si="84"/>
        <v>BERGEN</v>
      </c>
      <c r="U1350" t="str">
        <f t="shared" si="85"/>
        <v>LAGUNITAS|BERGEN</v>
      </c>
      <c r="V1350" t="str">
        <f>IF($B1350="","",IF(R1350="No Encompass Match","THEM",IF(R1350="Not Mapped","Unable to Determine",IF(T1350="SALES","Unable to Determine",IFERROR(INDEX('Master - US vs THEM'!$F:$F,MATCH(U1350,'Master - US vs THEM'!$G:$G,0)),"No Territory Data")))))</f>
        <v>US</v>
      </c>
      <c r="W1350" t="str">
        <f t="shared" si="86"/>
        <v>OK</v>
      </c>
      <c r="X1350" t="str">
        <f t="shared" si="87"/>
        <v>US</v>
      </c>
    </row>
    <row r="1351" spans="1:24" x14ac:dyDescent="0.2">
      <c r="A1351">
        <v>1350</v>
      </c>
      <c r="B1351" t="s">
        <v>1527</v>
      </c>
      <c r="C1351" t="s">
        <v>1528</v>
      </c>
      <c r="D1351" t="s">
        <v>48</v>
      </c>
      <c r="E1351" t="s">
        <v>1529</v>
      </c>
      <c r="F1351" t="s">
        <v>1530</v>
      </c>
      <c r="G1351" t="s">
        <v>1531</v>
      </c>
      <c r="H1351" t="s">
        <v>8</v>
      </c>
      <c r="I1351" t="s">
        <v>367</v>
      </c>
      <c r="J1351" t="s">
        <v>1535</v>
      </c>
      <c r="K1351" t="s">
        <v>1536</v>
      </c>
      <c r="L1351" t="s">
        <v>88</v>
      </c>
      <c r="M1351">
        <v>1</v>
      </c>
      <c r="N1351" t="s">
        <v>875</v>
      </c>
      <c r="O1351" t="str">
        <f>IF($B1351="","",IFERROR(IF(ISNUMBER(MATCH($K1351,'Brand Family Territory (Enc)'!$A$2:$A$296,0)),$K1351,""),""))</f>
        <v>SIXPOINT</v>
      </c>
      <c r="P1351" t="str">
        <f>IF($B1351="","",IFERROR(INDEX('Brand Crosswalk'!$F$2:$F$200,MATCH($K1351,'Brand Crosswalk'!$A$2:$A$200,0)),"Not in Crosswalk"))</f>
        <v>Not in Crosswalk</v>
      </c>
      <c r="Q1351" t="str">
        <f>IF($B1351="","",IFERROR(INDEX('Brand Crosswalk'!$C$2:$C$200,MATCH($K1351,'Brand Crosswalk'!$A$2:$A$200,0)),""))</f>
        <v/>
      </c>
      <c r="R1351" t="str">
        <f>IF($B1351="","",IF(O1351&lt;&gt;"",O1351,IF(P1351="Mapped",Q1351,IF(P1351="No Encompass Match","No Encompass Match",IFERROR(VLOOKUP(IF($K1351="",$J1351,$K1351),'Brands (Enc)'!$C$2:$D$2699,2,FALSE),"Not Mapped")))))</f>
        <v>SIXPOINT</v>
      </c>
      <c r="S1351" t="str">
        <f>IF($B1351="","",IFERROR(VLOOKUP(VALUE($B1351),'Customers Table (Enc)'!$A:$I,9,FALSE),"Not Found"))</f>
        <v>Bergen</v>
      </c>
      <c r="T1351" t="str">
        <f t="shared" si="84"/>
        <v>BERGEN</v>
      </c>
      <c r="U1351" t="str">
        <f t="shared" si="85"/>
        <v>SIXPOINT|BERGEN</v>
      </c>
      <c r="V1351" t="str">
        <f>IF($B1351="","",IF(R1351="No Encompass Match","THEM",IF(R1351="Not Mapped","Unable to Determine",IF(T1351="SALES","Unable to Determine",IFERROR(INDEX('Master - US vs THEM'!$F:$F,MATCH(U1351,'Master - US vs THEM'!$G:$G,0)),"No Territory Data")))))</f>
        <v>US</v>
      </c>
      <c r="W1351" t="str">
        <f t="shared" si="86"/>
        <v>OK</v>
      </c>
      <c r="X1351" t="str">
        <f t="shared" si="87"/>
        <v>US</v>
      </c>
    </row>
    <row r="1352" spans="1:24" x14ac:dyDescent="0.2">
      <c r="A1352">
        <v>1351</v>
      </c>
      <c r="B1352" t="s">
        <v>1527</v>
      </c>
      <c r="C1352" t="s">
        <v>1528</v>
      </c>
      <c r="D1352" t="s">
        <v>48</v>
      </c>
      <c r="E1352" t="s">
        <v>1529</v>
      </c>
      <c r="F1352" t="s">
        <v>1530</v>
      </c>
      <c r="G1352" t="s">
        <v>1531</v>
      </c>
      <c r="H1352" t="s">
        <v>8</v>
      </c>
      <c r="I1352" t="s">
        <v>367</v>
      </c>
      <c r="J1352" t="s">
        <v>1344</v>
      </c>
      <c r="K1352" t="s">
        <v>1345</v>
      </c>
      <c r="L1352" t="s">
        <v>88</v>
      </c>
      <c r="M1352">
        <v>1</v>
      </c>
      <c r="N1352" t="s">
        <v>875</v>
      </c>
      <c r="O1352" t="str">
        <f>IF($B1352="","",IFERROR(IF(ISNUMBER(MATCH($K1352,'Brand Family Territory (Enc)'!$A$2:$A$296,0)),$K1352,""),""))</f>
        <v/>
      </c>
      <c r="P1352" t="str">
        <f>IF($B1352="","",IFERROR(INDEX('Brand Crosswalk'!$F$2:$F$200,MATCH($K1352,'Brand Crosswalk'!$A$2:$A$200,0)),"Not in Crosswalk"))</f>
        <v>Mapped</v>
      </c>
      <c r="Q1352" t="str">
        <f>IF($B1352="","",IFERROR(INDEX('Brand Crosswalk'!$C$2:$C$200,MATCH($K1352,'Brand Crosswalk'!$A$2:$A$200,0)),""))</f>
        <v>Victory</v>
      </c>
      <c r="R1352" t="str">
        <f>IF($B1352="","",IF(O1352&lt;&gt;"",O1352,IF(P1352="Mapped",Q1352,IF(P1352="No Encompass Match","No Encompass Match",IFERROR(VLOOKUP(IF($K1352="",$J1352,$K1352),'Brands (Enc)'!$C$2:$D$2699,2,FALSE),"Not Mapped")))))</f>
        <v>Victory</v>
      </c>
      <c r="S1352" t="str">
        <f>IF($B1352="","",IFERROR(VLOOKUP(VALUE($B1352),'Customers Table (Enc)'!$A:$I,9,FALSE),"Not Found"))</f>
        <v>Bergen</v>
      </c>
      <c r="T1352" t="str">
        <f t="shared" si="84"/>
        <v>BERGEN</v>
      </c>
      <c r="U1352" t="str">
        <f t="shared" si="85"/>
        <v>Victory|BERGEN</v>
      </c>
      <c r="V1352" t="str">
        <f>IF($B1352="","",IF(R1352="No Encompass Match","THEM",IF(R1352="Not Mapped","Unable to Determine",IF(T1352="SALES","Unable to Determine",IFERROR(INDEX('Master - US vs THEM'!$F:$F,MATCH(U1352,'Master - US vs THEM'!$G:$G,0)),"No Territory Data")))))</f>
        <v>US</v>
      </c>
      <c r="W1352" t="str">
        <f t="shared" si="86"/>
        <v>OK</v>
      </c>
      <c r="X1352" t="str">
        <f t="shared" si="87"/>
        <v>US</v>
      </c>
    </row>
    <row r="1353" spans="1:24" x14ac:dyDescent="0.2">
      <c r="A1353">
        <v>1352</v>
      </c>
      <c r="B1353" t="s">
        <v>1527</v>
      </c>
      <c r="C1353" t="s">
        <v>1528</v>
      </c>
      <c r="D1353" t="s">
        <v>48</v>
      </c>
      <c r="E1353" t="s">
        <v>1529</v>
      </c>
      <c r="F1353" t="s">
        <v>1530</v>
      </c>
      <c r="G1353" t="s">
        <v>1531</v>
      </c>
      <c r="H1353" t="s">
        <v>8</v>
      </c>
      <c r="I1353" t="s">
        <v>367</v>
      </c>
      <c r="J1353" t="s">
        <v>140</v>
      </c>
      <c r="K1353" t="s">
        <v>140</v>
      </c>
      <c r="L1353" t="s">
        <v>141</v>
      </c>
      <c r="M1353">
        <v>1</v>
      </c>
      <c r="N1353" t="s">
        <v>875</v>
      </c>
      <c r="O1353" t="str">
        <f>IF($B1353="","",IFERROR(IF(ISNUMBER(MATCH($K1353,'Brand Family Territory (Enc)'!$A$2:$A$296,0)),$K1353,""),""))</f>
        <v/>
      </c>
      <c r="P1353" t="str">
        <f>IF($B1353="","",IFERROR(INDEX('Brand Crosswalk'!$F$2:$F$200,MATCH($K1353,'Brand Crosswalk'!$A$2:$A$200,0)),"Not in Crosswalk"))</f>
        <v>Mapped</v>
      </c>
      <c r="Q1353" t="str">
        <f>IF($B1353="","",IFERROR(INDEX('Brand Crosswalk'!$C$2:$C$200,MATCH($K1353,'Brand Crosswalk'!$A$2:$A$200,0)),""))</f>
        <v>Peroni</v>
      </c>
      <c r="R1353" t="str">
        <f>IF($B1353="","",IF(O1353&lt;&gt;"",O1353,IF(P1353="Mapped",Q1353,IF(P1353="No Encompass Match","No Encompass Match",IFERROR(VLOOKUP(IF($K1353="",$J1353,$K1353),'Brands (Enc)'!$C$2:$D$2699,2,FALSE),"Not Mapped")))))</f>
        <v>Peroni</v>
      </c>
      <c r="S1353" t="str">
        <f>IF($B1353="","",IFERROR(VLOOKUP(VALUE($B1353),'Customers Table (Enc)'!$A:$I,9,FALSE),"Not Found"))</f>
        <v>Bergen</v>
      </c>
      <c r="T1353" t="str">
        <f t="shared" si="84"/>
        <v>BERGEN</v>
      </c>
      <c r="U1353" t="str">
        <f t="shared" si="85"/>
        <v>Peroni|BERGEN</v>
      </c>
      <c r="V1353" t="str">
        <f>IF($B1353="","",IF(R1353="No Encompass Match","THEM",IF(R1353="Not Mapped","Unable to Determine",IF(T1353="SALES","Unable to Determine",IFERROR(INDEX('Master - US vs THEM'!$F:$F,MATCH(U1353,'Master - US vs THEM'!$G:$G,0)),"No Territory Data")))))</f>
        <v>US</v>
      </c>
      <c r="W1353" t="str">
        <f t="shared" si="86"/>
        <v>OK</v>
      </c>
      <c r="X1353" t="str">
        <f t="shared" si="87"/>
        <v>US</v>
      </c>
    </row>
    <row r="1354" spans="1:24" x14ac:dyDescent="0.2">
      <c r="A1354">
        <v>1353</v>
      </c>
      <c r="B1354" t="s">
        <v>544</v>
      </c>
      <c r="C1354" t="s">
        <v>545</v>
      </c>
      <c r="D1354" t="s">
        <v>27</v>
      </c>
      <c r="E1354" t="s">
        <v>546</v>
      </c>
      <c r="F1354" t="s">
        <v>27</v>
      </c>
      <c r="G1354" t="s">
        <v>547</v>
      </c>
      <c r="H1354" t="s">
        <v>8</v>
      </c>
      <c r="I1354" t="s">
        <v>31</v>
      </c>
      <c r="J1354" t="s">
        <v>144</v>
      </c>
      <c r="K1354" t="s">
        <v>145</v>
      </c>
      <c r="L1354" t="s">
        <v>141</v>
      </c>
      <c r="M1354">
        <v>1</v>
      </c>
      <c r="N1354" t="s">
        <v>875</v>
      </c>
      <c r="O1354" t="str">
        <f>IF($B1354="","",IFERROR(IF(ISNUMBER(MATCH($K1354,'Brand Family Territory (Enc)'!$A$2:$A$296,0)),$K1354,""),""))</f>
        <v>COORS LIGHT</v>
      </c>
      <c r="P1354" t="str">
        <f>IF($B1354="","",IFERROR(INDEX('Brand Crosswalk'!$F$2:$F$200,MATCH($K1354,'Brand Crosswalk'!$A$2:$A$200,0)),"Not in Crosswalk"))</f>
        <v>Not in Crosswalk</v>
      </c>
      <c r="Q1354" t="str">
        <f>IF($B1354="","",IFERROR(INDEX('Brand Crosswalk'!$C$2:$C$200,MATCH($K1354,'Brand Crosswalk'!$A$2:$A$200,0)),""))</f>
        <v/>
      </c>
      <c r="R1354" t="str">
        <f>IF($B1354="","",IF(O1354&lt;&gt;"",O1354,IF(P1354="Mapped",Q1354,IF(P1354="No Encompass Match","No Encompass Match",IFERROR(VLOOKUP(IF($K1354="",$J1354,$K1354),'Brands (Enc)'!$C$2:$D$2699,2,FALSE),"Not Mapped")))))</f>
        <v>COORS LIGHT</v>
      </c>
      <c r="S1354" t="str">
        <f>IF($B1354="","",IFERROR(VLOOKUP(VALUE($B1354),'Customers Table (Enc)'!$A:$I,9,FALSE),"Not Found"))</f>
        <v>Sussex</v>
      </c>
      <c r="T1354" t="str">
        <f t="shared" si="84"/>
        <v>SUSSEX</v>
      </c>
      <c r="U1354" t="str">
        <f t="shared" si="85"/>
        <v>COORS LIGHT|SUSSEX</v>
      </c>
      <c r="V1354" t="str">
        <f>IF($B1354="","",IF(R1354="No Encompass Match","THEM",IF(R1354="Not Mapped","Unable to Determine",IF(T1354="SALES","Unable to Determine",IFERROR(INDEX('Master - US vs THEM'!$F:$F,MATCH(U1354,'Master - US vs THEM'!$G:$G,0)),"No Territory Data")))))</f>
        <v>US</v>
      </c>
      <c r="W1354" t="str">
        <f t="shared" si="86"/>
        <v>OK</v>
      </c>
      <c r="X1354" t="str">
        <f t="shared" si="87"/>
        <v>US</v>
      </c>
    </row>
    <row r="1355" spans="1:24" x14ac:dyDescent="0.2">
      <c r="A1355">
        <v>1354</v>
      </c>
      <c r="B1355" t="s">
        <v>544</v>
      </c>
      <c r="C1355" t="s">
        <v>545</v>
      </c>
      <c r="D1355" t="s">
        <v>27</v>
      </c>
      <c r="E1355" t="s">
        <v>546</v>
      </c>
      <c r="F1355" t="s">
        <v>27</v>
      </c>
      <c r="G1355" t="s">
        <v>547</v>
      </c>
      <c r="H1355" t="s">
        <v>8</v>
      </c>
      <c r="I1355" t="s">
        <v>31</v>
      </c>
      <c r="J1355" t="s">
        <v>142</v>
      </c>
      <c r="K1355" t="s">
        <v>143</v>
      </c>
      <c r="L1355" t="s">
        <v>141</v>
      </c>
      <c r="M1355">
        <v>1</v>
      </c>
      <c r="N1355" t="s">
        <v>875</v>
      </c>
      <c r="O1355" t="str">
        <f>IF($B1355="","",IFERROR(IF(ISNUMBER(MATCH($K1355,'Brand Family Territory (Enc)'!$A$2:$A$296,0)),$K1355,""),""))</f>
        <v/>
      </c>
      <c r="P1355" t="str">
        <f>IF($B1355="","",IFERROR(INDEX('Brand Crosswalk'!$F$2:$F$200,MATCH($K1355,'Brand Crosswalk'!$A$2:$A$200,0)),"Not in Crosswalk"))</f>
        <v>Mapped</v>
      </c>
      <c r="Q1355" t="str">
        <f>IF($B1355="","",IFERROR(INDEX('Brand Crosswalk'!$C$2:$C$200,MATCH($K1355,'Brand Crosswalk'!$A$2:$A$200,0)),""))</f>
        <v>Lite</v>
      </c>
      <c r="R1355" t="str">
        <f>IF($B1355="","",IF(O1355&lt;&gt;"",O1355,IF(P1355="Mapped",Q1355,IF(P1355="No Encompass Match","No Encompass Match",IFERROR(VLOOKUP(IF($K1355="",$J1355,$K1355),'Brands (Enc)'!$C$2:$D$2699,2,FALSE),"Not Mapped")))))</f>
        <v>Lite</v>
      </c>
      <c r="S1355" t="str">
        <f>IF($B1355="","",IFERROR(VLOOKUP(VALUE($B1355),'Customers Table (Enc)'!$A:$I,9,FALSE),"Not Found"))</f>
        <v>Sussex</v>
      </c>
      <c r="T1355" t="str">
        <f t="shared" si="84"/>
        <v>SUSSEX</v>
      </c>
      <c r="U1355" t="str">
        <f t="shared" si="85"/>
        <v>Lite|SUSSEX</v>
      </c>
      <c r="V1355" t="str">
        <f>IF($B1355="","",IF(R1355="No Encompass Match","THEM",IF(R1355="Not Mapped","Unable to Determine",IF(T1355="SALES","Unable to Determine",IFERROR(INDEX('Master - US vs THEM'!$F:$F,MATCH(U1355,'Master - US vs THEM'!$G:$G,0)),"No Territory Data")))))</f>
        <v>US</v>
      </c>
      <c r="W1355" t="str">
        <f t="shared" si="86"/>
        <v>OK</v>
      </c>
      <c r="X1355" t="str">
        <f t="shared" si="87"/>
        <v>US</v>
      </c>
    </row>
    <row r="1356" spans="1:24" x14ac:dyDescent="0.2">
      <c r="A1356">
        <v>1355</v>
      </c>
      <c r="B1356" t="s">
        <v>544</v>
      </c>
      <c r="C1356" t="s">
        <v>545</v>
      </c>
      <c r="D1356" t="s">
        <v>27</v>
      </c>
      <c r="E1356" t="s">
        <v>546</v>
      </c>
      <c r="F1356" t="s">
        <v>27</v>
      </c>
      <c r="G1356" t="s">
        <v>547</v>
      </c>
      <c r="H1356" t="s">
        <v>8</v>
      </c>
      <c r="I1356" t="s">
        <v>31</v>
      </c>
      <c r="J1356" t="s">
        <v>1179</v>
      </c>
      <c r="K1356" t="s">
        <v>1056</v>
      </c>
      <c r="L1356" t="s">
        <v>141</v>
      </c>
      <c r="M1356">
        <v>1</v>
      </c>
      <c r="N1356" t="s">
        <v>875</v>
      </c>
      <c r="O1356" t="str">
        <f>IF($B1356="","",IFERROR(IF(ISNUMBER(MATCH($K1356,'Brand Family Territory (Enc)'!$A$2:$A$296,0)),$K1356,""),""))</f>
        <v/>
      </c>
      <c r="P1356" t="str">
        <f>IF($B1356="","",IFERROR(INDEX('Brand Crosswalk'!$F$2:$F$200,MATCH($K1356,'Brand Crosswalk'!$A$2:$A$200,0)),"Not in Crosswalk"))</f>
        <v>Mapped</v>
      </c>
      <c r="Q1356" t="str">
        <f>IF($B1356="","",IFERROR(INDEX('Brand Crosswalk'!$C$2:$C$200,MATCH($K1356,'Brand Crosswalk'!$A$2:$A$200,0)),""))</f>
        <v>Miller High Life</v>
      </c>
      <c r="R1356" t="str">
        <f>IF($B1356="","",IF(O1356&lt;&gt;"",O1356,IF(P1356="Mapped",Q1356,IF(P1356="No Encompass Match","No Encompass Match",IFERROR(VLOOKUP(IF($K1356="",$J1356,$K1356),'Brands (Enc)'!$C$2:$D$2699,2,FALSE),"Not Mapped")))))</f>
        <v>Miller High Life</v>
      </c>
      <c r="S1356" t="str">
        <f>IF($B1356="","",IFERROR(VLOOKUP(VALUE($B1356),'Customers Table (Enc)'!$A:$I,9,FALSE),"Not Found"))</f>
        <v>Sussex</v>
      </c>
      <c r="T1356" t="str">
        <f t="shared" si="84"/>
        <v>SUSSEX</v>
      </c>
      <c r="U1356" t="str">
        <f t="shared" si="85"/>
        <v>Miller High Life|SUSSEX</v>
      </c>
      <c r="V1356" t="str">
        <f>IF($B1356="","",IF(R1356="No Encompass Match","THEM",IF(R1356="Not Mapped","Unable to Determine",IF(T1356="SALES","Unable to Determine",IFERROR(INDEX('Master - US vs THEM'!$F:$F,MATCH(U1356,'Master - US vs THEM'!$G:$G,0)),"No Territory Data")))))</f>
        <v>US</v>
      </c>
      <c r="W1356" t="str">
        <f t="shared" si="86"/>
        <v>OK</v>
      </c>
      <c r="X1356" t="str">
        <f t="shared" si="87"/>
        <v>US</v>
      </c>
    </row>
    <row r="1357" spans="1:24" x14ac:dyDescent="0.2">
      <c r="A1357">
        <v>1356</v>
      </c>
      <c r="B1357" t="s">
        <v>544</v>
      </c>
      <c r="C1357" t="s">
        <v>545</v>
      </c>
      <c r="D1357" t="s">
        <v>27</v>
      </c>
      <c r="E1357" t="s">
        <v>546</v>
      </c>
      <c r="F1357" t="s">
        <v>27</v>
      </c>
      <c r="G1357" t="s">
        <v>547</v>
      </c>
      <c r="H1357" t="s">
        <v>8</v>
      </c>
      <c r="I1357" t="s">
        <v>31</v>
      </c>
      <c r="J1357" t="s">
        <v>44</v>
      </c>
      <c r="K1357" t="s">
        <v>44</v>
      </c>
      <c r="L1357" t="s">
        <v>45</v>
      </c>
      <c r="M1357">
        <v>1</v>
      </c>
      <c r="N1357" t="s">
        <v>875</v>
      </c>
      <c r="O1357" t="str">
        <f>IF($B1357="","",IFERROR(IF(ISNUMBER(MATCH($K1357,'Brand Family Territory (Enc)'!$A$2:$A$296,0)),$K1357,""),""))</f>
        <v/>
      </c>
      <c r="P1357" t="str">
        <f>IF($B1357="","",IFERROR(INDEX('Brand Crosswalk'!$F$2:$F$200,MATCH($K1357,'Brand Crosswalk'!$A$2:$A$200,0)),"Not in Crosswalk"))</f>
        <v>Mapped</v>
      </c>
      <c r="Q1357" t="str">
        <f>IF($B1357="","",IFERROR(INDEX('Brand Crosswalk'!$C$2:$C$200,MATCH($K1357,'Brand Crosswalk'!$A$2:$A$200,0)),""))</f>
        <v>Dg Yuengling Inc</v>
      </c>
      <c r="R1357" t="str">
        <f>IF($B1357="","",IF(O1357&lt;&gt;"",O1357,IF(P1357="Mapped",Q1357,IF(P1357="No Encompass Match","No Encompass Match",IFERROR(VLOOKUP(IF($K1357="",$J1357,$K1357),'Brands (Enc)'!$C$2:$D$2699,2,FALSE),"Not Mapped")))))</f>
        <v>Dg Yuengling Inc</v>
      </c>
      <c r="S1357" t="str">
        <f>IF($B1357="","",IFERROR(VLOOKUP(VALUE($B1357),'Customers Table (Enc)'!$A:$I,9,FALSE),"Not Found"))</f>
        <v>Sussex</v>
      </c>
      <c r="T1357" t="str">
        <f t="shared" si="84"/>
        <v>SUSSEX</v>
      </c>
      <c r="U1357" t="str">
        <f t="shared" si="85"/>
        <v>Dg Yuengling Inc|SUSSEX</v>
      </c>
      <c r="V1357" t="str">
        <f>IF($B1357="","",IF(R1357="No Encompass Match","THEM",IF(R1357="Not Mapped","Unable to Determine",IF(T1357="SALES","Unable to Determine",IFERROR(INDEX('Master - US vs THEM'!$F:$F,MATCH(U1357,'Master - US vs THEM'!$G:$G,0)),"No Territory Data")))))</f>
        <v>US</v>
      </c>
      <c r="W1357" t="str">
        <f t="shared" si="86"/>
        <v>OK</v>
      </c>
      <c r="X1357" t="str">
        <f t="shared" si="87"/>
        <v>US</v>
      </c>
    </row>
    <row r="1358" spans="1:24" x14ac:dyDescent="0.2">
      <c r="A1358">
        <v>1357</v>
      </c>
      <c r="B1358" t="s">
        <v>544</v>
      </c>
      <c r="C1358" t="s">
        <v>545</v>
      </c>
      <c r="D1358" t="s">
        <v>27</v>
      </c>
      <c r="E1358" t="s">
        <v>546</v>
      </c>
      <c r="F1358" t="s">
        <v>27</v>
      </c>
      <c r="G1358" t="s">
        <v>547</v>
      </c>
      <c r="H1358" t="s">
        <v>8</v>
      </c>
      <c r="I1358" t="s">
        <v>31</v>
      </c>
      <c r="J1358" t="s">
        <v>609</v>
      </c>
      <c r="K1358" t="s">
        <v>610</v>
      </c>
      <c r="L1358" t="s">
        <v>468</v>
      </c>
      <c r="M1358">
        <v>1</v>
      </c>
      <c r="N1358" t="s">
        <v>875</v>
      </c>
      <c r="O1358" t="str">
        <f>IF($B1358="","",IFERROR(IF(ISNUMBER(MATCH($K1358,'Brand Family Territory (Enc)'!$A$2:$A$296,0)),$K1358,""),""))</f>
        <v/>
      </c>
      <c r="P1358" t="str">
        <f>IF($B1358="","",IFERROR(INDEX('Brand Crosswalk'!$F$2:$F$200,MATCH($K1358,'Brand Crosswalk'!$A$2:$A$200,0)),"Not in Crosswalk"))</f>
        <v>Mapped</v>
      </c>
      <c r="Q1358" t="str">
        <f>IF($B1358="","",IFERROR(INDEX('Brand Crosswalk'!$C$2:$C$200,MATCH($K1358,'Brand Crosswalk'!$A$2:$A$200,0)),""))</f>
        <v>Pabst Blue Ribbon</v>
      </c>
      <c r="R1358" t="str">
        <f>IF($B1358="","",IF(O1358&lt;&gt;"",O1358,IF(P1358="Mapped",Q1358,IF(P1358="No Encompass Match","No Encompass Match",IFERROR(VLOOKUP(IF($K1358="",$J1358,$K1358),'Brands (Enc)'!$C$2:$D$2699,2,FALSE),"Not Mapped")))))</f>
        <v>Pabst Blue Ribbon</v>
      </c>
      <c r="S1358" t="str">
        <f>IF($B1358="","",IFERROR(VLOOKUP(VALUE($B1358),'Customers Table (Enc)'!$A:$I,9,FALSE),"Not Found"))</f>
        <v>Sussex</v>
      </c>
      <c r="T1358" t="str">
        <f t="shared" si="84"/>
        <v>SUSSEX</v>
      </c>
      <c r="U1358" t="str">
        <f t="shared" si="85"/>
        <v>Pabst Blue Ribbon|SUSSEX</v>
      </c>
      <c r="V1358" t="str">
        <f>IF($B1358="","",IF(R1358="No Encompass Match","THEM",IF(R1358="Not Mapped","Unable to Determine",IF(T1358="SALES","Unable to Determine",IFERROR(INDEX('Master - US vs THEM'!$F:$F,MATCH(U1358,'Master - US vs THEM'!$G:$G,0)),"No Territory Data")))))</f>
        <v>US</v>
      </c>
      <c r="W1358" t="str">
        <f t="shared" si="86"/>
        <v>OK</v>
      </c>
      <c r="X1358" t="str">
        <f t="shared" si="87"/>
        <v>US</v>
      </c>
    </row>
    <row r="1359" spans="1:24" x14ac:dyDescent="0.2">
      <c r="A1359">
        <v>1358</v>
      </c>
      <c r="B1359" t="s">
        <v>544</v>
      </c>
      <c r="C1359" t="s">
        <v>545</v>
      </c>
      <c r="D1359" t="s">
        <v>27</v>
      </c>
      <c r="E1359" t="s">
        <v>546</v>
      </c>
      <c r="F1359" t="s">
        <v>27</v>
      </c>
      <c r="G1359" t="s">
        <v>547</v>
      </c>
      <c r="H1359" t="s">
        <v>8</v>
      </c>
      <c r="I1359" t="s">
        <v>31</v>
      </c>
      <c r="J1359" t="s">
        <v>165</v>
      </c>
      <c r="K1359" t="s">
        <v>166</v>
      </c>
      <c r="L1359" t="s">
        <v>141</v>
      </c>
      <c r="M1359">
        <v>1</v>
      </c>
      <c r="N1359" t="s">
        <v>875</v>
      </c>
      <c r="O1359" t="str">
        <f>IF($B1359="","",IFERROR(IF(ISNUMBER(MATCH($K1359,'Brand Family Territory (Enc)'!$A$2:$A$296,0)),$K1359,""),""))</f>
        <v>BLUE MOON</v>
      </c>
      <c r="P1359" t="str">
        <f>IF($B1359="","",IFERROR(INDEX('Brand Crosswalk'!$F$2:$F$200,MATCH($K1359,'Brand Crosswalk'!$A$2:$A$200,0)),"Not in Crosswalk"))</f>
        <v>Not in Crosswalk</v>
      </c>
      <c r="Q1359" t="str">
        <f>IF($B1359="","",IFERROR(INDEX('Brand Crosswalk'!$C$2:$C$200,MATCH($K1359,'Brand Crosswalk'!$A$2:$A$200,0)),""))</f>
        <v/>
      </c>
      <c r="R1359" t="str">
        <f>IF($B1359="","",IF(O1359&lt;&gt;"",O1359,IF(P1359="Mapped",Q1359,IF(P1359="No Encompass Match","No Encompass Match",IFERROR(VLOOKUP(IF($K1359="",$J1359,$K1359),'Brands (Enc)'!$C$2:$D$2699,2,FALSE),"Not Mapped")))))</f>
        <v>BLUE MOON</v>
      </c>
      <c r="S1359" t="str">
        <f>IF($B1359="","",IFERROR(VLOOKUP(VALUE($B1359),'Customers Table (Enc)'!$A:$I,9,FALSE),"Not Found"))</f>
        <v>Sussex</v>
      </c>
      <c r="T1359" t="str">
        <f t="shared" si="84"/>
        <v>SUSSEX</v>
      </c>
      <c r="U1359" t="str">
        <f t="shared" si="85"/>
        <v>BLUE MOON|SUSSEX</v>
      </c>
      <c r="V1359" t="str">
        <f>IF($B1359="","",IF(R1359="No Encompass Match","THEM",IF(R1359="Not Mapped","Unable to Determine",IF(T1359="SALES","Unable to Determine",IFERROR(INDEX('Master - US vs THEM'!$F:$F,MATCH(U1359,'Master - US vs THEM'!$G:$G,0)),"No Territory Data")))))</f>
        <v>US</v>
      </c>
      <c r="W1359" t="str">
        <f t="shared" si="86"/>
        <v>OK</v>
      </c>
      <c r="X1359" t="str">
        <f t="shared" si="87"/>
        <v>US</v>
      </c>
    </row>
    <row r="1360" spans="1:24" x14ac:dyDescent="0.2">
      <c r="A1360">
        <v>1359</v>
      </c>
      <c r="B1360" t="s">
        <v>544</v>
      </c>
      <c r="C1360" t="s">
        <v>545</v>
      </c>
      <c r="D1360" t="s">
        <v>27</v>
      </c>
      <c r="E1360" t="s">
        <v>546</v>
      </c>
      <c r="F1360" t="s">
        <v>27</v>
      </c>
      <c r="G1360" t="s">
        <v>547</v>
      </c>
      <c r="H1360" t="s">
        <v>8</v>
      </c>
      <c r="I1360" t="s">
        <v>31</v>
      </c>
      <c r="J1360" t="s">
        <v>535</v>
      </c>
      <c r="K1360" t="s">
        <v>358</v>
      </c>
      <c r="L1360" t="s">
        <v>155</v>
      </c>
      <c r="M1360">
        <v>1</v>
      </c>
      <c r="N1360" t="s">
        <v>875</v>
      </c>
      <c r="O1360" t="str">
        <f>IF($B1360="","",IFERROR(IF(ISNUMBER(MATCH($K1360,'Brand Family Territory (Enc)'!$A$2:$A$296,0)),$K1360,""),""))</f>
        <v/>
      </c>
      <c r="P1360" t="str">
        <f>IF($B1360="","",IFERROR(INDEX('Brand Crosswalk'!$F$2:$F$200,MATCH($K1360,'Brand Crosswalk'!$A$2:$A$200,0)),"Not in Crosswalk"))</f>
        <v>Mapped</v>
      </c>
      <c r="Q1360" t="str">
        <f>IF($B1360="","",IFERROR(INDEX('Brand Crosswalk'!$C$2:$C$200,MATCH($K1360,'Brand Crosswalk'!$A$2:$A$200,0)),""))</f>
        <v>Samuel Adams</v>
      </c>
      <c r="R1360" t="str">
        <f>IF($B1360="","",IF(O1360&lt;&gt;"",O1360,IF(P1360="Mapped",Q1360,IF(P1360="No Encompass Match","No Encompass Match",IFERROR(VLOOKUP(IF($K1360="",$J1360,$K1360),'Brands (Enc)'!$C$2:$D$2699,2,FALSE),"Not Mapped")))))</f>
        <v>Samuel Adams</v>
      </c>
      <c r="S1360" t="str">
        <f>IF($B1360="","",IFERROR(VLOOKUP(VALUE($B1360),'Customers Table (Enc)'!$A:$I,9,FALSE),"Not Found"))</f>
        <v>Sussex</v>
      </c>
      <c r="T1360" t="str">
        <f t="shared" si="84"/>
        <v>SUSSEX</v>
      </c>
      <c r="U1360" t="str">
        <f t="shared" si="85"/>
        <v>Samuel Adams|SUSSEX</v>
      </c>
      <c r="V1360" t="str">
        <f>IF($B1360="","",IF(R1360="No Encompass Match","THEM",IF(R1360="Not Mapped","Unable to Determine",IF(T1360="SALES","Unable to Determine",IFERROR(INDEX('Master - US vs THEM'!$F:$F,MATCH(U1360,'Master - US vs THEM'!$G:$G,0)),"No Territory Data")))))</f>
        <v>US</v>
      </c>
      <c r="W1360" t="str">
        <f t="shared" si="86"/>
        <v>OK</v>
      </c>
      <c r="X1360" t="str">
        <f t="shared" si="87"/>
        <v>US</v>
      </c>
    </row>
    <row r="1361" spans="1:24" x14ac:dyDescent="0.2">
      <c r="A1361">
        <v>1360</v>
      </c>
      <c r="B1361" t="s">
        <v>544</v>
      </c>
      <c r="C1361" t="s">
        <v>545</v>
      </c>
      <c r="D1361" t="s">
        <v>27</v>
      </c>
      <c r="E1361" t="s">
        <v>546</v>
      </c>
      <c r="F1361" t="s">
        <v>27</v>
      </c>
      <c r="G1361" t="s">
        <v>547</v>
      </c>
      <c r="H1361" t="s">
        <v>8</v>
      </c>
      <c r="I1361" t="s">
        <v>31</v>
      </c>
      <c r="J1361" t="s">
        <v>235</v>
      </c>
      <c r="K1361" t="s">
        <v>236</v>
      </c>
      <c r="L1361" t="s">
        <v>141</v>
      </c>
      <c r="M1361">
        <v>1</v>
      </c>
      <c r="N1361" t="s">
        <v>875</v>
      </c>
      <c r="O1361" t="str">
        <f>IF($B1361="","",IFERROR(IF(ISNUMBER(MATCH($K1361,'Brand Family Territory (Enc)'!$A$2:$A$296,0)),$K1361,""),""))</f>
        <v/>
      </c>
      <c r="P1361" t="str">
        <f>IF($B1361="","",IFERROR(INDEX('Brand Crosswalk'!$F$2:$F$200,MATCH($K1361,'Brand Crosswalk'!$A$2:$A$200,0)),"Not in Crosswalk"))</f>
        <v>Mapped</v>
      </c>
      <c r="Q1361" t="str">
        <f>IF($B1361="","",IFERROR(INDEX('Brand Crosswalk'!$C$2:$C$200,MATCH($K1361,'Brand Crosswalk'!$A$2:$A$200,0)),""))</f>
        <v>Leinenkugel</v>
      </c>
      <c r="R1361" t="str">
        <f>IF($B1361="","",IF(O1361&lt;&gt;"",O1361,IF(P1361="Mapped",Q1361,IF(P1361="No Encompass Match","No Encompass Match",IFERROR(VLOOKUP(IF($K1361="",$J1361,$K1361),'Brands (Enc)'!$C$2:$D$2699,2,FALSE),"Not Mapped")))))</f>
        <v>Leinenkugel</v>
      </c>
      <c r="S1361" t="str">
        <f>IF($B1361="","",IFERROR(VLOOKUP(VALUE($B1361),'Customers Table (Enc)'!$A:$I,9,FALSE),"Not Found"))</f>
        <v>Sussex</v>
      </c>
      <c r="T1361" t="str">
        <f t="shared" si="84"/>
        <v>SUSSEX</v>
      </c>
      <c r="U1361" t="str">
        <f t="shared" si="85"/>
        <v>Leinenkugel|SUSSEX</v>
      </c>
      <c r="V1361" t="str">
        <f>IF($B1361="","",IF(R1361="No Encompass Match","THEM",IF(R1361="Not Mapped","Unable to Determine",IF(T1361="SALES","Unable to Determine",IFERROR(INDEX('Master - US vs THEM'!$F:$F,MATCH(U1361,'Master - US vs THEM'!$G:$G,0)),"No Territory Data")))))</f>
        <v>US</v>
      </c>
      <c r="W1361" t="str">
        <f t="shared" si="86"/>
        <v>OK</v>
      </c>
      <c r="X1361" t="str">
        <f t="shared" si="87"/>
        <v>US</v>
      </c>
    </row>
    <row r="1362" spans="1:24" x14ac:dyDescent="0.2">
      <c r="A1362">
        <v>1361</v>
      </c>
      <c r="B1362" t="s">
        <v>544</v>
      </c>
      <c r="C1362" t="s">
        <v>545</v>
      </c>
      <c r="D1362" t="s">
        <v>27</v>
      </c>
      <c r="E1362" t="s">
        <v>546</v>
      </c>
      <c r="F1362" t="s">
        <v>27</v>
      </c>
      <c r="G1362" t="s">
        <v>547</v>
      </c>
      <c r="H1362" t="s">
        <v>8</v>
      </c>
      <c r="I1362" t="s">
        <v>31</v>
      </c>
      <c r="J1362" t="s">
        <v>227</v>
      </c>
      <c r="K1362" t="s">
        <v>209</v>
      </c>
      <c r="L1362" t="s">
        <v>210</v>
      </c>
      <c r="M1362">
        <v>1</v>
      </c>
      <c r="N1362" t="s">
        <v>875</v>
      </c>
      <c r="O1362" t="str">
        <f>IF($B1362="","",IFERROR(IF(ISNUMBER(MATCH($K1362,'Brand Family Territory (Enc)'!$A$2:$A$296,0)),$K1362,""),""))</f>
        <v/>
      </c>
      <c r="P1362" t="str">
        <f>IF($B1362="","",IFERROR(INDEX('Brand Crosswalk'!$F$2:$F$200,MATCH($K1362,'Brand Crosswalk'!$A$2:$A$200,0)),"Not in Crosswalk"))</f>
        <v>Mapped</v>
      </c>
      <c r="Q1362" t="str">
        <f>IF($B1362="","",IFERROR(INDEX('Brand Crosswalk'!$C$2:$C$200,MATCH($K1362,'Brand Crosswalk'!$A$2:$A$200,0)),""))</f>
        <v>Cape May</v>
      </c>
      <c r="R1362" t="str">
        <f>IF($B1362="","",IF(O1362&lt;&gt;"",O1362,IF(P1362="Mapped",Q1362,IF(P1362="No Encompass Match","No Encompass Match",IFERROR(VLOOKUP(IF($K1362="",$J1362,$K1362),'Brands (Enc)'!$C$2:$D$2699,2,FALSE),"Not Mapped")))))</f>
        <v>Cape May</v>
      </c>
      <c r="S1362" t="str">
        <f>IF($B1362="","",IFERROR(VLOOKUP(VALUE($B1362),'Customers Table (Enc)'!$A:$I,9,FALSE),"Not Found"))</f>
        <v>Sussex</v>
      </c>
      <c r="T1362" t="str">
        <f t="shared" si="84"/>
        <v>SUSSEX</v>
      </c>
      <c r="U1362" t="str">
        <f t="shared" si="85"/>
        <v>Cape May|SUSSEX</v>
      </c>
      <c r="V1362" t="str">
        <f>IF($B1362="","",IF(R1362="No Encompass Match","THEM",IF(R1362="Not Mapped","Unable to Determine",IF(T1362="SALES","Unable to Determine",IFERROR(INDEX('Master - US vs THEM'!$F:$F,MATCH(U1362,'Master - US vs THEM'!$G:$G,0)),"No Territory Data")))))</f>
        <v>US</v>
      </c>
      <c r="W1362" t="str">
        <f t="shared" si="86"/>
        <v>OK</v>
      </c>
      <c r="X1362" t="str">
        <f t="shared" si="87"/>
        <v>US</v>
      </c>
    </row>
    <row r="1363" spans="1:24" x14ac:dyDescent="0.2">
      <c r="A1363">
        <v>1362</v>
      </c>
      <c r="B1363" t="s">
        <v>544</v>
      </c>
      <c r="C1363" t="s">
        <v>545</v>
      </c>
      <c r="D1363" t="s">
        <v>27</v>
      </c>
      <c r="E1363" t="s">
        <v>546</v>
      </c>
      <c r="F1363" t="s">
        <v>27</v>
      </c>
      <c r="G1363" t="s">
        <v>547</v>
      </c>
      <c r="H1363" t="s">
        <v>8</v>
      </c>
      <c r="I1363" t="s">
        <v>31</v>
      </c>
      <c r="J1363" t="s">
        <v>62</v>
      </c>
      <c r="K1363" t="s">
        <v>63</v>
      </c>
      <c r="L1363" t="s">
        <v>64</v>
      </c>
      <c r="M1363">
        <v>1</v>
      </c>
      <c r="N1363" t="s">
        <v>21</v>
      </c>
      <c r="O1363" t="str">
        <f>IF($B1363="","",IFERROR(IF(ISNUMBER(MATCH($K1363,'Brand Family Territory (Enc)'!$A$2:$A$296,0)),$K1363,""),""))</f>
        <v/>
      </c>
      <c r="P1363" t="str">
        <f>IF($B1363="","",IFERROR(INDEX('Brand Crosswalk'!$F$2:$F$200,MATCH($K1363,'Brand Crosswalk'!$A$2:$A$200,0)),"Not in Crosswalk"))</f>
        <v>Mapped</v>
      </c>
      <c r="Q1363" t="str">
        <f>IF($B1363="","",IFERROR(INDEX('Brand Crosswalk'!$C$2:$C$200,MATCH($K1363,'Brand Crosswalk'!$A$2:$A$200,0)),""))</f>
        <v>Narragansett</v>
      </c>
      <c r="R1363" t="str">
        <f>IF($B1363="","",IF(O1363&lt;&gt;"",O1363,IF(P1363="Mapped",Q1363,IF(P1363="No Encompass Match","No Encompass Match",IFERROR(VLOOKUP(IF($K1363="",$J1363,$K1363),'Brands (Enc)'!$C$2:$D$2699,2,FALSE),"Not Mapped")))))</f>
        <v>Narragansett</v>
      </c>
      <c r="S1363" t="str">
        <f>IF($B1363="","",IFERROR(VLOOKUP(VALUE($B1363),'Customers Table (Enc)'!$A:$I,9,FALSE),"Not Found"))</f>
        <v>Sussex</v>
      </c>
      <c r="T1363" t="str">
        <f t="shared" si="84"/>
        <v>SUSSEX</v>
      </c>
      <c r="U1363" t="str">
        <f t="shared" si="85"/>
        <v>Narragansett|SUSSEX</v>
      </c>
      <c r="V1363" t="str">
        <f>IF($B1363="","",IF(R1363="No Encompass Match","THEM",IF(R1363="Not Mapped","Unable to Determine",IF(T1363="SALES","Unable to Determine",IFERROR(INDEX('Master - US vs THEM'!$F:$F,MATCH(U1363,'Master - US vs THEM'!$G:$G,0)),"No Territory Data")))))</f>
        <v>US</v>
      </c>
      <c r="W1363" t="str">
        <f t="shared" si="86"/>
        <v>MISMATCH</v>
      </c>
      <c r="X1363" t="str">
        <f t="shared" si="87"/>
        <v>US</v>
      </c>
    </row>
    <row r="1364" spans="1:24" x14ac:dyDescent="0.2">
      <c r="A1364">
        <v>1363</v>
      </c>
      <c r="B1364" t="s">
        <v>544</v>
      </c>
      <c r="C1364" t="s">
        <v>545</v>
      </c>
      <c r="D1364" t="s">
        <v>27</v>
      </c>
      <c r="E1364" t="s">
        <v>546</v>
      </c>
      <c r="F1364" t="s">
        <v>27</v>
      </c>
      <c r="G1364" t="s">
        <v>547</v>
      </c>
      <c r="H1364" t="s">
        <v>8</v>
      </c>
      <c r="I1364" t="s">
        <v>31</v>
      </c>
      <c r="J1364" t="s">
        <v>548</v>
      </c>
      <c r="K1364" t="s">
        <v>158</v>
      </c>
      <c r="L1364" t="s">
        <v>155</v>
      </c>
      <c r="M1364">
        <v>1</v>
      </c>
      <c r="N1364" t="s">
        <v>21</v>
      </c>
      <c r="O1364" t="str">
        <f>IF($B1364="","",IFERROR(IF(ISNUMBER(MATCH($K1364,'Brand Family Territory (Enc)'!$A$2:$A$296,0)),$K1364,""),""))</f>
        <v/>
      </c>
      <c r="P1364" t="str">
        <f>IF($B1364="","",IFERROR(INDEX('Brand Crosswalk'!$F$2:$F$200,MATCH($K1364,'Brand Crosswalk'!$A$2:$A$200,0)),"Not in Crosswalk"))</f>
        <v>Mapped</v>
      </c>
      <c r="Q1364" t="str">
        <f>IF($B1364="","",IFERROR(INDEX('Brand Crosswalk'!$C$2:$C$200,MATCH($K1364,'Brand Crosswalk'!$A$2:$A$200,0)),""))</f>
        <v>Dogfish Head Beer</v>
      </c>
      <c r="R1364" t="str">
        <f>IF($B1364="","",IF(O1364&lt;&gt;"",O1364,IF(P1364="Mapped",Q1364,IF(P1364="No Encompass Match","No Encompass Match",IFERROR(VLOOKUP(IF($K1364="",$J1364,$K1364),'Brands (Enc)'!$C$2:$D$2699,2,FALSE),"Not Mapped")))))</f>
        <v>Dogfish Head Beer</v>
      </c>
      <c r="S1364" t="str">
        <f>IF($B1364="","",IFERROR(VLOOKUP(VALUE($B1364),'Customers Table (Enc)'!$A:$I,9,FALSE),"Not Found"))</f>
        <v>Sussex</v>
      </c>
      <c r="T1364" t="str">
        <f t="shared" si="84"/>
        <v>SUSSEX</v>
      </c>
      <c r="U1364" t="str">
        <f t="shared" si="85"/>
        <v>Dogfish Head Beer|SUSSEX</v>
      </c>
      <c r="V1364" t="str">
        <f>IF($B1364="","",IF(R1364="No Encompass Match","THEM",IF(R1364="Not Mapped","Unable to Determine",IF(T1364="SALES","Unable to Determine",IFERROR(INDEX('Master - US vs THEM'!$F:$F,MATCH(U1364,'Master - US vs THEM'!$G:$G,0)),"No Territory Data")))))</f>
        <v>US</v>
      </c>
      <c r="W1364" t="str">
        <f t="shared" si="86"/>
        <v>MISMATCH</v>
      </c>
      <c r="X1364" t="str">
        <f t="shared" si="87"/>
        <v>US</v>
      </c>
    </row>
    <row r="1365" spans="1:24" x14ac:dyDescent="0.2">
      <c r="A1365">
        <v>1364</v>
      </c>
      <c r="B1365" t="s">
        <v>1523</v>
      </c>
      <c r="C1365" t="s">
        <v>1524</v>
      </c>
      <c r="D1365" t="s">
        <v>48</v>
      </c>
      <c r="E1365" t="s">
        <v>1525</v>
      </c>
      <c r="F1365" t="s">
        <v>1267</v>
      </c>
      <c r="G1365" t="s">
        <v>1526</v>
      </c>
      <c r="H1365" t="s">
        <v>8</v>
      </c>
      <c r="I1365" t="s">
        <v>367</v>
      </c>
      <c r="J1365" t="s">
        <v>140</v>
      </c>
      <c r="K1365" t="s">
        <v>140</v>
      </c>
      <c r="L1365" t="s">
        <v>141</v>
      </c>
      <c r="M1365">
        <v>1</v>
      </c>
      <c r="N1365" t="s">
        <v>875</v>
      </c>
      <c r="O1365" t="str">
        <f>IF($B1365="","",IFERROR(IF(ISNUMBER(MATCH($K1365,'Brand Family Territory (Enc)'!$A$2:$A$296,0)),$K1365,""),""))</f>
        <v/>
      </c>
      <c r="P1365" t="str">
        <f>IF($B1365="","",IFERROR(INDEX('Brand Crosswalk'!$F$2:$F$200,MATCH($K1365,'Brand Crosswalk'!$A$2:$A$200,0)),"Not in Crosswalk"))</f>
        <v>Mapped</v>
      </c>
      <c r="Q1365" t="str">
        <f>IF($B1365="","",IFERROR(INDEX('Brand Crosswalk'!$C$2:$C$200,MATCH($K1365,'Brand Crosswalk'!$A$2:$A$200,0)),""))</f>
        <v>Peroni</v>
      </c>
      <c r="R1365" t="str">
        <f>IF($B1365="","",IF(O1365&lt;&gt;"",O1365,IF(P1365="Mapped",Q1365,IF(P1365="No Encompass Match","No Encompass Match",IFERROR(VLOOKUP(IF($K1365="",$J1365,$K1365),'Brands (Enc)'!$C$2:$D$2699,2,FALSE),"Not Mapped")))))</f>
        <v>Peroni</v>
      </c>
      <c r="S1365" t="str">
        <f>IF($B1365="","",IFERROR(VLOOKUP(VALUE($B1365),'Customers Table (Enc)'!$A:$I,9,FALSE),"Not Found"))</f>
        <v>Bergen</v>
      </c>
      <c r="T1365" t="str">
        <f t="shared" si="84"/>
        <v>BERGEN</v>
      </c>
      <c r="U1365" t="str">
        <f t="shared" si="85"/>
        <v>Peroni|BERGEN</v>
      </c>
      <c r="V1365" t="str">
        <f>IF($B1365="","",IF(R1365="No Encompass Match","THEM",IF(R1365="Not Mapped","Unable to Determine",IF(T1365="SALES","Unable to Determine",IFERROR(INDEX('Master - US vs THEM'!$F:$F,MATCH(U1365,'Master - US vs THEM'!$G:$G,0)),"No Territory Data")))))</f>
        <v>US</v>
      </c>
      <c r="W1365" t="str">
        <f t="shared" si="86"/>
        <v>OK</v>
      </c>
      <c r="X1365" t="str">
        <f t="shared" si="87"/>
        <v>US</v>
      </c>
    </row>
    <row r="1366" spans="1:24" x14ac:dyDescent="0.2">
      <c r="A1366">
        <v>1365</v>
      </c>
      <c r="B1366" t="s">
        <v>1523</v>
      </c>
      <c r="C1366" t="s">
        <v>1524</v>
      </c>
      <c r="D1366" t="s">
        <v>48</v>
      </c>
      <c r="E1366" t="s">
        <v>1525</v>
      </c>
      <c r="F1366" t="s">
        <v>1267</v>
      </c>
      <c r="G1366" t="s">
        <v>1526</v>
      </c>
      <c r="H1366" t="s">
        <v>8</v>
      </c>
      <c r="I1366" t="s">
        <v>367</v>
      </c>
      <c r="J1366" t="s">
        <v>535</v>
      </c>
      <c r="K1366" t="s">
        <v>358</v>
      </c>
      <c r="L1366" t="s">
        <v>155</v>
      </c>
      <c r="M1366">
        <v>1</v>
      </c>
      <c r="N1366" t="s">
        <v>875</v>
      </c>
      <c r="O1366" t="str">
        <f>IF($B1366="","",IFERROR(IF(ISNUMBER(MATCH($K1366,'Brand Family Territory (Enc)'!$A$2:$A$296,0)),$K1366,""),""))</f>
        <v/>
      </c>
      <c r="P1366" t="str">
        <f>IF($B1366="","",IFERROR(INDEX('Brand Crosswalk'!$F$2:$F$200,MATCH($K1366,'Brand Crosswalk'!$A$2:$A$200,0)),"Not in Crosswalk"))</f>
        <v>Mapped</v>
      </c>
      <c r="Q1366" t="str">
        <f>IF($B1366="","",IFERROR(INDEX('Brand Crosswalk'!$C$2:$C$200,MATCH($K1366,'Brand Crosswalk'!$A$2:$A$200,0)),""))</f>
        <v>Samuel Adams</v>
      </c>
      <c r="R1366" t="str">
        <f>IF($B1366="","",IF(O1366&lt;&gt;"",O1366,IF(P1366="Mapped",Q1366,IF(P1366="No Encompass Match","No Encompass Match",IFERROR(VLOOKUP(IF($K1366="",$J1366,$K1366),'Brands (Enc)'!$C$2:$D$2699,2,FALSE),"Not Mapped")))))</f>
        <v>Samuel Adams</v>
      </c>
      <c r="S1366" t="str">
        <f>IF($B1366="","",IFERROR(VLOOKUP(VALUE($B1366),'Customers Table (Enc)'!$A:$I,9,FALSE),"Not Found"))</f>
        <v>Bergen</v>
      </c>
      <c r="T1366" t="str">
        <f t="shared" si="84"/>
        <v>BERGEN</v>
      </c>
      <c r="U1366" t="str">
        <f t="shared" si="85"/>
        <v>Samuel Adams|BERGEN</v>
      </c>
      <c r="V1366" t="str">
        <f>IF($B1366="","",IF(R1366="No Encompass Match","THEM",IF(R1366="Not Mapped","Unable to Determine",IF(T1366="SALES","Unable to Determine",IFERROR(INDEX('Master - US vs THEM'!$F:$F,MATCH(U1366,'Master - US vs THEM'!$G:$G,0)),"No Territory Data")))))</f>
        <v>US</v>
      </c>
      <c r="W1366" t="str">
        <f t="shared" si="86"/>
        <v>OK</v>
      </c>
      <c r="X1366" t="str">
        <f t="shared" si="87"/>
        <v>US</v>
      </c>
    </row>
    <row r="1367" spans="1:24" x14ac:dyDescent="0.2">
      <c r="A1367">
        <v>1366</v>
      </c>
      <c r="B1367" t="s">
        <v>1523</v>
      </c>
      <c r="C1367" t="s">
        <v>1524</v>
      </c>
      <c r="D1367" t="s">
        <v>48</v>
      </c>
      <c r="E1367" t="s">
        <v>1525</v>
      </c>
      <c r="F1367" t="s">
        <v>1267</v>
      </c>
      <c r="G1367" t="s">
        <v>1526</v>
      </c>
      <c r="H1367" t="s">
        <v>8</v>
      </c>
      <c r="I1367" t="s">
        <v>367</v>
      </c>
      <c r="J1367" t="s">
        <v>213</v>
      </c>
      <c r="K1367" t="s">
        <v>214</v>
      </c>
      <c r="L1367" t="s">
        <v>215</v>
      </c>
      <c r="M1367">
        <v>1</v>
      </c>
      <c r="N1367" t="s">
        <v>875</v>
      </c>
      <c r="O1367" t="str">
        <f>IF($B1367="","",IFERROR(IF(ISNUMBER(MATCH($K1367,'Brand Family Territory (Enc)'!$A$2:$A$296,0)),$K1367,""),""))</f>
        <v/>
      </c>
      <c r="P1367" t="str">
        <f>IF($B1367="","",IFERROR(INDEX('Brand Crosswalk'!$F$2:$F$200,MATCH($K1367,'Brand Crosswalk'!$A$2:$A$200,0)),"Not in Crosswalk"))</f>
        <v>Mapped</v>
      </c>
      <c r="Q1367" t="str">
        <f>IF($B1367="","",IFERROR(INDEX('Brand Crosswalk'!$C$2:$C$200,MATCH($K1367,'Brand Crosswalk'!$A$2:$A$200,0)),""))</f>
        <v>New Belgium Brewing Company</v>
      </c>
      <c r="R1367" t="str">
        <f>IF($B1367="","",IF(O1367&lt;&gt;"",O1367,IF(P1367="Mapped",Q1367,IF(P1367="No Encompass Match","No Encompass Match",IFERROR(VLOOKUP(IF($K1367="",$J1367,$K1367),'Brands (Enc)'!$C$2:$D$2699,2,FALSE),"Not Mapped")))))</f>
        <v>New Belgium Brewing Company</v>
      </c>
      <c r="S1367" t="str">
        <f>IF($B1367="","",IFERROR(VLOOKUP(VALUE($B1367),'Customers Table (Enc)'!$A:$I,9,FALSE),"Not Found"))</f>
        <v>Bergen</v>
      </c>
      <c r="T1367" t="str">
        <f t="shared" si="84"/>
        <v>BERGEN</v>
      </c>
      <c r="U1367" t="str">
        <f t="shared" si="85"/>
        <v>New Belgium Brewing Company|BERGEN</v>
      </c>
      <c r="V1367" t="str">
        <f>IF($B1367="","",IF(R1367="No Encompass Match","THEM",IF(R1367="Not Mapped","Unable to Determine",IF(T1367="SALES","Unable to Determine",IFERROR(INDEX('Master - US vs THEM'!$F:$F,MATCH(U1367,'Master - US vs THEM'!$G:$G,0)),"No Territory Data")))))</f>
        <v>US</v>
      </c>
      <c r="W1367" t="str">
        <f t="shared" si="86"/>
        <v>OK</v>
      </c>
      <c r="X1367" t="str">
        <f t="shared" si="87"/>
        <v>US</v>
      </c>
    </row>
    <row r="1368" spans="1:24" x14ac:dyDescent="0.2">
      <c r="A1368">
        <v>1367</v>
      </c>
      <c r="B1368" t="s">
        <v>1523</v>
      </c>
      <c r="C1368" t="s">
        <v>1524</v>
      </c>
      <c r="D1368" t="s">
        <v>48</v>
      </c>
      <c r="E1368" t="s">
        <v>1525</v>
      </c>
      <c r="F1368" t="s">
        <v>1267</v>
      </c>
      <c r="G1368" t="s">
        <v>1526</v>
      </c>
      <c r="H1368" t="s">
        <v>8</v>
      </c>
      <c r="I1368" t="s">
        <v>367</v>
      </c>
      <c r="J1368" t="s">
        <v>338</v>
      </c>
      <c r="K1368" t="s">
        <v>34</v>
      </c>
      <c r="L1368" t="s">
        <v>34</v>
      </c>
      <c r="M1368">
        <v>1</v>
      </c>
      <c r="N1368" t="s">
        <v>875</v>
      </c>
      <c r="O1368" t="str">
        <f>IF($B1368="","",IFERROR(IF(ISNUMBER(MATCH($K1368,'Brand Family Territory (Enc)'!$A$2:$A$296,0)),$K1368,""),""))</f>
        <v/>
      </c>
      <c r="P1368" t="str">
        <f>IF($B1368="","",IFERROR(INDEX('Brand Crosswalk'!$F$2:$F$200,MATCH($K1368,'Brand Crosswalk'!$A$2:$A$200,0)),"Not in Crosswalk"))</f>
        <v>Mapped</v>
      </c>
      <c r="Q1368" t="str">
        <f>IF($B1368="","",IFERROR(INDEX('Brand Crosswalk'!$C$2:$C$200,MATCH($K1368,'Brand Crosswalk'!$A$2:$A$200,0)),""))</f>
        <v>Sierra Nevada</v>
      </c>
      <c r="R1368" t="str">
        <f>IF($B1368="","",IF(O1368&lt;&gt;"",O1368,IF(P1368="Mapped",Q1368,IF(P1368="No Encompass Match","No Encompass Match",IFERROR(VLOOKUP(IF($K1368="",$J1368,$K1368),'Brands (Enc)'!$C$2:$D$2699,2,FALSE),"Not Mapped")))))</f>
        <v>Sierra Nevada</v>
      </c>
      <c r="S1368" t="str">
        <f>IF($B1368="","",IFERROR(VLOOKUP(VALUE($B1368),'Customers Table (Enc)'!$A:$I,9,FALSE),"Not Found"))</f>
        <v>Bergen</v>
      </c>
      <c r="T1368" t="str">
        <f t="shared" si="84"/>
        <v>BERGEN</v>
      </c>
      <c r="U1368" t="str">
        <f t="shared" si="85"/>
        <v>Sierra Nevada|BERGEN</v>
      </c>
      <c r="V1368" t="str">
        <f>IF($B1368="","",IF(R1368="No Encompass Match","THEM",IF(R1368="Not Mapped","Unable to Determine",IF(T1368="SALES","Unable to Determine",IFERROR(INDEX('Master - US vs THEM'!$F:$F,MATCH(U1368,'Master - US vs THEM'!$G:$G,0)),"No Territory Data")))))</f>
        <v>US</v>
      </c>
      <c r="W1368" t="str">
        <f t="shared" si="86"/>
        <v>OK</v>
      </c>
      <c r="X1368" t="str">
        <f t="shared" si="87"/>
        <v>US</v>
      </c>
    </row>
    <row r="1369" spans="1:24" x14ac:dyDescent="0.2">
      <c r="A1369">
        <v>1368</v>
      </c>
      <c r="B1369" t="s">
        <v>1523</v>
      </c>
      <c r="C1369" t="s">
        <v>1524</v>
      </c>
      <c r="D1369" t="s">
        <v>48</v>
      </c>
      <c r="E1369" t="s">
        <v>1525</v>
      </c>
      <c r="F1369" t="s">
        <v>1267</v>
      </c>
      <c r="G1369" t="s">
        <v>1526</v>
      </c>
      <c r="H1369" t="s">
        <v>8</v>
      </c>
      <c r="I1369" t="s">
        <v>367</v>
      </c>
      <c r="J1369" t="s">
        <v>906</v>
      </c>
      <c r="K1369" t="s">
        <v>192</v>
      </c>
      <c r="L1369" t="s">
        <v>120</v>
      </c>
      <c r="M1369">
        <v>1</v>
      </c>
      <c r="N1369" t="s">
        <v>875</v>
      </c>
      <c r="O1369" t="str">
        <f>IF($B1369="","",IFERROR(IF(ISNUMBER(MATCH($K1369,'Brand Family Territory (Enc)'!$A$2:$A$296,0)),$K1369,""),""))</f>
        <v/>
      </c>
      <c r="P1369" t="str">
        <f>IF($B1369="","",IFERROR(INDEX('Brand Crosswalk'!$F$2:$F$200,MATCH($K1369,'Brand Crosswalk'!$A$2:$A$200,0)),"Not in Crosswalk"))</f>
        <v>Mapped</v>
      </c>
      <c r="Q1369" t="str">
        <f>IF($B1369="","",IFERROR(INDEX('Brand Crosswalk'!$C$2:$C$200,MATCH($K1369,'Brand Crosswalk'!$A$2:$A$200,0)),""))</f>
        <v>Montauk</v>
      </c>
      <c r="R1369" t="str">
        <f>IF($B1369="","",IF(O1369&lt;&gt;"",O1369,IF(P1369="Mapped",Q1369,IF(P1369="No Encompass Match","No Encompass Match",IFERROR(VLOOKUP(IF($K1369="",$J1369,$K1369),'Brands (Enc)'!$C$2:$D$2699,2,FALSE),"Not Mapped")))))</f>
        <v>Montauk</v>
      </c>
      <c r="S1369" t="str">
        <f>IF($B1369="","",IFERROR(VLOOKUP(VALUE($B1369),'Customers Table (Enc)'!$A:$I,9,FALSE),"Not Found"))</f>
        <v>Bergen</v>
      </c>
      <c r="T1369" t="str">
        <f t="shared" si="84"/>
        <v>BERGEN</v>
      </c>
      <c r="U1369" t="str">
        <f t="shared" si="85"/>
        <v>Montauk|BERGEN</v>
      </c>
      <c r="V1369" t="str">
        <f>IF($B1369="","",IF(R1369="No Encompass Match","THEM",IF(R1369="Not Mapped","Unable to Determine",IF(T1369="SALES","Unable to Determine",IFERROR(INDEX('Master - US vs THEM'!$F:$F,MATCH(U1369,'Master - US vs THEM'!$G:$G,0)),"No Territory Data")))))</f>
        <v>US</v>
      </c>
      <c r="W1369" t="str">
        <f t="shared" si="86"/>
        <v>OK</v>
      </c>
      <c r="X1369" t="str">
        <f t="shared" si="87"/>
        <v>US</v>
      </c>
    </row>
    <row r="1370" spans="1:24" x14ac:dyDescent="0.2">
      <c r="A1370">
        <v>1369</v>
      </c>
      <c r="B1370" t="s">
        <v>1523</v>
      </c>
      <c r="C1370" t="s">
        <v>1524</v>
      </c>
      <c r="D1370" t="s">
        <v>48</v>
      </c>
      <c r="E1370" t="s">
        <v>1525</v>
      </c>
      <c r="F1370" t="s">
        <v>1267</v>
      </c>
      <c r="G1370" t="s">
        <v>1526</v>
      </c>
      <c r="H1370" t="s">
        <v>8</v>
      </c>
      <c r="I1370" t="s">
        <v>367</v>
      </c>
      <c r="J1370" t="s">
        <v>341</v>
      </c>
      <c r="K1370" t="s">
        <v>295</v>
      </c>
      <c r="L1370" t="s">
        <v>215</v>
      </c>
      <c r="M1370">
        <v>1</v>
      </c>
      <c r="N1370" t="s">
        <v>875</v>
      </c>
      <c r="O1370" t="str">
        <f>IF($B1370="","",IFERROR(IF(ISNUMBER(MATCH($K1370,'Brand Family Territory (Enc)'!$A$2:$A$296,0)),$K1370,""),""))</f>
        <v/>
      </c>
      <c r="P1370" t="str">
        <f>IF($B1370="","",IFERROR(INDEX('Brand Crosswalk'!$F$2:$F$200,MATCH($K1370,'Brand Crosswalk'!$A$2:$A$200,0)),"Not in Crosswalk"))</f>
        <v>Mapped</v>
      </c>
      <c r="Q1370" t="str">
        <f>IF($B1370="","",IFERROR(INDEX('Brand Crosswalk'!$C$2:$C$200,MATCH($K1370,'Brand Crosswalk'!$A$2:$A$200,0)),""))</f>
        <v>New Belgium Brewing Company</v>
      </c>
      <c r="R1370" t="str">
        <f>IF($B1370="","",IF(O1370&lt;&gt;"",O1370,IF(P1370="Mapped",Q1370,IF(P1370="No Encompass Match","No Encompass Match",IFERROR(VLOOKUP(IF($K1370="",$J1370,$K1370),'Brands (Enc)'!$C$2:$D$2699,2,FALSE),"Not Mapped")))))</f>
        <v>New Belgium Brewing Company</v>
      </c>
      <c r="S1370" t="str">
        <f>IF($B1370="","",IFERROR(VLOOKUP(VALUE($B1370),'Customers Table (Enc)'!$A:$I,9,FALSE),"Not Found"))</f>
        <v>Bergen</v>
      </c>
      <c r="T1370" t="str">
        <f t="shared" si="84"/>
        <v>BERGEN</v>
      </c>
      <c r="U1370" t="str">
        <f t="shared" si="85"/>
        <v>New Belgium Brewing Company|BERGEN</v>
      </c>
      <c r="V1370" t="str">
        <f>IF($B1370="","",IF(R1370="No Encompass Match","THEM",IF(R1370="Not Mapped","Unable to Determine",IF(T1370="SALES","Unable to Determine",IFERROR(INDEX('Master - US vs THEM'!$F:$F,MATCH(U1370,'Master - US vs THEM'!$G:$G,0)),"No Territory Data")))))</f>
        <v>US</v>
      </c>
      <c r="W1370" t="str">
        <f t="shared" si="86"/>
        <v>OK</v>
      </c>
      <c r="X1370" t="str">
        <f t="shared" si="87"/>
        <v>US</v>
      </c>
    </row>
    <row r="1371" spans="1:24" x14ac:dyDescent="0.2">
      <c r="A1371">
        <v>1370</v>
      </c>
      <c r="B1371" t="s">
        <v>1523</v>
      </c>
      <c r="C1371" t="s">
        <v>1524</v>
      </c>
      <c r="D1371" t="s">
        <v>48</v>
      </c>
      <c r="E1371" t="s">
        <v>1525</v>
      </c>
      <c r="F1371" t="s">
        <v>1267</v>
      </c>
      <c r="G1371" t="s">
        <v>1526</v>
      </c>
      <c r="H1371" t="s">
        <v>8</v>
      </c>
      <c r="I1371" t="s">
        <v>367</v>
      </c>
      <c r="J1371" t="s">
        <v>227</v>
      </c>
      <c r="K1371" t="s">
        <v>209</v>
      </c>
      <c r="L1371" t="s">
        <v>210</v>
      </c>
      <c r="M1371">
        <v>1</v>
      </c>
      <c r="N1371" t="s">
        <v>875</v>
      </c>
      <c r="O1371" t="str">
        <f>IF($B1371="","",IFERROR(IF(ISNUMBER(MATCH($K1371,'Brand Family Territory (Enc)'!$A$2:$A$296,0)),$K1371,""),""))</f>
        <v/>
      </c>
      <c r="P1371" t="str">
        <f>IF($B1371="","",IFERROR(INDEX('Brand Crosswalk'!$F$2:$F$200,MATCH($K1371,'Brand Crosswalk'!$A$2:$A$200,0)),"Not in Crosswalk"))</f>
        <v>Mapped</v>
      </c>
      <c r="Q1371" t="str">
        <f>IF($B1371="","",IFERROR(INDEX('Brand Crosswalk'!$C$2:$C$200,MATCH($K1371,'Brand Crosswalk'!$A$2:$A$200,0)),""))</f>
        <v>Cape May</v>
      </c>
      <c r="R1371" t="str">
        <f>IF($B1371="","",IF(O1371&lt;&gt;"",O1371,IF(P1371="Mapped",Q1371,IF(P1371="No Encompass Match","No Encompass Match",IFERROR(VLOOKUP(IF($K1371="",$J1371,$K1371),'Brands (Enc)'!$C$2:$D$2699,2,FALSE),"Not Mapped")))))</f>
        <v>Cape May</v>
      </c>
      <c r="S1371" t="str">
        <f>IF($B1371="","",IFERROR(VLOOKUP(VALUE($B1371),'Customers Table (Enc)'!$A:$I,9,FALSE),"Not Found"))</f>
        <v>Bergen</v>
      </c>
      <c r="T1371" t="str">
        <f t="shared" si="84"/>
        <v>BERGEN</v>
      </c>
      <c r="U1371" t="str">
        <f t="shared" si="85"/>
        <v>Cape May|BERGEN</v>
      </c>
      <c r="V1371" t="str">
        <f>IF($B1371="","",IF(R1371="No Encompass Match","THEM",IF(R1371="Not Mapped","Unable to Determine",IF(T1371="SALES","Unable to Determine",IFERROR(INDEX('Master - US vs THEM'!$F:$F,MATCH(U1371,'Master - US vs THEM'!$G:$G,0)),"No Territory Data")))))</f>
        <v>US</v>
      </c>
      <c r="W1371" t="str">
        <f t="shared" si="86"/>
        <v>OK</v>
      </c>
      <c r="X1371" t="str">
        <f t="shared" si="87"/>
        <v>US</v>
      </c>
    </row>
    <row r="1372" spans="1:24" x14ac:dyDescent="0.2">
      <c r="A1372">
        <v>1371</v>
      </c>
      <c r="B1372" t="s">
        <v>1519</v>
      </c>
      <c r="C1372" t="s">
        <v>1520</v>
      </c>
      <c r="D1372" t="s">
        <v>48</v>
      </c>
      <c r="E1372" t="s">
        <v>1521</v>
      </c>
      <c r="F1372" t="s">
        <v>1160</v>
      </c>
      <c r="G1372" t="s">
        <v>1522</v>
      </c>
      <c r="H1372" t="s">
        <v>8</v>
      </c>
      <c r="I1372" t="s">
        <v>319</v>
      </c>
      <c r="J1372" t="s">
        <v>142</v>
      </c>
      <c r="K1372" t="s">
        <v>143</v>
      </c>
      <c r="L1372" t="s">
        <v>141</v>
      </c>
      <c r="M1372">
        <v>1</v>
      </c>
      <c r="N1372" t="s">
        <v>875</v>
      </c>
      <c r="O1372" t="str">
        <f>IF($B1372="","",IFERROR(IF(ISNUMBER(MATCH($K1372,'Brand Family Territory (Enc)'!$A$2:$A$296,0)),$K1372,""),""))</f>
        <v/>
      </c>
      <c r="P1372" t="str">
        <f>IF($B1372="","",IFERROR(INDEX('Brand Crosswalk'!$F$2:$F$200,MATCH($K1372,'Brand Crosswalk'!$A$2:$A$200,0)),"Not in Crosswalk"))</f>
        <v>Mapped</v>
      </c>
      <c r="Q1372" t="str">
        <f>IF($B1372="","",IFERROR(INDEX('Brand Crosswalk'!$C$2:$C$200,MATCH($K1372,'Brand Crosswalk'!$A$2:$A$200,0)),""))</f>
        <v>Lite</v>
      </c>
      <c r="R1372" t="str">
        <f>IF($B1372="","",IF(O1372&lt;&gt;"",O1372,IF(P1372="Mapped",Q1372,IF(P1372="No Encompass Match","No Encompass Match",IFERROR(VLOOKUP(IF($K1372="",$J1372,$K1372),'Brands (Enc)'!$C$2:$D$2699,2,FALSE),"Not Mapped")))))</f>
        <v>Lite</v>
      </c>
      <c r="S1372" t="str">
        <f>IF($B1372="","",IFERROR(VLOOKUP(VALUE($B1372),'Customers Table (Enc)'!$A:$I,9,FALSE),"Not Found"))</f>
        <v>Bergen</v>
      </c>
      <c r="T1372" t="str">
        <f t="shared" si="84"/>
        <v>BERGEN</v>
      </c>
      <c r="U1372" t="str">
        <f t="shared" si="85"/>
        <v>Lite|BERGEN</v>
      </c>
      <c r="V1372" t="str">
        <f>IF($B1372="","",IF(R1372="No Encompass Match","THEM",IF(R1372="Not Mapped","Unable to Determine",IF(T1372="SALES","Unable to Determine",IFERROR(INDEX('Master - US vs THEM'!$F:$F,MATCH(U1372,'Master - US vs THEM'!$G:$G,0)),"No Territory Data")))))</f>
        <v>US</v>
      </c>
      <c r="W1372" t="str">
        <f t="shared" si="86"/>
        <v>OK</v>
      </c>
      <c r="X1372" t="str">
        <f t="shared" si="87"/>
        <v>US</v>
      </c>
    </row>
    <row r="1373" spans="1:24" x14ac:dyDescent="0.2">
      <c r="A1373">
        <v>1372</v>
      </c>
      <c r="B1373" t="s">
        <v>1519</v>
      </c>
      <c r="C1373" t="s">
        <v>1520</v>
      </c>
      <c r="D1373" t="s">
        <v>48</v>
      </c>
      <c r="E1373" t="s">
        <v>1521</v>
      </c>
      <c r="F1373" t="s">
        <v>1160</v>
      </c>
      <c r="G1373" t="s">
        <v>1522</v>
      </c>
      <c r="H1373" t="s">
        <v>8</v>
      </c>
      <c r="I1373" t="s">
        <v>319</v>
      </c>
      <c r="J1373" t="s">
        <v>44</v>
      </c>
      <c r="K1373" t="s">
        <v>44</v>
      </c>
      <c r="L1373" t="s">
        <v>45</v>
      </c>
      <c r="M1373">
        <v>1</v>
      </c>
      <c r="N1373" t="s">
        <v>875</v>
      </c>
      <c r="O1373" t="str">
        <f>IF($B1373="","",IFERROR(IF(ISNUMBER(MATCH($K1373,'Brand Family Territory (Enc)'!$A$2:$A$296,0)),$K1373,""),""))</f>
        <v/>
      </c>
      <c r="P1373" t="str">
        <f>IF($B1373="","",IFERROR(INDEX('Brand Crosswalk'!$F$2:$F$200,MATCH($K1373,'Brand Crosswalk'!$A$2:$A$200,0)),"Not in Crosswalk"))</f>
        <v>Mapped</v>
      </c>
      <c r="Q1373" t="str">
        <f>IF($B1373="","",IFERROR(INDEX('Brand Crosswalk'!$C$2:$C$200,MATCH($K1373,'Brand Crosswalk'!$A$2:$A$200,0)),""))</f>
        <v>Dg Yuengling Inc</v>
      </c>
      <c r="R1373" t="str">
        <f>IF($B1373="","",IF(O1373&lt;&gt;"",O1373,IF(P1373="Mapped",Q1373,IF(P1373="No Encompass Match","No Encompass Match",IFERROR(VLOOKUP(IF($K1373="",$J1373,$K1373),'Brands (Enc)'!$C$2:$D$2699,2,FALSE),"Not Mapped")))))</f>
        <v>Dg Yuengling Inc</v>
      </c>
      <c r="S1373" t="str">
        <f>IF($B1373="","",IFERROR(VLOOKUP(VALUE($B1373),'Customers Table (Enc)'!$A:$I,9,FALSE),"Not Found"))</f>
        <v>Bergen</v>
      </c>
      <c r="T1373" t="str">
        <f t="shared" si="84"/>
        <v>BERGEN</v>
      </c>
      <c r="U1373" t="str">
        <f t="shared" si="85"/>
        <v>Dg Yuengling Inc|BERGEN</v>
      </c>
      <c r="V1373" t="str">
        <f>IF($B1373="","",IF(R1373="No Encompass Match","THEM",IF(R1373="Not Mapped","Unable to Determine",IF(T1373="SALES","Unable to Determine",IFERROR(INDEX('Master - US vs THEM'!$F:$F,MATCH(U1373,'Master - US vs THEM'!$G:$G,0)),"No Territory Data")))))</f>
        <v>US</v>
      </c>
      <c r="W1373" t="str">
        <f t="shared" si="86"/>
        <v>OK</v>
      </c>
      <c r="X1373" t="str">
        <f t="shared" si="87"/>
        <v>US</v>
      </c>
    </row>
    <row r="1374" spans="1:24" x14ac:dyDescent="0.2">
      <c r="A1374">
        <v>1373</v>
      </c>
      <c r="B1374" t="s">
        <v>1519</v>
      </c>
      <c r="C1374" t="s">
        <v>1520</v>
      </c>
      <c r="D1374" t="s">
        <v>48</v>
      </c>
      <c r="E1374" t="s">
        <v>1521</v>
      </c>
      <c r="F1374" t="s">
        <v>1160</v>
      </c>
      <c r="G1374" t="s">
        <v>1522</v>
      </c>
      <c r="H1374" t="s">
        <v>8</v>
      </c>
      <c r="I1374" t="s">
        <v>319</v>
      </c>
      <c r="J1374" t="s">
        <v>181</v>
      </c>
      <c r="K1374" t="s">
        <v>182</v>
      </c>
      <c r="L1374" t="s">
        <v>24</v>
      </c>
      <c r="M1374">
        <v>1</v>
      </c>
      <c r="N1374" t="s">
        <v>875</v>
      </c>
      <c r="O1374" t="str">
        <f>IF($B1374="","",IFERROR(IF(ISNUMBER(MATCH($K1374,'Brand Family Territory (Enc)'!$A$2:$A$296,0)),$K1374,""),""))</f>
        <v/>
      </c>
      <c r="P1374" t="str">
        <f>IF($B1374="","",IFERROR(INDEX('Brand Crosswalk'!$F$2:$F$200,MATCH($K1374,'Brand Crosswalk'!$A$2:$A$200,0)),"Not in Crosswalk"))</f>
        <v>Mapped</v>
      </c>
      <c r="Q1374" t="str">
        <f>IF($B1374="","",IFERROR(INDEX('Brand Crosswalk'!$C$2:$C$200,MATCH($K1374,'Brand Crosswalk'!$A$2:$A$200,0)),""))</f>
        <v>Modelo Especial</v>
      </c>
      <c r="R1374" t="str">
        <f>IF($B1374="","",IF(O1374&lt;&gt;"",O1374,IF(P1374="Mapped",Q1374,IF(P1374="No Encompass Match","No Encompass Match",IFERROR(VLOOKUP(IF($K1374="",$J1374,$K1374),'Brands (Enc)'!$C$2:$D$2699,2,FALSE),"Not Mapped")))))</f>
        <v>Modelo Especial</v>
      </c>
      <c r="S1374" t="str">
        <f>IF($B1374="","",IFERROR(VLOOKUP(VALUE($B1374),'Customers Table (Enc)'!$A:$I,9,FALSE),"Not Found"))</f>
        <v>Bergen</v>
      </c>
      <c r="T1374" t="str">
        <f t="shared" si="84"/>
        <v>BERGEN</v>
      </c>
      <c r="U1374" t="str">
        <f t="shared" si="85"/>
        <v>Modelo Especial|BERGEN</v>
      </c>
      <c r="V1374" t="str">
        <f>IF($B1374="","",IF(R1374="No Encompass Match","THEM",IF(R1374="Not Mapped","Unable to Determine",IF(T1374="SALES","Unable to Determine",IFERROR(INDEX('Master - US vs THEM'!$F:$F,MATCH(U1374,'Master - US vs THEM'!$G:$G,0)),"No Territory Data")))))</f>
        <v>US</v>
      </c>
      <c r="W1374" t="str">
        <f t="shared" si="86"/>
        <v>OK</v>
      </c>
      <c r="X1374" t="str">
        <f t="shared" si="87"/>
        <v>US</v>
      </c>
    </row>
    <row r="1375" spans="1:24" x14ac:dyDescent="0.2">
      <c r="A1375">
        <v>1374</v>
      </c>
      <c r="B1375" t="s">
        <v>1519</v>
      </c>
      <c r="C1375" t="s">
        <v>1520</v>
      </c>
      <c r="D1375" t="s">
        <v>48</v>
      </c>
      <c r="E1375" t="s">
        <v>1521</v>
      </c>
      <c r="F1375" t="s">
        <v>1160</v>
      </c>
      <c r="G1375" t="s">
        <v>1522</v>
      </c>
      <c r="H1375" t="s">
        <v>8</v>
      </c>
      <c r="I1375" t="s">
        <v>319</v>
      </c>
      <c r="J1375" t="s">
        <v>20</v>
      </c>
      <c r="K1375" t="s">
        <v>20</v>
      </c>
      <c r="L1375" t="s">
        <v>20</v>
      </c>
      <c r="M1375">
        <v>1</v>
      </c>
      <c r="N1375" t="s">
        <v>875</v>
      </c>
      <c r="O1375" t="str">
        <f>IF($B1375="","",IFERROR(IF(ISNUMBER(MATCH($K1375,'Brand Family Territory (Enc)'!$A$2:$A$296,0)),$K1375,""),""))</f>
        <v/>
      </c>
      <c r="P1375" t="str">
        <f>IF($B1375="","",IFERROR(INDEX('Brand Crosswalk'!$F$2:$F$200,MATCH($K1375,'Brand Crosswalk'!$A$2:$A$200,0)),"Not in Crosswalk"))</f>
        <v>Mapped</v>
      </c>
      <c r="Q1375" t="str">
        <f>IF($B1375="","",IFERROR(INDEX('Brand Crosswalk'!$C$2:$C$200,MATCH($K1375,'Brand Crosswalk'!$A$2:$A$200,0)),""))</f>
        <v>Heineken USA</v>
      </c>
      <c r="R1375" t="str">
        <f>IF($B1375="","",IF(O1375&lt;&gt;"",O1375,IF(P1375="Mapped",Q1375,IF(P1375="No Encompass Match","No Encompass Match",IFERROR(VLOOKUP(IF($K1375="",$J1375,$K1375),'Brands (Enc)'!$C$2:$D$2699,2,FALSE),"Not Mapped")))))</f>
        <v>Heineken USA</v>
      </c>
      <c r="S1375" t="str">
        <f>IF($B1375="","",IFERROR(VLOOKUP(VALUE($B1375),'Customers Table (Enc)'!$A:$I,9,FALSE),"Not Found"))</f>
        <v>Bergen</v>
      </c>
      <c r="T1375" t="str">
        <f t="shared" si="84"/>
        <v>BERGEN</v>
      </c>
      <c r="U1375" t="str">
        <f t="shared" si="85"/>
        <v>Heineken USA|BERGEN</v>
      </c>
      <c r="V1375" t="str">
        <f>IF($B1375="","",IF(R1375="No Encompass Match","THEM",IF(R1375="Not Mapped","Unable to Determine",IF(T1375="SALES","Unable to Determine",IFERROR(INDEX('Master - US vs THEM'!$F:$F,MATCH(U1375,'Master - US vs THEM'!$G:$G,0)),"No Territory Data")))))</f>
        <v>US</v>
      </c>
      <c r="W1375" t="str">
        <f t="shared" si="86"/>
        <v>OK</v>
      </c>
      <c r="X1375" t="str">
        <f t="shared" si="87"/>
        <v>US</v>
      </c>
    </row>
    <row r="1376" spans="1:24" x14ac:dyDescent="0.2">
      <c r="A1376">
        <v>1375</v>
      </c>
      <c r="B1376" t="s">
        <v>1519</v>
      </c>
      <c r="C1376" t="s">
        <v>1520</v>
      </c>
      <c r="D1376" t="s">
        <v>48</v>
      </c>
      <c r="E1376" t="s">
        <v>1521</v>
      </c>
      <c r="F1376" t="s">
        <v>1160</v>
      </c>
      <c r="G1376" t="s">
        <v>1522</v>
      </c>
      <c r="H1376" t="s">
        <v>8</v>
      </c>
      <c r="I1376" t="s">
        <v>319</v>
      </c>
      <c r="J1376" t="s">
        <v>165</v>
      </c>
      <c r="K1376" t="s">
        <v>166</v>
      </c>
      <c r="L1376" t="s">
        <v>141</v>
      </c>
      <c r="M1376">
        <v>1</v>
      </c>
      <c r="N1376" t="s">
        <v>875</v>
      </c>
      <c r="O1376" t="str">
        <f>IF($B1376="","",IFERROR(IF(ISNUMBER(MATCH($K1376,'Brand Family Territory (Enc)'!$A$2:$A$296,0)),$K1376,""),""))</f>
        <v>BLUE MOON</v>
      </c>
      <c r="P1376" t="str">
        <f>IF($B1376="","",IFERROR(INDEX('Brand Crosswalk'!$F$2:$F$200,MATCH($K1376,'Brand Crosswalk'!$A$2:$A$200,0)),"Not in Crosswalk"))</f>
        <v>Not in Crosswalk</v>
      </c>
      <c r="Q1376" t="str">
        <f>IF($B1376="","",IFERROR(INDEX('Brand Crosswalk'!$C$2:$C$200,MATCH($K1376,'Brand Crosswalk'!$A$2:$A$200,0)),""))</f>
        <v/>
      </c>
      <c r="R1376" t="str">
        <f>IF($B1376="","",IF(O1376&lt;&gt;"",O1376,IF(P1376="Mapped",Q1376,IF(P1376="No Encompass Match","No Encompass Match",IFERROR(VLOOKUP(IF($K1376="",$J1376,$K1376),'Brands (Enc)'!$C$2:$D$2699,2,FALSE),"Not Mapped")))))</f>
        <v>BLUE MOON</v>
      </c>
      <c r="S1376" t="str">
        <f>IF($B1376="","",IFERROR(VLOOKUP(VALUE($B1376),'Customers Table (Enc)'!$A:$I,9,FALSE),"Not Found"))</f>
        <v>Bergen</v>
      </c>
      <c r="T1376" t="str">
        <f t="shared" si="84"/>
        <v>BERGEN</v>
      </c>
      <c r="U1376" t="str">
        <f t="shared" si="85"/>
        <v>BLUE MOON|BERGEN</v>
      </c>
      <c r="V1376" t="str">
        <f>IF($B1376="","",IF(R1376="No Encompass Match","THEM",IF(R1376="Not Mapped","Unable to Determine",IF(T1376="SALES","Unable to Determine",IFERROR(INDEX('Master - US vs THEM'!$F:$F,MATCH(U1376,'Master - US vs THEM'!$G:$G,0)),"No Territory Data")))))</f>
        <v>US</v>
      </c>
      <c r="W1376" t="str">
        <f t="shared" si="86"/>
        <v>OK</v>
      </c>
      <c r="X1376" t="str">
        <f t="shared" si="87"/>
        <v>US</v>
      </c>
    </row>
    <row r="1377" spans="1:24" x14ac:dyDescent="0.2">
      <c r="A1377">
        <v>1376</v>
      </c>
      <c r="B1377" t="s">
        <v>1519</v>
      </c>
      <c r="C1377" t="s">
        <v>1520</v>
      </c>
      <c r="D1377" t="s">
        <v>48</v>
      </c>
      <c r="E1377" t="s">
        <v>1521</v>
      </c>
      <c r="F1377" t="s">
        <v>1160</v>
      </c>
      <c r="G1377" t="s">
        <v>1522</v>
      </c>
      <c r="H1377" t="s">
        <v>8</v>
      </c>
      <c r="I1377" t="s">
        <v>319</v>
      </c>
      <c r="J1377" t="s">
        <v>338</v>
      </c>
      <c r="K1377" t="s">
        <v>34</v>
      </c>
      <c r="L1377" t="s">
        <v>34</v>
      </c>
      <c r="M1377">
        <v>1</v>
      </c>
      <c r="N1377" t="s">
        <v>875</v>
      </c>
      <c r="O1377" t="str">
        <f>IF($B1377="","",IFERROR(IF(ISNUMBER(MATCH($K1377,'Brand Family Territory (Enc)'!$A$2:$A$296,0)),$K1377,""),""))</f>
        <v/>
      </c>
      <c r="P1377" t="str">
        <f>IF($B1377="","",IFERROR(INDEX('Brand Crosswalk'!$F$2:$F$200,MATCH($K1377,'Brand Crosswalk'!$A$2:$A$200,0)),"Not in Crosswalk"))</f>
        <v>Mapped</v>
      </c>
      <c r="Q1377" t="str">
        <f>IF($B1377="","",IFERROR(INDEX('Brand Crosswalk'!$C$2:$C$200,MATCH($K1377,'Brand Crosswalk'!$A$2:$A$200,0)),""))</f>
        <v>Sierra Nevada</v>
      </c>
      <c r="R1377" t="str">
        <f>IF($B1377="","",IF(O1377&lt;&gt;"",O1377,IF(P1377="Mapped",Q1377,IF(P1377="No Encompass Match","No Encompass Match",IFERROR(VLOOKUP(IF($K1377="",$J1377,$K1377),'Brands (Enc)'!$C$2:$D$2699,2,FALSE),"Not Mapped")))))</f>
        <v>Sierra Nevada</v>
      </c>
      <c r="S1377" t="str">
        <f>IF($B1377="","",IFERROR(VLOOKUP(VALUE($B1377),'Customers Table (Enc)'!$A:$I,9,FALSE),"Not Found"))</f>
        <v>Bergen</v>
      </c>
      <c r="T1377" t="str">
        <f t="shared" si="84"/>
        <v>BERGEN</v>
      </c>
      <c r="U1377" t="str">
        <f t="shared" si="85"/>
        <v>Sierra Nevada|BERGEN</v>
      </c>
      <c r="V1377" t="str">
        <f>IF($B1377="","",IF(R1377="No Encompass Match","THEM",IF(R1377="Not Mapped","Unable to Determine",IF(T1377="SALES","Unable to Determine",IFERROR(INDEX('Master - US vs THEM'!$F:$F,MATCH(U1377,'Master - US vs THEM'!$G:$G,0)),"No Territory Data")))))</f>
        <v>US</v>
      </c>
      <c r="W1377" t="str">
        <f t="shared" si="86"/>
        <v>OK</v>
      </c>
      <c r="X1377" t="str">
        <f t="shared" si="87"/>
        <v>US</v>
      </c>
    </row>
    <row r="1378" spans="1:24" x14ac:dyDescent="0.2">
      <c r="A1378">
        <v>1377</v>
      </c>
      <c r="B1378" t="s">
        <v>1515</v>
      </c>
      <c r="C1378" t="s">
        <v>1516</v>
      </c>
      <c r="D1378" t="s">
        <v>67</v>
      </c>
      <c r="E1378" t="s">
        <v>1517</v>
      </c>
      <c r="F1378" t="s">
        <v>69</v>
      </c>
      <c r="G1378" t="s">
        <v>1518</v>
      </c>
      <c r="H1378" t="s">
        <v>8</v>
      </c>
      <c r="I1378" t="s">
        <v>71</v>
      </c>
      <c r="J1378" t="s">
        <v>142</v>
      </c>
      <c r="K1378" t="s">
        <v>143</v>
      </c>
      <c r="L1378" t="s">
        <v>141</v>
      </c>
      <c r="M1378">
        <v>1</v>
      </c>
      <c r="N1378" t="s">
        <v>875</v>
      </c>
      <c r="O1378" t="str">
        <f>IF($B1378="","",IFERROR(IF(ISNUMBER(MATCH($K1378,'Brand Family Territory (Enc)'!$A$2:$A$296,0)),$K1378,""),""))</f>
        <v/>
      </c>
      <c r="P1378" t="str">
        <f>IF($B1378="","",IFERROR(INDEX('Brand Crosswalk'!$F$2:$F$200,MATCH($K1378,'Brand Crosswalk'!$A$2:$A$200,0)),"Not in Crosswalk"))</f>
        <v>Mapped</v>
      </c>
      <c r="Q1378" t="str">
        <f>IF($B1378="","",IFERROR(INDEX('Brand Crosswalk'!$C$2:$C$200,MATCH($K1378,'Brand Crosswalk'!$A$2:$A$200,0)),""))</f>
        <v>Lite</v>
      </c>
      <c r="R1378" t="str">
        <f>IF($B1378="","",IF(O1378&lt;&gt;"",O1378,IF(P1378="Mapped",Q1378,IF(P1378="No Encompass Match","No Encompass Match",IFERROR(VLOOKUP(IF($K1378="",$J1378,$K1378),'Brands (Enc)'!$C$2:$D$2699,2,FALSE),"Not Mapped")))))</f>
        <v>Lite</v>
      </c>
      <c r="S1378" t="str">
        <f>IF($B1378="","",IFERROR(VLOOKUP(VALUE($B1378),'Customers Table (Enc)'!$A:$I,9,FALSE),"Not Found"))</f>
        <v>Morris</v>
      </c>
      <c r="T1378" t="str">
        <f t="shared" si="84"/>
        <v>MORRIS 1</v>
      </c>
      <c r="U1378" t="str">
        <f t="shared" si="85"/>
        <v>Lite|MORRIS 1</v>
      </c>
      <c r="V1378" t="str">
        <f>IF($B1378="","",IF(R1378="No Encompass Match","THEM",IF(R1378="Not Mapped","Unable to Determine",IF(T1378="SALES","Unable to Determine",IFERROR(INDEX('Master - US vs THEM'!$F:$F,MATCH(U1378,'Master - US vs THEM'!$G:$G,0)),"No Territory Data")))))</f>
        <v>US</v>
      </c>
      <c r="W1378" t="str">
        <f t="shared" si="86"/>
        <v>OK</v>
      </c>
      <c r="X1378" t="str">
        <f t="shared" si="87"/>
        <v>US</v>
      </c>
    </row>
    <row r="1379" spans="1:24" x14ac:dyDescent="0.2">
      <c r="A1379">
        <v>1378</v>
      </c>
      <c r="B1379" t="s">
        <v>1515</v>
      </c>
      <c r="C1379" t="s">
        <v>1516</v>
      </c>
      <c r="D1379" t="s">
        <v>67</v>
      </c>
      <c r="E1379" t="s">
        <v>1517</v>
      </c>
      <c r="F1379" t="s">
        <v>69</v>
      </c>
      <c r="G1379" t="s">
        <v>1518</v>
      </c>
      <c r="H1379" t="s">
        <v>8</v>
      </c>
      <c r="I1379" t="s">
        <v>71</v>
      </c>
      <c r="J1379" t="s">
        <v>44</v>
      </c>
      <c r="K1379" t="s">
        <v>44</v>
      </c>
      <c r="L1379" t="s">
        <v>45</v>
      </c>
      <c r="M1379">
        <v>1</v>
      </c>
      <c r="N1379" t="s">
        <v>875</v>
      </c>
      <c r="O1379" t="str">
        <f>IF($B1379="","",IFERROR(IF(ISNUMBER(MATCH($K1379,'Brand Family Territory (Enc)'!$A$2:$A$296,0)),$K1379,""),""))</f>
        <v/>
      </c>
      <c r="P1379" t="str">
        <f>IF($B1379="","",IFERROR(INDEX('Brand Crosswalk'!$F$2:$F$200,MATCH($K1379,'Brand Crosswalk'!$A$2:$A$200,0)),"Not in Crosswalk"))</f>
        <v>Mapped</v>
      </c>
      <c r="Q1379" t="str">
        <f>IF($B1379="","",IFERROR(INDEX('Brand Crosswalk'!$C$2:$C$200,MATCH($K1379,'Brand Crosswalk'!$A$2:$A$200,0)),""))</f>
        <v>Dg Yuengling Inc</v>
      </c>
      <c r="R1379" t="str">
        <f>IF($B1379="","",IF(O1379&lt;&gt;"",O1379,IF(P1379="Mapped",Q1379,IF(P1379="No Encompass Match","No Encompass Match",IFERROR(VLOOKUP(IF($K1379="",$J1379,$K1379),'Brands (Enc)'!$C$2:$D$2699,2,FALSE),"Not Mapped")))))</f>
        <v>Dg Yuengling Inc</v>
      </c>
      <c r="S1379" t="str">
        <f>IF($B1379="","",IFERROR(VLOOKUP(VALUE($B1379),'Customers Table (Enc)'!$A:$I,9,FALSE),"Not Found"))</f>
        <v>Morris</v>
      </c>
      <c r="T1379" t="str">
        <f t="shared" si="84"/>
        <v>MORRIS 1</v>
      </c>
      <c r="U1379" t="str">
        <f t="shared" si="85"/>
        <v>Dg Yuengling Inc|MORRIS 1</v>
      </c>
      <c r="V1379" t="str">
        <f>IF($B1379="","",IF(R1379="No Encompass Match","THEM",IF(R1379="Not Mapped","Unable to Determine",IF(T1379="SALES","Unable to Determine",IFERROR(INDEX('Master - US vs THEM'!$F:$F,MATCH(U1379,'Master - US vs THEM'!$G:$G,0)),"No Territory Data")))))</f>
        <v>US</v>
      </c>
      <c r="W1379" t="str">
        <f t="shared" si="86"/>
        <v>OK</v>
      </c>
      <c r="X1379" t="str">
        <f t="shared" si="87"/>
        <v>US</v>
      </c>
    </row>
    <row r="1380" spans="1:24" x14ac:dyDescent="0.2">
      <c r="A1380">
        <v>1379</v>
      </c>
      <c r="B1380" t="s">
        <v>1515</v>
      </c>
      <c r="C1380" t="s">
        <v>1516</v>
      </c>
      <c r="D1380" t="s">
        <v>67</v>
      </c>
      <c r="E1380" t="s">
        <v>1517</v>
      </c>
      <c r="F1380" t="s">
        <v>69</v>
      </c>
      <c r="G1380" t="s">
        <v>1518</v>
      </c>
      <c r="H1380" t="s">
        <v>8</v>
      </c>
      <c r="I1380" t="s">
        <v>71</v>
      </c>
      <c r="J1380" t="s">
        <v>181</v>
      </c>
      <c r="K1380" t="s">
        <v>182</v>
      </c>
      <c r="L1380" t="s">
        <v>24</v>
      </c>
      <c r="M1380">
        <v>1</v>
      </c>
      <c r="N1380" t="s">
        <v>875</v>
      </c>
      <c r="O1380" t="str">
        <f>IF($B1380="","",IFERROR(IF(ISNUMBER(MATCH($K1380,'Brand Family Territory (Enc)'!$A$2:$A$296,0)),$K1380,""),""))</f>
        <v/>
      </c>
      <c r="P1380" t="str">
        <f>IF($B1380="","",IFERROR(INDEX('Brand Crosswalk'!$F$2:$F$200,MATCH($K1380,'Brand Crosswalk'!$A$2:$A$200,0)),"Not in Crosswalk"))</f>
        <v>Mapped</v>
      </c>
      <c r="Q1380" t="str">
        <f>IF($B1380="","",IFERROR(INDEX('Brand Crosswalk'!$C$2:$C$200,MATCH($K1380,'Brand Crosswalk'!$A$2:$A$200,0)),""))</f>
        <v>Modelo Especial</v>
      </c>
      <c r="R1380" t="str">
        <f>IF($B1380="","",IF(O1380&lt;&gt;"",O1380,IF(P1380="Mapped",Q1380,IF(P1380="No Encompass Match","No Encompass Match",IFERROR(VLOOKUP(IF($K1380="",$J1380,$K1380),'Brands (Enc)'!$C$2:$D$2699,2,FALSE),"Not Mapped")))))</f>
        <v>Modelo Especial</v>
      </c>
      <c r="S1380" t="str">
        <f>IF($B1380="","",IFERROR(VLOOKUP(VALUE($B1380),'Customers Table (Enc)'!$A:$I,9,FALSE),"Not Found"))</f>
        <v>Morris</v>
      </c>
      <c r="T1380" t="str">
        <f t="shared" si="84"/>
        <v>MORRIS 1</v>
      </c>
      <c r="U1380" t="str">
        <f t="shared" si="85"/>
        <v>Modelo Especial|MORRIS 1</v>
      </c>
      <c r="V1380" t="str">
        <f>IF($B1380="","",IF(R1380="No Encompass Match","THEM",IF(R1380="Not Mapped","Unable to Determine",IF(T1380="SALES","Unable to Determine",IFERROR(INDEX('Master - US vs THEM'!$F:$F,MATCH(U1380,'Master - US vs THEM'!$G:$G,0)),"No Territory Data")))))</f>
        <v>US</v>
      </c>
      <c r="W1380" t="str">
        <f t="shared" si="86"/>
        <v>OK</v>
      </c>
      <c r="X1380" t="str">
        <f t="shared" si="87"/>
        <v>US</v>
      </c>
    </row>
    <row r="1381" spans="1:24" x14ac:dyDescent="0.2">
      <c r="A1381">
        <v>1380</v>
      </c>
      <c r="B1381" t="s">
        <v>1515</v>
      </c>
      <c r="C1381" t="s">
        <v>1516</v>
      </c>
      <c r="D1381" t="s">
        <v>67</v>
      </c>
      <c r="E1381" t="s">
        <v>1517</v>
      </c>
      <c r="F1381" t="s">
        <v>69</v>
      </c>
      <c r="G1381" t="s">
        <v>1518</v>
      </c>
      <c r="H1381" t="s">
        <v>8</v>
      </c>
      <c r="I1381" t="s">
        <v>71</v>
      </c>
      <c r="J1381" t="s">
        <v>165</v>
      </c>
      <c r="K1381" t="s">
        <v>166</v>
      </c>
      <c r="L1381" t="s">
        <v>141</v>
      </c>
      <c r="M1381">
        <v>1</v>
      </c>
      <c r="N1381" t="s">
        <v>875</v>
      </c>
      <c r="O1381" t="str">
        <f>IF($B1381="","",IFERROR(IF(ISNUMBER(MATCH($K1381,'Brand Family Territory (Enc)'!$A$2:$A$296,0)),$K1381,""),""))</f>
        <v>BLUE MOON</v>
      </c>
      <c r="P1381" t="str">
        <f>IF($B1381="","",IFERROR(INDEX('Brand Crosswalk'!$F$2:$F$200,MATCH($K1381,'Brand Crosswalk'!$A$2:$A$200,0)),"Not in Crosswalk"))</f>
        <v>Not in Crosswalk</v>
      </c>
      <c r="Q1381" t="str">
        <f>IF($B1381="","",IFERROR(INDEX('Brand Crosswalk'!$C$2:$C$200,MATCH($K1381,'Brand Crosswalk'!$A$2:$A$200,0)),""))</f>
        <v/>
      </c>
      <c r="R1381" t="str">
        <f>IF($B1381="","",IF(O1381&lt;&gt;"",O1381,IF(P1381="Mapped",Q1381,IF(P1381="No Encompass Match","No Encompass Match",IFERROR(VLOOKUP(IF($K1381="",$J1381,$K1381),'Brands (Enc)'!$C$2:$D$2699,2,FALSE),"Not Mapped")))))</f>
        <v>BLUE MOON</v>
      </c>
      <c r="S1381" t="str">
        <f>IF($B1381="","",IFERROR(VLOOKUP(VALUE($B1381),'Customers Table (Enc)'!$A:$I,9,FALSE),"Not Found"))</f>
        <v>Morris</v>
      </c>
      <c r="T1381" t="str">
        <f t="shared" si="84"/>
        <v>MORRIS 1</v>
      </c>
      <c r="U1381" t="str">
        <f t="shared" si="85"/>
        <v>BLUE MOON|MORRIS 1</v>
      </c>
      <c r="V1381" t="str">
        <f>IF($B1381="","",IF(R1381="No Encompass Match","THEM",IF(R1381="Not Mapped","Unable to Determine",IF(T1381="SALES","Unable to Determine",IFERROR(INDEX('Master - US vs THEM'!$F:$F,MATCH(U1381,'Master - US vs THEM'!$G:$G,0)),"No Territory Data")))))</f>
        <v>US</v>
      </c>
      <c r="W1381" t="str">
        <f t="shared" si="86"/>
        <v>OK</v>
      </c>
      <c r="X1381" t="str">
        <f t="shared" si="87"/>
        <v>US</v>
      </c>
    </row>
    <row r="1382" spans="1:24" x14ac:dyDescent="0.2">
      <c r="A1382">
        <v>1381</v>
      </c>
      <c r="B1382" t="s">
        <v>1515</v>
      </c>
      <c r="C1382" t="s">
        <v>1516</v>
      </c>
      <c r="D1382" t="s">
        <v>67</v>
      </c>
      <c r="E1382" t="s">
        <v>1517</v>
      </c>
      <c r="F1382" t="s">
        <v>69</v>
      </c>
      <c r="G1382" t="s">
        <v>1518</v>
      </c>
      <c r="H1382" t="s">
        <v>8</v>
      </c>
      <c r="I1382" t="s">
        <v>71</v>
      </c>
      <c r="J1382" t="s">
        <v>535</v>
      </c>
      <c r="K1382" t="s">
        <v>358</v>
      </c>
      <c r="L1382" t="s">
        <v>155</v>
      </c>
      <c r="M1382">
        <v>1</v>
      </c>
      <c r="N1382" t="s">
        <v>875</v>
      </c>
      <c r="O1382" t="str">
        <f>IF($B1382="","",IFERROR(IF(ISNUMBER(MATCH($K1382,'Brand Family Territory (Enc)'!$A$2:$A$296,0)),$K1382,""),""))</f>
        <v/>
      </c>
      <c r="P1382" t="str">
        <f>IF($B1382="","",IFERROR(INDEX('Brand Crosswalk'!$F$2:$F$200,MATCH($K1382,'Brand Crosswalk'!$A$2:$A$200,0)),"Not in Crosswalk"))</f>
        <v>Mapped</v>
      </c>
      <c r="Q1382" t="str">
        <f>IF($B1382="","",IFERROR(INDEX('Brand Crosswalk'!$C$2:$C$200,MATCH($K1382,'Brand Crosswalk'!$A$2:$A$200,0)),""))</f>
        <v>Samuel Adams</v>
      </c>
      <c r="R1382" t="str">
        <f>IF($B1382="","",IF(O1382&lt;&gt;"",O1382,IF(P1382="Mapped",Q1382,IF(P1382="No Encompass Match","No Encompass Match",IFERROR(VLOOKUP(IF($K1382="",$J1382,$K1382),'Brands (Enc)'!$C$2:$D$2699,2,FALSE),"Not Mapped")))))</f>
        <v>Samuel Adams</v>
      </c>
      <c r="S1382" t="str">
        <f>IF($B1382="","",IFERROR(VLOOKUP(VALUE($B1382),'Customers Table (Enc)'!$A:$I,9,FALSE),"Not Found"))</f>
        <v>Morris</v>
      </c>
      <c r="T1382" t="str">
        <f t="shared" si="84"/>
        <v>MORRIS 1</v>
      </c>
      <c r="U1382" t="str">
        <f t="shared" si="85"/>
        <v>Samuel Adams|MORRIS 1</v>
      </c>
      <c r="V1382" t="str">
        <f>IF($B1382="","",IF(R1382="No Encompass Match","THEM",IF(R1382="Not Mapped","Unable to Determine",IF(T1382="SALES","Unable to Determine",IFERROR(INDEX('Master - US vs THEM'!$F:$F,MATCH(U1382,'Master - US vs THEM'!$G:$G,0)),"No Territory Data")))))</f>
        <v>US</v>
      </c>
      <c r="W1382" t="str">
        <f t="shared" si="86"/>
        <v>OK</v>
      </c>
      <c r="X1382" t="str">
        <f t="shared" si="87"/>
        <v>US</v>
      </c>
    </row>
    <row r="1383" spans="1:24" x14ac:dyDescent="0.2">
      <c r="A1383">
        <v>1382</v>
      </c>
      <c r="B1383" t="s">
        <v>1515</v>
      </c>
      <c r="C1383" t="s">
        <v>1516</v>
      </c>
      <c r="D1383" t="s">
        <v>67</v>
      </c>
      <c r="E1383" t="s">
        <v>1517</v>
      </c>
      <c r="F1383" t="s">
        <v>69</v>
      </c>
      <c r="G1383" t="s">
        <v>1518</v>
      </c>
      <c r="H1383" t="s">
        <v>8</v>
      </c>
      <c r="I1383" t="s">
        <v>71</v>
      </c>
      <c r="J1383" t="s">
        <v>235</v>
      </c>
      <c r="K1383" t="s">
        <v>236</v>
      </c>
      <c r="L1383" t="s">
        <v>141</v>
      </c>
      <c r="M1383">
        <v>1</v>
      </c>
      <c r="N1383" t="s">
        <v>875</v>
      </c>
      <c r="O1383" t="str">
        <f>IF($B1383="","",IFERROR(IF(ISNUMBER(MATCH($K1383,'Brand Family Territory (Enc)'!$A$2:$A$296,0)),$K1383,""),""))</f>
        <v/>
      </c>
      <c r="P1383" t="str">
        <f>IF($B1383="","",IFERROR(INDEX('Brand Crosswalk'!$F$2:$F$200,MATCH($K1383,'Brand Crosswalk'!$A$2:$A$200,0)),"Not in Crosswalk"))</f>
        <v>Mapped</v>
      </c>
      <c r="Q1383" t="str">
        <f>IF($B1383="","",IFERROR(INDEX('Brand Crosswalk'!$C$2:$C$200,MATCH($K1383,'Brand Crosswalk'!$A$2:$A$200,0)),""))</f>
        <v>Leinenkugel</v>
      </c>
      <c r="R1383" t="str">
        <f>IF($B1383="","",IF(O1383&lt;&gt;"",O1383,IF(P1383="Mapped",Q1383,IF(P1383="No Encompass Match","No Encompass Match",IFERROR(VLOOKUP(IF($K1383="",$J1383,$K1383),'Brands (Enc)'!$C$2:$D$2699,2,FALSE),"Not Mapped")))))</f>
        <v>Leinenkugel</v>
      </c>
      <c r="S1383" t="str">
        <f>IF($B1383="","",IFERROR(VLOOKUP(VALUE($B1383),'Customers Table (Enc)'!$A:$I,9,FALSE),"Not Found"))</f>
        <v>Morris</v>
      </c>
      <c r="T1383" t="str">
        <f t="shared" si="84"/>
        <v>MORRIS 1</v>
      </c>
      <c r="U1383" t="str">
        <f t="shared" si="85"/>
        <v>Leinenkugel|MORRIS 1</v>
      </c>
      <c r="V1383" t="str">
        <f>IF($B1383="","",IF(R1383="No Encompass Match","THEM",IF(R1383="Not Mapped","Unable to Determine",IF(T1383="SALES","Unable to Determine",IFERROR(INDEX('Master - US vs THEM'!$F:$F,MATCH(U1383,'Master - US vs THEM'!$G:$G,0)),"No Territory Data")))))</f>
        <v>US</v>
      </c>
      <c r="W1383" t="str">
        <f t="shared" si="86"/>
        <v>OK</v>
      </c>
      <c r="X1383" t="str">
        <f t="shared" si="87"/>
        <v>US</v>
      </c>
    </row>
    <row r="1384" spans="1:24" x14ac:dyDescent="0.2">
      <c r="A1384">
        <v>1383</v>
      </c>
      <c r="B1384" t="s">
        <v>1515</v>
      </c>
      <c r="C1384" t="s">
        <v>1516</v>
      </c>
      <c r="D1384" t="s">
        <v>67</v>
      </c>
      <c r="E1384" t="s">
        <v>1517</v>
      </c>
      <c r="F1384" t="s">
        <v>69</v>
      </c>
      <c r="G1384" t="s">
        <v>1518</v>
      </c>
      <c r="H1384" t="s">
        <v>8</v>
      </c>
      <c r="I1384" t="s">
        <v>71</v>
      </c>
      <c r="J1384" t="s">
        <v>935</v>
      </c>
      <c r="K1384" t="s">
        <v>935</v>
      </c>
      <c r="L1384" t="s">
        <v>935</v>
      </c>
      <c r="M1384">
        <v>1</v>
      </c>
      <c r="N1384" t="s">
        <v>875</v>
      </c>
      <c r="O1384" t="str">
        <f>IF($B1384="","",IFERROR(IF(ISNUMBER(MATCH($K1384,'Brand Family Territory (Enc)'!$A$2:$A$296,0)),$K1384,""),""))</f>
        <v>FORGED IRISH STOUT</v>
      </c>
      <c r="P1384" t="str">
        <f>IF($B1384="","",IFERROR(INDEX('Brand Crosswalk'!$F$2:$F$200,MATCH($K1384,'Brand Crosswalk'!$A$2:$A$200,0)),"Not in Crosswalk"))</f>
        <v>Not in Crosswalk</v>
      </c>
      <c r="Q1384" t="str">
        <f>IF($B1384="","",IFERROR(INDEX('Brand Crosswalk'!$C$2:$C$200,MATCH($K1384,'Brand Crosswalk'!$A$2:$A$200,0)),""))</f>
        <v/>
      </c>
      <c r="R1384" t="str">
        <f>IF($B1384="","",IF(O1384&lt;&gt;"",O1384,IF(P1384="Mapped",Q1384,IF(P1384="No Encompass Match","No Encompass Match",IFERROR(VLOOKUP(IF($K1384="",$J1384,$K1384),'Brands (Enc)'!$C$2:$D$2699,2,FALSE),"Not Mapped")))))</f>
        <v>FORGED IRISH STOUT</v>
      </c>
      <c r="S1384" t="str">
        <f>IF($B1384="","",IFERROR(VLOOKUP(VALUE($B1384),'Customers Table (Enc)'!$A:$I,9,FALSE),"Not Found"))</f>
        <v>Morris</v>
      </c>
      <c r="T1384" t="str">
        <f t="shared" si="84"/>
        <v>MORRIS 1</v>
      </c>
      <c r="U1384" t="str">
        <f t="shared" si="85"/>
        <v>FORGED IRISH STOUT|MORRIS 1</v>
      </c>
      <c r="V1384" t="str">
        <f>IF($B1384="","",IF(R1384="No Encompass Match","THEM",IF(R1384="Not Mapped","Unable to Determine",IF(T1384="SALES","Unable to Determine",IFERROR(INDEX('Master - US vs THEM'!$F:$F,MATCH(U1384,'Master - US vs THEM'!$G:$G,0)),"No Territory Data")))))</f>
        <v>US</v>
      </c>
      <c r="W1384" t="str">
        <f t="shared" si="86"/>
        <v>OK</v>
      </c>
      <c r="X1384" t="str">
        <f t="shared" si="87"/>
        <v>US</v>
      </c>
    </row>
    <row r="1385" spans="1:24" x14ac:dyDescent="0.2">
      <c r="A1385">
        <v>1384</v>
      </c>
      <c r="B1385" t="s">
        <v>1511</v>
      </c>
      <c r="C1385" t="s">
        <v>1512</v>
      </c>
      <c r="D1385" t="s">
        <v>315</v>
      </c>
      <c r="E1385" t="s">
        <v>1513</v>
      </c>
      <c r="F1385" t="s">
        <v>573</v>
      </c>
      <c r="G1385" t="s">
        <v>1514</v>
      </c>
      <c r="H1385" t="s">
        <v>8</v>
      </c>
      <c r="I1385" t="s">
        <v>319</v>
      </c>
      <c r="J1385" t="s">
        <v>44</v>
      </c>
      <c r="K1385" t="s">
        <v>44</v>
      </c>
      <c r="L1385" t="s">
        <v>45</v>
      </c>
      <c r="M1385">
        <v>1</v>
      </c>
      <c r="N1385" t="s">
        <v>875</v>
      </c>
      <c r="O1385" t="str">
        <f>IF($B1385="","",IFERROR(IF(ISNUMBER(MATCH($K1385,'Brand Family Territory (Enc)'!$A$2:$A$296,0)),$K1385,""),""))</f>
        <v/>
      </c>
      <c r="P1385" t="str">
        <f>IF($B1385="","",IFERROR(INDEX('Brand Crosswalk'!$F$2:$F$200,MATCH($K1385,'Brand Crosswalk'!$A$2:$A$200,0)),"Not in Crosswalk"))</f>
        <v>Mapped</v>
      </c>
      <c r="Q1385" t="str">
        <f>IF($B1385="","",IFERROR(INDEX('Brand Crosswalk'!$C$2:$C$200,MATCH($K1385,'Brand Crosswalk'!$A$2:$A$200,0)),""))</f>
        <v>Dg Yuengling Inc</v>
      </c>
      <c r="R1385" t="str">
        <f>IF($B1385="","",IF(O1385&lt;&gt;"",O1385,IF(P1385="Mapped",Q1385,IF(P1385="No Encompass Match","No Encompass Match",IFERROR(VLOOKUP(IF($K1385="",$J1385,$K1385),'Brands (Enc)'!$C$2:$D$2699,2,FALSE),"Not Mapped")))))</f>
        <v>Dg Yuengling Inc</v>
      </c>
      <c r="S1385" t="str">
        <f>IF($B1385="","",IFERROR(VLOOKUP(VALUE($B1385),'Customers Table (Enc)'!$A:$I,9,FALSE),"Not Found"))</f>
        <v>Morris</v>
      </c>
      <c r="T1385" t="str">
        <f t="shared" si="84"/>
        <v>MORRIS 3</v>
      </c>
      <c r="U1385" t="str">
        <f t="shared" si="85"/>
        <v>Dg Yuengling Inc|MORRIS 3</v>
      </c>
      <c r="V1385" t="str">
        <f>IF($B1385="","",IF(R1385="No Encompass Match","THEM",IF(R1385="Not Mapped","Unable to Determine",IF(T1385="SALES","Unable to Determine",IFERROR(INDEX('Master - US vs THEM'!$F:$F,MATCH(U1385,'Master - US vs THEM'!$G:$G,0)),"No Territory Data")))))</f>
        <v>US</v>
      </c>
      <c r="W1385" t="str">
        <f t="shared" si="86"/>
        <v>OK</v>
      </c>
      <c r="X1385" t="str">
        <f t="shared" si="87"/>
        <v>US</v>
      </c>
    </row>
    <row r="1386" spans="1:24" x14ac:dyDescent="0.2">
      <c r="A1386">
        <v>1385</v>
      </c>
      <c r="B1386" t="s">
        <v>1511</v>
      </c>
      <c r="C1386" t="s">
        <v>1512</v>
      </c>
      <c r="D1386" t="s">
        <v>315</v>
      </c>
      <c r="E1386" t="s">
        <v>1513</v>
      </c>
      <c r="F1386" t="s">
        <v>573</v>
      </c>
      <c r="G1386" t="s">
        <v>1514</v>
      </c>
      <c r="H1386" t="s">
        <v>8</v>
      </c>
      <c r="I1386" t="s">
        <v>319</v>
      </c>
      <c r="J1386" t="s">
        <v>395</v>
      </c>
      <c r="K1386" t="s">
        <v>396</v>
      </c>
      <c r="L1386" t="s">
        <v>155</v>
      </c>
      <c r="M1386">
        <v>1</v>
      </c>
      <c r="N1386" t="s">
        <v>875</v>
      </c>
      <c r="O1386" t="str">
        <f>IF($B1386="","",IFERROR(IF(ISNUMBER(MATCH($K1386,'Brand Family Territory (Enc)'!$A$2:$A$296,0)),$K1386,""),""))</f>
        <v/>
      </c>
      <c r="P1386" t="str">
        <f>IF($B1386="","",IFERROR(INDEX('Brand Crosswalk'!$F$2:$F$200,MATCH($K1386,'Brand Crosswalk'!$A$2:$A$200,0)),"Not in Crosswalk"))</f>
        <v>Mapped</v>
      </c>
      <c r="Q1386" t="str">
        <f>IF($B1386="","",IFERROR(INDEX('Brand Crosswalk'!$C$2:$C$200,MATCH($K1386,'Brand Crosswalk'!$A$2:$A$200,0)),""))</f>
        <v>Dogfish Head Beer</v>
      </c>
      <c r="R1386" t="str">
        <f>IF($B1386="","",IF(O1386&lt;&gt;"",O1386,IF(P1386="Mapped",Q1386,IF(P1386="No Encompass Match","No Encompass Match",IFERROR(VLOOKUP(IF($K1386="",$J1386,$K1386),'Brands (Enc)'!$C$2:$D$2699,2,FALSE),"Not Mapped")))))</f>
        <v>Dogfish Head Beer</v>
      </c>
      <c r="S1386" t="str">
        <f>IF($B1386="","",IFERROR(VLOOKUP(VALUE($B1386),'Customers Table (Enc)'!$A:$I,9,FALSE),"Not Found"))</f>
        <v>Morris</v>
      </c>
      <c r="T1386" t="str">
        <f t="shared" si="84"/>
        <v>MORRIS 3</v>
      </c>
      <c r="U1386" t="str">
        <f t="shared" si="85"/>
        <v>Dogfish Head Beer|MORRIS 3</v>
      </c>
      <c r="V1386" t="str">
        <f>IF($B1386="","",IF(R1386="No Encompass Match","THEM",IF(R1386="Not Mapped","Unable to Determine",IF(T1386="SALES","Unable to Determine",IFERROR(INDEX('Master - US vs THEM'!$F:$F,MATCH(U1386,'Master - US vs THEM'!$G:$G,0)),"No Territory Data")))))</f>
        <v>US</v>
      </c>
      <c r="W1386" t="str">
        <f t="shared" si="86"/>
        <v>OK</v>
      </c>
      <c r="X1386" t="str">
        <f t="shared" si="87"/>
        <v>US</v>
      </c>
    </row>
    <row r="1387" spans="1:24" x14ac:dyDescent="0.2">
      <c r="A1387">
        <v>1386</v>
      </c>
      <c r="B1387" t="s">
        <v>1511</v>
      </c>
      <c r="C1387" t="s">
        <v>1512</v>
      </c>
      <c r="D1387" t="s">
        <v>315</v>
      </c>
      <c r="E1387" t="s">
        <v>1513</v>
      </c>
      <c r="F1387" t="s">
        <v>573</v>
      </c>
      <c r="G1387" t="s">
        <v>1514</v>
      </c>
      <c r="H1387" t="s">
        <v>8</v>
      </c>
      <c r="I1387" t="s">
        <v>319</v>
      </c>
      <c r="J1387" t="s">
        <v>165</v>
      </c>
      <c r="K1387" t="s">
        <v>166</v>
      </c>
      <c r="L1387" t="s">
        <v>141</v>
      </c>
      <c r="M1387">
        <v>1</v>
      </c>
      <c r="N1387" t="s">
        <v>875</v>
      </c>
      <c r="O1387" t="str">
        <f>IF($B1387="","",IFERROR(IF(ISNUMBER(MATCH($K1387,'Brand Family Territory (Enc)'!$A$2:$A$296,0)),$K1387,""),""))</f>
        <v>BLUE MOON</v>
      </c>
      <c r="P1387" t="str">
        <f>IF($B1387="","",IFERROR(INDEX('Brand Crosswalk'!$F$2:$F$200,MATCH($K1387,'Brand Crosswalk'!$A$2:$A$200,0)),"Not in Crosswalk"))</f>
        <v>Not in Crosswalk</v>
      </c>
      <c r="Q1387" t="str">
        <f>IF($B1387="","",IFERROR(INDEX('Brand Crosswalk'!$C$2:$C$200,MATCH($K1387,'Brand Crosswalk'!$A$2:$A$200,0)),""))</f>
        <v/>
      </c>
      <c r="R1387" t="str">
        <f>IF($B1387="","",IF(O1387&lt;&gt;"",O1387,IF(P1387="Mapped",Q1387,IF(P1387="No Encompass Match","No Encompass Match",IFERROR(VLOOKUP(IF($K1387="",$J1387,$K1387),'Brands (Enc)'!$C$2:$D$2699,2,FALSE),"Not Mapped")))))</f>
        <v>BLUE MOON</v>
      </c>
      <c r="S1387" t="str">
        <f>IF($B1387="","",IFERROR(VLOOKUP(VALUE($B1387),'Customers Table (Enc)'!$A:$I,9,FALSE),"Not Found"))</f>
        <v>Morris</v>
      </c>
      <c r="T1387" t="str">
        <f t="shared" si="84"/>
        <v>MORRIS 3</v>
      </c>
      <c r="U1387" t="str">
        <f t="shared" si="85"/>
        <v>BLUE MOON|MORRIS 3</v>
      </c>
      <c r="V1387" t="str">
        <f>IF($B1387="","",IF(R1387="No Encompass Match","THEM",IF(R1387="Not Mapped","Unable to Determine",IF(T1387="SALES","Unable to Determine",IFERROR(INDEX('Master - US vs THEM'!$F:$F,MATCH(U1387,'Master - US vs THEM'!$G:$G,0)),"No Territory Data")))))</f>
        <v>US</v>
      </c>
      <c r="W1387" t="str">
        <f t="shared" si="86"/>
        <v>OK</v>
      </c>
      <c r="X1387" t="str">
        <f t="shared" si="87"/>
        <v>US</v>
      </c>
    </row>
    <row r="1388" spans="1:24" x14ac:dyDescent="0.2">
      <c r="A1388">
        <v>1387</v>
      </c>
      <c r="B1388" t="s">
        <v>1511</v>
      </c>
      <c r="C1388" t="s">
        <v>1512</v>
      </c>
      <c r="D1388" t="s">
        <v>315</v>
      </c>
      <c r="E1388" t="s">
        <v>1513</v>
      </c>
      <c r="F1388" t="s">
        <v>573</v>
      </c>
      <c r="G1388" t="s">
        <v>1514</v>
      </c>
      <c r="H1388" t="s">
        <v>8</v>
      </c>
      <c r="I1388" t="s">
        <v>319</v>
      </c>
      <c r="J1388" t="s">
        <v>535</v>
      </c>
      <c r="K1388" t="s">
        <v>358</v>
      </c>
      <c r="L1388" t="s">
        <v>155</v>
      </c>
      <c r="M1388">
        <v>1</v>
      </c>
      <c r="N1388" t="s">
        <v>875</v>
      </c>
      <c r="O1388" t="str">
        <f>IF($B1388="","",IFERROR(IF(ISNUMBER(MATCH($K1388,'Brand Family Territory (Enc)'!$A$2:$A$296,0)),$K1388,""),""))</f>
        <v/>
      </c>
      <c r="P1388" t="str">
        <f>IF($B1388="","",IFERROR(INDEX('Brand Crosswalk'!$F$2:$F$200,MATCH($K1388,'Brand Crosswalk'!$A$2:$A$200,0)),"Not in Crosswalk"))</f>
        <v>Mapped</v>
      </c>
      <c r="Q1388" t="str">
        <f>IF($B1388="","",IFERROR(INDEX('Brand Crosswalk'!$C$2:$C$200,MATCH($K1388,'Brand Crosswalk'!$A$2:$A$200,0)),""))</f>
        <v>Samuel Adams</v>
      </c>
      <c r="R1388" t="str">
        <f>IF($B1388="","",IF(O1388&lt;&gt;"",O1388,IF(P1388="Mapped",Q1388,IF(P1388="No Encompass Match","No Encompass Match",IFERROR(VLOOKUP(IF($K1388="",$J1388,$K1388),'Brands (Enc)'!$C$2:$D$2699,2,FALSE),"Not Mapped")))))</f>
        <v>Samuel Adams</v>
      </c>
      <c r="S1388" t="str">
        <f>IF($B1388="","",IFERROR(VLOOKUP(VALUE($B1388),'Customers Table (Enc)'!$A:$I,9,FALSE),"Not Found"))</f>
        <v>Morris</v>
      </c>
      <c r="T1388" t="str">
        <f t="shared" si="84"/>
        <v>MORRIS 3</v>
      </c>
      <c r="U1388" t="str">
        <f t="shared" si="85"/>
        <v>Samuel Adams|MORRIS 3</v>
      </c>
      <c r="V1388" t="str">
        <f>IF($B1388="","",IF(R1388="No Encompass Match","THEM",IF(R1388="Not Mapped","Unable to Determine",IF(T1388="SALES","Unable to Determine",IFERROR(INDEX('Master - US vs THEM'!$F:$F,MATCH(U1388,'Master - US vs THEM'!$G:$G,0)),"No Territory Data")))))</f>
        <v>US</v>
      </c>
      <c r="W1388" t="str">
        <f t="shared" si="86"/>
        <v>OK</v>
      </c>
      <c r="X1388" t="str">
        <f t="shared" si="87"/>
        <v>US</v>
      </c>
    </row>
    <row r="1389" spans="1:24" x14ac:dyDescent="0.2">
      <c r="A1389">
        <v>1388</v>
      </c>
      <c r="B1389" t="s">
        <v>1507</v>
      </c>
      <c r="C1389" t="s">
        <v>1508</v>
      </c>
      <c r="D1389" t="s">
        <v>123</v>
      </c>
      <c r="E1389" t="s">
        <v>1509</v>
      </c>
      <c r="F1389" t="s">
        <v>325</v>
      </c>
      <c r="G1389" t="s">
        <v>1510</v>
      </c>
      <c r="H1389" t="s">
        <v>8</v>
      </c>
      <c r="I1389" t="s">
        <v>319</v>
      </c>
      <c r="J1389" t="s">
        <v>144</v>
      </c>
      <c r="K1389" t="s">
        <v>145</v>
      </c>
      <c r="L1389" t="s">
        <v>141</v>
      </c>
      <c r="M1389">
        <v>1</v>
      </c>
      <c r="N1389" t="s">
        <v>875</v>
      </c>
      <c r="O1389" t="str">
        <f>IF($B1389="","",IFERROR(IF(ISNUMBER(MATCH($K1389,'Brand Family Territory (Enc)'!$A$2:$A$296,0)),$K1389,""),""))</f>
        <v>COORS LIGHT</v>
      </c>
      <c r="P1389" t="str">
        <f>IF($B1389="","",IFERROR(INDEX('Brand Crosswalk'!$F$2:$F$200,MATCH($K1389,'Brand Crosswalk'!$A$2:$A$200,0)),"Not in Crosswalk"))</f>
        <v>Not in Crosswalk</v>
      </c>
      <c r="Q1389" t="str">
        <f>IF($B1389="","",IFERROR(INDEX('Brand Crosswalk'!$C$2:$C$200,MATCH($K1389,'Brand Crosswalk'!$A$2:$A$200,0)),""))</f>
        <v/>
      </c>
      <c r="R1389" t="str">
        <f>IF($B1389="","",IF(O1389&lt;&gt;"",O1389,IF(P1389="Mapped",Q1389,IF(P1389="No Encompass Match","No Encompass Match",IFERROR(VLOOKUP(IF($K1389="",$J1389,$K1389),'Brands (Enc)'!$C$2:$D$2699,2,FALSE),"Not Mapped")))))</f>
        <v>COORS LIGHT</v>
      </c>
      <c r="S1389" t="str">
        <f>IF($B1389="","",IFERROR(VLOOKUP(VALUE($B1389),'Customers Table (Enc)'!$A:$I,9,FALSE),"Not Found"))</f>
        <v>Passaic</v>
      </c>
      <c r="T1389" t="str">
        <f t="shared" si="84"/>
        <v>PASSAIC</v>
      </c>
      <c r="U1389" t="str">
        <f t="shared" si="85"/>
        <v>COORS LIGHT|PASSAIC</v>
      </c>
      <c r="V1389" t="str">
        <f>IF($B1389="","",IF(R1389="No Encompass Match","THEM",IF(R1389="Not Mapped","Unable to Determine",IF(T1389="SALES","Unable to Determine",IFERROR(INDEX('Master - US vs THEM'!$F:$F,MATCH(U1389,'Master - US vs THEM'!$G:$G,0)),"No Territory Data")))))</f>
        <v>US</v>
      </c>
      <c r="W1389" t="str">
        <f t="shared" si="86"/>
        <v>OK</v>
      </c>
      <c r="X1389" t="str">
        <f t="shared" si="87"/>
        <v>US</v>
      </c>
    </row>
    <row r="1390" spans="1:24" x14ac:dyDescent="0.2">
      <c r="A1390">
        <v>1389</v>
      </c>
      <c r="B1390" t="s">
        <v>1507</v>
      </c>
      <c r="C1390" t="s">
        <v>1508</v>
      </c>
      <c r="D1390" t="s">
        <v>123</v>
      </c>
      <c r="E1390" t="s">
        <v>1509</v>
      </c>
      <c r="F1390" t="s">
        <v>325</v>
      </c>
      <c r="G1390" t="s">
        <v>1510</v>
      </c>
      <c r="H1390" t="s">
        <v>8</v>
      </c>
      <c r="I1390" t="s">
        <v>319</v>
      </c>
      <c r="J1390" t="s">
        <v>44</v>
      </c>
      <c r="K1390" t="s">
        <v>44</v>
      </c>
      <c r="L1390" t="s">
        <v>45</v>
      </c>
      <c r="M1390">
        <v>1</v>
      </c>
      <c r="N1390" t="s">
        <v>875</v>
      </c>
      <c r="O1390" t="str">
        <f>IF($B1390="","",IFERROR(IF(ISNUMBER(MATCH($K1390,'Brand Family Territory (Enc)'!$A$2:$A$296,0)),$K1390,""),""))</f>
        <v/>
      </c>
      <c r="P1390" t="str">
        <f>IF($B1390="","",IFERROR(INDEX('Brand Crosswalk'!$F$2:$F$200,MATCH($K1390,'Brand Crosswalk'!$A$2:$A$200,0)),"Not in Crosswalk"))</f>
        <v>Mapped</v>
      </c>
      <c r="Q1390" t="str">
        <f>IF($B1390="","",IFERROR(INDEX('Brand Crosswalk'!$C$2:$C$200,MATCH($K1390,'Brand Crosswalk'!$A$2:$A$200,0)),""))</f>
        <v>Dg Yuengling Inc</v>
      </c>
      <c r="R1390" t="str">
        <f>IF($B1390="","",IF(O1390&lt;&gt;"",O1390,IF(P1390="Mapped",Q1390,IF(P1390="No Encompass Match","No Encompass Match",IFERROR(VLOOKUP(IF($K1390="",$J1390,$K1390),'Brands (Enc)'!$C$2:$D$2699,2,FALSE),"Not Mapped")))))</f>
        <v>Dg Yuengling Inc</v>
      </c>
      <c r="S1390" t="str">
        <f>IF($B1390="","",IFERROR(VLOOKUP(VALUE($B1390),'Customers Table (Enc)'!$A:$I,9,FALSE),"Not Found"))</f>
        <v>Passaic</v>
      </c>
      <c r="T1390" t="str">
        <f t="shared" si="84"/>
        <v>PASSAIC</v>
      </c>
      <c r="U1390" t="str">
        <f t="shared" si="85"/>
        <v>Dg Yuengling Inc|PASSAIC</v>
      </c>
      <c r="V1390" t="str">
        <f>IF($B1390="","",IF(R1390="No Encompass Match","THEM",IF(R1390="Not Mapped","Unable to Determine",IF(T1390="SALES","Unable to Determine",IFERROR(INDEX('Master - US vs THEM'!$F:$F,MATCH(U1390,'Master - US vs THEM'!$G:$G,0)),"No Territory Data")))))</f>
        <v>US</v>
      </c>
      <c r="W1390" t="str">
        <f t="shared" si="86"/>
        <v>OK</v>
      </c>
      <c r="X1390" t="str">
        <f t="shared" si="87"/>
        <v>US</v>
      </c>
    </row>
    <row r="1391" spans="1:24" x14ac:dyDescent="0.2">
      <c r="A1391">
        <v>1390</v>
      </c>
      <c r="B1391" t="s">
        <v>1507</v>
      </c>
      <c r="C1391" t="s">
        <v>1508</v>
      </c>
      <c r="D1391" t="s">
        <v>123</v>
      </c>
      <c r="E1391" t="s">
        <v>1509</v>
      </c>
      <c r="F1391" t="s">
        <v>325</v>
      </c>
      <c r="G1391" t="s">
        <v>1510</v>
      </c>
      <c r="H1391" t="s">
        <v>8</v>
      </c>
      <c r="I1391" t="s">
        <v>319</v>
      </c>
      <c r="J1391" t="s">
        <v>165</v>
      </c>
      <c r="K1391" t="s">
        <v>166</v>
      </c>
      <c r="L1391" t="s">
        <v>141</v>
      </c>
      <c r="M1391">
        <v>1</v>
      </c>
      <c r="N1391" t="s">
        <v>875</v>
      </c>
      <c r="O1391" t="str">
        <f>IF($B1391="","",IFERROR(IF(ISNUMBER(MATCH($K1391,'Brand Family Territory (Enc)'!$A$2:$A$296,0)),$K1391,""),""))</f>
        <v>BLUE MOON</v>
      </c>
      <c r="P1391" t="str">
        <f>IF($B1391="","",IFERROR(INDEX('Brand Crosswalk'!$F$2:$F$200,MATCH($K1391,'Brand Crosswalk'!$A$2:$A$200,0)),"Not in Crosswalk"))</f>
        <v>Not in Crosswalk</v>
      </c>
      <c r="Q1391" t="str">
        <f>IF($B1391="","",IFERROR(INDEX('Brand Crosswalk'!$C$2:$C$200,MATCH($K1391,'Brand Crosswalk'!$A$2:$A$200,0)),""))</f>
        <v/>
      </c>
      <c r="R1391" t="str">
        <f>IF($B1391="","",IF(O1391&lt;&gt;"",O1391,IF(P1391="Mapped",Q1391,IF(P1391="No Encompass Match","No Encompass Match",IFERROR(VLOOKUP(IF($K1391="",$J1391,$K1391),'Brands (Enc)'!$C$2:$D$2699,2,FALSE),"Not Mapped")))))</f>
        <v>BLUE MOON</v>
      </c>
      <c r="S1391" t="str">
        <f>IF($B1391="","",IFERROR(VLOOKUP(VALUE($B1391),'Customers Table (Enc)'!$A:$I,9,FALSE),"Not Found"))</f>
        <v>Passaic</v>
      </c>
      <c r="T1391" t="str">
        <f t="shared" si="84"/>
        <v>PASSAIC</v>
      </c>
      <c r="U1391" t="str">
        <f t="shared" si="85"/>
        <v>BLUE MOON|PASSAIC</v>
      </c>
      <c r="V1391" t="str">
        <f>IF($B1391="","",IF(R1391="No Encompass Match","THEM",IF(R1391="Not Mapped","Unable to Determine",IF(T1391="SALES","Unable to Determine",IFERROR(INDEX('Master - US vs THEM'!$F:$F,MATCH(U1391,'Master - US vs THEM'!$G:$G,0)),"No Territory Data")))))</f>
        <v>US</v>
      </c>
      <c r="W1391" t="str">
        <f t="shared" si="86"/>
        <v>OK</v>
      </c>
      <c r="X1391" t="str">
        <f t="shared" si="87"/>
        <v>US</v>
      </c>
    </row>
    <row r="1392" spans="1:24" x14ac:dyDescent="0.2">
      <c r="A1392">
        <v>1391</v>
      </c>
      <c r="B1392" t="s">
        <v>1507</v>
      </c>
      <c r="C1392" t="s">
        <v>1508</v>
      </c>
      <c r="D1392" t="s">
        <v>123</v>
      </c>
      <c r="E1392" t="s">
        <v>1509</v>
      </c>
      <c r="F1392" t="s">
        <v>325</v>
      </c>
      <c r="G1392" t="s">
        <v>1510</v>
      </c>
      <c r="H1392" t="s">
        <v>8</v>
      </c>
      <c r="I1392" t="s">
        <v>319</v>
      </c>
      <c r="J1392" t="s">
        <v>535</v>
      </c>
      <c r="K1392" t="s">
        <v>358</v>
      </c>
      <c r="L1392" t="s">
        <v>155</v>
      </c>
      <c r="M1392">
        <v>1</v>
      </c>
      <c r="N1392" t="s">
        <v>875</v>
      </c>
      <c r="O1392" t="str">
        <f>IF($B1392="","",IFERROR(IF(ISNUMBER(MATCH($K1392,'Brand Family Territory (Enc)'!$A$2:$A$296,0)),$K1392,""),""))</f>
        <v/>
      </c>
      <c r="P1392" t="str">
        <f>IF($B1392="","",IFERROR(INDEX('Brand Crosswalk'!$F$2:$F$200,MATCH($K1392,'Brand Crosswalk'!$A$2:$A$200,0)),"Not in Crosswalk"))</f>
        <v>Mapped</v>
      </c>
      <c r="Q1392" t="str">
        <f>IF($B1392="","",IFERROR(INDEX('Brand Crosswalk'!$C$2:$C$200,MATCH($K1392,'Brand Crosswalk'!$A$2:$A$200,0)),""))</f>
        <v>Samuel Adams</v>
      </c>
      <c r="R1392" t="str">
        <f>IF($B1392="","",IF(O1392&lt;&gt;"",O1392,IF(P1392="Mapped",Q1392,IF(P1392="No Encompass Match","No Encompass Match",IFERROR(VLOOKUP(IF($K1392="",$J1392,$K1392),'Brands (Enc)'!$C$2:$D$2699,2,FALSE),"Not Mapped")))))</f>
        <v>Samuel Adams</v>
      </c>
      <c r="S1392" t="str">
        <f>IF($B1392="","",IFERROR(VLOOKUP(VALUE($B1392),'Customers Table (Enc)'!$A:$I,9,FALSE),"Not Found"))</f>
        <v>Passaic</v>
      </c>
      <c r="T1392" t="str">
        <f t="shared" si="84"/>
        <v>PASSAIC</v>
      </c>
      <c r="U1392" t="str">
        <f t="shared" si="85"/>
        <v>Samuel Adams|PASSAIC</v>
      </c>
      <c r="V1392" t="str">
        <f>IF($B1392="","",IF(R1392="No Encompass Match","THEM",IF(R1392="Not Mapped","Unable to Determine",IF(T1392="SALES","Unable to Determine",IFERROR(INDEX('Master - US vs THEM'!$F:$F,MATCH(U1392,'Master - US vs THEM'!$G:$G,0)),"No Territory Data")))))</f>
        <v>US</v>
      </c>
      <c r="W1392" t="str">
        <f t="shared" si="86"/>
        <v>OK</v>
      </c>
      <c r="X1392" t="str">
        <f t="shared" si="87"/>
        <v>US</v>
      </c>
    </row>
    <row r="1393" spans="1:24" x14ac:dyDescent="0.2">
      <c r="A1393">
        <v>1392</v>
      </c>
      <c r="B1393" t="s">
        <v>1507</v>
      </c>
      <c r="C1393" t="s">
        <v>1508</v>
      </c>
      <c r="D1393" t="s">
        <v>123</v>
      </c>
      <c r="E1393" t="s">
        <v>1509</v>
      </c>
      <c r="F1393" t="s">
        <v>325</v>
      </c>
      <c r="G1393" t="s">
        <v>1510</v>
      </c>
      <c r="H1393" t="s">
        <v>8</v>
      </c>
      <c r="I1393" t="s">
        <v>319</v>
      </c>
      <c r="J1393" t="s">
        <v>1131</v>
      </c>
      <c r="K1393" t="s">
        <v>158</v>
      </c>
      <c r="L1393" t="s">
        <v>155</v>
      </c>
      <c r="M1393">
        <v>1</v>
      </c>
      <c r="N1393" t="s">
        <v>875</v>
      </c>
      <c r="O1393" t="str">
        <f>IF($B1393="","",IFERROR(IF(ISNUMBER(MATCH($K1393,'Brand Family Territory (Enc)'!$A$2:$A$296,0)),$K1393,""),""))</f>
        <v/>
      </c>
      <c r="P1393" t="str">
        <f>IF($B1393="","",IFERROR(INDEX('Brand Crosswalk'!$F$2:$F$200,MATCH($K1393,'Brand Crosswalk'!$A$2:$A$200,0)),"Not in Crosswalk"))</f>
        <v>Mapped</v>
      </c>
      <c r="Q1393" t="str">
        <f>IF($B1393="","",IFERROR(INDEX('Brand Crosswalk'!$C$2:$C$200,MATCH($K1393,'Brand Crosswalk'!$A$2:$A$200,0)),""))</f>
        <v>Dogfish Head Beer</v>
      </c>
      <c r="R1393" t="str">
        <f>IF($B1393="","",IF(O1393&lt;&gt;"",O1393,IF(P1393="Mapped",Q1393,IF(P1393="No Encompass Match","No Encompass Match",IFERROR(VLOOKUP(IF($K1393="",$J1393,$K1393),'Brands (Enc)'!$C$2:$D$2699,2,FALSE),"Not Mapped")))))</f>
        <v>Dogfish Head Beer</v>
      </c>
      <c r="S1393" t="str">
        <f>IF($B1393="","",IFERROR(VLOOKUP(VALUE($B1393),'Customers Table (Enc)'!$A:$I,9,FALSE),"Not Found"))</f>
        <v>Passaic</v>
      </c>
      <c r="T1393" t="str">
        <f t="shared" si="84"/>
        <v>PASSAIC</v>
      </c>
      <c r="U1393" t="str">
        <f t="shared" si="85"/>
        <v>Dogfish Head Beer|PASSAIC</v>
      </c>
      <c r="V1393" t="str">
        <f>IF($B1393="","",IF(R1393="No Encompass Match","THEM",IF(R1393="Not Mapped","Unable to Determine",IF(T1393="SALES","Unable to Determine",IFERROR(INDEX('Master - US vs THEM'!$F:$F,MATCH(U1393,'Master - US vs THEM'!$G:$G,0)),"No Territory Data")))))</f>
        <v>US</v>
      </c>
      <c r="W1393" t="str">
        <f t="shared" si="86"/>
        <v>OK</v>
      </c>
      <c r="X1393" t="str">
        <f t="shared" si="87"/>
        <v>US</v>
      </c>
    </row>
    <row r="1394" spans="1:24" x14ac:dyDescent="0.2">
      <c r="A1394">
        <v>1393</v>
      </c>
      <c r="B1394" t="s">
        <v>537</v>
      </c>
      <c r="C1394" t="s">
        <v>538</v>
      </c>
      <c r="D1394" t="s">
        <v>123</v>
      </c>
      <c r="E1394" t="s">
        <v>539</v>
      </c>
      <c r="F1394" t="s">
        <v>424</v>
      </c>
      <c r="G1394" t="s">
        <v>540</v>
      </c>
      <c r="H1394" t="s">
        <v>8</v>
      </c>
      <c r="I1394" t="s">
        <v>319</v>
      </c>
      <c r="J1394" t="s">
        <v>213</v>
      </c>
      <c r="K1394" t="s">
        <v>214</v>
      </c>
      <c r="L1394" t="s">
        <v>215</v>
      </c>
      <c r="M1394">
        <v>1</v>
      </c>
      <c r="N1394" t="s">
        <v>875</v>
      </c>
      <c r="O1394" t="str">
        <f>IF($B1394="","",IFERROR(IF(ISNUMBER(MATCH($K1394,'Brand Family Territory (Enc)'!$A$2:$A$296,0)),$K1394,""),""))</f>
        <v/>
      </c>
      <c r="P1394" t="str">
        <f>IF($B1394="","",IFERROR(INDEX('Brand Crosswalk'!$F$2:$F$200,MATCH($K1394,'Brand Crosswalk'!$A$2:$A$200,0)),"Not in Crosswalk"))</f>
        <v>Mapped</v>
      </c>
      <c r="Q1394" t="str">
        <f>IF($B1394="","",IFERROR(INDEX('Brand Crosswalk'!$C$2:$C$200,MATCH($K1394,'Brand Crosswalk'!$A$2:$A$200,0)),""))</f>
        <v>New Belgium Brewing Company</v>
      </c>
      <c r="R1394" t="str">
        <f>IF($B1394="","",IF(O1394&lt;&gt;"",O1394,IF(P1394="Mapped",Q1394,IF(P1394="No Encompass Match","No Encompass Match",IFERROR(VLOOKUP(IF($K1394="",$J1394,$K1394),'Brands (Enc)'!$C$2:$D$2699,2,FALSE),"Not Mapped")))))</f>
        <v>New Belgium Brewing Company</v>
      </c>
      <c r="S1394" t="str">
        <f>IF($B1394="","",IFERROR(VLOOKUP(VALUE($B1394),'Customers Table (Enc)'!$A:$I,9,FALSE),"Not Found"))</f>
        <v>Passaic</v>
      </c>
      <c r="T1394" t="str">
        <f t="shared" si="84"/>
        <v>PASSAIC</v>
      </c>
      <c r="U1394" t="str">
        <f t="shared" si="85"/>
        <v>New Belgium Brewing Company|PASSAIC</v>
      </c>
      <c r="V1394" t="str">
        <f>IF($B1394="","",IF(R1394="No Encompass Match","THEM",IF(R1394="Not Mapped","Unable to Determine",IF(T1394="SALES","Unable to Determine",IFERROR(INDEX('Master - US vs THEM'!$F:$F,MATCH(U1394,'Master - US vs THEM'!$G:$G,0)),"No Territory Data")))))</f>
        <v>US</v>
      </c>
      <c r="W1394" t="str">
        <f t="shared" si="86"/>
        <v>OK</v>
      </c>
      <c r="X1394" t="str">
        <f t="shared" si="87"/>
        <v>US</v>
      </c>
    </row>
    <row r="1395" spans="1:24" x14ac:dyDescent="0.2">
      <c r="A1395">
        <v>1394</v>
      </c>
      <c r="B1395" t="s">
        <v>537</v>
      </c>
      <c r="C1395" t="s">
        <v>538</v>
      </c>
      <c r="D1395" t="s">
        <v>123</v>
      </c>
      <c r="E1395" t="s">
        <v>539</v>
      </c>
      <c r="F1395" t="s">
        <v>424</v>
      </c>
      <c r="G1395" t="s">
        <v>540</v>
      </c>
      <c r="H1395" t="s">
        <v>8</v>
      </c>
      <c r="I1395" t="s">
        <v>319</v>
      </c>
      <c r="J1395" t="s">
        <v>118</v>
      </c>
      <c r="K1395" t="s">
        <v>119</v>
      </c>
      <c r="L1395" t="s">
        <v>120</v>
      </c>
      <c r="M1395">
        <v>1</v>
      </c>
      <c r="N1395" t="s">
        <v>21</v>
      </c>
      <c r="O1395" t="str">
        <f>IF($B1395="","",IFERROR(IF(ISNUMBER(MATCH($K1395,'Brand Family Territory (Enc)'!$A$2:$A$296,0)),$K1395,""),""))</f>
        <v/>
      </c>
      <c r="P1395" t="str">
        <f>IF($B1395="","",IFERROR(INDEX('Brand Crosswalk'!$F$2:$F$200,MATCH($K1395,'Brand Crosswalk'!$A$2:$A$200,0)),"Not in Crosswalk"))</f>
        <v>No Encompass Match</v>
      </c>
      <c r="Q1395">
        <f>IF($B1395="","",IFERROR(INDEX('Brand Crosswalk'!$C$2:$C$200,MATCH($K1395,'Brand Crosswalk'!$A$2:$A$200,0)),""))</f>
        <v>0</v>
      </c>
      <c r="R1395" t="str">
        <f>IF($B1395="","",IF(O1395&lt;&gt;"",O1395,IF(P1395="Mapped",Q1395,IF(P1395="No Encompass Match","No Encompass Match",IFERROR(VLOOKUP(IF($K1395="",$J1395,$K1395),'Brands (Enc)'!$C$2:$D$2699,2,FALSE),"Not Mapped")))))</f>
        <v>No Encompass Match</v>
      </c>
      <c r="S1395" t="str">
        <f>IF($B1395="","",IFERROR(VLOOKUP(VALUE($B1395),'Customers Table (Enc)'!$A:$I,9,FALSE),"Not Found"))</f>
        <v>Passaic</v>
      </c>
      <c r="T1395" t="str">
        <f t="shared" si="84"/>
        <v>PASSAIC</v>
      </c>
      <c r="U1395" t="str">
        <f t="shared" si="85"/>
        <v>No Encompass Match|PASSAIC</v>
      </c>
      <c r="V1395" t="str">
        <f>IF($B1395="","",IF(R1395="No Encompass Match","THEM",IF(R1395="Not Mapped","Unable to Determine",IF(T1395="SALES","Unable to Determine",IFERROR(INDEX('Master - US vs THEM'!$F:$F,MATCH(U1395,'Master - US vs THEM'!$G:$G,0)),"No Territory Data")))))</f>
        <v>THEM</v>
      </c>
      <c r="W1395" t="str">
        <f t="shared" si="86"/>
        <v>OK</v>
      </c>
      <c r="X1395" t="str">
        <f t="shared" si="87"/>
        <v>THEM</v>
      </c>
    </row>
    <row r="1396" spans="1:24" x14ac:dyDescent="0.2">
      <c r="A1396">
        <v>1395</v>
      </c>
      <c r="B1396" t="s">
        <v>537</v>
      </c>
      <c r="C1396" t="s">
        <v>538</v>
      </c>
      <c r="D1396" t="s">
        <v>123</v>
      </c>
      <c r="E1396" t="s">
        <v>539</v>
      </c>
      <c r="F1396" t="s">
        <v>424</v>
      </c>
      <c r="G1396" t="s">
        <v>540</v>
      </c>
      <c r="H1396" t="s">
        <v>8</v>
      </c>
      <c r="I1396" t="s">
        <v>319</v>
      </c>
      <c r="J1396" t="s">
        <v>156</v>
      </c>
      <c r="K1396" t="s">
        <v>156</v>
      </c>
      <c r="L1396" t="s">
        <v>24</v>
      </c>
      <c r="M1396">
        <v>1</v>
      </c>
      <c r="N1396" t="s">
        <v>875</v>
      </c>
      <c r="O1396" t="str">
        <f>IF($B1396="","",IFERROR(IF(ISNUMBER(MATCH($K1396,'Brand Family Territory (Enc)'!$A$2:$A$296,0)),$K1396,""),""))</f>
        <v>PACIFICO</v>
      </c>
      <c r="P1396" t="str">
        <f>IF($B1396="","",IFERROR(INDEX('Brand Crosswalk'!$F$2:$F$200,MATCH($K1396,'Brand Crosswalk'!$A$2:$A$200,0)),"Not in Crosswalk"))</f>
        <v>Not in Crosswalk</v>
      </c>
      <c r="Q1396" t="str">
        <f>IF($B1396="","",IFERROR(INDEX('Brand Crosswalk'!$C$2:$C$200,MATCH($K1396,'Brand Crosswalk'!$A$2:$A$200,0)),""))</f>
        <v/>
      </c>
      <c r="R1396" t="str">
        <f>IF($B1396="","",IF(O1396&lt;&gt;"",O1396,IF(P1396="Mapped",Q1396,IF(P1396="No Encompass Match","No Encompass Match",IFERROR(VLOOKUP(IF($K1396="",$J1396,$K1396),'Brands (Enc)'!$C$2:$D$2699,2,FALSE),"Not Mapped")))))</f>
        <v>PACIFICO</v>
      </c>
      <c r="S1396" t="str">
        <f>IF($B1396="","",IFERROR(VLOOKUP(VALUE($B1396),'Customers Table (Enc)'!$A:$I,9,FALSE),"Not Found"))</f>
        <v>Passaic</v>
      </c>
      <c r="T1396" t="str">
        <f t="shared" si="84"/>
        <v>PASSAIC</v>
      </c>
      <c r="U1396" t="str">
        <f t="shared" si="85"/>
        <v>PACIFICO|PASSAIC</v>
      </c>
      <c r="V1396" t="str">
        <f>IF($B1396="","",IF(R1396="No Encompass Match","THEM",IF(R1396="Not Mapped","Unable to Determine",IF(T1396="SALES","Unable to Determine",IFERROR(INDEX('Master - US vs THEM'!$F:$F,MATCH(U1396,'Master - US vs THEM'!$G:$G,0)),"No Territory Data")))))</f>
        <v>US</v>
      </c>
      <c r="W1396" t="str">
        <f t="shared" si="86"/>
        <v>OK</v>
      </c>
      <c r="X1396" t="str">
        <f t="shared" si="87"/>
        <v>US</v>
      </c>
    </row>
    <row r="1397" spans="1:24" x14ac:dyDescent="0.2">
      <c r="A1397">
        <v>1396</v>
      </c>
      <c r="B1397" t="s">
        <v>537</v>
      </c>
      <c r="C1397" t="s">
        <v>538</v>
      </c>
      <c r="D1397" t="s">
        <v>123</v>
      </c>
      <c r="E1397" t="s">
        <v>539</v>
      </c>
      <c r="F1397" t="s">
        <v>424</v>
      </c>
      <c r="G1397" t="s">
        <v>540</v>
      </c>
      <c r="H1397" t="s">
        <v>8</v>
      </c>
      <c r="I1397" t="s">
        <v>319</v>
      </c>
      <c r="J1397" t="s">
        <v>181</v>
      </c>
      <c r="K1397" t="s">
        <v>182</v>
      </c>
      <c r="L1397" t="s">
        <v>24</v>
      </c>
      <c r="M1397">
        <v>1</v>
      </c>
      <c r="N1397" t="s">
        <v>875</v>
      </c>
      <c r="O1397" t="str">
        <f>IF($B1397="","",IFERROR(IF(ISNUMBER(MATCH($K1397,'Brand Family Territory (Enc)'!$A$2:$A$296,0)),$K1397,""),""))</f>
        <v/>
      </c>
      <c r="P1397" t="str">
        <f>IF($B1397="","",IFERROR(INDEX('Brand Crosswalk'!$F$2:$F$200,MATCH($K1397,'Brand Crosswalk'!$A$2:$A$200,0)),"Not in Crosswalk"))</f>
        <v>Mapped</v>
      </c>
      <c r="Q1397" t="str">
        <f>IF($B1397="","",IFERROR(INDEX('Brand Crosswalk'!$C$2:$C$200,MATCH($K1397,'Brand Crosswalk'!$A$2:$A$200,0)),""))</f>
        <v>Modelo Especial</v>
      </c>
      <c r="R1397" t="str">
        <f>IF($B1397="","",IF(O1397&lt;&gt;"",O1397,IF(P1397="Mapped",Q1397,IF(P1397="No Encompass Match","No Encompass Match",IFERROR(VLOOKUP(IF($K1397="",$J1397,$K1397),'Brands (Enc)'!$C$2:$D$2699,2,FALSE),"Not Mapped")))))</f>
        <v>Modelo Especial</v>
      </c>
      <c r="S1397" t="str">
        <f>IF($B1397="","",IFERROR(VLOOKUP(VALUE($B1397),'Customers Table (Enc)'!$A:$I,9,FALSE),"Not Found"))</f>
        <v>Passaic</v>
      </c>
      <c r="T1397" t="str">
        <f t="shared" si="84"/>
        <v>PASSAIC</v>
      </c>
      <c r="U1397" t="str">
        <f t="shared" si="85"/>
        <v>Modelo Especial|PASSAIC</v>
      </c>
      <c r="V1397" t="str">
        <f>IF($B1397="","",IF(R1397="No Encompass Match","THEM",IF(R1397="Not Mapped","Unable to Determine",IF(T1397="SALES","Unable to Determine",IFERROR(INDEX('Master - US vs THEM'!$F:$F,MATCH(U1397,'Master - US vs THEM'!$G:$G,0)),"No Territory Data")))))</f>
        <v>US</v>
      </c>
      <c r="W1397" t="str">
        <f t="shared" si="86"/>
        <v>OK</v>
      </c>
      <c r="X1397" t="str">
        <f t="shared" si="87"/>
        <v>US</v>
      </c>
    </row>
    <row r="1398" spans="1:24" x14ac:dyDescent="0.2">
      <c r="A1398">
        <v>1397</v>
      </c>
      <c r="B1398" t="s">
        <v>537</v>
      </c>
      <c r="C1398" t="s">
        <v>538</v>
      </c>
      <c r="D1398" t="s">
        <v>123</v>
      </c>
      <c r="E1398" t="s">
        <v>539</v>
      </c>
      <c r="F1398" t="s">
        <v>424</v>
      </c>
      <c r="G1398" t="s">
        <v>540</v>
      </c>
      <c r="H1398" t="s">
        <v>8</v>
      </c>
      <c r="I1398" t="s">
        <v>319</v>
      </c>
      <c r="J1398" t="s">
        <v>140</v>
      </c>
      <c r="K1398" t="s">
        <v>140</v>
      </c>
      <c r="L1398" t="s">
        <v>141</v>
      </c>
      <c r="M1398">
        <v>1</v>
      </c>
      <c r="N1398" t="s">
        <v>875</v>
      </c>
      <c r="O1398" t="str">
        <f>IF($B1398="","",IFERROR(IF(ISNUMBER(MATCH($K1398,'Brand Family Territory (Enc)'!$A$2:$A$296,0)),$K1398,""),""))</f>
        <v/>
      </c>
      <c r="P1398" t="str">
        <f>IF($B1398="","",IFERROR(INDEX('Brand Crosswalk'!$F$2:$F$200,MATCH($K1398,'Brand Crosswalk'!$A$2:$A$200,0)),"Not in Crosswalk"))</f>
        <v>Mapped</v>
      </c>
      <c r="Q1398" t="str">
        <f>IF($B1398="","",IFERROR(INDEX('Brand Crosswalk'!$C$2:$C$200,MATCH($K1398,'Brand Crosswalk'!$A$2:$A$200,0)),""))</f>
        <v>Peroni</v>
      </c>
      <c r="R1398" t="str">
        <f>IF($B1398="","",IF(O1398&lt;&gt;"",O1398,IF(P1398="Mapped",Q1398,IF(P1398="No Encompass Match","No Encompass Match",IFERROR(VLOOKUP(IF($K1398="",$J1398,$K1398),'Brands (Enc)'!$C$2:$D$2699,2,FALSE),"Not Mapped")))))</f>
        <v>Peroni</v>
      </c>
      <c r="S1398" t="str">
        <f>IF($B1398="","",IFERROR(VLOOKUP(VALUE($B1398),'Customers Table (Enc)'!$A:$I,9,FALSE),"Not Found"))</f>
        <v>Passaic</v>
      </c>
      <c r="T1398" t="str">
        <f t="shared" si="84"/>
        <v>PASSAIC</v>
      </c>
      <c r="U1398" t="str">
        <f t="shared" si="85"/>
        <v>Peroni|PASSAIC</v>
      </c>
      <c r="V1398" t="str">
        <f>IF($B1398="","",IF(R1398="No Encompass Match","THEM",IF(R1398="Not Mapped","Unable to Determine",IF(T1398="SALES","Unable to Determine",IFERROR(INDEX('Master - US vs THEM'!$F:$F,MATCH(U1398,'Master - US vs THEM'!$G:$G,0)),"No Territory Data")))))</f>
        <v>US</v>
      </c>
      <c r="W1398" t="str">
        <f t="shared" si="86"/>
        <v>OK</v>
      </c>
      <c r="X1398" t="str">
        <f t="shared" si="87"/>
        <v>US</v>
      </c>
    </row>
    <row r="1399" spans="1:24" x14ac:dyDescent="0.2">
      <c r="A1399">
        <v>1398</v>
      </c>
      <c r="B1399" t="s">
        <v>537</v>
      </c>
      <c r="C1399" t="s">
        <v>538</v>
      </c>
      <c r="D1399" t="s">
        <v>123</v>
      </c>
      <c r="E1399" t="s">
        <v>539</v>
      </c>
      <c r="F1399" t="s">
        <v>424</v>
      </c>
      <c r="G1399" t="s">
        <v>540</v>
      </c>
      <c r="H1399" t="s">
        <v>8</v>
      </c>
      <c r="I1399" t="s">
        <v>319</v>
      </c>
      <c r="J1399" t="s">
        <v>342</v>
      </c>
      <c r="K1399" t="s">
        <v>343</v>
      </c>
      <c r="L1399" t="s">
        <v>155</v>
      </c>
      <c r="M1399">
        <v>1</v>
      </c>
      <c r="N1399" t="s">
        <v>875</v>
      </c>
      <c r="O1399" t="str">
        <f>IF($B1399="","",IFERROR(IF(ISNUMBER(MATCH($K1399,'Brand Family Territory (Enc)'!$A$2:$A$296,0)),$K1399,""),""))</f>
        <v>ANGRY ORCHARD</v>
      </c>
      <c r="P1399" t="str">
        <f>IF($B1399="","",IFERROR(INDEX('Brand Crosswalk'!$F$2:$F$200,MATCH($K1399,'Brand Crosswalk'!$A$2:$A$200,0)),"Not in Crosswalk"))</f>
        <v>Not in Crosswalk</v>
      </c>
      <c r="Q1399" t="str">
        <f>IF($B1399="","",IFERROR(INDEX('Brand Crosswalk'!$C$2:$C$200,MATCH($K1399,'Brand Crosswalk'!$A$2:$A$200,0)),""))</f>
        <v/>
      </c>
      <c r="R1399" t="str">
        <f>IF($B1399="","",IF(O1399&lt;&gt;"",O1399,IF(P1399="Mapped",Q1399,IF(P1399="No Encompass Match","No Encompass Match",IFERROR(VLOOKUP(IF($K1399="",$J1399,$K1399),'Brands (Enc)'!$C$2:$D$2699,2,FALSE),"Not Mapped")))))</f>
        <v>ANGRY ORCHARD</v>
      </c>
      <c r="S1399" t="str">
        <f>IF($B1399="","",IFERROR(VLOOKUP(VALUE($B1399),'Customers Table (Enc)'!$A:$I,9,FALSE),"Not Found"))</f>
        <v>Passaic</v>
      </c>
      <c r="T1399" t="str">
        <f t="shared" si="84"/>
        <v>PASSAIC</v>
      </c>
      <c r="U1399" t="str">
        <f t="shared" si="85"/>
        <v>ANGRY ORCHARD|PASSAIC</v>
      </c>
      <c r="V1399" t="str">
        <f>IF($B1399="","",IF(R1399="No Encompass Match","THEM",IF(R1399="Not Mapped","Unable to Determine",IF(T1399="SALES","Unable to Determine",IFERROR(INDEX('Master - US vs THEM'!$F:$F,MATCH(U1399,'Master - US vs THEM'!$G:$G,0)),"No Territory Data")))))</f>
        <v>US</v>
      </c>
      <c r="W1399" t="str">
        <f t="shared" si="86"/>
        <v>OK</v>
      </c>
      <c r="X1399" t="str">
        <f t="shared" si="87"/>
        <v>US</v>
      </c>
    </row>
    <row r="1400" spans="1:24" x14ac:dyDescent="0.2">
      <c r="A1400">
        <v>1399</v>
      </c>
      <c r="B1400" t="s">
        <v>537</v>
      </c>
      <c r="C1400" t="s">
        <v>538</v>
      </c>
      <c r="D1400" t="s">
        <v>123</v>
      </c>
      <c r="E1400" t="s">
        <v>539</v>
      </c>
      <c r="F1400" t="s">
        <v>424</v>
      </c>
      <c r="G1400" t="s">
        <v>540</v>
      </c>
      <c r="H1400" t="s">
        <v>8</v>
      </c>
      <c r="I1400" t="s">
        <v>319</v>
      </c>
      <c r="J1400" t="s">
        <v>144</v>
      </c>
      <c r="K1400" t="s">
        <v>145</v>
      </c>
      <c r="L1400" t="s">
        <v>141</v>
      </c>
      <c r="M1400">
        <v>1</v>
      </c>
      <c r="N1400" t="s">
        <v>875</v>
      </c>
      <c r="O1400" t="str">
        <f>IF($B1400="","",IFERROR(IF(ISNUMBER(MATCH($K1400,'Brand Family Territory (Enc)'!$A$2:$A$296,0)),$K1400,""),""))</f>
        <v>COORS LIGHT</v>
      </c>
      <c r="P1400" t="str">
        <f>IF($B1400="","",IFERROR(INDEX('Brand Crosswalk'!$F$2:$F$200,MATCH($K1400,'Brand Crosswalk'!$A$2:$A$200,0)),"Not in Crosswalk"))</f>
        <v>Not in Crosswalk</v>
      </c>
      <c r="Q1400" t="str">
        <f>IF($B1400="","",IFERROR(INDEX('Brand Crosswalk'!$C$2:$C$200,MATCH($K1400,'Brand Crosswalk'!$A$2:$A$200,0)),""))</f>
        <v/>
      </c>
      <c r="R1400" t="str">
        <f>IF($B1400="","",IF(O1400&lt;&gt;"",O1400,IF(P1400="Mapped",Q1400,IF(P1400="No Encompass Match","No Encompass Match",IFERROR(VLOOKUP(IF($K1400="",$J1400,$K1400),'Brands (Enc)'!$C$2:$D$2699,2,FALSE),"Not Mapped")))))</f>
        <v>COORS LIGHT</v>
      </c>
      <c r="S1400" t="str">
        <f>IF($B1400="","",IFERROR(VLOOKUP(VALUE($B1400),'Customers Table (Enc)'!$A:$I,9,FALSE),"Not Found"))</f>
        <v>Passaic</v>
      </c>
      <c r="T1400" t="str">
        <f t="shared" si="84"/>
        <v>PASSAIC</v>
      </c>
      <c r="U1400" t="str">
        <f t="shared" si="85"/>
        <v>COORS LIGHT|PASSAIC</v>
      </c>
      <c r="V1400" t="str">
        <f>IF($B1400="","",IF(R1400="No Encompass Match","THEM",IF(R1400="Not Mapped","Unable to Determine",IF(T1400="SALES","Unable to Determine",IFERROR(INDEX('Master - US vs THEM'!$F:$F,MATCH(U1400,'Master - US vs THEM'!$G:$G,0)),"No Territory Data")))))</f>
        <v>US</v>
      </c>
      <c r="W1400" t="str">
        <f t="shared" si="86"/>
        <v>OK</v>
      </c>
      <c r="X1400" t="str">
        <f t="shared" si="87"/>
        <v>US</v>
      </c>
    </row>
    <row r="1401" spans="1:24" x14ac:dyDescent="0.2">
      <c r="A1401">
        <v>1400</v>
      </c>
      <c r="B1401" t="s">
        <v>537</v>
      </c>
      <c r="C1401" t="s">
        <v>538</v>
      </c>
      <c r="D1401" t="s">
        <v>123</v>
      </c>
      <c r="E1401" t="s">
        <v>539</v>
      </c>
      <c r="F1401" t="s">
        <v>424</v>
      </c>
      <c r="G1401" t="s">
        <v>540</v>
      </c>
      <c r="H1401" t="s">
        <v>8</v>
      </c>
      <c r="I1401" t="s">
        <v>319</v>
      </c>
      <c r="J1401" t="s">
        <v>142</v>
      </c>
      <c r="K1401" t="s">
        <v>143</v>
      </c>
      <c r="L1401" t="s">
        <v>141</v>
      </c>
      <c r="M1401">
        <v>1</v>
      </c>
      <c r="N1401" t="s">
        <v>875</v>
      </c>
      <c r="O1401" t="str">
        <f>IF($B1401="","",IFERROR(IF(ISNUMBER(MATCH($K1401,'Brand Family Territory (Enc)'!$A$2:$A$296,0)),$K1401,""),""))</f>
        <v/>
      </c>
      <c r="P1401" t="str">
        <f>IF($B1401="","",IFERROR(INDEX('Brand Crosswalk'!$F$2:$F$200,MATCH($K1401,'Brand Crosswalk'!$A$2:$A$200,0)),"Not in Crosswalk"))</f>
        <v>Mapped</v>
      </c>
      <c r="Q1401" t="str">
        <f>IF($B1401="","",IFERROR(INDEX('Brand Crosswalk'!$C$2:$C$200,MATCH($K1401,'Brand Crosswalk'!$A$2:$A$200,0)),""))</f>
        <v>Lite</v>
      </c>
      <c r="R1401" t="str">
        <f>IF($B1401="","",IF(O1401&lt;&gt;"",O1401,IF(P1401="Mapped",Q1401,IF(P1401="No Encompass Match","No Encompass Match",IFERROR(VLOOKUP(IF($K1401="",$J1401,$K1401),'Brands (Enc)'!$C$2:$D$2699,2,FALSE),"Not Mapped")))))</f>
        <v>Lite</v>
      </c>
      <c r="S1401" t="str">
        <f>IF($B1401="","",IFERROR(VLOOKUP(VALUE($B1401),'Customers Table (Enc)'!$A:$I,9,FALSE),"Not Found"))</f>
        <v>Passaic</v>
      </c>
      <c r="T1401" t="str">
        <f t="shared" si="84"/>
        <v>PASSAIC</v>
      </c>
      <c r="U1401" t="str">
        <f t="shared" si="85"/>
        <v>Lite|PASSAIC</v>
      </c>
      <c r="V1401" t="str">
        <f>IF($B1401="","",IF(R1401="No Encompass Match","THEM",IF(R1401="Not Mapped","Unable to Determine",IF(T1401="SALES","Unable to Determine",IFERROR(INDEX('Master - US vs THEM'!$F:$F,MATCH(U1401,'Master - US vs THEM'!$G:$G,0)),"No Territory Data")))))</f>
        <v>US</v>
      </c>
      <c r="W1401" t="str">
        <f t="shared" si="86"/>
        <v>OK</v>
      </c>
      <c r="X1401" t="str">
        <f t="shared" si="87"/>
        <v>US</v>
      </c>
    </row>
    <row r="1402" spans="1:24" x14ac:dyDescent="0.2">
      <c r="A1402">
        <v>1401</v>
      </c>
      <c r="B1402" t="s">
        <v>537</v>
      </c>
      <c r="C1402" t="s">
        <v>538</v>
      </c>
      <c r="D1402" t="s">
        <v>123</v>
      </c>
      <c r="E1402" t="s">
        <v>539</v>
      </c>
      <c r="F1402" t="s">
        <v>424</v>
      </c>
      <c r="G1402" t="s">
        <v>540</v>
      </c>
      <c r="H1402" t="s">
        <v>8</v>
      </c>
      <c r="I1402" t="s">
        <v>319</v>
      </c>
      <c r="J1402" t="s">
        <v>1055</v>
      </c>
      <c r="K1402" t="s">
        <v>1056</v>
      </c>
      <c r="L1402" t="s">
        <v>141</v>
      </c>
      <c r="M1402">
        <v>1</v>
      </c>
      <c r="N1402" t="s">
        <v>875</v>
      </c>
      <c r="O1402" t="str">
        <f>IF($B1402="","",IFERROR(IF(ISNUMBER(MATCH($K1402,'Brand Family Territory (Enc)'!$A$2:$A$296,0)),$K1402,""),""))</f>
        <v/>
      </c>
      <c r="P1402" t="str">
        <f>IF($B1402="","",IFERROR(INDEX('Brand Crosswalk'!$F$2:$F$200,MATCH($K1402,'Brand Crosswalk'!$A$2:$A$200,0)),"Not in Crosswalk"))</f>
        <v>Mapped</v>
      </c>
      <c r="Q1402" t="str">
        <f>IF($B1402="","",IFERROR(INDEX('Brand Crosswalk'!$C$2:$C$200,MATCH($K1402,'Brand Crosswalk'!$A$2:$A$200,0)),""))</f>
        <v>Miller High Life</v>
      </c>
      <c r="R1402" t="str">
        <f>IF($B1402="","",IF(O1402&lt;&gt;"",O1402,IF(P1402="Mapped",Q1402,IF(P1402="No Encompass Match","No Encompass Match",IFERROR(VLOOKUP(IF($K1402="",$J1402,$K1402),'Brands (Enc)'!$C$2:$D$2699,2,FALSE),"Not Mapped")))))</f>
        <v>Miller High Life</v>
      </c>
      <c r="S1402" t="str">
        <f>IF($B1402="","",IFERROR(VLOOKUP(VALUE($B1402),'Customers Table (Enc)'!$A:$I,9,FALSE),"Not Found"))</f>
        <v>Passaic</v>
      </c>
      <c r="T1402" t="str">
        <f t="shared" si="84"/>
        <v>PASSAIC</v>
      </c>
      <c r="U1402" t="str">
        <f t="shared" si="85"/>
        <v>Miller High Life|PASSAIC</v>
      </c>
      <c r="V1402" t="str">
        <f>IF($B1402="","",IF(R1402="No Encompass Match","THEM",IF(R1402="Not Mapped","Unable to Determine",IF(T1402="SALES","Unable to Determine",IFERROR(INDEX('Master - US vs THEM'!$F:$F,MATCH(U1402,'Master - US vs THEM'!$G:$G,0)),"No Territory Data")))))</f>
        <v>US</v>
      </c>
      <c r="W1402" t="str">
        <f t="shared" si="86"/>
        <v>OK</v>
      </c>
      <c r="X1402" t="str">
        <f t="shared" si="87"/>
        <v>US</v>
      </c>
    </row>
    <row r="1403" spans="1:24" x14ac:dyDescent="0.2">
      <c r="A1403">
        <v>1402</v>
      </c>
      <c r="B1403" t="s">
        <v>537</v>
      </c>
      <c r="C1403" t="s">
        <v>538</v>
      </c>
      <c r="D1403" t="s">
        <v>123</v>
      </c>
      <c r="E1403" t="s">
        <v>539</v>
      </c>
      <c r="F1403" t="s">
        <v>424</v>
      </c>
      <c r="G1403" t="s">
        <v>540</v>
      </c>
      <c r="H1403" t="s">
        <v>8</v>
      </c>
      <c r="I1403" t="s">
        <v>319</v>
      </c>
      <c r="J1403" t="s">
        <v>44</v>
      </c>
      <c r="K1403" t="s">
        <v>44</v>
      </c>
      <c r="L1403" t="s">
        <v>45</v>
      </c>
      <c r="M1403">
        <v>1</v>
      </c>
      <c r="N1403" t="s">
        <v>875</v>
      </c>
      <c r="O1403" t="str">
        <f>IF($B1403="","",IFERROR(IF(ISNUMBER(MATCH($K1403,'Brand Family Territory (Enc)'!$A$2:$A$296,0)),$K1403,""),""))</f>
        <v/>
      </c>
      <c r="P1403" t="str">
        <f>IF($B1403="","",IFERROR(INDEX('Brand Crosswalk'!$F$2:$F$200,MATCH($K1403,'Brand Crosswalk'!$A$2:$A$200,0)),"Not in Crosswalk"))</f>
        <v>Mapped</v>
      </c>
      <c r="Q1403" t="str">
        <f>IF($B1403="","",IFERROR(INDEX('Brand Crosswalk'!$C$2:$C$200,MATCH($K1403,'Brand Crosswalk'!$A$2:$A$200,0)),""))</f>
        <v>Dg Yuengling Inc</v>
      </c>
      <c r="R1403" t="str">
        <f>IF($B1403="","",IF(O1403&lt;&gt;"",O1403,IF(P1403="Mapped",Q1403,IF(P1403="No Encompass Match","No Encompass Match",IFERROR(VLOOKUP(IF($K1403="",$J1403,$K1403),'Brands (Enc)'!$C$2:$D$2699,2,FALSE),"Not Mapped")))))</f>
        <v>Dg Yuengling Inc</v>
      </c>
      <c r="S1403" t="str">
        <f>IF($B1403="","",IFERROR(VLOOKUP(VALUE($B1403),'Customers Table (Enc)'!$A:$I,9,FALSE),"Not Found"))</f>
        <v>Passaic</v>
      </c>
      <c r="T1403" t="str">
        <f t="shared" si="84"/>
        <v>PASSAIC</v>
      </c>
      <c r="U1403" t="str">
        <f t="shared" si="85"/>
        <v>Dg Yuengling Inc|PASSAIC</v>
      </c>
      <c r="V1403" t="str">
        <f>IF($B1403="","",IF(R1403="No Encompass Match","THEM",IF(R1403="Not Mapped","Unable to Determine",IF(T1403="SALES","Unable to Determine",IFERROR(INDEX('Master - US vs THEM'!$F:$F,MATCH(U1403,'Master - US vs THEM'!$G:$G,0)),"No Territory Data")))))</f>
        <v>US</v>
      </c>
      <c r="W1403" t="str">
        <f t="shared" si="86"/>
        <v>OK</v>
      </c>
      <c r="X1403" t="str">
        <f t="shared" si="87"/>
        <v>US</v>
      </c>
    </row>
    <row r="1404" spans="1:24" x14ac:dyDescent="0.2">
      <c r="A1404">
        <v>1403</v>
      </c>
      <c r="B1404" t="s">
        <v>537</v>
      </c>
      <c r="C1404" t="s">
        <v>538</v>
      </c>
      <c r="D1404" t="s">
        <v>123</v>
      </c>
      <c r="E1404" t="s">
        <v>539</v>
      </c>
      <c r="F1404" t="s">
        <v>424</v>
      </c>
      <c r="G1404" t="s">
        <v>540</v>
      </c>
      <c r="H1404" t="s">
        <v>8</v>
      </c>
      <c r="I1404" t="s">
        <v>319</v>
      </c>
      <c r="J1404" t="s">
        <v>1179</v>
      </c>
      <c r="K1404" t="s">
        <v>1056</v>
      </c>
      <c r="L1404" t="s">
        <v>141</v>
      </c>
      <c r="M1404">
        <v>1</v>
      </c>
      <c r="N1404" t="s">
        <v>875</v>
      </c>
      <c r="O1404" t="str">
        <f>IF($B1404="","",IFERROR(IF(ISNUMBER(MATCH($K1404,'Brand Family Territory (Enc)'!$A$2:$A$296,0)),$K1404,""),""))</f>
        <v/>
      </c>
      <c r="P1404" t="str">
        <f>IF($B1404="","",IFERROR(INDEX('Brand Crosswalk'!$F$2:$F$200,MATCH($K1404,'Brand Crosswalk'!$A$2:$A$200,0)),"Not in Crosswalk"))</f>
        <v>Mapped</v>
      </c>
      <c r="Q1404" t="str">
        <f>IF($B1404="","",IFERROR(INDEX('Brand Crosswalk'!$C$2:$C$200,MATCH($K1404,'Brand Crosswalk'!$A$2:$A$200,0)),""))</f>
        <v>Miller High Life</v>
      </c>
      <c r="R1404" t="str">
        <f>IF($B1404="","",IF(O1404&lt;&gt;"",O1404,IF(P1404="Mapped",Q1404,IF(P1404="No Encompass Match","No Encompass Match",IFERROR(VLOOKUP(IF($K1404="",$J1404,$K1404),'Brands (Enc)'!$C$2:$D$2699,2,FALSE),"Not Mapped")))))</f>
        <v>Miller High Life</v>
      </c>
      <c r="S1404" t="str">
        <f>IF($B1404="","",IFERROR(VLOOKUP(VALUE($B1404),'Customers Table (Enc)'!$A:$I,9,FALSE),"Not Found"))</f>
        <v>Passaic</v>
      </c>
      <c r="T1404" t="str">
        <f t="shared" si="84"/>
        <v>PASSAIC</v>
      </c>
      <c r="U1404" t="str">
        <f t="shared" si="85"/>
        <v>Miller High Life|PASSAIC</v>
      </c>
      <c r="V1404" t="str">
        <f>IF($B1404="","",IF(R1404="No Encompass Match","THEM",IF(R1404="Not Mapped","Unable to Determine",IF(T1404="SALES","Unable to Determine",IFERROR(INDEX('Master - US vs THEM'!$F:$F,MATCH(U1404,'Master - US vs THEM'!$G:$G,0)),"No Territory Data")))))</f>
        <v>US</v>
      </c>
      <c r="W1404" t="str">
        <f t="shared" si="86"/>
        <v>OK</v>
      </c>
      <c r="X1404" t="str">
        <f t="shared" si="87"/>
        <v>US</v>
      </c>
    </row>
    <row r="1405" spans="1:24" x14ac:dyDescent="0.2">
      <c r="A1405">
        <v>1404</v>
      </c>
      <c r="B1405" t="s">
        <v>537</v>
      </c>
      <c r="C1405" t="s">
        <v>538</v>
      </c>
      <c r="D1405" t="s">
        <v>123</v>
      </c>
      <c r="E1405" t="s">
        <v>539</v>
      </c>
      <c r="F1405" t="s">
        <v>424</v>
      </c>
      <c r="G1405" t="s">
        <v>540</v>
      </c>
      <c r="H1405" t="s">
        <v>8</v>
      </c>
      <c r="I1405" t="s">
        <v>319</v>
      </c>
      <c r="J1405" t="s">
        <v>165</v>
      </c>
      <c r="K1405" t="s">
        <v>166</v>
      </c>
      <c r="L1405" t="s">
        <v>141</v>
      </c>
      <c r="M1405">
        <v>1</v>
      </c>
      <c r="N1405" t="s">
        <v>875</v>
      </c>
      <c r="O1405" t="str">
        <f>IF($B1405="","",IFERROR(IF(ISNUMBER(MATCH($K1405,'Brand Family Territory (Enc)'!$A$2:$A$296,0)),$K1405,""),""))</f>
        <v>BLUE MOON</v>
      </c>
      <c r="P1405" t="str">
        <f>IF($B1405="","",IFERROR(INDEX('Brand Crosswalk'!$F$2:$F$200,MATCH($K1405,'Brand Crosswalk'!$A$2:$A$200,0)),"Not in Crosswalk"))</f>
        <v>Not in Crosswalk</v>
      </c>
      <c r="Q1405" t="str">
        <f>IF($B1405="","",IFERROR(INDEX('Brand Crosswalk'!$C$2:$C$200,MATCH($K1405,'Brand Crosswalk'!$A$2:$A$200,0)),""))</f>
        <v/>
      </c>
      <c r="R1405" t="str">
        <f>IF($B1405="","",IF(O1405&lt;&gt;"",O1405,IF(P1405="Mapped",Q1405,IF(P1405="No Encompass Match","No Encompass Match",IFERROR(VLOOKUP(IF($K1405="",$J1405,$K1405),'Brands (Enc)'!$C$2:$D$2699,2,FALSE),"Not Mapped")))))</f>
        <v>BLUE MOON</v>
      </c>
      <c r="S1405" t="str">
        <f>IF($B1405="","",IFERROR(VLOOKUP(VALUE($B1405),'Customers Table (Enc)'!$A:$I,9,FALSE),"Not Found"))</f>
        <v>Passaic</v>
      </c>
      <c r="T1405" t="str">
        <f t="shared" si="84"/>
        <v>PASSAIC</v>
      </c>
      <c r="U1405" t="str">
        <f t="shared" si="85"/>
        <v>BLUE MOON|PASSAIC</v>
      </c>
      <c r="V1405" t="str">
        <f>IF($B1405="","",IF(R1405="No Encompass Match","THEM",IF(R1405="Not Mapped","Unable to Determine",IF(T1405="SALES","Unable to Determine",IFERROR(INDEX('Master - US vs THEM'!$F:$F,MATCH(U1405,'Master - US vs THEM'!$G:$G,0)),"No Territory Data")))))</f>
        <v>US</v>
      </c>
      <c r="W1405" t="str">
        <f t="shared" si="86"/>
        <v>OK</v>
      </c>
      <c r="X1405" t="str">
        <f t="shared" si="87"/>
        <v>US</v>
      </c>
    </row>
    <row r="1406" spans="1:24" x14ac:dyDescent="0.2">
      <c r="A1406">
        <v>1405</v>
      </c>
      <c r="B1406" t="s">
        <v>537</v>
      </c>
      <c r="C1406" t="s">
        <v>538</v>
      </c>
      <c r="D1406" t="s">
        <v>123</v>
      </c>
      <c r="E1406" t="s">
        <v>539</v>
      </c>
      <c r="F1406" t="s">
        <v>424</v>
      </c>
      <c r="G1406" t="s">
        <v>540</v>
      </c>
      <c r="H1406" t="s">
        <v>8</v>
      </c>
      <c r="I1406" t="s">
        <v>319</v>
      </c>
      <c r="J1406" t="s">
        <v>535</v>
      </c>
      <c r="K1406" t="s">
        <v>358</v>
      </c>
      <c r="L1406" t="s">
        <v>155</v>
      </c>
      <c r="M1406">
        <v>1</v>
      </c>
      <c r="N1406" t="s">
        <v>875</v>
      </c>
      <c r="O1406" t="str">
        <f>IF($B1406="","",IFERROR(IF(ISNUMBER(MATCH($K1406,'Brand Family Territory (Enc)'!$A$2:$A$296,0)),$K1406,""),""))</f>
        <v/>
      </c>
      <c r="P1406" t="str">
        <f>IF($B1406="","",IFERROR(INDEX('Brand Crosswalk'!$F$2:$F$200,MATCH($K1406,'Brand Crosswalk'!$A$2:$A$200,0)),"Not in Crosswalk"))</f>
        <v>Mapped</v>
      </c>
      <c r="Q1406" t="str">
        <f>IF($B1406="","",IFERROR(INDEX('Brand Crosswalk'!$C$2:$C$200,MATCH($K1406,'Brand Crosswalk'!$A$2:$A$200,0)),""))</f>
        <v>Samuel Adams</v>
      </c>
      <c r="R1406" t="str">
        <f>IF($B1406="","",IF(O1406&lt;&gt;"",O1406,IF(P1406="Mapped",Q1406,IF(P1406="No Encompass Match","No Encompass Match",IFERROR(VLOOKUP(IF($K1406="",$J1406,$K1406),'Brands (Enc)'!$C$2:$D$2699,2,FALSE),"Not Mapped")))))</f>
        <v>Samuel Adams</v>
      </c>
      <c r="S1406" t="str">
        <f>IF($B1406="","",IFERROR(VLOOKUP(VALUE($B1406),'Customers Table (Enc)'!$A:$I,9,FALSE),"Not Found"))</f>
        <v>Passaic</v>
      </c>
      <c r="T1406" t="str">
        <f t="shared" si="84"/>
        <v>PASSAIC</v>
      </c>
      <c r="U1406" t="str">
        <f t="shared" si="85"/>
        <v>Samuel Adams|PASSAIC</v>
      </c>
      <c r="V1406" t="str">
        <f>IF($B1406="","",IF(R1406="No Encompass Match","THEM",IF(R1406="Not Mapped","Unable to Determine",IF(T1406="SALES","Unable to Determine",IFERROR(INDEX('Master - US vs THEM'!$F:$F,MATCH(U1406,'Master - US vs THEM'!$G:$G,0)),"No Territory Data")))))</f>
        <v>US</v>
      </c>
      <c r="W1406" t="str">
        <f t="shared" si="86"/>
        <v>OK</v>
      </c>
      <c r="X1406" t="str">
        <f t="shared" si="87"/>
        <v>US</v>
      </c>
    </row>
    <row r="1407" spans="1:24" x14ac:dyDescent="0.2">
      <c r="A1407">
        <v>1406</v>
      </c>
      <c r="B1407" t="s">
        <v>537</v>
      </c>
      <c r="C1407" t="s">
        <v>538</v>
      </c>
      <c r="D1407" t="s">
        <v>123</v>
      </c>
      <c r="E1407" t="s">
        <v>539</v>
      </c>
      <c r="F1407" t="s">
        <v>424</v>
      </c>
      <c r="G1407" t="s">
        <v>540</v>
      </c>
      <c r="H1407" t="s">
        <v>8</v>
      </c>
      <c r="I1407" t="s">
        <v>319</v>
      </c>
      <c r="J1407" t="s">
        <v>536</v>
      </c>
      <c r="K1407" t="s">
        <v>34</v>
      </c>
      <c r="L1407" t="s">
        <v>34</v>
      </c>
      <c r="M1407">
        <v>1</v>
      </c>
      <c r="N1407" t="s">
        <v>875</v>
      </c>
      <c r="O1407" t="str">
        <f>IF($B1407="","",IFERROR(IF(ISNUMBER(MATCH($K1407,'Brand Family Territory (Enc)'!$A$2:$A$296,0)),$K1407,""),""))</f>
        <v/>
      </c>
      <c r="P1407" t="str">
        <f>IF($B1407="","",IFERROR(INDEX('Brand Crosswalk'!$F$2:$F$200,MATCH($K1407,'Brand Crosswalk'!$A$2:$A$200,0)),"Not in Crosswalk"))</f>
        <v>Mapped</v>
      </c>
      <c r="Q1407" t="str">
        <f>IF($B1407="","",IFERROR(INDEX('Brand Crosswalk'!$C$2:$C$200,MATCH($K1407,'Brand Crosswalk'!$A$2:$A$200,0)),""))</f>
        <v>Sierra Nevada</v>
      </c>
      <c r="R1407" t="str">
        <f>IF($B1407="","",IF(O1407&lt;&gt;"",O1407,IF(P1407="Mapped",Q1407,IF(P1407="No Encompass Match","No Encompass Match",IFERROR(VLOOKUP(IF($K1407="",$J1407,$K1407),'Brands (Enc)'!$C$2:$D$2699,2,FALSE),"Not Mapped")))))</f>
        <v>Sierra Nevada</v>
      </c>
      <c r="S1407" t="str">
        <f>IF($B1407="","",IFERROR(VLOOKUP(VALUE($B1407),'Customers Table (Enc)'!$A:$I,9,FALSE),"Not Found"))</f>
        <v>Passaic</v>
      </c>
      <c r="T1407" t="str">
        <f t="shared" si="84"/>
        <v>PASSAIC</v>
      </c>
      <c r="U1407" t="str">
        <f t="shared" si="85"/>
        <v>Sierra Nevada|PASSAIC</v>
      </c>
      <c r="V1407" t="str">
        <f>IF($B1407="","",IF(R1407="No Encompass Match","THEM",IF(R1407="Not Mapped","Unable to Determine",IF(T1407="SALES","Unable to Determine",IFERROR(INDEX('Master - US vs THEM'!$F:$F,MATCH(U1407,'Master - US vs THEM'!$G:$G,0)),"No Territory Data")))))</f>
        <v>US</v>
      </c>
      <c r="W1407" t="str">
        <f t="shared" si="86"/>
        <v>OK</v>
      </c>
      <c r="X1407" t="str">
        <f t="shared" si="87"/>
        <v>US</v>
      </c>
    </row>
    <row r="1408" spans="1:24" x14ac:dyDescent="0.2">
      <c r="A1408">
        <v>1407</v>
      </c>
      <c r="B1408" t="s">
        <v>537</v>
      </c>
      <c r="C1408" t="s">
        <v>538</v>
      </c>
      <c r="D1408" t="s">
        <v>123</v>
      </c>
      <c r="E1408" t="s">
        <v>539</v>
      </c>
      <c r="F1408" t="s">
        <v>424</v>
      </c>
      <c r="G1408" t="s">
        <v>540</v>
      </c>
      <c r="H1408" t="s">
        <v>8</v>
      </c>
      <c r="I1408" t="s">
        <v>319</v>
      </c>
      <c r="J1408" t="s">
        <v>541</v>
      </c>
      <c r="K1408" t="s">
        <v>542</v>
      </c>
      <c r="L1408" t="s">
        <v>543</v>
      </c>
      <c r="M1408">
        <v>1</v>
      </c>
      <c r="N1408" t="s">
        <v>21</v>
      </c>
      <c r="O1408" t="str">
        <f>IF($B1408="","",IFERROR(IF(ISNUMBER(MATCH($K1408,'Brand Family Territory (Enc)'!$A$2:$A$296,0)),$K1408,""),""))</f>
        <v/>
      </c>
      <c r="P1408" t="str">
        <f>IF($B1408="","",IFERROR(INDEX('Brand Crosswalk'!$F$2:$F$200,MATCH($K1408,'Brand Crosswalk'!$A$2:$A$200,0)),"Not in Crosswalk"))</f>
        <v>Mapped</v>
      </c>
      <c r="Q1408" t="str">
        <f>IF($B1408="","",IFERROR(INDEX('Brand Crosswalk'!$C$2:$C$200,MATCH($K1408,'Brand Crosswalk'!$A$2:$A$200,0)),""))</f>
        <v>Garage Beer</v>
      </c>
      <c r="R1408" t="str">
        <f>IF($B1408="","",IF(O1408&lt;&gt;"",O1408,IF(P1408="Mapped",Q1408,IF(P1408="No Encompass Match","No Encompass Match",IFERROR(VLOOKUP(IF($K1408="",$J1408,$K1408),'Brands (Enc)'!$C$2:$D$2699,2,FALSE),"Not Mapped")))))</f>
        <v>Garage Beer</v>
      </c>
      <c r="S1408" t="str">
        <f>IF($B1408="","",IFERROR(VLOOKUP(VALUE($B1408),'Customers Table (Enc)'!$A:$I,9,FALSE),"Not Found"))</f>
        <v>Passaic</v>
      </c>
      <c r="T1408" t="str">
        <f t="shared" si="84"/>
        <v>PASSAIC</v>
      </c>
      <c r="U1408" t="str">
        <f t="shared" si="85"/>
        <v>Garage Beer|PASSAIC</v>
      </c>
      <c r="V1408" t="str">
        <f>IF($B1408="","",IF(R1408="No Encompass Match","THEM",IF(R1408="Not Mapped","Unable to Determine",IF(T1408="SALES","Unable to Determine",IFERROR(INDEX('Master - US vs THEM'!$F:$F,MATCH(U1408,'Master - US vs THEM'!$G:$G,0)),"No Territory Data")))))</f>
        <v>US</v>
      </c>
      <c r="W1408" t="str">
        <f t="shared" si="86"/>
        <v>MISMATCH</v>
      </c>
      <c r="X1408" t="str">
        <f t="shared" si="87"/>
        <v>US</v>
      </c>
    </row>
    <row r="1409" spans="1:24" x14ac:dyDescent="0.2">
      <c r="A1409">
        <v>1408</v>
      </c>
      <c r="B1409" t="s">
        <v>537</v>
      </c>
      <c r="C1409" t="s">
        <v>538</v>
      </c>
      <c r="D1409" t="s">
        <v>123</v>
      </c>
      <c r="E1409" t="s">
        <v>539</v>
      </c>
      <c r="F1409" t="s">
        <v>424</v>
      </c>
      <c r="G1409" t="s">
        <v>540</v>
      </c>
      <c r="H1409" t="s">
        <v>8</v>
      </c>
      <c r="I1409" t="s">
        <v>319</v>
      </c>
      <c r="J1409" t="s">
        <v>1131</v>
      </c>
      <c r="K1409" t="s">
        <v>158</v>
      </c>
      <c r="L1409" t="s">
        <v>155</v>
      </c>
      <c r="M1409">
        <v>1</v>
      </c>
      <c r="N1409" t="s">
        <v>875</v>
      </c>
      <c r="O1409" t="str">
        <f>IF($B1409="","",IFERROR(IF(ISNUMBER(MATCH($K1409,'Brand Family Territory (Enc)'!$A$2:$A$296,0)),$K1409,""),""))</f>
        <v/>
      </c>
      <c r="P1409" t="str">
        <f>IF($B1409="","",IFERROR(INDEX('Brand Crosswalk'!$F$2:$F$200,MATCH($K1409,'Brand Crosswalk'!$A$2:$A$200,0)),"Not in Crosswalk"))</f>
        <v>Mapped</v>
      </c>
      <c r="Q1409" t="str">
        <f>IF($B1409="","",IFERROR(INDEX('Brand Crosswalk'!$C$2:$C$200,MATCH($K1409,'Brand Crosswalk'!$A$2:$A$200,0)),""))</f>
        <v>Dogfish Head Beer</v>
      </c>
      <c r="R1409" t="str">
        <f>IF($B1409="","",IF(O1409&lt;&gt;"",O1409,IF(P1409="Mapped",Q1409,IF(P1409="No Encompass Match","No Encompass Match",IFERROR(VLOOKUP(IF($K1409="",$J1409,$K1409),'Brands (Enc)'!$C$2:$D$2699,2,FALSE),"Not Mapped")))))</f>
        <v>Dogfish Head Beer</v>
      </c>
      <c r="S1409" t="str">
        <f>IF($B1409="","",IFERROR(VLOOKUP(VALUE($B1409),'Customers Table (Enc)'!$A:$I,9,FALSE),"Not Found"))</f>
        <v>Passaic</v>
      </c>
      <c r="T1409" t="str">
        <f t="shared" si="84"/>
        <v>PASSAIC</v>
      </c>
      <c r="U1409" t="str">
        <f t="shared" si="85"/>
        <v>Dogfish Head Beer|PASSAIC</v>
      </c>
      <c r="V1409" t="str">
        <f>IF($B1409="","",IF(R1409="No Encompass Match","THEM",IF(R1409="Not Mapped","Unable to Determine",IF(T1409="SALES","Unable to Determine",IFERROR(INDEX('Master - US vs THEM'!$F:$F,MATCH(U1409,'Master - US vs THEM'!$G:$G,0)),"No Territory Data")))))</f>
        <v>US</v>
      </c>
      <c r="W1409" t="str">
        <f t="shared" si="86"/>
        <v>OK</v>
      </c>
      <c r="X1409" t="str">
        <f t="shared" si="87"/>
        <v>US</v>
      </c>
    </row>
    <row r="1410" spans="1:24" x14ac:dyDescent="0.2">
      <c r="A1410">
        <v>1409</v>
      </c>
      <c r="B1410" t="s">
        <v>537</v>
      </c>
      <c r="C1410" t="s">
        <v>538</v>
      </c>
      <c r="D1410" t="s">
        <v>123</v>
      </c>
      <c r="E1410" t="s">
        <v>539</v>
      </c>
      <c r="F1410" t="s">
        <v>424</v>
      </c>
      <c r="G1410" t="s">
        <v>540</v>
      </c>
      <c r="H1410" t="s">
        <v>8</v>
      </c>
      <c r="I1410" t="s">
        <v>319</v>
      </c>
      <c r="J1410" t="s">
        <v>964</v>
      </c>
      <c r="K1410" t="s">
        <v>965</v>
      </c>
      <c r="L1410" t="s">
        <v>215</v>
      </c>
      <c r="M1410">
        <v>1</v>
      </c>
      <c r="N1410" t="s">
        <v>875</v>
      </c>
      <c r="O1410" t="str">
        <f>IF($B1410="","",IFERROR(IF(ISNUMBER(MATCH($K1410,'Brand Family Territory (Enc)'!$A$2:$A$296,0)),$K1410,""),""))</f>
        <v/>
      </c>
      <c r="P1410" t="str">
        <f>IF($B1410="","",IFERROR(INDEX('Brand Crosswalk'!$F$2:$F$200,MATCH($K1410,'Brand Crosswalk'!$A$2:$A$200,0)),"Not in Crosswalk"))</f>
        <v>Mapped</v>
      </c>
      <c r="Q1410" t="str">
        <f>IF($B1410="","",IFERROR(INDEX('Brand Crosswalk'!$C$2:$C$200,MATCH($K1410,'Brand Crosswalk'!$A$2:$A$200,0)),""))</f>
        <v>Bell's</v>
      </c>
      <c r="R1410" t="str">
        <f>IF($B1410="","",IF(O1410&lt;&gt;"",O1410,IF(P1410="Mapped",Q1410,IF(P1410="No Encompass Match","No Encompass Match",IFERROR(VLOOKUP(IF($K1410="",$J1410,$K1410),'Brands (Enc)'!$C$2:$D$2699,2,FALSE),"Not Mapped")))))</f>
        <v>Bell's</v>
      </c>
      <c r="S1410" t="str">
        <f>IF($B1410="","",IFERROR(VLOOKUP(VALUE($B1410),'Customers Table (Enc)'!$A:$I,9,FALSE),"Not Found"))</f>
        <v>Passaic</v>
      </c>
      <c r="T1410" t="str">
        <f t="shared" si="84"/>
        <v>PASSAIC</v>
      </c>
      <c r="U1410" t="str">
        <f t="shared" si="85"/>
        <v>Bell's|PASSAIC</v>
      </c>
      <c r="V1410" t="str">
        <f>IF($B1410="","",IF(R1410="No Encompass Match","THEM",IF(R1410="Not Mapped","Unable to Determine",IF(T1410="SALES","Unable to Determine",IFERROR(INDEX('Master - US vs THEM'!$F:$F,MATCH(U1410,'Master - US vs THEM'!$G:$G,0)),"No Territory Data")))))</f>
        <v>US</v>
      </c>
      <c r="W1410" t="str">
        <f t="shared" si="86"/>
        <v>OK</v>
      </c>
      <c r="X1410" t="str">
        <f t="shared" si="87"/>
        <v>US</v>
      </c>
    </row>
    <row r="1411" spans="1:24" x14ac:dyDescent="0.2">
      <c r="A1411">
        <v>1410</v>
      </c>
      <c r="B1411" t="s">
        <v>537</v>
      </c>
      <c r="C1411" t="s">
        <v>538</v>
      </c>
      <c r="D1411" t="s">
        <v>123</v>
      </c>
      <c r="E1411" t="s">
        <v>539</v>
      </c>
      <c r="F1411" t="s">
        <v>424</v>
      </c>
      <c r="G1411" t="s">
        <v>540</v>
      </c>
      <c r="H1411" t="s">
        <v>8</v>
      </c>
      <c r="I1411" t="s">
        <v>319</v>
      </c>
      <c r="J1411" t="s">
        <v>341</v>
      </c>
      <c r="K1411" t="s">
        <v>295</v>
      </c>
      <c r="L1411" t="s">
        <v>215</v>
      </c>
      <c r="M1411">
        <v>1</v>
      </c>
      <c r="N1411" t="s">
        <v>875</v>
      </c>
      <c r="O1411" t="str">
        <f>IF($B1411="","",IFERROR(IF(ISNUMBER(MATCH($K1411,'Brand Family Territory (Enc)'!$A$2:$A$296,0)),$K1411,""),""))</f>
        <v/>
      </c>
      <c r="P1411" t="str">
        <f>IF($B1411="","",IFERROR(INDEX('Brand Crosswalk'!$F$2:$F$200,MATCH($K1411,'Brand Crosswalk'!$A$2:$A$200,0)),"Not in Crosswalk"))</f>
        <v>Mapped</v>
      </c>
      <c r="Q1411" t="str">
        <f>IF($B1411="","",IFERROR(INDEX('Brand Crosswalk'!$C$2:$C$200,MATCH($K1411,'Brand Crosswalk'!$A$2:$A$200,0)),""))</f>
        <v>New Belgium Brewing Company</v>
      </c>
      <c r="R1411" t="str">
        <f>IF($B1411="","",IF(O1411&lt;&gt;"",O1411,IF(P1411="Mapped",Q1411,IF(P1411="No Encompass Match","No Encompass Match",IFERROR(VLOOKUP(IF($K1411="",$J1411,$K1411),'Brands (Enc)'!$C$2:$D$2699,2,FALSE),"Not Mapped")))))</f>
        <v>New Belgium Brewing Company</v>
      </c>
      <c r="S1411" t="str">
        <f>IF($B1411="","",IFERROR(VLOOKUP(VALUE($B1411),'Customers Table (Enc)'!$A:$I,9,FALSE),"Not Found"))</f>
        <v>Passaic</v>
      </c>
      <c r="T1411" t="str">
        <f t="shared" ref="T1411:T1474" si="88">IF($B1411="","",IF($D1411&lt;&gt;"SALES",$D1411,IF(OR(S1411="Default",S1411="Not Found",S1411="Morris"),"SALES",UPPER(S1411))))</f>
        <v>PASSAIC</v>
      </c>
      <c r="U1411" t="str">
        <f t="shared" ref="U1411:U1474" si="89">IF($B1411="","",R1411&amp;"|"&amp;T1411)</f>
        <v>New Belgium Brewing Company|PASSAIC</v>
      </c>
      <c r="V1411" t="str">
        <f>IF($B1411="","",IF(R1411="No Encompass Match","THEM",IF(R1411="Not Mapped","Unable to Determine",IF(T1411="SALES","Unable to Determine",IFERROR(INDEX('Master - US vs THEM'!$F:$F,MATCH(U1411,'Master - US vs THEM'!$G:$G,0)),"No Territory Data")))))</f>
        <v>US</v>
      </c>
      <c r="W1411" t="str">
        <f t="shared" ref="W1411:W1474" si="90">IF($B1411="","",IF(OR(V1411="Unable to Determine",V1411="No Territory Data",V1411="Ambiguous (Source Truncated)"),"Review",IF(V1411&lt;&gt;$N1411,"MISMATCH","OK")))</f>
        <v>OK</v>
      </c>
      <c r="X1411" t="str">
        <f t="shared" ref="X1411:X1474" si="91">IF($B1411="","",IF(OR(V1411="US",V1411="THEM"),V1411,$N1411))</f>
        <v>US</v>
      </c>
    </row>
    <row r="1412" spans="1:24" x14ac:dyDescent="0.2">
      <c r="A1412">
        <v>1411</v>
      </c>
      <c r="B1412" t="s">
        <v>537</v>
      </c>
      <c r="C1412" t="s">
        <v>538</v>
      </c>
      <c r="D1412" t="s">
        <v>123</v>
      </c>
      <c r="E1412" t="s">
        <v>539</v>
      </c>
      <c r="F1412" t="s">
        <v>424</v>
      </c>
      <c r="G1412" t="s">
        <v>540</v>
      </c>
      <c r="H1412" t="s">
        <v>8</v>
      </c>
      <c r="I1412" t="s">
        <v>319</v>
      </c>
      <c r="J1412" t="s">
        <v>1273</v>
      </c>
      <c r="K1412" t="s">
        <v>1274</v>
      </c>
      <c r="L1412" t="s">
        <v>1274</v>
      </c>
      <c r="M1412">
        <v>1</v>
      </c>
      <c r="N1412" t="s">
        <v>875</v>
      </c>
      <c r="O1412" t="str">
        <f>IF($B1412="","",IFERROR(IF(ISNUMBER(MATCH($K1412,'Brand Family Territory (Enc)'!$A$2:$A$296,0)),$K1412,""),""))</f>
        <v/>
      </c>
      <c r="P1412" t="str">
        <f>IF($B1412="","",IFERROR(INDEX('Brand Crosswalk'!$F$2:$F$200,MATCH($K1412,'Brand Crosswalk'!$A$2:$A$200,0)),"Not in Crosswalk"))</f>
        <v>Mapped</v>
      </c>
      <c r="Q1412" t="str">
        <f>IF($B1412="","",IFERROR(INDEX('Brand Crosswalk'!$C$2:$C$200,MATCH($K1412,'Brand Crosswalk'!$A$2:$A$200,0)),""))</f>
        <v>Newburgh</v>
      </c>
      <c r="R1412" t="str">
        <f>IF($B1412="","",IF(O1412&lt;&gt;"",O1412,IF(P1412="Mapped",Q1412,IF(P1412="No Encompass Match","No Encompass Match",IFERROR(VLOOKUP(IF($K1412="",$J1412,$K1412),'Brands (Enc)'!$C$2:$D$2699,2,FALSE),"Not Mapped")))))</f>
        <v>Newburgh</v>
      </c>
      <c r="S1412" t="str">
        <f>IF($B1412="","",IFERROR(VLOOKUP(VALUE($B1412),'Customers Table (Enc)'!$A:$I,9,FALSE),"Not Found"))</f>
        <v>Passaic</v>
      </c>
      <c r="T1412" t="str">
        <f t="shared" si="88"/>
        <v>PASSAIC</v>
      </c>
      <c r="U1412" t="str">
        <f t="shared" si="89"/>
        <v>Newburgh|PASSAIC</v>
      </c>
      <c r="V1412" t="str">
        <f>IF($B1412="","",IF(R1412="No Encompass Match","THEM",IF(R1412="Not Mapped","Unable to Determine",IF(T1412="SALES","Unable to Determine",IFERROR(INDEX('Master - US vs THEM'!$F:$F,MATCH(U1412,'Master - US vs THEM'!$G:$G,0)),"No Territory Data")))))</f>
        <v>US</v>
      </c>
      <c r="W1412" t="str">
        <f t="shared" si="90"/>
        <v>OK</v>
      </c>
      <c r="X1412" t="str">
        <f t="shared" si="91"/>
        <v>US</v>
      </c>
    </row>
    <row r="1413" spans="1:24" x14ac:dyDescent="0.2">
      <c r="A1413">
        <v>1412</v>
      </c>
      <c r="B1413" t="s">
        <v>531</v>
      </c>
      <c r="C1413" t="s">
        <v>532</v>
      </c>
      <c r="D1413" t="s">
        <v>187</v>
      </c>
      <c r="E1413" t="s">
        <v>533</v>
      </c>
      <c r="F1413" t="s">
        <v>292</v>
      </c>
      <c r="G1413" t="s">
        <v>534</v>
      </c>
      <c r="H1413" t="s">
        <v>8</v>
      </c>
      <c r="I1413" t="s">
        <v>367</v>
      </c>
      <c r="J1413" t="s">
        <v>142</v>
      </c>
      <c r="K1413" t="s">
        <v>143</v>
      </c>
      <c r="L1413" t="s">
        <v>141</v>
      </c>
      <c r="M1413">
        <v>1</v>
      </c>
      <c r="N1413" t="s">
        <v>21</v>
      </c>
      <c r="O1413" t="str">
        <f>IF($B1413="","",IFERROR(IF(ISNUMBER(MATCH($K1413,'Brand Family Territory (Enc)'!$A$2:$A$296,0)),$K1413,""),""))</f>
        <v/>
      </c>
      <c r="P1413" t="str">
        <f>IF($B1413="","",IFERROR(INDEX('Brand Crosswalk'!$F$2:$F$200,MATCH($K1413,'Brand Crosswalk'!$A$2:$A$200,0)),"Not in Crosswalk"))</f>
        <v>Mapped</v>
      </c>
      <c r="Q1413" t="str">
        <f>IF($B1413="","",IFERROR(INDEX('Brand Crosswalk'!$C$2:$C$200,MATCH($K1413,'Brand Crosswalk'!$A$2:$A$200,0)),""))</f>
        <v>Lite</v>
      </c>
      <c r="R1413" t="str">
        <f>IF($B1413="","",IF(O1413&lt;&gt;"",O1413,IF(P1413="Mapped",Q1413,IF(P1413="No Encompass Match","No Encompass Match",IFERROR(VLOOKUP(IF($K1413="",$J1413,$K1413),'Brands (Enc)'!$C$2:$D$2699,2,FALSE),"Not Mapped")))))</f>
        <v>Lite</v>
      </c>
      <c r="S1413" t="str">
        <f>IF($B1413="","",IFERROR(VLOOKUP(VALUE($B1413),'Customers Table (Enc)'!$A:$I,9,FALSE),"Not Found"))</f>
        <v>Essex</v>
      </c>
      <c r="T1413" t="str">
        <f t="shared" si="88"/>
        <v>ESSEX</v>
      </c>
      <c r="U1413" t="str">
        <f t="shared" si="89"/>
        <v>Lite|ESSEX</v>
      </c>
      <c r="V1413" t="str">
        <f>IF($B1413="","",IF(R1413="No Encompass Match","THEM",IF(R1413="Not Mapped","Unable to Determine",IF(T1413="SALES","Unable to Determine",IFERROR(INDEX('Master - US vs THEM'!$F:$F,MATCH(U1413,'Master - US vs THEM'!$G:$G,0)),"No Territory Data")))))</f>
        <v>THEM</v>
      </c>
      <c r="W1413" t="str">
        <f t="shared" si="90"/>
        <v>OK</v>
      </c>
      <c r="X1413" t="str">
        <f t="shared" si="91"/>
        <v>THEM</v>
      </c>
    </row>
    <row r="1414" spans="1:24" x14ac:dyDescent="0.2">
      <c r="A1414">
        <v>1413</v>
      </c>
      <c r="B1414" t="s">
        <v>531</v>
      </c>
      <c r="C1414" t="s">
        <v>532</v>
      </c>
      <c r="D1414" t="s">
        <v>187</v>
      </c>
      <c r="E1414" t="s">
        <v>533</v>
      </c>
      <c r="F1414" t="s">
        <v>292</v>
      </c>
      <c r="G1414" t="s">
        <v>534</v>
      </c>
      <c r="H1414" t="s">
        <v>8</v>
      </c>
      <c r="I1414" t="s">
        <v>367</v>
      </c>
      <c r="J1414" t="s">
        <v>44</v>
      </c>
      <c r="K1414" t="s">
        <v>44</v>
      </c>
      <c r="L1414" t="s">
        <v>45</v>
      </c>
      <c r="M1414">
        <v>1</v>
      </c>
      <c r="N1414" t="s">
        <v>21</v>
      </c>
      <c r="O1414" t="str">
        <f>IF($B1414="","",IFERROR(IF(ISNUMBER(MATCH($K1414,'Brand Family Territory (Enc)'!$A$2:$A$296,0)),$K1414,""),""))</f>
        <v/>
      </c>
      <c r="P1414" t="str">
        <f>IF($B1414="","",IFERROR(INDEX('Brand Crosswalk'!$F$2:$F$200,MATCH($K1414,'Brand Crosswalk'!$A$2:$A$200,0)),"Not in Crosswalk"))</f>
        <v>Mapped</v>
      </c>
      <c r="Q1414" t="str">
        <f>IF($B1414="","",IFERROR(INDEX('Brand Crosswalk'!$C$2:$C$200,MATCH($K1414,'Brand Crosswalk'!$A$2:$A$200,0)),""))</f>
        <v>Dg Yuengling Inc</v>
      </c>
      <c r="R1414" t="str">
        <f>IF($B1414="","",IF(O1414&lt;&gt;"",O1414,IF(P1414="Mapped",Q1414,IF(P1414="No Encompass Match","No Encompass Match",IFERROR(VLOOKUP(IF($K1414="",$J1414,$K1414),'Brands (Enc)'!$C$2:$D$2699,2,FALSE),"Not Mapped")))))</f>
        <v>Dg Yuengling Inc</v>
      </c>
      <c r="S1414" t="str">
        <f>IF($B1414="","",IFERROR(VLOOKUP(VALUE($B1414),'Customers Table (Enc)'!$A:$I,9,FALSE),"Not Found"))</f>
        <v>Essex</v>
      </c>
      <c r="T1414" t="str">
        <f t="shared" si="88"/>
        <v>ESSEX</v>
      </c>
      <c r="U1414" t="str">
        <f t="shared" si="89"/>
        <v>Dg Yuengling Inc|ESSEX</v>
      </c>
      <c r="V1414" t="str">
        <f>IF($B1414="","",IF(R1414="No Encompass Match","THEM",IF(R1414="Not Mapped","Unable to Determine",IF(T1414="SALES","Unable to Determine",IFERROR(INDEX('Master - US vs THEM'!$F:$F,MATCH(U1414,'Master - US vs THEM'!$G:$G,0)),"No Territory Data")))))</f>
        <v>THEM</v>
      </c>
      <c r="W1414" t="str">
        <f t="shared" si="90"/>
        <v>OK</v>
      </c>
      <c r="X1414" t="str">
        <f t="shared" si="91"/>
        <v>THEM</v>
      </c>
    </row>
    <row r="1415" spans="1:24" x14ac:dyDescent="0.2">
      <c r="A1415">
        <v>1414</v>
      </c>
      <c r="B1415" t="s">
        <v>531</v>
      </c>
      <c r="C1415" t="s">
        <v>532</v>
      </c>
      <c r="D1415" t="s">
        <v>187</v>
      </c>
      <c r="E1415" t="s">
        <v>533</v>
      </c>
      <c r="F1415" t="s">
        <v>292</v>
      </c>
      <c r="G1415" t="s">
        <v>534</v>
      </c>
      <c r="H1415" t="s">
        <v>8</v>
      </c>
      <c r="I1415" t="s">
        <v>367</v>
      </c>
      <c r="J1415" t="s">
        <v>72</v>
      </c>
      <c r="K1415" t="s">
        <v>73</v>
      </c>
      <c r="L1415" t="s">
        <v>36</v>
      </c>
      <c r="M1415">
        <v>1</v>
      </c>
      <c r="N1415" t="s">
        <v>21</v>
      </c>
      <c r="O1415" t="str">
        <f>IF($B1415="","",IFERROR(IF(ISNUMBER(MATCH($K1415,'Brand Family Territory (Enc)'!$A$2:$A$296,0)),$K1415,""),""))</f>
        <v>LAGUNITAS</v>
      </c>
      <c r="P1415" t="str">
        <f>IF($B1415="","",IFERROR(INDEX('Brand Crosswalk'!$F$2:$F$200,MATCH($K1415,'Brand Crosswalk'!$A$2:$A$200,0)),"Not in Crosswalk"))</f>
        <v>Not in Crosswalk</v>
      </c>
      <c r="Q1415" t="str">
        <f>IF($B1415="","",IFERROR(INDEX('Brand Crosswalk'!$C$2:$C$200,MATCH($K1415,'Brand Crosswalk'!$A$2:$A$200,0)),""))</f>
        <v/>
      </c>
      <c r="R1415" t="str">
        <f>IF($B1415="","",IF(O1415&lt;&gt;"",O1415,IF(P1415="Mapped",Q1415,IF(P1415="No Encompass Match","No Encompass Match",IFERROR(VLOOKUP(IF($K1415="",$J1415,$K1415),'Brands (Enc)'!$C$2:$D$2699,2,FALSE),"Not Mapped")))))</f>
        <v>LAGUNITAS</v>
      </c>
      <c r="S1415" t="str">
        <f>IF($B1415="","",IFERROR(VLOOKUP(VALUE($B1415),'Customers Table (Enc)'!$A:$I,9,FALSE),"Not Found"))</f>
        <v>Essex</v>
      </c>
      <c r="T1415" t="str">
        <f t="shared" si="88"/>
        <v>ESSEX</v>
      </c>
      <c r="U1415" t="str">
        <f t="shared" si="89"/>
        <v>LAGUNITAS|ESSEX</v>
      </c>
      <c r="V1415" t="str">
        <f>IF($B1415="","",IF(R1415="No Encompass Match","THEM",IF(R1415="Not Mapped","Unable to Determine",IF(T1415="SALES","Unable to Determine",IFERROR(INDEX('Master - US vs THEM'!$F:$F,MATCH(U1415,'Master - US vs THEM'!$G:$G,0)),"No Territory Data")))))</f>
        <v>THEM</v>
      </c>
      <c r="W1415" t="str">
        <f t="shared" si="90"/>
        <v>OK</v>
      </c>
      <c r="X1415" t="str">
        <f t="shared" si="91"/>
        <v>THEM</v>
      </c>
    </row>
    <row r="1416" spans="1:24" x14ac:dyDescent="0.2">
      <c r="A1416">
        <v>1415</v>
      </c>
      <c r="B1416" t="s">
        <v>531</v>
      </c>
      <c r="C1416" t="s">
        <v>532</v>
      </c>
      <c r="D1416" t="s">
        <v>187</v>
      </c>
      <c r="E1416" t="s">
        <v>533</v>
      </c>
      <c r="F1416" t="s">
        <v>292</v>
      </c>
      <c r="G1416" t="s">
        <v>534</v>
      </c>
      <c r="H1416" t="s">
        <v>8</v>
      </c>
      <c r="I1416" t="s">
        <v>367</v>
      </c>
      <c r="J1416" t="s">
        <v>395</v>
      </c>
      <c r="K1416" t="s">
        <v>396</v>
      </c>
      <c r="L1416" t="s">
        <v>155</v>
      </c>
      <c r="M1416">
        <v>1</v>
      </c>
      <c r="N1416" t="s">
        <v>21</v>
      </c>
      <c r="O1416" t="str">
        <f>IF($B1416="","",IFERROR(IF(ISNUMBER(MATCH($K1416,'Brand Family Territory (Enc)'!$A$2:$A$296,0)),$K1416,""),""))</f>
        <v/>
      </c>
      <c r="P1416" t="str">
        <f>IF($B1416="","",IFERROR(INDEX('Brand Crosswalk'!$F$2:$F$200,MATCH($K1416,'Brand Crosswalk'!$A$2:$A$200,0)),"Not in Crosswalk"))</f>
        <v>Mapped</v>
      </c>
      <c r="Q1416" t="str">
        <f>IF($B1416="","",IFERROR(INDEX('Brand Crosswalk'!$C$2:$C$200,MATCH($K1416,'Brand Crosswalk'!$A$2:$A$200,0)),""))</f>
        <v>Dogfish Head Beer</v>
      </c>
      <c r="R1416" t="str">
        <f>IF($B1416="","",IF(O1416&lt;&gt;"",O1416,IF(P1416="Mapped",Q1416,IF(P1416="No Encompass Match","No Encompass Match",IFERROR(VLOOKUP(IF($K1416="",$J1416,$K1416),'Brands (Enc)'!$C$2:$D$2699,2,FALSE),"Not Mapped")))))</f>
        <v>Dogfish Head Beer</v>
      </c>
      <c r="S1416" t="str">
        <f>IF($B1416="","",IFERROR(VLOOKUP(VALUE($B1416),'Customers Table (Enc)'!$A:$I,9,FALSE),"Not Found"))</f>
        <v>Essex</v>
      </c>
      <c r="T1416" t="str">
        <f t="shared" si="88"/>
        <v>ESSEX</v>
      </c>
      <c r="U1416" t="str">
        <f t="shared" si="89"/>
        <v>Dogfish Head Beer|ESSEX</v>
      </c>
      <c r="V1416" t="str">
        <f>IF($B1416="","",IF(R1416="No Encompass Match","THEM",IF(R1416="Not Mapped","Unable to Determine",IF(T1416="SALES","Unable to Determine",IFERROR(INDEX('Master - US vs THEM'!$F:$F,MATCH(U1416,'Master - US vs THEM'!$G:$G,0)),"No Territory Data")))))</f>
        <v>THEM</v>
      </c>
      <c r="W1416" t="str">
        <f t="shared" si="90"/>
        <v>OK</v>
      </c>
      <c r="X1416" t="str">
        <f t="shared" si="91"/>
        <v>THEM</v>
      </c>
    </row>
    <row r="1417" spans="1:24" x14ac:dyDescent="0.2">
      <c r="A1417">
        <v>1416</v>
      </c>
      <c r="B1417" t="s">
        <v>531</v>
      </c>
      <c r="C1417" t="s">
        <v>532</v>
      </c>
      <c r="D1417" t="s">
        <v>187</v>
      </c>
      <c r="E1417" t="s">
        <v>533</v>
      </c>
      <c r="F1417" t="s">
        <v>292</v>
      </c>
      <c r="G1417" t="s">
        <v>534</v>
      </c>
      <c r="H1417" t="s">
        <v>8</v>
      </c>
      <c r="I1417" t="s">
        <v>367</v>
      </c>
      <c r="J1417" t="s">
        <v>438</v>
      </c>
      <c r="K1417" t="s">
        <v>439</v>
      </c>
      <c r="L1417" t="s">
        <v>438</v>
      </c>
      <c r="M1417">
        <v>1</v>
      </c>
      <c r="N1417" t="s">
        <v>875</v>
      </c>
      <c r="O1417" t="str">
        <f>IF($B1417="","",IFERROR(IF(ISNUMBER(MATCH($K1417,'Brand Family Territory (Enc)'!$A$2:$A$296,0)),$K1417,""),""))</f>
        <v/>
      </c>
      <c r="P1417" t="str">
        <f>IF($B1417="","",IFERROR(INDEX('Brand Crosswalk'!$F$2:$F$200,MATCH($K1417,'Brand Crosswalk'!$A$2:$A$200,0)),"Not in Crosswalk"))</f>
        <v>Mapped</v>
      </c>
      <c r="Q1417" t="str">
        <f>IF($B1417="","",IFERROR(INDEX('Brand Crosswalk'!$C$2:$C$200,MATCH($K1417,'Brand Crosswalk'!$A$2:$A$200,0)),""))</f>
        <v>Sixpoint</v>
      </c>
      <c r="R1417" t="str">
        <f>IF($B1417="","",IF(O1417&lt;&gt;"",O1417,IF(P1417="Mapped",Q1417,IF(P1417="No Encompass Match","No Encompass Match",IFERROR(VLOOKUP(IF($K1417="",$J1417,$K1417),'Brands (Enc)'!$C$2:$D$2699,2,FALSE),"Not Mapped")))))</f>
        <v>Sixpoint</v>
      </c>
      <c r="S1417" t="str">
        <f>IF($B1417="","",IFERROR(VLOOKUP(VALUE($B1417),'Customers Table (Enc)'!$A:$I,9,FALSE),"Not Found"))</f>
        <v>Essex</v>
      </c>
      <c r="T1417" t="str">
        <f t="shared" si="88"/>
        <v>ESSEX</v>
      </c>
      <c r="U1417" t="str">
        <f t="shared" si="89"/>
        <v>Sixpoint|ESSEX</v>
      </c>
      <c r="V1417" t="str">
        <f>IF($B1417="","",IF(R1417="No Encompass Match","THEM",IF(R1417="Not Mapped","Unable to Determine",IF(T1417="SALES","Unable to Determine",IFERROR(INDEX('Master - US vs THEM'!$F:$F,MATCH(U1417,'Master - US vs THEM'!$G:$G,0)),"No Territory Data")))))</f>
        <v>US</v>
      </c>
      <c r="W1417" t="str">
        <f t="shared" si="90"/>
        <v>OK</v>
      </c>
      <c r="X1417" t="str">
        <f t="shared" si="91"/>
        <v>US</v>
      </c>
    </row>
    <row r="1418" spans="1:24" x14ac:dyDescent="0.2">
      <c r="A1418">
        <v>1417</v>
      </c>
      <c r="B1418" t="s">
        <v>531</v>
      </c>
      <c r="C1418" t="s">
        <v>532</v>
      </c>
      <c r="D1418" t="s">
        <v>187</v>
      </c>
      <c r="E1418" t="s">
        <v>533</v>
      </c>
      <c r="F1418" t="s">
        <v>292</v>
      </c>
      <c r="G1418" t="s">
        <v>534</v>
      </c>
      <c r="H1418" t="s">
        <v>8</v>
      </c>
      <c r="I1418" t="s">
        <v>367</v>
      </c>
      <c r="J1418" t="s">
        <v>181</v>
      </c>
      <c r="K1418" t="s">
        <v>182</v>
      </c>
      <c r="L1418" t="s">
        <v>24</v>
      </c>
      <c r="M1418">
        <v>1</v>
      </c>
      <c r="N1418" t="s">
        <v>21</v>
      </c>
      <c r="O1418" t="str">
        <f>IF($B1418="","",IFERROR(IF(ISNUMBER(MATCH($K1418,'Brand Family Territory (Enc)'!$A$2:$A$296,0)),$K1418,""),""))</f>
        <v/>
      </c>
      <c r="P1418" t="str">
        <f>IF($B1418="","",IFERROR(INDEX('Brand Crosswalk'!$F$2:$F$200,MATCH($K1418,'Brand Crosswalk'!$A$2:$A$200,0)),"Not in Crosswalk"))</f>
        <v>Mapped</v>
      </c>
      <c r="Q1418" t="str">
        <f>IF($B1418="","",IFERROR(INDEX('Brand Crosswalk'!$C$2:$C$200,MATCH($K1418,'Brand Crosswalk'!$A$2:$A$200,0)),""))</f>
        <v>Modelo Especial</v>
      </c>
      <c r="R1418" t="str">
        <f>IF($B1418="","",IF(O1418&lt;&gt;"",O1418,IF(P1418="Mapped",Q1418,IF(P1418="No Encompass Match","No Encompass Match",IFERROR(VLOOKUP(IF($K1418="",$J1418,$K1418),'Brands (Enc)'!$C$2:$D$2699,2,FALSE),"Not Mapped")))))</f>
        <v>Modelo Especial</v>
      </c>
      <c r="S1418" t="str">
        <f>IF($B1418="","",IFERROR(VLOOKUP(VALUE($B1418),'Customers Table (Enc)'!$A:$I,9,FALSE),"Not Found"))</f>
        <v>Essex</v>
      </c>
      <c r="T1418" t="str">
        <f t="shared" si="88"/>
        <v>ESSEX</v>
      </c>
      <c r="U1418" t="str">
        <f t="shared" si="89"/>
        <v>Modelo Especial|ESSEX</v>
      </c>
      <c r="V1418" t="str">
        <f>IF($B1418="","",IF(R1418="No Encompass Match","THEM",IF(R1418="Not Mapped","Unable to Determine",IF(T1418="SALES","Unable to Determine",IFERROR(INDEX('Master - US vs THEM'!$F:$F,MATCH(U1418,'Master - US vs THEM'!$G:$G,0)),"No Territory Data")))))</f>
        <v>THEM</v>
      </c>
      <c r="W1418" t="str">
        <f t="shared" si="90"/>
        <v>OK</v>
      </c>
      <c r="X1418" t="str">
        <f t="shared" si="91"/>
        <v>THEM</v>
      </c>
    </row>
    <row r="1419" spans="1:24" x14ac:dyDescent="0.2">
      <c r="A1419">
        <v>1418</v>
      </c>
      <c r="B1419" t="s">
        <v>531</v>
      </c>
      <c r="C1419" t="s">
        <v>532</v>
      </c>
      <c r="D1419" t="s">
        <v>187</v>
      </c>
      <c r="E1419" t="s">
        <v>533</v>
      </c>
      <c r="F1419" t="s">
        <v>292</v>
      </c>
      <c r="G1419" t="s">
        <v>534</v>
      </c>
      <c r="H1419" t="s">
        <v>8</v>
      </c>
      <c r="I1419" t="s">
        <v>367</v>
      </c>
      <c r="J1419" t="s">
        <v>535</v>
      </c>
      <c r="K1419" t="s">
        <v>358</v>
      </c>
      <c r="L1419" t="s">
        <v>155</v>
      </c>
      <c r="M1419">
        <v>1</v>
      </c>
      <c r="N1419" t="s">
        <v>21</v>
      </c>
      <c r="O1419" t="str">
        <f>IF($B1419="","",IFERROR(IF(ISNUMBER(MATCH($K1419,'Brand Family Territory (Enc)'!$A$2:$A$296,0)),$K1419,""),""))</f>
        <v/>
      </c>
      <c r="P1419" t="str">
        <f>IF($B1419="","",IFERROR(INDEX('Brand Crosswalk'!$F$2:$F$200,MATCH($K1419,'Brand Crosswalk'!$A$2:$A$200,0)),"Not in Crosswalk"))</f>
        <v>Mapped</v>
      </c>
      <c r="Q1419" t="str">
        <f>IF($B1419="","",IFERROR(INDEX('Brand Crosswalk'!$C$2:$C$200,MATCH($K1419,'Brand Crosswalk'!$A$2:$A$200,0)),""))</f>
        <v>Samuel Adams</v>
      </c>
      <c r="R1419" t="str">
        <f>IF($B1419="","",IF(O1419&lt;&gt;"",O1419,IF(P1419="Mapped",Q1419,IF(P1419="No Encompass Match","No Encompass Match",IFERROR(VLOOKUP(IF($K1419="",$J1419,$K1419),'Brands (Enc)'!$C$2:$D$2699,2,FALSE),"Not Mapped")))))</f>
        <v>Samuel Adams</v>
      </c>
      <c r="S1419" t="str">
        <f>IF($B1419="","",IFERROR(VLOOKUP(VALUE($B1419),'Customers Table (Enc)'!$A:$I,9,FALSE),"Not Found"))</f>
        <v>Essex</v>
      </c>
      <c r="T1419" t="str">
        <f t="shared" si="88"/>
        <v>ESSEX</v>
      </c>
      <c r="U1419" t="str">
        <f t="shared" si="89"/>
        <v>Samuel Adams|ESSEX</v>
      </c>
      <c r="V1419" t="str">
        <f>IF($B1419="","",IF(R1419="No Encompass Match","THEM",IF(R1419="Not Mapped","Unable to Determine",IF(T1419="SALES","Unable to Determine",IFERROR(INDEX('Master - US vs THEM'!$F:$F,MATCH(U1419,'Master - US vs THEM'!$G:$G,0)),"No Territory Data")))))</f>
        <v>THEM</v>
      </c>
      <c r="W1419" t="str">
        <f t="shared" si="90"/>
        <v>OK</v>
      </c>
      <c r="X1419" t="str">
        <f t="shared" si="91"/>
        <v>THEM</v>
      </c>
    </row>
    <row r="1420" spans="1:24" x14ac:dyDescent="0.2">
      <c r="A1420">
        <v>1419</v>
      </c>
      <c r="B1420" t="s">
        <v>531</v>
      </c>
      <c r="C1420" t="s">
        <v>532</v>
      </c>
      <c r="D1420" t="s">
        <v>187</v>
      </c>
      <c r="E1420" t="s">
        <v>533</v>
      </c>
      <c r="F1420" t="s">
        <v>292</v>
      </c>
      <c r="G1420" t="s">
        <v>534</v>
      </c>
      <c r="H1420" t="s">
        <v>8</v>
      </c>
      <c r="I1420" t="s">
        <v>367</v>
      </c>
      <c r="J1420" t="s">
        <v>906</v>
      </c>
      <c r="K1420" t="s">
        <v>192</v>
      </c>
      <c r="L1420" t="s">
        <v>120</v>
      </c>
      <c r="M1420">
        <v>1</v>
      </c>
      <c r="N1420" t="s">
        <v>875</v>
      </c>
      <c r="O1420" t="str">
        <f>IF($B1420="","",IFERROR(IF(ISNUMBER(MATCH($K1420,'Brand Family Territory (Enc)'!$A$2:$A$296,0)),$K1420,""),""))</f>
        <v/>
      </c>
      <c r="P1420" t="str">
        <f>IF($B1420="","",IFERROR(INDEX('Brand Crosswalk'!$F$2:$F$200,MATCH($K1420,'Brand Crosswalk'!$A$2:$A$200,0)),"Not in Crosswalk"))</f>
        <v>Mapped</v>
      </c>
      <c r="Q1420" t="str">
        <f>IF($B1420="","",IFERROR(INDEX('Brand Crosswalk'!$C$2:$C$200,MATCH($K1420,'Brand Crosswalk'!$A$2:$A$200,0)),""))</f>
        <v>Montauk</v>
      </c>
      <c r="R1420" t="str">
        <f>IF($B1420="","",IF(O1420&lt;&gt;"",O1420,IF(P1420="Mapped",Q1420,IF(P1420="No Encompass Match","No Encompass Match",IFERROR(VLOOKUP(IF($K1420="",$J1420,$K1420),'Brands (Enc)'!$C$2:$D$2699,2,FALSE),"Not Mapped")))))</f>
        <v>Montauk</v>
      </c>
      <c r="S1420" t="str">
        <f>IF($B1420="","",IFERROR(VLOOKUP(VALUE($B1420),'Customers Table (Enc)'!$A:$I,9,FALSE),"Not Found"))</f>
        <v>Essex</v>
      </c>
      <c r="T1420" t="str">
        <f t="shared" si="88"/>
        <v>ESSEX</v>
      </c>
      <c r="U1420" t="str">
        <f t="shared" si="89"/>
        <v>Montauk|ESSEX</v>
      </c>
      <c r="V1420" t="str">
        <f>IF($B1420="","",IF(R1420="No Encompass Match","THEM",IF(R1420="Not Mapped","Unable to Determine",IF(T1420="SALES","Unable to Determine",IFERROR(INDEX('Master - US vs THEM'!$F:$F,MATCH(U1420,'Master - US vs THEM'!$G:$G,0)),"No Territory Data")))))</f>
        <v>US</v>
      </c>
      <c r="W1420" t="str">
        <f t="shared" si="90"/>
        <v>OK</v>
      </c>
      <c r="X1420" t="str">
        <f t="shared" si="91"/>
        <v>US</v>
      </c>
    </row>
    <row r="1421" spans="1:24" x14ac:dyDescent="0.2">
      <c r="A1421">
        <v>1420</v>
      </c>
      <c r="B1421" t="s">
        <v>531</v>
      </c>
      <c r="C1421" t="s">
        <v>532</v>
      </c>
      <c r="D1421" t="s">
        <v>187</v>
      </c>
      <c r="E1421" t="s">
        <v>533</v>
      </c>
      <c r="F1421" t="s">
        <v>292</v>
      </c>
      <c r="G1421" t="s">
        <v>534</v>
      </c>
      <c r="H1421" t="s">
        <v>8</v>
      </c>
      <c r="I1421" t="s">
        <v>367</v>
      </c>
      <c r="J1421" t="s">
        <v>165</v>
      </c>
      <c r="K1421" t="s">
        <v>166</v>
      </c>
      <c r="L1421" t="s">
        <v>141</v>
      </c>
      <c r="M1421">
        <v>1</v>
      </c>
      <c r="N1421" t="s">
        <v>21</v>
      </c>
      <c r="O1421" t="str">
        <f>IF($B1421="","",IFERROR(IF(ISNUMBER(MATCH($K1421,'Brand Family Territory (Enc)'!$A$2:$A$296,0)),$K1421,""),""))</f>
        <v>BLUE MOON</v>
      </c>
      <c r="P1421" t="str">
        <f>IF($B1421="","",IFERROR(INDEX('Brand Crosswalk'!$F$2:$F$200,MATCH($K1421,'Brand Crosswalk'!$A$2:$A$200,0)),"Not in Crosswalk"))</f>
        <v>Not in Crosswalk</v>
      </c>
      <c r="Q1421" t="str">
        <f>IF($B1421="","",IFERROR(INDEX('Brand Crosswalk'!$C$2:$C$200,MATCH($K1421,'Brand Crosswalk'!$A$2:$A$200,0)),""))</f>
        <v/>
      </c>
      <c r="R1421" t="str">
        <f>IF($B1421="","",IF(O1421&lt;&gt;"",O1421,IF(P1421="Mapped",Q1421,IF(P1421="No Encompass Match","No Encompass Match",IFERROR(VLOOKUP(IF($K1421="",$J1421,$K1421),'Brands (Enc)'!$C$2:$D$2699,2,FALSE),"Not Mapped")))))</f>
        <v>BLUE MOON</v>
      </c>
      <c r="S1421" t="str">
        <f>IF($B1421="","",IFERROR(VLOOKUP(VALUE($B1421),'Customers Table (Enc)'!$A:$I,9,FALSE),"Not Found"))</f>
        <v>Essex</v>
      </c>
      <c r="T1421" t="str">
        <f t="shared" si="88"/>
        <v>ESSEX</v>
      </c>
      <c r="U1421" t="str">
        <f t="shared" si="89"/>
        <v>BLUE MOON|ESSEX</v>
      </c>
      <c r="V1421" t="str">
        <f>IF($B1421="","",IF(R1421="No Encompass Match","THEM",IF(R1421="Not Mapped","Unable to Determine",IF(T1421="SALES","Unable to Determine",IFERROR(INDEX('Master - US vs THEM'!$F:$F,MATCH(U1421,'Master - US vs THEM'!$G:$G,0)),"No Territory Data")))))</f>
        <v>THEM</v>
      </c>
      <c r="W1421" t="str">
        <f t="shared" si="90"/>
        <v>OK</v>
      </c>
      <c r="X1421" t="str">
        <f t="shared" si="91"/>
        <v>THEM</v>
      </c>
    </row>
    <row r="1422" spans="1:24" x14ac:dyDescent="0.2">
      <c r="A1422">
        <v>1421</v>
      </c>
      <c r="B1422" t="s">
        <v>531</v>
      </c>
      <c r="C1422" t="s">
        <v>532</v>
      </c>
      <c r="D1422" t="s">
        <v>187</v>
      </c>
      <c r="E1422" t="s">
        <v>533</v>
      </c>
      <c r="F1422" t="s">
        <v>292</v>
      </c>
      <c r="G1422" t="s">
        <v>534</v>
      </c>
      <c r="H1422" t="s">
        <v>8</v>
      </c>
      <c r="I1422" t="s">
        <v>367</v>
      </c>
      <c r="J1422" t="s">
        <v>536</v>
      </c>
      <c r="K1422" t="s">
        <v>34</v>
      </c>
      <c r="L1422" t="s">
        <v>34</v>
      </c>
      <c r="M1422">
        <v>1</v>
      </c>
      <c r="N1422" t="s">
        <v>21</v>
      </c>
      <c r="O1422" t="str">
        <f>IF($B1422="","",IFERROR(IF(ISNUMBER(MATCH($K1422,'Brand Family Territory (Enc)'!$A$2:$A$296,0)),$K1422,""),""))</f>
        <v/>
      </c>
      <c r="P1422" t="str">
        <f>IF($B1422="","",IFERROR(INDEX('Brand Crosswalk'!$F$2:$F$200,MATCH($K1422,'Brand Crosswalk'!$A$2:$A$200,0)),"Not in Crosswalk"))</f>
        <v>Mapped</v>
      </c>
      <c r="Q1422" t="str">
        <f>IF($B1422="","",IFERROR(INDEX('Brand Crosswalk'!$C$2:$C$200,MATCH($K1422,'Brand Crosswalk'!$A$2:$A$200,0)),""))</f>
        <v>Sierra Nevada</v>
      </c>
      <c r="R1422" t="str">
        <f>IF($B1422="","",IF(O1422&lt;&gt;"",O1422,IF(P1422="Mapped",Q1422,IF(P1422="No Encompass Match","No Encompass Match",IFERROR(VLOOKUP(IF($K1422="",$J1422,$K1422),'Brands (Enc)'!$C$2:$D$2699,2,FALSE),"Not Mapped")))))</f>
        <v>Sierra Nevada</v>
      </c>
      <c r="S1422" t="str">
        <f>IF($B1422="","",IFERROR(VLOOKUP(VALUE($B1422),'Customers Table (Enc)'!$A:$I,9,FALSE),"Not Found"))</f>
        <v>Essex</v>
      </c>
      <c r="T1422" t="str">
        <f t="shared" si="88"/>
        <v>ESSEX</v>
      </c>
      <c r="U1422" t="str">
        <f t="shared" si="89"/>
        <v>Sierra Nevada|ESSEX</v>
      </c>
      <c r="V1422" t="str">
        <f>IF($B1422="","",IF(R1422="No Encompass Match","THEM",IF(R1422="Not Mapped","Unable to Determine",IF(T1422="SALES","Unable to Determine",IFERROR(INDEX('Master - US vs THEM'!$F:$F,MATCH(U1422,'Master - US vs THEM'!$G:$G,0)),"No Territory Data")))))</f>
        <v>THEM</v>
      </c>
      <c r="W1422" t="str">
        <f t="shared" si="90"/>
        <v>OK</v>
      </c>
      <c r="X1422" t="str">
        <f t="shared" si="91"/>
        <v>THEM</v>
      </c>
    </row>
    <row r="1423" spans="1:24" x14ac:dyDescent="0.2">
      <c r="A1423">
        <v>1422</v>
      </c>
      <c r="B1423" t="s">
        <v>531</v>
      </c>
      <c r="C1423" t="s">
        <v>532</v>
      </c>
      <c r="D1423" t="s">
        <v>187</v>
      </c>
      <c r="E1423" t="s">
        <v>533</v>
      </c>
      <c r="F1423" t="s">
        <v>292</v>
      </c>
      <c r="G1423" t="s">
        <v>534</v>
      </c>
      <c r="H1423" t="s">
        <v>8</v>
      </c>
      <c r="I1423" t="s">
        <v>367</v>
      </c>
      <c r="J1423" t="s">
        <v>140</v>
      </c>
      <c r="K1423" t="s">
        <v>140</v>
      </c>
      <c r="L1423" t="s">
        <v>141</v>
      </c>
      <c r="M1423">
        <v>1</v>
      </c>
      <c r="N1423" t="s">
        <v>21</v>
      </c>
      <c r="O1423" t="str">
        <f>IF($B1423="","",IFERROR(IF(ISNUMBER(MATCH($K1423,'Brand Family Territory (Enc)'!$A$2:$A$296,0)),$K1423,""),""))</f>
        <v/>
      </c>
      <c r="P1423" t="str">
        <f>IF($B1423="","",IFERROR(INDEX('Brand Crosswalk'!$F$2:$F$200,MATCH($K1423,'Brand Crosswalk'!$A$2:$A$200,0)),"Not in Crosswalk"))</f>
        <v>Mapped</v>
      </c>
      <c r="Q1423" t="str">
        <f>IF($B1423="","",IFERROR(INDEX('Brand Crosswalk'!$C$2:$C$200,MATCH($K1423,'Brand Crosswalk'!$A$2:$A$200,0)),""))</f>
        <v>Peroni</v>
      </c>
      <c r="R1423" t="str">
        <f>IF($B1423="","",IF(O1423&lt;&gt;"",O1423,IF(P1423="Mapped",Q1423,IF(P1423="No Encompass Match","No Encompass Match",IFERROR(VLOOKUP(IF($K1423="",$J1423,$K1423),'Brands (Enc)'!$C$2:$D$2699,2,FALSE),"Not Mapped")))))</f>
        <v>Peroni</v>
      </c>
      <c r="S1423" t="str">
        <f>IF($B1423="","",IFERROR(VLOOKUP(VALUE($B1423),'Customers Table (Enc)'!$A:$I,9,FALSE),"Not Found"))</f>
        <v>Essex</v>
      </c>
      <c r="T1423" t="str">
        <f t="shared" si="88"/>
        <v>ESSEX</v>
      </c>
      <c r="U1423" t="str">
        <f t="shared" si="89"/>
        <v>Peroni|ESSEX</v>
      </c>
      <c r="V1423" t="str">
        <f>IF($B1423="","",IF(R1423="No Encompass Match","THEM",IF(R1423="Not Mapped","Unable to Determine",IF(T1423="SALES","Unable to Determine",IFERROR(INDEX('Master - US vs THEM'!$F:$F,MATCH(U1423,'Master - US vs THEM'!$G:$G,0)),"No Territory Data")))))</f>
        <v>THEM</v>
      </c>
      <c r="W1423" t="str">
        <f t="shared" si="90"/>
        <v>OK</v>
      </c>
      <c r="X1423" t="str">
        <f t="shared" si="91"/>
        <v>THEM</v>
      </c>
    </row>
    <row r="1424" spans="1:24" x14ac:dyDescent="0.2">
      <c r="A1424">
        <v>1423</v>
      </c>
      <c r="B1424" t="s">
        <v>531</v>
      </c>
      <c r="C1424" t="s">
        <v>532</v>
      </c>
      <c r="D1424" t="s">
        <v>187</v>
      </c>
      <c r="E1424" t="s">
        <v>533</v>
      </c>
      <c r="F1424" t="s">
        <v>292</v>
      </c>
      <c r="G1424" t="s">
        <v>534</v>
      </c>
      <c r="H1424" t="s">
        <v>8</v>
      </c>
      <c r="I1424" t="s">
        <v>367</v>
      </c>
      <c r="J1424" t="s">
        <v>156</v>
      </c>
      <c r="K1424" t="s">
        <v>156</v>
      </c>
      <c r="L1424" t="s">
        <v>24</v>
      </c>
      <c r="M1424">
        <v>1</v>
      </c>
      <c r="N1424" t="s">
        <v>21</v>
      </c>
      <c r="O1424" t="str">
        <f>IF($B1424="","",IFERROR(IF(ISNUMBER(MATCH($K1424,'Brand Family Territory (Enc)'!$A$2:$A$296,0)),$K1424,""),""))</f>
        <v>PACIFICO</v>
      </c>
      <c r="P1424" t="str">
        <f>IF($B1424="","",IFERROR(INDEX('Brand Crosswalk'!$F$2:$F$200,MATCH($K1424,'Brand Crosswalk'!$A$2:$A$200,0)),"Not in Crosswalk"))</f>
        <v>Not in Crosswalk</v>
      </c>
      <c r="Q1424" t="str">
        <f>IF($B1424="","",IFERROR(INDEX('Brand Crosswalk'!$C$2:$C$200,MATCH($K1424,'Brand Crosswalk'!$A$2:$A$200,0)),""))</f>
        <v/>
      </c>
      <c r="R1424" t="str">
        <f>IF($B1424="","",IF(O1424&lt;&gt;"",O1424,IF(P1424="Mapped",Q1424,IF(P1424="No Encompass Match","No Encompass Match",IFERROR(VLOOKUP(IF($K1424="",$J1424,$K1424),'Brands (Enc)'!$C$2:$D$2699,2,FALSE),"Not Mapped")))))</f>
        <v>PACIFICO</v>
      </c>
      <c r="S1424" t="str">
        <f>IF($B1424="","",IFERROR(VLOOKUP(VALUE($B1424),'Customers Table (Enc)'!$A:$I,9,FALSE),"Not Found"))</f>
        <v>Essex</v>
      </c>
      <c r="T1424" t="str">
        <f t="shared" si="88"/>
        <v>ESSEX</v>
      </c>
      <c r="U1424" t="str">
        <f t="shared" si="89"/>
        <v>PACIFICO|ESSEX</v>
      </c>
      <c r="V1424" t="str">
        <f>IF($B1424="","",IF(R1424="No Encompass Match","THEM",IF(R1424="Not Mapped","Unable to Determine",IF(T1424="SALES","Unable to Determine",IFERROR(INDEX('Master - US vs THEM'!$F:$F,MATCH(U1424,'Master - US vs THEM'!$G:$G,0)),"No Territory Data")))))</f>
        <v>THEM</v>
      </c>
      <c r="W1424" t="str">
        <f t="shared" si="90"/>
        <v>OK</v>
      </c>
      <c r="X1424" t="str">
        <f t="shared" si="91"/>
        <v>THEM</v>
      </c>
    </row>
    <row r="1425" spans="1:24" x14ac:dyDescent="0.2">
      <c r="A1425">
        <v>1424</v>
      </c>
      <c r="B1425" t="s">
        <v>1503</v>
      </c>
      <c r="C1425" t="s">
        <v>1504</v>
      </c>
      <c r="D1425" t="s">
        <v>123</v>
      </c>
      <c r="E1425" t="s">
        <v>1505</v>
      </c>
      <c r="F1425" t="s">
        <v>424</v>
      </c>
      <c r="G1425" t="s">
        <v>1506</v>
      </c>
      <c r="H1425" t="s">
        <v>8</v>
      </c>
      <c r="I1425" t="s">
        <v>319</v>
      </c>
      <c r="J1425" t="s">
        <v>144</v>
      </c>
      <c r="K1425" t="s">
        <v>145</v>
      </c>
      <c r="L1425" t="s">
        <v>141</v>
      </c>
      <c r="M1425">
        <v>1</v>
      </c>
      <c r="N1425" t="s">
        <v>875</v>
      </c>
      <c r="O1425" t="str">
        <f>IF($B1425="","",IFERROR(IF(ISNUMBER(MATCH($K1425,'Brand Family Territory (Enc)'!$A$2:$A$296,0)),$K1425,""),""))</f>
        <v>COORS LIGHT</v>
      </c>
      <c r="P1425" t="str">
        <f>IF($B1425="","",IFERROR(INDEX('Brand Crosswalk'!$F$2:$F$200,MATCH($K1425,'Brand Crosswalk'!$A$2:$A$200,0)),"Not in Crosswalk"))</f>
        <v>Not in Crosswalk</v>
      </c>
      <c r="Q1425" t="str">
        <f>IF($B1425="","",IFERROR(INDEX('Brand Crosswalk'!$C$2:$C$200,MATCH($K1425,'Brand Crosswalk'!$A$2:$A$200,0)),""))</f>
        <v/>
      </c>
      <c r="R1425" t="str">
        <f>IF($B1425="","",IF(O1425&lt;&gt;"",O1425,IF(P1425="Mapped",Q1425,IF(P1425="No Encompass Match","No Encompass Match",IFERROR(VLOOKUP(IF($K1425="",$J1425,$K1425),'Brands (Enc)'!$C$2:$D$2699,2,FALSE),"Not Mapped")))))</f>
        <v>COORS LIGHT</v>
      </c>
      <c r="S1425" t="str">
        <f>IF($B1425="","",IFERROR(VLOOKUP(VALUE($B1425),'Customers Table (Enc)'!$A:$I,9,FALSE),"Not Found"))</f>
        <v>Passaic</v>
      </c>
      <c r="T1425" t="str">
        <f t="shared" si="88"/>
        <v>PASSAIC</v>
      </c>
      <c r="U1425" t="str">
        <f t="shared" si="89"/>
        <v>COORS LIGHT|PASSAIC</v>
      </c>
      <c r="V1425" t="str">
        <f>IF($B1425="","",IF(R1425="No Encompass Match","THEM",IF(R1425="Not Mapped","Unable to Determine",IF(T1425="SALES","Unable to Determine",IFERROR(INDEX('Master - US vs THEM'!$F:$F,MATCH(U1425,'Master - US vs THEM'!$G:$G,0)),"No Territory Data")))))</f>
        <v>US</v>
      </c>
      <c r="W1425" t="str">
        <f t="shared" si="90"/>
        <v>OK</v>
      </c>
      <c r="X1425" t="str">
        <f t="shared" si="91"/>
        <v>US</v>
      </c>
    </row>
    <row r="1426" spans="1:24" x14ac:dyDescent="0.2">
      <c r="A1426">
        <v>1425</v>
      </c>
      <c r="B1426" t="s">
        <v>1503</v>
      </c>
      <c r="C1426" t="s">
        <v>1504</v>
      </c>
      <c r="D1426" t="s">
        <v>123</v>
      </c>
      <c r="E1426" t="s">
        <v>1505</v>
      </c>
      <c r="F1426" t="s">
        <v>424</v>
      </c>
      <c r="G1426" t="s">
        <v>1506</v>
      </c>
      <c r="H1426" t="s">
        <v>8</v>
      </c>
      <c r="I1426" t="s">
        <v>319</v>
      </c>
      <c r="J1426" t="s">
        <v>142</v>
      </c>
      <c r="K1426" t="s">
        <v>143</v>
      </c>
      <c r="L1426" t="s">
        <v>141</v>
      </c>
      <c r="M1426">
        <v>1</v>
      </c>
      <c r="N1426" t="s">
        <v>875</v>
      </c>
      <c r="O1426" t="str">
        <f>IF($B1426="","",IFERROR(IF(ISNUMBER(MATCH($K1426,'Brand Family Territory (Enc)'!$A$2:$A$296,0)),$K1426,""),""))</f>
        <v/>
      </c>
      <c r="P1426" t="str">
        <f>IF($B1426="","",IFERROR(INDEX('Brand Crosswalk'!$F$2:$F$200,MATCH($K1426,'Brand Crosswalk'!$A$2:$A$200,0)),"Not in Crosswalk"))</f>
        <v>Mapped</v>
      </c>
      <c r="Q1426" t="str">
        <f>IF($B1426="","",IFERROR(INDEX('Brand Crosswalk'!$C$2:$C$200,MATCH($K1426,'Brand Crosswalk'!$A$2:$A$200,0)),""))</f>
        <v>Lite</v>
      </c>
      <c r="R1426" t="str">
        <f>IF($B1426="","",IF(O1426&lt;&gt;"",O1426,IF(P1426="Mapped",Q1426,IF(P1426="No Encompass Match","No Encompass Match",IFERROR(VLOOKUP(IF($K1426="",$J1426,$K1426),'Brands (Enc)'!$C$2:$D$2699,2,FALSE),"Not Mapped")))))</f>
        <v>Lite</v>
      </c>
      <c r="S1426" t="str">
        <f>IF($B1426="","",IFERROR(VLOOKUP(VALUE($B1426),'Customers Table (Enc)'!$A:$I,9,FALSE),"Not Found"))</f>
        <v>Passaic</v>
      </c>
      <c r="T1426" t="str">
        <f t="shared" si="88"/>
        <v>PASSAIC</v>
      </c>
      <c r="U1426" t="str">
        <f t="shared" si="89"/>
        <v>Lite|PASSAIC</v>
      </c>
      <c r="V1426" t="str">
        <f>IF($B1426="","",IF(R1426="No Encompass Match","THEM",IF(R1426="Not Mapped","Unable to Determine",IF(T1426="SALES","Unable to Determine",IFERROR(INDEX('Master - US vs THEM'!$F:$F,MATCH(U1426,'Master - US vs THEM'!$G:$G,0)),"No Territory Data")))))</f>
        <v>US</v>
      </c>
      <c r="W1426" t="str">
        <f t="shared" si="90"/>
        <v>OK</v>
      </c>
      <c r="X1426" t="str">
        <f t="shared" si="91"/>
        <v>US</v>
      </c>
    </row>
    <row r="1427" spans="1:24" x14ac:dyDescent="0.2">
      <c r="A1427">
        <v>1426</v>
      </c>
      <c r="B1427" t="s">
        <v>1503</v>
      </c>
      <c r="C1427" t="s">
        <v>1504</v>
      </c>
      <c r="D1427" t="s">
        <v>123</v>
      </c>
      <c r="E1427" t="s">
        <v>1505</v>
      </c>
      <c r="F1427" t="s">
        <v>424</v>
      </c>
      <c r="G1427" t="s">
        <v>1506</v>
      </c>
      <c r="H1427" t="s">
        <v>8</v>
      </c>
      <c r="I1427" t="s">
        <v>319</v>
      </c>
      <c r="J1427" t="s">
        <v>181</v>
      </c>
      <c r="K1427" t="s">
        <v>182</v>
      </c>
      <c r="L1427" t="s">
        <v>24</v>
      </c>
      <c r="M1427">
        <v>1</v>
      </c>
      <c r="N1427" t="s">
        <v>875</v>
      </c>
      <c r="O1427" t="str">
        <f>IF($B1427="","",IFERROR(IF(ISNUMBER(MATCH($K1427,'Brand Family Territory (Enc)'!$A$2:$A$296,0)),$K1427,""),""))</f>
        <v/>
      </c>
      <c r="P1427" t="str">
        <f>IF($B1427="","",IFERROR(INDEX('Brand Crosswalk'!$F$2:$F$200,MATCH($K1427,'Brand Crosswalk'!$A$2:$A$200,0)),"Not in Crosswalk"))</f>
        <v>Mapped</v>
      </c>
      <c r="Q1427" t="str">
        <f>IF($B1427="","",IFERROR(INDEX('Brand Crosswalk'!$C$2:$C$200,MATCH($K1427,'Brand Crosswalk'!$A$2:$A$200,0)),""))</f>
        <v>Modelo Especial</v>
      </c>
      <c r="R1427" t="str">
        <f>IF($B1427="","",IF(O1427&lt;&gt;"",O1427,IF(P1427="Mapped",Q1427,IF(P1427="No Encompass Match","No Encompass Match",IFERROR(VLOOKUP(IF($K1427="",$J1427,$K1427),'Brands (Enc)'!$C$2:$D$2699,2,FALSE),"Not Mapped")))))</f>
        <v>Modelo Especial</v>
      </c>
      <c r="S1427" t="str">
        <f>IF($B1427="","",IFERROR(VLOOKUP(VALUE($B1427),'Customers Table (Enc)'!$A:$I,9,FALSE),"Not Found"))</f>
        <v>Passaic</v>
      </c>
      <c r="T1427" t="str">
        <f t="shared" si="88"/>
        <v>PASSAIC</v>
      </c>
      <c r="U1427" t="str">
        <f t="shared" si="89"/>
        <v>Modelo Especial|PASSAIC</v>
      </c>
      <c r="V1427" t="str">
        <f>IF($B1427="","",IF(R1427="No Encompass Match","THEM",IF(R1427="Not Mapped","Unable to Determine",IF(T1427="SALES","Unable to Determine",IFERROR(INDEX('Master - US vs THEM'!$F:$F,MATCH(U1427,'Master - US vs THEM'!$G:$G,0)),"No Territory Data")))))</f>
        <v>US</v>
      </c>
      <c r="W1427" t="str">
        <f t="shared" si="90"/>
        <v>OK</v>
      </c>
      <c r="X1427" t="str">
        <f t="shared" si="91"/>
        <v>US</v>
      </c>
    </row>
    <row r="1428" spans="1:24" x14ac:dyDescent="0.2">
      <c r="A1428">
        <v>1427</v>
      </c>
      <c r="B1428" t="s">
        <v>1503</v>
      </c>
      <c r="C1428" t="s">
        <v>1504</v>
      </c>
      <c r="D1428" t="s">
        <v>123</v>
      </c>
      <c r="E1428" t="s">
        <v>1505</v>
      </c>
      <c r="F1428" t="s">
        <v>424</v>
      </c>
      <c r="G1428" t="s">
        <v>1506</v>
      </c>
      <c r="H1428" t="s">
        <v>8</v>
      </c>
      <c r="I1428" t="s">
        <v>319</v>
      </c>
      <c r="J1428" t="s">
        <v>333</v>
      </c>
      <c r="K1428" t="s">
        <v>168</v>
      </c>
      <c r="L1428" t="s">
        <v>24</v>
      </c>
      <c r="M1428">
        <v>1</v>
      </c>
      <c r="N1428" t="s">
        <v>875</v>
      </c>
      <c r="O1428" t="str">
        <f>IF($B1428="","",IFERROR(IF(ISNUMBER(MATCH($K1428,'Brand Family Territory (Enc)'!$A$2:$A$296,0)),$K1428,""),""))</f>
        <v>MODELO ORO</v>
      </c>
      <c r="P1428" t="str">
        <f>IF($B1428="","",IFERROR(INDEX('Brand Crosswalk'!$F$2:$F$200,MATCH($K1428,'Brand Crosswalk'!$A$2:$A$200,0)),"Not in Crosswalk"))</f>
        <v>Not in Crosswalk</v>
      </c>
      <c r="Q1428" t="str">
        <f>IF($B1428="","",IFERROR(INDEX('Brand Crosswalk'!$C$2:$C$200,MATCH($K1428,'Brand Crosswalk'!$A$2:$A$200,0)),""))</f>
        <v/>
      </c>
      <c r="R1428" t="str">
        <f>IF($B1428="","",IF(O1428&lt;&gt;"",O1428,IF(P1428="Mapped",Q1428,IF(P1428="No Encompass Match","No Encompass Match",IFERROR(VLOOKUP(IF($K1428="",$J1428,$K1428),'Brands (Enc)'!$C$2:$D$2699,2,FALSE),"Not Mapped")))))</f>
        <v>MODELO ORO</v>
      </c>
      <c r="S1428" t="str">
        <f>IF($B1428="","",IFERROR(VLOOKUP(VALUE($B1428),'Customers Table (Enc)'!$A:$I,9,FALSE),"Not Found"))</f>
        <v>Passaic</v>
      </c>
      <c r="T1428" t="str">
        <f t="shared" si="88"/>
        <v>PASSAIC</v>
      </c>
      <c r="U1428" t="str">
        <f t="shared" si="89"/>
        <v>MODELO ORO|PASSAIC</v>
      </c>
      <c r="V1428" t="str">
        <f>IF($B1428="","",IF(R1428="No Encompass Match","THEM",IF(R1428="Not Mapped","Unable to Determine",IF(T1428="SALES","Unable to Determine",IFERROR(INDEX('Master - US vs THEM'!$F:$F,MATCH(U1428,'Master - US vs THEM'!$G:$G,0)),"No Territory Data")))))</f>
        <v>US</v>
      </c>
      <c r="W1428" t="str">
        <f t="shared" si="90"/>
        <v>OK</v>
      </c>
      <c r="X1428" t="str">
        <f t="shared" si="91"/>
        <v>US</v>
      </c>
    </row>
    <row r="1429" spans="1:24" x14ac:dyDescent="0.2">
      <c r="A1429">
        <v>1428</v>
      </c>
      <c r="B1429" t="s">
        <v>1503</v>
      </c>
      <c r="C1429" t="s">
        <v>1504</v>
      </c>
      <c r="D1429" t="s">
        <v>123</v>
      </c>
      <c r="E1429" t="s">
        <v>1505</v>
      </c>
      <c r="F1429" t="s">
        <v>424</v>
      </c>
      <c r="G1429" t="s">
        <v>1506</v>
      </c>
      <c r="H1429" t="s">
        <v>8</v>
      </c>
      <c r="I1429" t="s">
        <v>319</v>
      </c>
      <c r="J1429" t="s">
        <v>165</v>
      </c>
      <c r="K1429" t="s">
        <v>166</v>
      </c>
      <c r="L1429" t="s">
        <v>141</v>
      </c>
      <c r="M1429">
        <v>1</v>
      </c>
      <c r="N1429" t="s">
        <v>875</v>
      </c>
      <c r="O1429" t="str">
        <f>IF($B1429="","",IFERROR(IF(ISNUMBER(MATCH($K1429,'Brand Family Territory (Enc)'!$A$2:$A$296,0)),$K1429,""),""))</f>
        <v>BLUE MOON</v>
      </c>
      <c r="P1429" t="str">
        <f>IF($B1429="","",IFERROR(INDEX('Brand Crosswalk'!$F$2:$F$200,MATCH($K1429,'Brand Crosswalk'!$A$2:$A$200,0)),"Not in Crosswalk"))</f>
        <v>Not in Crosswalk</v>
      </c>
      <c r="Q1429" t="str">
        <f>IF($B1429="","",IFERROR(INDEX('Brand Crosswalk'!$C$2:$C$200,MATCH($K1429,'Brand Crosswalk'!$A$2:$A$200,0)),""))</f>
        <v/>
      </c>
      <c r="R1429" t="str">
        <f>IF($B1429="","",IF(O1429&lt;&gt;"",O1429,IF(P1429="Mapped",Q1429,IF(P1429="No Encompass Match","No Encompass Match",IFERROR(VLOOKUP(IF($K1429="",$J1429,$K1429),'Brands (Enc)'!$C$2:$D$2699,2,FALSE),"Not Mapped")))))</f>
        <v>BLUE MOON</v>
      </c>
      <c r="S1429" t="str">
        <f>IF($B1429="","",IFERROR(VLOOKUP(VALUE($B1429),'Customers Table (Enc)'!$A:$I,9,FALSE),"Not Found"))</f>
        <v>Passaic</v>
      </c>
      <c r="T1429" t="str">
        <f t="shared" si="88"/>
        <v>PASSAIC</v>
      </c>
      <c r="U1429" t="str">
        <f t="shared" si="89"/>
        <v>BLUE MOON|PASSAIC</v>
      </c>
      <c r="V1429" t="str">
        <f>IF($B1429="","",IF(R1429="No Encompass Match","THEM",IF(R1429="Not Mapped","Unable to Determine",IF(T1429="SALES","Unable to Determine",IFERROR(INDEX('Master - US vs THEM'!$F:$F,MATCH(U1429,'Master - US vs THEM'!$G:$G,0)),"No Territory Data")))))</f>
        <v>US</v>
      </c>
      <c r="W1429" t="str">
        <f t="shared" si="90"/>
        <v>OK</v>
      </c>
      <c r="X1429" t="str">
        <f t="shared" si="91"/>
        <v>US</v>
      </c>
    </row>
    <row r="1430" spans="1:24" x14ac:dyDescent="0.2">
      <c r="A1430">
        <v>1429</v>
      </c>
      <c r="B1430" t="s">
        <v>1503</v>
      </c>
      <c r="C1430" t="s">
        <v>1504</v>
      </c>
      <c r="D1430" t="s">
        <v>123</v>
      </c>
      <c r="E1430" t="s">
        <v>1505</v>
      </c>
      <c r="F1430" t="s">
        <v>424</v>
      </c>
      <c r="G1430" t="s">
        <v>1506</v>
      </c>
      <c r="H1430" t="s">
        <v>8</v>
      </c>
      <c r="I1430" t="s">
        <v>319</v>
      </c>
      <c r="J1430" t="s">
        <v>535</v>
      </c>
      <c r="K1430" t="s">
        <v>358</v>
      </c>
      <c r="L1430" t="s">
        <v>155</v>
      </c>
      <c r="M1430">
        <v>1</v>
      </c>
      <c r="N1430" t="s">
        <v>875</v>
      </c>
      <c r="O1430" t="str">
        <f>IF($B1430="","",IFERROR(IF(ISNUMBER(MATCH($K1430,'Brand Family Territory (Enc)'!$A$2:$A$296,0)),$K1430,""),""))</f>
        <v/>
      </c>
      <c r="P1430" t="str">
        <f>IF($B1430="","",IFERROR(INDEX('Brand Crosswalk'!$F$2:$F$200,MATCH($K1430,'Brand Crosswalk'!$A$2:$A$200,0)),"Not in Crosswalk"))</f>
        <v>Mapped</v>
      </c>
      <c r="Q1430" t="str">
        <f>IF($B1430="","",IFERROR(INDEX('Brand Crosswalk'!$C$2:$C$200,MATCH($K1430,'Brand Crosswalk'!$A$2:$A$200,0)),""))</f>
        <v>Samuel Adams</v>
      </c>
      <c r="R1430" t="str">
        <f>IF($B1430="","",IF(O1430&lt;&gt;"",O1430,IF(P1430="Mapped",Q1430,IF(P1430="No Encompass Match","No Encompass Match",IFERROR(VLOOKUP(IF($K1430="",$J1430,$K1430),'Brands (Enc)'!$C$2:$D$2699,2,FALSE),"Not Mapped")))))</f>
        <v>Samuel Adams</v>
      </c>
      <c r="S1430" t="str">
        <f>IF($B1430="","",IFERROR(VLOOKUP(VALUE($B1430),'Customers Table (Enc)'!$A:$I,9,FALSE),"Not Found"))</f>
        <v>Passaic</v>
      </c>
      <c r="T1430" t="str">
        <f t="shared" si="88"/>
        <v>PASSAIC</v>
      </c>
      <c r="U1430" t="str">
        <f t="shared" si="89"/>
        <v>Samuel Adams|PASSAIC</v>
      </c>
      <c r="V1430" t="str">
        <f>IF($B1430="","",IF(R1430="No Encompass Match","THEM",IF(R1430="Not Mapped","Unable to Determine",IF(T1430="SALES","Unable to Determine",IFERROR(INDEX('Master - US vs THEM'!$F:$F,MATCH(U1430,'Master - US vs THEM'!$G:$G,0)),"No Territory Data")))))</f>
        <v>US</v>
      </c>
      <c r="W1430" t="str">
        <f t="shared" si="90"/>
        <v>OK</v>
      </c>
      <c r="X1430" t="str">
        <f t="shared" si="91"/>
        <v>US</v>
      </c>
    </row>
    <row r="1431" spans="1:24" x14ac:dyDescent="0.2">
      <c r="A1431">
        <v>1430</v>
      </c>
      <c r="B1431" t="s">
        <v>1503</v>
      </c>
      <c r="C1431" t="s">
        <v>1504</v>
      </c>
      <c r="D1431" t="s">
        <v>123</v>
      </c>
      <c r="E1431" t="s">
        <v>1505</v>
      </c>
      <c r="F1431" t="s">
        <v>424</v>
      </c>
      <c r="G1431" t="s">
        <v>1506</v>
      </c>
      <c r="H1431" t="s">
        <v>8</v>
      </c>
      <c r="I1431" t="s">
        <v>319</v>
      </c>
      <c r="J1431" t="s">
        <v>227</v>
      </c>
      <c r="K1431" t="s">
        <v>209</v>
      </c>
      <c r="L1431" t="s">
        <v>210</v>
      </c>
      <c r="M1431">
        <v>1</v>
      </c>
      <c r="N1431" t="s">
        <v>875</v>
      </c>
      <c r="O1431" t="str">
        <f>IF($B1431="","",IFERROR(IF(ISNUMBER(MATCH($K1431,'Brand Family Territory (Enc)'!$A$2:$A$296,0)),$K1431,""),""))</f>
        <v/>
      </c>
      <c r="P1431" t="str">
        <f>IF($B1431="","",IFERROR(INDEX('Brand Crosswalk'!$F$2:$F$200,MATCH($K1431,'Brand Crosswalk'!$A$2:$A$200,0)),"Not in Crosswalk"))</f>
        <v>Mapped</v>
      </c>
      <c r="Q1431" t="str">
        <f>IF($B1431="","",IFERROR(INDEX('Brand Crosswalk'!$C$2:$C$200,MATCH($K1431,'Brand Crosswalk'!$A$2:$A$200,0)),""))</f>
        <v>Cape May</v>
      </c>
      <c r="R1431" t="str">
        <f>IF($B1431="","",IF(O1431&lt;&gt;"",O1431,IF(P1431="Mapped",Q1431,IF(P1431="No Encompass Match","No Encompass Match",IFERROR(VLOOKUP(IF($K1431="",$J1431,$K1431),'Brands (Enc)'!$C$2:$D$2699,2,FALSE),"Not Mapped")))))</f>
        <v>Cape May</v>
      </c>
      <c r="S1431" t="str">
        <f>IF($B1431="","",IFERROR(VLOOKUP(VALUE($B1431),'Customers Table (Enc)'!$A:$I,9,FALSE),"Not Found"))</f>
        <v>Passaic</v>
      </c>
      <c r="T1431" t="str">
        <f t="shared" si="88"/>
        <v>PASSAIC</v>
      </c>
      <c r="U1431" t="str">
        <f t="shared" si="89"/>
        <v>Cape May|PASSAIC</v>
      </c>
      <c r="V1431" t="str">
        <f>IF($B1431="","",IF(R1431="No Encompass Match","THEM",IF(R1431="Not Mapped","Unable to Determine",IF(T1431="SALES","Unable to Determine",IFERROR(INDEX('Master - US vs THEM'!$F:$F,MATCH(U1431,'Master - US vs THEM'!$G:$G,0)),"No Territory Data")))))</f>
        <v>US</v>
      </c>
      <c r="W1431" t="str">
        <f t="shared" si="90"/>
        <v>OK</v>
      </c>
      <c r="X1431" t="str">
        <f t="shared" si="91"/>
        <v>US</v>
      </c>
    </row>
    <row r="1432" spans="1:24" x14ac:dyDescent="0.2">
      <c r="A1432">
        <v>1431</v>
      </c>
      <c r="B1432" t="s">
        <v>1503</v>
      </c>
      <c r="C1432" t="s">
        <v>1504</v>
      </c>
      <c r="D1432" t="s">
        <v>123</v>
      </c>
      <c r="E1432" t="s">
        <v>1505</v>
      </c>
      <c r="F1432" t="s">
        <v>424</v>
      </c>
      <c r="G1432" t="s">
        <v>1506</v>
      </c>
      <c r="H1432" t="s">
        <v>8</v>
      </c>
      <c r="I1432" t="s">
        <v>319</v>
      </c>
      <c r="J1432" t="s">
        <v>44</v>
      </c>
      <c r="K1432" t="s">
        <v>44</v>
      </c>
      <c r="L1432" t="s">
        <v>45</v>
      </c>
      <c r="M1432">
        <v>1</v>
      </c>
      <c r="N1432" t="s">
        <v>875</v>
      </c>
      <c r="O1432" t="str">
        <f>IF($B1432="","",IFERROR(IF(ISNUMBER(MATCH($K1432,'Brand Family Territory (Enc)'!$A$2:$A$296,0)),$K1432,""),""))</f>
        <v/>
      </c>
      <c r="P1432" t="str">
        <f>IF($B1432="","",IFERROR(INDEX('Brand Crosswalk'!$F$2:$F$200,MATCH($K1432,'Brand Crosswalk'!$A$2:$A$200,0)),"Not in Crosswalk"))</f>
        <v>Mapped</v>
      </c>
      <c r="Q1432" t="str">
        <f>IF($B1432="","",IFERROR(INDEX('Brand Crosswalk'!$C$2:$C$200,MATCH($K1432,'Brand Crosswalk'!$A$2:$A$200,0)),""))</f>
        <v>Dg Yuengling Inc</v>
      </c>
      <c r="R1432" t="str">
        <f>IF($B1432="","",IF(O1432&lt;&gt;"",O1432,IF(P1432="Mapped",Q1432,IF(P1432="No Encompass Match","No Encompass Match",IFERROR(VLOOKUP(IF($K1432="",$J1432,$K1432),'Brands (Enc)'!$C$2:$D$2699,2,FALSE),"Not Mapped")))))</f>
        <v>Dg Yuengling Inc</v>
      </c>
      <c r="S1432" t="str">
        <f>IF($B1432="","",IFERROR(VLOOKUP(VALUE($B1432),'Customers Table (Enc)'!$A:$I,9,FALSE),"Not Found"))</f>
        <v>Passaic</v>
      </c>
      <c r="T1432" t="str">
        <f t="shared" si="88"/>
        <v>PASSAIC</v>
      </c>
      <c r="U1432" t="str">
        <f t="shared" si="89"/>
        <v>Dg Yuengling Inc|PASSAIC</v>
      </c>
      <c r="V1432" t="str">
        <f>IF($B1432="","",IF(R1432="No Encompass Match","THEM",IF(R1432="Not Mapped","Unable to Determine",IF(T1432="SALES","Unable to Determine",IFERROR(INDEX('Master - US vs THEM'!$F:$F,MATCH(U1432,'Master - US vs THEM'!$G:$G,0)),"No Territory Data")))))</f>
        <v>US</v>
      </c>
      <c r="W1432" t="str">
        <f t="shared" si="90"/>
        <v>OK</v>
      </c>
      <c r="X1432" t="str">
        <f t="shared" si="91"/>
        <v>US</v>
      </c>
    </row>
    <row r="1433" spans="1:24" x14ac:dyDescent="0.2">
      <c r="A1433">
        <v>1432</v>
      </c>
      <c r="B1433" t="s">
        <v>526</v>
      </c>
      <c r="C1433" t="s">
        <v>527</v>
      </c>
      <c r="D1433" t="s">
        <v>81</v>
      </c>
      <c r="E1433" t="s">
        <v>528</v>
      </c>
      <c r="F1433" t="s">
        <v>529</v>
      </c>
      <c r="G1433" t="s">
        <v>530</v>
      </c>
      <c r="H1433" t="s">
        <v>8</v>
      </c>
      <c r="I1433" t="s">
        <v>367</v>
      </c>
      <c r="J1433" t="s">
        <v>44</v>
      </c>
      <c r="K1433" t="s">
        <v>44</v>
      </c>
      <c r="L1433" t="s">
        <v>45</v>
      </c>
      <c r="M1433">
        <v>1</v>
      </c>
      <c r="N1433" t="s">
        <v>21</v>
      </c>
      <c r="O1433" t="str">
        <f>IF($B1433="","",IFERROR(IF(ISNUMBER(MATCH($K1433,'Brand Family Territory (Enc)'!$A$2:$A$296,0)),$K1433,""),""))</f>
        <v/>
      </c>
      <c r="P1433" t="str">
        <f>IF($B1433="","",IFERROR(INDEX('Brand Crosswalk'!$F$2:$F$200,MATCH($K1433,'Brand Crosswalk'!$A$2:$A$200,0)),"Not in Crosswalk"))</f>
        <v>Mapped</v>
      </c>
      <c r="Q1433" t="str">
        <f>IF($B1433="","",IFERROR(INDEX('Brand Crosswalk'!$C$2:$C$200,MATCH($K1433,'Brand Crosswalk'!$A$2:$A$200,0)),""))</f>
        <v>Dg Yuengling Inc</v>
      </c>
      <c r="R1433" t="str">
        <f>IF($B1433="","",IF(O1433&lt;&gt;"",O1433,IF(P1433="Mapped",Q1433,IF(P1433="No Encompass Match","No Encompass Match",IFERROR(VLOOKUP(IF($K1433="",$J1433,$K1433),'Brands (Enc)'!$C$2:$D$2699,2,FALSE),"Not Mapped")))))</f>
        <v>Dg Yuengling Inc</v>
      </c>
      <c r="S1433" t="str">
        <f>IF($B1433="","",IFERROR(VLOOKUP(VALUE($B1433),'Customers Table (Enc)'!$A:$I,9,FALSE),"Not Found"))</f>
        <v>Bergen</v>
      </c>
      <c r="T1433" t="str">
        <f t="shared" si="88"/>
        <v>BERGEN</v>
      </c>
      <c r="U1433" t="str">
        <f t="shared" si="89"/>
        <v>Dg Yuengling Inc|BERGEN</v>
      </c>
      <c r="V1433" t="str">
        <f>IF($B1433="","",IF(R1433="No Encompass Match","THEM",IF(R1433="Not Mapped","Unable to Determine",IF(T1433="SALES","Unable to Determine",IFERROR(INDEX('Master - US vs THEM'!$F:$F,MATCH(U1433,'Master - US vs THEM'!$G:$G,0)),"No Territory Data")))))</f>
        <v>US</v>
      </c>
      <c r="W1433" t="str">
        <f t="shared" si="90"/>
        <v>MISMATCH</v>
      </c>
      <c r="X1433" t="str">
        <f t="shared" si="91"/>
        <v>US</v>
      </c>
    </row>
    <row r="1434" spans="1:24" x14ac:dyDescent="0.2">
      <c r="A1434">
        <v>1433</v>
      </c>
      <c r="B1434" t="s">
        <v>1498</v>
      </c>
      <c r="C1434" t="s">
        <v>1499</v>
      </c>
      <c r="D1434" t="s">
        <v>123</v>
      </c>
      <c r="E1434" t="s">
        <v>1500</v>
      </c>
      <c r="F1434" t="s">
        <v>1417</v>
      </c>
      <c r="G1434" t="s">
        <v>1501</v>
      </c>
      <c r="H1434" t="s">
        <v>8</v>
      </c>
      <c r="I1434" t="s">
        <v>319</v>
      </c>
      <c r="J1434" t="s">
        <v>144</v>
      </c>
      <c r="K1434" t="s">
        <v>145</v>
      </c>
      <c r="L1434" t="s">
        <v>141</v>
      </c>
      <c r="M1434">
        <v>1</v>
      </c>
      <c r="N1434" t="s">
        <v>875</v>
      </c>
      <c r="O1434" t="str">
        <f>IF($B1434="","",IFERROR(IF(ISNUMBER(MATCH($K1434,'Brand Family Territory (Enc)'!$A$2:$A$296,0)),$K1434,""),""))</f>
        <v>COORS LIGHT</v>
      </c>
      <c r="P1434" t="str">
        <f>IF($B1434="","",IFERROR(INDEX('Brand Crosswalk'!$F$2:$F$200,MATCH($K1434,'Brand Crosswalk'!$A$2:$A$200,0)),"Not in Crosswalk"))</f>
        <v>Not in Crosswalk</v>
      </c>
      <c r="Q1434" t="str">
        <f>IF($B1434="","",IFERROR(INDEX('Brand Crosswalk'!$C$2:$C$200,MATCH($K1434,'Brand Crosswalk'!$A$2:$A$200,0)),""))</f>
        <v/>
      </c>
      <c r="R1434" t="str">
        <f>IF($B1434="","",IF(O1434&lt;&gt;"",O1434,IF(P1434="Mapped",Q1434,IF(P1434="No Encompass Match","No Encompass Match",IFERROR(VLOOKUP(IF($K1434="",$J1434,$K1434),'Brands (Enc)'!$C$2:$D$2699,2,FALSE),"Not Mapped")))))</f>
        <v>COORS LIGHT</v>
      </c>
      <c r="S1434" t="str">
        <f>IF($B1434="","",IFERROR(VLOOKUP(VALUE($B1434),'Customers Table (Enc)'!$A:$I,9,FALSE),"Not Found"))</f>
        <v>Passaic</v>
      </c>
      <c r="T1434" t="str">
        <f t="shared" si="88"/>
        <v>PASSAIC</v>
      </c>
      <c r="U1434" t="str">
        <f t="shared" si="89"/>
        <v>COORS LIGHT|PASSAIC</v>
      </c>
      <c r="V1434" t="str">
        <f>IF($B1434="","",IF(R1434="No Encompass Match","THEM",IF(R1434="Not Mapped","Unable to Determine",IF(T1434="SALES","Unable to Determine",IFERROR(INDEX('Master - US vs THEM'!$F:$F,MATCH(U1434,'Master - US vs THEM'!$G:$G,0)),"No Territory Data")))))</f>
        <v>US</v>
      </c>
      <c r="W1434" t="str">
        <f t="shared" si="90"/>
        <v>OK</v>
      </c>
      <c r="X1434" t="str">
        <f t="shared" si="91"/>
        <v>US</v>
      </c>
    </row>
    <row r="1435" spans="1:24" x14ac:dyDescent="0.2">
      <c r="A1435">
        <v>1434</v>
      </c>
      <c r="B1435" t="s">
        <v>1498</v>
      </c>
      <c r="C1435" t="s">
        <v>1499</v>
      </c>
      <c r="D1435" t="s">
        <v>123</v>
      </c>
      <c r="E1435" t="s">
        <v>1500</v>
      </c>
      <c r="F1435" t="s">
        <v>1417</v>
      </c>
      <c r="G1435" t="s">
        <v>1501</v>
      </c>
      <c r="H1435" t="s">
        <v>8</v>
      </c>
      <c r="I1435" t="s">
        <v>319</v>
      </c>
      <c r="J1435" t="s">
        <v>142</v>
      </c>
      <c r="K1435" t="s">
        <v>143</v>
      </c>
      <c r="L1435" t="s">
        <v>141</v>
      </c>
      <c r="M1435">
        <v>1</v>
      </c>
      <c r="N1435" t="s">
        <v>875</v>
      </c>
      <c r="O1435" t="str">
        <f>IF($B1435="","",IFERROR(IF(ISNUMBER(MATCH($K1435,'Brand Family Territory (Enc)'!$A$2:$A$296,0)),$K1435,""),""))</f>
        <v/>
      </c>
      <c r="P1435" t="str">
        <f>IF($B1435="","",IFERROR(INDEX('Brand Crosswalk'!$F$2:$F$200,MATCH($K1435,'Brand Crosswalk'!$A$2:$A$200,0)),"Not in Crosswalk"))</f>
        <v>Mapped</v>
      </c>
      <c r="Q1435" t="str">
        <f>IF($B1435="","",IFERROR(INDEX('Brand Crosswalk'!$C$2:$C$200,MATCH($K1435,'Brand Crosswalk'!$A$2:$A$200,0)),""))</f>
        <v>Lite</v>
      </c>
      <c r="R1435" t="str">
        <f>IF($B1435="","",IF(O1435&lt;&gt;"",O1435,IF(P1435="Mapped",Q1435,IF(P1435="No Encompass Match","No Encompass Match",IFERROR(VLOOKUP(IF($K1435="",$J1435,$K1435),'Brands (Enc)'!$C$2:$D$2699,2,FALSE),"Not Mapped")))))</f>
        <v>Lite</v>
      </c>
      <c r="S1435" t="str">
        <f>IF($B1435="","",IFERROR(VLOOKUP(VALUE($B1435),'Customers Table (Enc)'!$A:$I,9,FALSE),"Not Found"))</f>
        <v>Passaic</v>
      </c>
      <c r="T1435" t="str">
        <f t="shared" si="88"/>
        <v>PASSAIC</v>
      </c>
      <c r="U1435" t="str">
        <f t="shared" si="89"/>
        <v>Lite|PASSAIC</v>
      </c>
      <c r="V1435" t="str">
        <f>IF($B1435="","",IF(R1435="No Encompass Match","THEM",IF(R1435="Not Mapped","Unable to Determine",IF(T1435="SALES","Unable to Determine",IFERROR(INDEX('Master - US vs THEM'!$F:$F,MATCH(U1435,'Master - US vs THEM'!$G:$G,0)),"No Territory Data")))))</f>
        <v>US</v>
      </c>
      <c r="W1435" t="str">
        <f t="shared" si="90"/>
        <v>OK</v>
      </c>
      <c r="X1435" t="str">
        <f t="shared" si="91"/>
        <v>US</v>
      </c>
    </row>
    <row r="1436" spans="1:24" x14ac:dyDescent="0.2">
      <c r="A1436">
        <v>1435</v>
      </c>
      <c r="B1436" t="s">
        <v>1498</v>
      </c>
      <c r="C1436" t="s">
        <v>1499</v>
      </c>
      <c r="D1436" t="s">
        <v>123</v>
      </c>
      <c r="E1436" t="s">
        <v>1500</v>
      </c>
      <c r="F1436" t="s">
        <v>1417</v>
      </c>
      <c r="G1436" t="s">
        <v>1501</v>
      </c>
      <c r="H1436" t="s">
        <v>8</v>
      </c>
      <c r="I1436" t="s">
        <v>319</v>
      </c>
      <c r="J1436" t="s">
        <v>165</v>
      </c>
      <c r="K1436" t="s">
        <v>166</v>
      </c>
      <c r="L1436" t="s">
        <v>141</v>
      </c>
      <c r="M1436">
        <v>1</v>
      </c>
      <c r="N1436" t="s">
        <v>875</v>
      </c>
      <c r="O1436" t="str">
        <f>IF($B1436="","",IFERROR(IF(ISNUMBER(MATCH($K1436,'Brand Family Territory (Enc)'!$A$2:$A$296,0)),$K1436,""),""))</f>
        <v>BLUE MOON</v>
      </c>
      <c r="P1436" t="str">
        <f>IF($B1436="","",IFERROR(INDEX('Brand Crosswalk'!$F$2:$F$200,MATCH($K1436,'Brand Crosswalk'!$A$2:$A$200,0)),"Not in Crosswalk"))</f>
        <v>Not in Crosswalk</v>
      </c>
      <c r="Q1436" t="str">
        <f>IF($B1436="","",IFERROR(INDEX('Brand Crosswalk'!$C$2:$C$200,MATCH($K1436,'Brand Crosswalk'!$A$2:$A$200,0)),""))</f>
        <v/>
      </c>
      <c r="R1436" t="str">
        <f>IF($B1436="","",IF(O1436&lt;&gt;"",O1436,IF(P1436="Mapped",Q1436,IF(P1436="No Encompass Match","No Encompass Match",IFERROR(VLOOKUP(IF($K1436="",$J1436,$K1436),'Brands (Enc)'!$C$2:$D$2699,2,FALSE),"Not Mapped")))))</f>
        <v>BLUE MOON</v>
      </c>
      <c r="S1436" t="str">
        <f>IF($B1436="","",IFERROR(VLOOKUP(VALUE($B1436),'Customers Table (Enc)'!$A:$I,9,FALSE),"Not Found"))</f>
        <v>Passaic</v>
      </c>
      <c r="T1436" t="str">
        <f t="shared" si="88"/>
        <v>PASSAIC</v>
      </c>
      <c r="U1436" t="str">
        <f t="shared" si="89"/>
        <v>BLUE MOON|PASSAIC</v>
      </c>
      <c r="V1436" t="str">
        <f>IF($B1436="","",IF(R1436="No Encompass Match","THEM",IF(R1436="Not Mapped","Unable to Determine",IF(T1436="SALES","Unable to Determine",IFERROR(INDEX('Master - US vs THEM'!$F:$F,MATCH(U1436,'Master - US vs THEM'!$G:$G,0)),"No Territory Data")))))</f>
        <v>US</v>
      </c>
      <c r="W1436" t="str">
        <f t="shared" si="90"/>
        <v>OK</v>
      </c>
      <c r="X1436" t="str">
        <f t="shared" si="91"/>
        <v>US</v>
      </c>
    </row>
    <row r="1437" spans="1:24" x14ac:dyDescent="0.2">
      <c r="A1437">
        <v>1436</v>
      </c>
      <c r="B1437" t="s">
        <v>1498</v>
      </c>
      <c r="C1437" t="s">
        <v>1499</v>
      </c>
      <c r="D1437" t="s">
        <v>123</v>
      </c>
      <c r="E1437" t="s">
        <v>1500</v>
      </c>
      <c r="F1437" t="s">
        <v>1417</v>
      </c>
      <c r="G1437" t="s">
        <v>1501</v>
      </c>
      <c r="H1437" t="s">
        <v>8</v>
      </c>
      <c r="I1437" t="s">
        <v>319</v>
      </c>
      <c r="J1437" t="s">
        <v>267</v>
      </c>
      <c r="K1437" t="s">
        <v>23</v>
      </c>
      <c r="L1437" t="s">
        <v>24</v>
      </c>
      <c r="M1437">
        <v>1</v>
      </c>
      <c r="N1437" t="s">
        <v>875</v>
      </c>
      <c r="O1437" t="str">
        <f>IF($B1437="","",IFERROR(IF(ISNUMBER(MATCH($K1437,'Brand Family Territory (Enc)'!$A$2:$A$296,0)),$K1437,""),""))</f>
        <v/>
      </c>
      <c r="P1437" t="str">
        <f>IF($B1437="","",IFERROR(INDEX('Brand Crosswalk'!$F$2:$F$200,MATCH($K1437,'Brand Crosswalk'!$A$2:$A$200,0)),"Not in Crosswalk"))</f>
        <v>Mapped</v>
      </c>
      <c r="Q1437" t="str">
        <f>IF($B1437="","",IFERROR(INDEX('Brand Crosswalk'!$C$2:$C$200,MATCH($K1437,'Brand Crosswalk'!$A$2:$A$200,0)),""))</f>
        <v>Corona Extra</v>
      </c>
      <c r="R1437" t="str">
        <f>IF($B1437="","",IF(O1437&lt;&gt;"",O1437,IF(P1437="Mapped",Q1437,IF(P1437="No Encompass Match","No Encompass Match",IFERROR(VLOOKUP(IF($K1437="",$J1437,$K1437),'Brands (Enc)'!$C$2:$D$2699,2,FALSE),"Not Mapped")))))</f>
        <v>Corona Extra</v>
      </c>
      <c r="S1437" t="str">
        <f>IF($B1437="","",IFERROR(VLOOKUP(VALUE($B1437),'Customers Table (Enc)'!$A:$I,9,FALSE),"Not Found"))</f>
        <v>Passaic</v>
      </c>
      <c r="T1437" t="str">
        <f t="shared" si="88"/>
        <v>PASSAIC</v>
      </c>
      <c r="U1437" t="str">
        <f t="shared" si="89"/>
        <v>Corona Extra|PASSAIC</v>
      </c>
      <c r="V1437" t="str">
        <f>IF($B1437="","",IF(R1437="No Encompass Match","THEM",IF(R1437="Not Mapped","Unable to Determine",IF(T1437="SALES","Unable to Determine",IFERROR(INDEX('Master - US vs THEM'!$F:$F,MATCH(U1437,'Master - US vs THEM'!$G:$G,0)),"No Territory Data")))))</f>
        <v>US</v>
      </c>
      <c r="W1437" t="str">
        <f t="shared" si="90"/>
        <v>OK</v>
      </c>
      <c r="X1437" t="str">
        <f t="shared" si="91"/>
        <v>US</v>
      </c>
    </row>
    <row r="1438" spans="1:24" x14ac:dyDescent="0.2">
      <c r="A1438">
        <v>1437</v>
      </c>
      <c r="B1438" t="s">
        <v>1498</v>
      </c>
      <c r="C1438" t="s">
        <v>1499</v>
      </c>
      <c r="D1438" t="s">
        <v>123</v>
      </c>
      <c r="E1438" t="s">
        <v>1500</v>
      </c>
      <c r="F1438" t="s">
        <v>1417</v>
      </c>
      <c r="G1438" t="s">
        <v>1501</v>
      </c>
      <c r="H1438" t="s">
        <v>8</v>
      </c>
      <c r="I1438" t="s">
        <v>319</v>
      </c>
      <c r="J1438" t="s">
        <v>44</v>
      </c>
      <c r="K1438" t="s">
        <v>44</v>
      </c>
      <c r="L1438" t="s">
        <v>45</v>
      </c>
      <c r="M1438">
        <v>1</v>
      </c>
      <c r="N1438" t="s">
        <v>875</v>
      </c>
      <c r="O1438" t="str">
        <f>IF($B1438="","",IFERROR(IF(ISNUMBER(MATCH($K1438,'Brand Family Territory (Enc)'!$A$2:$A$296,0)),$K1438,""),""))</f>
        <v/>
      </c>
      <c r="P1438" t="str">
        <f>IF($B1438="","",IFERROR(INDEX('Brand Crosswalk'!$F$2:$F$200,MATCH($K1438,'Brand Crosswalk'!$A$2:$A$200,0)),"Not in Crosswalk"))</f>
        <v>Mapped</v>
      </c>
      <c r="Q1438" t="str">
        <f>IF($B1438="","",IFERROR(INDEX('Brand Crosswalk'!$C$2:$C$200,MATCH($K1438,'Brand Crosswalk'!$A$2:$A$200,0)),""))</f>
        <v>Dg Yuengling Inc</v>
      </c>
      <c r="R1438" t="str">
        <f>IF($B1438="","",IF(O1438&lt;&gt;"",O1438,IF(P1438="Mapped",Q1438,IF(P1438="No Encompass Match","No Encompass Match",IFERROR(VLOOKUP(IF($K1438="",$J1438,$K1438),'Brands (Enc)'!$C$2:$D$2699,2,FALSE),"Not Mapped")))))</f>
        <v>Dg Yuengling Inc</v>
      </c>
      <c r="S1438" t="str">
        <f>IF($B1438="","",IFERROR(VLOOKUP(VALUE($B1438),'Customers Table (Enc)'!$A:$I,9,FALSE),"Not Found"))</f>
        <v>Passaic</v>
      </c>
      <c r="T1438" t="str">
        <f t="shared" si="88"/>
        <v>PASSAIC</v>
      </c>
      <c r="U1438" t="str">
        <f t="shared" si="89"/>
        <v>Dg Yuengling Inc|PASSAIC</v>
      </c>
      <c r="V1438" t="str">
        <f>IF($B1438="","",IF(R1438="No Encompass Match","THEM",IF(R1438="Not Mapped","Unable to Determine",IF(T1438="SALES","Unable to Determine",IFERROR(INDEX('Master - US vs THEM'!$F:$F,MATCH(U1438,'Master - US vs THEM'!$G:$G,0)),"No Territory Data")))))</f>
        <v>US</v>
      </c>
      <c r="W1438" t="str">
        <f t="shared" si="90"/>
        <v>OK</v>
      </c>
      <c r="X1438" t="str">
        <f t="shared" si="91"/>
        <v>US</v>
      </c>
    </row>
    <row r="1439" spans="1:24" x14ac:dyDescent="0.2">
      <c r="A1439">
        <v>1438</v>
      </c>
      <c r="B1439" t="s">
        <v>1498</v>
      </c>
      <c r="C1439" t="s">
        <v>1499</v>
      </c>
      <c r="D1439" t="s">
        <v>123</v>
      </c>
      <c r="E1439" t="s">
        <v>1500</v>
      </c>
      <c r="F1439" t="s">
        <v>1417</v>
      </c>
      <c r="G1439" t="s">
        <v>1501</v>
      </c>
      <c r="H1439" t="s">
        <v>8</v>
      </c>
      <c r="I1439" t="s">
        <v>319</v>
      </c>
      <c r="J1439" t="s">
        <v>1502</v>
      </c>
      <c r="K1439" t="s">
        <v>343</v>
      </c>
      <c r="L1439" t="s">
        <v>155</v>
      </c>
      <c r="M1439">
        <v>1</v>
      </c>
      <c r="N1439" t="s">
        <v>875</v>
      </c>
      <c r="O1439" t="str">
        <f>IF($B1439="","",IFERROR(IF(ISNUMBER(MATCH($K1439,'Brand Family Territory (Enc)'!$A$2:$A$296,0)),$K1439,""),""))</f>
        <v>ANGRY ORCHARD</v>
      </c>
      <c r="P1439" t="str">
        <f>IF($B1439="","",IFERROR(INDEX('Brand Crosswalk'!$F$2:$F$200,MATCH($K1439,'Brand Crosswalk'!$A$2:$A$200,0)),"Not in Crosswalk"))</f>
        <v>Not in Crosswalk</v>
      </c>
      <c r="Q1439" t="str">
        <f>IF($B1439="","",IFERROR(INDEX('Brand Crosswalk'!$C$2:$C$200,MATCH($K1439,'Brand Crosswalk'!$A$2:$A$200,0)),""))</f>
        <v/>
      </c>
      <c r="R1439" t="str">
        <f>IF($B1439="","",IF(O1439&lt;&gt;"",O1439,IF(P1439="Mapped",Q1439,IF(P1439="No Encompass Match","No Encompass Match",IFERROR(VLOOKUP(IF($K1439="",$J1439,$K1439),'Brands (Enc)'!$C$2:$D$2699,2,FALSE),"Not Mapped")))))</f>
        <v>ANGRY ORCHARD</v>
      </c>
      <c r="S1439" t="str">
        <f>IF($B1439="","",IFERROR(VLOOKUP(VALUE($B1439),'Customers Table (Enc)'!$A:$I,9,FALSE),"Not Found"))</f>
        <v>Passaic</v>
      </c>
      <c r="T1439" t="str">
        <f t="shared" si="88"/>
        <v>PASSAIC</v>
      </c>
      <c r="U1439" t="str">
        <f t="shared" si="89"/>
        <v>ANGRY ORCHARD|PASSAIC</v>
      </c>
      <c r="V1439" t="str">
        <f>IF($B1439="","",IF(R1439="No Encompass Match","THEM",IF(R1439="Not Mapped","Unable to Determine",IF(T1439="SALES","Unable to Determine",IFERROR(INDEX('Master - US vs THEM'!$F:$F,MATCH(U1439,'Master - US vs THEM'!$G:$G,0)),"No Territory Data")))))</f>
        <v>US</v>
      </c>
      <c r="W1439" t="str">
        <f t="shared" si="90"/>
        <v>OK</v>
      </c>
      <c r="X1439" t="str">
        <f t="shared" si="91"/>
        <v>US</v>
      </c>
    </row>
    <row r="1440" spans="1:24" x14ac:dyDescent="0.2">
      <c r="A1440">
        <v>1439</v>
      </c>
      <c r="B1440" t="s">
        <v>1498</v>
      </c>
      <c r="C1440" t="s">
        <v>1499</v>
      </c>
      <c r="D1440" t="s">
        <v>123</v>
      </c>
      <c r="E1440" t="s">
        <v>1500</v>
      </c>
      <c r="F1440" t="s">
        <v>1417</v>
      </c>
      <c r="G1440" t="s">
        <v>1501</v>
      </c>
      <c r="H1440" t="s">
        <v>8</v>
      </c>
      <c r="I1440" t="s">
        <v>319</v>
      </c>
      <c r="J1440" t="s">
        <v>140</v>
      </c>
      <c r="K1440" t="s">
        <v>140</v>
      </c>
      <c r="L1440" t="s">
        <v>141</v>
      </c>
      <c r="M1440">
        <v>1</v>
      </c>
      <c r="N1440" t="s">
        <v>875</v>
      </c>
      <c r="O1440" t="str">
        <f>IF($B1440="","",IFERROR(IF(ISNUMBER(MATCH($K1440,'Brand Family Territory (Enc)'!$A$2:$A$296,0)),$K1440,""),""))</f>
        <v/>
      </c>
      <c r="P1440" t="str">
        <f>IF($B1440="","",IFERROR(INDEX('Brand Crosswalk'!$F$2:$F$200,MATCH($K1440,'Brand Crosswalk'!$A$2:$A$200,0)),"Not in Crosswalk"))</f>
        <v>Mapped</v>
      </c>
      <c r="Q1440" t="str">
        <f>IF($B1440="","",IFERROR(INDEX('Brand Crosswalk'!$C$2:$C$200,MATCH($K1440,'Brand Crosswalk'!$A$2:$A$200,0)),""))</f>
        <v>Peroni</v>
      </c>
      <c r="R1440" t="str">
        <f>IF($B1440="","",IF(O1440&lt;&gt;"",O1440,IF(P1440="Mapped",Q1440,IF(P1440="No Encompass Match","No Encompass Match",IFERROR(VLOOKUP(IF($K1440="",$J1440,$K1440),'Brands (Enc)'!$C$2:$D$2699,2,FALSE),"Not Mapped")))))</f>
        <v>Peroni</v>
      </c>
      <c r="S1440" t="str">
        <f>IF($B1440="","",IFERROR(VLOOKUP(VALUE($B1440),'Customers Table (Enc)'!$A:$I,9,FALSE),"Not Found"))</f>
        <v>Passaic</v>
      </c>
      <c r="T1440" t="str">
        <f t="shared" si="88"/>
        <v>PASSAIC</v>
      </c>
      <c r="U1440" t="str">
        <f t="shared" si="89"/>
        <v>Peroni|PASSAIC</v>
      </c>
      <c r="V1440" t="str">
        <f>IF($B1440="","",IF(R1440="No Encompass Match","THEM",IF(R1440="Not Mapped","Unable to Determine",IF(T1440="SALES","Unable to Determine",IFERROR(INDEX('Master - US vs THEM'!$F:$F,MATCH(U1440,'Master - US vs THEM'!$G:$G,0)),"No Territory Data")))))</f>
        <v>US</v>
      </c>
      <c r="W1440" t="str">
        <f t="shared" si="90"/>
        <v>OK</v>
      </c>
      <c r="X1440" t="str">
        <f t="shared" si="91"/>
        <v>US</v>
      </c>
    </row>
    <row r="1441" spans="1:24" x14ac:dyDescent="0.2">
      <c r="A1441">
        <v>1440</v>
      </c>
      <c r="B1441" t="s">
        <v>1498</v>
      </c>
      <c r="C1441" t="s">
        <v>1499</v>
      </c>
      <c r="D1441" t="s">
        <v>123</v>
      </c>
      <c r="E1441" t="s">
        <v>1500</v>
      </c>
      <c r="F1441" t="s">
        <v>1417</v>
      </c>
      <c r="G1441" t="s">
        <v>1501</v>
      </c>
      <c r="H1441" t="s">
        <v>8</v>
      </c>
      <c r="I1441" t="s">
        <v>319</v>
      </c>
      <c r="J1441" t="s">
        <v>341</v>
      </c>
      <c r="K1441" t="s">
        <v>295</v>
      </c>
      <c r="L1441" t="s">
        <v>215</v>
      </c>
      <c r="M1441">
        <v>1</v>
      </c>
      <c r="N1441" t="s">
        <v>875</v>
      </c>
      <c r="O1441" t="str">
        <f>IF($B1441="","",IFERROR(IF(ISNUMBER(MATCH($K1441,'Brand Family Territory (Enc)'!$A$2:$A$296,0)),$K1441,""),""))</f>
        <v/>
      </c>
      <c r="P1441" t="str">
        <f>IF($B1441="","",IFERROR(INDEX('Brand Crosswalk'!$F$2:$F$200,MATCH($K1441,'Brand Crosswalk'!$A$2:$A$200,0)),"Not in Crosswalk"))</f>
        <v>Mapped</v>
      </c>
      <c r="Q1441" t="str">
        <f>IF($B1441="","",IFERROR(INDEX('Brand Crosswalk'!$C$2:$C$200,MATCH($K1441,'Brand Crosswalk'!$A$2:$A$200,0)),""))</f>
        <v>New Belgium Brewing Company</v>
      </c>
      <c r="R1441" t="str">
        <f>IF($B1441="","",IF(O1441&lt;&gt;"",O1441,IF(P1441="Mapped",Q1441,IF(P1441="No Encompass Match","No Encompass Match",IFERROR(VLOOKUP(IF($K1441="",$J1441,$K1441),'Brands (Enc)'!$C$2:$D$2699,2,FALSE),"Not Mapped")))))</f>
        <v>New Belgium Brewing Company</v>
      </c>
      <c r="S1441" t="str">
        <f>IF($B1441="","",IFERROR(VLOOKUP(VALUE($B1441),'Customers Table (Enc)'!$A:$I,9,FALSE),"Not Found"))</f>
        <v>Passaic</v>
      </c>
      <c r="T1441" t="str">
        <f t="shared" si="88"/>
        <v>PASSAIC</v>
      </c>
      <c r="U1441" t="str">
        <f t="shared" si="89"/>
        <v>New Belgium Brewing Company|PASSAIC</v>
      </c>
      <c r="V1441" t="str">
        <f>IF($B1441="","",IF(R1441="No Encompass Match","THEM",IF(R1441="Not Mapped","Unable to Determine",IF(T1441="SALES","Unable to Determine",IFERROR(INDEX('Master - US vs THEM'!$F:$F,MATCH(U1441,'Master - US vs THEM'!$G:$G,0)),"No Territory Data")))))</f>
        <v>US</v>
      </c>
      <c r="W1441" t="str">
        <f t="shared" si="90"/>
        <v>OK</v>
      </c>
      <c r="X1441" t="str">
        <f t="shared" si="91"/>
        <v>US</v>
      </c>
    </row>
    <row r="1442" spans="1:24" x14ac:dyDescent="0.2">
      <c r="A1442">
        <v>1441</v>
      </c>
      <c r="B1442" t="s">
        <v>1498</v>
      </c>
      <c r="C1442" t="s">
        <v>1499</v>
      </c>
      <c r="D1442" t="s">
        <v>123</v>
      </c>
      <c r="E1442" t="s">
        <v>1500</v>
      </c>
      <c r="F1442" t="s">
        <v>1417</v>
      </c>
      <c r="G1442" t="s">
        <v>1501</v>
      </c>
      <c r="H1442" t="s">
        <v>8</v>
      </c>
      <c r="I1442" t="s">
        <v>319</v>
      </c>
      <c r="J1442" t="s">
        <v>33</v>
      </c>
      <c r="K1442" t="s">
        <v>33</v>
      </c>
      <c r="L1442" t="s">
        <v>34</v>
      </c>
      <c r="M1442">
        <v>1</v>
      </c>
      <c r="N1442" t="s">
        <v>875</v>
      </c>
      <c r="O1442" t="str">
        <f>IF($B1442="","",IFERROR(IF(ISNUMBER(MATCH($K1442,'Brand Family Territory (Enc)'!$A$2:$A$296,0)),$K1442,""),""))</f>
        <v>SIERRA NEVADA</v>
      </c>
      <c r="P1442" t="str">
        <f>IF($B1442="","",IFERROR(INDEX('Brand Crosswalk'!$F$2:$F$200,MATCH($K1442,'Brand Crosswalk'!$A$2:$A$200,0)),"Not in Crosswalk"))</f>
        <v>Not in Crosswalk</v>
      </c>
      <c r="Q1442" t="str">
        <f>IF($B1442="","",IFERROR(INDEX('Brand Crosswalk'!$C$2:$C$200,MATCH($K1442,'Brand Crosswalk'!$A$2:$A$200,0)),""))</f>
        <v/>
      </c>
      <c r="R1442" t="str">
        <f>IF($B1442="","",IF(O1442&lt;&gt;"",O1442,IF(P1442="Mapped",Q1442,IF(P1442="No Encompass Match","No Encompass Match",IFERROR(VLOOKUP(IF($K1442="",$J1442,$K1442),'Brands (Enc)'!$C$2:$D$2699,2,FALSE),"Not Mapped")))))</f>
        <v>SIERRA NEVADA</v>
      </c>
      <c r="S1442" t="str">
        <f>IF($B1442="","",IFERROR(VLOOKUP(VALUE($B1442),'Customers Table (Enc)'!$A:$I,9,FALSE),"Not Found"))</f>
        <v>Passaic</v>
      </c>
      <c r="T1442" t="str">
        <f t="shared" si="88"/>
        <v>PASSAIC</v>
      </c>
      <c r="U1442" t="str">
        <f t="shared" si="89"/>
        <v>SIERRA NEVADA|PASSAIC</v>
      </c>
      <c r="V1442" t="str">
        <f>IF($B1442="","",IF(R1442="No Encompass Match","THEM",IF(R1442="Not Mapped","Unable to Determine",IF(T1442="SALES","Unable to Determine",IFERROR(INDEX('Master - US vs THEM'!$F:$F,MATCH(U1442,'Master - US vs THEM'!$G:$G,0)),"No Territory Data")))))</f>
        <v>US</v>
      </c>
      <c r="W1442" t="str">
        <f t="shared" si="90"/>
        <v>OK</v>
      </c>
      <c r="X1442" t="str">
        <f t="shared" si="91"/>
        <v>US</v>
      </c>
    </row>
    <row r="1443" spans="1:24" x14ac:dyDescent="0.2">
      <c r="A1443">
        <v>1442</v>
      </c>
      <c r="B1443" t="s">
        <v>1498</v>
      </c>
      <c r="C1443" t="s">
        <v>1499</v>
      </c>
      <c r="D1443" t="s">
        <v>123</v>
      </c>
      <c r="E1443" t="s">
        <v>1500</v>
      </c>
      <c r="F1443" t="s">
        <v>1417</v>
      </c>
      <c r="G1443" t="s">
        <v>1501</v>
      </c>
      <c r="H1443" t="s">
        <v>8</v>
      </c>
      <c r="I1443" t="s">
        <v>319</v>
      </c>
      <c r="J1443" t="s">
        <v>22</v>
      </c>
      <c r="K1443" t="s">
        <v>23</v>
      </c>
      <c r="L1443" t="s">
        <v>24</v>
      </c>
      <c r="M1443">
        <v>1</v>
      </c>
      <c r="N1443" t="s">
        <v>875</v>
      </c>
      <c r="O1443" t="str">
        <f>IF($B1443="","",IFERROR(IF(ISNUMBER(MATCH($K1443,'Brand Family Territory (Enc)'!$A$2:$A$296,0)),$K1443,""),""))</f>
        <v/>
      </c>
      <c r="P1443" t="str">
        <f>IF($B1443="","",IFERROR(INDEX('Brand Crosswalk'!$F$2:$F$200,MATCH($K1443,'Brand Crosswalk'!$A$2:$A$200,0)),"Not in Crosswalk"))</f>
        <v>Mapped</v>
      </c>
      <c r="Q1443" t="str">
        <f>IF($B1443="","",IFERROR(INDEX('Brand Crosswalk'!$C$2:$C$200,MATCH($K1443,'Brand Crosswalk'!$A$2:$A$200,0)),""))</f>
        <v>Corona Extra</v>
      </c>
      <c r="R1443" t="str">
        <f>IF($B1443="","",IF(O1443&lt;&gt;"",O1443,IF(P1443="Mapped",Q1443,IF(P1443="No Encompass Match","No Encompass Match",IFERROR(VLOOKUP(IF($K1443="",$J1443,$K1443),'Brands (Enc)'!$C$2:$D$2699,2,FALSE),"Not Mapped")))))</f>
        <v>Corona Extra</v>
      </c>
      <c r="S1443" t="str">
        <f>IF($B1443="","",IFERROR(VLOOKUP(VALUE($B1443),'Customers Table (Enc)'!$A:$I,9,FALSE),"Not Found"))</f>
        <v>Passaic</v>
      </c>
      <c r="T1443" t="str">
        <f t="shared" si="88"/>
        <v>PASSAIC</v>
      </c>
      <c r="U1443" t="str">
        <f t="shared" si="89"/>
        <v>Corona Extra|PASSAIC</v>
      </c>
      <c r="V1443" t="str">
        <f>IF($B1443="","",IF(R1443="No Encompass Match","THEM",IF(R1443="Not Mapped","Unable to Determine",IF(T1443="SALES","Unable to Determine",IFERROR(INDEX('Master - US vs THEM'!$F:$F,MATCH(U1443,'Master - US vs THEM'!$G:$G,0)),"No Territory Data")))))</f>
        <v>US</v>
      </c>
      <c r="W1443" t="str">
        <f t="shared" si="90"/>
        <v>OK</v>
      </c>
      <c r="X1443" t="str">
        <f t="shared" si="91"/>
        <v>US</v>
      </c>
    </row>
    <row r="1444" spans="1:24" x14ac:dyDescent="0.2">
      <c r="A1444">
        <v>1443</v>
      </c>
      <c r="B1444" t="s">
        <v>1498</v>
      </c>
      <c r="C1444" t="s">
        <v>1499</v>
      </c>
      <c r="D1444" t="s">
        <v>123</v>
      </c>
      <c r="E1444" t="s">
        <v>1500</v>
      </c>
      <c r="F1444" t="s">
        <v>1417</v>
      </c>
      <c r="G1444" t="s">
        <v>1501</v>
      </c>
      <c r="H1444" t="s">
        <v>8</v>
      </c>
      <c r="I1444" t="s">
        <v>319</v>
      </c>
      <c r="J1444" t="s">
        <v>181</v>
      </c>
      <c r="K1444" t="s">
        <v>182</v>
      </c>
      <c r="L1444" t="s">
        <v>24</v>
      </c>
      <c r="M1444">
        <v>1</v>
      </c>
      <c r="N1444" t="s">
        <v>875</v>
      </c>
      <c r="O1444" t="str">
        <f>IF($B1444="","",IFERROR(IF(ISNUMBER(MATCH($K1444,'Brand Family Territory (Enc)'!$A$2:$A$296,0)),$K1444,""),""))</f>
        <v/>
      </c>
      <c r="P1444" t="str">
        <f>IF($B1444="","",IFERROR(INDEX('Brand Crosswalk'!$F$2:$F$200,MATCH($K1444,'Brand Crosswalk'!$A$2:$A$200,0)),"Not in Crosswalk"))</f>
        <v>Mapped</v>
      </c>
      <c r="Q1444" t="str">
        <f>IF($B1444="","",IFERROR(INDEX('Brand Crosswalk'!$C$2:$C$200,MATCH($K1444,'Brand Crosswalk'!$A$2:$A$200,0)),""))</f>
        <v>Modelo Especial</v>
      </c>
      <c r="R1444" t="str">
        <f>IF($B1444="","",IF(O1444&lt;&gt;"",O1444,IF(P1444="Mapped",Q1444,IF(P1444="No Encompass Match","No Encompass Match",IFERROR(VLOOKUP(IF($K1444="",$J1444,$K1444),'Brands (Enc)'!$C$2:$D$2699,2,FALSE),"Not Mapped")))))</f>
        <v>Modelo Especial</v>
      </c>
      <c r="S1444" t="str">
        <f>IF($B1444="","",IFERROR(VLOOKUP(VALUE($B1444),'Customers Table (Enc)'!$A:$I,9,FALSE),"Not Found"))</f>
        <v>Passaic</v>
      </c>
      <c r="T1444" t="str">
        <f t="shared" si="88"/>
        <v>PASSAIC</v>
      </c>
      <c r="U1444" t="str">
        <f t="shared" si="89"/>
        <v>Modelo Especial|PASSAIC</v>
      </c>
      <c r="V1444" t="str">
        <f>IF($B1444="","",IF(R1444="No Encompass Match","THEM",IF(R1444="Not Mapped","Unable to Determine",IF(T1444="SALES","Unable to Determine",IFERROR(INDEX('Master - US vs THEM'!$F:$F,MATCH(U1444,'Master - US vs THEM'!$G:$G,0)),"No Territory Data")))))</f>
        <v>US</v>
      </c>
      <c r="W1444" t="str">
        <f t="shared" si="90"/>
        <v>OK</v>
      </c>
      <c r="X1444" t="str">
        <f t="shared" si="91"/>
        <v>US</v>
      </c>
    </row>
    <row r="1445" spans="1:24" x14ac:dyDescent="0.2">
      <c r="A1445">
        <v>1444</v>
      </c>
      <c r="B1445" t="s">
        <v>1494</v>
      </c>
      <c r="C1445" t="s">
        <v>1495</v>
      </c>
      <c r="D1445" t="s">
        <v>123</v>
      </c>
      <c r="E1445" t="s">
        <v>1496</v>
      </c>
      <c r="F1445" t="s">
        <v>872</v>
      </c>
      <c r="G1445" t="s">
        <v>1497</v>
      </c>
      <c r="H1445" t="s">
        <v>8</v>
      </c>
      <c r="I1445" t="s">
        <v>319</v>
      </c>
      <c r="J1445" t="s">
        <v>142</v>
      </c>
      <c r="K1445" t="s">
        <v>143</v>
      </c>
      <c r="L1445" t="s">
        <v>141</v>
      </c>
      <c r="M1445">
        <v>1</v>
      </c>
      <c r="N1445" t="s">
        <v>875</v>
      </c>
      <c r="O1445" t="str">
        <f>IF($B1445="","",IFERROR(IF(ISNUMBER(MATCH($K1445,'Brand Family Territory (Enc)'!$A$2:$A$296,0)),$K1445,""),""))</f>
        <v/>
      </c>
      <c r="P1445" t="str">
        <f>IF($B1445="","",IFERROR(INDEX('Brand Crosswalk'!$F$2:$F$200,MATCH($K1445,'Brand Crosswalk'!$A$2:$A$200,0)),"Not in Crosswalk"))</f>
        <v>Mapped</v>
      </c>
      <c r="Q1445" t="str">
        <f>IF($B1445="","",IFERROR(INDEX('Brand Crosswalk'!$C$2:$C$200,MATCH($K1445,'Brand Crosswalk'!$A$2:$A$200,0)),""))</f>
        <v>Lite</v>
      </c>
      <c r="R1445" t="str">
        <f>IF($B1445="","",IF(O1445&lt;&gt;"",O1445,IF(P1445="Mapped",Q1445,IF(P1445="No Encompass Match","No Encompass Match",IFERROR(VLOOKUP(IF($K1445="",$J1445,$K1445),'Brands (Enc)'!$C$2:$D$2699,2,FALSE),"Not Mapped")))))</f>
        <v>Lite</v>
      </c>
      <c r="S1445" t="str">
        <f>IF($B1445="","",IFERROR(VLOOKUP(VALUE($B1445),'Customers Table (Enc)'!$A:$I,9,FALSE),"Not Found"))</f>
        <v>Passaic</v>
      </c>
      <c r="T1445" t="str">
        <f t="shared" si="88"/>
        <v>PASSAIC</v>
      </c>
      <c r="U1445" t="str">
        <f t="shared" si="89"/>
        <v>Lite|PASSAIC</v>
      </c>
      <c r="V1445" t="str">
        <f>IF($B1445="","",IF(R1445="No Encompass Match","THEM",IF(R1445="Not Mapped","Unable to Determine",IF(T1445="SALES","Unable to Determine",IFERROR(INDEX('Master - US vs THEM'!$F:$F,MATCH(U1445,'Master - US vs THEM'!$G:$G,0)),"No Territory Data")))))</f>
        <v>US</v>
      </c>
      <c r="W1445" t="str">
        <f t="shared" si="90"/>
        <v>OK</v>
      </c>
      <c r="X1445" t="str">
        <f t="shared" si="91"/>
        <v>US</v>
      </c>
    </row>
    <row r="1446" spans="1:24" x14ac:dyDescent="0.2">
      <c r="A1446">
        <v>1445</v>
      </c>
      <c r="B1446" t="s">
        <v>1494</v>
      </c>
      <c r="C1446" t="s">
        <v>1495</v>
      </c>
      <c r="D1446" t="s">
        <v>123</v>
      </c>
      <c r="E1446" t="s">
        <v>1496</v>
      </c>
      <c r="F1446" t="s">
        <v>872</v>
      </c>
      <c r="G1446" t="s">
        <v>1497</v>
      </c>
      <c r="H1446" t="s">
        <v>8</v>
      </c>
      <c r="I1446" t="s">
        <v>319</v>
      </c>
      <c r="J1446" t="s">
        <v>181</v>
      </c>
      <c r="K1446" t="s">
        <v>182</v>
      </c>
      <c r="L1446" t="s">
        <v>24</v>
      </c>
      <c r="M1446">
        <v>1</v>
      </c>
      <c r="N1446" t="s">
        <v>875</v>
      </c>
      <c r="O1446" t="str">
        <f>IF($B1446="","",IFERROR(IF(ISNUMBER(MATCH($K1446,'Brand Family Territory (Enc)'!$A$2:$A$296,0)),$K1446,""),""))</f>
        <v/>
      </c>
      <c r="P1446" t="str">
        <f>IF($B1446="","",IFERROR(INDEX('Brand Crosswalk'!$F$2:$F$200,MATCH($K1446,'Brand Crosswalk'!$A$2:$A$200,0)),"Not in Crosswalk"))</f>
        <v>Mapped</v>
      </c>
      <c r="Q1446" t="str">
        <f>IF($B1446="","",IFERROR(INDEX('Brand Crosswalk'!$C$2:$C$200,MATCH($K1446,'Brand Crosswalk'!$A$2:$A$200,0)),""))</f>
        <v>Modelo Especial</v>
      </c>
      <c r="R1446" t="str">
        <f>IF($B1446="","",IF(O1446&lt;&gt;"",O1446,IF(P1446="Mapped",Q1446,IF(P1446="No Encompass Match","No Encompass Match",IFERROR(VLOOKUP(IF($K1446="",$J1446,$K1446),'Brands (Enc)'!$C$2:$D$2699,2,FALSE),"Not Mapped")))))</f>
        <v>Modelo Especial</v>
      </c>
      <c r="S1446" t="str">
        <f>IF($B1446="","",IFERROR(VLOOKUP(VALUE($B1446),'Customers Table (Enc)'!$A:$I,9,FALSE),"Not Found"))</f>
        <v>Passaic</v>
      </c>
      <c r="T1446" t="str">
        <f t="shared" si="88"/>
        <v>PASSAIC</v>
      </c>
      <c r="U1446" t="str">
        <f t="shared" si="89"/>
        <v>Modelo Especial|PASSAIC</v>
      </c>
      <c r="V1446" t="str">
        <f>IF($B1446="","",IF(R1446="No Encompass Match","THEM",IF(R1446="Not Mapped","Unable to Determine",IF(T1446="SALES","Unable to Determine",IFERROR(INDEX('Master - US vs THEM'!$F:$F,MATCH(U1446,'Master - US vs THEM'!$G:$G,0)),"No Territory Data")))))</f>
        <v>US</v>
      </c>
      <c r="W1446" t="str">
        <f t="shared" si="90"/>
        <v>OK</v>
      </c>
      <c r="X1446" t="str">
        <f t="shared" si="91"/>
        <v>US</v>
      </c>
    </row>
    <row r="1447" spans="1:24" x14ac:dyDescent="0.2">
      <c r="A1447">
        <v>1446</v>
      </c>
      <c r="B1447" t="s">
        <v>1494</v>
      </c>
      <c r="C1447" t="s">
        <v>1495</v>
      </c>
      <c r="D1447" t="s">
        <v>123</v>
      </c>
      <c r="E1447" t="s">
        <v>1496</v>
      </c>
      <c r="F1447" t="s">
        <v>872</v>
      </c>
      <c r="G1447" t="s">
        <v>1497</v>
      </c>
      <c r="H1447" t="s">
        <v>8</v>
      </c>
      <c r="I1447" t="s">
        <v>319</v>
      </c>
      <c r="J1447" t="s">
        <v>165</v>
      </c>
      <c r="K1447" t="s">
        <v>166</v>
      </c>
      <c r="L1447" t="s">
        <v>141</v>
      </c>
      <c r="M1447">
        <v>1</v>
      </c>
      <c r="N1447" t="s">
        <v>875</v>
      </c>
      <c r="O1447" t="str">
        <f>IF($B1447="","",IFERROR(IF(ISNUMBER(MATCH($K1447,'Brand Family Territory (Enc)'!$A$2:$A$296,0)),$K1447,""),""))</f>
        <v>BLUE MOON</v>
      </c>
      <c r="P1447" t="str">
        <f>IF($B1447="","",IFERROR(INDEX('Brand Crosswalk'!$F$2:$F$200,MATCH($K1447,'Brand Crosswalk'!$A$2:$A$200,0)),"Not in Crosswalk"))</f>
        <v>Not in Crosswalk</v>
      </c>
      <c r="Q1447" t="str">
        <f>IF($B1447="","",IFERROR(INDEX('Brand Crosswalk'!$C$2:$C$200,MATCH($K1447,'Brand Crosswalk'!$A$2:$A$200,0)),""))</f>
        <v/>
      </c>
      <c r="R1447" t="str">
        <f>IF($B1447="","",IF(O1447&lt;&gt;"",O1447,IF(P1447="Mapped",Q1447,IF(P1447="No Encompass Match","No Encompass Match",IFERROR(VLOOKUP(IF($K1447="",$J1447,$K1447),'Brands (Enc)'!$C$2:$D$2699,2,FALSE),"Not Mapped")))))</f>
        <v>BLUE MOON</v>
      </c>
      <c r="S1447" t="str">
        <f>IF($B1447="","",IFERROR(VLOOKUP(VALUE($B1447),'Customers Table (Enc)'!$A:$I,9,FALSE),"Not Found"))</f>
        <v>Passaic</v>
      </c>
      <c r="T1447" t="str">
        <f t="shared" si="88"/>
        <v>PASSAIC</v>
      </c>
      <c r="U1447" t="str">
        <f t="shared" si="89"/>
        <v>BLUE MOON|PASSAIC</v>
      </c>
      <c r="V1447" t="str">
        <f>IF($B1447="","",IF(R1447="No Encompass Match","THEM",IF(R1447="Not Mapped","Unable to Determine",IF(T1447="SALES","Unable to Determine",IFERROR(INDEX('Master - US vs THEM'!$F:$F,MATCH(U1447,'Master - US vs THEM'!$G:$G,0)),"No Territory Data")))))</f>
        <v>US</v>
      </c>
      <c r="W1447" t="str">
        <f t="shared" si="90"/>
        <v>OK</v>
      </c>
      <c r="X1447" t="str">
        <f t="shared" si="91"/>
        <v>US</v>
      </c>
    </row>
    <row r="1448" spans="1:24" x14ac:dyDescent="0.2">
      <c r="A1448">
        <v>1447</v>
      </c>
      <c r="B1448" t="s">
        <v>1494</v>
      </c>
      <c r="C1448" t="s">
        <v>1495</v>
      </c>
      <c r="D1448" t="s">
        <v>123</v>
      </c>
      <c r="E1448" t="s">
        <v>1496</v>
      </c>
      <c r="F1448" t="s">
        <v>872</v>
      </c>
      <c r="G1448" t="s">
        <v>1497</v>
      </c>
      <c r="H1448" t="s">
        <v>8</v>
      </c>
      <c r="I1448" t="s">
        <v>319</v>
      </c>
      <c r="J1448" t="s">
        <v>535</v>
      </c>
      <c r="K1448" t="s">
        <v>358</v>
      </c>
      <c r="L1448" t="s">
        <v>155</v>
      </c>
      <c r="M1448">
        <v>1</v>
      </c>
      <c r="N1448" t="s">
        <v>875</v>
      </c>
      <c r="O1448" t="str">
        <f>IF($B1448="","",IFERROR(IF(ISNUMBER(MATCH($K1448,'Brand Family Territory (Enc)'!$A$2:$A$296,0)),$K1448,""),""))</f>
        <v/>
      </c>
      <c r="P1448" t="str">
        <f>IF($B1448="","",IFERROR(INDEX('Brand Crosswalk'!$F$2:$F$200,MATCH($K1448,'Brand Crosswalk'!$A$2:$A$200,0)),"Not in Crosswalk"))</f>
        <v>Mapped</v>
      </c>
      <c r="Q1448" t="str">
        <f>IF($B1448="","",IFERROR(INDEX('Brand Crosswalk'!$C$2:$C$200,MATCH($K1448,'Brand Crosswalk'!$A$2:$A$200,0)),""))</f>
        <v>Samuel Adams</v>
      </c>
      <c r="R1448" t="str">
        <f>IF($B1448="","",IF(O1448&lt;&gt;"",O1448,IF(P1448="Mapped",Q1448,IF(P1448="No Encompass Match","No Encompass Match",IFERROR(VLOOKUP(IF($K1448="",$J1448,$K1448),'Brands (Enc)'!$C$2:$D$2699,2,FALSE),"Not Mapped")))))</f>
        <v>Samuel Adams</v>
      </c>
      <c r="S1448" t="str">
        <f>IF($B1448="","",IFERROR(VLOOKUP(VALUE($B1448),'Customers Table (Enc)'!$A:$I,9,FALSE),"Not Found"))</f>
        <v>Passaic</v>
      </c>
      <c r="T1448" t="str">
        <f t="shared" si="88"/>
        <v>PASSAIC</v>
      </c>
      <c r="U1448" t="str">
        <f t="shared" si="89"/>
        <v>Samuel Adams|PASSAIC</v>
      </c>
      <c r="V1448" t="str">
        <f>IF($B1448="","",IF(R1448="No Encompass Match","THEM",IF(R1448="Not Mapped","Unable to Determine",IF(T1448="SALES","Unable to Determine",IFERROR(INDEX('Master - US vs THEM'!$F:$F,MATCH(U1448,'Master - US vs THEM'!$G:$G,0)),"No Territory Data")))))</f>
        <v>US</v>
      </c>
      <c r="W1448" t="str">
        <f t="shared" si="90"/>
        <v>OK</v>
      </c>
      <c r="X1448" t="str">
        <f t="shared" si="91"/>
        <v>US</v>
      </c>
    </row>
    <row r="1449" spans="1:24" x14ac:dyDescent="0.2">
      <c r="A1449">
        <v>1448</v>
      </c>
      <c r="B1449" t="s">
        <v>1494</v>
      </c>
      <c r="C1449" t="s">
        <v>1495</v>
      </c>
      <c r="D1449" t="s">
        <v>123</v>
      </c>
      <c r="E1449" t="s">
        <v>1496</v>
      </c>
      <c r="F1449" t="s">
        <v>872</v>
      </c>
      <c r="G1449" t="s">
        <v>1497</v>
      </c>
      <c r="H1449" t="s">
        <v>8</v>
      </c>
      <c r="I1449" t="s">
        <v>319</v>
      </c>
      <c r="J1449" t="s">
        <v>1131</v>
      </c>
      <c r="K1449" t="s">
        <v>158</v>
      </c>
      <c r="L1449" t="s">
        <v>155</v>
      </c>
      <c r="M1449">
        <v>1</v>
      </c>
      <c r="N1449" t="s">
        <v>875</v>
      </c>
      <c r="O1449" t="str">
        <f>IF($B1449="","",IFERROR(IF(ISNUMBER(MATCH($K1449,'Brand Family Territory (Enc)'!$A$2:$A$296,0)),$K1449,""),""))</f>
        <v/>
      </c>
      <c r="P1449" t="str">
        <f>IF($B1449="","",IFERROR(INDEX('Brand Crosswalk'!$F$2:$F$200,MATCH($K1449,'Brand Crosswalk'!$A$2:$A$200,0)),"Not in Crosswalk"))</f>
        <v>Mapped</v>
      </c>
      <c r="Q1449" t="str">
        <f>IF($B1449="","",IFERROR(INDEX('Brand Crosswalk'!$C$2:$C$200,MATCH($K1449,'Brand Crosswalk'!$A$2:$A$200,0)),""))</f>
        <v>Dogfish Head Beer</v>
      </c>
      <c r="R1449" t="str">
        <f>IF($B1449="","",IF(O1449&lt;&gt;"",O1449,IF(P1449="Mapped",Q1449,IF(P1449="No Encompass Match","No Encompass Match",IFERROR(VLOOKUP(IF($K1449="",$J1449,$K1449),'Brands (Enc)'!$C$2:$D$2699,2,FALSE),"Not Mapped")))))</f>
        <v>Dogfish Head Beer</v>
      </c>
      <c r="S1449" t="str">
        <f>IF($B1449="","",IFERROR(VLOOKUP(VALUE($B1449),'Customers Table (Enc)'!$A:$I,9,FALSE),"Not Found"))</f>
        <v>Passaic</v>
      </c>
      <c r="T1449" t="str">
        <f t="shared" si="88"/>
        <v>PASSAIC</v>
      </c>
      <c r="U1449" t="str">
        <f t="shared" si="89"/>
        <v>Dogfish Head Beer|PASSAIC</v>
      </c>
      <c r="V1449" t="str">
        <f>IF($B1449="","",IF(R1449="No Encompass Match","THEM",IF(R1449="Not Mapped","Unable to Determine",IF(T1449="SALES","Unable to Determine",IFERROR(INDEX('Master - US vs THEM'!$F:$F,MATCH(U1449,'Master - US vs THEM'!$G:$G,0)),"No Territory Data")))))</f>
        <v>US</v>
      </c>
      <c r="W1449" t="str">
        <f t="shared" si="90"/>
        <v>OK</v>
      </c>
      <c r="X1449" t="str">
        <f t="shared" si="91"/>
        <v>US</v>
      </c>
    </row>
    <row r="1450" spans="1:24" x14ac:dyDescent="0.2">
      <c r="A1450">
        <v>1449</v>
      </c>
      <c r="B1450" t="s">
        <v>1490</v>
      </c>
      <c r="C1450" t="s">
        <v>1491</v>
      </c>
      <c r="D1450" t="s">
        <v>48</v>
      </c>
      <c r="E1450" t="s">
        <v>1492</v>
      </c>
      <c r="F1450" t="s">
        <v>529</v>
      </c>
      <c r="G1450" t="s">
        <v>1493</v>
      </c>
      <c r="H1450" t="s">
        <v>8</v>
      </c>
      <c r="I1450" t="s">
        <v>367</v>
      </c>
      <c r="J1450" t="s">
        <v>535</v>
      </c>
      <c r="K1450" t="s">
        <v>358</v>
      </c>
      <c r="L1450" t="s">
        <v>155</v>
      </c>
      <c r="M1450">
        <v>1</v>
      </c>
      <c r="N1450" t="s">
        <v>875</v>
      </c>
      <c r="O1450" t="str">
        <f>IF($B1450="","",IFERROR(IF(ISNUMBER(MATCH($K1450,'Brand Family Territory (Enc)'!$A$2:$A$296,0)),$K1450,""),""))</f>
        <v/>
      </c>
      <c r="P1450" t="str">
        <f>IF($B1450="","",IFERROR(INDEX('Brand Crosswalk'!$F$2:$F$200,MATCH($K1450,'Brand Crosswalk'!$A$2:$A$200,0)),"Not in Crosswalk"))</f>
        <v>Mapped</v>
      </c>
      <c r="Q1450" t="str">
        <f>IF($B1450="","",IFERROR(INDEX('Brand Crosswalk'!$C$2:$C$200,MATCH($K1450,'Brand Crosswalk'!$A$2:$A$200,0)),""))</f>
        <v>Samuel Adams</v>
      </c>
      <c r="R1450" t="str">
        <f>IF($B1450="","",IF(O1450&lt;&gt;"",O1450,IF(P1450="Mapped",Q1450,IF(P1450="No Encompass Match","No Encompass Match",IFERROR(VLOOKUP(IF($K1450="",$J1450,$K1450),'Brands (Enc)'!$C$2:$D$2699,2,FALSE),"Not Mapped")))))</f>
        <v>Samuel Adams</v>
      </c>
      <c r="S1450" t="str">
        <f>IF($B1450="","",IFERROR(VLOOKUP(VALUE($B1450),'Customers Table (Enc)'!$A:$I,9,FALSE),"Not Found"))</f>
        <v>Bergen</v>
      </c>
      <c r="T1450" t="str">
        <f t="shared" si="88"/>
        <v>BERGEN</v>
      </c>
      <c r="U1450" t="str">
        <f t="shared" si="89"/>
        <v>Samuel Adams|BERGEN</v>
      </c>
      <c r="V1450" t="str">
        <f>IF($B1450="","",IF(R1450="No Encompass Match","THEM",IF(R1450="Not Mapped","Unable to Determine",IF(T1450="SALES","Unable to Determine",IFERROR(INDEX('Master - US vs THEM'!$F:$F,MATCH(U1450,'Master - US vs THEM'!$G:$G,0)),"No Territory Data")))))</f>
        <v>US</v>
      </c>
      <c r="W1450" t="str">
        <f t="shared" si="90"/>
        <v>OK</v>
      </c>
      <c r="X1450" t="str">
        <f t="shared" si="91"/>
        <v>US</v>
      </c>
    </row>
    <row r="1451" spans="1:24" x14ac:dyDescent="0.2">
      <c r="A1451">
        <v>1450</v>
      </c>
      <c r="B1451" t="s">
        <v>1490</v>
      </c>
      <c r="C1451" t="s">
        <v>1491</v>
      </c>
      <c r="D1451" t="s">
        <v>48</v>
      </c>
      <c r="E1451" t="s">
        <v>1492</v>
      </c>
      <c r="F1451" t="s">
        <v>529</v>
      </c>
      <c r="G1451" t="s">
        <v>1493</v>
      </c>
      <c r="H1451" t="s">
        <v>8</v>
      </c>
      <c r="I1451" t="s">
        <v>367</v>
      </c>
      <c r="J1451" t="s">
        <v>181</v>
      </c>
      <c r="K1451" t="s">
        <v>182</v>
      </c>
      <c r="L1451" t="s">
        <v>24</v>
      </c>
      <c r="M1451">
        <v>1</v>
      </c>
      <c r="N1451" t="s">
        <v>875</v>
      </c>
      <c r="O1451" t="str">
        <f>IF($B1451="","",IFERROR(IF(ISNUMBER(MATCH($K1451,'Brand Family Territory (Enc)'!$A$2:$A$296,0)),$K1451,""),""))</f>
        <v/>
      </c>
      <c r="P1451" t="str">
        <f>IF($B1451="","",IFERROR(INDEX('Brand Crosswalk'!$F$2:$F$200,MATCH($K1451,'Brand Crosswalk'!$A$2:$A$200,0)),"Not in Crosswalk"))</f>
        <v>Mapped</v>
      </c>
      <c r="Q1451" t="str">
        <f>IF($B1451="","",IFERROR(INDEX('Brand Crosswalk'!$C$2:$C$200,MATCH($K1451,'Brand Crosswalk'!$A$2:$A$200,0)),""))</f>
        <v>Modelo Especial</v>
      </c>
      <c r="R1451" t="str">
        <f>IF($B1451="","",IF(O1451&lt;&gt;"",O1451,IF(P1451="Mapped",Q1451,IF(P1451="No Encompass Match","No Encompass Match",IFERROR(VLOOKUP(IF($K1451="",$J1451,$K1451),'Brands (Enc)'!$C$2:$D$2699,2,FALSE),"Not Mapped")))))</f>
        <v>Modelo Especial</v>
      </c>
      <c r="S1451" t="str">
        <f>IF($B1451="","",IFERROR(VLOOKUP(VALUE($B1451),'Customers Table (Enc)'!$A:$I,9,FALSE),"Not Found"))</f>
        <v>Bergen</v>
      </c>
      <c r="T1451" t="str">
        <f t="shared" si="88"/>
        <v>BERGEN</v>
      </c>
      <c r="U1451" t="str">
        <f t="shared" si="89"/>
        <v>Modelo Especial|BERGEN</v>
      </c>
      <c r="V1451" t="str">
        <f>IF($B1451="","",IF(R1451="No Encompass Match","THEM",IF(R1451="Not Mapped","Unable to Determine",IF(T1451="SALES","Unable to Determine",IFERROR(INDEX('Master - US vs THEM'!$F:$F,MATCH(U1451,'Master - US vs THEM'!$G:$G,0)),"No Territory Data")))))</f>
        <v>US</v>
      </c>
      <c r="W1451" t="str">
        <f t="shared" si="90"/>
        <v>OK</v>
      </c>
      <c r="X1451" t="str">
        <f t="shared" si="91"/>
        <v>US</v>
      </c>
    </row>
    <row r="1452" spans="1:24" x14ac:dyDescent="0.2">
      <c r="A1452">
        <v>1451</v>
      </c>
      <c r="B1452" t="s">
        <v>522</v>
      </c>
      <c r="C1452" t="s">
        <v>523</v>
      </c>
      <c r="D1452" t="s">
        <v>123</v>
      </c>
      <c r="E1452" t="s">
        <v>524</v>
      </c>
      <c r="F1452" t="s">
        <v>325</v>
      </c>
      <c r="G1452" t="s">
        <v>525</v>
      </c>
      <c r="H1452" t="s">
        <v>8</v>
      </c>
      <c r="I1452" t="s">
        <v>319</v>
      </c>
      <c r="J1452" t="s">
        <v>144</v>
      </c>
      <c r="K1452" t="s">
        <v>145</v>
      </c>
      <c r="L1452" t="s">
        <v>141</v>
      </c>
      <c r="M1452">
        <v>1</v>
      </c>
      <c r="N1452" t="s">
        <v>875</v>
      </c>
      <c r="O1452" t="str">
        <f>IF($B1452="","",IFERROR(IF(ISNUMBER(MATCH($K1452,'Brand Family Territory (Enc)'!$A$2:$A$296,0)),$K1452,""),""))</f>
        <v>COORS LIGHT</v>
      </c>
      <c r="P1452" t="str">
        <f>IF($B1452="","",IFERROR(INDEX('Brand Crosswalk'!$F$2:$F$200,MATCH($K1452,'Brand Crosswalk'!$A$2:$A$200,0)),"Not in Crosswalk"))</f>
        <v>Not in Crosswalk</v>
      </c>
      <c r="Q1452" t="str">
        <f>IF($B1452="","",IFERROR(INDEX('Brand Crosswalk'!$C$2:$C$200,MATCH($K1452,'Brand Crosswalk'!$A$2:$A$200,0)),""))</f>
        <v/>
      </c>
      <c r="R1452" t="str">
        <f>IF($B1452="","",IF(O1452&lt;&gt;"",O1452,IF(P1452="Mapped",Q1452,IF(P1452="No Encompass Match","No Encompass Match",IFERROR(VLOOKUP(IF($K1452="",$J1452,$K1452),'Brands (Enc)'!$C$2:$D$2699,2,FALSE),"Not Mapped")))))</f>
        <v>COORS LIGHT</v>
      </c>
      <c r="S1452" t="str">
        <f>IF($B1452="","",IFERROR(VLOOKUP(VALUE($B1452),'Customers Table (Enc)'!$A:$I,9,FALSE),"Not Found"))</f>
        <v>Passaic</v>
      </c>
      <c r="T1452" t="str">
        <f t="shared" si="88"/>
        <v>PASSAIC</v>
      </c>
      <c r="U1452" t="str">
        <f t="shared" si="89"/>
        <v>COORS LIGHT|PASSAIC</v>
      </c>
      <c r="V1452" t="str">
        <f>IF($B1452="","",IF(R1452="No Encompass Match","THEM",IF(R1452="Not Mapped","Unable to Determine",IF(T1452="SALES","Unable to Determine",IFERROR(INDEX('Master - US vs THEM'!$F:$F,MATCH(U1452,'Master - US vs THEM'!$G:$G,0)),"No Territory Data")))))</f>
        <v>US</v>
      </c>
      <c r="W1452" t="str">
        <f t="shared" si="90"/>
        <v>OK</v>
      </c>
      <c r="X1452" t="str">
        <f t="shared" si="91"/>
        <v>US</v>
      </c>
    </row>
    <row r="1453" spans="1:24" x14ac:dyDescent="0.2">
      <c r="A1453">
        <v>1452</v>
      </c>
      <c r="B1453" t="s">
        <v>522</v>
      </c>
      <c r="C1453" t="s">
        <v>523</v>
      </c>
      <c r="D1453" t="s">
        <v>123</v>
      </c>
      <c r="E1453" t="s">
        <v>524</v>
      </c>
      <c r="F1453" t="s">
        <v>325</v>
      </c>
      <c r="G1453" t="s">
        <v>525</v>
      </c>
      <c r="H1453" t="s">
        <v>8</v>
      </c>
      <c r="I1453" t="s">
        <v>319</v>
      </c>
      <c r="J1453" t="s">
        <v>142</v>
      </c>
      <c r="K1453" t="s">
        <v>143</v>
      </c>
      <c r="L1453" t="s">
        <v>141</v>
      </c>
      <c r="M1453">
        <v>1</v>
      </c>
      <c r="N1453" t="s">
        <v>875</v>
      </c>
      <c r="O1453" t="str">
        <f>IF($B1453="","",IFERROR(IF(ISNUMBER(MATCH($K1453,'Brand Family Territory (Enc)'!$A$2:$A$296,0)),$K1453,""),""))</f>
        <v/>
      </c>
      <c r="P1453" t="str">
        <f>IF($B1453="","",IFERROR(INDEX('Brand Crosswalk'!$F$2:$F$200,MATCH($K1453,'Brand Crosswalk'!$A$2:$A$200,0)),"Not in Crosswalk"))</f>
        <v>Mapped</v>
      </c>
      <c r="Q1453" t="str">
        <f>IF($B1453="","",IFERROR(INDEX('Brand Crosswalk'!$C$2:$C$200,MATCH($K1453,'Brand Crosswalk'!$A$2:$A$200,0)),""))</f>
        <v>Lite</v>
      </c>
      <c r="R1453" t="str">
        <f>IF($B1453="","",IF(O1453&lt;&gt;"",O1453,IF(P1453="Mapped",Q1453,IF(P1453="No Encompass Match","No Encompass Match",IFERROR(VLOOKUP(IF($K1453="",$J1453,$K1453),'Brands (Enc)'!$C$2:$D$2699,2,FALSE),"Not Mapped")))))</f>
        <v>Lite</v>
      </c>
      <c r="S1453" t="str">
        <f>IF($B1453="","",IFERROR(VLOOKUP(VALUE($B1453),'Customers Table (Enc)'!$A:$I,9,FALSE),"Not Found"))</f>
        <v>Passaic</v>
      </c>
      <c r="T1453" t="str">
        <f t="shared" si="88"/>
        <v>PASSAIC</v>
      </c>
      <c r="U1453" t="str">
        <f t="shared" si="89"/>
        <v>Lite|PASSAIC</v>
      </c>
      <c r="V1453" t="str">
        <f>IF($B1453="","",IF(R1453="No Encompass Match","THEM",IF(R1453="Not Mapped","Unable to Determine",IF(T1453="SALES","Unable to Determine",IFERROR(INDEX('Master - US vs THEM'!$F:$F,MATCH(U1453,'Master - US vs THEM'!$G:$G,0)),"No Territory Data")))))</f>
        <v>US</v>
      </c>
      <c r="W1453" t="str">
        <f t="shared" si="90"/>
        <v>OK</v>
      </c>
      <c r="X1453" t="str">
        <f t="shared" si="91"/>
        <v>US</v>
      </c>
    </row>
    <row r="1454" spans="1:24" x14ac:dyDescent="0.2">
      <c r="A1454">
        <v>1453</v>
      </c>
      <c r="B1454" t="s">
        <v>522</v>
      </c>
      <c r="C1454" t="s">
        <v>523</v>
      </c>
      <c r="D1454" t="s">
        <v>123</v>
      </c>
      <c r="E1454" t="s">
        <v>524</v>
      </c>
      <c r="F1454" t="s">
        <v>325</v>
      </c>
      <c r="G1454" t="s">
        <v>525</v>
      </c>
      <c r="H1454" t="s">
        <v>8</v>
      </c>
      <c r="I1454" t="s">
        <v>319</v>
      </c>
      <c r="J1454" t="s">
        <v>44</v>
      </c>
      <c r="K1454" t="s">
        <v>44</v>
      </c>
      <c r="L1454" t="s">
        <v>45</v>
      </c>
      <c r="M1454">
        <v>1</v>
      </c>
      <c r="N1454" t="s">
        <v>875</v>
      </c>
      <c r="O1454" t="str">
        <f>IF($B1454="","",IFERROR(IF(ISNUMBER(MATCH($K1454,'Brand Family Territory (Enc)'!$A$2:$A$296,0)),$K1454,""),""))</f>
        <v/>
      </c>
      <c r="P1454" t="str">
        <f>IF($B1454="","",IFERROR(INDEX('Brand Crosswalk'!$F$2:$F$200,MATCH($K1454,'Brand Crosswalk'!$A$2:$A$200,0)),"Not in Crosswalk"))</f>
        <v>Mapped</v>
      </c>
      <c r="Q1454" t="str">
        <f>IF($B1454="","",IFERROR(INDEX('Brand Crosswalk'!$C$2:$C$200,MATCH($K1454,'Brand Crosswalk'!$A$2:$A$200,0)),""))</f>
        <v>Dg Yuengling Inc</v>
      </c>
      <c r="R1454" t="str">
        <f>IF($B1454="","",IF(O1454&lt;&gt;"",O1454,IF(P1454="Mapped",Q1454,IF(P1454="No Encompass Match","No Encompass Match",IFERROR(VLOOKUP(IF($K1454="",$J1454,$K1454),'Brands (Enc)'!$C$2:$D$2699,2,FALSE),"Not Mapped")))))</f>
        <v>Dg Yuengling Inc</v>
      </c>
      <c r="S1454" t="str">
        <f>IF($B1454="","",IFERROR(VLOOKUP(VALUE($B1454),'Customers Table (Enc)'!$A:$I,9,FALSE),"Not Found"))</f>
        <v>Passaic</v>
      </c>
      <c r="T1454" t="str">
        <f t="shared" si="88"/>
        <v>PASSAIC</v>
      </c>
      <c r="U1454" t="str">
        <f t="shared" si="89"/>
        <v>Dg Yuengling Inc|PASSAIC</v>
      </c>
      <c r="V1454" t="str">
        <f>IF($B1454="","",IF(R1454="No Encompass Match","THEM",IF(R1454="Not Mapped","Unable to Determine",IF(T1454="SALES","Unable to Determine",IFERROR(INDEX('Master - US vs THEM'!$F:$F,MATCH(U1454,'Master - US vs THEM'!$G:$G,0)),"No Territory Data")))))</f>
        <v>US</v>
      </c>
      <c r="W1454" t="str">
        <f t="shared" si="90"/>
        <v>OK</v>
      </c>
      <c r="X1454" t="str">
        <f t="shared" si="91"/>
        <v>US</v>
      </c>
    </row>
    <row r="1455" spans="1:24" x14ac:dyDescent="0.2">
      <c r="A1455">
        <v>1454</v>
      </c>
      <c r="B1455" t="s">
        <v>522</v>
      </c>
      <c r="C1455" t="s">
        <v>523</v>
      </c>
      <c r="D1455" t="s">
        <v>123</v>
      </c>
      <c r="E1455" t="s">
        <v>524</v>
      </c>
      <c r="F1455" t="s">
        <v>325</v>
      </c>
      <c r="G1455" t="s">
        <v>525</v>
      </c>
      <c r="H1455" t="s">
        <v>8</v>
      </c>
      <c r="I1455" t="s">
        <v>319</v>
      </c>
      <c r="J1455" t="s">
        <v>181</v>
      </c>
      <c r="K1455" t="s">
        <v>182</v>
      </c>
      <c r="L1455" t="s">
        <v>24</v>
      </c>
      <c r="M1455">
        <v>1</v>
      </c>
      <c r="N1455" t="s">
        <v>875</v>
      </c>
      <c r="O1455" t="str">
        <f>IF($B1455="","",IFERROR(IF(ISNUMBER(MATCH($K1455,'Brand Family Territory (Enc)'!$A$2:$A$296,0)),$K1455,""),""))</f>
        <v/>
      </c>
      <c r="P1455" t="str">
        <f>IF($B1455="","",IFERROR(INDEX('Brand Crosswalk'!$F$2:$F$200,MATCH($K1455,'Brand Crosswalk'!$A$2:$A$200,0)),"Not in Crosswalk"))</f>
        <v>Mapped</v>
      </c>
      <c r="Q1455" t="str">
        <f>IF($B1455="","",IFERROR(INDEX('Brand Crosswalk'!$C$2:$C$200,MATCH($K1455,'Brand Crosswalk'!$A$2:$A$200,0)),""))</f>
        <v>Modelo Especial</v>
      </c>
      <c r="R1455" t="str">
        <f>IF($B1455="","",IF(O1455&lt;&gt;"",O1455,IF(P1455="Mapped",Q1455,IF(P1455="No Encompass Match","No Encompass Match",IFERROR(VLOOKUP(IF($K1455="",$J1455,$K1455),'Brands (Enc)'!$C$2:$D$2699,2,FALSE),"Not Mapped")))))</f>
        <v>Modelo Especial</v>
      </c>
      <c r="S1455" t="str">
        <f>IF($B1455="","",IFERROR(VLOOKUP(VALUE($B1455),'Customers Table (Enc)'!$A:$I,9,FALSE),"Not Found"))</f>
        <v>Passaic</v>
      </c>
      <c r="T1455" t="str">
        <f t="shared" si="88"/>
        <v>PASSAIC</v>
      </c>
      <c r="U1455" t="str">
        <f t="shared" si="89"/>
        <v>Modelo Especial|PASSAIC</v>
      </c>
      <c r="V1455" t="str">
        <f>IF($B1455="","",IF(R1455="No Encompass Match","THEM",IF(R1455="Not Mapped","Unable to Determine",IF(T1455="SALES","Unable to Determine",IFERROR(INDEX('Master - US vs THEM'!$F:$F,MATCH(U1455,'Master - US vs THEM'!$G:$G,0)),"No Territory Data")))))</f>
        <v>US</v>
      </c>
      <c r="W1455" t="str">
        <f t="shared" si="90"/>
        <v>OK</v>
      </c>
      <c r="X1455" t="str">
        <f t="shared" si="91"/>
        <v>US</v>
      </c>
    </row>
    <row r="1456" spans="1:24" x14ac:dyDescent="0.2">
      <c r="A1456">
        <v>1455</v>
      </c>
      <c r="B1456" t="s">
        <v>522</v>
      </c>
      <c r="C1456" t="s">
        <v>523</v>
      </c>
      <c r="D1456" t="s">
        <v>123</v>
      </c>
      <c r="E1456" t="s">
        <v>524</v>
      </c>
      <c r="F1456" t="s">
        <v>325</v>
      </c>
      <c r="G1456" t="s">
        <v>525</v>
      </c>
      <c r="H1456" t="s">
        <v>8</v>
      </c>
      <c r="I1456" t="s">
        <v>319</v>
      </c>
      <c r="J1456" t="s">
        <v>267</v>
      </c>
      <c r="K1456" t="s">
        <v>23</v>
      </c>
      <c r="L1456" t="s">
        <v>24</v>
      </c>
      <c r="M1456">
        <v>1</v>
      </c>
      <c r="N1456" t="s">
        <v>875</v>
      </c>
      <c r="O1456" t="str">
        <f>IF($B1456="","",IFERROR(IF(ISNUMBER(MATCH($K1456,'Brand Family Territory (Enc)'!$A$2:$A$296,0)),$K1456,""),""))</f>
        <v/>
      </c>
      <c r="P1456" t="str">
        <f>IF($B1456="","",IFERROR(INDEX('Brand Crosswalk'!$F$2:$F$200,MATCH($K1456,'Brand Crosswalk'!$A$2:$A$200,0)),"Not in Crosswalk"))</f>
        <v>Mapped</v>
      </c>
      <c r="Q1456" t="str">
        <f>IF($B1456="","",IFERROR(INDEX('Brand Crosswalk'!$C$2:$C$200,MATCH($K1456,'Brand Crosswalk'!$A$2:$A$200,0)),""))</f>
        <v>Corona Extra</v>
      </c>
      <c r="R1456" t="str">
        <f>IF($B1456="","",IF(O1456&lt;&gt;"",O1456,IF(P1456="Mapped",Q1456,IF(P1456="No Encompass Match","No Encompass Match",IFERROR(VLOOKUP(IF($K1456="",$J1456,$K1456),'Brands (Enc)'!$C$2:$D$2699,2,FALSE),"Not Mapped")))))</f>
        <v>Corona Extra</v>
      </c>
      <c r="S1456" t="str">
        <f>IF($B1456="","",IFERROR(VLOOKUP(VALUE($B1456),'Customers Table (Enc)'!$A:$I,9,FALSE),"Not Found"))</f>
        <v>Passaic</v>
      </c>
      <c r="T1456" t="str">
        <f t="shared" si="88"/>
        <v>PASSAIC</v>
      </c>
      <c r="U1456" t="str">
        <f t="shared" si="89"/>
        <v>Corona Extra|PASSAIC</v>
      </c>
      <c r="V1456" t="str">
        <f>IF($B1456="","",IF(R1456="No Encompass Match","THEM",IF(R1456="Not Mapped","Unable to Determine",IF(T1456="SALES","Unable to Determine",IFERROR(INDEX('Master - US vs THEM'!$F:$F,MATCH(U1456,'Master - US vs THEM'!$G:$G,0)),"No Territory Data")))))</f>
        <v>US</v>
      </c>
      <c r="W1456" t="str">
        <f t="shared" si="90"/>
        <v>OK</v>
      </c>
      <c r="X1456" t="str">
        <f t="shared" si="91"/>
        <v>US</v>
      </c>
    </row>
    <row r="1457" spans="1:24" x14ac:dyDescent="0.2">
      <c r="A1457">
        <v>1456</v>
      </c>
      <c r="B1457" t="s">
        <v>522</v>
      </c>
      <c r="C1457" t="s">
        <v>523</v>
      </c>
      <c r="D1457" t="s">
        <v>123</v>
      </c>
      <c r="E1457" t="s">
        <v>524</v>
      </c>
      <c r="F1457" t="s">
        <v>325</v>
      </c>
      <c r="G1457" t="s">
        <v>525</v>
      </c>
      <c r="H1457" t="s">
        <v>8</v>
      </c>
      <c r="I1457" t="s">
        <v>319</v>
      </c>
      <c r="J1457" t="s">
        <v>140</v>
      </c>
      <c r="K1457" t="s">
        <v>140</v>
      </c>
      <c r="L1457" t="s">
        <v>141</v>
      </c>
      <c r="M1457">
        <v>1</v>
      </c>
      <c r="N1457" t="s">
        <v>875</v>
      </c>
      <c r="O1457" t="str">
        <f>IF($B1457="","",IFERROR(IF(ISNUMBER(MATCH($K1457,'Brand Family Territory (Enc)'!$A$2:$A$296,0)),$K1457,""),""))</f>
        <v/>
      </c>
      <c r="P1457" t="str">
        <f>IF($B1457="","",IFERROR(INDEX('Brand Crosswalk'!$F$2:$F$200,MATCH($K1457,'Brand Crosswalk'!$A$2:$A$200,0)),"Not in Crosswalk"))</f>
        <v>Mapped</v>
      </c>
      <c r="Q1457" t="str">
        <f>IF($B1457="","",IFERROR(INDEX('Brand Crosswalk'!$C$2:$C$200,MATCH($K1457,'Brand Crosswalk'!$A$2:$A$200,0)),""))</f>
        <v>Peroni</v>
      </c>
      <c r="R1457" t="str">
        <f>IF($B1457="","",IF(O1457&lt;&gt;"",O1457,IF(P1457="Mapped",Q1457,IF(P1457="No Encompass Match","No Encompass Match",IFERROR(VLOOKUP(IF($K1457="",$J1457,$K1457),'Brands (Enc)'!$C$2:$D$2699,2,FALSE),"Not Mapped")))))</f>
        <v>Peroni</v>
      </c>
      <c r="S1457" t="str">
        <f>IF($B1457="","",IFERROR(VLOOKUP(VALUE($B1457),'Customers Table (Enc)'!$A:$I,9,FALSE),"Not Found"))</f>
        <v>Passaic</v>
      </c>
      <c r="T1457" t="str">
        <f t="shared" si="88"/>
        <v>PASSAIC</v>
      </c>
      <c r="U1457" t="str">
        <f t="shared" si="89"/>
        <v>Peroni|PASSAIC</v>
      </c>
      <c r="V1457" t="str">
        <f>IF($B1457="","",IF(R1457="No Encompass Match","THEM",IF(R1457="Not Mapped","Unable to Determine",IF(T1457="SALES","Unable to Determine",IFERROR(INDEX('Master - US vs THEM'!$F:$F,MATCH(U1457,'Master - US vs THEM'!$G:$G,0)),"No Territory Data")))))</f>
        <v>US</v>
      </c>
      <c r="W1457" t="str">
        <f t="shared" si="90"/>
        <v>OK</v>
      </c>
      <c r="X1457" t="str">
        <f t="shared" si="91"/>
        <v>US</v>
      </c>
    </row>
    <row r="1458" spans="1:24" x14ac:dyDescent="0.2">
      <c r="A1458">
        <v>1457</v>
      </c>
      <c r="B1458" t="s">
        <v>522</v>
      </c>
      <c r="C1458" t="s">
        <v>523</v>
      </c>
      <c r="D1458" t="s">
        <v>123</v>
      </c>
      <c r="E1458" t="s">
        <v>524</v>
      </c>
      <c r="F1458" t="s">
        <v>325</v>
      </c>
      <c r="G1458" t="s">
        <v>525</v>
      </c>
      <c r="H1458" t="s">
        <v>8</v>
      </c>
      <c r="I1458" t="s">
        <v>319</v>
      </c>
      <c r="J1458" t="s">
        <v>165</v>
      </c>
      <c r="K1458" t="s">
        <v>166</v>
      </c>
      <c r="L1458" t="s">
        <v>141</v>
      </c>
      <c r="M1458">
        <v>1</v>
      </c>
      <c r="N1458" t="s">
        <v>875</v>
      </c>
      <c r="O1458" t="str">
        <f>IF($B1458="","",IFERROR(IF(ISNUMBER(MATCH($K1458,'Brand Family Territory (Enc)'!$A$2:$A$296,0)),$K1458,""),""))</f>
        <v>BLUE MOON</v>
      </c>
      <c r="P1458" t="str">
        <f>IF($B1458="","",IFERROR(INDEX('Brand Crosswalk'!$F$2:$F$200,MATCH($K1458,'Brand Crosswalk'!$A$2:$A$200,0)),"Not in Crosswalk"))</f>
        <v>Not in Crosswalk</v>
      </c>
      <c r="Q1458" t="str">
        <f>IF($B1458="","",IFERROR(INDEX('Brand Crosswalk'!$C$2:$C$200,MATCH($K1458,'Brand Crosswalk'!$A$2:$A$200,0)),""))</f>
        <v/>
      </c>
      <c r="R1458" t="str">
        <f>IF($B1458="","",IF(O1458&lt;&gt;"",O1458,IF(P1458="Mapped",Q1458,IF(P1458="No Encompass Match","No Encompass Match",IFERROR(VLOOKUP(IF($K1458="",$J1458,$K1458),'Brands (Enc)'!$C$2:$D$2699,2,FALSE),"Not Mapped")))))</f>
        <v>BLUE MOON</v>
      </c>
      <c r="S1458" t="str">
        <f>IF($B1458="","",IFERROR(VLOOKUP(VALUE($B1458),'Customers Table (Enc)'!$A:$I,9,FALSE),"Not Found"))</f>
        <v>Passaic</v>
      </c>
      <c r="T1458" t="str">
        <f t="shared" si="88"/>
        <v>PASSAIC</v>
      </c>
      <c r="U1458" t="str">
        <f t="shared" si="89"/>
        <v>BLUE MOON|PASSAIC</v>
      </c>
      <c r="V1458" t="str">
        <f>IF($B1458="","",IF(R1458="No Encompass Match","THEM",IF(R1458="Not Mapped","Unable to Determine",IF(T1458="SALES","Unable to Determine",IFERROR(INDEX('Master - US vs THEM'!$F:$F,MATCH(U1458,'Master - US vs THEM'!$G:$G,0)),"No Territory Data")))))</f>
        <v>US</v>
      </c>
      <c r="W1458" t="str">
        <f t="shared" si="90"/>
        <v>OK</v>
      </c>
      <c r="X1458" t="str">
        <f t="shared" si="91"/>
        <v>US</v>
      </c>
    </row>
    <row r="1459" spans="1:24" x14ac:dyDescent="0.2">
      <c r="A1459">
        <v>1458</v>
      </c>
      <c r="B1459" t="s">
        <v>522</v>
      </c>
      <c r="C1459" t="s">
        <v>523</v>
      </c>
      <c r="D1459" t="s">
        <v>123</v>
      </c>
      <c r="E1459" t="s">
        <v>524</v>
      </c>
      <c r="F1459" t="s">
        <v>325</v>
      </c>
      <c r="G1459" t="s">
        <v>525</v>
      </c>
      <c r="H1459" t="s">
        <v>8</v>
      </c>
      <c r="I1459" t="s">
        <v>319</v>
      </c>
      <c r="J1459" t="s">
        <v>535</v>
      </c>
      <c r="K1459" t="s">
        <v>358</v>
      </c>
      <c r="L1459" t="s">
        <v>155</v>
      </c>
      <c r="M1459">
        <v>1</v>
      </c>
      <c r="N1459" t="s">
        <v>875</v>
      </c>
      <c r="O1459" t="str">
        <f>IF($B1459="","",IFERROR(IF(ISNUMBER(MATCH($K1459,'Brand Family Territory (Enc)'!$A$2:$A$296,0)),$K1459,""),""))</f>
        <v/>
      </c>
      <c r="P1459" t="str">
        <f>IF($B1459="","",IFERROR(INDEX('Brand Crosswalk'!$F$2:$F$200,MATCH($K1459,'Brand Crosswalk'!$A$2:$A$200,0)),"Not in Crosswalk"))</f>
        <v>Mapped</v>
      </c>
      <c r="Q1459" t="str">
        <f>IF($B1459="","",IFERROR(INDEX('Brand Crosswalk'!$C$2:$C$200,MATCH($K1459,'Brand Crosswalk'!$A$2:$A$200,0)),""))</f>
        <v>Samuel Adams</v>
      </c>
      <c r="R1459" t="str">
        <f>IF($B1459="","",IF(O1459&lt;&gt;"",O1459,IF(P1459="Mapped",Q1459,IF(P1459="No Encompass Match","No Encompass Match",IFERROR(VLOOKUP(IF($K1459="",$J1459,$K1459),'Brands (Enc)'!$C$2:$D$2699,2,FALSE),"Not Mapped")))))</f>
        <v>Samuel Adams</v>
      </c>
      <c r="S1459" t="str">
        <f>IF($B1459="","",IFERROR(VLOOKUP(VALUE($B1459),'Customers Table (Enc)'!$A:$I,9,FALSE),"Not Found"))</f>
        <v>Passaic</v>
      </c>
      <c r="T1459" t="str">
        <f t="shared" si="88"/>
        <v>PASSAIC</v>
      </c>
      <c r="U1459" t="str">
        <f t="shared" si="89"/>
        <v>Samuel Adams|PASSAIC</v>
      </c>
      <c r="V1459" t="str">
        <f>IF($B1459="","",IF(R1459="No Encompass Match","THEM",IF(R1459="Not Mapped","Unable to Determine",IF(T1459="SALES","Unable to Determine",IFERROR(INDEX('Master - US vs THEM'!$F:$F,MATCH(U1459,'Master - US vs THEM'!$G:$G,0)),"No Territory Data")))))</f>
        <v>US</v>
      </c>
      <c r="W1459" t="str">
        <f t="shared" si="90"/>
        <v>OK</v>
      </c>
      <c r="X1459" t="str">
        <f t="shared" si="91"/>
        <v>US</v>
      </c>
    </row>
    <row r="1460" spans="1:24" x14ac:dyDescent="0.2">
      <c r="A1460">
        <v>1459</v>
      </c>
      <c r="B1460" t="s">
        <v>522</v>
      </c>
      <c r="C1460" t="s">
        <v>523</v>
      </c>
      <c r="D1460" t="s">
        <v>123</v>
      </c>
      <c r="E1460" t="s">
        <v>524</v>
      </c>
      <c r="F1460" t="s">
        <v>325</v>
      </c>
      <c r="G1460" t="s">
        <v>525</v>
      </c>
      <c r="H1460" t="s">
        <v>8</v>
      </c>
      <c r="I1460" t="s">
        <v>319</v>
      </c>
      <c r="J1460" t="s">
        <v>1132</v>
      </c>
      <c r="K1460" t="s">
        <v>154</v>
      </c>
      <c r="L1460" t="s">
        <v>155</v>
      </c>
      <c r="M1460">
        <v>1</v>
      </c>
      <c r="N1460" t="s">
        <v>875</v>
      </c>
      <c r="O1460" t="str">
        <f>IF($B1460="","",IFERROR(IF(ISNUMBER(MATCH($K1460,'Brand Family Territory (Enc)'!$A$2:$A$296,0)),$K1460,""),""))</f>
        <v>SAMUEL ADAMS</v>
      </c>
      <c r="P1460" t="str">
        <f>IF($B1460="","",IFERROR(INDEX('Brand Crosswalk'!$F$2:$F$200,MATCH($K1460,'Brand Crosswalk'!$A$2:$A$200,0)),"Not in Crosswalk"))</f>
        <v>Not in Crosswalk</v>
      </c>
      <c r="Q1460" t="str">
        <f>IF($B1460="","",IFERROR(INDEX('Brand Crosswalk'!$C$2:$C$200,MATCH($K1460,'Brand Crosswalk'!$A$2:$A$200,0)),""))</f>
        <v/>
      </c>
      <c r="R1460" t="str">
        <f>IF($B1460="","",IF(O1460&lt;&gt;"",O1460,IF(P1460="Mapped",Q1460,IF(P1460="No Encompass Match","No Encompass Match",IFERROR(VLOOKUP(IF($K1460="",$J1460,$K1460),'Brands (Enc)'!$C$2:$D$2699,2,FALSE),"Not Mapped")))))</f>
        <v>SAMUEL ADAMS</v>
      </c>
      <c r="S1460" t="str">
        <f>IF($B1460="","",IFERROR(VLOOKUP(VALUE($B1460),'Customers Table (Enc)'!$A:$I,9,FALSE),"Not Found"))</f>
        <v>Passaic</v>
      </c>
      <c r="T1460" t="str">
        <f t="shared" si="88"/>
        <v>PASSAIC</v>
      </c>
      <c r="U1460" t="str">
        <f t="shared" si="89"/>
        <v>SAMUEL ADAMS|PASSAIC</v>
      </c>
      <c r="V1460" t="str">
        <f>IF($B1460="","",IF(R1460="No Encompass Match","THEM",IF(R1460="Not Mapped","Unable to Determine",IF(T1460="SALES","Unable to Determine",IFERROR(INDEX('Master - US vs THEM'!$F:$F,MATCH(U1460,'Master - US vs THEM'!$G:$G,0)),"No Territory Data")))))</f>
        <v>US</v>
      </c>
      <c r="W1460" t="str">
        <f t="shared" si="90"/>
        <v>OK</v>
      </c>
      <c r="X1460" t="str">
        <f t="shared" si="91"/>
        <v>US</v>
      </c>
    </row>
    <row r="1461" spans="1:24" x14ac:dyDescent="0.2">
      <c r="A1461">
        <v>1460</v>
      </c>
      <c r="B1461" t="s">
        <v>522</v>
      </c>
      <c r="C1461" t="s">
        <v>523</v>
      </c>
      <c r="D1461" t="s">
        <v>123</v>
      </c>
      <c r="E1461" t="s">
        <v>524</v>
      </c>
      <c r="F1461" t="s">
        <v>325</v>
      </c>
      <c r="G1461" t="s">
        <v>525</v>
      </c>
      <c r="H1461" t="s">
        <v>8</v>
      </c>
      <c r="I1461" t="s">
        <v>319</v>
      </c>
      <c r="J1461" t="s">
        <v>536</v>
      </c>
      <c r="K1461" t="s">
        <v>34</v>
      </c>
      <c r="L1461" t="s">
        <v>34</v>
      </c>
      <c r="M1461">
        <v>1</v>
      </c>
      <c r="N1461" t="s">
        <v>875</v>
      </c>
      <c r="O1461" t="str">
        <f>IF($B1461="","",IFERROR(IF(ISNUMBER(MATCH($K1461,'Brand Family Territory (Enc)'!$A$2:$A$296,0)),$K1461,""),""))</f>
        <v/>
      </c>
      <c r="P1461" t="str">
        <f>IF($B1461="","",IFERROR(INDEX('Brand Crosswalk'!$F$2:$F$200,MATCH($K1461,'Brand Crosswalk'!$A$2:$A$200,0)),"Not in Crosswalk"))</f>
        <v>Mapped</v>
      </c>
      <c r="Q1461" t="str">
        <f>IF($B1461="","",IFERROR(INDEX('Brand Crosswalk'!$C$2:$C$200,MATCH($K1461,'Brand Crosswalk'!$A$2:$A$200,0)),""))</f>
        <v>Sierra Nevada</v>
      </c>
      <c r="R1461" t="str">
        <f>IF($B1461="","",IF(O1461&lt;&gt;"",O1461,IF(P1461="Mapped",Q1461,IF(P1461="No Encompass Match","No Encompass Match",IFERROR(VLOOKUP(IF($K1461="",$J1461,$K1461),'Brands (Enc)'!$C$2:$D$2699,2,FALSE),"Not Mapped")))))</f>
        <v>Sierra Nevada</v>
      </c>
      <c r="S1461" t="str">
        <f>IF($B1461="","",IFERROR(VLOOKUP(VALUE($B1461),'Customers Table (Enc)'!$A:$I,9,FALSE),"Not Found"))</f>
        <v>Passaic</v>
      </c>
      <c r="T1461" t="str">
        <f t="shared" si="88"/>
        <v>PASSAIC</v>
      </c>
      <c r="U1461" t="str">
        <f t="shared" si="89"/>
        <v>Sierra Nevada|PASSAIC</v>
      </c>
      <c r="V1461" t="str">
        <f>IF($B1461="","",IF(R1461="No Encompass Match","THEM",IF(R1461="Not Mapped","Unable to Determine",IF(T1461="SALES","Unable to Determine",IFERROR(INDEX('Master - US vs THEM'!$F:$F,MATCH(U1461,'Master - US vs THEM'!$G:$G,0)),"No Territory Data")))))</f>
        <v>US</v>
      </c>
      <c r="W1461" t="str">
        <f t="shared" si="90"/>
        <v>OK</v>
      </c>
      <c r="X1461" t="str">
        <f t="shared" si="91"/>
        <v>US</v>
      </c>
    </row>
    <row r="1462" spans="1:24" x14ac:dyDescent="0.2">
      <c r="A1462">
        <v>1461</v>
      </c>
      <c r="B1462" t="s">
        <v>522</v>
      </c>
      <c r="C1462" t="s">
        <v>523</v>
      </c>
      <c r="D1462" t="s">
        <v>123</v>
      </c>
      <c r="E1462" t="s">
        <v>524</v>
      </c>
      <c r="F1462" t="s">
        <v>325</v>
      </c>
      <c r="G1462" t="s">
        <v>525</v>
      </c>
      <c r="H1462" t="s">
        <v>8</v>
      </c>
      <c r="I1462" t="s">
        <v>319</v>
      </c>
      <c r="J1462" t="s">
        <v>1131</v>
      </c>
      <c r="K1462" t="s">
        <v>158</v>
      </c>
      <c r="L1462" t="s">
        <v>155</v>
      </c>
      <c r="M1462">
        <v>1</v>
      </c>
      <c r="N1462" t="s">
        <v>875</v>
      </c>
      <c r="O1462" t="str">
        <f>IF($B1462="","",IFERROR(IF(ISNUMBER(MATCH($K1462,'Brand Family Territory (Enc)'!$A$2:$A$296,0)),$K1462,""),""))</f>
        <v/>
      </c>
      <c r="P1462" t="str">
        <f>IF($B1462="","",IFERROR(INDEX('Brand Crosswalk'!$F$2:$F$200,MATCH($K1462,'Brand Crosswalk'!$A$2:$A$200,0)),"Not in Crosswalk"))</f>
        <v>Mapped</v>
      </c>
      <c r="Q1462" t="str">
        <f>IF($B1462="","",IFERROR(INDEX('Brand Crosswalk'!$C$2:$C$200,MATCH($K1462,'Brand Crosswalk'!$A$2:$A$200,0)),""))</f>
        <v>Dogfish Head Beer</v>
      </c>
      <c r="R1462" t="str">
        <f>IF($B1462="","",IF(O1462&lt;&gt;"",O1462,IF(P1462="Mapped",Q1462,IF(P1462="No Encompass Match","No Encompass Match",IFERROR(VLOOKUP(IF($K1462="",$J1462,$K1462),'Brands (Enc)'!$C$2:$D$2699,2,FALSE),"Not Mapped")))))</f>
        <v>Dogfish Head Beer</v>
      </c>
      <c r="S1462" t="str">
        <f>IF($B1462="","",IFERROR(VLOOKUP(VALUE($B1462),'Customers Table (Enc)'!$A:$I,9,FALSE),"Not Found"))</f>
        <v>Passaic</v>
      </c>
      <c r="T1462" t="str">
        <f t="shared" si="88"/>
        <v>PASSAIC</v>
      </c>
      <c r="U1462" t="str">
        <f t="shared" si="89"/>
        <v>Dogfish Head Beer|PASSAIC</v>
      </c>
      <c r="V1462" t="str">
        <f>IF($B1462="","",IF(R1462="No Encompass Match","THEM",IF(R1462="Not Mapped","Unable to Determine",IF(T1462="SALES","Unable to Determine",IFERROR(INDEX('Master - US vs THEM'!$F:$F,MATCH(U1462,'Master - US vs THEM'!$G:$G,0)),"No Territory Data")))))</f>
        <v>US</v>
      </c>
      <c r="W1462" t="str">
        <f t="shared" si="90"/>
        <v>OK</v>
      </c>
      <c r="X1462" t="str">
        <f t="shared" si="91"/>
        <v>US</v>
      </c>
    </row>
    <row r="1463" spans="1:24" x14ac:dyDescent="0.2">
      <c r="A1463">
        <v>1462</v>
      </c>
      <c r="B1463" t="s">
        <v>522</v>
      </c>
      <c r="C1463" t="s">
        <v>523</v>
      </c>
      <c r="D1463" t="s">
        <v>123</v>
      </c>
      <c r="E1463" t="s">
        <v>524</v>
      </c>
      <c r="F1463" t="s">
        <v>325</v>
      </c>
      <c r="G1463" t="s">
        <v>525</v>
      </c>
      <c r="H1463" t="s">
        <v>8</v>
      </c>
      <c r="I1463" t="s">
        <v>319</v>
      </c>
      <c r="J1463" t="s">
        <v>213</v>
      </c>
      <c r="K1463" t="s">
        <v>214</v>
      </c>
      <c r="L1463" t="s">
        <v>215</v>
      </c>
      <c r="M1463">
        <v>1</v>
      </c>
      <c r="N1463" t="s">
        <v>875</v>
      </c>
      <c r="O1463" t="str">
        <f>IF($B1463="","",IFERROR(IF(ISNUMBER(MATCH($K1463,'Brand Family Territory (Enc)'!$A$2:$A$296,0)),$K1463,""),""))</f>
        <v/>
      </c>
      <c r="P1463" t="str">
        <f>IF($B1463="","",IFERROR(INDEX('Brand Crosswalk'!$F$2:$F$200,MATCH($K1463,'Brand Crosswalk'!$A$2:$A$200,0)),"Not in Crosswalk"))</f>
        <v>Mapped</v>
      </c>
      <c r="Q1463" t="str">
        <f>IF($B1463="","",IFERROR(INDEX('Brand Crosswalk'!$C$2:$C$200,MATCH($K1463,'Brand Crosswalk'!$A$2:$A$200,0)),""))</f>
        <v>New Belgium Brewing Company</v>
      </c>
      <c r="R1463" t="str">
        <f>IF($B1463="","",IF(O1463&lt;&gt;"",O1463,IF(P1463="Mapped",Q1463,IF(P1463="No Encompass Match","No Encompass Match",IFERROR(VLOOKUP(IF($K1463="",$J1463,$K1463),'Brands (Enc)'!$C$2:$D$2699,2,FALSE),"Not Mapped")))))</f>
        <v>New Belgium Brewing Company</v>
      </c>
      <c r="S1463" t="str">
        <f>IF($B1463="","",IFERROR(VLOOKUP(VALUE($B1463),'Customers Table (Enc)'!$A:$I,9,FALSE),"Not Found"))</f>
        <v>Passaic</v>
      </c>
      <c r="T1463" t="str">
        <f t="shared" si="88"/>
        <v>PASSAIC</v>
      </c>
      <c r="U1463" t="str">
        <f t="shared" si="89"/>
        <v>New Belgium Brewing Company|PASSAIC</v>
      </c>
      <c r="V1463" t="str">
        <f>IF($B1463="","",IF(R1463="No Encompass Match","THEM",IF(R1463="Not Mapped","Unable to Determine",IF(T1463="SALES","Unable to Determine",IFERROR(INDEX('Master - US vs THEM'!$F:$F,MATCH(U1463,'Master - US vs THEM'!$G:$G,0)),"No Territory Data")))))</f>
        <v>US</v>
      </c>
      <c r="W1463" t="str">
        <f t="shared" si="90"/>
        <v>OK</v>
      </c>
      <c r="X1463" t="str">
        <f t="shared" si="91"/>
        <v>US</v>
      </c>
    </row>
    <row r="1464" spans="1:24" x14ac:dyDescent="0.2">
      <c r="A1464">
        <v>1463</v>
      </c>
      <c r="B1464" t="s">
        <v>522</v>
      </c>
      <c r="C1464" t="s">
        <v>523</v>
      </c>
      <c r="D1464" t="s">
        <v>123</v>
      </c>
      <c r="E1464" t="s">
        <v>524</v>
      </c>
      <c r="F1464" t="s">
        <v>325</v>
      </c>
      <c r="G1464" t="s">
        <v>525</v>
      </c>
      <c r="H1464" t="s">
        <v>8</v>
      </c>
      <c r="I1464" t="s">
        <v>319</v>
      </c>
      <c r="J1464" t="s">
        <v>951</v>
      </c>
      <c r="K1464" t="s">
        <v>952</v>
      </c>
      <c r="L1464" t="s">
        <v>243</v>
      </c>
      <c r="M1464">
        <v>1</v>
      </c>
      <c r="N1464" t="s">
        <v>875</v>
      </c>
      <c r="O1464" t="str">
        <f>IF($B1464="","",IFERROR(IF(ISNUMBER(MATCH($K1464,'Brand Family Territory (Enc)'!$A$2:$A$296,0)),$K1464,""),""))</f>
        <v>SCHOFFERHOFER</v>
      </c>
      <c r="P1464" t="str">
        <f>IF($B1464="","",IFERROR(INDEX('Brand Crosswalk'!$F$2:$F$200,MATCH($K1464,'Brand Crosswalk'!$A$2:$A$200,0)),"Not in Crosswalk"))</f>
        <v>Not in Crosswalk</v>
      </c>
      <c r="Q1464" t="str">
        <f>IF($B1464="","",IFERROR(INDEX('Brand Crosswalk'!$C$2:$C$200,MATCH($K1464,'Brand Crosswalk'!$A$2:$A$200,0)),""))</f>
        <v/>
      </c>
      <c r="R1464" t="str">
        <f>IF($B1464="","",IF(O1464&lt;&gt;"",O1464,IF(P1464="Mapped",Q1464,IF(P1464="No Encompass Match","No Encompass Match",IFERROR(VLOOKUP(IF($K1464="",$J1464,$K1464),'Brands (Enc)'!$C$2:$D$2699,2,FALSE),"Not Mapped")))))</f>
        <v>SCHOFFERHOFER</v>
      </c>
      <c r="S1464" t="str">
        <f>IF($B1464="","",IFERROR(VLOOKUP(VALUE($B1464),'Customers Table (Enc)'!$A:$I,9,FALSE),"Not Found"))</f>
        <v>Passaic</v>
      </c>
      <c r="T1464" t="str">
        <f t="shared" si="88"/>
        <v>PASSAIC</v>
      </c>
      <c r="U1464" t="str">
        <f t="shared" si="89"/>
        <v>SCHOFFERHOFER|PASSAIC</v>
      </c>
      <c r="V1464" t="str">
        <f>IF($B1464="","",IF(R1464="No Encompass Match","THEM",IF(R1464="Not Mapped","Unable to Determine",IF(T1464="SALES","Unable to Determine",IFERROR(INDEX('Master - US vs THEM'!$F:$F,MATCH(U1464,'Master - US vs THEM'!$G:$G,0)),"No Territory Data")))))</f>
        <v>US</v>
      </c>
      <c r="W1464" t="str">
        <f t="shared" si="90"/>
        <v>OK</v>
      </c>
      <c r="X1464" t="str">
        <f t="shared" si="91"/>
        <v>US</v>
      </c>
    </row>
    <row r="1465" spans="1:24" x14ac:dyDescent="0.2">
      <c r="A1465">
        <v>1464</v>
      </c>
      <c r="B1465" t="s">
        <v>522</v>
      </c>
      <c r="C1465" t="s">
        <v>523</v>
      </c>
      <c r="D1465" t="s">
        <v>123</v>
      </c>
      <c r="E1465" t="s">
        <v>524</v>
      </c>
      <c r="F1465" t="s">
        <v>325</v>
      </c>
      <c r="G1465" t="s">
        <v>525</v>
      </c>
      <c r="H1465" t="s">
        <v>8</v>
      </c>
      <c r="I1465" t="s">
        <v>319</v>
      </c>
      <c r="J1465" t="s">
        <v>395</v>
      </c>
      <c r="K1465" t="s">
        <v>396</v>
      </c>
      <c r="L1465" t="s">
        <v>155</v>
      </c>
      <c r="M1465">
        <v>1</v>
      </c>
      <c r="N1465" t="s">
        <v>875</v>
      </c>
      <c r="O1465" t="str">
        <f>IF($B1465="","",IFERROR(IF(ISNUMBER(MATCH($K1465,'Brand Family Territory (Enc)'!$A$2:$A$296,0)),$K1465,""),""))</f>
        <v/>
      </c>
      <c r="P1465" t="str">
        <f>IF($B1465="","",IFERROR(INDEX('Brand Crosswalk'!$F$2:$F$200,MATCH($K1465,'Brand Crosswalk'!$A$2:$A$200,0)),"Not in Crosswalk"))</f>
        <v>Mapped</v>
      </c>
      <c r="Q1465" t="str">
        <f>IF($B1465="","",IFERROR(INDEX('Brand Crosswalk'!$C$2:$C$200,MATCH($K1465,'Brand Crosswalk'!$A$2:$A$200,0)),""))</f>
        <v>Dogfish Head Beer</v>
      </c>
      <c r="R1465" t="str">
        <f>IF($B1465="","",IF(O1465&lt;&gt;"",O1465,IF(P1465="Mapped",Q1465,IF(P1465="No Encompass Match","No Encompass Match",IFERROR(VLOOKUP(IF($K1465="",$J1465,$K1465),'Brands (Enc)'!$C$2:$D$2699,2,FALSE),"Not Mapped")))))</f>
        <v>Dogfish Head Beer</v>
      </c>
      <c r="S1465" t="str">
        <f>IF($B1465="","",IFERROR(VLOOKUP(VALUE($B1465),'Customers Table (Enc)'!$A:$I,9,FALSE),"Not Found"))</f>
        <v>Passaic</v>
      </c>
      <c r="T1465" t="str">
        <f t="shared" si="88"/>
        <v>PASSAIC</v>
      </c>
      <c r="U1465" t="str">
        <f t="shared" si="89"/>
        <v>Dogfish Head Beer|PASSAIC</v>
      </c>
      <c r="V1465" t="str">
        <f>IF($B1465="","",IF(R1465="No Encompass Match","THEM",IF(R1465="Not Mapped","Unable to Determine",IF(T1465="SALES","Unable to Determine",IFERROR(INDEX('Master - US vs THEM'!$F:$F,MATCH(U1465,'Master - US vs THEM'!$G:$G,0)),"No Territory Data")))))</f>
        <v>US</v>
      </c>
      <c r="W1465" t="str">
        <f t="shared" si="90"/>
        <v>OK</v>
      </c>
      <c r="X1465" t="str">
        <f t="shared" si="91"/>
        <v>US</v>
      </c>
    </row>
    <row r="1466" spans="1:24" x14ac:dyDescent="0.2">
      <c r="A1466">
        <v>1465</v>
      </c>
      <c r="B1466" t="s">
        <v>522</v>
      </c>
      <c r="C1466" t="s">
        <v>523</v>
      </c>
      <c r="D1466" t="s">
        <v>123</v>
      </c>
      <c r="E1466" t="s">
        <v>524</v>
      </c>
      <c r="F1466" t="s">
        <v>325</v>
      </c>
      <c r="G1466" t="s">
        <v>525</v>
      </c>
      <c r="H1466" t="s">
        <v>8</v>
      </c>
      <c r="I1466" t="s">
        <v>319</v>
      </c>
      <c r="J1466" t="s">
        <v>873</v>
      </c>
      <c r="K1466" t="s">
        <v>874</v>
      </c>
      <c r="L1466" t="s">
        <v>141</v>
      </c>
      <c r="M1466">
        <v>1</v>
      </c>
      <c r="N1466" t="s">
        <v>875</v>
      </c>
      <c r="O1466" t="str">
        <f>IF($B1466="","",IFERROR(IF(ISNUMBER(MATCH($K1466,'Brand Family Territory (Enc)'!$A$2:$A$296,0)),$K1466,""),""))</f>
        <v>COORS</v>
      </c>
      <c r="P1466" t="str">
        <f>IF($B1466="","",IFERROR(INDEX('Brand Crosswalk'!$F$2:$F$200,MATCH($K1466,'Brand Crosswalk'!$A$2:$A$200,0)),"Not in Crosswalk"))</f>
        <v>Not in Crosswalk</v>
      </c>
      <c r="Q1466" t="str">
        <f>IF($B1466="","",IFERROR(INDEX('Brand Crosswalk'!$C$2:$C$200,MATCH($K1466,'Brand Crosswalk'!$A$2:$A$200,0)),""))</f>
        <v/>
      </c>
      <c r="R1466" t="str">
        <f>IF($B1466="","",IF(O1466&lt;&gt;"",O1466,IF(P1466="Mapped",Q1466,IF(P1466="No Encompass Match","No Encompass Match",IFERROR(VLOOKUP(IF($K1466="",$J1466,$K1466),'Brands (Enc)'!$C$2:$D$2699,2,FALSE),"Not Mapped")))))</f>
        <v>COORS</v>
      </c>
      <c r="S1466" t="str">
        <f>IF($B1466="","",IFERROR(VLOOKUP(VALUE($B1466),'Customers Table (Enc)'!$A:$I,9,FALSE),"Not Found"))</f>
        <v>Passaic</v>
      </c>
      <c r="T1466" t="str">
        <f t="shared" si="88"/>
        <v>PASSAIC</v>
      </c>
      <c r="U1466" t="str">
        <f t="shared" si="89"/>
        <v>COORS|PASSAIC</v>
      </c>
      <c r="V1466" t="str">
        <f>IF($B1466="","",IF(R1466="No Encompass Match","THEM",IF(R1466="Not Mapped","Unable to Determine",IF(T1466="SALES","Unable to Determine",IFERROR(INDEX('Master - US vs THEM'!$F:$F,MATCH(U1466,'Master - US vs THEM'!$G:$G,0)),"No Territory Data")))))</f>
        <v>US</v>
      </c>
      <c r="W1466" t="str">
        <f t="shared" si="90"/>
        <v>OK</v>
      </c>
      <c r="X1466" t="str">
        <f t="shared" si="91"/>
        <v>US</v>
      </c>
    </row>
    <row r="1467" spans="1:24" x14ac:dyDescent="0.2">
      <c r="A1467">
        <v>1466</v>
      </c>
      <c r="B1467" t="s">
        <v>522</v>
      </c>
      <c r="C1467" t="s">
        <v>523</v>
      </c>
      <c r="D1467" t="s">
        <v>123</v>
      </c>
      <c r="E1467" t="s">
        <v>524</v>
      </c>
      <c r="F1467" t="s">
        <v>325</v>
      </c>
      <c r="G1467" t="s">
        <v>525</v>
      </c>
      <c r="H1467" t="s">
        <v>8</v>
      </c>
      <c r="I1467" t="s">
        <v>319</v>
      </c>
      <c r="J1467" t="s">
        <v>342</v>
      </c>
      <c r="K1467" t="s">
        <v>343</v>
      </c>
      <c r="L1467" t="s">
        <v>155</v>
      </c>
      <c r="M1467">
        <v>1</v>
      </c>
      <c r="N1467" t="s">
        <v>875</v>
      </c>
      <c r="O1467" t="str">
        <f>IF($B1467="","",IFERROR(IF(ISNUMBER(MATCH($K1467,'Brand Family Territory (Enc)'!$A$2:$A$296,0)),$K1467,""),""))</f>
        <v>ANGRY ORCHARD</v>
      </c>
      <c r="P1467" t="str">
        <f>IF($B1467="","",IFERROR(INDEX('Brand Crosswalk'!$F$2:$F$200,MATCH($K1467,'Brand Crosswalk'!$A$2:$A$200,0)),"Not in Crosswalk"))</f>
        <v>Not in Crosswalk</v>
      </c>
      <c r="Q1467" t="str">
        <f>IF($B1467="","",IFERROR(INDEX('Brand Crosswalk'!$C$2:$C$200,MATCH($K1467,'Brand Crosswalk'!$A$2:$A$200,0)),""))</f>
        <v/>
      </c>
      <c r="R1467" t="str">
        <f>IF($B1467="","",IF(O1467&lt;&gt;"",O1467,IF(P1467="Mapped",Q1467,IF(P1467="No Encompass Match","No Encompass Match",IFERROR(VLOOKUP(IF($K1467="",$J1467,$K1467),'Brands (Enc)'!$C$2:$D$2699,2,FALSE),"Not Mapped")))))</f>
        <v>ANGRY ORCHARD</v>
      </c>
      <c r="S1467" t="str">
        <f>IF($B1467="","",IFERROR(VLOOKUP(VALUE($B1467),'Customers Table (Enc)'!$A:$I,9,FALSE),"Not Found"))</f>
        <v>Passaic</v>
      </c>
      <c r="T1467" t="str">
        <f t="shared" si="88"/>
        <v>PASSAIC</v>
      </c>
      <c r="U1467" t="str">
        <f t="shared" si="89"/>
        <v>ANGRY ORCHARD|PASSAIC</v>
      </c>
      <c r="V1467" t="str">
        <f>IF($B1467="","",IF(R1467="No Encompass Match","THEM",IF(R1467="Not Mapped","Unable to Determine",IF(T1467="SALES","Unable to Determine",IFERROR(INDEX('Master - US vs THEM'!$F:$F,MATCH(U1467,'Master - US vs THEM'!$G:$G,0)),"No Territory Data")))))</f>
        <v>US</v>
      </c>
      <c r="W1467" t="str">
        <f t="shared" si="90"/>
        <v>OK</v>
      </c>
      <c r="X1467" t="str">
        <f t="shared" si="91"/>
        <v>US</v>
      </c>
    </row>
    <row r="1468" spans="1:24" x14ac:dyDescent="0.2">
      <c r="A1468">
        <v>1467</v>
      </c>
      <c r="B1468" t="s">
        <v>522</v>
      </c>
      <c r="C1468" t="s">
        <v>523</v>
      </c>
      <c r="D1468" t="s">
        <v>123</v>
      </c>
      <c r="E1468" t="s">
        <v>524</v>
      </c>
      <c r="F1468" t="s">
        <v>325</v>
      </c>
      <c r="G1468" t="s">
        <v>525</v>
      </c>
      <c r="H1468" t="s">
        <v>8</v>
      </c>
      <c r="I1468" t="s">
        <v>319</v>
      </c>
      <c r="J1468" t="s">
        <v>479</v>
      </c>
      <c r="K1468" t="s">
        <v>480</v>
      </c>
      <c r="L1468" t="s">
        <v>155</v>
      </c>
      <c r="M1468">
        <v>1</v>
      </c>
      <c r="N1468" t="s">
        <v>21</v>
      </c>
      <c r="O1468" t="str">
        <f>IF($B1468="","",IFERROR(IF(ISNUMBER(MATCH($K1468,'Brand Family Territory (Enc)'!$A$2:$A$296,0)),$K1468,""),""))</f>
        <v>TRULY</v>
      </c>
      <c r="P1468" t="str">
        <f>IF($B1468="","",IFERROR(INDEX('Brand Crosswalk'!$F$2:$F$200,MATCH($K1468,'Brand Crosswalk'!$A$2:$A$200,0)),"Not in Crosswalk"))</f>
        <v>Not in Crosswalk</v>
      </c>
      <c r="Q1468" t="str">
        <f>IF($B1468="","",IFERROR(INDEX('Brand Crosswalk'!$C$2:$C$200,MATCH($K1468,'Brand Crosswalk'!$A$2:$A$200,0)),""))</f>
        <v/>
      </c>
      <c r="R1468" t="str">
        <f>IF($B1468="","",IF(O1468&lt;&gt;"",O1468,IF(P1468="Mapped",Q1468,IF(P1468="No Encompass Match","No Encompass Match",IFERROR(VLOOKUP(IF($K1468="",$J1468,$K1468),'Brands (Enc)'!$C$2:$D$2699,2,FALSE),"Not Mapped")))))</f>
        <v>TRULY</v>
      </c>
      <c r="S1468" t="str">
        <f>IF($B1468="","",IFERROR(VLOOKUP(VALUE($B1468),'Customers Table (Enc)'!$A:$I,9,FALSE),"Not Found"))</f>
        <v>Passaic</v>
      </c>
      <c r="T1468" t="str">
        <f t="shared" si="88"/>
        <v>PASSAIC</v>
      </c>
      <c r="U1468" t="str">
        <f t="shared" si="89"/>
        <v>TRULY|PASSAIC</v>
      </c>
      <c r="V1468" t="str">
        <f>IF($B1468="","",IF(R1468="No Encompass Match","THEM",IF(R1468="Not Mapped","Unable to Determine",IF(T1468="SALES","Unable to Determine",IFERROR(INDEX('Master - US vs THEM'!$F:$F,MATCH(U1468,'Master - US vs THEM'!$G:$G,0)),"No Territory Data")))))</f>
        <v>US</v>
      </c>
      <c r="W1468" t="str">
        <f t="shared" si="90"/>
        <v>MISMATCH</v>
      </c>
      <c r="X1468" t="str">
        <f t="shared" si="91"/>
        <v>US</v>
      </c>
    </row>
    <row r="1469" spans="1:24" x14ac:dyDescent="0.2">
      <c r="A1469">
        <v>1468</v>
      </c>
      <c r="B1469" t="s">
        <v>1486</v>
      </c>
      <c r="C1469" t="s">
        <v>1487</v>
      </c>
      <c r="D1469" t="s">
        <v>48</v>
      </c>
      <c r="E1469" t="s">
        <v>1488</v>
      </c>
      <c r="F1469" t="s">
        <v>1479</v>
      </c>
      <c r="G1469" t="s">
        <v>1489</v>
      </c>
      <c r="H1469" t="s">
        <v>8</v>
      </c>
      <c r="I1469" t="s">
        <v>713</v>
      </c>
      <c r="J1469" t="s">
        <v>142</v>
      </c>
      <c r="K1469" t="s">
        <v>143</v>
      </c>
      <c r="L1469" t="s">
        <v>141</v>
      </c>
      <c r="M1469">
        <v>1</v>
      </c>
      <c r="N1469" t="s">
        <v>875</v>
      </c>
      <c r="O1469" t="str">
        <f>IF($B1469="","",IFERROR(IF(ISNUMBER(MATCH($K1469,'Brand Family Territory (Enc)'!$A$2:$A$296,0)),$K1469,""),""))</f>
        <v/>
      </c>
      <c r="P1469" t="str">
        <f>IF($B1469="","",IFERROR(INDEX('Brand Crosswalk'!$F$2:$F$200,MATCH($K1469,'Brand Crosswalk'!$A$2:$A$200,0)),"Not in Crosswalk"))</f>
        <v>Mapped</v>
      </c>
      <c r="Q1469" t="str">
        <f>IF($B1469="","",IFERROR(INDEX('Brand Crosswalk'!$C$2:$C$200,MATCH($K1469,'Brand Crosswalk'!$A$2:$A$200,0)),""))</f>
        <v>Lite</v>
      </c>
      <c r="R1469" t="str">
        <f>IF($B1469="","",IF(O1469&lt;&gt;"",O1469,IF(P1469="Mapped",Q1469,IF(P1469="No Encompass Match","No Encompass Match",IFERROR(VLOOKUP(IF($K1469="",$J1469,$K1469),'Brands (Enc)'!$C$2:$D$2699,2,FALSE),"Not Mapped")))))</f>
        <v>Lite</v>
      </c>
      <c r="S1469" t="str">
        <f>IF($B1469="","",IFERROR(VLOOKUP(VALUE($B1469),'Customers Table (Enc)'!$A:$I,9,FALSE),"Not Found"))</f>
        <v>Bergen</v>
      </c>
      <c r="T1469" t="str">
        <f t="shared" si="88"/>
        <v>BERGEN</v>
      </c>
      <c r="U1469" t="str">
        <f t="shared" si="89"/>
        <v>Lite|BERGEN</v>
      </c>
      <c r="V1469" t="str">
        <f>IF($B1469="","",IF(R1469="No Encompass Match","THEM",IF(R1469="Not Mapped","Unable to Determine",IF(T1469="SALES","Unable to Determine",IFERROR(INDEX('Master - US vs THEM'!$F:$F,MATCH(U1469,'Master - US vs THEM'!$G:$G,0)),"No Territory Data")))))</f>
        <v>US</v>
      </c>
      <c r="W1469" t="str">
        <f t="shared" si="90"/>
        <v>OK</v>
      </c>
      <c r="X1469" t="str">
        <f t="shared" si="91"/>
        <v>US</v>
      </c>
    </row>
    <row r="1470" spans="1:24" x14ac:dyDescent="0.2">
      <c r="A1470">
        <v>1469</v>
      </c>
      <c r="B1470" t="s">
        <v>1486</v>
      </c>
      <c r="C1470" t="s">
        <v>1487</v>
      </c>
      <c r="D1470" t="s">
        <v>48</v>
      </c>
      <c r="E1470" t="s">
        <v>1488</v>
      </c>
      <c r="F1470" t="s">
        <v>1479</v>
      </c>
      <c r="G1470" t="s">
        <v>1489</v>
      </c>
      <c r="H1470" t="s">
        <v>8</v>
      </c>
      <c r="I1470" t="s">
        <v>713</v>
      </c>
      <c r="J1470" t="s">
        <v>535</v>
      </c>
      <c r="K1470" t="s">
        <v>358</v>
      </c>
      <c r="L1470" t="s">
        <v>155</v>
      </c>
      <c r="M1470">
        <v>1</v>
      </c>
      <c r="N1470" t="s">
        <v>875</v>
      </c>
      <c r="O1470" t="str">
        <f>IF($B1470="","",IFERROR(IF(ISNUMBER(MATCH($K1470,'Brand Family Territory (Enc)'!$A$2:$A$296,0)),$K1470,""),""))</f>
        <v/>
      </c>
      <c r="P1470" t="str">
        <f>IF($B1470="","",IFERROR(INDEX('Brand Crosswalk'!$F$2:$F$200,MATCH($K1470,'Brand Crosswalk'!$A$2:$A$200,0)),"Not in Crosswalk"))</f>
        <v>Mapped</v>
      </c>
      <c r="Q1470" t="str">
        <f>IF($B1470="","",IFERROR(INDEX('Brand Crosswalk'!$C$2:$C$200,MATCH($K1470,'Brand Crosswalk'!$A$2:$A$200,0)),""))</f>
        <v>Samuel Adams</v>
      </c>
      <c r="R1470" t="str">
        <f>IF($B1470="","",IF(O1470&lt;&gt;"",O1470,IF(P1470="Mapped",Q1470,IF(P1470="No Encompass Match","No Encompass Match",IFERROR(VLOOKUP(IF($K1470="",$J1470,$K1470),'Brands (Enc)'!$C$2:$D$2699,2,FALSE),"Not Mapped")))))</f>
        <v>Samuel Adams</v>
      </c>
      <c r="S1470" t="str">
        <f>IF($B1470="","",IFERROR(VLOOKUP(VALUE($B1470),'Customers Table (Enc)'!$A:$I,9,FALSE),"Not Found"))</f>
        <v>Bergen</v>
      </c>
      <c r="T1470" t="str">
        <f t="shared" si="88"/>
        <v>BERGEN</v>
      </c>
      <c r="U1470" t="str">
        <f t="shared" si="89"/>
        <v>Samuel Adams|BERGEN</v>
      </c>
      <c r="V1470" t="str">
        <f>IF($B1470="","",IF(R1470="No Encompass Match","THEM",IF(R1470="Not Mapped","Unable to Determine",IF(T1470="SALES","Unable to Determine",IFERROR(INDEX('Master - US vs THEM'!$F:$F,MATCH(U1470,'Master - US vs THEM'!$G:$G,0)),"No Territory Data")))))</f>
        <v>US</v>
      </c>
      <c r="W1470" t="str">
        <f t="shared" si="90"/>
        <v>OK</v>
      </c>
      <c r="X1470" t="str">
        <f t="shared" si="91"/>
        <v>US</v>
      </c>
    </row>
    <row r="1471" spans="1:24" x14ac:dyDescent="0.2">
      <c r="A1471">
        <v>1470</v>
      </c>
      <c r="B1471" t="s">
        <v>1486</v>
      </c>
      <c r="C1471" t="s">
        <v>1487</v>
      </c>
      <c r="D1471" t="s">
        <v>48</v>
      </c>
      <c r="E1471" t="s">
        <v>1488</v>
      </c>
      <c r="F1471" t="s">
        <v>1479</v>
      </c>
      <c r="G1471" t="s">
        <v>1489</v>
      </c>
      <c r="H1471" t="s">
        <v>8</v>
      </c>
      <c r="I1471" t="s">
        <v>713</v>
      </c>
      <c r="J1471" t="s">
        <v>906</v>
      </c>
      <c r="K1471" t="s">
        <v>192</v>
      </c>
      <c r="L1471" t="s">
        <v>120</v>
      </c>
      <c r="M1471">
        <v>1</v>
      </c>
      <c r="N1471" t="s">
        <v>875</v>
      </c>
      <c r="O1471" t="str">
        <f>IF($B1471="","",IFERROR(IF(ISNUMBER(MATCH($K1471,'Brand Family Territory (Enc)'!$A$2:$A$296,0)),$K1471,""),""))</f>
        <v/>
      </c>
      <c r="P1471" t="str">
        <f>IF($B1471="","",IFERROR(INDEX('Brand Crosswalk'!$F$2:$F$200,MATCH($K1471,'Brand Crosswalk'!$A$2:$A$200,0)),"Not in Crosswalk"))</f>
        <v>Mapped</v>
      </c>
      <c r="Q1471" t="str">
        <f>IF($B1471="","",IFERROR(INDEX('Brand Crosswalk'!$C$2:$C$200,MATCH($K1471,'Brand Crosswalk'!$A$2:$A$200,0)),""))</f>
        <v>Montauk</v>
      </c>
      <c r="R1471" t="str">
        <f>IF($B1471="","",IF(O1471&lt;&gt;"",O1471,IF(P1471="Mapped",Q1471,IF(P1471="No Encompass Match","No Encompass Match",IFERROR(VLOOKUP(IF($K1471="",$J1471,$K1471),'Brands (Enc)'!$C$2:$D$2699,2,FALSE),"Not Mapped")))))</f>
        <v>Montauk</v>
      </c>
      <c r="S1471" t="str">
        <f>IF($B1471="","",IFERROR(VLOOKUP(VALUE($B1471),'Customers Table (Enc)'!$A:$I,9,FALSE),"Not Found"))</f>
        <v>Bergen</v>
      </c>
      <c r="T1471" t="str">
        <f t="shared" si="88"/>
        <v>BERGEN</v>
      </c>
      <c r="U1471" t="str">
        <f t="shared" si="89"/>
        <v>Montauk|BERGEN</v>
      </c>
      <c r="V1471" t="str">
        <f>IF($B1471="","",IF(R1471="No Encompass Match","THEM",IF(R1471="Not Mapped","Unable to Determine",IF(T1471="SALES","Unable to Determine",IFERROR(INDEX('Master - US vs THEM'!$F:$F,MATCH(U1471,'Master - US vs THEM'!$G:$G,0)),"No Territory Data")))))</f>
        <v>US</v>
      </c>
      <c r="W1471" t="str">
        <f t="shared" si="90"/>
        <v>OK</v>
      </c>
      <c r="X1471" t="str">
        <f t="shared" si="91"/>
        <v>US</v>
      </c>
    </row>
    <row r="1472" spans="1:24" x14ac:dyDescent="0.2">
      <c r="A1472">
        <v>1471</v>
      </c>
      <c r="B1472" t="s">
        <v>1486</v>
      </c>
      <c r="C1472" t="s">
        <v>1487</v>
      </c>
      <c r="D1472" t="s">
        <v>48</v>
      </c>
      <c r="E1472" t="s">
        <v>1488</v>
      </c>
      <c r="F1472" t="s">
        <v>1479</v>
      </c>
      <c r="G1472" t="s">
        <v>1489</v>
      </c>
      <c r="H1472" t="s">
        <v>8</v>
      </c>
      <c r="I1472" t="s">
        <v>713</v>
      </c>
      <c r="J1472" t="s">
        <v>165</v>
      </c>
      <c r="K1472" t="s">
        <v>166</v>
      </c>
      <c r="L1472" t="s">
        <v>141</v>
      </c>
      <c r="M1472">
        <v>1</v>
      </c>
      <c r="N1472" t="s">
        <v>875</v>
      </c>
      <c r="O1472" t="str">
        <f>IF($B1472="","",IFERROR(IF(ISNUMBER(MATCH($K1472,'Brand Family Territory (Enc)'!$A$2:$A$296,0)),$K1472,""),""))</f>
        <v>BLUE MOON</v>
      </c>
      <c r="P1472" t="str">
        <f>IF($B1472="","",IFERROR(INDEX('Brand Crosswalk'!$F$2:$F$200,MATCH($K1472,'Brand Crosswalk'!$A$2:$A$200,0)),"Not in Crosswalk"))</f>
        <v>Not in Crosswalk</v>
      </c>
      <c r="Q1472" t="str">
        <f>IF($B1472="","",IFERROR(INDEX('Brand Crosswalk'!$C$2:$C$200,MATCH($K1472,'Brand Crosswalk'!$A$2:$A$200,0)),""))</f>
        <v/>
      </c>
      <c r="R1472" t="str">
        <f>IF($B1472="","",IF(O1472&lt;&gt;"",O1472,IF(P1472="Mapped",Q1472,IF(P1472="No Encompass Match","No Encompass Match",IFERROR(VLOOKUP(IF($K1472="",$J1472,$K1472),'Brands (Enc)'!$C$2:$D$2699,2,FALSE),"Not Mapped")))))</f>
        <v>BLUE MOON</v>
      </c>
      <c r="S1472" t="str">
        <f>IF($B1472="","",IFERROR(VLOOKUP(VALUE($B1472),'Customers Table (Enc)'!$A:$I,9,FALSE),"Not Found"))</f>
        <v>Bergen</v>
      </c>
      <c r="T1472" t="str">
        <f t="shared" si="88"/>
        <v>BERGEN</v>
      </c>
      <c r="U1472" t="str">
        <f t="shared" si="89"/>
        <v>BLUE MOON|BERGEN</v>
      </c>
      <c r="V1472" t="str">
        <f>IF($B1472="","",IF(R1472="No Encompass Match","THEM",IF(R1472="Not Mapped","Unable to Determine",IF(T1472="SALES","Unable to Determine",IFERROR(INDEX('Master - US vs THEM'!$F:$F,MATCH(U1472,'Master - US vs THEM'!$G:$G,0)),"No Territory Data")))))</f>
        <v>US</v>
      </c>
      <c r="W1472" t="str">
        <f t="shared" si="90"/>
        <v>OK</v>
      </c>
      <c r="X1472" t="str">
        <f t="shared" si="91"/>
        <v>US</v>
      </c>
    </row>
    <row r="1473" spans="1:24" x14ac:dyDescent="0.2">
      <c r="A1473">
        <v>1472</v>
      </c>
      <c r="B1473" t="s">
        <v>1486</v>
      </c>
      <c r="C1473" t="s">
        <v>1487</v>
      </c>
      <c r="D1473" t="s">
        <v>48</v>
      </c>
      <c r="E1473" t="s">
        <v>1488</v>
      </c>
      <c r="F1473" t="s">
        <v>1479</v>
      </c>
      <c r="G1473" t="s">
        <v>1489</v>
      </c>
      <c r="H1473" t="s">
        <v>8</v>
      </c>
      <c r="I1473" t="s">
        <v>713</v>
      </c>
      <c r="J1473" t="s">
        <v>140</v>
      </c>
      <c r="K1473" t="s">
        <v>140</v>
      </c>
      <c r="L1473" t="s">
        <v>141</v>
      </c>
      <c r="M1473">
        <v>1</v>
      </c>
      <c r="N1473" t="s">
        <v>875</v>
      </c>
      <c r="O1473" t="str">
        <f>IF($B1473="","",IFERROR(IF(ISNUMBER(MATCH($K1473,'Brand Family Territory (Enc)'!$A$2:$A$296,0)),$K1473,""),""))</f>
        <v/>
      </c>
      <c r="P1473" t="str">
        <f>IF($B1473="","",IFERROR(INDEX('Brand Crosswalk'!$F$2:$F$200,MATCH($K1473,'Brand Crosswalk'!$A$2:$A$200,0)),"Not in Crosswalk"))</f>
        <v>Mapped</v>
      </c>
      <c r="Q1473" t="str">
        <f>IF($B1473="","",IFERROR(INDEX('Brand Crosswalk'!$C$2:$C$200,MATCH($K1473,'Brand Crosswalk'!$A$2:$A$200,0)),""))</f>
        <v>Peroni</v>
      </c>
      <c r="R1473" t="str">
        <f>IF($B1473="","",IF(O1473&lt;&gt;"",O1473,IF(P1473="Mapped",Q1473,IF(P1473="No Encompass Match","No Encompass Match",IFERROR(VLOOKUP(IF($K1473="",$J1473,$K1473),'Brands (Enc)'!$C$2:$D$2699,2,FALSE),"Not Mapped")))))</f>
        <v>Peroni</v>
      </c>
      <c r="S1473" t="str">
        <f>IF($B1473="","",IFERROR(VLOOKUP(VALUE($B1473),'Customers Table (Enc)'!$A:$I,9,FALSE),"Not Found"))</f>
        <v>Bergen</v>
      </c>
      <c r="T1473" t="str">
        <f t="shared" si="88"/>
        <v>BERGEN</v>
      </c>
      <c r="U1473" t="str">
        <f t="shared" si="89"/>
        <v>Peroni|BERGEN</v>
      </c>
      <c r="V1473" t="str">
        <f>IF($B1473="","",IF(R1473="No Encompass Match","THEM",IF(R1473="Not Mapped","Unable to Determine",IF(T1473="SALES","Unable to Determine",IFERROR(INDEX('Master - US vs THEM'!$F:$F,MATCH(U1473,'Master - US vs THEM'!$G:$G,0)),"No Territory Data")))))</f>
        <v>US</v>
      </c>
      <c r="W1473" t="str">
        <f t="shared" si="90"/>
        <v>OK</v>
      </c>
      <c r="X1473" t="str">
        <f t="shared" si="91"/>
        <v>US</v>
      </c>
    </row>
    <row r="1474" spans="1:24" x14ac:dyDescent="0.2">
      <c r="A1474">
        <v>1473</v>
      </c>
      <c r="B1474" t="s">
        <v>1481</v>
      </c>
      <c r="C1474" t="s">
        <v>1482</v>
      </c>
      <c r="D1474" t="s">
        <v>48</v>
      </c>
      <c r="E1474" t="s">
        <v>1483</v>
      </c>
      <c r="F1474" t="s">
        <v>1484</v>
      </c>
      <c r="G1474" t="s">
        <v>1485</v>
      </c>
      <c r="H1474" t="s">
        <v>8</v>
      </c>
      <c r="I1474" t="s">
        <v>367</v>
      </c>
      <c r="J1474" t="s">
        <v>165</v>
      </c>
      <c r="K1474" t="s">
        <v>166</v>
      </c>
      <c r="L1474" t="s">
        <v>141</v>
      </c>
      <c r="M1474">
        <v>2</v>
      </c>
      <c r="N1474" t="s">
        <v>875</v>
      </c>
      <c r="O1474" t="str">
        <f>IF($B1474="","",IFERROR(IF(ISNUMBER(MATCH($K1474,'Brand Family Territory (Enc)'!$A$2:$A$296,0)),$K1474,""),""))</f>
        <v>BLUE MOON</v>
      </c>
      <c r="P1474" t="str">
        <f>IF($B1474="","",IFERROR(INDEX('Brand Crosswalk'!$F$2:$F$200,MATCH($K1474,'Brand Crosswalk'!$A$2:$A$200,0)),"Not in Crosswalk"))</f>
        <v>Not in Crosswalk</v>
      </c>
      <c r="Q1474" t="str">
        <f>IF($B1474="","",IFERROR(INDEX('Brand Crosswalk'!$C$2:$C$200,MATCH($K1474,'Brand Crosswalk'!$A$2:$A$200,0)),""))</f>
        <v/>
      </c>
      <c r="R1474" t="str">
        <f>IF($B1474="","",IF(O1474&lt;&gt;"",O1474,IF(P1474="Mapped",Q1474,IF(P1474="No Encompass Match","No Encompass Match",IFERROR(VLOOKUP(IF($K1474="",$J1474,$K1474),'Brands (Enc)'!$C$2:$D$2699,2,FALSE),"Not Mapped")))))</f>
        <v>BLUE MOON</v>
      </c>
      <c r="S1474" t="str">
        <f>IF($B1474="","",IFERROR(VLOOKUP(VALUE($B1474),'Customers Table (Enc)'!$A:$I,9,FALSE),"Not Found"))</f>
        <v>Bergen</v>
      </c>
      <c r="T1474" t="str">
        <f t="shared" si="88"/>
        <v>BERGEN</v>
      </c>
      <c r="U1474" t="str">
        <f t="shared" si="89"/>
        <v>BLUE MOON|BERGEN</v>
      </c>
      <c r="V1474" t="str">
        <f>IF($B1474="","",IF(R1474="No Encompass Match","THEM",IF(R1474="Not Mapped","Unable to Determine",IF(T1474="SALES","Unable to Determine",IFERROR(INDEX('Master - US vs THEM'!$F:$F,MATCH(U1474,'Master - US vs THEM'!$G:$G,0)),"No Territory Data")))))</f>
        <v>US</v>
      </c>
      <c r="W1474" t="str">
        <f t="shared" si="90"/>
        <v>OK</v>
      </c>
      <c r="X1474" t="str">
        <f t="shared" si="91"/>
        <v>US</v>
      </c>
    </row>
    <row r="1475" spans="1:24" x14ac:dyDescent="0.2">
      <c r="A1475">
        <v>1474</v>
      </c>
      <c r="B1475" t="s">
        <v>1481</v>
      </c>
      <c r="C1475" t="s">
        <v>1482</v>
      </c>
      <c r="D1475" t="s">
        <v>48</v>
      </c>
      <c r="E1475" t="s">
        <v>1483</v>
      </c>
      <c r="F1475" t="s">
        <v>1484</v>
      </c>
      <c r="G1475" t="s">
        <v>1485</v>
      </c>
      <c r="H1475" t="s">
        <v>8</v>
      </c>
      <c r="I1475" t="s">
        <v>367</v>
      </c>
      <c r="J1475" t="s">
        <v>535</v>
      </c>
      <c r="K1475" t="s">
        <v>358</v>
      </c>
      <c r="L1475" t="s">
        <v>155</v>
      </c>
      <c r="M1475">
        <v>2</v>
      </c>
      <c r="N1475" t="s">
        <v>875</v>
      </c>
      <c r="O1475" t="str">
        <f>IF($B1475="","",IFERROR(IF(ISNUMBER(MATCH($K1475,'Brand Family Territory (Enc)'!$A$2:$A$296,0)),$K1475,""),""))</f>
        <v/>
      </c>
      <c r="P1475" t="str">
        <f>IF($B1475="","",IFERROR(INDEX('Brand Crosswalk'!$F$2:$F$200,MATCH($K1475,'Brand Crosswalk'!$A$2:$A$200,0)),"Not in Crosswalk"))</f>
        <v>Mapped</v>
      </c>
      <c r="Q1475" t="str">
        <f>IF($B1475="","",IFERROR(INDEX('Brand Crosswalk'!$C$2:$C$200,MATCH($K1475,'Brand Crosswalk'!$A$2:$A$200,0)),""))</f>
        <v>Samuel Adams</v>
      </c>
      <c r="R1475" t="str">
        <f>IF($B1475="","",IF(O1475&lt;&gt;"",O1475,IF(P1475="Mapped",Q1475,IF(P1475="No Encompass Match","No Encompass Match",IFERROR(VLOOKUP(IF($K1475="",$J1475,$K1475),'Brands (Enc)'!$C$2:$D$2699,2,FALSE),"Not Mapped")))))</f>
        <v>Samuel Adams</v>
      </c>
      <c r="S1475" t="str">
        <f>IF($B1475="","",IFERROR(VLOOKUP(VALUE($B1475),'Customers Table (Enc)'!$A:$I,9,FALSE),"Not Found"))</f>
        <v>Bergen</v>
      </c>
      <c r="T1475" t="str">
        <f t="shared" ref="T1475:T1538" si="92">IF($B1475="","",IF($D1475&lt;&gt;"SALES",$D1475,IF(OR(S1475="Default",S1475="Not Found",S1475="Morris"),"SALES",UPPER(S1475))))</f>
        <v>BERGEN</v>
      </c>
      <c r="U1475" t="str">
        <f t="shared" ref="U1475:U1538" si="93">IF($B1475="","",R1475&amp;"|"&amp;T1475)</f>
        <v>Samuel Adams|BERGEN</v>
      </c>
      <c r="V1475" t="str">
        <f>IF($B1475="","",IF(R1475="No Encompass Match","THEM",IF(R1475="Not Mapped","Unable to Determine",IF(T1475="SALES","Unable to Determine",IFERROR(INDEX('Master - US vs THEM'!$F:$F,MATCH(U1475,'Master - US vs THEM'!$G:$G,0)),"No Territory Data")))))</f>
        <v>US</v>
      </c>
      <c r="W1475" t="str">
        <f t="shared" ref="W1475:W1538" si="94">IF($B1475="","",IF(OR(V1475="Unable to Determine",V1475="No Territory Data",V1475="Ambiguous (Source Truncated)"),"Review",IF(V1475&lt;&gt;$N1475,"MISMATCH","OK")))</f>
        <v>OK</v>
      </c>
      <c r="X1475" t="str">
        <f t="shared" ref="X1475:X1538" si="95">IF($B1475="","",IF(OR(V1475="US",V1475="THEM"),V1475,$N1475))</f>
        <v>US</v>
      </c>
    </row>
    <row r="1476" spans="1:24" x14ac:dyDescent="0.2">
      <c r="A1476">
        <v>1475</v>
      </c>
      <c r="B1476" t="s">
        <v>1481</v>
      </c>
      <c r="C1476" t="s">
        <v>1482</v>
      </c>
      <c r="D1476" t="s">
        <v>48</v>
      </c>
      <c r="E1476" t="s">
        <v>1483</v>
      </c>
      <c r="F1476" t="s">
        <v>1484</v>
      </c>
      <c r="G1476" t="s">
        <v>1485</v>
      </c>
      <c r="H1476" t="s">
        <v>8</v>
      </c>
      <c r="I1476" t="s">
        <v>367</v>
      </c>
      <c r="J1476" t="s">
        <v>341</v>
      </c>
      <c r="K1476" t="s">
        <v>295</v>
      </c>
      <c r="L1476" t="s">
        <v>215</v>
      </c>
      <c r="M1476">
        <v>2</v>
      </c>
      <c r="N1476" t="s">
        <v>875</v>
      </c>
      <c r="O1476" t="str">
        <f>IF($B1476="","",IFERROR(IF(ISNUMBER(MATCH($K1476,'Brand Family Territory (Enc)'!$A$2:$A$296,0)),$K1476,""),""))</f>
        <v/>
      </c>
      <c r="P1476" t="str">
        <f>IF($B1476="","",IFERROR(INDEX('Brand Crosswalk'!$F$2:$F$200,MATCH($K1476,'Brand Crosswalk'!$A$2:$A$200,0)),"Not in Crosswalk"))</f>
        <v>Mapped</v>
      </c>
      <c r="Q1476" t="str">
        <f>IF($B1476="","",IFERROR(INDEX('Brand Crosswalk'!$C$2:$C$200,MATCH($K1476,'Brand Crosswalk'!$A$2:$A$200,0)),""))</f>
        <v>New Belgium Brewing Company</v>
      </c>
      <c r="R1476" t="str">
        <f>IF($B1476="","",IF(O1476&lt;&gt;"",O1476,IF(P1476="Mapped",Q1476,IF(P1476="No Encompass Match","No Encompass Match",IFERROR(VLOOKUP(IF($K1476="",$J1476,$K1476),'Brands (Enc)'!$C$2:$D$2699,2,FALSE),"Not Mapped")))))</f>
        <v>New Belgium Brewing Company</v>
      </c>
      <c r="S1476" t="str">
        <f>IF($B1476="","",IFERROR(VLOOKUP(VALUE($B1476),'Customers Table (Enc)'!$A:$I,9,FALSE),"Not Found"))</f>
        <v>Bergen</v>
      </c>
      <c r="T1476" t="str">
        <f t="shared" si="92"/>
        <v>BERGEN</v>
      </c>
      <c r="U1476" t="str">
        <f t="shared" si="93"/>
        <v>New Belgium Brewing Company|BERGEN</v>
      </c>
      <c r="V1476" t="str">
        <f>IF($B1476="","",IF(R1476="No Encompass Match","THEM",IF(R1476="Not Mapped","Unable to Determine",IF(T1476="SALES","Unable to Determine",IFERROR(INDEX('Master - US vs THEM'!$F:$F,MATCH(U1476,'Master - US vs THEM'!$G:$G,0)),"No Territory Data")))))</f>
        <v>US</v>
      </c>
      <c r="W1476" t="str">
        <f t="shared" si="94"/>
        <v>OK</v>
      </c>
      <c r="X1476" t="str">
        <f t="shared" si="95"/>
        <v>US</v>
      </c>
    </row>
    <row r="1477" spans="1:24" x14ac:dyDescent="0.2">
      <c r="A1477">
        <v>1476</v>
      </c>
      <c r="B1477" t="s">
        <v>1481</v>
      </c>
      <c r="C1477" t="s">
        <v>1482</v>
      </c>
      <c r="D1477" t="s">
        <v>48</v>
      </c>
      <c r="E1477" t="s">
        <v>1483</v>
      </c>
      <c r="F1477" t="s">
        <v>1484</v>
      </c>
      <c r="G1477" t="s">
        <v>1485</v>
      </c>
      <c r="H1477" t="s">
        <v>8</v>
      </c>
      <c r="I1477" t="s">
        <v>367</v>
      </c>
      <c r="J1477" t="s">
        <v>140</v>
      </c>
      <c r="K1477" t="s">
        <v>140</v>
      </c>
      <c r="L1477" t="s">
        <v>141</v>
      </c>
      <c r="M1477">
        <v>2</v>
      </c>
      <c r="N1477" t="s">
        <v>875</v>
      </c>
      <c r="O1477" t="str">
        <f>IF($B1477="","",IFERROR(IF(ISNUMBER(MATCH($K1477,'Brand Family Territory (Enc)'!$A$2:$A$296,0)),$K1477,""),""))</f>
        <v/>
      </c>
      <c r="P1477" t="str">
        <f>IF($B1477="","",IFERROR(INDEX('Brand Crosswalk'!$F$2:$F$200,MATCH($K1477,'Brand Crosswalk'!$A$2:$A$200,0)),"Not in Crosswalk"))</f>
        <v>Mapped</v>
      </c>
      <c r="Q1477" t="str">
        <f>IF($B1477="","",IFERROR(INDEX('Brand Crosswalk'!$C$2:$C$200,MATCH($K1477,'Brand Crosswalk'!$A$2:$A$200,0)),""))</f>
        <v>Peroni</v>
      </c>
      <c r="R1477" t="str">
        <f>IF($B1477="","",IF(O1477&lt;&gt;"",O1477,IF(P1477="Mapped",Q1477,IF(P1477="No Encompass Match","No Encompass Match",IFERROR(VLOOKUP(IF($K1477="",$J1477,$K1477),'Brands (Enc)'!$C$2:$D$2699,2,FALSE),"Not Mapped")))))</f>
        <v>Peroni</v>
      </c>
      <c r="S1477" t="str">
        <f>IF($B1477="","",IFERROR(VLOOKUP(VALUE($B1477),'Customers Table (Enc)'!$A:$I,9,FALSE),"Not Found"))</f>
        <v>Bergen</v>
      </c>
      <c r="T1477" t="str">
        <f t="shared" si="92"/>
        <v>BERGEN</v>
      </c>
      <c r="U1477" t="str">
        <f t="shared" si="93"/>
        <v>Peroni|BERGEN</v>
      </c>
      <c r="V1477" t="str">
        <f>IF($B1477="","",IF(R1477="No Encompass Match","THEM",IF(R1477="Not Mapped","Unable to Determine",IF(T1477="SALES","Unable to Determine",IFERROR(INDEX('Master - US vs THEM'!$F:$F,MATCH(U1477,'Master - US vs THEM'!$G:$G,0)),"No Territory Data")))))</f>
        <v>US</v>
      </c>
      <c r="W1477" t="str">
        <f t="shared" si="94"/>
        <v>OK</v>
      </c>
      <c r="X1477" t="str">
        <f t="shared" si="95"/>
        <v>US</v>
      </c>
    </row>
    <row r="1478" spans="1:24" x14ac:dyDescent="0.2">
      <c r="A1478">
        <v>1477</v>
      </c>
      <c r="B1478" t="s">
        <v>1481</v>
      </c>
      <c r="C1478" t="s">
        <v>1482</v>
      </c>
      <c r="D1478" t="s">
        <v>48</v>
      </c>
      <c r="E1478" t="s">
        <v>1483</v>
      </c>
      <c r="F1478" t="s">
        <v>1484</v>
      </c>
      <c r="G1478" t="s">
        <v>1485</v>
      </c>
      <c r="H1478" t="s">
        <v>8</v>
      </c>
      <c r="I1478" t="s">
        <v>367</v>
      </c>
      <c r="J1478" t="s">
        <v>44</v>
      </c>
      <c r="K1478" t="s">
        <v>44</v>
      </c>
      <c r="L1478" t="s">
        <v>45</v>
      </c>
      <c r="M1478">
        <v>2</v>
      </c>
      <c r="N1478" t="s">
        <v>875</v>
      </c>
      <c r="O1478" t="str">
        <f>IF($B1478="","",IFERROR(IF(ISNUMBER(MATCH($K1478,'Brand Family Territory (Enc)'!$A$2:$A$296,0)),$K1478,""),""))</f>
        <v/>
      </c>
      <c r="P1478" t="str">
        <f>IF($B1478="","",IFERROR(INDEX('Brand Crosswalk'!$F$2:$F$200,MATCH($K1478,'Brand Crosswalk'!$A$2:$A$200,0)),"Not in Crosswalk"))</f>
        <v>Mapped</v>
      </c>
      <c r="Q1478" t="str">
        <f>IF($B1478="","",IFERROR(INDEX('Brand Crosswalk'!$C$2:$C$200,MATCH($K1478,'Brand Crosswalk'!$A$2:$A$200,0)),""))</f>
        <v>Dg Yuengling Inc</v>
      </c>
      <c r="R1478" t="str">
        <f>IF($B1478="","",IF(O1478&lt;&gt;"",O1478,IF(P1478="Mapped",Q1478,IF(P1478="No Encompass Match","No Encompass Match",IFERROR(VLOOKUP(IF($K1478="",$J1478,$K1478),'Brands (Enc)'!$C$2:$D$2699,2,FALSE),"Not Mapped")))))</f>
        <v>Dg Yuengling Inc</v>
      </c>
      <c r="S1478" t="str">
        <f>IF($B1478="","",IFERROR(VLOOKUP(VALUE($B1478),'Customers Table (Enc)'!$A:$I,9,FALSE),"Not Found"))</f>
        <v>Bergen</v>
      </c>
      <c r="T1478" t="str">
        <f t="shared" si="92"/>
        <v>BERGEN</v>
      </c>
      <c r="U1478" t="str">
        <f t="shared" si="93"/>
        <v>Dg Yuengling Inc|BERGEN</v>
      </c>
      <c r="V1478" t="str">
        <f>IF($B1478="","",IF(R1478="No Encompass Match","THEM",IF(R1478="Not Mapped","Unable to Determine",IF(T1478="SALES","Unable to Determine",IFERROR(INDEX('Master - US vs THEM'!$F:$F,MATCH(U1478,'Master - US vs THEM'!$G:$G,0)),"No Territory Data")))))</f>
        <v>US</v>
      </c>
      <c r="W1478" t="str">
        <f t="shared" si="94"/>
        <v>OK</v>
      </c>
      <c r="X1478" t="str">
        <f t="shared" si="95"/>
        <v>US</v>
      </c>
    </row>
    <row r="1479" spans="1:24" x14ac:dyDescent="0.2">
      <c r="A1479">
        <v>1478</v>
      </c>
      <c r="B1479" t="s">
        <v>1476</v>
      </c>
      <c r="C1479" t="s">
        <v>1477</v>
      </c>
      <c r="D1479" t="s">
        <v>48</v>
      </c>
      <c r="E1479" t="s">
        <v>1478</v>
      </c>
      <c r="F1479" t="s">
        <v>1479</v>
      </c>
      <c r="G1479" t="s">
        <v>1480</v>
      </c>
      <c r="H1479" t="s">
        <v>8</v>
      </c>
      <c r="I1479" t="s">
        <v>367</v>
      </c>
      <c r="J1479" t="s">
        <v>44</v>
      </c>
      <c r="K1479" t="s">
        <v>44</v>
      </c>
      <c r="L1479" t="s">
        <v>45</v>
      </c>
      <c r="M1479">
        <v>1</v>
      </c>
      <c r="N1479" t="s">
        <v>875</v>
      </c>
      <c r="O1479" t="str">
        <f>IF($B1479="","",IFERROR(IF(ISNUMBER(MATCH($K1479,'Brand Family Territory (Enc)'!$A$2:$A$296,0)),$K1479,""),""))</f>
        <v/>
      </c>
      <c r="P1479" t="str">
        <f>IF($B1479="","",IFERROR(INDEX('Brand Crosswalk'!$F$2:$F$200,MATCH($K1479,'Brand Crosswalk'!$A$2:$A$200,0)),"Not in Crosswalk"))</f>
        <v>Mapped</v>
      </c>
      <c r="Q1479" t="str">
        <f>IF($B1479="","",IFERROR(INDEX('Brand Crosswalk'!$C$2:$C$200,MATCH($K1479,'Brand Crosswalk'!$A$2:$A$200,0)),""))</f>
        <v>Dg Yuengling Inc</v>
      </c>
      <c r="R1479" t="str">
        <f>IF($B1479="","",IF(O1479&lt;&gt;"",O1479,IF(P1479="Mapped",Q1479,IF(P1479="No Encompass Match","No Encompass Match",IFERROR(VLOOKUP(IF($K1479="",$J1479,$K1479),'Brands (Enc)'!$C$2:$D$2699,2,FALSE),"Not Mapped")))))</f>
        <v>Dg Yuengling Inc</v>
      </c>
      <c r="S1479" t="str">
        <f>IF($B1479="","",IFERROR(VLOOKUP(VALUE($B1479),'Customers Table (Enc)'!$A:$I,9,FALSE),"Not Found"))</f>
        <v>Bergen</v>
      </c>
      <c r="T1479" t="str">
        <f t="shared" si="92"/>
        <v>BERGEN</v>
      </c>
      <c r="U1479" t="str">
        <f t="shared" si="93"/>
        <v>Dg Yuengling Inc|BERGEN</v>
      </c>
      <c r="V1479" t="str">
        <f>IF($B1479="","",IF(R1479="No Encompass Match","THEM",IF(R1479="Not Mapped","Unable to Determine",IF(T1479="SALES","Unable to Determine",IFERROR(INDEX('Master - US vs THEM'!$F:$F,MATCH(U1479,'Master - US vs THEM'!$G:$G,0)),"No Territory Data")))))</f>
        <v>US</v>
      </c>
      <c r="W1479" t="str">
        <f t="shared" si="94"/>
        <v>OK</v>
      </c>
      <c r="X1479" t="str">
        <f t="shared" si="95"/>
        <v>US</v>
      </c>
    </row>
    <row r="1480" spans="1:24" x14ac:dyDescent="0.2">
      <c r="A1480">
        <v>1479</v>
      </c>
      <c r="B1480" t="s">
        <v>1476</v>
      </c>
      <c r="C1480" t="s">
        <v>1477</v>
      </c>
      <c r="D1480" t="s">
        <v>48</v>
      </c>
      <c r="E1480" t="s">
        <v>1478</v>
      </c>
      <c r="F1480" t="s">
        <v>1479</v>
      </c>
      <c r="G1480" t="s">
        <v>1480</v>
      </c>
      <c r="H1480" t="s">
        <v>8</v>
      </c>
      <c r="I1480" t="s">
        <v>367</v>
      </c>
      <c r="J1480" t="s">
        <v>181</v>
      </c>
      <c r="K1480" t="s">
        <v>182</v>
      </c>
      <c r="L1480" t="s">
        <v>24</v>
      </c>
      <c r="M1480">
        <v>1</v>
      </c>
      <c r="N1480" t="s">
        <v>875</v>
      </c>
      <c r="O1480" t="str">
        <f>IF($B1480="","",IFERROR(IF(ISNUMBER(MATCH($K1480,'Brand Family Territory (Enc)'!$A$2:$A$296,0)),$K1480,""),""))</f>
        <v/>
      </c>
      <c r="P1480" t="str">
        <f>IF($B1480="","",IFERROR(INDEX('Brand Crosswalk'!$F$2:$F$200,MATCH($K1480,'Brand Crosswalk'!$A$2:$A$200,0)),"Not in Crosswalk"))</f>
        <v>Mapped</v>
      </c>
      <c r="Q1480" t="str">
        <f>IF($B1480="","",IFERROR(INDEX('Brand Crosswalk'!$C$2:$C$200,MATCH($K1480,'Brand Crosswalk'!$A$2:$A$200,0)),""))</f>
        <v>Modelo Especial</v>
      </c>
      <c r="R1480" t="str">
        <f>IF($B1480="","",IF(O1480&lt;&gt;"",O1480,IF(P1480="Mapped",Q1480,IF(P1480="No Encompass Match","No Encompass Match",IFERROR(VLOOKUP(IF($K1480="",$J1480,$K1480),'Brands (Enc)'!$C$2:$D$2699,2,FALSE),"Not Mapped")))))</f>
        <v>Modelo Especial</v>
      </c>
      <c r="S1480" t="str">
        <f>IF($B1480="","",IFERROR(VLOOKUP(VALUE($B1480),'Customers Table (Enc)'!$A:$I,9,FALSE),"Not Found"))</f>
        <v>Bergen</v>
      </c>
      <c r="T1480" t="str">
        <f t="shared" si="92"/>
        <v>BERGEN</v>
      </c>
      <c r="U1480" t="str">
        <f t="shared" si="93"/>
        <v>Modelo Especial|BERGEN</v>
      </c>
      <c r="V1480" t="str">
        <f>IF($B1480="","",IF(R1480="No Encompass Match","THEM",IF(R1480="Not Mapped","Unable to Determine",IF(T1480="SALES","Unable to Determine",IFERROR(INDEX('Master - US vs THEM'!$F:$F,MATCH(U1480,'Master - US vs THEM'!$G:$G,0)),"No Territory Data")))))</f>
        <v>US</v>
      </c>
      <c r="W1480" t="str">
        <f t="shared" si="94"/>
        <v>OK</v>
      </c>
      <c r="X1480" t="str">
        <f t="shared" si="95"/>
        <v>US</v>
      </c>
    </row>
    <row r="1481" spans="1:24" x14ac:dyDescent="0.2">
      <c r="A1481">
        <v>1480</v>
      </c>
      <c r="B1481" t="s">
        <v>1476</v>
      </c>
      <c r="C1481" t="s">
        <v>1477</v>
      </c>
      <c r="D1481" t="s">
        <v>48</v>
      </c>
      <c r="E1481" t="s">
        <v>1478</v>
      </c>
      <c r="F1481" t="s">
        <v>1479</v>
      </c>
      <c r="G1481" t="s">
        <v>1480</v>
      </c>
      <c r="H1481" t="s">
        <v>8</v>
      </c>
      <c r="I1481" t="s">
        <v>367</v>
      </c>
      <c r="J1481" t="s">
        <v>156</v>
      </c>
      <c r="K1481" t="s">
        <v>156</v>
      </c>
      <c r="L1481" t="s">
        <v>24</v>
      </c>
      <c r="M1481">
        <v>1</v>
      </c>
      <c r="N1481" t="s">
        <v>875</v>
      </c>
      <c r="O1481" t="str">
        <f>IF($B1481="","",IFERROR(IF(ISNUMBER(MATCH($K1481,'Brand Family Territory (Enc)'!$A$2:$A$296,0)),$K1481,""),""))</f>
        <v>PACIFICO</v>
      </c>
      <c r="P1481" t="str">
        <f>IF($B1481="","",IFERROR(INDEX('Brand Crosswalk'!$F$2:$F$200,MATCH($K1481,'Brand Crosswalk'!$A$2:$A$200,0)),"Not in Crosswalk"))</f>
        <v>Not in Crosswalk</v>
      </c>
      <c r="Q1481" t="str">
        <f>IF($B1481="","",IFERROR(INDEX('Brand Crosswalk'!$C$2:$C$200,MATCH($K1481,'Brand Crosswalk'!$A$2:$A$200,0)),""))</f>
        <v/>
      </c>
      <c r="R1481" t="str">
        <f>IF($B1481="","",IF(O1481&lt;&gt;"",O1481,IF(P1481="Mapped",Q1481,IF(P1481="No Encompass Match","No Encompass Match",IFERROR(VLOOKUP(IF($K1481="",$J1481,$K1481),'Brands (Enc)'!$C$2:$D$2699,2,FALSE),"Not Mapped")))))</f>
        <v>PACIFICO</v>
      </c>
      <c r="S1481" t="str">
        <f>IF($B1481="","",IFERROR(VLOOKUP(VALUE($B1481),'Customers Table (Enc)'!$A:$I,9,FALSE),"Not Found"))</f>
        <v>Bergen</v>
      </c>
      <c r="T1481" t="str">
        <f t="shared" si="92"/>
        <v>BERGEN</v>
      </c>
      <c r="U1481" t="str">
        <f t="shared" si="93"/>
        <v>PACIFICO|BERGEN</v>
      </c>
      <c r="V1481" t="str">
        <f>IF($B1481="","",IF(R1481="No Encompass Match","THEM",IF(R1481="Not Mapped","Unable to Determine",IF(T1481="SALES","Unable to Determine",IFERROR(INDEX('Master - US vs THEM'!$F:$F,MATCH(U1481,'Master - US vs THEM'!$G:$G,0)),"No Territory Data")))))</f>
        <v>US</v>
      </c>
      <c r="W1481" t="str">
        <f t="shared" si="94"/>
        <v>OK</v>
      </c>
      <c r="X1481" t="str">
        <f t="shared" si="95"/>
        <v>US</v>
      </c>
    </row>
    <row r="1482" spans="1:24" x14ac:dyDescent="0.2">
      <c r="A1482">
        <v>1481</v>
      </c>
      <c r="B1482" t="s">
        <v>1476</v>
      </c>
      <c r="C1482" t="s">
        <v>1477</v>
      </c>
      <c r="D1482" t="s">
        <v>48</v>
      </c>
      <c r="E1482" t="s">
        <v>1478</v>
      </c>
      <c r="F1482" t="s">
        <v>1479</v>
      </c>
      <c r="G1482" t="s">
        <v>1480</v>
      </c>
      <c r="H1482" t="s">
        <v>8</v>
      </c>
      <c r="I1482" t="s">
        <v>367</v>
      </c>
      <c r="J1482" t="s">
        <v>906</v>
      </c>
      <c r="K1482" t="s">
        <v>192</v>
      </c>
      <c r="L1482" t="s">
        <v>120</v>
      </c>
      <c r="M1482">
        <v>1</v>
      </c>
      <c r="N1482" t="s">
        <v>875</v>
      </c>
      <c r="O1482" t="str">
        <f>IF($B1482="","",IFERROR(IF(ISNUMBER(MATCH($K1482,'Brand Family Territory (Enc)'!$A$2:$A$296,0)),$K1482,""),""))</f>
        <v/>
      </c>
      <c r="P1482" t="str">
        <f>IF($B1482="","",IFERROR(INDEX('Brand Crosswalk'!$F$2:$F$200,MATCH($K1482,'Brand Crosswalk'!$A$2:$A$200,0)),"Not in Crosswalk"))</f>
        <v>Mapped</v>
      </c>
      <c r="Q1482" t="str">
        <f>IF($B1482="","",IFERROR(INDEX('Brand Crosswalk'!$C$2:$C$200,MATCH($K1482,'Brand Crosswalk'!$A$2:$A$200,0)),""))</f>
        <v>Montauk</v>
      </c>
      <c r="R1482" t="str">
        <f>IF($B1482="","",IF(O1482&lt;&gt;"",O1482,IF(P1482="Mapped",Q1482,IF(P1482="No Encompass Match","No Encompass Match",IFERROR(VLOOKUP(IF($K1482="",$J1482,$K1482),'Brands (Enc)'!$C$2:$D$2699,2,FALSE),"Not Mapped")))))</f>
        <v>Montauk</v>
      </c>
      <c r="S1482" t="str">
        <f>IF($B1482="","",IFERROR(VLOOKUP(VALUE($B1482),'Customers Table (Enc)'!$A:$I,9,FALSE),"Not Found"))</f>
        <v>Bergen</v>
      </c>
      <c r="T1482" t="str">
        <f t="shared" si="92"/>
        <v>BERGEN</v>
      </c>
      <c r="U1482" t="str">
        <f t="shared" si="93"/>
        <v>Montauk|BERGEN</v>
      </c>
      <c r="V1482" t="str">
        <f>IF($B1482="","",IF(R1482="No Encompass Match","THEM",IF(R1482="Not Mapped","Unable to Determine",IF(T1482="SALES","Unable to Determine",IFERROR(INDEX('Master - US vs THEM'!$F:$F,MATCH(U1482,'Master - US vs THEM'!$G:$G,0)),"No Territory Data")))))</f>
        <v>US</v>
      </c>
      <c r="W1482" t="str">
        <f t="shared" si="94"/>
        <v>OK</v>
      </c>
      <c r="X1482" t="str">
        <f t="shared" si="95"/>
        <v>US</v>
      </c>
    </row>
    <row r="1483" spans="1:24" x14ac:dyDescent="0.2">
      <c r="A1483">
        <v>1482</v>
      </c>
      <c r="B1483" t="s">
        <v>517</v>
      </c>
      <c r="C1483" t="s">
        <v>518</v>
      </c>
      <c r="D1483" t="s">
        <v>39</v>
      </c>
      <c r="E1483" t="s">
        <v>519</v>
      </c>
      <c r="F1483" t="s">
        <v>520</v>
      </c>
      <c r="G1483" t="s">
        <v>521</v>
      </c>
      <c r="H1483" t="s">
        <v>8</v>
      </c>
      <c r="I1483" t="s">
        <v>249</v>
      </c>
      <c r="J1483" t="s">
        <v>1472</v>
      </c>
      <c r="K1483" t="s">
        <v>937</v>
      </c>
      <c r="L1483" t="s">
        <v>433</v>
      </c>
      <c r="M1483">
        <v>1</v>
      </c>
      <c r="N1483" t="s">
        <v>875</v>
      </c>
      <c r="O1483" t="str">
        <f>IF($B1483="","",IFERROR(IF(ISNUMBER(MATCH($K1483,'Brand Family Territory (Enc)'!$A$2:$A$296,0)),$K1483,""),""))</f>
        <v/>
      </c>
      <c r="P1483" t="str">
        <f>IF($B1483="","",IFERROR(INDEX('Brand Crosswalk'!$F$2:$F$200,MATCH($K1483,'Brand Crosswalk'!$A$2:$A$200,0)),"Not in Crosswalk"))</f>
        <v>Mapped</v>
      </c>
      <c r="Q1483" t="str">
        <f>IF($B1483="","",IFERROR(INDEX('Brand Crosswalk'!$C$2:$C$200,MATCH($K1483,'Brand Crosswalk'!$A$2:$A$200,0)),""))</f>
        <v>Sullivan's</v>
      </c>
      <c r="R1483" t="str">
        <f>IF($B1483="","",IF(O1483&lt;&gt;"",O1483,IF(P1483="Mapped",Q1483,IF(P1483="No Encompass Match","No Encompass Match",IFERROR(VLOOKUP(IF($K1483="",$J1483,$K1483),'Brands (Enc)'!$C$2:$D$2699,2,FALSE),"Not Mapped")))))</f>
        <v>Sullivan's</v>
      </c>
      <c r="S1483" t="str">
        <f>IF($B1483="","",IFERROR(VLOOKUP(VALUE($B1483),'Customers Table (Enc)'!$A:$I,9,FALSE),"Not Found"))</f>
        <v>Hudson</v>
      </c>
      <c r="T1483" t="str">
        <f t="shared" si="92"/>
        <v>HUDSON</v>
      </c>
      <c r="U1483" t="str">
        <f t="shared" si="93"/>
        <v>Sullivan's|HUDSON</v>
      </c>
      <c r="V1483" t="str">
        <f>IF($B1483="","",IF(R1483="No Encompass Match","THEM",IF(R1483="Not Mapped","Unable to Determine",IF(T1483="SALES","Unable to Determine",IFERROR(INDEX('Master - US vs THEM'!$F:$F,MATCH(U1483,'Master - US vs THEM'!$G:$G,0)),"No Territory Data")))))</f>
        <v>US</v>
      </c>
      <c r="W1483" t="str">
        <f t="shared" si="94"/>
        <v>OK</v>
      </c>
      <c r="X1483" t="str">
        <f t="shared" si="95"/>
        <v>US</v>
      </c>
    </row>
    <row r="1484" spans="1:24" x14ac:dyDescent="0.2">
      <c r="A1484">
        <v>1483</v>
      </c>
      <c r="B1484" t="s">
        <v>517</v>
      </c>
      <c r="C1484" t="s">
        <v>518</v>
      </c>
      <c r="D1484" t="s">
        <v>39</v>
      </c>
      <c r="E1484" t="s">
        <v>519</v>
      </c>
      <c r="F1484" t="s">
        <v>520</v>
      </c>
      <c r="G1484" t="s">
        <v>521</v>
      </c>
      <c r="H1484" t="s">
        <v>8</v>
      </c>
      <c r="I1484" t="s">
        <v>249</v>
      </c>
      <c r="J1484" t="s">
        <v>1473</v>
      </c>
      <c r="K1484" t="s">
        <v>1474</v>
      </c>
      <c r="L1484" t="s">
        <v>61</v>
      </c>
      <c r="M1484">
        <v>1</v>
      </c>
      <c r="N1484" t="s">
        <v>875</v>
      </c>
      <c r="O1484" t="str">
        <f>IF($B1484="","",IFERROR(IF(ISNUMBER(MATCH($K1484,'Brand Family Territory (Enc)'!$A$2:$A$296,0)),$K1484,""),""))</f>
        <v/>
      </c>
      <c r="P1484" t="str">
        <f>IF($B1484="","",IFERROR(INDEX('Brand Crosswalk'!$F$2:$F$200,MATCH($K1484,'Brand Crosswalk'!$A$2:$A$200,0)),"Not in Crosswalk"))</f>
        <v>Mapped</v>
      </c>
      <c r="Q1484" t="str">
        <f>IF($B1484="","",IFERROR(INDEX('Brand Crosswalk'!$C$2:$C$200,MATCH($K1484,'Brand Crosswalk'!$A$2:$A$200,0)),""))</f>
        <v>Stone Brewing</v>
      </c>
      <c r="R1484" t="str">
        <f>IF($B1484="","",IF(O1484&lt;&gt;"",O1484,IF(P1484="Mapped",Q1484,IF(P1484="No Encompass Match","No Encompass Match",IFERROR(VLOOKUP(IF($K1484="",$J1484,$K1484),'Brands (Enc)'!$C$2:$D$2699,2,FALSE),"Not Mapped")))))</f>
        <v>Stone Brewing</v>
      </c>
      <c r="S1484" t="str">
        <f>IF($B1484="","",IFERROR(VLOOKUP(VALUE($B1484),'Customers Table (Enc)'!$A:$I,9,FALSE),"Not Found"))</f>
        <v>Hudson</v>
      </c>
      <c r="T1484" t="str">
        <f t="shared" si="92"/>
        <v>HUDSON</v>
      </c>
      <c r="U1484" t="str">
        <f t="shared" si="93"/>
        <v>Stone Brewing|HUDSON</v>
      </c>
      <c r="V1484" t="str">
        <f>IF($B1484="","",IF(R1484="No Encompass Match","THEM",IF(R1484="Not Mapped","Unable to Determine",IF(T1484="SALES","Unable to Determine",IFERROR(INDEX('Master - US vs THEM'!$F:$F,MATCH(U1484,'Master - US vs THEM'!$G:$G,0)),"No Territory Data")))))</f>
        <v>US</v>
      </c>
      <c r="W1484" t="str">
        <f t="shared" si="94"/>
        <v>OK</v>
      </c>
      <c r="X1484" t="str">
        <f t="shared" si="95"/>
        <v>US</v>
      </c>
    </row>
    <row r="1485" spans="1:24" x14ac:dyDescent="0.2">
      <c r="A1485">
        <v>1484</v>
      </c>
      <c r="B1485" t="s">
        <v>517</v>
      </c>
      <c r="C1485" t="s">
        <v>518</v>
      </c>
      <c r="D1485" t="s">
        <v>39</v>
      </c>
      <c r="E1485" t="s">
        <v>519</v>
      </c>
      <c r="F1485" t="s">
        <v>520</v>
      </c>
      <c r="G1485" t="s">
        <v>521</v>
      </c>
      <c r="H1485" t="s">
        <v>8</v>
      </c>
      <c r="I1485" t="s">
        <v>249</v>
      </c>
      <c r="J1485" t="s">
        <v>1475</v>
      </c>
      <c r="K1485" t="s">
        <v>53</v>
      </c>
      <c r="L1485" t="s">
        <v>53</v>
      </c>
      <c r="M1485">
        <v>1</v>
      </c>
      <c r="N1485" t="s">
        <v>875</v>
      </c>
      <c r="O1485" t="str">
        <f>IF($B1485="","",IFERROR(IF(ISNUMBER(MATCH($K1485,'Brand Family Territory (Enc)'!$A$2:$A$296,0)),$K1485,""),""))</f>
        <v/>
      </c>
      <c r="P1485" t="str">
        <f>IF($B1485="","",IFERROR(INDEX('Brand Crosswalk'!$F$2:$F$200,MATCH($K1485,'Brand Crosswalk'!$A$2:$A$200,0)),"Not in Crosswalk"))</f>
        <v>Mapped</v>
      </c>
      <c r="Q1485" t="str">
        <f>IF($B1485="","",IFERROR(INDEX('Brand Crosswalk'!$C$2:$C$200,MATCH($K1485,'Brand Crosswalk'!$A$2:$A$200,0)),""))</f>
        <v>Hofbrau Usa</v>
      </c>
      <c r="R1485" t="str">
        <f>IF($B1485="","",IF(O1485&lt;&gt;"",O1485,IF(P1485="Mapped",Q1485,IF(P1485="No Encompass Match","No Encompass Match",IFERROR(VLOOKUP(IF($K1485="",$J1485,$K1485),'Brands (Enc)'!$C$2:$D$2699,2,FALSE),"Not Mapped")))))</f>
        <v>Hofbrau Usa</v>
      </c>
      <c r="S1485" t="str">
        <f>IF($B1485="","",IFERROR(VLOOKUP(VALUE($B1485),'Customers Table (Enc)'!$A:$I,9,FALSE),"Not Found"))</f>
        <v>Hudson</v>
      </c>
      <c r="T1485" t="str">
        <f t="shared" si="92"/>
        <v>HUDSON</v>
      </c>
      <c r="U1485" t="str">
        <f t="shared" si="93"/>
        <v>Hofbrau Usa|HUDSON</v>
      </c>
      <c r="V1485" t="str">
        <f>IF($B1485="","",IF(R1485="No Encompass Match","THEM",IF(R1485="Not Mapped","Unable to Determine",IF(T1485="SALES","Unable to Determine",IFERROR(INDEX('Master - US vs THEM'!$F:$F,MATCH(U1485,'Master - US vs THEM'!$G:$G,0)),"No Territory Data")))))</f>
        <v>US</v>
      </c>
      <c r="W1485" t="str">
        <f t="shared" si="94"/>
        <v>OK</v>
      </c>
      <c r="X1485" t="str">
        <f t="shared" si="95"/>
        <v>US</v>
      </c>
    </row>
    <row r="1486" spans="1:24" x14ac:dyDescent="0.2">
      <c r="A1486">
        <v>1485</v>
      </c>
      <c r="B1486" t="s">
        <v>517</v>
      </c>
      <c r="C1486" t="s">
        <v>518</v>
      </c>
      <c r="D1486" t="s">
        <v>39</v>
      </c>
      <c r="E1486" t="s">
        <v>519</v>
      </c>
      <c r="F1486" t="s">
        <v>520</v>
      </c>
      <c r="G1486" t="s">
        <v>521</v>
      </c>
      <c r="H1486" t="s">
        <v>8</v>
      </c>
      <c r="I1486" t="s">
        <v>249</v>
      </c>
      <c r="J1486" t="s">
        <v>1344</v>
      </c>
      <c r="K1486" t="s">
        <v>1345</v>
      </c>
      <c r="L1486" t="s">
        <v>88</v>
      </c>
      <c r="M1486">
        <v>1</v>
      </c>
      <c r="N1486" t="s">
        <v>875</v>
      </c>
      <c r="O1486" t="str">
        <f>IF($B1486="","",IFERROR(IF(ISNUMBER(MATCH($K1486,'Brand Family Territory (Enc)'!$A$2:$A$296,0)),$K1486,""),""))</f>
        <v/>
      </c>
      <c r="P1486" t="str">
        <f>IF($B1486="","",IFERROR(INDEX('Brand Crosswalk'!$F$2:$F$200,MATCH($K1486,'Brand Crosswalk'!$A$2:$A$200,0)),"Not in Crosswalk"))</f>
        <v>Mapped</v>
      </c>
      <c r="Q1486" t="str">
        <f>IF($B1486="","",IFERROR(INDEX('Brand Crosswalk'!$C$2:$C$200,MATCH($K1486,'Brand Crosswalk'!$A$2:$A$200,0)),""))</f>
        <v>Victory</v>
      </c>
      <c r="R1486" t="str">
        <f>IF($B1486="","",IF(O1486&lt;&gt;"",O1486,IF(P1486="Mapped",Q1486,IF(P1486="No Encompass Match","No Encompass Match",IFERROR(VLOOKUP(IF($K1486="",$J1486,$K1486),'Brands (Enc)'!$C$2:$D$2699,2,FALSE),"Not Mapped")))))</f>
        <v>Victory</v>
      </c>
      <c r="S1486" t="str">
        <f>IF($B1486="","",IFERROR(VLOOKUP(VALUE($B1486),'Customers Table (Enc)'!$A:$I,9,FALSE),"Not Found"))</f>
        <v>Hudson</v>
      </c>
      <c r="T1486" t="str">
        <f t="shared" si="92"/>
        <v>HUDSON</v>
      </c>
      <c r="U1486" t="str">
        <f t="shared" si="93"/>
        <v>Victory|HUDSON</v>
      </c>
      <c r="V1486" t="str">
        <f>IF($B1486="","",IF(R1486="No Encompass Match","THEM",IF(R1486="Not Mapped","Unable to Determine",IF(T1486="SALES","Unable to Determine",IFERROR(INDEX('Master - US vs THEM'!$F:$F,MATCH(U1486,'Master - US vs THEM'!$G:$G,0)),"No Territory Data")))))</f>
        <v>US</v>
      </c>
      <c r="W1486" t="str">
        <f t="shared" si="94"/>
        <v>OK</v>
      </c>
      <c r="X1486" t="str">
        <f t="shared" si="95"/>
        <v>US</v>
      </c>
    </row>
    <row r="1487" spans="1:24" x14ac:dyDescent="0.2">
      <c r="A1487">
        <v>1486</v>
      </c>
      <c r="B1487" t="s">
        <v>517</v>
      </c>
      <c r="C1487" t="s">
        <v>518</v>
      </c>
      <c r="D1487" t="s">
        <v>39</v>
      </c>
      <c r="E1487" t="s">
        <v>519</v>
      </c>
      <c r="F1487" t="s">
        <v>520</v>
      </c>
      <c r="G1487" t="s">
        <v>521</v>
      </c>
      <c r="H1487" t="s">
        <v>8</v>
      </c>
      <c r="I1487" t="s">
        <v>249</v>
      </c>
      <c r="J1487" t="s">
        <v>191</v>
      </c>
      <c r="K1487" t="s">
        <v>192</v>
      </c>
      <c r="L1487" t="s">
        <v>120</v>
      </c>
      <c r="M1487">
        <v>1</v>
      </c>
      <c r="N1487" t="s">
        <v>21</v>
      </c>
      <c r="O1487" t="str">
        <f>IF($B1487="","",IFERROR(IF(ISNUMBER(MATCH($K1487,'Brand Family Territory (Enc)'!$A$2:$A$296,0)),$K1487,""),""))</f>
        <v/>
      </c>
      <c r="P1487" t="str">
        <f>IF($B1487="","",IFERROR(INDEX('Brand Crosswalk'!$F$2:$F$200,MATCH($K1487,'Brand Crosswalk'!$A$2:$A$200,0)),"Not in Crosswalk"))</f>
        <v>Mapped</v>
      </c>
      <c r="Q1487" t="str">
        <f>IF($B1487="","",IFERROR(INDEX('Brand Crosswalk'!$C$2:$C$200,MATCH($K1487,'Brand Crosswalk'!$A$2:$A$200,0)),""))</f>
        <v>Montauk</v>
      </c>
      <c r="R1487" t="str">
        <f>IF($B1487="","",IF(O1487&lt;&gt;"",O1487,IF(P1487="Mapped",Q1487,IF(P1487="No Encompass Match","No Encompass Match",IFERROR(VLOOKUP(IF($K1487="",$J1487,$K1487),'Brands (Enc)'!$C$2:$D$2699,2,FALSE),"Not Mapped")))))</f>
        <v>Montauk</v>
      </c>
      <c r="S1487" t="str">
        <f>IF($B1487="","",IFERROR(VLOOKUP(VALUE($B1487),'Customers Table (Enc)'!$A:$I,9,FALSE),"Not Found"))</f>
        <v>Hudson</v>
      </c>
      <c r="T1487" t="str">
        <f t="shared" si="92"/>
        <v>HUDSON</v>
      </c>
      <c r="U1487" t="str">
        <f t="shared" si="93"/>
        <v>Montauk|HUDSON</v>
      </c>
      <c r="V1487" t="str">
        <f>IF($B1487="","",IF(R1487="No Encompass Match","THEM",IF(R1487="Not Mapped","Unable to Determine",IF(T1487="SALES","Unable to Determine",IFERROR(INDEX('Master - US vs THEM'!$F:$F,MATCH(U1487,'Master - US vs THEM'!$G:$G,0)),"No Territory Data")))))</f>
        <v>US</v>
      </c>
      <c r="W1487" t="str">
        <f t="shared" si="94"/>
        <v>MISMATCH</v>
      </c>
      <c r="X1487" t="str">
        <f t="shared" si="95"/>
        <v>US</v>
      </c>
    </row>
    <row r="1488" spans="1:24" x14ac:dyDescent="0.2">
      <c r="A1488">
        <v>1487</v>
      </c>
      <c r="B1488" t="s">
        <v>517</v>
      </c>
      <c r="C1488" t="s">
        <v>518</v>
      </c>
      <c r="D1488" t="s">
        <v>39</v>
      </c>
      <c r="E1488" t="s">
        <v>519</v>
      </c>
      <c r="F1488" t="s">
        <v>520</v>
      </c>
      <c r="G1488" t="s">
        <v>521</v>
      </c>
      <c r="H1488" t="s">
        <v>8</v>
      </c>
      <c r="I1488" t="s">
        <v>249</v>
      </c>
      <c r="J1488" t="s">
        <v>44</v>
      </c>
      <c r="K1488" t="s">
        <v>44</v>
      </c>
      <c r="L1488" t="s">
        <v>45</v>
      </c>
      <c r="M1488">
        <v>1</v>
      </c>
      <c r="N1488" t="s">
        <v>21</v>
      </c>
      <c r="O1488" t="str">
        <f>IF($B1488="","",IFERROR(IF(ISNUMBER(MATCH($K1488,'Brand Family Territory (Enc)'!$A$2:$A$296,0)),$K1488,""),""))</f>
        <v/>
      </c>
      <c r="P1488" t="str">
        <f>IF($B1488="","",IFERROR(INDEX('Brand Crosswalk'!$F$2:$F$200,MATCH($K1488,'Brand Crosswalk'!$A$2:$A$200,0)),"Not in Crosswalk"))</f>
        <v>Mapped</v>
      </c>
      <c r="Q1488" t="str">
        <f>IF($B1488="","",IFERROR(INDEX('Brand Crosswalk'!$C$2:$C$200,MATCH($K1488,'Brand Crosswalk'!$A$2:$A$200,0)),""))</f>
        <v>Dg Yuengling Inc</v>
      </c>
      <c r="R1488" t="str">
        <f>IF($B1488="","",IF(O1488&lt;&gt;"",O1488,IF(P1488="Mapped",Q1488,IF(P1488="No Encompass Match","No Encompass Match",IFERROR(VLOOKUP(IF($K1488="",$J1488,$K1488),'Brands (Enc)'!$C$2:$D$2699,2,FALSE),"Not Mapped")))))</f>
        <v>Dg Yuengling Inc</v>
      </c>
      <c r="S1488" t="str">
        <f>IF($B1488="","",IFERROR(VLOOKUP(VALUE($B1488),'Customers Table (Enc)'!$A:$I,9,FALSE),"Not Found"))</f>
        <v>Hudson</v>
      </c>
      <c r="T1488" t="str">
        <f t="shared" si="92"/>
        <v>HUDSON</v>
      </c>
      <c r="U1488" t="str">
        <f t="shared" si="93"/>
        <v>Dg Yuengling Inc|HUDSON</v>
      </c>
      <c r="V1488" t="str">
        <f>IF($B1488="","",IF(R1488="No Encompass Match","THEM",IF(R1488="Not Mapped","Unable to Determine",IF(T1488="SALES","Unable to Determine",IFERROR(INDEX('Master - US vs THEM'!$F:$F,MATCH(U1488,'Master - US vs THEM'!$G:$G,0)),"No Territory Data")))))</f>
        <v>THEM</v>
      </c>
      <c r="W1488" t="str">
        <f t="shared" si="94"/>
        <v>OK</v>
      </c>
      <c r="X1488" t="str">
        <f t="shared" si="95"/>
        <v>THEM</v>
      </c>
    </row>
    <row r="1489" spans="1:24" x14ac:dyDescent="0.2">
      <c r="A1489">
        <v>1488</v>
      </c>
      <c r="B1489" t="s">
        <v>1467</v>
      </c>
      <c r="C1489" t="s">
        <v>1468</v>
      </c>
      <c r="D1489" t="s">
        <v>48</v>
      </c>
      <c r="E1489" t="s">
        <v>1469</v>
      </c>
      <c r="F1489" t="s">
        <v>1470</v>
      </c>
      <c r="G1489" t="s">
        <v>1471</v>
      </c>
      <c r="H1489" t="s">
        <v>8</v>
      </c>
      <c r="I1489" t="s">
        <v>713</v>
      </c>
      <c r="J1489" t="s">
        <v>165</v>
      </c>
      <c r="K1489" t="s">
        <v>166</v>
      </c>
      <c r="L1489" t="s">
        <v>141</v>
      </c>
      <c r="M1489">
        <v>1</v>
      </c>
      <c r="N1489" t="s">
        <v>875</v>
      </c>
      <c r="O1489" t="str">
        <f>IF($B1489="","",IFERROR(IF(ISNUMBER(MATCH($K1489,'Brand Family Territory (Enc)'!$A$2:$A$296,0)),$K1489,""),""))</f>
        <v>BLUE MOON</v>
      </c>
      <c r="P1489" t="str">
        <f>IF($B1489="","",IFERROR(INDEX('Brand Crosswalk'!$F$2:$F$200,MATCH($K1489,'Brand Crosswalk'!$A$2:$A$200,0)),"Not in Crosswalk"))</f>
        <v>Not in Crosswalk</v>
      </c>
      <c r="Q1489" t="str">
        <f>IF($B1489="","",IFERROR(INDEX('Brand Crosswalk'!$C$2:$C$200,MATCH($K1489,'Brand Crosswalk'!$A$2:$A$200,0)),""))</f>
        <v/>
      </c>
      <c r="R1489" t="str">
        <f>IF($B1489="","",IF(O1489&lt;&gt;"",O1489,IF(P1489="Mapped",Q1489,IF(P1489="No Encompass Match","No Encompass Match",IFERROR(VLOOKUP(IF($K1489="",$J1489,$K1489),'Brands (Enc)'!$C$2:$D$2699,2,FALSE),"Not Mapped")))))</f>
        <v>BLUE MOON</v>
      </c>
      <c r="S1489" t="str">
        <f>IF($B1489="","",IFERROR(VLOOKUP(VALUE($B1489),'Customers Table (Enc)'!$A:$I,9,FALSE),"Not Found"))</f>
        <v>Bergen</v>
      </c>
      <c r="T1489" t="str">
        <f t="shared" si="92"/>
        <v>BERGEN</v>
      </c>
      <c r="U1489" t="str">
        <f t="shared" si="93"/>
        <v>BLUE MOON|BERGEN</v>
      </c>
      <c r="V1489" t="str">
        <f>IF($B1489="","",IF(R1489="No Encompass Match","THEM",IF(R1489="Not Mapped","Unable to Determine",IF(T1489="SALES","Unable to Determine",IFERROR(INDEX('Master - US vs THEM'!$F:$F,MATCH(U1489,'Master - US vs THEM'!$G:$G,0)),"No Territory Data")))))</f>
        <v>US</v>
      </c>
      <c r="W1489" t="str">
        <f t="shared" si="94"/>
        <v>OK</v>
      </c>
      <c r="X1489" t="str">
        <f t="shared" si="95"/>
        <v>US</v>
      </c>
    </row>
    <row r="1490" spans="1:24" x14ac:dyDescent="0.2">
      <c r="A1490">
        <v>1489</v>
      </c>
      <c r="B1490" t="s">
        <v>1467</v>
      </c>
      <c r="C1490" t="s">
        <v>1468</v>
      </c>
      <c r="D1490" t="s">
        <v>48</v>
      </c>
      <c r="E1490" t="s">
        <v>1469</v>
      </c>
      <c r="F1490" t="s">
        <v>1470</v>
      </c>
      <c r="G1490" t="s">
        <v>1471</v>
      </c>
      <c r="H1490" t="s">
        <v>8</v>
      </c>
      <c r="I1490" t="s">
        <v>713</v>
      </c>
      <c r="J1490" t="s">
        <v>181</v>
      </c>
      <c r="K1490" t="s">
        <v>182</v>
      </c>
      <c r="L1490" t="s">
        <v>24</v>
      </c>
      <c r="M1490">
        <v>1</v>
      </c>
      <c r="N1490" t="s">
        <v>875</v>
      </c>
      <c r="O1490" t="str">
        <f>IF($B1490="","",IFERROR(IF(ISNUMBER(MATCH($K1490,'Brand Family Territory (Enc)'!$A$2:$A$296,0)),$K1490,""),""))</f>
        <v/>
      </c>
      <c r="P1490" t="str">
        <f>IF($B1490="","",IFERROR(INDEX('Brand Crosswalk'!$F$2:$F$200,MATCH($K1490,'Brand Crosswalk'!$A$2:$A$200,0)),"Not in Crosswalk"))</f>
        <v>Mapped</v>
      </c>
      <c r="Q1490" t="str">
        <f>IF($B1490="","",IFERROR(INDEX('Brand Crosswalk'!$C$2:$C$200,MATCH($K1490,'Brand Crosswalk'!$A$2:$A$200,0)),""))</f>
        <v>Modelo Especial</v>
      </c>
      <c r="R1490" t="str">
        <f>IF($B1490="","",IF(O1490&lt;&gt;"",O1490,IF(P1490="Mapped",Q1490,IF(P1490="No Encompass Match","No Encompass Match",IFERROR(VLOOKUP(IF($K1490="",$J1490,$K1490),'Brands (Enc)'!$C$2:$D$2699,2,FALSE),"Not Mapped")))))</f>
        <v>Modelo Especial</v>
      </c>
      <c r="S1490" t="str">
        <f>IF($B1490="","",IFERROR(VLOOKUP(VALUE($B1490),'Customers Table (Enc)'!$A:$I,9,FALSE),"Not Found"))</f>
        <v>Bergen</v>
      </c>
      <c r="T1490" t="str">
        <f t="shared" si="92"/>
        <v>BERGEN</v>
      </c>
      <c r="U1490" t="str">
        <f t="shared" si="93"/>
        <v>Modelo Especial|BERGEN</v>
      </c>
      <c r="V1490" t="str">
        <f>IF($B1490="","",IF(R1490="No Encompass Match","THEM",IF(R1490="Not Mapped","Unable to Determine",IF(T1490="SALES","Unable to Determine",IFERROR(INDEX('Master - US vs THEM'!$F:$F,MATCH(U1490,'Master - US vs THEM'!$G:$G,0)),"No Territory Data")))))</f>
        <v>US</v>
      </c>
      <c r="W1490" t="str">
        <f t="shared" si="94"/>
        <v>OK</v>
      </c>
      <c r="X1490" t="str">
        <f t="shared" si="95"/>
        <v>US</v>
      </c>
    </row>
    <row r="1491" spans="1:24" x14ac:dyDescent="0.2">
      <c r="A1491">
        <v>1490</v>
      </c>
      <c r="B1491" t="s">
        <v>1467</v>
      </c>
      <c r="C1491" t="s">
        <v>1468</v>
      </c>
      <c r="D1491" t="s">
        <v>48</v>
      </c>
      <c r="E1491" t="s">
        <v>1469</v>
      </c>
      <c r="F1491" t="s">
        <v>1470</v>
      </c>
      <c r="G1491" t="s">
        <v>1471</v>
      </c>
      <c r="H1491" t="s">
        <v>8</v>
      </c>
      <c r="I1491" t="s">
        <v>713</v>
      </c>
      <c r="J1491" t="s">
        <v>44</v>
      </c>
      <c r="K1491" t="s">
        <v>44</v>
      </c>
      <c r="L1491" t="s">
        <v>45</v>
      </c>
      <c r="M1491">
        <v>1</v>
      </c>
      <c r="N1491" t="s">
        <v>875</v>
      </c>
      <c r="O1491" t="str">
        <f>IF($B1491="","",IFERROR(IF(ISNUMBER(MATCH($K1491,'Brand Family Territory (Enc)'!$A$2:$A$296,0)),$K1491,""),""))</f>
        <v/>
      </c>
      <c r="P1491" t="str">
        <f>IF($B1491="","",IFERROR(INDEX('Brand Crosswalk'!$F$2:$F$200,MATCH($K1491,'Brand Crosswalk'!$A$2:$A$200,0)),"Not in Crosswalk"))</f>
        <v>Mapped</v>
      </c>
      <c r="Q1491" t="str">
        <f>IF($B1491="","",IFERROR(INDEX('Brand Crosswalk'!$C$2:$C$200,MATCH($K1491,'Brand Crosswalk'!$A$2:$A$200,0)),""))</f>
        <v>Dg Yuengling Inc</v>
      </c>
      <c r="R1491" t="str">
        <f>IF($B1491="","",IF(O1491&lt;&gt;"",O1491,IF(P1491="Mapped",Q1491,IF(P1491="No Encompass Match","No Encompass Match",IFERROR(VLOOKUP(IF($K1491="",$J1491,$K1491),'Brands (Enc)'!$C$2:$D$2699,2,FALSE),"Not Mapped")))))</f>
        <v>Dg Yuengling Inc</v>
      </c>
      <c r="S1491" t="str">
        <f>IF($B1491="","",IFERROR(VLOOKUP(VALUE($B1491),'Customers Table (Enc)'!$A:$I,9,FALSE),"Not Found"))</f>
        <v>Bergen</v>
      </c>
      <c r="T1491" t="str">
        <f t="shared" si="92"/>
        <v>BERGEN</v>
      </c>
      <c r="U1491" t="str">
        <f t="shared" si="93"/>
        <v>Dg Yuengling Inc|BERGEN</v>
      </c>
      <c r="V1491" t="str">
        <f>IF($B1491="","",IF(R1491="No Encompass Match","THEM",IF(R1491="Not Mapped","Unable to Determine",IF(T1491="SALES","Unable to Determine",IFERROR(INDEX('Master - US vs THEM'!$F:$F,MATCH(U1491,'Master - US vs THEM'!$G:$G,0)),"No Territory Data")))))</f>
        <v>US</v>
      </c>
      <c r="W1491" t="str">
        <f t="shared" si="94"/>
        <v>OK</v>
      </c>
      <c r="X1491" t="str">
        <f t="shared" si="95"/>
        <v>US</v>
      </c>
    </row>
    <row r="1492" spans="1:24" x14ac:dyDescent="0.2">
      <c r="A1492">
        <v>1491</v>
      </c>
      <c r="B1492" t="s">
        <v>1467</v>
      </c>
      <c r="C1492" t="s">
        <v>1468</v>
      </c>
      <c r="D1492" t="s">
        <v>48</v>
      </c>
      <c r="E1492" t="s">
        <v>1469</v>
      </c>
      <c r="F1492" t="s">
        <v>1470</v>
      </c>
      <c r="G1492" t="s">
        <v>1471</v>
      </c>
      <c r="H1492" t="s">
        <v>8</v>
      </c>
      <c r="I1492" t="s">
        <v>713</v>
      </c>
      <c r="J1492" t="s">
        <v>156</v>
      </c>
      <c r="K1492" t="s">
        <v>156</v>
      </c>
      <c r="L1492" t="s">
        <v>24</v>
      </c>
      <c r="M1492">
        <v>1</v>
      </c>
      <c r="N1492" t="s">
        <v>875</v>
      </c>
      <c r="O1492" t="str">
        <f>IF($B1492="","",IFERROR(IF(ISNUMBER(MATCH($K1492,'Brand Family Territory (Enc)'!$A$2:$A$296,0)),$K1492,""),""))</f>
        <v>PACIFICO</v>
      </c>
      <c r="P1492" t="str">
        <f>IF($B1492="","",IFERROR(INDEX('Brand Crosswalk'!$F$2:$F$200,MATCH($K1492,'Brand Crosswalk'!$A$2:$A$200,0)),"Not in Crosswalk"))</f>
        <v>Not in Crosswalk</v>
      </c>
      <c r="Q1492" t="str">
        <f>IF($B1492="","",IFERROR(INDEX('Brand Crosswalk'!$C$2:$C$200,MATCH($K1492,'Brand Crosswalk'!$A$2:$A$200,0)),""))</f>
        <v/>
      </c>
      <c r="R1492" t="str">
        <f>IF($B1492="","",IF(O1492&lt;&gt;"",O1492,IF(P1492="Mapped",Q1492,IF(P1492="No Encompass Match","No Encompass Match",IFERROR(VLOOKUP(IF($K1492="",$J1492,$K1492),'Brands (Enc)'!$C$2:$D$2699,2,FALSE),"Not Mapped")))))</f>
        <v>PACIFICO</v>
      </c>
      <c r="S1492" t="str">
        <f>IF($B1492="","",IFERROR(VLOOKUP(VALUE($B1492),'Customers Table (Enc)'!$A:$I,9,FALSE),"Not Found"))</f>
        <v>Bergen</v>
      </c>
      <c r="T1492" t="str">
        <f t="shared" si="92"/>
        <v>BERGEN</v>
      </c>
      <c r="U1492" t="str">
        <f t="shared" si="93"/>
        <v>PACIFICO|BERGEN</v>
      </c>
      <c r="V1492" t="str">
        <f>IF($B1492="","",IF(R1492="No Encompass Match","THEM",IF(R1492="Not Mapped","Unable to Determine",IF(T1492="SALES","Unable to Determine",IFERROR(INDEX('Master - US vs THEM'!$F:$F,MATCH(U1492,'Master - US vs THEM'!$G:$G,0)),"No Territory Data")))))</f>
        <v>US</v>
      </c>
      <c r="W1492" t="str">
        <f t="shared" si="94"/>
        <v>OK</v>
      </c>
      <c r="X1492" t="str">
        <f t="shared" si="95"/>
        <v>US</v>
      </c>
    </row>
    <row r="1493" spans="1:24" x14ac:dyDescent="0.2">
      <c r="A1493">
        <v>1492</v>
      </c>
      <c r="B1493" t="s">
        <v>1467</v>
      </c>
      <c r="C1493" t="s">
        <v>1468</v>
      </c>
      <c r="D1493" t="s">
        <v>48</v>
      </c>
      <c r="E1493" t="s">
        <v>1469</v>
      </c>
      <c r="F1493" t="s">
        <v>1470</v>
      </c>
      <c r="G1493" t="s">
        <v>1471</v>
      </c>
      <c r="H1493" t="s">
        <v>8</v>
      </c>
      <c r="I1493" t="s">
        <v>713</v>
      </c>
      <c r="J1493" t="s">
        <v>1131</v>
      </c>
      <c r="K1493" t="s">
        <v>158</v>
      </c>
      <c r="L1493" t="s">
        <v>155</v>
      </c>
      <c r="M1493">
        <v>1</v>
      </c>
      <c r="N1493" t="s">
        <v>875</v>
      </c>
      <c r="O1493" t="str">
        <f>IF($B1493="","",IFERROR(IF(ISNUMBER(MATCH($K1493,'Brand Family Territory (Enc)'!$A$2:$A$296,0)),$K1493,""),""))</f>
        <v/>
      </c>
      <c r="P1493" t="str">
        <f>IF($B1493="","",IFERROR(INDEX('Brand Crosswalk'!$F$2:$F$200,MATCH($K1493,'Brand Crosswalk'!$A$2:$A$200,0)),"Not in Crosswalk"))</f>
        <v>Mapped</v>
      </c>
      <c r="Q1493" t="str">
        <f>IF($B1493="","",IFERROR(INDEX('Brand Crosswalk'!$C$2:$C$200,MATCH($K1493,'Brand Crosswalk'!$A$2:$A$200,0)),""))</f>
        <v>Dogfish Head Beer</v>
      </c>
      <c r="R1493" t="str">
        <f>IF($B1493="","",IF(O1493&lt;&gt;"",O1493,IF(P1493="Mapped",Q1493,IF(P1493="No Encompass Match","No Encompass Match",IFERROR(VLOOKUP(IF($K1493="",$J1493,$K1493),'Brands (Enc)'!$C$2:$D$2699,2,FALSE),"Not Mapped")))))</f>
        <v>Dogfish Head Beer</v>
      </c>
      <c r="S1493" t="str">
        <f>IF($B1493="","",IFERROR(VLOOKUP(VALUE($B1493),'Customers Table (Enc)'!$A:$I,9,FALSE),"Not Found"))</f>
        <v>Bergen</v>
      </c>
      <c r="T1493" t="str">
        <f t="shared" si="92"/>
        <v>BERGEN</v>
      </c>
      <c r="U1493" t="str">
        <f t="shared" si="93"/>
        <v>Dogfish Head Beer|BERGEN</v>
      </c>
      <c r="V1493" t="str">
        <f>IF($B1493="","",IF(R1493="No Encompass Match","THEM",IF(R1493="Not Mapped","Unable to Determine",IF(T1493="SALES","Unable to Determine",IFERROR(INDEX('Master - US vs THEM'!$F:$F,MATCH(U1493,'Master - US vs THEM'!$G:$G,0)),"No Territory Data")))))</f>
        <v>US</v>
      </c>
      <c r="W1493" t="str">
        <f t="shared" si="94"/>
        <v>OK</v>
      </c>
      <c r="X1493" t="str">
        <f t="shared" si="95"/>
        <v>US</v>
      </c>
    </row>
    <row r="1494" spans="1:24" x14ac:dyDescent="0.2">
      <c r="A1494">
        <v>1493</v>
      </c>
      <c r="B1494" t="s">
        <v>1467</v>
      </c>
      <c r="C1494" t="s">
        <v>1468</v>
      </c>
      <c r="D1494" t="s">
        <v>48</v>
      </c>
      <c r="E1494" t="s">
        <v>1469</v>
      </c>
      <c r="F1494" t="s">
        <v>1470</v>
      </c>
      <c r="G1494" t="s">
        <v>1471</v>
      </c>
      <c r="H1494" t="s">
        <v>8</v>
      </c>
      <c r="I1494" t="s">
        <v>713</v>
      </c>
      <c r="J1494" t="s">
        <v>395</v>
      </c>
      <c r="K1494" t="s">
        <v>396</v>
      </c>
      <c r="L1494" t="s">
        <v>155</v>
      </c>
      <c r="M1494">
        <v>1</v>
      </c>
      <c r="N1494" t="s">
        <v>875</v>
      </c>
      <c r="O1494" t="str">
        <f>IF($B1494="","",IFERROR(IF(ISNUMBER(MATCH($K1494,'Brand Family Territory (Enc)'!$A$2:$A$296,0)),$K1494,""),""))</f>
        <v/>
      </c>
      <c r="P1494" t="str">
        <f>IF($B1494="","",IFERROR(INDEX('Brand Crosswalk'!$F$2:$F$200,MATCH($K1494,'Brand Crosswalk'!$A$2:$A$200,0)),"Not in Crosswalk"))</f>
        <v>Mapped</v>
      </c>
      <c r="Q1494" t="str">
        <f>IF($B1494="","",IFERROR(INDEX('Brand Crosswalk'!$C$2:$C$200,MATCH($K1494,'Brand Crosswalk'!$A$2:$A$200,0)),""))</f>
        <v>Dogfish Head Beer</v>
      </c>
      <c r="R1494" t="str">
        <f>IF($B1494="","",IF(O1494&lt;&gt;"",O1494,IF(P1494="Mapped",Q1494,IF(P1494="No Encompass Match","No Encompass Match",IFERROR(VLOOKUP(IF($K1494="",$J1494,$K1494),'Brands (Enc)'!$C$2:$D$2699,2,FALSE),"Not Mapped")))))</f>
        <v>Dogfish Head Beer</v>
      </c>
      <c r="S1494" t="str">
        <f>IF($B1494="","",IFERROR(VLOOKUP(VALUE($B1494),'Customers Table (Enc)'!$A:$I,9,FALSE),"Not Found"))</f>
        <v>Bergen</v>
      </c>
      <c r="T1494" t="str">
        <f t="shared" si="92"/>
        <v>BERGEN</v>
      </c>
      <c r="U1494" t="str">
        <f t="shared" si="93"/>
        <v>Dogfish Head Beer|BERGEN</v>
      </c>
      <c r="V1494" t="str">
        <f>IF($B1494="","",IF(R1494="No Encompass Match","THEM",IF(R1494="Not Mapped","Unable to Determine",IF(T1494="SALES","Unable to Determine",IFERROR(INDEX('Master - US vs THEM'!$F:$F,MATCH(U1494,'Master - US vs THEM'!$G:$G,0)),"No Territory Data")))))</f>
        <v>US</v>
      </c>
      <c r="W1494" t="str">
        <f t="shared" si="94"/>
        <v>OK</v>
      </c>
      <c r="X1494" t="str">
        <f t="shared" si="95"/>
        <v>US</v>
      </c>
    </row>
    <row r="1495" spans="1:24" x14ac:dyDescent="0.2">
      <c r="A1495">
        <v>1494</v>
      </c>
      <c r="B1495" t="s">
        <v>1467</v>
      </c>
      <c r="C1495" t="s">
        <v>1468</v>
      </c>
      <c r="D1495" t="s">
        <v>48</v>
      </c>
      <c r="E1495" t="s">
        <v>1469</v>
      </c>
      <c r="F1495" t="s">
        <v>1470</v>
      </c>
      <c r="G1495" t="s">
        <v>1471</v>
      </c>
      <c r="H1495" t="s">
        <v>8</v>
      </c>
      <c r="I1495" t="s">
        <v>713</v>
      </c>
      <c r="J1495" t="s">
        <v>535</v>
      </c>
      <c r="K1495" t="s">
        <v>358</v>
      </c>
      <c r="L1495" t="s">
        <v>155</v>
      </c>
      <c r="M1495">
        <v>1</v>
      </c>
      <c r="N1495" t="s">
        <v>875</v>
      </c>
      <c r="O1495" t="str">
        <f>IF($B1495="","",IFERROR(IF(ISNUMBER(MATCH($K1495,'Brand Family Territory (Enc)'!$A$2:$A$296,0)),$K1495,""),""))</f>
        <v/>
      </c>
      <c r="P1495" t="str">
        <f>IF($B1495="","",IFERROR(INDEX('Brand Crosswalk'!$F$2:$F$200,MATCH($K1495,'Brand Crosswalk'!$A$2:$A$200,0)),"Not in Crosswalk"))</f>
        <v>Mapped</v>
      </c>
      <c r="Q1495" t="str">
        <f>IF($B1495="","",IFERROR(INDEX('Brand Crosswalk'!$C$2:$C$200,MATCH($K1495,'Brand Crosswalk'!$A$2:$A$200,0)),""))</f>
        <v>Samuel Adams</v>
      </c>
      <c r="R1495" t="str">
        <f>IF($B1495="","",IF(O1495&lt;&gt;"",O1495,IF(P1495="Mapped",Q1495,IF(P1495="No Encompass Match","No Encompass Match",IFERROR(VLOOKUP(IF($K1495="",$J1495,$K1495),'Brands (Enc)'!$C$2:$D$2699,2,FALSE),"Not Mapped")))))</f>
        <v>Samuel Adams</v>
      </c>
      <c r="S1495" t="str">
        <f>IF($B1495="","",IFERROR(VLOOKUP(VALUE($B1495),'Customers Table (Enc)'!$A:$I,9,FALSE),"Not Found"))</f>
        <v>Bergen</v>
      </c>
      <c r="T1495" t="str">
        <f t="shared" si="92"/>
        <v>BERGEN</v>
      </c>
      <c r="U1495" t="str">
        <f t="shared" si="93"/>
        <v>Samuel Adams|BERGEN</v>
      </c>
      <c r="V1495" t="str">
        <f>IF($B1495="","",IF(R1495="No Encompass Match","THEM",IF(R1495="Not Mapped","Unable to Determine",IF(T1495="SALES","Unable to Determine",IFERROR(INDEX('Master - US vs THEM'!$F:$F,MATCH(U1495,'Master - US vs THEM'!$G:$G,0)),"No Territory Data")))))</f>
        <v>US</v>
      </c>
      <c r="W1495" t="str">
        <f t="shared" si="94"/>
        <v>OK</v>
      </c>
      <c r="X1495" t="str">
        <f t="shared" si="95"/>
        <v>US</v>
      </c>
    </row>
    <row r="1496" spans="1:24" x14ac:dyDescent="0.2">
      <c r="A1496">
        <v>1495</v>
      </c>
      <c r="B1496" t="s">
        <v>510</v>
      </c>
      <c r="C1496" t="s">
        <v>511</v>
      </c>
      <c r="D1496" t="s">
        <v>48</v>
      </c>
      <c r="E1496" t="s">
        <v>503</v>
      </c>
      <c r="F1496" t="s">
        <v>132</v>
      </c>
      <c r="G1496" t="s">
        <v>512</v>
      </c>
      <c r="H1496" t="s">
        <v>8</v>
      </c>
      <c r="I1496" t="s">
        <v>85</v>
      </c>
      <c r="J1496" t="s">
        <v>1458</v>
      </c>
      <c r="K1496" t="s">
        <v>1459</v>
      </c>
      <c r="L1496" t="s">
        <v>433</v>
      </c>
      <c r="M1496">
        <v>1</v>
      </c>
      <c r="N1496" t="s">
        <v>875</v>
      </c>
      <c r="O1496" t="str">
        <f>IF($B1496="","",IFERROR(IF(ISNUMBER(MATCH($K1496,'Brand Family Territory (Enc)'!$A$2:$A$296,0)),$K1496,""),""))</f>
        <v/>
      </c>
      <c r="P1496" t="str">
        <f>IF($B1496="","",IFERROR(INDEX('Brand Crosswalk'!$F$2:$F$200,MATCH($K1496,'Brand Crosswalk'!$A$2:$A$200,0)),"Not in Crosswalk"))</f>
        <v>Mapped</v>
      </c>
      <c r="Q1496" t="str">
        <f>IF($B1496="","",IFERROR(INDEX('Brand Crosswalk'!$C$2:$C$200,MATCH($K1496,'Brand Crosswalk'!$A$2:$A$200,0)),""))</f>
        <v>Petrus</v>
      </c>
      <c r="R1496" t="str">
        <f>IF($B1496="","",IF(O1496&lt;&gt;"",O1496,IF(P1496="Mapped",Q1496,IF(P1496="No Encompass Match","No Encompass Match",IFERROR(VLOOKUP(IF($K1496="",$J1496,$K1496),'Brands (Enc)'!$C$2:$D$2699,2,FALSE),"Not Mapped")))))</f>
        <v>Petrus</v>
      </c>
      <c r="S1496" t="str">
        <f>IF($B1496="","",IFERROR(VLOOKUP(VALUE($B1496),'Customers Table (Enc)'!$A:$I,9,FALSE),"Not Found"))</f>
        <v>Bergen</v>
      </c>
      <c r="T1496" t="str">
        <f t="shared" si="92"/>
        <v>BERGEN</v>
      </c>
      <c r="U1496" t="str">
        <f t="shared" si="93"/>
        <v>Petrus|BERGEN</v>
      </c>
      <c r="V1496" t="str">
        <f>IF($B1496="","",IF(R1496="No Encompass Match","THEM",IF(R1496="Not Mapped","Unable to Determine",IF(T1496="SALES","Unable to Determine",IFERROR(INDEX('Master - US vs THEM'!$F:$F,MATCH(U1496,'Master - US vs THEM'!$G:$G,0)),"No Territory Data")))))</f>
        <v>US</v>
      </c>
      <c r="W1496" t="str">
        <f t="shared" si="94"/>
        <v>OK</v>
      </c>
      <c r="X1496" t="str">
        <f t="shared" si="95"/>
        <v>US</v>
      </c>
    </row>
    <row r="1497" spans="1:24" x14ac:dyDescent="0.2">
      <c r="A1497">
        <v>1496</v>
      </c>
      <c r="B1497" t="s">
        <v>510</v>
      </c>
      <c r="C1497" t="s">
        <v>511</v>
      </c>
      <c r="D1497" t="s">
        <v>48</v>
      </c>
      <c r="E1497" t="s">
        <v>503</v>
      </c>
      <c r="F1497" t="s">
        <v>132</v>
      </c>
      <c r="G1497" t="s">
        <v>512</v>
      </c>
      <c r="H1497" t="s">
        <v>8</v>
      </c>
      <c r="I1497" t="s">
        <v>85</v>
      </c>
      <c r="J1497" t="s">
        <v>453</v>
      </c>
      <c r="K1497" t="s">
        <v>454</v>
      </c>
      <c r="L1497" t="s">
        <v>433</v>
      </c>
      <c r="M1497">
        <v>1</v>
      </c>
      <c r="N1497" t="s">
        <v>21</v>
      </c>
      <c r="O1497" t="str">
        <f>IF($B1497="","",IFERROR(IF(ISNUMBER(MATCH($K1497,'Brand Family Territory (Enc)'!$A$2:$A$296,0)),$K1497,""),""))</f>
        <v/>
      </c>
      <c r="P1497" t="str">
        <f>IF($B1497="","",IFERROR(INDEX('Brand Crosswalk'!$F$2:$F$200,MATCH($K1497,'Brand Crosswalk'!$A$2:$A$200,0)),"Not in Crosswalk"))</f>
        <v>Mapped</v>
      </c>
      <c r="Q1497" t="str">
        <f>IF($B1497="","",IFERROR(INDEX('Brand Crosswalk'!$C$2:$C$200,MATCH($K1497,'Brand Crosswalk'!$A$2:$A$200,0)),""))</f>
        <v>Petrus</v>
      </c>
      <c r="R1497" t="str">
        <f>IF($B1497="","",IF(O1497&lt;&gt;"",O1497,IF(P1497="Mapped",Q1497,IF(P1497="No Encompass Match","No Encompass Match",IFERROR(VLOOKUP(IF($K1497="",$J1497,$K1497),'Brands (Enc)'!$C$2:$D$2699,2,FALSE),"Not Mapped")))))</f>
        <v>Petrus</v>
      </c>
      <c r="S1497" t="str">
        <f>IF($B1497="","",IFERROR(VLOOKUP(VALUE($B1497),'Customers Table (Enc)'!$A:$I,9,FALSE),"Not Found"))</f>
        <v>Bergen</v>
      </c>
      <c r="T1497" t="str">
        <f t="shared" si="92"/>
        <v>BERGEN</v>
      </c>
      <c r="U1497" t="str">
        <f t="shared" si="93"/>
        <v>Petrus|BERGEN</v>
      </c>
      <c r="V1497" t="str">
        <f>IF($B1497="","",IF(R1497="No Encompass Match","THEM",IF(R1497="Not Mapped","Unable to Determine",IF(T1497="SALES","Unable to Determine",IFERROR(INDEX('Master - US vs THEM'!$F:$F,MATCH(U1497,'Master - US vs THEM'!$G:$G,0)),"No Territory Data")))))</f>
        <v>US</v>
      </c>
      <c r="W1497" t="str">
        <f t="shared" si="94"/>
        <v>MISMATCH</v>
      </c>
      <c r="X1497" t="str">
        <f t="shared" si="95"/>
        <v>US</v>
      </c>
    </row>
    <row r="1498" spans="1:24" x14ac:dyDescent="0.2">
      <c r="A1498">
        <v>1497</v>
      </c>
      <c r="B1498" t="s">
        <v>510</v>
      </c>
      <c r="C1498" t="s">
        <v>511</v>
      </c>
      <c r="D1498" t="s">
        <v>48</v>
      </c>
      <c r="E1498" t="s">
        <v>503</v>
      </c>
      <c r="F1498" t="s">
        <v>132</v>
      </c>
      <c r="G1498" t="s">
        <v>512</v>
      </c>
      <c r="H1498" t="s">
        <v>8</v>
      </c>
      <c r="I1498" t="s">
        <v>85</v>
      </c>
      <c r="J1498" t="s">
        <v>142</v>
      </c>
      <c r="K1498" t="s">
        <v>143</v>
      </c>
      <c r="L1498" t="s">
        <v>141</v>
      </c>
      <c r="M1498">
        <v>2</v>
      </c>
      <c r="N1498" t="s">
        <v>875</v>
      </c>
      <c r="O1498" t="str">
        <f>IF($B1498="","",IFERROR(IF(ISNUMBER(MATCH($K1498,'Brand Family Territory (Enc)'!$A$2:$A$296,0)),$K1498,""),""))</f>
        <v/>
      </c>
      <c r="P1498" t="str">
        <f>IF($B1498="","",IFERROR(INDEX('Brand Crosswalk'!$F$2:$F$200,MATCH($K1498,'Brand Crosswalk'!$A$2:$A$200,0)),"Not in Crosswalk"))</f>
        <v>Mapped</v>
      </c>
      <c r="Q1498" t="str">
        <f>IF($B1498="","",IFERROR(INDEX('Brand Crosswalk'!$C$2:$C$200,MATCH($K1498,'Brand Crosswalk'!$A$2:$A$200,0)),""))</f>
        <v>Lite</v>
      </c>
      <c r="R1498" t="str">
        <f>IF($B1498="","",IF(O1498&lt;&gt;"",O1498,IF(P1498="Mapped",Q1498,IF(P1498="No Encompass Match","No Encompass Match",IFERROR(VLOOKUP(IF($K1498="",$J1498,$K1498),'Brands (Enc)'!$C$2:$D$2699,2,FALSE),"Not Mapped")))))</f>
        <v>Lite</v>
      </c>
      <c r="S1498" t="str">
        <f>IF($B1498="","",IFERROR(VLOOKUP(VALUE($B1498),'Customers Table (Enc)'!$A:$I,9,FALSE),"Not Found"))</f>
        <v>Bergen</v>
      </c>
      <c r="T1498" t="str">
        <f t="shared" si="92"/>
        <v>BERGEN</v>
      </c>
      <c r="U1498" t="str">
        <f t="shared" si="93"/>
        <v>Lite|BERGEN</v>
      </c>
      <c r="V1498" t="str">
        <f>IF($B1498="","",IF(R1498="No Encompass Match","THEM",IF(R1498="Not Mapped","Unable to Determine",IF(T1498="SALES","Unable to Determine",IFERROR(INDEX('Master - US vs THEM'!$F:$F,MATCH(U1498,'Master - US vs THEM'!$G:$G,0)),"No Territory Data")))))</f>
        <v>US</v>
      </c>
      <c r="W1498" t="str">
        <f t="shared" si="94"/>
        <v>OK</v>
      </c>
      <c r="X1498" t="str">
        <f t="shared" si="95"/>
        <v>US</v>
      </c>
    </row>
    <row r="1499" spans="1:24" x14ac:dyDescent="0.2">
      <c r="A1499">
        <v>1498</v>
      </c>
      <c r="B1499" t="s">
        <v>510</v>
      </c>
      <c r="C1499" t="s">
        <v>511</v>
      </c>
      <c r="D1499" t="s">
        <v>48</v>
      </c>
      <c r="E1499" t="s">
        <v>503</v>
      </c>
      <c r="F1499" t="s">
        <v>132</v>
      </c>
      <c r="G1499" t="s">
        <v>512</v>
      </c>
      <c r="H1499" t="s">
        <v>8</v>
      </c>
      <c r="I1499" t="s">
        <v>85</v>
      </c>
      <c r="J1499" t="s">
        <v>144</v>
      </c>
      <c r="K1499" t="s">
        <v>145</v>
      </c>
      <c r="L1499" t="s">
        <v>141</v>
      </c>
      <c r="M1499">
        <v>2</v>
      </c>
      <c r="N1499" t="s">
        <v>875</v>
      </c>
      <c r="O1499" t="str">
        <f>IF($B1499="","",IFERROR(IF(ISNUMBER(MATCH($K1499,'Brand Family Territory (Enc)'!$A$2:$A$296,0)),$K1499,""),""))</f>
        <v>COORS LIGHT</v>
      </c>
      <c r="P1499" t="str">
        <f>IF($B1499="","",IFERROR(INDEX('Brand Crosswalk'!$F$2:$F$200,MATCH($K1499,'Brand Crosswalk'!$A$2:$A$200,0)),"Not in Crosswalk"))</f>
        <v>Not in Crosswalk</v>
      </c>
      <c r="Q1499" t="str">
        <f>IF($B1499="","",IFERROR(INDEX('Brand Crosswalk'!$C$2:$C$200,MATCH($K1499,'Brand Crosswalk'!$A$2:$A$200,0)),""))</f>
        <v/>
      </c>
      <c r="R1499" t="str">
        <f>IF($B1499="","",IF(O1499&lt;&gt;"",O1499,IF(P1499="Mapped",Q1499,IF(P1499="No Encompass Match","No Encompass Match",IFERROR(VLOOKUP(IF($K1499="",$J1499,$K1499),'Brands (Enc)'!$C$2:$D$2699,2,FALSE),"Not Mapped")))))</f>
        <v>COORS LIGHT</v>
      </c>
      <c r="S1499" t="str">
        <f>IF($B1499="","",IFERROR(VLOOKUP(VALUE($B1499),'Customers Table (Enc)'!$A:$I,9,FALSE),"Not Found"))</f>
        <v>Bergen</v>
      </c>
      <c r="T1499" t="str">
        <f t="shared" si="92"/>
        <v>BERGEN</v>
      </c>
      <c r="U1499" t="str">
        <f t="shared" si="93"/>
        <v>COORS LIGHT|BERGEN</v>
      </c>
      <c r="V1499" t="str">
        <f>IF($B1499="","",IF(R1499="No Encompass Match","THEM",IF(R1499="Not Mapped","Unable to Determine",IF(T1499="SALES","Unable to Determine",IFERROR(INDEX('Master - US vs THEM'!$F:$F,MATCH(U1499,'Master - US vs THEM'!$G:$G,0)),"No Territory Data")))))</f>
        <v>US</v>
      </c>
      <c r="W1499" t="str">
        <f t="shared" si="94"/>
        <v>OK</v>
      </c>
      <c r="X1499" t="str">
        <f t="shared" si="95"/>
        <v>US</v>
      </c>
    </row>
    <row r="1500" spans="1:24" x14ac:dyDescent="0.2">
      <c r="A1500">
        <v>1499</v>
      </c>
      <c r="B1500" t="s">
        <v>510</v>
      </c>
      <c r="C1500" t="s">
        <v>511</v>
      </c>
      <c r="D1500" t="s">
        <v>48</v>
      </c>
      <c r="E1500" t="s">
        <v>503</v>
      </c>
      <c r="F1500" t="s">
        <v>132</v>
      </c>
      <c r="G1500" t="s">
        <v>512</v>
      </c>
      <c r="H1500" t="s">
        <v>8</v>
      </c>
      <c r="I1500" t="s">
        <v>85</v>
      </c>
      <c r="J1500" t="s">
        <v>165</v>
      </c>
      <c r="K1500" t="s">
        <v>166</v>
      </c>
      <c r="L1500" t="s">
        <v>141</v>
      </c>
      <c r="M1500">
        <v>2</v>
      </c>
      <c r="N1500" t="s">
        <v>875</v>
      </c>
      <c r="O1500" t="str">
        <f>IF($B1500="","",IFERROR(IF(ISNUMBER(MATCH($K1500,'Brand Family Territory (Enc)'!$A$2:$A$296,0)),$K1500,""),""))</f>
        <v>BLUE MOON</v>
      </c>
      <c r="P1500" t="str">
        <f>IF($B1500="","",IFERROR(INDEX('Brand Crosswalk'!$F$2:$F$200,MATCH($K1500,'Brand Crosswalk'!$A$2:$A$200,0)),"Not in Crosswalk"))</f>
        <v>Not in Crosswalk</v>
      </c>
      <c r="Q1500" t="str">
        <f>IF($B1500="","",IFERROR(INDEX('Brand Crosswalk'!$C$2:$C$200,MATCH($K1500,'Brand Crosswalk'!$A$2:$A$200,0)),""))</f>
        <v/>
      </c>
      <c r="R1500" t="str">
        <f>IF($B1500="","",IF(O1500&lt;&gt;"",O1500,IF(P1500="Mapped",Q1500,IF(P1500="No Encompass Match","No Encompass Match",IFERROR(VLOOKUP(IF($K1500="",$J1500,$K1500),'Brands (Enc)'!$C$2:$D$2699,2,FALSE),"Not Mapped")))))</f>
        <v>BLUE MOON</v>
      </c>
      <c r="S1500" t="str">
        <f>IF($B1500="","",IFERROR(VLOOKUP(VALUE($B1500),'Customers Table (Enc)'!$A:$I,9,FALSE),"Not Found"))</f>
        <v>Bergen</v>
      </c>
      <c r="T1500" t="str">
        <f t="shared" si="92"/>
        <v>BERGEN</v>
      </c>
      <c r="U1500" t="str">
        <f t="shared" si="93"/>
        <v>BLUE MOON|BERGEN</v>
      </c>
      <c r="V1500" t="str">
        <f>IF($B1500="","",IF(R1500="No Encompass Match","THEM",IF(R1500="Not Mapped","Unable to Determine",IF(T1500="SALES","Unable to Determine",IFERROR(INDEX('Master - US vs THEM'!$F:$F,MATCH(U1500,'Master - US vs THEM'!$G:$G,0)),"No Territory Data")))))</f>
        <v>US</v>
      </c>
      <c r="W1500" t="str">
        <f t="shared" si="94"/>
        <v>OK</v>
      </c>
      <c r="X1500" t="str">
        <f t="shared" si="95"/>
        <v>US</v>
      </c>
    </row>
    <row r="1501" spans="1:24" x14ac:dyDescent="0.2">
      <c r="A1501">
        <v>1500</v>
      </c>
      <c r="B1501" t="s">
        <v>510</v>
      </c>
      <c r="C1501" t="s">
        <v>511</v>
      </c>
      <c r="D1501" t="s">
        <v>48</v>
      </c>
      <c r="E1501" t="s">
        <v>503</v>
      </c>
      <c r="F1501" t="s">
        <v>132</v>
      </c>
      <c r="G1501" t="s">
        <v>512</v>
      </c>
      <c r="H1501" t="s">
        <v>8</v>
      </c>
      <c r="I1501" t="s">
        <v>85</v>
      </c>
      <c r="J1501" t="s">
        <v>1460</v>
      </c>
      <c r="K1501" t="s">
        <v>154</v>
      </c>
      <c r="L1501" t="s">
        <v>155</v>
      </c>
      <c r="M1501">
        <v>1</v>
      </c>
      <c r="N1501" t="s">
        <v>875</v>
      </c>
      <c r="O1501" t="str">
        <f>IF($B1501="","",IFERROR(IF(ISNUMBER(MATCH($K1501,'Brand Family Territory (Enc)'!$A$2:$A$296,0)),$K1501,""),""))</f>
        <v>SAMUEL ADAMS</v>
      </c>
      <c r="P1501" t="str">
        <f>IF($B1501="","",IFERROR(INDEX('Brand Crosswalk'!$F$2:$F$200,MATCH($K1501,'Brand Crosswalk'!$A$2:$A$200,0)),"Not in Crosswalk"))</f>
        <v>Not in Crosswalk</v>
      </c>
      <c r="Q1501" t="str">
        <f>IF($B1501="","",IFERROR(INDEX('Brand Crosswalk'!$C$2:$C$200,MATCH($K1501,'Brand Crosswalk'!$A$2:$A$200,0)),""))</f>
        <v/>
      </c>
      <c r="R1501" t="str">
        <f>IF($B1501="","",IF(O1501&lt;&gt;"",O1501,IF(P1501="Mapped",Q1501,IF(P1501="No Encompass Match","No Encompass Match",IFERROR(VLOOKUP(IF($K1501="",$J1501,$K1501),'Brands (Enc)'!$C$2:$D$2699,2,FALSE),"Not Mapped")))))</f>
        <v>SAMUEL ADAMS</v>
      </c>
      <c r="S1501" t="str">
        <f>IF($B1501="","",IFERROR(VLOOKUP(VALUE($B1501),'Customers Table (Enc)'!$A:$I,9,FALSE),"Not Found"))</f>
        <v>Bergen</v>
      </c>
      <c r="T1501" t="str">
        <f t="shared" si="92"/>
        <v>BERGEN</v>
      </c>
      <c r="U1501" t="str">
        <f t="shared" si="93"/>
        <v>SAMUEL ADAMS|BERGEN</v>
      </c>
      <c r="V1501" t="str">
        <f>IF($B1501="","",IF(R1501="No Encompass Match","THEM",IF(R1501="Not Mapped","Unable to Determine",IF(T1501="SALES","Unable to Determine",IFERROR(INDEX('Master - US vs THEM'!$F:$F,MATCH(U1501,'Master - US vs THEM'!$G:$G,0)),"No Territory Data")))))</f>
        <v>US</v>
      </c>
      <c r="W1501" t="str">
        <f t="shared" si="94"/>
        <v>OK</v>
      </c>
      <c r="X1501" t="str">
        <f t="shared" si="95"/>
        <v>US</v>
      </c>
    </row>
    <row r="1502" spans="1:24" x14ac:dyDescent="0.2">
      <c r="A1502">
        <v>1501</v>
      </c>
      <c r="B1502" t="s">
        <v>510</v>
      </c>
      <c r="C1502" t="s">
        <v>511</v>
      </c>
      <c r="D1502" t="s">
        <v>48</v>
      </c>
      <c r="E1502" t="s">
        <v>503</v>
      </c>
      <c r="F1502" t="s">
        <v>132</v>
      </c>
      <c r="G1502" t="s">
        <v>512</v>
      </c>
      <c r="H1502" t="s">
        <v>8</v>
      </c>
      <c r="I1502" t="s">
        <v>85</v>
      </c>
      <c r="J1502" t="s">
        <v>368</v>
      </c>
      <c r="K1502" t="s">
        <v>369</v>
      </c>
      <c r="L1502" t="s">
        <v>61</v>
      </c>
      <c r="M1502">
        <v>1</v>
      </c>
      <c r="N1502" t="s">
        <v>21</v>
      </c>
      <c r="O1502" t="str">
        <f>IF($B1502="","",IFERROR(IF(ISNUMBER(MATCH($K1502,'Brand Family Territory (Enc)'!$A$2:$A$296,0)),$K1502,""),""))</f>
        <v/>
      </c>
      <c r="P1502" t="str">
        <f>IF($B1502="","",IFERROR(INDEX('Brand Crosswalk'!$F$2:$F$200,MATCH($K1502,'Brand Crosswalk'!$A$2:$A$200,0)),"Not in Crosswalk"))</f>
        <v>Mapped</v>
      </c>
      <c r="Q1502" t="str">
        <f>IF($B1502="","",IFERROR(INDEX('Brand Crosswalk'!$C$2:$C$200,MATCH($K1502,'Brand Crosswalk'!$A$2:$A$200,0)),""))</f>
        <v>Stone Brewing</v>
      </c>
      <c r="R1502" t="str">
        <f>IF($B1502="","",IF(O1502&lt;&gt;"",O1502,IF(P1502="Mapped",Q1502,IF(P1502="No Encompass Match","No Encompass Match",IFERROR(VLOOKUP(IF($K1502="",$J1502,$K1502),'Brands (Enc)'!$C$2:$D$2699,2,FALSE),"Not Mapped")))))</f>
        <v>Stone Brewing</v>
      </c>
      <c r="S1502" t="str">
        <f>IF($B1502="","",IFERROR(VLOOKUP(VALUE($B1502),'Customers Table (Enc)'!$A:$I,9,FALSE),"Not Found"))</f>
        <v>Bergen</v>
      </c>
      <c r="T1502" t="str">
        <f t="shared" si="92"/>
        <v>BERGEN</v>
      </c>
      <c r="U1502" t="str">
        <f t="shared" si="93"/>
        <v>Stone Brewing|BERGEN</v>
      </c>
      <c r="V1502" t="str">
        <f>IF($B1502="","",IF(R1502="No Encompass Match","THEM",IF(R1502="Not Mapped","Unable to Determine",IF(T1502="SALES","Unable to Determine",IFERROR(INDEX('Master - US vs THEM'!$F:$F,MATCH(U1502,'Master - US vs THEM'!$G:$G,0)),"No Territory Data")))))</f>
        <v>US</v>
      </c>
      <c r="W1502" t="str">
        <f t="shared" si="94"/>
        <v>MISMATCH</v>
      </c>
      <c r="X1502" t="str">
        <f t="shared" si="95"/>
        <v>US</v>
      </c>
    </row>
    <row r="1503" spans="1:24" x14ac:dyDescent="0.2">
      <c r="A1503">
        <v>1502</v>
      </c>
      <c r="B1503" t="s">
        <v>510</v>
      </c>
      <c r="C1503" t="s">
        <v>511</v>
      </c>
      <c r="D1503" t="s">
        <v>48</v>
      </c>
      <c r="E1503" t="s">
        <v>503</v>
      </c>
      <c r="F1503" t="s">
        <v>132</v>
      </c>
      <c r="G1503" t="s">
        <v>512</v>
      </c>
      <c r="H1503" t="s">
        <v>8</v>
      </c>
      <c r="I1503" t="s">
        <v>85</v>
      </c>
      <c r="J1503" t="s">
        <v>44</v>
      </c>
      <c r="K1503" t="s">
        <v>44</v>
      </c>
      <c r="L1503" t="s">
        <v>45</v>
      </c>
      <c r="M1503">
        <v>1</v>
      </c>
      <c r="N1503" t="s">
        <v>875</v>
      </c>
      <c r="O1503" t="str">
        <f>IF($B1503="","",IFERROR(IF(ISNUMBER(MATCH($K1503,'Brand Family Territory (Enc)'!$A$2:$A$296,0)),$K1503,""),""))</f>
        <v/>
      </c>
      <c r="P1503" t="str">
        <f>IF($B1503="","",IFERROR(INDEX('Brand Crosswalk'!$F$2:$F$200,MATCH($K1503,'Brand Crosswalk'!$A$2:$A$200,0)),"Not in Crosswalk"))</f>
        <v>Mapped</v>
      </c>
      <c r="Q1503" t="str">
        <f>IF($B1503="","",IFERROR(INDEX('Brand Crosswalk'!$C$2:$C$200,MATCH($K1503,'Brand Crosswalk'!$A$2:$A$200,0)),""))</f>
        <v>Dg Yuengling Inc</v>
      </c>
      <c r="R1503" t="str">
        <f>IF($B1503="","",IF(O1503&lt;&gt;"",O1503,IF(P1503="Mapped",Q1503,IF(P1503="No Encompass Match","No Encompass Match",IFERROR(VLOOKUP(IF($K1503="",$J1503,$K1503),'Brands (Enc)'!$C$2:$D$2699,2,FALSE),"Not Mapped")))))</f>
        <v>Dg Yuengling Inc</v>
      </c>
      <c r="S1503" t="str">
        <f>IF($B1503="","",IFERROR(VLOOKUP(VALUE($B1503),'Customers Table (Enc)'!$A:$I,9,FALSE),"Not Found"))</f>
        <v>Bergen</v>
      </c>
      <c r="T1503" t="str">
        <f t="shared" si="92"/>
        <v>BERGEN</v>
      </c>
      <c r="U1503" t="str">
        <f t="shared" si="93"/>
        <v>Dg Yuengling Inc|BERGEN</v>
      </c>
      <c r="V1503" t="str">
        <f>IF($B1503="","",IF(R1503="No Encompass Match","THEM",IF(R1503="Not Mapped","Unable to Determine",IF(T1503="SALES","Unable to Determine",IFERROR(INDEX('Master - US vs THEM'!$F:$F,MATCH(U1503,'Master - US vs THEM'!$G:$G,0)),"No Territory Data")))))</f>
        <v>US</v>
      </c>
      <c r="W1503" t="str">
        <f t="shared" si="94"/>
        <v>OK</v>
      </c>
      <c r="X1503" t="str">
        <f t="shared" si="95"/>
        <v>US</v>
      </c>
    </row>
    <row r="1504" spans="1:24" x14ac:dyDescent="0.2">
      <c r="A1504">
        <v>1503</v>
      </c>
      <c r="B1504" t="s">
        <v>510</v>
      </c>
      <c r="C1504" t="s">
        <v>511</v>
      </c>
      <c r="D1504" t="s">
        <v>48</v>
      </c>
      <c r="E1504" t="s">
        <v>503</v>
      </c>
      <c r="F1504" t="s">
        <v>132</v>
      </c>
      <c r="G1504" t="s">
        <v>512</v>
      </c>
      <c r="H1504" t="s">
        <v>8</v>
      </c>
      <c r="I1504" t="s">
        <v>85</v>
      </c>
      <c r="J1504" t="s">
        <v>460</v>
      </c>
      <c r="K1504" t="s">
        <v>461</v>
      </c>
      <c r="L1504" t="s">
        <v>96</v>
      </c>
      <c r="M1504">
        <v>1</v>
      </c>
      <c r="N1504" t="s">
        <v>21</v>
      </c>
      <c r="O1504" t="str">
        <f>IF($B1504="","",IFERROR(IF(ISNUMBER(MATCH($K1504,'Brand Family Territory (Enc)'!$A$2:$A$296,0)),$K1504,""),""))</f>
        <v/>
      </c>
      <c r="P1504" t="str">
        <f>IF($B1504="","",IFERROR(INDEX('Brand Crosswalk'!$F$2:$F$200,MATCH($K1504,'Brand Crosswalk'!$A$2:$A$200,0)),"Not in Crosswalk"))</f>
        <v>No Encompass Match</v>
      </c>
      <c r="Q1504">
        <f>IF($B1504="","",IFERROR(INDEX('Brand Crosswalk'!$C$2:$C$200,MATCH($K1504,'Brand Crosswalk'!$A$2:$A$200,0)),""))</f>
        <v>0</v>
      </c>
      <c r="R1504" t="str">
        <f>IF($B1504="","",IF(O1504&lt;&gt;"",O1504,IF(P1504="Mapped",Q1504,IF(P1504="No Encompass Match","No Encompass Match",IFERROR(VLOOKUP(IF($K1504="",$J1504,$K1504),'Brands (Enc)'!$C$2:$D$2699,2,FALSE),"Not Mapped")))))</f>
        <v>No Encompass Match</v>
      </c>
      <c r="S1504" t="str">
        <f>IF($B1504="","",IFERROR(VLOOKUP(VALUE($B1504),'Customers Table (Enc)'!$A:$I,9,FALSE),"Not Found"))</f>
        <v>Bergen</v>
      </c>
      <c r="T1504" t="str">
        <f t="shared" si="92"/>
        <v>BERGEN</v>
      </c>
      <c r="U1504" t="str">
        <f t="shared" si="93"/>
        <v>No Encompass Match|BERGEN</v>
      </c>
      <c r="V1504" t="str">
        <f>IF($B1504="","",IF(R1504="No Encompass Match","THEM",IF(R1504="Not Mapped","Unable to Determine",IF(T1504="SALES","Unable to Determine",IFERROR(INDEX('Master - US vs THEM'!$F:$F,MATCH(U1504,'Master - US vs THEM'!$G:$G,0)),"No Territory Data")))))</f>
        <v>THEM</v>
      </c>
      <c r="W1504" t="str">
        <f t="shared" si="94"/>
        <v>OK</v>
      </c>
      <c r="X1504" t="str">
        <f t="shared" si="95"/>
        <v>THEM</v>
      </c>
    </row>
    <row r="1505" spans="1:24" x14ac:dyDescent="0.2">
      <c r="A1505">
        <v>1504</v>
      </c>
      <c r="B1505" t="s">
        <v>510</v>
      </c>
      <c r="C1505" t="s">
        <v>511</v>
      </c>
      <c r="D1505" t="s">
        <v>48</v>
      </c>
      <c r="E1505" t="s">
        <v>503</v>
      </c>
      <c r="F1505" t="s">
        <v>132</v>
      </c>
      <c r="G1505" t="s">
        <v>512</v>
      </c>
      <c r="H1505" t="s">
        <v>8</v>
      </c>
      <c r="I1505" t="s">
        <v>85</v>
      </c>
      <c r="J1505" t="s">
        <v>966</v>
      </c>
      <c r="K1505" t="s">
        <v>61</v>
      </c>
      <c r="L1505" t="s">
        <v>61</v>
      </c>
      <c r="M1505">
        <v>1</v>
      </c>
      <c r="N1505" t="s">
        <v>875</v>
      </c>
      <c r="O1505" t="str">
        <f>IF($B1505="","",IFERROR(IF(ISNUMBER(MATCH($K1505,'Brand Family Territory (Enc)'!$A$2:$A$296,0)),$K1505,""),""))</f>
        <v>SAPPORO</v>
      </c>
      <c r="P1505" t="str">
        <f>IF($B1505="","",IFERROR(INDEX('Brand Crosswalk'!$F$2:$F$200,MATCH($K1505,'Brand Crosswalk'!$A$2:$A$200,0)),"Not in Crosswalk"))</f>
        <v>Not in Crosswalk</v>
      </c>
      <c r="Q1505" t="str">
        <f>IF($B1505="","",IFERROR(INDEX('Brand Crosswalk'!$C$2:$C$200,MATCH($K1505,'Brand Crosswalk'!$A$2:$A$200,0)),""))</f>
        <v/>
      </c>
      <c r="R1505" t="str">
        <f>IF($B1505="","",IF(O1505&lt;&gt;"",O1505,IF(P1505="Mapped",Q1505,IF(P1505="No Encompass Match","No Encompass Match",IFERROR(VLOOKUP(IF($K1505="",$J1505,$K1505),'Brands (Enc)'!$C$2:$D$2699,2,FALSE),"Not Mapped")))))</f>
        <v>SAPPORO</v>
      </c>
      <c r="S1505" t="str">
        <f>IF($B1505="","",IFERROR(VLOOKUP(VALUE($B1505),'Customers Table (Enc)'!$A:$I,9,FALSE),"Not Found"))</f>
        <v>Bergen</v>
      </c>
      <c r="T1505" t="str">
        <f t="shared" si="92"/>
        <v>BERGEN</v>
      </c>
      <c r="U1505" t="str">
        <f t="shared" si="93"/>
        <v>SAPPORO|BERGEN</v>
      </c>
      <c r="V1505" t="str">
        <f>IF($B1505="","",IF(R1505="No Encompass Match","THEM",IF(R1505="Not Mapped","Unable to Determine",IF(T1505="SALES","Unable to Determine",IFERROR(INDEX('Master - US vs THEM'!$F:$F,MATCH(U1505,'Master - US vs THEM'!$G:$G,0)),"No Territory Data")))))</f>
        <v>US</v>
      </c>
      <c r="W1505" t="str">
        <f t="shared" si="94"/>
        <v>OK</v>
      </c>
      <c r="X1505" t="str">
        <f t="shared" si="95"/>
        <v>US</v>
      </c>
    </row>
    <row r="1506" spans="1:24" x14ac:dyDescent="0.2">
      <c r="A1506">
        <v>1505</v>
      </c>
      <c r="B1506" t="s">
        <v>510</v>
      </c>
      <c r="C1506" t="s">
        <v>511</v>
      </c>
      <c r="D1506" t="s">
        <v>48</v>
      </c>
      <c r="E1506" t="s">
        <v>503</v>
      </c>
      <c r="F1506" t="s">
        <v>132</v>
      </c>
      <c r="G1506" t="s">
        <v>512</v>
      </c>
      <c r="H1506" t="s">
        <v>8</v>
      </c>
      <c r="I1506" t="s">
        <v>85</v>
      </c>
      <c r="J1506" t="s">
        <v>964</v>
      </c>
      <c r="K1506" t="s">
        <v>965</v>
      </c>
      <c r="L1506" t="s">
        <v>215</v>
      </c>
      <c r="M1506">
        <v>1</v>
      </c>
      <c r="N1506" t="s">
        <v>875</v>
      </c>
      <c r="O1506" t="str">
        <f>IF($B1506="","",IFERROR(IF(ISNUMBER(MATCH($K1506,'Brand Family Territory (Enc)'!$A$2:$A$296,0)),$K1506,""),""))</f>
        <v/>
      </c>
      <c r="P1506" t="str">
        <f>IF($B1506="","",IFERROR(INDEX('Brand Crosswalk'!$F$2:$F$200,MATCH($K1506,'Brand Crosswalk'!$A$2:$A$200,0)),"Not in Crosswalk"))</f>
        <v>Mapped</v>
      </c>
      <c r="Q1506" t="str">
        <f>IF($B1506="","",IFERROR(INDEX('Brand Crosswalk'!$C$2:$C$200,MATCH($K1506,'Brand Crosswalk'!$A$2:$A$200,0)),""))</f>
        <v>Bell's</v>
      </c>
      <c r="R1506" t="str">
        <f>IF($B1506="","",IF(O1506&lt;&gt;"",O1506,IF(P1506="Mapped",Q1506,IF(P1506="No Encompass Match","No Encompass Match",IFERROR(VLOOKUP(IF($K1506="",$J1506,$K1506),'Brands (Enc)'!$C$2:$D$2699,2,FALSE),"Not Mapped")))))</f>
        <v>Bell's</v>
      </c>
      <c r="S1506" t="str">
        <f>IF($B1506="","",IFERROR(VLOOKUP(VALUE($B1506),'Customers Table (Enc)'!$A:$I,9,FALSE),"Not Found"))</f>
        <v>Bergen</v>
      </c>
      <c r="T1506" t="str">
        <f t="shared" si="92"/>
        <v>BERGEN</v>
      </c>
      <c r="U1506" t="str">
        <f t="shared" si="93"/>
        <v>Bell's|BERGEN</v>
      </c>
      <c r="V1506" t="str">
        <f>IF($B1506="","",IF(R1506="No Encompass Match","THEM",IF(R1506="Not Mapped","Unable to Determine",IF(T1506="SALES","Unable to Determine",IFERROR(INDEX('Master - US vs THEM'!$F:$F,MATCH(U1506,'Master - US vs THEM'!$G:$G,0)),"No Territory Data")))))</f>
        <v>US</v>
      </c>
      <c r="W1506" t="str">
        <f t="shared" si="94"/>
        <v>OK</v>
      </c>
      <c r="X1506" t="str">
        <f t="shared" si="95"/>
        <v>US</v>
      </c>
    </row>
    <row r="1507" spans="1:24" x14ac:dyDescent="0.2">
      <c r="A1507">
        <v>1506</v>
      </c>
      <c r="B1507" t="s">
        <v>510</v>
      </c>
      <c r="C1507" t="s">
        <v>511</v>
      </c>
      <c r="D1507" t="s">
        <v>48</v>
      </c>
      <c r="E1507" t="s">
        <v>503</v>
      </c>
      <c r="F1507" t="s">
        <v>132</v>
      </c>
      <c r="G1507" t="s">
        <v>512</v>
      </c>
      <c r="H1507" t="s">
        <v>8</v>
      </c>
      <c r="I1507" t="s">
        <v>85</v>
      </c>
      <c r="J1507" t="s">
        <v>35</v>
      </c>
      <c r="K1507" t="s">
        <v>36</v>
      </c>
      <c r="L1507" t="s">
        <v>36</v>
      </c>
      <c r="M1507">
        <v>2</v>
      </c>
      <c r="N1507" t="s">
        <v>875</v>
      </c>
      <c r="O1507" t="str">
        <f>IF($B1507="","",IFERROR(IF(ISNUMBER(MATCH($K1507,'Brand Family Territory (Enc)'!$A$2:$A$296,0)),$K1507,""),""))</f>
        <v/>
      </c>
      <c r="P1507" t="str">
        <f>IF($B1507="","",IFERROR(INDEX('Brand Crosswalk'!$F$2:$F$200,MATCH($K1507,'Brand Crosswalk'!$A$2:$A$200,0)),"Not in Crosswalk"))</f>
        <v>Mapped</v>
      </c>
      <c r="Q1507" t="str">
        <f>IF($B1507="","",IFERROR(INDEX('Brand Crosswalk'!$C$2:$C$200,MATCH($K1507,'Brand Crosswalk'!$A$2:$A$200,0)),""))</f>
        <v>Lagunitas</v>
      </c>
      <c r="R1507" t="str">
        <f>IF($B1507="","",IF(O1507&lt;&gt;"",O1507,IF(P1507="Mapped",Q1507,IF(P1507="No Encompass Match","No Encompass Match",IFERROR(VLOOKUP(IF($K1507="",$J1507,$K1507),'Brands (Enc)'!$C$2:$D$2699,2,FALSE),"Not Mapped")))))</f>
        <v>Lagunitas</v>
      </c>
      <c r="S1507" t="str">
        <f>IF($B1507="","",IFERROR(VLOOKUP(VALUE($B1507),'Customers Table (Enc)'!$A:$I,9,FALSE),"Not Found"))</f>
        <v>Bergen</v>
      </c>
      <c r="T1507" t="str">
        <f t="shared" si="92"/>
        <v>BERGEN</v>
      </c>
      <c r="U1507" t="str">
        <f t="shared" si="93"/>
        <v>Lagunitas|BERGEN</v>
      </c>
      <c r="V1507" t="str">
        <f>IF($B1507="","",IF(R1507="No Encompass Match","THEM",IF(R1507="Not Mapped","Unable to Determine",IF(T1507="SALES","Unable to Determine",IFERROR(INDEX('Master - US vs THEM'!$F:$F,MATCH(U1507,'Master - US vs THEM'!$G:$G,0)),"No Territory Data")))))</f>
        <v>US</v>
      </c>
      <c r="W1507" t="str">
        <f t="shared" si="94"/>
        <v>OK</v>
      </c>
      <c r="X1507" t="str">
        <f t="shared" si="95"/>
        <v>US</v>
      </c>
    </row>
    <row r="1508" spans="1:24" x14ac:dyDescent="0.2">
      <c r="A1508">
        <v>1507</v>
      </c>
      <c r="B1508" t="s">
        <v>510</v>
      </c>
      <c r="C1508" t="s">
        <v>511</v>
      </c>
      <c r="D1508" t="s">
        <v>48</v>
      </c>
      <c r="E1508" t="s">
        <v>503</v>
      </c>
      <c r="F1508" t="s">
        <v>132</v>
      </c>
      <c r="G1508" t="s">
        <v>512</v>
      </c>
      <c r="H1508" t="s">
        <v>8</v>
      </c>
      <c r="I1508" t="s">
        <v>85</v>
      </c>
      <c r="J1508" t="s">
        <v>1131</v>
      </c>
      <c r="K1508" t="s">
        <v>158</v>
      </c>
      <c r="L1508" t="s">
        <v>155</v>
      </c>
      <c r="M1508">
        <v>1</v>
      </c>
      <c r="N1508" t="s">
        <v>875</v>
      </c>
      <c r="O1508" t="str">
        <f>IF($B1508="","",IFERROR(IF(ISNUMBER(MATCH($K1508,'Brand Family Territory (Enc)'!$A$2:$A$296,0)),$K1508,""),""))</f>
        <v/>
      </c>
      <c r="P1508" t="str">
        <f>IF($B1508="","",IFERROR(INDEX('Brand Crosswalk'!$F$2:$F$200,MATCH($K1508,'Brand Crosswalk'!$A$2:$A$200,0)),"Not in Crosswalk"))</f>
        <v>Mapped</v>
      </c>
      <c r="Q1508" t="str">
        <f>IF($B1508="","",IFERROR(INDEX('Brand Crosswalk'!$C$2:$C$200,MATCH($K1508,'Brand Crosswalk'!$A$2:$A$200,0)),""))</f>
        <v>Dogfish Head Beer</v>
      </c>
      <c r="R1508" t="str">
        <f>IF($B1508="","",IF(O1508&lt;&gt;"",O1508,IF(P1508="Mapped",Q1508,IF(P1508="No Encompass Match","No Encompass Match",IFERROR(VLOOKUP(IF($K1508="",$J1508,$K1508),'Brands (Enc)'!$C$2:$D$2699,2,FALSE),"Not Mapped")))))</f>
        <v>Dogfish Head Beer</v>
      </c>
      <c r="S1508" t="str">
        <f>IF($B1508="","",IFERROR(VLOOKUP(VALUE($B1508),'Customers Table (Enc)'!$A:$I,9,FALSE),"Not Found"))</f>
        <v>Bergen</v>
      </c>
      <c r="T1508" t="str">
        <f t="shared" si="92"/>
        <v>BERGEN</v>
      </c>
      <c r="U1508" t="str">
        <f t="shared" si="93"/>
        <v>Dogfish Head Beer|BERGEN</v>
      </c>
      <c r="V1508" t="str">
        <f>IF($B1508="","",IF(R1508="No Encompass Match","THEM",IF(R1508="Not Mapped","Unable to Determine",IF(T1508="SALES","Unable to Determine",IFERROR(INDEX('Master - US vs THEM'!$F:$F,MATCH(U1508,'Master - US vs THEM'!$G:$G,0)),"No Territory Data")))))</f>
        <v>US</v>
      </c>
      <c r="W1508" t="str">
        <f t="shared" si="94"/>
        <v>OK</v>
      </c>
      <c r="X1508" t="str">
        <f t="shared" si="95"/>
        <v>US</v>
      </c>
    </row>
    <row r="1509" spans="1:24" x14ac:dyDescent="0.2">
      <c r="A1509">
        <v>1508</v>
      </c>
      <c r="B1509" t="s">
        <v>510</v>
      </c>
      <c r="C1509" t="s">
        <v>511</v>
      </c>
      <c r="D1509" t="s">
        <v>48</v>
      </c>
      <c r="E1509" t="s">
        <v>503</v>
      </c>
      <c r="F1509" t="s">
        <v>132</v>
      </c>
      <c r="G1509" t="s">
        <v>512</v>
      </c>
      <c r="H1509" t="s">
        <v>8</v>
      </c>
      <c r="I1509" t="s">
        <v>85</v>
      </c>
      <c r="J1509" t="s">
        <v>1063</v>
      </c>
      <c r="K1509" t="s">
        <v>1063</v>
      </c>
      <c r="L1509" t="s">
        <v>96</v>
      </c>
      <c r="M1509">
        <v>2</v>
      </c>
      <c r="N1509" t="s">
        <v>875</v>
      </c>
      <c r="O1509" t="str">
        <f>IF($B1509="","",IFERROR(IF(ISNUMBER(MATCH($K1509,'Brand Family Territory (Enc)'!$A$2:$A$296,0)),$K1509,""),""))</f>
        <v/>
      </c>
      <c r="P1509" t="str">
        <f>IF($B1509="","",IFERROR(INDEX('Brand Crosswalk'!$F$2:$F$200,MATCH($K1509,'Brand Crosswalk'!$A$2:$A$200,0)),"Not in Crosswalk"))</f>
        <v>Mapped</v>
      </c>
      <c r="Q1509" t="str">
        <f>IF($B1509="","",IFERROR(INDEX('Brand Crosswalk'!$C$2:$C$200,MATCH($K1509,'Brand Crosswalk'!$A$2:$A$200,0)),""))</f>
        <v>Weihenstephaner</v>
      </c>
      <c r="R1509" t="str">
        <f>IF($B1509="","",IF(O1509&lt;&gt;"",O1509,IF(P1509="Mapped",Q1509,IF(P1509="No Encompass Match","No Encompass Match",IFERROR(VLOOKUP(IF($K1509="",$J1509,$K1509),'Brands (Enc)'!$C$2:$D$2699,2,FALSE),"Not Mapped")))))</f>
        <v>Weihenstephaner</v>
      </c>
      <c r="S1509" t="str">
        <f>IF($B1509="","",IFERROR(VLOOKUP(VALUE($B1509),'Customers Table (Enc)'!$A:$I,9,FALSE),"Not Found"))</f>
        <v>Bergen</v>
      </c>
      <c r="T1509" t="str">
        <f t="shared" si="92"/>
        <v>BERGEN</v>
      </c>
      <c r="U1509" t="str">
        <f t="shared" si="93"/>
        <v>Weihenstephaner|BERGEN</v>
      </c>
      <c r="V1509" t="str">
        <f>IF($B1509="","",IF(R1509="No Encompass Match","THEM",IF(R1509="Not Mapped","Unable to Determine",IF(T1509="SALES","Unable to Determine",IFERROR(INDEX('Master - US vs THEM'!$F:$F,MATCH(U1509,'Master - US vs THEM'!$G:$G,0)),"No Territory Data")))))</f>
        <v>US</v>
      </c>
      <c r="W1509" t="str">
        <f t="shared" si="94"/>
        <v>OK</v>
      </c>
      <c r="X1509" t="str">
        <f t="shared" si="95"/>
        <v>US</v>
      </c>
    </row>
    <row r="1510" spans="1:24" x14ac:dyDescent="0.2">
      <c r="A1510">
        <v>1509</v>
      </c>
      <c r="B1510" t="s">
        <v>510</v>
      </c>
      <c r="C1510" t="s">
        <v>511</v>
      </c>
      <c r="D1510" t="s">
        <v>48</v>
      </c>
      <c r="E1510" t="s">
        <v>503</v>
      </c>
      <c r="F1510" t="s">
        <v>132</v>
      </c>
      <c r="G1510" t="s">
        <v>512</v>
      </c>
      <c r="H1510" t="s">
        <v>8</v>
      </c>
      <c r="I1510" t="s">
        <v>85</v>
      </c>
      <c r="J1510" t="s">
        <v>1461</v>
      </c>
      <c r="K1510" t="s">
        <v>369</v>
      </c>
      <c r="L1510" t="s">
        <v>61</v>
      </c>
      <c r="M1510">
        <v>1</v>
      </c>
      <c r="N1510" t="s">
        <v>875</v>
      </c>
      <c r="O1510" t="str">
        <f>IF($B1510="","",IFERROR(IF(ISNUMBER(MATCH($K1510,'Brand Family Territory (Enc)'!$A$2:$A$296,0)),$K1510,""),""))</f>
        <v/>
      </c>
      <c r="P1510" t="str">
        <f>IF($B1510="","",IFERROR(INDEX('Brand Crosswalk'!$F$2:$F$200,MATCH($K1510,'Brand Crosswalk'!$A$2:$A$200,0)),"Not in Crosswalk"))</f>
        <v>Mapped</v>
      </c>
      <c r="Q1510" t="str">
        <f>IF($B1510="","",IFERROR(INDEX('Brand Crosswalk'!$C$2:$C$200,MATCH($K1510,'Brand Crosswalk'!$A$2:$A$200,0)),""))</f>
        <v>Stone Brewing</v>
      </c>
      <c r="R1510" t="str">
        <f>IF($B1510="","",IF(O1510&lt;&gt;"",O1510,IF(P1510="Mapped",Q1510,IF(P1510="No Encompass Match","No Encompass Match",IFERROR(VLOOKUP(IF($K1510="",$J1510,$K1510),'Brands (Enc)'!$C$2:$D$2699,2,FALSE),"Not Mapped")))))</f>
        <v>Stone Brewing</v>
      </c>
      <c r="S1510" t="str">
        <f>IF($B1510="","",IFERROR(VLOOKUP(VALUE($B1510),'Customers Table (Enc)'!$A:$I,9,FALSE),"Not Found"))</f>
        <v>Bergen</v>
      </c>
      <c r="T1510" t="str">
        <f t="shared" si="92"/>
        <v>BERGEN</v>
      </c>
      <c r="U1510" t="str">
        <f t="shared" si="93"/>
        <v>Stone Brewing|BERGEN</v>
      </c>
      <c r="V1510" t="str">
        <f>IF($B1510="","",IF(R1510="No Encompass Match","THEM",IF(R1510="Not Mapped","Unable to Determine",IF(T1510="SALES","Unable to Determine",IFERROR(INDEX('Master - US vs THEM'!$F:$F,MATCH(U1510,'Master - US vs THEM'!$G:$G,0)),"No Territory Data")))))</f>
        <v>US</v>
      </c>
      <c r="W1510" t="str">
        <f t="shared" si="94"/>
        <v>OK</v>
      </c>
      <c r="X1510" t="str">
        <f t="shared" si="95"/>
        <v>US</v>
      </c>
    </row>
    <row r="1511" spans="1:24" x14ac:dyDescent="0.2">
      <c r="A1511">
        <v>1510</v>
      </c>
      <c r="B1511" t="s">
        <v>510</v>
      </c>
      <c r="C1511" t="s">
        <v>511</v>
      </c>
      <c r="D1511" t="s">
        <v>48</v>
      </c>
      <c r="E1511" t="s">
        <v>503</v>
      </c>
      <c r="F1511" t="s">
        <v>132</v>
      </c>
      <c r="G1511" t="s">
        <v>512</v>
      </c>
      <c r="H1511" t="s">
        <v>8</v>
      </c>
      <c r="I1511" t="s">
        <v>85</v>
      </c>
      <c r="J1511" t="s">
        <v>1368</v>
      </c>
      <c r="K1511" t="s">
        <v>1368</v>
      </c>
      <c r="L1511" t="s">
        <v>433</v>
      </c>
      <c r="M1511">
        <v>1</v>
      </c>
      <c r="N1511" t="s">
        <v>875</v>
      </c>
      <c r="O1511" t="str">
        <f>IF($B1511="","",IFERROR(IF(ISNUMBER(MATCH($K1511,'Brand Family Territory (Enc)'!$A$2:$A$296,0)),$K1511,""),""))</f>
        <v>GULDEN DRAAK</v>
      </c>
      <c r="P1511" t="str">
        <f>IF($B1511="","",IFERROR(INDEX('Brand Crosswalk'!$F$2:$F$200,MATCH($K1511,'Brand Crosswalk'!$A$2:$A$200,0)),"Not in Crosswalk"))</f>
        <v>Not in Crosswalk</v>
      </c>
      <c r="Q1511" t="str">
        <f>IF($B1511="","",IFERROR(INDEX('Brand Crosswalk'!$C$2:$C$200,MATCH($K1511,'Brand Crosswalk'!$A$2:$A$200,0)),""))</f>
        <v/>
      </c>
      <c r="R1511" t="str">
        <f>IF($B1511="","",IF(O1511&lt;&gt;"",O1511,IF(P1511="Mapped",Q1511,IF(P1511="No Encompass Match","No Encompass Match",IFERROR(VLOOKUP(IF($K1511="",$J1511,$K1511),'Brands (Enc)'!$C$2:$D$2699,2,FALSE),"Not Mapped")))))</f>
        <v>GULDEN DRAAK</v>
      </c>
      <c r="S1511" t="str">
        <f>IF($B1511="","",IFERROR(VLOOKUP(VALUE($B1511),'Customers Table (Enc)'!$A:$I,9,FALSE),"Not Found"))</f>
        <v>Bergen</v>
      </c>
      <c r="T1511" t="str">
        <f t="shared" si="92"/>
        <v>BERGEN</v>
      </c>
      <c r="U1511" t="str">
        <f t="shared" si="93"/>
        <v>GULDEN DRAAK|BERGEN</v>
      </c>
      <c r="V1511" t="str">
        <f>IF($B1511="","",IF(R1511="No Encompass Match","THEM",IF(R1511="Not Mapped","Unable to Determine",IF(T1511="SALES","Unable to Determine",IFERROR(INDEX('Master - US vs THEM'!$F:$F,MATCH(U1511,'Master - US vs THEM'!$G:$G,0)),"No Territory Data")))))</f>
        <v>US</v>
      </c>
      <c r="W1511" t="str">
        <f t="shared" si="94"/>
        <v>OK</v>
      </c>
      <c r="X1511" t="str">
        <f t="shared" si="95"/>
        <v>US</v>
      </c>
    </row>
    <row r="1512" spans="1:24" x14ac:dyDescent="0.2">
      <c r="A1512">
        <v>1511</v>
      </c>
      <c r="B1512" t="s">
        <v>510</v>
      </c>
      <c r="C1512" t="s">
        <v>511</v>
      </c>
      <c r="D1512" t="s">
        <v>48</v>
      </c>
      <c r="E1512" t="s">
        <v>503</v>
      </c>
      <c r="F1512" t="s">
        <v>132</v>
      </c>
      <c r="G1512" t="s">
        <v>512</v>
      </c>
      <c r="H1512" t="s">
        <v>8</v>
      </c>
      <c r="I1512" t="s">
        <v>85</v>
      </c>
      <c r="J1512" t="s">
        <v>470</v>
      </c>
      <c r="K1512" t="s">
        <v>470</v>
      </c>
      <c r="L1512" t="s">
        <v>433</v>
      </c>
      <c r="M1512">
        <v>1</v>
      </c>
      <c r="N1512" t="s">
        <v>875</v>
      </c>
      <c r="O1512" t="str">
        <f>IF($B1512="","",IFERROR(IF(ISNUMBER(MATCH($K1512,'Brand Family Territory (Enc)'!$A$2:$A$296,0)),$K1512,""),""))</f>
        <v>PIRAAT</v>
      </c>
      <c r="P1512" t="str">
        <f>IF($B1512="","",IFERROR(INDEX('Brand Crosswalk'!$F$2:$F$200,MATCH($K1512,'Brand Crosswalk'!$A$2:$A$200,0)),"Not in Crosswalk"))</f>
        <v>Not in Crosswalk</v>
      </c>
      <c r="Q1512" t="str">
        <f>IF($B1512="","",IFERROR(INDEX('Brand Crosswalk'!$C$2:$C$200,MATCH($K1512,'Brand Crosswalk'!$A$2:$A$200,0)),""))</f>
        <v/>
      </c>
      <c r="R1512" t="str">
        <f>IF($B1512="","",IF(O1512&lt;&gt;"",O1512,IF(P1512="Mapped",Q1512,IF(P1512="No Encompass Match","No Encompass Match",IFERROR(VLOOKUP(IF($K1512="",$J1512,$K1512),'Brands (Enc)'!$C$2:$D$2699,2,FALSE),"Not Mapped")))))</f>
        <v>PIRAAT</v>
      </c>
      <c r="S1512" t="str">
        <f>IF($B1512="","",IFERROR(VLOOKUP(VALUE($B1512),'Customers Table (Enc)'!$A:$I,9,FALSE),"Not Found"))</f>
        <v>Bergen</v>
      </c>
      <c r="T1512" t="str">
        <f t="shared" si="92"/>
        <v>BERGEN</v>
      </c>
      <c r="U1512" t="str">
        <f t="shared" si="93"/>
        <v>PIRAAT|BERGEN</v>
      </c>
      <c r="V1512" t="str">
        <f>IF($B1512="","",IF(R1512="No Encompass Match","THEM",IF(R1512="Not Mapped","Unable to Determine",IF(T1512="SALES","Unable to Determine",IFERROR(INDEX('Master - US vs THEM'!$F:$F,MATCH(U1512,'Master - US vs THEM'!$G:$G,0)),"No Territory Data")))))</f>
        <v>US</v>
      </c>
      <c r="W1512" t="str">
        <f t="shared" si="94"/>
        <v>OK</v>
      </c>
      <c r="X1512" t="str">
        <f t="shared" si="95"/>
        <v>US</v>
      </c>
    </row>
    <row r="1513" spans="1:24" x14ac:dyDescent="0.2">
      <c r="A1513">
        <v>1512</v>
      </c>
      <c r="B1513" t="s">
        <v>510</v>
      </c>
      <c r="C1513" t="s">
        <v>511</v>
      </c>
      <c r="D1513" t="s">
        <v>48</v>
      </c>
      <c r="E1513" t="s">
        <v>503</v>
      </c>
      <c r="F1513" t="s">
        <v>132</v>
      </c>
      <c r="G1513" t="s">
        <v>512</v>
      </c>
      <c r="H1513" t="s">
        <v>8</v>
      </c>
      <c r="I1513" t="s">
        <v>85</v>
      </c>
      <c r="J1513" t="s">
        <v>936</v>
      </c>
      <c r="K1513" t="s">
        <v>937</v>
      </c>
      <c r="L1513" t="s">
        <v>433</v>
      </c>
      <c r="M1513">
        <v>1</v>
      </c>
      <c r="N1513" t="s">
        <v>875</v>
      </c>
      <c r="O1513" t="str">
        <f>IF($B1513="","",IFERROR(IF(ISNUMBER(MATCH($K1513,'Brand Family Territory (Enc)'!$A$2:$A$296,0)),$K1513,""),""))</f>
        <v/>
      </c>
      <c r="P1513" t="str">
        <f>IF($B1513="","",IFERROR(INDEX('Brand Crosswalk'!$F$2:$F$200,MATCH($K1513,'Brand Crosswalk'!$A$2:$A$200,0)),"Not in Crosswalk"))</f>
        <v>Mapped</v>
      </c>
      <c r="Q1513" t="str">
        <f>IF($B1513="","",IFERROR(INDEX('Brand Crosswalk'!$C$2:$C$200,MATCH($K1513,'Brand Crosswalk'!$A$2:$A$200,0)),""))</f>
        <v>Sullivan's</v>
      </c>
      <c r="R1513" t="str">
        <f>IF($B1513="","",IF(O1513&lt;&gt;"",O1513,IF(P1513="Mapped",Q1513,IF(P1513="No Encompass Match","No Encompass Match",IFERROR(VLOOKUP(IF($K1513="",$J1513,$K1513),'Brands (Enc)'!$C$2:$D$2699,2,FALSE),"Not Mapped")))))</f>
        <v>Sullivan's</v>
      </c>
      <c r="S1513" t="str">
        <f>IF($B1513="","",IFERROR(VLOOKUP(VALUE($B1513),'Customers Table (Enc)'!$A:$I,9,FALSE),"Not Found"))</f>
        <v>Bergen</v>
      </c>
      <c r="T1513" t="str">
        <f t="shared" si="92"/>
        <v>BERGEN</v>
      </c>
      <c r="U1513" t="str">
        <f t="shared" si="93"/>
        <v>Sullivan's|BERGEN</v>
      </c>
      <c r="V1513" t="str">
        <f>IF($B1513="","",IF(R1513="No Encompass Match","THEM",IF(R1513="Not Mapped","Unable to Determine",IF(T1513="SALES","Unable to Determine",IFERROR(INDEX('Master - US vs THEM'!$F:$F,MATCH(U1513,'Master - US vs THEM'!$G:$G,0)),"No Territory Data")))))</f>
        <v>US</v>
      </c>
      <c r="W1513" t="str">
        <f t="shared" si="94"/>
        <v>OK</v>
      </c>
      <c r="X1513" t="str">
        <f t="shared" si="95"/>
        <v>US</v>
      </c>
    </row>
    <row r="1514" spans="1:24" x14ac:dyDescent="0.2">
      <c r="A1514">
        <v>1513</v>
      </c>
      <c r="B1514" t="s">
        <v>510</v>
      </c>
      <c r="C1514" t="s">
        <v>511</v>
      </c>
      <c r="D1514" t="s">
        <v>48</v>
      </c>
      <c r="E1514" t="s">
        <v>503</v>
      </c>
      <c r="F1514" t="s">
        <v>132</v>
      </c>
      <c r="G1514" t="s">
        <v>512</v>
      </c>
      <c r="H1514" t="s">
        <v>8</v>
      </c>
      <c r="I1514" t="s">
        <v>85</v>
      </c>
      <c r="J1514" t="s">
        <v>513</v>
      </c>
      <c r="K1514" t="s">
        <v>514</v>
      </c>
      <c r="L1514" t="s">
        <v>433</v>
      </c>
      <c r="M1514">
        <v>1</v>
      </c>
      <c r="N1514" t="s">
        <v>21</v>
      </c>
      <c r="O1514" t="str">
        <f>IF($B1514="","",IFERROR(IF(ISNUMBER(MATCH($K1514,'Brand Family Territory (Enc)'!$A$2:$A$296,0)),$K1514,""),""))</f>
        <v/>
      </c>
      <c r="P1514" t="str">
        <f>IF($B1514="","",IFERROR(INDEX('Brand Crosswalk'!$F$2:$F$200,MATCH($K1514,'Brand Crosswalk'!$A$2:$A$200,0)),"Not in Crosswalk"))</f>
        <v>No Encompass Match</v>
      </c>
      <c r="Q1514">
        <f>IF($B1514="","",IFERROR(INDEX('Brand Crosswalk'!$C$2:$C$200,MATCH($K1514,'Brand Crosswalk'!$A$2:$A$200,0)),""))</f>
        <v>0</v>
      </c>
      <c r="R1514" t="str">
        <f>IF($B1514="","",IF(O1514&lt;&gt;"",O1514,IF(P1514="Mapped",Q1514,IF(P1514="No Encompass Match","No Encompass Match",IFERROR(VLOOKUP(IF($K1514="",$J1514,$K1514),'Brands (Enc)'!$C$2:$D$2699,2,FALSE),"Not Mapped")))))</f>
        <v>No Encompass Match</v>
      </c>
      <c r="S1514" t="str">
        <f>IF($B1514="","",IFERROR(VLOOKUP(VALUE($B1514),'Customers Table (Enc)'!$A:$I,9,FALSE),"Not Found"))</f>
        <v>Bergen</v>
      </c>
      <c r="T1514" t="str">
        <f t="shared" si="92"/>
        <v>BERGEN</v>
      </c>
      <c r="U1514" t="str">
        <f t="shared" si="93"/>
        <v>No Encompass Match|BERGEN</v>
      </c>
      <c r="V1514" t="str">
        <f>IF($B1514="","",IF(R1514="No Encompass Match","THEM",IF(R1514="Not Mapped","Unable to Determine",IF(T1514="SALES","Unable to Determine",IFERROR(INDEX('Master - US vs THEM'!$F:$F,MATCH(U1514,'Master - US vs THEM'!$G:$G,0)),"No Territory Data")))))</f>
        <v>THEM</v>
      </c>
      <c r="W1514" t="str">
        <f t="shared" si="94"/>
        <v>OK</v>
      </c>
      <c r="X1514" t="str">
        <f t="shared" si="95"/>
        <v>THEM</v>
      </c>
    </row>
    <row r="1515" spans="1:24" x14ac:dyDescent="0.2">
      <c r="A1515">
        <v>1514</v>
      </c>
      <c r="B1515" t="s">
        <v>510</v>
      </c>
      <c r="C1515" t="s">
        <v>511</v>
      </c>
      <c r="D1515" t="s">
        <v>48</v>
      </c>
      <c r="E1515" t="s">
        <v>503</v>
      </c>
      <c r="F1515" t="s">
        <v>132</v>
      </c>
      <c r="G1515" t="s">
        <v>512</v>
      </c>
      <c r="H1515" t="s">
        <v>8</v>
      </c>
      <c r="I1515" t="s">
        <v>85</v>
      </c>
      <c r="J1515" t="s">
        <v>508</v>
      </c>
      <c r="K1515" t="s">
        <v>361</v>
      </c>
      <c r="L1515" t="s">
        <v>361</v>
      </c>
      <c r="M1515">
        <v>1</v>
      </c>
      <c r="N1515" t="s">
        <v>21</v>
      </c>
      <c r="O1515" t="str">
        <f>IF($B1515="","",IFERROR(IF(ISNUMBER(MATCH($K1515,'Brand Family Territory (Enc)'!$A$2:$A$296,0)),$K1515,""),""))</f>
        <v>PAULANER</v>
      </c>
      <c r="P1515" t="str">
        <f>IF($B1515="","",IFERROR(INDEX('Brand Crosswalk'!$F$2:$F$200,MATCH($K1515,'Brand Crosswalk'!$A$2:$A$200,0)),"Not in Crosswalk"))</f>
        <v>Not in Crosswalk</v>
      </c>
      <c r="Q1515" t="str">
        <f>IF($B1515="","",IFERROR(INDEX('Brand Crosswalk'!$C$2:$C$200,MATCH($K1515,'Brand Crosswalk'!$A$2:$A$200,0)),""))</f>
        <v/>
      </c>
      <c r="R1515" t="str">
        <f>IF($B1515="","",IF(O1515&lt;&gt;"",O1515,IF(P1515="Mapped",Q1515,IF(P1515="No Encompass Match","No Encompass Match",IFERROR(VLOOKUP(IF($K1515="",$J1515,$K1515),'Brands (Enc)'!$C$2:$D$2699,2,FALSE),"Not Mapped")))))</f>
        <v>PAULANER</v>
      </c>
      <c r="S1515" t="str">
        <f>IF($B1515="","",IFERROR(VLOOKUP(VALUE($B1515),'Customers Table (Enc)'!$A:$I,9,FALSE),"Not Found"))</f>
        <v>Bergen</v>
      </c>
      <c r="T1515" t="str">
        <f t="shared" si="92"/>
        <v>BERGEN</v>
      </c>
      <c r="U1515" t="str">
        <f t="shared" si="93"/>
        <v>PAULANER|BERGEN</v>
      </c>
      <c r="V1515" t="str">
        <f>IF($B1515="","",IF(R1515="No Encompass Match","THEM",IF(R1515="Not Mapped","Unable to Determine",IF(T1515="SALES","Unable to Determine",IFERROR(INDEX('Master - US vs THEM'!$F:$F,MATCH(U1515,'Master - US vs THEM'!$G:$G,0)),"No Territory Data")))))</f>
        <v>US</v>
      </c>
      <c r="W1515" t="str">
        <f t="shared" si="94"/>
        <v>MISMATCH</v>
      </c>
      <c r="X1515" t="str">
        <f t="shared" si="95"/>
        <v>US</v>
      </c>
    </row>
    <row r="1516" spans="1:24" x14ac:dyDescent="0.2">
      <c r="A1516">
        <v>1515</v>
      </c>
      <c r="B1516" t="s">
        <v>510</v>
      </c>
      <c r="C1516" t="s">
        <v>511</v>
      </c>
      <c r="D1516" t="s">
        <v>48</v>
      </c>
      <c r="E1516" t="s">
        <v>503</v>
      </c>
      <c r="F1516" t="s">
        <v>132</v>
      </c>
      <c r="G1516" t="s">
        <v>512</v>
      </c>
      <c r="H1516" t="s">
        <v>8</v>
      </c>
      <c r="I1516" t="s">
        <v>85</v>
      </c>
      <c r="J1516" t="s">
        <v>467</v>
      </c>
      <c r="K1516" t="s">
        <v>467</v>
      </c>
      <c r="L1516" t="s">
        <v>468</v>
      </c>
      <c r="M1516">
        <v>1</v>
      </c>
      <c r="N1516" t="s">
        <v>21</v>
      </c>
      <c r="O1516" t="str">
        <f>IF($B1516="","",IFERROR(IF(ISNUMBER(MATCH($K1516,'Brand Family Territory (Enc)'!$A$2:$A$296,0)),$K1516,""),""))</f>
        <v/>
      </c>
      <c r="P1516" t="str">
        <f>IF($B1516="","",IFERROR(INDEX('Brand Crosswalk'!$F$2:$F$200,MATCH($K1516,'Brand Crosswalk'!$A$2:$A$200,0)),"Not in Crosswalk"))</f>
        <v>Mapped</v>
      </c>
      <c r="Q1516" t="str">
        <f>IF($B1516="","",IFERROR(INDEX('Brand Crosswalk'!$C$2:$C$200,MATCH($K1516,'Brand Crosswalk'!$A$2:$A$200,0)),""))</f>
        <v>New Holland Brewing Co</v>
      </c>
      <c r="R1516" t="str">
        <f>IF($B1516="","",IF(O1516&lt;&gt;"",O1516,IF(P1516="Mapped",Q1516,IF(P1516="No Encompass Match","No Encompass Match",IFERROR(VLOOKUP(IF($K1516="",$J1516,$K1516),'Brands (Enc)'!$C$2:$D$2699,2,FALSE),"Not Mapped")))))</f>
        <v>New Holland Brewing Co</v>
      </c>
      <c r="S1516" t="str">
        <f>IF($B1516="","",IFERROR(VLOOKUP(VALUE($B1516),'Customers Table (Enc)'!$A:$I,9,FALSE),"Not Found"))</f>
        <v>Bergen</v>
      </c>
      <c r="T1516" t="str">
        <f t="shared" si="92"/>
        <v>BERGEN</v>
      </c>
      <c r="U1516" t="str">
        <f t="shared" si="93"/>
        <v>New Holland Brewing Co|BERGEN</v>
      </c>
      <c r="V1516" t="str">
        <f>IF($B1516="","",IF(R1516="No Encompass Match","THEM",IF(R1516="Not Mapped","Unable to Determine",IF(T1516="SALES","Unable to Determine",IFERROR(INDEX('Master - US vs THEM'!$F:$F,MATCH(U1516,'Master - US vs THEM'!$G:$G,0)),"No Territory Data")))))</f>
        <v>US</v>
      </c>
      <c r="W1516" t="str">
        <f t="shared" si="94"/>
        <v>MISMATCH</v>
      </c>
      <c r="X1516" t="str">
        <f t="shared" si="95"/>
        <v>US</v>
      </c>
    </row>
    <row r="1517" spans="1:24" x14ac:dyDescent="0.2">
      <c r="A1517">
        <v>1516</v>
      </c>
      <c r="B1517" t="s">
        <v>510</v>
      </c>
      <c r="C1517" t="s">
        <v>511</v>
      </c>
      <c r="D1517" t="s">
        <v>48</v>
      </c>
      <c r="E1517" t="s">
        <v>503</v>
      </c>
      <c r="F1517" t="s">
        <v>132</v>
      </c>
      <c r="G1517" t="s">
        <v>512</v>
      </c>
      <c r="H1517" t="s">
        <v>8</v>
      </c>
      <c r="I1517" t="s">
        <v>85</v>
      </c>
      <c r="J1517" t="s">
        <v>457</v>
      </c>
      <c r="K1517" t="s">
        <v>458</v>
      </c>
      <c r="L1517" t="s">
        <v>433</v>
      </c>
      <c r="M1517">
        <v>1</v>
      </c>
      <c r="N1517" t="s">
        <v>21</v>
      </c>
      <c r="O1517" t="str">
        <f>IF($B1517="","",IFERROR(IF(ISNUMBER(MATCH($K1517,'Brand Family Territory (Enc)'!$A$2:$A$296,0)),$K1517,""),""))</f>
        <v/>
      </c>
      <c r="P1517" t="str">
        <f>IF($B1517="","",IFERROR(INDEX('Brand Crosswalk'!$F$2:$F$200,MATCH($K1517,'Brand Crosswalk'!$A$2:$A$200,0)),"Not in Crosswalk"))</f>
        <v>Mapped</v>
      </c>
      <c r="Q1517" t="str">
        <f>IF($B1517="","",IFERROR(INDEX('Brand Crosswalk'!$C$2:$C$200,MATCH($K1517,'Brand Crosswalk'!$A$2:$A$200,0)),""))</f>
        <v>Bavik</v>
      </c>
      <c r="R1517" t="str">
        <f>IF($B1517="","",IF(O1517&lt;&gt;"",O1517,IF(P1517="Mapped",Q1517,IF(P1517="No Encompass Match","No Encompass Match",IFERROR(VLOOKUP(IF($K1517="",$J1517,$K1517),'Brands (Enc)'!$C$2:$D$2699,2,FALSE),"Not Mapped")))))</f>
        <v>Bavik</v>
      </c>
      <c r="S1517" t="str">
        <f>IF($B1517="","",IFERROR(VLOOKUP(VALUE($B1517),'Customers Table (Enc)'!$A:$I,9,FALSE),"Not Found"))</f>
        <v>Bergen</v>
      </c>
      <c r="T1517" t="str">
        <f t="shared" si="92"/>
        <v>BERGEN</v>
      </c>
      <c r="U1517" t="str">
        <f t="shared" si="93"/>
        <v>Bavik|BERGEN</v>
      </c>
      <c r="V1517" t="str">
        <f>IF($B1517="","",IF(R1517="No Encompass Match","THEM",IF(R1517="Not Mapped","Unable to Determine",IF(T1517="SALES","Unable to Determine",IFERROR(INDEX('Master - US vs THEM'!$F:$F,MATCH(U1517,'Master - US vs THEM'!$G:$G,0)),"No Territory Data")))))</f>
        <v>US</v>
      </c>
      <c r="W1517" t="str">
        <f t="shared" si="94"/>
        <v>MISMATCH</v>
      </c>
      <c r="X1517" t="str">
        <f t="shared" si="95"/>
        <v>US</v>
      </c>
    </row>
    <row r="1518" spans="1:24" x14ac:dyDescent="0.2">
      <c r="A1518">
        <v>1517</v>
      </c>
      <c r="B1518" t="s">
        <v>510</v>
      </c>
      <c r="C1518" t="s">
        <v>511</v>
      </c>
      <c r="D1518" t="s">
        <v>48</v>
      </c>
      <c r="E1518" t="s">
        <v>503</v>
      </c>
      <c r="F1518" t="s">
        <v>132</v>
      </c>
      <c r="G1518" t="s">
        <v>512</v>
      </c>
      <c r="H1518" t="s">
        <v>8</v>
      </c>
      <c r="I1518" t="s">
        <v>85</v>
      </c>
      <c r="J1518" t="s">
        <v>451</v>
      </c>
      <c r="K1518" t="s">
        <v>452</v>
      </c>
      <c r="L1518" t="s">
        <v>433</v>
      </c>
      <c r="M1518">
        <v>1</v>
      </c>
      <c r="N1518" t="s">
        <v>21</v>
      </c>
      <c r="O1518" t="str">
        <f>IF($B1518="","",IFERROR(IF(ISNUMBER(MATCH($K1518,'Brand Family Territory (Enc)'!$A$2:$A$296,0)),$K1518,""),""))</f>
        <v/>
      </c>
      <c r="P1518" t="str">
        <f>IF($B1518="","",IFERROR(INDEX('Brand Crosswalk'!$F$2:$F$200,MATCH($K1518,'Brand Crosswalk'!$A$2:$A$200,0)),"Not in Crosswalk"))</f>
        <v>No Encompass Match</v>
      </c>
      <c r="Q1518">
        <f>IF($B1518="","",IFERROR(INDEX('Brand Crosswalk'!$C$2:$C$200,MATCH($K1518,'Brand Crosswalk'!$A$2:$A$200,0)),""))</f>
        <v>0</v>
      </c>
      <c r="R1518" t="str">
        <f>IF($B1518="","",IF(O1518&lt;&gt;"",O1518,IF(P1518="Mapped",Q1518,IF(P1518="No Encompass Match","No Encompass Match",IFERROR(VLOOKUP(IF($K1518="",$J1518,$K1518),'Brands (Enc)'!$C$2:$D$2699,2,FALSE),"Not Mapped")))))</f>
        <v>No Encompass Match</v>
      </c>
      <c r="S1518" t="str">
        <f>IF($B1518="","",IFERROR(VLOOKUP(VALUE($B1518),'Customers Table (Enc)'!$A:$I,9,FALSE),"Not Found"))</f>
        <v>Bergen</v>
      </c>
      <c r="T1518" t="str">
        <f t="shared" si="92"/>
        <v>BERGEN</v>
      </c>
      <c r="U1518" t="str">
        <f t="shared" si="93"/>
        <v>No Encompass Match|BERGEN</v>
      </c>
      <c r="V1518" t="str">
        <f>IF($B1518="","",IF(R1518="No Encompass Match","THEM",IF(R1518="Not Mapped","Unable to Determine",IF(T1518="SALES","Unable to Determine",IFERROR(INDEX('Master - US vs THEM'!$F:$F,MATCH(U1518,'Master - US vs THEM'!$G:$G,0)),"No Territory Data")))))</f>
        <v>THEM</v>
      </c>
      <c r="W1518" t="str">
        <f t="shared" si="94"/>
        <v>OK</v>
      </c>
      <c r="X1518" t="str">
        <f t="shared" si="95"/>
        <v>THEM</v>
      </c>
    </row>
    <row r="1519" spans="1:24" x14ac:dyDescent="0.2">
      <c r="A1519">
        <v>1518</v>
      </c>
      <c r="B1519" t="s">
        <v>510</v>
      </c>
      <c r="C1519" t="s">
        <v>511</v>
      </c>
      <c r="D1519" t="s">
        <v>48</v>
      </c>
      <c r="E1519" t="s">
        <v>503</v>
      </c>
      <c r="F1519" t="s">
        <v>132</v>
      </c>
      <c r="G1519" t="s">
        <v>512</v>
      </c>
      <c r="H1519" t="s">
        <v>8</v>
      </c>
      <c r="I1519" t="s">
        <v>85</v>
      </c>
      <c r="J1519" t="s">
        <v>475</v>
      </c>
      <c r="K1519" t="s">
        <v>509</v>
      </c>
      <c r="L1519" t="s">
        <v>152</v>
      </c>
      <c r="M1519">
        <v>1</v>
      </c>
      <c r="N1519" t="s">
        <v>21</v>
      </c>
      <c r="O1519" t="str">
        <f>IF($B1519="","",IFERROR(IF(ISNUMBER(MATCH($K1519,'Brand Family Territory (Enc)'!$A$2:$A$296,0)),$K1519,""),""))</f>
        <v>WOODCHUCK</v>
      </c>
      <c r="P1519" t="str">
        <f>IF($B1519="","",IFERROR(INDEX('Brand Crosswalk'!$F$2:$F$200,MATCH($K1519,'Brand Crosswalk'!$A$2:$A$200,0)),"Not in Crosswalk"))</f>
        <v>Not in Crosswalk</v>
      </c>
      <c r="Q1519" t="str">
        <f>IF($B1519="","",IFERROR(INDEX('Brand Crosswalk'!$C$2:$C$200,MATCH($K1519,'Brand Crosswalk'!$A$2:$A$200,0)),""))</f>
        <v/>
      </c>
      <c r="R1519" t="str">
        <f>IF($B1519="","",IF(O1519&lt;&gt;"",O1519,IF(P1519="Mapped",Q1519,IF(P1519="No Encompass Match","No Encompass Match",IFERROR(VLOOKUP(IF($K1519="",$J1519,$K1519),'Brands (Enc)'!$C$2:$D$2699,2,FALSE),"Not Mapped")))))</f>
        <v>WOODCHUCK</v>
      </c>
      <c r="S1519" t="str">
        <f>IF($B1519="","",IFERROR(VLOOKUP(VALUE($B1519),'Customers Table (Enc)'!$A:$I,9,FALSE),"Not Found"))</f>
        <v>Bergen</v>
      </c>
      <c r="T1519" t="str">
        <f t="shared" si="92"/>
        <v>BERGEN</v>
      </c>
      <c r="U1519" t="str">
        <f t="shared" si="93"/>
        <v>WOODCHUCK|BERGEN</v>
      </c>
      <c r="V1519" t="str">
        <f>IF($B1519="","",IF(R1519="No Encompass Match","THEM",IF(R1519="Not Mapped","Unable to Determine",IF(T1519="SALES","Unable to Determine",IFERROR(INDEX('Master - US vs THEM'!$F:$F,MATCH(U1519,'Master - US vs THEM'!$G:$G,0)),"No Territory Data")))))</f>
        <v>US</v>
      </c>
      <c r="W1519" t="str">
        <f t="shared" si="94"/>
        <v>MISMATCH</v>
      </c>
      <c r="X1519" t="str">
        <f t="shared" si="95"/>
        <v>US</v>
      </c>
    </row>
    <row r="1520" spans="1:24" x14ac:dyDescent="0.2">
      <c r="A1520">
        <v>1519</v>
      </c>
      <c r="B1520" t="s">
        <v>510</v>
      </c>
      <c r="C1520" t="s">
        <v>511</v>
      </c>
      <c r="D1520" t="s">
        <v>48</v>
      </c>
      <c r="E1520" t="s">
        <v>503</v>
      </c>
      <c r="F1520" t="s">
        <v>132</v>
      </c>
      <c r="G1520" t="s">
        <v>512</v>
      </c>
      <c r="H1520" t="s">
        <v>8</v>
      </c>
      <c r="I1520" t="s">
        <v>85</v>
      </c>
      <c r="J1520" t="s">
        <v>163</v>
      </c>
      <c r="K1520" t="s">
        <v>36</v>
      </c>
      <c r="L1520" t="s">
        <v>36</v>
      </c>
      <c r="M1520">
        <v>1</v>
      </c>
      <c r="N1520" t="s">
        <v>875</v>
      </c>
      <c r="O1520" t="str">
        <f>IF($B1520="","",IFERROR(IF(ISNUMBER(MATCH($K1520,'Brand Family Territory (Enc)'!$A$2:$A$296,0)),$K1520,""),""))</f>
        <v/>
      </c>
      <c r="P1520" t="str">
        <f>IF($B1520="","",IFERROR(INDEX('Brand Crosswalk'!$F$2:$F$200,MATCH($K1520,'Brand Crosswalk'!$A$2:$A$200,0)),"Not in Crosswalk"))</f>
        <v>Mapped</v>
      </c>
      <c r="Q1520" t="str">
        <f>IF($B1520="","",IFERROR(INDEX('Brand Crosswalk'!$C$2:$C$200,MATCH($K1520,'Brand Crosswalk'!$A$2:$A$200,0)),""))</f>
        <v>Lagunitas</v>
      </c>
      <c r="R1520" t="str">
        <f>IF($B1520="","",IF(O1520&lt;&gt;"",O1520,IF(P1520="Mapped",Q1520,IF(P1520="No Encompass Match","No Encompass Match",IFERROR(VLOOKUP(IF($K1520="",$J1520,$K1520),'Brands (Enc)'!$C$2:$D$2699,2,FALSE),"Not Mapped")))))</f>
        <v>Lagunitas</v>
      </c>
      <c r="S1520" t="str">
        <f>IF($B1520="","",IFERROR(VLOOKUP(VALUE($B1520),'Customers Table (Enc)'!$A:$I,9,FALSE),"Not Found"))</f>
        <v>Bergen</v>
      </c>
      <c r="T1520" t="str">
        <f t="shared" si="92"/>
        <v>BERGEN</v>
      </c>
      <c r="U1520" t="str">
        <f t="shared" si="93"/>
        <v>Lagunitas|BERGEN</v>
      </c>
      <c r="V1520" t="str">
        <f>IF($B1520="","",IF(R1520="No Encompass Match","THEM",IF(R1520="Not Mapped","Unable to Determine",IF(T1520="SALES","Unable to Determine",IFERROR(INDEX('Master - US vs THEM'!$F:$F,MATCH(U1520,'Master - US vs THEM'!$G:$G,0)),"No Territory Data")))))</f>
        <v>US</v>
      </c>
      <c r="W1520" t="str">
        <f t="shared" si="94"/>
        <v>OK</v>
      </c>
      <c r="X1520" t="str">
        <f t="shared" si="95"/>
        <v>US</v>
      </c>
    </row>
    <row r="1521" spans="1:24" x14ac:dyDescent="0.2">
      <c r="A1521">
        <v>1520</v>
      </c>
      <c r="B1521" t="s">
        <v>510</v>
      </c>
      <c r="C1521" t="s">
        <v>511</v>
      </c>
      <c r="D1521" t="s">
        <v>48</v>
      </c>
      <c r="E1521" t="s">
        <v>503</v>
      </c>
      <c r="F1521" t="s">
        <v>132</v>
      </c>
      <c r="G1521" t="s">
        <v>512</v>
      </c>
      <c r="H1521" t="s">
        <v>8</v>
      </c>
      <c r="I1521" t="s">
        <v>85</v>
      </c>
      <c r="J1521" t="s">
        <v>22</v>
      </c>
      <c r="K1521" t="s">
        <v>23</v>
      </c>
      <c r="L1521" t="s">
        <v>24</v>
      </c>
      <c r="M1521">
        <v>3</v>
      </c>
      <c r="N1521" t="s">
        <v>875</v>
      </c>
      <c r="O1521" t="str">
        <f>IF($B1521="","",IFERROR(IF(ISNUMBER(MATCH($K1521,'Brand Family Territory (Enc)'!$A$2:$A$296,0)),$K1521,""),""))</f>
        <v/>
      </c>
      <c r="P1521" t="str">
        <f>IF($B1521="","",IFERROR(INDEX('Brand Crosswalk'!$F$2:$F$200,MATCH($K1521,'Brand Crosswalk'!$A$2:$A$200,0)),"Not in Crosswalk"))</f>
        <v>Mapped</v>
      </c>
      <c r="Q1521" t="str">
        <f>IF($B1521="","",IFERROR(INDEX('Brand Crosswalk'!$C$2:$C$200,MATCH($K1521,'Brand Crosswalk'!$A$2:$A$200,0)),""))</f>
        <v>Corona Extra</v>
      </c>
      <c r="R1521" t="str">
        <f>IF($B1521="","",IF(O1521&lt;&gt;"",O1521,IF(P1521="Mapped",Q1521,IF(P1521="No Encompass Match","No Encompass Match",IFERROR(VLOOKUP(IF($K1521="",$J1521,$K1521),'Brands (Enc)'!$C$2:$D$2699,2,FALSE),"Not Mapped")))))</f>
        <v>Corona Extra</v>
      </c>
      <c r="S1521" t="str">
        <f>IF($B1521="","",IFERROR(VLOOKUP(VALUE($B1521),'Customers Table (Enc)'!$A:$I,9,FALSE),"Not Found"))</f>
        <v>Bergen</v>
      </c>
      <c r="T1521" t="str">
        <f t="shared" si="92"/>
        <v>BERGEN</v>
      </c>
      <c r="U1521" t="str">
        <f t="shared" si="93"/>
        <v>Corona Extra|BERGEN</v>
      </c>
      <c r="V1521" t="str">
        <f>IF($B1521="","",IF(R1521="No Encompass Match","THEM",IF(R1521="Not Mapped","Unable to Determine",IF(T1521="SALES","Unable to Determine",IFERROR(INDEX('Master - US vs THEM'!$F:$F,MATCH(U1521,'Master - US vs THEM'!$G:$G,0)),"No Territory Data")))))</f>
        <v>US</v>
      </c>
      <c r="W1521" t="str">
        <f t="shared" si="94"/>
        <v>OK</v>
      </c>
      <c r="X1521" t="str">
        <f t="shared" si="95"/>
        <v>US</v>
      </c>
    </row>
    <row r="1522" spans="1:24" x14ac:dyDescent="0.2">
      <c r="A1522">
        <v>1521</v>
      </c>
      <c r="B1522" t="s">
        <v>510</v>
      </c>
      <c r="C1522" t="s">
        <v>511</v>
      </c>
      <c r="D1522" t="s">
        <v>48</v>
      </c>
      <c r="E1522" t="s">
        <v>503</v>
      </c>
      <c r="F1522" t="s">
        <v>132</v>
      </c>
      <c r="G1522" t="s">
        <v>512</v>
      </c>
      <c r="H1522" t="s">
        <v>8</v>
      </c>
      <c r="I1522" t="s">
        <v>85</v>
      </c>
      <c r="J1522" t="s">
        <v>181</v>
      </c>
      <c r="K1522" t="s">
        <v>182</v>
      </c>
      <c r="L1522" t="s">
        <v>24</v>
      </c>
      <c r="M1522">
        <v>1</v>
      </c>
      <c r="N1522" t="s">
        <v>875</v>
      </c>
      <c r="O1522" t="str">
        <f>IF($B1522="","",IFERROR(IF(ISNUMBER(MATCH($K1522,'Brand Family Territory (Enc)'!$A$2:$A$296,0)),$K1522,""),""))</f>
        <v/>
      </c>
      <c r="P1522" t="str">
        <f>IF($B1522="","",IFERROR(INDEX('Brand Crosswalk'!$F$2:$F$200,MATCH($K1522,'Brand Crosswalk'!$A$2:$A$200,0)),"Not in Crosswalk"))</f>
        <v>Mapped</v>
      </c>
      <c r="Q1522" t="str">
        <f>IF($B1522="","",IFERROR(INDEX('Brand Crosswalk'!$C$2:$C$200,MATCH($K1522,'Brand Crosswalk'!$A$2:$A$200,0)),""))</f>
        <v>Modelo Especial</v>
      </c>
      <c r="R1522" t="str">
        <f>IF($B1522="","",IF(O1522&lt;&gt;"",O1522,IF(P1522="Mapped",Q1522,IF(P1522="No Encompass Match","No Encompass Match",IFERROR(VLOOKUP(IF($K1522="",$J1522,$K1522),'Brands (Enc)'!$C$2:$D$2699,2,FALSE),"Not Mapped")))))</f>
        <v>Modelo Especial</v>
      </c>
      <c r="S1522" t="str">
        <f>IF($B1522="","",IFERROR(VLOOKUP(VALUE($B1522),'Customers Table (Enc)'!$A:$I,9,FALSE),"Not Found"))</f>
        <v>Bergen</v>
      </c>
      <c r="T1522" t="str">
        <f t="shared" si="92"/>
        <v>BERGEN</v>
      </c>
      <c r="U1522" t="str">
        <f t="shared" si="93"/>
        <v>Modelo Especial|BERGEN</v>
      </c>
      <c r="V1522" t="str">
        <f>IF($B1522="","",IF(R1522="No Encompass Match","THEM",IF(R1522="Not Mapped","Unable to Determine",IF(T1522="SALES","Unable to Determine",IFERROR(INDEX('Master - US vs THEM'!$F:$F,MATCH(U1522,'Master - US vs THEM'!$G:$G,0)),"No Territory Data")))))</f>
        <v>US</v>
      </c>
      <c r="W1522" t="str">
        <f t="shared" si="94"/>
        <v>OK</v>
      </c>
      <c r="X1522" t="str">
        <f t="shared" si="95"/>
        <v>US</v>
      </c>
    </row>
    <row r="1523" spans="1:24" x14ac:dyDescent="0.2">
      <c r="A1523">
        <v>1522</v>
      </c>
      <c r="B1523" t="s">
        <v>510</v>
      </c>
      <c r="C1523" t="s">
        <v>511</v>
      </c>
      <c r="D1523" t="s">
        <v>48</v>
      </c>
      <c r="E1523" t="s">
        <v>503</v>
      </c>
      <c r="F1523" t="s">
        <v>132</v>
      </c>
      <c r="G1523" t="s">
        <v>512</v>
      </c>
      <c r="H1523" t="s">
        <v>8</v>
      </c>
      <c r="I1523" t="s">
        <v>85</v>
      </c>
      <c r="J1523" t="s">
        <v>341</v>
      </c>
      <c r="K1523" t="s">
        <v>295</v>
      </c>
      <c r="L1523" t="s">
        <v>215</v>
      </c>
      <c r="M1523">
        <v>2</v>
      </c>
      <c r="N1523" t="s">
        <v>875</v>
      </c>
      <c r="O1523" t="str">
        <f>IF($B1523="","",IFERROR(IF(ISNUMBER(MATCH($K1523,'Brand Family Territory (Enc)'!$A$2:$A$296,0)),$K1523,""),""))</f>
        <v/>
      </c>
      <c r="P1523" t="str">
        <f>IF($B1523="","",IFERROR(INDEX('Brand Crosswalk'!$F$2:$F$200,MATCH($K1523,'Brand Crosswalk'!$A$2:$A$200,0)),"Not in Crosswalk"))</f>
        <v>Mapped</v>
      </c>
      <c r="Q1523" t="str">
        <f>IF($B1523="","",IFERROR(INDEX('Brand Crosswalk'!$C$2:$C$200,MATCH($K1523,'Brand Crosswalk'!$A$2:$A$200,0)),""))</f>
        <v>New Belgium Brewing Company</v>
      </c>
      <c r="R1523" t="str">
        <f>IF($B1523="","",IF(O1523&lt;&gt;"",O1523,IF(P1523="Mapped",Q1523,IF(P1523="No Encompass Match","No Encompass Match",IFERROR(VLOOKUP(IF($K1523="",$J1523,$K1523),'Brands (Enc)'!$C$2:$D$2699,2,FALSE),"Not Mapped")))))</f>
        <v>New Belgium Brewing Company</v>
      </c>
      <c r="S1523" t="str">
        <f>IF($B1523="","",IFERROR(VLOOKUP(VALUE($B1523),'Customers Table (Enc)'!$A:$I,9,FALSE),"Not Found"))</f>
        <v>Bergen</v>
      </c>
      <c r="T1523" t="str">
        <f t="shared" si="92"/>
        <v>BERGEN</v>
      </c>
      <c r="U1523" t="str">
        <f t="shared" si="93"/>
        <v>New Belgium Brewing Company|BERGEN</v>
      </c>
      <c r="V1523" t="str">
        <f>IF($B1523="","",IF(R1523="No Encompass Match","THEM",IF(R1523="Not Mapped","Unable to Determine",IF(T1523="SALES","Unable to Determine",IFERROR(INDEX('Master - US vs THEM'!$F:$F,MATCH(U1523,'Master - US vs THEM'!$G:$G,0)),"No Territory Data")))))</f>
        <v>US</v>
      </c>
      <c r="W1523" t="str">
        <f t="shared" si="94"/>
        <v>OK</v>
      </c>
      <c r="X1523" t="str">
        <f t="shared" si="95"/>
        <v>US</v>
      </c>
    </row>
    <row r="1524" spans="1:24" x14ac:dyDescent="0.2">
      <c r="A1524">
        <v>1523</v>
      </c>
      <c r="B1524" t="s">
        <v>510</v>
      </c>
      <c r="C1524" t="s">
        <v>511</v>
      </c>
      <c r="D1524" t="s">
        <v>48</v>
      </c>
      <c r="E1524" t="s">
        <v>503</v>
      </c>
      <c r="F1524" t="s">
        <v>132</v>
      </c>
      <c r="G1524" t="s">
        <v>512</v>
      </c>
      <c r="H1524" t="s">
        <v>8</v>
      </c>
      <c r="I1524" t="s">
        <v>85</v>
      </c>
      <c r="J1524" t="s">
        <v>20</v>
      </c>
      <c r="K1524" t="s">
        <v>20</v>
      </c>
      <c r="L1524" t="s">
        <v>20</v>
      </c>
      <c r="M1524">
        <v>2</v>
      </c>
      <c r="N1524" t="s">
        <v>875</v>
      </c>
      <c r="O1524" t="str">
        <f>IF($B1524="","",IFERROR(IF(ISNUMBER(MATCH($K1524,'Brand Family Territory (Enc)'!$A$2:$A$296,0)),$K1524,""),""))</f>
        <v/>
      </c>
      <c r="P1524" t="str">
        <f>IF($B1524="","",IFERROR(INDEX('Brand Crosswalk'!$F$2:$F$200,MATCH($K1524,'Brand Crosswalk'!$A$2:$A$200,0)),"Not in Crosswalk"))</f>
        <v>Mapped</v>
      </c>
      <c r="Q1524" t="str">
        <f>IF($B1524="","",IFERROR(INDEX('Brand Crosswalk'!$C$2:$C$200,MATCH($K1524,'Brand Crosswalk'!$A$2:$A$200,0)),""))</f>
        <v>Heineken USA</v>
      </c>
      <c r="R1524" t="str">
        <f>IF($B1524="","",IF(O1524&lt;&gt;"",O1524,IF(P1524="Mapped",Q1524,IF(P1524="No Encompass Match","No Encompass Match",IFERROR(VLOOKUP(IF($K1524="",$J1524,$K1524),'Brands (Enc)'!$C$2:$D$2699,2,FALSE),"Not Mapped")))))</f>
        <v>Heineken USA</v>
      </c>
      <c r="S1524" t="str">
        <f>IF($B1524="","",IFERROR(VLOOKUP(VALUE($B1524),'Customers Table (Enc)'!$A:$I,9,FALSE),"Not Found"))</f>
        <v>Bergen</v>
      </c>
      <c r="T1524" t="str">
        <f t="shared" si="92"/>
        <v>BERGEN</v>
      </c>
      <c r="U1524" t="str">
        <f t="shared" si="93"/>
        <v>Heineken USA|BERGEN</v>
      </c>
      <c r="V1524" t="str">
        <f>IF($B1524="","",IF(R1524="No Encompass Match","THEM",IF(R1524="Not Mapped","Unable to Determine",IF(T1524="SALES","Unable to Determine",IFERROR(INDEX('Master - US vs THEM'!$F:$F,MATCH(U1524,'Master - US vs THEM'!$G:$G,0)),"No Territory Data")))))</f>
        <v>US</v>
      </c>
      <c r="W1524" t="str">
        <f t="shared" si="94"/>
        <v>OK</v>
      </c>
      <c r="X1524" t="str">
        <f t="shared" si="95"/>
        <v>US</v>
      </c>
    </row>
    <row r="1525" spans="1:24" x14ac:dyDescent="0.2">
      <c r="A1525">
        <v>1524</v>
      </c>
      <c r="B1525" t="s">
        <v>510</v>
      </c>
      <c r="C1525" t="s">
        <v>511</v>
      </c>
      <c r="D1525" t="s">
        <v>48</v>
      </c>
      <c r="E1525" t="s">
        <v>503</v>
      </c>
      <c r="F1525" t="s">
        <v>132</v>
      </c>
      <c r="G1525" t="s">
        <v>512</v>
      </c>
      <c r="H1525" t="s">
        <v>8</v>
      </c>
      <c r="I1525" t="s">
        <v>85</v>
      </c>
      <c r="J1525" t="s">
        <v>338</v>
      </c>
      <c r="K1525" t="s">
        <v>34</v>
      </c>
      <c r="L1525" t="s">
        <v>34</v>
      </c>
      <c r="M1525">
        <v>1</v>
      </c>
      <c r="N1525" t="s">
        <v>875</v>
      </c>
      <c r="O1525" t="str">
        <f>IF($B1525="","",IFERROR(IF(ISNUMBER(MATCH($K1525,'Brand Family Territory (Enc)'!$A$2:$A$296,0)),$K1525,""),""))</f>
        <v/>
      </c>
      <c r="P1525" t="str">
        <f>IF($B1525="","",IFERROR(INDEX('Brand Crosswalk'!$F$2:$F$200,MATCH($K1525,'Brand Crosswalk'!$A$2:$A$200,0)),"Not in Crosswalk"))</f>
        <v>Mapped</v>
      </c>
      <c r="Q1525" t="str">
        <f>IF($B1525="","",IFERROR(INDEX('Brand Crosswalk'!$C$2:$C$200,MATCH($K1525,'Brand Crosswalk'!$A$2:$A$200,0)),""))</f>
        <v>Sierra Nevada</v>
      </c>
      <c r="R1525" t="str">
        <f>IF($B1525="","",IF(O1525&lt;&gt;"",O1525,IF(P1525="Mapped",Q1525,IF(P1525="No Encompass Match","No Encompass Match",IFERROR(VLOOKUP(IF($K1525="",$J1525,$K1525),'Brands (Enc)'!$C$2:$D$2699,2,FALSE),"Not Mapped")))))</f>
        <v>Sierra Nevada</v>
      </c>
      <c r="S1525" t="str">
        <f>IF($B1525="","",IFERROR(VLOOKUP(VALUE($B1525),'Customers Table (Enc)'!$A:$I,9,FALSE),"Not Found"))</f>
        <v>Bergen</v>
      </c>
      <c r="T1525" t="str">
        <f t="shared" si="92"/>
        <v>BERGEN</v>
      </c>
      <c r="U1525" t="str">
        <f t="shared" si="93"/>
        <v>Sierra Nevada|BERGEN</v>
      </c>
      <c r="V1525" t="str">
        <f>IF($B1525="","",IF(R1525="No Encompass Match","THEM",IF(R1525="Not Mapped","Unable to Determine",IF(T1525="SALES","Unable to Determine",IFERROR(INDEX('Master - US vs THEM'!$F:$F,MATCH(U1525,'Master - US vs THEM'!$G:$G,0)),"No Territory Data")))))</f>
        <v>US</v>
      </c>
      <c r="W1525" t="str">
        <f t="shared" si="94"/>
        <v>OK</v>
      </c>
      <c r="X1525" t="str">
        <f t="shared" si="95"/>
        <v>US</v>
      </c>
    </row>
    <row r="1526" spans="1:24" x14ac:dyDescent="0.2">
      <c r="A1526">
        <v>1525</v>
      </c>
      <c r="B1526" t="s">
        <v>510</v>
      </c>
      <c r="C1526" t="s">
        <v>511</v>
      </c>
      <c r="D1526" t="s">
        <v>48</v>
      </c>
      <c r="E1526" t="s">
        <v>503</v>
      </c>
      <c r="F1526" t="s">
        <v>132</v>
      </c>
      <c r="G1526" t="s">
        <v>512</v>
      </c>
      <c r="H1526" t="s">
        <v>8</v>
      </c>
      <c r="I1526" t="s">
        <v>85</v>
      </c>
      <c r="J1526" t="s">
        <v>294</v>
      </c>
      <c r="K1526" t="s">
        <v>295</v>
      </c>
      <c r="L1526" t="s">
        <v>215</v>
      </c>
      <c r="M1526">
        <v>1</v>
      </c>
      <c r="N1526" t="s">
        <v>875</v>
      </c>
      <c r="O1526" t="str">
        <f>IF($B1526="","",IFERROR(IF(ISNUMBER(MATCH($K1526,'Brand Family Territory (Enc)'!$A$2:$A$296,0)),$K1526,""),""))</f>
        <v/>
      </c>
      <c r="P1526" t="str">
        <f>IF($B1526="","",IFERROR(INDEX('Brand Crosswalk'!$F$2:$F$200,MATCH($K1526,'Brand Crosswalk'!$A$2:$A$200,0)),"Not in Crosswalk"))</f>
        <v>Mapped</v>
      </c>
      <c r="Q1526" t="str">
        <f>IF($B1526="","",IFERROR(INDEX('Brand Crosswalk'!$C$2:$C$200,MATCH($K1526,'Brand Crosswalk'!$A$2:$A$200,0)),""))</f>
        <v>New Belgium Brewing Company</v>
      </c>
      <c r="R1526" t="str">
        <f>IF($B1526="","",IF(O1526&lt;&gt;"",O1526,IF(P1526="Mapped",Q1526,IF(P1526="No Encompass Match","No Encompass Match",IFERROR(VLOOKUP(IF($K1526="",$J1526,$K1526),'Brands (Enc)'!$C$2:$D$2699,2,FALSE),"Not Mapped")))))</f>
        <v>New Belgium Brewing Company</v>
      </c>
      <c r="S1526" t="str">
        <f>IF($B1526="","",IFERROR(VLOOKUP(VALUE($B1526),'Customers Table (Enc)'!$A:$I,9,FALSE),"Not Found"))</f>
        <v>Bergen</v>
      </c>
      <c r="T1526" t="str">
        <f t="shared" si="92"/>
        <v>BERGEN</v>
      </c>
      <c r="U1526" t="str">
        <f t="shared" si="93"/>
        <v>New Belgium Brewing Company|BERGEN</v>
      </c>
      <c r="V1526" t="str">
        <f>IF($B1526="","",IF(R1526="No Encompass Match","THEM",IF(R1526="Not Mapped","Unable to Determine",IF(T1526="SALES","Unable to Determine",IFERROR(INDEX('Master - US vs THEM'!$F:$F,MATCH(U1526,'Master - US vs THEM'!$G:$G,0)),"No Territory Data")))))</f>
        <v>US</v>
      </c>
      <c r="W1526" t="str">
        <f t="shared" si="94"/>
        <v>OK</v>
      </c>
      <c r="X1526" t="str">
        <f t="shared" si="95"/>
        <v>US</v>
      </c>
    </row>
    <row r="1527" spans="1:24" x14ac:dyDescent="0.2">
      <c r="A1527">
        <v>1526</v>
      </c>
      <c r="B1527" t="s">
        <v>510</v>
      </c>
      <c r="C1527" t="s">
        <v>511</v>
      </c>
      <c r="D1527" t="s">
        <v>48</v>
      </c>
      <c r="E1527" t="s">
        <v>503</v>
      </c>
      <c r="F1527" t="s">
        <v>132</v>
      </c>
      <c r="G1527" t="s">
        <v>512</v>
      </c>
      <c r="H1527" t="s">
        <v>8</v>
      </c>
      <c r="I1527" t="s">
        <v>85</v>
      </c>
      <c r="J1527" t="s">
        <v>157</v>
      </c>
      <c r="K1527" t="s">
        <v>158</v>
      </c>
      <c r="L1527" t="s">
        <v>155</v>
      </c>
      <c r="M1527">
        <v>1</v>
      </c>
      <c r="N1527" t="s">
        <v>875</v>
      </c>
      <c r="O1527" t="str">
        <f>IF($B1527="","",IFERROR(IF(ISNUMBER(MATCH($K1527,'Brand Family Territory (Enc)'!$A$2:$A$296,0)),$K1527,""),""))</f>
        <v/>
      </c>
      <c r="P1527" t="str">
        <f>IF($B1527="","",IFERROR(INDEX('Brand Crosswalk'!$F$2:$F$200,MATCH($K1527,'Brand Crosswalk'!$A$2:$A$200,0)),"Not in Crosswalk"))</f>
        <v>Mapped</v>
      </c>
      <c r="Q1527" t="str">
        <f>IF($B1527="","",IFERROR(INDEX('Brand Crosswalk'!$C$2:$C$200,MATCH($K1527,'Brand Crosswalk'!$A$2:$A$200,0)),""))</f>
        <v>Dogfish Head Beer</v>
      </c>
      <c r="R1527" t="str">
        <f>IF($B1527="","",IF(O1527&lt;&gt;"",O1527,IF(P1527="Mapped",Q1527,IF(P1527="No Encompass Match","No Encompass Match",IFERROR(VLOOKUP(IF($K1527="",$J1527,$K1527),'Brands (Enc)'!$C$2:$D$2699,2,FALSE),"Not Mapped")))))</f>
        <v>Dogfish Head Beer</v>
      </c>
      <c r="S1527" t="str">
        <f>IF($B1527="","",IFERROR(VLOOKUP(VALUE($B1527),'Customers Table (Enc)'!$A:$I,9,FALSE),"Not Found"))</f>
        <v>Bergen</v>
      </c>
      <c r="T1527" t="str">
        <f t="shared" si="92"/>
        <v>BERGEN</v>
      </c>
      <c r="U1527" t="str">
        <f t="shared" si="93"/>
        <v>Dogfish Head Beer|BERGEN</v>
      </c>
      <c r="V1527" t="str">
        <f>IF($B1527="","",IF(R1527="No Encompass Match","THEM",IF(R1527="Not Mapped","Unable to Determine",IF(T1527="SALES","Unable to Determine",IFERROR(INDEX('Master - US vs THEM'!$F:$F,MATCH(U1527,'Master - US vs THEM'!$G:$G,0)),"No Territory Data")))))</f>
        <v>US</v>
      </c>
      <c r="W1527" t="str">
        <f t="shared" si="94"/>
        <v>OK</v>
      </c>
      <c r="X1527" t="str">
        <f t="shared" si="95"/>
        <v>US</v>
      </c>
    </row>
    <row r="1528" spans="1:24" x14ac:dyDescent="0.2">
      <c r="A1528">
        <v>1527</v>
      </c>
      <c r="B1528" t="s">
        <v>510</v>
      </c>
      <c r="C1528" t="s">
        <v>511</v>
      </c>
      <c r="D1528" t="s">
        <v>48</v>
      </c>
      <c r="E1528" t="s">
        <v>503</v>
      </c>
      <c r="F1528" t="s">
        <v>132</v>
      </c>
      <c r="G1528" t="s">
        <v>512</v>
      </c>
      <c r="H1528" t="s">
        <v>8</v>
      </c>
      <c r="I1528" t="s">
        <v>85</v>
      </c>
      <c r="J1528" t="s">
        <v>227</v>
      </c>
      <c r="K1528" t="s">
        <v>209</v>
      </c>
      <c r="L1528" t="s">
        <v>210</v>
      </c>
      <c r="M1528">
        <v>1</v>
      </c>
      <c r="N1528" t="s">
        <v>875</v>
      </c>
      <c r="O1528" t="str">
        <f>IF($B1528="","",IFERROR(IF(ISNUMBER(MATCH($K1528,'Brand Family Territory (Enc)'!$A$2:$A$296,0)),$K1528,""),""))</f>
        <v/>
      </c>
      <c r="P1528" t="str">
        <f>IF($B1528="","",IFERROR(INDEX('Brand Crosswalk'!$F$2:$F$200,MATCH($K1528,'Brand Crosswalk'!$A$2:$A$200,0)),"Not in Crosswalk"))</f>
        <v>Mapped</v>
      </c>
      <c r="Q1528" t="str">
        <f>IF($B1528="","",IFERROR(INDEX('Brand Crosswalk'!$C$2:$C$200,MATCH($K1528,'Brand Crosswalk'!$A$2:$A$200,0)),""))</f>
        <v>Cape May</v>
      </c>
      <c r="R1528" t="str">
        <f>IF($B1528="","",IF(O1528&lt;&gt;"",O1528,IF(P1528="Mapped",Q1528,IF(P1528="No Encompass Match","No Encompass Match",IFERROR(VLOOKUP(IF($K1528="",$J1528,$K1528),'Brands (Enc)'!$C$2:$D$2699,2,FALSE),"Not Mapped")))))</f>
        <v>Cape May</v>
      </c>
      <c r="S1528" t="str">
        <f>IF($B1528="","",IFERROR(VLOOKUP(VALUE($B1528),'Customers Table (Enc)'!$A:$I,9,FALSE),"Not Found"))</f>
        <v>Bergen</v>
      </c>
      <c r="T1528" t="str">
        <f t="shared" si="92"/>
        <v>BERGEN</v>
      </c>
      <c r="U1528" t="str">
        <f t="shared" si="93"/>
        <v>Cape May|BERGEN</v>
      </c>
      <c r="V1528" t="str">
        <f>IF($B1528="","",IF(R1528="No Encompass Match","THEM",IF(R1528="Not Mapped","Unable to Determine",IF(T1528="SALES","Unable to Determine",IFERROR(INDEX('Master - US vs THEM'!$F:$F,MATCH(U1528,'Master - US vs THEM'!$G:$G,0)),"No Territory Data")))))</f>
        <v>US</v>
      </c>
      <c r="W1528" t="str">
        <f t="shared" si="94"/>
        <v>OK</v>
      </c>
      <c r="X1528" t="str">
        <f t="shared" si="95"/>
        <v>US</v>
      </c>
    </row>
    <row r="1529" spans="1:24" x14ac:dyDescent="0.2">
      <c r="A1529">
        <v>1528</v>
      </c>
      <c r="B1529" t="s">
        <v>510</v>
      </c>
      <c r="C1529" t="s">
        <v>511</v>
      </c>
      <c r="D1529" t="s">
        <v>48</v>
      </c>
      <c r="E1529" t="s">
        <v>503</v>
      </c>
      <c r="F1529" t="s">
        <v>132</v>
      </c>
      <c r="G1529" t="s">
        <v>512</v>
      </c>
      <c r="H1529" t="s">
        <v>8</v>
      </c>
      <c r="I1529" t="s">
        <v>85</v>
      </c>
      <c r="J1529" t="s">
        <v>140</v>
      </c>
      <c r="K1529" t="s">
        <v>140</v>
      </c>
      <c r="L1529" t="s">
        <v>141</v>
      </c>
      <c r="M1529">
        <v>1</v>
      </c>
      <c r="N1529" t="s">
        <v>875</v>
      </c>
      <c r="O1529" t="str">
        <f>IF($B1529="","",IFERROR(IF(ISNUMBER(MATCH($K1529,'Brand Family Territory (Enc)'!$A$2:$A$296,0)),$K1529,""),""))</f>
        <v/>
      </c>
      <c r="P1529" t="str">
        <f>IF($B1529="","",IFERROR(INDEX('Brand Crosswalk'!$F$2:$F$200,MATCH($K1529,'Brand Crosswalk'!$A$2:$A$200,0)),"Not in Crosswalk"))</f>
        <v>Mapped</v>
      </c>
      <c r="Q1529" t="str">
        <f>IF($B1529="","",IFERROR(INDEX('Brand Crosswalk'!$C$2:$C$200,MATCH($K1529,'Brand Crosswalk'!$A$2:$A$200,0)),""))</f>
        <v>Peroni</v>
      </c>
      <c r="R1529" t="str">
        <f>IF($B1529="","",IF(O1529&lt;&gt;"",O1529,IF(P1529="Mapped",Q1529,IF(P1529="No Encompass Match","No Encompass Match",IFERROR(VLOOKUP(IF($K1529="",$J1529,$K1529),'Brands (Enc)'!$C$2:$D$2699,2,FALSE),"Not Mapped")))))</f>
        <v>Peroni</v>
      </c>
      <c r="S1529" t="str">
        <f>IF($B1529="","",IFERROR(VLOOKUP(VALUE($B1529),'Customers Table (Enc)'!$A:$I,9,FALSE),"Not Found"))</f>
        <v>Bergen</v>
      </c>
      <c r="T1529" t="str">
        <f t="shared" si="92"/>
        <v>BERGEN</v>
      </c>
      <c r="U1529" t="str">
        <f t="shared" si="93"/>
        <v>Peroni|BERGEN</v>
      </c>
      <c r="V1529" t="str">
        <f>IF($B1529="","",IF(R1529="No Encompass Match","THEM",IF(R1529="Not Mapped","Unable to Determine",IF(T1529="SALES","Unable to Determine",IFERROR(INDEX('Master - US vs THEM'!$F:$F,MATCH(U1529,'Master - US vs THEM'!$G:$G,0)),"No Territory Data")))))</f>
        <v>US</v>
      </c>
      <c r="W1529" t="str">
        <f t="shared" si="94"/>
        <v>OK</v>
      </c>
      <c r="X1529" t="str">
        <f t="shared" si="95"/>
        <v>US</v>
      </c>
    </row>
    <row r="1530" spans="1:24" x14ac:dyDescent="0.2">
      <c r="A1530">
        <v>1529</v>
      </c>
      <c r="B1530" t="s">
        <v>510</v>
      </c>
      <c r="C1530" t="s">
        <v>511</v>
      </c>
      <c r="D1530" t="s">
        <v>48</v>
      </c>
      <c r="E1530" t="s">
        <v>503</v>
      </c>
      <c r="F1530" t="s">
        <v>132</v>
      </c>
      <c r="G1530" t="s">
        <v>512</v>
      </c>
      <c r="H1530" t="s">
        <v>8</v>
      </c>
      <c r="I1530" t="s">
        <v>85</v>
      </c>
      <c r="J1530" t="s">
        <v>359</v>
      </c>
      <c r="K1530" t="s">
        <v>360</v>
      </c>
      <c r="L1530" t="s">
        <v>361</v>
      </c>
      <c r="M1530">
        <v>1</v>
      </c>
      <c r="N1530" t="s">
        <v>875</v>
      </c>
      <c r="O1530" t="str">
        <f>IF($B1530="","",IFERROR(IF(ISNUMBER(MATCH($K1530,'Brand Family Territory (Enc)'!$A$2:$A$296,0)),$K1530,""),""))</f>
        <v>HACKER-PSCHORR</v>
      </c>
      <c r="P1530" t="str">
        <f>IF($B1530="","",IFERROR(INDEX('Brand Crosswalk'!$F$2:$F$200,MATCH($K1530,'Brand Crosswalk'!$A$2:$A$200,0)),"Not in Crosswalk"))</f>
        <v>Not in Crosswalk</v>
      </c>
      <c r="Q1530" t="str">
        <f>IF($B1530="","",IFERROR(INDEX('Brand Crosswalk'!$C$2:$C$200,MATCH($K1530,'Brand Crosswalk'!$A$2:$A$200,0)),""))</f>
        <v/>
      </c>
      <c r="R1530" t="str">
        <f>IF($B1530="","",IF(O1530&lt;&gt;"",O1530,IF(P1530="Mapped",Q1530,IF(P1530="No Encompass Match","No Encompass Match",IFERROR(VLOOKUP(IF($K1530="",$J1530,$K1530),'Brands (Enc)'!$C$2:$D$2699,2,FALSE),"Not Mapped")))))</f>
        <v>HACKER-PSCHORR</v>
      </c>
      <c r="S1530" t="str">
        <f>IF($B1530="","",IFERROR(VLOOKUP(VALUE($B1530),'Customers Table (Enc)'!$A:$I,9,FALSE),"Not Found"))</f>
        <v>Bergen</v>
      </c>
      <c r="T1530" t="str">
        <f t="shared" si="92"/>
        <v>BERGEN</v>
      </c>
      <c r="U1530" t="str">
        <f t="shared" si="93"/>
        <v>HACKER-PSCHORR|BERGEN</v>
      </c>
      <c r="V1530" t="str">
        <f>IF($B1530="","",IF(R1530="No Encompass Match","THEM",IF(R1530="Not Mapped","Unable to Determine",IF(T1530="SALES","Unable to Determine",IFERROR(INDEX('Master - US vs THEM'!$F:$F,MATCH(U1530,'Master - US vs THEM'!$G:$G,0)),"No Territory Data")))))</f>
        <v>US</v>
      </c>
      <c r="W1530" t="str">
        <f t="shared" si="94"/>
        <v>OK</v>
      </c>
      <c r="X1530" t="str">
        <f t="shared" si="95"/>
        <v>US</v>
      </c>
    </row>
    <row r="1531" spans="1:24" x14ac:dyDescent="0.2">
      <c r="A1531">
        <v>1530</v>
      </c>
      <c r="B1531" t="s">
        <v>510</v>
      </c>
      <c r="C1531" t="s">
        <v>511</v>
      </c>
      <c r="D1531" t="s">
        <v>48</v>
      </c>
      <c r="E1531" t="s">
        <v>503</v>
      </c>
      <c r="F1531" t="s">
        <v>132</v>
      </c>
      <c r="G1531" t="s">
        <v>512</v>
      </c>
      <c r="H1531" t="s">
        <v>8</v>
      </c>
      <c r="I1531" t="s">
        <v>85</v>
      </c>
      <c r="J1531" t="s">
        <v>1071</v>
      </c>
      <c r="K1531" t="s">
        <v>480</v>
      </c>
      <c r="L1531" t="s">
        <v>155</v>
      </c>
      <c r="M1531">
        <v>1</v>
      </c>
      <c r="N1531" t="s">
        <v>875</v>
      </c>
      <c r="O1531" t="str">
        <f>IF($B1531="","",IFERROR(IF(ISNUMBER(MATCH($K1531,'Brand Family Territory (Enc)'!$A$2:$A$296,0)),$K1531,""),""))</f>
        <v>TRULY</v>
      </c>
      <c r="P1531" t="str">
        <f>IF($B1531="","",IFERROR(INDEX('Brand Crosswalk'!$F$2:$F$200,MATCH($K1531,'Brand Crosswalk'!$A$2:$A$200,0)),"Not in Crosswalk"))</f>
        <v>Not in Crosswalk</v>
      </c>
      <c r="Q1531" t="str">
        <f>IF($B1531="","",IFERROR(INDEX('Brand Crosswalk'!$C$2:$C$200,MATCH($K1531,'Brand Crosswalk'!$A$2:$A$200,0)),""))</f>
        <v/>
      </c>
      <c r="R1531" t="str">
        <f>IF($B1531="","",IF(O1531&lt;&gt;"",O1531,IF(P1531="Mapped",Q1531,IF(P1531="No Encompass Match","No Encompass Match",IFERROR(VLOOKUP(IF($K1531="",$J1531,$K1531),'Brands (Enc)'!$C$2:$D$2699,2,FALSE),"Not Mapped")))))</f>
        <v>TRULY</v>
      </c>
      <c r="S1531" t="str">
        <f>IF($B1531="","",IFERROR(VLOOKUP(VALUE($B1531),'Customers Table (Enc)'!$A:$I,9,FALSE),"Not Found"))</f>
        <v>Bergen</v>
      </c>
      <c r="T1531" t="str">
        <f t="shared" si="92"/>
        <v>BERGEN</v>
      </c>
      <c r="U1531" t="str">
        <f t="shared" si="93"/>
        <v>TRULY|BERGEN</v>
      </c>
      <c r="V1531" t="str">
        <f>IF($B1531="","",IF(R1531="No Encompass Match","THEM",IF(R1531="Not Mapped","Unable to Determine",IF(T1531="SALES","Unable to Determine",IFERROR(INDEX('Master - US vs THEM'!$F:$F,MATCH(U1531,'Master - US vs THEM'!$G:$G,0)),"No Territory Data")))))</f>
        <v>US</v>
      </c>
      <c r="W1531" t="str">
        <f t="shared" si="94"/>
        <v>OK</v>
      </c>
      <c r="X1531" t="str">
        <f t="shared" si="95"/>
        <v>US</v>
      </c>
    </row>
    <row r="1532" spans="1:24" x14ac:dyDescent="0.2">
      <c r="A1532">
        <v>1531</v>
      </c>
      <c r="B1532" t="s">
        <v>510</v>
      </c>
      <c r="C1532" t="s">
        <v>511</v>
      </c>
      <c r="D1532" t="s">
        <v>48</v>
      </c>
      <c r="E1532" t="s">
        <v>503</v>
      </c>
      <c r="F1532" t="s">
        <v>132</v>
      </c>
      <c r="G1532" t="s">
        <v>512</v>
      </c>
      <c r="H1532" t="s">
        <v>8</v>
      </c>
      <c r="I1532" t="s">
        <v>85</v>
      </c>
      <c r="J1532" t="s">
        <v>342</v>
      </c>
      <c r="K1532" t="s">
        <v>343</v>
      </c>
      <c r="L1532" t="s">
        <v>155</v>
      </c>
      <c r="M1532">
        <v>1</v>
      </c>
      <c r="N1532" t="s">
        <v>875</v>
      </c>
      <c r="O1532" t="str">
        <f>IF($B1532="","",IFERROR(IF(ISNUMBER(MATCH($K1532,'Brand Family Territory (Enc)'!$A$2:$A$296,0)),$K1532,""),""))</f>
        <v>ANGRY ORCHARD</v>
      </c>
      <c r="P1532" t="str">
        <f>IF($B1532="","",IFERROR(INDEX('Brand Crosswalk'!$F$2:$F$200,MATCH($K1532,'Brand Crosswalk'!$A$2:$A$200,0)),"Not in Crosswalk"))</f>
        <v>Not in Crosswalk</v>
      </c>
      <c r="Q1532" t="str">
        <f>IF($B1532="","",IFERROR(INDEX('Brand Crosswalk'!$C$2:$C$200,MATCH($K1532,'Brand Crosswalk'!$A$2:$A$200,0)),""))</f>
        <v/>
      </c>
      <c r="R1532" t="str">
        <f>IF($B1532="","",IF(O1532&lt;&gt;"",O1532,IF(P1532="Mapped",Q1532,IF(P1532="No Encompass Match","No Encompass Match",IFERROR(VLOOKUP(IF($K1532="",$J1532,$K1532),'Brands (Enc)'!$C$2:$D$2699,2,FALSE),"Not Mapped")))))</f>
        <v>ANGRY ORCHARD</v>
      </c>
      <c r="S1532" t="str">
        <f>IF($B1532="","",IFERROR(VLOOKUP(VALUE($B1532),'Customers Table (Enc)'!$A:$I,9,FALSE),"Not Found"))</f>
        <v>Bergen</v>
      </c>
      <c r="T1532" t="str">
        <f t="shared" si="92"/>
        <v>BERGEN</v>
      </c>
      <c r="U1532" t="str">
        <f t="shared" si="93"/>
        <v>ANGRY ORCHARD|BERGEN</v>
      </c>
      <c r="V1532" t="str">
        <f>IF($B1532="","",IF(R1532="No Encompass Match","THEM",IF(R1532="Not Mapped","Unable to Determine",IF(T1532="SALES","Unable to Determine",IFERROR(INDEX('Master - US vs THEM'!$F:$F,MATCH(U1532,'Master - US vs THEM'!$G:$G,0)),"No Territory Data")))))</f>
        <v>US</v>
      </c>
      <c r="W1532" t="str">
        <f t="shared" si="94"/>
        <v>OK</v>
      </c>
      <c r="X1532" t="str">
        <f t="shared" si="95"/>
        <v>US</v>
      </c>
    </row>
    <row r="1533" spans="1:24" x14ac:dyDescent="0.2">
      <c r="A1533">
        <v>1532</v>
      </c>
      <c r="B1533" t="s">
        <v>510</v>
      </c>
      <c r="C1533" t="s">
        <v>511</v>
      </c>
      <c r="D1533" t="s">
        <v>48</v>
      </c>
      <c r="E1533" t="s">
        <v>503</v>
      </c>
      <c r="F1533" t="s">
        <v>132</v>
      </c>
      <c r="G1533" t="s">
        <v>512</v>
      </c>
      <c r="H1533" t="s">
        <v>8</v>
      </c>
      <c r="I1533" t="s">
        <v>85</v>
      </c>
      <c r="J1533" t="s">
        <v>463</v>
      </c>
      <c r="K1533" t="s">
        <v>463</v>
      </c>
      <c r="L1533" t="s">
        <v>155</v>
      </c>
      <c r="M1533">
        <v>1</v>
      </c>
      <c r="N1533" t="s">
        <v>875</v>
      </c>
      <c r="O1533" t="str">
        <f>IF($B1533="","",IFERROR(IF(ISNUMBER(MATCH($K1533,'Brand Family Territory (Enc)'!$A$2:$A$296,0)),$K1533,""),""))</f>
        <v>TWISTED TEA</v>
      </c>
      <c r="P1533" t="str">
        <f>IF($B1533="","",IFERROR(INDEX('Brand Crosswalk'!$F$2:$F$200,MATCH($K1533,'Brand Crosswalk'!$A$2:$A$200,0)),"Not in Crosswalk"))</f>
        <v>Not in Crosswalk</v>
      </c>
      <c r="Q1533" t="str">
        <f>IF($B1533="","",IFERROR(INDEX('Brand Crosswalk'!$C$2:$C$200,MATCH($K1533,'Brand Crosswalk'!$A$2:$A$200,0)),""))</f>
        <v/>
      </c>
      <c r="R1533" t="str">
        <f>IF($B1533="","",IF(O1533&lt;&gt;"",O1533,IF(P1533="Mapped",Q1533,IF(P1533="No Encompass Match","No Encompass Match",IFERROR(VLOOKUP(IF($K1533="",$J1533,$K1533),'Brands (Enc)'!$C$2:$D$2699,2,FALSE),"Not Mapped")))))</f>
        <v>TWISTED TEA</v>
      </c>
      <c r="S1533" t="str">
        <f>IF($B1533="","",IFERROR(VLOOKUP(VALUE($B1533),'Customers Table (Enc)'!$A:$I,9,FALSE),"Not Found"))</f>
        <v>Bergen</v>
      </c>
      <c r="T1533" t="str">
        <f t="shared" si="92"/>
        <v>BERGEN</v>
      </c>
      <c r="U1533" t="str">
        <f t="shared" si="93"/>
        <v>TWISTED TEA|BERGEN</v>
      </c>
      <c r="V1533" t="str">
        <f>IF($B1533="","",IF(R1533="No Encompass Match","THEM",IF(R1533="Not Mapped","Unable to Determine",IF(T1533="SALES","Unable to Determine",IFERROR(INDEX('Master - US vs THEM'!$F:$F,MATCH(U1533,'Master - US vs THEM'!$G:$G,0)),"No Territory Data")))))</f>
        <v>US</v>
      </c>
      <c r="W1533" t="str">
        <f t="shared" si="94"/>
        <v>OK</v>
      </c>
      <c r="X1533" t="str">
        <f t="shared" si="95"/>
        <v>US</v>
      </c>
    </row>
    <row r="1534" spans="1:24" x14ac:dyDescent="0.2">
      <c r="A1534">
        <v>1533</v>
      </c>
      <c r="B1534" t="s">
        <v>510</v>
      </c>
      <c r="C1534" t="s">
        <v>511</v>
      </c>
      <c r="D1534" t="s">
        <v>48</v>
      </c>
      <c r="E1534" t="s">
        <v>503</v>
      </c>
      <c r="F1534" t="s">
        <v>132</v>
      </c>
      <c r="G1534" t="s">
        <v>512</v>
      </c>
      <c r="H1534" t="s">
        <v>8</v>
      </c>
      <c r="I1534" t="s">
        <v>85</v>
      </c>
      <c r="J1534" t="s">
        <v>357</v>
      </c>
      <c r="K1534" t="s">
        <v>358</v>
      </c>
      <c r="L1534" t="s">
        <v>155</v>
      </c>
      <c r="M1534">
        <v>1</v>
      </c>
      <c r="N1534" t="s">
        <v>875</v>
      </c>
      <c r="O1534" t="str">
        <f>IF($B1534="","",IFERROR(IF(ISNUMBER(MATCH($K1534,'Brand Family Territory (Enc)'!$A$2:$A$296,0)),$K1534,""),""))</f>
        <v/>
      </c>
      <c r="P1534" t="str">
        <f>IF($B1534="","",IFERROR(INDEX('Brand Crosswalk'!$F$2:$F$200,MATCH($K1534,'Brand Crosswalk'!$A$2:$A$200,0)),"Not in Crosswalk"))</f>
        <v>Mapped</v>
      </c>
      <c r="Q1534" t="str">
        <f>IF($B1534="","",IFERROR(INDEX('Brand Crosswalk'!$C$2:$C$200,MATCH($K1534,'Brand Crosswalk'!$A$2:$A$200,0)),""))</f>
        <v>Samuel Adams</v>
      </c>
      <c r="R1534" t="str">
        <f>IF($B1534="","",IF(O1534&lt;&gt;"",O1534,IF(P1534="Mapped",Q1534,IF(P1534="No Encompass Match","No Encompass Match",IFERROR(VLOOKUP(IF($K1534="",$J1534,$K1534),'Brands (Enc)'!$C$2:$D$2699,2,FALSE),"Not Mapped")))))</f>
        <v>Samuel Adams</v>
      </c>
      <c r="S1534" t="str">
        <f>IF($B1534="","",IFERROR(VLOOKUP(VALUE($B1534),'Customers Table (Enc)'!$A:$I,9,FALSE),"Not Found"))</f>
        <v>Bergen</v>
      </c>
      <c r="T1534" t="str">
        <f t="shared" si="92"/>
        <v>BERGEN</v>
      </c>
      <c r="U1534" t="str">
        <f t="shared" si="93"/>
        <v>Samuel Adams|BERGEN</v>
      </c>
      <c r="V1534" t="str">
        <f>IF($B1534="","",IF(R1534="No Encompass Match","THEM",IF(R1534="Not Mapped","Unable to Determine",IF(T1534="SALES","Unable to Determine",IFERROR(INDEX('Master - US vs THEM'!$F:$F,MATCH(U1534,'Master - US vs THEM'!$G:$G,0)),"No Territory Data")))))</f>
        <v>US</v>
      </c>
      <c r="W1534" t="str">
        <f t="shared" si="94"/>
        <v>OK</v>
      </c>
      <c r="X1534" t="str">
        <f t="shared" si="95"/>
        <v>US</v>
      </c>
    </row>
    <row r="1535" spans="1:24" x14ac:dyDescent="0.2">
      <c r="A1535">
        <v>1534</v>
      </c>
      <c r="B1535" t="s">
        <v>510</v>
      </c>
      <c r="C1535" t="s">
        <v>511</v>
      </c>
      <c r="D1535" t="s">
        <v>48</v>
      </c>
      <c r="E1535" t="s">
        <v>503</v>
      </c>
      <c r="F1535" t="s">
        <v>132</v>
      </c>
      <c r="G1535" t="s">
        <v>512</v>
      </c>
      <c r="H1535" t="s">
        <v>8</v>
      </c>
      <c r="I1535" t="s">
        <v>85</v>
      </c>
      <c r="J1535" t="s">
        <v>213</v>
      </c>
      <c r="K1535" t="s">
        <v>214</v>
      </c>
      <c r="L1535" t="s">
        <v>215</v>
      </c>
      <c r="M1535">
        <v>1</v>
      </c>
      <c r="N1535" t="s">
        <v>875</v>
      </c>
      <c r="O1535" t="str">
        <f>IF($B1535="","",IFERROR(IF(ISNUMBER(MATCH($K1535,'Brand Family Territory (Enc)'!$A$2:$A$296,0)),$K1535,""),""))</f>
        <v/>
      </c>
      <c r="P1535" t="str">
        <f>IF($B1535="","",IFERROR(INDEX('Brand Crosswalk'!$F$2:$F$200,MATCH($K1535,'Brand Crosswalk'!$A$2:$A$200,0)),"Not in Crosswalk"))</f>
        <v>Mapped</v>
      </c>
      <c r="Q1535" t="str">
        <f>IF($B1535="","",IFERROR(INDEX('Brand Crosswalk'!$C$2:$C$200,MATCH($K1535,'Brand Crosswalk'!$A$2:$A$200,0)),""))</f>
        <v>New Belgium Brewing Company</v>
      </c>
      <c r="R1535" t="str">
        <f>IF($B1535="","",IF(O1535&lt;&gt;"",O1535,IF(P1535="Mapped",Q1535,IF(P1535="No Encompass Match","No Encompass Match",IFERROR(VLOOKUP(IF($K1535="",$J1535,$K1535),'Brands (Enc)'!$C$2:$D$2699,2,FALSE),"Not Mapped")))))</f>
        <v>New Belgium Brewing Company</v>
      </c>
      <c r="S1535" t="str">
        <f>IF($B1535="","",IFERROR(VLOOKUP(VALUE($B1535),'Customers Table (Enc)'!$A:$I,9,FALSE),"Not Found"))</f>
        <v>Bergen</v>
      </c>
      <c r="T1535" t="str">
        <f t="shared" si="92"/>
        <v>BERGEN</v>
      </c>
      <c r="U1535" t="str">
        <f t="shared" si="93"/>
        <v>New Belgium Brewing Company|BERGEN</v>
      </c>
      <c r="V1535" t="str">
        <f>IF($B1535="","",IF(R1535="No Encompass Match","THEM",IF(R1535="Not Mapped","Unable to Determine",IF(T1535="SALES","Unable to Determine",IFERROR(INDEX('Master - US vs THEM'!$F:$F,MATCH(U1535,'Master - US vs THEM'!$G:$G,0)),"No Territory Data")))))</f>
        <v>US</v>
      </c>
      <c r="W1535" t="str">
        <f t="shared" si="94"/>
        <v>OK</v>
      </c>
      <c r="X1535" t="str">
        <f t="shared" si="95"/>
        <v>US</v>
      </c>
    </row>
    <row r="1536" spans="1:24" x14ac:dyDescent="0.2">
      <c r="A1536">
        <v>1535</v>
      </c>
      <c r="B1536" t="s">
        <v>510</v>
      </c>
      <c r="C1536" t="s">
        <v>511</v>
      </c>
      <c r="D1536" t="s">
        <v>48</v>
      </c>
      <c r="E1536" t="s">
        <v>503</v>
      </c>
      <c r="F1536" t="s">
        <v>132</v>
      </c>
      <c r="G1536" t="s">
        <v>512</v>
      </c>
      <c r="H1536" t="s">
        <v>8</v>
      </c>
      <c r="I1536" t="s">
        <v>85</v>
      </c>
      <c r="J1536" t="s">
        <v>476</v>
      </c>
      <c r="K1536" t="s">
        <v>477</v>
      </c>
      <c r="L1536" t="s">
        <v>478</v>
      </c>
      <c r="M1536">
        <v>1</v>
      </c>
      <c r="N1536" t="s">
        <v>21</v>
      </c>
      <c r="O1536" t="str">
        <f>IF($B1536="","",IFERROR(IF(ISNUMBER(MATCH($K1536,'Brand Family Territory (Enc)'!$A$2:$A$296,0)),$K1536,""),""))</f>
        <v/>
      </c>
      <c r="P1536" t="str">
        <f>IF($B1536="","",IFERROR(INDEX('Brand Crosswalk'!$F$2:$F$200,MATCH($K1536,'Brand Crosswalk'!$A$2:$A$200,0)),"Not in Crosswalk"))</f>
        <v>Mapped</v>
      </c>
      <c r="Q1536" t="str">
        <f>IF($B1536="","",IFERROR(INDEX('Brand Crosswalk'!$C$2:$C$200,MATCH($K1536,'Brand Crosswalk'!$A$2:$A$200,0)),""))</f>
        <v>Woodchuck</v>
      </c>
      <c r="R1536" t="str">
        <f>IF($B1536="","",IF(O1536&lt;&gt;"",O1536,IF(P1536="Mapped",Q1536,IF(P1536="No Encompass Match","No Encompass Match",IFERROR(VLOOKUP(IF($K1536="",$J1536,$K1536),'Brands (Enc)'!$C$2:$D$2699,2,FALSE),"Not Mapped")))))</f>
        <v>Woodchuck</v>
      </c>
      <c r="S1536" t="str">
        <f>IF($B1536="","",IFERROR(VLOOKUP(VALUE($B1536),'Customers Table (Enc)'!$A:$I,9,FALSE),"Not Found"))</f>
        <v>Bergen</v>
      </c>
      <c r="T1536" t="str">
        <f t="shared" si="92"/>
        <v>BERGEN</v>
      </c>
      <c r="U1536" t="str">
        <f t="shared" si="93"/>
        <v>Woodchuck|BERGEN</v>
      </c>
      <c r="V1536" t="str">
        <f>IF($B1536="","",IF(R1536="No Encompass Match","THEM",IF(R1536="Not Mapped","Unable to Determine",IF(T1536="SALES","Unable to Determine",IFERROR(INDEX('Master - US vs THEM'!$F:$F,MATCH(U1536,'Master - US vs THEM'!$G:$G,0)),"No Territory Data")))))</f>
        <v>US</v>
      </c>
      <c r="W1536" t="str">
        <f t="shared" si="94"/>
        <v>MISMATCH</v>
      </c>
      <c r="X1536" t="str">
        <f t="shared" si="95"/>
        <v>US</v>
      </c>
    </row>
    <row r="1537" spans="1:24" x14ac:dyDescent="0.2">
      <c r="A1537">
        <v>1536</v>
      </c>
      <c r="B1537" t="s">
        <v>510</v>
      </c>
      <c r="C1537" t="s">
        <v>511</v>
      </c>
      <c r="D1537" t="s">
        <v>48</v>
      </c>
      <c r="E1537" t="s">
        <v>503</v>
      </c>
      <c r="F1537" t="s">
        <v>132</v>
      </c>
      <c r="G1537" t="s">
        <v>512</v>
      </c>
      <c r="H1537" t="s">
        <v>8</v>
      </c>
      <c r="I1537" t="s">
        <v>85</v>
      </c>
      <c r="J1537" t="s">
        <v>156</v>
      </c>
      <c r="K1537" t="s">
        <v>156</v>
      </c>
      <c r="L1537" t="s">
        <v>24</v>
      </c>
      <c r="M1537">
        <v>1</v>
      </c>
      <c r="N1537" t="s">
        <v>875</v>
      </c>
      <c r="O1537" t="str">
        <f>IF($B1537="","",IFERROR(IF(ISNUMBER(MATCH($K1537,'Brand Family Territory (Enc)'!$A$2:$A$296,0)),$K1537,""),""))</f>
        <v>PACIFICO</v>
      </c>
      <c r="P1537" t="str">
        <f>IF($B1537="","",IFERROR(INDEX('Brand Crosswalk'!$F$2:$F$200,MATCH($K1537,'Brand Crosswalk'!$A$2:$A$200,0)),"Not in Crosswalk"))</f>
        <v>Not in Crosswalk</v>
      </c>
      <c r="Q1537" t="str">
        <f>IF($B1537="","",IFERROR(INDEX('Brand Crosswalk'!$C$2:$C$200,MATCH($K1537,'Brand Crosswalk'!$A$2:$A$200,0)),""))</f>
        <v/>
      </c>
      <c r="R1537" t="str">
        <f>IF($B1537="","",IF(O1537&lt;&gt;"",O1537,IF(P1537="Mapped",Q1537,IF(P1537="No Encompass Match","No Encompass Match",IFERROR(VLOOKUP(IF($K1537="",$J1537,$K1537),'Brands (Enc)'!$C$2:$D$2699,2,FALSE),"Not Mapped")))))</f>
        <v>PACIFICO</v>
      </c>
      <c r="S1537" t="str">
        <f>IF($B1537="","",IFERROR(VLOOKUP(VALUE($B1537),'Customers Table (Enc)'!$A:$I,9,FALSE),"Not Found"))</f>
        <v>Bergen</v>
      </c>
      <c r="T1537" t="str">
        <f t="shared" si="92"/>
        <v>BERGEN</v>
      </c>
      <c r="U1537" t="str">
        <f t="shared" si="93"/>
        <v>PACIFICO|BERGEN</v>
      </c>
      <c r="V1537" t="str">
        <f>IF($B1537="","",IF(R1537="No Encompass Match","THEM",IF(R1537="Not Mapped","Unable to Determine",IF(T1537="SALES","Unable to Determine",IFERROR(INDEX('Master - US vs THEM'!$F:$F,MATCH(U1537,'Master - US vs THEM'!$G:$G,0)),"No Territory Data")))))</f>
        <v>US</v>
      </c>
      <c r="W1537" t="str">
        <f t="shared" si="94"/>
        <v>OK</v>
      </c>
      <c r="X1537" t="str">
        <f t="shared" si="95"/>
        <v>US</v>
      </c>
    </row>
    <row r="1538" spans="1:24" x14ac:dyDescent="0.2">
      <c r="A1538">
        <v>1537</v>
      </c>
      <c r="B1538" t="s">
        <v>510</v>
      </c>
      <c r="C1538" t="s">
        <v>511</v>
      </c>
      <c r="D1538" t="s">
        <v>48</v>
      </c>
      <c r="E1538" t="s">
        <v>503</v>
      </c>
      <c r="F1538" t="s">
        <v>132</v>
      </c>
      <c r="G1538" t="s">
        <v>512</v>
      </c>
      <c r="H1538" t="s">
        <v>8</v>
      </c>
      <c r="I1538" t="s">
        <v>85</v>
      </c>
      <c r="J1538" t="s">
        <v>515</v>
      </c>
      <c r="K1538" t="s">
        <v>432</v>
      </c>
      <c r="L1538" t="s">
        <v>433</v>
      </c>
      <c r="M1538">
        <v>1</v>
      </c>
      <c r="N1538" t="s">
        <v>21</v>
      </c>
      <c r="O1538" t="str">
        <f>IF($B1538="","",IFERROR(IF(ISNUMBER(MATCH($K1538,'Brand Family Territory (Enc)'!$A$2:$A$296,0)),$K1538,""),""))</f>
        <v/>
      </c>
      <c r="P1538" t="str">
        <f>IF($B1538="","",IFERROR(INDEX('Brand Crosswalk'!$F$2:$F$200,MATCH($K1538,'Brand Crosswalk'!$A$2:$A$200,0)),"Not in Crosswalk"))</f>
        <v>Mapped</v>
      </c>
      <c r="Q1538" t="str">
        <f>IF($B1538="","",IFERROR(INDEX('Brand Crosswalk'!$C$2:$C$200,MATCH($K1538,'Brand Crosswalk'!$A$2:$A$200,0)),""))</f>
        <v>Stiegl</v>
      </c>
      <c r="R1538" t="str">
        <f>IF($B1538="","",IF(O1538&lt;&gt;"",O1538,IF(P1538="Mapped",Q1538,IF(P1538="No Encompass Match","No Encompass Match",IFERROR(VLOOKUP(IF($K1538="",$J1538,$K1538),'Brands (Enc)'!$C$2:$D$2699,2,FALSE),"Not Mapped")))))</f>
        <v>Stiegl</v>
      </c>
      <c r="S1538" t="str">
        <f>IF($B1538="","",IFERROR(VLOOKUP(VALUE($B1538),'Customers Table (Enc)'!$A:$I,9,FALSE),"Not Found"))</f>
        <v>Bergen</v>
      </c>
      <c r="T1538" t="str">
        <f t="shared" si="92"/>
        <v>BERGEN</v>
      </c>
      <c r="U1538" t="str">
        <f t="shared" si="93"/>
        <v>Stiegl|BERGEN</v>
      </c>
      <c r="V1538" t="str">
        <f>IF($B1538="","",IF(R1538="No Encompass Match","THEM",IF(R1538="Not Mapped","Unable to Determine",IF(T1538="SALES","Unable to Determine",IFERROR(INDEX('Master - US vs THEM'!$F:$F,MATCH(U1538,'Master - US vs THEM'!$G:$G,0)),"No Territory Data")))))</f>
        <v>US</v>
      </c>
      <c r="W1538" t="str">
        <f t="shared" si="94"/>
        <v>MISMATCH</v>
      </c>
      <c r="X1538" t="str">
        <f t="shared" si="95"/>
        <v>US</v>
      </c>
    </row>
    <row r="1539" spans="1:24" x14ac:dyDescent="0.2">
      <c r="A1539">
        <v>1538</v>
      </c>
      <c r="B1539" t="s">
        <v>510</v>
      </c>
      <c r="C1539" t="s">
        <v>511</v>
      </c>
      <c r="D1539" t="s">
        <v>48</v>
      </c>
      <c r="E1539" t="s">
        <v>503</v>
      </c>
      <c r="F1539" t="s">
        <v>132</v>
      </c>
      <c r="G1539" t="s">
        <v>512</v>
      </c>
      <c r="H1539" t="s">
        <v>8</v>
      </c>
      <c r="I1539" t="s">
        <v>85</v>
      </c>
      <c r="J1539" t="s">
        <v>1462</v>
      </c>
      <c r="K1539" t="s">
        <v>452</v>
      </c>
      <c r="L1539" t="s">
        <v>433</v>
      </c>
      <c r="M1539">
        <v>1</v>
      </c>
      <c r="N1539" t="s">
        <v>875</v>
      </c>
      <c r="O1539" t="str">
        <f>IF($B1539="","",IFERROR(IF(ISNUMBER(MATCH($K1539,'Brand Family Territory (Enc)'!$A$2:$A$296,0)),$K1539,""),""))</f>
        <v/>
      </c>
      <c r="P1539" t="str">
        <f>IF($B1539="","",IFERROR(INDEX('Brand Crosswalk'!$F$2:$F$200,MATCH($K1539,'Brand Crosswalk'!$A$2:$A$200,0)),"Not in Crosswalk"))</f>
        <v>No Encompass Match</v>
      </c>
      <c r="Q1539">
        <f>IF($B1539="","",IFERROR(INDEX('Brand Crosswalk'!$C$2:$C$200,MATCH($K1539,'Brand Crosswalk'!$A$2:$A$200,0)),""))</f>
        <v>0</v>
      </c>
      <c r="R1539" t="str">
        <f>IF($B1539="","",IF(O1539&lt;&gt;"",O1539,IF(P1539="Mapped",Q1539,IF(P1539="No Encompass Match","No Encompass Match",IFERROR(VLOOKUP(IF($K1539="",$J1539,$K1539),'Brands (Enc)'!$C$2:$D$2699,2,FALSE),"Not Mapped")))))</f>
        <v>No Encompass Match</v>
      </c>
      <c r="S1539" t="str">
        <f>IF($B1539="","",IFERROR(VLOOKUP(VALUE($B1539),'Customers Table (Enc)'!$A:$I,9,FALSE),"Not Found"))</f>
        <v>Bergen</v>
      </c>
      <c r="T1539" t="str">
        <f t="shared" ref="T1539:T1602" si="96">IF($B1539="","",IF($D1539&lt;&gt;"SALES",$D1539,IF(OR(S1539="Default",S1539="Not Found",S1539="Morris"),"SALES",UPPER(S1539))))</f>
        <v>BERGEN</v>
      </c>
      <c r="U1539" t="str">
        <f t="shared" ref="U1539:U1602" si="97">IF($B1539="","",R1539&amp;"|"&amp;T1539)</f>
        <v>No Encompass Match|BERGEN</v>
      </c>
      <c r="V1539" t="str">
        <f>IF($B1539="","",IF(R1539="No Encompass Match","THEM",IF(R1539="Not Mapped","Unable to Determine",IF(T1539="SALES","Unable to Determine",IFERROR(INDEX('Master - US vs THEM'!$F:$F,MATCH(U1539,'Master - US vs THEM'!$G:$G,0)),"No Territory Data")))))</f>
        <v>THEM</v>
      </c>
      <c r="W1539" t="str">
        <f t="shared" ref="W1539:W1602" si="98">IF($B1539="","",IF(OR(V1539="Unable to Determine",V1539="No Territory Data",V1539="Ambiguous (Source Truncated)"),"Review",IF(V1539&lt;&gt;$N1539,"MISMATCH","OK")))</f>
        <v>MISMATCH</v>
      </c>
      <c r="X1539" t="str">
        <f t="shared" ref="X1539:X1602" si="99">IF($B1539="","",IF(OR(V1539="US",V1539="THEM"),V1539,$N1539))</f>
        <v>THEM</v>
      </c>
    </row>
    <row r="1540" spans="1:24" x14ac:dyDescent="0.2">
      <c r="A1540">
        <v>1539</v>
      </c>
      <c r="B1540" t="s">
        <v>510</v>
      </c>
      <c r="C1540" t="s">
        <v>511</v>
      </c>
      <c r="D1540" t="s">
        <v>48</v>
      </c>
      <c r="E1540" t="s">
        <v>503</v>
      </c>
      <c r="F1540" t="s">
        <v>132</v>
      </c>
      <c r="G1540" t="s">
        <v>512</v>
      </c>
      <c r="H1540" t="s">
        <v>8</v>
      </c>
      <c r="I1540" t="s">
        <v>85</v>
      </c>
      <c r="J1540" t="s">
        <v>466</v>
      </c>
      <c r="K1540" t="s">
        <v>465</v>
      </c>
      <c r="L1540" t="s">
        <v>61</v>
      </c>
      <c r="M1540">
        <v>1</v>
      </c>
      <c r="N1540" t="s">
        <v>21</v>
      </c>
      <c r="O1540" t="str">
        <f>IF($B1540="","",IFERROR(IF(ISNUMBER(MATCH($K1540,'Brand Family Territory (Enc)'!$A$2:$A$296,0)),$K1540,""),""))</f>
        <v/>
      </c>
      <c r="P1540" t="str">
        <f>IF($B1540="","",IFERROR(INDEX('Brand Crosswalk'!$F$2:$F$200,MATCH($K1540,'Brand Crosswalk'!$A$2:$A$200,0)),"Not in Crosswalk"))</f>
        <v>Mapped</v>
      </c>
      <c r="Q1540" t="str">
        <f>IF($B1540="","",IFERROR(INDEX('Brand Crosswalk'!$C$2:$C$200,MATCH($K1540,'Brand Crosswalk'!$A$2:$A$200,0)),""))</f>
        <v>Stone Brewing</v>
      </c>
      <c r="R1540" t="str">
        <f>IF($B1540="","",IF(O1540&lt;&gt;"",O1540,IF(P1540="Mapped",Q1540,IF(P1540="No Encompass Match","No Encompass Match",IFERROR(VLOOKUP(IF($K1540="",$J1540,$K1540),'Brands (Enc)'!$C$2:$D$2699,2,FALSE),"Not Mapped")))))</f>
        <v>Stone Brewing</v>
      </c>
      <c r="S1540" t="str">
        <f>IF($B1540="","",IFERROR(VLOOKUP(VALUE($B1540),'Customers Table (Enc)'!$A:$I,9,FALSE),"Not Found"))</f>
        <v>Bergen</v>
      </c>
      <c r="T1540" t="str">
        <f t="shared" si="96"/>
        <v>BERGEN</v>
      </c>
      <c r="U1540" t="str">
        <f t="shared" si="97"/>
        <v>Stone Brewing|BERGEN</v>
      </c>
      <c r="V1540" t="str">
        <f>IF($B1540="","",IF(R1540="No Encompass Match","THEM",IF(R1540="Not Mapped","Unable to Determine",IF(T1540="SALES","Unable to Determine",IFERROR(INDEX('Master - US vs THEM'!$F:$F,MATCH(U1540,'Master - US vs THEM'!$G:$G,0)),"No Territory Data")))))</f>
        <v>US</v>
      </c>
      <c r="W1540" t="str">
        <f t="shared" si="98"/>
        <v>MISMATCH</v>
      </c>
      <c r="X1540" t="str">
        <f t="shared" si="99"/>
        <v>US</v>
      </c>
    </row>
    <row r="1541" spans="1:24" x14ac:dyDescent="0.2">
      <c r="A1541">
        <v>1540</v>
      </c>
      <c r="B1541" t="s">
        <v>510</v>
      </c>
      <c r="C1541" t="s">
        <v>511</v>
      </c>
      <c r="D1541" t="s">
        <v>48</v>
      </c>
      <c r="E1541" t="s">
        <v>503</v>
      </c>
      <c r="F1541" t="s">
        <v>132</v>
      </c>
      <c r="G1541" t="s">
        <v>512</v>
      </c>
      <c r="H1541" t="s">
        <v>8</v>
      </c>
      <c r="I1541" t="s">
        <v>85</v>
      </c>
      <c r="J1541" t="s">
        <v>464</v>
      </c>
      <c r="K1541" t="s">
        <v>465</v>
      </c>
      <c r="L1541" t="s">
        <v>61</v>
      </c>
      <c r="M1541">
        <v>1</v>
      </c>
      <c r="N1541" t="s">
        <v>21</v>
      </c>
      <c r="O1541" t="str">
        <f>IF($B1541="","",IFERROR(IF(ISNUMBER(MATCH($K1541,'Brand Family Territory (Enc)'!$A$2:$A$296,0)),$K1541,""),""))</f>
        <v/>
      </c>
      <c r="P1541" t="str">
        <f>IF($B1541="","",IFERROR(INDEX('Brand Crosswalk'!$F$2:$F$200,MATCH($K1541,'Brand Crosswalk'!$A$2:$A$200,0)),"Not in Crosswalk"))</f>
        <v>Mapped</v>
      </c>
      <c r="Q1541" t="str">
        <f>IF($B1541="","",IFERROR(INDEX('Brand Crosswalk'!$C$2:$C$200,MATCH($K1541,'Brand Crosswalk'!$A$2:$A$200,0)),""))</f>
        <v>Stone Brewing</v>
      </c>
      <c r="R1541" t="str">
        <f>IF($B1541="","",IF(O1541&lt;&gt;"",O1541,IF(P1541="Mapped",Q1541,IF(P1541="No Encompass Match","No Encompass Match",IFERROR(VLOOKUP(IF($K1541="",$J1541,$K1541),'Brands (Enc)'!$C$2:$D$2699,2,FALSE),"Not Mapped")))))</f>
        <v>Stone Brewing</v>
      </c>
      <c r="S1541" t="str">
        <f>IF($B1541="","",IFERROR(VLOOKUP(VALUE($B1541),'Customers Table (Enc)'!$A:$I,9,FALSE),"Not Found"))</f>
        <v>Bergen</v>
      </c>
      <c r="T1541" t="str">
        <f t="shared" si="96"/>
        <v>BERGEN</v>
      </c>
      <c r="U1541" t="str">
        <f t="shared" si="97"/>
        <v>Stone Brewing|BERGEN</v>
      </c>
      <c r="V1541" t="str">
        <f>IF($B1541="","",IF(R1541="No Encompass Match","THEM",IF(R1541="Not Mapped","Unable to Determine",IF(T1541="SALES","Unable to Determine",IFERROR(INDEX('Master - US vs THEM'!$F:$F,MATCH(U1541,'Master - US vs THEM'!$G:$G,0)),"No Territory Data")))))</f>
        <v>US</v>
      </c>
      <c r="W1541" t="str">
        <f t="shared" si="98"/>
        <v>MISMATCH</v>
      </c>
      <c r="X1541" t="str">
        <f t="shared" si="99"/>
        <v>US</v>
      </c>
    </row>
    <row r="1542" spans="1:24" x14ac:dyDescent="0.2">
      <c r="A1542">
        <v>1541</v>
      </c>
      <c r="B1542" t="s">
        <v>510</v>
      </c>
      <c r="C1542" t="s">
        <v>511</v>
      </c>
      <c r="D1542" t="s">
        <v>48</v>
      </c>
      <c r="E1542" t="s">
        <v>503</v>
      </c>
      <c r="F1542" t="s">
        <v>132</v>
      </c>
      <c r="G1542" t="s">
        <v>512</v>
      </c>
      <c r="H1542" t="s">
        <v>8</v>
      </c>
      <c r="I1542" t="s">
        <v>85</v>
      </c>
      <c r="J1542" t="s">
        <v>471</v>
      </c>
      <c r="K1542" t="s">
        <v>452</v>
      </c>
      <c r="L1542" t="s">
        <v>433</v>
      </c>
      <c r="M1542">
        <v>1</v>
      </c>
      <c r="N1542" t="s">
        <v>21</v>
      </c>
      <c r="O1542" t="str">
        <f>IF($B1542="","",IFERROR(IF(ISNUMBER(MATCH($K1542,'Brand Family Territory (Enc)'!$A$2:$A$296,0)),$K1542,""),""))</f>
        <v/>
      </c>
      <c r="P1542" t="str">
        <f>IF($B1542="","",IFERROR(INDEX('Brand Crosswalk'!$F$2:$F$200,MATCH($K1542,'Brand Crosswalk'!$A$2:$A$200,0)),"Not in Crosswalk"))</f>
        <v>No Encompass Match</v>
      </c>
      <c r="Q1542">
        <f>IF($B1542="","",IFERROR(INDEX('Brand Crosswalk'!$C$2:$C$200,MATCH($K1542,'Brand Crosswalk'!$A$2:$A$200,0)),""))</f>
        <v>0</v>
      </c>
      <c r="R1542" t="str">
        <f>IF($B1542="","",IF(O1542&lt;&gt;"",O1542,IF(P1542="Mapped",Q1542,IF(P1542="No Encompass Match","No Encompass Match",IFERROR(VLOOKUP(IF($K1542="",$J1542,$K1542),'Brands (Enc)'!$C$2:$D$2699,2,FALSE),"Not Mapped")))))</f>
        <v>No Encompass Match</v>
      </c>
      <c r="S1542" t="str">
        <f>IF($B1542="","",IFERROR(VLOOKUP(VALUE($B1542),'Customers Table (Enc)'!$A:$I,9,FALSE),"Not Found"))</f>
        <v>Bergen</v>
      </c>
      <c r="T1542" t="str">
        <f t="shared" si="96"/>
        <v>BERGEN</v>
      </c>
      <c r="U1542" t="str">
        <f t="shared" si="97"/>
        <v>No Encompass Match|BERGEN</v>
      </c>
      <c r="V1542" t="str">
        <f>IF($B1542="","",IF(R1542="No Encompass Match","THEM",IF(R1542="Not Mapped","Unable to Determine",IF(T1542="SALES","Unable to Determine",IFERROR(INDEX('Master - US vs THEM'!$F:$F,MATCH(U1542,'Master - US vs THEM'!$G:$G,0)),"No Territory Data")))))</f>
        <v>THEM</v>
      </c>
      <c r="W1542" t="str">
        <f t="shared" si="98"/>
        <v>OK</v>
      </c>
      <c r="X1542" t="str">
        <f t="shared" si="99"/>
        <v>THEM</v>
      </c>
    </row>
    <row r="1543" spans="1:24" x14ac:dyDescent="0.2">
      <c r="A1543">
        <v>1542</v>
      </c>
      <c r="B1543" t="s">
        <v>510</v>
      </c>
      <c r="C1543" t="s">
        <v>511</v>
      </c>
      <c r="D1543" t="s">
        <v>48</v>
      </c>
      <c r="E1543" t="s">
        <v>503</v>
      </c>
      <c r="F1543" t="s">
        <v>132</v>
      </c>
      <c r="G1543" t="s">
        <v>512</v>
      </c>
      <c r="H1543" t="s">
        <v>8</v>
      </c>
      <c r="I1543" t="s">
        <v>85</v>
      </c>
      <c r="J1543" t="s">
        <v>1463</v>
      </c>
      <c r="K1543" t="s">
        <v>465</v>
      </c>
      <c r="L1543" t="s">
        <v>61</v>
      </c>
      <c r="M1543">
        <v>1</v>
      </c>
      <c r="N1543" t="s">
        <v>875</v>
      </c>
      <c r="O1543" t="str">
        <f>IF($B1543="","",IFERROR(IF(ISNUMBER(MATCH($K1543,'Brand Family Territory (Enc)'!$A$2:$A$296,0)),$K1543,""),""))</f>
        <v/>
      </c>
      <c r="P1543" t="str">
        <f>IF($B1543="","",IFERROR(INDEX('Brand Crosswalk'!$F$2:$F$200,MATCH($K1543,'Brand Crosswalk'!$A$2:$A$200,0)),"Not in Crosswalk"))</f>
        <v>Mapped</v>
      </c>
      <c r="Q1543" t="str">
        <f>IF($B1543="","",IFERROR(INDEX('Brand Crosswalk'!$C$2:$C$200,MATCH($K1543,'Brand Crosswalk'!$A$2:$A$200,0)),""))</f>
        <v>Stone Brewing</v>
      </c>
      <c r="R1543" t="str">
        <f>IF($B1543="","",IF(O1543&lt;&gt;"",O1543,IF(P1543="Mapped",Q1543,IF(P1543="No Encompass Match","No Encompass Match",IFERROR(VLOOKUP(IF($K1543="",$J1543,$K1543),'Brands (Enc)'!$C$2:$D$2699,2,FALSE),"Not Mapped")))))</f>
        <v>Stone Brewing</v>
      </c>
      <c r="S1543" t="str">
        <f>IF($B1543="","",IFERROR(VLOOKUP(VALUE($B1543),'Customers Table (Enc)'!$A:$I,9,FALSE),"Not Found"))</f>
        <v>Bergen</v>
      </c>
      <c r="T1543" t="str">
        <f t="shared" si="96"/>
        <v>BERGEN</v>
      </c>
      <c r="U1543" t="str">
        <f t="shared" si="97"/>
        <v>Stone Brewing|BERGEN</v>
      </c>
      <c r="V1543" t="str">
        <f>IF($B1543="","",IF(R1543="No Encompass Match","THEM",IF(R1543="Not Mapped","Unable to Determine",IF(T1543="SALES","Unable to Determine",IFERROR(INDEX('Master - US vs THEM'!$F:$F,MATCH(U1543,'Master - US vs THEM'!$G:$G,0)),"No Territory Data")))))</f>
        <v>US</v>
      </c>
      <c r="W1543" t="str">
        <f t="shared" si="98"/>
        <v>OK</v>
      </c>
      <c r="X1543" t="str">
        <f t="shared" si="99"/>
        <v>US</v>
      </c>
    </row>
    <row r="1544" spans="1:24" x14ac:dyDescent="0.2">
      <c r="A1544">
        <v>1543</v>
      </c>
      <c r="B1544" t="s">
        <v>510</v>
      </c>
      <c r="C1544" t="s">
        <v>511</v>
      </c>
      <c r="D1544" t="s">
        <v>48</v>
      </c>
      <c r="E1544" t="s">
        <v>503</v>
      </c>
      <c r="F1544" t="s">
        <v>132</v>
      </c>
      <c r="G1544" t="s">
        <v>512</v>
      </c>
      <c r="H1544" t="s">
        <v>8</v>
      </c>
      <c r="I1544" t="s">
        <v>85</v>
      </c>
      <c r="J1544" t="s">
        <v>1464</v>
      </c>
      <c r="K1544" t="s">
        <v>369</v>
      </c>
      <c r="L1544" t="s">
        <v>61</v>
      </c>
      <c r="M1544">
        <v>1</v>
      </c>
      <c r="N1544" t="s">
        <v>875</v>
      </c>
      <c r="O1544" t="str">
        <f>IF($B1544="","",IFERROR(IF(ISNUMBER(MATCH($K1544,'Brand Family Territory (Enc)'!$A$2:$A$296,0)),$K1544,""),""))</f>
        <v/>
      </c>
      <c r="P1544" t="str">
        <f>IF($B1544="","",IFERROR(INDEX('Brand Crosswalk'!$F$2:$F$200,MATCH($K1544,'Brand Crosswalk'!$A$2:$A$200,0)),"Not in Crosswalk"))</f>
        <v>Mapped</v>
      </c>
      <c r="Q1544" t="str">
        <f>IF($B1544="","",IFERROR(INDEX('Brand Crosswalk'!$C$2:$C$200,MATCH($K1544,'Brand Crosswalk'!$A$2:$A$200,0)),""))</f>
        <v>Stone Brewing</v>
      </c>
      <c r="R1544" t="str">
        <f>IF($B1544="","",IF(O1544&lt;&gt;"",O1544,IF(P1544="Mapped",Q1544,IF(P1544="No Encompass Match","No Encompass Match",IFERROR(VLOOKUP(IF($K1544="",$J1544,$K1544),'Brands (Enc)'!$C$2:$D$2699,2,FALSE),"Not Mapped")))))</f>
        <v>Stone Brewing</v>
      </c>
      <c r="S1544" t="str">
        <f>IF($B1544="","",IFERROR(VLOOKUP(VALUE($B1544),'Customers Table (Enc)'!$A:$I,9,FALSE),"Not Found"))</f>
        <v>Bergen</v>
      </c>
      <c r="T1544" t="str">
        <f t="shared" si="96"/>
        <v>BERGEN</v>
      </c>
      <c r="U1544" t="str">
        <f t="shared" si="97"/>
        <v>Stone Brewing|BERGEN</v>
      </c>
      <c r="V1544" t="str">
        <f>IF($B1544="","",IF(R1544="No Encompass Match","THEM",IF(R1544="Not Mapped","Unable to Determine",IF(T1544="SALES","Unable to Determine",IFERROR(INDEX('Master - US vs THEM'!$F:$F,MATCH(U1544,'Master - US vs THEM'!$G:$G,0)),"No Territory Data")))))</f>
        <v>US</v>
      </c>
      <c r="W1544" t="str">
        <f t="shared" si="98"/>
        <v>OK</v>
      </c>
      <c r="X1544" t="str">
        <f t="shared" si="99"/>
        <v>US</v>
      </c>
    </row>
    <row r="1545" spans="1:24" x14ac:dyDescent="0.2">
      <c r="A1545">
        <v>1544</v>
      </c>
      <c r="B1545" t="s">
        <v>510</v>
      </c>
      <c r="C1545" t="s">
        <v>511</v>
      </c>
      <c r="D1545" t="s">
        <v>48</v>
      </c>
      <c r="E1545" t="s">
        <v>503</v>
      </c>
      <c r="F1545" t="s">
        <v>132</v>
      </c>
      <c r="G1545" t="s">
        <v>512</v>
      </c>
      <c r="H1545" t="s">
        <v>8</v>
      </c>
      <c r="I1545" t="s">
        <v>85</v>
      </c>
      <c r="J1545" t="s">
        <v>1465</v>
      </c>
      <c r="K1545" t="s">
        <v>1466</v>
      </c>
      <c r="L1545" t="s">
        <v>433</v>
      </c>
      <c r="M1545">
        <v>1</v>
      </c>
      <c r="N1545" t="s">
        <v>875</v>
      </c>
      <c r="O1545" t="str">
        <f>IF($B1545="","",IFERROR(IF(ISNUMBER(MATCH($K1545,'Brand Family Territory (Enc)'!$A$2:$A$296,0)),$K1545,""),""))</f>
        <v/>
      </c>
      <c r="P1545" t="str">
        <f>IF($B1545="","",IFERROR(INDEX('Brand Crosswalk'!$F$2:$F$200,MATCH($K1545,'Brand Crosswalk'!$A$2:$A$200,0)),"Not in Crosswalk"))</f>
        <v>Mapped</v>
      </c>
      <c r="Q1545" t="str">
        <f>IF($B1545="","",IFERROR(INDEX('Brand Crosswalk'!$C$2:$C$200,MATCH($K1545,'Brand Crosswalk'!$A$2:$A$200,0)),""))</f>
        <v>Van Steenberge</v>
      </c>
      <c r="R1545" t="str">
        <f>IF($B1545="","",IF(O1545&lt;&gt;"",O1545,IF(P1545="Mapped",Q1545,IF(P1545="No Encompass Match","No Encompass Match",IFERROR(VLOOKUP(IF($K1545="",$J1545,$K1545),'Brands (Enc)'!$C$2:$D$2699,2,FALSE),"Not Mapped")))))</f>
        <v>Van Steenberge</v>
      </c>
      <c r="S1545" t="str">
        <f>IF($B1545="","",IFERROR(VLOOKUP(VALUE($B1545),'Customers Table (Enc)'!$A:$I,9,FALSE),"Not Found"))</f>
        <v>Bergen</v>
      </c>
      <c r="T1545" t="str">
        <f t="shared" si="96"/>
        <v>BERGEN</v>
      </c>
      <c r="U1545" t="str">
        <f t="shared" si="97"/>
        <v>Van Steenberge|BERGEN</v>
      </c>
      <c r="V1545" t="str">
        <f>IF($B1545="","",IF(R1545="No Encompass Match","THEM",IF(R1545="Not Mapped","Unable to Determine",IF(T1545="SALES","Unable to Determine",IFERROR(INDEX('Master - US vs THEM'!$F:$F,MATCH(U1545,'Master - US vs THEM'!$G:$G,0)),"No Territory Data")))))</f>
        <v>US</v>
      </c>
      <c r="W1545" t="str">
        <f t="shared" si="98"/>
        <v>OK</v>
      </c>
      <c r="X1545" t="str">
        <f t="shared" si="99"/>
        <v>US</v>
      </c>
    </row>
    <row r="1546" spans="1:24" x14ac:dyDescent="0.2">
      <c r="A1546">
        <v>1545</v>
      </c>
      <c r="B1546" t="s">
        <v>510</v>
      </c>
      <c r="C1546" t="s">
        <v>511</v>
      </c>
      <c r="D1546" t="s">
        <v>48</v>
      </c>
      <c r="E1546" t="s">
        <v>503</v>
      </c>
      <c r="F1546" t="s">
        <v>132</v>
      </c>
      <c r="G1546" t="s">
        <v>512</v>
      </c>
      <c r="H1546" t="s">
        <v>8</v>
      </c>
      <c r="I1546" t="s">
        <v>85</v>
      </c>
      <c r="J1546" t="s">
        <v>455</v>
      </c>
      <c r="K1546" t="s">
        <v>456</v>
      </c>
      <c r="L1546" t="s">
        <v>433</v>
      </c>
      <c r="M1546">
        <v>1</v>
      </c>
      <c r="N1546" t="s">
        <v>21</v>
      </c>
      <c r="O1546" t="str">
        <f>IF($B1546="","",IFERROR(IF(ISNUMBER(MATCH($K1546,'Brand Family Territory (Enc)'!$A$2:$A$296,0)),$K1546,""),""))</f>
        <v/>
      </c>
      <c r="P1546" t="str">
        <f>IF($B1546="","",IFERROR(INDEX('Brand Crosswalk'!$F$2:$F$200,MATCH($K1546,'Brand Crosswalk'!$A$2:$A$200,0)),"Not in Crosswalk"))</f>
        <v>No Encompass Match</v>
      </c>
      <c r="Q1546">
        <f>IF($B1546="","",IFERROR(INDEX('Brand Crosswalk'!$C$2:$C$200,MATCH($K1546,'Brand Crosswalk'!$A$2:$A$200,0)),""))</f>
        <v>0</v>
      </c>
      <c r="R1546" t="str">
        <f>IF($B1546="","",IF(O1546&lt;&gt;"",O1546,IF(P1546="Mapped",Q1546,IF(P1546="No Encompass Match","No Encompass Match",IFERROR(VLOOKUP(IF($K1546="",$J1546,$K1546),'Brands (Enc)'!$C$2:$D$2699,2,FALSE),"Not Mapped")))))</f>
        <v>No Encompass Match</v>
      </c>
      <c r="S1546" t="str">
        <f>IF($B1546="","",IFERROR(VLOOKUP(VALUE($B1546),'Customers Table (Enc)'!$A:$I,9,FALSE),"Not Found"))</f>
        <v>Bergen</v>
      </c>
      <c r="T1546" t="str">
        <f t="shared" si="96"/>
        <v>BERGEN</v>
      </c>
      <c r="U1546" t="str">
        <f t="shared" si="97"/>
        <v>No Encompass Match|BERGEN</v>
      </c>
      <c r="V1546" t="str">
        <f>IF($B1546="","",IF(R1546="No Encompass Match","THEM",IF(R1546="Not Mapped","Unable to Determine",IF(T1546="SALES","Unable to Determine",IFERROR(INDEX('Master - US vs THEM'!$F:$F,MATCH(U1546,'Master - US vs THEM'!$G:$G,0)),"No Territory Data")))))</f>
        <v>THEM</v>
      </c>
      <c r="W1546" t="str">
        <f t="shared" si="98"/>
        <v>OK</v>
      </c>
      <c r="X1546" t="str">
        <f t="shared" si="99"/>
        <v>THEM</v>
      </c>
    </row>
    <row r="1547" spans="1:24" x14ac:dyDescent="0.2">
      <c r="A1547">
        <v>1546</v>
      </c>
      <c r="B1547" t="s">
        <v>510</v>
      </c>
      <c r="C1547" t="s">
        <v>511</v>
      </c>
      <c r="D1547" t="s">
        <v>48</v>
      </c>
      <c r="E1547" t="s">
        <v>503</v>
      </c>
      <c r="F1547" t="s">
        <v>132</v>
      </c>
      <c r="G1547" t="s">
        <v>512</v>
      </c>
      <c r="H1547" t="s">
        <v>8</v>
      </c>
      <c r="I1547" t="s">
        <v>85</v>
      </c>
      <c r="J1547" t="s">
        <v>516</v>
      </c>
      <c r="L1547" t="s">
        <v>433</v>
      </c>
      <c r="M1547">
        <v>1</v>
      </c>
      <c r="N1547" t="s">
        <v>21</v>
      </c>
      <c r="O1547" t="str">
        <f>IF($B1547="","",IFERROR(IF(ISNUMBER(MATCH($K1547,'Brand Family Territory (Enc)'!$A$2:$A$296,0)),$K1547,""),""))</f>
        <v/>
      </c>
      <c r="P1547" t="str">
        <f>IF($B1547="","",IFERROR(INDEX('Brand Crosswalk'!$F$2:$F$200,MATCH($K1547,'Brand Crosswalk'!$A$2:$A$200,0)),"Not in Crosswalk"))</f>
        <v>Not in Crosswalk</v>
      </c>
      <c r="Q1547" t="str">
        <f>IF($B1547="","",IFERROR(INDEX('Brand Crosswalk'!$C$2:$C$200,MATCH($K1547,'Brand Crosswalk'!$A$2:$A$200,0)),""))</f>
        <v/>
      </c>
      <c r="R1547" t="str">
        <f>IF($B1547="","",IF(O1547&lt;&gt;"",O1547,IF(P1547="Mapped",Q1547,IF(P1547="No Encompass Match","No Encompass Match",IFERROR(VLOOKUP(IF($K1547="",$J1547,$K1547),'Brands (Enc)'!$C$2:$D$2699,2,FALSE),"Not Mapped")))))</f>
        <v>Not Mapped</v>
      </c>
      <c r="S1547" t="str">
        <f>IF($B1547="","",IFERROR(VLOOKUP(VALUE($B1547),'Customers Table (Enc)'!$A:$I,9,FALSE),"Not Found"))</f>
        <v>Bergen</v>
      </c>
      <c r="T1547" t="str">
        <f t="shared" si="96"/>
        <v>BERGEN</v>
      </c>
      <c r="U1547" t="str">
        <f t="shared" si="97"/>
        <v>Not Mapped|BERGEN</v>
      </c>
      <c r="V1547" t="str">
        <f>IF($B1547="","",IF(R1547="No Encompass Match","THEM",IF(R1547="Not Mapped","Unable to Determine",IF(T1547="SALES","Unable to Determine",IFERROR(INDEX('Master - US vs THEM'!$F:$F,MATCH(U1547,'Master - US vs THEM'!$G:$G,0)),"No Territory Data")))))</f>
        <v>Unable to Determine</v>
      </c>
      <c r="W1547" t="str">
        <f t="shared" si="98"/>
        <v>Review</v>
      </c>
      <c r="X1547" t="str">
        <f t="shared" si="99"/>
        <v>THEM</v>
      </c>
    </row>
    <row r="1548" spans="1:24" x14ac:dyDescent="0.2">
      <c r="A1548">
        <v>1547</v>
      </c>
      <c r="B1548" t="s">
        <v>510</v>
      </c>
      <c r="C1548" t="s">
        <v>511</v>
      </c>
      <c r="D1548" t="s">
        <v>48</v>
      </c>
      <c r="E1548" t="s">
        <v>503</v>
      </c>
      <c r="F1548" t="s">
        <v>132</v>
      </c>
      <c r="G1548" t="s">
        <v>512</v>
      </c>
      <c r="H1548" t="s">
        <v>8</v>
      </c>
      <c r="I1548" t="s">
        <v>85</v>
      </c>
      <c r="J1548" t="s">
        <v>447</v>
      </c>
      <c r="L1548" t="s">
        <v>433</v>
      </c>
      <c r="M1548">
        <v>1</v>
      </c>
      <c r="N1548" t="s">
        <v>21</v>
      </c>
      <c r="O1548" t="str">
        <f>IF($B1548="","",IFERROR(IF(ISNUMBER(MATCH($K1548,'Brand Family Territory (Enc)'!$A$2:$A$296,0)),$K1548,""),""))</f>
        <v/>
      </c>
      <c r="P1548" t="str">
        <f>IF($B1548="","",IFERROR(INDEX('Brand Crosswalk'!$F$2:$F$200,MATCH($K1548,'Brand Crosswalk'!$A$2:$A$200,0)),"Not in Crosswalk"))</f>
        <v>Not in Crosswalk</v>
      </c>
      <c r="Q1548" t="str">
        <f>IF($B1548="","",IFERROR(INDEX('Brand Crosswalk'!$C$2:$C$200,MATCH($K1548,'Brand Crosswalk'!$A$2:$A$200,0)),""))</f>
        <v/>
      </c>
      <c r="R1548" t="str">
        <f>IF($B1548="","",IF(O1548&lt;&gt;"",O1548,IF(P1548="Mapped",Q1548,IF(P1548="No Encompass Match","No Encompass Match",IFERROR(VLOOKUP(IF($K1548="",$J1548,$K1548),'Brands (Enc)'!$C$2:$D$2699,2,FALSE),"Not Mapped")))))</f>
        <v>Not Mapped</v>
      </c>
      <c r="S1548" t="str">
        <f>IF($B1548="","",IFERROR(VLOOKUP(VALUE($B1548),'Customers Table (Enc)'!$A:$I,9,FALSE),"Not Found"))</f>
        <v>Bergen</v>
      </c>
      <c r="T1548" t="str">
        <f t="shared" si="96"/>
        <v>BERGEN</v>
      </c>
      <c r="U1548" t="str">
        <f t="shared" si="97"/>
        <v>Not Mapped|BERGEN</v>
      </c>
      <c r="V1548" t="str">
        <f>IF($B1548="","",IF(R1548="No Encompass Match","THEM",IF(R1548="Not Mapped","Unable to Determine",IF(T1548="SALES","Unable to Determine",IFERROR(INDEX('Master - US vs THEM'!$F:$F,MATCH(U1548,'Master - US vs THEM'!$G:$G,0)),"No Territory Data")))))</f>
        <v>Unable to Determine</v>
      </c>
      <c r="W1548" t="str">
        <f t="shared" si="98"/>
        <v>Review</v>
      </c>
      <c r="X1548" t="str">
        <f t="shared" si="99"/>
        <v>THEM</v>
      </c>
    </row>
    <row r="1549" spans="1:24" x14ac:dyDescent="0.2">
      <c r="A1549">
        <v>1548</v>
      </c>
      <c r="B1549" t="s">
        <v>510</v>
      </c>
      <c r="C1549" t="s">
        <v>511</v>
      </c>
      <c r="D1549" t="s">
        <v>48</v>
      </c>
      <c r="E1549" t="s">
        <v>503</v>
      </c>
      <c r="F1549" t="s">
        <v>132</v>
      </c>
      <c r="G1549" t="s">
        <v>512</v>
      </c>
      <c r="H1549" t="s">
        <v>8</v>
      </c>
      <c r="I1549" t="s">
        <v>85</v>
      </c>
      <c r="J1549" t="s">
        <v>1249</v>
      </c>
      <c r="K1549" t="s">
        <v>45</v>
      </c>
      <c r="L1549" t="s">
        <v>45</v>
      </c>
      <c r="M1549">
        <v>1</v>
      </c>
      <c r="N1549" t="s">
        <v>875</v>
      </c>
      <c r="O1549" t="str">
        <f>IF($B1549="","",IFERROR(IF(ISNUMBER(MATCH($K1549,'Brand Family Territory (Enc)'!$A$2:$A$296,0)),$K1549,""),""))</f>
        <v/>
      </c>
      <c r="P1549" t="str">
        <f>IF($B1549="","",IFERROR(INDEX('Brand Crosswalk'!$F$2:$F$200,MATCH($K1549,'Brand Crosswalk'!$A$2:$A$200,0)),"Not in Crosswalk"))</f>
        <v>Mapped</v>
      </c>
      <c r="Q1549" t="str">
        <f>IF($B1549="","",IFERROR(INDEX('Brand Crosswalk'!$C$2:$C$200,MATCH($K1549,'Brand Crosswalk'!$A$2:$A$200,0)),""))</f>
        <v>Dg Yuengling Inc</v>
      </c>
      <c r="R1549" t="str">
        <f>IF($B1549="","",IF(O1549&lt;&gt;"",O1549,IF(P1549="Mapped",Q1549,IF(P1549="No Encompass Match","No Encompass Match",IFERROR(VLOOKUP(IF($K1549="",$J1549,$K1549),'Brands (Enc)'!$C$2:$D$2699,2,FALSE),"Not Mapped")))))</f>
        <v>Dg Yuengling Inc</v>
      </c>
      <c r="S1549" t="str">
        <f>IF($B1549="","",IFERROR(VLOOKUP(VALUE($B1549),'Customers Table (Enc)'!$A:$I,9,FALSE),"Not Found"))</f>
        <v>Bergen</v>
      </c>
      <c r="T1549" t="str">
        <f t="shared" si="96"/>
        <v>BERGEN</v>
      </c>
      <c r="U1549" t="str">
        <f t="shared" si="97"/>
        <v>Dg Yuengling Inc|BERGEN</v>
      </c>
      <c r="V1549" t="str">
        <f>IF($B1549="","",IF(R1549="No Encompass Match","THEM",IF(R1549="Not Mapped","Unable to Determine",IF(T1549="SALES","Unable to Determine",IFERROR(INDEX('Master - US vs THEM'!$F:$F,MATCH(U1549,'Master - US vs THEM'!$G:$G,0)),"No Territory Data")))))</f>
        <v>US</v>
      </c>
      <c r="W1549" t="str">
        <f t="shared" si="98"/>
        <v>OK</v>
      </c>
      <c r="X1549" t="str">
        <f t="shared" si="99"/>
        <v>US</v>
      </c>
    </row>
    <row r="1550" spans="1:24" x14ac:dyDescent="0.2">
      <c r="A1550">
        <v>1549</v>
      </c>
      <c r="B1550" t="s">
        <v>510</v>
      </c>
      <c r="C1550" t="s">
        <v>511</v>
      </c>
      <c r="D1550" t="s">
        <v>48</v>
      </c>
      <c r="E1550" t="s">
        <v>503</v>
      </c>
      <c r="F1550" t="s">
        <v>132</v>
      </c>
      <c r="G1550" t="s">
        <v>512</v>
      </c>
      <c r="H1550" t="s">
        <v>8</v>
      </c>
      <c r="I1550" t="s">
        <v>85</v>
      </c>
      <c r="J1550" t="s">
        <v>472</v>
      </c>
      <c r="K1550" t="s">
        <v>473</v>
      </c>
      <c r="L1550" t="s">
        <v>433</v>
      </c>
      <c r="M1550">
        <v>1</v>
      </c>
      <c r="N1550" t="s">
        <v>21</v>
      </c>
      <c r="O1550" t="str">
        <f>IF($B1550="","",IFERROR(IF(ISNUMBER(MATCH($K1550,'Brand Family Territory (Enc)'!$A$2:$A$296,0)),$K1550,""),""))</f>
        <v/>
      </c>
      <c r="P1550" t="str">
        <f>IF($B1550="","",IFERROR(INDEX('Brand Crosswalk'!$F$2:$F$200,MATCH($K1550,'Brand Crosswalk'!$A$2:$A$200,0)),"Not in Crosswalk"))</f>
        <v>No Encompass Match</v>
      </c>
      <c r="Q1550">
        <f>IF($B1550="","",IFERROR(INDEX('Brand Crosswalk'!$C$2:$C$200,MATCH($K1550,'Brand Crosswalk'!$A$2:$A$200,0)),""))</f>
        <v>0</v>
      </c>
      <c r="R1550" t="str">
        <f>IF($B1550="","",IF(O1550&lt;&gt;"",O1550,IF(P1550="Mapped",Q1550,IF(P1550="No Encompass Match","No Encompass Match",IFERROR(VLOOKUP(IF($K1550="",$J1550,$K1550),'Brands (Enc)'!$C$2:$D$2699,2,FALSE),"Not Mapped")))))</f>
        <v>No Encompass Match</v>
      </c>
      <c r="S1550" t="str">
        <f>IF($B1550="","",IFERROR(VLOOKUP(VALUE($B1550),'Customers Table (Enc)'!$A:$I,9,FALSE),"Not Found"))</f>
        <v>Bergen</v>
      </c>
      <c r="T1550" t="str">
        <f t="shared" si="96"/>
        <v>BERGEN</v>
      </c>
      <c r="U1550" t="str">
        <f t="shared" si="97"/>
        <v>No Encompass Match|BERGEN</v>
      </c>
      <c r="V1550" t="str">
        <f>IF($B1550="","",IF(R1550="No Encompass Match","THEM",IF(R1550="Not Mapped","Unable to Determine",IF(T1550="SALES","Unable to Determine",IFERROR(INDEX('Master - US vs THEM'!$F:$F,MATCH(U1550,'Master - US vs THEM'!$G:$G,0)),"No Territory Data")))))</f>
        <v>THEM</v>
      </c>
      <c r="W1550" t="str">
        <f t="shared" si="98"/>
        <v>OK</v>
      </c>
      <c r="X1550" t="str">
        <f t="shared" si="99"/>
        <v>THEM</v>
      </c>
    </row>
    <row r="1551" spans="1:24" x14ac:dyDescent="0.2">
      <c r="A1551">
        <v>1550</v>
      </c>
      <c r="B1551" t="s">
        <v>510</v>
      </c>
      <c r="C1551" t="s">
        <v>511</v>
      </c>
      <c r="D1551" t="s">
        <v>48</v>
      </c>
      <c r="E1551" t="s">
        <v>503</v>
      </c>
      <c r="F1551" t="s">
        <v>132</v>
      </c>
      <c r="G1551" t="s">
        <v>512</v>
      </c>
      <c r="H1551" t="s">
        <v>8</v>
      </c>
      <c r="I1551" t="s">
        <v>85</v>
      </c>
      <c r="J1551" t="s">
        <v>1366</v>
      </c>
      <c r="K1551" t="s">
        <v>1367</v>
      </c>
      <c r="L1551" t="s">
        <v>433</v>
      </c>
      <c r="M1551">
        <v>1</v>
      </c>
      <c r="N1551" t="s">
        <v>875</v>
      </c>
      <c r="O1551" t="str">
        <f>IF($B1551="","",IFERROR(IF(ISNUMBER(MATCH($K1551,'Brand Family Territory (Enc)'!$A$2:$A$296,0)),$K1551,""),""))</f>
        <v/>
      </c>
      <c r="P1551" t="str">
        <f>IF($B1551="","",IFERROR(INDEX('Brand Crosswalk'!$F$2:$F$200,MATCH($K1551,'Brand Crosswalk'!$A$2:$A$200,0)),"Not in Crosswalk"))</f>
        <v>Mapped</v>
      </c>
      <c r="Q1551" t="str">
        <f>IF($B1551="","",IFERROR(INDEX('Brand Crosswalk'!$C$2:$C$200,MATCH($K1551,'Brand Crosswalk'!$A$2:$A$200,0)),""))</f>
        <v>Baptist Wit</v>
      </c>
      <c r="R1551" t="str">
        <f>IF($B1551="","",IF(O1551&lt;&gt;"",O1551,IF(P1551="Mapped",Q1551,IF(P1551="No Encompass Match","No Encompass Match",IFERROR(VLOOKUP(IF($K1551="",$J1551,$K1551),'Brands (Enc)'!$C$2:$D$2699,2,FALSE),"Not Mapped")))))</f>
        <v>Baptist Wit</v>
      </c>
      <c r="S1551" t="str">
        <f>IF($B1551="","",IFERROR(VLOOKUP(VALUE($B1551),'Customers Table (Enc)'!$A:$I,9,FALSE),"Not Found"))</f>
        <v>Bergen</v>
      </c>
      <c r="T1551" t="str">
        <f t="shared" si="96"/>
        <v>BERGEN</v>
      </c>
      <c r="U1551" t="str">
        <f t="shared" si="97"/>
        <v>Baptist Wit|BERGEN</v>
      </c>
      <c r="V1551" t="str">
        <f>IF($B1551="","",IF(R1551="No Encompass Match","THEM",IF(R1551="Not Mapped","Unable to Determine",IF(T1551="SALES","Unable to Determine",IFERROR(INDEX('Master - US vs THEM'!$F:$F,MATCH(U1551,'Master - US vs THEM'!$G:$G,0)),"No Territory Data")))))</f>
        <v>US</v>
      </c>
      <c r="W1551" t="str">
        <f t="shared" si="98"/>
        <v>OK</v>
      </c>
      <c r="X1551" t="str">
        <f t="shared" si="99"/>
        <v>US</v>
      </c>
    </row>
    <row r="1552" spans="1:24" x14ac:dyDescent="0.2">
      <c r="A1552">
        <v>1551</v>
      </c>
      <c r="B1552" t="s">
        <v>510</v>
      </c>
      <c r="C1552" t="s">
        <v>511</v>
      </c>
      <c r="D1552" t="s">
        <v>48</v>
      </c>
      <c r="E1552" t="s">
        <v>503</v>
      </c>
      <c r="F1552" t="s">
        <v>132</v>
      </c>
      <c r="G1552" t="s">
        <v>512</v>
      </c>
      <c r="H1552" t="s">
        <v>8</v>
      </c>
      <c r="I1552" t="s">
        <v>85</v>
      </c>
      <c r="J1552" t="s">
        <v>1365</v>
      </c>
      <c r="K1552" t="s">
        <v>87</v>
      </c>
      <c r="L1552" t="s">
        <v>88</v>
      </c>
      <c r="M1552">
        <v>1</v>
      </c>
      <c r="N1552" t="s">
        <v>875</v>
      </c>
      <c r="O1552" t="str">
        <f>IF($B1552="","",IFERROR(IF(ISNUMBER(MATCH($K1552,'Brand Family Territory (Enc)'!$A$2:$A$296,0)),$K1552,""),""))</f>
        <v/>
      </c>
      <c r="P1552" t="str">
        <f>IF($B1552="","",IFERROR(INDEX('Brand Crosswalk'!$F$2:$F$200,MATCH($K1552,'Brand Crosswalk'!$A$2:$A$200,0)),"Not in Crosswalk"))</f>
        <v>Mapped</v>
      </c>
      <c r="Q1552" t="str">
        <f>IF($B1552="","",IFERROR(INDEX('Brand Crosswalk'!$C$2:$C$200,MATCH($K1552,'Brand Crosswalk'!$A$2:$A$200,0)),""))</f>
        <v>Sixpoint</v>
      </c>
      <c r="R1552" t="str">
        <f>IF($B1552="","",IF(O1552&lt;&gt;"",O1552,IF(P1552="Mapped",Q1552,IF(P1552="No Encompass Match","No Encompass Match",IFERROR(VLOOKUP(IF($K1552="",$J1552,$K1552),'Brands (Enc)'!$C$2:$D$2699,2,FALSE),"Not Mapped")))))</f>
        <v>Sixpoint</v>
      </c>
      <c r="S1552" t="str">
        <f>IF($B1552="","",IFERROR(VLOOKUP(VALUE($B1552),'Customers Table (Enc)'!$A:$I,9,FALSE),"Not Found"))</f>
        <v>Bergen</v>
      </c>
      <c r="T1552" t="str">
        <f t="shared" si="96"/>
        <v>BERGEN</v>
      </c>
      <c r="U1552" t="str">
        <f t="shared" si="97"/>
        <v>Sixpoint|BERGEN</v>
      </c>
      <c r="V1552" t="str">
        <f>IF($B1552="","",IF(R1552="No Encompass Match","THEM",IF(R1552="Not Mapped","Unable to Determine",IF(T1552="SALES","Unable to Determine",IFERROR(INDEX('Master - US vs THEM'!$F:$F,MATCH(U1552,'Master - US vs THEM'!$G:$G,0)),"No Territory Data")))))</f>
        <v>US</v>
      </c>
      <c r="W1552" t="str">
        <f t="shared" si="98"/>
        <v>OK</v>
      </c>
      <c r="X1552" t="str">
        <f t="shared" si="99"/>
        <v>US</v>
      </c>
    </row>
    <row r="1553" spans="1:24" x14ac:dyDescent="0.2">
      <c r="A1553">
        <v>1552</v>
      </c>
      <c r="B1553" t="s">
        <v>1455</v>
      </c>
      <c r="C1553" t="s">
        <v>1456</v>
      </c>
      <c r="D1553" t="s">
        <v>48</v>
      </c>
      <c r="E1553" t="s">
        <v>503</v>
      </c>
      <c r="F1553" t="s">
        <v>132</v>
      </c>
      <c r="G1553" t="s">
        <v>1457</v>
      </c>
      <c r="H1553" t="s">
        <v>8</v>
      </c>
      <c r="I1553" t="s">
        <v>85</v>
      </c>
      <c r="J1553" t="s">
        <v>142</v>
      </c>
      <c r="K1553" t="s">
        <v>143</v>
      </c>
      <c r="L1553" t="s">
        <v>141</v>
      </c>
      <c r="M1553">
        <v>1</v>
      </c>
      <c r="N1553" t="s">
        <v>875</v>
      </c>
      <c r="O1553" t="str">
        <f>IF($B1553="","",IFERROR(IF(ISNUMBER(MATCH($K1553,'Brand Family Territory (Enc)'!$A$2:$A$296,0)),$K1553,""),""))</f>
        <v/>
      </c>
      <c r="P1553" t="str">
        <f>IF($B1553="","",IFERROR(INDEX('Brand Crosswalk'!$F$2:$F$200,MATCH($K1553,'Brand Crosswalk'!$A$2:$A$200,0)),"Not in Crosswalk"))</f>
        <v>Mapped</v>
      </c>
      <c r="Q1553" t="str">
        <f>IF($B1553="","",IFERROR(INDEX('Brand Crosswalk'!$C$2:$C$200,MATCH($K1553,'Brand Crosswalk'!$A$2:$A$200,0)),""))</f>
        <v>Lite</v>
      </c>
      <c r="R1553" t="str">
        <f>IF($B1553="","",IF(O1553&lt;&gt;"",O1553,IF(P1553="Mapped",Q1553,IF(P1553="No Encompass Match","No Encompass Match",IFERROR(VLOOKUP(IF($K1553="",$J1553,$K1553),'Brands (Enc)'!$C$2:$D$2699,2,FALSE),"Not Mapped")))))</f>
        <v>Lite</v>
      </c>
      <c r="S1553" t="str">
        <f>IF($B1553="","",IFERROR(VLOOKUP(VALUE($B1553),'Customers Table (Enc)'!$A:$I,9,FALSE),"Not Found"))</f>
        <v>Bergen</v>
      </c>
      <c r="T1553" t="str">
        <f t="shared" si="96"/>
        <v>BERGEN</v>
      </c>
      <c r="U1553" t="str">
        <f t="shared" si="97"/>
        <v>Lite|BERGEN</v>
      </c>
      <c r="V1553" t="str">
        <f>IF($B1553="","",IF(R1553="No Encompass Match","THEM",IF(R1553="Not Mapped","Unable to Determine",IF(T1553="SALES","Unable to Determine",IFERROR(INDEX('Master - US vs THEM'!$F:$F,MATCH(U1553,'Master - US vs THEM'!$G:$G,0)),"No Territory Data")))))</f>
        <v>US</v>
      </c>
      <c r="W1553" t="str">
        <f t="shared" si="98"/>
        <v>OK</v>
      </c>
      <c r="X1553" t="str">
        <f t="shared" si="99"/>
        <v>US</v>
      </c>
    </row>
    <row r="1554" spans="1:24" x14ac:dyDescent="0.2">
      <c r="A1554">
        <v>1553</v>
      </c>
      <c r="B1554" t="s">
        <v>1452</v>
      </c>
      <c r="C1554" t="s">
        <v>1453</v>
      </c>
      <c r="D1554" t="s">
        <v>48</v>
      </c>
      <c r="E1554" t="s">
        <v>503</v>
      </c>
      <c r="F1554" t="s">
        <v>132</v>
      </c>
      <c r="G1554" t="s">
        <v>1454</v>
      </c>
      <c r="H1554" t="s">
        <v>8</v>
      </c>
      <c r="I1554" t="s">
        <v>85</v>
      </c>
      <c r="J1554" t="s">
        <v>157</v>
      </c>
      <c r="K1554" t="s">
        <v>158</v>
      </c>
      <c r="L1554" t="s">
        <v>155</v>
      </c>
      <c r="M1554">
        <v>1</v>
      </c>
      <c r="N1554" t="s">
        <v>875</v>
      </c>
      <c r="O1554" t="str">
        <f>IF($B1554="","",IFERROR(IF(ISNUMBER(MATCH($K1554,'Brand Family Territory (Enc)'!$A$2:$A$296,0)),$K1554,""),""))</f>
        <v/>
      </c>
      <c r="P1554" t="str">
        <f>IF($B1554="","",IFERROR(INDEX('Brand Crosswalk'!$F$2:$F$200,MATCH($K1554,'Brand Crosswalk'!$A$2:$A$200,0)),"Not in Crosswalk"))</f>
        <v>Mapped</v>
      </c>
      <c r="Q1554" t="str">
        <f>IF($B1554="","",IFERROR(INDEX('Brand Crosswalk'!$C$2:$C$200,MATCH($K1554,'Brand Crosswalk'!$A$2:$A$200,0)),""))</f>
        <v>Dogfish Head Beer</v>
      </c>
      <c r="R1554" t="str">
        <f>IF($B1554="","",IF(O1554&lt;&gt;"",O1554,IF(P1554="Mapped",Q1554,IF(P1554="No Encompass Match","No Encompass Match",IFERROR(VLOOKUP(IF($K1554="",$J1554,$K1554),'Brands (Enc)'!$C$2:$D$2699,2,FALSE),"Not Mapped")))))</f>
        <v>Dogfish Head Beer</v>
      </c>
      <c r="S1554" t="str">
        <f>IF($B1554="","",IFERROR(VLOOKUP(VALUE($B1554),'Customers Table (Enc)'!$A:$I,9,FALSE),"Not Found"))</f>
        <v>Bergen</v>
      </c>
      <c r="T1554" t="str">
        <f t="shared" si="96"/>
        <v>BERGEN</v>
      </c>
      <c r="U1554" t="str">
        <f t="shared" si="97"/>
        <v>Dogfish Head Beer|BERGEN</v>
      </c>
      <c r="V1554" t="str">
        <f>IF($B1554="","",IF(R1554="No Encompass Match","THEM",IF(R1554="Not Mapped","Unable to Determine",IF(T1554="SALES","Unable to Determine",IFERROR(INDEX('Master - US vs THEM'!$F:$F,MATCH(U1554,'Master - US vs THEM'!$G:$G,0)),"No Territory Data")))))</f>
        <v>US</v>
      </c>
      <c r="W1554" t="str">
        <f t="shared" si="98"/>
        <v>OK</v>
      </c>
      <c r="X1554" t="str">
        <f t="shared" si="99"/>
        <v>US</v>
      </c>
    </row>
    <row r="1555" spans="1:24" x14ac:dyDescent="0.2">
      <c r="A1555">
        <v>1554</v>
      </c>
      <c r="B1555" t="s">
        <v>1452</v>
      </c>
      <c r="C1555" t="s">
        <v>1453</v>
      </c>
      <c r="D1555" t="s">
        <v>48</v>
      </c>
      <c r="E1555" t="s">
        <v>503</v>
      </c>
      <c r="F1555" t="s">
        <v>132</v>
      </c>
      <c r="G1555" t="s">
        <v>1454</v>
      </c>
      <c r="H1555" t="s">
        <v>8</v>
      </c>
      <c r="I1555" t="s">
        <v>85</v>
      </c>
      <c r="J1555" t="s">
        <v>535</v>
      </c>
      <c r="K1555" t="s">
        <v>358</v>
      </c>
      <c r="L1555" t="s">
        <v>155</v>
      </c>
      <c r="M1555">
        <v>1</v>
      </c>
      <c r="N1555" t="s">
        <v>875</v>
      </c>
      <c r="O1555" t="str">
        <f>IF($B1555="","",IFERROR(IF(ISNUMBER(MATCH($K1555,'Brand Family Territory (Enc)'!$A$2:$A$296,0)),$K1555,""),""))</f>
        <v/>
      </c>
      <c r="P1555" t="str">
        <f>IF($B1555="","",IFERROR(INDEX('Brand Crosswalk'!$F$2:$F$200,MATCH($K1555,'Brand Crosswalk'!$A$2:$A$200,0)),"Not in Crosswalk"))</f>
        <v>Mapped</v>
      </c>
      <c r="Q1555" t="str">
        <f>IF($B1555="","",IFERROR(INDEX('Brand Crosswalk'!$C$2:$C$200,MATCH($K1555,'Brand Crosswalk'!$A$2:$A$200,0)),""))</f>
        <v>Samuel Adams</v>
      </c>
      <c r="R1555" t="str">
        <f>IF($B1555="","",IF(O1555&lt;&gt;"",O1555,IF(P1555="Mapped",Q1555,IF(P1555="No Encompass Match","No Encompass Match",IFERROR(VLOOKUP(IF($K1555="",$J1555,$K1555),'Brands (Enc)'!$C$2:$D$2699,2,FALSE),"Not Mapped")))))</f>
        <v>Samuel Adams</v>
      </c>
      <c r="S1555" t="str">
        <f>IF($B1555="","",IFERROR(VLOOKUP(VALUE($B1555),'Customers Table (Enc)'!$A:$I,9,FALSE),"Not Found"))</f>
        <v>Bergen</v>
      </c>
      <c r="T1555" t="str">
        <f t="shared" si="96"/>
        <v>BERGEN</v>
      </c>
      <c r="U1555" t="str">
        <f t="shared" si="97"/>
        <v>Samuel Adams|BERGEN</v>
      </c>
      <c r="V1555" t="str">
        <f>IF($B1555="","",IF(R1555="No Encompass Match","THEM",IF(R1555="Not Mapped","Unable to Determine",IF(T1555="SALES","Unable to Determine",IFERROR(INDEX('Master - US vs THEM'!$F:$F,MATCH(U1555,'Master - US vs THEM'!$G:$G,0)),"No Territory Data")))))</f>
        <v>US</v>
      </c>
      <c r="W1555" t="str">
        <f t="shared" si="98"/>
        <v>OK</v>
      </c>
      <c r="X1555" t="str">
        <f t="shared" si="99"/>
        <v>US</v>
      </c>
    </row>
    <row r="1556" spans="1:24" x14ac:dyDescent="0.2">
      <c r="A1556">
        <v>1555</v>
      </c>
      <c r="B1556" t="s">
        <v>1452</v>
      </c>
      <c r="C1556" t="s">
        <v>1453</v>
      </c>
      <c r="D1556" t="s">
        <v>48</v>
      </c>
      <c r="E1556" t="s">
        <v>503</v>
      </c>
      <c r="F1556" t="s">
        <v>132</v>
      </c>
      <c r="G1556" t="s">
        <v>1454</v>
      </c>
      <c r="H1556" t="s">
        <v>8</v>
      </c>
      <c r="I1556" t="s">
        <v>85</v>
      </c>
      <c r="J1556" t="s">
        <v>987</v>
      </c>
      <c r="K1556" t="s">
        <v>154</v>
      </c>
      <c r="L1556" t="s">
        <v>155</v>
      </c>
      <c r="M1556">
        <v>1</v>
      </c>
      <c r="N1556" t="s">
        <v>875</v>
      </c>
      <c r="O1556" t="str">
        <f>IF($B1556="","",IFERROR(IF(ISNUMBER(MATCH($K1556,'Brand Family Territory (Enc)'!$A$2:$A$296,0)),$K1556,""),""))</f>
        <v>SAMUEL ADAMS</v>
      </c>
      <c r="P1556" t="str">
        <f>IF($B1556="","",IFERROR(INDEX('Brand Crosswalk'!$F$2:$F$200,MATCH($K1556,'Brand Crosswalk'!$A$2:$A$200,0)),"Not in Crosswalk"))</f>
        <v>Not in Crosswalk</v>
      </c>
      <c r="Q1556" t="str">
        <f>IF($B1556="","",IFERROR(INDEX('Brand Crosswalk'!$C$2:$C$200,MATCH($K1556,'Brand Crosswalk'!$A$2:$A$200,0)),""))</f>
        <v/>
      </c>
      <c r="R1556" t="str">
        <f>IF($B1556="","",IF(O1556&lt;&gt;"",O1556,IF(P1556="Mapped",Q1556,IF(P1556="No Encompass Match","No Encompass Match",IFERROR(VLOOKUP(IF($K1556="",$J1556,$K1556),'Brands (Enc)'!$C$2:$D$2699,2,FALSE),"Not Mapped")))))</f>
        <v>SAMUEL ADAMS</v>
      </c>
      <c r="S1556" t="str">
        <f>IF($B1556="","",IFERROR(VLOOKUP(VALUE($B1556),'Customers Table (Enc)'!$A:$I,9,FALSE),"Not Found"))</f>
        <v>Bergen</v>
      </c>
      <c r="T1556" t="str">
        <f t="shared" si="96"/>
        <v>BERGEN</v>
      </c>
      <c r="U1556" t="str">
        <f t="shared" si="97"/>
        <v>SAMUEL ADAMS|BERGEN</v>
      </c>
      <c r="V1556" t="str">
        <f>IF($B1556="","",IF(R1556="No Encompass Match","THEM",IF(R1556="Not Mapped","Unable to Determine",IF(T1556="SALES","Unable to Determine",IFERROR(INDEX('Master - US vs THEM'!$F:$F,MATCH(U1556,'Master - US vs THEM'!$G:$G,0)),"No Territory Data")))))</f>
        <v>US</v>
      </c>
      <c r="W1556" t="str">
        <f t="shared" si="98"/>
        <v>OK</v>
      </c>
      <c r="X1556" t="str">
        <f t="shared" si="99"/>
        <v>US</v>
      </c>
    </row>
    <row r="1557" spans="1:24" x14ac:dyDescent="0.2">
      <c r="A1557">
        <v>1556</v>
      </c>
      <c r="B1557" t="s">
        <v>1452</v>
      </c>
      <c r="C1557" t="s">
        <v>1453</v>
      </c>
      <c r="D1557" t="s">
        <v>48</v>
      </c>
      <c r="E1557" t="s">
        <v>503</v>
      </c>
      <c r="F1557" t="s">
        <v>132</v>
      </c>
      <c r="G1557" t="s">
        <v>1454</v>
      </c>
      <c r="H1557" t="s">
        <v>8</v>
      </c>
      <c r="I1557" t="s">
        <v>85</v>
      </c>
      <c r="J1557" t="s">
        <v>340</v>
      </c>
      <c r="K1557" t="s">
        <v>154</v>
      </c>
      <c r="L1557" t="s">
        <v>155</v>
      </c>
      <c r="M1557">
        <v>1</v>
      </c>
      <c r="N1557" t="s">
        <v>875</v>
      </c>
      <c r="O1557" t="str">
        <f>IF($B1557="","",IFERROR(IF(ISNUMBER(MATCH($K1557,'Brand Family Territory (Enc)'!$A$2:$A$296,0)),$K1557,""),""))</f>
        <v>SAMUEL ADAMS</v>
      </c>
      <c r="P1557" t="str">
        <f>IF($B1557="","",IFERROR(INDEX('Brand Crosswalk'!$F$2:$F$200,MATCH($K1557,'Brand Crosswalk'!$A$2:$A$200,0)),"Not in Crosswalk"))</f>
        <v>Not in Crosswalk</v>
      </c>
      <c r="Q1557" t="str">
        <f>IF($B1557="","",IFERROR(INDEX('Brand Crosswalk'!$C$2:$C$200,MATCH($K1557,'Brand Crosswalk'!$A$2:$A$200,0)),""))</f>
        <v/>
      </c>
      <c r="R1557" t="str">
        <f>IF($B1557="","",IF(O1557&lt;&gt;"",O1557,IF(P1557="Mapped",Q1557,IF(P1557="No Encompass Match","No Encompass Match",IFERROR(VLOOKUP(IF($K1557="",$J1557,$K1557),'Brands (Enc)'!$C$2:$D$2699,2,FALSE),"Not Mapped")))))</f>
        <v>SAMUEL ADAMS</v>
      </c>
      <c r="S1557" t="str">
        <f>IF($B1557="","",IFERROR(VLOOKUP(VALUE($B1557),'Customers Table (Enc)'!$A:$I,9,FALSE),"Not Found"))</f>
        <v>Bergen</v>
      </c>
      <c r="T1557" t="str">
        <f t="shared" si="96"/>
        <v>BERGEN</v>
      </c>
      <c r="U1557" t="str">
        <f t="shared" si="97"/>
        <v>SAMUEL ADAMS|BERGEN</v>
      </c>
      <c r="V1557" t="str">
        <f>IF($B1557="","",IF(R1557="No Encompass Match","THEM",IF(R1557="Not Mapped","Unable to Determine",IF(T1557="SALES","Unable to Determine",IFERROR(INDEX('Master - US vs THEM'!$F:$F,MATCH(U1557,'Master - US vs THEM'!$G:$G,0)),"No Territory Data")))))</f>
        <v>US</v>
      </c>
      <c r="W1557" t="str">
        <f t="shared" si="98"/>
        <v>OK</v>
      </c>
      <c r="X1557" t="str">
        <f t="shared" si="99"/>
        <v>US</v>
      </c>
    </row>
    <row r="1558" spans="1:24" x14ac:dyDescent="0.2">
      <c r="A1558">
        <v>1557</v>
      </c>
      <c r="B1558" t="s">
        <v>1449</v>
      </c>
      <c r="C1558" t="s">
        <v>1450</v>
      </c>
      <c r="D1558" t="s">
        <v>48</v>
      </c>
      <c r="E1558" t="s">
        <v>503</v>
      </c>
      <c r="F1558" t="s">
        <v>132</v>
      </c>
      <c r="G1558" t="s">
        <v>1451</v>
      </c>
      <c r="H1558" t="s">
        <v>8</v>
      </c>
      <c r="I1558" t="s">
        <v>85</v>
      </c>
      <c r="J1558" t="s">
        <v>20</v>
      </c>
      <c r="K1558" t="s">
        <v>20</v>
      </c>
      <c r="L1558" t="s">
        <v>20</v>
      </c>
      <c r="M1558">
        <v>1</v>
      </c>
      <c r="N1558" t="s">
        <v>875</v>
      </c>
      <c r="O1558" t="str">
        <f>IF($B1558="","",IFERROR(IF(ISNUMBER(MATCH($K1558,'Brand Family Territory (Enc)'!$A$2:$A$296,0)),$K1558,""),""))</f>
        <v/>
      </c>
      <c r="P1558" t="str">
        <f>IF($B1558="","",IFERROR(INDEX('Brand Crosswalk'!$F$2:$F$200,MATCH($K1558,'Brand Crosswalk'!$A$2:$A$200,0)),"Not in Crosswalk"))</f>
        <v>Mapped</v>
      </c>
      <c r="Q1558" t="str">
        <f>IF($B1558="","",IFERROR(INDEX('Brand Crosswalk'!$C$2:$C$200,MATCH($K1558,'Brand Crosswalk'!$A$2:$A$200,0)),""))</f>
        <v>Heineken USA</v>
      </c>
      <c r="R1558" t="str">
        <f>IF($B1558="","",IF(O1558&lt;&gt;"",O1558,IF(P1558="Mapped",Q1558,IF(P1558="No Encompass Match","No Encompass Match",IFERROR(VLOOKUP(IF($K1558="",$J1558,$K1558),'Brands (Enc)'!$C$2:$D$2699,2,FALSE),"Not Mapped")))))</f>
        <v>Heineken USA</v>
      </c>
      <c r="S1558" t="str">
        <f>IF($B1558="","",IFERROR(VLOOKUP(VALUE($B1558),'Customers Table (Enc)'!$A:$I,9,FALSE),"Not Found"))</f>
        <v>Bergen</v>
      </c>
      <c r="T1558" t="str">
        <f t="shared" si="96"/>
        <v>BERGEN</v>
      </c>
      <c r="U1558" t="str">
        <f t="shared" si="97"/>
        <v>Heineken USA|BERGEN</v>
      </c>
      <c r="V1558" t="str">
        <f>IF($B1558="","",IF(R1558="No Encompass Match","THEM",IF(R1558="Not Mapped","Unable to Determine",IF(T1558="SALES","Unable to Determine",IFERROR(INDEX('Master - US vs THEM'!$F:$F,MATCH(U1558,'Master - US vs THEM'!$G:$G,0)),"No Territory Data")))))</f>
        <v>US</v>
      </c>
      <c r="W1558" t="str">
        <f t="shared" si="98"/>
        <v>OK</v>
      </c>
      <c r="X1558" t="str">
        <f t="shared" si="99"/>
        <v>US</v>
      </c>
    </row>
    <row r="1559" spans="1:24" x14ac:dyDescent="0.2">
      <c r="A1559">
        <v>1558</v>
      </c>
      <c r="B1559" t="s">
        <v>1449</v>
      </c>
      <c r="C1559" t="s">
        <v>1450</v>
      </c>
      <c r="D1559" t="s">
        <v>48</v>
      </c>
      <c r="E1559" t="s">
        <v>503</v>
      </c>
      <c r="F1559" t="s">
        <v>132</v>
      </c>
      <c r="G1559" t="s">
        <v>1451</v>
      </c>
      <c r="H1559" t="s">
        <v>8</v>
      </c>
      <c r="I1559" t="s">
        <v>85</v>
      </c>
      <c r="J1559" t="s">
        <v>535</v>
      </c>
      <c r="K1559" t="s">
        <v>358</v>
      </c>
      <c r="L1559" t="s">
        <v>155</v>
      </c>
      <c r="M1559">
        <v>1</v>
      </c>
      <c r="N1559" t="s">
        <v>875</v>
      </c>
      <c r="O1559" t="str">
        <f>IF($B1559="","",IFERROR(IF(ISNUMBER(MATCH($K1559,'Brand Family Territory (Enc)'!$A$2:$A$296,0)),$K1559,""),""))</f>
        <v/>
      </c>
      <c r="P1559" t="str">
        <f>IF($B1559="","",IFERROR(INDEX('Brand Crosswalk'!$F$2:$F$200,MATCH($K1559,'Brand Crosswalk'!$A$2:$A$200,0)),"Not in Crosswalk"))</f>
        <v>Mapped</v>
      </c>
      <c r="Q1559" t="str">
        <f>IF($B1559="","",IFERROR(INDEX('Brand Crosswalk'!$C$2:$C$200,MATCH($K1559,'Brand Crosswalk'!$A$2:$A$200,0)),""))</f>
        <v>Samuel Adams</v>
      </c>
      <c r="R1559" t="str">
        <f>IF($B1559="","",IF(O1559&lt;&gt;"",O1559,IF(P1559="Mapped",Q1559,IF(P1559="No Encompass Match","No Encompass Match",IFERROR(VLOOKUP(IF($K1559="",$J1559,$K1559),'Brands (Enc)'!$C$2:$D$2699,2,FALSE),"Not Mapped")))))</f>
        <v>Samuel Adams</v>
      </c>
      <c r="S1559" t="str">
        <f>IF($B1559="","",IFERROR(VLOOKUP(VALUE($B1559),'Customers Table (Enc)'!$A:$I,9,FALSE),"Not Found"))</f>
        <v>Bergen</v>
      </c>
      <c r="T1559" t="str">
        <f t="shared" si="96"/>
        <v>BERGEN</v>
      </c>
      <c r="U1559" t="str">
        <f t="shared" si="97"/>
        <v>Samuel Adams|BERGEN</v>
      </c>
      <c r="V1559" t="str">
        <f>IF($B1559="","",IF(R1559="No Encompass Match","THEM",IF(R1559="Not Mapped","Unable to Determine",IF(T1559="SALES","Unable to Determine",IFERROR(INDEX('Master - US vs THEM'!$F:$F,MATCH(U1559,'Master - US vs THEM'!$G:$G,0)),"No Territory Data")))))</f>
        <v>US</v>
      </c>
      <c r="W1559" t="str">
        <f t="shared" si="98"/>
        <v>OK</v>
      </c>
      <c r="X1559" t="str">
        <f t="shared" si="99"/>
        <v>US</v>
      </c>
    </row>
    <row r="1560" spans="1:24" x14ac:dyDescent="0.2">
      <c r="A1560">
        <v>1559</v>
      </c>
      <c r="B1560" t="s">
        <v>1449</v>
      </c>
      <c r="C1560" t="s">
        <v>1450</v>
      </c>
      <c r="D1560" t="s">
        <v>48</v>
      </c>
      <c r="E1560" t="s">
        <v>503</v>
      </c>
      <c r="F1560" t="s">
        <v>132</v>
      </c>
      <c r="G1560" t="s">
        <v>1451</v>
      </c>
      <c r="H1560" t="s">
        <v>8</v>
      </c>
      <c r="I1560" t="s">
        <v>85</v>
      </c>
      <c r="J1560" t="s">
        <v>338</v>
      </c>
      <c r="K1560" t="s">
        <v>34</v>
      </c>
      <c r="L1560" t="s">
        <v>34</v>
      </c>
      <c r="M1560">
        <v>1</v>
      </c>
      <c r="N1560" t="s">
        <v>875</v>
      </c>
      <c r="O1560" t="str">
        <f>IF($B1560="","",IFERROR(IF(ISNUMBER(MATCH($K1560,'Brand Family Territory (Enc)'!$A$2:$A$296,0)),$K1560,""),""))</f>
        <v/>
      </c>
      <c r="P1560" t="str">
        <f>IF($B1560="","",IFERROR(INDEX('Brand Crosswalk'!$F$2:$F$200,MATCH($K1560,'Brand Crosswalk'!$A$2:$A$200,0)),"Not in Crosswalk"))</f>
        <v>Mapped</v>
      </c>
      <c r="Q1560" t="str">
        <f>IF($B1560="","",IFERROR(INDEX('Brand Crosswalk'!$C$2:$C$200,MATCH($K1560,'Brand Crosswalk'!$A$2:$A$200,0)),""))</f>
        <v>Sierra Nevada</v>
      </c>
      <c r="R1560" t="str">
        <f>IF($B1560="","",IF(O1560&lt;&gt;"",O1560,IF(P1560="Mapped",Q1560,IF(P1560="No Encompass Match","No Encompass Match",IFERROR(VLOOKUP(IF($K1560="",$J1560,$K1560),'Brands (Enc)'!$C$2:$D$2699,2,FALSE),"Not Mapped")))))</f>
        <v>Sierra Nevada</v>
      </c>
      <c r="S1560" t="str">
        <f>IF($B1560="","",IFERROR(VLOOKUP(VALUE($B1560),'Customers Table (Enc)'!$A:$I,9,FALSE),"Not Found"))</f>
        <v>Bergen</v>
      </c>
      <c r="T1560" t="str">
        <f t="shared" si="96"/>
        <v>BERGEN</v>
      </c>
      <c r="U1560" t="str">
        <f t="shared" si="97"/>
        <v>Sierra Nevada|BERGEN</v>
      </c>
      <c r="V1560" t="str">
        <f>IF($B1560="","",IF(R1560="No Encompass Match","THEM",IF(R1560="Not Mapped","Unable to Determine",IF(T1560="SALES","Unable to Determine",IFERROR(INDEX('Master - US vs THEM'!$F:$F,MATCH(U1560,'Master - US vs THEM'!$G:$G,0)),"No Territory Data")))))</f>
        <v>US</v>
      </c>
      <c r="W1560" t="str">
        <f t="shared" si="98"/>
        <v>OK</v>
      </c>
      <c r="X1560" t="str">
        <f t="shared" si="99"/>
        <v>US</v>
      </c>
    </row>
    <row r="1561" spans="1:24" x14ac:dyDescent="0.2">
      <c r="A1561">
        <v>1560</v>
      </c>
      <c r="B1561" t="s">
        <v>1449</v>
      </c>
      <c r="C1561" t="s">
        <v>1450</v>
      </c>
      <c r="D1561" t="s">
        <v>48</v>
      </c>
      <c r="E1561" t="s">
        <v>503</v>
      </c>
      <c r="F1561" t="s">
        <v>132</v>
      </c>
      <c r="G1561" t="s">
        <v>1451</v>
      </c>
      <c r="H1561" t="s">
        <v>8</v>
      </c>
      <c r="I1561" t="s">
        <v>85</v>
      </c>
      <c r="J1561" t="s">
        <v>165</v>
      </c>
      <c r="K1561" t="s">
        <v>166</v>
      </c>
      <c r="L1561" t="s">
        <v>141</v>
      </c>
      <c r="M1561">
        <v>1</v>
      </c>
      <c r="N1561" t="s">
        <v>875</v>
      </c>
      <c r="O1561" t="str">
        <f>IF($B1561="","",IFERROR(IF(ISNUMBER(MATCH($K1561,'Brand Family Territory (Enc)'!$A$2:$A$296,0)),$K1561,""),""))</f>
        <v>BLUE MOON</v>
      </c>
      <c r="P1561" t="str">
        <f>IF($B1561="","",IFERROR(INDEX('Brand Crosswalk'!$F$2:$F$200,MATCH($K1561,'Brand Crosswalk'!$A$2:$A$200,0)),"Not in Crosswalk"))</f>
        <v>Not in Crosswalk</v>
      </c>
      <c r="Q1561" t="str">
        <f>IF($B1561="","",IFERROR(INDEX('Brand Crosswalk'!$C$2:$C$200,MATCH($K1561,'Brand Crosswalk'!$A$2:$A$200,0)),""))</f>
        <v/>
      </c>
      <c r="R1561" t="str">
        <f>IF($B1561="","",IF(O1561&lt;&gt;"",O1561,IF(P1561="Mapped",Q1561,IF(P1561="No Encompass Match","No Encompass Match",IFERROR(VLOOKUP(IF($K1561="",$J1561,$K1561),'Brands (Enc)'!$C$2:$D$2699,2,FALSE),"Not Mapped")))))</f>
        <v>BLUE MOON</v>
      </c>
      <c r="S1561" t="str">
        <f>IF($B1561="","",IFERROR(VLOOKUP(VALUE($B1561),'Customers Table (Enc)'!$A:$I,9,FALSE),"Not Found"))</f>
        <v>Bergen</v>
      </c>
      <c r="T1561" t="str">
        <f t="shared" si="96"/>
        <v>BERGEN</v>
      </c>
      <c r="U1561" t="str">
        <f t="shared" si="97"/>
        <v>BLUE MOON|BERGEN</v>
      </c>
      <c r="V1561" t="str">
        <f>IF($B1561="","",IF(R1561="No Encompass Match","THEM",IF(R1561="Not Mapped","Unable to Determine",IF(T1561="SALES","Unable to Determine",IFERROR(INDEX('Master - US vs THEM'!$F:$F,MATCH(U1561,'Master - US vs THEM'!$G:$G,0)),"No Territory Data")))))</f>
        <v>US</v>
      </c>
      <c r="W1561" t="str">
        <f t="shared" si="98"/>
        <v>OK</v>
      </c>
      <c r="X1561" t="str">
        <f t="shared" si="99"/>
        <v>US</v>
      </c>
    </row>
    <row r="1562" spans="1:24" x14ac:dyDescent="0.2">
      <c r="A1562">
        <v>1561</v>
      </c>
      <c r="B1562" t="s">
        <v>1446</v>
      </c>
      <c r="C1562" t="s">
        <v>1447</v>
      </c>
      <c r="D1562" t="s">
        <v>48</v>
      </c>
      <c r="E1562" t="s">
        <v>503</v>
      </c>
      <c r="F1562" t="s">
        <v>132</v>
      </c>
      <c r="G1562" t="s">
        <v>1448</v>
      </c>
      <c r="H1562" t="s">
        <v>8</v>
      </c>
      <c r="I1562" t="s">
        <v>85</v>
      </c>
      <c r="J1562" t="s">
        <v>906</v>
      </c>
      <c r="K1562" t="s">
        <v>192</v>
      </c>
      <c r="L1562" t="s">
        <v>120</v>
      </c>
      <c r="M1562">
        <v>1</v>
      </c>
      <c r="N1562" t="s">
        <v>875</v>
      </c>
      <c r="O1562" t="str">
        <f>IF($B1562="","",IFERROR(IF(ISNUMBER(MATCH($K1562,'Brand Family Territory (Enc)'!$A$2:$A$296,0)),$K1562,""),""))</f>
        <v/>
      </c>
      <c r="P1562" t="str">
        <f>IF($B1562="","",IFERROR(INDEX('Brand Crosswalk'!$F$2:$F$200,MATCH($K1562,'Brand Crosswalk'!$A$2:$A$200,0)),"Not in Crosswalk"))</f>
        <v>Mapped</v>
      </c>
      <c r="Q1562" t="str">
        <f>IF($B1562="","",IFERROR(INDEX('Brand Crosswalk'!$C$2:$C$200,MATCH($K1562,'Brand Crosswalk'!$A$2:$A$200,0)),""))</f>
        <v>Montauk</v>
      </c>
      <c r="R1562" t="str">
        <f>IF($B1562="","",IF(O1562&lt;&gt;"",O1562,IF(P1562="Mapped",Q1562,IF(P1562="No Encompass Match","No Encompass Match",IFERROR(VLOOKUP(IF($K1562="",$J1562,$K1562),'Brands (Enc)'!$C$2:$D$2699,2,FALSE),"Not Mapped")))))</f>
        <v>Montauk</v>
      </c>
      <c r="S1562" t="str">
        <f>IF($B1562="","",IFERROR(VLOOKUP(VALUE($B1562),'Customers Table (Enc)'!$A:$I,9,FALSE),"Not Found"))</f>
        <v>Bergen</v>
      </c>
      <c r="T1562" t="str">
        <f t="shared" si="96"/>
        <v>BERGEN</v>
      </c>
      <c r="U1562" t="str">
        <f t="shared" si="97"/>
        <v>Montauk|BERGEN</v>
      </c>
      <c r="V1562" t="str">
        <f>IF($B1562="","",IF(R1562="No Encompass Match","THEM",IF(R1562="Not Mapped","Unable to Determine",IF(T1562="SALES","Unable to Determine",IFERROR(INDEX('Master - US vs THEM'!$F:$F,MATCH(U1562,'Master - US vs THEM'!$G:$G,0)),"No Territory Data")))))</f>
        <v>US</v>
      </c>
      <c r="W1562" t="str">
        <f t="shared" si="98"/>
        <v>OK</v>
      </c>
      <c r="X1562" t="str">
        <f t="shared" si="99"/>
        <v>US</v>
      </c>
    </row>
    <row r="1563" spans="1:24" x14ac:dyDescent="0.2">
      <c r="A1563">
        <v>1562</v>
      </c>
      <c r="B1563" t="s">
        <v>1446</v>
      </c>
      <c r="C1563" t="s">
        <v>1447</v>
      </c>
      <c r="D1563" t="s">
        <v>48</v>
      </c>
      <c r="E1563" t="s">
        <v>503</v>
      </c>
      <c r="F1563" t="s">
        <v>132</v>
      </c>
      <c r="G1563" t="s">
        <v>1448</v>
      </c>
      <c r="H1563" t="s">
        <v>8</v>
      </c>
      <c r="I1563" t="s">
        <v>85</v>
      </c>
      <c r="J1563" t="s">
        <v>165</v>
      </c>
      <c r="K1563" t="s">
        <v>166</v>
      </c>
      <c r="L1563" t="s">
        <v>141</v>
      </c>
      <c r="M1563">
        <v>1</v>
      </c>
      <c r="N1563" t="s">
        <v>875</v>
      </c>
      <c r="O1563" t="str">
        <f>IF($B1563="","",IFERROR(IF(ISNUMBER(MATCH($K1563,'Brand Family Territory (Enc)'!$A$2:$A$296,0)),$K1563,""),""))</f>
        <v>BLUE MOON</v>
      </c>
      <c r="P1563" t="str">
        <f>IF($B1563="","",IFERROR(INDEX('Brand Crosswalk'!$F$2:$F$200,MATCH($K1563,'Brand Crosswalk'!$A$2:$A$200,0)),"Not in Crosswalk"))</f>
        <v>Not in Crosswalk</v>
      </c>
      <c r="Q1563" t="str">
        <f>IF($B1563="","",IFERROR(INDEX('Brand Crosswalk'!$C$2:$C$200,MATCH($K1563,'Brand Crosswalk'!$A$2:$A$200,0)),""))</f>
        <v/>
      </c>
      <c r="R1563" t="str">
        <f>IF($B1563="","",IF(O1563&lt;&gt;"",O1563,IF(P1563="Mapped",Q1563,IF(P1563="No Encompass Match","No Encompass Match",IFERROR(VLOOKUP(IF($K1563="",$J1563,$K1563),'Brands (Enc)'!$C$2:$D$2699,2,FALSE),"Not Mapped")))))</f>
        <v>BLUE MOON</v>
      </c>
      <c r="S1563" t="str">
        <f>IF($B1563="","",IFERROR(VLOOKUP(VALUE($B1563),'Customers Table (Enc)'!$A:$I,9,FALSE),"Not Found"))</f>
        <v>Bergen</v>
      </c>
      <c r="T1563" t="str">
        <f t="shared" si="96"/>
        <v>BERGEN</v>
      </c>
      <c r="U1563" t="str">
        <f t="shared" si="97"/>
        <v>BLUE MOON|BERGEN</v>
      </c>
      <c r="V1563" t="str">
        <f>IF($B1563="","",IF(R1563="No Encompass Match","THEM",IF(R1563="Not Mapped","Unable to Determine",IF(T1563="SALES","Unable to Determine",IFERROR(INDEX('Master - US vs THEM'!$F:$F,MATCH(U1563,'Master - US vs THEM'!$G:$G,0)),"No Territory Data")))))</f>
        <v>US</v>
      </c>
      <c r="W1563" t="str">
        <f t="shared" si="98"/>
        <v>OK</v>
      </c>
      <c r="X1563" t="str">
        <f t="shared" si="99"/>
        <v>US</v>
      </c>
    </row>
    <row r="1564" spans="1:24" x14ac:dyDescent="0.2">
      <c r="A1564">
        <v>1563</v>
      </c>
      <c r="B1564" t="s">
        <v>1446</v>
      </c>
      <c r="C1564" t="s">
        <v>1447</v>
      </c>
      <c r="D1564" t="s">
        <v>48</v>
      </c>
      <c r="E1564" t="s">
        <v>503</v>
      </c>
      <c r="F1564" t="s">
        <v>132</v>
      </c>
      <c r="G1564" t="s">
        <v>1448</v>
      </c>
      <c r="H1564" t="s">
        <v>8</v>
      </c>
      <c r="I1564" t="s">
        <v>85</v>
      </c>
      <c r="J1564" t="s">
        <v>181</v>
      </c>
      <c r="K1564" t="s">
        <v>182</v>
      </c>
      <c r="L1564" t="s">
        <v>24</v>
      </c>
      <c r="M1564">
        <v>1</v>
      </c>
      <c r="N1564" t="s">
        <v>875</v>
      </c>
      <c r="O1564" t="str">
        <f>IF($B1564="","",IFERROR(IF(ISNUMBER(MATCH($K1564,'Brand Family Territory (Enc)'!$A$2:$A$296,0)),$K1564,""),""))</f>
        <v/>
      </c>
      <c r="P1564" t="str">
        <f>IF($B1564="","",IFERROR(INDEX('Brand Crosswalk'!$F$2:$F$200,MATCH($K1564,'Brand Crosswalk'!$A$2:$A$200,0)),"Not in Crosswalk"))</f>
        <v>Mapped</v>
      </c>
      <c r="Q1564" t="str">
        <f>IF($B1564="","",IFERROR(INDEX('Brand Crosswalk'!$C$2:$C$200,MATCH($K1564,'Brand Crosswalk'!$A$2:$A$200,0)),""))</f>
        <v>Modelo Especial</v>
      </c>
      <c r="R1564" t="str">
        <f>IF($B1564="","",IF(O1564&lt;&gt;"",O1564,IF(P1564="Mapped",Q1564,IF(P1564="No Encompass Match","No Encompass Match",IFERROR(VLOOKUP(IF($K1564="",$J1564,$K1564),'Brands (Enc)'!$C$2:$D$2699,2,FALSE),"Not Mapped")))))</f>
        <v>Modelo Especial</v>
      </c>
      <c r="S1564" t="str">
        <f>IF($B1564="","",IFERROR(VLOOKUP(VALUE($B1564),'Customers Table (Enc)'!$A:$I,9,FALSE),"Not Found"))</f>
        <v>Bergen</v>
      </c>
      <c r="T1564" t="str">
        <f t="shared" si="96"/>
        <v>BERGEN</v>
      </c>
      <c r="U1564" t="str">
        <f t="shared" si="97"/>
        <v>Modelo Especial|BERGEN</v>
      </c>
      <c r="V1564" t="str">
        <f>IF($B1564="","",IF(R1564="No Encompass Match","THEM",IF(R1564="Not Mapped","Unable to Determine",IF(T1564="SALES","Unable to Determine",IFERROR(INDEX('Master - US vs THEM'!$F:$F,MATCH(U1564,'Master - US vs THEM'!$G:$G,0)),"No Territory Data")))))</f>
        <v>US</v>
      </c>
      <c r="W1564" t="str">
        <f t="shared" si="98"/>
        <v>OK</v>
      </c>
      <c r="X1564" t="str">
        <f t="shared" si="99"/>
        <v>US</v>
      </c>
    </row>
    <row r="1565" spans="1:24" x14ac:dyDescent="0.2">
      <c r="A1565">
        <v>1564</v>
      </c>
      <c r="B1565" t="s">
        <v>1446</v>
      </c>
      <c r="C1565" t="s">
        <v>1447</v>
      </c>
      <c r="D1565" t="s">
        <v>48</v>
      </c>
      <c r="E1565" t="s">
        <v>503</v>
      </c>
      <c r="F1565" t="s">
        <v>132</v>
      </c>
      <c r="G1565" t="s">
        <v>1448</v>
      </c>
      <c r="H1565" t="s">
        <v>8</v>
      </c>
      <c r="I1565" t="s">
        <v>85</v>
      </c>
      <c r="J1565" t="s">
        <v>142</v>
      </c>
      <c r="K1565" t="s">
        <v>143</v>
      </c>
      <c r="L1565" t="s">
        <v>141</v>
      </c>
      <c r="M1565">
        <v>1</v>
      </c>
      <c r="N1565" t="s">
        <v>875</v>
      </c>
      <c r="O1565" t="str">
        <f>IF($B1565="","",IFERROR(IF(ISNUMBER(MATCH($K1565,'Brand Family Territory (Enc)'!$A$2:$A$296,0)),$K1565,""),""))</f>
        <v/>
      </c>
      <c r="P1565" t="str">
        <f>IF($B1565="","",IFERROR(INDEX('Brand Crosswalk'!$F$2:$F$200,MATCH($K1565,'Brand Crosswalk'!$A$2:$A$200,0)),"Not in Crosswalk"))</f>
        <v>Mapped</v>
      </c>
      <c r="Q1565" t="str">
        <f>IF($B1565="","",IFERROR(INDEX('Brand Crosswalk'!$C$2:$C$200,MATCH($K1565,'Brand Crosswalk'!$A$2:$A$200,0)),""))</f>
        <v>Lite</v>
      </c>
      <c r="R1565" t="str">
        <f>IF($B1565="","",IF(O1565&lt;&gt;"",O1565,IF(P1565="Mapped",Q1565,IF(P1565="No Encompass Match","No Encompass Match",IFERROR(VLOOKUP(IF($K1565="",$J1565,$K1565),'Brands (Enc)'!$C$2:$D$2699,2,FALSE),"Not Mapped")))))</f>
        <v>Lite</v>
      </c>
      <c r="S1565" t="str">
        <f>IF($B1565="","",IFERROR(VLOOKUP(VALUE($B1565),'Customers Table (Enc)'!$A:$I,9,FALSE),"Not Found"))</f>
        <v>Bergen</v>
      </c>
      <c r="T1565" t="str">
        <f t="shared" si="96"/>
        <v>BERGEN</v>
      </c>
      <c r="U1565" t="str">
        <f t="shared" si="97"/>
        <v>Lite|BERGEN</v>
      </c>
      <c r="V1565" t="str">
        <f>IF($B1565="","",IF(R1565="No Encompass Match","THEM",IF(R1565="Not Mapped","Unable to Determine",IF(T1565="SALES","Unable to Determine",IFERROR(INDEX('Master - US vs THEM'!$F:$F,MATCH(U1565,'Master - US vs THEM'!$G:$G,0)),"No Territory Data")))))</f>
        <v>US</v>
      </c>
      <c r="W1565" t="str">
        <f t="shared" si="98"/>
        <v>OK</v>
      </c>
      <c r="X1565" t="str">
        <f t="shared" si="99"/>
        <v>US</v>
      </c>
    </row>
    <row r="1566" spans="1:24" x14ac:dyDescent="0.2">
      <c r="A1566">
        <v>1565</v>
      </c>
      <c r="B1566" t="s">
        <v>1446</v>
      </c>
      <c r="C1566" t="s">
        <v>1447</v>
      </c>
      <c r="D1566" t="s">
        <v>48</v>
      </c>
      <c r="E1566" t="s">
        <v>503</v>
      </c>
      <c r="F1566" t="s">
        <v>132</v>
      </c>
      <c r="G1566" t="s">
        <v>1448</v>
      </c>
      <c r="H1566" t="s">
        <v>8</v>
      </c>
      <c r="I1566" t="s">
        <v>85</v>
      </c>
      <c r="J1566" t="s">
        <v>342</v>
      </c>
      <c r="K1566" t="s">
        <v>343</v>
      </c>
      <c r="L1566" t="s">
        <v>155</v>
      </c>
      <c r="M1566">
        <v>1</v>
      </c>
      <c r="N1566" t="s">
        <v>875</v>
      </c>
      <c r="O1566" t="str">
        <f>IF($B1566="","",IFERROR(IF(ISNUMBER(MATCH($K1566,'Brand Family Territory (Enc)'!$A$2:$A$296,0)),$K1566,""),""))</f>
        <v>ANGRY ORCHARD</v>
      </c>
      <c r="P1566" t="str">
        <f>IF($B1566="","",IFERROR(INDEX('Brand Crosswalk'!$F$2:$F$200,MATCH($K1566,'Brand Crosswalk'!$A$2:$A$200,0)),"Not in Crosswalk"))</f>
        <v>Not in Crosswalk</v>
      </c>
      <c r="Q1566" t="str">
        <f>IF($B1566="","",IFERROR(INDEX('Brand Crosswalk'!$C$2:$C$200,MATCH($K1566,'Brand Crosswalk'!$A$2:$A$200,0)),""))</f>
        <v/>
      </c>
      <c r="R1566" t="str">
        <f>IF($B1566="","",IF(O1566&lt;&gt;"",O1566,IF(P1566="Mapped",Q1566,IF(P1566="No Encompass Match","No Encompass Match",IFERROR(VLOOKUP(IF($K1566="",$J1566,$K1566),'Brands (Enc)'!$C$2:$D$2699,2,FALSE),"Not Mapped")))))</f>
        <v>ANGRY ORCHARD</v>
      </c>
      <c r="S1566" t="str">
        <f>IF($B1566="","",IFERROR(VLOOKUP(VALUE($B1566),'Customers Table (Enc)'!$A:$I,9,FALSE),"Not Found"))</f>
        <v>Bergen</v>
      </c>
      <c r="T1566" t="str">
        <f t="shared" si="96"/>
        <v>BERGEN</v>
      </c>
      <c r="U1566" t="str">
        <f t="shared" si="97"/>
        <v>ANGRY ORCHARD|BERGEN</v>
      </c>
      <c r="V1566" t="str">
        <f>IF($B1566="","",IF(R1566="No Encompass Match","THEM",IF(R1566="Not Mapped","Unable to Determine",IF(T1566="SALES","Unable to Determine",IFERROR(INDEX('Master - US vs THEM'!$F:$F,MATCH(U1566,'Master - US vs THEM'!$G:$G,0)),"No Territory Data")))))</f>
        <v>US</v>
      </c>
      <c r="W1566" t="str">
        <f t="shared" si="98"/>
        <v>OK</v>
      </c>
      <c r="X1566" t="str">
        <f t="shared" si="99"/>
        <v>US</v>
      </c>
    </row>
    <row r="1567" spans="1:24" x14ac:dyDescent="0.2">
      <c r="A1567">
        <v>1566</v>
      </c>
      <c r="B1567" t="s">
        <v>1446</v>
      </c>
      <c r="C1567" t="s">
        <v>1447</v>
      </c>
      <c r="D1567" t="s">
        <v>48</v>
      </c>
      <c r="E1567" t="s">
        <v>503</v>
      </c>
      <c r="F1567" t="s">
        <v>132</v>
      </c>
      <c r="G1567" t="s">
        <v>1448</v>
      </c>
      <c r="H1567" t="s">
        <v>8</v>
      </c>
      <c r="I1567" t="s">
        <v>85</v>
      </c>
      <c r="J1567" t="s">
        <v>357</v>
      </c>
      <c r="K1567" t="s">
        <v>358</v>
      </c>
      <c r="L1567" t="s">
        <v>155</v>
      </c>
      <c r="M1567">
        <v>1</v>
      </c>
      <c r="N1567" t="s">
        <v>875</v>
      </c>
      <c r="O1567" t="str">
        <f>IF($B1567="","",IFERROR(IF(ISNUMBER(MATCH($K1567,'Brand Family Territory (Enc)'!$A$2:$A$296,0)),$K1567,""),""))</f>
        <v/>
      </c>
      <c r="P1567" t="str">
        <f>IF($B1567="","",IFERROR(INDEX('Brand Crosswalk'!$F$2:$F$200,MATCH($K1567,'Brand Crosswalk'!$A$2:$A$200,0)),"Not in Crosswalk"))</f>
        <v>Mapped</v>
      </c>
      <c r="Q1567" t="str">
        <f>IF($B1567="","",IFERROR(INDEX('Brand Crosswalk'!$C$2:$C$200,MATCH($K1567,'Brand Crosswalk'!$A$2:$A$200,0)),""))</f>
        <v>Samuel Adams</v>
      </c>
      <c r="R1567" t="str">
        <f>IF($B1567="","",IF(O1567&lt;&gt;"",O1567,IF(P1567="Mapped",Q1567,IF(P1567="No Encompass Match","No Encompass Match",IFERROR(VLOOKUP(IF($K1567="",$J1567,$K1567),'Brands (Enc)'!$C$2:$D$2699,2,FALSE),"Not Mapped")))))</f>
        <v>Samuel Adams</v>
      </c>
      <c r="S1567" t="str">
        <f>IF($B1567="","",IFERROR(VLOOKUP(VALUE($B1567),'Customers Table (Enc)'!$A:$I,9,FALSE),"Not Found"))</f>
        <v>Bergen</v>
      </c>
      <c r="T1567" t="str">
        <f t="shared" si="96"/>
        <v>BERGEN</v>
      </c>
      <c r="U1567" t="str">
        <f t="shared" si="97"/>
        <v>Samuel Adams|BERGEN</v>
      </c>
      <c r="V1567" t="str">
        <f>IF($B1567="","",IF(R1567="No Encompass Match","THEM",IF(R1567="Not Mapped","Unable to Determine",IF(T1567="SALES","Unable to Determine",IFERROR(INDEX('Master - US vs THEM'!$F:$F,MATCH(U1567,'Master - US vs THEM'!$G:$G,0)),"No Territory Data")))))</f>
        <v>US</v>
      </c>
      <c r="W1567" t="str">
        <f t="shared" si="98"/>
        <v>OK</v>
      </c>
      <c r="X1567" t="str">
        <f t="shared" si="99"/>
        <v>US</v>
      </c>
    </row>
    <row r="1568" spans="1:24" x14ac:dyDescent="0.2">
      <c r="A1568">
        <v>1567</v>
      </c>
      <c r="B1568" t="s">
        <v>1446</v>
      </c>
      <c r="C1568" t="s">
        <v>1447</v>
      </c>
      <c r="D1568" t="s">
        <v>48</v>
      </c>
      <c r="E1568" t="s">
        <v>503</v>
      </c>
      <c r="F1568" t="s">
        <v>132</v>
      </c>
      <c r="G1568" t="s">
        <v>1448</v>
      </c>
      <c r="H1568" t="s">
        <v>8</v>
      </c>
      <c r="I1568" t="s">
        <v>85</v>
      </c>
      <c r="J1568" t="s">
        <v>44</v>
      </c>
      <c r="K1568" t="s">
        <v>44</v>
      </c>
      <c r="L1568" t="s">
        <v>45</v>
      </c>
      <c r="M1568">
        <v>1</v>
      </c>
      <c r="N1568" t="s">
        <v>875</v>
      </c>
      <c r="O1568" t="str">
        <f>IF($B1568="","",IFERROR(IF(ISNUMBER(MATCH($K1568,'Brand Family Territory (Enc)'!$A$2:$A$296,0)),$K1568,""),""))</f>
        <v/>
      </c>
      <c r="P1568" t="str">
        <f>IF($B1568="","",IFERROR(INDEX('Brand Crosswalk'!$F$2:$F$200,MATCH($K1568,'Brand Crosswalk'!$A$2:$A$200,0)),"Not in Crosswalk"))</f>
        <v>Mapped</v>
      </c>
      <c r="Q1568" t="str">
        <f>IF($B1568="","",IFERROR(INDEX('Brand Crosswalk'!$C$2:$C$200,MATCH($K1568,'Brand Crosswalk'!$A$2:$A$200,0)),""))</f>
        <v>Dg Yuengling Inc</v>
      </c>
      <c r="R1568" t="str">
        <f>IF($B1568="","",IF(O1568&lt;&gt;"",O1568,IF(P1568="Mapped",Q1568,IF(P1568="No Encompass Match","No Encompass Match",IFERROR(VLOOKUP(IF($K1568="",$J1568,$K1568),'Brands (Enc)'!$C$2:$D$2699,2,FALSE),"Not Mapped")))))</f>
        <v>Dg Yuengling Inc</v>
      </c>
      <c r="S1568" t="str">
        <f>IF($B1568="","",IFERROR(VLOOKUP(VALUE($B1568),'Customers Table (Enc)'!$A:$I,9,FALSE),"Not Found"))</f>
        <v>Bergen</v>
      </c>
      <c r="T1568" t="str">
        <f t="shared" si="96"/>
        <v>BERGEN</v>
      </c>
      <c r="U1568" t="str">
        <f t="shared" si="97"/>
        <v>Dg Yuengling Inc|BERGEN</v>
      </c>
      <c r="V1568" t="str">
        <f>IF($B1568="","",IF(R1568="No Encompass Match","THEM",IF(R1568="Not Mapped","Unable to Determine",IF(T1568="SALES","Unable to Determine",IFERROR(INDEX('Master - US vs THEM'!$F:$F,MATCH(U1568,'Master - US vs THEM'!$G:$G,0)),"No Territory Data")))))</f>
        <v>US</v>
      </c>
      <c r="W1568" t="str">
        <f t="shared" si="98"/>
        <v>OK</v>
      </c>
      <c r="X1568" t="str">
        <f t="shared" si="99"/>
        <v>US</v>
      </c>
    </row>
    <row r="1569" spans="1:24" x14ac:dyDescent="0.2">
      <c r="A1569">
        <v>1568</v>
      </c>
      <c r="B1569" t="s">
        <v>1446</v>
      </c>
      <c r="C1569" t="s">
        <v>1447</v>
      </c>
      <c r="D1569" t="s">
        <v>48</v>
      </c>
      <c r="E1569" t="s">
        <v>503</v>
      </c>
      <c r="F1569" t="s">
        <v>132</v>
      </c>
      <c r="G1569" t="s">
        <v>1448</v>
      </c>
      <c r="H1569" t="s">
        <v>8</v>
      </c>
      <c r="I1569" t="s">
        <v>85</v>
      </c>
      <c r="J1569" t="s">
        <v>338</v>
      </c>
      <c r="K1569" t="s">
        <v>34</v>
      </c>
      <c r="L1569" t="s">
        <v>34</v>
      </c>
      <c r="M1569">
        <v>1</v>
      </c>
      <c r="N1569" t="s">
        <v>875</v>
      </c>
      <c r="O1569" t="str">
        <f>IF($B1569="","",IFERROR(IF(ISNUMBER(MATCH($K1569,'Brand Family Territory (Enc)'!$A$2:$A$296,0)),$K1569,""),""))</f>
        <v/>
      </c>
      <c r="P1569" t="str">
        <f>IF($B1569="","",IFERROR(INDEX('Brand Crosswalk'!$F$2:$F$200,MATCH($K1569,'Brand Crosswalk'!$A$2:$A$200,0)),"Not in Crosswalk"))</f>
        <v>Mapped</v>
      </c>
      <c r="Q1569" t="str">
        <f>IF($B1569="","",IFERROR(INDEX('Brand Crosswalk'!$C$2:$C$200,MATCH($K1569,'Brand Crosswalk'!$A$2:$A$200,0)),""))</f>
        <v>Sierra Nevada</v>
      </c>
      <c r="R1569" t="str">
        <f>IF($B1569="","",IF(O1569&lt;&gt;"",O1569,IF(P1569="Mapped",Q1569,IF(P1569="No Encompass Match","No Encompass Match",IFERROR(VLOOKUP(IF($K1569="",$J1569,$K1569),'Brands (Enc)'!$C$2:$D$2699,2,FALSE),"Not Mapped")))))</f>
        <v>Sierra Nevada</v>
      </c>
      <c r="S1569" t="str">
        <f>IF($B1569="","",IFERROR(VLOOKUP(VALUE($B1569),'Customers Table (Enc)'!$A:$I,9,FALSE),"Not Found"))</f>
        <v>Bergen</v>
      </c>
      <c r="T1569" t="str">
        <f t="shared" si="96"/>
        <v>BERGEN</v>
      </c>
      <c r="U1569" t="str">
        <f t="shared" si="97"/>
        <v>Sierra Nevada|BERGEN</v>
      </c>
      <c r="V1569" t="str">
        <f>IF($B1569="","",IF(R1569="No Encompass Match","THEM",IF(R1569="Not Mapped","Unable to Determine",IF(T1569="SALES","Unable to Determine",IFERROR(INDEX('Master - US vs THEM'!$F:$F,MATCH(U1569,'Master - US vs THEM'!$G:$G,0)),"No Territory Data")))))</f>
        <v>US</v>
      </c>
      <c r="W1569" t="str">
        <f t="shared" si="98"/>
        <v>OK</v>
      </c>
      <c r="X1569" t="str">
        <f t="shared" si="99"/>
        <v>US</v>
      </c>
    </row>
    <row r="1570" spans="1:24" x14ac:dyDescent="0.2">
      <c r="A1570">
        <v>1569</v>
      </c>
      <c r="B1570" t="s">
        <v>1446</v>
      </c>
      <c r="C1570" t="s">
        <v>1447</v>
      </c>
      <c r="D1570" t="s">
        <v>48</v>
      </c>
      <c r="E1570" t="s">
        <v>503</v>
      </c>
      <c r="F1570" t="s">
        <v>132</v>
      </c>
      <c r="G1570" t="s">
        <v>1448</v>
      </c>
      <c r="H1570" t="s">
        <v>8</v>
      </c>
      <c r="I1570" t="s">
        <v>85</v>
      </c>
      <c r="J1570" t="s">
        <v>227</v>
      </c>
      <c r="K1570" t="s">
        <v>209</v>
      </c>
      <c r="L1570" t="s">
        <v>210</v>
      </c>
      <c r="M1570">
        <v>1</v>
      </c>
      <c r="N1570" t="s">
        <v>875</v>
      </c>
      <c r="O1570" t="str">
        <f>IF($B1570="","",IFERROR(IF(ISNUMBER(MATCH($K1570,'Brand Family Territory (Enc)'!$A$2:$A$296,0)),$K1570,""),""))</f>
        <v/>
      </c>
      <c r="P1570" t="str">
        <f>IF($B1570="","",IFERROR(INDEX('Brand Crosswalk'!$F$2:$F$200,MATCH($K1570,'Brand Crosswalk'!$A$2:$A$200,0)),"Not in Crosswalk"))</f>
        <v>Mapped</v>
      </c>
      <c r="Q1570" t="str">
        <f>IF($B1570="","",IFERROR(INDEX('Brand Crosswalk'!$C$2:$C$200,MATCH($K1570,'Brand Crosswalk'!$A$2:$A$200,0)),""))</f>
        <v>Cape May</v>
      </c>
      <c r="R1570" t="str">
        <f>IF($B1570="","",IF(O1570&lt;&gt;"",O1570,IF(P1570="Mapped",Q1570,IF(P1570="No Encompass Match","No Encompass Match",IFERROR(VLOOKUP(IF($K1570="",$J1570,$K1570),'Brands (Enc)'!$C$2:$D$2699,2,FALSE),"Not Mapped")))))</f>
        <v>Cape May</v>
      </c>
      <c r="S1570" t="str">
        <f>IF($B1570="","",IFERROR(VLOOKUP(VALUE($B1570),'Customers Table (Enc)'!$A:$I,9,FALSE),"Not Found"))</f>
        <v>Bergen</v>
      </c>
      <c r="T1570" t="str">
        <f t="shared" si="96"/>
        <v>BERGEN</v>
      </c>
      <c r="U1570" t="str">
        <f t="shared" si="97"/>
        <v>Cape May|BERGEN</v>
      </c>
      <c r="V1570" t="str">
        <f>IF($B1570="","",IF(R1570="No Encompass Match","THEM",IF(R1570="Not Mapped","Unable to Determine",IF(T1570="SALES","Unable to Determine",IFERROR(INDEX('Master - US vs THEM'!$F:$F,MATCH(U1570,'Master - US vs THEM'!$G:$G,0)),"No Territory Data")))))</f>
        <v>US</v>
      </c>
      <c r="W1570" t="str">
        <f t="shared" si="98"/>
        <v>OK</v>
      </c>
      <c r="X1570" t="str">
        <f t="shared" si="99"/>
        <v>US</v>
      </c>
    </row>
    <row r="1571" spans="1:24" x14ac:dyDescent="0.2">
      <c r="A1571">
        <v>1570</v>
      </c>
      <c r="B1571" t="s">
        <v>1443</v>
      </c>
      <c r="C1571" t="s">
        <v>1444</v>
      </c>
      <c r="D1571" t="s">
        <v>48</v>
      </c>
      <c r="E1571" t="s">
        <v>503</v>
      </c>
      <c r="F1571" t="s">
        <v>132</v>
      </c>
      <c r="G1571" t="s">
        <v>1445</v>
      </c>
      <c r="H1571" t="s">
        <v>8</v>
      </c>
      <c r="I1571" t="s">
        <v>85</v>
      </c>
      <c r="J1571" t="s">
        <v>165</v>
      </c>
      <c r="K1571" t="s">
        <v>166</v>
      </c>
      <c r="L1571" t="s">
        <v>141</v>
      </c>
      <c r="M1571">
        <v>1</v>
      </c>
      <c r="N1571" t="s">
        <v>875</v>
      </c>
      <c r="O1571" t="str">
        <f>IF($B1571="","",IFERROR(IF(ISNUMBER(MATCH($K1571,'Brand Family Territory (Enc)'!$A$2:$A$296,0)),$K1571,""),""))</f>
        <v>BLUE MOON</v>
      </c>
      <c r="P1571" t="str">
        <f>IF($B1571="","",IFERROR(INDEX('Brand Crosswalk'!$F$2:$F$200,MATCH($K1571,'Brand Crosswalk'!$A$2:$A$200,0)),"Not in Crosswalk"))</f>
        <v>Not in Crosswalk</v>
      </c>
      <c r="Q1571" t="str">
        <f>IF($B1571="","",IFERROR(INDEX('Brand Crosswalk'!$C$2:$C$200,MATCH($K1571,'Brand Crosswalk'!$A$2:$A$200,0)),""))</f>
        <v/>
      </c>
      <c r="R1571" t="str">
        <f>IF($B1571="","",IF(O1571&lt;&gt;"",O1571,IF(P1571="Mapped",Q1571,IF(P1571="No Encompass Match","No Encompass Match",IFERROR(VLOOKUP(IF($K1571="",$J1571,$K1571),'Brands (Enc)'!$C$2:$D$2699,2,FALSE),"Not Mapped")))))</f>
        <v>BLUE MOON</v>
      </c>
      <c r="S1571" t="str">
        <f>IF($B1571="","",IFERROR(VLOOKUP(VALUE($B1571),'Customers Table (Enc)'!$A:$I,9,FALSE),"Not Found"))</f>
        <v>Bergen</v>
      </c>
      <c r="T1571" t="str">
        <f t="shared" si="96"/>
        <v>BERGEN</v>
      </c>
      <c r="U1571" t="str">
        <f t="shared" si="97"/>
        <v>BLUE MOON|BERGEN</v>
      </c>
      <c r="V1571" t="str">
        <f>IF($B1571="","",IF(R1571="No Encompass Match","THEM",IF(R1571="Not Mapped","Unable to Determine",IF(T1571="SALES","Unable to Determine",IFERROR(INDEX('Master - US vs THEM'!$F:$F,MATCH(U1571,'Master - US vs THEM'!$G:$G,0)),"No Territory Data")))))</f>
        <v>US</v>
      </c>
      <c r="W1571" t="str">
        <f t="shared" si="98"/>
        <v>OK</v>
      </c>
      <c r="X1571" t="str">
        <f t="shared" si="99"/>
        <v>US</v>
      </c>
    </row>
    <row r="1572" spans="1:24" x14ac:dyDescent="0.2">
      <c r="A1572">
        <v>1571</v>
      </c>
      <c r="B1572" t="s">
        <v>1443</v>
      </c>
      <c r="C1572" t="s">
        <v>1444</v>
      </c>
      <c r="D1572" t="s">
        <v>48</v>
      </c>
      <c r="E1572" t="s">
        <v>503</v>
      </c>
      <c r="F1572" t="s">
        <v>132</v>
      </c>
      <c r="G1572" t="s">
        <v>1445</v>
      </c>
      <c r="H1572" t="s">
        <v>8</v>
      </c>
      <c r="I1572" t="s">
        <v>85</v>
      </c>
      <c r="J1572" t="s">
        <v>144</v>
      </c>
      <c r="K1572" t="s">
        <v>145</v>
      </c>
      <c r="L1572" t="s">
        <v>141</v>
      </c>
      <c r="M1572">
        <v>1</v>
      </c>
      <c r="N1572" t="s">
        <v>875</v>
      </c>
      <c r="O1572" t="str">
        <f>IF($B1572="","",IFERROR(IF(ISNUMBER(MATCH($K1572,'Brand Family Territory (Enc)'!$A$2:$A$296,0)),$K1572,""),""))</f>
        <v>COORS LIGHT</v>
      </c>
      <c r="P1572" t="str">
        <f>IF($B1572="","",IFERROR(INDEX('Brand Crosswalk'!$F$2:$F$200,MATCH($K1572,'Brand Crosswalk'!$A$2:$A$200,0)),"Not in Crosswalk"))</f>
        <v>Not in Crosswalk</v>
      </c>
      <c r="Q1572" t="str">
        <f>IF($B1572="","",IFERROR(INDEX('Brand Crosswalk'!$C$2:$C$200,MATCH($K1572,'Brand Crosswalk'!$A$2:$A$200,0)),""))</f>
        <v/>
      </c>
      <c r="R1572" t="str">
        <f>IF($B1572="","",IF(O1572&lt;&gt;"",O1572,IF(P1572="Mapped",Q1572,IF(P1572="No Encompass Match","No Encompass Match",IFERROR(VLOOKUP(IF($K1572="",$J1572,$K1572),'Brands (Enc)'!$C$2:$D$2699,2,FALSE),"Not Mapped")))))</f>
        <v>COORS LIGHT</v>
      </c>
      <c r="S1572" t="str">
        <f>IF($B1572="","",IFERROR(VLOOKUP(VALUE($B1572),'Customers Table (Enc)'!$A:$I,9,FALSE),"Not Found"))</f>
        <v>Bergen</v>
      </c>
      <c r="T1572" t="str">
        <f t="shared" si="96"/>
        <v>BERGEN</v>
      </c>
      <c r="U1572" t="str">
        <f t="shared" si="97"/>
        <v>COORS LIGHT|BERGEN</v>
      </c>
      <c r="V1572" t="str">
        <f>IF($B1572="","",IF(R1572="No Encompass Match","THEM",IF(R1572="Not Mapped","Unable to Determine",IF(T1572="SALES","Unable to Determine",IFERROR(INDEX('Master - US vs THEM'!$F:$F,MATCH(U1572,'Master - US vs THEM'!$G:$G,0)),"No Territory Data")))))</f>
        <v>US</v>
      </c>
      <c r="W1572" t="str">
        <f t="shared" si="98"/>
        <v>OK</v>
      </c>
      <c r="X1572" t="str">
        <f t="shared" si="99"/>
        <v>US</v>
      </c>
    </row>
    <row r="1573" spans="1:24" x14ac:dyDescent="0.2">
      <c r="A1573">
        <v>1572</v>
      </c>
      <c r="B1573" t="s">
        <v>1443</v>
      </c>
      <c r="C1573" t="s">
        <v>1444</v>
      </c>
      <c r="D1573" t="s">
        <v>48</v>
      </c>
      <c r="E1573" t="s">
        <v>503</v>
      </c>
      <c r="F1573" t="s">
        <v>132</v>
      </c>
      <c r="G1573" t="s">
        <v>1445</v>
      </c>
      <c r="H1573" t="s">
        <v>8</v>
      </c>
      <c r="I1573" t="s">
        <v>85</v>
      </c>
      <c r="J1573" t="s">
        <v>235</v>
      </c>
      <c r="K1573" t="s">
        <v>236</v>
      </c>
      <c r="L1573" t="s">
        <v>141</v>
      </c>
      <c r="M1573">
        <v>1</v>
      </c>
      <c r="N1573" t="s">
        <v>875</v>
      </c>
      <c r="O1573" t="str">
        <f>IF($B1573="","",IFERROR(IF(ISNUMBER(MATCH($K1573,'Brand Family Territory (Enc)'!$A$2:$A$296,0)),$K1573,""),""))</f>
        <v/>
      </c>
      <c r="P1573" t="str">
        <f>IF($B1573="","",IFERROR(INDEX('Brand Crosswalk'!$F$2:$F$200,MATCH($K1573,'Brand Crosswalk'!$A$2:$A$200,0)),"Not in Crosswalk"))</f>
        <v>Mapped</v>
      </c>
      <c r="Q1573" t="str">
        <f>IF($B1573="","",IFERROR(INDEX('Brand Crosswalk'!$C$2:$C$200,MATCH($K1573,'Brand Crosswalk'!$A$2:$A$200,0)),""))</f>
        <v>Leinenkugel</v>
      </c>
      <c r="R1573" t="str">
        <f>IF($B1573="","",IF(O1573&lt;&gt;"",O1573,IF(P1573="Mapped",Q1573,IF(P1573="No Encompass Match","No Encompass Match",IFERROR(VLOOKUP(IF($K1573="",$J1573,$K1573),'Brands (Enc)'!$C$2:$D$2699,2,FALSE),"Not Mapped")))))</f>
        <v>Leinenkugel</v>
      </c>
      <c r="S1573" t="str">
        <f>IF($B1573="","",IFERROR(VLOOKUP(VALUE($B1573),'Customers Table (Enc)'!$A:$I,9,FALSE),"Not Found"))</f>
        <v>Bergen</v>
      </c>
      <c r="T1573" t="str">
        <f t="shared" si="96"/>
        <v>BERGEN</v>
      </c>
      <c r="U1573" t="str">
        <f t="shared" si="97"/>
        <v>Leinenkugel|BERGEN</v>
      </c>
      <c r="V1573" t="str">
        <f>IF($B1573="","",IF(R1573="No Encompass Match","THEM",IF(R1573="Not Mapped","Unable to Determine",IF(T1573="SALES","Unable to Determine",IFERROR(INDEX('Master - US vs THEM'!$F:$F,MATCH(U1573,'Master - US vs THEM'!$G:$G,0)),"No Territory Data")))))</f>
        <v>US</v>
      </c>
      <c r="W1573" t="str">
        <f t="shared" si="98"/>
        <v>OK</v>
      </c>
      <c r="X1573" t="str">
        <f t="shared" si="99"/>
        <v>US</v>
      </c>
    </row>
    <row r="1574" spans="1:24" x14ac:dyDescent="0.2">
      <c r="A1574">
        <v>1573</v>
      </c>
      <c r="B1574" t="s">
        <v>1440</v>
      </c>
      <c r="C1574" t="s">
        <v>1441</v>
      </c>
      <c r="D1574" t="s">
        <v>48</v>
      </c>
      <c r="E1574" t="s">
        <v>503</v>
      </c>
      <c r="F1574" t="s">
        <v>132</v>
      </c>
      <c r="G1574" t="s">
        <v>1442</v>
      </c>
      <c r="H1574" t="s">
        <v>8</v>
      </c>
      <c r="I1574" t="s">
        <v>85</v>
      </c>
      <c r="J1574" t="s">
        <v>142</v>
      </c>
      <c r="K1574" t="s">
        <v>143</v>
      </c>
      <c r="L1574" t="s">
        <v>141</v>
      </c>
      <c r="M1574">
        <v>2</v>
      </c>
      <c r="N1574" t="s">
        <v>875</v>
      </c>
      <c r="O1574" t="str">
        <f>IF($B1574="","",IFERROR(IF(ISNUMBER(MATCH($K1574,'Brand Family Territory (Enc)'!$A$2:$A$296,0)),$K1574,""),""))</f>
        <v/>
      </c>
      <c r="P1574" t="str">
        <f>IF($B1574="","",IFERROR(INDEX('Brand Crosswalk'!$F$2:$F$200,MATCH($K1574,'Brand Crosswalk'!$A$2:$A$200,0)),"Not in Crosswalk"))</f>
        <v>Mapped</v>
      </c>
      <c r="Q1574" t="str">
        <f>IF($B1574="","",IFERROR(INDEX('Brand Crosswalk'!$C$2:$C$200,MATCH($K1574,'Brand Crosswalk'!$A$2:$A$200,0)),""))</f>
        <v>Lite</v>
      </c>
      <c r="R1574" t="str">
        <f>IF($B1574="","",IF(O1574&lt;&gt;"",O1574,IF(P1574="Mapped",Q1574,IF(P1574="No Encompass Match","No Encompass Match",IFERROR(VLOOKUP(IF($K1574="",$J1574,$K1574),'Brands (Enc)'!$C$2:$D$2699,2,FALSE),"Not Mapped")))))</f>
        <v>Lite</v>
      </c>
      <c r="S1574" t="str">
        <f>IF($B1574="","",IFERROR(VLOOKUP(VALUE($B1574),'Customers Table (Enc)'!$A:$I,9,FALSE),"Not Found"))</f>
        <v>Bergen</v>
      </c>
      <c r="T1574" t="str">
        <f t="shared" si="96"/>
        <v>BERGEN</v>
      </c>
      <c r="U1574" t="str">
        <f t="shared" si="97"/>
        <v>Lite|BERGEN</v>
      </c>
      <c r="V1574" t="str">
        <f>IF($B1574="","",IF(R1574="No Encompass Match","THEM",IF(R1574="Not Mapped","Unable to Determine",IF(T1574="SALES","Unable to Determine",IFERROR(INDEX('Master - US vs THEM'!$F:$F,MATCH(U1574,'Master - US vs THEM'!$G:$G,0)),"No Territory Data")))))</f>
        <v>US</v>
      </c>
      <c r="W1574" t="str">
        <f t="shared" si="98"/>
        <v>OK</v>
      </c>
      <c r="X1574" t="str">
        <f t="shared" si="99"/>
        <v>US</v>
      </c>
    </row>
    <row r="1575" spans="1:24" x14ac:dyDescent="0.2">
      <c r="A1575">
        <v>1574</v>
      </c>
      <c r="B1575" t="s">
        <v>1440</v>
      </c>
      <c r="C1575" t="s">
        <v>1441</v>
      </c>
      <c r="D1575" t="s">
        <v>48</v>
      </c>
      <c r="E1575" t="s">
        <v>503</v>
      </c>
      <c r="F1575" t="s">
        <v>132</v>
      </c>
      <c r="G1575" t="s">
        <v>1442</v>
      </c>
      <c r="H1575" t="s">
        <v>8</v>
      </c>
      <c r="I1575" t="s">
        <v>85</v>
      </c>
      <c r="J1575" t="s">
        <v>44</v>
      </c>
      <c r="K1575" t="s">
        <v>44</v>
      </c>
      <c r="L1575" t="s">
        <v>45</v>
      </c>
      <c r="M1575">
        <v>2</v>
      </c>
      <c r="N1575" t="s">
        <v>875</v>
      </c>
      <c r="O1575" t="str">
        <f>IF($B1575="","",IFERROR(IF(ISNUMBER(MATCH($K1575,'Brand Family Territory (Enc)'!$A$2:$A$296,0)),$K1575,""),""))</f>
        <v/>
      </c>
      <c r="P1575" t="str">
        <f>IF($B1575="","",IFERROR(INDEX('Brand Crosswalk'!$F$2:$F$200,MATCH($K1575,'Brand Crosswalk'!$A$2:$A$200,0)),"Not in Crosswalk"))</f>
        <v>Mapped</v>
      </c>
      <c r="Q1575" t="str">
        <f>IF($B1575="","",IFERROR(INDEX('Brand Crosswalk'!$C$2:$C$200,MATCH($K1575,'Brand Crosswalk'!$A$2:$A$200,0)),""))</f>
        <v>Dg Yuengling Inc</v>
      </c>
      <c r="R1575" t="str">
        <f>IF($B1575="","",IF(O1575&lt;&gt;"",O1575,IF(P1575="Mapped",Q1575,IF(P1575="No Encompass Match","No Encompass Match",IFERROR(VLOOKUP(IF($K1575="",$J1575,$K1575),'Brands (Enc)'!$C$2:$D$2699,2,FALSE),"Not Mapped")))))</f>
        <v>Dg Yuengling Inc</v>
      </c>
      <c r="S1575" t="str">
        <f>IF($B1575="","",IFERROR(VLOOKUP(VALUE($B1575),'Customers Table (Enc)'!$A:$I,9,FALSE),"Not Found"))</f>
        <v>Bergen</v>
      </c>
      <c r="T1575" t="str">
        <f t="shared" si="96"/>
        <v>BERGEN</v>
      </c>
      <c r="U1575" t="str">
        <f t="shared" si="97"/>
        <v>Dg Yuengling Inc|BERGEN</v>
      </c>
      <c r="V1575" t="str">
        <f>IF($B1575="","",IF(R1575="No Encompass Match","THEM",IF(R1575="Not Mapped","Unable to Determine",IF(T1575="SALES","Unable to Determine",IFERROR(INDEX('Master - US vs THEM'!$F:$F,MATCH(U1575,'Master - US vs THEM'!$G:$G,0)),"No Territory Data")))))</f>
        <v>US</v>
      </c>
      <c r="W1575" t="str">
        <f t="shared" si="98"/>
        <v>OK</v>
      </c>
      <c r="X1575" t="str">
        <f t="shared" si="99"/>
        <v>US</v>
      </c>
    </row>
    <row r="1576" spans="1:24" x14ac:dyDescent="0.2">
      <c r="A1576">
        <v>1575</v>
      </c>
      <c r="B1576" t="s">
        <v>1440</v>
      </c>
      <c r="C1576" t="s">
        <v>1441</v>
      </c>
      <c r="D1576" t="s">
        <v>48</v>
      </c>
      <c r="E1576" t="s">
        <v>503</v>
      </c>
      <c r="F1576" t="s">
        <v>132</v>
      </c>
      <c r="G1576" t="s">
        <v>1442</v>
      </c>
      <c r="H1576" t="s">
        <v>8</v>
      </c>
      <c r="I1576" t="s">
        <v>85</v>
      </c>
      <c r="J1576" t="s">
        <v>181</v>
      </c>
      <c r="K1576" t="s">
        <v>182</v>
      </c>
      <c r="L1576" t="s">
        <v>24</v>
      </c>
      <c r="M1576">
        <v>2</v>
      </c>
      <c r="N1576" t="s">
        <v>875</v>
      </c>
      <c r="O1576" t="str">
        <f>IF($B1576="","",IFERROR(IF(ISNUMBER(MATCH($K1576,'Brand Family Territory (Enc)'!$A$2:$A$296,0)),$K1576,""),""))</f>
        <v/>
      </c>
      <c r="P1576" t="str">
        <f>IF($B1576="","",IFERROR(INDEX('Brand Crosswalk'!$F$2:$F$200,MATCH($K1576,'Brand Crosswalk'!$A$2:$A$200,0)),"Not in Crosswalk"))</f>
        <v>Mapped</v>
      </c>
      <c r="Q1576" t="str">
        <f>IF($B1576="","",IFERROR(INDEX('Brand Crosswalk'!$C$2:$C$200,MATCH($K1576,'Brand Crosswalk'!$A$2:$A$200,0)),""))</f>
        <v>Modelo Especial</v>
      </c>
      <c r="R1576" t="str">
        <f>IF($B1576="","",IF(O1576&lt;&gt;"",O1576,IF(P1576="Mapped",Q1576,IF(P1576="No Encompass Match","No Encompass Match",IFERROR(VLOOKUP(IF($K1576="",$J1576,$K1576),'Brands (Enc)'!$C$2:$D$2699,2,FALSE),"Not Mapped")))))</f>
        <v>Modelo Especial</v>
      </c>
      <c r="S1576" t="str">
        <f>IF($B1576="","",IFERROR(VLOOKUP(VALUE($B1576),'Customers Table (Enc)'!$A:$I,9,FALSE),"Not Found"))</f>
        <v>Bergen</v>
      </c>
      <c r="T1576" t="str">
        <f t="shared" si="96"/>
        <v>BERGEN</v>
      </c>
      <c r="U1576" t="str">
        <f t="shared" si="97"/>
        <v>Modelo Especial|BERGEN</v>
      </c>
      <c r="V1576" t="str">
        <f>IF($B1576="","",IF(R1576="No Encompass Match","THEM",IF(R1576="Not Mapped","Unable to Determine",IF(T1576="SALES","Unable to Determine",IFERROR(INDEX('Master - US vs THEM'!$F:$F,MATCH(U1576,'Master - US vs THEM'!$G:$G,0)),"No Territory Data")))))</f>
        <v>US</v>
      </c>
      <c r="W1576" t="str">
        <f t="shared" si="98"/>
        <v>OK</v>
      </c>
      <c r="X1576" t="str">
        <f t="shared" si="99"/>
        <v>US</v>
      </c>
    </row>
    <row r="1577" spans="1:24" x14ac:dyDescent="0.2">
      <c r="A1577">
        <v>1576</v>
      </c>
      <c r="B1577" t="s">
        <v>1440</v>
      </c>
      <c r="C1577" t="s">
        <v>1441</v>
      </c>
      <c r="D1577" t="s">
        <v>48</v>
      </c>
      <c r="E1577" t="s">
        <v>503</v>
      </c>
      <c r="F1577" t="s">
        <v>132</v>
      </c>
      <c r="G1577" t="s">
        <v>1442</v>
      </c>
      <c r="H1577" t="s">
        <v>8</v>
      </c>
      <c r="I1577" t="s">
        <v>85</v>
      </c>
      <c r="J1577" t="s">
        <v>35</v>
      </c>
      <c r="K1577" t="s">
        <v>36</v>
      </c>
      <c r="L1577" t="s">
        <v>36</v>
      </c>
      <c r="M1577">
        <v>2</v>
      </c>
      <c r="N1577" t="s">
        <v>875</v>
      </c>
      <c r="O1577" t="str">
        <f>IF($B1577="","",IFERROR(IF(ISNUMBER(MATCH($K1577,'Brand Family Territory (Enc)'!$A$2:$A$296,0)),$K1577,""),""))</f>
        <v/>
      </c>
      <c r="P1577" t="str">
        <f>IF($B1577="","",IFERROR(INDEX('Brand Crosswalk'!$F$2:$F$200,MATCH($K1577,'Brand Crosswalk'!$A$2:$A$200,0)),"Not in Crosswalk"))</f>
        <v>Mapped</v>
      </c>
      <c r="Q1577" t="str">
        <f>IF($B1577="","",IFERROR(INDEX('Brand Crosswalk'!$C$2:$C$200,MATCH($K1577,'Brand Crosswalk'!$A$2:$A$200,0)),""))</f>
        <v>Lagunitas</v>
      </c>
      <c r="R1577" t="str">
        <f>IF($B1577="","",IF(O1577&lt;&gt;"",O1577,IF(P1577="Mapped",Q1577,IF(P1577="No Encompass Match","No Encompass Match",IFERROR(VLOOKUP(IF($K1577="",$J1577,$K1577),'Brands (Enc)'!$C$2:$D$2699,2,FALSE),"Not Mapped")))))</f>
        <v>Lagunitas</v>
      </c>
      <c r="S1577" t="str">
        <f>IF($B1577="","",IFERROR(VLOOKUP(VALUE($B1577),'Customers Table (Enc)'!$A:$I,9,FALSE),"Not Found"))</f>
        <v>Bergen</v>
      </c>
      <c r="T1577" t="str">
        <f t="shared" si="96"/>
        <v>BERGEN</v>
      </c>
      <c r="U1577" t="str">
        <f t="shared" si="97"/>
        <v>Lagunitas|BERGEN</v>
      </c>
      <c r="V1577" t="str">
        <f>IF($B1577="","",IF(R1577="No Encompass Match","THEM",IF(R1577="Not Mapped","Unable to Determine",IF(T1577="SALES","Unable to Determine",IFERROR(INDEX('Master - US vs THEM'!$F:$F,MATCH(U1577,'Master - US vs THEM'!$G:$G,0)),"No Territory Data")))))</f>
        <v>US</v>
      </c>
      <c r="W1577" t="str">
        <f t="shared" si="98"/>
        <v>OK</v>
      </c>
      <c r="X1577" t="str">
        <f t="shared" si="99"/>
        <v>US</v>
      </c>
    </row>
    <row r="1578" spans="1:24" x14ac:dyDescent="0.2">
      <c r="A1578">
        <v>1577</v>
      </c>
      <c r="B1578" t="s">
        <v>1440</v>
      </c>
      <c r="C1578" t="s">
        <v>1441</v>
      </c>
      <c r="D1578" t="s">
        <v>48</v>
      </c>
      <c r="E1578" t="s">
        <v>503</v>
      </c>
      <c r="F1578" t="s">
        <v>132</v>
      </c>
      <c r="G1578" t="s">
        <v>1442</v>
      </c>
      <c r="H1578" t="s">
        <v>8</v>
      </c>
      <c r="I1578" t="s">
        <v>85</v>
      </c>
      <c r="J1578" t="s">
        <v>915</v>
      </c>
      <c r="K1578" t="s">
        <v>441</v>
      </c>
      <c r="L1578" t="s">
        <v>442</v>
      </c>
      <c r="M1578">
        <v>2</v>
      </c>
      <c r="N1578" t="s">
        <v>875</v>
      </c>
      <c r="O1578" t="str">
        <f>IF($B1578="","",IFERROR(IF(ISNUMBER(MATCH($K1578,'Brand Family Territory (Enc)'!$A$2:$A$296,0)),$K1578,""),""))</f>
        <v/>
      </c>
      <c r="P1578" t="str">
        <f>IF($B1578="","",IFERROR(INDEX('Brand Crosswalk'!$F$2:$F$200,MATCH($K1578,'Brand Crosswalk'!$A$2:$A$200,0)),"Not in Crosswalk"))</f>
        <v>Mapped</v>
      </c>
      <c r="Q1578" t="str">
        <f>IF($B1578="","",IFERROR(INDEX('Brand Crosswalk'!$C$2:$C$200,MATCH($K1578,'Brand Crosswalk'!$A$2:$A$200,0)),""))</f>
        <v>Evil Genius</v>
      </c>
      <c r="R1578" t="str">
        <f>IF($B1578="","",IF(O1578&lt;&gt;"",O1578,IF(P1578="Mapped",Q1578,IF(P1578="No Encompass Match","No Encompass Match",IFERROR(VLOOKUP(IF($K1578="",$J1578,$K1578),'Brands (Enc)'!$C$2:$D$2699,2,FALSE),"Not Mapped")))))</f>
        <v>Evil Genius</v>
      </c>
      <c r="S1578" t="str">
        <f>IF($B1578="","",IFERROR(VLOOKUP(VALUE($B1578),'Customers Table (Enc)'!$A:$I,9,FALSE),"Not Found"))</f>
        <v>Bergen</v>
      </c>
      <c r="T1578" t="str">
        <f t="shared" si="96"/>
        <v>BERGEN</v>
      </c>
      <c r="U1578" t="str">
        <f t="shared" si="97"/>
        <v>Evil Genius|BERGEN</v>
      </c>
      <c r="V1578" t="str">
        <f>IF($B1578="","",IF(R1578="No Encompass Match","THEM",IF(R1578="Not Mapped","Unable to Determine",IF(T1578="SALES","Unable to Determine",IFERROR(INDEX('Master - US vs THEM'!$F:$F,MATCH(U1578,'Master - US vs THEM'!$G:$G,0)),"No Territory Data")))))</f>
        <v>US</v>
      </c>
      <c r="W1578" t="str">
        <f t="shared" si="98"/>
        <v>OK</v>
      </c>
      <c r="X1578" t="str">
        <f t="shared" si="99"/>
        <v>US</v>
      </c>
    </row>
    <row r="1579" spans="1:24" x14ac:dyDescent="0.2">
      <c r="A1579">
        <v>1578</v>
      </c>
      <c r="B1579" t="s">
        <v>1440</v>
      </c>
      <c r="C1579" t="s">
        <v>1441</v>
      </c>
      <c r="D1579" t="s">
        <v>48</v>
      </c>
      <c r="E1579" t="s">
        <v>503</v>
      </c>
      <c r="F1579" t="s">
        <v>132</v>
      </c>
      <c r="G1579" t="s">
        <v>1442</v>
      </c>
      <c r="H1579" t="s">
        <v>8</v>
      </c>
      <c r="I1579" t="s">
        <v>85</v>
      </c>
      <c r="J1579" t="s">
        <v>165</v>
      </c>
      <c r="K1579" t="s">
        <v>166</v>
      </c>
      <c r="L1579" t="s">
        <v>141</v>
      </c>
      <c r="M1579">
        <v>2</v>
      </c>
      <c r="N1579" t="s">
        <v>875</v>
      </c>
      <c r="O1579" t="str">
        <f>IF($B1579="","",IFERROR(IF(ISNUMBER(MATCH($K1579,'Brand Family Territory (Enc)'!$A$2:$A$296,0)),$K1579,""),""))</f>
        <v>BLUE MOON</v>
      </c>
      <c r="P1579" t="str">
        <f>IF($B1579="","",IFERROR(INDEX('Brand Crosswalk'!$F$2:$F$200,MATCH($K1579,'Brand Crosswalk'!$A$2:$A$200,0)),"Not in Crosswalk"))</f>
        <v>Not in Crosswalk</v>
      </c>
      <c r="Q1579" t="str">
        <f>IF($B1579="","",IFERROR(INDEX('Brand Crosswalk'!$C$2:$C$200,MATCH($K1579,'Brand Crosswalk'!$A$2:$A$200,0)),""))</f>
        <v/>
      </c>
      <c r="R1579" t="str">
        <f>IF($B1579="","",IF(O1579&lt;&gt;"",O1579,IF(P1579="Mapped",Q1579,IF(P1579="No Encompass Match","No Encompass Match",IFERROR(VLOOKUP(IF($K1579="",$J1579,$K1579),'Brands (Enc)'!$C$2:$D$2699,2,FALSE),"Not Mapped")))))</f>
        <v>BLUE MOON</v>
      </c>
      <c r="S1579" t="str">
        <f>IF($B1579="","",IFERROR(VLOOKUP(VALUE($B1579),'Customers Table (Enc)'!$A:$I,9,FALSE),"Not Found"))</f>
        <v>Bergen</v>
      </c>
      <c r="T1579" t="str">
        <f t="shared" si="96"/>
        <v>BERGEN</v>
      </c>
      <c r="U1579" t="str">
        <f t="shared" si="97"/>
        <v>BLUE MOON|BERGEN</v>
      </c>
      <c r="V1579" t="str">
        <f>IF($B1579="","",IF(R1579="No Encompass Match","THEM",IF(R1579="Not Mapped","Unable to Determine",IF(T1579="SALES","Unable to Determine",IFERROR(INDEX('Master - US vs THEM'!$F:$F,MATCH(U1579,'Master - US vs THEM'!$G:$G,0)),"No Territory Data")))))</f>
        <v>US</v>
      </c>
      <c r="W1579" t="str">
        <f t="shared" si="98"/>
        <v>OK</v>
      </c>
      <c r="X1579" t="str">
        <f t="shared" si="99"/>
        <v>US</v>
      </c>
    </row>
    <row r="1580" spans="1:24" x14ac:dyDescent="0.2">
      <c r="A1580">
        <v>1579</v>
      </c>
      <c r="B1580" t="s">
        <v>1440</v>
      </c>
      <c r="C1580" t="s">
        <v>1441</v>
      </c>
      <c r="D1580" t="s">
        <v>48</v>
      </c>
      <c r="E1580" t="s">
        <v>503</v>
      </c>
      <c r="F1580" t="s">
        <v>132</v>
      </c>
      <c r="G1580" t="s">
        <v>1442</v>
      </c>
      <c r="H1580" t="s">
        <v>8</v>
      </c>
      <c r="I1580" t="s">
        <v>85</v>
      </c>
      <c r="J1580" t="s">
        <v>157</v>
      </c>
      <c r="K1580" t="s">
        <v>158</v>
      </c>
      <c r="L1580" t="s">
        <v>155</v>
      </c>
      <c r="M1580">
        <v>1</v>
      </c>
      <c r="N1580" t="s">
        <v>875</v>
      </c>
      <c r="O1580" t="str">
        <f>IF($B1580="","",IFERROR(IF(ISNUMBER(MATCH($K1580,'Brand Family Territory (Enc)'!$A$2:$A$296,0)),$K1580,""),""))</f>
        <v/>
      </c>
      <c r="P1580" t="str">
        <f>IF($B1580="","",IFERROR(INDEX('Brand Crosswalk'!$F$2:$F$200,MATCH($K1580,'Brand Crosswalk'!$A$2:$A$200,0)),"Not in Crosswalk"))</f>
        <v>Mapped</v>
      </c>
      <c r="Q1580" t="str">
        <f>IF($B1580="","",IFERROR(INDEX('Brand Crosswalk'!$C$2:$C$200,MATCH($K1580,'Brand Crosswalk'!$A$2:$A$200,0)),""))</f>
        <v>Dogfish Head Beer</v>
      </c>
      <c r="R1580" t="str">
        <f>IF($B1580="","",IF(O1580&lt;&gt;"",O1580,IF(P1580="Mapped",Q1580,IF(P1580="No Encompass Match","No Encompass Match",IFERROR(VLOOKUP(IF($K1580="",$J1580,$K1580),'Brands (Enc)'!$C$2:$D$2699,2,FALSE),"Not Mapped")))))</f>
        <v>Dogfish Head Beer</v>
      </c>
      <c r="S1580" t="str">
        <f>IF($B1580="","",IFERROR(VLOOKUP(VALUE($B1580),'Customers Table (Enc)'!$A:$I,9,FALSE),"Not Found"))</f>
        <v>Bergen</v>
      </c>
      <c r="T1580" t="str">
        <f t="shared" si="96"/>
        <v>BERGEN</v>
      </c>
      <c r="U1580" t="str">
        <f t="shared" si="97"/>
        <v>Dogfish Head Beer|BERGEN</v>
      </c>
      <c r="V1580" t="str">
        <f>IF($B1580="","",IF(R1580="No Encompass Match","THEM",IF(R1580="Not Mapped","Unable to Determine",IF(T1580="SALES","Unable to Determine",IFERROR(INDEX('Master - US vs THEM'!$F:$F,MATCH(U1580,'Master - US vs THEM'!$G:$G,0)),"No Territory Data")))))</f>
        <v>US</v>
      </c>
      <c r="W1580" t="str">
        <f t="shared" si="98"/>
        <v>OK</v>
      </c>
      <c r="X1580" t="str">
        <f t="shared" si="99"/>
        <v>US</v>
      </c>
    </row>
    <row r="1581" spans="1:24" x14ac:dyDescent="0.2">
      <c r="A1581">
        <v>1580</v>
      </c>
      <c r="B1581" t="s">
        <v>1440</v>
      </c>
      <c r="C1581" t="s">
        <v>1441</v>
      </c>
      <c r="D1581" t="s">
        <v>48</v>
      </c>
      <c r="E1581" t="s">
        <v>503</v>
      </c>
      <c r="F1581" t="s">
        <v>132</v>
      </c>
      <c r="G1581" t="s">
        <v>1442</v>
      </c>
      <c r="H1581" t="s">
        <v>8</v>
      </c>
      <c r="I1581" t="s">
        <v>85</v>
      </c>
      <c r="J1581" t="s">
        <v>342</v>
      </c>
      <c r="K1581" t="s">
        <v>343</v>
      </c>
      <c r="L1581" t="s">
        <v>155</v>
      </c>
      <c r="M1581">
        <v>1</v>
      </c>
      <c r="N1581" t="s">
        <v>875</v>
      </c>
      <c r="O1581" t="str">
        <f>IF($B1581="","",IFERROR(IF(ISNUMBER(MATCH($K1581,'Brand Family Territory (Enc)'!$A$2:$A$296,0)),$K1581,""),""))</f>
        <v>ANGRY ORCHARD</v>
      </c>
      <c r="P1581" t="str">
        <f>IF($B1581="","",IFERROR(INDEX('Brand Crosswalk'!$F$2:$F$200,MATCH($K1581,'Brand Crosswalk'!$A$2:$A$200,0)),"Not in Crosswalk"))</f>
        <v>Not in Crosswalk</v>
      </c>
      <c r="Q1581" t="str">
        <f>IF($B1581="","",IFERROR(INDEX('Brand Crosswalk'!$C$2:$C$200,MATCH($K1581,'Brand Crosswalk'!$A$2:$A$200,0)),""))</f>
        <v/>
      </c>
      <c r="R1581" t="str">
        <f>IF($B1581="","",IF(O1581&lt;&gt;"",O1581,IF(P1581="Mapped",Q1581,IF(P1581="No Encompass Match","No Encompass Match",IFERROR(VLOOKUP(IF($K1581="",$J1581,$K1581),'Brands (Enc)'!$C$2:$D$2699,2,FALSE),"Not Mapped")))))</f>
        <v>ANGRY ORCHARD</v>
      </c>
      <c r="S1581" t="str">
        <f>IF($B1581="","",IFERROR(VLOOKUP(VALUE($B1581),'Customers Table (Enc)'!$A:$I,9,FALSE),"Not Found"))</f>
        <v>Bergen</v>
      </c>
      <c r="T1581" t="str">
        <f t="shared" si="96"/>
        <v>BERGEN</v>
      </c>
      <c r="U1581" t="str">
        <f t="shared" si="97"/>
        <v>ANGRY ORCHARD|BERGEN</v>
      </c>
      <c r="V1581" t="str">
        <f>IF($B1581="","",IF(R1581="No Encompass Match","THEM",IF(R1581="Not Mapped","Unable to Determine",IF(T1581="SALES","Unable to Determine",IFERROR(INDEX('Master - US vs THEM'!$F:$F,MATCH(U1581,'Master - US vs THEM'!$G:$G,0)),"No Territory Data")))))</f>
        <v>US</v>
      </c>
      <c r="W1581" t="str">
        <f t="shared" si="98"/>
        <v>OK</v>
      </c>
      <c r="X1581" t="str">
        <f t="shared" si="99"/>
        <v>US</v>
      </c>
    </row>
    <row r="1582" spans="1:24" x14ac:dyDescent="0.2">
      <c r="A1582">
        <v>1581</v>
      </c>
      <c r="B1582" t="s">
        <v>1437</v>
      </c>
      <c r="C1582" t="s">
        <v>1438</v>
      </c>
      <c r="D1582" t="s">
        <v>48</v>
      </c>
      <c r="E1582" t="s">
        <v>503</v>
      </c>
      <c r="F1582" t="s">
        <v>132</v>
      </c>
      <c r="G1582" t="s">
        <v>1439</v>
      </c>
      <c r="H1582" t="s">
        <v>8</v>
      </c>
      <c r="I1582" t="s">
        <v>85</v>
      </c>
      <c r="J1582" t="s">
        <v>609</v>
      </c>
      <c r="K1582" t="s">
        <v>610</v>
      </c>
      <c r="L1582" t="s">
        <v>468</v>
      </c>
      <c r="M1582">
        <v>1</v>
      </c>
      <c r="N1582" t="s">
        <v>875</v>
      </c>
      <c r="O1582" t="str">
        <f>IF($B1582="","",IFERROR(IF(ISNUMBER(MATCH($K1582,'Brand Family Territory (Enc)'!$A$2:$A$296,0)),$K1582,""),""))</f>
        <v/>
      </c>
      <c r="P1582" t="str">
        <f>IF($B1582="","",IFERROR(INDEX('Brand Crosswalk'!$F$2:$F$200,MATCH($K1582,'Brand Crosswalk'!$A$2:$A$200,0)),"Not in Crosswalk"))</f>
        <v>Mapped</v>
      </c>
      <c r="Q1582" t="str">
        <f>IF($B1582="","",IFERROR(INDEX('Brand Crosswalk'!$C$2:$C$200,MATCH($K1582,'Brand Crosswalk'!$A$2:$A$200,0)),""))</f>
        <v>Pabst Blue Ribbon</v>
      </c>
      <c r="R1582" t="str">
        <f>IF($B1582="","",IF(O1582&lt;&gt;"",O1582,IF(P1582="Mapped",Q1582,IF(P1582="No Encompass Match","No Encompass Match",IFERROR(VLOOKUP(IF($K1582="",$J1582,$K1582),'Brands (Enc)'!$C$2:$D$2699,2,FALSE),"Not Mapped")))))</f>
        <v>Pabst Blue Ribbon</v>
      </c>
      <c r="S1582" t="str">
        <f>IF($B1582="","",IFERROR(VLOOKUP(VALUE($B1582),'Customers Table (Enc)'!$A:$I,9,FALSE),"Not Found"))</f>
        <v>Bergen</v>
      </c>
      <c r="T1582" t="str">
        <f t="shared" si="96"/>
        <v>BERGEN</v>
      </c>
      <c r="U1582" t="str">
        <f t="shared" si="97"/>
        <v>Pabst Blue Ribbon|BERGEN</v>
      </c>
      <c r="V1582" t="str">
        <f>IF($B1582="","",IF(R1582="No Encompass Match","THEM",IF(R1582="Not Mapped","Unable to Determine",IF(T1582="SALES","Unable to Determine",IFERROR(INDEX('Master - US vs THEM'!$F:$F,MATCH(U1582,'Master - US vs THEM'!$G:$G,0)),"No Territory Data")))))</f>
        <v>US</v>
      </c>
      <c r="W1582" t="str">
        <f t="shared" si="98"/>
        <v>OK</v>
      </c>
      <c r="X1582" t="str">
        <f t="shared" si="99"/>
        <v>US</v>
      </c>
    </row>
    <row r="1583" spans="1:24" x14ac:dyDescent="0.2">
      <c r="A1583">
        <v>1582</v>
      </c>
      <c r="B1583" t="s">
        <v>1437</v>
      </c>
      <c r="C1583" t="s">
        <v>1438</v>
      </c>
      <c r="D1583" t="s">
        <v>48</v>
      </c>
      <c r="E1583" t="s">
        <v>503</v>
      </c>
      <c r="F1583" t="s">
        <v>132</v>
      </c>
      <c r="G1583" t="s">
        <v>1439</v>
      </c>
      <c r="H1583" t="s">
        <v>8</v>
      </c>
      <c r="I1583" t="s">
        <v>85</v>
      </c>
      <c r="J1583" t="s">
        <v>535</v>
      </c>
      <c r="K1583" t="s">
        <v>358</v>
      </c>
      <c r="L1583" t="s">
        <v>155</v>
      </c>
      <c r="M1583">
        <v>1</v>
      </c>
      <c r="N1583" t="s">
        <v>875</v>
      </c>
      <c r="O1583" t="str">
        <f>IF($B1583="","",IFERROR(IF(ISNUMBER(MATCH($K1583,'Brand Family Territory (Enc)'!$A$2:$A$296,0)),$K1583,""),""))</f>
        <v/>
      </c>
      <c r="P1583" t="str">
        <f>IF($B1583="","",IFERROR(INDEX('Brand Crosswalk'!$F$2:$F$200,MATCH($K1583,'Brand Crosswalk'!$A$2:$A$200,0)),"Not in Crosswalk"))</f>
        <v>Mapped</v>
      </c>
      <c r="Q1583" t="str">
        <f>IF($B1583="","",IFERROR(INDEX('Brand Crosswalk'!$C$2:$C$200,MATCH($K1583,'Brand Crosswalk'!$A$2:$A$200,0)),""))</f>
        <v>Samuel Adams</v>
      </c>
      <c r="R1583" t="str">
        <f>IF($B1583="","",IF(O1583&lt;&gt;"",O1583,IF(P1583="Mapped",Q1583,IF(P1583="No Encompass Match","No Encompass Match",IFERROR(VLOOKUP(IF($K1583="",$J1583,$K1583),'Brands (Enc)'!$C$2:$D$2699,2,FALSE),"Not Mapped")))))</f>
        <v>Samuel Adams</v>
      </c>
      <c r="S1583" t="str">
        <f>IF($B1583="","",IFERROR(VLOOKUP(VALUE($B1583),'Customers Table (Enc)'!$A:$I,9,FALSE),"Not Found"))</f>
        <v>Bergen</v>
      </c>
      <c r="T1583" t="str">
        <f t="shared" si="96"/>
        <v>BERGEN</v>
      </c>
      <c r="U1583" t="str">
        <f t="shared" si="97"/>
        <v>Samuel Adams|BERGEN</v>
      </c>
      <c r="V1583" t="str">
        <f>IF($B1583="","",IF(R1583="No Encompass Match","THEM",IF(R1583="Not Mapped","Unable to Determine",IF(T1583="SALES","Unable to Determine",IFERROR(INDEX('Master - US vs THEM'!$F:$F,MATCH(U1583,'Master - US vs THEM'!$G:$G,0)),"No Territory Data")))))</f>
        <v>US</v>
      </c>
      <c r="W1583" t="str">
        <f t="shared" si="98"/>
        <v>OK</v>
      </c>
      <c r="X1583" t="str">
        <f t="shared" si="99"/>
        <v>US</v>
      </c>
    </row>
    <row r="1584" spans="1:24" x14ac:dyDescent="0.2">
      <c r="A1584">
        <v>1583</v>
      </c>
      <c r="B1584" t="s">
        <v>1437</v>
      </c>
      <c r="C1584" t="s">
        <v>1438</v>
      </c>
      <c r="D1584" t="s">
        <v>48</v>
      </c>
      <c r="E1584" t="s">
        <v>503</v>
      </c>
      <c r="F1584" t="s">
        <v>132</v>
      </c>
      <c r="G1584" t="s">
        <v>1439</v>
      </c>
      <c r="H1584" t="s">
        <v>8</v>
      </c>
      <c r="I1584" t="s">
        <v>85</v>
      </c>
      <c r="J1584" t="s">
        <v>1131</v>
      </c>
      <c r="K1584" t="s">
        <v>158</v>
      </c>
      <c r="L1584" t="s">
        <v>155</v>
      </c>
      <c r="M1584">
        <v>1</v>
      </c>
      <c r="N1584" t="s">
        <v>875</v>
      </c>
      <c r="O1584" t="str">
        <f>IF($B1584="","",IFERROR(IF(ISNUMBER(MATCH($K1584,'Brand Family Territory (Enc)'!$A$2:$A$296,0)),$K1584,""),""))</f>
        <v/>
      </c>
      <c r="P1584" t="str">
        <f>IF($B1584="","",IFERROR(INDEX('Brand Crosswalk'!$F$2:$F$200,MATCH($K1584,'Brand Crosswalk'!$A$2:$A$200,0)),"Not in Crosswalk"))</f>
        <v>Mapped</v>
      </c>
      <c r="Q1584" t="str">
        <f>IF($B1584="","",IFERROR(INDEX('Brand Crosswalk'!$C$2:$C$200,MATCH($K1584,'Brand Crosswalk'!$A$2:$A$200,0)),""))</f>
        <v>Dogfish Head Beer</v>
      </c>
      <c r="R1584" t="str">
        <f>IF($B1584="","",IF(O1584&lt;&gt;"",O1584,IF(P1584="Mapped",Q1584,IF(P1584="No Encompass Match","No Encompass Match",IFERROR(VLOOKUP(IF($K1584="",$J1584,$K1584),'Brands (Enc)'!$C$2:$D$2699,2,FALSE),"Not Mapped")))))</f>
        <v>Dogfish Head Beer</v>
      </c>
      <c r="S1584" t="str">
        <f>IF($B1584="","",IFERROR(VLOOKUP(VALUE($B1584),'Customers Table (Enc)'!$A:$I,9,FALSE),"Not Found"))</f>
        <v>Bergen</v>
      </c>
      <c r="T1584" t="str">
        <f t="shared" si="96"/>
        <v>BERGEN</v>
      </c>
      <c r="U1584" t="str">
        <f t="shared" si="97"/>
        <v>Dogfish Head Beer|BERGEN</v>
      </c>
      <c r="V1584" t="str">
        <f>IF($B1584="","",IF(R1584="No Encompass Match","THEM",IF(R1584="Not Mapped","Unable to Determine",IF(T1584="SALES","Unable to Determine",IFERROR(INDEX('Master - US vs THEM'!$F:$F,MATCH(U1584,'Master - US vs THEM'!$G:$G,0)),"No Territory Data")))))</f>
        <v>US</v>
      </c>
      <c r="W1584" t="str">
        <f t="shared" si="98"/>
        <v>OK</v>
      </c>
      <c r="X1584" t="str">
        <f t="shared" si="99"/>
        <v>US</v>
      </c>
    </row>
    <row r="1585" spans="1:24" x14ac:dyDescent="0.2">
      <c r="A1585">
        <v>1584</v>
      </c>
      <c r="B1585" t="s">
        <v>501</v>
      </c>
      <c r="C1585" t="s">
        <v>502</v>
      </c>
      <c r="D1585" t="s">
        <v>48</v>
      </c>
      <c r="E1585" t="s">
        <v>503</v>
      </c>
      <c r="F1585" t="s">
        <v>132</v>
      </c>
      <c r="G1585" t="s">
        <v>504</v>
      </c>
      <c r="H1585" t="s">
        <v>8</v>
      </c>
      <c r="I1585" t="s">
        <v>85</v>
      </c>
      <c r="J1585" t="s">
        <v>935</v>
      </c>
      <c r="K1585" t="s">
        <v>935</v>
      </c>
      <c r="L1585" t="s">
        <v>935</v>
      </c>
      <c r="M1585">
        <v>1</v>
      </c>
      <c r="N1585" t="s">
        <v>875</v>
      </c>
      <c r="O1585" t="str">
        <f>IF($B1585="","",IFERROR(IF(ISNUMBER(MATCH($K1585,'Brand Family Territory (Enc)'!$A$2:$A$296,0)),$K1585,""),""))</f>
        <v>FORGED IRISH STOUT</v>
      </c>
      <c r="P1585" t="str">
        <f>IF($B1585="","",IFERROR(INDEX('Brand Crosswalk'!$F$2:$F$200,MATCH($K1585,'Brand Crosswalk'!$A$2:$A$200,0)),"Not in Crosswalk"))</f>
        <v>Not in Crosswalk</v>
      </c>
      <c r="Q1585" t="str">
        <f>IF($B1585="","",IFERROR(INDEX('Brand Crosswalk'!$C$2:$C$200,MATCH($K1585,'Brand Crosswalk'!$A$2:$A$200,0)),""))</f>
        <v/>
      </c>
      <c r="R1585" t="str">
        <f>IF($B1585="","",IF(O1585&lt;&gt;"",O1585,IF(P1585="Mapped",Q1585,IF(P1585="No Encompass Match","No Encompass Match",IFERROR(VLOOKUP(IF($K1585="",$J1585,$K1585),'Brands (Enc)'!$C$2:$D$2699,2,FALSE),"Not Mapped")))))</f>
        <v>FORGED IRISH STOUT</v>
      </c>
      <c r="S1585" t="str">
        <f>IF($B1585="","",IFERROR(VLOOKUP(VALUE($B1585),'Customers Table (Enc)'!$A:$I,9,FALSE),"Not Found"))</f>
        <v>Bergen</v>
      </c>
      <c r="T1585" t="str">
        <f t="shared" si="96"/>
        <v>BERGEN</v>
      </c>
      <c r="U1585" t="str">
        <f t="shared" si="97"/>
        <v>FORGED IRISH STOUT|BERGEN</v>
      </c>
      <c r="V1585" t="str">
        <f>IF($B1585="","",IF(R1585="No Encompass Match","THEM",IF(R1585="Not Mapped","Unable to Determine",IF(T1585="SALES","Unable to Determine",IFERROR(INDEX('Master - US vs THEM'!$F:$F,MATCH(U1585,'Master - US vs THEM'!$G:$G,0)),"No Territory Data")))))</f>
        <v>US</v>
      </c>
      <c r="W1585" t="str">
        <f t="shared" si="98"/>
        <v>OK</v>
      </c>
      <c r="X1585" t="str">
        <f t="shared" si="99"/>
        <v>US</v>
      </c>
    </row>
    <row r="1586" spans="1:24" x14ac:dyDescent="0.2">
      <c r="A1586">
        <v>1585</v>
      </c>
      <c r="B1586" t="s">
        <v>501</v>
      </c>
      <c r="C1586" t="s">
        <v>502</v>
      </c>
      <c r="D1586" t="s">
        <v>48</v>
      </c>
      <c r="E1586" t="s">
        <v>503</v>
      </c>
      <c r="F1586" t="s">
        <v>132</v>
      </c>
      <c r="G1586" t="s">
        <v>504</v>
      </c>
      <c r="H1586" t="s">
        <v>8</v>
      </c>
      <c r="I1586" t="s">
        <v>85</v>
      </c>
      <c r="J1586" t="s">
        <v>966</v>
      </c>
      <c r="K1586" t="s">
        <v>61</v>
      </c>
      <c r="L1586" t="s">
        <v>61</v>
      </c>
      <c r="M1586">
        <v>1</v>
      </c>
      <c r="N1586" t="s">
        <v>875</v>
      </c>
      <c r="O1586" t="str">
        <f>IF($B1586="","",IFERROR(IF(ISNUMBER(MATCH($K1586,'Brand Family Territory (Enc)'!$A$2:$A$296,0)),$K1586,""),""))</f>
        <v>SAPPORO</v>
      </c>
      <c r="P1586" t="str">
        <f>IF($B1586="","",IFERROR(INDEX('Brand Crosswalk'!$F$2:$F$200,MATCH($K1586,'Brand Crosswalk'!$A$2:$A$200,0)),"Not in Crosswalk"))</f>
        <v>Not in Crosswalk</v>
      </c>
      <c r="Q1586" t="str">
        <f>IF($B1586="","",IFERROR(INDEX('Brand Crosswalk'!$C$2:$C$200,MATCH($K1586,'Brand Crosswalk'!$A$2:$A$200,0)),""))</f>
        <v/>
      </c>
      <c r="R1586" t="str">
        <f>IF($B1586="","",IF(O1586&lt;&gt;"",O1586,IF(P1586="Mapped",Q1586,IF(P1586="No Encompass Match","No Encompass Match",IFERROR(VLOOKUP(IF($K1586="",$J1586,$K1586),'Brands (Enc)'!$C$2:$D$2699,2,FALSE),"Not Mapped")))))</f>
        <v>SAPPORO</v>
      </c>
      <c r="S1586" t="str">
        <f>IF($B1586="","",IFERROR(VLOOKUP(VALUE($B1586),'Customers Table (Enc)'!$A:$I,9,FALSE),"Not Found"))</f>
        <v>Bergen</v>
      </c>
      <c r="T1586" t="str">
        <f t="shared" si="96"/>
        <v>BERGEN</v>
      </c>
      <c r="U1586" t="str">
        <f t="shared" si="97"/>
        <v>SAPPORO|BERGEN</v>
      </c>
      <c r="V1586" t="str">
        <f>IF($B1586="","",IF(R1586="No Encompass Match","THEM",IF(R1586="Not Mapped","Unable to Determine",IF(T1586="SALES","Unable to Determine",IFERROR(INDEX('Master - US vs THEM'!$F:$F,MATCH(U1586,'Master - US vs THEM'!$G:$G,0)),"No Territory Data")))))</f>
        <v>US</v>
      </c>
      <c r="W1586" t="str">
        <f t="shared" si="98"/>
        <v>OK</v>
      </c>
      <c r="X1586" t="str">
        <f t="shared" si="99"/>
        <v>US</v>
      </c>
    </row>
    <row r="1587" spans="1:24" x14ac:dyDescent="0.2">
      <c r="A1587">
        <v>1586</v>
      </c>
      <c r="B1587" t="s">
        <v>501</v>
      </c>
      <c r="C1587" t="s">
        <v>502</v>
      </c>
      <c r="D1587" t="s">
        <v>48</v>
      </c>
      <c r="E1587" t="s">
        <v>503</v>
      </c>
      <c r="F1587" t="s">
        <v>132</v>
      </c>
      <c r="G1587" t="s">
        <v>504</v>
      </c>
      <c r="H1587" t="s">
        <v>8</v>
      </c>
      <c r="I1587" t="s">
        <v>85</v>
      </c>
      <c r="J1587" t="s">
        <v>1249</v>
      </c>
      <c r="K1587" t="s">
        <v>45</v>
      </c>
      <c r="L1587" t="s">
        <v>45</v>
      </c>
      <c r="M1587">
        <v>1</v>
      </c>
      <c r="N1587" t="s">
        <v>875</v>
      </c>
      <c r="O1587" t="str">
        <f>IF($B1587="","",IFERROR(IF(ISNUMBER(MATCH($K1587,'Brand Family Territory (Enc)'!$A$2:$A$296,0)),$K1587,""),""))</f>
        <v/>
      </c>
      <c r="P1587" t="str">
        <f>IF($B1587="","",IFERROR(INDEX('Brand Crosswalk'!$F$2:$F$200,MATCH($K1587,'Brand Crosswalk'!$A$2:$A$200,0)),"Not in Crosswalk"))</f>
        <v>Mapped</v>
      </c>
      <c r="Q1587" t="str">
        <f>IF($B1587="","",IFERROR(INDEX('Brand Crosswalk'!$C$2:$C$200,MATCH($K1587,'Brand Crosswalk'!$A$2:$A$200,0)),""))</f>
        <v>Dg Yuengling Inc</v>
      </c>
      <c r="R1587" t="str">
        <f>IF($B1587="","",IF(O1587&lt;&gt;"",O1587,IF(P1587="Mapped",Q1587,IF(P1587="No Encompass Match","No Encompass Match",IFERROR(VLOOKUP(IF($K1587="",$J1587,$K1587),'Brands (Enc)'!$C$2:$D$2699,2,FALSE),"Not Mapped")))))</f>
        <v>Dg Yuengling Inc</v>
      </c>
      <c r="S1587" t="str">
        <f>IF($B1587="","",IFERROR(VLOOKUP(VALUE($B1587),'Customers Table (Enc)'!$A:$I,9,FALSE),"Not Found"))</f>
        <v>Bergen</v>
      </c>
      <c r="T1587" t="str">
        <f t="shared" si="96"/>
        <v>BERGEN</v>
      </c>
      <c r="U1587" t="str">
        <f t="shared" si="97"/>
        <v>Dg Yuengling Inc|BERGEN</v>
      </c>
      <c r="V1587" t="str">
        <f>IF($B1587="","",IF(R1587="No Encompass Match","THEM",IF(R1587="Not Mapped","Unable to Determine",IF(T1587="SALES","Unable to Determine",IFERROR(INDEX('Master - US vs THEM'!$F:$F,MATCH(U1587,'Master - US vs THEM'!$G:$G,0)),"No Territory Data")))))</f>
        <v>US</v>
      </c>
      <c r="W1587" t="str">
        <f t="shared" si="98"/>
        <v>OK</v>
      </c>
      <c r="X1587" t="str">
        <f t="shared" si="99"/>
        <v>US</v>
      </c>
    </row>
    <row r="1588" spans="1:24" x14ac:dyDescent="0.2">
      <c r="A1588">
        <v>1587</v>
      </c>
      <c r="B1588" t="s">
        <v>501</v>
      </c>
      <c r="C1588" t="s">
        <v>502</v>
      </c>
      <c r="D1588" t="s">
        <v>48</v>
      </c>
      <c r="E1588" t="s">
        <v>503</v>
      </c>
      <c r="F1588" t="s">
        <v>132</v>
      </c>
      <c r="G1588" t="s">
        <v>504</v>
      </c>
      <c r="H1588" t="s">
        <v>8</v>
      </c>
      <c r="I1588" t="s">
        <v>85</v>
      </c>
      <c r="J1588" t="s">
        <v>1431</v>
      </c>
      <c r="K1588" t="s">
        <v>1432</v>
      </c>
      <c r="L1588" t="s">
        <v>243</v>
      </c>
      <c r="M1588">
        <v>1</v>
      </c>
      <c r="N1588" t="s">
        <v>875</v>
      </c>
      <c r="O1588" t="str">
        <f>IF($B1588="","",IFERROR(IF(ISNUMBER(MATCH($K1588,'Brand Family Territory (Enc)'!$A$2:$A$296,0)),$K1588,""),""))</f>
        <v/>
      </c>
      <c r="P1588" t="str">
        <f>IF($B1588="","",IFERROR(INDEX('Brand Crosswalk'!$F$2:$F$200,MATCH($K1588,'Brand Crosswalk'!$A$2:$A$200,0)),"Not in Crosswalk"))</f>
        <v>Mapped</v>
      </c>
      <c r="Q1588" t="str">
        <f>IF($B1588="","",IFERROR(INDEX('Brand Crosswalk'!$C$2:$C$200,MATCH($K1588,'Brand Crosswalk'!$A$2:$A$200,0)),""))</f>
        <v>Dab</v>
      </c>
      <c r="R1588" t="str">
        <f>IF($B1588="","",IF(O1588&lt;&gt;"",O1588,IF(P1588="Mapped",Q1588,IF(P1588="No Encompass Match","No Encompass Match",IFERROR(VLOOKUP(IF($K1588="",$J1588,$K1588),'Brands (Enc)'!$C$2:$D$2699,2,FALSE),"Not Mapped")))))</f>
        <v>Dab</v>
      </c>
      <c r="S1588" t="str">
        <f>IF($B1588="","",IFERROR(VLOOKUP(VALUE($B1588),'Customers Table (Enc)'!$A:$I,9,FALSE),"Not Found"))</f>
        <v>Bergen</v>
      </c>
      <c r="T1588" t="str">
        <f t="shared" si="96"/>
        <v>BERGEN</v>
      </c>
      <c r="U1588" t="str">
        <f t="shared" si="97"/>
        <v>Dab|BERGEN</v>
      </c>
      <c r="V1588" t="str">
        <f>IF($B1588="","",IF(R1588="No Encompass Match","THEM",IF(R1588="Not Mapped","Unable to Determine",IF(T1588="SALES","Unable to Determine",IFERROR(INDEX('Master - US vs THEM'!$F:$F,MATCH(U1588,'Master - US vs THEM'!$G:$G,0)),"No Territory Data")))))</f>
        <v>US</v>
      </c>
      <c r="W1588" t="str">
        <f t="shared" si="98"/>
        <v>OK</v>
      </c>
      <c r="X1588" t="str">
        <f t="shared" si="99"/>
        <v>US</v>
      </c>
    </row>
    <row r="1589" spans="1:24" x14ac:dyDescent="0.2">
      <c r="A1589">
        <v>1588</v>
      </c>
      <c r="B1589" t="s">
        <v>501</v>
      </c>
      <c r="C1589" t="s">
        <v>502</v>
      </c>
      <c r="D1589" t="s">
        <v>48</v>
      </c>
      <c r="E1589" t="s">
        <v>503</v>
      </c>
      <c r="F1589" t="s">
        <v>132</v>
      </c>
      <c r="G1589" t="s">
        <v>504</v>
      </c>
      <c r="H1589" t="s">
        <v>8</v>
      </c>
      <c r="I1589" t="s">
        <v>85</v>
      </c>
      <c r="J1589" t="s">
        <v>1433</v>
      </c>
      <c r="K1589" t="s">
        <v>53</v>
      </c>
      <c r="L1589" t="s">
        <v>53</v>
      </c>
      <c r="M1589">
        <v>1</v>
      </c>
      <c r="N1589" t="s">
        <v>875</v>
      </c>
      <c r="O1589" t="str">
        <f>IF($B1589="","",IFERROR(IF(ISNUMBER(MATCH($K1589,'Brand Family Territory (Enc)'!$A$2:$A$296,0)),$K1589,""),""))</f>
        <v/>
      </c>
      <c r="P1589" t="str">
        <f>IF($B1589="","",IFERROR(INDEX('Brand Crosswalk'!$F$2:$F$200,MATCH($K1589,'Brand Crosswalk'!$A$2:$A$200,0)),"Not in Crosswalk"))</f>
        <v>Mapped</v>
      </c>
      <c r="Q1589" t="str">
        <f>IF($B1589="","",IFERROR(INDEX('Brand Crosswalk'!$C$2:$C$200,MATCH($K1589,'Brand Crosswalk'!$A$2:$A$200,0)),""))</f>
        <v>Hofbrau Usa</v>
      </c>
      <c r="R1589" t="str">
        <f>IF($B1589="","",IF(O1589&lt;&gt;"",O1589,IF(P1589="Mapped",Q1589,IF(P1589="No Encompass Match","No Encompass Match",IFERROR(VLOOKUP(IF($K1589="",$J1589,$K1589),'Brands (Enc)'!$C$2:$D$2699,2,FALSE),"Not Mapped")))))</f>
        <v>Hofbrau Usa</v>
      </c>
      <c r="S1589" t="str">
        <f>IF($B1589="","",IFERROR(VLOOKUP(VALUE($B1589),'Customers Table (Enc)'!$A:$I,9,FALSE),"Not Found"))</f>
        <v>Bergen</v>
      </c>
      <c r="T1589" t="str">
        <f t="shared" si="96"/>
        <v>BERGEN</v>
      </c>
      <c r="U1589" t="str">
        <f t="shared" si="97"/>
        <v>Hofbrau Usa|BERGEN</v>
      </c>
      <c r="V1589" t="str">
        <f>IF($B1589="","",IF(R1589="No Encompass Match","THEM",IF(R1589="Not Mapped","Unable to Determine",IF(T1589="SALES","Unable to Determine",IFERROR(INDEX('Master - US vs THEM'!$F:$F,MATCH(U1589,'Master - US vs THEM'!$G:$G,0)),"No Territory Data")))))</f>
        <v>US</v>
      </c>
      <c r="W1589" t="str">
        <f t="shared" si="98"/>
        <v>OK</v>
      </c>
      <c r="X1589" t="str">
        <f t="shared" si="99"/>
        <v>US</v>
      </c>
    </row>
    <row r="1590" spans="1:24" x14ac:dyDescent="0.2">
      <c r="A1590">
        <v>1589</v>
      </c>
      <c r="B1590" t="s">
        <v>501</v>
      </c>
      <c r="C1590" t="s">
        <v>502</v>
      </c>
      <c r="D1590" t="s">
        <v>48</v>
      </c>
      <c r="E1590" t="s">
        <v>503</v>
      </c>
      <c r="F1590" t="s">
        <v>132</v>
      </c>
      <c r="G1590" t="s">
        <v>504</v>
      </c>
      <c r="H1590" t="s">
        <v>8</v>
      </c>
      <c r="I1590" t="s">
        <v>85</v>
      </c>
      <c r="J1590" t="s">
        <v>165</v>
      </c>
      <c r="K1590" t="s">
        <v>166</v>
      </c>
      <c r="L1590" t="s">
        <v>141</v>
      </c>
      <c r="M1590">
        <v>1</v>
      </c>
      <c r="N1590" t="s">
        <v>875</v>
      </c>
      <c r="O1590" t="str">
        <f>IF($B1590="","",IFERROR(IF(ISNUMBER(MATCH($K1590,'Brand Family Territory (Enc)'!$A$2:$A$296,0)),$K1590,""),""))</f>
        <v>BLUE MOON</v>
      </c>
      <c r="P1590" t="str">
        <f>IF($B1590="","",IFERROR(INDEX('Brand Crosswalk'!$F$2:$F$200,MATCH($K1590,'Brand Crosswalk'!$A$2:$A$200,0)),"Not in Crosswalk"))</f>
        <v>Not in Crosswalk</v>
      </c>
      <c r="Q1590" t="str">
        <f>IF($B1590="","",IFERROR(INDEX('Brand Crosswalk'!$C$2:$C$200,MATCH($K1590,'Brand Crosswalk'!$A$2:$A$200,0)),""))</f>
        <v/>
      </c>
      <c r="R1590" t="str">
        <f>IF($B1590="","",IF(O1590&lt;&gt;"",O1590,IF(P1590="Mapped",Q1590,IF(P1590="No Encompass Match","No Encompass Match",IFERROR(VLOOKUP(IF($K1590="",$J1590,$K1590),'Brands (Enc)'!$C$2:$D$2699,2,FALSE),"Not Mapped")))))</f>
        <v>BLUE MOON</v>
      </c>
      <c r="S1590" t="str">
        <f>IF($B1590="","",IFERROR(VLOOKUP(VALUE($B1590),'Customers Table (Enc)'!$A:$I,9,FALSE),"Not Found"))</f>
        <v>Bergen</v>
      </c>
      <c r="T1590" t="str">
        <f t="shared" si="96"/>
        <v>BERGEN</v>
      </c>
      <c r="U1590" t="str">
        <f t="shared" si="97"/>
        <v>BLUE MOON|BERGEN</v>
      </c>
      <c r="V1590" t="str">
        <f>IF($B1590="","",IF(R1590="No Encompass Match","THEM",IF(R1590="Not Mapped","Unable to Determine",IF(T1590="SALES","Unable to Determine",IFERROR(INDEX('Master - US vs THEM'!$F:$F,MATCH(U1590,'Master - US vs THEM'!$G:$G,0)),"No Territory Data")))))</f>
        <v>US</v>
      </c>
      <c r="W1590" t="str">
        <f t="shared" si="98"/>
        <v>OK</v>
      </c>
      <c r="X1590" t="str">
        <f t="shared" si="99"/>
        <v>US</v>
      </c>
    </row>
    <row r="1591" spans="1:24" x14ac:dyDescent="0.2">
      <c r="A1591">
        <v>1590</v>
      </c>
      <c r="B1591" t="s">
        <v>501</v>
      </c>
      <c r="C1591" t="s">
        <v>502</v>
      </c>
      <c r="D1591" t="s">
        <v>48</v>
      </c>
      <c r="E1591" t="s">
        <v>503</v>
      </c>
      <c r="F1591" t="s">
        <v>132</v>
      </c>
      <c r="G1591" t="s">
        <v>504</v>
      </c>
      <c r="H1591" t="s">
        <v>8</v>
      </c>
      <c r="I1591" t="s">
        <v>85</v>
      </c>
      <c r="J1591" t="s">
        <v>505</v>
      </c>
      <c r="K1591" t="s">
        <v>506</v>
      </c>
      <c r="L1591" t="s">
        <v>96</v>
      </c>
      <c r="M1591">
        <v>1</v>
      </c>
      <c r="N1591" t="s">
        <v>21</v>
      </c>
      <c r="O1591" t="str">
        <f>IF($B1591="","",IFERROR(IF(ISNUMBER(MATCH($K1591,'Brand Family Territory (Enc)'!$A$2:$A$296,0)),$K1591,""),""))</f>
        <v/>
      </c>
      <c r="P1591" t="str">
        <f>IF($B1591="","",IFERROR(INDEX('Brand Crosswalk'!$F$2:$F$200,MATCH($K1591,'Brand Crosswalk'!$A$2:$A$200,0)),"Not in Crosswalk"))</f>
        <v>No Encompass Match</v>
      </c>
      <c r="Q1591">
        <f>IF($B1591="","",IFERROR(INDEX('Brand Crosswalk'!$C$2:$C$200,MATCH($K1591,'Brand Crosswalk'!$A$2:$A$200,0)),""))</f>
        <v>0</v>
      </c>
      <c r="R1591" t="str">
        <f>IF($B1591="","",IF(O1591&lt;&gt;"",O1591,IF(P1591="Mapped",Q1591,IF(P1591="No Encompass Match","No Encompass Match",IFERROR(VLOOKUP(IF($K1591="",$J1591,$K1591),'Brands (Enc)'!$C$2:$D$2699,2,FALSE),"Not Mapped")))))</f>
        <v>No Encompass Match</v>
      </c>
      <c r="S1591" t="str">
        <f>IF($B1591="","",IFERROR(VLOOKUP(VALUE($B1591),'Customers Table (Enc)'!$A:$I,9,FALSE),"Not Found"))</f>
        <v>Bergen</v>
      </c>
      <c r="T1591" t="str">
        <f t="shared" si="96"/>
        <v>BERGEN</v>
      </c>
      <c r="U1591" t="str">
        <f t="shared" si="97"/>
        <v>No Encompass Match|BERGEN</v>
      </c>
      <c r="V1591" t="str">
        <f>IF($B1591="","",IF(R1591="No Encompass Match","THEM",IF(R1591="Not Mapped","Unable to Determine",IF(T1591="SALES","Unable to Determine",IFERROR(INDEX('Master - US vs THEM'!$F:$F,MATCH(U1591,'Master - US vs THEM'!$G:$G,0)),"No Territory Data")))))</f>
        <v>THEM</v>
      </c>
      <c r="W1591" t="str">
        <f t="shared" si="98"/>
        <v>OK</v>
      </c>
      <c r="X1591" t="str">
        <f t="shared" si="99"/>
        <v>THEM</v>
      </c>
    </row>
    <row r="1592" spans="1:24" x14ac:dyDescent="0.2">
      <c r="A1592">
        <v>1591</v>
      </c>
      <c r="B1592" t="s">
        <v>501</v>
      </c>
      <c r="C1592" t="s">
        <v>502</v>
      </c>
      <c r="D1592" t="s">
        <v>48</v>
      </c>
      <c r="E1592" t="s">
        <v>503</v>
      </c>
      <c r="F1592" t="s">
        <v>132</v>
      </c>
      <c r="G1592" t="s">
        <v>504</v>
      </c>
      <c r="H1592" t="s">
        <v>8</v>
      </c>
      <c r="I1592" t="s">
        <v>85</v>
      </c>
      <c r="J1592" t="s">
        <v>1434</v>
      </c>
      <c r="K1592" t="s">
        <v>1276</v>
      </c>
      <c r="L1592" t="s">
        <v>88</v>
      </c>
      <c r="M1592">
        <v>1</v>
      </c>
      <c r="N1592" t="s">
        <v>875</v>
      </c>
      <c r="O1592" t="str">
        <f>IF($B1592="","",IFERROR(IF(ISNUMBER(MATCH($K1592,'Brand Family Territory (Enc)'!$A$2:$A$296,0)),$K1592,""),""))</f>
        <v/>
      </c>
      <c r="P1592" t="str">
        <f>IF($B1592="","",IFERROR(INDEX('Brand Crosswalk'!$F$2:$F$200,MATCH($K1592,'Brand Crosswalk'!$A$2:$A$200,0)),"Not in Crosswalk"))</f>
        <v>Mapped</v>
      </c>
      <c r="Q1592" t="str">
        <f>IF($B1592="","",IFERROR(INDEX('Brand Crosswalk'!$C$2:$C$200,MATCH($K1592,'Brand Crosswalk'!$A$2:$A$200,0)),""))</f>
        <v>Victory</v>
      </c>
      <c r="R1592" t="str">
        <f>IF($B1592="","",IF(O1592&lt;&gt;"",O1592,IF(P1592="Mapped",Q1592,IF(P1592="No Encompass Match","No Encompass Match",IFERROR(VLOOKUP(IF($K1592="",$J1592,$K1592),'Brands (Enc)'!$C$2:$D$2699,2,FALSE),"Not Mapped")))))</f>
        <v>Victory</v>
      </c>
      <c r="S1592" t="str">
        <f>IF($B1592="","",IFERROR(VLOOKUP(VALUE($B1592),'Customers Table (Enc)'!$A:$I,9,FALSE),"Not Found"))</f>
        <v>Bergen</v>
      </c>
      <c r="T1592" t="str">
        <f t="shared" si="96"/>
        <v>BERGEN</v>
      </c>
      <c r="U1592" t="str">
        <f t="shared" si="97"/>
        <v>Victory|BERGEN</v>
      </c>
      <c r="V1592" t="str">
        <f>IF($B1592="","",IF(R1592="No Encompass Match","THEM",IF(R1592="Not Mapped","Unable to Determine",IF(T1592="SALES","Unable to Determine",IFERROR(INDEX('Master - US vs THEM'!$F:$F,MATCH(U1592,'Master - US vs THEM'!$G:$G,0)),"No Territory Data")))))</f>
        <v>US</v>
      </c>
      <c r="W1592" t="str">
        <f t="shared" si="98"/>
        <v>OK</v>
      </c>
      <c r="X1592" t="str">
        <f t="shared" si="99"/>
        <v>US</v>
      </c>
    </row>
    <row r="1593" spans="1:24" x14ac:dyDescent="0.2">
      <c r="A1593">
        <v>1592</v>
      </c>
      <c r="B1593" t="s">
        <v>501</v>
      </c>
      <c r="C1593" t="s">
        <v>502</v>
      </c>
      <c r="D1593" t="s">
        <v>48</v>
      </c>
      <c r="E1593" t="s">
        <v>503</v>
      </c>
      <c r="F1593" t="s">
        <v>132</v>
      </c>
      <c r="G1593" t="s">
        <v>504</v>
      </c>
      <c r="H1593" t="s">
        <v>8</v>
      </c>
      <c r="I1593" t="s">
        <v>85</v>
      </c>
      <c r="J1593" t="s">
        <v>1435</v>
      </c>
      <c r="K1593" t="s">
        <v>1435</v>
      </c>
      <c r="L1593" t="s">
        <v>215</v>
      </c>
      <c r="M1593">
        <v>1</v>
      </c>
      <c r="N1593" t="s">
        <v>875</v>
      </c>
      <c r="O1593" t="str">
        <f>IF($B1593="","",IFERROR(IF(ISNUMBER(MATCH($K1593,'Brand Family Territory (Enc)'!$A$2:$A$296,0)),$K1593,""),""))</f>
        <v>KIRIN ICHIBAN</v>
      </c>
      <c r="P1593" t="str">
        <f>IF($B1593="","",IFERROR(INDEX('Brand Crosswalk'!$F$2:$F$200,MATCH($K1593,'Brand Crosswalk'!$A$2:$A$200,0)),"Not in Crosswalk"))</f>
        <v>Not in Crosswalk</v>
      </c>
      <c r="Q1593" t="str">
        <f>IF($B1593="","",IFERROR(INDEX('Brand Crosswalk'!$C$2:$C$200,MATCH($K1593,'Brand Crosswalk'!$A$2:$A$200,0)),""))</f>
        <v/>
      </c>
      <c r="R1593" t="str">
        <f>IF($B1593="","",IF(O1593&lt;&gt;"",O1593,IF(P1593="Mapped",Q1593,IF(P1593="No Encompass Match","No Encompass Match",IFERROR(VLOOKUP(IF($K1593="",$J1593,$K1593),'Brands (Enc)'!$C$2:$D$2699,2,FALSE),"Not Mapped")))))</f>
        <v>KIRIN ICHIBAN</v>
      </c>
      <c r="S1593" t="str">
        <f>IF($B1593="","",IFERROR(VLOOKUP(VALUE($B1593),'Customers Table (Enc)'!$A:$I,9,FALSE),"Not Found"))</f>
        <v>Bergen</v>
      </c>
      <c r="T1593" t="str">
        <f t="shared" si="96"/>
        <v>BERGEN</v>
      </c>
      <c r="U1593" t="str">
        <f t="shared" si="97"/>
        <v>KIRIN ICHIBAN|BERGEN</v>
      </c>
      <c r="V1593" t="str">
        <f>IF($B1593="","",IF(R1593="No Encompass Match","THEM",IF(R1593="Not Mapped","Unable to Determine",IF(T1593="SALES","Unable to Determine",IFERROR(INDEX('Master - US vs THEM'!$F:$F,MATCH(U1593,'Master - US vs THEM'!$G:$G,0)),"No Territory Data")))))</f>
        <v>US</v>
      </c>
      <c r="W1593" t="str">
        <f t="shared" si="98"/>
        <v>OK</v>
      </c>
      <c r="X1593" t="str">
        <f t="shared" si="99"/>
        <v>US</v>
      </c>
    </row>
    <row r="1594" spans="1:24" x14ac:dyDescent="0.2">
      <c r="A1594">
        <v>1593</v>
      </c>
      <c r="B1594" t="s">
        <v>501</v>
      </c>
      <c r="C1594" t="s">
        <v>502</v>
      </c>
      <c r="D1594" t="s">
        <v>48</v>
      </c>
      <c r="E1594" t="s">
        <v>503</v>
      </c>
      <c r="F1594" t="s">
        <v>132</v>
      </c>
      <c r="G1594" t="s">
        <v>504</v>
      </c>
      <c r="H1594" t="s">
        <v>8</v>
      </c>
      <c r="I1594" t="s">
        <v>85</v>
      </c>
      <c r="J1594" t="s">
        <v>507</v>
      </c>
      <c r="K1594" t="s">
        <v>156</v>
      </c>
      <c r="L1594" t="s">
        <v>24</v>
      </c>
      <c r="M1594">
        <v>1</v>
      </c>
      <c r="N1594" t="s">
        <v>21</v>
      </c>
      <c r="O1594" t="str">
        <f>IF($B1594="","",IFERROR(IF(ISNUMBER(MATCH($K1594,'Brand Family Territory (Enc)'!$A$2:$A$296,0)),$K1594,""),""))</f>
        <v>PACIFICO</v>
      </c>
      <c r="P1594" t="str">
        <f>IF($B1594="","",IFERROR(INDEX('Brand Crosswalk'!$F$2:$F$200,MATCH($K1594,'Brand Crosswalk'!$A$2:$A$200,0)),"Not in Crosswalk"))</f>
        <v>Not in Crosswalk</v>
      </c>
      <c r="Q1594" t="str">
        <f>IF($B1594="","",IFERROR(INDEX('Brand Crosswalk'!$C$2:$C$200,MATCH($K1594,'Brand Crosswalk'!$A$2:$A$200,0)),""))</f>
        <v/>
      </c>
      <c r="R1594" t="str">
        <f>IF($B1594="","",IF(O1594&lt;&gt;"",O1594,IF(P1594="Mapped",Q1594,IF(P1594="No Encompass Match","No Encompass Match",IFERROR(VLOOKUP(IF($K1594="",$J1594,$K1594),'Brands (Enc)'!$C$2:$D$2699,2,FALSE),"Not Mapped")))))</f>
        <v>PACIFICO</v>
      </c>
      <c r="S1594" t="str">
        <f>IF($B1594="","",IFERROR(VLOOKUP(VALUE($B1594),'Customers Table (Enc)'!$A:$I,9,FALSE),"Not Found"))</f>
        <v>Bergen</v>
      </c>
      <c r="T1594" t="str">
        <f t="shared" si="96"/>
        <v>BERGEN</v>
      </c>
      <c r="U1594" t="str">
        <f t="shared" si="97"/>
        <v>PACIFICO|BERGEN</v>
      </c>
      <c r="V1594" t="str">
        <f>IF($B1594="","",IF(R1594="No Encompass Match","THEM",IF(R1594="Not Mapped","Unable to Determine",IF(T1594="SALES","Unable to Determine",IFERROR(INDEX('Master - US vs THEM'!$F:$F,MATCH(U1594,'Master - US vs THEM'!$G:$G,0)),"No Territory Data")))))</f>
        <v>US</v>
      </c>
      <c r="W1594" t="str">
        <f t="shared" si="98"/>
        <v>MISMATCH</v>
      </c>
      <c r="X1594" t="str">
        <f t="shared" si="99"/>
        <v>US</v>
      </c>
    </row>
    <row r="1595" spans="1:24" x14ac:dyDescent="0.2">
      <c r="A1595">
        <v>1594</v>
      </c>
      <c r="B1595" t="s">
        <v>501</v>
      </c>
      <c r="C1595" t="s">
        <v>502</v>
      </c>
      <c r="D1595" t="s">
        <v>48</v>
      </c>
      <c r="E1595" t="s">
        <v>503</v>
      </c>
      <c r="F1595" t="s">
        <v>132</v>
      </c>
      <c r="G1595" t="s">
        <v>504</v>
      </c>
      <c r="H1595" t="s">
        <v>8</v>
      </c>
      <c r="I1595" t="s">
        <v>85</v>
      </c>
      <c r="J1595" t="s">
        <v>340</v>
      </c>
      <c r="K1595" t="s">
        <v>154</v>
      </c>
      <c r="L1595" t="s">
        <v>155</v>
      </c>
      <c r="M1595">
        <v>1</v>
      </c>
      <c r="N1595" t="s">
        <v>875</v>
      </c>
      <c r="O1595" t="str">
        <f>IF($B1595="","",IFERROR(IF(ISNUMBER(MATCH($K1595,'Brand Family Territory (Enc)'!$A$2:$A$296,0)),$K1595,""),""))</f>
        <v>SAMUEL ADAMS</v>
      </c>
      <c r="P1595" t="str">
        <f>IF($B1595="","",IFERROR(INDEX('Brand Crosswalk'!$F$2:$F$200,MATCH($K1595,'Brand Crosswalk'!$A$2:$A$200,0)),"Not in Crosswalk"))</f>
        <v>Not in Crosswalk</v>
      </c>
      <c r="Q1595" t="str">
        <f>IF($B1595="","",IFERROR(INDEX('Brand Crosswalk'!$C$2:$C$200,MATCH($K1595,'Brand Crosswalk'!$A$2:$A$200,0)),""))</f>
        <v/>
      </c>
      <c r="R1595" t="str">
        <f>IF($B1595="","",IF(O1595&lt;&gt;"",O1595,IF(P1595="Mapped",Q1595,IF(P1595="No Encompass Match","No Encompass Match",IFERROR(VLOOKUP(IF($K1595="",$J1595,$K1595),'Brands (Enc)'!$C$2:$D$2699,2,FALSE),"Not Mapped")))))</f>
        <v>SAMUEL ADAMS</v>
      </c>
      <c r="S1595" t="str">
        <f>IF($B1595="","",IFERROR(VLOOKUP(VALUE($B1595),'Customers Table (Enc)'!$A:$I,9,FALSE),"Not Found"))</f>
        <v>Bergen</v>
      </c>
      <c r="T1595" t="str">
        <f t="shared" si="96"/>
        <v>BERGEN</v>
      </c>
      <c r="U1595" t="str">
        <f t="shared" si="97"/>
        <v>SAMUEL ADAMS|BERGEN</v>
      </c>
      <c r="V1595" t="str">
        <f>IF($B1595="","",IF(R1595="No Encompass Match","THEM",IF(R1595="Not Mapped","Unable to Determine",IF(T1595="SALES","Unable to Determine",IFERROR(INDEX('Master - US vs THEM'!$F:$F,MATCH(U1595,'Master - US vs THEM'!$G:$G,0)),"No Territory Data")))))</f>
        <v>US</v>
      </c>
      <c r="W1595" t="str">
        <f t="shared" si="98"/>
        <v>OK</v>
      </c>
      <c r="X1595" t="str">
        <f t="shared" si="99"/>
        <v>US</v>
      </c>
    </row>
    <row r="1596" spans="1:24" x14ac:dyDescent="0.2">
      <c r="A1596">
        <v>1595</v>
      </c>
      <c r="B1596" t="s">
        <v>501</v>
      </c>
      <c r="C1596" t="s">
        <v>502</v>
      </c>
      <c r="D1596" t="s">
        <v>48</v>
      </c>
      <c r="E1596" t="s">
        <v>503</v>
      </c>
      <c r="F1596" t="s">
        <v>132</v>
      </c>
      <c r="G1596" t="s">
        <v>504</v>
      </c>
      <c r="H1596" t="s">
        <v>8</v>
      </c>
      <c r="I1596" t="s">
        <v>85</v>
      </c>
      <c r="J1596" t="s">
        <v>508</v>
      </c>
      <c r="K1596" t="s">
        <v>361</v>
      </c>
      <c r="L1596" t="s">
        <v>361</v>
      </c>
      <c r="M1596">
        <v>1</v>
      </c>
      <c r="N1596" t="s">
        <v>21</v>
      </c>
      <c r="O1596" t="str">
        <f>IF($B1596="","",IFERROR(IF(ISNUMBER(MATCH($K1596,'Brand Family Territory (Enc)'!$A$2:$A$296,0)),$K1596,""),""))</f>
        <v>PAULANER</v>
      </c>
      <c r="P1596" t="str">
        <f>IF($B1596="","",IFERROR(INDEX('Brand Crosswalk'!$F$2:$F$200,MATCH($K1596,'Brand Crosswalk'!$A$2:$A$200,0)),"Not in Crosswalk"))</f>
        <v>Not in Crosswalk</v>
      </c>
      <c r="Q1596" t="str">
        <f>IF($B1596="","",IFERROR(INDEX('Brand Crosswalk'!$C$2:$C$200,MATCH($K1596,'Brand Crosswalk'!$A$2:$A$200,0)),""))</f>
        <v/>
      </c>
      <c r="R1596" t="str">
        <f>IF($B1596="","",IF(O1596&lt;&gt;"",O1596,IF(P1596="Mapped",Q1596,IF(P1596="No Encompass Match","No Encompass Match",IFERROR(VLOOKUP(IF($K1596="",$J1596,$K1596),'Brands (Enc)'!$C$2:$D$2699,2,FALSE),"Not Mapped")))))</f>
        <v>PAULANER</v>
      </c>
      <c r="S1596" t="str">
        <f>IF($B1596="","",IFERROR(VLOOKUP(VALUE($B1596),'Customers Table (Enc)'!$A:$I,9,FALSE),"Not Found"))</f>
        <v>Bergen</v>
      </c>
      <c r="T1596" t="str">
        <f t="shared" si="96"/>
        <v>BERGEN</v>
      </c>
      <c r="U1596" t="str">
        <f t="shared" si="97"/>
        <v>PAULANER|BERGEN</v>
      </c>
      <c r="V1596" t="str">
        <f>IF($B1596="","",IF(R1596="No Encompass Match","THEM",IF(R1596="Not Mapped","Unable to Determine",IF(T1596="SALES","Unable to Determine",IFERROR(INDEX('Master - US vs THEM'!$F:$F,MATCH(U1596,'Master - US vs THEM'!$G:$G,0)),"No Territory Data")))))</f>
        <v>US</v>
      </c>
      <c r="W1596" t="str">
        <f t="shared" si="98"/>
        <v>MISMATCH</v>
      </c>
      <c r="X1596" t="str">
        <f t="shared" si="99"/>
        <v>US</v>
      </c>
    </row>
    <row r="1597" spans="1:24" x14ac:dyDescent="0.2">
      <c r="A1597">
        <v>1596</v>
      </c>
      <c r="B1597" t="s">
        <v>501</v>
      </c>
      <c r="C1597" t="s">
        <v>502</v>
      </c>
      <c r="D1597" t="s">
        <v>48</v>
      </c>
      <c r="E1597" t="s">
        <v>503</v>
      </c>
      <c r="F1597" t="s">
        <v>132</v>
      </c>
      <c r="G1597" t="s">
        <v>504</v>
      </c>
      <c r="H1597" t="s">
        <v>8</v>
      </c>
      <c r="I1597" t="s">
        <v>85</v>
      </c>
      <c r="J1597" t="s">
        <v>20</v>
      </c>
      <c r="K1597" t="s">
        <v>20</v>
      </c>
      <c r="L1597" t="s">
        <v>20</v>
      </c>
      <c r="M1597">
        <v>1</v>
      </c>
      <c r="N1597" t="s">
        <v>875</v>
      </c>
      <c r="O1597" t="str">
        <f>IF($B1597="","",IFERROR(IF(ISNUMBER(MATCH($K1597,'Brand Family Territory (Enc)'!$A$2:$A$296,0)),$K1597,""),""))</f>
        <v/>
      </c>
      <c r="P1597" t="str">
        <f>IF($B1597="","",IFERROR(INDEX('Brand Crosswalk'!$F$2:$F$200,MATCH($K1597,'Brand Crosswalk'!$A$2:$A$200,0)),"Not in Crosswalk"))</f>
        <v>Mapped</v>
      </c>
      <c r="Q1597" t="str">
        <f>IF($B1597="","",IFERROR(INDEX('Brand Crosswalk'!$C$2:$C$200,MATCH($K1597,'Brand Crosswalk'!$A$2:$A$200,0)),""))</f>
        <v>Heineken USA</v>
      </c>
      <c r="R1597" t="str">
        <f>IF($B1597="","",IF(O1597&lt;&gt;"",O1597,IF(P1597="Mapped",Q1597,IF(P1597="No Encompass Match","No Encompass Match",IFERROR(VLOOKUP(IF($K1597="",$J1597,$K1597),'Brands (Enc)'!$C$2:$D$2699,2,FALSE),"Not Mapped")))))</f>
        <v>Heineken USA</v>
      </c>
      <c r="S1597" t="str">
        <f>IF($B1597="","",IFERROR(VLOOKUP(VALUE($B1597),'Customers Table (Enc)'!$A:$I,9,FALSE),"Not Found"))</f>
        <v>Bergen</v>
      </c>
      <c r="T1597" t="str">
        <f t="shared" si="96"/>
        <v>BERGEN</v>
      </c>
      <c r="U1597" t="str">
        <f t="shared" si="97"/>
        <v>Heineken USA|BERGEN</v>
      </c>
      <c r="V1597" t="str">
        <f>IF($B1597="","",IF(R1597="No Encompass Match","THEM",IF(R1597="Not Mapped","Unable to Determine",IF(T1597="SALES","Unable to Determine",IFERROR(INDEX('Master - US vs THEM'!$F:$F,MATCH(U1597,'Master - US vs THEM'!$G:$G,0)),"No Territory Data")))))</f>
        <v>US</v>
      </c>
      <c r="W1597" t="str">
        <f t="shared" si="98"/>
        <v>OK</v>
      </c>
      <c r="X1597" t="str">
        <f t="shared" si="99"/>
        <v>US</v>
      </c>
    </row>
    <row r="1598" spans="1:24" x14ac:dyDescent="0.2">
      <c r="A1598">
        <v>1597</v>
      </c>
      <c r="B1598" t="s">
        <v>501</v>
      </c>
      <c r="C1598" t="s">
        <v>502</v>
      </c>
      <c r="D1598" t="s">
        <v>48</v>
      </c>
      <c r="E1598" t="s">
        <v>503</v>
      </c>
      <c r="F1598" t="s">
        <v>132</v>
      </c>
      <c r="G1598" t="s">
        <v>504</v>
      </c>
      <c r="H1598" t="s">
        <v>8</v>
      </c>
      <c r="I1598" t="s">
        <v>85</v>
      </c>
      <c r="J1598" t="s">
        <v>1436</v>
      </c>
      <c r="K1598" t="s">
        <v>212</v>
      </c>
      <c r="L1598" t="s">
        <v>88</v>
      </c>
      <c r="M1598">
        <v>1</v>
      </c>
      <c r="N1598" t="s">
        <v>875</v>
      </c>
      <c r="O1598" t="str">
        <f>IF($B1598="","",IFERROR(IF(ISNUMBER(MATCH($K1598,'Brand Family Territory (Enc)'!$A$2:$A$296,0)),$K1598,""),""))</f>
        <v/>
      </c>
      <c r="P1598" t="str">
        <f>IF($B1598="","",IFERROR(INDEX('Brand Crosswalk'!$F$2:$F$200,MATCH($K1598,'Brand Crosswalk'!$A$2:$A$200,0)),"Not in Crosswalk"))</f>
        <v>Mapped</v>
      </c>
      <c r="Q1598" t="str">
        <f>IF($B1598="","",IFERROR(INDEX('Brand Crosswalk'!$C$2:$C$200,MATCH($K1598,'Brand Crosswalk'!$A$2:$A$200,0)),""))</f>
        <v>Victory</v>
      </c>
      <c r="R1598" t="str">
        <f>IF($B1598="","",IF(O1598&lt;&gt;"",O1598,IF(P1598="Mapped",Q1598,IF(P1598="No Encompass Match","No Encompass Match",IFERROR(VLOOKUP(IF($K1598="",$J1598,$K1598),'Brands (Enc)'!$C$2:$D$2699,2,FALSE),"Not Mapped")))))</f>
        <v>Victory</v>
      </c>
      <c r="S1598" t="str">
        <f>IF($B1598="","",IFERROR(VLOOKUP(VALUE($B1598),'Customers Table (Enc)'!$A:$I,9,FALSE),"Not Found"))</f>
        <v>Bergen</v>
      </c>
      <c r="T1598" t="str">
        <f t="shared" si="96"/>
        <v>BERGEN</v>
      </c>
      <c r="U1598" t="str">
        <f t="shared" si="97"/>
        <v>Victory|BERGEN</v>
      </c>
      <c r="V1598" t="str">
        <f>IF($B1598="","",IF(R1598="No Encompass Match","THEM",IF(R1598="Not Mapped","Unable to Determine",IF(T1598="SALES","Unable to Determine",IFERROR(INDEX('Master - US vs THEM'!$F:$F,MATCH(U1598,'Master - US vs THEM'!$G:$G,0)),"No Territory Data")))))</f>
        <v>US</v>
      </c>
      <c r="W1598" t="str">
        <f t="shared" si="98"/>
        <v>OK</v>
      </c>
      <c r="X1598" t="str">
        <f t="shared" si="99"/>
        <v>US</v>
      </c>
    </row>
    <row r="1599" spans="1:24" x14ac:dyDescent="0.2">
      <c r="A1599">
        <v>1598</v>
      </c>
      <c r="B1599" t="s">
        <v>501</v>
      </c>
      <c r="C1599" t="s">
        <v>502</v>
      </c>
      <c r="D1599" t="s">
        <v>48</v>
      </c>
      <c r="E1599" t="s">
        <v>503</v>
      </c>
      <c r="F1599" t="s">
        <v>132</v>
      </c>
      <c r="G1599" t="s">
        <v>504</v>
      </c>
      <c r="H1599" t="s">
        <v>8</v>
      </c>
      <c r="I1599" t="s">
        <v>85</v>
      </c>
      <c r="J1599" t="s">
        <v>1344</v>
      </c>
      <c r="K1599" t="s">
        <v>1345</v>
      </c>
      <c r="L1599" t="s">
        <v>88</v>
      </c>
      <c r="M1599">
        <v>1</v>
      </c>
      <c r="N1599" t="s">
        <v>875</v>
      </c>
      <c r="O1599" t="str">
        <f>IF($B1599="","",IFERROR(IF(ISNUMBER(MATCH($K1599,'Brand Family Territory (Enc)'!$A$2:$A$296,0)),$K1599,""),""))</f>
        <v/>
      </c>
      <c r="P1599" t="str">
        <f>IF($B1599="","",IFERROR(INDEX('Brand Crosswalk'!$F$2:$F$200,MATCH($K1599,'Brand Crosswalk'!$A$2:$A$200,0)),"Not in Crosswalk"))</f>
        <v>Mapped</v>
      </c>
      <c r="Q1599" t="str">
        <f>IF($B1599="","",IFERROR(INDEX('Brand Crosswalk'!$C$2:$C$200,MATCH($K1599,'Brand Crosswalk'!$A$2:$A$200,0)),""))</f>
        <v>Victory</v>
      </c>
      <c r="R1599" t="str">
        <f>IF($B1599="","",IF(O1599&lt;&gt;"",O1599,IF(P1599="Mapped",Q1599,IF(P1599="No Encompass Match","No Encompass Match",IFERROR(VLOOKUP(IF($K1599="",$J1599,$K1599),'Brands (Enc)'!$C$2:$D$2699,2,FALSE),"Not Mapped")))))</f>
        <v>Victory</v>
      </c>
      <c r="S1599" t="str">
        <f>IF($B1599="","",IFERROR(VLOOKUP(VALUE($B1599),'Customers Table (Enc)'!$A:$I,9,FALSE),"Not Found"))</f>
        <v>Bergen</v>
      </c>
      <c r="T1599" t="str">
        <f t="shared" si="96"/>
        <v>BERGEN</v>
      </c>
      <c r="U1599" t="str">
        <f t="shared" si="97"/>
        <v>Victory|BERGEN</v>
      </c>
      <c r="V1599" t="str">
        <f>IF($B1599="","",IF(R1599="No Encompass Match","THEM",IF(R1599="Not Mapped","Unable to Determine",IF(T1599="SALES","Unable to Determine",IFERROR(INDEX('Master - US vs THEM'!$F:$F,MATCH(U1599,'Master - US vs THEM'!$G:$G,0)),"No Territory Data")))))</f>
        <v>US</v>
      </c>
      <c r="W1599" t="str">
        <f t="shared" si="98"/>
        <v>OK</v>
      </c>
      <c r="X1599" t="str">
        <f t="shared" si="99"/>
        <v>US</v>
      </c>
    </row>
    <row r="1600" spans="1:24" x14ac:dyDescent="0.2">
      <c r="A1600">
        <v>1599</v>
      </c>
      <c r="B1600" t="s">
        <v>501</v>
      </c>
      <c r="C1600" t="s">
        <v>502</v>
      </c>
      <c r="D1600" t="s">
        <v>48</v>
      </c>
      <c r="E1600" t="s">
        <v>503</v>
      </c>
      <c r="F1600" t="s">
        <v>132</v>
      </c>
      <c r="G1600" t="s">
        <v>504</v>
      </c>
      <c r="H1600" t="s">
        <v>8</v>
      </c>
      <c r="I1600" t="s">
        <v>85</v>
      </c>
      <c r="J1600" t="s">
        <v>1071</v>
      </c>
      <c r="K1600" t="s">
        <v>480</v>
      </c>
      <c r="L1600" t="s">
        <v>155</v>
      </c>
      <c r="M1600">
        <v>1</v>
      </c>
      <c r="N1600" t="s">
        <v>875</v>
      </c>
      <c r="O1600" t="str">
        <f>IF($B1600="","",IFERROR(IF(ISNUMBER(MATCH($K1600,'Brand Family Territory (Enc)'!$A$2:$A$296,0)),$K1600,""),""))</f>
        <v>TRULY</v>
      </c>
      <c r="P1600" t="str">
        <f>IF($B1600="","",IFERROR(INDEX('Brand Crosswalk'!$F$2:$F$200,MATCH($K1600,'Brand Crosswalk'!$A$2:$A$200,0)),"Not in Crosswalk"))</f>
        <v>Not in Crosswalk</v>
      </c>
      <c r="Q1600" t="str">
        <f>IF($B1600="","",IFERROR(INDEX('Brand Crosswalk'!$C$2:$C$200,MATCH($K1600,'Brand Crosswalk'!$A$2:$A$200,0)),""))</f>
        <v/>
      </c>
      <c r="R1600" t="str">
        <f>IF($B1600="","",IF(O1600&lt;&gt;"",O1600,IF(P1600="Mapped",Q1600,IF(P1600="No Encompass Match","No Encompass Match",IFERROR(VLOOKUP(IF($K1600="",$J1600,$K1600),'Brands (Enc)'!$C$2:$D$2699,2,FALSE),"Not Mapped")))))</f>
        <v>TRULY</v>
      </c>
      <c r="S1600" t="str">
        <f>IF($B1600="","",IFERROR(VLOOKUP(VALUE($B1600),'Customers Table (Enc)'!$A:$I,9,FALSE),"Not Found"))</f>
        <v>Bergen</v>
      </c>
      <c r="T1600" t="str">
        <f t="shared" si="96"/>
        <v>BERGEN</v>
      </c>
      <c r="U1600" t="str">
        <f t="shared" si="97"/>
        <v>TRULY|BERGEN</v>
      </c>
      <c r="V1600" t="str">
        <f>IF($B1600="","",IF(R1600="No Encompass Match","THEM",IF(R1600="Not Mapped","Unable to Determine",IF(T1600="SALES","Unable to Determine",IFERROR(INDEX('Master - US vs THEM'!$F:$F,MATCH(U1600,'Master - US vs THEM'!$G:$G,0)),"No Territory Data")))))</f>
        <v>US</v>
      </c>
      <c r="W1600" t="str">
        <f t="shared" si="98"/>
        <v>OK</v>
      </c>
      <c r="X1600" t="str">
        <f t="shared" si="99"/>
        <v>US</v>
      </c>
    </row>
    <row r="1601" spans="1:24" x14ac:dyDescent="0.2">
      <c r="A1601">
        <v>1600</v>
      </c>
      <c r="B1601" t="s">
        <v>501</v>
      </c>
      <c r="C1601" t="s">
        <v>502</v>
      </c>
      <c r="D1601" t="s">
        <v>48</v>
      </c>
      <c r="E1601" t="s">
        <v>503</v>
      </c>
      <c r="F1601" t="s">
        <v>132</v>
      </c>
      <c r="G1601" t="s">
        <v>504</v>
      </c>
      <c r="H1601" t="s">
        <v>8</v>
      </c>
      <c r="I1601" t="s">
        <v>85</v>
      </c>
      <c r="J1601" t="s">
        <v>475</v>
      </c>
      <c r="K1601" t="s">
        <v>509</v>
      </c>
      <c r="L1601" t="s">
        <v>152</v>
      </c>
      <c r="M1601">
        <v>1</v>
      </c>
      <c r="N1601" t="s">
        <v>21</v>
      </c>
      <c r="O1601" t="str">
        <f>IF($B1601="","",IFERROR(IF(ISNUMBER(MATCH($K1601,'Brand Family Territory (Enc)'!$A$2:$A$296,0)),$K1601,""),""))</f>
        <v>WOODCHUCK</v>
      </c>
      <c r="P1601" t="str">
        <f>IF($B1601="","",IFERROR(INDEX('Brand Crosswalk'!$F$2:$F$200,MATCH($K1601,'Brand Crosswalk'!$A$2:$A$200,0)),"Not in Crosswalk"))</f>
        <v>Not in Crosswalk</v>
      </c>
      <c r="Q1601" t="str">
        <f>IF($B1601="","",IFERROR(INDEX('Brand Crosswalk'!$C$2:$C$200,MATCH($K1601,'Brand Crosswalk'!$A$2:$A$200,0)),""))</f>
        <v/>
      </c>
      <c r="R1601" t="str">
        <f>IF($B1601="","",IF(O1601&lt;&gt;"",O1601,IF(P1601="Mapped",Q1601,IF(P1601="No Encompass Match","No Encompass Match",IFERROR(VLOOKUP(IF($K1601="",$J1601,$K1601),'Brands (Enc)'!$C$2:$D$2699,2,FALSE),"Not Mapped")))))</f>
        <v>WOODCHUCK</v>
      </c>
      <c r="S1601" t="str">
        <f>IF($B1601="","",IFERROR(VLOOKUP(VALUE($B1601),'Customers Table (Enc)'!$A:$I,9,FALSE),"Not Found"))</f>
        <v>Bergen</v>
      </c>
      <c r="T1601" t="str">
        <f t="shared" si="96"/>
        <v>BERGEN</v>
      </c>
      <c r="U1601" t="str">
        <f t="shared" si="97"/>
        <v>WOODCHUCK|BERGEN</v>
      </c>
      <c r="V1601" t="str">
        <f>IF($B1601="","",IF(R1601="No Encompass Match","THEM",IF(R1601="Not Mapped","Unable to Determine",IF(T1601="SALES","Unable to Determine",IFERROR(INDEX('Master - US vs THEM'!$F:$F,MATCH(U1601,'Master - US vs THEM'!$G:$G,0)),"No Territory Data")))))</f>
        <v>US</v>
      </c>
      <c r="W1601" t="str">
        <f t="shared" si="98"/>
        <v>MISMATCH</v>
      </c>
      <c r="X1601" t="str">
        <f t="shared" si="99"/>
        <v>US</v>
      </c>
    </row>
    <row r="1602" spans="1:24" x14ac:dyDescent="0.2">
      <c r="A1602">
        <v>1601</v>
      </c>
      <c r="B1602" t="s">
        <v>501</v>
      </c>
      <c r="C1602" t="s">
        <v>502</v>
      </c>
      <c r="D1602" t="s">
        <v>48</v>
      </c>
      <c r="E1602" t="s">
        <v>503</v>
      </c>
      <c r="F1602" t="s">
        <v>132</v>
      </c>
      <c r="G1602" t="s">
        <v>504</v>
      </c>
      <c r="H1602" t="s">
        <v>8</v>
      </c>
      <c r="I1602" t="s">
        <v>85</v>
      </c>
      <c r="J1602" t="s">
        <v>22</v>
      </c>
      <c r="K1602" t="s">
        <v>23</v>
      </c>
      <c r="L1602" t="s">
        <v>24</v>
      </c>
      <c r="M1602">
        <v>1</v>
      </c>
      <c r="N1602" t="s">
        <v>875</v>
      </c>
      <c r="O1602" t="str">
        <f>IF($B1602="","",IFERROR(IF(ISNUMBER(MATCH($K1602,'Brand Family Territory (Enc)'!$A$2:$A$296,0)),$K1602,""),""))</f>
        <v/>
      </c>
      <c r="P1602" t="str">
        <f>IF($B1602="","",IFERROR(INDEX('Brand Crosswalk'!$F$2:$F$200,MATCH($K1602,'Brand Crosswalk'!$A$2:$A$200,0)),"Not in Crosswalk"))</f>
        <v>Mapped</v>
      </c>
      <c r="Q1602" t="str">
        <f>IF($B1602="","",IFERROR(INDEX('Brand Crosswalk'!$C$2:$C$200,MATCH($K1602,'Brand Crosswalk'!$A$2:$A$200,0)),""))</f>
        <v>Corona Extra</v>
      </c>
      <c r="R1602" t="str">
        <f>IF($B1602="","",IF(O1602&lt;&gt;"",O1602,IF(P1602="Mapped",Q1602,IF(P1602="No Encompass Match","No Encompass Match",IFERROR(VLOOKUP(IF($K1602="",$J1602,$K1602),'Brands (Enc)'!$C$2:$D$2699,2,FALSE),"Not Mapped")))))</f>
        <v>Corona Extra</v>
      </c>
      <c r="S1602" t="str">
        <f>IF($B1602="","",IFERROR(VLOOKUP(VALUE($B1602),'Customers Table (Enc)'!$A:$I,9,FALSE),"Not Found"))</f>
        <v>Bergen</v>
      </c>
      <c r="T1602" t="str">
        <f t="shared" si="96"/>
        <v>BERGEN</v>
      </c>
      <c r="U1602" t="str">
        <f t="shared" si="97"/>
        <v>Corona Extra|BERGEN</v>
      </c>
      <c r="V1602" t="str">
        <f>IF($B1602="","",IF(R1602="No Encompass Match","THEM",IF(R1602="Not Mapped","Unable to Determine",IF(T1602="SALES","Unable to Determine",IFERROR(INDEX('Master - US vs THEM'!$F:$F,MATCH(U1602,'Master - US vs THEM'!$G:$G,0)),"No Territory Data")))))</f>
        <v>US</v>
      </c>
      <c r="W1602" t="str">
        <f t="shared" si="98"/>
        <v>OK</v>
      </c>
      <c r="X1602" t="str">
        <f t="shared" si="99"/>
        <v>US</v>
      </c>
    </row>
    <row r="1603" spans="1:24" x14ac:dyDescent="0.2">
      <c r="A1603">
        <v>1602</v>
      </c>
      <c r="B1603" t="s">
        <v>501</v>
      </c>
      <c r="C1603" t="s">
        <v>502</v>
      </c>
      <c r="D1603" t="s">
        <v>48</v>
      </c>
      <c r="E1603" t="s">
        <v>503</v>
      </c>
      <c r="F1603" t="s">
        <v>132</v>
      </c>
      <c r="G1603" t="s">
        <v>504</v>
      </c>
      <c r="H1603" t="s">
        <v>8</v>
      </c>
      <c r="I1603" t="s">
        <v>85</v>
      </c>
      <c r="J1603" t="s">
        <v>213</v>
      </c>
      <c r="K1603" t="s">
        <v>214</v>
      </c>
      <c r="L1603" t="s">
        <v>215</v>
      </c>
      <c r="M1603">
        <v>1</v>
      </c>
      <c r="N1603" t="s">
        <v>875</v>
      </c>
      <c r="O1603" t="str">
        <f>IF($B1603="","",IFERROR(IF(ISNUMBER(MATCH($K1603,'Brand Family Territory (Enc)'!$A$2:$A$296,0)),$K1603,""),""))</f>
        <v/>
      </c>
      <c r="P1603" t="str">
        <f>IF($B1603="","",IFERROR(INDEX('Brand Crosswalk'!$F$2:$F$200,MATCH($K1603,'Brand Crosswalk'!$A$2:$A$200,0)),"Not in Crosswalk"))</f>
        <v>Mapped</v>
      </c>
      <c r="Q1603" t="str">
        <f>IF($B1603="","",IFERROR(INDEX('Brand Crosswalk'!$C$2:$C$200,MATCH($K1603,'Brand Crosswalk'!$A$2:$A$200,0)),""))</f>
        <v>New Belgium Brewing Company</v>
      </c>
      <c r="R1603" t="str">
        <f>IF($B1603="","",IF(O1603&lt;&gt;"",O1603,IF(P1603="Mapped",Q1603,IF(P1603="No Encompass Match","No Encompass Match",IFERROR(VLOOKUP(IF($K1603="",$J1603,$K1603),'Brands (Enc)'!$C$2:$D$2699,2,FALSE),"Not Mapped")))))</f>
        <v>New Belgium Brewing Company</v>
      </c>
      <c r="S1603" t="str">
        <f>IF($B1603="","",IFERROR(VLOOKUP(VALUE($B1603),'Customers Table (Enc)'!$A:$I,9,FALSE),"Not Found"))</f>
        <v>Bergen</v>
      </c>
      <c r="T1603" t="str">
        <f t="shared" ref="T1603:T1666" si="100">IF($B1603="","",IF($D1603&lt;&gt;"SALES",$D1603,IF(OR(S1603="Default",S1603="Not Found",S1603="Morris"),"SALES",UPPER(S1603))))</f>
        <v>BERGEN</v>
      </c>
      <c r="U1603" t="str">
        <f t="shared" ref="U1603:U1666" si="101">IF($B1603="","",R1603&amp;"|"&amp;T1603)</f>
        <v>New Belgium Brewing Company|BERGEN</v>
      </c>
      <c r="V1603" t="str">
        <f>IF($B1603="","",IF(R1603="No Encompass Match","THEM",IF(R1603="Not Mapped","Unable to Determine",IF(T1603="SALES","Unable to Determine",IFERROR(INDEX('Master - US vs THEM'!$F:$F,MATCH(U1603,'Master - US vs THEM'!$G:$G,0)),"No Territory Data")))))</f>
        <v>US</v>
      </c>
      <c r="W1603" t="str">
        <f t="shared" ref="W1603:W1666" si="102">IF($B1603="","",IF(OR(V1603="Unable to Determine",V1603="No Territory Data",V1603="Ambiguous (Source Truncated)"),"Review",IF(V1603&lt;&gt;$N1603,"MISMATCH","OK")))</f>
        <v>OK</v>
      </c>
      <c r="X1603" t="str">
        <f t="shared" ref="X1603:X1666" si="103">IF($B1603="","",IF(OR(V1603="US",V1603="THEM"),V1603,$N1603))</f>
        <v>US</v>
      </c>
    </row>
    <row r="1604" spans="1:24" x14ac:dyDescent="0.2">
      <c r="A1604">
        <v>1603</v>
      </c>
      <c r="B1604" t="s">
        <v>501</v>
      </c>
      <c r="C1604" t="s">
        <v>502</v>
      </c>
      <c r="D1604" t="s">
        <v>48</v>
      </c>
      <c r="E1604" t="s">
        <v>503</v>
      </c>
      <c r="F1604" t="s">
        <v>132</v>
      </c>
      <c r="G1604" t="s">
        <v>504</v>
      </c>
      <c r="H1604" t="s">
        <v>8</v>
      </c>
      <c r="I1604" t="s">
        <v>85</v>
      </c>
      <c r="J1604" t="s">
        <v>140</v>
      </c>
      <c r="K1604" t="s">
        <v>140</v>
      </c>
      <c r="L1604" t="s">
        <v>141</v>
      </c>
      <c r="M1604">
        <v>1</v>
      </c>
      <c r="N1604" t="s">
        <v>875</v>
      </c>
      <c r="O1604" t="str">
        <f>IF($B1604="","",IFERROR(IF(ISNUMBER(MATCH($K1604,'Brand Family Territory (Enc)'!$A$2:$A$296,0)),$K1604,""),""))</f>
        <v/>
      </c>
      <c r="P1604" t="str">
        <f>IF($B1604="","",IFERROR(INDEX('Brand Crosswalk'!$F$2:$F$200,MATCH($K1604,'Brand Crosswalk'!$A$2:$A$200,0)),"Not in Crosswalk"))</f>
        <v>Mapped</v>
      </c>
      <c r="Q1604" t="str">
        <f>IF($B1604="","",IFERROR(INDEX('Brand Crosswalk'!$C$2:$C$200,MATCH($K1604,'Brand Crosswalk'!$A$2:$A$200,0)),""))</f>
        <v>Peroni</v>
      </c>
      <c r="R1604" t="str">
        <f>IF($B1604="","",IF(O1604&lt;&gt;"",O1604,IF(P1604="Mapped",Q1604,IF(P1604="No Encompass Match","No Encompass Match",IFERROR(VLOOKUP(IF($K1604="",$J1604,$K1604),'Brands (Enc)'!$C$2:$D$2699,2,FALSE),"Not Mapped")))))</f>
        <v>Peroni</v>
      </c>
      <c r="S1604" t="str">
        <f>IF($B1604="","",IFERROR(VLOOKUP(VALUE($B1604),'Customers Table (Enc)'!$A:$I,9,FALSE),"Not Found"))</f>
        <v>Bergen</v>
      </c>
      <c r="T1604" t="str">
        <f t="shared" si="100"/>
        <v>BERGEN</v>
      </c>
      <c r="U1604" t="str">
        <f t="shared" si="101"/>
        <v>Peroni|BERGEN</v>
      </c>
      <c r="V1604" t="str">
        <f>IF($B1604="","",IF(R1604="No Encompass Match","THEM",IF(R1604="Not Mapped","Unable to Determine",IF(T1604="SALES","Unable to Determine",IFERROR(INDEX('Master - US vs THEM'!$F:$F,MATCH(U1604,'Master - US vs THEM'!$G:$G,0)),"No Territory Data")))))</f>
        <v>US</v>
      </c>
      <c r="W1604" t="str">
        <f t="shared" si="102"/>
        <v>OK</v>
      </c>
      <c r="X1604" t="str">
        <f t="shared" si="103"/>
        <v>US</v>
      </c>
    </row>
    <row r="1605" spans="1:24" x14ac:dyDescent="0.2">
      <c r="A1605">
        <v>1604</v>
      </c>
      <c r="B1605" t="s">
        <v>501</v>
      </c>
      <c r="C1605" t="s">
        <v>502</v>
      </c>
      <c r="D1605" t="s">
        <v>48</v>
      </c>
      <c r="E1605" t="s">
        <v>503</v>
      </c>
      <c r="F1605" t="s">
        <v>132</v>
      </c>
      <c r="G1605" t="s">
        <v>504</v>
      </c>
      <c r="H1605" t="s">
        <v>8</v>
      </c>
      <c r="I1605" t="s">
        <v>85</v>
      </c>
      <c r="J1605" t="s">
        <v>144</v>
      </c>
      <c r="K1605" t="s">
        <v>145</v>
      </c>
      <c r="L1605" t="s">
        <v>141</v>
      </c>
      <c r="M1605">
        <v>1</v>
      </c>
      <c r="N1605" t="s">
        <v>875</v>
      </c>
      <c r="O1605" t="str">
        <f>IF($B1605="","",IFERROR(IF(ISNUMBER(MATCH($K1605,'Brand Family Territory (Enc)'!$A$2:$A$296,0)),$K1605,""),""))</f>
        <v>COORS LIGHT</v>
      </c>
      <c r="P1605" t="str">
        <f>IF($B1605="","",IFERROR(INDEX('Brand Crosswalk'!$F$2:$F$200,MATCH($K1605,'Brand Crosswalk'!$A$2:$A$200,0)),"Not in Crosswalk"))</f>
        <v>Not in Crosswalk</v>
      </c>
      <c r="Q1605" t="str">
        <f>IF($B1605="","",IFERROR(INDEX('Brand Crosswalk'!$C$2:$C$200,MATCH($K1605,'Brand Crosswalk'!$A$2:$A$200,0)),""))</f>
        <v/>
      </c>
      <c r="R1605" t="str">
        <f>IF($B1605="","",IF(O1605&lt;&gt;"",O1605,IF(P1605="Mapped",Q1605,IF(P1605="No Encompass Match","No Encompass Match",IFERROR(VLOOKUP(IF($K1605="",$J1605,$K1605),'Brands (Enc)'!$C$2:$D$2699,2,FALSE),"Not Mapped")))))</f>
        <v>COORS LIGHT</v>
      </c>
      <c r="S1605" t="str">
        <f>IF($B1605="","",IFERROR(VLOOKUP(VALUE($B1605),'Customers Table (Enc)'!$A:$I,9,FALSE),"Not Found"))</f>
        <v>Bergen</v>
      </c>
      <c r="T1605" t="str">
        <f t="shared" si="100"/>
        <v>BERGEN</v>
      </c>
      <c r="U1605" t="str">
        <f t="shared" si="101"/>
        <v>COORS LIGHT|BERGEN</v>
      </c>
      <c r="V1605" t="str">
        <f>IF($B1605="","",IF(R1605="No Encompass Match","THEM",IF(R1605="Not Mapped","Unable to Determine",IF(T1605="SALES","Unable to Determine",IFERROR(INDEX('Master - US vs THEM'!$F:$F,MATCH(U1605,'Master - US vs THEM'!$G:$G,0)),"No Territory Data")))))</f>
        <v>US</v>
      </c>
      <c r="W1605" t="str">
        <f t="shared" si="102"/>
        <v>OK</v>
      </c>
      <c r="X1605" t="str">
        <f t="shared" si="103"/>
        <v>US</v>
      </c>
    </row>
    <row r="1606" spans="1:24" x14ac:dyDescent="0.2">
      <c r="A1606">
        <v>1605</v>
      </c>
      <c r="B1606" t="s">
        <v>501</v>
      </c>
      <c r="C1606" t="s">
        <v>502</v>
      </c>
      <c r="D1606" t="s">
        <v>48</v>
      </c>
      <c r="E1606" t="s">
        <v>503</v>
      </c>
      <c r="F1606" t="s">
        <v>132</v>
      </c>
      <c r="G1606" t="s">
        <v>504</v>
      </c>
      <c r="H1606" t="s">
        <v>8</v>
      </c>
      <c r="I1606" t="s">
        <v>85</v>
      </c>
      <c r="J1606" t="s">
        <v>341</v>
      </c>
      <c r="K1606" t="s">
        <v>295</v>
      </c>
      <c r="L1606" t="s">
        <v>215</v>
      </c>
      <c r="M1606">
        <v>1</v>
      </c>
      <c r="N1606" t="s">
        <v>875</v>
      </c>
      <c r="O1606" t="str">
        <f>IF($B1606="","",IFERROR(IF(ISNUMBER(MATCH($K1606,'Brand Family Territory (Enc)'!$A$2:$A$296,0)),$K1606,""),""))</f>
        <v/>
      </c>
      <c r="P1606" t="str">
        <f>IF($B1606="","",IFERROR(INDEX('Brand Crosswalk'!$F$2:$F$200,MATCH($K1606,'Brand Crosswalk'!$A$2:$A$200,0)),"Not in Crosswalk"))</f>
        <v>Mapped</v>
      </c>
      <c r="Q1606" t="str">
        <f>IF($B1606="","",IFERROR(INDEX('Brand Crosswalk'!$C$2:$C$200,MATCH($K1606,'Brand Crosswalk'!$A$2:$A$200,0)),""))</f>
        <v>New Belgium Brewing Company</v>
      </c>
      <c r="R1606" t="str">
        <f>IF($B1606="","",IF(O1606&lt;&gt;"",O1606,IF(P1606="Mapped",Q1606,IF(P1606="No Encompass Match","No Encompass Match",IFERROR(VLOOKUP(IF($K1606="",$J1606,$K1606),'Brands (Enc)'!$C$2:$D$2699,2,FALSE),"Not Mapped")))))</f>
        <v>New Belgium Brewing Company</v>
      </c>
      <c r="S1606" t="str">
        <f>IF($B1606="","",IFERROR(VLOOKUP(VALUE($B1606),'Customers Table (Enc)'!$A:$I,9,FALSE),"Not Found"))</f>
        <v>Bergen</v>
      </c>
      <c r="T1606" t="str">
        <f t="shared" si="100"/>
        <v>BERGEN</v>
      </c>
      <c r="U1606" t="str">
        <f t="shared" si="101"/>
        <v>New Belgium Brewing Company|BERGEN</v>
      </c>
      <c r="V1606" t="str">
        <f>IF($B1606="","",IF(R1606="No Encompass Match","THEM",IF(R1606="Not Mapped","Unable to Determine",IF(T1606="SALES","Unable to Determine",IFERROR(INDEX('Master - US vs THEM'!$F:$F,MATCH(U1606,'Master - US vs THEM'!$G:$G,0)),"No Territory Data")))))</f>
        <v>US</v>
      </c>
      <c r="W1606" t="str">
        <f t="shared" si="102"/>
        <v>OK</v>
      </c>
      <c r="X1606" t="str">
        <f t="shared" si="103"/>
        <v>US</v>
      </c>
    </row>
    <row r="1607" spans="1:24" x14ac:dyDescent="0.2">
      <c r="A1607">
        <v>1606</v>
      </c>
      <c r="B1607" t="s">
        <v>501</v>
      </c>
      <c r="C1607" t="s">
        <v>502</v>
      </c>
      <c r="D1607" t="s">
        <v>48</v>
      </c>
      <c r="E1607" t="s">
        <v>503</v>
      </c>
      <c r="F1607" t="s">
        <v>132</v>
      </c>
      <c r="G1607" t="s">
        <v>504</v>
      </c>
      <c r="H1607" t="s">
        <v>8</v>
      </c>
      <c r="I1607" t="s">
        <v>85</v>
      </c>
      <c r="J1607" t="s">
        <v>235</v>
      </c>
      <c r="K1607" t="s">
        <v>236</v>
      </c>
      <c r="L1607" t="s">
        <v>141</v>
      </c>
      <c r="M1607">
        <v>1</v>
      </c>
      <c r="N1607" t="s">
        <v>875</v>
      </c>
      <c r="O1607" t="str">
        <f>IF($B1607="","",IFERROR(IF(ISNUMBER(MATCH($K1607,'Brand Family Territory (Enc)'!$A$2:$A$296,0)),$K1607,""),""))</f>
        <v/>
      </c>
      <c r="P1607" t="str">
        <f>IF($B1607="","",IFERROR(INDEX('Brand Crosswalk'!$F$2:$F$200,MATCH($K1607,'Brand Crosswalk'!$A$2:$A$200,0)),"Not in Crosswalk"))</f>
        <v>Mapped</v>
      </c>
      <c r="Q1607" t="str">
        <f>IF($B1607="","",IFERROR(INDEX('Brand Crosswalk'!$C$2:$C$200,MATCH($K1607,'Brand Crosswalk'!$A$2:$A$200,0)),""))</f>
        <v>Leinenkugel</v>
      </c>
      <c r="R1607" t="str">
        <f>IF($B1607="","",IF(O1607&lt;&gt;"",O1607,IF(P1607="Mapped",Q1607,IF(P1607="No Encompass Match","No Encompass Match",IFERROR(VLOOKUP(IF($K1607="",$J1607,$K1607),'Brands (Enc)'!$C$2:$D$2699,2,FALSE),"Not Mapped")))))</f>
        <v>Leinenkugel</v>
      </c>
      <c r="S1607" t="str">
        <f>IF($B1607="","",IFERROR(VLOOKUP(VALUE($B1607),'Customers Table (Enc)'!$A:$I,9,FALSE),"Not Found"))</f>
        <v>Bergen</v>
      </c>
      <c r="T1607" t="str">
        <f t="shared" si="100"/>
        <v>BERGEN</v>
      </c>
      <c r="U1607" t="str">
        <f t="shared" si="101"/>
        <v>Leinenkugel|BERGEN</v>
      </c>
      <c r="V1607" t="str">
        <f>IF($B1607="","",IF(R1607="No Encompass Match","THEM",IF(R1607="Not Mapped","Unable to Determine",IF(T1607="SALES","Unable to Determine",IFERROR(INDEX('Master - US vs THEM'!$F:$F,MATCH(U1607,'Master - US vs THEM'!$G:$G,0)),"No Territory Data")))))</f>
        <v>US</v>
      </c>
      <c r="W1607" t="str">
        <f t="shared" si="102"/>
        <v>OK</v>
      </c>
      <c r="X1607" t="str">
        <f t="shared" si="103"/>
        <v>US</v>
      </c>
    </row>
    <row r="1608" spans="1:24" x14ac:dyDescent="0.2">
      <c r="A1608">
        <v>1607</v>
      </c>
      <c r="B1608" t="s">
        <v>1427</v>
      </c>
      <c r="C1608" t="s">
        <v>1428</v>
      </c>
      <c r="D1608" t="s">
        <v>48</v>
      </c>
      <c r="E1608" t="s">
        <v>1429</v>
      </c>
      <c r="F1608" t="s">
        <v>707</v>
      </c>
      <c r="G1608" t="s">
        <v>1430</v>
      </c>
      <c r="H1608" t="s">
        <v>8</v>
      </c>
      <c r="I1608" t="s">
        <v>367</v>
      </c>
      <c r="J1608" t="s">
        <v>140</v>
      </c>
      <c r="K1608" t="s">
        <v>140</v>
      </c>
      <c r="L1608" t="s">
        <v>141</v>
      </c>
      <c r="M1608">
        <v>1</v>
      </c>
      <c r="N1608" t="s">
        <v>875</v>
      </c>
      <c r="O1608" t="str">
        <f>IF($B1608="","",IFERROR(IF(ISNUMBER(MATCH($K1608,'Brand Family Territory (Enc)'!$A$2:$A$296,0)),$K1608,""),""))</f>
        <v/>
      </c>
      <c r="P1608" t="str">
        <f>IF($B1608="","",IFERROR(INDEX('Brand Crosswalk'!$F$2:$F$200,MATCH($K1608,'Brand Crosswalk'!$A$2:$A$200,0)),"Not in Crosswalk"))</f>
        <v>Mapped</v>
      </c>
      <c r="Q1608" t="str">
        <f>IF($B1608="","",IFERROR(INDEX('Brand Crosswalk'!$C$2:$C$200,MATCH($K1608,'Brand Crosswalk'!$A$2:$A$200,0)),""))</f>
        <v>Peroni</v>
      </c>
      <c r="R1608" t="str">
        <f>IF($B1608="","",IF(O1608&lt;&gt;"",O1608,IF(P1608="Mapped",Q1608,IF(P1608="No Encompass Match","No Encompass Match",IFERROR(VLOOKUP(IF($K1608="",$J1608,$K1608),'Brands (Enc)'!$C$2:$D$2699,2,FALSE),"Not Mapped")))))</f>
        <v>Peroni</v>
      </c>
      <c r="S1608" t="str">
        <f>IF($B1608="","",IFERROR(VLOOKUP(VALUE($B1608),'Customers Table (Enc)'!$A:$I,9,FALSE),"Not Found"))</f>
        <v>Bergen</v>
      </c>
      <c r="T1608" t="str">
        <f t="shared" si="100"/>
        <v>BERGEN</v>
      </c>
      <c r="U1608" t="str">
        <f t="shared" si="101"/>
        <v>Peroni|BERGEN</v>
      </c>
      <c r="V1608" t="str">
        <f>IF($B1608="","",IF(R1608="No Encompass Match","THEM",IF(R1608="Not Mapped","Unable to Determine",IF(T1608="SALES","Unable to Determine",IFERROR(INDEX('Master - US vs THEM'!$F:$F,MATCH(U1608,'Master - US vs THEM'!$G:$G,0)),"No Territory Data")))))</f>
        <v>US</v>
      </c>
      <c r="W1608" t="str">
        <f t="shared" si="102"/>
        <v>OK</v>
      </c>
      <c r="X1608" t="str">
        <f t="shared" si="103"/>
        <v>US</v>
      </c>
    </row>
    <row r="1609" spans="1:24" x14ac:dyDescent="0.2">
      <c r="A1609">
        <v>1608</v>
      </c>
      <c r="B1609" t="s">
        <v>1427</v>
      </c>
      <c r="C1609" t="s">
        <v>1428</v>
      </c>
      <c r="D1609" t="s">
        <v>48</v>
      </c>
      <c r="E1609" t="s">
        <v>1429</v>
      </c>
      <c r="F1609" t="s">
        <v>707</v>
      </c>
      <c r="G1609" t="s">
        <v>1430</v>
      </c>
      <c r="H1609" t="s">
        <v>8</v>
      </c>
      <c r="I1609" t="s">
        <v>367</v>
      </c>
      <c r="J1609" t="s">
        <v>165</v>
      </c>
      <c r="K1609" t="s">
        <v>166</v>
      </c>
      <c r="L1609" t="s">
        <v>141</v>
      </c>
      <c r="M1609">
        <v>1</v>
      </c>
      <c r="N1609" t="s">
        <v>875</v>
      </c>
      <c r="O1609" t="str">
        <f>IF($B1609="","",IFERROR(IF(ISNUMBER(MATCH($K1609,'Brand Family Territory (Enc)'!$A$2:$A$296,0)),$K1609,""),""))</f>
        <v>BLUE MOON</v>
      </c>
      <c r="P1609" t="str">
        <f>IF($B1609="","",IFERROR(INDEX('Brand Crosswalk'!$F$2:$F$200,MATCH($K1609,'Brand Crosswalk'!$A$2:$A$200,0)),"Not in Crosswalk"))</f>
        <v>Not in Crosswalk</v>
      </c>
      <c r="Q1609" t="str">
        <f>IF($B1609="","",IFERROR(INDEX('Brand Crosswalk'!$C$2:$C$200,MATCH($K1609,'Brand Crosswalk'!$A$2:$A$200,0)),""))</f>
        <v/>
      </c>
      <c r="R1609" t="str">
        <f>IF($B1609="","",IF(O1609&lt;&gt;"",O1609,IF(P1609="Mapped",Q1609,IF(P1609="No Encompass Match","No Encompass Match",IFERROR(VLOOKUP(IF($K1609="",$J1609,$K1609),'Brands (Enc)'!$C$2:$D$2699,2,FALSE),"Not Mapped")))))</f>
        <v>BLUE MOON</v>
      </c>
      <c r="S1609" t="str">
        <f>IF($B1609="","",IFERROR(VLOOKUP(VALUE($B1609),'Customers Table (Enc)'!$A:$I,9,FALSE),"Not Found"))</f>
        <v>Bergen</v>
      </c>
      <c r="T1609" t="str">
        <f t="shared" si="100"/>
        <v>BERGEN</v>
      </c>
      <c r="U1609" t="str">
        <f t="shared" si="101"/>
        <v>BLUE MOON|BERGEN</v>
      </c>
      <c r="V1609" t="str">
        <f>IF($B1609="","",IF(R1609="No Encompass Match","THEM",IF(R1609="Not Mapped","Unable to Determine",IF(T1609="SALES","Unable to Determine",IFERROR(INDEX('Master - US vs THEM'!$F:$F,MATCH(U1609,'Master - US vs THEM'!$G:$G,0)),"No Territory Data")))))</f>
        <v>US</v>
      </c>
      <c r="W1609" t="str">
        <f t="shared" si="102"/>
        <v>OK</v>
      </c>
      <c r="X1609" t="str">
        <f t="shared" si="103"/>
        <v>US</v>
      </c>
    </row>
    <row r="1610" spans="1:24" x14ac:dyDescent="0.2">
      <c r="A1610">
        <v>1609</v>
      </c>
      <c r="B1610" t="s">
        <v>1423</v>
      </c>
      <c r="C1610" t="s">
        <v>1424</v>
      </c>
      <c r="D1610" t="s">
        <v>48</v>
      </c>
      <c r="E1610" t="s">
        <v>1425</v>
      </c>
      <c r="F1610" t="s">
        <v>132</v>
      </c>
      <c r="G1610" t="s">
        <v>1426</v>
      </c>
      <c r="H1610" t="s">
        <v>8</v>
      </c>
      <c r="I1610" t="s">
        <v>713</v>
      </c>
      <c r="J1610" t="s">
        <v>144</v>
      </c>
      <c r="K1610" t="s">
        <v>145</v>
      </c>
      <c r="L1610" t="s">
        <v>141</v>
      </c>
      <c r="M1610">
        <v>1</v>
      </c>
      <c r="N1610" t="s">
        <v>875</v>
      </c>
      <c r="O1610" t="str">
        <f>IF($B1610="","",IFERROR(IF(ISNUMBER(MATCH($K1610,'Brand Family Territory (Enc)'!$A$2:$A$296,0)),$K1610,""),""))</f>
        <v>COORS LIGHT</v>
      </c>
      <c r="P1610" t="str">
        <f>IF($B1610="","",IFERROR(INDEX('Brand Crosswalk'!$F$2:$F$200,MATCH($K1610,'Brand Crosswalk'!$A$2:$A$200,0)),"Not in Crosswalk"))</f>
        <v>Not in Crosswalk</v>
      </c>
      <c r="Q1610" t="str">
        <f>IF($B1610="","",IFERROR(INDEX('Brand Crosswalk'!$C$2:$C$200,MATCH($K1610,'Brand Crosswalk'!$A$2:$A$200,0)),""))</f>
        <v/>
      </c>
      <c r="R1610" t="str">
        <f>IF($B1610="","",IF(O1610&lt;&gt;"",O1610,IF(P1610="Mapped",Q1610,IF(P1610="No Encompass Match","No Encompass Match",IFERROR(VLOOKUP(IF($K1610="",$J1610,$K1610),'Brands (Enc)'!$C$2:$D$2699,2,FALSE),"Not Mapped")))))</f>
        <v>COORS LIGHT</v>
      </c>
      <c r="S1610" t="str">
        <f>IF($B1610="","",IFERROR(VLOOKUP(VALUE($B1610),'Customers Table (Enc)'!$A:$I,9,FALSE),"Not Found"))</f>
        <v>Bergen</v>
      </c>
      <c r="T1610" t="str">
        <f t="shared" si="100"/>
        <v>BERGEN</v>
      </c>
      <c r="U1610" t="str">
        <f t="shared" si="101"/>
        <v>COORS LIGHT|BERGEN</v>
      </c>
      <c r="V1610" t="str">
        <f>IF($B1610="","",IF(R1610="No Encompass Match","THEM",IF(R1610="Not Mapped","Unable to Determine",IF(T1610="SALES","Unable to Determine",IFERROR(INDEX('Master - US vs THEM'!$F:$F,MATCH(U1610,'Master - US vs THEM'!$G:$G,0)),"No Territory Data")))))</f>
        <v>US</v>
      </c>
      <c r="W1610" t="str">
        <f t="shared" si="102"/>
        <v>OK</v>
      </c>
      <c r="X1610" t="str">
        <f t="shared" si="103"/>
        <v>US</v>
      </c>
    </row>
    <row r="1611" spans="1:24" x14ac:dyDescent="0.2">
      <c r="A1611">
        <v>1610</v>
      </c>
      <c r="B1611" t="s">
        <v>1423</v>
      </c>
      <c r="C1611" t="s">
        <v>1424</v>
      </c>
      <c r="D1611" t="s">
        <v>48</v>
      </c>
      <c r="E1611" t="s">
        <v>1425</v>
      </c>
      <c r="F1611" t="s">
        <v>132</v>
      </c>
      <c r="G1611" t="s">
        <v>1426</v>
      </c>
      <c r="H1611" t="s">
        <v>8</v>
      </c>
      <c r="I1611" t="s">
        <v>713</v>
      </c>
      <c r="J1611" t="s">
        <v>181</v>
      </c>
      <c r="K1611" t="s">
        <v>182</v>
      </c>
      <c r="L1611" t="s">
        <v>24</v>
      </c>
      <c r="M1611">
        <v>1</v>
      </c>
      <c r="N1611" t="s">
        <v>875</v>
      </c>
      <c r="O1611" t="str">
        <f>IF($B1611="","",IFERROR(IF(ISNUMBER(MATCH($K1611,'Brand Family Territory (Enc)'!$A$2:$A$296,0)),$K1611,""),""))</f>
        <v/>
      </c>
      <c r="P1611" t="str">
        <f>IF($B1611="","",IFERROR(INDEX('Brand Crosswalk'!$F$2:$F$200,MATCH($K1611,'Brand Crosswalk'!$A$2:$A$200,0)),"Not in Crosswalk"))</f>
        <v>Mapped</v>
      </c>
      <c r="Q1611" t="str">
        <f>IF($B1611="","",IFERROR(INDEX('Brand Crosswalk'!$C$2:$C$200,MATCH($K1611,'Brand Crosswalk'!$A$2:$A$200,0)),""))</f>
        <v>Modelo Especial</v>
      </c>
      <c r="R1611" t="str">
        <f>IF($B1611="","",IF(O1611&lt;&gt;"",O1611,IF(P1611="Mapped",Q1611,IF(P1611="No Encompass Match","No Encompass Match",IFERROR(VLOOKUP(IF($K1611="",$J1611,$K1611),'Brands (Enc)'!$C$2:$D$2699,2,FALSE),"Not Mapped")))))</f>
        <v>Modelo Especial</v>
      </c>
      <c r="S1611" t="str">
        <f>IF($B1611="","",IFERROR(VLOOKUP(VALUE($B1611),'Customers Table (Enc)'!$A:$I,9,FALSE),"Not Found"))</f>
        <v>Bergen</v>
      </c>
      <c r="T1611" t="str">
        <f t="shared" si="100"/>
        <v>BERGEN</v>
      </c>
      <c r="U1611" t="str">
        <f t="shared" si="101"/>
        <v>Modelo Especial|BERGEN</v>
      </c>
      <c r="V1611" t="str">
        <f>IF($B1611="","",IF(R1611="No Encompass Match","THEM",IF(R1611="Not Mapped","Unable to Determine",IF(T1611="SALES","Unable to Determine",IFERROR(INDEX('Master - US vs THEM'!$F:$F,MATCH(U1611,'Master - US vs THEM'!$G:$G,0)),"No Territory Data")))))</f>
        <v>US</v>
      </c>
      <c r="W1611" t="str">
        <f t="shared" si="102"/>
        <v>OK</v>
      </c>
      <c r="X1611" t="str">
        <f t="shared" si="103"/>
        <v>US</v>
      </c>
    </row>
    <row r="1612" spans="1:24" x14ac:dyDescent="0.2">
      <c r="A1612">
        <v>1611</v>
      </c>
      <c r="B1612" t="s">
        <v>1423</v>
      </c>
      <c r="C1612" t="s">
        <v>1424</v>
      </c>
      <c r="D1612" t="s">
        <v>48</v>
      </c>
      <c r="E1612" t="s">
        <v>1425</v>
      </c>
      <c r="F1612" t="s">
        <v>132</v>
      </c>
      <c r="G1612" t="s">
        <v>1426</v>
      </c>
      <c r="H1612" t="s">
        <v>8</v>
      </c>
      <c r="I1612" t="s">
        <v>713</v>
      </c>
      <c r="J1612" t="s">
        <v>213</v>
      </c>
      <c r="K1612" t="s">
        <v>214</v>
      </c>
      <c r="L1612" t="s">
        <v>215</v>
      </c>
      <c r="M1612">
        <v>1</v>
      </c>
      <c r="N1612" t="s">
        <v>875</v>
      </c>
      <c r="O1612" t="str">
        <f>IF($B1612="","",IFERROR(IF(ISNUMBER(MATCH($K1612,'Brand Family Territory (Enc)'!$A$2:$A$296,0)),$K1612,""),""))</f>
        <v/>
      </c>
      <c r="P1612" t="str">
        <f>IF($B1612="","",IFERROR(INDEX('Brand Crosswalk'!$F$2:$F$200,MATCH($K1612,'Brand Crosswalk'!$A$2:$A$200,0)),"Not in Crosswalk"))</f>
        <v>Mapped</v>
      </c>
      <c r="Q1612" t="str">
        <f>IF($B1612="","",IFERROR(INDEX('Brand Crosswalk'!$C$2:$C$200,MATCH($K1612,'Brand Crosswalk'!$A$2:$A$200,0)),""))</f>
        <v>New Belgium Brewing Company</v>
      </c>
      <c r="R1612" t="str">
        <f>IF($B1612="","",IF(O1612&lt;&gt;"",O1612,IF(P1612="Mapped",Q1612,IF(P1612="No Encompass Match","No Encompass Match",IFERROR(VLOOKUP(IF($K1612="",$J1612,$K1612),'Brands (Enc)'!$C$2:$D$2699,2,FALSE),"Not Mapped")))))</f>
        <v>New Belgium Brewing Company</v>
      </c>
      <c r="S1612" t="str">
        <f>IF($B1612="","",IFERROR(VLOOKUP(VALUE($B1612),'Customers Table (Enc)'!$A:$I,9,FALSE),"Not Found"))</f>
        <v>Bergen</v>
      </c>
      <c r="T1612" t="str">
        <f t="shared" si="100"/>
        <v>BERGEN</v>
      </c>
      <c r="U1612" t="str">
        <f t="shared" si="101"/>
        <v>New Belgium Brewing Company|BERGEN</v>
      </c>
      <c r="V1612" t="str">
        <f>IF($B1612="","",IF(R1612="No Encompass Match","THEM",IF(R1612="Not Mapped","Unable to Determine",IF(T1612="SALES","Unable to Determine",IFERROR(INDEX('Master - US vs THEM'!$F:$F,MATCH(U1612,'Master - US vs THEM'!$G:$G,0)),"No Territory Data")))))</f>
        <v>US</v>
      </c>
      <c r="W1612" t="str">
        <f t="shared" si="102"/>
        <v>OK</v>
      </c>
      <c r="X1612" t="str">
        <f t="shared" si="103"/>
        <v>US</v>
      </c>
    </row>
    <row r="1613" spans="1:24" x14ac:dyDescent="0.2">
      <c r="A1613">
        <v>1612</v>
      </c>
      <c r="B1613" t="s">
        <v>1419</v>
      </c>
      <c r="C1613" t="s">
        <v>1420</v>
      </c>
      <c r="D1613" t="s">
        <v>48</v>
      </c>
      <c r="E1613" t="s">
        <v>1421</v>
      </c>
      <c r="F1613" t="s">
        <v>851</v>
      </c>
      <c r="G1613" t="s">
        <v>1422</v>
      </c>
      <c r="H1613" t="s">
        <v>8</v>
      </c>
      <c r="I1613" t="s">
        <v>367</v>
      </c>
      <c r="J1613" t="s">
        <v>165</v>
      </c>
      <c r="K1613" t="s">
        <v>166</v>
      </c>
      <c r="L1613" t="s">
        <v>141</v>
      </c>
      <c r="M1613">
        <v>1</v>
      </c>
      <c r="N1613" t="s">
        <v>875</v>
      </c>
      <c r="O1613" t="str">
        <f>IF($B1613="","",IFERROR(IF(ISNUMBER(MATCH($K1613,'Brand Family Territory (Enc)'!$A$2:$A$296,0)),$K1613,""),""))</f>
        <v>BLUE MOON</v>
      </c>
      <c r="P1613" t="str">
        <f>IF($B1613="","",IFERROR(INDEX('Brand Crosswalk'!$F$2:$F$200,MATCH($K1613,'Brand Crosswalk'!$A$2:$A$200,0)),"Not in Crosswalk"))</f>
        <v>Not in Crosswalk</v>
      </c>
      <c r="Q1613" t="str">
        <f>IF($B1613="","",IFERROR(INDEX('Brand Crosswalk'!$C$2:$C$200,MATCH($K1613,'Brand Crosswalk'!$A$2:$A$200,0)),""))</f>
        <v/>
      </c>
      <c r="R1613" t="str">
        <f>IF($B1613="","",IF(O1613&lt;&gt;"",O1613,IF(P1613="Mapped",Q1613,IF(P1613="No Encompass Match","No Encompass Match",IFERROR(VLOOKUP(IF($K1613="",$J1613,$K1613),'Brands (Enc)'!$C$2:$D$2699,2,FALSE),"Not Mapped")))))</f>
        <v>BLUE MOON</v>
      </c>
      <c r="S1613" t="str">
        <f>IF($B1613="","",IFERROR(VLOOKUP(VALUE($B1613),'Customers Table (Enc)'!$A:$I,9,FALSE),"Not Found"))</f>
        <v>Bergen</v>
      </c>
      <c r="T1613" t="str">
        <f t="shared" si="100"/>
        <v>BERGEN</v>
      </c>
      <c r="U1613" t="str">
        <f t="shared" si="101"/>
        <v>BLUE MOON|BERGEN</v>
      </c>
      <c r="V1613" t="str">
        <f>IF($B1613="","",IF(R1613="No Encompass Match","THEM",IF(R1613="Not Mapped","Unable to Determine",IF(T1613="SALES","Unable to Determine",IFERROR(INDEX('Master - US vs THEM'!$F:$F,MATCH(U1613,'Master - US vs THEM'!$G:$G,0)),"No Territory Data")))))</f>
        <v>US</v>
      </c>
      <c r="W1613" t="str">
        <f t="shared" si="102"/>
        <v>OK</v>
      </c>
      <c r="X1613" t="str">
        <f t="shared" si="103"/>
        <v>US</v>
      </c>
    </row>
    <row r="1614" spans="1:24" x14ac:dyDescent="0.2">
      <c r="A1614">
        <v>1613</v>
      </c>
      <c r="B1614" t="s">
        <v>1419</v>
      </c>
      <c r="C1614" t="s">
        <v>1420</v>
      </c>
      <c r="D1614" t="s">
        <v>48</v>
      </c>
      <c r="E1614" t="s">
        <v>1421</v>
      </c>
      <c r="F1614" t="s">
        <v>851</v>
      </c>
      <c r="G1614" t="s">
        <v>1422</v>
      </c>
      <c r="H1614" t="s">
        <v>8</v>
      </c>
      <c r="I1614" t="s">
        <v>367</v>
      </c>
      <c r="J1614" t="s">
        <v>535</v>
      </c>
      <c r="K1614" t="s">
        <v>358</v>
      </c>
      <c r="L1614" t="s">
        <v>155</v>
      </c>
      <c r="M1614">
        <v>1</v>
      </c>
      <c r="N1614" t="s">
        <v>875</v>
      </c>
      <c r="O1614" t="str">
        <f>IF($B1614="","",IFERROR(IF(ISNUMBER(MATCH($K1614,'Brand Family Territory (Enc)'!$A$2:$A$296,0)),$K1614,""),""))</f>
        <v/>
      </c>
      <c r="P1614" t="str">
        <f>IF($B1614="","",IFERROR(INDEX('Brand Crosswalk'!$F$2:$F$200,MATCH($K1614,'Brand Crosswalk'!$A$2:$A$200,0)),"Not in Crosswalk"))</f>
        <v>Mapped</v>
      </c>
      <c r="Q1614" t="str">
        <f>IF($B1614="","",IFERROR(INDEX('Brand Crosswalk'!$C$2:$C$200,MATCH($K1614,'Brand Crosswalk'!$A$2:$A$200,0)),""))</f>
        <v>Samuel Adams</v>
      </c>
      <c r="R1614" t="str">
        <f>IF($B1614="","",IF(O1614&lt;&gt;"",O1614,IF(P1614="Mapped",Q1614,IF(P1614="No Encompass Match","No Encompass Match",IFERROR(VLOOKUP(IF($K1614="",$J1614,$K1614),'Brands (Enc)'!$C$2:$D$2699,2,FALSE),"Not Mapped")))))</f>
        <v>Samuel Adams</v>
      </c>
      <c r="S1614" t="str">
        <f>IF($B1614="","",IFERROR(VLOOKUP(VALUE($B1614),'Customers Table (Enc)'!$A:$I,9,FALSE),"Not Found"))</f>
        <v>Bergen</v>
      </c>
      <c r="T1614" t="str">
        <f t="shared" si="100"/>
        <v>BERGEN</v>
      </c>
      <c r="U1614" t="str">
        <f t="shared" si="101"/>
        <v>Samuel Adams|BERGEN</v>
      </c>
      <c r="V1614" t="str">
        <f>IF($B1614="","",IF(R1614="No Encompass Match","THEM",IF(R1614="Not Mapped","Unable to Determine",IF(T1614="SALES","Unable to Determine",IFERROR(INDEX('Master - US vs THEM'!$F:$F,MATCH(U1614,'Master - US vs THEM'!$G:$G,0)),"No Territory Data")))))</f>
        <v>US</v>
      </c>
      <c r="W1614" t="str">
        <f t="shared" si="102"/>
        <v>OK</v>
      </c>
      <c r="X1614" t="str">
        <f t="shared" si="103"/>
        <v>US</v>
      </c>
    </row>
    <row r="1615" spans="1:24" x14ac:dyDescent="0.2">
      <c r="A1615">
        <v>1614</v>
      </c>
      <c r="B1615" t="s">
        <v>1410</v>
      </c>
      <c r="C1615" t="s">
        <v>1411</v>
      </c>
      <c r="D1615" t="s">
        <v>27</v>
      </c>
      <c r="E1615" t="s">
        <v>1412</v>
      </c>
      <c r="F1615" t="s">
        <v>1026</v>
      </c>
      <c r="G1615" t="s">
        <v>1413</v>
      </c>
      <c r="H1615" t="s">
        <v>8</v>
      </c>
      <c r="I1615" t="s">
        <v>71</v>
      </c>
      <c r="J1615" t="s">
        <v>142</v>
      </c>
      <c r="K1615" t="s">
        <v>143</v>
      </c>
      <c r="L1615" t="s">
        <v>141</v>
      </c>
      <c r="M1615">
        <v>1</v>
      </c>
      <c r="N1615" t="s">
        <v>875</v>
      </c>
      <c r="O1615" t="str">
        <f>IF($B1615="","",IFERROR(IF(ISNUMBER(MATCH($K1615,'Brand Family Territory (Enc)'!$A$2:$A$296,0)),$K1615,""),""))</f>
        <v/>
      </c>
      <c r="P1615" t="str">
        <f>IF($B1615="","",IFERROR(INDEX('Brand Crosswalk'!$F$2:$F$200,MATCH($K1615,'Brand Crosswalk'!$A$2:$A$200,0)),"Not in Crosswalk"))</f>
        <v>Mapped</v>
      </c>
      <c r="Q1615" t="str">
        <f>IF($B1615="","",IFERROR(INDEX('Brand Crosswalk'!$C$2:$C$200,MATCH($K1615,'Brand Crosswalk'!$A$2:$A$200,0)),""))</f>
        <v>Lite</v>
      </c>
      <c r="R1615" t="str">
        <f>IF($B1615="","",IF(O1615&lt;&gt;"",O1615,IF(P1615="Mapped",Q1615,IF(P1615="No Encompass Match","No Encompass Match",IFERROR(VLOOKUP(IF($K1615="",$J1615,$K1615),'Brands (Enc)'!$C$2:$D$2699,2,FALSE),"Not Mapped")))))</f>
        <v>Lite</v>
      </c>
      <c r="S1615" t="str">
        <f>IF($B1615="","",IFERROR(VLOOKUP(VALUE($B1615),'Customers Table (Enc)'!$A:$I,9,FALSE),"Not Found"))</f>
        <v>Sussex</v>
      </c>
      <c r="T1615" t="str">
        <f t="shared" si="100"/>
        <v>SUSSEX</v>
      </c>
      <c r="U1615" t="str">
        <f t="shared" si="101"/>
        <v>Lite|SUSSEX</v>
      </c>
      <c r="V1615" t="str">
        <f>IF($B1615="","",IF(R1615="No Encompass Match","THEM",IF(R1615="Not Mapped","Unable to Determine",IF(T1615="SALES","Unable to Determine",IFERROR(INDEX('Master - US vs THEM'!$F:$F,MATCH(U1615,'Master - US vs THEM'!$G:$G,0)),"No Territory Data")))))</f>
        <v>US</v>
      </c>
      <c r="W1615" t="str">
        <f t="shared" si="102"/>
        <v>OK</v>
      </c>
      <c r="X1615" t="str">
        <f t="shared" si="103"/>
        <v>US</v>
      </c>
    </row>
    <row r="1616" spans="1:24" x14ac:dyDescent="0.2">
      <c r="A1616">
        <v>1615</v>
      </c>
      <c r="B1616" t="s">
        <v>1410</v>
      </c>
      <c r="C1616" t="s">
        <v>1411</v>
      </c>
      <c r="D1616" t="s">
        <v>27</v>
      </c>
      <c r="E1616" t="s">
        <v>1412</v>
      </c>
      <c r="F1616" t="s">
        <v>1026</v>
      </c>
      <c r="G1616" t="s">
        <v>1413</v>
      </c>
      <c r="H1616" t="s">
        <v>8</v>
      </c>
      <c r="I1616" t="s">
        <v>71</v>
      </c>
      <c r="J1616" t="s">
        <v>44</v>
      </c>
      <c r="K1616" t="s">
        <v>44</v>
      </c>
      <c r="L1616" t="s">
        <v>45</v>
      </c>
      <c r="M1616">
        <v>1</v>
      </c>
      <c r="N1616" t="s">
        <v>875</v>
      </c>
      <c r="O1616" t="str">
        <f>IF($B1616="","",IFERROR(IF(ISNUMBER(MATCH($K1616,'Brand Family Territory (Enc)'!$A$2:$A$296,0)),$K1616,""),""))</f>
        <v/>
      </c>
      <c r="P1616" t="str">
        <f>IF($B1616="","",IFERROR(INDEX('Brand Crosswalk'!$F$2:$F$200,MATCH($K1616,'Brand Crosswalk'!$A$2:$A$200,0)),"Not in Crosswalk"))</f>
        <v>Mapped</v>
      </c>
      <c r="Q1616" t="str">
        <f>IF($B1616="","",IFERROR(INDEX('Brand Crosswalk'!$C$2:$C$200,MATCH($K1616,'Brand Crosswalk'!$A$2:$A$200,0)),""))</f>
        <v>Dg Yuengling Inc</v>
      </c>
      <c r="R1616" t="str">
        <f>IF($B1616="","",IF(O1616&lt;&gt;"",O1616,IF(P1616="Mapped",Q1616,IF(P1616="No Encompass Match","No Encompass Match",IFERROR(VLOOKUP(IF($K1616="",$J1616,$K1616),'Brands (Enc)'!$C$2:$D$2699,2,FALSE),"Not Mapped")))))</f>
        <v>Dg Yuengling Inc</v>
      </c>
      <c r="S1616" t="str">
        <f>IF($B1616="","",IFERROR(VLOOKUP(VALUE($B1616),'Customers Table (Enc)'!$A:$I,9,FALSE),"Not Found"))</f>
        <v>Sussex</v>
      </c>
      <c r="T1616" t="str">
        <f t="shared" si="100"/>
        <v>SUSSEX</v>
      </c>
      <c r="U1616" t="str">
        <f t="shared" si="101"/>
        <v>Dg Yuengling Inc|SUSSEX</v>
      </c>
      <c r="V1616" t="str">
        <f>IF($B1616="","",IF(R1616="No Encompass Match","THEM",IF(R1616="Not Mapped","Unable to Determine",IF(T1616="SALES","Unable to Determine",IFERROR(INDEX('Master - US vs THEM'!$F:$F,MATCH(U1616,'Master - US vs THEM'!$G:$G,0)),"No Territory Data")))))</f>
        <v>US</v>
      </c>
      <c r="W1616" t="str">
        <f t="shared" si="102"/>
        <v>OK</v>
      </c>
      <c r="X1616" t="str">
        <f t="shared" si="103"/>
        <v>US</v>
      </c>
    </row>
    <row r="1617" spans="1:24" x14ac:dyDescent="0.2">
      <c r="A1617">
        <v>1616</v>
      </c>
      <c r="B1617" t="s">
        <v>1410</v>
      </c>
      <c r="C1617" t="s">
        <v>1411</v>
      </c>
      <c r="D1617" t="s">
        <v>27</v>
      </c>
      <c r="E1617" t="s">
        <v>1412</v>
      </c>
      <c r="F1617" t="s">
        <v>1026</v>
      </c>
      <c r="G1617" t="s">
        <v>1413</v>
      </c>
      <c r="H1617" t="s">
        <v>8</v>
      </c>
      <c r="I1617" t="s">
        <v>71</v>
      </c>
      <c r="J1617" t="s">
        <v>535</v>
      </c>
      <c r="K1617" t="s">
        <v>358</v>
      </c>
      <c r="L1617" t="s">
        <v>155</v>
      </c>
      <c r="M1617">
        <v>1</v>
      </c>
      <c r="N1617" t="s">
        <v>875</v>
      </c>
      <c r="O1617" t="str">
        <f>IF($B1617="","",IFERROR(IF(ISNUMBER(MATCH($K1617,'Brand Family Territory (Enc)'!$A$2:$A$296,0)),$K1617,""),""))</f>
        <v/>
      </c>
      <c r="P1617" t="str">
        <f>IF($B1617="","",IFERROR(INDEX('Brand Crosswalk'!$F$2:$F$200,MATCH($K1617,'Brand Crosswalk'!$A$2:$A$200,0)),"Not in Crosswalk"))</f>
        <v>Mapped</v>
      </c>
      <c r="Q1617" t="str">
        <f>IF($B1617="","",IFERROR(INDEX('Brand Crosswalk'!$C$2:$C$200,MATCH($K1617,'Brand Crosswalk'!$A$2:$A$200,0)),""))</f>
        <v>Samuel Adams</v>
      </c>
      <c r="R1617" t="str">
        <f>IF($B1617="","",IF(O1617&lt;&gt;"",O1617,IF(P1617="Mapped",Q1617,IF(P1617="No Encompass Match","No Encompass Match",IFERROR(VLOOKUP(IF($K1617="",$J1617,$K1617),'Brands (Enc)'!$C$2:$D$2699,2,FALSE),"Not Mapped")))))</f>
        <v>Samuel Adams</v>
      </c>
      <c r="S1617" t="str">
        <f>IF($B1617="","",IFERROR(VLOOKUP(VALUE($B1617),'Customers Table (Enc)'!$A:$I,9,FALSE),"Not Found"))</f>
        <v>Sussex</v>
      </c>
      <c r="T1617" t="str">
        <f t="shared" si="100"/>
        <v>SUSSEX</v>
      </c>
      <c r="U1617" t="str">
        <f t="shared" si="101"/>
        <v>Samuel Adams|SUSSEX</v>
      </c>
      <c r="V1617" t="str">
        <f>IF($B1617="","",IF(R1617="No Encompass Match","THEM",IF(R1617="Not Mapped","Unable to Determine",IF(T1617="SALES","Unable to Determine",IFERROR(INDEX('Master - US vs THEM'!$F:$F,MATCH(U1617,'Master - US vs THEM'!$G:$G,0)),"No Territory Data")))))</f>
        <v>US</v>
      </c>
      <c r="W1617" t="str">
        <f t="shared" si="102"/>
        <v>OK</v>
      </c>
      <c r="X1617" t="str">
        <f t="shared" si="103"/>
        <v>US</v>
      </c>
    </row>
    <row r="1618" spans="1:24" x14ac:dyDescent="0.2">
      <c r="A1618">
        <v>1617</v>
      </c>
      <c r="B1618" t="s">
        <v>1410</v>
      </c>
      <c r="C1618" t="s">
        <v>1411</v>
      </c>
      <c r="D1618" t="s">
        <v>27</v>
      </c>
      <c r="E1618" t="s">
        <v>1412</v>
      </c>
      <c r="F1618" t="s">
        <v>1026</v>
      </c>
      <c r="G1618" t="s">
        <v>1413</v>
      </c>
      <c r="H1618" t="s">
        <v>8</v>
      </c>
      <c r="I1618" t="s">
        <v>71</v>
      </c>
      <c r="J1618" t="s">
        <v>165</v>
      </c>
      <c r="K1618" t="s">
        <v>166</v>
      </c>
      <c r="L1618" t="s">
        <v>141</v>
      </c>
      <c r="M1618">
        <v>1</v>
      </c>
      <c r="N1618" t="s">
        <v>875</v>
      </c>
      <c r="O1618" t="str">
        <f>IF($B1618="","",IFERROR(IF(ISNUMBER(MATCH($K1618,'Brand Family Territory (Enc)'!$A$2:$A$296,0)),$K1618,""),""))</f>
        <v>BLUE MOON</v>
      </c>
      <c r="P1618" t="str">
        <f>IF($B1618="","",IFERROR(INDEX('Brand Crosswalk'!$F$2:$F$200,MATCH($K1618,'Brand Crosswalk'!$A$2:$A$200,0)),"Not in Crosswalk"))</f>
        <v>Not in Crosswalk</v>
      </c>
      <c r="Q1618" t="str">
        <f>IF($B1618="","",IFERROR(INDEX('Brand Crosswalk'!$C$2:$C$200,MATCH($K1618,'Brand Crosswalk'!$A$2:$A$200,0)),""))</f>
        <v/>
      </c>
      <c r="R1618" t="str">
        <f>IF($B1618="","",IF(O1618&lt;&gt;"",O1618,IF(P1618="Mapped",Q1618,IF(P1618="No Encompass Match","No Encompass Match",IFERROR(VLOOKUP(IF($K1618="",$J1618,$K1618),'Brands (Enc)'!$C$2:$D$2699,2,FALSE),"Not Mapped")))))</f>
        <v>BLUE MOON</v>
      </c>
      <c r="S1618" t="str">
        <f>IF($B1618="","",IFERROR(VLOOKUP(VALUE($B1618),'Customers Table (Enc)'!$A:$I,9,FALSE),"Not Found"))</f>
        <v>Sussex</v>
      </c>
      <c r="T1618" t="str">
        <f t="shared" si="100"/>
        <v>SUSSEX</v>
      </c>
      <c r="U1618" t="str">
        <f t="shared" si="101"/>
        <v>BLUE MOON|SUSSEX</v>
      </c>
      <c r="V1618" t="str">
        <f>IF($B1618="","",IF(R1618="No Encompass Match","THEM",IF(R1618="Not Mapped","Unable to Determine",IF(T1618="SALES","Unable to Determine",IFERROR(INDEX('Master - US vs THEM'!$F:$F,MATCH(U1618,'Master - US vs THEM'!$G:$G,0)),"No Territory Data")))))</f>
        <v>US</v>
      </c>
      <c r="W1618" t="str">
        <f t="shared" si="102"/>
        <v>OK</v>
      </c>
      <c r="X1618" t="str">
        <f t="shared" si="103"/>
        <v>US</v>
      </c>
    </row>
    <row r="1619" spans="1:24" x14ac:dyDescent="0.2">
      <c r="A1619">
        <v>1618</v>
      </c>
      <c r="B1619" t="s">
        <v>1414</v>
      </c>
      <c r="C1619" t="s">
        <v>1415</v>
      </c>
      <c r="D1619" t="s">
        <v>123</v>
      </c>
      <c r="E1619" t="s">
        <v>1416</v>
      </c>
      <c r="F1619" t="s">
        <v>1417</v>
      </c>
      <c r="G1619" t="s">
        <v>1418</v>
      </c>
      <c r="H1619" t="s">
        <v>8</v>
      </c>
      <c r="I1619" t="s">
        <v>319</v>
      </c>
      <c r="J1619" t="s">
        <v>165</v>
      </c>
      <c r="K1619" t="s">
        <v>166</v>
      </c>
      <c r="L1619" t="s">
        <v>141</v>
      </c>
      <c r="M1619">
        <v>1</v>
      </c>
      <c r="N1619" t="s">
        <v>875</v>
      </c>
      <c r="O1619" t="str">
        <f>IF($B1619="","",IFERROR(IF(ISNUMBER(MATCH($K1619,'Brand Family Territory (Enc)'!$A$2:$A$296,0)),$K1619,""),""))</f>
        <v>BLUE MOON</v>
      </c>
      <c r="P1619" t="str">
        <f>IF($B1619="","",IFERROR(INDEX('Brand Crosswalk'!$F$2:$F$200,MATCH($K1619,'Brand Crosswalk'!$A$2:$A$200,0)),"Not in Crosswalk"))</f>
        <v>Not in Crosswalk</v>
      </c>
      <c r="Q1619" t="str">
        <f>IF($B1619="","",IFERROR(INDEX('Brand Crosswalk'!$C$2:$C$200,MATCH($K1619,'Brand Crosswalk'!$A$2:$A$200,0)),""))</f>
        <v/>
      </c>
      <c r="R1619" t="str">
        <f>IF($B1619="","",IF(O1619&lt;&gt;"",O1619,IF(P1619="Mapped",Q1619,IF(P1619="No Encompass Match","No Encompass Match",IFERROR(VLOOKUP(IF($K1619="",$J1619,$K1619),'Brands (Enc)'!$C$2:$D$2699,2,FALSE),"Not Mapped")))))</f>
        <v>BLUE MOON</v>
      </c>
      <c r="S1619" t="str">
        <f>IF($B1619="","",IFERROR(VLOOKUP(VALUE($B1619),'Customers Table (Enc)'!$A:$I,9,FALSE),"Not Found"))</f>
        <v>Passaic</v>
      </c>
      <c r="T1619" t="str">
        <f t="shared" si="100"/>
        <v>PASSAIC</v>
      </c>
      <c r="U1619" t="str">
        <f t="shared" si="101"/>
        <v>BLUE MOON|PASSAIC</v>
      </c>
      <c r="V1619" t="str">
        <f>IF($B1619="","",IF(R1619="No Encompass Match","THEM",IF(R1619="Not Mapped","Unable to Determine",IF(T1619="SALES","Unable to Determine",IFERROR(INDEX('Master - US vs THEM'!$F:$F,MATCH(U1619,'Master - US vs THEM'!$G:$G,0)),"No Territory Data")))))</f>
        <v>US</v>
      </c>
      <c r="W1619" t="str">
        <f t="shared" si="102"/>
        <v>OK</v>
      </c>
      <c r="X1619" t="str">
        <f t="shared" si="103"/>
        <v>US</v>
      </c>
    </row>
    <row r="1620" spans="1:24" x14ac:dyDescent="0.2">
      <c r="A1620">
        <v>1619</v>
      </c>
      <c r="B1620" t="s">
        <v>1414</v>
      </c>
      <c r="C1620" t="s">
        <v>1415</v>
      </c>
      <c r="D1620" t="s">
        <v>123</v>
      </c>
      <c r="E1620" t="s">
        <v>1416</v>
      </c>
      <c r="F1620" t="s">
        <v>1417</v>
      </c>
      <c r="G1620" t="s">
        <v>1418</v>
      </c>
      <c r="H1620" t="s">
        <v>8</v>
      </c>
      <c r="I1620" t="s">
        <v>319</v>
      </c>
      <c r="J1620" t="s">
        <v>342</v>
      </c>
      <c r="K1620" t="s">
        <v>343</v>
      </c>
      <c r="L1620" t="s">
        <v>155</v>
      </c>
      <c r="M1620">
        <v>1</v>
      </c>
      <c r="N1620" t="s">
        <v>875</v>
      </c>
      <c r="O1620" t="str">
        <f>IF($B1620="","",IFERROR(IF(ISNUMBER(MATCH($K1620,'Brand Family Territory (Enc)'!$A$2:$A$296,0)),$K1620,""),""))</f>
        <v>ANGRY ORCHARD</v>
      </c>
      <c r="P1620" t="str">
        <f>IF($B1620="","",IFERROR(INDEX('Brand Crosswalk'!$F$2:$F$200,MATCH($K1620,'Brand Crosswalk'!$A$2:$A$200,0)),"Not in Crosswalk"))</f>
        <v>Not in Crosswalk</v>
      </c>
      <c r="Q1620" t="str">
        <f>IF($B1620="","",IFERROR(INDEX('Brand Crosswalk'!$C$2:$C$200,MATCH($K1620,'Brand Crosswalk'!$A$2:$A$200,0)),""))</f>
        <v/>
      </c>
      <c r="R1620" t="str">
        <f>IF($B1620="","",IF(O1620&lt;&gt;"",O1620,IF(P1620="Mapped",Q1620,IF(P1620="No Encompass Match","No Encompass Match",IFERROR(VLOOKUP(IF($K1620="",$J1620,$K1620),'Brands (Enc)'!$C$2:$D$2699,2,FALSE),"Not Mapped")))))</f>
        <v>ANGRY ORCHARD</v>
      </c>
      <c r="S1620" t="str">
        <f>IF($B1620="","",IFERROR(VLOOKUP(VALUE($B1620),'Customers Table (Enc)'!$A:$I,9,FALSE),"Not Found"))</f>
        <v>Passaic</v>
      </c>
      <c r="T1620" t="str">
        <f t="shared" si="100"/>
        <v>PASSAIC</v>
      </c>
      <c r="U1620" t="str">
        <f t="shared" si="101"/>
        <v>ANGRY ORCHARD|PASSAIC</v>
      </c>
      <c r="V1620" t="str">
        <f>IF($B1620="","",IF(R1620="No Encompass Match","THEM",IF(R1620="Not Mapped","Unable to Determine",IF(T1620="SALES","Unable to Determine",IFERROR(INDEX('Master - US vs THEM'!$F:$F,MATCH(U1620,'Master - US vs THEM'!$G:$G,0)),"No Territory Data")))))</f>
        <v>US</v>
      </c>
      <c r="W1620" t="str">
        <f t="shared" si="102"/>
        <v>OK</v>
      </c>
      <c r="X1620" t="str">
        <f t="shared" si="103"/>
        <v>US</v>
      </c>
    </row>
    <row r="1621" spans="1:24" x14ac:dyDescent="0.2">
      <c r="A1621">
        <v>1620</v>
      </c>
      <c r="B1621" t="s">
        <v>1414</v>
      </c>
      <c r="C1621" t="s">
        <v>1415</v>
      </c>
      <c r="D1621" t="s">
        <v>123</v>
      </c>
      <c r="E1621" t="s">
        <v>1416</v>
      </c>
      <c r="F1621" t="s">
        <v>1417</v>
      </c>
      <c r="G1621" t="s">
        <v>1418</v>
      </c>
      <c r="H1621" t="s">
        <v>8</v>
      </c>
      <c r="I1621" t="s">
        <v>319</v>
      </c>
      <c r="J1621" t="s">
        <v>341</v>
      </c>
      <c r="K1621" t="s">
        <v>295</v>
      </c>
      <c r="L1621" t="s">
        <v>215</v>
      </c>
      <c r="M1621">
        <v>1</v>
      </c>
      <c r="N1621" t="s">
        <v>875</v>
      </c>
      <c r="O1621" t="str">
        <f>IF($B1621="","",IFERROR(IF(ISNUMBER(MATCH($K1621,'Brand Family Territory (Enc)'!$A$2:$A$296,0)),$K1621,""),""))</f>
        <v/>
      </c>
      <c r="P1621" t="str">
        <f>IF($B1621="","",IFERROR(INDEX('Brand Crosswalk'!$F$2:$F$200,MATCH($K1621,'Brand Crosswalk'!$A$2:$A$200,0)),"Not in Crosswalk"))</f>
        <v>Mapped</v>
      </c>
      <c r="Q1621" t="str">
        <f>IF($B1621="","",IFERROR(INDEX('Brand Crosswalk'!$C$2:$C$200,MATCH($K1621,'Brand Crosswalk'!$A$2:$A$200,0)),""))</f>
        <v>New Belgium Brewing Company</v>
      </c>
      <c r="R1621" t="str">
        <f>IF($B1621="","",IF(O1621&lt;&gt;"",O1621,IF(P1621="Mapped",Q1621,IF(P1621="No Encompass Match","No Encompass Match",IFERROR(VLOOKUP(IF($K1621="",$J1621,$K1621),'Brands (Enc)'!$C$2:$D$2699,2,FALSE),"Not Mapped")))))</f>
        <v>New Belgium Brewing Company</v>
      </c>
      <c r="S1621" t="str">
        <f>IF($B1621="","",IFERROR(VLOOKUP(VALUE($B1621),'Customers Table (Enc)'!$A:$I,9,FALSE),"Not Found"))</f>
        <v>Passaic</v>
      </c>
      <c r="T1621" t="str">
        <f t="shared" si="100"/>
        <v>PASSAIC</v>
      </c>
      <c r="U1621" t="str">
        <f t="shared" si="101"/>
        <v>New Belgium Brewing Company|PASSAIC</v>
      </c>
      <c r="V1621" t="str">
        <f>IF($B1621="","",IF(R1621="No Encompass Match","THEM",IF(R1621="Not Mapped","Unable to Determine",IF(T1621="SALES","Unable to Determine",IFERROR(INDEX('Master - US vs THEM'!$F:$F,MATCH(U1621,'Master - US vs THEM'!$G:$G,0)),"No Territory Data")))))</f>
        <v>US</v>
      </c>
      <c r="W1621" t="str">
        <f t="shared" si="102"/>
        <v>OK</v>
      </c>
      <c r="X1621" t="str">
        <f t="shared" si="103"/>
        <v>US</v>
      </c>
    </row>
    <row r="1622" spans="1:24" x14ac:dyDescent="0.2">
      <c r="A1622">
        <v>1621</v>
      </c>
      <c r="B1622" t="s">
        <v>1414</v>
      </c>
      <c r="C1622" t="s">
        <v>1415</v>
      </c>
      <c r="D1622" t="s">
        <v>123</v>
      </c>
      <c r="E1622" t="s">
        <v>1416</v>
      </c>
      <c r="F1622" t="s">
        <v>1417</v>
      </c>
      <c r="G1622" t="s">
        <v>1418</v>
      </c>
      <c r="H1622" t="s">
        <v>8</v>
      </c>
      <c r="I1622" t="s">
        <v>319</v>
      </c>
      <c r="J1622" t="s">
        <v>395</v>
      </c>
      <c r="K1622" t="s">
        <v>396</v>
      </c>
      <c r="L1622" t="s">
        <v>155</v>
      </c>
      <c r="M1622">
        <v>1</v>
      </c>
      <c r="N1622" t="s">
        <v>875</v>
      </c>
      <c r="O1622" t="str">
        <f>IF($B1622="","",IFERROR(IF(ISNUMBER(MATCH($K1622,'Brand Family Territory (Enc)'!$A$2:$A$296,0)),$K1622,""),""))</f>
        <v/>
      </c>
      <c r="P1622" t="str">
        <f>IF($B1622="","",IFERROR(INDEX('Brand Crosswalk'!$F$2:$F$200,MATCH($K1622,'Brand Crosswalk'!$A$2:$A$200,0)),"Not in Crosswalk"))</f>
        <v>Mapped</v>
      </c>
      <c r="Q1622" t="str">
        <f>IF($B1622="","",IFERROR(INDEX('Brand Crosswalk'!$C$2:$C$200,MATCH($K1622,'Brand Crosswalk'!$A$2:$A$200,0)),""))</f>
        <v>Dogfish Head Beer</v>
      </c>
      <c r="R1622" t="str">
        <f>IF($B1622="","",IF(O1622&lt;&gt;"",O1622,IF(P1622="Mapped",Q1622,IF(P1622="No Encompass Match","No Encompass Match",IFERROR(VLOOKUP(IF($K1622="",$J1622,$K1622),'Brands (Enc)'!$C$2:$D$2699,2,FALSE),"Not Mapped")))))</f>
        <v>Dogfish Head Beer</v>
      </c>
      <c r="S1622" t="str">
        <f>IF($B1622="","",IFERROR(VLOOKUP(VALUE($B1622),'Customers Table (Enc)'!$A:$I,9,FALSE),"Not Found"))</f>
        <v>Passaic</v>
      </c>
      <c r="T1622" t="str">
        <f t="shared" si="100"/>
        <v>PASSAIC</v>
      </c>
      <c r="U1622" t="str">
        <f t="shared" si="101"/>
        <v>Dogfish Head Beer|PASSAIC</v>
      </c>
      <c r="V1622" t="str">
        <f>IF($B1622="","",IF(R1622="No Encompass Match","THEM",IF(R1622="Not Mapped","Unable to Determine",IF(T1622="SALES","Unable to Determine",IFERROR(INDEX('Master - US vs THEM'!$F:$F,MATCH(U1622,'Master - US vs THEM'!$G:$G,0)),"No Territory Data")))))</f>
        <v>US</v>
      </c>
      <c r="W1622" t="str">
        <f t="shared" si="102"/>
        <v>OK</v>
      </c>
      <c r="X1622" t="str">
        <f t="shared" si="103"/>
        <v>US</v>
      </c>
    </row>
    <row r="1623" spans="1:24" x14ac:dyDescent="0.2">
      <c r="A1623">
        <v>1622</v>
      </c>
      <c r="B1623" t="s">
        <v>1414</v>
      </c>
      <c r="C1623" t="s">
        <v>1415</v>
      </c>
      <c r="D1623" t="s">
        <v>123</v>
      </c>
      <c r="E1623" t="s">
        <v>1416</v>
      </c>
      <c r="F1623" t="s">
        <v>1417</v>
      </c>
      <c r="G1623" t="s">
        <v>1418</v>
      </c>
      <c r="H1623" t="s">
        <v>8</v>
      </c>
      <c r="I1623" t="s">
        <v>319</v>
      </c>
      <c r="J1623" t="s">
        <v>338</v>
      </c>
      <c r="K1623" t="s">
        <v>34</v>
      </c>
      <c r="L1623" t="s">
        <v>34</v>
      </c>
      <c r="M1623">
        <v>1</v>
      </c>
      <c r="N1623" t="s">
        <v>875</v>
      </c>
      <c r="O1623" t="str">
        <f>IF($B1623="","",IFERROR(IF(ISNUMBER(MATCH($K1623,'Brand Family Territory (Enc)'!$A$2:$A$296,0)),$K1623,""),""))</f>
        <v/>
      </c>
      <c r="P1623" t="str">
        <f>IF($B1623="","",IFERROR(INDEX('Brand Crosswalk'!$F$2:$F$200,MATCH($K1623,'Brand Crosswalk'!$A$2:$A$200,0)),"Not in Crosswalk"))</f>
        <v>Mapped</v>
      </c>
      <c r="Q1623" t="str">
        <f>IF($B1623="","",IFERROR(INDEX('Brand Crosswalk'!$C$2:$C$200,MATCH($K1623,'Brand Crosswalk'!$A$2:$A$200,0)),""))</f>
        <v>Sierra Nevada</v>
      </c>
      <c r="R1623" t="str">
        <f>IF($B1623="","",IF(O1623&lt;&gt;"",O1623,IF(P1623="Mapped",Q1623,IF(P1623="No Encompass Match","No Encompass Match",IFERROR(VLOOKUP(IF($K1623="",$J1623,$K1623),'Brands (Enc)'!$C$2:$D$2699,2,FALSE),"Not Mapped")))))</f>
        <v>Sierra Nevada</v>
      </c>
      <c r="S1623" t="str">
        <f>IF($B1623="","",IFERROR(VLOOKUP(VALUE($B1623),'Customers Table (Enc)'!$A:$I,9,FALSE),"Not Found"))</f>
        <v>Passaic</v>
      </c>
      <c r="T1623" t="str">
        <f t="shared" si="100"/>
        <v>PASSAIC</v>
      </c>
      <c r="U1623" t="str">
        <f t="shared" si="101"/>
        <v>Sierra Nevada|PASSAIC</v>
      </c>
      <c r="V1623" t="str">
        <f>IF($B1623="","",IF(R1623="No Encompass Match","THEM",IF(R1623="Not Mapped","Unable to Determine",IF(T1623="SALES","Unable to Determine",IFERROR(INDEX('Master - US vs THEM'!$F:$F,MATCH(U1623,'Master - US vs THEM'!$G:$G,0)),"No Territory Data")))))</f>
        <v>US</v>
      </c>
      <c r="W1623" t="str">
        <f t="shared" si="102"/>
        <v>OK</v>
      </c>
      <c r="X1623" t="str">
        <f t="shared" si="103"/>
        <v>US</v>
      </c>
    </row>
    <row r="1624" spans="1:24" x14ac:dyDescent="0.2">
      <c r="A1624">
        <v>1623</v>
      </c>
      <c r="B1624" t="s">
        <v>1414</v>
      </c>
      <c r="C1624" t="s">
        <v>1415</v>
      </c>
      <c r="D1624" t="s">
        <v>123</v>
      </c>
      <c r="E1624" t="s">
        <v>1416</v>
      </c>
      <c r="F1624" t="s">
        <v>1417</v>
      </c>
      <c r="G1624" t="s">
        <v>1418</v>
      </c>
      <c r="H1624" t="s">
        <v>8</v>
      </c>
      <c r="I1624" t="s">
        <v>319</v>
      </c>
      <c r="J1624" t="s">
        <v>44</v>
      </c>
      <c r="K1624" t="s">
        <v>44</v>
      </c>
      <c r="L1624" t="s">
        <v>45</v>
      </c>
      <c r="M1624">
        <v>1</v>
      </c>
      <c r="N1624" t="s">
        <v>875</v>
      </c>
      <c r="O1624" t="str">
        <f>IF($B1624="","",IFERROR(IF(ISNUMBER(MATCH($K1624,'Brand Family Territory (Enc)'!$A$2:$A$296,0)),$K1624,""),""))</f>
        <v/>
      </c>
      <c r="P1624" t="str">
        <f>IF($B1624="","",IFERROR(INDEX('Brand Crosswalk'!$F$2:$F$200,MATCH($K1624,'Brand Crosswalk'!$A$2:$A$200,0)),"Not in Crosswalk"))</f>
        <v>Mapped</v>
      </c>
      <c r="Q1624" t="str">
        <f>IF($B1624="","",IFERROR(INDEX('Brand Crosswalk'!$C$2:$C$200,MATCH($K1624,'Brand Crosswalk'!$A$2:$A$200,0)),""))</f>
        <v>Dg Yuengling Inc</v>
      </c>
      <c r="R1624" t="str">
        <f>IF($B1624="","",IF(O1624&lt;&gt;"",O1624,IF(P1624="Mapped",Q1624,IF(P1624="No Encompass Match","No Encompass Match",IFERROR(VLOOKUP(IF($K1624="",$J1624,$K1624),'Brands (Enc)'!$C$2:$D$2699,2,FALSE),"Not Mapped")))))</f>
        <v>Dg Yuengling Inc</v>
      </c>
      <c r="S1624" t="str">
        <f>IF($B1624="","",IFERROR(VLOOKUP(VALUE($B1624),'Customers Table (Enc)'!$A:$I,9,FALSE),"Not Found"))</f>
        <v>Passaic</v>
      </c>
      <c r="T1624" t="str">
        <f t="shared" si="100"/>
        <v>PASSAIC</v>
      </c>
      <c r="U1624" t="str">
        <f t="shared" si="101"/>
        <v>Dg Yuengling Inc|PASSAIC</v>
      </c>
      <c r="V1624" t="str">
        <f>IF($B1624="","",IF(R1624="No Encompass Match","THEM",IF(R1624="Not Mapped","Unable to Determine",IF(T1624="SALES","Unable to Determine",IFERROR(INDEX('Master - US vs THEM'!$F:$F,MATCH(U1624,'Master - US vs THEM'!$G:$G,0)),"No Territory Data")))))</f>
        <v>US</v>
      </c>
      <c r="W1624" t="str">
        <f t="shared" si="102"/>
        <v>OK</v>
      </c>
      <c r="X1624" t="str">
        <f t="shared" si="103"/>
        <v>US</v>
      </c>
    </row>
    <row r="1625" spans="1:24" x14ac:dyDescent="0.2">
      <c r="A1625">
        <v>1624</v>
      </c>
      <c r="B1625" t="s">
        <v>1414</v>
      </c>
      <c r="C1625" t="s">
        <v>1415</v>
      </c>
      <c r="D1625" t="s">
        <v>123</v>
      </c>
      <c r="E1625" t="s">
        <v>1416</v>
      </c>
      <c r="F1625" t="s">
        <v>1417</v>
      </c>
      <c r="G1625" t="s">
        <v>1418</v>
      </c>
      <c r="H1625" t="s">
        <v>8</v>
      </c>
      <c r="I1625" t="s">
        <v>319</v>
      </c>
      <c r="J1625" t="s">
        <v>213</v>
      </c>
      <c r="K1625" t="s">
        <v>214</v>
      </c>
      <c r="L1625" t="s">
        <v>215</v>
      </c>
      <c r="M1625">
        <v>1</v>
      </c>
      <c r="N1625" t="s">
        <v>875</v>
      </c>
      <c r="O1625" t="str">
        <f>IF($B1625="","",IFERROR(IF(ISNUMBER(MATCH($K1625,'Brand Family Territory (Enc)'!$A$2:$A$296,0)),$K1625,""),""))</f>
        <v/>
      </c>
      <c r="P1625" t="str">
        <f>IF($B1625="","",IFERROR(INDEX('Brand Crosswalk'!$F$2:$F$200,MATCH($K1625,'Brand Crosswalk'!$A$2:$A$200,0)),"Not in Crosswalk"))</f>
        <v>Mapped</v>
      </c>
      <c r="Q1625" t="str">
        <f>IF($B1625="","",IFERROR(INDEX('Brand Crosswalk'!$C$2:$C$200,MATCH($K1625,'Brand Crosswalk'!$A$2:$A$200,0)),""))</f>
        <v>New Belgium Brewing Company</v>
      </c>
      <c r="R1625" t="str">
        <f>IF($B1625="","",IF(O1625&lt;&gt;"",O1625,IF(P1625="Mapped",Q1625,IF(P1625="No Encompass Match","No Encompass Match",IFERROR(VLOOKUP(IF($K1625="",$J1625,$K1625),'Brands (Enc)'!$C$2:$D$2699,2,FALSE),"Not Mapped")))))</f>
        <v>New Belgium Brewing Company</v>
      </c>
      <c r="S1625" t="str">
        <f>IF($B1625="","",IFERROR(VLOOKUP(VALUE($B1625),'Customers Table (Enc)'!$A:$I,9,FALSE),"Not Found"))</f>
        <v>Passaic</v>
      </c>
      <c r="T1625" t="str">
        <f t="shared" si="100"/>
        <v>PASSAIC</v>
      </c>
      <c r="U1625" t="str">
        <f t="shared" si="101"/>
        <v>New Belgium Brewing Company|PASSAIC</v>
      </c>
      <c r="V1625" t="str">
        <f>IF($B1625="","",IF(R1625="No Encompass Match","THEM",IF(R1625="Not Mapped","Unable to Determine",IF(T1625="SALES","Unable to Determine",IFERROR(INDEX('Master - US vs THEM'!$F:$F,MATCH(U1625,'Master - US vs THEM'!$G:$G,0)),"No Territory Data")))))</f>
        <v>US</v>
      </c>
      <c r="W1625" t="str">
        <f t="shared" si="102"/>
        <v>OK</v>
      </c>
      <c r="X1625" t="str">
        <f t="shared" si="103"/>
        <v>US</v>
      </c>
    </row>
    <row r="1626" spans="1:24" x14ac:dyDescent="0.2">
      <c r="A1626">
        <v>1625</v>
      </c>
      <c r="B1626" t="s">
        <v>1414</v>
      </c>
      <c r="C1626" t="s">
        <v>1415</v>
      </c>
      <c r="D1626" t="s">
        <v>123</v>
      </c>
      <c r="E1626" t="s">
        <v>1416</v>
      </c>
      <c r="F1626" t="s">
        <v>1417</v>
      </c>
      <c r="G1626" t="s">
        <v>1418</v>
      </c>
      <c r="H1626" t="s">
        <v>8</v>
      </c>
      <c r="I1626" t="s">
        <v>319</v>
      </c>
      <c r="J1626" t="s">
        <v>181</v>
      </c>
      <c r="K1626" t="s">
        <v>182</v>
      </c>
      <c r="L1626" t="s">
        <v>24</v>
      </c>
      <c r="M1626">
        <v>1</v>
      </c>
      <c r="N1626" t="s">
        <v>875</v>
      </c>
      <c r="O1626" t="str">
        <f>IF($B1626="","",IFERROR(IF(ISNUMBER(MATCH($K1626,'Brand Family Territory (Enc)'!$A$2:$A$296,0)),$K1626,""),""))</f>
        <v/>
      </c>
      <c r="P1626" t="str">
        <f>IF($B1626="","",IFERROR(INDEX('Brand Crosswalk'!$F$2:$F$200,MATCH($K1626,'Brand Crosswalk'!$A$2:$A$200,0)),"Not in Crosswalk"))</f>
        <v>Mapped</v>
      </c>
      <c r="Q1626" t="str">
        <f>IF($B1626="","",IFERROR(INDEX('Brand Crosswalk'!$C$2:$C$200,MATCH($K1626,'Brand Crosswalk'!$A$2:$A$200,0)),""))</f>
        <v>Modelo Especial</v>
      </c>
      <c r="R1626" t="str">
        <f>IF($B1626="","",IF(O1626&lt;&gt;"",O1626,IF(P1626="Mapped",Q1626,IF(P1626="No Encompass Match","No Encompass Match",IFERROR(VLOOKUP(IF($K1626="",$J1626,$K1626),'Brands (Enc)'!$C$2:$D$2699,2,FALSE),"Not Mapped")))))</f>
        <v>Modelo Especial</v>
      </c>
      <c r="S1626" t="str">
        <f>IF($B1626="","",IFERROR(VLOOKUP(VALUE($B1626),'Customers Table (Enc)'!$A:$I,9,FALSE),"Not Found"))</f>
        <v>Passaic</v>
      </c>
      <c r="T1626" t="str">
        <f t="shared" si="100"/>
        <v>PASSAIC</v>
      </c>
      <c r="U1626" t="str">
        <f t="shared" si="101"/>
        <v>Modelo Especial|PASSAIC</v>
      </c>
      <c r="V1626" t="str">
        <f>IF($B1626="","",IF(R1626="No Encompass Match","THEM",IF(R1626="Not Mapped","Unable to Determine",IF(T1626="SALES","Unable to Determine",IFERROR(INDEX('Master - US vs THEM'!$F:$F,MATCH(U1626,'Master - US vs THEM'!$G:$G,0)),"No Territory Data")))))</f>
        <v>US</v>
      </c>
      <c r="W1626" t="str">
        <f t="shared" si="102"/>
        <v>OK</v>
      </c>
      <c r="X1626" t="str">
        <f t="shared" si="103"/>
        <v>US</v>
      </c>
    </row>
    <row r="1627" spans="1:24" x14ac:dyDescent="0.2">
      <c r="A1627">
        <v>1626</v>
      </c>
      <c r="B1627" t="s">
        <v>1414</v>
      </c>
      <c r="C1627" t="s">
        <v>1415</v>
      </c>
      <c r="D1627" t="s">
        <v>123</v>
      </c>
      <c r="E1627" t="s">
        <v>1416</v>
      </c>
      <c r="F1627" t="s">
        <v>1417</v>
      </c>
      <c r="G1627" t="s">
        <v>1418</v>
      </c>
      <c r="H1627" t="s">
        <v>8</v>
      </c>
      <c r="I1627" t="s">
        <v>319</v>
      </c>
      <c r="J1627" t="s">
        <v>333</v>
      </c>
      <c r="K1627" t="s">
        <v>168</v>
      </c>
      <c r="L1627" t="s">
        <v>24</v>
      </c>
      <c r="M1627">
        <v>1</v>
      </c>
      <c r="N1627" t="s">
        <v>875</v>
      </c>
      <c r="O1627" t="str">
        <f>IF($B1627="","",IFERROR(IF(ISNUMBER(MATCH($K1627,'Brand Family Territory (Enc)'!$A$2:$A$296,0)),$K1627,""),""))</f>
        <v>MODELO ORO</v>
      </c>
      <c r="P1627" t="str">
        <f>IF($B1627="","",IFERROR(INDEX('Brand Crosswalk'!$F$2:$F$200,MATCH($K1627,'Brand Crosswalk'!$A$2:$A$200,0)),"Not in Crosswalk"))</f>
        <v>Not in Crosswalk</v>
      </c>
      <c r="Q1627" t="str">
        <f>IF($B1627="","",IFERROR(INDEX('Brand Crosswalk'!$C$2:$C$200,MATCH($K1627,'Brand Crosswalk'!$A$2:$A$200,0)),""))</f>
        <v/>
      </c>
      <c r="R1627" t="str">
        <f>IF($B1627="","",IF(O1627&lt;&gt;"",O1627,IF(P1627="Mapped",Q1627,IF(P1627="No Encompass Match","No Encompass Match",IFERROR(VLOOKUP(IF($K1627="",$J1627,$K1627),'Brands (Enc)'!$C$2:$D$2699,2,FALSE),"Not Mapped")))))</f>
        <v>MODELO ORO</v>
      </c>
      <c r="S1627" t="str">
        <f>IF($B1627="","",IFERROR(VLOOKUP(VALUE($B1627),'Customers Table (Enc)'!$A:$I,9,FALSE),"Not Found"))</f>
        <v>Passaic</v>
      </c>
      <c r="T1627" t="str">
        <f t="shared" si="100"/>
        <v>PASSAIC</v>
      </c>
      <c r="U1627" t="str">
        <f t="shared" si="101"/>
        <v>MODELO ORO|PASSAIC</v>
      </c>
      <c r="V1627" t="str">
        <f>IF($B1627="","",IF(R1627="No Encompass Match","THEM",IF(R1627="Not Mapped","Unable to Determine",IF(T1627="SALES","Unable to Determine",IFERROR(INDEX('Master - US vs THEM'!$F:$F,MATCH(U1627,'Master - US vs THEM'!$G:$G,0)),"No Territory Data")))))</f>
        <v>US</v>
      </c>
      <c r="W1627" t="str">
        <f t="shared" si="102"/>
        <v>OK</v>
      </c>
      <c r="X1627" t="str">
        <f t="shared" si="103"/>
        <v>US</v>
      </c>
    </row>
    <row r="1628" spans="1:24" x14ac:dyDescent="0.2">
      <c r="A1628">
        <v>1627</v>
      </c>
      <c r="B1628" t="s">
        <v>1414</v>
      </c>
      <c r="C1628" t="s">
        <v>1415</v>
      </c>
      <c r="D1628" t="s">
        <v>123</v>
      </c>
      <c r="E1628" t="s">
        <v>1416</v>
      </c>
      <c r="F1628" t="s">
        <v>1417</v>
      </c>
      <c r="G1628" t="s">
        <v>1418</v>
      </c>
      <c r="H1628" t="s">
        <v>8</v>
      </c>
      <c r="I1628" t="s">
        <v>319</v>
      </c>
      <c r="J1628" t="s">
        <v>78</v>
      </c>
      <c r="K1628" t="s">
        <v>19</v>
      </c>
      <c r="L1628" t="s">
        <v>20</v>
      </c>
      <c r="M1628">
        <v>1</v>
      </c>
      <c r="N1628" t="s">
        <v>875</v>
      </c>
      <c r="O1628" t="str">
        <f>IF($B1628="","",IFERROR(IF(ISNUMBER(MATCH($K1628,'Brand Family Territory (Enc)'!$A$2:$A$296,0)),$K1628,""),""))</f>
        <v>DOS EQUIS</v>
      </c>
      <c r="P1628" t="str">
        <f>IF($B1628="","",IFERROR(INDEX('Brand Crosswalk'!$F$2:$F$200,MATCH($K1628,'Brand Crosswalk'!$A$2:$A$200,0)),"Not in Crosswalk"))</f>
        <v>Not in Crosswalk</v>
      </c>
      <c r="Q1628" t="str">
        <f>IF($B1628="","",IFERROR(INDEX('Brand Crosswalk'!$C$2:$C$200,MATCH($K1628,'Brand Crosswalk'!$A$2:$A$200,0)),""))</f>
        <v/>
      </c>
      <c r="R1628" t="str">
        <f>IF($B1628="","",IF(O1628&lt;&gt;"",O1628,IF(P1628="Mapped",Q1628,IF(P1628="No Encompass Match","No Encompass Match",IFERROR(VLOOKUP(IF($K1628="",$J1628,$K1628),'Brands (Enc)'!$C$2:$D$2699,2,FALSE),"Not Mapped")))))</f>
        <v>DOS EQUIS</v>
      </c>
      <c r="S1628" t="str">
        <f>IF($B1628="","",IFERROR(VLOOKUP(VALUE($B1628),'Customers Table (Enc)'!$A:$I,9,FALSE),"Not Found"))</f>
        <v>Passaic</v>
      </c>
      <c r="T1628" t="str">
        <f t="shared" si="100"/>
        <v>PASSAIC</v>
      </c>
      <c r="U1628" t="str">
        <f t="shared" si="101"/>
        <v>DOS EQUIS|PASSAIC</v>
      </c>
      <c r="V1628" t="str">
        <f>IF($B1628="","",IF(R1628="No Encompass Match","THEM",IF(R1628="Not Mapped","Unable to Determine",IF(T1628="SALES","Unable to Determine",IFERROR(INDEX('Master - US vs THEM'!$F:$F,MATCH(U1628,'Master - US vs THEM'!$G:$G,0)),"No Territory Data")))))</f>
        <v>US</v>
      </c>
      <c r="W1628" t="str">
        <f t="shared" si="102"/>
        <v>OK</v>
      </c>
      <c r="X1628" t="str">
        <f t="shared" si="103"/>
        <v>US</v>
      </c>
    </row>
    <row r="1629" spans="1:24" x14ac:dyDescent="0.2">
      <c r="A1629">
        <v>1628</v>
      </c>
      <c r="B1629" t="s">
        <v>1414</v>
      </c>
      <c r="C1629" t="s">
        <v>1415</v>
      </c>
      <c r="D1629" t="s">
        <v>123</v>
      </c>
      <c r="E1629" t="s">
        <v>1416</v>
      </c>
      <c r="F1629" t="s">
        <v>1417</v>
      </c>
      <c r="G1629" t="s">
        <v>1418</v>
      </c>
      <c r="H1629" t="s">
        <v>8</v>
      </c>
      <c r="I1629" t="s">
        <v>319</v>
      </c>
      <c r="J1629" t="s">
        <v>20</v>
      </c>
      <c r="K1629" t="s">
        <v>20</v>
      </c>
      <c r="L1629" t="s">
        <v>20</v>
      </c>
      <c r="M1629">
        <v>1</v>
      </c>
      <c r="N1629" t="s">
        <v>875</v>
      </c>
      <c r="O1629" t="str">
        <f>IF($B1629="","",IFERROR(IF(ISNUMBER(MATCH($K1629,'Brand Family Territory (Enc)'!$A$2:$A$296,0)),$K1629,""),""))</f>
        <v/>
      </c>
      <c r="P1629" t="str">
        <f>IF($B1629="","",IFERROR(INDEX('Brand Crosswalk'!$F$2:$F$200,MATCH($K1629,'Brand Crosswalk'!$A$2:$A$200,0)),"Not in Crosswalk"))</f>
        <v>Mapped</v>
      </c>
      <c r="Q1629" t="str">
        <f>IF($B1629="","",IFERROR(INDEX('Brand Crosswalk'!$C$2:$C$200,MATCH($K1629,'Brand Crosswalk'!$A$2:$A$200,0)),""))</f>
        <v>Heineken USA</v>
      </c>
      <c r="R1629" t="str">
        <f>IF($B1629="","",IF(O1629&lt;&gt;"",O1629,IF(P1629="Mapped",Q1629,IF(P1629="No Encompass Match","No Encompass Match",IFERROR(VLOOKUP(IF($K1629="",$J1629,$K1629),'Brands (Enc)'!$C$2:$D$2699,2,FALSE),"Not Mapped")))))</f>
        <v>Heineken USA</v>
      </c>
      <c r="S1629" t="str">
        <f>IF($B1629="","",IFERROR(VLOOKUP(VALUE($B1629),'Customers Table (Enc)'!$A:$I,9,FALSE),"Not Found"))</f>
        <v>Passaic</v>
      </c>
      <c r="T1629" t="str">
        <f t="shared" si="100"/>
        <v>PASSAIC</v>
      </c>
      <c r="U1629" t="str">
        <f t="shared" si="101"/>
        <v>Heineken USA|PASSAIC</v>
      </c>
      <c r="V1629" t="str">
        <f>IF($B1629="","",IF(R1629="No Encompass Match","THEM",IF(R1629="Not Mapped","Unable to Determine",IF(T1629="SALES","Unable to Determine",IFERROR(INDEX('Master - US vs THEM'!$F:$F,MATCH(U1629,'Master - US vs THEM'!$G:$G,0)),"No Territory Data")))))</f>
        <v>US</v>
      </c>
      <c r="W1629" t="str">
        <f t="shared" si="102"/>
        <v>OK</v>
      </c>
      <c r="X1629" t="str">
        <f t="shared" si="103"/>
        <v>US</v>
      </c>
    </row>
    <row r="1630" spans="1:24" x14ac:dyDescent="0.2">
      <c r="A1630">
        <v>1629</v>
      </c>
      <c r="B1630" t="s">
        <v>1402</v>
      </c>
      <c r="C1630" t="s">
        <v>1403</v>
      </c>
      <c r="D1630" t="s">
        <v>48</v>
      </c>
      <c r="E1630" t="s">
        <v>1404</v>
      </c>
      <c r="F1630" t="s">
        <v>132</v>
      </c>
      <c r="G1630" t="s">
        <v>1405</v>
      </c>
      <c r="H1630" t="s">
        <v>8</v>
      </c>
      <c r="I1630" t="s">
        <v>85</v>
      </c>
      <c r="J1630" t="s">
        <v>165</v>
      </c>
      <c r="K1630" t="s">
        <v>166</v>
      </c>
      <c r="L1630" t="s">
        <v>141</v>
      </c>
      <c r="M1630">
        <v>1</v>
      </c>
      <c r="N1630" t="s">
        <v>875</v>
      </c>
      <c r="O1630" t="str">
        <f>IF($B1630="","",IFERROR(IF(ISNUMBER(MATCH($K1630,'Brand Family Territory (Enc)'!$A$2:$A$296,0)),$K1630,""),""))</f>
        <v>BLUE MOON</v>
      </c>
      <c r="P1630" t="str">
        <f>IF($B1630="","",IFERROR(INDEX('Brand Crosswalk'!$F$2:$F$200,MATCH($K1630,'Brand Crosswalk'!$A$2:$A$200,0)),"Not in Crosswalk"))</f>
        <v>Not in Crosswalk</v>
      </c>
      <c r="Q1630" t="str">
        <f>IF($B1630="","",IFERROR(INDEX('Brand Crosswalk'!$C$2:$C$200,MATCH($K1630,'Brand Crosswalk'!$A$2:$A$200,0)),""))</f>
        <v/>
      </c>
      <c r="R1630" t="str">
        <f>IF($B1630="","",IF(O1630&lt;&gt;"",O1630,IF(P1630="Mapped",Q1630,IF(P1630="No Encompass Match","No Encompass Match",IFERROR(VLOOKUP(IF($K1630="",$J1630,$K1630),'Brands (Enc)'!$C$2:$D$2699,2,FALSE),"Not Mapped")))))</f>
        <v>BLUE MOON</v>
      </c>
      <c r="S1630" t="str">
        <f>IF($B1630="","",IFERROR(VLOOKUP(VALUE($B1630),'Customers Table (Enc)'!$A:$I,9,FALSE),"Not Found"))</f>
        <v>Bergen</v>
      </c>
      <c r="T1630" t="str">
        <f t="shared" si="100"/>
        <v>BERGEN</v>
      </c>
      <c r="U1630" t="str">
        <f t="shared" si="101"/>
        <v>BLUE MOON|BERGEN</v>
      </c>
      <c r="V1630" t="str">
        <f>IF($B1630="","",IF(R1630="No Encompass Match","THEM",IF(R1630="Not Mapped","Unable to Determine",IF(T1630="SALES","Unable to Determine",IFERROR(INDEX('Master - US vs THEM'!$F:$F,MATCH(U1630,'Master - US vs THEM'!$G:$G,0)),"No Territory Data")))))</f>
        <v>US</v>
      </c>
      <c r="W1630" t="str">
        <f t="shared" si="102"/>
        <v>OK</v>
      </c>
      <c r="X1630" t="str">
        <f t="shared" si="103"/>
        <v>US</v>
      </c>
    </row>
    <row r="1631" spans="1:24" x14ac:dyDescent="0.2">
      <c r="A1631">
        <v>1630</v>
      </c>
      <c r="B1631" t="s">
        <v>1402</v>
      </c>
      <c r="C1631" t="s">
        <v>1403</v>
      </c>
      <c r="D1631" t="s">
        <v>48</v>
      </c>
      <c r="E1631" t="s">
        <v>1404</v>
      </c>
      <c r="F1631" t="s">
        <v>132</v>
      </c>
      <c r="G1631" t="s">
        <v>1405</v>
      </c>
      <c r="H1631" t="s">
        <v>8</v>
      </c>
      <c r="I1631" t="s">
        <v>85</v>
      </c>
      <c r="J1631" t="s">
        <v>44</v>
      </c>
      <c r="K1631" t="s">
        <v>44</v>
      </c>
      <c r="L1631" t="s">
        <v>45</v>
      </c>
      <c r="M1631">
        <v>1</v>
      </c>
      <c r="N1631" t="s">
        <v>875</v>
      </c>
      <c r="O1631" t="str">
        <f>IF($B1631="","",IFERROR(IF(ISNUMBER(MATCH($K1631,'Brand Family Territory (Enc)'!$A$2:$A$296,0)),$K1631,""),""))</f>
        <v/>
      </c>
      <c r="P1631" t="str">
        <f>IF($B1631="","",IFERROR(INDEX('Brand Crosswalk'!$F$2:$F$200,MATCH($K1631,'Brand Crosswalk'!$A$2:$A$200,0)),"Not in Crosswalk"))</f>
        <v>Mapped</v>
      </c>
      <c r="Q1631" t="str">
        <f>IF($B1631="","",IFERROR(INDEX('Brand Crosswalk'!$C$2:$C$200,MATCH($K1631,'Brand Crosswalk'!$A$2:$A$200,0)),""))</f>
        <v>Dg Yuengling Inc</v>
      </c>
      <c r="R1631" t="str">
        <f>IF($B1631="","",IF(O1631&lt;&gt;"",O1631,IF(P1631="Mapped",Q1631,IF(P1631="No Encompass Match","No Encompass Match",IFERROR(VLOOKUP(IF($K1631="",$J1631,$K1631),'Brands (Enc)'!$C$2:$D$2699,2,FALSE),"Not Mapped")))))</f>
        <v>Dg Yuengling Inc</v>
      </c>
      <c r="S1631" t="str">
        <f>IF($B1631="","",IFERROR(VLOOKUP(VALUE($B1631),'Customers Table (Enc)'!$A:$I,9,FALSE),"Not Found"))</f>
        <v>Bergen</v>
      </c>
      <c r="T1631" t="str">
        <f t="shared" si="100"/>
        <v>BERGEN</v>
      </c>
      <c r="U1631" t="str">
        <f t="shared" si="101"/>
        <v>Dg Yuengling Inc|BERGEN</v>
      </c>
      <c r="V1631" t="str">
        <f>IF($B1631="","",IF(R1631="No Encompass Match","THEM",IF(R1631="Not Mapped","Unable to Determine",IF(T1631="SALES","Unable to Determine",IFERROR(INDEX('Master - US vs THEM'!$F:$F,MATCH(U1631,'Master - US vs THEM'!$G:$G,0)),"No Territory Data")))))</f>
        <v>US</v>
      </c>
      <c r="W1631" t="str">
        <f t="shared" si="102"/>
        <v>OK</v>
      </c>
      <c r="X1631" t="str">
        <f t="shared" si="103"/>
        <v>US</v>
      </c>
    </row>
    <row r="1632" spans="1:24" x14ac:dyDescent="0.2">
      <c r="A1632">
        <v>1631</v>
      </c>
      <c r="B1632" t="s">
        <v>1402</v>
      </c>
      <c r="C1632" t="s">
        <v>1403</v>
      </c>
      <c r="D1632" t="s">
        <v>48</v>
      </c>
      <c r="E1632" t="s">
        <v>1404</v>
      </c>
      <c r="F1632" t="s">
        <v>132</v>
      </c>
      <c r="G1632" t="s">
        <v>1405</v>
      </c>
      <c r="H1632" t="s">
        <v>8</v>
      </c>
      <c r="I1632" t="s">
        <v>85</v>
      </c>
      <c r="J1632" t="s">
        <v>144</v>
      </c>
      <c r="K1632" t="s">
        <v>145</v>
      </c>
      <c r="L1632" t="s">
        <v>141</v>
      </c>
      <c r="M1632">
        <v>1</v>
      </c>
      <c r="N1632" t="s">
        <v>875</v>
      </c>
      <c r="O1632" t="str">
        <f>IF($B1632="","",IFERROR(IF(ISNUMBER(MATCH($K1632,'Brand Family Territory (Enc)'!$A$2:$A$296,0)),$K1632,""),""))</f>
        <v>COORS LIGHT</v>
      </c>
      <c r="P1632" t="str">
        <f>IF($B1632="","",IFERROR(INDEX('Brand Crosswalk'!$F$2:$F$200,MATCH($K1632,'Brand Crosswalk'!$A$2:$A$200,0)),"Not in Crosswalk"))</f>
        <v>Not in Crosswalk</v>
      </c>
      <c r="Q1632" t="str">
        <f>IF($B1632="","",IFERROR(INDEX('Brand Crosswalk'!$C$2:$C$200,MATCH($K1632,'Brand Crosswalk'!$A$2:$A$200,0)),""))</f>
        <v/>
      </c>
      <c r="R1632" t="str">
        <f>IF($B1632="","",IF(O1632&lt;&gt;"",O1632,IF(P1632="Mapped",Q1632,IF(P1632="No Encompass Match","No Encompass Match",IFERROR(VLOOKUP(IF($K1632="",$J1632,$K1632),'Brands (Enc)'!$C$2:$D$2699,2,FALSE),"Not Mapped")))))</f>
        <v>COORS LIGHT</v>
      </c>
      <c r="S1632" t="str">
        <f>IF($B1632="","",IFERROR(VLOOKUP(VALUE($B1632),'Customers Table (Enc)'!$A:$I,9,FALSE),"Not Found"))</f>
        <v>Bergen</v>
      </c>
      <c r="T1632" t="str">
        <f t="shared" si="100"/>
        <v>BERGEN</v>
      </c>
      <c r="U1632" t="str">
        <f t="shared" si="101"/>
        <v>COORS LIGHT|BERGEN</v>
      </c>
      <c r="V1632" t="str">
        <f>IF($B1632="","",IF(R1632="No Encompass Match","THEM",IF(R1632="Not Mapped","Unable to Determine",IF(T1632="SALES","Unable to Determine",IFERROR(INDEX('Master - US vs THEM'!$F:$F,MATCH(U1632,'Master - US vs THEM'!$G:$G,0)),"No Territory Data")))))</f>
        <v>US</v>
      </c>
      <c r="W1632" t="str">
        <f t="shared" si="102"/>
        <v>OK</v>
      </c>
      <c r="X1632" t="str">
        <f t="shared" si="103"/>
        <v>US</v>
      </c>
    </row>
    <row r="1633" spans="1:24" x14ac:dyDescent="0.2">
      <c r="A1633">
        <v>1632</v>
      </c>
      <c r="B1633" t="s">
        <v>1402</v>
      </c>
      <c r="C1633" t="s">
        <v>1403</v>
      </c>
      <c r="D1633" t="s">
        <v>48</v>
      </c>
      <c r="E1633" t="s">
        <v>1404</v>
      </c>
      <c r="F1633" t="s">
        <v>132</v>
      </c>
      <c r="G1633" t="s">
        <v>1405</v>
      </c>
      <c r="H1633" t="s">
        <v>8</v>
      </c>
      <c r="I1633" t="s">
        <v>85</v>
      </c>
      <c r="J1633" t="s">
        <v>535</v>
      </c>
      <c r="K1633" t="s">
        <v>358</v>
      </c>
      <c r="L1633" t="s">
        <v>155</v>
      </c>
      <c r="M1633">
        <v>1</v>
      </c>
      <c r="N1633" t="s">
        <v>875</v>
      </c>
      <c r="O1633" t="str">
        <f>IF($B1633="","",IFERROR(IF(ISNUMBER(MATCH($K1633,'Brand Family Territory (Enc)'!$A$2:$A$296,0)),$K1633,""),""))</f>
        <v/>
      </c>
      <c r="P1633" t="str">
        <f>IF($B1633="","",IFERROR(INDEX('Brand Crosswalk'!$F$2:$F$200,MATCH($K1633,'Brand Crosswalk'!$A$2:$A$200,0)),"Not in Crosswalk"))</f>
        <v>Mapped</v>
      </c>
      <c r="Q1633" t="str">
        <f>IF($B1633="","",IFERROR(INDEX('Brand Crosswalk'!$C$2:$C$200,MATCH($K1633,'Brand Crosswalk'!$A$2:$A$200,0)),""))</f>
        <v>Samuel Adams</v>
      </c>
      <c r="R1633" t="str">
        <f>IF($B1633="","",IF(O1633&lt;&gt;"",O1633,IF(P1633="Mapped",Q1633,IF(P1633="No Encompass Match","No Encompass Match",IFERROR(VLOOKUP(IF($K1633="",$J1633,$K1633),'Brands (Enc)'!$C$2:$D$2699,2,FALSE),"Not Mapped")))))</f>
        <v>Samuel Adams</v>
      </c>
      <c r="S1633" t="str">
        <f>IF($B1633="","",IFERROR(VLOOKUP(VALUE($B1633),'Customers Table (Enc)'!$A:$I,9,FALSE),"Not Found"))</f>
        <v>Bergen</v>
      </c>
      <c r="T1633" t="str">
        <f t="shared" si="100"/>
        <v>BERGEN</v>
      </c>
      <c r="U1633" t="str">
        <f t="shared" si="101"/>
        <v>Samuel Adams|BERGEN</v>
      </c>
      <c r="V1633" t="str">
        <f>IF($B1633="","",IF(R1633="No Encompass Match","THEM",IF(R1633="Not Mapped","Unable to Determine",IF(T1633="SALES","Unable to Determine",IFERROR(INDEX('Master - US vs THEM'!$F:$F,MATCH(U1633,'Master - US vs THEM'!$G:$G,0)),"No Territory Data")))))</f>
        <v>US</v>
      </c>
      <c r="W1633" t="str">
        <f t="shared" si="102"/>
        <v>OK</v>
      </c>
      <c r="X1633" t="str">
        <f t="shared" si="103"/>
        <v>US</v>
      </c>
    </row>
    <row r="1634" spans="1:24" x14ac:dyDescent="0.2">
      <c r="A1634">
        <v>1633</v>
      </c>
      <c r="B1634" t="s">
        <v>496</v>
      </c>
      <c r="C1634" t="s">
        <v>497</v>
      </c>
      <c r="D1634" t="s">
        <v>27</v>
      </c>
      <c r="E1634" t="s">
        <v>498</v>
      </c>
      <c r="F1634" t="s">
        <v>499</v>
      </c>
      <c r="G1634" t="s">
        <v>500</v>
      </c>
      <c r="H1634" t="s">
        <v>8</v>
      </c>
      <c r="I1634" t="s">
        <v>71</v>
      </c>
      <c r="J1634" t="s">
        <v>142</v>
      </c>
      <c r="K1634" t="s">
        <v>143</v>
      </c>
      <c r="L1634" t="s">
        <v>141</v>
      </c>
      <c r="M1634">
        <v>1</v>
      </c>
      <c r="N1634" t="s">
        <v>875</v>
      </c>
      <c r="O1634" t="str">
        <f>IF($B1634="","",IFERROR(IF(ISNUMBER(MATCH($K1634,'Brand Family Territory (Enc)'!$A$2:$A$296,0)),$K1634,""),""))</f>
        <v/>
      </c>
      <c r="P1634" t="str">
        <f>IF($B1634="","",IFERROR(INDEX('Brand Crosswalk'!$F$2:$F$200,MATCH($K1634,'Brand Crosswalk'!$A$2:$A$200,0)),"Not in Crosswalk"))</f>
        <v>Mapped</v>
      </c>
      <c r="Q1634" t="str">
        <f>IF($B1634="","",IFERROR(INDEX('Brand Crosswalk'!$C$2:$C$200,MATCH($K1634,'Brand Crosswalk'!$A$2:$A$200,0)),""))</f>
        <v>Lite</v>
      </c>
      <c r="R1634" t="str">
        <f>IF($B1634="","",IF(O1634&lt;&gt;"",O1634,IF(P1634="Mapped",Q1634,IF(P1634="No Encompass Match","No Encompass Match",IFERROR(VLOOKUP(IF($K1634="",$J1634,$K1634),'Brands (Enc)'!$C$2:$D$2699,2,FALSE),"Not Mapped")))))</f>
        <v>Lite</v>
      </c>
      <c r="S1634" t="str">
        <f>IF($B1634="","",IFERROR(VLOOKUP(VALUE($B1634),'Customers Table (Enc)'!$A:$I,9,FALSE),"Not Found"))</f>
        <v>Sussex</v>
      </c>
      <c r="T1634" t="str">
        <f t="shared" si="100"/>
        <v>SUSSEX</v>
      </c>
      <c r="U1634" t="str">
        <f t="shared" si="101"/>
        <v>Lite|SUSSEX</v>
      </c>
      <c r="V1634" t="str">
        <f>IF($B1634="","",IF(R1634="No Encompass Match","THEM",IF(R1634="Not Mapped","Unable to Determine",IF(T1634="SALES","Unable to Determine",IFERROR(INDEX('Master - US vs THEM'!$F:$F,MATCH(U1634,'Master - US vs THEM'!$G:$G,0)),"No Territory Data")))))</f>
        <v>US</v>
      </c>
      <c r="W1634" t="str">
        <f t="shared" si="102"/>
        <v>OK</v>
      </c>
      <c r="X1634" t="str">
        <f t="shared" si="103"/>
        <v>US</v>
      </c>
    </row>
    <row r="1635" spans="1:24" x14ac:dyDescent="0.2">
      <c r="A1635">
        <v>1634</v>
      </c>
      <c r="B1635" t="s">
        <v>496</v>
      </c>
      <c r="C1635" t="s">
        <v>497</v>
      </c>
      <c r="D1635" t="s">
        <v>27</v>
      </c>
      <c r="E1635" t="s">
        <v>498</v>
      </c>
      <c r="F1635" t="s">
        <v>499</v>
      </c>
      <c r="G1635" t="s">
        <v>500</v>
      </c>
      <c r="H1635" t="s">
        <v>8</v>
      </c>
      <c r="I1635" t="s">
        <v>71</v>
      </c>
      <c r="J1635" t="s">
        <v>44</v>
      </c>
      <c r="K1635" t="s">
        <v>44</v>
      </c>
      <c r="L1635" t="s">
        <v>45</v>
      </c>
      <c r="M1635">
        <v>1</v>
      </c>
      <c r="N1635" t="s">
        <v>875</v>
      </c>
      <c r="O1635" t="str">
        <f>IF($B1635="","",IFERROR(IF(ISNUMBER(MATCH($K1635,'Brand Family Territory (Enc)'!$A$2:$A$296,0)),$K1635,""),""))</f>
        <v/>
      </c>
      <c r="P1635" t="str">
        <f>IF($B1635="","",IFERROR(INDEX('Brand Crosswalk'!$F$2:$F$200,MATCH($K1635,'Brand Crosswalk'!$A$2:$A$200,0)),"Not in Crosswalk"))</f>
        <v>Mapped</v>
      </c>
      <c r="Q1635" t="str">
        <f>IF($B1635="","",IFERROR(INDEX('Brand Crosswalk'!$C$2:$C$200,MATCH($K1635,'Brand Crosswalk'!$A$2:$A$200,0)),""))</f>
        <v>Dg Yuengling Inc</v>
      </c>
      <c r="R1635" t="str">
        <f>IF($B1635="","",IF(O1635&lt;&gt;"",O1635,IF(P1635="Mapped",Q1635,IF(P1635="No Encompass Match","No Encompass Match",IFERROR(VLOOKUP(IF($K1635="",$J1635,$K1635),'Brands (Enc)'!$C$2:$D$2699,2,FALSE),"Not Mapped")))))</f>
        <v>Dg Yuengling Inc</v>
      </c>
      <c r="S1635" t="str">
        <f>IF($B1635="","",IFERROR(VLOOKUP(VALUE($B1635),'Customers Table (Enc)'!$A:$I,9,FALSE),"Not Found"))</f>
        <v>Sussex</v>
      </c>
      <c r="T1635" t="str">
        <f t="shared" si="100"/>
        <v>SUSSEX</v>
      </c>
      <c r="U1635" t="str">
        <f t="shared" si="101"/>
        <v>Dg Yuengling Inc|SUSSEX</v>
      </c>
      <c r="V1635" t="str">
        <f>IF($B1635="","",IF(R1635="No Encompass Match","THEM",IF(R1635="Not Mapped","Unable to Determine",IF(T1635="SALES","Unable to Determine",IFERROR(INDEX('Master - US vs THEM'!$F:$F,MATCH(U1635,'Master - US vs THEM'!$G:$G,0)),"No Territory Data")))))</f>
        <v>US</v>
      </c>
      <c r="W1635" t="str">
        <f t="shared" si="102"/>
        <v>OK</v>
      </c>
      <c r="X1635" t="str">
        <f t="shared" si="103"/>
        <v>US</v>
      </c>
    </row>
    <row r="1636" spans="1:24" x14ac:dyDescent="0.2">
      <c r="A1636">
        <v>1635</v>
      </c>
      <c r="B1636" t="s">
        <v>496</v>
      </c>
      <c r="C1636" t="s">
        <v>497</v>
      </c>
      <c r="D1636" t="s">
        <v>27</v>
      </c>
      <c r="E1636" t="s">
        <v>498</v>
      </c>
      <c r="F1636" t="s">
        <v>499</v>
      </c>
      <c r="G1636" t="s">
        <v>500</v>
      </c>
      <c r="H1636" t="s">
        <v>8</v>
      </c>
      <c r="I1636" t="s">
        <v>71</v>
      </c>
      <c r="J1636" t="s">
        <v>165</v>
      </c>
      <c r="K1636" t="s">
        <v>166</v>
      </c>
      <c r="L1636" t="s">
        <v>141</v>
      </c>
      <c r="M1636">
        <v>1</v>
      </c>
      <c r="N1636" t="s">
        <v>875</v>
      </c>
      <c r="O1636" t="str">
        <f>IF($B1636="","",IFERROR(IF(ISNUMBER(MATCH($K1636,'Brand Family Territory (Enc)'!$A$2:$A$296,0)),$K1636,""),""))</f>
        <v>BLUE MOON</v>
      </c>
      <c r="P1636" t="str">
        <f>IF($B1636="","",IFERROR(INDEX('Brand Crosswalk'!$F$2:$F$200,MATCH($K1636,'Brand Crosswalk'!$A$2:$A$200,0)),"Not in Crosswalk"))</f>
        <v>Not in Crosswalk</v>
      </c>
      <c r="Q1636" t="str">
        <f>IF($B1636="","",IFERROR(INDEX('Brand Crosswalk'!$C$2:$C$200,MATCH($K1636,'Brand Crosswalk'!$A$2:$A$200,0)),""))</f>
        <v/>
      </c>
      <c r="R1636" t="str">
        <f>IF($B1636="","",IF(O1636&lt;&gt;"",O1636,IF(P1636="Mapped",Q1636,IF(P1636="No Encompass Match","No Encompass Match",IFERROR(VLOOKUP(IF($K1636="",$J1636,$K1636),'Brands (Enc)'!$C$2:$D$2699,2,FALSE),"Not Mapped")))))</f>
        <v>BLUE MOON</v>
      </c>
      <c r="S1636" t="str">
        <f>IF($B1636="","",IFERROR(VLOOKUP(VALUE($B1636),'Customers Table (Enc)'!$A:$I,9,FALSE),"Not Found"))</f>
        <v>Sussex</v>
      </c>
      <c r="T1636" t="str">
        <f t="shared" si="100"/>
        <v>SUSSEX</v>
      </c>
      <c r="U1636" t="str">
        <f t="shared" si="101"/>
        <v>BLUE MOON|SUSSEX</v>
      </c>
      <c r="V1636" t="str">
        <f>IF($B1636="","",IF(R1636="No Encompass Match","THEM",IF(R1636="Not Mapped","Unable to Determine",IF(T1636="SALES","Unable to Determine",IFERROR(INDEX('Master - US vs THEM'!$F:$F,MATCH(U1636,'Master - US vs THEM'!$G:$G,0)),"No Territory Data")))))</f>
        <v>US</v>
      </c>
      <c r="W1636" t="str">
        <f t="shared" si="102"/>
        <v>OK</v>
      </c>
      <c r="X1636" t="str">
        <f t="shared" si="103"/>
        <v>US</v>
      </c>
    </row>
    <row r="1637" spans="1:24" x14ac:dyDescent="0.2">
      <c r="A1637">
        <v>1636</v>
      </c>
      <c r="B1637" t="s">
        <v>496</v>
      </c>
      <c r="C1637" t="s">
        <v>497</v>
      </c>
      <c r="D1637" t="s">
        <v>27</v>
      </c>
      <c r="E1637" t="s">
        <v>498</v>
      </c>
      <c r="F1637" t="s">
        <v>499</v>
      </c>
      <c r="G1637" t="s">
        <v>500</v>
      </c>
      <c r="H1637" t="s">
        <v>8</v>
      </c>
      <c r="I1637" t="s">
        <v>71</v>
      </c>
      <c r="J1637" t="s">
        <v>535</v>
      </c>
      <c r="K1637" t="s">
        <v>358</v>
      </c>
      <c r="L1637" t="s">
        <v>155</v>
      </c>
      <c r="M1637">
        <v>1</v>
      </c>
      <c r="N1637" t="s">
        <v>875</v>
      </c>
      <c r="O1637" t="str">
        <f>IF($B1637="","",IFERROR(IF(ISNUMBER(MATCH($K1637,'Brand Family Territory (Enc)'!$A$2:$A$296,0)),$K1637,""),""))</f>
        <v/>
      </c>
      <c r="P1637" t="str">
        <f>IF($B1637="","",IFERROR(INDEX('Brand Crosswalk'!$F$2:$F$200,MATCH($K1637,'Brand Crosswalk'!$A$2:$A$200,0)),"Not in Crosswalk"))</f>
        <v>Mapped</v>
      </c>
      <c r="Q1637" t="str">
        <f>IF($B1637="","",IFERROR(INDEX('Brand Crosswalk'!$C$2:$C$200,MATCH($K1637,'Brand Crosswalk'!$A$2:$A$200,0)),""))</f>
        <v>Samuel Adams</v>
      </c>
      <c r="R1637" t="str">
        <f>IF($B1637="","",IF(O1637&lt;&gt;"",O1637,IF(P1637="Mapped",Q1637,IF(P1637="No Encompass Match","No Encompass Match",IFERROR(VLOOKUP(IF($K1637="",$J1637,$K1637),'Brands (Enc)'!$C$2:$D$2699,2,FALSE),"Not Mapped")))))</f>
        <v>Samuel Adams</v>
      </c>
      <c r="S1637" t="str">
        <f>IF($B1637="","",IFERROR(VLOOKUP(VALUE($B1637),'Customers Table (Enc)'!$A:$I,9,FALSE),"Not Found"))</f>
        <v>Sussex</v>
      </c>
      <c r="T1637" t="str">
        <f t="shared" si="100"/>
        <v>SUSSEX</v>
      </c>
      <c r="U1637" t="str">
        <f t="shared" si="101"/>
        <v>Samuel Adams|SUSSEX</v>
      </c>
      <c r="V1637" t="str">
        <f>IF($B1637="","",IF(R1637="No Encompass Match","THEM",IF(R1637="Not Mapped","Unable to Determine",IF(T1637="SALES","Unable to Determine",IFERROR(INDEX('Master - US vs THEM'!$F:$F,MATCH(U1637,'Master - US vs THEM'!$G:$G,0)),"No Territory Data")))))</f>
        <v>US</v>
      </c>
      <c r="W1637" t="str">
        <f t="shared" si="102"/>
        <v>OK</v>
      </c>
      <c r="X1637" t="str">
        <f t="shared" si="103"/>
        <v>US</v>
      </c>
    </row>
    <row r="1638" spans="1:24" x14ac:dyDescent="0.2">
      <c r="A1638">
        <v>1637</v>
      </c>
      <c r="B1638" t="s">
        <v>496</v>
      </c>
      <c r="C1638" t="s">
        <v>497</v>
      </c>
      <c r="D1638" t="s">
        <v>27</v>
      </c>
      <c r="E1638" t="s">
        <v>498</v>
      </c>
      <c r="F1638" t="s">
        <v>499</v>
      </c>
      <c r="G1638" t="s">
        <v>500</v>
      </c>
      <c r="H1638" t="s">
        <v>8</v>
      </c>
      <c r="I1638" t="s">
        <v>71</v>
      </c>
      <c r="J1638" t="s">
        <v>72</v>
      </c>
      <c r="K1638" t="s">
        <v>73</v>
      </c>
      <c r="L1638" t="s">
        <v>36</v>
      </c>
      <c r="M1638">
        <v>1</v>
      </c>
      <c r="N1638" t="s">
        <v>21</v>
      </c>
      <c r="O1638" t="str">
        <f>IF($B1638="","",IFERROR(IF(ISNUMBER(MATCH($K1638,'Brand Family Territory (Enc)'!$A$2:$A$296,0)),$K1638,""),""))</f>
        <v>LAGUNITAS</v>
      </c>
      <c r="P1638" t="str">
        <f>IF($B1638="","",IFERROR(INDEX('Brand Crosswalk'!$F$2:$F$200,MATCH($K1638,'Brand Crosswalk'!$A$2:$A$200,0)),"Not in Crosswalk"))</f>
        <v>Not in Crosswalk</v>
      </c>
      <c r="Q1638" t="str">
        <f>IF($B1638="","",IFERROR(INDEX('Brand Crosswalk'!$C$2:$C$200,MATCH($K1638,'Brand Crosswalk'!$A$2:$A$200,0)),""))</f>
        <v/>
      </c>
      <c r="R1638" t="str">
        <f>IF($B1638="","",IF(O1638&lt;&gt;"",O1638,IF(P1638="Mapped",Q1638,IF(P1638="No Encompass Match","No Encompass Match",IFERROR(VLOOKUP(IF($K1638="",$J1638,$K1638),'Brands (Enc)'!$C$2:$D$2699,2,FALSE),"Not Mapped")))))</f>
        <v>LAGUNITAS</v>
      </c>
      <c r="S1638" t="str">
        <f>IF($B1638="","",IFERROR(VLOOKUP(VALUE($B1638),'Customers Table (Enc)'!$A:$I,9,FALSE),"Not Found"))</f>
        <v>Sussex</v>
      </c>
      <c r="T1638" t="str">
        <f t="shared" si="100"/>
        <v>SUSSEX</v>
      </c>
      <c r="U1638" t="str">
        <f t="shared" si="101"/>
        <v>LAGUNITAS|SUSSEX</v>
      </c>
      <c r="V1638" t="str">
        <f>IF($B1638="","",IF(R1638="No Encompass Match","THEM",IF(R1638="Not Mapped","Unable to Determine",IF(T1638="SALES","Unable to Determine",IFERROR(INDEX('Master - US vs THEM'!$F:$F,MATCH(U1638,'Master - US vs THEM'!$G:$G,0)),"No Territory Data")))))</f>
        <v>THEM</v>
      </c>
      <c r="W1638" t="str">
        <f t="shared" si="102"/>
        <v>OK</v>
      </c>
      <c r="X1638" t="str">
        <f t="shared" si="103"/>
        <v>THEM</v>
      </c>
    </row>
    <row r="1639" spans="1:24" x14ac:dyDescent="0.2">
      <c r="A1639">
        <v>1638</v>
      </c>
      <c r="B1639" t="s">
        <v>496</v>
      </c>
      <c r="C1639" t="s">
        <v>497</v>
      </c>
      <c r="D1639" t="s">
        <v>27</v>
      </c>
      <c r="E1639" t="s">
        <v>498</v>
      </c>
      <c r="F1639" t="s">
        <v>499</v>
      </c>
      <c r="G1639" t="s">
        <v>500</v>
      </c>
      <c r="H1639" t="s">
        <v>8</v>
      </c>
      <c r="I1639" t="s">
        <v>71</v>
      </c>
      <c r="J1639" t="s">
        <v>915</v>
      </c>
      <c r="K1639" t="s">
        <v>441</v>
      </c>
      <c r="L1639" t="s">
        <v>442</v>
      </c>
      <c r="M1639">
        <v>1</v>
      </c>
      <c r="N1639" t="s">
        <v>875</v>
      </c>
      <c r="O1639" t="str">
        <f>IF($B1639="","",IFERROR(IF(ISNUMBER(MATCH($K1639,'Brand Family Territory (Enc)'!$A$2:$A$296,0)),$K1639,""),""))</f>
        <v/>
      </c>
      <c r="P1639" t="str">
        <f>IF($B1639="","",IFERROR(INDEX('Brand Crosswalk'!$F$2:$F$200,MATCH($K1639,'Brand Crosswalk'!$A$2:$A$200,0)),"Not in Crosswalk"))</f>
        <v>Mapped</v>
      </c>
      <c r="Q1639" t="str">
        <f>IF($B1639="","",IFERROR(INDEX('Brand Crosswalk'!$C$2:$C$200,MATCH($K1639,'Brand Crosswalk'!$A$2:$A$200,0)),""))</f>
        <v>Evil Genius</v>
      </c>
      <c r="R1639" t="str">
        <f>IF($B1639="","",IF(O1639&lt;&gt;"",O1639,IF(P1639="Mapped",Q1639,IF(P1639="No Encompass Match","No Encompass Match",IFERROR(VLOOKUP(IF($K1639="",$J1639,$K1639),'Brands (Enc)'!$C$2:$D$2699,2,FALSE),"Not Mapped")))))</f>
        <v>Evil Genius</v>
      </c>
      <c r="S1639" t="str">
        <f>IF($B1639="","",IFERROR(VLOOKUP(VALUE($B1639),'Customers Table (Enc)'!$A:$I,9,FALSE),"Not Found"))</f>
        <v>Sussex</v>
      </c>
      <c r="T1639" t="str">
        <f t="shared" si="100"/>
        <v>SUSSEX</v>
      </c>
      <c r="U1639" t="str">
        <f t="shared" si="101"/>
        <v>Evil Genius|SUSSEX</v>
      </c>
      <c r="V1639" t="str">
        <f>IF($B1639="","",IF(R1639="No Encompass Match","THEM",IF(R1639="Not Mapped","Unable to Determine",IF(T1639="SALES","Unable to Determine",IFERROR(INDEX('Master - US vs THEM'!$F:$F,MATCH(U1639,'Master - US vs THEM'!$G:$G,0)),"No Territory Data")))))</f>
        <v>US</v>
      </c>
      <c r="W1639" t="str">
        <f t="shared" si="102"/>
        <v>OK</v>
      </c>
      <c r="X1639" t="str">
        <f t="shared" si="103"/>
        <v>US</v>
      </c>
    </row>
    <row r="1640" spans="1:24" x14ac:dyDescent="0.2">
      <c r="A1640">
        <v>1639</v>
      </c>
      <c r="B1640" t="s">
        <v>1398</v>
      </c>
      <c r="C1640" t="s">
        <v>1399</v>
      </c>
      <c r="D1640" t="s">
        <v>48</v>
      </c>
      <c r="E1640" t="s">
        <v>1400</v>
      </c>
      <c r="F1640" t="s">
        <v>692</v>
      </c>
      <c r="G1640" t="s">
        <v>1401</v>
      </c>
      <c r="H1640" t="s">
        <v>8</v>
      </c>
      <c r="I1640" t="s">
        <v>85</v>
      </c>
      <c r="J1640" t="s">
        <v>44</v>
      </c>
      <c r="K1640" t="s">
        <v>44</v>
      </c>
      <c r="L1640" t="s">
        <v>45</v>
      </c>
      <c r="M1640">
        <v>1</v>
      </c>
      <c r="N1640" t="s">
        <v>875</v>
      </c>
      <c r="O1640" t="str">
        <f>IF($B1640="","",IFERROR(IF(ISNUMBER(MATCH($K1640,'Brand Family Territory (Enc)'!$A$2:$A$296,0)),$K1640,""),""))</f>
        <v/>
      </c>
      <c r="P1640" t="str">
        <f>IF($B1640="","",IFERROR(INDEX('Brand Crosswalk'!$F$2:$F$200,MATCH($K1640,'Brand Crosswalk'!$A$2:$A$200,0)),"Not in Crosswalk"))</f>
        <v>Mapped</v>
      </c>
      <c r="Q1640" t="str">
        <f>IF($B1640="","",IFERROR(INDEX('Brand Crosswalk'!$C$2:$C$200,MATCH($K1640,'Brand Crosswalk'!$A$2:$A$200,0)),""))</f>
        <v>Dg Yuengling Inc</v>
      </c>
      <c r="R1640" t="str">
        <f>IF($B1640="","",IF(O1640&lt;&gt;"",O1640,IF(P1640="Mapped",Q1640,IF(P1640="No Encompass Match","No Encompass Match",IFERROR(VLOOKUP(IF($K1640="",$J1640,$K1640),'Brands (Enc)'!$C$2:$D$2699,2,FALSE),"Not Mapped")))))</f>
        <v>Dg Yuengling Inc</v>
      </c>
      <c r="S1640" t="str">
        <f>IF($B1640="","",IFERROR(VLOOKUP(VALUE($B1640),'Customers Table (Enc)'!$A:$I,9,FALSE),"Not Found"))</f>
        <v>Bergen</v>
      </c>
      <c r="T1640" t="str">
        <f t="shared" si="100"/>
        <v>BERGEN</v>
      </c>
      <c r="U1640" t="str">
        <f t="shared" si="101"/>
        <v>Dg Yuengling Inc|BERGEN</v>
      </c>
      <c r="V1640" t="str">
        <f>IF($B1640="","",IF(R1640="No Encompass Match","THEM",IF(R1640="Not Mapped","Unable to Determine",IF(T1640="SALES","Unable to Determine",IFERROR(INDEX('Master - US vs THEM'!$F:$F,MATCH(U1640,'Master - US vs THEM'!$G:$G,0)),"No Territory Data")))))</f>
        <v>US</v>
      </c>
      <c r="W1640" t="str">
        <f t="shared" si="102"/>
        <v>OK</v>
      </c>
      <c r="X1640" t="str">
        <f t="shared" si="103"/>
        <v>US</v>
      </c>
    </row>
    <row r="1641" spans="1:24" x14ac:dyDescent="0.2">
      <c r="A1641">
        <v>1640</v>
      </c>
      <c r="B1641" t="s">
        <v>1398</v>
      </c>
      <c r="C1641" t="s">
        <v>1399</v>
      </c>
      <c r="D1641" t="s">
        <v>48</v>
      </c>
      <c r="E1641" t="s">
        <v>1400</v>
      </c>
      <c r="F1641" t="s">
        <v>692</v>
      </c>
      <c r="G1641" t="s">
        <v>1401</v>
      </c>
      <c r="H1641" t="s">
        <v>8</v>
      </c>
      <c r="I1641" t="s">
        <v>85</v>
      </c>
      <c r="J1641" t="s">
        <v>609</v>
      </c>
      <c r="K1641" t="s">
        <v>610</v>
      </c>
      <c r="L1641" t="s">
        <v>468</v>
      </c>
      <c r="M1641">
        <v>1</v>
      </c>
      <c r="N1641" t="s">
        <v>875</v>
      </c>
      <c r="O1641" t="str">
        <f>IF($B1641="","",IFERROR(IF(ISNUMBER(MATCH($K1641,'Brand Family Territory (Enc)'!$A$2:$A$296,0)),$K1641,""),""))</f>
        <v/>
      </c>
      <c r="P1641" t="str">
        <f>IF($B1641="","",IFERROR(INDEX('Brand Crosswalk'!$F$2:$F$200,MATCH($K1641,'Brand Crosswalk'!$A$2:$A$200,0)),"Not in Crosswalk"))</f>
        <v>Mapped</v>
      </c>
      <c r="Q1641" t="str">
        <f>IF($B1641="","",IFERROR(INDEX('Brand Crosswalk'!$C$2:$C$200,MATCH($K1641,'Brand Crosswalk'!$A$2:$A$200,0)),""))</f>
        <v>Pabst Blue Ribbon</v>
      </c>
      <c r="R1641" t="str">
        <f>IF($B1641="","",IF(O1641&lt;&gt;"",O1641,IF(P1641="Mapped",Q1641,IF(P1641="No Encompass Match","No Encompass Match",IFERROR(VLOOKUP(IF($K1641="",$J1641,$K1641),'Brands (Enc)'!$C$2:$D$2699,2,FALSE),"Not Mapped")))))</f>
        <v>Pabst Blue Ribbon</v>
      </c>
      <c r="S1641" t="str">
        <f>IF($B1641="","",IFERROR(VLOOKUP(VALUE($B1641),'Customers Table (Enc)'!$A:$I,9,FALSE),"Not Found"))</f>
        <v>Bergen</v>
      </c>
      <c r="T1641" t="str">
        <f t="shared" si="100"/>
        <v>BERGEN</v>
      </c>
      <c r="U1641" t="str">
        <f t="shared" si="101"/>
        <v>Pabst Blue Ribbon|BERGEN</v>
      </c>
      <c r="V1641" t="str">
        <f>IF($B1641="","",IF(R1641="No Encompass Match","THEM",IF(R1641="Not Mapped","Unable to Determine",IF(T1641="SALES","Unable to Determine",IFERROR(INDEX('Master - US vs THEM'!$F:$F,MATCH(U1641,'Master - US vs THEM'!$G:$G,0)),"No Territory Data")))))</f>
        <v>US</v>
      </c>
      <c r="W1641" t="str">
        <f t="shared" si="102"/>
        <v>OK</v>
      </c>
      <c r="X1641" t="str">
        <f t="shared" si="103"/>
        <v>US</v>
      </c>
    </row>
    <row r="1642" spans="1:24" x14ac:dyDescent="0.2">
      <c r="A1642">
        <v>1641</v>
      </c>
      <c r="B1642" t="s">
        <v>1398</v>
      </c>
      <c r="C1642" t="s">
        <v>1399</v>
      </c>
      <c r="D1642" t="s">
        <v>48</v>
      </c>
      <c r="E1642" t="s">
        <v>1400</v>
      </c>
      <c r="F1642" t="s">
        <v>692</v>
      </c>
      <c r="G1642" t="s">
        <v>1401</v>
      </c>
      <c r="H1642" t="s">
        <v>8</v>
      </c>
      <c r="I1642" t="s">
        <v>85</v>
      </c>
      <c r="J1642" t="s">
        <v>535</v>
      </c>
      <c r="K1642" t="s">
        <v>358</v>
      </c>
      <c r="L1642" t="s">
        <v>155</v>
      </c>
      <c r="M1642">
        <v>1</v>
      </c>
      <c r="N1642" t="s">
        <v>875</v>
      </c>
      <c r="O1642" t="str">
        <f>IF($B1642="","",IFERROR(IF(ISNUMBER(MATCH($K1642,'Brand Family Territory (Enc)'!$A$2:$A$296,0)),$K1642,""),""))</f>
        <v/>
      </c>
      <c r="P1642" t="str">
        <f>IF($B1642="","",IFERROR(INDEX('Brand Crosswalk'!$F$2:$F$200,MATCH($K1642,'Brand Crosswalk'!$A$2:$A$200,0)),"Not in Crosswalk"))</f>
        <v>Mapped</v>
      </c>
      <c r="Q1642" t="str">
        <f>IF($B1642="","",IFERROR(INDEX('Brand Crosswalk'!$C$2:$C$200,MATCH($K1642,'Brand Crosswalk'!$A$2:$A$200,0)),""))</f>
        <v>Samuel Adams</v>
      </c>
      <c r="R1642" t="str">
        <f>IF($B1642="","",IF(O1642&lt;&gt;"",O1642,IF(P1642="Mapped",Q1642,IF(P1642="No Encompass Match","No Encompass Match",IFERROR(VLOOKUP(IF($K1642="",$J1642,$K1642),'Brands (Enc)'!$C$2:$D$2699,2,FALSE),"Not Mapped")))))</f>
        <v>Samuel Adams</v>
      </c>
      <c r="S1642" t="str">
        <f>IF($B1642="","",IFERROR(VLOOKUP(VALUE($B1642),'Customers Table (Enc)'!$A:$I,9,FALSE),"Not Found"))</f>
        <v>Bergen</v>
      </c>
      <c r="T1642" t="str">
        <f t="shared" si="100"/>
        <v>BERGEN</v>
      </c>
      <c r="U1642" t="str">
        <f t="shared" si="101"/>
        <v>Samuel Adams|BERGEN</v>
      </c>
      <c r="V1642" t="str">
        <f>IF($B1642="","",IF(R1642="No Encompass Match","THEM",IF(R1642="Not Mapped","Unable to Determine",IF(T1642="SALES","Unable to Determine",IFERROR(INDEX('Master - US vs THEM'!$F:$F,MATCH(U1642,'Master - US vs THEM'!$G:$G,0)),"No Territory Data")))))</f>
        <v>US</v>
      </c>
      <c r="W1642" t="str">
        <f t="shared" si="102"/>
        <v>OK</v>
      </c>
      <c r="X1642" t="str">
        <f t="shared" si="103"/>
        <v>US</v>
      </c>
    </row>
    <row r="1643" spans="1:24" x14ac:dyDescent="0.2">
      <c r="A1643">
        <v>1642</v>
      </c>
      <c r="B1643" t="s">
        <v>492</v>
      </c>
      <c r="C1643" t="s">
        <v>493</v>
      </c>
      <c r="D1643" t="s">
        <v>27</v>
      </c>
      <c r="E1643" t="s">
        <v>494</v>
      </c>
      <c r="F1643" t="s">
        <v>112</v>
      </c>
      <c r="G1643" t="s">
        <v>495</v>
      </c>
      <c r="H1643" t="s">
        <v>8</v>
      </c>
      <c r="I1643" t="s">
        <v>71</v>
      </c>
      <c r="J1643" t="s">
        <v>142</v>
      </c>
      <c r="K1643" t="s">
        <v>143</v>
      </c>
      <c r="L1643" t="s">
        <v>141</v>
      </c>
      <c r="M1643">
        <v>1</v>
      </c>
      <c r="N1643" t="s">
        <v>875</v>
      </c>
      <c r="O1643" t="str">
        <f>IF($B1643="","",IFERROR(IF(ISNUMBER(MATCH($K1643,'Brand Family Territory (Enc)'!$A$2:$A$296,0)),$K1643,""),""))</f>
        <v/>
      </c>
      <c r="P1643" t="str">
        <f>IF($B1643="","",IFERROR(INDEX('Brand Crosswalk'!$F$2:$F$200,MATCH($K1643,'Brand Crosswalk'!$A$2:$A$200,0)),"Not in Crosswalk"))</f>
        <v>Mapped</v>
      </c>
      <c r="Q1643" t="str">
        <f>IF($B1643="","",IFERROR(INDEX('Brand Crosswalk'!$C$2:$C$200,MATCH($K1643,'Brand Crosswalk'!$A$2:$A$200,0)),""))</f>
        <v>Lite</v>
      </c>
      <c r="R1643" t="str">
        <f>IF($B1643="","",IF(O1643&lt;&gt;"",O1643,IF(P1643="Mapped",Q1643,IF(P1643="No Encompass Match","No Encompass Match",IFERROR(VLOOKUP(IF($K1643="",$J1643,$K1643),'Brands (Enc)'!$C$2:$D$2699,2,FALSE),"Not Mapped")))))</f>
        <v>Lite</v>
      </c>
      <c r="S1643" t="str">
        <f>IF($B1643="","",IFERROR(VLOOKUP(VALUE($B1643),'Customers Table (Enc)'!$A:$I,9,FALSE),"Not Found"))</f>
        <v>Sussex</v>
      </c>
      <c r="T1643" t="str">
        <f t="shared" si="100"/>
        <v>SUSSEX</v>
      </c>
      <c r="U1643" t="str">
        <f t="shared" si="101"/>
        <v>Lite|SUSSEX</v>
      </c>
      <c r="V1643" t="str">
        <f>IF($B1643="","",IF(R1643="No Encompass Match","THEM",IF(R1643="Not Mapped","Unable to Determine",IF(T1643="SALES","Unable to Determine",IFERROR(INDEX('Master - US vs THEM'!$F:$F,MATCH(U1643,'Master - US vs THEM'!$G:$G,0)),"No Territory Data")))))</f>
        <v>US</v>
      </c>
      <c r="W1643" t="str">
        <f t="shared" si="102"/>
        <v>OK</v>
      </c>
      <c r="X1643" t="str">
        <f t="shared" si="103"/>
        <v>US</v>
      </c>
    </row>
    <row r="1644" spans="1:24" x14ac:dyDescent="0.2">
      <c r="A1644">
        <v>1643</v>
      </c>
      <c r="B1644" t="s">
        <v>492</v>
      </c>
      <c r="C1644" t="s">
        <v>493</v>
      </c>
      <c r="D1644" t="s">
        <v>27</v>
      </c>
      <c r="E1644" t="s">
        <v>494</v>
      </c>
      <c r="F1644" t="s">
        <v>112</v>
      </c>
      <c r="G1644" t="s">
        <v>495</v>
      </c>
      <c r="H1644" t="s">
        <v>8</v>
      </c>
      <c r="I1644" t="s">
        <v>71</v>
      </c>
      <c r="J1644" t="s">
        <v>44</v>
      </c>
      <c r="K1644" t="s">
        <v>44</v>
      </c>
      <c r="L1644" t="s">
        <v>45</v>
      </c>
      <c r="M1644">
        <v>1</v>
      </c>
      <c r="N1644" t="s">
        <v>875</v>
      </c>
      <c r="O1644" t="str">
        <f>IF($B1644="","",IFERROR(IF(ISNUMBER(MATCH($K1644,'Brand Family Territory (Enc)'!$A$2:$A$296,0)),$K1644,""),""))</f>
        <v/>
      </c>
      <c r="P1644" t="str">
        <f>IF($B1644="","",IFERROR(INDEX('Brand Crosswalk'!$F$2:$F$200,MATCH($K1644,'Brand Crosswalk'!$A$2:$A$200,0)),"Not in Crosswalk"))</f>
        <v>Mapped</v>
      </c>
      <c r="Q1644" t="str">
        <f>IF($B1644="","",IFERROR(INDEX('Brand Crosswalk'!$C$2:$C$200,MATCH($K1644,'Brand Crosswalk'!$A$2:$A$200,0)),""))</f>
        <v>Dg Yuengling Inc</v>
      </c>
      <c r="R1644" t="str">
        <f>IF($B1644="","",IF(O1644&lt;&gt;"",O1644,IF(P1644="Mapped",Q1644,IF(P1644="No Encompass Match","No Encompass Match",IFERROR(VLOOKUP(IF($K1644="",$J1644,$K1644),'Brands (Enc)'!$C$2:$D$2699,2,FALSE),"Not Mapped")))))</f>
        <v>Dg Yuengling Inc</v>
      </c>
      <c r="S1644" t="str">
        <f>IF($B1644="","",IFERROR(VLOOKUP(VALUE($B1644),'Customers Table (Enc)'!$A:$I,9,FALSE),"Not Found"))</f>
        <v>Sussex</v>
      </c>
      <c r="T1644" t="str">
        <f t="shared" si="100"/>
        <v>SUSSEX</v>
      </c>
      <c r="U1644" t="str">
        <f t="shared" si="101"/>
        <v>Dg Yuengling Inc|SUSSEX</v>
      </c>
      <c r="V1644" t="str">
        <f>IF($B1644="","",IF(R1644="No Encompass Match","THEM",IF(R1644="Not Mapped","Unable to Determine",IF(T1644="SALES","Unable to Determine",IFERROR(INDEX('Master - US vs THEM'!$F:$F,MATCH(U1644,'Master - US vs THEM'!$G:$G,0)),"No Territory Data")))))</f>
        <v>US</v>
      </c>
      <c r="W1644" t="str">
        <f t="shared" si="102"/>
        <v>OK</v>
      </c>
      <c r="X1644" t="str">
        <f t="shared" si="103"/>
        <v>US</v>
      </c>
    </row>
    <row r="1645" spans="1:24" x14ac:dyDescent="0.2">
      <c r="A1645">
        <v>1644</v>
      </c>
      <c r="B1645" t="s">
        <v>492</v>
      </c>
      <c r="C1645" t="s">
        <v>493</v>
      </c>
      <c r="D1645" t="s">
        <v>27</v>
      </c>
      <c r="E1645" t="s">
        <v>494</v>
      </c>
      <c r="F1645" t="s">
        <v>112</v>
      </c>
      <c r="G1645" t="s">
        <v>495</v>
      </c>
      <c r="H1645" t="s">
        <v>8</v>
      </c>
      <c r="I1645" t="s">
        <v>71</v>
      </c>
      <c r="J1645" t="s">
        <v>165</v>
      </c>
      <c r="K1645" t="s">
        <v>166</v>
      </c>
      <c r="L1645" t="s">
        <v>141</v>
      </c>
      <c r="M1645">
        <v>1</v>
      </c>
      <c r="N1645" t="s">
        <v>875</v>
      </c>
      <c r="O1645" t="str">
        <f>IF($B1645="","",IFERROR(IF(ISNUMBER(MATCH($K1645,'Brand Family Territory (Enc)'!$A$2:$A$296,0)),$K1645,""),""))</f>
        <v>BLUE MOON</v>
      </c>
      <c r="P1645" t="str">
        <f>IF($B1645="","",IFERROR(INDEX('Brand Crosswalk'!$F$2:$F$200,MATCH($K1645,'Brand Crosswalk'!$A$2:$A$200,0)),"Not in Crosswalk"))</f>
        <v>Not in Crosswalk</v>
      </c>
      <c r="Q1645" t="str">
        <f>IF($B1645="","",IFERROR(INDEX('Brand Crosswalk'!$C$2:$C$200,MATCH($K1645,'Brand Crosswalk'!$A$2:$A$200,0)),""))</f>
        <v/>
      </c>
      <c r="R1645" t="str">
        <f>IF($B1645="","",IF(O1645&lt;&gt;"",O1645,IF(P1645="Mapped",Q1645,IF(P1645="No Encompass Match","No Encompass Match",IFERROR(VLOOKUP(IF($K1645="",$J1645,$K1645),'Brands (Enc)'!$C$2:$D$2699,2,FALSE),"Not Mapped")))))</f>
        <v>BLUE MOON</v>
      </c>
      <c r="S1645" t="str">
        <f>IF($B1645="","",IFERROR(VLOOKUP(VALUE($B1645),'Customers Table (Enc)'!$A:$I,9,FALSE),"Not Found"))</f>
        <v>Sussex</v>
      </c>
      <c r="T1645" t="str">
        <f t="shared" si="100"/>
        <v>SUSSEX</v>
      </c>
      <c r="U1645" t="str">
        <f t="shared" si="101"/>
        <v>BLUE MOON|SUSSEX</v>
      </c>
      <c r="V1645" t="str">
        <f>IF($B1645="","",IF(R1645="No Encompass Match","THEM",IF(R1645="Not Mapped","Unable to Determine",IF(T1645="SALES","Unable to Determine",IFERROR(INDEX('Master - US vs THEM'!$F:$F,MATCH(U1645,'Master - US vs THEM'!$G:$G,0)),"No Territory Data")))))</f>
        <v>US</v>
      </c>
      <c r="W1645" t="str">
        <f t="shared" si="102"/>
        <v>OK</v>
      </c>
      <c r="X1645" t="str">
        <f t="shared" si="103"/>
        <v>US</v>
      </c>
    </row>
    <row r="1646" spans="1:24" x14ac:dyDescent="0.2">
      <c r="A1646">
        <v>1645</v>
      </c>
      <c r="B1646" t="s">
        <v>492</v>
      </c>
      <c r="C1646" t="s">
        <v>493</v>
      </c>
      <c r="D1646" t="s">
        <v>27</v>
      </c>
      <c r="E1646" t="s">
        <v>494</v>
      </c>
      <c r="F1646" t="s">
        <v>112</v>
      </c>
      <c r="G1646" t="s">
        <v>495</v>
      </c>
      <c r="H1646" t="s">
        <v>8</v>
      </c>
      <c r="I1646" t="s">
        <v>71</v>
      </c>
      <c r="J1646" t="s">
        <v>535</v>
      </c>
      <c r="K1646" t="s">
        <v>358</v>
      </c>
      <c r="L1646" t="s">
        <v>155</v>
      </c>
      <c r="M1646">
        <v>1</v>
      </c>
      <c r="N1646" t="s">
        <v>875</v>
      </c>
      <c r="O1646" t="str">
        <f>IF($B1646="","",IFERROR(IF(ISNUMBER(MATCH($K1646,'Brand Family Territory (Enc)'!$A$2:$A$296,0)),$K1646,""),""))</f>
        <v/>
      </c>
      <c r="P1646" t="str">
        <f>IF($B1646="","",IFERROR(INDEX('Brand Crosswalk'!$F$2:$F$200,MATCH($K1646,'Brand Crosswalk'!$A$2:$A$200,0)),"Not in Crosswalk"))</f>
        <v>Mapped</v>
      </c>
      <c r="Q1646" t="str">
        <f>IF($B1646="","",IFERROR(INDEX('Brand Crosswalk'!$C$2:$C$200,MATCH($K1646,'Brand Crosswalk'!$A$2:$A$200,0)),""))</f>
        <v>Samuel Adams</v>
      </c>
      <c r="R1646" t="str">
        <f>IF($B1646="","",IF(O1646&lt;&gt;"",O1646,IF(P1646="Mapped",Q1646,IF(P1646="No Encompass Match","No Encompass Match",IFERROR(VLOOKUP(IF($K1646="",$J1646,$K1646),'Brands (Enc)'!$C$2:$D$2699,2,FALSE),"Not Mapped")))))</f>
        <v>Samuel Adams</v>
      </c>
      <c r="S1646" t="str">
        <f>IF($B1646="","",IFERROR(VLOOKUP(VALUE($B1646),'Customers Table (Enc)'!$A:$I,9,FALSE),"Not Found"))</f>
        <v>Sussex</v>
      </c>
      <c r="T1646" t="str">
        <f t="shared" si="100"/>
        <v>SUSSEX</v>
      </c>
      <c r="U1646" t="str">
        <f t="shared" si="101"/>
        <v>Samuel Adams|SUSSEX</v>
      </c>
      <c r="V1646" t="str">
        <f>IF($B1646="","",IF(R1646="No Encompass Match","THEM",IF(R1646="Not Mapped","Unable to Determine",IF(T1646="SALES","Unable to Determine",IFERROR(INDEX('Master - US vs THEM'!$F:$F,MATCH(U1646,'Master - US vs THEM'!$G:$G,0)),"No Territory Data")))))</f>
        <v>US</v>
      </c>
      <c r="W1646" t="str">
        <f t="shared" si="102"/>
        <v>OK</v>
      </c>
      <c r="X1646" t="str">
        <f t="shared" si="103"/>
        <v>US</v>
      </c>
    </row>
    <row r="1647" spans="1:24" x14ac:dyDescent="0.2">
      <c r="A1647">
        <v>1646</v>
      </c>
      <c r="B1647" t="s">
        <v>492</v>
      </c>
      <c r="C1647" t="s">
        <v>493</v>
      </c>
      <c r="D1647" t="s">
        <v>27</v>
      </c>
      <c r="E1647" t="s">
        <v>494</v>
      </c>
      <c r="F1647" t="s">
        <v>112</v>
      </c>
      <c r="G1647" t="s">
        <v>495</v>
      </c>
      <c r="H1647" t="s">
        <v>8</v>
      </c>
      <c r="I1647" t="s">
        <v>71</v>
      </c>
      <c r="J1647" t="s">
        <v>235</v>
      </c>
      <c r="K1647" t="s">
        <v>236</v>
      </c>
      <c r="L1647" t="s">
        <v>141</v>
      </c>
      <c r="M1647">
        <v>1</v>
      </c>
      <c r="N1647" t="s">
        <v>875</v>
      </c>
      <c r="O1647" t="str">
        <f>IF($B1647="","",IFERROR(IF(ISNUMBER(MATCH($K1647,'Brand Family Territory (Enc)'!$A$2:$A$296,0)),$K1647,""),""))</f>
        <v/>
      </c>
      <c r="P1647" t="str">
        <f>IF($B1647="","",IFERROR(INDEX('Brand Crosswalk'!$F$2:$F$200,MATCH($K1647,'Brand Crosswalk'!$A$2:$A$200,0)),"Not in Crosswalk"))</f>
        <v>Mapped</v>
      </c>
      <c r="Q1647" t="str">
        <f>IF($B1647="","",IFERROR(INDEX('Brand Crosswalk'!$C$2:$C$200,MATCH($K1647,'Brand Crosswalk'!$A$2:$A$200,0)),""))</f>
        <v>Leinenkugel</v>
      </c>
      <c r="R1647" t="str">
        <f>IF($B1647="","",IF(O1647&lt;&gt;"",O1647,IF(P1647="Mapped",Q1647,IF(P1647="No Encompass Match","No Encompass Match",IFERROR(VLOOKUP(IF($K1647="",$J1647,$K1647),'Brands (Enc)'!$C$2:$D$2699,2,FALSE),"Not Mapped")))))</f>
        <v>Leinenkugel</v>
      </c>
      <c r="S1647" t="str">
        <f>IF($B1647="","",IFERROR(VLOOKUP(VALUE($B1647),'Customers Table (Enc)'!$A:$I,9,FALSE),"Not Found"))</f>
        <v>Sussex</v>
      </c>
      <c r="T1647" t="str">
        <f t="shared" si="100"/>
        <v>SUSSEX</v>
      </c>
      <c r="U1647" t="str">
        <f t="shared" si="101"/>
        <v>Leinenkugel|SUSSEX</v>
      </c>
      <c r="V1647" t="str">
        <f>IF($B1647="","",IF(R1647="No Encompass Match","THEM",IF(R1647="Not Mapped","Unable to Determine",IF(T1647="SALES","Unable to Determine",IFERROR(INDEX('Master - US vs THEM'!$F:$F,MATCH(U1647,'Master - US vs THEM'!$G:$G,0)),"No Territory Data")))))</f>
        <v>US</v>
      </c>
      <c r="W1647" t="str">
        <f t="shared" si="102"/>
        <v>OK</v>
      </c>
      <c r="X1647" t="str">
        <f t="shared" si="103"/>
        <v>US</v>
      </c>
    </row>
    <row r="1648" spans="1:24" x14ac:dyDescent="0.2">
      <c r="A1648">
        <v>1647</v>
      </c>
      <c r="B1648" t="s">
        <v>492</v>
      </c>
      <c r="C1648" t="s">
        <v>493</v>
      </c>
      <c r="D1648" t="s">
        <v>27</v>
      </c>
      <c r="E1648" t="s">
        <v>494</v>
      </c>
      <c r="F1648" t="s">
        <v>112</v>
      </c>
      <c r="G1648" t="s">
        <v>495</v>
      </c>
      <c r="H1648" t="s">
        <v>8</v>
      </c>
      <c r="I1648" t="s">
        <v>71</v>
      </c>
      <c r="J1648" t="s">
        <v>915</v>
      </c>
      <c r="K1648" t="s">
        <v>441</v>
      </c>
      <c r="L1648" t="s">
        <v>442</v>
      </c>
      <c r="M1648">
        <v>1</v>
      </c>
      <c r="N1648" t="s">
        <v>875</v>
      </c>
      <c r="O1648" t="str">
        <f>IF($B1648="","",IFERROR(IF(ISNUMBER(MATCH($K1648,'Brand Family Territory (Enc)'!$A$2:$A$296,0)),$K1648,""),""))</f>
        <v/>
      </c>
      <c r="P1648" t="str">
        <f>IF($B1648="","",IFERROR(INDEX('Brand Crosswalk'!$F$2:$F$200,MATCH($K1648,'Brand Crosswalk'!$A$2:$A$200,0)),"Not in Crosswalk"))</f>
        <v>Mapped</v>
      </c>
      <c r="Q1648" t="str">
        <f>IF($B1648="","",IFERROR(INDEX('Brand Crosswalk'!$C$2:$C$200,MATCH($K1648,'Brand Crosswalk'!$A$2:$A$200,0)),""))</f>
        <v>Evil Genius</v>
      </c>
      <c r="R1648" t="str">
        <f>IF($B1648="","",IF(O1648&lt;&gt;"",O1648,IF(P1648="Mapped",Q1648,IF(P1648="No Encompass Match","No Encompass Match",IFERROR(VLOOKUP(IF($K1648="",$J1648,$K1648),'Brands (Enc)'!$C$2:$D$2699,2,FALSE),"Not Mapped")))))</f>
        <v>Evil Genius</v>
      </c>
      <c r="S1648" t="str">
        <f>IF($B1648="","",IFERROR(VLOOKUP(VALUE($B1648),'Customers Table (Enc)'!$A:$I,9,FALSE),"Not Found"))</f>
        <v>Sussex</v>
      </c>
      <c r="T1648" t="str">
        <f t="shared" si="100"/>
        <v>SUSSEX</v>
      </c>
      <c r="U1648" t="str">
        <f t="shared" si="101"/>
        <v>Evil Genius|SUSSEX</v>
      </c>
      <c r="V1648" t="str">
        <f>IF($B1648="","",IF(R1648="No Encompass Match","THEM",IF(R1648="Not Mapped","Unable to Determine",IF(T1648="SALES","Unable to Determine",IFERROR(INDEX('Master - US vs THEM'!$F:$F,MATCH(U1648,'Master - US vs THEM'!$G:$G,0)),"No Territory Data")))))</f>
        <v>US</v>
      </c>
      <c r="W1648" t="str">
        <f t="shared" si="102"/>
        <v>OK</v>
      </c>
      <c r="X1648" t="str">
        <f t="shared" si="103"/>
        <v>US</v>
      </c>
    </row>
    <row r="1649" spans="1:24" x14ac:dyDescent="0.2">
      <c r="A1649">
        <v>1648</v>
      </c>
      <c r="B1649" t="s">
        <v>492</v>
      </c>
      <c r="C1649" t="s">
        <v>493</v>
      </c>
      <c r="D1649" t="s">
        <v>27</v>
      </c>
      <c r="E1649" t="s">
        <v>494</v>
      </c>
      <c r="F1649" t="s">
        <v>112</v>
      </c>
      <c r="G1649" t="s">
        <v>495</v>
      </c>
      <c r="H1649" t="s">
        <v>8</v>
      </c>
      <c r="I1649" t="s">
        <v>71</v>
      </c>
      <c r="J1649" t="s">
        <v>35</v>
      </c>
      <c r="K1649" t="s">
        <v>36</v>
      </c>
      <c r="L1649" t="s">
        <v>36</v>
      </c>
      <c r="M1649">
        <v>1</v>
      </c>
      <c r="N1649" t="s">
        <v>21</v>
      </c>
      <c r="O1649" t="str">
        <f>IF($B1649="","",IFERROR(IF(ISNUMBER(MATCH($K1649,'Brand Family Territory (Enc)'!$A$2:$A$296,0)),$K1649,""),""))</f>
        <v/>
      </c>
      <c r="P1649" t="str">
        <f>IF($B1649="","",IFERROR(INDEX('Brand Crosswalk'!$F$2:$F$200,MATCH($K1649,'Brand Crosswalk'!$A$2:$A$200,0)),"Not in Crosswalk"))</f>
        <v>Mapped</v>
      </c>
      <c r="Q1649" t="str">
        <f>IF($B1649="","",IFERROR(INDEX('Brand Crosswalk'!$C$2:$C$200,MATCH($K1649,'Brand Crosswalk'!$A$2:$A$200,0)),""))</f>
        <v>Lagunitas</v>
      </c>
      <c r="R1649" t="str">
        <f>IF($B1649="","",IF(O1649&lt;&gt;"",O1649,IF(P1649="Mapped",Q1649,IF(P1649="No Encompass Match","No Encompass Match",IFERROR(VLOOKUP(IF($K1649="",$J1649,$K1649),'Brands (Enc)'!$C$2:$D$2699,2,FALSE),"Not Mapped")))))</f>
        <v>Lagunitas</v>
      </c>
      <c r="S1649" t="str">
        <f>IF($B1649="","",IFERROR(VLOOKUP(VALUE($B1649),'Customers Table (Enc)'!$A:$I,9,FALSE),"Not Found"))</f>
        <v>Sussex</v>
      </c>
      <c r="T1649" t="str">
        <f t="shared" si="100"/>
        <v>SUSSEX</v>
      </c>
      <c r="U1649" t="str">
        <f t="shared" si="101"/>
        <v>Lagunitas|SUSSEX</v>
      </c>
      <c r="V1649" t="str">
        <f>IF($B1649="","",IF(R1649="No Encompass Match","THEM",IF(R1649="Not Mapped","Unable to Determine",IF(T1649="SALES","Unable to Determine",IFERROR(INDEX('Master - US vs THEM'!$F:$F,MATCH(U1649,'Master - US vs THEM'!$G:$G,0)),"No Territory Data")))))</f>
        <v>THEM</v>
      </c>
      <c r="W1649" t="str">
        <f t="shared" si="102"/>
        <v>OK</v>
      </c>
      <c r="X1649" t="str">
        <f t="shared" si="103"/>
        <v>THEM</v>
      </c>
    </row>
    <row r="1650" spans="1:24" x14ac:dyDescent="0.2">
      <c r="A1650">
        <v>1649</v>
      </c>
      <c r="B1650" t="s">
        <v>1389</v>
      </c>
      <c r="C1650" t="s">
        <v>1390</v>
      </c>
      <c r="D1650" t="s">
        <v>48</v>
      </c>
      <c r="E1650" t="s">
        <v>1391</v>
      </c>
      <c r="F1650" t="s">
        <v>132</v>
      </c>
      <c r="G1650" t="s">
        <v>1392</v>
      </c>
      <c r="H1650" t="s">
        <v>8</v>
      </c>
      <c r="I1650" t="s">
        <v>85</v>
      </c>
      <c r="J1650" t="s">
        <v>22</v>
      </c>
      <c r="K1650" t="s">
        <v>23</v>
      </c>
      <c r="L1650" t="s">
        <v>24</v>
      </c>
      <c r="M1650">
        <v>1</v>
      </c>
      <c r="N1650" t="s">
        <v>875</v>
      </c>
      <c r="O1650" t="str">
        <f>IF($B1650="","",IFERROR(IF(ISNUMBER(MATCH($K1650,'Brand Family Territory (Enc)'!$A$2:$A$296,0)),$K1650,""),""))</f>
        <v/>
      </c>
      <c r="P1650" t="str">
        <f>IF($B1650="","",IFERROR(INDEX('Brand Crosswalk'!$F$2:$F$200,MATCH($K1650,'Brand Crosswalk'!$A$2:$A$200,0)),"Not in Crosswalk"))</f>
        <v>Mapped</v>
      </c>
      <c r="Q1650" t="str">
        <f>IF($B1650="","",IFERROR(INDEX('Brand Crosswalk'!$C$2:$C$200,MATCH($K1650,'Brand Crosswalk'!$A$2:$A$200,0)),""))</f>
        <v>Corona Extra</v>
      </c>
      <c r="R1650" t="str">
        <f>IF($B1650="","",IF(O1650&lt;&gt;"",O1650,IF(P1650="Mapped",Q1650,IF(P1650="No Encompass Match","No Encompass Match",IFERROR(VLOOKUP(IF($K1650="",$J1650,$K1650),'Brands (Enc)'!$C$2:$D$2699,2,FALSE),"Not Mapped")))))</f>
        <v>Corona Extra</v>
      </c>
      <c r="S1650" t="str">
        <f>IF($B1650="","",IFERROR(VLOOKUP(VALUE($B1650),'Customers Table (Enc)'!$A:$I,9,FALSE),"Not Found"))</f>
        <v>Bergen</v>
      </c>
      <c r="T1650" t="str">
        <f t="shared" si="100"/>
        <v>BERGEN</v>
      </c>
      <c r="U1650" t="str">
        <f t="shared" si="101"/>
        <v>Corona Extra|BERGEN</v>
      </c>
      <c r="V1650" t="str">
        <f>IF($B1650="","",IF(R1650="No Encompass Match","THEM",IF(R1650="Not Mapped","Unable to Determine",IF(T1650="SALES","Unable to Determine",IFERROR(INDEX('Master - US vs THEM'!$F:$F,MATCH(U1650,'Master - US vs THEM'!$G:$G,0)),"No Territory Data")))))</f>
        <v>US</v>
      </c>
      <c r="W1650" t="str">
        <f t="shared" si="102"/>
        <v>OK</v>
      </c>
      <c r="X1650" t="str">
        <f t="shared" si="103"/>
        <v>US</v>
      </c>
    </row>
    <row r="1651" spans="1:24" x14ac:dyDescent="0.2">
      <c r="A1651">
        <v>1650</v>
      </c>
      <c r="B1651" t="s">
        <v>1389</v>
      </c>
      <c r="C1651" t="s">
        <v>1390</v>
      </c>
      <c r="D1651" t="s">
        <v>48</v>
      </c>
      <c r="E1651" t="s">
        <v>1391</v>
      </c>
      <c r="F1651" t="s">
        <v>132</v>
      </c>
      <c r="G1651" t="s">
        <v>1392</v>
      </c>
      <c r="H1651" t="s">
        <v>8</v>
      </c>
      <c r="I1651" t="s">
        <v>85</v>
      </c>
      <c r="J1651" t="s">
        <v>181</v>
      </c>
      <c r="K1651" t="s">
        <v>182</v>
      </c>
      <c r="L1651" t="s">
        <v>24</v>
      </c>
      <c r="M1651">
        <v>1</v>
      </c>
      <c r="N1651" t="s">
        <v>875</v>
      </c>
      <c r="O1651" t="str">
        <f>IF($B1651="","",IFERROR(IF(ISNUMBER(MATCH($K1651,'Brand Family Territory (Enc)'!$A$2:$A$296,0)),$K1651,""),""))</f>
        <v/>
      </c>
      <c r="P1651" t="str">
        <f>IF($B1651="","",IFERROR(INDEX('Brand Crosswalk'!$F$2:$F$200,MATCH($K1651,'Brand Crosswalk'!$A$2:$A$200,0)),"Not in Crosswalk"))</f>
        <v>Mapped</v>
      </c>
      <c r="Q1651" t="str">
        <f>IF($B1651="","",IFERROR(INDEX('Brand Crosswalk'!$C$2:$C$200,MATCH($K1651,'Brand Crosswalk'!$A$2:$A$200,0)),""))</f>
        <v>Modelo Especial</v>
      </c>
      <c r="R1651" t="str">
        <f>IF($B1651="","",IF(O1651&lt;&gt;"",O1651,IF(P1651="Mapped",Q1651,IF(P1651="No Encompass Match","No Encompass Match",IFERROR(VLOOKUP(IF($K1651="",$J1651,$K1651),'Brands (Enc)'!$C$2:$D$2699,2,FALSE),"Not Mapped")))))</f>
        <v>Modelo Especial</v>
      </c>
      <c r="S1651" t="str">
        <f>IF($B1651="","",IFERROR(VLOOKUP(VALUE($B1651),'Customers Table (Enc)'!$A:$I,9,FALSE),"Not Found"))</f>
        <v>Bergen</v>
      </c>
      <c r="T1651" t="str">
        <f t="shared" si="100"/>
        <v>BERGEN</v>
      </c>
      <c r="U1651" t="str">
        <f t="shared" si="101"/>
        <v>Modelo Especial|BERGEN</v>
      </c>
      <c r="V1651" t="str">
        <f>IF($B1651="","",IF(R1651="No Encompass Match","THEM",IF(R1651="Not Mapped","Unable to Determine",IF(T1651="SALES","Unable to Determine",IFERROR(INDEX('Master - US vs THEM'!$F:$F,MATCH(U1651,'Master - US vs THEM'!$G:$G,0)),"No Territory Data")))))</f>
        <v>US</v>
      </c>
      <c r="W1651" t="str">
        <f t="shared" si="102"/>
        <v>OK</v>
      </c>
      <c r="X1651" t="str">
        <f t="shared" si="103"/>
        <v>US</v>
      </c>
    </row>
    <row r="1652" spans="1:24" x14ac:dyDescent="0.2">
      <c r="A1652">
        <v>1651</v>
      </c>
      <c r="B1652" t="s">
        <v>1389</v>
      </c>
      <c r="C1652" t="s">
        <v>1390</v>
      </c>
      <c r="D1652" t="s">
        <v>48</v>
      </c>
      <c r="E1652" t="s">
        <v>1391</v>
      </c>
      <c r="F1652" t="s">
        <v>132</v>
      </c>
      <c r="G1652" t="s">
        <v>1392</v>
      </c>
      <c r="H1652" t="s">
        <v>8</v>
      </c>
      <c r="I1652" t="s">
        <v>85</v>
      </c>
      <c r="J1652" t="s">
        <v>165</v>
      </c>
      <c r="K1652" t="s">
        <v>166</v>
      </c>
      <c r="L1652" t="s">
        <v>141</v>
      </c>
      <c r="M1652">
        <v>1</v>
      </c>
      <c r="N1652" t="s">
        <v>875</v>
      </c>
      <c r="O1652" t="str">
        <f>IF($B1652="","",IFERROR(IF(ISNUMBER(MATCH($K1652,'Brand Family Territory (Enc)'!$A$2:$A$296,0)),$K1652,""),""))</f>
        <v>BLUE MOON</v>
      </c>
      <c r="P1652" t="str">
        <f>IF($B1652="","",IFERROR(INDEX('Brand Crosswalk'!$F$2:$F$200,MATCH($K1652,'Brand Crosswalk'!$A$2:$A$200,0)),"Not in Crosswalk"))</f>
        <v>Not in Crosswalk</v>
      </c>
      <c r="Q1652" t="str">
        <f>IF($B1652="","",IFERROR(INDEX('Brand Crosswalk'!$C$2:$C$200,MATCH($K1652,'Brand Crosswalk'!$A$2:$A$200,0)),""))</f>
        <v/>
      </c>
      <c r="R1652" t="str">
        <f>IF($B1652="","",IF(O1652&lt;&gt;"",O1652,IF(P1652="Mapped",Q1652,IF(P1652="No Encompass Match","No Encompass Match",IFERROR(VLOOKUP(IF($K1652="",$J1652,$K1652),'Brands (Enc)'!$C$2:$D$2699,2,FALSE),"Not Mapped")))))</f>
        <v>BLUE MOON</v>
      </c>
      <c r="S1652" t="str">
        <f>IF($B1652="","",IFERROR(VLOOKUP(VALUE($B1652),'Customers Table (Enc)'!$A:$I,9,FALSE),"Not Found"))</f>
        <v>Bergen</v>
      </c>
      <c r="T1652" t="str">
        <f t="shared" si="100"/>
        <v>BERGEN</v>
      </c>
      <c r="U1652" t="str">
        <f t="shared" si="101"/>
        <v>BLUE MOON|BERGEN</v>
      </c>
      <c r="V1652" t="str">
        <f>IF($B1652="","",IF(R1652="No Encompass Match","THEM",IF(R1652="Not Mapped","Unable to Determine",IF(T1652="SALES","Unable to Determine",IFERROR(INDEX('Master - US vs THEM'!$F:$F,MATCH(U1652,'Master - US vs THEM'!$G:$G,0)),"No Territory Data")))))</f>
        <v>US</v>
      </c>
      <c r="W1652" t="str">
        <f t="shared" si="102"/>
        <v>OK</v>
      </c>
      <c r="X1652" t="str">
        <f t="shared" si="103"/>
        <v>US</v>
      </c>
    </row>
    <row r="1653" spans="1:24" x14ac:dyDescent="0.2">
      <c r="A1653">
        <v>1652</v>
      </c>
      <c r="B1653" t="s">
        <v>1389</v>
      </c>
      <c r="C1653" t="s">
        <v>1390</v>
      </c>
      <c r="D1653" t="s">
        <v>48</v>
      </c>
      <c r="E1653" t="s">
        <v>1391</v>
      </c>
      <c r="F1653" t="s">
        <v>132</v>
      </c>
      <c r="G1653" t="s">
        <v>1392</v>
      </c>
      <c r="H1653" t="s">
        <v>8</v>
      </c>
      <c r="I1653" t="s">
        <v>85</v>
      </c>
      <c r="J1653" t="s">
        <v>609</v>
      </c>
      <c r="K1653" t="s">
        <v>610</v>
      </c>
      <c r="L1653" t="s">
        <v>468</v>
      </c>
      <c r="M1653">
        <v>1</v>
      </c>
      <c r="N1653" t="s">
        <v>875</v>
      </c>
      <c r="O1653" t="str">
        <f>IF($B1653="","",IFERROR(IF(ISNUMBER(MATCH($K1653,'Brand Family Territory (Enc)'!$A$2:$A$296,0)),$K1653,""),""))</f>
        <v/>
      </c>
      <c r="P1653" t="str">
        <f>IF($B1653="","",IFERROR(INDEX('Brand Crosswalk'!$F$2:$F$200,MATCH($K1653,'Brand Crosswalk'!$A$2:$A$200,0)),"Not in Crosswalk"))</f>
        <v>Mapped</v>
      </c>
      <c r="Q1653" t="str">
        <f>IF($B1653="","",IFERROR(INDEX('Brand Crosswalk'!$C$2:$C$200,MATCH($K1653,'Brand Crosswalk'!$A$2:$A$200,0)),""))</f>
        <v>Pabst Blue Ribbon</v>
      </c>
      <c r="R1653" t="str">
        <f>IF($B1653="","",IF(O1653&lt;&gt;"",O1653,IF(P1653="Mapped",Q1653,IF(P1653="No Encompass Match","No Encompass Match",IFERROR(VLOOKUP(IF($K1653="",$J1653,$K1653),'Brands (Enc)'!$C$2:$D$2699,2,FALSE),"Not Mapped")))))</f>
        <v>Pabst Blue Ribbon</v>
      </c>
      <c r="S1653" t="str">
        <f>IF($B1653="","",IFERROR(VLOOKUP(VALUE($B1653),'Customers Table (Enc)'!$A:$I,9,FALSE),"Not Found"))</f>
        <v>Bergen</v>
      </c>
      <c r="T1653" t="str">
        <f t="shared" si="100"/>
        <v>BERGEN</v>
      </c>
      <c r="U1653" t="str">
        <f t="shared" si="101"/>
        <v>Pabst Blue Ribbon|BERGEN</v>
      </c>
      <c r="V1653" t="str">
        <f>IF($B1653="","",IF(R1653="No Encompass Match","THEM",IF(R1653="Not Mapped","Unable to Determine",IF(T1653="SALES","Unable to Determine",IFERROR(INDEX('Master - US vs THEM'!$F:$F,MATCH(U1653,'Master - US vs THEM'!$G:$G,0)),"No Territory Data")))))</f>
        <v>US</v>
      </c>
      <c r="W1653" t="str">
        <f t="shared" si="102"/>
        <v>OK</v>
      </c>
      <c r="X1653" t="str">
        <f t="shared" si="103"/>
        <v>US</v>
      </c>
    </row>
    <row r="1654" spans="1:24" x14ac:dyDescent="0.2">
      <c r="A1654">
        <v>1653</v>
      </c>
      <c r="B1654" t="s">
        <v>1389</v>
      </c>
      <c r="C1654" t="s">
        <v>1390</v>
      </c>
      <c r="D1654" t="s">
        <v>48</v>
      </c>
      <c r="E1654" t="s">
        <v>1391</v>
      </c>
      <c r="F1654" t="s">
        <v>132</v>
      </c>
      <c r="G1654" t="s">
        <v>1392</v>
      </c>
      <c r="H1654" t="s">
        <v>8</v>
      </c>
      <c r="I1654" t="s">
        <v>85</v>
      </c>
      <c r="J1654" t="s">
        <v>342</v>
      </c>
      <c r="K1654" t="s">
        <v>343</v>
      </c>
      <c r="L1654" t="s">
        <v>155</v>
      </c>
      <c r="M1654">
        <v>1</v>
      </c>
      <c r="N1654" t="s">
        <v>875</v>
      </c>
      <c r="O1654" t="str">
        <f>IF($B1654="","",IFERROR(IF(ISNUMBER(MATCH($K1654,'Brand Family Territory (Enc)'!$A$2:$A$296,0)),$K1654,""),""))</f>
        <v>ANGRY ORCHARD</v>
      </c>
      <c r="P1654" t="str">
        <f>IF($B1654="","",IFERROR(INDEX('Brand Crosswalk'!$F$2:$F$200,MATCH($K1654,'Brand Crosswalk'!$A$2:$A$200,0)),"Not in Crosswalk"))</f>
        <v>Not in Crosswalk</v>
      </c>
      <c r="Q1654" t="str">
        <f>IF($B1654="","",IFERROR(INDEX('Brand Crosswalk'!$C$2:$C$200,MATCH($K1654,'Brand Crosswalk'!$A$2:$A$200,0)),""))</f>
        <v/>
      </c>
      <c r="R1654" t="str">
        <f>IF($B1654="","",IF(O1654&lt;&gt;"",O1654,IF(P1654="Mapped",Q1654,IF(P1654="No Encompass Match","No Encompass Match",IFERROR(VLOOKUP(IF($K1654="",$J1654,$K1654),'Brands (Enc)'!$C$2:$D$2699,2,FALSE),"Not Mapped")))))</f>
        <v>ANGRY ORCHARD</v>
      </c>
      <c r="S1654" t="str">
        <f>IF($B1654="","",IFERROR(VLOOKUP(VALUE($B1654),'Customers Table (Enc)'!$A:$I,9,FALSE),"Not Found"))</f>
        <v>Bergen</v>
      </c>
      <c r="T1654" t="str">
        <f t="shared" si="100"/>
        <v>BERGEN</v>
      </c>
      <c r="U1654" t="str">
        <f t="shared" si="101"/>
        <v>ANGRY ORCHARD|BERGEN</v>
      </c>
      <c r="V1654" t="str">
        <f>IF($B1654="","",IF(R1654="No Encompass Match","THEM",IF(R1654="Not Mapped","Unable to Determine",IF(T1654="SALES","Unable to Determine",IFERROR(INDEX('Master - US vs THEM'!$F:$F,MATCH(U1654,'Master - US vs THEM'!$G:$G,0)),"No Territory Data")))))</f>
        <v>US</v>
      </c>
      <c r="W1654" t="str">
        <f t="shared" si="102"/>
        <v>OK</v>
      </c>
      <c r="X1654" t="str">
        <f t="shared" si="103"/>
        <v>US</v>
      </c>
    </row>
    <row r="1655" spans="1:24" x14ac:dyDescent="0.2">
      <c r="A1655">
        <v>1654</v>
      </c>
      <c r="B1655" t="s">
        <v>1389</v>
      </c>
      <c r="C1655" t="s">
        <v>1390</v>
      </c>
      <c r="D1655" t="s">
        <v>48</v>
      </c>
      <c r="E1655" t="s">
        <v>1391</v>
      </c>
      <c r="F1655" t="s">
        <v>132</v>
      </c>
      <c r="G1655" t="s">
        <v>1392</v>
      </c>
      <c r="H1655" t="s">
        <v>8</v>
      </c>
      <c r="I1655" t="s">
        <v>85</v>
      </c>
      <c r="J1655" t="s">
        <v>463</v>
      </c>
      <c r="K1655" t="s">
        <v>463</v>
      </c>
      <c r="L1655" t="s">
        <v>155</v>
      </c>
      <c r="M1655">
        <v>1</v>
      </c>
      <c r="N1655" t="s">
        <v>875</v>
      </c>
      <c r="O1655" t="str">
        <f>IF($B1655="","",IFERROR(IF(ISNUMBER(MATCH($K1655,'Brand Family Territory (Enc)'!$A$2:$A$296,0)),$K1655,""),""))</f>
        <v>TWISTED TEA</v>
      </c>
      <c r="P1655" t="str">
        <f>IF($B1655="","",IFERROR(INDEX('Brand Crosswalk'!$F$2:$F$200,MATCH($K1655,'Brand Crosswalk'!$A$2:$A$200,0)),"Not in Crosswalk"))</f>
        <v>Not in Crosswalk</v>
      </c>
      <c r="Q1655" t="str">
        <f>IF($B1655="","",IFERROR(INDEX('Brand Crosswalk'!$C$2:$C$200,MATCH($K1655,'Brand Crosswalk'!$A$2:$A$200,0)),""))</f>
        <v/>
      </c>
      <c r="R1655" t="str">
        <f>IF($B1655="","",IF(O1655&lt;&gt;"",O1655,IF(P1655="Mapped",Q1655,IF(P1655="No Encompass Match","No Encompass Match",IFERROR(VLOOKUP(IF($K1655="",$J1655,$K1655),'Brands (Enc)'!$C$2:$D$2699,2,FALSE),"Not Mapped")))))</f>
        <v>TWISTED TEA</v>
      </c>
      <c r="S1655" t="str">
        <f>IF($B1655="","",IFERROR(VLOOKUP(VALUE($B1655),'Customers Table (Enc)'!$A:$I,9,FALSE),"Not Found"))</f>
        <v>Bergen</v>
      </c>
      <c r="T1655" t="str">
        <f t="shared" si="100"/>
        <v>BERGEN</v>
      </c>
      <c r="U1655" t="str">
        <f t="shared" si="101"/>
        <v>TWISTED TEA|BERGEN</v>
      </c>
      <c r="V1655" t="str">
        <f>IF($B1655="","",IF(R1655="No Encompass Match","THEM",IF(R1655="Not Mapped","Unable to Determine",IF(T1655="SALES","Unable to Determine",IFERROR(INDEX('Master - US vs THEM'!$F:$F,MATCH(U1655,'Master - US vs THEM'!$G:$G,0)),"No Territory Data")))))</f>
        <v>US</v>
      </c>
      <c r="W1655" t="str">
        <f t="shared" si="102"/>
        <v>OK</v>
      </c>
      <c r="X1655" t="str">
        <f t="shared" si="103"/>
        <v>US</v>
      </c>
    </row>
    <row r="1656" spans="1:24" x14ac:dyDescent="0.2">
      <c r="A1656">
        <v>1655</v>
      </c>
      <c r="B1656" t="s">
        <v>1389</v>
      </c>
      <c r="C1656" t="s">
        <v>1390</v>
      </c>
      <c r="D1656" t="s">
        <v>48</v>
      </c>
      <c r="E1656" t="s">
        <v>1391</v>
      </c>
      <c r="F1656" t="s">
        <v>132</v>
      </c>
      <c r="G1656" t="s">
        <v>1392</v>
      </c>
      <c r="H1656" t="s">
        <v>8</v>
      </c>
      <c r="I1656" t="s">
        <v>85</v>
      </c>
      <c r="J1656" t="s">
        <v>213</v>
      </c>
      <c r="K1656" t="s">
        <v>214</v>
      </c>
      <c r="L1656" t="s">
        <v>215</v>
      </c>
      <c r="M1656">
        <v>1</v>
      </c>
      <c r="N1656" t="s">
        <v>875</v>
      </c>
      <c r="O1656" t="str">
        <f>IF($B1656="","",IFERROR(IF(ISNUMBER(MATCH($K1656,'Brand Family Territory (Enc)'!$A$2:$A$296,0)),$K1656,""),""))</f>
        <v/>
      </c>
      <c r="P1656" t="str">
        <f>IF($B1656="","",IFERROR(INDEX('Brand Crosswalk'!$F$2:$F$200,MATCH($K1656,'Brand Crosswalk'!$A$2:$A$200,0)),"Not in Crosswalk"))</f>
        <v>Mapped</v>
      </c>
      <c r="Q1656" t="str">
        <f>IF($B1656="","",IFERROR(INDEX('Brand Crosswalk'!$C$2:$C$200,MATCH($K1656,'Brand Crosswalk'!$A$2:$A$200,0)),""))</f>
        <v>New Belgium Brewing Company</v>
      </c>
      <c r="R1656" t="str">
        <f>IF($B1656="","",IF(O1656&lt;&gt;"",O1656,IF(P1656="Mapped",Q1656,IF(P1656="No Encompass Match","No Encompass Match",IFERROR(VLOOKUP(IF($K1656="",$J1656,$K1656),'Brands (Enc)'!$C$2:$D$2699,2,FALSE),"Not Mapped")))))</f>
        <v>New Belgium Brewing Company</v>
      </c>
      <c r="S1656" t="str">
        <f>IF($B1656="","",IFERROR(VLOOKUP(VALUE($B1656),'Customers Table (Enc)'!$A:$I,9,FALSE),"Not Found"))</f>
        <v>Bergen</v>
      </c>
      <c r="T1656" t="str">
        <f t="shared" si="100"/>
        <v>BERGEN</v>
      </c>
      <c r="U1656" t="str">
        <f t="shared" si="101"/>
        <v>New Belgium Brewing Company|BERGEN</v>
      </c>
      <c r="V1656" t="str">
        <f>IF($B1656="","",IF(R1656="No Encompass Match","THEM",IF(R1656="Not Mapped","Unable to Determine",IF(T1656="SALES","Unable to Determine",IFERROR(INDEX('Master - US vs THEM'!$F:$F,MATCH(U1656,'Master - US vs THEM'!$G:$G,0)),"No Territory Data")))))</f>
        <v>US</v>
      </c>
      <c r="W1656" t="str">
        <f t="shared" si="102"/>
        <v>OK</v>
      </c>
      <c r="X1656" t="str">
        <f t="shared" si="103"/>
        <v>US</v>
      </c>
    </row>
    <row r="1657" spans="1:24" x14ac:dyDescent="0.2">
      <c r="A1657">
        <v>1656</v>
      </c>
      <c r="B1657" t="s">
        <v>1389</v>
      </c>
      <c r="C1657" t="s">
        <v>1390</v>
      </c>
      <c r="D1657" t="s">
        <v>48</v>
      </c>
      <c r="E1657" t="s">
        <v>1391</v>
      </c>
      <c r="F1657" t="s">
        <v>132</v>
      </c>
      <c r="G1657" t="s">
        <v>1392</v>
      </c>
      <c r="H1657" t="s">
        <v>8</v>
      </c>
      <c r="I1657" t="s">
        <v>85</v>
      </c>
      <c r="J1657" t="s">
        <v>144</v>
      </c>
      <c r="K1657" t="s">
        <v>145</v>
      </c>
      <c r="L1657" t="s">
        <v>141</v>
      </c>
      <c r="M1657">
        <v>1</v>
      </c>
      <c r="N1657" t="s">
        <v>875</v>
      </c>
      <c r="O1657" t="str">
        <f>IF($B1657="","",IFERROR(IF(ISNUMBER(MATCH($K1657,'Brand Family Territory (Enc)'!$A$2:$A$296,0)),$K1657,""),""))</f>
        <v>COORS LIGHT</v>
      </c>
      <c r="P1657" t="str">
        <f>IF($B1657="","",IFERROR(INDEX('Brand Crosswalk'!$F$2:$F$200,MATCH($K1657,'Brand Crosswalk'!$A$2:$A$200,0)),"Not in Crosswalk"))</f>
        <v>Not in Crosswalk</v>
      </c>
      <c r="Q1657" t="str">
        <f>IF($B1657="","",IFERROR(INDEX('Brand Crosswalk'!$C$2:$C$200,MATCH($K1657,'Brand Crosswalk'!$A$2:$A$200,0)),""))</f>
        <v/>
      </c>
      <c r="R1657" t="str">
        <f>IF($B1657="","",IF(O1657&lt;&gt;"",O1657,IF(P1657="Mapped",Q1657,IF(P1657="No Encompass Match","No Encompass Match",IFERROR(VLOOKUP(IF($K1657="",$J1657,$K1657),'Brands (Enc)'!$C$2:$D$2699,2,FALSE),"Not Mapped")))))</f>
        <v>COORS LIGHT</v>
      </c>
      <c r="S1657" t="str">
        <f>IF($B1657="","",IFERROR(VLOOKUP(VALUE($B1657),'Customers Table (Enc)'!$A:$I,9,FALSE),"Not Found"))</f>
        <v>Bergen</v>
      </c>
      <c r="T1657" t="str">
        <f t="shared" si="100"/>
        <v>BERGEN</v>
      </c>
      <c r="U1657" t="str">
        <f t="shared" si="101"/>
        <v>COORS LIGHT|BERGEN</v>
      </c>
      <c r="V1657" t="str">
        <f>IF($B1657="","",IF(R1657="No Encompass Match","THEM",IF(R1657="Not Mapped","Unable to Determine",IF(T1657="SALES","Unable to Determine",IFERROR(INDEX('Master - US vs THEM'!$F:$F,MATCH(U1657,'Master - US vs THEM'!$G:$G,0)),"No Territory Data")))))</f>
        <v>US</v>
      </c>
      <c r="W1657" t="str">
        <f t="shared" si="102"/>
        <v>OK</v>
      </c>
      <c r="X1657" t="str">
        <f t="shared" si="103"/>
        <v>US</v>
      </c>
    </row>
    <row r="1658" spans="1:24" x14ac:dyDescent="0.2">
      <c r="A1658">
        <v>1657</v>
      </c>
      <c r="B1658" t="s">
        <v>1389</v>
      </c>
      <c r="C1658" t="s">
        <v>1390</v>
      </c>
      <c r="D1658" t="s">
        <v>48</v>
      </c>
      <c r="E1658" t="s">
        <v>1391</v>
      </c>
      <c r="F1658" t="s">
        <v>132</v>
      </c>
      <c r="G1658" t="s">
        <v>1392</v>
      </c>
      <c r="H1658" t="s">
        <v>8</v>
      </c>
      <c r="I1658" t="s">
        <v>85</v>
      </c>
      <c r="J1658" t="s">
        <v>142</v>
      </c>
      <c r="K1658" t="s">
        <v>143</v>
      </c>
      <c r="L1658" t="s">
        <v>141</v>
      </c>
      <c r="M1658">
        <v>1</v>
      </c>
      <c r="N1658" t="s">
        <v>875</v>
      </c>
      <c r="O1658" t="str">
        <f>IF($B1658="","",IFERROR(IF(ISNUMBER(MATCH($K1658,'Brand Family Territory (Enc)'!$A$2:$A$296,0)),$K1658,""),""))</f>
        <v/>
      </c>
      <c r="P1658" t="str">
        <f>IF($B1658="","",IFERROR(INDEX('Brand Crosswalk'!$F$2:$F$200,MATCH($K1658,'Brand Crosswalk'!$A$2:$A$200,0)),"Not in Crosswalk"))</f>
        <v>Mapped</v>
      </c>
      <c r="Q1658" t="str">
        <f>IF($B1658="","",IFERROR(INDEX('Brand Crosswalk'!$C$2:$C$200,MATCH($K1658,'Brand Crosswalk'!$A$2:$A$200,0)),""))</f>
        <v>Lite</v>
      </c>
      <c r="R1658" t="str">
        <f>IF($B1658="","",IF(O1658&lt;&gt;"",O1658,IF(P1658="Mapped",Q1658,IF(P1658="No Encompass Match","No Encompass Match",IFERROR(VLOOKUP(IF($K1658="",$J1658,$K1658),'Brands (Enc)'!$C$2:$D$2699,2,FALSE),"Not Mapped")))))</f>
        <v>Lite</v>
      </c>
      <c r="S1658" t="str">
        <f>IF($B1658="","",IFERROR(VLOOKUP(VALUE($B1658),'Customers Table (Enc)'!$A:$I,9,FALSE),"Not Found"))</f>
        <v>Bergen</v>
      </c>
      <c r="T1658" t="str">
        <f t="shared" si="100"/>
        <v>BERGEN</v>
      </c>
      <c r="U1658" t="str">
        <f t="shared" si="101"/>
        <v>Lite|BERGEN</v>
      </c>
      <c r="V1658" t="str">
        <f>IF($B1658="","",IF(R1658="No Encompass Match","THEM",IF(R1658="Not Mapped","Unable to Determine",IF(T1658="SALES","Unable to Determine",IFERROR(INDEX('Master - US vs THEM'!$F:$F,MATCH(U1658,'Master - US vs THEM'!$G:$G,0)),"No Territory Data")))))</f>
        <v>US</v>
      </c>
      <c r="W1658" t="str">
        <f t="shared" si="102"/>
        <v>OK</v>
      </c>
      <c r="X1658" t="str">
        <f t="shared" si="103"/>
        <v>US</v>
      </c>
    </row>
    <row r="1659" spans="1:24" x14ac:dyDescent="0.2">
      <c r="A1659">
        <v>1658</v>
      </c>
      <c r="B1659" t="s">
        <v>1389</v>
      </c>
      <c r="C1659" t="s">
        <v>1390</v>
      </c>
      <c r="D1659" t="s">
        <v>48</v>
      </c>
      <c r="E1659" t="s">
        <v>1391</v>
      </c>
      <c r="F1659" t="s">
        <v>132</v>
      </c>
      <c r="G1659" t="s">
        <v>1392</v>
      </c>
      <c r="H1659" t="s">
        <v>8</v>
      </c>
      <c r="I1659" t="s">
        <v>85</v>
      </c>
      <c r="J1659" t="s">
        <v>44</v>
      </c>
      <c r="K1659" t="s">
        <v>44</v>
      </c>
      <c r="L1659" t="s">
        <v>45</v>
      </c>
      <c r="M1659">
        <v>1</v>
      </c>
      <c r="N1659" t="s">
        <v>875</v>
      </c>
      <c r="O1659" t="str">
        <f>IF($B1659="","",IFERROR(IF(ISNUMBER(MATCH($K1659,'Brand Family Territory (Enc)'!$A$2:$A$296,0)),$K1659,""),""))</f>
        <v/>
      </c>
      <c r="P1659" t="str">
        <f>IF($B1659="","",IFERROR(INDEX('Brand Crosswalk'!$F$2:$F$200,MATCH($K1659,'Brand Crosswalk'!$A$2:$A$200,0)),"Not in Crosswalk"))</f>
        <v>Mapped</v>
      </c>
      <c r="Q1659" t="str">
        <f>IF($B1659="","",IFERROR(INDEX('Brand Crosswalk'!$C$2:$C$200,MATCH($K1659,'Brand Crosswalk'!$A$2:$A$200,0)),""))</f>
        <v>Dg Yuengling Inc</v>
      </c>
      <c r="R1659" t="str">
        <f>IF($B1659="","",IF(O1659&lt;&gt;"",O1659,IF(P1659="Mapped",Q1659,IF(P1659="No Encompass Match","No Encompass Match",IFERROR(VLOOKUP(IF($K1659="",$J1659,$K1659),'Brands (Enc)'!$C$2:$D$2699,2,FALSE),"Not Mapped")))))</f>
        <v>Dg Yuengling Inc</v>
      </c>
      <c r="S1659" t="str">
        <f>IF($B1659="","",IFERROR(VLOOKUP(VALUE($B1659),'Customers Table (Enc)'!$A:$I,9,FALSE),"Not Found"))</f>
        <v>Bergen</v>
      </c>
      <c r="T1659" t="str">
        <f t="shared" si="100"/>
        <v>BERGEN</v>
      </c>
      <c r="U1659" t="str">
        <f t="shared" si="101"/>
        <v>Dg Yuengling Inc|BERGEN</v>
      </c>
      <c r="V1659" t="str">
        <f>IF($B1659="","",IF(R1659="No Encompass Match","THEM",IF(R1659="Not Mapped","Unable to Determine",IF(T1659="SALES","Unable to Determine",IFERROR(INDEX('Master - US vs THEM'!$F:$F,MATCH(U1659,'Master - US vs THEM'!$G:$G,0)),"No Territory Data")))))</f>
        <v>US</v>
      </c>
      <c r="W1659" t="str">
        <f t="shared" si="102"/>
        <v>OK</v>
      </c>
      <c r="X1659" t="str">
        <f t="shared" si="103"/>
        <v>US</v>
      </c>
    </row>
    <row r="1660" spans="1:24" x14ac:dyDescent="0.2">
      <c r="A1660">
        <v>1659</v>
      </c>
      <c r="B1660" t="s">
        <v>1389</v>
      </c>
      <c r="C1660" t="s">
        <v>1390</v>
      </c>
      <c r="D1660" t="s">
        <v>48</v>
      </c>
      <c r="E1660" t="s">
        <v>1391</v>
      </c>
      <c r="F1660" t="s">
        <v>132</v>
      </c>
      <c r="G1660" t="s">
        <v>1392</v>
      </c>
      <c r="H1660" t="s">
        <v>8</v>
      </c>
      <c r="I1660" t="s">
        <v>85</v>
      </c>
      <c r="J1660" t="s">
        <v>140</v>
      </c>
      <c r="K1660" t="s">
        <v>140</v>
      </c>
      <c r="L1660" t="s">
        <v>141</v>
      </c>
      <c r="M1660">
        <v>1</v>
      </c>
      <c r="N1660" t="s">
        <v>875</v>
      </c>
      <c r="O1660" t="str">
        <f>IF($B1660="","",IFERROR(IF(ISNUMBER(MATCH($K1660,'Brand Family Territory (Enc)'!$A$2:$A$296,0)),$K1660,""),""))</f>
        <v/>
      </c>
      <c r="P1660" t="str">
        <f>IF($B1660="","",IFERROR(INDEX('Brand Crosswalk'!$F$2:$F$200,MATCH($K1660,'Brand Crosswalk'!$A$2:$A$200,0)),"Not in Crosswalk"))</f>
        <v>Mapped</v>
      </c>
      <c r="Q1660" t="str">
        <f>IF($B1660="","",IFERROR(INDEX('Brand Crosswalk'!$C$2:$C$200,MATCH($K1660,'Brand Crosswalk'!$A$2:$A$200,0)),""))</f>
        <v>Peroni</v>
      </c>
      <c r="R1660" t="str">
        <f>IF($B1660="","",IF(O1660&lt;&gt;"",O1660,IF(P1660="Mapped",Q1660,IF(P1660="No Encompass Match","No Encompass Match",IFERROR(VLOOKUP(IF($K1660="",$J1660,$K1660),'Brands (Enc)'!$C$2:$D$2699,2,FALSE),"Not Mapped")))))</f>
        <v>Peroni</v>
      </c>
      <c r="S1660" t="str">
        <f>IF($B1660="","",IFERROR(VLOOKUP(VALUE($B1660),'Customers Table (Enc)'!$A:$I,9,FALSE),"Not Found"))</f>
        <v>Bergen</v>
      </c>
      <c r="T1660" t="str">
        <f t="shared" si="100"/>
        <v>BERGEN</v>
      </c>
      <c r="U1660" t="str">
        <f t="shared" si="101"/>
        <v>Peroni|BERGEN</v>
      </c>
      <c r="V1660" t="str">
        <f>IF($B1660="","",IF(R1660="No Encompass Match","THEM",IF(R1660="Not Mapped","Unable to Determine",IF(T1660="SALES","Unable to Determine",IFERROR(INDEX('Master - US vs THEM'!$F:$F,MATCH(U1660,'Master - US vs THEM'!$G:$G,0)),"No Territory Data")))))</f>
        <v>US</v>
      </c>
      <c r="W1660" t="str">
        <f t="shared" si="102"/>
        <v>OK</v>
      </c>
      <c r="X1660" t="str">
        <f t="shared" si="103"/>
        <v>US</v>
      </c>
    </row>
    <row r="1661" spans="1:24" x14ac:dyDescent="0.2">
      <c r="A1661">
        <v>1660</v>
      </c>
      <c r="B1661" t="s">
        <v>1389</v>
      </c>
      <c r="C1661" t="s">
        <v>1390</v>
      </c>
      <c r="D1661" t="s">
        <v>48</v>
      </c>
      <c r="E1661" t="s">
        <v>1391</v>
      </c>
      <c r="F1661" t="s">
        <v>132</v>
      </c>
      <c r="G1661" t="s">
        <v>1392</v>
      </c>
      <c r="H1661" t="s">
        <v>8</v>
      </c>
      <c r="I1661" t="s">
        <v>85</v>
      </c>
      <c r="J1661" t="s">
        <v>535</v>
      </c>
      <c r="K1661" t="s">
        <v>358</v>
      </c>
      <c r="L1661" t="s">
        <v>155</v>
      </c>
      <c r="M1661">
        <v>1</v>
      </c>
      <c r="N1661" t="s">
        <v>875</v>
      </c>
      <c r="O1661" t="str">
        <f>IF($B1661="","",IFERROR(IF(ISNUMBER(MATCH($K1661,'Brand Family Territory (Enc)'!$A$2:$A$296,0)),$K1661,""),""))</f>
        <v/>
      </c>
      <c r="P1661" t="str">
        <f>IF($B1661="","",IFERROR(INDEX('Brand Crosswalk'!$F$2:$F$200,MATCH($K1661,'Brand Crosswalk'!$A$2:$A$200,0)),"Not in Crosswalk"))</f>
        <v>Mapped</v>
      </c>
      <c r="Q1661" t="str">
        <f>IF($B1661="","",IFERROR(INDEX('Brand Crosswalk'!$C$2:$C$200,MATCH($K1661,'Brand Crosswalk'!$A$2:$A$200,0)),""))</f>
        <v>Samuel Adams</v>
      </c>
      <c r="R1661" t="str">
        <f>IF($B1661="","",IF(O1661&lt;&gt;"",O1661,IF(P1661="Mapped",Q1661,IF(P1661="No Encompass Match","No Encompass Match",IFERROR(VLOOKUP(IF($K1661="",$J1661,$K1661),'Brands (Enc)'!$C$2:$D$2699,2,FALSE),"Not Mapped")))))</f>
        <v>Samuel Adams</v>
      </c>
      <c r="S1661" t="str">
        <f>IF($B1661="","",IFERROR(VLOOKUP(VALUE($B1661),'Customers Table (Enc)'!$A:$I,9,FALSE),"Not Found"))</f>
        <v>Bergen</v>
      </c>
      <c r="T1661" t="str">
        <f t="shared" si="100"/>
        <v>BERGEN</v>
      </c>
      <c r="U1661" t="str">
        <f t="shared" si="101"/>
        <v>Samuel Adams|BERGEN</v>
      </c>
      <c r="V1661" t="str">
        <f>IF($B1661="","",IF(R1661="No Encompass Match","THEM",IF(R1661="Not Mapped","Unable to Determine",IF(T1661="SALES","Unable to Determine",IFERROR(INDEX('Master - US vs THEM'!$F:$F,MATCH(U1661,'Master - US vs THEM'!$G:$G,0)),"No Territory Data")))))</f>
        <v>US</v>
      </c>
      <c r="W1661" t="str">
        <f t="shared" si="102"/>
        <v>OK</v>
      </c>
      <c r="X1661" t="str">
        <f t="shared" si="103"/>
        <v>US</v>
      </c>
    </row>
    <row r="1662" spans="1:24" x14ac:dyDescent="0.2">
      <c r="A1662">
        <v>1661</v>
      </c>
      <c r="B1662" t="s">
        <v>1389</v>
      </c>
      <c r="C1662" t="s">
        <v>1390</v>
      </c>
      <c r="D1662" t="s">
        <v>48</v>
      </c>
      <c r="E1662" t="s">
        <v>1391</v>
      </c>
      <c r="F1662" t="s">
        <v>132</v>
      </c>
      <c r="G1662" t="s">
        <v>1392</v>
      </c>
      <c r="H1662" t="s">
        <v>8</v>
      </c>
      <c r="I1662" t="s">
        <v>85</v>
      </c>
      <c r="J1662" t="s">
        <v>438</v>
      </c>
      <c r="K1662" t="s">
        <v>439</v>
      </c>
      <c r="L1662" t="s">
        <v>438</v>
      </c>
      <c r="M1662">
        <v>1</v>
      </c>
      <c r="N1662" t="s">
        <v>875</v>
      </c>
      <c r="O1662" t="str">
        <f>IF($B1662="","",IFERROR(IF(ISNUMBER(MATCH($K1662,'Brand Family Territory (Enc)'!$A$2:$A$296,0)),$K1662,""),""))</f>
        <v/>
      </c>
      <c r="P1662" t="str">
        <f>IF($B1662="","",IFERROR(INDEX('Brand Crosswalk'!$F$2:$F$200,MATCH($K1662,'Brand Crosswalk'!$A$2:$A$200,0)),"Not in Crosswalk"))</f>
        <v>Mapped</v>
      </c>
      <c r="Q1662" t="str">
        <f>IF($B1662="","",IFERROR(INDEX('Brand Crosswalk'!$C$2:$C$200,MATCH($K1662,'Brand Crosswalk'!$A$2:$A$200,0)),""))</f>
        <v>Sixpoint</v>
      </c>
      <c r="R1662" t="str">
        <f>IF($B1662="","",IF(O1662&lt;&gt;"",O1662,IF(P1662="Mapped",Q1662,IF(P1662="No Encompass Match","No Encompass Match",IFERROR(VLOOKUP(IF($K1662="",$J1662,$K1662),'Brands (Enc)'!$C$2:$D$2699,2,FALSE),"Not Mapped")))))</f>
        <v>Sixpoint</v>
      </c>
      <c r="S1662" t="str">
        <f>IF($B1662="","",IFERROR(VLOOKUP(VALUE($B1662),'Customers Table (Enc)'!$A:$I,9,FALSE),"Not Found"))</f>
        <v>Bergen</v>
      </c>
      <c r="T1662" t="str">
        <f t="shared" si="100"/>
        <v>BERGEN</v>
      </c>
      <c r="U1662" t="str">
        <f t="shared" si="101"/>
        <v>Sixpoint|BERGEN</v>
      </c>
      <c r="V1662" t="str">
        <f>IF($B1662="","",IF(R1662="No Encompass Match","THEM",IF(R1662="Not Mapped","Unable to Determine",IF(T1662="SALES","Unable to Determine",IFERROR(INDEX('Master - US vs THEM'!$F:$F,MATCH(U1662,'Master - US vs THEM'!$G:$G,0)),"No Territory Data")))))</f>
        <v>US</v>
      </c>
      <c r="W1662" t="str">
        <f t="shared" si="102"/>
        <v>OK</v>
      </c>
      <c r="X1662" t="str">
        <f t="shared" si="103"/>
        <v>US</v>
      </c>
    </row>
    <row r="1663" spans="1:24" x14ac:dyDescent="0.2">
      <c r="A1663">
        <v>1662</v>
      </c>
      <c r="B1663" t="s">
        <v>1393</v>
      </c>
      <c r="C1663" t="s">
        <v>1394</v>
      </c>
      <c r="D1663" t="s">
        <v>48</v>
      </c>
      <c r="E1663" t="s">
        <v>1395</v>
      </c>
      <c r="F1663" t="s">
        <v>1396</v>
      </c>
      <c r="G1663" t="s">
        <v>1397</v>
      </c>
      <c r="H1663" t="s">
        <v>8</v>
      </c>
      <c r="I1663" t="s">
        <v>85</v>
      </c>
      <c r="J1663" t="s">
        <v>156</v>
      </c>
      <c r="K1663" t="s">
        <v>156</v>
      </c>
      <c r="L1663" t="s">
        <v>24</v>
      </c>
      <c r="M1663">
        <v>1</v>
      </c>
      <c r="N1663" t="s">
        <v>875</v>
      </c>
      <c r="O1663" t="str">
        <f>IF($B1663="","",IFERROR(IF(ISNUMBER(MATCH($K1663,'Brand Family Territory (Enc)'!$A$2:$A$296,0)),$K1663,""),""))</f>
        <v>PACIFICO</v>
      </c>
      <c r="P1663" t="str">
        <f>IF($B1663="","",IFERROR(INDEX('Brand Crosswalk'!$F$2:$F$200,MATCH($K1663,'Brand Crosswalk'!$A$2:$A$200,0)),"Not in Crosswalk"))</f>
        <v>Not in Crosswalk</v>
      </c>
      <c r="Q1663" t="str">
        <f>IF($B1663="","",IFERROR(INDEX('Brand Crosswalk'!$C$2:$C$200,MATCH($K1663,'Brand Crosswalk'!$A$2:$A$200,0)),""))</f>
        <v/>
      </c>
      <c r="R1663" t="str">
        <f>IF($B1663="","",IF(O1663&lt;&gt;"",O1663,IF(P1663="Mapped",Q1663,IF(P1663="No Encompass Match","No Encompass Match",IFERROR(VLOOKUP(IF($K1663="",$J1663,$K1663),'Brands (Enc)'!$C$2:$D$2699,2,FALSE),"Not Mapped")))))</f>
        <v>PACIFICO</v>
      </c>
      <c r="S1663" t="str">
        <f>IF($B1663="","",IFERROR(VLOOKUP(VALUE($B1663),'Customers Table (Enc)'!$A:$I,9,FALSE),"Not Found"))</f>
        <v>Bergen</v>
      </c>
      <c r="T1663" t="str">
        <f t="shared" si="100"/>
        <v>BERGEN</v>
      </c>
      <c r="U1663" t="str">
        <f t="shared" si="101"/>
        <v>PACIFICO|BERGEN</v>
      </c>
      <c r="V1663" t="str">
        <f>IF($B1663="","",IF(R1663="No Encompass Match","THEM",IF(R1663="Not Mapped","Unable to Determine",IF(T1663="SALES","Unable to Determine",IFERROR(INDEX('Master - US vs THEM'!$F:$F,MATCH(U1663,'Master - US vs THEM'!$G:$G,0)),"No Territory Data")))))</f>
        <v>US</v>
      </c>
      <c r="W1663" t="str">
        <f t="shared" si="102"/>
        <v>OK</v>
      </c>
      <c r="X1663" t="str">
        <f t="shared" si="103"/>
        <v>US</v>
      </c>
    </row>
    <row r="1664" spans="1:24" x14ac:dyDescent="0.2">
      <c r="A1664">
        <v>1663</v>
      </c>
      <c r="B1664" t="s">
        <v>1393</v>
      </c>
      <c r="C1664" t="s">
        <v>1394</v>
      </c>
      <c r="D1664" t="s">
        <v>48</v>
      </c>
      <c r="E1664" t="s">
        <v>1395</v>
      </c>
      <c r="F1664" t="s">
        <v>1396</v>
      </c>
      <c r="G1664" t="s">
        <v>1397</v>
      </c>
      <c r="H1664" t="s">
        <v>8</v>
      </c>
      <c r="I1664" t="s">
        <v>85</v>
      </c>
      <c r="J1664" t="s">
        <v>78</v>
      </c>
      <c r="K1664" t="s">
        <v>19</v>
      </c>
      <c r="L1664" t="s">
        <v>20</v>
      </c>
      <c r="M1664">
        <v>1</v>
      </c>
      <c r="N1664" t="s">
        <v>875</v>
      </c>
      <c r="O1664" t="str">
        <f>IF($B1664="","",IFERROR(IF(ISNUMBER(MATCH($K1664,'Brand Family Territory (Enc)'!$A$2:$A$296,0)),$K1664,""),""))</f>
        <v>DOS EQUIS</v>
      </c>
      <c r="P1664" t="str">
        <f>IF($B1664="","",IFERROR(INDEX('Brand Crosswalk'!$F$2:$F$200,MATCH($K1664,'Brand Crosswalk'!$A$2:$A$200,0)),"Not in Crosswalk"))</f>
        <v>Not in Crosswalk</v>
      </c>
      <c r="Q1664" t="str">
        <f>IF($B1664="","",IFERROR(INDEX('Brand Crosswalk'!$C$2:$C$200,MATCH($K1664,'Brand Crosswalk'!$A$2:$A$200,0)),""))</f>
        <v/>
      </c>
      <c r="R1664" t="str">
        <f>IF($B1664="","",IF(O1664&lt;&gt;"",O1664,IF(P1664="Mapped",Q1664,IF(P1664="No Encompass Match","No Encompass Match",IFERROR(VLOOKUP(IF($K1664="",$J1664,$K1664),'Brands (Enc)'!$C$2:$D$2699,2,FALSE),"Not Mapped")))))</f>
        <v>DOS EQUIS</v>
      </c>
      <c r="S1664" t="str">
        <f>IF($B1664="","",IFERROR(VLOOKUP(VALUE($B1664),'Customers Table (Enc)'!$A:$I,9,FALSE),"Not Found"))</f>
        <v>Bergen</v>
      </c>
      <c r="T1664" t="str">
        <f t="shared" si="100"/>
        <v>BERGEN</v>
      </c>
      <c r="U1664" t="str">
        <f t="shared" si="101"/>
        <v>DOS EQUIS|BERGEN</v>
      </c>
      <c r="V1664" t="str">
        <f>IF($B1664="","",IF(R1664="No Encompass Match","THEM",IF(R1664="Not Mapped","Unable to Determine",IF(T1664="SALES","Unable to Determine",IFERROR(INDEX('Master - US vs THEM'!$F:$F,MATCH(U1664,'Master - US vs THEM'!$G:$G,0)),"No Territory Data")))))</f>
        <v>US</v>
      </c>
      <c r="W1664" t="str">
        <f t="shared" si="102"/>
        <v>OK</v>
      </c>
      <c r="X1664" t="str">
        <f t="shared" si="103"/>
        <v>US</v>
      </c>
    </row>
    <row r="1665" spans="1:24" x14ac:dyDescent="0.2">
      <c r="A1665">
        <v>1664</v>
      </c>
      <c r="B1665" t="s">
        <v>1385</v>
      </c>
      <c r="C1665" t="s">
        <v>1386</v>
      </c>
      <c r="D1665" t="s">
        <v>48</v>
      </c>
      <c r="E1665" t="s">
        <v>1387</v>
      </c>
      <c r="F1665" t="s">
        <v>100</v>
      </c>
      <c r="G1665" t="s">
        <v>1388</v>
      </c>
      <c r="H1665" t="s">
        <v>8</v>
      </c>
      <c r="I1665" t="s">
        <v>85</v>
      </c>
      <c r="J1665" t="s">
        <v>906</v>
      </c>
      <c r="K1665" t="s">
        <v>192</v>
      </c>
      <c r="L1665" t="s">
        <v>120</v>
      </c>
      <c r="M1665">
        <v>1</v>
      </c>
      <c r="N1665" t="s">
        <v>875</v>
      </c>
      <c r="O1665" t="str">
        <f>IF($B1665="","",IFERROR(IF(ISNUMBER(MATCH($K1665,'Brand Family Territory (Enc)'!$A$2:$A$296,0)),$K1665,""),""))</f>
        <v/>
      </c>
      <c r="P1665" t="str">
        <f>IF($B1665="","",IFERROR(INDEX('Brand Crosswalk'!$F$2:$F$200,MATCH($K1665,'Brand Crosswalk'!$A$2:$A$200,0)),"Not in Crosswalk"))</f>
        <v>Mapped</v>
      </c>
      <c r="Q1665" t="str">
        <f>IF($B1665="","",IFERROR(INDEX('Brand Crosswalk'!$C$2:$C$200,MATCH($K1665,'Brand Crosswalk'!$A$2:$A$200,0)),""))</f>
        <v>Montauk</v>
      </c>
      <c r="R1665" t="str">
        <f>IF($B1665="","",IF(O1665&lt;&gt;"",O1665,IF(P1665="Mapped",Q1665,IF(P1665="No Encompass Match","No Encompass Match",IFERROR(VLOOKUP(IF($K1665="",$J1665,$K1665),'Brands (Enc)'!$C$2:$D$2699,2,FALSE),"Not Mapped")))))</f>
        <v>Montauk</v>
      </c>
      <c r="S1665" t="str">
        <f>IF($B1665="","",IFERROR(VLOOKUP(VALUE($B1665),'Customers Table (Enc)'!$A:$I,9,FALSE),"Not Found"))</f>
        <v>Bergen</v>
      </c>
      <c r="T1665" t="str">
        <f t="shared" si="100"/>
        <v>BERGEN</v>
      </c>
      <c r="U1665" t="str">
        <f t="shared" si="101"/>
        <v>Montauk|BERGEN</v>
      </c>
      <c r="V1665" t="str">
        <f>IF($B1665="","",IF(R1665="No Encompass Match","THEM",IF(R1665="Not Mapped","Unable to Determine",IF(T1665="SALES","Unable to Determine",IFERROR(INDEX('Master - US vs THEM'!$F:$F,MATCH(U1665,'Master - US vs THEM'!$G:$G,0)),"No Territory Data")))))</f>
        <v>US</v>
      </c>
      <c r="W1665" t="str">
        <f t="shared" si="102"/>
        <v>OK</v>
      </c>
      <c r="X1665" t="str">
        <f t="shared" si="103"/>
        <v>US</v>
      </c>
    </row>
    <row r="1666" spans="1:24" x14ac:dyDescent="0.2">
      <c r="A1666">
        <v>1665</v>
      </c>
      <c r="B1666" t="s">
        <v>1385</v>
      </c>
      <c r="C1666" t="s">
        <v>1386</v>
      </c>
      <c r="D1666" t="s">
        <v>48</v>
      </c>
      <c r="E1666" t="s">
        <v>1387</v>
      </c>
      <c r="F1666" t="s">
        <v>100</v>
      </c>
      <c r="G1666" t="s">
        <v>1388</v>
      </c>
      <c r="H1666" t="s">
        <v>8</v>
      </c>
      <c r="I1666" t="s">
        <v>85</v>
      </c>
      <c r="J1666" t="s">
        <v>144</v>
      </c>
      <c r="K1666" t="s">
        <v>145</v>
      </c>
      <c r="L1666" t="s">
        <v>141</v>
      </c>
      <c r="M1666">
        <v>1</v>
      </c>
      <c r="N1666" t="s">
        <v>875</v>
      </c>
      <c r="O1666" t="str">
        <f>IF($B1666="","",IFERROR(IF(ISNUMBER(MATCH($K1666,'Brand Family Territory (Enc)'!$A$2:$A$296,0)),$K1666,""),""))</f>
        <v>COORS LIGHT</v>
      </c>
      <c r="P1666" t="str">
        <f>IF($B1666="","",IFERROR(INDEX('Brand Crosswalk'!$F$2:$F$200,MATCH($K1666,'Brand Crosswalk'!$A$2:$A$200,0)),"Not in Crosswalk"))</f>
        <v>Not in Crosswalk</v>
      </c>
      <c r="Q1666" t="str">
        <f>IF($B1666="","",IFERROR(INDEX('Brand Crosswalk'!$C$2:$C$200,MATCH($K1666,'Brand Crosswalk'!$A$2:$A$200,0)),""))</f>
        <v/>
      </c>
      <c r="R1666" t="str">
        <f>IF($B1666="","",IF(O1666&lt;&gt;"",O1666,IF(P1666="Mapped",Q1666,IF(P1666="No Encompass Match","No Encompass Match",IFERROR(VLOOKUP(IF($K1666="",$J1666,$K1666),'Brands (Enc)'!$C$2:$D$2699,2,FALSE),"Not Mapped")))))</f>
        <v>COORS LIGHT</v>
      </c>
      <c r="S1666" t="str">
        <f>IF($B1666="","",IFERROR(VLOOKUP(VALUE($B1666),'Customers Table (Enc)'!$A:$I,9,FALSE),"Not Found"))</f>
        <v>Bergen</v>
      </c>
      <c r="T1666" t="str">
        <f t="shared" si="100"/>
        <v>BERGEN</v>
      </c>
      <c r="U1666" t="str">
        <f t="shared" si="101"/>
        <v>COORS LIGHT|BERGEN</v>
      </c>
      <c r="V1666" t="str">
        <f>IF($B1666="","",IF(R1666="No Encompass Match","THEM",IF(R1666="Not Mapped","Unable to Determine",IF(T1666="SALES","Unable to Determine",IFERROR(INDEX('Master - US vs THEM'!$F:$F,MATCH(U1666,'Master - US vs THEM'!$G:$G,0)),"No Territory Data")))))</f>
        <v>US</v>
      </c>
      <c r="W1666" t="str">
        <f t="shared" si="102"/>
        <v>OK</v>
      </c>
      <c r="X1666" t="str">
        <f t="shared" si="103"/>
        <v>US</v>
      </c>
    </row>
    <row r="1667" spans="1:24" x14ac:dyDescent="0.2">
      <c r="A1667">
        <v>1666</v>
      </c>
      <c r="B1667" t="s">
        <v>1385</v>
      </c>
      <c r="C1667" t="s">
        <v>1386</v>
      </c>
      <c r="D1667" t="s">
        <v>48</v>
      </c>
      <c r="E1667" t="s">
        <v>1387</v>
      </c>
      <c r="F1667" t="s">
        <v>100</v>
      </c>
      <c r="G1667" t="s">
        <v>1388</v>
      </c>
      <c r="H1667" t="s">
        <v>8</v>
      </c>
      <c r="I1667" t="s">
        <v>85</v>
      </c>
      <c r="J1667" t="s">
        <v>609</v>
      </c>
      <c r="K1667" t="s">
        <v>610</v>
      </c>
      <c r="L1667" t="s">
        <v>468</v>
      </c>
      <c r="M1667">
        <v>1</v>
      </c>
      <c r="N1667" t="s">
        <v>875</v>
      </c>
      <c r="O1667" t="str">
        <f>IF($B1667="","",IFERROR(IF(ISNUMBER(MATCH($K1667,'Brand Family Territory (Enc)'!$A$2:$A$296,0)),$K1667,""),""))</f>
        <v/>
      </c>
      <c r="P1667" t="str">
        <f>IF($B1667="","",IFERROR(INDEX('Brand Crosswalk'!$F$2:$F$200,MATCH($K1667,'Brand Crosswalk'!$A$2:$A$200,0)),"Not in Crosswalk"))</f>
        <v>Mapped</v>
      </c>
      <c r="Q1667" t="str">
        <f>IF($B1667="","",IFERROR(INDEX('Brand Crosswalk'!$C$2:$C$200,MATCH($K1667,'Brand Crosswalk'!$A$2:$A$200,0)),""))</f>
        <v>Pabst Blue Ribbon</v>
      </c>
      <c r="R1667" t="str">
        <f>IF($B1667="","",IF(O1667&lt;&gt;"",O1667,IF(P1667="Mapped",Q1667,IF(P1667="No Encompass Match","No Encompass Match",IFERROR(VLOOKUP(IF($K1667="",$J1667,$K1667),'Brands (Enc)'!$C$2:$D$2699,2,FALSE),"Not Mapped")))))</f>
        <v>Pabst Blue Ribbon</v>
      </c>
      <c r="S1667" t="str">
        <f>IF($B1667="","",IFERROR(VLOOKUP(VALUE($B1667),'Customers Table (Enc)'!$A:$I,9,FALSE),"Not Found"))</f>
        <v>Bergen</v>
      </c>
      <c r="T1667" t="str">
        <f t="shared" ref="T1667:T1730" si="104">IF($B1667="","",IF($D1667&lt;&gt;"SALES",$D1667,IF(OR(S1667="Default",S1667="Not Found",S1667="Morris"),"SALES",UPPER(S1667))))</f>
        <v>BERGEN</v>
      </c>
      <c r="U1667" t="str">
        <f t="shared" ref="U1667:U1730" si="105">IF($B1667="","",R1667&amp;"|"&amp;T1667)</f>
        <v>Pabst Blue Ribbon|BERGEN</v>
      </c>
      <c r="V1667" t="str">
        <f>IF($B1667="","",IF(R1667="No Encompass Match","THEM",IF(R1667="Not Mapped","Unable to Determine",IF(T1667="SALES","Unable to Determine",IFERROR(INDEX('Master - US vs THEM'!$F:$F,MATCH(U1667,'Master - US vs THEM'!$G:$G,0)),"No Territory Data")))))</f>
        <v>US</v>
      </c>
      <c r="W1667" t="str">
        <f t="shared" ref="W1667:W1730" si="106">IF($B1667="","",IF(OR(V1667="Unable to Determine",V1667="No Territory Data",V1667="Ambiguous (Source Truncated)"),"Review",IF(V1667&lt;&gt;$N1667,"MISMATCH","OK")))</f>
        <v>OK</v>
      </c>
      <c r="X1667" t="str">
        <f t="shared" ref="X1667:X1730" si="107">IF($B1667="","",IF(OR(V1667="US",V1667="THEM"),V1667,$N1667))</f>
        <v>US</v>
      </c>
    </row>
    <row r="1668" spans="1:24" x14ac:dyDescent="0.2">
      <c r="A1668">
        <v>1667</v>
      </c>
      <c r="B1668" t="s">
        <v>1385</v>
      </c>
      <c r="C1668" t="s">
        <v>1386</v>
      </c>
      <c r="D1668" t="s">
        <v>48</v>
      </c>
      <c r="E1668" t="s">
        <v>1387</v>
      </c>
      <c r="F1668" t="s">
        <v>100</v>
      </c>
      <c r="G1668" t="s">
        <v>1388</v>
      </c>
      <c r="H1668" t="s">
        <v>8</v>
      </c>
      <c r="I1668" t="s">
        <v>85</v>
      </c>
      <c r="J1668" t="s">
        <v>44</v>
      </c>
      <c r="K1668" t="s">
        <v>44</v>
      </c>
      <c r="L1668" t="s">
        <v>45</v>
      </c>
      <c r="M1668">
        <v>1</v>
      </c>
      <c r="N1668" t="s">
        <v>875</v>
      </c>
      <c r="O1668" t="str">
        <f>IF($B1668="","",IFERROR(IF(ISNUMBER(MATCH($K1668,'Brand Family Territory (Enc)'!$A$2:$A$296,0)),$K1668,""),""))</f>
        <v/>
      </c>
      <c r="P1668" t="str">
        <f>IF($B1668="","",IFERROR(INDEX('Brand Crosswalk'!$F$2:$F$200,MATCH($K1668,'Brand Crosswalk'!$A$2:$A$200,0)),"Not in Crosswalk"))</f>
        <v>Mapped</v>
      </c>
      <c r="Q1668" t="str">
        <f>IF($B1668="","",IFERROR(INDEX('Brand Crosswalk'!$C$2:$C$200,MATCH($K1668,'Brand Crosswalk'!$A$2:$A$200,0)),""))</f>
        <v>Dg Yuengling Inc</v>
      </c>
      <c r="R1668" t="str">
        <f>IF($B1668="","",IF(O1668&lt;&gt;"",O1668,IF(P1668="Mapped",Q1668,IF(P1668="No Encompass Match","No Encompass Match",IFERROR(VLOOKUP(IF($K1668="",$J1668,$K1668),'Brands (Enc)'!$C$2:$D$2699,2,FALSE),"Not Mapped")))))</f>
        <v>Dg Yuengling Inc</v>
      </c>
      <c r="S1668" t="str">
        <f>IF($B1668="","",IFERROR(VLOOKUP(VALUE($B1668),'Customers Table (Enc)'!$A:$I,9,FALSE),"Not Found"))</f>
        <v>Bergen</v>
      </c>
      <c r="T1668" t="str">
        <f t="shared" si="104"/>
        <v>BERGEN</v>
      </c>
      <c r="U1668" t="str">
        <f t="shared" si="105"/>
        <v>Dg Yuengling Inc|BERGEN</v>
      </c>
      <c r="V1668" t="str">
        <f>IF($B1668="","",IF(R1668="No Encompass Match","THEM",IF(R1668="Not Mapped","Unable to Determine",IF(T1668="SALES","Unable to Determine",IFERROR(INDEX('Master - US vs THEM'!$F:$F,MATCH(U1668,'Master - US vs THEM'!$G:$G,0)),"No Territory Data")))))</f>
        <v>US</v>
      </c>
      <c r="W1668" t="str">
        <f t="shared" si="106"/>
        <v>OK</v>
      </c>
      <c r="X1668" t="str">
        <f t="shared" si="107"/>
        <v>US</v>
      </c>
    </row>
    <row r="1669" spans="1:24" x14ac:dyDescent="0.2">
      <c r="A1669">
        <v>1668</v>
      </c>
      <c r="B1669" t="s">
        <v>1385</v>
      </c>
      <c r="C1669" t="s">
        <v>1386</v>
      </c>
      <c r="D1669" t="s">
        <v>48</v>
      </c>
      <c r="E1669" t="s">
        <v>1387</v>
      </c>
      <c r="F1669" t="s">
        <v>100</v>
      </c>
      <c r="G1669" t="s">
        <v>1388</v>
      </c>
      <c r="H1669" t="s">
        <v>8</v>
      </c>
      <c r="I1669" t="s">
        <v>85</v>
      </c>
      <c r="J1669" t="s">
        <v>342</v>
      </c>
      <c r="K1669" t="s">
        <v>343</v>
      </c>
      <c r="L1669" t="s">
        <v>155</v>
      </c>
      <c r="M1669">
        <v>1</v>
      </c>
      <c r="N1669" t="s">
        <v>875</v>
      </c>
      <c r="O1669" t="str">
        <f>IF($B1669="","",IFERROR(IF(ISNUMBER(MATCH($K1669,'Brand Family Territory (Enc)'!$A$2:$A$296,0)),$K1669,""),""))</f>
        <v>ANGRY ORCHARD</v>
      </c>
      <c r="P1669" t="str">
        <f>IF($B1669="","",IFERROR(INDEX('Brand Crosswalk'!$F$2:$F$200,MATCH($K1669,'Brand Crosswalk'!$A$2:$A$200,0)),"Not in Crosswalk"))</f>
        <v>Not in Crosswalk</v>
      </c>
      <c r="Q1669" t="str">
        <f>IF($B1669="","",IFERROR(INDEX('Brand Crosswalk'!$C$2:$C$200,MATCH($K1669,'Brand Crosswalk'!$A$2:$A$200,0)),""))</f>
        <v/>
      </c>
      <c r="R1669" t="str">
        <f>IF($B1669="","",IF(O1669&lt;&gt;"",O1669,IF(P1669="Mapped",Q1669,IF(P1669="No Encompass Match","No Encompass Match",IFERROR(VLOOKUP(IF($K1669="",$J1669,$K1669),'Brands (Enc)'!$C$2:$D$2699,2,FALSE),"Not Mapped")))))</f>
        <v>ANGRY ORCHARD</v>
      </c>
      <c r="S1669" t="str">
        <f>IF($B1669="","",IFERROR(VLOOKUP(VALUE($B1669),'Customers Table (Enc)'!$A:$I,9,FALSE),"Not Found"))</f>
        <v>Bergen</v>
      </c>
      <c r="T1669" t="str">
        <f t="shared" si="104"/>
        <v>BERGEN</v>
      </c>
      <c r="U1669" t="str">
        <f t="shared" si="105"/>
        <v>ANGRY ORCHARD|BERGEN</v>
      </c>
      <c r="V1669" t="str">
        <f>IF($B1669="","",IF(R1669="No Encompass Match","THEM",IF(R1669="Not Mapped","Unable to Determine",IF(T1669="SALES","Unable to Determine",IFERROR(INDEX('Master - US vs THEM'!$F:$F,MATCH(U1669,'Master - US vs THEM'!$G:$G,0)),"No Territory Data")))))</f>
        <v>US</v>
      </c>
      <c r="W1669" t="str">
        <f t="shared" si="106"/>
        <v>OK</v>
      </c>
      <c r="X1669" t="str">
        <f t="shared" si="107"/>
        <v>US</v>
      </c>
    </row>
    <row r="1670" spans="1:24" x14ac:dyDescent="0.2">
      <c r="A1670">
        <v>1669</v>
      </c>
      <c r="B1670" t="s">
        <v>1385</v>
      </c>
      <c r="C1670" t="s">
        <v>1386</v>
      </c>
      <c r="D1670" t="s">
        <v>48</v>
      </c>
      <c r="E1670" t="s">
        <v>1387</v>
      </c>
      <c r="F1670" t="s">
        <v>100</v>
      </c>
      <c r="G1670" t="s">
        <v>1388</v>
      </c>
      <c r="H1670" t="s">
        <v>8</v>
      </c>
      <c r="I1670" t="s">
        <v>85</v>
      </c>
      <c r="J1670" t="s">
        <v>338</v>
      </c>
      <c r="K1670" t="s">
        <v>34</v>
      </c>
      <c r="L1670" t="s">
        <v>34</v>
      </c>
      <c r="M1670">
        <v>1</v>
      </c>
      <c r="N1670" t="s">
        <v>875</v>
      </c>
      <c r="O1670" t="str">
        <f>IF($B1670="","",IFERROR(IF(ISNUMBER(MATCH($K1670,'Brand Family Territory (Enc)'!$A$2:$A$296,0)),$K1670,""),""))</f>
        <v/>
      </c>
      <c r="P1670" t="str">
        <f>IF($B1670="","",IFERROR(INDEX('Brand Crosswalk'!$F$2:$F$200,MATCH($K1670,'Brand Crosswalk'!$A$2:$A$200,0)),"Not in Crosswalk"))</f>
        <v>Mapped</v>
      </c>
      <c r="Q1670" t="str">
        <f>IF($B1670="","",IFERROR(INDEX('Brand Crosswalk'!$C$2:$C$200,MATCH($K1670,'Brand Crosswalk'!$A$2:$A$200,0)),""))</f>
        <v>Sierra Nevada</v>
      </c>
      <c r="R1670" t="str">
        <f>IF($B1670="","",IF(O1670&lt;&gt;"",O1670,IF(P1670="Mapped",Q1670,IF(P1670="No Encompass Match","No Encompass Match",IFERROR(VLOOKUP(IF($K1670="",$J1670,$K1670),'Brands (Enc)'!$C$2:$D$2699,2,FALSE),"Not Mapped")))))</f>
        <v>Sierra Nevada</v>
      </c>
      <c r="S1670" t="str">
        <f>IF($B1670="","",IFERROR(VLOOKUP(VALUE($B1670),'Customers Table (Enc)'!$A:$I,9,FALSE),"Not Found"))</f>
        <v>Bergen</v>
      </c>
      <c r="T1670" t="str">
        <f t="shared" si="104"/>
        <v>BERGEN</v>
      </c>
      <c r="U1670" t="str">
        <f t="shared" si="105"/>
        <v>Sierra Nevada|BERGEN</v>
      </c>
      <c r="V1670" t="str">
        <f>IF($B1670="","",IF(R1670="No Encompass Match","THEM",IF(R1670="Not Mapped","Unable to Determine",IF(T1670="SALES","Unable to Determine",IFERROR(INDEX('Master - US vs THEM'!$F:$F,MATCH(U1670,'Master - US vs THEM'!$G:$G,0)),"No Territory Data")))))</f>
        <v>US</v>
      </c>
      <c r="W1670" t="str">
        <f t="shared" si="106"/>
        <v>OK</v>
      </c>
      <c r="X1670" t="str">
        <f t="shared" si="107"/>
        <v>US</v>
      </c>
    </row>
    <row r="1671" spans="1:24" x14ac:dyDescent="0.2">
      <c r="A1671">
        <v>1670</v>
      </c>
      <c r="B1671" t="s">
        <v>1385</v>
      </c>
      <c r="C1671" t="s">
        <v>1386</v>
      </c>
      <c r="D1671" t="s">
        <v>48</v>
      </c>
      <c r="E1671" t="s">
        <v>1387</v>
      </c>
      <c r="F1671" t="s">
        <v>100</v>
      </c>
      <c r="G1671" t="s">
        <v>1388</v>
      </c>
      <c r="H1671" t="s">
        <v>8</v>
      </c>
      <c r="I1671" t="s">
        <v>85</v>
      </c>
      <c r="J1671" t="s">
        <v>915</v>
      </c>
      <c r="K1671" t="s">
        <v>441</v>
      </c>
      <c r="L1671" t="s">
        <v>442</v>
      </c>
      <c r="M1671">
        <v>1</v>
      </c>
      <c r="N1671" t="s">
        <v>875</v>
      </c>
      <c r="O1671" t="str">
        <f>IF($B1671="","",IFERROR(IF(ISNUMBER(MATCH($K1671,'Brand Family Territory (Enc)'!$A$2:$A$296,0)),$K1671,""),""))</f>
        <v/>
      </c>
      <c r="P1671" t="str">
        <f>IF($B1671="","",IFERROR(INDEX('Brand Crosswalk'!$F$2:$F$200,MATCH($K1671,'Brand Crosswalk'!$A$2:$A$200,0)),"Not in Crosswalk"))</f>
        <v>Mapped</v>
      </c>
      <c r="Q1671" t="str">
        <f>IF($B1671="","",IFERROR(INDEX('Brand Crosswalk'!$C$2:$C$200,MATCH($K1671,'Brand Crosswalk'!$A$2:$A$200,0)),""))</f>
        <v>Evil Genius</v>
      </c>
      <c r="R1671" t="str">
        <f>IF($B1671="","",IF(O1671&lt;&gt;"",O1671,IF(P1671="Mapped",Q1671,IF(P1671="No Encompass Match","No Encompass Match",IFERROR(VLOOKUP(IF($K1671="",$J1671,$K1671),'Brands (Enc)'!$C$2:$D$2699,2,FALSE),"Not Mapped")))))</f>
        <v>Evil Genius</v>
      </c>
      <c r="S1671" t="str">
        <f>IF($B1671="","",IFERROR(VLOOKUP(VALUE($B1671),'Customers Table (Enc)'!$A:$I,9,FALSE),"Not Found"))</f>
        <v>Bergen</v>
      </c>
      <c r="T1671" t="str">
        <f t="shared" si="104"/>
        <v>BERGEN</v>
      </c>
      <c r="U1671" t="str">
        <f t="shared" si="105"/>
        <v>Evil Genius|BERGEN</v>
      </c>
      <c r="V1671" t="str">
        <f>IF($B1671="","",IF(R1671="No Encompass Match","THEM",IF(R1671="Not Mapped","Unable to Determine",IF(T1671="SALES","Unable to Determine",IFERROR(INDEX('Master - US vs THEM'!$F:$F,MATCH(U1671,'Master - US vs THEM'!$G:$G,0)),"No Territory Data")))))</f>
        <v>US</v>
      </c>
      <c r="W1671" t="str">
        <f t="shared" si="106"/>
        <v>OK</v>
      </c>
      <c r="X1671" t="str">
        <f t="shared" si="107"/>
        <v>US</v>
      </c>
    </row>
    <row r="1672" spans="1:24" x14ac:dyDescent="0.2">
      <c r="A1672">
        <v>1671</v>
      </c>
      <c r="B1672" t="s">
        <v>1385</v>
      </c>
      <c r="C1672" t="s">
        <v>1386</v>
      </c>
      <c r="D1672" t="s">
        <v>48</v>
      </c>
      <c r="E1672" t="s">
        <v>1387</v>
      </c>
      <c r="F1672" t="s">
        <v>100</v>
      </c>
      <c r="G1672" t="s">
        <v>1388</v>
      </c>
      <c r="H1672" t="s">
        <v>8</v>
      </c>
      <c r="I1672" t="s">
        <v>85</v>
      </c>
      <c r="J1672" t="s">
        <v>181</v>
      </c>
      <c r="K1672" t="s">
        <v>182</v>
      </c>
      <c r="L1672" t="s">
        <v>24</v>
      </c>
      <c r="M1672">
        <v>1</v>
      </c>
      <c r="N1672" t="s">
        <v>875</v>
      </c>
      <c r="O1672" t="str">
        <f>IF($B1672="","",IFERROR(IF(ISNUMBER(MATCH($K1672,'Brand Family Territory (Enc)'!$A$2:$A$296,0)),$K1672,""),""))</f>
        <v/>
      </c>
      <c r="P1672" t="str">
        <f>IF($B1672="","",IFERROR(INDEX('Brand Crosswalk'!$F$2:$F$200,MATCH($K1672,'Brand Crosswalk'!$A$2:$A$200,0)),"Not in Crosswalk"))</f>
        <v>Mapped</v>
      </c>
      <c r="Q1672" t="str">
        <f>IF($B1672="","",IFERROR(INDEX('Brand Crosswalk'!$C$2:$C$200,MATCH($K1672,'Brand Crosswalk'!$A$2:$A$200,0)),""))</f>
        <v>Modelo Especial</v>
      </c>
      <c r="R1672" t="str">
        <f>IF($B1672="","",IF(O1672&lt;&gt;"",O1672,IF(P1672="Mapped",Q1672,IF(P1672="No Encompass Match","No Encompass Match",IFERROR(VLOOKUP(IF($K1672="",$J1672,$K1672),'Brands (Enc)'!$C$2:$D$2699,2,FALSE),"Not Mapped")))))</f>
        <v>Modelo Especial</v>
      </c>
      <c r="S1672" t="str">
        <f>IF($B1672="","",IFERROR(VLOOKUP(VALUE($B1672),'Customers Table (Enc)'!$A:$I,9,FALSE),"Not Found"))</f>
        <v>Bergen</v>
      </c>
      <c r="T1672" t="str">
        <f t="shared" si="104"/>
        <v>BERGEN</v>
      </c>
      <c r="U1672" t="str">
        <f t="shared" si="105"/>
        <v>Modelo Especial|BERGEN</v>
      </c>
      <c r="V1672" t="str">
        <f>IF($B1672="","",IF(R1672="No Encompass Match","THEM",IF(R1672="Not Mapped","Unable to Determine",IF(T1672="SALES","Unable to Determine",IFERROR(INDEX('Master - US vs THEM'!$F:$F,MATCH(U1672,'Master - US vs THEM'!$G:$G,0)),"No Territory Data")))))</f>
        <v>US</v>
      </c>
      <c r="W1672" t="str">
        <f t="shared" si="106"/>
        <v>OK</v>
      </c>
      <c r="X1672" t="str">
        <f t="shared" si="107"/>
        <v>US</v>
      </c>
    </row>
    <row r="1673" spans="1:24" x14ac:dyDescent="0.2">
      <c r="A1673">
        <v>1672</v>
      </c>
      <c r="B1673" t="s">
        <v>1385</v>
      </c>
      <c r="C1673" t="s">
        <v>1386</v>
      </c>
      <c r="D1673" t="s">
        <v>48</v>
      </c>
      <c r="E1673" t="s">
        <v>1387</v>
      </c>
      <c r="F1673" t="s">
        <v>100</v>
      </c>
      <c r="G1673" t="s">
        <v>1388</v>
      </c>
      <c r="H1673" t="s">
        <v>8</v>
      </c>
      <c r="I1673" t="s">
        <v>85</v>
      </c>
      <c r="J1673" t="s">
        <v>165</v>
      </c>
      <c r="K1673" t="s">
        <v>166</v>
      </c>
      <c r="L1673" t="s">
        <v>141</v>
      </c>
      <c r="M1673">
        <v>1</v>
      </c>
      <c r="N1673" t="s">
        <v>875</v>
      </c>
      <c r="O1673" t="str">
        <f>IF($B1673="","",IFERROR(IF(ISNUMBER(MATCH($K1673,'Brand Family Territory (Enc)'!$A$2:$A$296,0)),$K1673,""),""))</f>
        <v>BLUE MOON</v>
      </c>
      <c r="P1673" t="str">
        <f>IF($B1673="","",IFERROR(INDEX('Brand Crosswalk'!$F$2:$F$200,MATCH($K1673,'Brand Crosswalk'!$A$2:$A$200,0)),"Not in Crosswalk"))</f>
        <v>Not in Crosswalk</v>
      </c>
      <c r="Q1673" t="str">
        <f>IF($B1673="","",IFERROR(INDEX('Brand Crosswalk'!$C$2:$C$200,MATCH($K1673,'Brand Crosswalk'!$A$2:$A$200,0)),""))</f>
        <v/>
      </c>
      <c r="R1673" t="str">
        <f>IF($B1673="","",IF(O1673&lt;&gt;"",O1673,IF(P1673="Mapped",Q1673,IF(P1673="No Encompass Match","No Encompass Match",IFERROR(VLOOKUP(IF($K1673="",$J1673,$K1673),'Brands (Enc)'!$C$2:$D$2699,2,FALSE),"Not Mapped")))))</f>
        <v>BLUE MOON</v>
      </c>
      <c r="S1673" t="str">
        <f>IF($B1673="","",IFERROR(VLOOKUP(VALUE($B1673),'Customers Table (Enc)'!$A:$I,9,FALSE),"Not Found"))</f>
        <v>Bergen</v>
      </c>
      <c r="T1673" t="str">
        <f t="shared" si="104"/>
        <v>BERGEN</v>
      </c>
      <c r="U1673" t="str">
        <f t="shared" si="105"/>
        <v>BLUE MOON|BERGEN</v>
      </c>
      <c r="V1673" t="str">
        <f>IF($B1673="","",IF(R1673="No Encompass Match","THEM",IF(R1673="Not Mapped","Unable to Determine",IF(T1673="SALES","Unable to Determine",IFERROR(INDEX('Master - US vs THEM'!$F:$F,MATCH(U1673,'Master - US vs THEM'!$G:$G,0)),"No Territory Data")))))</f>
        <v>US</v>
      </c>
      <c r="W1673" t="str">
        <f t="shared" si="106"/>
        <v>OK</v>
      </c>
      <c r="X1673" t="str">
        <f t="shared" si="107"/>
        <v>US</v>
      </c>
    </row>
    <row r="1674" spans="1:24" x14ac:dyDescent="0.2">
      <c r="A1674">
        <v>1673</v>
      </c>
      <c r="B1674" t="s">
        <v>1385</v>
      </c>
      <c r="C1674" t="s">
        <v>1386</v>
      </c>
      <c r="D1674" t="s">
        <v>48</v>
      </c>
      <c r="E1674" t="s">
        <v>1387</v>
      </c>
      <c r="F1674" t="s">
        <v>100</v>
      </c>
      <c r="G1674" t="s">
        <v>1388</v>
      </c>
      <c r="H1674" t="s">
        <v>8</v>
      </c>
      <c r="I1674" t="s">
        <v>85</v>
      </c>
      <c r="J1674" t="s">
        <v>535</v>
      </c>
      <c r="K1674" t="s">
        <v>358</v>
      </c>
      <c r="L1674" t="s">
        <v>155</v>
      </c>
      <c r="M1674">
        <v>1</v>
      </c>
      <c r="N1674" t="s">
        <v>875</v>
      </c>
      <c r="O1674" t="str">
        <f>IF($B1674="","",IFERROR(IF(ISNUMBER(MATCH($K1674,'Brand Family Territory (Enc)'!$A$2:$A$296,0)),$K1674,""),""))</f>
        <v/>
      </c>
      <c r="P1674" t="str">
        <f>IF($B1674="","",IFERROR(INDEX('Brand Crosswalk'!$F$2:$F$200,MATCH($K1674,'Brand Crosswalk'!$A$2:$A$200,0)),"Not in Crosswalk"))</f>
        <v>Mapped</v>
      </c>
      <c r="Q1674" t="str">
        <f>IF($B1674="","",IFERROR(INDEX('Brand Crosswalk'!$C$2:$C$200,MATCH($K1674,'Brand Crosswalk'!$A$2:$A$200,0)),""))</f>
        <v>Samuel Adams</v>
      </c>
      <c r="R1674" t="str">
        <f>IF($B1674="","",IF(O1674&lt;&gt;"",O1674,IF(P1674="Mapped",Q1674,IF(P1674="No Encompass Match","No Encompass Match",IFERROR(VLOOKUP(IF($K1674="",$J1674,$K1674),'Brands (Enc)'!$C$2:$D$2699,2,FALSE),"Not Mapped")))))</f>
        <v>Samuel Adams</v>
      </c>
      <c r="S1674" t="str">
        <f>IF($B1674="","",IFERROR(VLOOKUP(VALUE($B1674),'Customers Table (Enc)'!$A:$I,9,FALSE),"Not Found"))</f>
        <v>Bergen</v>
      </c>
      <c r="T1674" t="str">
        <f t="shared" si="104"/>
        <v>BERGEN</v>
      </c>
      <c r="U1674" t="str">
        <f t="shared" si="105"/>
        <v>Samuel Adams|BERGEN</v>
      </c>
      <c r="V1674" t="str">
        <f>IF($B1674="","",IF(R1674="No Encompass Match","THEM",IF(R1674="Not Mapped","Unable to Determine",IF(T1674="SALES","Unable to Determine",IFERROR(INDEX('Master - US vs THEM'!$F:$F,MATCH(U1674,'Master - US vs THEM'!$G:$G,0)),"No Territory Data")))))</f>
        <v>US</v>
      </c>
      <c r="W1674" t="str">
        <f t="shared" si="106"/>
        <v>OK</v>
      </c>
      <c r="X1674" t="str">
        <f t="shared" si="107"/>
        <v>US</v>
      </c>
    </row>
    <row r="1675" spans="1:24" x14ac:dyDescent="0.2">
      <c r="A1675">
        <v>1674</v>
      </c>
      <c r="B1675" t="s">
        <v>1385</v>
      </c>
      <c r="C1675" t="s">
        <v>1386</v>
      </c>
      <c r="D1675" t="s">
        <v>48</v>
      </c>
      <c r="E1675" t="s">
        <v>1387</v>
      </c>
      <c r="F1675" t="s">
        <v>100</v>
      </c>
      <c r="G1675" t="s">
        <v>1388</v>
      </c>
      <c r="H1675" t="s">
        <v>8</v>
      </c>
      <c r="I1675" t="s">
        <v>85</v>
      </c>
      <c r="J1675" t="s">
        <v>140</v>
      </c>
      <c r="K1675" t="s">
        <v>140</v>
      </c>
      <c r="L1675" t="s">
        <v>141</v>
      </c>
      <c r="M1675">
        <v>1</v>
      </c>
      <c r="N1675" t="s">
        <v>875</v>
      </c>
      <c r="O1675" t="str">
        <f>IF($B1675="","",IFERROR(IF(ISNUMBER(MATCH($K1675,'Brand Family Territory (Enc)'!$A$2:$A$296,0)),$K1675,""),""))</f>
        <v/>
      </c>
      <c r="P1675" t="str">
        <f>IF($B1675="","",IFERROR(INDEX('Brand Crosswalk'!$F$2:$F$200,MATCH($K1675,'Brand Crosswalk'!$A$2:$A$200,0)),"Not in Crosswalk"))</f>
        <v>Mapped</v>
      </c>
      <c r="Q1675" t="str">
        <f>IF($B1675="","",IFERROR(INDEX('Brand Crosswalk'!$C$2:$C$200,MATCH($K1675,'Brand Crosswalk'!$A$2:$A$200,0)),""))</f>
        <v>Peroni</v>
      </c>
      <c r="R1675" t="str">
        <f>IF($B1675="","",IF(O1675&lt;&gt;"",O1675,IF(P1675="Mapped",Q1675,IF(P1675="No Encompass Match","No Encompass Match",IFERROR(VLOOKUP(IF($K1675="",$J1675,$K1675),'Brands (Enc)'!$C$2:$D$2699,2,FALSE),"Not Mapped")))))</f>
        <v>Peroni</v>
      </c>
      <c r="S1675" t="str">
        <f>IF($B1675="","",IFERROR(VLOOKUP(VALUE($B1675),'Customers Table (Enc)'!$A:$I,9,FALSE),"Not Found"))</f>
        <v>Bergen</v>
      </c>
      <c r="T1675" t="str">
        <f t="shared" si="104"/>
        <v>BERGEN</v>
      </c>
      <c r="U1675" t="str">
        <f t="shared" si="105"/>
        <v>Peroni|BERGEN</v>
      </c>
      <c r="V1675" t="str">
        <f>IF($B1675="","",IF(R1675="No Encompass Match","THEM",IF(R1675="Not Mapped","Unable to Determine",IF(T1675="SALES","Unable to Determine",IFERROR(INDEX('Master - US vs THEM'!$F:$F,MATCH(U1675,'Master - US vs THEM'!$G:$G,0)),"No Territory Data")))))</f>
        <v>US</v>
      </c>
      <c r="W1675" t="str">
        <f t="shared" si="106"/>
        <v>OK</v>
      </c>
      <c r="X1675" t="str">
        <f t="shared" si="107"/>
        <v>US</v>
      </c>
    </row>
    <row r="1676" spans="1:24" x14ac:dyDescent="0.2">
      <c r="A1676">
        <v>1675</v>
      </c>
      <c r="B1676" t="s">
        <v>1385</v>
      </c>
      <c r="C1676" t="s">
        <v>1386</v>
      </c>
      <c r="D1676" t="s">
        <v>48</v>
      </c>
      <c r="E1676" t="s">
        <v>1387</v>
      </c>
      <c r="F1676" t="s">
        <v>100</v>
      </c>
      <c r="G1676" t="s">
        <v>1388</v>
      </c>
      <c r="H1676" t="s">
        <v>8</v>
      </c>
      <c r="I1676" t="s">
        <v>85</v>
      </c>
      <c r="J1676" t="s">
        <v>235</v>
      </c>
      <c r="K1676" t="s">
        <v>236</v>
      </c>
      <c r="L1676" t="s">
        <v>141</v>
      </c>
      <c r="M1676">
        <v>1</v>
      </c>
      <c r="N1676" t="s">
        <v>875</v>
      </c>
      <c r="O1676" t="str">
        <f>IF($B1676="","",IFERROR(IF(ISNUMBER(MATCH($K1676,'Brand Family Territory (Enc)'!$A$2:$A$296,0)),$K1676,""),""))</f>
        <v/>
      </c>
      <c r="P1676" t="str">
        <f>IF($B1676="","",IFERROR(INDEX('Brand Crosswalk'!$F$2:$F$200,MATCH($K1676,'Brand Crosswalk'!$A$2:$A$200,0)),"Not in Crosswalk"))</f>
        <v>Mapped</v>
      </c>
      <c r="Q1676" t="str">
        <f>IF($B1676="","",IFERROR(INDEX('Brand Crosswalk'!$C$2:$C$200,MATCH($K1676,'Brand Crosswalk'!$A$2:$A$200,0)),""))</f>
        <v>Leinenkugel</v>
      </c>
      <c r="R1676" t="str">
        <f>IF($B1676="","",IF(O1676&lt;&gt;"",O1676,IF(P1676="Mapped",Q1676,IF(P1676="No Encompass Match","No Encompass Match",IFERROR(VLOOKUP(IF($K1676="",$J1676,$K1676),'Brands (Enc)'!$C$2:$D$2699,2,FALSE),"Not Mapped")))))</f>
        <v>Leinenkugel</v>
      </c>
      <c r="S1676" t="str">
        <f>IF($B1676="","",IFERROR(VLOOKUP(VALUE($B1676),'Customers Table (Enc)'!$A:$I,9,FALSE),"Not Found"))</f>
        <v>Bergen</v>
      </c>
      <c r="T1676" t="str">
        <f t="shared" si="104"/>
        <v>BERGEN</v>
      </c>
      <c r="U1676" t="str">
        <f t="shared" si="105"/>
        <v>Leinenkugel|BERGEN</v>
      </c>
      <c r="V1676" t="str">
        <f>IF($B1676="","",IF(R1676="No Encompass Match","THEM",IF(R1676="Not Mapped","Unable to Determine",IF(T1676="SALES","Unable to Determine",IFERROR(INDEX('Master - US vs THEM'!$F:$F,MATCH(U1676,'Master - US vs THEM'!$G:$G,0)),"No Territory Data")))))</f>
        <v>US</v>
      </c>
      <c r="W1676" t="str">
        <f t="shared" si="106"/>
        <v>OK</v>
      </c>
      <c r="X1676" t="str">
        <f t="shared" si="107"/>
        <v>US</v>
      </c>
    </row>
    <row r="1677" spans="1:24" x14ac:dyDescent="0.2">
      <c r="A1677">
        <v>1676</v>
      </c>
      <c r="B1677" t="s">
        <v>488</v>
      </c>
      <c r="C1677" t="s">
        <v>489</v>
      </c>
      <c r="D1677" t="s">
        <v>27</v>
      </c>
      <c r="E1677" t="s">
        <v>490</v>
      </c>
      <c r="F1677" t="s">
        <v>112</v>
      </c>
      <c r="G1677" t="s">
        <v>491</v>
      </c>
      <c r="H1677" t="s">
        <v>8</v>
      </c>
      <c r="I1677" t="s">
        <v>71</v>
      </c>
      <c r="J1677" t="s">
        <v>144</v>
      </c>
      <c r="K1677" t="s">
        <v>145</v>
      </c>
      <c r="L1677" t="s">
        <v>141</v>
      </c>
      <c r="M1677">
        <v>1</v>
      </c>
      <c r="N1677" t="s">
        <v>875</v>
      </c>
      <c r="O1677" t="str">
        <f>IF($B1677="","",IFERROR(IF(ISNUMBER(MATCH($K1677,'Brand Family Territory (Enc)'!$A$2:$A$296,0)),$K1677,""),""))</f>
        <v>COORS LIGHT</v>
      </c>
      <c r="P1677" t="str">
        <f>IF($B1677="","",IFERROR(INDEX('Brand Crosswalk'!$F$2:$F$200,MATCH($K1677,'Brand Crosswalk'!$A$2:$A$200,0)),"Not in Crosswalk"))</f>
        <v>Not in Crosswalk</v>
      </c>
      <c r="Q1677" t="str">
        <f>IF($B1677="","",IFERROR(INDEX('Brand Crosswalk'!$C$2:$C$200,MATCH($K1677,'Brand Crosswalk'!$A$2:$A$200,0)),""))</f>
        <v/>
      </c>
      <c r="R1677" t="str">
        <f>IF($B1677="","",IF(O1677&lt;&gt;"",O1677,IF(P1677="Mapped",Q1677,IF(P1677="No Encompass Match","No Encompass Match",IFERROR(VLOOKUP(IF($K1677="",$J1677,$K1677),'Brands (Enc)'!$C$2:$D$2699,2,FALSE),"Not Mapped")))))</f>
        <v>COORS LIGHT</v>
      </c>
      <c r="S1677" t="str">
        <f>IF($B1677="","",IFERROR(VLOOKUP(VALUE($B1677),'Customers Table (Enc)'!$A:$I,9,FALSE),"Not Found"))</f>
        <v>Sussex</v>
      </c>
      <c r="T1677" t="str">
        <f t="shared" si="104"/>
        <v>SUSSEX</v>
      </c>
      <c r="U1677" t="str">
        <f t="shared" si="105"/>
        <v>COORS LIGHT|SUSSEX</v>
      </c>
      <c r="V1677" t="str">
        <f>IF($B1677="","",IF(R1677="No Encompass Match","THEM",IF(R1677="Not Mapped","Unable to Determine",IF(T1677="SALES","Unable to Determine",IFERROR(INDEX('Master - US vs THEM'!$F:$F,MATCH(U1677,'Master - US vs THEM'!$G:$G,0)),"No Territory Data")))))</f>
        <v>US</v>
      </c>
      <c r="W1677" t="str">
        <f t="shared" si="106"/>
        <v>OK</v>
      </c>
      <c r="X1677" t="str">
        <f t="shared" si="107"/>
        <v>US</v>
      </c>
    </row>
    <row r="1678" spans="1:24" x14ac:dyDescent="0.2">
      <c r="A1678">
        <v>1677</v>
      </c>
      <c r="B1678" t="s">
        <v>488</v>
      </c>
      <c r="C1678" t="s">
        <v>489</v>
      </c>
      <c r="D1678" t="s">
        <v>27</v>
      </c>
      <c r="E1678" t="s">
        <v>490</v>
      </c>
      <c r="F1678" t="s">
        <v>112</v>
      </c>
      <c r="G1678" t="s">
        <v>491</v>
      </c>
      <c r="H1678" t="s">
        <v>8</v>
      </c>
      <c r="I1678" t="s">
        <v>71</v>
      </c>
      <c r="J1678" t="s">
        <v>142</v>
      </c>
      <c r="K1678" t="s">
        <v>143</v>
      </c>
      <c r="L1678" t="s">
        <v>141</v>
      </c>
      <c r="M1678">
        <v>1</v>
      </c>
      <c r="N1678" t="s">
        <v>875</v>
      </c>
      <c r="O1678" t="str">
        <f>IF($B1678="","",IFERROR(IF(ISNUMBER(MATCH($K1678,'Brand Family Territory (Enc)'!$A$2:$A$296,0)),$K1678,""),""))</f>
        <v/>
      </c>
      <c r="P1678" t="str">
        <f>IF($B1678="","",IFERROR(INDEX('Brand Crosswalk'!$F$2:$F$200,MATCH($K1678,'Brand Crosswalk'!$A$2:$A$200,0)),"Not in Crosswalk"))</f>
        <v>Mapped</v>
      </c>
      <c r="Q1678" t="str">
        <f>IF($B1678="","",IFERROR(INDEX('Brand Crosswalk'!$C$2:$C$200,MATCH($K1678,'Brand Crosswalk'!$A$2:$A$200,0)),""))</f>
        <v>Lite</v>
      </c>
      <c r="R1678" t="str">
        <f>IF($B1678="","",IF(O1678&lt;&gt;"",O1678,IF(P1678="Mapped",Q1678,IF(P1678="No Encompass Match","No Encompass Match",IFERROR(VLOOKUP(IF($K1678="",$J1678,$K1678),'Brands (Enc)'!$C$2:$D$2699,2,FALSE),"Not Mapped")))))</f>
        <v>Lite</v>
      </c>
      <c r="S1678" t="str">
        <f>IF($B1678="","",IFERROR(VLOOKUP(VALUE($B1678),'Customers Table (Enc)'!$A:$I,9,FALSE),"Not Found"))</f>
        <v>Sussex</v>
      </c>
      <c r="T1678" t="str">
        <f t="shared" si="104"/>
        <v>SUSSEX</v>
      </c>
      <c r="U1678" t="str">
        <f t="shared" si="105"/>
        <v>Lite|SUSSEX</v>
      </c>
      <c r="V1678" t="str">
        <f>IF($B1678="","",IF(R1678="No Encompass Match","THEM",IF(R1678="Not Mapped","Unable to Determine",IF(T1678="SALES","Unable to Determine",IFERROR(INDEX('Master - US vs THEM'!$F:$F,MATCH(U1678,'Master - US vs THEM'!$G:$G,0)),"No Territory Data")))))</f>
        <v>US</v>
      </c>
      <c r="W1678" t="str">
        <f t="shared" si="106"/>
        <v>OK</v>
      </c>
      <c r="X1678" t="str">
        <f t="shared" si="107"/>
        <v>US</v>
      </c>
    </row>
    <row r="1679" spans="1:24" x14ac:dyDescent="0.2">
      <c r="A1679">
        <v>1678</v>
      </c>
      <c r="B1679" t="s">
        <v>488</v>
      </c>
      <c r="C1679" t="s">
        <v>489</v>
      </c>
      <c r="D1679" t="s">
        <v>27</v>
      </c>
      <c r="E1679" t="s">
        <v>490</v>
      </c>
      <c r="F1679" t="s">
        <v>112</v>
      </c>
      <c r="G1679" t="s">
        <v>491</v>
      </c>
      <c r="H1679" t="s">
        <v>8</v>
      </c>
      <c r="I1679" t="s">
        <v>71</v>
      </c>
      <c r="J1679" t="s">
        <v>44</v>
      </c>
      <c r="K1679" t="s">
        <v>44</v>
      </c>
      <c r="L1679" t="s">
        <v>45</v>
      </c>
      <c r="M1679">
        <v>1</v>
      </c>
      <c r="N1679" t="s">
        <v>875</v>
      </c>
      <c r="O1679" t="str">
        <f>IF($B1679="","",IFERROR(IF(ISNUMBER(MATCH($K1679,'Brand Family Territory (Enc)'!$A$2:$A$296,0)),$K1679,""),""))</f>
        <v/>
      </c>
      <c r="P1679" t="str">
        <f>IF($B1679="","",IFERROR(INDEX('Brand Crosswalk'!$F$2:$F$200,MATCH($K1679,'Brand Crosswalk'!$A$2:$A$200,0)),"Not in Crosswalk"))</f>
        <v>Mapped</v>
      </c>
      <c r="Q1679" t="str">
        <f>IF($B1679="","",IFERROR(INDEX('Brand Crosswalk'!$C$2:$C$200,MATCH($K1679,'Brand Crosswalk'!$A$2:$A$200,0)),""))</f>
        <v>Dg Yuengling Inc</v>
      </c>
      <c r="R1679" t="str">
        <f>IF($B1679="","",IF(O1679&lt;&gt;"",O1679,IF(P1679="Mapped",Q1679,IF(P1679="No Encompass Match","No Encompass Match",IFERROR(VLOOKUP(IF($K1679="",$J1679,$K1679),'Brands (Enc)'!$C$2:$D$2699,2,FALSE),"Not Mapped")))))</f>
        <v>Dg Yuengling Inc</v>
      </c>
      <c r="S1679" t="str">
        <f>IF($B1679="","",IFERROR(VLOOKUP(VALUE($B1679),'Customers Table (Enc)'!$A:$I,9,FALSE),"Not Found"))</f>
        <v>Sussex</v>
      </c>
      <c r="T1679" t="str">
        <f t="shared" si="104"/>
        <v>SUSSEX</v>
      </c>
      <c r="U1679" t="str">
        <f t="shared" si="105"/>
        <v>Dg Yuengling Inc|SUSSEX</v>
      </c>
      <c r="V1679" t="str">
        <f>IF($B1679="","",IF(R1679="No Encompass Match","THEM",IF(R1679="Not Mapped","Unable to Determine",IF(T1679="SALES","Unable to Determine",IFERROR(INDEX('Master - US vs THEM'!$F:$F,MATCH(U1679,'Master - US vs THEM'!$G:$G,0)),"No Territory Data")))))</f>
        <v>US</v>
      </c>
      <c r="W1679" t="str">
        <f t="shared" si="106"/>
        <v>OK</v>
      </c>
      <c r="X1679" t="str">
        <f t="shared" si="107"/>
        <v>US</v>
      </c>
    </row>
    <row r="1680" spans="1:24" x14ac:dyDescent="0.2">
      <c r="A1680">
        <v>1679</v>
      </c>
      <c r="B1680" t="s">
        <v>488</v>
      </c>
      <c r="C1680" t="s">
        <v>489</v>
      </c>
      <c r="D1680" t="s">
        <v>27</v>
      </c>
      <c r="E1680" t="s">
        <v>490</v>
      </c>
      <c r="F1680" t="s">
        <v>112</v>
      </c>
      <c r="G1680" t="s">
        <v>491</v>
      </c>
      <c r="H1680" t="s">
        <v>8</v>
      </c>
      <c r="I1680" t="s">
        <v>71</v>
      </c>
      <c r="J1680" t="s">
        <v>486</v>
      </c>
      <c r="K1680" t="s">
        <v>487</v>
      </c>
      <c r="L1680" t="s">
        <v>120</v>
      </c>
      <c r="M1680">
        <v>1</v>
      </c>
      <c r="N1680" t="s">
        <v>21</v>
      </c>
      <c r="O1680" t="str">
        <f>IF($B1680="","",IFERROR(IF(ISNUMBER(MATCH($K1680,'Brand Family Territory (Enc)'!$A$2:$A$296,0)),$K1680,""),""))</f>
        <v/>
      </c>
      <c r="P1680" t="str">
        <f>IF($B1680="","",IFERROR(INDEX('Brand Crosswalk'!$F$2:$F$200,MATCH($K1680,'Brand Crosswalk'!$A$2:$A$200,0)),"Not in Crosswalk"))</f>
        <v>No Encompass Match</v>
      </c>
      <c r="Q1680">
        <f>IF($B1680="","",IFERROR(INDEX('Brand Crosswalk'!$C$2:$C$200,MATCH($K1680,'Brand Crosswalk'!$A$2:$A$200,0)),""))</f>
        <v>0</v>
      </c>
      <c r="R1680" t="str">
        <f>IF($B1680="","",IF(O1680&lt;&gt;"",O1680,IF(P1680="Mapped",Q1680,IF(P1680="No Encompass Match","No Encompass Match",IFERROR(VLOOKUP(IF($K1680="",$J1680,$K1680),'Brands (Enc)'!$C$2:$D$2699,2,FALSE),"Not Mapped")))))</f>
        <v>No Encompass Match</v>
      </c>
      <c r="S1680" t="str">
        <f>IF($B1680="","",IFERROR(VLOOKUP(VALUE($B1680),'Customers Table (Enc)'!$A:$I,9,FALSE),"Not Found"))</f>
        <v>Sussex</v>
      </c>
      <c r="T1680" t="str">
        <f t="shared" si="104"/>
        <v>SUSSEX</v>
      </c>
      <c r="U1680" t="str">
        <f t="shared" si="105"/>
        <v>No Encompass Match|SUSSEX</v>
      </c>
      <c r="V1680" t="str">
        <f>IF($B1680="","",IF(R1680="No Encompass Match","THEM",IF(R1680="Not Mapped","Unable to Determine",IF(T1680="SALES","Unable to Determine",IFERROR(INDEX('Master - US vs THEM'!$F:$F,MATCH(U1680,'Master - US vs THEM'!$G:$G,0)),"No Territory Data")))))</f>
        <v>THEM</v>
      </c>
      <c r="W1680" t="str">
        <f t="shared" si="106"/>
        <v>OK</v>
      </c>
      <c r="X1680" t="str">
        <f t="shared" si="107"/>
        <v>THEM</v>
      </c>
    </row>
    <row r="1681" spans="1:24" x14ac:dyDescent="0.2">
      <c r="A1681">
        <v>1680</v>
      </c>
      <c r="B1681" t="s">
        <v>1381</v>
      </c>
      <c r="C1681" t="s">
        <v>1382</v>
      </c>
      <c r="D1681" t="s">
        <v>48</v>
      </c>
      <c r="E1681" t="s">
        <v>1383</v>
      </c>
      <c r="F1681" t="s">
        <v>621</v>
      </c>
      <c r="G1681" t="s">
        <v>1384</v>
      </c>
      <c r="H1681" t="s">
        <v>8</v>
      </c>
      <c r="I1681" t="s">
        <v>85</v>
      </c>
      <c r="J1681" t="s">
        <v>144</v>
      </c>
      <c r="K1681" t="s">
        <v>145</v>
      </c>
      <c r="L1681" t="s">
        <v>141</v>
      </c>
      <c r="M1681">
        <v>1</v>
      </c>
      <c r="N1681" t="s">
        <v>875</v>
      </c>
      <c r="O1681" t="str">
        <f>IF($B1681="","",IFERROR(IF(ISNUMBER(MATCH($K1681,'Brand Family Territory (Enc)'!$A$2:$A$296,0)),$K1681,""),""))</f>
        <v>COORS LIGHT</v>
      </c>
      <c r="P1681" t="str">
        <f>IF($B1681="","",IFERROR(INDEX('Brand Crosswalk'!$F$2:$F$200,MATCH($K1681,'Brand Crosswalk'!$A$2:$A$200,0)),"Not in Crosswalk"))</f>
        <v>Not in Crosswalk</v>
      </c>
      <c r="Q1681" t="str">
        <f>IF($B1681="","",IFERROR(INDEX('Brand Crosswalk'!$C$2:$C$200,MATCH($K1681,'Brand Crosswalk'!$A$2:$A$200,0)),""))</f>
        <v/>
      </c>
      <c r="R1681" t="str">
        <f>IF($B1681="","",IF(O1681&lt;&gt;"",O1681,IF(P1681="Mapped",Q1681,IF(P1681="No Encompass Match","No Encompass Match",IFERROR(VLOOKUP(IF($K1681="",$J1681,$K1681),'Brands (Enc)'!$C$2:$D$2699,2,FALSE),"Not Mapped")))))</f>
        <v>COORS LIGHT</v>
      </c>
      <c r="S1681" t="str">
        <f>IF($B1681="","",IFERROR(VLOOKUP(VALUE($B1681),'Customers Table (Enc)'!$A:$I,9,FALSE),"Not Found"))</f>
        <v>Bergen</v>
      </c>
      <c r="T1681" t="str">
        <f t="shared" si="104"/>
        <v>BERGEN</v>
      </c>
      <c r="U1681" t="str">
        <f t="shared" si="105"/>
        <v>COORS LIGHT|BERGEN</v>
      </c>
      <c r="V1681" t="str">
        <f>IF($B1681="","",IF(R1681="No Encompass Match","THEM",IF(R1681="Not Mapped","Unable to Determine",IF(T1681="SALES","Unable to Determine",IFERROR(INDEX('Master - US vs THEM'!$F:$F,MATCH(U1681,'Master - US vs THEM'!$G:$G,0)),"No Territory Data")))))</f>
        <v>US</v>
      </c>
      <c r="W1681" t="str">
        <f t="shared" si="106"/>
        <v>OK</v>
      </c>
      <c r="X1681" t="str">
        <f t="shared" si="107"/>
        <v>US</v>
      </c>
    </row>
    <row r="1682" spans="1:24" x14ac:dyDescent="0.2">
      <c r="A1682">
        <v>1681</v>
      </c>
      <c r="B1682" t="s">
        <v>1381</v>
      </c>
      <c r="C1682" t="s">
        <v>1382</v>
      </c>
      <c r="D1682" t="s">
        <v>48</v>
      </c>
      <c r="E1682" t="s">
        <v>1383</v>
      </c>
      <c r="F1682" t="s">
        <v>621</v>
      </c>
      <c r="G1682" t="s">
        <v>1384</v>
      </c>
      <c r="H1682" t="s">
        <v>8</v>
      </c>
      <c r="I1682" t="s">
        <v>85</v>
      </c>
      <c r="J1682" t="s">
        <v>165</v>
      </c>
      <c r="K1682" t="s">
        <v>166</v>
      </c>
      <c r="L1682" t="s">
        <v>141</v>
      </c>
      <c r="M1682">
        <v>1</v>
      </c>
      <c r="N1682" t="s">
        <v>875</v>
      </c>
      <c r="O1682" t="str">
        <f>IF($B1682="","",IFERROR(IF(ISNUMBER(MATCH($K1682,'Brand Family Territory (Enc)'!$A$2:$A$296,0)),$K1682,""),""))</f>
        <v>BLUE MOON</v>
      </c>
      <c r="P1682" t="str">
        <f>IF($B1682="","",IFERROR(INDEX('Brand Crosswalk'!$F$2:$F$200,MATCH($K1682,'Brand Crosswalk'!$A$2:$A$200,0)),"Not in Crosswalk"))</f>
        <v>Not in Crosswalk</v>
      </c>
      <c r="Q1682" t="str">
        <f>IF($B1682="","",IFERROR(INDEX('Brand Crosswalk'!$C$2:$C$200,MATCH($K1682,'Brand Crosswalk'!$A$2:$A$200,0)),""))</f>
        <v/>
      </c>
      <c r="R1682" t="str">
        <f>IF($B1682="","",IF(O1682&lt;&gt;"",O1682,IF(P1682="Mapped",Q1682,IF(P1682="No Encompass Match","No Encompass Match",IFERROR(VLOOKUP(IF($K1682="",$J1682,$K1682),'Brands (Enc)'!$C$2:$D$2699,2,FALSE),"Not Mapped")))))</f>
        <v>BLUE MOON</v>
      </c>
      <c r="S1682" t="str">
        <f>IF($B1682="","",IFERROR(VLOOKUP(VALUE($B1682),'Customers Table (Enc)'!$A:$I,9,FALSE),"Not Found"))</f>
        <v>Bergen</v>
      </c>
      <c r="T1682" t="str">
        <f t="shared" si="104"/>
        <v>BERGEN</v>
      </c>
      <c r="U1682" t="str">
        <f t="shared" si="105"/>
        <v>BLUE MOON|BERGEN</v>
      </c>
      <c r="V1682" t="str">
        <f>IF($B1682="","",IF(R1682="No Encompass Match","THEM",IF(R1682="Not Mapped","Unable to Determine",IF(T1682="SALES","Unable to Determine",IFERROR(INDEX('Master - US vs THEM'!$F:$F,MATCH(U1682,'Master - US vs THEM'!$G:$G,0)),"No Territory Data")))))</f>
        <v>US</v>
      </c>
      <c r="W1682" t="str">
        <f t="shared" si="106"/>
        <v>OK</v>
      </c>
      <c r="X1682" t="str">
        <f t="shared" si="107"/>
        <v>US</v>
      </c>
    </row>
    <row r="1683" spans="1:24" x14ac:dyDescent="0.2">
      <c r="A1683">
        <v>1682</v>
      </c>
      <c r="B1683" t="s">
        <v>1381</v>
      </c>
      <c r="C1683" t="s">
        <v>1382</v>
      </c>
      <c r="D1683" t="s">
        <v>48</v>
      </c>
      <c r="E1683" t="s">
        <v>1383</v>
      </c>
      <c r="F1683" t="s">
        <v>621</v>
      </c>
      <c r="G1683" t="s">
        <v>1384</v>
      </c>
      <c r="H1683" t="s">
        <v>8</v>
      </c>
      <c r="I1683" t="s">
        <v>85</v>
      </c>
      <c r="J1683" t="s">
        <v>20</v>
      </c>
      <c r="K1683" t="s">
        <v>20</v>
      </c>
      <c r="L1683" t="s">
        <v>20</v>
      </c>
      <c r="M1683">
        <v>1</v>
      </c>
      <c r="N1683" t="s">
        <v>875</v>
      </c>
      <c r="O1683" t="str">
        <f>IF($B1683="","",IFERROR(IF(ISNUMBER(MATCH($K1683,'Brand Family Territory (Enc)'!$A$2:$A$296,0)),$K1683,""),""))</f>
        <v/>
      </c>
      <c r="P1683" t="str">
        <f>IF($B1683="","",IFERROR(INDEX('Brand Crosswalk'!$F$2:$F$200,MATCH($K1683,'Brand Crosswalk'!$A$2:$A$200,0)),"Not in Crosswalk"))</f>
        <v>Mapped</v>
      </c>
      <c r="Q1683" t="str">
        <f>IF($B1683="","",IFERROR(INDEX('Brand Crosswalk'!$C$2:$C$200,MATCH($K1683,'Brand Crosswalk'!$A$2:$A$200,0)),""))</f>
        <v>Heineken USA</v>
      </c>
      <c r="R1683" t="str">
        <f>IF($B1683="","",IF(O1683&lt;&gt;"",O1683,IF(P1683="Mapped",Q1683,IF(P1683="No Encompass Match","No Encompass Match",IFERROR(VLOOKUP(IF($K1683="",$J1683,$K1683),'Brands (Enc)'!$C$2:$D$2699,2,FALSE),"Not Mapped")))))</f>
        <v>Heineken USA</v>
      </c>
      <c r="S1683" t="str">
        <f>IF($B1683="","",IFERROR(VLOOKUP(VALUE($B1683),'Customers Table (Enc)'!$A:$I,9,FALSE),"Not Found"))</f>
        <v>Bergen</v>
      </c>
      <c r="T1683" t="str">
        <f t="shared" si="104"/>
        <v>BERGEN</v>
      </c>
      <c r="U1683" t="str">
        <f t="shared" si="105"/>
        <v>Heineken USA|BERGEN</v>
      </c>
      <c r="V1683" t="str">
        <f>IF($B1683="","",IF(R1683="No Encompass Match","THEM",IF(R1683="Not Mapped","Unable to Determine",IF(T1683="SALES","Unable to Determine",IFERROR(INDEX('Master - US vs THEM'!$F:$F,MATCH(U1683,'Master - US vs THEM'!$G:$G,0)),"No Territory Data")))))</f>
        <v>US</v>
      </c>
      <c r="W1683" t="str">
        <f t="shared" si="106"/>
        <v>OK</v>
      </c>
      <c r="X1683" t="str">
        <f t="shared" si="107"/>
        <v>US</v>
      </c>
    </row>
    <row r="1684" spans="1:24" x14ac:dyDescent="0.2">
      <c r="A1684">
        <v>1683</v>
      </c>
      <c r="B1684" t="s">
        <v>1381</v>
      </c>
      <c r="C1684" t="s">
        <v>1382</v>
      </c>
      <c r="D1684" t="s">
        <v>48</v>
      </c>
      <c r="E1684" t="s">
        <v>1383</v>
      </c>
      <c r="F1684" t="s">
        <v>621</v>
      </c>
      <c r="G1684" t="s">
        <v>1384</v>
      </c>
      <c r="H1684" t="s">
        <v>8</v>
      </c>
      <c r="I1684" t="s">
        <v>85</v>
      </c>
      <c r="J1684" t="s">
        <v>142</v>
      </c>
      <c r="K1684" t="s">
        <v>143</v>
      </c>
      <c r="L1684" t="s">
        <v>141</v>
      </c>
      <c r="M1684">
        <v>1</v>
      </c>
      <c r="N1684" t="s">
        <v>875</v>
      </c>
      <c r="O1684" t="str">
        <f>IF($B1684="","",IFERROR(IF(ISNUMBER(MATCH($K1684,'Brand Family Territory (Enc)'!$A$2:$A$296,0)),$K1684,""),""))</f>
        <v/>
      </c>
      <c r="P1684" t="str">
        <f>IF($B1684="","",IFERROR(INDEX('Brand Crosswalk'!$F$2:$F$200,MATCH($K1684,'Brand Crosswalk'!$A$2:$A$200,0)),"Not in Crosswalk"))</f>
        <v>Mapped</v>
      </c>
      <c r="Q1684" t="str">
        <f>IF($B1684="","",IFERROR(INDEX('Brand Crosswalk'!$C$2:$C$200,MATCH($K1684,'Brand Crosswalk'!$A$2:$A$200,0)),""))</f>
        <v>Lite</v>
      </c>
      <c r="R1684" t="str">
        <f>IF($B1684="","",IF(O1684&lt;&gt;"",O1684,IF(P1684="Mapped",Q1684,IF(P1684="No Encompass Match","No Encompass Match",IFERROR(VLOOKUP(IF($K1684="",$J1684,$K1684),'Brands (Enc)'!$C$2:$D$2699,2,FALSE),"Not Mapped")))))</f>
        <v>Lite</v>
      </c>
      <c r="S1684" t="str">
        <f>IF($B1684="","",IFERROR(VLOOKUP(VALUE($B1684),'Customers Table (Enc)'!$A:$I,9,FALSE),"Not Found"))</f>
        <v>Bergen</v>
      </c>
      <c r="T1684" t="str">
        <f t="shared" si="104"/>
        <v>BERGEN</v>
      </c>
      <c r="U1684" t="str">
        <f t="shared" si="105"/>
        <v>Lite|BERGEN</v>
      </c>
      <c r="V1684" t="str">
        <f>IF($B1684="","",IF(R1684="No Encompass Match","THEM",IF(R1684="Not Mapped","Unable to Determine",IF(T1684="SALES","Unable to Determine",IFERROR(INDEX('Master - US vs THEM'!$F:$F,MATCH(U1684,'Master - US vs THEM'!$G:$G,0)),"No Territory Data")))))</f>
        <v>US</v>
      </c>
      <c r="W1684" t="str">
        <f t="shared" si="106"/>
        <v>OK</v>
      </c>
      <c r="X1684" t="str">
        <f t="shared" si="107"/>
        <v>US</v>
      </c>
    </row>
    <row r="1685" spans="1:24" x14ac:dyDescent="0.2">
      <c r="A1685">
        <v>1684</v>
      </c>
      <c r="B1685" t="s">
        <v>1381</v>
      </c>
      <c r="C1685" t="s">
        <v>1382</v>
      </c>
      <c r="D1685" t="s">
        <v>48</v>
      </c>
      <c r="E1685" t="s">
        <v>1383</v>
      </c>
      <c r="F1685" t="s">
        <v>621</v>
      </c>
      <c r="G1685" t="s">
        <v>1384</v>
      </c>
      <c r="H1685" t="s">
        <v>8</v>
      </c>
      <c r="I1685" t="s">
        <v>85</v>
      </c>
      <c r="J1685" t="s">
        <v>340</v>
      </c>
      <c r="K1685" t="s">
        <v>154</v>
      </c>
      <c r="L1685" t="s">
        <v>155</v>
      </c>
      <c r="M1685">
        <v>1</v>
      </c>
      <c r="N1685" t="s">
        <v>875</v>
      </c>
      <c r="O1685" t="str">
        <f>IF($B1685="","",IFERROR(IF(ISNUMBER(MATCH($K1685,'Brand Family Territory (Enc)'!$A$2:$A$296,0)),$K1685,""),""))</f>
        <v>SAMUEL ADAMS</v>
      </c>
      <c r="P1685" t="str">
        <f>IF($B1685="","",IFERROR(INDEX('Brand Crosswalk'!$F$2:$F$200,MATCH($K1685,'Brand Crosswalk'!$A$2:$A$200,0)),"Not in Crosswalk"))</f>
        <v>Not in Crosswalk</v>
      </c>
      <c r="Q1685" t="str">
        <f>IF($B1685="","",IFERROR(INDEX('Brand Crosswalk'!$C$2:$C$200,MATCH($K1685,'Brand Crosswalk'!$A$2:$A$200,0)),""))</f>
        <v/>
      </c>
      <c r="R1685" t="str">
        <f>IF($B1685="","",IF(O1685&lt;&gt;"",O1685,IF(P1685="Mapped",Q1685,IF(P1685="No Encompass Match","No Encompass Match",IFERROR(VLOOKUP(IF($K1685="",$J1685,$K1685),'Brands (Enc)'!$C$2:$D$2699,2,FALSE),"Not Mapped")))))</f>
        <v>SAMUEL ADAMS</v>
      </c>
      <c r="S1685" t="str">
        <f>IF($B1685="","",IFERROR(VLOOKUP(VALUE($B1685),'Customers Table (Enc)'!$A:$I,9,FALSE),"Not Found"))</f>
        <v>Bergen</v>
      </c>
      <c r="T1685" t="str">
        <f t="shared" si="104"/>
        <v>BERGEN</v>
      </c>
      <c r="U1685" t="str">
        <f t="shared" si="105"/>
        <v>SAMUEL ADAMS|BERGEN</v>
      </c>
      <c r="V1685" t="str">
        <f>IF($B1685="","",IF(R1685="No Encompass Match","THEM",IF(R1685="Not Mapped","Unable to Determine",IF(T1685="SALES","Unable to Determine",IFERROR(INDEX('Master - US vs THEM'!$F:$F,MATCH(U1685,'Master - US vs THEM'!$G:$G,0)),"No Territory Data")))))</f>
        <v>US</v>
      </c>
      <c r="W1685" t="str">
        <f t="shared" si="106"/>
        <v>OK</v>
      </c>
      <c r="X1685" t="str">
        <f t="shared" si="107"/>
        <v>US</v>
      </c>
    </row>
    <row r="1686" spans="1:24" x14ac:dyDescent="0.2">
      <c r="A1686">
        <v>1685</v>
      </c>
      <c r="B1686" t="s">
        <v>1381</v>
      </c>
      <c r="C1686" t="s">
        <v>1382</v>
      </c>
      <c r="D1686" t="s">
        <v>48</v>
      </c>
      <c r="E1686" t="s">
        <v>1383</v>
      </c>
      <c r="F1686" t="s">
        <v>621</v>
      </c>
      <c r="G1686" t="s">
        <v>1384</v>
      </c>
      <c r="H1686" t="s">
        <v>8</v>
      </c>
      <c r="I1686" t="s">
        <v>85</v>
      </c>
      <c r="J1686" t="s">
        <v>44</v>
      </c>
      <c r="K1686" t="s">
        <v>44</v>
      </c>
      <c r="L1686" t="s">
        <v>45</v>
      </c>
      <c r="M1686">
        <v>1</v>
      </c>
      <c r="N1686" t="s">
        <v>875</v>
      </c>
      <c r="O1686" t="str">
        <f>IF($B1686="","",IFERROR(IF(ISNUMBER(MATCH($K1686,'Brand Family Territory (Enc)'!$A$2:$A$296,0)),$K1686,""),""))</f>
        <v/>
      </c>
      <c r="P1686" t="str">
        <f>IF($B1686="","",IFERROR(INDEX('Brand Crosswalk'!$F$2:$F$200,MATCH($K1686,'Brand Crosswalk'!$A$2:$A$200,0)),"Not in Crosswalk"))</f>
        <v>Mapped</v>
      </c>
      <c r="Q1686" t="str">
        <f>IF($B1686="","",IFERROR(INDEX('Brand Crosswalk'!$C$2:$C$200,MATCH($K1686,'Brand Crosswalk'!$A$2:$A$200,0)),""))</f>
        <v>Dg Yuengling Inc</v>
      </c>
      <c r="R1686" t="str">
        <f>IF($B1686="","",IF(O1686&lt;&gt;"",O1686,IF(P1686="Mapped",Q1686,IF(P1686="No Encompass Match","No Encompass Match",IFERROR(VLOOKUP(IF($K1686="",$J1686,$K1686),'Brands (Enc)'!$C$2:$D$2699,2,FALSE),"Not Mapped")))))</f>
        <v>Dg Yuengling Inc</v>
      </c>
      <c r="S1686" t="str">
        <f>IF($B1686="","",IFERROR(VLOOKUP(VALUE($B1686),'Customers Table (Enc)'!$A:$I,9,FALSE),"Not Found"))</f>
        <v>Bergen</v>
      </c>
      <c r="T1686" t="str">
        <f t="shared" si="104"/>
        <v>BERGEN</v>
      </c>
      <c r="U1686" t="str">
        <f t="shared" si="105"/>
        <v>Dg Yuengling Inc|BERGEN</v>
      </c>
      <c r="V1686" t="str">
        <f>IF($B1686="","",IF(R1686="No Encompass Match","THEM",IF(R1686="Not Mapped","Unable to Determine",IF(T1686="SALES","Unable to Determine",IFERROR(INDEX('Master - US vs THEM'!$F:$F,MATCH(U1686,'Master - US vs THEM'!$G:$G,0)),"No Territory Data")))))</f>
        <v>US</v>
      </c>
      <c r="W1686" t="str">
        <f t="shared" si="106"/>
        <v>OK</v>
      </c>
      <c r="X1686" t="str">
        <f t="shared" si="107"/>
        <v>US</v>
      </c>
    </row>
    <row r="1687" spans="1:24" x14ac:dyDescent="0.2">
      <c r="A1687">
        <v>1686</v>
      </c>
      <c r="B1687" t="s">
        <v>1381</v>
      </c>
      <c r="C1687" t="s">
        <v>1382</v>
      </c>
      <c r="D1687" t="s">
        <v>48</v>
      </c>
      <c r="E1687" t="s">
        <v>1383</v>
      </c>
      <c r="F1687" t="s">
        <v>621</v>
      </c>
      <c r="G1687" t="s">
        <v>1384</v>
      </c>
      <c r="H1687" t="s">
        <v>8</v>
      </c>
      <c r="I1687" t="s">
        <v>85</v>
      </c>
      <c r="J1687" t="s">
        <v>78</v>
      </c>
      <c r="K1687" t="s">
        <v>19</v>
      </c>
      <c r="L1687" t="s">
        <v>20</v>
      </c>
      <c r="M1687">
        <v>1</v>
      </c>
      <c r="N1687" t="s">
        <v>875</v>
      </c>
      <c r="O1687" t="str">
        <f>IF($B1687="","",IFERROR(IF(ISNUMBER(MATCH($K1687,'Brand Family Territory (Enc)'!$A$2:$A$296,0)),$K1687,""),""))</f>
        <v>DOS EQUIS</v>
      </c>
      <c r="P1687" t="str">
        <f>IF($B1687="","",IFERROR(INDEX('Brand Crosswalk'!$F$2:$F$200,MATCH($K1687,'Brand Crosswalk'!$A$2:$A$200,0)),"Not in Crosswalk"))</f>
        <v>Not in Crosswalk</v>
      </c>
      <c r="Q1687" t="str">
        <f>IF($B1687="","",IFERROR(INDEX('Brand Crosswalk'!$C$2:$C$200,MATCH($K1687,'Brand Crosswalk'!$A$2:$A$200,0)),""))</f>
        <v/>
      </c>
      <c r="R1687" t="str">
        <f>IF($B1687="","",IF(O1687&lt;&gt;"",O1687,IF(P1687="Mapped",Q1687,IF(P1687="No Encompass Match","No Encompass Match",IFERROR(VLOOKUP(IF($K1687="",$J1687,$K1687),'Brands (Enc)'!$C$2:$D$2699,2,FALSE),"Not Mapped")))))</f>
        <v>DOS EQUIS</v>
      </c>
      <c r="S1687" t="str">
        <f>IF($B1687="","",IFERROR(VLOOKUP(VALUE($B1687),'Customers Table (Enc)'!$A:$I,9,FALSE),"Not Found"))</f>
        <v>Bergen</v>
      </c>
      <c r="T1687" t="str">
        <f t="shared" si="104"/>
        <v>BERGEN</v>
      </c>
      <c r="U1687" t="str">
        <f t="shared" si="105"/>
        <v>DOS EQUIS|BERGEN</v>
      </c>
      <c r="V1687" t="str">
        <f>IF($B1687="","",IF(R1687="No Encompass Match","THEM",IF(R1687="Not Mapped","Unable to Determine",IF(T1687="SALES","Unable to Determine",IFERROR(INDEX('Master - US vs THEM'!$F:$F,MATCH(U1687,'Master - US vs THEM'!$G:$G,0)),"No Territory Data")))))</f>
        <v>US</v>
      </c>
      <c r="W1687" t="str">
        <f t="shared" si="106"/>
        <v>OK</v>
      </c>
      <c r="X1687" t="str">
        <f t="shared" si="107"/>
        <v>US</v>
      </c>
    </row>
    <row r="1688" spans="1:24" x14ac:dyDescent="0.2">
      <c r="A1688">
        <v>1687</v>
      </c>
      <c r="B1688" t="s">
        <v>1377</v>
      </c>
      <c r="C1688" t="s">
        <v>1378</v>
      </c>
      <c r="D1688" t="s">
        <v>48</v>
      </c>
      <c r="E1688" t="s">
        <v>1379</v>
      </c>
      <c r="F1688" t="s">
        <v>529</v>
      </c>
      <c r="G1688" t="s">
        <v>1380</v>
      </c>
      <c r="H1688" t="s">
        <v>8</v>
      </c>
      <c r="I1688" t="s">
        <v>367</v>
      </c>
      <c r="J1688" t="s">
        <v>1131</v>
      </c>
      <c r="K1688" t="s">
        <v>158</v>
      </c>
      <c r="L1688" t="s">
        <v>155</v>
      </c>
      <c r="M1688">
        <v>1</v>
      </c>
      <c r="N1688" t="s">
        <v>875</v>
      </c>
      <c r="O1688" t="str">
        <f>IF($B1688="","",IFERROR(IF(ISNUMBER(MATCH($K1688,'Brand Family Territory (Enc)'!$A$2:$A$296,0)),$K1688,""),""))</f>
        <v/>
      </c>
      <c r="P1688" t="str">
        <f>IF($B1688="","",IFERROR(INDEX('Brand Crosswalk'!$F$2:$F$200,MATCH($K1688,'Brand Crosswalk'!$A$2:$A$200,0)),"Not in Crosswalk"))</f>
        <v>Mapped</v>
      </c>
      <c r="Q1688" t="str">
        <f>IF($B1688="","",IFERROR(INDEX('Brand Crosswalk'!$C$2:$C$200,MATCH($K1688,'Brand Crosswalk'!$A$2:$A$200,0)),""))</f>
        <v>Dogfish Head Beer</v>
      </c>
      <c r="R1688" t="str">
        <f>IF($B1688="","",IF(O1688&lt;&gt;"",O1688,IF(P1688="Mapped",Q1688,IF(P1688="No Encompass Match","No Encompass Match",IFERROR(VLOOKUP(IF($K1688="",$J1688,$K1688),'Brands (Enc)'!$C$2:$D$2699,2,FALSE),"Not Mapped")))))</f>
        <v>Dogfish Head Beer</v>
      </c>
      <c r="S1688" t="str">
        <f>IF($B1688="","",IFERROR(VLOOKUP(VALUE($B1688),'Customers Table (Enc)'!$A:$I,9,FALSE),"Not Found"))</f>
        <v>Bergen</v>
      </c>
      <c r="T1688" t="str">
        <f t="shared" si="104"/>
        <v>BERGEN</v>
      </c>
      <c r="U1688" t="str">
        <f t="shared" si="105"/>
        <v>Dogfish Head Beer|BERGEN</v>
      </c>
      <c r="V1688" t="str">
        <f>IF($B1688="","",IF(R1688="No Encompass Match","THEM",IF(R1688="Not Mapped","Unable to Determine",IF(T1688="SALES","Unable to Determine",IFERROR(INDEX('Master - US vs THEM'!$F:$F,MATCH(U1688,'Master - US vs THEM'!$G:$G,0)),"No Territory Data")))))</f>
        <v>US</v>
      </c>
      <c r="W1688" t="str">
        <f t="shared" si="106"/>
        <v>OK</v>
      </c>
      <c r="X1688" t="str">
        <f t="shared" si="107"/>
        <v>US</v>
      </c>
    </row>
    <row r="1689" spans="1:24" x14ac:dyDescent="0.2">
      <c r="A1689">
        <v>1688</v>
      </c>
      <c r="B1689" t="s">
        <v>1373</v>
      </c>
      <c r="C1689" t="s">
        <v>1374</v>
      </c>
      <c r="D1689" t="s">
        <v>48</v>
      </c>
      <c r="E1689" t="s">
        <v>1375</v>
      </c>
      <c r="F1689" t="s">
        <v>529</v>
      </c>
      <c r="G1689" t="s">
        <v>1376</v>
      </c>
      <c r="H1689" t="s">
        <v>8</v>
      </c>
      <c r="I1689" t="s">
        <v>367</v>
      </c>
      <c r="J1689" t="s">
        <v>144</v>
      </c>
      <c r="K1689" t="s">
        <v>145</v>
      </c>
      <c r="L1689" t="s">
        <v>141</v>
      </c>
      <c r="M1689">
        <v>1</v>
      </c>
      <c r="N1689" t="s">
        <v>875</v>
      </c>
      <c r="O1689" t="str">
        <f>IF($B1689="","",IFERROR(IF(ISNUMBER(MATCH($K1689,'Brand Family Territory (Enc)'!$A$2:$A$296,0)),$K1689,""),""))</f>
        <v>COORS LIGHT</v>
      </c>
      <c r="P1689" t="str">
        <f>IF($B1689="","",IFERROR(INDEX('Brand Crosswalk'!$F$2:$F$200,MATCH($K1689,'Brand Crosswalk'!$A$2:$A$200,0)),"Not in Crosswalk"))</f>
        <v>Not in Crosswalk</v>
      </c>
      <c r="Q1689" t="str">
        <f>IF($B1689="","",IFERROR(INDEX('Brand Crosswalk'!$C$2:$C$200,MATCH($K1689,'Brand Crosswalk'!$A$2:$A$200,0)),""))</f>
        <v/>
      </c>
      <c r="R1689" t="str">
        <f>IF($B1689="","",IF(O1689&lt;&gt;"",O1689,IF(P1689="Mapped",Q1689,IF(P1689="No Encompass Match","No Encompass Match",IFERROR(VLOOKUP(IF($K1689="",$J1689,$K1689),'Brands (Enc)'!$C$2:$D$2699,2,FALSE),"Not Mapped")))))</f>
        <v>COORS LIGHT</v>
      </c>
      <c r="S1689" t="str">
        <f>IF($B1689="","",IFERROR(VLOOKUP(VALUE($B1689),'Customers Table (Enc)'!$A:$I,9,FALSE),"Not Found"))</f>
        <v>Bergen</v>
      </c>
      <c r="T1689" t="str">
        <f t="shared" si="104"/>
        <v>BERGEN</v>
      </c>
      <c r="U1689" t="str">
        <f t="shared" si="105"/>
        <v>COORS LIGHT|BERGEN</v>
      </c>
      <c r="V1689" t="str">
        <f>IF($B1689="","",IF(R1689="No Encompass Match","THEM",IF(R1689="Not Mapped","Unable to Determine",IF(T1689="SALES","Unable to Determine",IFERROR(INDEX('Master - US vs THEM'!$F:$F,MATCH(U1689,'Master - US vs THEM'!$G:$G,0)),"No Territory Data")))))</f>
        <v>US</v>
      </c>
      <c r="W1689" t="str">
        <f t="shared" si="106"/>
        <v>OK</v>
      </c>
      <c r="X1689" t="str">
        <f t="shared" si="107"/>
        <v>US</v>
      </c>
    </row>
    <row r="1690" spans="1:24" x14ac:dyDescent="0.2">
      <c r="A1690">
        <v>1689</v>
      </c>
      <c r="B1690" t="s">
        <v>1373</v>
      </c>
      <c r="C1690" t="s">
        <v>1374</v>
      </c>
      <c r="D1690" t="s">
        <v>48</v>
      </c>
      <c r="E1690" t="s">
        <v>1375</v>
      </c>
      <c r="F1690" t="s">
        <v>529</v>
      </c>
      <c r="G1690" t="s">
        <v>1376</v>
      </c>
      <c r="H1690" t="s">
        <v>8</v>
      </c>
      <c r="I1690" t="s">
        <v>367</v>
      </c>
      <c r="J1690" t="s">
        <v>181</v>
      </c>
      <c r="K1690" t="s">
        <v>182</v>
      </c>
      <c r="L1690" t="s">
        <v>24</v>
      </c>
      <c r="M1690">
        <v>1</v>
      </c>
      <c r="N1690" t="s">
        <v>875</v>
      </c>
      <c r="O1690" t="str">
        <f>IF($B1690="","",IFERROR(IF(ISNUMBER(MATCH($K1690,'Brand Family Territory (Enc)'!$A$2:$A$296,0)),$K1690,""),""))</f>
        <v/>
      </c>
      <c r="P1690" t="str">
        <f>IF($B1690="","",IFERROR(INDEX('Brand Crosswalk'!$F$2:$F$200,MATCH($K1690,'Brand Crosswalk'!$A$2:$A$200,0)),"Not in Crosswalk"))</f>
        <v>Mapped</v>
      </c>
      <c r="Q1690" t="str">
        <f>IF($B1690="","",IFERROR(INDEX('Brand Crosswalk'!$C$2:$C$200,MATCH($K1690,'Brand Crosswalk'!$A$2:$A$200,0)),""))</f>
        <v>Modelo Especial</v>
      </c>
      <c r="R1690" t="str">
        <f>IF($B1690="","",IF(O1690&lt;&gt;"",O1690,IF(P1690="Mapped",Q1690,IF(P1690="No Encompass Match","No Encompass Match",IFERROR(VLOOKUP(IF($K1690="",$J1690,$K1690),'Brands (Enc)'!$C$2:$D$2699,2,FALSE),"Not Mapped")))))</f>
        <v>Modelo Especial</v>
      </c>
      <c r="S1690" t="str">
        <f>IF($B1690="","",IFERROR(VLOOKUP(VALUE($B1690),'Customers Table (Enc)'!$A:$I,9,FALSE),"Not Found"))</f>
        <v>Bergen</v>
      </c>
      <c r="T1690" t="str">
        <f t="shared" si="104"/>
        <v>BERGEN</v>
      </c>
      <c r="U1690" t="str">
        <f t="shared" si="105"/>
        <v>Modelo Especial|BERGEN</v>
      </c>
      <c r="V1690" t="str">
        <f>IF($B1690="","",IF(R1690="No Encompass Match","THEM",IF(R1690="Not Mapped","Unable to Determine",IF(T1690="SALES","Unable to Determine",IFERROR(INDEX('Master - US vs THEM'!$F:$F,MATCH(U1690,'Master - US vs THEM'!$G:$G,0)),"No Territory Data")))))</f>
        <v>US</v>
      </c>
      <c r="W1690" t="str">
        <f t="shared" si="106"/>
        <v>OK</v>
      </c>
      <c r="X1690" t="str">
        <f t="shared" si="107"/>
        <v>US</v>
      </c>
    </row>
    <row r="1691" spans="1:24" x14ac:dyDescent="0.2">
      <c r="A1691">
        <v>1690</v>
      </c>
      <c r="B1691" t="s">
        <v>1373</v>
      </c>
      <c r="C1691" t="s">
        <v>1374</v>
      </c>
      <c r="D1691" t="s">
        <v>48</v>
      </c>
      <c r="E1691" t="s">
        <v>1375</v>
      </c>
      <c r="F1691" t="s">
        <v>529</v>
      </c>
      <c r="G1691" t="s">
        <v>1376</v>
      </c>
      <c r="H1691" t="s">
        <v>8</v>
      </c>
      <c r="I1691" t="s">
        <v>367</v>
      </c>
      <c r="J1691" t="s">
        <v>935</v>
      </c>
      <c r="K1691" t="s">
        <v>935</v>
      </c>
      <c r="L1691" t="s">
        <v>935</v>
      </c>
      <c r="M1691">
        <v>1</v>
      </c>
      <c r="N1691" t="s">
        <v>875</v>
      </c>
      <c r="O1691" t="str">
        <f>IF($B1691="","",IFERROR(IF(ISNUMBER(MATCH($K1691,'Brand Family Territory (Enc)'!$A$2:$A$296,0)),$K1691,""),""))</f>
        <v>FORGED IRISH STOUT</v>
      </c>
      <c r="P1691" t="str">
        <f>IF($B1691="","",IFERROR(INDEX('Brand Crosswalk'!$F$2:$F$200,MATCH($K1691,'Brand Crosswalk'!$A$2:$A$200,0)),"Not in Crosswalk"))</f>
        <v>Not in Crosswalk</v>
      </c>
      <c r="Q1691" t="str">
        <f>IF($B1691="","",IFERROR(INDEX('Brand Crosswalk'!$C$2:$C$200,MATCH($K1691,'Brand Crosswalk'!$A$2:$A$200,0)),""))</f>
        <v/>
      </c>
      <c r="R1691" t="str">
        <f>IF($B1691="","",IF(O1691&lt;&gt;"",O1691,IF(P1691="Mapped",Q1691,IF(P1691="No Encompass Match","No Encompass Match",IFERROR(VLOOKUP(IF($K1691="",$J1691,$K1691),'Brands (Enc)'!$C$2:$D$2699,2,FALSE),"Not Mapped")))))</f>
        <v>FORGED IRISH STOUT</v>
      </c>
      <c r="S1691" t="str">
        <f>IF($B1691="","",IFERROR(VLOOKUP(VALUE($B1691),'Customers Table (Enc)'!$A:$I,9,FALSE),"Not Found"))</f>
        <v>Bergen</v>
      </c>
      <c r="T1691" t="str">
        <f t="shared" si="104"/>
        <v>BERGEN</v>
      </c>
      <c r="U1691" t="str">
        <f t="shared" si="105"/>
        <v>FORGED IRISH STOUT|BERGEN</v>
      </c>
      <c r="V1691" t="str">
        <f>IF($B1691="","",IF(R1691="No Encompass Match","THEM",IF(R1691="Not Mapped","Unable to Determine",IF(T1691="SALES","Unable to Determine",IFERROR(INDEX('Master - US vs THEM'!$F:$F,MATCH(U1691,'Master - US vs THEM'!$G:$G,0)),"No Territory Data")))))</f>
        <v>US</v>
      </c>
      <c r="W1691" t="str">
        <f t="shared" si="106"/>
        <v>OK</v>
      </c>
      <c r="X1691" t="str">
        <f t="shared" si="107"/>
        <v>US</v>
      </c>
    </row>
    <row r="1692" spans="1:24" x14ac:dyDescent="0.2">
      <c r="A1692">
        <v>1691</v>
      </c>
      <c r="B1692" t="s">
        <v>1373</v>
      </c>
      <c r="C1692" t="s">
        <v>1374</v>
      </c>
      <c r="D1692" t="s">
        <v>48</v>
      </c>
      <c r="E1692" t="s">
        <v>1375</v>
      </c>
      <c r="F1692" t="s">
        <v>529</v>
      </c>
      <c r="G1692" t="s">
        <v>1376</v>
      </c>
      <c r="H1692" t="s">
        <v>8</v>
      </c>
      <c r="I1692" t="s">
        <v>367</v>
      </c>
      <c r="J1692" t="s">
        <v>165</v>
      </c>
      <c r="K1692" t="s">
        <v>166</v>
      </c>
      <c r="L1692" t="s">
        <v>141</v>
      </c>
      <c r="M1692">
        <v>1</v>
      </c>
      <c r="N1692" t="s">
        <v>875</v>
      </c>
      <c r="O1692" t="str">
        <f>IF($B1692="","",IFERROR(IF(ISNUMBER(MATCH($K1692,'Brand Family Territory (Enc)'!$A$2:$A$296,0)),$K1692,""),""))</f>
        <v>BLUE MOON</v>
      </c>
      <c r="P1692" t="str">
        <f>IF($B1692="","",IFERROR(INDEX('Brand Crosswalk'!$F$2:$F$200,MATCH($K1692,'Brand Crosswalk'!$A$2:$A$200,0)),"Not in Crosswalk"))</f>
        <v>Not in Crosswalk</v>
      </c>
      <c r="Q1692" t="str">
        <f>IF($B1692="","",IFERROR(INDEX('Brand Crosswalk'!$C$2:$C$200,MATCH($K1692,'Brand Crosswalk'!$A$2:$A$200,0)),""))</f>
        <v/>
      </c>
      <c r="R1692" t="str">
        <f>IF($B1692="","",IF(O1692&lt;&gt;"",O1692,IF(P1692="Mapped",Q1692,IF(P1692="No Encompass Match","No Encompass Match",IFERROR(VLOOKUP(IF($K1692="",$J1692,$K1692),'Brands (Enc)'!$C$2:$D$2699,2,FALSE),"Not Mapped")))))</f>
        <v>BLUE MOON</v>
      </c>
      <c r="S1692" t="str">
        <f>IF($B1692="","",IFERROR(VLOOKUP(VALUE($B1692),'Customers Table (Enc)'!$A:$I,9,FALSE),"Not Found"))</f>
        <v>Bergen</v>
      </c>
      <c r="T1692" t="str">
        <f t="shared" si="104"/>
        <v>BERGEN</v>
      </c>
      <c r="U1692" t="str">
        <f t="shared" si="105"/>
        <v>BLUE MOON|BERGEN</v>
      </c>
      <c r="V1692" t="str">
        <f>IF($B1692="","",IF(R1692="No Encompass Match","THEM",IF(R1692="Not Mapped","Unable to Determine",IF(T1692="SALES","Unable to Determine",IFERROR(INDEX('Master - US vs THEM'!$F:$F,MATCH(U1692,'Master - US vs THEM'!$G:$G,0)),"No Territory Data")))))</f>
        <v>US</v>
      </c>
      <c r="W1692" t="str">
        <f t="shared" si="106"/>
        <v>OK</v>
      </c>
      <c r="X1692" t="str">
        <f t="shared" si="107"/>
        <v>US</v>
      </c>
    </row>
    <row r="1693" spans="1:24" x14ac:dyDescent="0.2">
      <c r="A1693">
        <v>1692</v>
      </c>
      <c r="B1693" t="s">
        <v>481</v>
      </c>
      <c r="C1693" t="s">
        <v>482</v>
      </c>
      <c r="D1693" t="s">
        <v>67</v>
      </c>
      <c r="E1693" t="s">
        <v>483</v>
      </c>
      <c r="F1693" t="s">
        <v>484</v>
      </c>
      <c r="G1693" t="s">
        <v>485</v>
      </c>
      <c r="H1693" t="s">
        <v>8</v>
      </c>
      <c r="I1693" t="s">
        <v>71</v>
      </c>
      <c r="J1693" t="s">
        <v>142</v>
      </c>
      <c r="K1693" t="s">
        <v>143</v>
      </c>
      <c r="L1693" t="s">
        <v>141</v>
      </c>
      <c r="M1693">
        <v>1</v>
      </c>
      <c r="N1693" t="s">
        <v>875</v>
      </c>
      <c r="O1693" t="str">
        <f>IF($B1693="","",IFERROR(IF(ISNUMBER(MATCH($K1693,'Brand Family Territory (Enc)'!$A$2:$A$296,0)),$K1693,""),""))</f>
        <v/>
      </c>
      <c r="P1693" t="str">
        <f>IF($B1693="","",IFERROR(INDEX('Brand Crosswalk'!$F$2:$F$200,MATCH($K1693,'Brand Crosswalk'!$A$2:$A$200,0)),"Not in Crosswalk"))</f>
        <v>Mapped</v>
      </c>
      <c r="Q1693" t="str">
        <f>IF($B1693="","",IFERROR(INDEX('Brand Crosswalk'!$C$2:$C$200,MATCH($K1693,'Brand Crosswalk'!$A$2:$A$200,0)),""))</f>
        <v>Lite</v>
      </c>
      <c r="R1693" t="str">
        <f>IF($B1693="","",IF(O1693&lt;&gt;"",O1693,IF(P1693="Mapped",Q1693,IF(P1693="No Encompass Match","No Encompass Match",IFERROR(VLOOKUP(IF($K1693="",$J1693,$K1693),'Brands (Enc)'!$C$2:$D$2699,2,FALSE),"Not Mapped")))))</f>
        <v>Lite</v>
      </c>
      <c r="S1693" t="str">
        <f>IF($B1693="","",IFERROR(VLOOKUP(VALUE($B1693),'Customers Table (Enc)'!$A:$I,9,FALSE),"Not Found"))</f>
        <v>Morris</v>
      </c>
      <c r="T1693" t="str">
        <f t="shared" si="104"/>
        <v>MORRIS 1</v>
      </c>
      <c r="U1693" t="str">
        <f t="shared" si="105"/>
        <v>Lite|MORRIS 1</v>
      </c>
      <c r="V1693" t="str">
        <f>IF($B1693="","",IF(R1693="No Encompass Match","THEM",IF(R1693="Not Mapped","Unable to Determine",IF(T1693="SALES","Unable to Determine",IFERROR(INDEX('Master - US vs THEM'!$F:$F,MATCH(U1693,'Master - US vs THEM'!$G:$G,0)),"No Territory Data")))))</f>
        <v>US</v>
      </c>
      <c r="W1693" t="str">
        <f t="shared" si="106"/>
        <v>OK</v>
      </c>
      <c r="X1693" t="str">
        <f t="shared" si="107"/>
        <v>US</v>
      </c>
    </row>
    <row r="1694" spans="1:24" x14ac:dyDescent="0.2">
      <c r="A1694">
        <v>1693</v>
      </c>
      <c r="B1694" t="s">
        <v>481</v>
      </c>
      <c r="C1694" t="s">
        <v>482</v>
      </c>
      <c r="D1694" t="s">
        <v>67</v>
      </c>
      <c r="E1694" t="s">
        <v>483</v>
      </c>
      <c r="F1694" t="s">
        <v>484</v>
      </c>
      <c r="G1694" t="s">
        <v>485</v>
      </c>
      <c r="H1694" t="s">
        <v>8</v>
      </c>
      <c r="I1694" t="s">
        <v>71</v>
      </c>
      <c r="J1694" t="s">
        <v>44</v>
      </c>
      <c r="K1694" t="s">
        <v>44</v>
      </c>
      <c r="L1694" t="s">
        <v>45</v>
      </c>
      <c r="M1694">
        <v>1</v>
      </c>
      <c r="N1694" t="s">
        <v>875</v>
      </c>
      <c r="O1694" t="str">
        <f>IF($B1694="","",IFERROR(IF(ISNUMBER(MATCH($K1694,'Brand Family Territory (Enc)'!$A$2:$A$296,0)),$K1694,""),""))</f>
        <v/>
      </c>
      <c r="P1694" t="str">
        <f>IF($B1694="","",IFERROR(INDEX('Brand Crosswalk'!$F$2:$F$200,MATCH($K1694,'Brand Crosswalk'!$A$2:$A$200,0)),"Not in Crosswalk"))</f>
        <v>Mapped</v>
      </c>
      <c r="Q1694" t="str">
        <f>IF($B1694="","",IFERROR(INDEX('Brand Crosswalk'!$C$2:$C$200,MATCH($K1694,'Brand Crosswalk'!$A$2:$A$200,0)),""))</f>
        <v>Dg Yuengling Inc</v>
      </c>
      <c r="R1694" t="str">
        <f>IF($B1694="","",IF(O1694&lt;&gt;"",O1694,IF(P1694="Mapped",Q1694,IF(P1694="No Encompass Match","No Encompass Match",IFERROR(VLOOKUP(IF($K1694="",$J1694,$K1694),'Brands (Enc)'!$C$2:$D$2699,2,FALSE),"Not Mapped")))))</f>
        <v>Dg Yuengling Inc</v>
      </c>
      <c r="S1694" t="str">
        <f>IF($B1694="","",IFERROR(VLOOKUP(VALUE($B1694),'Customers Table (Enc)'!$A:$I,9,FALSE),"Not Found"))</f>
        <v>Morris</v>
      </c>
      <c r="T1694" t="str">
        <f t="shared" si="104"/>
        <v>MORRIS 1</v>
      </c>
      <c r="U1694" t="str">
        <f t="shared" si="105"/>
        <v>Dg Yuengling Inc|MORRIS 1</v>
      </c>
      <c r="V1694" t="str">
        <f>IF($B1694="","",IF(R1694="No Encompass Match","THEM",IF(R1694="Not Mapped","Unable to Determine",IF(T1694="SALES","Unable to Determine",IFERROR(INDEX('Master - US vs THEM'!$F:$F,MATCH(U1694,'Master - US vs THEM'!$G:$G,0)),"No Territory Data")))))</f>
        <v>US</v>
      </c>
      <c r="W1694" t="str">
        <f t="shared" si="106"/>
        <v>OK</v>
      </c>
      <c r="X1694" t="str">
        <f t="shared" si="107"/>
        <v>US</v>
      </c>
    </row>
    <row r="1695" spans="1:24" x14ac:dyDescent="0.2">
      <c r="A1695">
        <v>1694</v>
      </c>
      <c r="B1695" t="s">
        <v>481</v>
      </c>
      <c r="C1695" t="s">
        <v>482</v>
      </c>
      <c r="D1695" t="s">
        <v>67</v>
      </c>
      <c r="E1695" t="s">
        <v>483</v>
      </c>
      <c r="F1695" t="s">
        <v>484</v>
      </c>
      <c r="G1695" t="s">
        <v>485</v>
      </c>
      <c r="H1695" t="s">
        <v>8</v>
      </c>
      <c r="I1695" t="s">
        <v>71</v>
      </c>
      <c r="J1695" t="s">
        <v>181</v>
      </c>
      <c r="K1695" t="s">
        <v>182</v>
      </c>
      <c r="L1695" t="s">
        <v>24</v>
      </c>
      <c r="M1695">
        <v>1</v>
      </c>
      <c r="N1695" t="s">
        <v>875</v>
      </c>
      <c r="O1695" t="str">
        <f>IF($B1695="","",IFERROR(IF(ISNUMBER(MATCH($K1695,'Brand Family Territory (Enc)'!$A$2:$A$296,0)),$K1695,""),""))</f>
        <v/>
      </c>
      <c r="P1695" t="str">
        <f>IF($B1695="","",IFERROR(INDEX('Brand Crosswalk'!$F$2:$F$200,MATCH($K1695,'Brand Crosswalk'!$A$2:$A$200,0)),"Not in Crosswalk"))</f>
        <v>Mapped</v>
      </c>
      <c r="Q1695" t="str">
        <f>IF($B1695="","",IFERROR(INDEX('Brand Crosswalk'!$C$2:$C$200,MATCH($K1695,'Brand Crosswalk'!$A$2:$A$200,0)),""))</f>
        <v>Modelo Especial</v>
      </c>
      <c r="R1695" t="str">
        <f>IF($B1695="","",IF(O1695&lt;&gt;"",O1695,IF(P1695="Mapped",Q1695,IF(P1695="No Encompass Match","No Encompass Match",IFERROR(VLOOKUP(IF($K1695="",$J1695,$K1695),'Brands (Enc)'!$C$2:$D$2699,2,FALSE),"Not Mapped")))))</f>
        <v>Modelo Especial</v>
      </c>
      <c r="S1695" t="str">
        <f>IF($B1695="","",IFERROR(VLOOKUP(VALUE($B1695),'Customers Table (Enc)'!$A:$I,9,FALSE),"Not Found"))</f>
        <v>Morris</v>
      </c>
      <c r="T1695" t="str">
        <f t="shared" si="104"/>
        <v>MORRIS 1</v>
      </c>
      <c r="U1695" t="str">
        <f t="shared" si="105"/>
        <v>Modelo Especial|MORRIS 1</v>
      </c>
      <c r="V1695" t="str">
        <f>IF($B1695="","",IF(R1695="No Encompass Match","THEM",IF(R1695="Not Mapped","Unable to Determine",IF(T1695="SALES","Unable to Determine",IFERROR(INDEX('Master - US vs THEM'!$F:$F,MATCH(U1695,'Master - US vs THEM'!$G:$G,0)),"No Territory Data")))))</f>
        <v>US</v>
      </c>
      <c r="W1695" t="str">
        <f t="shared" si="106"/>
        <v>OK</v>
      </c>
      <c r="X1695" t="str">
        <f t="shared" si="107"/>
        <v>US</v>
      </c>
    </row>
    <row r="1696" spans="1:24" x14ac:dyDescent="0.2">
      <c r="A1696">
        <v>1695</v>
      </c>
      <c r="B1696" t="s">
        <v>481</v>
      </c>
      <c r="C1696" t="s">
        <v>482</v>
      </c>
      <c r="D1696" t="s">
        <v>67</v>
      </c>
      <c r="E1696" t="s">
        <v>483</v>
      </c>
      <c r="F1696" t="s">
        <v>484</v>
      </c>
      <c r="G1696" t="s">
        <v>485</v>
      </c>
      <c r="H1696" t="s">
        <v>8</v>
      </c>
      <c r="I1696" t="s">
        <v>71</v>
      </c>
      <c r="J1696" t="s">
        <v>165</v>
      </c>
      <c r="K1696" t="s">
        <v>166</v>
      </c>
      <c r="L1696" t="s">
        <v>141</v>
      </c>
      <c r="M1696">
        <v>1</v>
      </c>
      <c r="N1696" t="s">
        <v>875</v>
      </c>
      <c r="O1696" t="str">
        <f>IF($B1696="","",IFERROR(IF(ISNUMBER(MATCH($K1696,'Brand Family Territory (Enc)'!$A$2:$A$296,0)),$K1696,""),""))</f>
        <v>BLUE MOON</v>
      </c>
      <c r="P1696" t="str">
        <f>IF($B1696="","",IFERROR(INDEX('Brand Crosswalk'!$F$2:$F$200,MATCH($K1696,'Brand Crosswalk'!$A$2:$A$200,0)),"Not in Crosswalk"))</f>
        <v>Not in Crosswalk</v>
      </c>
      <c r="Q1696" t="str">
        <f>IF($B1696="","",IFERROR(INDEX('Brand Crosswalk'!$C$2:$C$200,MATCH($K1696,'Brand Crosswalk'!$A$2:$A$200,0)),""))</f>
        <v/>
      </c>
      <c r="R1696" t="str">
        <f>IF($B1696="","",IF(O1696&lt;&gt;"",O1696,IF(P1696="Mapped",Q1696,IF(P1696="No Encompass Match","No Encompass Match",IFERROR(VLOOKUP(IF($K1696="",$J1696,$K1696),'Brands (Enc)'!$C$2:$D$2699,2,FALSE),"Not Mapped")))))</f>
        <v>BLUE MOON</v>
      </c>
      <c r="S1696" t="str">
        <f>IF($B1696="","",IFERROR(VLOOKUP(VALUE($B1696),'Customers Table (Enc)'!$A:$I,9,FALSE),"Not Found"))</f>
        <v>Morris</v>
      </c>
      <c r="T1696" t="str">
        <f t="shared" si="104"/>
        <v>MORRIS 1</v>
      </c>
      <c r="U1696" t="str">
        <f t="shared" si="105"/>
        <v>BLUE MOON|MORRIS 1</v>
      </c>
      <c r="V1696" t="str">
        <f>IF($B1696="","",IF(R1696="No Encompass Match","THEM",IF(R1696="Not Mapped","Unable to Determine",IF(T1696="SALES","Unable to Determine",IFERROR(INDEX('Master - US vs THEM'!$F:$F,MATCH(U1696,'Master - US vs THEM'!$G:$G,0)),"No Territory Data")))))</f>
        <v>US</v>
      </c>
      <c r="W1696" t="str">
        <f t="shared" si="106"/>
        <v>OK</v>
      </c>
      <c r="X1696" t="str">
        <f t="shared" si="107"/>
        <v>US</v>
      </c>
    </row>
    <row r="1697" spans="1:24" x14ac:dyDescent="0.2">
      <c r="A1697">
        <v>1696</v>
      </c>
      <c r="B1697" t="s">
        <v>481</v>
      </c>
      <c r="C1697" t="s">
        <v>482</v>
      </c>
      <c r="D1697" t="s">
        <v>67</v>
      </c>
      <c r="E1697" t="s">
        <v>483</v>
      </c>
      <c r="F1697" t="s">
        <v>484</v>
      </c>
      <c r="G1697" t="s">
        <v>485</v>
      </c>
      <c r="H1697" t="s">
        <v>8</v>
      </c>
      <c r="I1697" t="s">
        <v>71</v>
      </c>
      <c r="J1697" t="s">
        <v>535</v>
      </c>
      <c r="K1697" t="s">
        <v>358</v>
      </c>
      <c r="L1697" t="s">
        <v>155</v>
      </c>
      <c r="M1697">
        <v>1</v>
      </c>
      <c r="N1697" t="s">
        <v>875</v>
      </c>
      <c r="O1697" t="str">
        <f>IF($B1697="","",IFERROR(IF(ISNUMBER(MATCH($K1697,'Brand Family Territory (Enc)'!$A$2:$A$296,0)),$K1697,""),""))</f>
        <v/>
      </c>
      <c r="P1697" t="str">
        <f>IF($B1697="","",IFERROR(INDEX('Brand Crosswalk'!$F$2:$F$200,MATCH($K1697,'Brand Crosswalk'!$A$2:$A$200,0)),"Not in Crosswalk"))</f>
        <v>Mapped</v>
      </c>
      <c r="Q1697" t="str">
        <f>IF($B1697="","",IFERROR(INDEX('Brand Crosswalk'!$C$2:$C$200,MATCH($K1697,'Brand Crosswalk'!$A$2:$A$200,0)),""))</f>
        <v>Samuel Adams</v>
      </c>
      <c r="R1697" t="str">
        <f>IF($B1697="","",IF(O1697&lt;&gt;"",O1697,IF(P1697="Mapped",Q1697,IF(P1697="No Encompass Match","No Encompass Match",IFERROR(VLOOKUP(IF($K1697="",$J1697,$K1697),'Brands (Enc)'!$C$2:$D$2699,2,FALSE),"Not Mapped")))))</f>
        <v>Samuel Adams</v>
      </c>
      <c r="S1697" t="str">
        <f>IF($B1697="","",IFERROR(VLOOKUP(VALUE($B1697),'Customers Table (Enc)'!$A:$I,9,FALSE),"Not Found"))</f>
        <v>Morris</v>
      </c>
      <c r="T1697" t="str">
        <f t="shared" si="104"/>
        <v>MORRIS 1</v>
      </c>
      <c r="U1697" t="str">
        <f t="shared" si="105"/>
        <v>Samuel Adams|MORRIS 1</v>
      </c>
      <c r="V1697" t="str">
        <f>IF($B1697="","",IF(R1697="No Encompass Match","THEM",IF(R1697="Not Mapped","Unable to Determine",IF(T1697="SALES","Unable to Determine",IFERROR(INDEX('Master - US vs THEM'!$F:$F,MATCH(U1697,'Master - US vs THEM'!$G:$G,0)),"No Territory Data")))))</f>
        <v>US</v>
      </c>
      <c r="W1697" t="str">
        <f t="shared" si="106"/>
        <v>OK</v>
      </c>
      <c r="X1697" t="str">
        <f t="shared" si="107"/>
        <v>US</v>
      </c>
    </row>
    <row r="1698" spans="1:24" x14ac:dyDescent="0.2">
      <c r="A1698">
        <v>1697</v>
      </c>
      <c r="B1698" t="s">
        <v>481</v>
      </c>
      <c r="C1698" t="s">
        <v>482</v>
      </c>
      <c r="D1698" t="s">
        <v>67</v>
      </c>
      <c r="E1698" t="s">
        <v>483</v>
      </c>
      <c r="F1698" t="s">
        <v>484</v>
      </c>
      <c r="G1698" t="s">
        <v>485</v>
      </c>
      <c r="H1698" t="s">
        <v>8</v>
      </c>
      <c r="I1698" t="s">
        <v>71</v>
      </c>
      <c r="J1698" t="s">
        <v>486</v>
      </c>
      <c r="K1698" t="s">
        <v>487</v>
      </c>
      <c r="L1698" t="s">
        <v>120</v>
      </c>
      <c r="M1698">
        <v>1</v>
      </c>
      <c r="N1698" t="s">
        <v>21</v>
      </c>
      <c r="O1698" t="str">
        <f>IF($B1698="","",IFERROR(IF(ISNUMBER(MATCH($K1698,'Brand Family Territory (Enc)'!$A$2:$A$296,0)),$K1698,""),""))</f>
        <v/>
      </c>
      <c r="P1698" t="str">
        <f>IF($B1698="","",IFERROR(INDEX('Brand Crosswalk'!$F$2:$F$200,MATCH($K1698,'Brand Crosswalk'!$A$2:$A$200,0)),"Not in Crosswalk"))</f>
        <v>No Encompass Match</v>
      </c>
      <c r="Q1698">
        <f>IF($B1698="","",IFERROR(INDEX('Brand Crosswalk'!$C$2:$C$200,MATCH($K1698,'Brand Crosswalk'!$A$2:$A$200,0)),""))</f>
        <v>0</v>
      </c>
      <c r="R1698" t="str">
        <f>IF($B1698="","",IF(O1698&lt;&gt;"",O1698,IF(P1698="Mapped",Q1698,IF(P1698="No Encompass Match","No Encompass Match",IFERROR(VLOOKUP(IF($K1698="",$J1698,$K1698),'Brands (Enc)'!$C$2:$D$2699,2,FALSE),"Not Mapped")))))</f>
        <v>No Encompass Match</v>
      </c>
      <c r="S1698" t="str">
        <f>IF($B1698="","",IFERROR(VLOOKUP(VALUE($B1698),'Customers Table (Enc)'!$A:$I,9,FALSE),"Not Found"))</f>
        <v>Morris</v>
      </c>
      <c r="T1698" t="str">
        <f t="shared" si="104"/>
        <v>MORRIS 1</v>
      </c>
      <c r="U1698" t="str">
        <f t="shared" si="105"/>
        <v>No Encompass Match|MORRIS 1</v>
      </c>
      <c r="V1698" t="str">
        <f>IF($B1698="","",IF(R1698="No Encompass Match","THEM",IF(R1698="Not Mapped","Unable to Determine",IF(T1698="SALES","Unable to Determine",IFERROR(INDEX('Master - US vs THEM'!$F:$F,MATCH(U1698,'Master - US vs THEM'!$G:$G,0)),"No Territory Data")))))</f>
        <v>THEM</v>
      </c>
      <c r="W1698" t="str">
        <f t="shared" si="106"/>
        <v>OK</v>
      </c>
      <c r="X1698" t="str">
        <f t="shared" si="107"/>
        <v>THEM</v>
      </c>
    </row>
    <row r="1699" spans="1:24" x14ac:dyDescent="0.2">
      <c r="A1699">
        <v>1698</v>
      </c>
      <c r="B1699" t="s">
        <v>1369</v>
      </c>
      <c r="C1699" t="s">
        <v>1370</v>
      </c>
      <c r="D1699" t="s">
        <v>123</v>
      </c>
      <c r="E1699" t="s">
        <v>1371</v>
      </c>
      <c r="F1699" t="s">
        <v>325</v>
      </c>
      <c r="G1699" t="s">
        <v>1372</v>
      </c>
      <c r="H1699" t="s">
        <v>8</v>
      </c>
      <c r="I1699" t="s">
        <v>319</v>
      </c>
      <c r="J1699" t="s">
        <v>181</v>
      </c>
      <c r="K1699" t="s">
        <v>182</v>
      </c>
      <c r="L1699" t="s">
        <v>24</v>
      </c>
      <c r="M1699">
        <v>1</v>
      </c>
      <c r="N1699" t="s">
        <v>875</v>
      </c>
      <c r="O1699" t="str">
        <f>IF($B1699="","",IFERROR(IF(ISNUMBER(MATCH($K1699,'Brand Family Territory (Enc)'!$A$2:$A$296,0)),$K1699,""),""))</f>
        <v/>
      </c>
      <c r="P1699" t="str">
        <f>IF($B1699="","",IFERROR(INDEX('Brand Crosswalk'!$F$2:$F$200,MATCH($K1699,'Brand Crosswalk'!$A$2:$A$200,0)),"Not in Crosswalk"))</f>
        <v>Mapped</v>
      </c>
      <c r="Q1699" t="str">
        <f>IF($B1699="","",IFERROR(INDEX('Brand Crosswalk'!$C$2:$C$200,MATCH($K1699,'Brand Crosswalk'!$A$2:$A$200,0)),""))</f>
        <v>Modelo Especial</v>
      </c>
      <c r="R1699" t="str">
        <f>IF($B1699="","",IF(O1699&lt;&gt;"",O1699,IF(P1699="Mapped",Q1699,IF(P1699="No Encompass Match","No Encompass Match",IFERROR(VLOOKUP(IF($K1699="",$J1699,$K1699),'Brands (Enc)'!$C$2:$D$2699,2,FALSE),"Not Mapped")))))</f>
        <v>Modelo Especial</v>
      </c>
      <c r="S1699" t="str">
        <f>IF($B1699="","",IFERROR(VLOOKUP(VALUE($B1699),'Customers Table (Enc)'!$A:$I,9,FALSE),"Not Found"))</f>
        <v>Passaic</v>
      </c>
      <c r="T1699" t="str">
        <f t="shared" si="104"/>
        <v>PASSAIC</v>
      </c>
      <c r="U1699" t="str">
        <f t="shared" si="105"/>
        <v>Modelo Especial|PASSAIC</v>
      </c>
      <c r="V1699" t="str">
        <f>IF($B1699="","",IF(R1699="No Encompass Match","THEM",IF(R1699="Not Mapped","Unable to Determine",IF(T1699="SALES","Unable to Determine",IFERROR(INDEX('Master - US vs THEM'!$F:$F,MATCH(U1699,'Master - US vs THEM'!$G:$G,0)),"No Territory Data")))))</f>
        <v>US</v>
      </c>
      <c r="W1699" t="str">
        <f t="shared" si="106"/>
        <v>OK</v>
      </c>
      <c r="X1699" t="str">
        <f t="shared" si="107"/>
        <v>US</v>
      </c>
    </row>
    <row r="1700" spans="1:24" x14ac:dyDescent="0.2">
      <c r="A1700">
        <v>1699</v>
      </c>
      <c r="B1700" t="s">
        <v>1369</v>
      </c>
      <c r="C1700" t="s">
        <v>1370</v>
      </c>
      <c r="D1700" t="s">
        <v>123</v>
      </c>
      <c r="E1700" t="s">
        <v>1371</v>
      </c>
      <c r="F1700" t="s">
        <v>325</v>
      </c>
      <c r="G1700" t="s">
        <v>1372</v>
      </c>
      <c r="H1700" t="s">
        <v>8</v>
      </c>
      <c r="I1700" t="s">
        <v>319</v>
      </c>
      <c r="J1700" t="s">
        <v>165</v>
      </c>
      <c r="K1700" t="s">
        <v>166</v>
      </c>
      <c r="L1700" t="s">
        <v>141</v>
      </c>
      <c r="M1700">
        <v>1</v>
      </c>
      <c r="N1700" t="s">
        <v>875</v>
      </c>
      <c r="O1700" t="str">
        <f>IF($B1700="","",IFERROR(IF(ISNUMBER(MATCH($K1700,'Brand Family Territory (Enc)'!$A$2:$A$296,0)),$K1700,""),""))</f>
        <v>BLUE MOON</v>
      </c>
      <c r="P1700" t="str">
        <f>IF($B1700="","",IFERROR(INDEX('Brand Crosswalk'!$F$2:$F$200,MATCH($K1700,'Brand Crosswalk'!$A$2:$A$200,0)),"Not in Crosswalk"))</f>
        <v>Not in Crosswalk</v>
      </c>
      <c r="Q1700" t="str">
        <f>IF($B1700="","",IFERROR(INDEX('Brand Crosswalk'!$C$2:$C$200,MATCH($K1700,'Brand Crosswalk'!$A$2:$A$200,0)),""))</f>
        <v/>
      </c>
      <c r="R1700" t="str">
        <f>IF($B1700="","",IF(O1700&lt;&gt;"",O1700,IF(P1700="Mapped",Q1700,IF(P1700="No Encompass Match","No Encompass Match",IFERROR(VLOOKUP(IF($K1700="",$J1700,$K1700),'Brands (Enc)'!$C$2:$D$2699,2,FALSE),"Not Mapped")))))</f>
        <v>BLUE MOON</v>
      </c>
      <c r="S1700" t="str">
        <f>IF($B1700="","",IFERROR(VLOOKUP(VALUE($B1700),'Customers Table (Enc)'!$A:$I,9,FALSE),"Not Found"))</f>
        <v>Passaic</v>
      </c>
      <c r="T1700" t="str">
        <f t="shared" si="104"/>
        <v>PASSAIC</v>
      </c>
      <c r="U1700" t="str">
        <f t="shared" si="105"/>
        <v>BLUE MOON|PASSAIC</v>
      </c>
      <c r="V1700" t="str">
        <f>IF($B1700="","",IF(R1700="No Encompass Match","THEM",IF(R1700="Not Mapped","Unable to Determine",IF(T1700="SALES","Unable to Determine",IFERROR(INDEX('Master - US vs THEM'!$F:$F,MATCH(U1700,'Master - US vs THEM'!$G:$G,0)),"No Territory Data")))))</f>
        <v>US</v>
      </c>
      <c r="W1700" t="str">
        <f t="shared" si="106"/>
        <v>OK</v>
      </c>
      <c r="X1700" t="str">
        <f t="shared" si="107"/>
        <v>US</v>
      </c>
    </row>
    <row r="1701" spans="1:24" x14ac:dyDescent="0.2">
      <c r="A1701">
        <v>1700</v>
      </c>
      <c r="B1701" t="s">
        <v>1369</v>
      </c>
      <c r="C1701" t="s">
        <v>1370</v>
      </c>
      <c r="D1701" t="s">
        <v>123</v>
      </c>
      <c r="E1701" t="s">
        <v>1371</v>
      </c>
      <c r="F1701" t="s">
        <v>325</v>
      </c>
      <c r="G1701" t="s">
        <v>1372</v>
      </c>
      <c r="H1701" t="s">
        <v>8</v>
      </c>
      <c r="I1701" t="s">
        <v>319</v>
      </c>
      <c r="J1701" t="s">
        <v>535</v>
      </c>
      <c r="K1701" t="s">
        <v>358</v>
      </c>
      <c r="L1701" t="s">
        <v>155</v>
      </c>
      <c r="M1701">
        <v>1</v>
      </c>
      <c r="N1701" t="s">
        <v>875</v>
      </c>
      <c r="O1701" t="str">
        <f>IF($B1701="","",IFERROR(IF(ISNUMBER(MATCH($K1701,'Brand Family Territory (Enc)'!$A$2:$A$296,0)),$K1701,""),""))</f>
        <v/>
      </c>
      <c r="P1701" t="str">
        <f>IF($B1701="","",IFERROR(INDEX('Brand Crosswalk'!$F$2:$F$200,MATCH($K1701,'Brand Crosswalk'!$A$2:$A$200,0)),"Not in Crosswalk"))</f>
        <v>Mapped</v>
      </c>
      <c r="Q1701" t="str">
        <f>IF($B1701="","",IFERROR(INDEX('Brand Crosswalk'!$C$2:$C$200,MATCH($K1701,'Brand Crosswalk'!$A$2:$A$200,0)),""))</f>
        <v>Samuel Adams</v>
      </c>
      <c r="R1701" t="str">
        <f>IF($B1701="","",IF(O1701&lt;&gt;"",O1701,IF(P1701="Mapped",Q1701,IF(P1701="No Encompass Match","No Encompass Match",IFERROR(VLOOKUP(IF($K1701="",$J1701,$K1701),'Brands (Enc)'!$C$2:$D$2699,2,FALSE),"Not Mapped")))))</f>
        <v>Samuel Adams</v>
      </c>
      <c r="S1701" t="str">
        <f>IF($B1701="","",IFERROR(VLOOKUP(VALUE($B1701),'Customers Table (Enc)'!$A:$I,9,FALSE),"Not Found"))</f>
        <v>Passaic</v>
      </c>
      <c r="T1701" t="str">
        <f t="shared" si="104"/>
        <v>PASSAIC</v>
      </c>
      <c r="U1701" t="str">
        <f t="shared" si="105"/>
        <v>Samuel Adams|PASSAIC</v>
      </c>
      <c r="V1701" t="str">
        <f>IF($B1701="","",IF(R1701="No Encompass Match","THEM",IF(R1701="Not Mapped","Unable to Determine",IF(T1701="SALES","Unable to Determine",IFERROR(INDEX('Master - US vs THEM'!$F:$F,MATCH(U1701,'Master - US vs THEM'!$G:$G,0)),"No Territory Data")))))</f>
        <v>US</v>
      </c>
      <c r="W1701" t="str">
        <f t="shared" si="106"/>
        <v>OK</v>
      </c>
      <c r="X1701" t="str">
        <f t="shared" si="107"/>
        <v>US</v>
      </c>
    </row>
    <row r="1702" spans="1:24" x14ac:dyDescent="0.2">
      <c r="A1702">
        <v>1701</v>
      </c>
      <c r="B1702" t="s">
        <v>1369</v>
      </c>
      <c r="C1702" t="s">
        <v>1370</v>
      </c>
      <c r="D1702" t="s">
        <v>123</v>
      </c>
      <c r="E1702" t="s">
        <v>1371</v>
      </c>
      <c r="F1702" t="s">
        <v>325</v>
      </c>
      <c r="G1702" t="s">
        <v>1372</v>
      </c>
      <c r="H1702" t="s">
        <v>8</v>
      </c>
      <c r="I1702" t="s">
        <v>319</v>
      </c>
      <c r="J1702" t="s">
        <v>341</v>
      </c>
      <c r="K1702" t="s">
        <v>295</v>
      </c>
      <c r="L1702" t="s">
        <v>215</v>
      </c>
      <c r="M1702">
        <v>1</v>
      </c>
      <c r="N1702" t="s">
        <v>875</v>
      </c>
      <c r="O1702" t="str">
        <f>IF($B1702="","",IFERROR(IF(ISNUMBER(MATCH($K1702,'Brand Family Territory (Enc)'!$A$2:$A$296,0)),$K1702,""),""))</f>
        <v/>
      </c>
      <c r="P1702" t="str">
        <f>IF($B1702="","",IFERROR(INDEX('Brand Crosswalk'!$F$2:$F$200,MATCH($K1702,'Brand Crosswalk'!$A$2:$A$200,0)),"Not in Crosswalk"))</f>
        <v>Mapped</v>
      </c>
      <c r="Q1702" t="str">
        <f>IF($B1702="","",IFERROR(INDEX('Brand Crosswalk'!$C$2:$C$200,MATCH($K1702,'Brand Crosswalk'!$A$2:$A$200,0)),""))</f>
        <v>New Belgium Brewing Company</v>
      </c>
      <c r="R1702" t="str">
        <f>IF($B1702="","",IF(O1702&lt;&gt;"",O1702,IF(P1702="Mapped",Q1702,IF(P1702="No Encompass Match","No Encompass Match",IFERROR(VLOOKUP(IF($K1702="",$J1702,$K1702),'Brands (Enc)'!$C$2:$D$2699,2,FALSE),"Not Mapped")))))</f>
        <v>New Belgium Brewing Company</v>
      </c>
      <c r="S1702" t="str">
        <f>IF($B1702="","",IFERROR(VLOOKUP(VALUE($B1702),'Customers Table (Enc)'!$A:$I,9,FALSE),"Not Found"))</f>
        <v>Passaic</v>
      </c>
      <c r="T1702" t="str">
        <f t="shared" si="104"/>
        <v>PASSAIC</v>
      </c>
      <c r="U1702" t="str">
        <f t="shared" si="105"/>
        <v>New Belgium Brewing Company|PASSAIC</v>
      </c>
      <c r="V1702" t="str">
        <f>IF($B1702="","",IF(R1702="No Encompass Match","THEM",IF(R1702="Not Mapped","Unable to Determine",IF(T1702="SALES","Unable to Determine",IFERROR(INDEX('Master - US vs THEM'!$F:$F,MATCH(U1702,'Master - US vs THEM'!$G:$G,0)),"No Territory Data")))))</f>
        <v>US</v>
      </c>
      <c r="W1702" t="str">
        <f t="shared" si="106"/>
        <v>OK</v>
      </c>
      <c r="X1702" t="str">
        <f t="shared" si="107"/>
        <v>US</v>
      </c>
    </row>
    <row r="1703" spans="1:24" x14ac:dyDescent="0.2">
      <c r="A1703">
        <v>1702</v>
      </c>
      <c r="B1703" t="s">
        <v>1369</v>
      </c>
      <c r="C1703" t="s">
        <v>1370</v>
      </c>
      <c r="D1703" t="s">
        <v>123</v>
      </c>
      <c r="E1703" t="s">
        <v>1371</v>
      </c>
      <c r="F1703" t="s">
        <v>325</v>
      </c>
      <c r="G1703" t="s">
        <v>1372</v>
      </c>
      <c r="H1703" t="s">
        <v>8</v>
      </c>
      <c r="I1703" t="s">
        <v>319</v>
      </c>
      <c r="J1703" t="s">
        <v>44</v>
      </c>
      <c r="K1703" t="s">
        <v>44</v>
      </c>
      <c r="L1703" t="s">
        <v>45</v>
      </c>
      <c r="M1703">
        <v>1</v>
      </c>
      <c r="N1703" t="s">
        <v>875</v>
      </c>
      <c r="O1703" t="str">
        <f>IF($B1703="","",IFERROR(IF(ISNUMBER(MATCH($K1703,'Brand Family Territory (Enc)'!$A$2:$A$296,0)),$K1703,""),""))</f>
        <v/>
      </c>
      <c r="P1703" t="str">
        <f>IF($B1703="","",IFERROR(INDEX('Brand Crosswalk'!$F$2:$F$200,MATCH($K1703,'Brand Crosswalk'!$A$2:$A$200,0)),"Not in Crosswalk"))</f>
        <v>Mapped</v>
      </c>
      <c r="Q1703" t="str">
        <f>IF($B1703="","",IFERROR(INDEX('Brand Crosswalk'!$C$2:$C$200,MATCH($K1703,'Brand Crosswalk'!$A$2:$A$200,0)),""))</f>
        <v>Dg Yuengling Inc</v>
      </c>
      <c r="R1703" t="str">
        <f>IF($B1703="","",IF(O1703&lt;&gt;"",O1703,IF(P1703="Mapped",Q1703,IF(P1703="No Encompass Match","No Encompass Match",IFERROR(VLOOKUP(IF($K1703="",$J1703,$K1703),'Brands (Enc)'!$C$2:$D$2699,2,FALSE),"Not Mapped")))))</f>
        <v>Dg Yuengling Inc</v>
      </c>
      <c r="S1703" t="str">
        <f>IF($B1703="","",IFERROR(VLOOKUP(VALUE($B1703),'Customers Table (Enc)'!$A:$I,9,FALSE),"Not Found"))</f>
        <v>Passaic</v>
      </c>
      <c r="T1703" t="str">
        <f t="shared" si="104"/>
        <v>PASSAIC</v>
      </c>
      <c r="U1703" t="str">
        <f t="shared" si="105"/>
        <v>Dg Yuengling Inc|PASSAIC</v>
      </c>
      <c r="V1703" t="str">
        <f>IF($B1703="","",IF(R1703="No Encompass Match","THEM",IF(R1703="Not Mapped","Unable to Determine",IF(T1703="SALES","Unable to Determine",IFERROR(INDEX('Master - US vs THEM'!$F:$F,MATCH(U1703,'Master - US vs THEM'!$G:$G,0)),"No Territory Data")))))</f>
        <v>US</v>
      </c>
      <c r="W1703" t="str">
        <f t="shared" si="106"/>
        <v>OK</v>
      </c>
      <c r="X1703" t="str">
        <f t="shared" si="107"/>
        <v>US</v>
      </c>
    </row>
    <row r="1704" spans="1:24" x14ac:dyDescent="0.2">
      <c r="A1704">
        <v>1703</v>
      </c>
      <c r="B1704" t="s">
        <v>434</v>
      </c>
      <c r="C1704" t="s">
        <v>435</v>
      </c>
      <c r="D1704" t="s">
        <v>81</v>
      </c>
      <c r="E1704" t="s">
        <v>436</v>
      </c>
      <c r="F1704" t="s">
        <v>424</v>
      </c>
      <c r="G1704" t="s">
        <v>437</v>
      </c>
      <c r="H1704" t="s">
        <v>8</v>
      </c>
      <c r="I1704" t="s">
        <v>319</v>
      </c>
      <c r="J1704" t="s">
        <v>144</v>
      </c>
      <c r="K1704" t="s">
        <v>145</v>
      </c>
      <c r="L1704" t="s">
        <v>141</v>
      </c>
      <c r="M1704">
        <v>1</v>
      </c>
      <c r="N1704" t="s">
        <v>875</v>
      </c>
      <c r="O1704" t="str">
        <f>IF($B1704="","",IFERROR(IF(ISNUMBER(MATCH($K1704,'Brand Family Territory (Enc)'!$A$2:$A$296,0)),$K1704,""),""))</f>
        <v>COORS LIGHT</v>
      </c>
      <c r="P1704" t="str">
        <f>IF($B1704="","",IFERROR(INDEX('Brand Crosswalk'!$F$2:$F$200,MATCH($K1704,'Brand Crosswalk'!$A$2:$A$200,0)),"Not in Crosswalk"))</f>
        <v>Not in Crosswalk</v>
      </c>
      <c r="Q1704" t="str">
        <f>IF($B1704="","",IFERROR(INDEX('Brand Crosswalk'!$C$2:$C$200,MATCH($K1704,'Brand Crosswalk'!$A$2:$A$200,0)),""))</f>
        <v/>
      </c>
      <c r="R1704" t="str">
        <f>IF($B1704="","",IF(O1704&lt;&gt;"",O1704,IF(P1704="Mapped",Q1704,IF(P1704="No Encompass Match","No Encompass Match",IFERROR(VLOOKUP(IF($K1704="",$J1704,$K1704),'Brands (Enc)'!$C$2:$D$2699,2,FALSE),"Not Mapped")))))</f>
        <v>COORS LIGHT</v>
      </c>
      <c r="S1704" t="str">
        <f>IF($B1704="","",IFERROR(VLOOKUP(VALUE($B1704),'Customers Table (Enc)'!$A:$I,9,FALSE),"Not Found"))</f>
        <v>Passaic</v>
      </c>
      <c r="T1704" t="str">
        <f t="shared" si="104"/>
        <v>PASSAIC</v>
      </c>
      <c r="U1704" t="str">
        <f t="shared" si="105"/>
        <v>COORS LIGHT|PASSAIC</v>
      </c>
      <c r="V1704" t="str">
        <f>IF($B1704="","",IF(R1704="No Encompass Match","THEM",IF(R1704="Not Mapped","Unable to Determine",IF(T1704="SALES","Unable to Determine",IFERROR(INDEX('Master - US vs THEM'!$F:$F,MATCH(U1704,'Master - US vs THEM'!$G:$G,0)),"No Territory Data")))))</f>
        <v>US</v>
      </c>
      <c r="W1704" t="str">
        <f t="shared" si="106"/>
        <v>OK</v>
      </c>
      <c r="X1704" t="str">
        <f t="shared" si="107"/>
        <v>US</v>
      </c>
    </row>
    <row r="1705" spans="1:24" x14ac:dyDescent="0.2">
      <c r="A1705">
        <v>1704</v>
      </c>
      <c r="B1705" t="s">
        <v>434</v>
      </c>
      <c r="C1705" t="s">
        <v>435</v>
      </c>
      <c r="D1705" t="s">
        <v>81</v>
      </c>
      <c r="E1705" t="s">
        <v>436</v>
      </c>
      <c r="F1705" t="s">
        <v>424</v>
      </c>
      <c r="G1705" t="s">
        <v>437</v>
      </c>
      <c r="H1705" t="s">
        <v>8</v>
      </c>
      <c r="I1705" t="s">
        <v>319</v>
      </c>
      <c r="J1705" t="s">
        <v>142</v>
      </c>
      <c r="K1705" t="s">
        <v>143</v>
      </c>
      <c r="L1705" t="s">
        <v>141</v>
      </c>
      <c r="M1705">
        <v>1</v>
      </c>
      <c r="N1705" t="s">
        <v>875</v>
      </c>
      <c r="O1705" t="str">
        <f>IF($B1705="","",IFERROR(IF(ISNUMBER(MATCH($K1705,'Brand Family Territory (Enc)'!$A$2:$A$296,0)),$K1705,""),""))</f>
        <v/>
      </c>
      <c r="P1705" t="str">
        <f>IF($B1705="","",IFERROR(INDEX('Brand Crosswalk'!$F$2:$F$200,MATCH($K1705,'Brand Crosswalk'!$A$2:$A$200,0)),"Not in Crosswalk"))</f>
        <v>Mapped</v>
      </c>
      <c r="Q1705" t="str">
        <f>IF($B1705="","",IFERROR(INDEX('Brand Crosswalk'!$C$2:$C$200,MATCH($K1705,'Brand Crosswalk'!$A$2:$A$200,0)),""))</f>
        <v>Lite</v>
      </c>
      <c r="R1705" t="str">
        <f>IF($B1705="","",IF(O1705&lt;&gt;"",O1705,IF(P1705="Mapped",Q1705,IF(P1705="No Encompass Match","No Encompass Match",IFERROR(VLOOKUP(IF($K1705="",$J1705,$K1705),'Brands (Enc)'!$C$2:$D$2699,2,FALSE),"Not Mapped")))))</f>
        <v>Lite</v>
      </c>
      <c r="S1705" t="str">
        <f>IF($B1705="","",IFERROR(VLOOKUP(VALUE($B1705),'Customers Table (Enc)'!$A:$I,9,FALSE),"Not Found"))</f>
        <v>Passaic</v>
      </c>
      <c r="T1705" t="str">
        <f t="shared" si="104"/>
        <v>PASSAIC</v>
      </c>
      <c r="U1705" t="str">
        <f t="shared" si="105"/>
        <v>Lite|PASSAIC</v>
      </c>
      <c r="V1705" t="str">
        <f>IF($B1705="","",IF(R1705="No Encompass Match","THEM",IF(R1705="Not Mapped","Unable to Determine",IF(T1705="SALES","Unable to Determine",IFERROR(INDEX('Master - US vs THEM'!$F:$F,MATCH(U1705,'Master - US vs THEM'!$G:$G,0)),"No Territory Data")))))</f>
        <v>US</v>
      </c>
      <c r="W1705" t="str">
        <f t="shared" si="106"/>
        <v>OK</v>
      </c>
      <c r="X1705" t="str">
        <f t="shared" si="107"/>
        <v>US</v>
      </c>
    </row>
    <row r="1706" spans="1:24" x14ac:dyDescent="0.2">
      <c r="A1706">
        <v>1705</v>
      </c>
      <c r="B1706" t="s">
        <v>434</v>
      </c>
      <c r="C1706" t="s">
        <v>435</v>
      </c>
      <c r="D1706" t="s">
        <v>81</v>
      </c>
      <c r="E1706" t="s">
        <v>436</v>
      </c>
      <c r="F1706" t="s">
        <v>424</v>
      </c>
      <c r="G1706" t="s">
        <v>437</v>
      </c>
      <c r="H1706" t="s">
        <v>8</v>
      </c>
      <c r="I1706" t="s">
        <v>319</v>
      </c>
      <c r="J1706" t="s">
        <v>44</v>
      </c>
      <c r="K1706" t="s">
        <v>44</v>
      </c>
      <c r="L1706" t="s">
        <v>45</v>
      </c>
      <c r="M1706">
        <v>1</v>
      </c>
      <c r="N1706" t="s">
        <v>21</v>
      </c>
      <c r="O1706" t="str">
        <f>IF($B1706="","",IFERROR(IF(ISNUMBER(MATCH($K1706,'Brand Family Territory (Enc)'!$A$2:$A$296,0)),$K1706,""),""))</f>
        <v/>
      </c>
      <c r="P1706" t="str">
        <f>IF($B1706="","",IFERROR(INDEX('Brand Crosswalk'!$F$2:$F$200,MATCH($K1706,'Brand Crosswalk'!$A$2:$A$200,0)),"Not in Crosswalk"))</f>
        <v>Mapped</v>
      </c>
      <c r="Q1706" t="str">
        <f>IF($B1706="","",IFERROR(INDEX('Brand Crosswalk'!$C$2:$C$200,MATCH($K1706,'Brand Crosswalk'!$A$2:$A$200,0)),""))</f>
        <v>Dg Yuengling Inc</v>
      </c>
      <c r="R1706" t="str">
        <f>IF($B1706="","",IF(O1706&lt;&gt;"",O1706,IF(P1706="Mapped",Q1706,IF(P1706="No Encompass Match","No Encompass Match",IFERROR(VLOOKUP(IF($K1706="",$J1706,$K1706),'Brands (Enc)'!$C$2:$D$2699,2,FALSE),"Not Mapped")))))</f>
        <v>Dg Yuengling Inc</v>
      </c>
      <c r="S1706" t="str">
        <f>IF($B1706="","",IFERROR(VLOOKUP(VALUE($B1706),'Customers Table (Enc)'!$A:$I,9,FALSE),"Not Found"))</f>
        <v>Passaic</v>
      </c>
      <c r="T1706" t="str">
        <f t="shared" si="104"/>
        <v>PASSAIC</v>
      </c>
      <c r="U1706" t="str">
        <f t="shared" si="105"/>
        <v>Dg Yuengling Inc|PASSAIC</v>
      </c>
      <c r="V1706" t="str">
        <f>IF($B1706="","",IF(R1706="No Encompass Match","THEM",IF(R1706="Not Mapped","Unable to Determine",IF(T1706="SALES","Unable to Determine",IFERROR(INDEX('Master - US vs THEM'!$F:$F,MATCH(U1706,'Master - US vs THEM'!$G:$G,0)),"No Territory Data")))))</f>
        <v>US</v>
      </c>
      <c r="W1706" t="str">
        <f t="shared" si="106"/>
        <v>MISMATCH</v>
      </c>
      <c r="X1706" t="str">
        <f t="shared" si="107"/>
        <v>US</v>
      </c>
    </row>
    <row r="1707" spans="1:24" x14ac:dyDescent="0.2">
      <c r="A1707">
        <v>1706</v>
      </c>
      <c r="B1707" t="s">
        <v>434</v>
      </c>
      <c r="C1707" t="s">
        <v>435</v>
      </c>
      <c r="D1707" t="s">
        <v>81</v>
      </c>
      <c r="E1707" t="s">
        <v>436</v>
      </c>
      <c r="F1707" t="s">
        <v>424</v>
      </c>
      <c r="G1707" t="s">
        <v>437</v>
      </c>
      <c r="H1707" t="s">
        <v>8</v>
      </c>
      <c r="I1707" t="s">
        <v>319</v>
      </c>
      <c r="J1707" t="s">
        <v>181</v>
      </c>
      <c r="K1707" t="s">
        <v>182</v>
      </c>
      <c r="L1707" t="s">
        <v>24</v>
      </c>
      <c r="M1707">
        <v>1</v>
      </c>
      <c r="N1707" t="s">
        <v>875</v>
      </c>
      <c r="O1707" t="str">
        <f>IF($B1707="","",IFERROR(IF(ISNUMBER(MATCH($K1707,'Brand Family Territory (Enc)'!$A$2:$A$296,0)),$K1707,""),""))</f>
        <v/>
      </c>
      <c r="P1707" t="str">
        <f>IF($B1707="","",IFERROR(INDEX('Brand Crosswalk'!$F$2:$F$200,MATCH($K1707,'Brand Crosswalk'!$A$2:$A$200,0)),"Not in Crosswalk"))</f>
        <v>Mapped</v>
      </c>
      <c r="Q1707" t="str">
        <f>IF($B1707="","",IFERROR(INDEX('Brand Crosswalk'!$C$2:$C$200,MATCH($K1707,'Brand Crosswalk'!$A$2:$A$200,0)),""))</f>
        <v>Modelo Especial</v>
      </c>
      <c r="R1707" t="str">
        <f>IF($B1707="","",IF(O1707&lt;&gt;"",O1707,IF(P1707="Mapped",Q1707,IF(P1707="No Encompass Match","No Encompass Match",IFERROR(VLOOKUP(IF($K1707="",$J1707,$K1707),'Brands (Enc)'!$C$2:$D$2699,2,FALSE),"Not Mapped")))))</f>
        <v>Modelo Especial</v>
      </c>
      <c r="S1707" t="str">
        <f>IF($B1707="","",IFERROR(VLOOKUP(VALUE($B1707),'Customers Table (Enc)'!$A:$I,9,FALSE),"Not Found"))</f>
        <v>Passaic</v>
      </c>
      <c r="T1707" t="str">
        <f t="shared" si="104"/>
        <v>PASSAIC</v>
      </c>
      <c r="U1707" t="str">
        <f t="shared" si="105"/>
        <v>Modelo Especial|PASSAIC</v>
      </c>
      <c r="V1707" t="str">
        <f>IF($B1707="","",IF(R1707="No Encompass Match","THEM",IF(R1707="Not Mapped","Unable to Determine",IF(T1707="SALES","Unable to Determine",IFERROR(INDEX('Master - US vs THEM'!$F:$F,MATCH(U1707,'Master - US vs THEM'!$G:$G,0)),"No Territory Data")))))</f>
        <v>US</v>
      </c>
      <c r="W1707" t="str">
        <f t="shared" si="106"/>
        <v>OK</v>
      </c>
      <c r="X1707" t="str">
        <f t="shared" si="107"/>
        <v>US</v>
      </c>
    </row>
    <row r="1708" spans="1:24" x14ac:dyDescent="0.2">
      <c r="A1708">
        <v>1707</v>
      </c>
      <c r="B1708" t="s">
        <v>434</v>
      </c>
      <c r="C1708" t="s">
        <v>435</v>
      </c>
      <c r="D1708" t="s">
        <v>81</v>
      </c>
      <c r="E1708" t="s">
        <v>436</v>
      </c>
      <c r="F1708" t="s">
        <v>424</v>
      </c>
      <c r="G1708" t="s">
        <v>437</v>
      </c>
      <c r="H1708" t="s">
        <v>8</v>
      </c>
      <c r="I1708" t="s">
        <v>319</v>
      </c>
      <c r="J1708" t="s">
        <v>22</v>
      </c>
      <c r="K1708" t="s">
        <v>23</v>
      </c>
      <c r="L1708" t="s">
        <v>24</v>
      </c>
      <c r="M1708">
        <v>1</v>
      </c>
      <c r="N1708" t="s">
        <v>875</v>
      </c>
      <c r="O1708" t="str">
        <f>IF($B1708="","",IFERROR(IF(ISNUMBER(MATCH($K1708,'Brand Family Territory (Enc)'!$A$2:$A$296,0)),$K1708,""),""))</f>
        <v/>
      </c>
      <c r="P1708" t="str">
        <f>IF($B1708="","",IFERROR(INDEX('Brand Crosswalk'!$F$2:$F$200,MATCH($K1708,'Brand Crosswalk'!$A$2:$A$200,0)),"Not in Crosswalk"))</f>
        <v>Mapped</v>
      </c>
      <c r="Q1708" t="str">
        <f>IF($B1708="","",IFERROR(INDEX('Brand Crosswalk'!$C$2:$C$200,MATCH($K1708,'Brand Crosswalk'!$A$2:$A$200,0)),""))</f>
        <v>Corona Extra</v>
      </c>
      <c r="R1708" t="str">
        <f>IF($B1708="","",IF(O1708&lt;&gt;"",O1708,IF(P1708="Mapped",Q1708,IF(P1708="No Encompass Match","No Encompass Match",IFERROR(VLOOKUP(IF($K1708="",$J1708,$K1708),'Brands (Enc)'!$C$2:$D$2699,2,FALSE),"Not Mapped")))))</f>
        <v>Corona Extra</v>
      </c>
      <c r="S1708" t="str">
        <f>IF($B1708="","",IFERROR(VLOOKUP(VALUE($B1708),'Customers Table (Enc)'!$A:$I,9,FALSE),"Not Found"))</f>
        <v>Passaic</v>
      </c>
      <c r="T1708" t="str">
        <f t="shared" si="104"/>
        <v>PASSAIC</v>
      </c>
      <c r="U1708" t="str">
        <f t="shared" si="105"/>
        <v>Corona Extra|PASSAIC</v>
      </c>
      <c r="V1708" t="str">
        <f>IF($B1708="","",IF(R1708="No Encompass Match","THEM",IF(R1708="Not Mapped","Unable to Determine",IF(T1708="SALES","Unable to Determine",IFERROR(INDEX('Master - US vs THEM'!$F:$F,MATCH(U1708,'Master - US vs THEM'!$G:$G,0)),"No Territory Data")))))</f>
        <v>US</v>
      </c>
      <c r="W1708" t="str">
        <f t="shared" si="106"/>
        <v>OK</v>
      </c>
      <c r="X1708" t="str">
        <f t="shared" si="107"/>
        <v>US</v>
      </c>
    </row>
    <row r="1709" spans="1:24" x14ac:dyDescent="0.2">
      <c r="A1709">
        <v>1708</v>
      </c>
      <c r="B1709" t="s">
        <v>434</v>
      </c>
      <c r="C1709" t="s">
        <v>435</v>
      </c>
      <c r="D1709" t="s">
        <v>81</v>
      </c>
      <c r="E1709" t="s">
        <v>436</v>
      </c>
      <c r="F1709" t="s">
        <v>424</v>
      </c>
      <c r="G1709" t="s">
        <v>437</v>
      </c>
      <c r="H1709" t="s">
        <v>8</v>
      </c>
      <c r="I1709" t="s">
        <v>319</v>
      </c>
      <c r="J1709" t="s">
        <v>78</v>
      </c>
      <c r="K1709" t="s">
        <v>19</v>
      </c>
      <c r="L1709" t="s">
        <v>20</v>
      </c>
      <c r="M1709">
        <v>1</v>
      </c>
      <c r="N1709" t="s">
        <v>875</v>
      </c>
      <c r="O1709" t="str">
        <f>IF($B1709="","",IFERROR(IF(ISNUMBER(MATCH($K1709,'Brand Family Territory (Enc)'!$A$2:$A$296,0)),$K1709,""),""))</f>
        <v>DOS EQUIS</v>
      </c>
      <c r="P1709" t="str">
        <f>IF($B1709="","",IFERROR(INDEX('Brand Crosswalk'!$F$2:$F$200,MATCH($K1709,'Brand Crosswalk'!$A$2:$A$200,0)),"Not in Crosswalk"))</f>
        <v>Not in Crosswalk</v>
      </c>
      <c r="Q1709" t="str">
        <f>IF($B1709="","",IFERROR(INDEX('Brand Crosswalk'!$C$2:$C$200,MATCH($K1709,'Brand Crosswalk'!$A$2:$A$200,0)),""))</f>
        <v/>
      </c>
      <c r="R1709" t="str">
        <f>IF($B1709="","",IF(O1709&lt;&gt;"",O1709,IF(P1709="Mapped",Q1709,IF(P1709="No Encompass Match","No Encompass Match",IFERROR(VLOOKUP(IF($K1709="",$J1709,$K1709),'Brands (Enc)'!$C$2:$D$2699,2,FALSE),"Not Mapped")))))</f>
        <v>DOS EQUIS</v>
      </c>
      <c r="S1709" t="str">
        <f>IF($B1709="","",IFERROR(VLOOKUP(VALUE($B1709),'Customers Table (Enc)'!$A:$I,9,FALSE),"Not Found"))</f>
        <v>Passaic</v>
      </c>
      <c r="T1709" t="str">
        <f t="shared" si="104"/>
        <v>PASSAIC</v>
      </c>
      <c r="U1709" t="str">
        <f t="shared" si="105"/>
        <v>DOS EQUIS|PASSAIC</v>
      </c>
      <c r="V1709" t="str">
        <f>IF($B1709="","",IF(R1709="No Encompass Match","THEM",IF(R1709="Not Mapped","Unable to Determine",IF(T1709="SALES","Unable to Determine",IFERROR(INDEX('Master - US vs THEM'!$F:$F,MATCH(U1709,'Master - US vs THEM'!$G:$G,0)),"No Territory Data")))))</f>
        <v>US</v>
      </c>
      <c r="W1709" t="str">
        <f t="shared" si="106"/>
        <v>OK</v>
      </c>
      <c r="X1709" t="str">
        <f t="shared" si="107"/>
        <v>US</v>
      </c>
    </row>
    <row r="1710" spans="1:24" x14ac:dyDescent="0.2">
      <c r="A1710">
        <v>1709</v>
      </c>
      <c r="B1710" t="s">
        <v>434</v>
      </c>
      <c r="C1710" t="s">
        <v>435</v>
      </c>
      <c r="D1710" t="s">
        <v>81</v>
      </c>
      <c r="E1710" t="s">
        <v>436</v>
      </c>
      <c r="F1710" t="s">
        <v>424</v>
      </c>
      <c r="G1710" t="s">
        <v>437</v>
      </c>
      <c r="H1710" t="s">
        <v>8</v>
      </c>
      <c r="I1710" t="s">
        <v>319</v>
      </c>
      <c r="J1710" t="s">
        <v>156</v>
      </c>
      <c r="K1710" t="s">
        <v>156</v>
      </c>
      <c r="L1710" t="s">
        <v>24</v>
      </c>
      <c r="M1710">
        <v>1</v>
      </c>
      <c r="N1710" t="s">
        <v>875</v>
      </c>
      <c r="O1710" t="str">
        <f>IF($B1710="","",IFERROR(IF(ISNUMBER(MATCH($K1710,'Brand Family Territory (Enc)'!$A$2:$A$296,0)),$K1710,""),""))</f>
        <v>PACIFICO</v>
      </c>
      <c r="P1710" t="str">
        <f>IF($B1710="","",IFERROR(INDEX('Brand Crosswalk'!$F$2:$F$200,MATCH($K1710,'Brand Crosswalk'!$A$2:$A$200,0)),"Not in Crosswalk"))</f>
        <v>Not in Crosswalk</v>
      </c>
      <c r="Q1710" t="str">
        <f>IF($B1710="","",IFERROR(INDEX('Brand Crosswalk'!$C$2:$C$200,MATCH($K1710,'Brand Crosswalk'!$A$2:$A$200,0)),""))</f>
        <v/>
      </c>
      <c r="R1710" t="str">
        <f>IF($B1710="","",IF(O1710&lt;&gt;"",O1710,IF(P1710="Mapped",Q1710,IF(P1710="No Encompass Match","No Encompass Match",IFERROR(VLOOKUP(IF($K1710="",$J1710,$K1710),'Brands (Enc)'!$C$2:$D$2699,2,FALSE),"Not Mapped")))))</f>
        <v>PACIFICO</v>
      </c>
      <c r="S1710" t="str">
        <f>IF($B1710="","",IFERROR(VLOOKUP(VALUE($B1710),'Customers Table (Enc)'!$A:$I,9,FALSE),"Not Found"))</f>
        <v>Passaic</v>
      </c>
      <c r="T1710" t="str">
        <f t="shared" si="104"/>
        <v>PASSAIC</v>
      </c>
      <c r="U1710" t="str">
        <f t="shared" si="105"/>
        <v>PACIFICO|PASSAIC</v>
      </c>
      <c r="V1710" t="str">
        <f>IF($B1710="","",IF(R1710="No Encompass Match","THEM",IF(R1710="Not Mapped","Unable to Determine",IF(T1710="SALES","Unable to Determine",IFERROR(INDEX('Master - US vs THEM'!$F:$F,MATCH(U1710,'Master - US vs THEM'!$G:$G,0)),"No Territory Data")))))</f>
        <v>US</v>
      </c>
      <c r="W1710" t="str">
        <f t="shared" si="106"/>
        <v>OK</v>
      </c>
      <c r="X1710" t="str">
        <f t="shared" si="107"/>
        <v>US</v>
      </c>
    </row>
    <row r="1711" spans="1:24" x14ac:dyDescent="0.2">
      <c r="A1711">
        <v>1710</v>
      </c>
      <c r="B1711" t="s">
        <v>434</v>
      </c>
      <c r="C1711" t="s">
        <v>435</v>
      </c>
      <c r="D1711" t="s">
        <v>81</v>
      </c>
      <c r="E1711" t="s">
        <v>436</v>
      </c>
      <c r="F1711" t="s">
        <v>424</v>
      </c>
      <c r="G1711" t="s">
        <v>437</v>
      </c>
      <c r="H1711" t="s">
        <v>8</v>
      </c>
      <c r="I1711" t="s">
        <v>319</v>
      </c>
      <c r="J1711" t="s">
        <v>20</v>
      </c>
      <c r="K1711" t="s">
        <v>20</v>
      </c>
      <c r="L1711" t="s">
        <v>20</v>
      </c>
      <c r="M1711">
        <v>1</v>
      </c>
      <c r="N1711" t="s">
        <v>875</v>
      </c>
      <c r="O1711" t="str">
        <f>IF($B1711="","",IFERROR(IF(ISNUMBER(MATCH($K1711,'Brand Family Territory (Enc)'!$A$2:$A$296,0)),$K1711,""),""))</f>
        <v/>
      </c>
      <c r="P1711" t="str">
        <f>IF($B1711="","",IFERROR(INDEX('Brand Crosswalk'!$F$2:$F$200,MATCH($K1711,'Brand Crosswalk'!$A$2:$A$200,0)),"Not in Crosswalk"))</f>
        <v>Mapped</v>
      </c>
      <c r="Q1711" t="str">
        <f>IF($B1711="","",IFERROR(INDEX('Brand Crosswalk'!$C$2:$C$200,MATCH($K1711,'Brand Crosswalk'!$A$2:$A$200,0)),""))</f>
        <v>Heineken USA</v>
      </c>
      <c r="R1711" t="str">
        <f>IF($B1711="","",IF(O1711&lt;&gt;"",O1711,IF(P1711="Mapped",Q1711,IF(P1711="No Encompass Match","No Encompass Match",IFERROR(VLOOKUP(IF($K1711="",$J1711,$K1711),'Brands (Enc)'!$C$2:$D$2699,2,FALSE),"Not Mapped")))))</f>
        <v>Heineken USA</v>
      </c>
      <c r="S1711" t="str">
        <f>IF($B1711="","",IFERROR(VLOOKUP(VALUE($B1711),'Customers Table (Enc)'!$A:$I,9,FALSE),"Not Found"))</f>
        <v>Passaic</v>
      </c>
      <c r="T1711" t="str">
        <f t="shared" si="104"/>
        <v>PASSAIC</v>
      </c>
      <c r="U1711" t="str">
        <f t="shared" si="105"/>
        <v>Heineken USA|PASSAIC</v>
      </c>
      <c r="V1711" t="str">
        <f>IF($B1711="","",IF(R1711="No Encompass Match","THEM",IF(R1711="Not Mapped","Unable to Determine",IF(T1711="SALES","Unable to Determine",IFERROR(INDEX('Master - US vs THEM'!$F:$F,MATCH(U1711,'Master - US vs THEM'!$G:$G,0)),"No Territory Data")))))</f>
        <v>US</v>
      </c>
      <c r="W1711" t="str">
        <f t="shared" si="106"/>
        <v>OK</v>
      </c>
      <c r="X1711" t="str">
        <f t="shared" si="107"/>
        <v>US</v>
      </c>
    </row>
    <row r="1712" spans="1:24" x14ac:dyDescent="0.2">
      <c r="A1712">
        <v>1711</v>
      </c>
      <c r="B1712" t="s">
        <v>434</v>
      </c>
      <c r="C1712" t="s">
        <v>435</v>
      </c>
      <c r="D1712" t="s">
        <v>81</v>
      </c>
      <c r="E1712" t="s">
        <v>436</v>
      </c>
      <c r="F1712" t="s">
        <v>424</v>
      </c>
      <c r="G1712" t="s">
        <v>437</v>
      </c>
      <c r="H1712" t="s">
        <v>8</v>
      </c>
      <c r="I1712" t="s">
        <v>319</v>
      </c>
      <c r="J1712" t="s">
        <v>140</v>
      </c>
      <c r="K1712" t="s">
        <v>140</v>
      </c>
      <c r="L1712" t="s">
        <v>141</v>
      </c>
      <c r="M1712">
        <v>1</v>
      </c>
      <c r="N1712" t="s">
        <v>875</v>
      </c>
      <c r="O1712" t="str">
        <f>IF($B1712="","",IFERROR(IF(ISNUMBER(MATCH($K1712,'Brand Family Territory (Enc)'!$A$2:$A$296,0)),$K1712,""),""))</f>
        <v/>
      </c>
      <c r="P1712" t="str">
        <f>IF($B1712="","",IFERROR(INDEX('Brand Crosswalk'!$F$2:$F$200,MATCH($K1712,'Brand Crosswalk'!$A$2:$A$200,0)),"Not in Crosswalk"))</f>
        <v>Mapped</v>
      </c>
      <c r="Q1712" t="str">
        <f>IF($B1712="","",IFERROR(INDEX('Brand Crosswalk'!$C$2:$C$200,MATCH($K1712,'Brand Crosswalk'!$A$2:$A$200,0)),""))</f>
        <v>Peroni</v>
      </c>
      <c r="R1712" t="str">
        <f>IF($B1712="","",IF(O1712&lt;&gt;"",O1712,IF(P1712="Mapped",Q1712,IF(P1712="No Encompass Match","No Encompass Match",IFERROR(VLOOKUP(IF($K1712="",$J1712,$K1712),'Brands (Enc)'!$C$2:$D$2699,2,FALSE),"Not Mapped")))))</f>
        <v>Peroni</v>
      </c>
      <c r="S1712" t="str">
        <f>IF($B1712="","",IFERROR(VLOOKUP(VALUE($B1712),'Customers Table (Enc)'!$A:$I,9,FALSE),"Not Found"))</f>
        <v>Passaic</v>
      </c>
      <c r="T1712" t="str">
        <f t="shared" si="104"/>
        <v>PASSAIC</v>
      </c>
      <c r="U1712" t="str">
        <f t="shared" si="105"/>
        <v>Peroni|PASSAIC</v>
      </c>
      <c r="V1712" t="str">
        <f>IF($B1712="","",IF(R1712="No Encompass Match","THEM",IF(R1712="Not Mapped","Unable to Determine",IF(T1712="SALES","Unable to Determine",IFERROR(INDEX('Master - US vs THEM'!$F:$F,MATCH(U1712,'Master - US vs THEM'!$G:$G,0)),"No Territory Data")))))</f>
        <v>US</v>
      </c>
      <c r="W1712" t="str">
        <f t="shared" si="106"/>
        <v>OK</v>
      </c>
      <c r="X1712" t="str">
        <f t="shared" si="107"/>
        <v>US</v>
      </c>
    </row>
    <row r="1713" spans="1:24" x14ac:dyDescent="0.2">
      <c r="A1713">
        <v>1712</v>
      </c>
      <c r="B1713" t="s">
        <v>434</v>
      </c>
      <c r="C1713" t="s">
        <v>435</v>
      </c>
      <c r="D1713" t="s">
        <v>81</v>
      </c>
      <c r="E1713" t="s">
        <v>436</v>
      </c>
      <c r="F1713" t="s">
        <v>424</v>
      </c>
      <c r="G1713" t="s">
        <v>437</v>
      </c>
      <c r="H1713" t="s">
        <v>8</v>
      </c>
      <c r="I1713" t="s">
        <v>319</v>
      </c>
      <c r="J1713" t="s">
        <v>966</v>
      </c>
      <c r="K1713" t="s">
        <v>61</v>
      </c>
      <c r="L1713" t="s">
        <v>61</v>
      </c>
      <c r="M1713">
        <v>1</v>
      </c>
      <c r="N1713" t="s">
        <v>875</v>
      </c>
      <c r="O1713" t="str">
        <f>IF($B1713="","",IFERROR(IF(ISNUMBER(MATCH($K1713,'Brand Family Territory (Enc)'!$A$2:$A$296,0)),$K1713,""),""))</f>
        <v>SAPPORO</v>
      </c>
      <c r="P1713" t="str">
        <f>IF($B1713="","",IFERROR(INDEX('Brand Crosswalk'!$F$2:$F$200,MATCH($K1713,'Brand Crosswalk'!$A$2:$A$200,0)),"Not in Crosswalk"))</f>
        <v>Not in Crosswalk</v>
      </c>
      <c r="Q1713" t="str">
        <f>IF($B1713="","",IFERROR(INDEX('Brand Crosswalk'!$C$2:$C$200,MATCH($K1713,'Brand Crosswalk'!$A$2:$A$200,0)),""))</f>
        <v/>
      </c>
      <c r="R1713" t="str">
        <f>IF($B1713="","",IF(O1713&lt;&gt;"",O1713,IF(P1713="Mapped",Q1713,IF(P1713="No Encompass Match","No Encompass Match",IFERROR(VLOOKUP(IF($K1713="",$J1713,$K1713),'Brands (Enc)'!$C$2:$D$2699,2,FALSE),"Not Mapped")))))</f>
        <v>SAPPORO</v>
      </c>
      <c r="S1713" t="str">
        <f>IF($B1713="","",IFERROR(VLOOKUP(VALUE($B1713),'Customers Table (Enc)'!$A:$I,9,FALSE),"Not Found"))</f>
        <v>Passaic</v>
      </c>
      <c r="T1713" t="str">
        <f t="shared" si="104"/>
        <v>PASSAIC</v>
      </c>
      <c r="U1713" t="str">
        <f t="shared" si="105"/>
        <v>SAPPORO|PASSAIC</v>
      </c>
      <c r="V1713" t="str">
        <f>IF($B1713="","",IF(R1713="No Encompass Match","THEM",IF(R1713="Not Mapped","Unable to Determine",IF(T1713="SALES","Unable to Determine",IFERROR(INDEX('Master - US vs THEM'!$F:$F,MATCH(U1713,'Master - US vs THEM'!$G:$G,0)),"No Territory Data")))))</f>
        <v>US</v>
      </c>
      <c r="W1713" t="str">
        <f t="shared" si="106"/>
        <v>OK</v>
      </c>
      <c r="X1713" t="str">
        <f t="shared" si="107"/>
        <v>US</v>
      </c>
    </row>
    <row r="1714" spans="1:24" x14ac:dyDescent="0.2">
      <c r="A1714">
        <v>1713</v>
      </c>
      <c r="B1714" t="s">
        <v>434</v>
      </c>
      <c r="C1714" t="s">
        <v>435</v>
      </c>
      <c r="D1714" t="s">
        <v>81</v>
      </c>
      <c r="E1714" t="s">
        <v>436</v>
      </c>
      <c r="F1714" t="s">
        <v>424</v>
      </c>
      <c r="G1714" t="s">
        <v>437</v>
      </c>
      <c r="H1714" t="s">
        <v>8</v>
      </c>
      <c r="I1714" t="s">
        <v>319</v>
      </c>
      <c r="J1714" t="s">
        <v>165</v>
      </c>
      <c r="K1714" t="s">
        <v>166</v>
      </c>
      <c r="L1714" t="s">
        <v>141</v>
      </c>
      <c r="M1714">
        <v>1</v>
      </c>
      <c r="N1714" t="s">
        <v>875</v>
      </c>
      <c r="O1714" t="str">
        <f>IF($B1714="","",IFERROR(IF(ISNUMBER(MATCH($K1714,'Brand Family Territory (Enc)'!$A$2:$A$296,0)),$K1714,""),""))</f>
        <v>BLUE MOON</v>
      </c>
      <c r="P1714" t="str">
        <f>IF($B1714="","",IFERROR(INDEX('Brand Crosswalk'!$F$2:$F$200,MATCH($K1714,'Brand Crosswalk'!$A$2:$A$200,0)),"Not in Crosswalk"))</f>
        <v>Not in Crosswalk</v>
      </c>
      <c r="Q1714" t="str">
        <f>IF($B1714="","",IFERROR(INDEX('Brand Crosswalk'!$C$2:$C$200,MATCH($K1714,'Brand Crosswalk'!$A$2:$A$200,0)),""))</f>
        <v/>
      </c>
      <c r="R1714" t="str">
        <f>IF($B1714="","",IF(O1714&lt;&gt;"",O1714,IF(P1714="Mapped",Q1714,IF(P1714="No Encompass Match","No Encompass Match",IFERROR(VLOOKUP(IF($K1714="",$J1714,$K1714),'Brands (Enc)'!$C$2:$D$2699,2,FALSE),"Not Mapped")))))</f>
        <v>BLUE MOON</v>
      </c>
      <c r="S1714" t="str">
        <f>IF($B1714="","",IFERROR(VLOOKUP(VALUE($B1714),'Customers Table (Enc)'!$A:$I,9,FALSE),"Not Found"))</f>
        <v>Passaic</v>
      </c>
      <c r="T1714" t="str">
        <f t="shared" si="104"/>
        <v>PASSAIC</v>
      </c>
      <c r="U1714" t="str">
        <f t="shared" si="105"/>
        <v>BLUE MOON|PASSAIC</v>
      </c>
      <c r="V1714" t="str">
        <f>IF($B1714="","",IF(R1714="No Encompass Match","THEM",IF(R1714="Not Mapped","Unable to Determine",IF(T1714="SALES","Unable to Determine",IFERROR(INDEX('Master - US vs THEM'!$F:$F,MATCH(U1714,'Master - US vs THEM'!$G:$G,0)),"No Territory Data")))))</f>
        <v>US</v>
      </c>
      <c r="W1714" t="str">
        <f t="shared" si="106"/>
        <v>OK</v>
      </c>
      <c r="X1714" t="str">
        <f t="shared" si="107"/>
        <v>US</v>
      </c>
    </row>
    <row r="1715" spans="1:24" x14ac:dyDescent="0.2">
      <c r="A1715">
        <v>1714</v>
      </c>
      <c r="B1715" t="s">
        <v>434</v>
      </c>
      <c r="C1715" t="s">
        <v>435</v>
      </c>
      <c r="D1715" t="s">
        <v>81</v>
      </c>
      <c r="E1715" t="s">
        <v>436</v>
      </c>
      <c r="F1715" t="s">
        <v>424</v>
      </c>
      <c r="G1715" t="s">
        <v>437</v>
      </c>
      <c r="H1715" t="s">
        <v>8</v>
      </c>
      <c r="I1715" t="s">
        <v>319</v>
      </c>
      <c r="J1715" t="s">
        <v>235</v>
      </c>
      <c r="K1715" t="s">
        <v>236</v>
      </c>
      <c r="L1715" t="s">
        <v>141</v>
      </c>
      <c r="M1715">
        <v>1</v>
      </c>
      <c r="N1715" t="s">
        <v>875</v>
      </c>
      <c r="O1715" t="str">
        <f>IF($B1715="","",IFERROR(IF(ISNUMBER(MATCH($K1715,'Brand Family Territory (Enc)'!$A$2:$A$296,0)),$K1715,""),""))</f>
        <v/>
      </c>
      <c r="P1715" t="str">
        <f>IF($B1715="","",IFERROR(INDEX('Brand Crosswalk'!$F$2:$F$200,MATCH($K1715,'Brand Crosswalk'!$A$2:$A$200,0)),"Not in Crosswalk"))</f>
        <v>Mapped</v>
      </c>
      <c r="Q1715" t="str">
        <f>IF($B1715="","",IFERROR(INDEX('Brand Crosswalk'!$C$2:$C$200,MATCH($K1715,'Brand Crosswalk'!$A$2:$A$200,0)),""))</f>
        <v>Leinenkugel</v>
      </c>
      <c r="R1715" t="str">
        <f>IF($B1715="","",IF(O1715&lt;&gt;"",O1715,IF(P1715="Mapped",Q1715,IF(P1715="No Encompass Match","No Encompass Match",IFERROR(VLOOKUP(IF($K1715="",$J1715,$K1715),'Brands (Enc)'!$C$2:$D$2699,2,FALSE),"Not Mapped")))))</f>
        <v>Leinenkugel</v>
      </c>
      <c r="S1715" t="str">
        <f>IF($B1715="","",IFERROR(VLOOKUP(VALUE($B1715),'Customers Table (Enc)'!$A:$I,9,FALSE),"Not Found"))</f>
        <v>Passaic</v>
      </c>
      <c r="T1715" t="str">
        <f t="shared" si="104"/>
        <v>PASSAIC</v>
      </c>
      <c r="U1715" t="str">
        <f t="shared" si="105"/>
        <v>Leinenkugel|PASSAIC</v>
      </c>
      <c r="V1715" t="str">
        <f>IF($B1715="","",IF(R1715="No Encompass Match","THEM",IF(R1715="Not Mapped","Unable to Determine",IF(T1715="SALES","Unable to Determine",IFERROR(INDEX('Master - US vs THEM'!$F:$F,MATCH(U1715,'Master - US vs THEM'!$G:$G,0)),"No Territory Data")))))</f>
        <v>US</v>
      </c>
      <c r="W1715" t="str">
        <f t="shared" si="106"/>
        <v>OK</v>
      </c>
      <c r="X1715" t="str">
        <f t="shared" si="107"/>
        <v>US</v>
      </c>
    </row>
    <row r="1716" spans="1:24" x14ac:dyDescent="0.2">
      <c r="A1716">
        <v>1715</v>
      </c>
      <c r="B1716" t="s">
        <v>434</v>
      </c>
      <c r="C1716" t="s">
        <v>435</v>
      </c>
      <c r="D1716" t="s">
        <v>81</v>
      </c>
      <c r="E1716" t="s">
        <v>436</v>
      </c>
      <c r="F1716" t="s">
        <v>424</v>
      </c>
      <c r="G1716" t="s">
        <v>437</v>
      </c>
      <c r="H1716" t="s">
        <v>8</v>
      </c>
      <c r="I1716" t="s">
        <v>319</v>
      </c>
      <c r="J1716" t="s">
        <v>340</v>
      </c>
      <c r="K1716" t="s">
        <v>154</v>
      </c>
      <c r="L1716" t="s">
        <v>155</v>
      </c>
      <c r="M1716">
        <v>1</v>
      </c>
      <c r="N1716" t="s">
        <v>875</v>
      </c>
      <c r="O1716" t="str">
        <f>IF($B1716="","",IFERROR(IF(ISNUMBER(MATCH($K1716,'Brand Family Territory (Enc)'!$A$2:$A$296,0)),$K1716,""),""))</f>
        <v>SAMUEL ADAMS</v>
      </c>
      <c r="P1716" t="str">
        <f>IF($B1716="","",IFERROR(INDEX('Brand Crosswalk'!$F$2:$F$200,MATCH($K1716,'Brand Crosswalk'!$A$2:$A$200,0)),"Not in Crosswalk"))</f>
        <v>Not in Crosswalk</v>
      </c>
      <c r="Q1716" t="str">
        <f>IF($B1716="","",IFERROR(INDEX('Brand Crosswalk'!$C$2:$C$200,MATCH($K1716,'Brand Crosswalk'!$A$2:$A$200,0)),""))</f>
        <v/>
      </c>
      <c r="R1716" t="str">
        <f>IF($B1716="","",IF(O1716&lt;&gt;"",O1716,IF(P1716="Mapped",Q1716,IF(P1716="No Encompass Match","No Encompass Match",IFERROR(VLOOKUP(IF($K1716="",$J1716,$K1716),'Brands (Enc)'!$C$2:$D$2699,2,FALSE),"Not Mapped")))))</f>
        <v>SAMUEL ADAMS</v>
      </c>
      <c r="S1716" t="str">
        <f>IF($B1716="","",IFERROR(VLOOKUP(VALUE($B1716),'Customers Table (Enc)'!$A:$I,9,FALSE),"Not Found"))</f>
        <v>Passaic</v>
      </c>
      <c r="T1716" t="str">
        <f t="shared" si="104"/>
        <v>PASSAIC</v>
      </c>
      <c r="U1716" t="str">
        <f t="shared" si="105"/>
        <v>SAMUEL ADAMS|PASSAIC</v>
      </c>
      <c r="V1716" t="str">
        <f>IF($B1716="","",IF(R1716="No Encompass Match","THEM",IF(R1716="Not Mapped","Unable to Determine",IF(T1716="SALES","Unable to Determine",IFERROR(INDEX('Master - US vs THEM'!$F:$F,MATCH(U1716,'Master - US vs THEM'!$G:$G,0)),"No Territory Data")))))</f>
        <v>US</v>
      </c>
      <c r="W1716" t="str">
        <f t="shared" si="106"/>
        <v>OK</v>
      </c>
      <c r="X1716" t="str">
        <f t="shared" si="107"/>
        <v>US</v>
      </c>
    </row>
    <row r="1717" spans="1:24" x14ac:dyDescent="0.2">
      <c r="A1717">
        <v>1716</v>
      </c>
      <c r="B1717" t="s">
        <v>434</v>
      </c>
      <c r="C1717" t="s">
        <v>435</v>
      </c>
      <c r="D1717" t="s">
        <v>81</v>
      </c>
      <c r="E1717" t="s">
        <v>436</v>
      </c>
      <c r="F1717" t="s">
        <v>424</v>
      </c>
      <c r="G1717" t="s">
        <v>437</v>
      </c>
      <c r="H1717" t="s">
        <v>8</v>
      </c>
      <c r="I1717" t="s">
        <v>319</v>
      </c>
      <c r="J1717" t="s">
        <v>535</v>
      </c>
      <c r="K1717" t="s">
        <v>358</v>
      </c>
      <c r="L1717" t="s">
        <v>155</v>
      </c>
      <c r="M1717">
        <v>1</v>
      </c>
      <c r="N1717" t="s">
        <v>875</v>
      </c>
      <c r="O1717" t="str">
        <f>IF($B1717="","",IFERROR(IF(ISNUMBER(MATCH($K1717,'Brand Family Territory (Enc)'!$A$2:$A$296,0)),$K1717,""),""))</f>
        <v/>
      </c>
      <c r="P1717" t="str">
        <f>IF($B1717="","",IFERROR(INDEX('Brand Crosswalk'!$F$2:$F$200,MATCH($K1717,'Brand Crosswalk'!$A$2:$A$200,0)),"Not in Crosswalk"))</f>
        <v>Mapped</v>
      </c>
      <c r="Q1717" t="str">
        <f>IF($B1717="","",IFERROR(INDEX('Brand Crosswalk'!$C$2:$C$200,MATCH($K1717,'Brand Crosswalk'!$A$2:$A$200,0)),""))</f>
        <v>Samuel Adams</v>
      </c>
      <c r="R1717" t="str">
        <f>IF($B1717="","",IF(O1717&lt;&gt;"",O1717,IF(P1717="Mapped",Q1717,IF(P1717="No Encompass Match","No Encompass Match",IFERROR(VLOOKUP(IF($K1717="",$J1717,$K1717),'Brands (Enc)'!$C$2:$D$2699,2,FALSE),"Not Mapped")))))</f>
        <v>Samuel Adams</v>
      </c>
      <c r="S1717" t="str">
        <f>IF($B1717="","",IFERROR(VLOOKUP(VALUE($B1717),'Customers Table (Enc)'!$A:$I,9,FALSE),"Not Found"))</f>
        <v>Passaic</v>
      </c>
      <c r="T1717" t="str">
        <f t="shared" si="104"/>
        <v>PASSAIC</v>
      </c>
      <c r="U1717" t="str">
        <f t="shared" si="105"/>
        <v>Samuel Adams|PASSAIC</v>
      </c>
      <c r="V1717" t="str">
        <f>IF($B1717="","",IF(R1717="No Encompass Match","THEM",IF(R1717="Not Mapped","Unable to Determine",IF(T1717="SALES","Unable to Determine",IFERROR(INDEX('Master - US vs THEM'!$F:$F,MATCH(U1717,'Master - US vs THEM'!$G:$G,0)),"No Territory Data")))))</f>
        <v>US</v>
      </c>
      <c r="W1717" t="str">
        <f t="shared" si="106"/>
        <v>OK</v>
      </c>
      <c r="X1717" t="str">
        <f t="shared" si="107"/>
        <v>US</v>
      </c>
    </row>
    <row r="1718" spans="1:24" x14ac:dyDescent="0.2">
      <c r="A1718">
        <v>1717</v>
      </c>
      <c r="B1718" t="s">
        <v>434</v>
      </c>
      <c r="C1718" t="s">
        <v>435</v>
      </c>
      <c r="D1718" t="s">
        <v>81</v>
      </c>
      <c r="E1718" t="s">
        <v>436</v>
      </c>
      <c r="F1718" t="s">
        <v>424</v>
      </c>
      <c r="G1718" t="s">
        <v>437</v>
      </c>
      <c r="H1718" t="s">
        <v>8</v>
      </c>
      <c r="I1718" t="s">
        <v>319</v>
      </c>
      <c r="J1718" t="s">
        <v>338</v>
      </c>
      <c r="K1718" t="s">
        <v>34</v>
      </c>
      <c r="L1718" t="s">
        <v>34</v>
      </c>
      <c r="M1718">
        <v>1</v>
      </c>
      <c r="N1718" t="s">
        <v>875</v>
      </c>
      <c r="O1718" t="str">
        <f>IF($B1718="","",IFERROR(IF(ISNUMBER(MATCH($K1718,'Brand Family Territory (Enc)'!$A$2:$A$296,0)),$K1718,""),""))</f>
        <v/>
      </c>
      <c r="P1718" t="str">
        <f>IF($B1718="","",IFERROR(INDEX('Brand Crosswalk'!$F$2:$F$200,MATCH($K1718,'Brand Crosswalk'!$A$2:$A$200,0)),"Not in Crosswalk"))</f>
        <v>Mapped</v>
      </c>
      <c r="Q1718" t="str">
        <f>IF($B1718="","",IFERROR(INDEX('Brand Crosswalk'!$C$2:$C$200,MATCH($K1718,'Brand Crosswalk'!$A$2:$A$200,0)),""))</f>
        <v>Sierra Nevada</v>
      </c>
      <c r="R1718" t="str">
        <f>IF($B1718="","",IF(O1718&lt;&gt;"",O1718,IF(P1718="Mapped",Q1718,IF(P1718="No Encompass Match","No Encompass Match",IFERROR(VLOOKUP(IF($K1718="",$J1718,$K1718),'Brands (Enc)'!$C$2:$D$2699,2,FALSE),"Not Mapped")))))</f>
        <v>Sierra Nevada</v>
      </c>
      <c r="S1718" t="str">
        <f>IF($B1718="","",IFERROR(VLOOKUP(VALUE($B1718),'Customers Table (Enc)'!$A:$I,9,FALSE),"Not Found"))</f>
        <v>Passaic</v>
      </c>
      <c r="T1718" t="str">
        <f t="shared" si="104"/>
        <v>PASSAIC</v>
      </c>
      <c r="U1718" t="str">
        <f t="shared" si="105"/>
        <v>Sierra Nevada|PASSAIC</v>
      </c>
      <c r="V1718" t="str">
        <f>IF($B1718="","",IF(R1718="No Encompass Match","THEM",IF(R1718="Not Mapped","Unable to Determine",IF(T1718="SALES","Unable to Determine",IFERROR(INDEX('Master - US vs THEM'!$F:$F,MATCH(U1718,'Master - US vs THEM'!$G:$G,0)),"No Territory Data")))))</f>
        <v>US</v>
      </c>
      <c r="W1718" t="str">
        <f t="shared" si="106"/>
        <v>OK</v>
      </c>
      <c r="X1718" t="str">
        <f t="shared" si="107"/>
        <v>US</v>
      </c>
    </row>
    <row r="1719" spans="1:24" x14ac:dyDescent="0.2">
      <c r="A1719">
        <v>1718</v>
      </c>
      <c r="B1719" t="s">
        <v>434</v>
      </c>
      <c r="C1719" t="s">
        <v>435</v>
      </c>
      <c r="D1719" t="s">
        <v>81</v>
      </c>
      <c r="E1719" t="s">
        <v>436</v>
      </c>
      <c r="F1719" t="s">
        <v>424</v>
      </c>
      <c r="G1719" t="s">
        <v>437</v>
      </c>
      <c r="H1719" t="s">
        <v>8</v>
      </c>
      <c r="I1719" t="s">
        <v>319</v>
      </c>
      <c r="J1719" t="s">
        <v>227</v>
      </c>
      <c r="K1719" t="s">
        <v>209</v>
      </c>
      <c r="L1719" t="s">
        <v>210</v>
      </c>
      <c r="M1719">
        <v>1</v>
      </c>
      <c r="N1719" t="s">
        <v>875</v>
      </c>
      <c r="O1719" t="str">
        <f>IF($B1719="","",IFERROR(IF(ISNUMBER(MATCH($K1719,'Brand Family Territory (Enc)'!$A$2:$A$296,0)),$K1719,""),""))</f>
        <v/>
      </c>
      <c r="P1719" t="str">
        <f>IF($B1719="","",IFERROR(INDEX('Brand Crosswalk'!$F$2:$F$200,MATCH($K1719,'Brand Crosswalk'!$A$2:$A$200,0)),"Not in Crosswalk"))</f>
        <v>Mapped</v>
      </c>
      <c r="Q1719" t="str">
        <f>IF($B1719="","",IFERROR(INDEX('Brand Crosswalk'!$C$2:$C$200,MATCH($K1719,'Brand Crosswalk'!$A$2:$A$200,0)),""))</f>
        <v>Cape May</v>
      </c>
      <c r="R1719" t="str">
        <f>IF($B1719="","",IF(O1719&lt;&gt;"",O1719,IF(P1719="Mapped",Q1719,IF(P1719="No Encompass Match","No Encompass Match",IFERROR(VLOOKUP(IF($K1719="",$J1719,$K1719),'Brands (Enc)'!$C$2:$D$2699,2,FALSE),"Not Mapped")))))</f>
        <v>Cape May</v>
      </c>
      <c r="S1719" t="str">
        <f>IF($B1719="","",IFERROR(VLOOKUP(VALUE($B1719),'Customers Table (Enc)'!$A:$I,9,FALSE),"Not Found"))</f>
        <v>Passaic</v>
      </c>
      <c r="T1719" t="str">
        <f t="shared" si="104"/>
        <v>PASSAIC</v>
      </c>
      <c r="U1719" t="str">
        <f t="shared" si="105"/>
        <v>Cape May|PASSAIC</v>
      </c>
      <c r="V1719" t="str">
        <f>IF($B1719="","",IF(R1719="No Encompass Match","THEM",IF(R1719="Not Mapped","Unable to Determine",IF(T1719="SALES","Unable to Determine",IFERROR(INDEX('Master - US vs THEM'!$F:$F,MATCH(U1719,'Master - US vs THEM'!$G:$G,0)),"No Territory Data")))))</f>
        <v>US</v>
      </c>
      <c r="W1719" t="str">
        <f t="shared" si="106"/>
        <v>OK</v>
      </c>
      <c r="X1719" t="str">
        <f t="shared" si="107"/>
        <v>US</v>
      </c>
    </row>
    <row r="1720" spans="1:24" x14ac:dyDescent="0.2">
      <c r="A1720">
        <v>1719</v>
      </c>
      <c r="B1720" t="s">
        <v>434</v>
      </c>
      <c r="C1720" t="s">
        <v>435</v>
      </c>
      <c r="D1720" t="s">
        <v>81</v>
      </c>
      <c r="E1720" t="s">
        <v>436</v>
      </c>
      <c r="F1720" t="s">
        <v>424</v>
      </c>
      <c r="G1720" t="s">
        <v>437</v>
      </c>
      <c r="H1720" t="s">
        <v>8</v>
      </c>
      <c r="I1720" t="s">
        <v>319</v>
      </c>
      <c r="J1720" t="s">
        <v>395</v>
      </c>
      <c r="K1720" t="s">
        <v>396</v>
      </c>
      <c r="L1720" t="s">
        <v>155</v>
      </c>
      <c r="M1720">
        <v>1</v>
      </c>
      <c r="N1720" t="s">
        <v>21</v>
      </c>
      <c r="O1720" t="str">
        <f>IF($B1720="","",IFERROR(IF(ISNUMBER(MATCH($K1720,'Brand Family Territory (Enc)'!$A$2:$A$296,0)),$K1720,""),""))</f>
        <v/>
      </c>
      <c r="P1720" t="str">
        <f>IF($B1720="","",IFERROR(INDEX('Brand Crosswalk'!$F$2:$F$200,MATCH($K1720,'Brand Crosswalk'!$A$2:$A$200,0)),"Not in Crosswalk"))</f>
        <v>Mapped</v>
      </c>
      <c r="Q1720" t="str">
        <f>IF($B1720="","",IFERROR(INDEX('Brand Crosswalk'!$C$2:$C$200,MATCH($K1720,'Brand Crosswalk'!$A$2:$A$200,0)),""))</f>
        <v>Dogfish Head Beer</v>
      </c>
      <c r="R1720" t="str">
        <f>IF($B1720="","",IF(O1720&lt;&gt;"",O1720,IF(P1720="Mapped",Q1720,IF(P1720="No Encompass Match","No Encompass Match",IFERROR(VLOOKUP(IF($K1720="",$J1720,$K1720),'Brands (Enc)'!$C$2:$D$2699,2,FALSE),"Not Mapped")))))</f>
        <v>Dogfish Head Beer</v>
      </c>
      <c r="S1720" t="str">
        <f>IF($B1720="","",IFERROR(VLOOKUP(VALUE($B1720),'Customers Table (Enc)'!$A:$I,9,FALSE),"Not Found"))</f>
        <v>Passaic</v>
      </c>
      <c r="T1720" t="str">
        <f t="shared" si="104"/>
        <v>PASSAIC</v>
      </c>
      <c r="U1720" t="str">
        <f t="shared" si="105"/>
        <v>Dogfish Head Beer|PASSAIC</v>
      </c>
      <c r="V1720" t="str">
        <f>IF($B1720="","",IF(R1720="No Encompass Match","THEM",IF(R1720="Not Mapped","Unable to Determine",IF(T1720="SALES","Unable to Determine",IFERROR(INDEX('Master - US vs THEM'!$F:$F,MATCH(U1720,'Master - US vs THEM'!$G:$G,0)),"No Territory Data")))))</f>
        <v>US</v>
      </c>
      <c r="W1720" t="str">
        <f t="shared" si="106"/>
        <v>MISMATCH</v>
      </c>
      <c r="X1720" t="str">
        <f t="shared" si="107"/>
        <v>US</v>
      </c>
    </row>
    <row r="1721" spans="1:24" x14ac:dyDescent="0.2">
      <c r="A1721">
        <v>1720</v>
      </c>
      <c r="B1721" t="s">
        <v>434</v>
      </c>
      <c r="C1721" t="s">
        <v>435</v>
      </c>
      <c r="D1721" t="s">
        <v>81</v>
      </c>
      <c r="E1721" t="s">
        <v>436</v>
      </c>
      <c r="F1721" t="s">
        <v>424</v>
      </c>
      <c r="G1721" t="s">
        <v>437</v>
      </c>
      <c r="H1721" t="s">
        <v>8</v>
      </c>
      <c r="I1721" t="s">
        <v>319</v>
      </c>
      <c r="J1721" t="s">
        <v>964</v>
      </c>
      <c r="K1721" t="s">
        <v>965</v>
      </c>
      <c r="L1721" t="s">
        <v>215</v>
      </c>
      <c r="M1721">
        <v>1</v>
      </c>
      <c r="N1721" t="s">
        <v>875</v>
      </c>
      <c r="O1721" t="str">
        <f>IF($B1721="","",IFERROR(IF(ISNUMBER(MATCH($K1721,'Brand Family Territory (Enc)'!$A$2:$A$296,0)),$K1721,""),""))</f>
        <v/>
      </c>
      <c r="P1721" t="str">
        <f>IF($B1721="","",IFERROR(INDEX('Brand Crosswalk'!$F$2:$F$200,MATCH($K1721,'Brand Crosswalk'!$A$2:$A$200,0)),"Not in Crosswalk"))</f>
        <v>Mapped</v>
      </c>
      <c r="Q1721" t="str">
        <f>IF($B1721="","",IFERROR(INDEX('Brand Crosswalk'!$C$2:$C$200,MATCH($K1721,'Brand Crosswalk'!$A$2:$A$200,0)),""))</f>
        <v>Bell's</v>
      </c>
      <c r="R1721" t="str">
        <f>IF($B1721="","",IF(O1721&lt;&gt;"",O1721,IF(P1721="Mapped",Q1721,IF(P1721="No Encompass Match","No Encompass Match",IFERROR(VLOOKUP(IF($K1721="",$J1721,$K1721),'Brands (Enc)'!$C$2:$D$2699,2,FALSE),"Not Mapped")))))</f>
        <v>Bell's</v>
      </c>
      <c r="S1721" t="str">
        <f>IF($B1721="","",IFERROR(VLOOKUP(VALUE($B1721),'Customers Table (Enc)'!$A:$I,9,FALSE),"Not Found"))</f>
        <v>Passaic</v>
      </c>
      <c r="T1721" t="str">
        <f t="shared" si="104"/>
        <v>PASSAIC</v>
      </c>
      <c r="U1721" t="str">
        <f t="shared" si="105"/>
        <v>Bell's|PASSAIC</v>
      </c>
      <c r="V1721" t="str">
        <f>IF($B1721="","",IF(R1721="No Encompass Match","THEM",IF(R1721="Not Mapped","Unable to Determine",IF(T1721="SALES","Unable to Determine",IFERROR(INDEX('Master - US vs THEM'!$F:$F,MATCH(U1721,'Master - US vs THEM'!$G:$G,0)),"No Territory Data")))))</f>
        <v>US</v>
      </c>
      <c r="W1721" t="str">
        <f t="shared" si="106"/>
        <v>OK</v>
      </c>
      <c r="X1721" t="str">
        <f t="shared" si="107"/>
        <v>US</v>
      </c>
    </row>
    <row r="1722" spans="1:24" x14ac:dyDescent="0.2">
      <c r="A1722">
        <v>1721</v>
      </c>
      <c r="B1722" t="s">
        <v>434</v>
      </c>
      <c r="C1722" t="s">
        <v>435</v>
      </c>
      <c r="D1722" t="s">
        <v>81</v>
      </c>
      <c r="E1722" t="s">
        <v>436</v>
      </c>
      <c r="F1722" t="s">
        <v>424</v>
      </c>
      <c r="G1722" t="s">
        <v>437</v>
      </c>
      <c r="H1722" t="s">
        <v>8</v>
      </c>
      <c r="I1722" t="s">
        <v>319</v>
      </c>
      <c r="J1722" t="s">
        <v>72</v>
      </c>
      <c r="K1722" t="s">
        <v>73</v>
      </c>
      <c r="L1722" t="s">
        <v>36</v>
      </c>
      <c r="M1722">
        <v>1</v>
      </c>
      <c r="N1722" t="s">
        <v>21</v>
      </c>
      <c r="O1722" t="str">
        <f>IF($B1722="","",IFERROR(IF(ISNUMBER(MATCH($K1722,'Brand Family Territory (Enc)'!$A$2:$A$296,0)),$K1722,""),""))</f>
        <v>LAGUNITAS</v>
      </c>
      <c r="P1722" t="str">
        <f>IF($B1722="","",IFERROR(INDEX('Brand Crosswalk'!$F$2:$F$200,MATCH($K1722,'Brand Crosswalk'!$A$2:$A$200,0)),"Not in Crosswalk"))</f>
        <v>Not in Crosswalk</v>
      </c>
      <c r="Q1722" t="str">
        <f>IF($B1722="","",IFERROR(INDEX('Brand Crosswalk'!$C$2:$C$200,MATCH($K1722,'Brand Crosswalk'!$A$2:$A$200,0)),""))</f>
        <v/>
      </c>
      <c r="R1722" t="str">
        <f>IF($B1722="","",IF(O1722&lt;&gt;"",O1722,IF(P1722="Mapped",Q1722,IF(P1722="No Encompass Match","No Encompass Match",IFERROR(VLOOKUP(IF($K1722="",$J1722,$K1722),'Brands (Enc)'!$C$2:$D$2699,2,FALSE),"Not Mapped")))))</f>
        <v>LAGUNITAS</v>
      </c>
      <c r="S1722" t="str">
        <f>IF($B1722="","",IFERROR(VLOOKUP(VALUE($B1722),'Customers Table (Enc)'!$A:$I,9,FALSE),"Not Found"))</f>
        <v>Passaic</v>
      </c>
      <c r="T1722" t="str">
        <f t="shared" si="104"/>
        <v>PASSAIC</v>
      </c>
      <c r="U1722" t="str">
        <f t="shared" si="105"/>
        <v>LAGUNITAS|PASSAIC</v>
      </c>
      <c r="V1722" t="str">
        <f>IF($B1722="","",IF(R1722="No Encompass Match","THEM",IF(R1722="Not Mapped","Unable to Determine",IF(T1722="SALES","Unable to Determine",IFERROR(INDEX('Master - US vs THEM'!$F:$F,MATCH(U1722,'Master - US vs THEM'!$G:$G,0)),"No Territory Data")))))</f>
        <v>US</v>
      </c>
      <c r="W1722" t="str">
        <f t="shared" si="106"/>
        <v>MISMATCH</v>
      </c>
      <c r="X1722" t="str">
        <f t="shared" si="107"/>
        <v>US</v>
      </c>
    </row>
    <row r="1723" spans="1:24" x14ac:dyDescent="0.2">
      <c r="A1723">
        <v>1722</v>
      </c>
      <c r="B1723" t="s">
        <v>434</v>
      </c>
      <c r="C1723" t="s">
        <v>435</v>
      </c>
      <c r="D1723" t="s">
        <v>81</v>
      </c>
      <c r="E1723" t="s">
        <v>436</v>
      </c>
      <c r="F1723" t="s">
        <v>424</v>
      </c>
      <c r="G1723" t="s">
        <v>437</v>
      </c>
      <c r="H1723" t="s">
        <v>8</v>
      </c>
      <c r="I1723" t="s">
        <v>319</v>
      </c>
      <c r="J1723" t="s">
        <v>438</v>
      </c>
      <c r="K1723" t="s">
        <v>439</v>
      </c>
      <c r="L1723" t="s">
        <v>438</v>
      </c>
      <c r="M1723">
        <v>1</v>
      </c>
      <c r="N1723" t="s">
        <v>21</v>
      </c>
      <c r="O1723" t="str">
        <f>IF($B1723="","",IFERROR(IF(ISNUMBER(MATCH($K1723,'Brand Family Territory (Enc)'!$A$2:$A$296,0)),$K1723,""),""))</f>
        <v/>
      </c>
      <c r="P1723" t="str">
        <f>IF($B1723="","",IFERROR(INDEX('Brand Crosswalk'!$F$2:$F$200,MATCH($K1723,'Brand Crosswalk'!$A$2:$A$200,0)),"Not in Crosswalk"))</f>
        <v>Mapped</v>
      </c>
      <c r="Q1723" t="str">
        <f>IF($B1723="","",IFERROR(INDEX('Brand Crosswalk'!$C$2:$C$200,MATCH($K1723,'Brand Crosswalk'!$A$2:$A$200,0)),""))</f>
        <v>Sixpoint</v>
      </c>
      <c r="R1723" t="str">
        <f>IF($B1723="","",IF(O1723&lt;&gt;"",O1723,IF(P1723="Mapped",Q1723,IF(P1723="No Encompass Match","No Encompass Match",IFERROR(VLOOKUP(IF($K1723="",$J1723,$K1723),'Brands (Enc)'!$C$2:$D$2699,2,FALSE),"Not Mapped")))))</f>
        <v>Sixpoint</v>
      </c>
      <c r="S1723" t="str">
        <f>IF($B1723="","",IFERROR(VLOOKUP(VALUE($B1723),'Customers Table (Enc)'!$A:$I,9,FALSE),"Not Found"))</f>
        <v>Passaic</v>
      </c>
      <c r="T1723" t="str">
        <f t="shared" si="104"/>
        <v>PASSAIC</v>
      </c>
      <c r="U1723" t="str">
        <f t="shared" si="105"/>
        <v>Sixpoint|PASSAIC</v>
      </c>
      <c r="V1723" t="str">
        <f>IF($B1723="","",IF(R1723="No Encompass Match","THEM",IF(R1723="Not Mapped","Unable to Determine",IF(T1723="SALES","Unable to Determine",IFERROR(INDEX('Master - US vs THEM'!$F:$F,MATCH(U1723,'Master - US vs THEM'!$G:$G,0)),"No Territory Data")))))</f>
        <v>US</v>
      </c>
      <c r="W1723" t="str">
        <f t="shared" si="106"/>
        <v>MISMATCH</v>
      </c>
      <c r="X1723" t="str">
        <f t="shared" si="107"/>
        <v>US</v>
      </c>
    </row>
    <row r="1724" spans="1:24" x14ac:dyDescent="0.2">
      <c r="A1724">
        <v>1723</v>
      </c>
      <c r="B1724" t="s">
        <v>434</v>
      </c>
      <c r="C1724" t="s">
        <v>435</v>
      </c>
      <c r="D1724" t="s">
        <v>81</v>
      </c>
      <c r="E1724" t="s">
        <v>436</v>
      </c>
      <c r="F1724" t="s">
        <v>424</v>
      </c>
      <c r="G1724" t="s">
        <v>437</v>
      </c>
      <c r="H1724" t="s">
        <v>8</v>
      </c>
      <c r="I1724" t="s">
        <v>319</v>
      </c>
      <c r="J1724" t="s">
        <v>341</v>
      </c>
      <c r="K1724" t="s">
        <v>295</v>
      </c>
      <c r="L1724" t="s">
        <v>215</v>
      </c>
      <c r="M1724">
        <v>1</v>
      </c>
      <c r="N1724" t="s">
        <v>875</v>
      </c>
      <c r="O1724" t="str">
        <f>IF($B1724="","",IFERROR(IF(ISNUMBER(MATCH($K1724,'Brand Family Territory (Enc)'!$A$2:$A$296,0)),$K1724,""),""))</f>
        <v/>
      </c>
      <c r="P1724" t="str">
        <f>IF($B1724="","",IFERROR(INDEX('Brand Crosswalk'!$F$2:$F$200,MATCH($K1724,'Brand Crosswalk'!$A$2:$A$200,0)),"Not in Crosswalk"))</f>
        <v>Mapped</v>
      </c>
      <c r="Q1724" t="str">
        <f>IF($B1724="","",IFERROR(INDEX('Brand Crosswalk'!$C$2:$C$200,MATCH($K1724,'Brand Crosswalk'!$A$2:$A$200,0)),""))</f>
        <v>New Belgium Brewing Company</v>
      </c>
      <c r="R1724" t="str">
        <f>IF($B1724="","",IF(O1724&lt;&gt;"",O1724,IF(P1724="Mapped",Q1724,IF(P1724="No Encompass Match","No Encompass Match",IFERROR(VLOOKUP(IF($K1724="",$J1724,$K1724),'Brands (Enc)'!$C$2:$D$2699,2,FALSE),"Not Mapped")))))</f>
        <v>New Belgium Brewing Company</v>
      </c>
      <c r="S1724" t="str">
        <f>IF($B1724="","",IFERROR(VLOOKUP(VALUE($B1724),'Customers Table (Enc)'!$A:$I,9,FALSE),"Not Found"))</f>
        <v>Passaic</v>
      </c>
      <c r="T1724" t="str">
        <f t="shared" si="104"/>
        <v>PASSAIC</v>
      </c>
      <c r="U1724" t="str">
        <f t="shared" si="105"/>
        <v>New Belgium Brewing Company|PASSAIC</v>
      </c>
      <c r="V1724" t="str">
        <f>IF($B1724="","",IF(R1724="No Encompass Match","THEM",IF(R1724="Not Mapped","Unable to Determine",IF(T1724="SALES","Unable to Determine",IFERROR(INDEX('Master - US vs THEM'!$F:$F,MATCH(U1724,'Master - US vs THEM'!$G:$G,0)),"No Territory Data")))))</f>
        <v>US</v>
      </c>
      <c r="W1724" t="str">
        <f t="shared" si="106"/>
        <v>OK</v>
      </c>
      <c r="X1724" t="str">
        <f t="shared" si="107"/>
        <v>US</v>
      </c>
    </row>
    <row r="1725" spans="1:24" x14ac:dyDescent="0.2">
      <c r="A1725">
        <v>1724</v>
      </c>
      <c r="B1725" t="s">
        <v>434</v>
      </c>
      <c r="C1725" t="s">
        <v>435</v>
      </c>
      <c r="D1725" t="s">
        <v>81</v>
      </c>
      <c r="E1725" t="s">
        <v>436</v>
      </c>
      <c r="F1725" t="s">
        <v>424</v>
      </c>
      <c r="G1725" t="s">
        <v>437</v>
      </c>
      <c r="H1725" t="s">
        <v>8</v>
      </c>
      <c r="I1725" t="s">
        <v>319</v>
      </c>
      <c r="J1725" t="s">
        <v>294</v>
      </c>
      <c r="K1725" t="s">
        <v>295</v>
      </c>
      <c r="L1725" t="s">
        <v>215</v>
      </c>
      <c r="M1725">
        <v>1</v>
      </c>
      <c r="N1725" t="s">
        <v>875</v>
      </c>
      <c r="O1725" t="str">
        <f>IF($B1725="","",IFERROR(IF(ISNUMBER(MATCH($K1725,'Brand Family Territory (Enc)'!$A$2:$A$296,0)),$K1725,""),""))</f>
        <v/>
      </c>
      <c r="P1725" t="str">
        <f>IF($B1725="","",IFERROR(INDEX('Brand Crosswalk'!$F$2:$F$200,MATCH($K1725,'Brand Crosswalk'!$A$2:$A$200,0)),"Not in Crosswalk"))</f>
        <v>Mapped</v>
      </c>
      <c r="Q1725" t="str">
        <f>IF($B1725="","",IFERROR(INDEX('Brand Crosswalk'!$C$2:$C$200,MATCH($K1725,'Brand Crosswalk'!$A$2:$A$200,0)),""))</f>
        <v>New Belgium Brewing Company</v>
      </c>
      <c r="R1725" t="str">
        <f>IF($B1725="","",IF(O1725&lt;&gt;"",O1725,IF(P1725="Mapped",Q1725,IF(P1725="No Encompass Match","No Encompass Match",IFERROR(VLOOKUP(IF($K1725="",$J1725,$K1725),'Brands (Enc)'!$C$2:$D$2699,2,FALSE),"Not Mapped")))))</f>
        <v>New Belgium Brewing Company</v>
      </c>
      <c r="S1725" t="str">
        <f>IF($B1725="","",IFERROR(VLOOKUP(VALUE($B1725),'Customers Table (Enc)'!$A:$I,9,FALSE),"Not Found"))</f>
        <v>Passaic</v>
      </c>
      <c r="T1725" t="str">
        <f t="shared" si="104"/>
        <v>PASSAIC</v>
      </c>
      <c r="U1725" t="str">
        <f t="shared" si="105"/>
        <v>New Belgium Brewing Company|PASSAIC</v>
      </c>
      <c r="V1725" t="str">
        <f>IF($B1725="","",IF(R1725="No Encompass Match","THEM",IF(R1725="Not Mapped","Unable to Determine",IF(T1725="SALES","Unable to Determine",IFERROR(INDEX('Master - US vs THEM'!$F:$F,MATCH(U1725,'Master - US vs THEM'!$G:$G,0)),"No Territory Data")))))</f>
        <v>US</v>
      </c>
      <c r="W1725" t="str">
        <f t="shared" si="106"/>
        <v>OK</v>
      </c>
      <c r="X1725" t="str">
        <f t="shared" si="107"/>
        <v>US</v>
      </c>
    </row>
    <row r="1726" spans="1:24" x14ac:dyDescent="0.2">
      <c r="A1726">
        <v>1725</v>
      </c>
      <c r="B1726" t="s">
        <v>434</v>
      </c>
      <c r="C1726" t="s">
        <v>435</v>
      </c>
      <c r="D1726" t="s">
        <v>81</v>
      </c>
      <c r="E1726" t="s">
        <v>436</v>
      </c>
      <c r="F1726" t="s">
        <v>424</v>
      </c>
      <c r="G1726" t="s">
        <v>437</v>
      </c>
      <c r="H1726" t="s">
        <v>8</v>
      </c>
      <c r="I1726" t="s">
        <v>319</v>
      </c>
      <c r="J1726" t="s">
        <v>213</v>
      </c>
      <c r="K1726" t="s">
        <v>214</v>
      </c>
      <c r="L1726" t="s">
        <v>215</v>
      </c>
      <c r="M1726">
        <v>1</v>
      </c>
      <c r="N1726" t="s">
        <v>875</v>
      </c>
      <c r="O1726" t="str">
        <f>IF($B1726="","",IFERROR(IF(ISNUMBER(MATCH($K1726,'Brand Family Territory (Enc)'!$A$2:$A$296,0)),$K1726,""),""))</f>
        <v/>
      </c>
      <c r="P1726" t="str">
        <f>IF($B1726="","",IFERROR(INDEX('Brand Crosswalk'!$F$2:$F$200,MATCH($K1726,'Brand Crosswalk'!$A$2:$A$200,0)),"Not in Crosswalk"))</f>
        <v>Mapped</v>
      </c>
      <c r="Q1726" t="str">
        <f>IF($B1726="","",IFERROR(INDEX('Brand Crosswalk'!$C$2:$C$200,MATCH($K1726,'Brand Crosswalk'!$A$2:$A$200,0)),""))</f>
        <v>New Belgium Brewing Company</v>
      </c>
      <c r="R1726" t="str">
        <f>IF($B1726="","",IF(O1726&lt;&gt;"",O1726,IF(P1726="Mapped",Q1726,IF(P1726="No Encompass Match","No Encompass Match",IFERROR(VLOOKUP(IF($K1726="",$J1726,$K1726),'Brands (Enc)'!$C$2:$D$2699,2,FALSE),"Not Mapped")))))</f>
        <v>New Belgium Brewing Company</v>
      </c>
      <c r="S1726" t="str">
        <f>IF($B1726="","",IFERROR(VLOOKUP(VALUE($B1726),'Customers Table (Enc)'!$A:$I,9,FALSE),"Not Found"))</f>
        <v>Passaic</v>
      </c>
      <c r="T1726" t="str">
        <f t="shared" si="104"/>
        <v>PASSAIC</v>
      </c>
      <c r="U1726" t="str">
        <f t="shared" si="105"/>
        <v>New Belgium Brewing Company|PASSAIC</v>
      </c>
      <c r="V1726" t="str">
        <f>IF($B1726="","",IF(R1726="No Encompass Match","THEM",IF(R1726="Not Mapped","Unable to Determine",IF(T1726="SALES","Unable to Determine",IFERROR(INDEX('Master - US vs THEM'!$F:$F,MATCH(U1726,'Master - US vs THEM'!$G:$G,0)),"No Territory Data")))))</f>
        <v>US</v>
      </c>
      <c r="W1726" t="str">
        <f t="shared" si="106"/>
        <v>OK</v>
      </c>
      <c r="X1726" t="str">
        <f t="shared" si="107"/>
        <v>US</v>
      </c>
    </row>
    <row r="1727" spans="1:24" x14ac:dyDescent="0.2">
      <c r="A1727">
        <v>1726</v>
      </c>
      <c r="B1727" t="s">
        <v>434</v>
      </c>
      <c r="C1727" t="s">
        <v>435</v>
      </c>
      <c r="D1727" t="s">
        <v>81</v>
      </c>
      <c r="E1727" t="s">
        <v>436</v>
      </c>
      <c r="F1727" t="s">
        <v>424</v>
      </c>
      <c r="G1727" t="s">
        <v>437</v>
      </c>
      <c r="H1727" t="s">
        <v>8</v>
      </c>
      <c r="I1727" t="s">
        <v>319</v>
      </c>
      <c r="J1727" t="s">
        <v>915</v>
      </c>
      <c r="K1727" t="s">
        <v>441</v>
      </c>
      <c r="L1727" t="s">
        <v>442</v>
      </c>
      <c r="M1727">
        <v>1</v>
      </c>
      <c r="N1727" t="s">
        <v>875</v>
      </c>
      <c r="O1727" t="str">
        <f>IF($B1727="","",IFERROR(IF(ISNUMBER(MATCH($K1727,'Brand Family Territory (Enc)'!$A$2:$A$296,0)),$K1727,""),""))</f>
        <v/>
      </c>
      <c r="P1727" t="str">
        <f>IF($B1727="","",IFERROR(INDEX('Brand Crosswalk'!$F$2:$F$200,MATCH($K1727,'Brand Crosswalk'!$A$2:$A$200,0)),"Not in Crosswalk"))</f>
        <v>Mapped</v>
      </c>
      <c r="Q1727" t="str">
        <f>IF($B1727="","",IFERROR(INDEX('Brand Crosswalk'!$C$2:$C$200,MATCH($K1727,'Brand Crosswalk'!$A$2:$A$200,0)),""))</f>
        <v>Evil Genius</v>
      </c>
      <c r="R1727" t="str">
        <f>IF($B1727="","",IF(O1727&lt;&gt;"",O1727,IF(P1727="Mapped",Q1727,IF(P1727="No Encompass Match","No Encompass Match",IFERROR(VLOOKUP(IF($K1727="",$J1727,$K1727),'Brands (Enc)'!$C$2:$D$2699,2,FALSE),"Not Mapped")))))</f>
        <v>Evil Genius</v>
      </c>
      <c r="S1727" t="str">
        <f>IF($B1727="","",IFERROR(VLOOKUP(VALUE($B1727),'Customers Table (Enc)'!$A:$I,9,FALSE),"Not Found"))</f>
        <v>Passaic</v>
      </c>
      <c r="T1727" t="str">
        <f t="shared" si="104"/>
        <v>PASSAIC</v>
      </c>
      <c r="U1727" t="str">
        <f t="shared" si="105"/>
        <v>Evil Genius|PASSAIC</v>
      </c>
      <c r="V1727" t="str">
        <f>IF($B1727="","",IF(R1727="No Encompass Match","THEM",IF(R1727="Not Mapped","Unable to Determine",IF(T1727="SALES","Unable to Determine",IFERROR(INDEX('Master - US vs THEM'!$F:$F,MATCH(U1727,'Master - US vs THEM'!$G:$G,0)),"No Territory Data")))))</f>
        <v>US</v>
      </c>
      <c r="W1727" t="str">
        <f t="shared" si="106"/>
        <v>OK</v>
      </c>
      <c r="X1727" t="str">
        <f t="shared" si="107"/>
        <v>US</v>
      </c>
    </row>
    <row r="1728" spans="1:24" x14ac:dyDescent="0.2">
      <c r="A1728">
        <v>1727</v>
      </c>
      <c r="B1728" t="s">
        <v>434</v>
      </c>
      <c r="C1728" t="s">
        <v>435</v>
      </c>
      <c r="D1728" t="s">
        <v>81</v>
      </c>
      <c r="E1728" t="s">
        <v>436</v>
      </c>
      <c r="F1728" t="s">
        <v>424</v>
      </c>
      <c r="G1728" t="s">
        <v>437</v>
      </c>
      <c r="H1728" t="s">
        <v>8</v>
      </c>
      <c r="I1728" t="s">
        <v>319</v>
      </c>
      <c r="J1728" t="s">
        <v>440</v>
      </c>
      <c r="K1728" t="s">
        <v>441</v>
      </c>
      <c r="L1728" t="s">
        <v>442</v>
      </c>
      <c r="M1728">
        <v>1</v>
      </c>
      <c r="N1728" t="s">
        <v>21</v>
      </c>
      <c r="O1728" t="str">
        <f>IF($B1728="","",IFERROR(IF(ISNUMBER(MATCH($K1728,'Brand Family Territory (Enc)'!$A$2:$A$296,0)),$K1728,""),""))</f>
        <v/>
      </c>
      <c r="P1728" t="str">
        <f>IF($B1728="","",IFERROR(INDEX('Brand Crosswalk'!$F$2:$F$200,MATCH($K1728,'Brand Crosswalk'!$A$2:$A$200,0)),"Not in Crosswalk"))</f>
        <v>Mapped</v>
      </c>
      <c r="Q1728" t="str">
        <f>IF($B1728="","",IFERROR(INDEX('Brand Crosswalk'!$C$2:$C$200,MATCH($K1728,'Brand Crosswalk'!$A$2:$A$200,0)),""))</f>
        <v>Evil Genius</v>
      </c>
      <c r="R1728" t="str">
        <f>IF($B1728="","",IF(O1728&lt;&gt;"",O1728,IF(P1728="Mapped",Q1728,IF(P1728="No Encompass Match","No Encompass Match",IFERROR(VLOOKUP(IF($K1728="",$J1728,$K1728),'Brands (Enc)'!$C$2:$D$2699,2,FALSE),"Not Mapped")))))</f>
        <v>Evil Genius</v>
      </c>
      <c r="S1728" t="str">
        <f>IF($B1728="","",IFERROR(VLOOKUP(VALUE($B1728),'Customers Table (Enc)'!$A:$I,9,FALSE),"Not Found"))</f>
        <v>Passaic</v>
      </c>
      <c r="T1728" t="str">
        <f t="shared" si="104"/>
        <v>PASSAIC</v>
      </c>
      <c r="U1728" t="str">
        <f t="shared" si="105"/>
        <v>Evil Genius|PASSAIC</v>
      </c>
      <c r="V1728" t="str">
        <f>IF($B1728="","",IF(R1728="No Encompass Match","THEM",IF(R1728="Not Mapped","Unable to Determine",IF(T1728="SALES","Unable to Determine",IFERROR(INDEX('Master - US vs THEM'!$F:$F,MATCH(U1728,'Master - US vs THEM'!$G:$G,0)),"No Territory Data")))))</f>
        <v>US</v>
      </c>
      <c r="W1728" t="str">
        <f t="shared" si="106"/>
        <v>MISMATCH</v>
      </c>
      <c r="X1728" t="str">
        <f t="shared" si="107"/>
        <v>US</v>
      </c>
    </row>
    <row r="1729" spans="1:24" x14ac:dyDescent="0.2">
      <c r="A1729">
        <v>1728</v>
      </c>
      <c r="B1729" t="s">
        <v>434</v>
      </c>
      <c r="C1729" t="s">
        <v>435</v>
      </c>
      <c r="D1729" t="s">
        <v>81</v>
      </c>
      <c r="E1729" t="s">
        <v>436</v>
      </c>
      <c r="F1729" t="s">
        <v>424</v>
      </c>
      <c r="G1729" t="s">
        <v>437</v>
      </c>
      <c r="H1729" t="s">
        <v>8</v>
      </c>
      <c r="I1729" t="s">
        <v>319</v>
      </c>
      <c r="J1729" t="s">
        <v>191</v>
      </c>
      <c r="K1729" t="s">
        <v>192</v>
      </c>
      <c r="L1729" t="s">
        <v>120</v>
      </c>
      <c r="M1729">
        <v>1</v>
      </c>
      <c r="N1729" t="s">
        <v>21</v>
      </c>
      <c r="O1729" t="str">
        <f>IF($B1729="","",IFERROR(IF(ISNUMBER(MATCH($K1729,'Brand Family Territory (Enc)'!$A$2:$A$296,0)),$K1729,""),""))</f>
        <v/>
      </c>
      <c r="P1729" t="str">
        <f>IF($B1729="","",IFERROR(INDEX('Brand Crosswalk'!$F$2:$F$200,MATCH($K1729,'Brand Crosswalk'!$A$2:$A$200,0)),"Not in Crosswalk"))</f>
        <v>Mapped</v>
      </c>
      <c r="Q1729" t="str">
        <f>IF($B1729="","",IFERROR(INDEX('Brand Crosswalk'!$C$2:$C$200,MATCH($K1729,'Brand Crosswalk'!$A$2:$A$200,0)),""))</f>
        <v>Montauk</v>
      </c>
      <c r="R1729" t="str">
        <f>IF($B1729="","",IF(O1729&lt;&gt;"",O1729,IF(P1729="Mapped",Q1729,IF(P1729="No Encompass Match","No Encompass Match",IFERROR(VLOOKUP(IF($K1729="",$J1729,$K1729),'Brands (Enc)'!$C$2:$D$2699,2,FALSE),"Not Mapped")))))</f>
        <v>Montauk</v>
      </c>
      <c r="S1729" t="str">
        <f>IF($B1729="","",IFERROR(VLOOKUP(VALUE($B1729),'Customers Table (Enc)'!$A:$I,9,FALSE),"Not Found"))</f>
        <v>Passaic</v>
      </c>
      <c r="T1729" t="str">
        <f t="shared" si="104"/>
        <v>PASSAIC</v>
      </c>
      <c r="U1729" t="str">
        <f t="shared" si="105"/>
        <v>Montauk|PASSAIC</v>
      </c>
      <c r="V1729" t="str">
        <f>IF($B1729="","",IF(R1729="No Encompass Match","THEM",IF(R1729="Not Mapped","Unable to Determine",IF(T1729="SALES","Unable to Determine",IFERROR(INDEX('Master - US vs THEM'!$F:$F,MATCH(U1729,'Master - US vs THEM'!$G:$G,0)),"No Territory Data")))))</f>
        <v>US</v>
      </c>
      <c r="W1729" t="str">
        <f t="shared" si="106"/>
        <v>MISMATCH</v>
      </c>
      <c r="X1729" t="str">
        <f t="shared" si="107"/>
        <v>US</v>
      </c>
    </row>
    <row r="1730" spans="1:24" x14ac:dyDescent="0.2">
      <c r="A1730">
        <v>1729</v>
      </c>
      <c r="B1730" t="s">
        <v>434</v>
      </c>
      <c r="C1730" t="s">
        <v>435</v>
      </c>
      <c r="D1730" t="s">
        <v>81</v>
      </c>
      <c r="E1730" t="s">
        <v>436</v>
      </c>
      <c r="F1730" t="s">
        <v>424</v>
      </c>
      <c r="G1730" t="s">
        <v>437</v>
      </c>
      <c r="H1730" t="s">
        <v>8</v>
      </c>
      <c r="I1730" t="s">
        <v>319</v>
      </c>
      <c r="J1730" t="s">
        <v>1089</v>
      </c>
      <c r="K1730" t="s">
        <v>1090</v>
      </c>
      <c r="L1730" t="s">
        <v>773</v>
      </c>
      <c r="M1730">
        <v>1</v>
      </c>
      <c r="N1730" t="s">
        <v>875</v>
      </c>
      <c r="O1730" t="str">
        <f>IF($B1730="","",IFERROR(IF(ISNUMBER(MATCH($K1730,'Brand Family Territory (Enc)'!$A$2:$A$296,0)),$K1730,""),""))</f>
        <v/>
      </c>
      <c r="P1730" t="str">
        <f>IF($B1730="","",IFERROR(INDEX('Brand Crosswalk'!$F$2:$F$200,MATCH($K1730,'Brand Crosswalk'!$A$2:$A$200,0)),"Not in Crosswalk"))</f>
        <v>Mapped</v>
      </c>
      <c r="Q1730" t="str">
        <f>IF($B1730="","",IFERROR(INDEX('Brand Crosswalk'!$C$2:$C$200,MATCH($K1730,'Brand Crosswalk'!$A$2:$A$200,0)),""))</f>
        <v>Great Lakes</v>
      </c>
      <c r="R1730" t="str">
        <f>IF($B1730="","",IF(O1730&lt;&gt;"",O1730,IF(P1730="Mapped",Q1730,IF(P1730="No Encompass Match","No Encompass Match",IFERROR(VLOOKUP(IF($K1730="",$J1730,$K1730),'Brands (Enc)'!$C$2:$D$2699,2,FALSE),"Not Mapped")))))</f>
        <v>Great Lakes</v>
      </c>
      <c r="S1730" t="str">
        <f>IF($B1730="","",IFERROR(VLOOKUP(VALUE($B1730),'Customers Table (Enc)'!$A:$I,9,FALSE),"Not Found"))</f>
        <v>Passaic</v>
      </c>
      <c r="T1730" t="str">
        <f t="shared" si="104"/>
        <v>PASSAIC</v>
      </c>
      <c r="U1730" t="str">
        <f t="shared" si="105"/>
        <v>Great Lakes|PASSAIC</v>
      </c>
      <c r="V1730" t="str">
        <f>IF($B1730="","",IF(R1730="No Encompass Match","THEM",IF(R1730="Not Mapped","Unable to Determine",IF(T1730="SALES","Unable to Determine",IFERROR(INDEX('Master - US vs THEM'!$F:$F,MATCH(U1730,'Master - US vs THEM'!$G:$G,0)),"No Territory Data")))))</f>
        <v>US</v>
      </c>
      <c r="W1730" t="str">
        <f t="shared" si="106"/>
        <v>OK</v>
      </c>
      <c r="X1730" t="str">
        <f t="shared" si="107"/>
        <v>US</v>
      </c>
    </row>
    <row r="1731" spans="1:24" x14ac:dyDescent="0.2">
      <c r="A1731">
        <v>1730</v>
      </c>
      <c r="B1731" t="s">
        <v>434</v>
      </c>
      <c r="C1731" t="s">
        <v>435</v>
      </c>
      <c r="D1731" t="s">
        <v>81</v>
      </c>
      <c r="E1731" t="s">
        <v>436</v>
      </c>
      <c r="F1731" t="s">
        <v>424</v>
      </c>
      <c r="G1731" t="s">
        <v>437</v>
      </c>
      <c r="H1731" t="s">
        <v>8</v>
      </c>
      <c r="I1731" t="s">
        <v>319</v>
      </c>
      <c r="J1731" t="s">
        <v>443</v>
      </c>
      <c r="K1731" t="s">
        <v>369</v>
      </c>
      <c r="L1731" t="s">
        <v>61</v>
      </c>
      <c r="M1731">
        <v>1</v>
      </c>
      <c r="N1731" t="s">
        <v>21</v>
      </c>
      <c r="O1731" t="str">
        <f>IF($B1731="","",IFERROR(IF(ISNUMBER(MATCH($K1731,'Brand Family Territory (Enc)'!$A$2:$A$296,0)),$K1731,""),""))</f>
        <v/>
      </c>
      <c r="P1731" t="str">
        <f>IF($B1731="","",IFERROR(INDEX('Brand Crosswalk'!$F$2:$F$200,MATCH($K1731,'Brand Crosswalk'!$A$2:$A$200,0)),"Not in Crosswalk"))</f>
        <v>Mapped</v>
      </c>
      <c r="Q1731" t="str">
        <f>IF($B1731="","",IFERROR(INDEX('Brand Crosswalk'!$C$2:$C$200,MATCH($K1731,'Brand Crosswalk'!$A$2:$A$200,0)),""))</f>
        <v>Stone Brewing</v>
      </c>
      <c r="R1731" t="str">
        <f>IF($B1731="","",IF(O1731&lt;&gt;"",O1731,IF(P1731="Mapped",Q1731,IF(P1731="No Encompass Match","No Encompass Match",IFERROR(VLOOKUP(IF($K1731="",$J1731,$K1731),'Brands (Enc)'!$C$2:$D$2699,2,FALSE),"Not Mapped")))))</f>
        <v>Stone Brewing</v>
      </c>
      <c r="S1731" t="str">
        <f>IF($B1731="","",IFERROR(VLOOKUP(VALUE($B1731),'Customers Table (Enc)'!$A:$I,9,FALSE),"Not Found"))</f>
        <v>Passaic</v>
      </c>
      <c r="T1731" t="str">
        <f t="shared" ref="T1731:T1794" si="108">IF($B1731="","",IF($D1731&lt;&gt;"SALES",$D1731,IF(OR(S1731="Default",S1731="Not Found",S1731="Morris"),"SALES",UPPER(S1731))))</f>
        <v>PASSAIC</v>
      </c>
      <c r="U1731" t="str">
        <f t="shared" ref="U1731:U1794" si="109">IF($B1731="","",R1731&amp;"|"&amp;T1731)</f>
        <v>Stone Brewing|PASSAIC</v>
      </c>
      <c r="V1731" t="str">
        <f>IF($B1731="","",IF(R1731="No Encompass Match","THEM",IF(R1731="Not Mapped","Unable to Determine",IF(T1731="SALES","Unable to Determine",IFERROR(INDEX('Master - US vs THEM'!$F:$F,MATCH(U1731,'Master - US vs THEM'!$G:$G,0)),"No Territory Data")))))</f>
        <v>US</v>
      </c>
      <c r="W1731" t="str">
        <f t="shared" ref="W1731:W1794" si="110">IF($B1731="","",IF(OR(V1731="Unable to Determine",V1731="No Territory Data",V1731="Ambiguous (Source Truncated)"),"Review",IF(V1731&lt;&gt;$N1731,"MISMATCH","OK")))</f>
        <v>MISMATCH</v>
      </c>
      <c r="X1731" t="str">
        <f t="shared" ref="X1731:X1794" si="111">IF($B1731="","",IF(OR(V1731="US",V1731="THEM"),V1731,$N1731))</f>
        <v>US</v>
      </c>
    </row>
    <row r="1732" spans="1:24" x14ac:dyDescent="0.2">
      <c r="A1732">
        <v>1731</v>
      </c>
      <c r="B1732" t="s">
        <v>434</v>
      </c>
      <c r="C1732" t="s">
        <v>435</v>
      </c>
      <c r="D1732" t="s">
        <v>81</v>
      </c>
      <c r="E1732" t="s">
        <v>436</v>
      </c>
      <c r="F1732" t="s">
        <v>424</v>
      </c>
      <c r="G1732" t="s">
        <v>437</v>
      </c>
      <c r="H1732" t="s">
        <v>8</v>
      </c>
      <c r="I1732" t="s">
        <v>319</v>
      </c>
      <c r="J1732" t="s">
        <v>444</v>
      </c>
      <c r="K1732" t="s">
        <v>214</v>
      </c>
      <c r="L1732" t="s">
        <v>215</v>
      </c>
      <c r="M1732">
        <v>1</v>
      </c>
      <c r="N1732" t="s">
        <v>21</v>
      </c>
      <c r="O1732" t="str">
        <f>IF($B1732="","",IFERROR(IF(ISNUMBER(MATCH($K1732,'Brand Family Territory (Enc)'!$A$2:$A$296,0)),$K1732,""),""))</f>
        <v/>
      </c>
      <c r="P1732" t="str">
        <f>IF($B1732="","",IFERROR(INDEX('Brand Crosswalk'!$F$2:$F$200,MATCH($K1732,'Brand Crosswalk'!$A$2:$A$200,0)),"Not in Crosswalk"))</f>
        <v>Mapped</v>
      </c>
      <c r="Q1732" t="str">
        <f>IF($B1732="","",IFERROR(INDEX('Brand Crosswalk'!$C$2:$C$200,MATCH($K1732,'Brand Crosswalk'!$A$2:$A$200,0)),""))</f>
        <v>New Belgium Brewing Company</v>
      </c>
      <c r="R1732" t="str">
        <f>IF($B1732="","",IF(O1732&lt;&gt;"",O1732,IF(P1732="Mapped",Q1732,IF(P1732="No Encompass Match","No Encompass Match",IFERROR(VLOOKUP(IF($K1732="",$J1732,$K1732),'Brands (Enc)'!$C$2:$D$2699,2,FALSE),"Not Mapped")))))</f>
        <v>New Belgium Brewing Company</v>
      </c>
      <c r="S1732" t="str">
        <f>IF($B1732="","",IFERROR(VLOOKUP(VALUE($B1732),'Customers Table (Enc)'!$A:$I,9,FALSE),"Not Found"))</f>
        <v>Passaic</v>
      </c>
      <c r="T1732" t="str">
        <f t="shared" si="108"/>
        <v>PASSAIC</v>
      </c>
      <c r="U1732" t="str">
        <f t="shared" si="109"/>
        <v>New Belgium Brewing Company|PASSAIC</v>
      </c>
      <c r="V1732" t="str">
        <f>IF($B1732="","",IF(R1732="No Encompass Match","THEM",IF(R1732="Not Mapped","Unable to Determine",IF(T1732="SALES","Unable to Determine",IFERROR(INDEX('Master - US vs THEM'!$F:$F,MATCH(U1732,'Master - US vs THEM'!$G:$G,0)),"No Territory Data")))))</f>
        <v>US</v>
      </c>
      <c r="W1732" t="str">
        <f t="shared" si="110"/>
        <v>MISMATCH</v>
      </c>
      <c r="X1732" t="str">
        <f t="shared" si="111"/>
        <v>US</v>
      </c>
    </row>
    <row r="1733" spans="1:24" x14ac:dyDescent="0.2">
      <c r="A1733">
        <v>1732</v>
      </c>
      <c r="B1733" t="s">
        <v>434</v>
      </c>
      <c r="C1733" t="s">
        <v>435</v>
      </c>
      <c r="D1733" t="s">
        <v>81</v>
      </c>
      <c r="E1733" t="s">
        <v>436</v>
      </c>
      <c r="F1733" t="s">
        <v>424</v>
      </c>
      <c r="G1733" t="s">
        <v>437</v>
      </c>
      <c r="H1733" t="s">
        <v>8</v>
      </c>
      <c r="I1733" t="s">
        <v>319</v>
      </c>
      <c r="J1733" t="s">
        <v>445</v>
      </c>
      <c r="K1733" t="s">
        <v>369</v>
      </c>
      <c r="L1733" t="s">
        <v>61</v>
      </c>
      <c r="M1733">
        <v>1</v>
      </c>
      <c r="N1733" t="s">
        <v>21</v>
      </c>
      <c r="O1733" t="str">
        <f>IF($B1733="","",IFERROR(IF(ISNUMBER(MATCH($K1733,'Brand Family Territory (Enc)'!$A$2:$A$296,0)),$K1733,""),""))</f>
        <v/>
      </c>
      <c r="P1733" t="str">
        <f>IF($B1733="","",IFERROR(INDEX('Brand Crosswalk'!$F$2:$F$200,MATCH($K1733,'Brand Crosswalk'!$A$2:$A$200,0)),"Not in Crosswalk"))</f>
        <v>Mapped</v>
      </c>
      <c r="Q1733" t="str">
        <f>IF($B1733="","",IFERROR(INDEX('Brand Crosswalk'!$C$2:$C$200,MATCH($K1733,'Brand Crosswalk'!$A$2:$A$200,0)),""))</f>
        <v>Stone Brewing</v>
      </c>
      <c r="R1733" t="str">
        <f>IF($B1733="","",IF(O1733&lt;&gt;"",O1733,IF(P1733="Mapped",Q1733,IF(P1733="No Encompass Match","No Encompass Match",IFERROR(VLOOKUP(IF($K1733="",$J1733,$K1733),'Brands (Enc)'!$C$2:$D$2699,2,FALSE),"Not Mapped")))))</f>
        <v>Stone Brewing</v>
      </c>
      <c r="S1733" t="str">
        <f>IF($B1733="","",IFERROR(VLOOKUP(VALUE($B1733),'Customers Table (Enc)'!$A:$I,9,FALSE),"Not Found"))</f>
        <v>Passaic</v>
      </c>
      <c r="T1733" t="str">
        <f t="shared" si="108"/>
        <v>PASSAIC</v>
      </c>
      <c r="U1733" t="str">
        <f t="shared" si="109"/>
        <v>Stone Brewing|PASSAIC</v>
      </c>
      <c r="V1733" t="str">
        <f>IF($B1733="","",IF(R1733="No Encompass Match","THEM",IF(R1733="Not Mapped","Unable to Determine",IF(T1733="SALES","Unable to Determine",IFERROR(INDEX('Master - US vs THEM'!$F:$F,MATCH(U1733,'Master - US vs THEM'!$G:$G,0)),"No Territory Data")))))</f>
        <v>US</v>
      </c>
      <c r="W1733" t="str">
        <f t="shared" si="110"/>
        <v>MISMATCH</v>
      </c>
      <c r="X1733" t="str">
        <f t="shared" si="111"/>
        <v>US</v>
      </c>
    </row>
    <row r="1734" spans="1:24" x14ac:dyDescent="0.2">
      <c r="A1734">
        <v>1733</v>
      </c>
      <c r="B1734" t="s">
        <v>434</v>
      </c>
      <c r="C1734" t="s">
        <v>435</v>
      </c>
      <c r="D1734" t="s">
        <v>81</v>
      </c>
      <c r="E1734" t="s">
        <v>436</v>
      </c>
      <c r="F1734" t="s">
        <v>424</v>
      </c>
      <c r="G1734" t="s">
        <v>437</v>
      </c>
      <c r="H1734" t="s">
        <v>8</v>
      </c>
      <c r="I1734" t="s">
        <v>319</v>
      </c>
      <c r="J1734" t="s">
        <v>656</v>
      </c>
      <c r="K1734" t="s">
        <v>369</v>
      </c>
      <c r="L1734" t="s">
        <v>61</v>
      </c>
      <c r="M1734">
        <v>1</v>
      </c>
      <c r="N1734" t="s">
        <v>875</v>
      </c>
      <c r="O1734" t="str">
        <f>IF($B1734="","",IFERROR(IF(ISNUMBER(MATCH($K1734,'Brand Family Territory (Enc)'!$A$2:$A$296,0)),$K1734,""),""))</f>
        <v/>
      </c>
      <c r="P1734" t="str">
        <f>IF($B1734="","",IFERROR(INDEX('Brand Crosswalk'!$F$2:$F$200,MATCH($K1734,'Brand Crosswalk'!$A$2:$A$200,0)),"Not in Crosswalk"))</f>
        <v>Mapped</v>
      </c>
      <c r="Q1734" t="str">
        <f>IF($B1734="","",IFERROR(INDEX('Brand Crosswalk'!$C$2:$C$200,MATCH($K1734,'Brand Crosswalk'!$A$2:$A$200,0)),""))</f>
        <v>Stone Brewing</v>
      </c>
      <c r="R1734" t="str">
        <f>IF($B1734="","",IF(O1734&lt;&gt;"",O1734,IF(P1734="Mapped",Q1734,IF(P1734="No Encompass Match","No Encompass Match",IFERROR(VLOOKUP(IF($K1734="",$J1734,$K1734),'Brands (Enc)'!$C$2:$D$2699,2,FALSE),"Not Mapped")))))</f>
        <v>Stone Brewing</v>
      </c>
      <c r="S1734" t="str">
        <f>IF($B1734="","",IFERROR(VLOOKUP(VALUE($B1734),'Customers Table (Enc)'!$A:$I,9,FALSE),"Not Found"))</f>
        <v>Passaic</v>
      </c>
      <c r="T1734" t="str">
        <f t="shared" si="108"/>
        <v>PASSAIC</v>
      </c>
      <c r="U1734" t="str">
        <f t="shared" si="109"/>
        <v>Stone Brewing|PASSAIC</v>
      </c>
      <c r="V1734" t="str">
        <f>IF($B1734="","",IF(R1734="No Encompass Match","THEM",IF(R1734="Not Mapped","Unable to Determine",IF(T1734="SALES","Unable to Determine",IFERROR(INDEX('Master - US vs THEM'!$F:$F,MATCH(U1734,'Master - US vs THEM'!$G:$G,0)),"No Territory Data")))))</f>
        <v>US</v>
      </c>
      <c r="W1734" t="str">
        <f t="shared" si="110"/>
        <v>OK</v>
      </c>
      <c r="X1734" t="str">
        <f t="shared" si="111"/>
        <v>US</v>
      </c>
    </row>
    <row r="1735" spans="1:24" x14ac:dyDescent="0.2">
      <c r="A1735">
        <v>1734</v>
      </c>
      <c r="B1735" t="s">
        <v>434</v>
      </c>
      <c r="C1735" t="s">
        <v>435</v>
      </c>
      <c r="D1735" t="s">
        <v>81</v>
      </c>
      <c r="E1735" t="s">
        <v>436</v>
      </c>
      <c r="F1735" t="s">
        <v>424</v>
      </c>
      <c r="G1735" t="s">
        <v>437</v>
      </c>
      <c r="H1735" t="s">
        <v>8</v>
      </c>
      <c r="I1735" t="s">
        <v>319</v>
      </c>
      <c r="J1735" t="s">
        <v>446</v>
      </c>
      <c r="K1735" t="s">
        <v>369</v>
      </c>
      <c r="L1735" t="s">
        <v>61</v>
      </c>
      <c r="M1735">
        <v>1</v>
      </c>
      <c r="N1735" t="s">
        <v>21</v>
      </c>
      <c r="O1735" t="str">
        <f>IF($B1735="","",IFERROR(IF(ISNUMBER(MATCH($K1735,'Brand Family Territory (Enc)'!$A$2:$A$296,0)),$K1735,""),""))</f>
        <v/>
      </c>
      <c r="P1735" t="str">
        <f>IF($B1735="","",IFERROR(INDEX('Brand Crosswalk'!$F$2:$F$200,MATCH($K1735,'Brand Crosswalk'!$A$2:$A$200,0)),"Not in Crosswalk"))</f>
        <v>Mapped</v>
      </c>
      <c r="Q1735" t="str">
        <f>IF($B1735="","",IFERROR(INDEX('Brand Crosswalk'!$C$2:$C$200,MATCH($K1735,'Brand Crosswalk'!$A$2:$A$200,0)),""))</f>
        <v>Stone Brewing</v>
      </c>
      <c r="R1735" t="str">
        <f>IF($B1735="","",IF(O1735&lt;&gt;"",O1735,IF(P1735="Mapped",Q1735,IF(P1735="No Encompass Match","No Encompass Match",IFERROR(VLOOKUP(IF($K1735="",$J1735,$K1735),'Brands (Enc)'!$C$2:$D$2699,2,FALSE),"Not Mapped")))))</f>
        <v>Stone Brewing</v>
      </c>
      <c r="S1735" t="str">
        <f>IF($B1735="","",IFERROR(VLOOKUP(VALUE($B1735),'Customers Table (Enc)'!$A:$I,9,FALSE),"Not Found"))</f>
        <v>Passaic</v>
      </c>
      <c r="T1735" t="str">
        <f t="shared" si="108"/>
        <v>PASSAIC</v>
      </c>
      <c r="U1735" t="str">
        <f t="shared" si="109"/>
        <v>Stone Brewing|PASSAIC</v>
      </c>
      <c r="V1735" t="str">
        <f>IF($B1735="","",IF(R1735="No Encompass Match","THEM",IF(R1735="Not Mapped","Unable to Determine",IF(T1735="SALES","Unable to Determine",IFERROR(INDEX('Master - US vs THEM'!$F:$F,MATCH(U1735,'Master - US vs THEM'!$G:$G,0)),"No Territory Data")))))</f>
        <v>US</v>
      </c>
      <c r="W1735" t="str">
        <f t="shared" si="110"/>
        <v>MISMATCH</v>
      </c>
      <c r="X1735" t="str">
        <f t="shared" si="111"/>
        <v>US</v>
      </c>
    </row>
    <row r="1736" spans="1:24" x14ac:dyDescent="0.2">
      <c r="A1736">
        <v>1735</v>
      </c>
      <c r="B1736" t="s">
        <v>434</v>
      </c>
      <c r="C1736" t="s">
        <v>435</v>
      </c>
      <c r="D1736" t="s">
        <v>81</v>
      </c>
      <c r="E1736" t="s">
        <v>436</v>
      </c>
      <c r="F1736" t="s">
        <v>424</v>
      </c>
      <c r="G1736" t="s">
        <v>437</v>
      </c>
      <c r="H1736" t="s">
        <v>8</v>
      </c>
      <c r="I1736" t="s">
        <v>319</v>
      </c>
      <c r="J1736" t="s">
        <v>1363</v>
      </c>
      <c r="K1736" t="s">
        <v>214</v>
      </c>
      <c r="L1736" t="s">
        <v>215</v>
      </c>
      <c r="M1736">
        <v>1</v>
      </c>
      <c r="N1736" t="s">
        <v>875</v>
      </c>
      <c r="O1736" t="str">
        <f>IF($B1736="","",IFERROR(IF(ISNUMBER(MATCH($K1736,'Brand Family Territory (Enc)'!$A$2:$A$296,0)),$K1736,""),""))</f>
        <v/>
      </c>
      <c r="P1736" t="str">
        <f>IF($B1736="","",IFERROR(INDEX('Brand Crosswalk'!$F$2:$F$200,MATCH($K1736,'Brand Crosswalk'!$A$2:$A$200,0)),"Not in Crosswalk"))</f>
        <v>Mapped</v>
      </c>
      <c r="Q1736" t="str">
        <f>IF($B1736="","",IFERROR(INDEX('Brand Crosswalk'!$C$2:$C$200,MATCH($K1736,'Brand Crosswalk'!$A$2:$A$200,0)),""))</f>
        <v>New Belgium Brewing Company</v>
      </c>
      <c r="R1736" t="str">
        <f>IF($B1736="","",IF(O1736&lt;&gt;"",O1736,IF(P1736="Mapped",Q1736,IF(P1736="No Encompass Match","No Encompass Match",IFERROR(VLOOKUP(IF($K1736="",$J1736,$K1736),'Brands (Enc)'!$C$2:$D$2699,2,FALSE),"Not Mapped")))))</f>
        <v>New Belgium Brewing Company</v>
      </c>
      <c r="S1736" t="str">
        <f>IF($B1736="","",IFERROR(VLOOKUP(VALUE($B1736),'Customers Table (Enc)'!$A:$I,9,FALSE),"Not Found"))</f>
        <v>Passaic</v>
      </c>
      <c r="T1736" t="str">
        <f t="shared" si="108"/>
        <v>PASSAIC</v>
      </c>
      <c r="U1736" t="str">
        <f t="shared" si="109"/>
        <v>New Belgium Brewing Company|PASSAIC</v>
      </c>
      <c r="V1736" t="str">
        <f>IF($B1736="","",IF(R1736="No Encompass Match","THEM",IF(R1736="Not Mapped","Unable to Determine",IF(T1736="SALES","Unable to Determine",IFERROR(INDEX('Master - US vs THEM'!$F:$F,MATCH(U1736,'Master - US vs THEM'!$G:$G,0)),"No Territory Data")))))</f>
        <v>US</v>
      </c>
      <c r="W1736" t="str">
        <f t="shared" si="110"/>
        <v>OK</v>
      </c>
      <c r="X1736" t="str">
        <f t="shared" si="111"/>
        <v>US</v>
      </c>
    </row>
    <row r="1737" spans="1:24" x14ac:dyDescent="0.2">
      <c r="A1737">
        <v>1736</v>
      </c>
      <c r="B1737" t="s">
        <v>434</v>
      </c>
      <c r="C1737" t="s">
        <v>435</v>
      </c>
      <c r="D1737" t="s">
        <v>81</v>
      </c>
      <c r="E1737" t="s">
        <v>436</v>
      </c>
      <c r="F1737" t="s">
        <v>424</v>
      </c>
      <c r="G1737" t="s">
        <v>437</v>
      </c>
      <c r="H1737" t="s">
        <v>8</v>
      </c>
      <c r="I1737" t="s">
        <v>319</v>
      </c>
      <c r="J1737" t="s">
        <v>447</v>
      </c>
      <c r="L1737" t="s">
        <v>433</v>
      </c>
      <c r="M1737">
        <v>1</v>
      </c>
      <c r="N1737" t="s">
        <v>21</v>
      </c>
      <c r="O1737" t="str">
        <f>IF($B1737="","",IFERROR(IF(ISNUMBER(MATCH($K1737,'Brand Family Territory (Enc)'!$A$2:$A$296,0)),$K1737,""),""))</f>
        <v/>
      </c>
      <c r="P1737" t="str">
        <f>IF($B1737="","",IFERROR(INDEX('Brand Crosswalk'!$F$2:$F$200,MATCH($K1737,'Brand Crosswalk'!$A$2:$A$200,0)),"Not in Crosswalk"))</f>
        <v>Not in Crosswalk</v>
      </c>
      <c r="Q1737" t="str">
        <f>IF($B1737="","",IFERROR(INDEX('Brand Crosswalk'!$C$2:$C$200,MATCH($K1737,'Brand Crosswalk'!$A$2:$A$200,0)),""))</f>
        <v/>
      </c>
      <c r="R1737" t="str">
        <f>IF($B1737="","",IF(O1737&lt;&gt;"",O1737,IF(P1737="Mapped",Q1737,IF(P1737="No Encompass Match","No Encompass Match",IFERROR(VLOOKUP(IF($K1737="",$J1737,$K1737),'Brands (Enc)'!$C$2:$D$2699,2,FALSE),"Not Mapped")))))</f>
        <v>Not Mapped</v>
      </c>
      <c r="S1737" t="str">
        <f>IF($B1737="","",IFERROR(VLOOKUP(VALUE($B1737),'Customers Table (Enc)'!$A:$I,9,FALSE),"Not Found"))</f>
        <v>Passaic</v>
      </c>
      <c r="T1737" t="str">
        <f t="shared" si="108"/>
        <v>PASSAIC</v>
      </c>
      <c r="U1737" t="str">
        <f t="shared" si="109"/>
        <v>Not Mapped|PASSAIC</v>
      </c>
      <c r="V1737" t="str">
        <f>IF($B1737="","",IF(R1737="No Encompass Match","THEM",IF(R1737="Not Mapped","Unable to Determine",IF(T1737="SALES","Unable to Determine",IFERROR(INDEX('Master - US vs THEM'!$F:$F,MATCH(U1737,'Master - US vs THEM'!$G:$G,0)),"No Territory Data")))))</f>
        <v>Unable to Determine</v>
      </c>
      <c r="W1737" t="str">
        <f t="shared" si="110"/>
        <v>Review</v>
      </c>
      <c r="X1737" t="str">
        <f t="shared" si="111"/>
        <v>THEM</v>
      </c>
    </row>
    <row r="1738" spans="1:24" x14ac:dyDescent="0.2">
      <c r="A1738">
        <v>1737</v>
      </c>
      <c r="B1738" t="s">
        <v>434</v>
      </c>
      <c r="C1738" t="s">
        <v>435</v>
      </c>
      <c r="D1738" t="s">
        <v>81</v>
      </c>
      <c r="E1738" t="s">
        <v>436</v>
      </c>
      <c r="F1738" t="s">
        <v>424</v>
      </c>
      <c r="G1738" t="s">
        <v>437</v>
      </c>
      <c r="H1738" t="s">
        <v>8</v>
      </c>
      <c r="I1738" t="s">
        <v>319</v>
      </c>
      <c r="J1738" t="s">
        <v>448</v>
      </c>
      <c r="K1738" t="s">
        <v>369</v>
      </c>
      <c r="L1738" t="s">
        <v>61</v>
      </c>
      <c r="M1738">
        <v>1</v>
      </c>
      <c r="N1738" t="s">
        <v>21</v>
      </c>
      <c r="O1738" t="str">
        <f>IF($B1738="","",IFERROR(IF(ISNUMBER(MATCH($K1738,'Brand Family Territory (Enc)'!$A$2:$A$296,0)),$K1738,""),""))</f>
        <v/>
      </c>
      <c r="P1738" t="str">
        <f>IF($B1738="","",IFERROR(INDEX('Brand Crosswalk'!$F$2:$F$200,MATCH($K1738,'Brand Crosswalk'!$A$2:$A$200,0)),"Not in Crosswalk"))</f>
        <v>Mapped</v>
      </c>
      <c r="Q1738" t="str">
        <f>IF($B1738="","",IFERROR(INDEX('Brand Crosswalk'!$C$2:$C$200,MATCH($K1738,'Brand Crosswalk'!$A$2:$A$200,0)),""))</f>
        <v>Stone Brewing</v>
      </c>
      <c r="R1738" t="str">
        <f>IF($B1738="","",IF(O1738&lt;&gt;"",O1738,IF(P1738="Mapped",Q1738,IF(P1738="No Encompass Match","No Encompass Match",IFERROR(VLOOKUP(IF($K1738="",$J1738,$K1738),'Brands (Enc)'!$C$2:$D$2699,2,FALSE),"Not Mapped")))))</f>
        <v>Stone Brewing</v>
      </c>
      <c r="S1738" t="str">
        <f>IF($B1738="","",IFERROR(VLOOKUP(VALUE($B1738),'Customers Table (Enc)'!$A:$I,9,FALSE),"Not Found"))</f>
        <v>Passaic</v>
      </c>
      <c r="T1738" t="str">
        <f t="shared" si="108"/>
        <v>PASSAIC</v>
      </c>
      <c r="U1738" t="str">
        <f t="shared" si="109"/>
        <v>Stone Brewing|PASSAIC</v>
      </c>
      <c r="V1738" t="str">
        <f>IF($B1738="","",IF(R1738="No Encompass Match","THEM",IF(R1738="Not Mapped","Unable to Determine",IF(T1738="SALES","Unable to Determine",IFERROR(INDEX('Master - US vs THEM'!$F:$F,MATCH(U1738,'Master - US vs THEM'!$G:$G,0)),"No Territory Data")))))</f>
        <v>US</v>
      </c>
      <c r="W1738" t="str">
        <f t="shared" si="110"/>
        <v>MISMATCH</v>
      </c>
      <c r="X1738" t="str">
        <f t="shared" si="111"/>
        <v>US</v>
      </c>
    </row>
    <row r="1739" spans="1:24" x14ac:dyDescent="0.2">
      <c r="A1739">
        <v>1738</v>
      </c>
      <c r="B1739" t="s">
        <v>434</v>
      </c>
      <c r="C1739" t="s">
        <v>435</v>
      </c>
      <c r="D1739" t="s">
        <v>81</v>
      </c>
      <c r="E1739" t="s">
        <v>436</v>
      </c>
      <c r="F1739" t="s">
        <v>424</v>
      </c>
      <c r="G1739" t="s">
        <v>437</v>
      </c>
      <c r="H1739" t="s">
        <v>8</v>
      </c>
      <c r="I1739" t="s">
        <v>319</v>
      </c>
      <c r="J1739" t="s">
        <v>449</v>
      </c>
      <c r="K1739" t="s">
        <v>450</v>
      </c>
      <c r="L1739" t="s">
        <v>155</v>
      </c>
      <c r="M1739">
        <v>1</v>
      </c>
      <c r="N1739" t="s">
        <v>21</v>
      </c>
      <c r="O1739" t="str">
        <f>IF($B1739="","",IFERROR(IF(ISNUMBER(MATCH($K1739,'Brand Family Territory (Enc)'!$A$2:$A$296,0)),$K1739,""),""))</f>
        <v/>
      </c>
      <c r="P1739" t="str">
        <f>IF($B1739="","",IFERROR(INDEX('Brand Crosswalk'!$F$2:$F$200,MATCH($K1739,'Brand Crosswalk'!$A$2:$A$200,0)),"Not in Crosswalk"))</f>
        <v>Mapped</v>
      </c>
      <c r="Q1739" t="str">
        <f>IF($B1739="","",IFERROR(INDEX('Brand Crosswalk'!$C$2:$C$200,MATCH($K1739,'Brand Crosswalk'!$A$2:$A$200,0)),""))</f>
        <v>Dogfish Head Beer</v>
      </c>
      <c r="R1739" t="str">
        <f>IF($B1739="","",IF(O1739&lt;&gt;"",O1739,IF(P1739="Mapped",Q1739,IF(P1739="No Encompass Match","No Encompass Match",IFERROR(VLOOKUP(IF($K1739="",$J1739,$K1739),'Brands (Enc)'!$C$2:$D$2699,2,FALSE),"Not Mapped")))))</f>
        <v>Dogfish Head Beer</v>
      </c>
      <c r="S1739" t="str">
        <f>IF($B1739="","",IFERROR(VLOOKUP(VALUE($B1739),'Customers Table (Enc)'!$A:$I,9,FALSE),"Not Found"))</f>
        <v>Passaic</v>
      </c>
      <c r="T1739" t="str">
        <f t="shared" si="108"/>
        <v>PASSAIC</v>
      </c>
      <c r="U1739" t="str">
        <f t="shared" si="109"/>
        <v>Dogfish Head Beer|PASSAIC</v>
      </c>
      <c r="V1739" t="str">
        <f>IF($B1739="","",IF(R1739="No Encompass Match","THEM",IF(R1739="Not Mapped","Unable to Determine",IF(T1739="SALES","Unable to Determine",IFERROR(INDEX('Master - US vs THEM'!$F:$F,MATCH(U1739,'Master - US vs THEM'!$G:$G,0)),"No Territory Data")))))</f>
        <v>US</v>
      </c>
      <c r="W1739" t="str">
        <f t="shared" si="110"/>
        <v>MISMATCH</v>
      </c>
      <c r="X1739" t="str">
        <f t="shared" si="111"/>
        <v>US</v>
      </c>
    </row>
    <row r="1740" spans="1:24" x14ac:dyDescent="0.2">
      <c r="A1740">
        <v>1739</v>
      </c>
      <c r="B1740" t="s">
        <v>434</v>
      </c>
      <c r="C1740" t="s">
        <v>435</v>
      </c>
      <c r="D1740" t="s">
        <v>81</v>
      </c>
      <c r="E1740" t="s">
        <v>436</v>
      </c>
      <c r="F1740" t="s">
        <v>424</v>
      </c>
      <c r="G1740" t="s">
        <v>437</v>
      </c>
      <c r="H1740" t="s">
        <v>8</v>
      </c>
      <c r="I1740" t="s">
        <v>319</v>
      </c>
      <c r="J1740" t="s">
        <v>451</v>
      </c>
      <c r="K1740" t="s">
        <v>452</v>
      </c>
      <c r="L1740" t="s">
        <v>433</v>
      </c>
      <c r="M1740">
        <v>1</v>
      </c>
      <c r="N1740" t="s">
        <v>21</v>
      </c>
      <c r="O1740" t="str">
        <f>IF($B1740="","",IFERROR(IF(ISNUMBER(MATCH($K1740,'Brand Family Territory (Enc)'!$A$2:$A$296,0)),$K1740,""),""))</f>
        <v/>
      </c>
      <c r="P1740" t="str">
        <f>IF($B1740="","",IFERROR(INDEX('Brand Crosswalk'!$F$2:$F$200,MATCH($K1740,'Brand Crosswalk'!$A$2:$A$200,0)),"Not in Crosswalk"))</f>
        <v>No Encompass Match</v>
      </c>
      <c r="Q1740">
        <f>IF($B1740="","",IFERROR(INDEX('Brand Crosswalk'!$C$2:$C$200,MATCH($K1740,'Brand Crosswalk'!$A$2:$A$200,0)),""))</f>
        <v>0</v>
      </c>
      <c r="R1740" t="str">
        <f>IF($B1740="","",IF(O1740&lt;&gt;"",O1740,IF(P1740="Mapped",Q1740,IF(P1740="No Encompass Match","No Encompass Match",IFERROR(VLOOKUP(IF($K1740="",$J1740,$K1740),'Brands (Enc)'!$C$2:$D$2699,2,FALSE),"Not Mapped")))))</f>
        <v>No Encompass Match</v>
      </c>
      <c r="S1740" t="str">
        <f>IF($B1740="","",IFERROR(VLOOKUP(VALUE($B1740),'Customers Table (Enc)'!$A:$I,9,FALSE),"Not Found"))</f>
        <v>Passaic</v>
      </c>
      <c r="T1740" t="str">
        <f t="shared" si="108"/>
        <v>PASSAIC</v>
      </c>
      <c r="U1740" t="str">
        <f t="shared" si="109"/>
        <v>No Encompass Match|PASSAIC</v>
      </c>
      <c r="V1740" t="str">
        <f>IF($B1740="","",IF(R1740="No Encompass Match","THEM",IF(R1740="Not Mapped","Unable to Determine",IF(T1740="SALES","Unable to Determine",IFERROR(INDEX('Master - US vs THEM'!$F:$F,MATCH(U1740,'Master - US vs THEM'!$G:$G,0)),"No Territory Data")))))</f>
        <v>THEM</v>
      </c>
      <c r="W1740" t="str">
        <f t="shared" si="110"/>
        <v>OK</v>
      </c>
      <c r="X1740" t="str">
        <f t="shared" si="111"/>
        <v>THEM</v>
      </c>
    </row>
    <row r="1741" spans="1:24" x14ac:dyDescent="0.2">
      <c r="A1741">
        <v>1740</v>
      </c>
      <c r="B1741" t="s">
        <v>434</v>
      </c>
      <c r="C1741" t="s">
        <v>435</v>
      </c>
      <c r="D1741" t="s">
        <v>81</v>
      </c>
      <c r="E1741" t="s">
        <v>436</v>
      </c>
      <c r="F1741" t="s">
        <v>424</v>
      </c>
      <c r="G1741" t="s">
        <v>437</v>
      </c>
      <c r="H1741" t="s">
        <v>8</v>
      </c>
      <c r="I1741" t="s">
        <v>319</v>
      </c>
      <c r="J1741" t="s">
        <v>453</v>
      </c>
      <c r="K1741" t="s">
        <v>454</v>
      </c>
      <c r="L1741" t="s">
        <v>433</v>
      </c>
      <c r="M1741">
        <v>1</v>
      </c>
      <c r="N1741" t="s">
        <v>21</v>
      </c>
      <c r="O1741" t="str">
        <f>IF($B1741="","",IFERROR(IF(ISNUMBER(MATCH($K1741,'Brand Family Territory (Enc)'!$A$2:$A$296,0)),$K1741,""),""))</f>
        <v/>
      </c>
      <c r="P1741" t="str">
        <f>IF($B1741="","",IFERROR(INDEX('Brand Crosswalk'!$F$2:$F$200,MATCH($K1741,'Brand Crosswalk'!$A$2:$A$200,0)),"Not in Crosswalk"))</f>
        <v>Mapped</v>
      </c>
      <c r="Q1741" t="str">
        <f>IF($B1741="","",IFERROR(INDEX('Brand Crosswalk'!$C$2:$C$200,MATCH($K1741,'Brand Crosswalk'!$A$2:$A$200,0)),""))</f>
        <v>Petrus</v>
      </c>
      <c r="R1741" t="str">
        <f>IF($B1741="","",IF(O1741&lt;&gt;"",O1741,IF(P1741="Mapped",Q1741,IF(P1741="No Encompass Match","No Encompass Match",IFERROR(VLOOKUP(IF($K1741="",$J1741,$K1741),'Brands (Enc)'!$C$2:$D$2699,2,FALSE),"Not Mapped")))))</f>
        <v>Petrus</v>
      </c>
      <c r="S1741" t="str">
        <f>IF($B1741="","",IFERROR(VLOOKUP(VALUE($B1741),'Customers Table (Enc)'!$A:$I,9,FALSE),"Not Found"))</f>
        <v>Passaic</v>
      </c>
      <c r="T1741" t="str">
        <f t="shared" si="108"/>
        <v>PASSAIC</v>
      </c>
      <c r="U1741" t="str">
        <f t="shared" si="109"/>
        <v>Petrus|PASSAIC</v>
      </c>
      <c r="V1741" t="str">
        <f>IF($B1741="","",IF(R1741="No Encompass Match","THEM",IF(R1741="Not Mapped","Unable to Determine",IF(T1741="SALES","Unable to Determine",IFERROR(INDEX('Master - US vs THEM'!$F:$F,MATCH(U1741,'Master - US vs THEM'!$G:$G,0)),"No Territory Data")))))</f>
        <v>US</v>
      </c>
      <c r="W1741" t="str">
        <f t="shared" si="110"/>
        <v>MISMATCH</v>
      </c>
      <c r="X1741" t="str">
        <f t="shared" si="111"/>
        <v>US</v>
      </c>
    </row>
    <row r="1742" spans="1:24" x14ac:dyDescent="0.2">
      <c r="A1742">
        <v>1741</v>
      </c>
      <c r="B1742" t="s">
        <v>434</v>
      </c>
      <c r="C1742" t="s">
        <v>435</v>
      </c>
      <c r="D1742" t="s">
        <v>81</v>
      </c>
      <c r="E1742" t="s">
        <v>436</v>
      </c>
      <c r="F1742" t="s">
        <v>424</v>
      </c>
      <c r="G1742" t="s">
        <v>437</v>
      </c>
      <c r="H1742" t="s">
        <v>8</v>
      </c>
      <c r="I1742" t="s">
        <v>319</v>
      </c>
      <c r="J1742" t="s">
        <v>1364</v>
      </c>
      <c r="K1742" t="s">
        <v>432</v>
      </c>
      <c r="L1742" t="s">
        <v>433</v>
      </c>
      <c r="M1742">
        <v>1</v>
      </c>
      <c r="N1742" t="s">
        <v>875</v>
      </c>
      <c r="O1742" t="str">
        <f>IF($B1742="","",IFERROR(IF(ISNUMBER(MATCH($K1742,'Brand Family Territory (Enc)'!$A$2:$A$296,0)),$K1742,""),""))</f>
        <v/>
      </c>
      <c r="P1742" t="str">
        <f>IF($B1742="","",IFERROR(INDEX('Brand Crosswalk'!$F$2:$F$200,MATCH($K1742,'Brand Crosswalk'!$A$2:$A$200,0)),"Not in Crosswalk"))</f>
        <v>Mapped</v>
      </c>
      <c r="Q1742" t="str">
        <f>IF($B1742="","",IFERROR(INDEX('Brand Crosswalk'!$C$2:$C$200,MATCH($K1742,'Brand Crosswalk'!$A$2:$A$200,0)),""))</f>
        <v>Stiegl</v>
      </c>
      <c r="R1742" t="str">
        <f>IF($B1742="","",IF(O1742&lt;&gt;"",O1742,IF(P1742="Mapped",Q1742,IF(P1742="No Encompass Match","No Encompass Match",IFERROR(VLOOKUP(IF($K1742="",$J1742,$K1742),'Brands (Enc)'!$C$2:$D$2699,2,FALSE),"Not Mapped")))))</f>
        <v>Stiegl</v>
      </c>
      <c r="S1742" t="str">
        <f>IF($B1742="","",IFERROR(VLOOKUP(VALUE($B1742),'Customers Table (Enc)'!$A:$I,9,FALSE),"Not Found"))</f>
        <v>Passaic</v>
      </c>
      <c r="T1742" t="str">
        <f t="shared" si="108"/>
        <v>PASSAIC</v>
      </c>
      <c r="U1742" t="str">
        <f t="shared" si="109"/>
        <v>Stiegl|PASSAIC</v>
      </c>
      <c r="V1742" t="str">
        <f>IF($B1742="","",IF(R1742="No Encompass Match","THEM",IF(R1742="Not Mapped","Unable to Determine",IF(T1742="SALES","Unable to Determine",IFERROR(INDEX('Master - US vs THEM'!$F:$F,MATCH(U1742,'Master - US vs THEM'!$G:$G,0)),"No Territory Data")))))</f>
        <v>US</v>
      </c>
      <c r="W1742" t="str">
        <f t="shared" si="110"/>
        <v>OK</v>
      </c>
      <c r="X1742" t="str">
        <f t="shared" si="111"/>
        <v>US</v>
      </c>
    </row>
    <row r="1743" spans="1:24" x14ac:dyDescent="0.2">
      <c r="A1743">
        <v>1742</v>
      </c>
      <c r="B1743" t="s">
        <v>434</v>
      </c>
      <c r="C1743" t="s">
        <v>435</v>
      </c>
      <c r="D1743" t="s">
        <v>81</v>
      </c>
      <c r="E1743" t="s">
        <v>436</v>
      </c>
      <c r="F1743" t="s">
        <v>424</v>
      </c>
      <c r="G1743" t="s">
        <v>437</v>
      </c>
      <c r="H1743" t="s">
        <v>8</v>
      </c>
      <c r="I1743" t="s">
        <v>319</v>
      </c>
      <c r="J1743" t="s">
        <v>455</v>
      </c>
      <c r="K1743" t="s">
        <v>456</v>
      </c>
      <c r="L1743" t="s">
        <v>433</v>
      </c>
      <c r="M1743">
        <v>1</v>
      </c>
      <c r="N1743" t="s">
        <v>21</v>
      </c>
      <c r="O1743" t="str">
        <f>IF($B1743="","",IFERROR(IF(ISNUMBER(MATCH($K1743,'Brand Family Territory (Enc)'!$A$2:$A$296,0)),$K1743,""),""))</f>
        <v/>
      </c>
      <c r="P1743" t="str">
        <f>IF($B1743="","",IFERROR(INDEX('Brand Crosswalk'!$F$2:$F$200,MATCH($K1743,'Brand Crosswalk'!$A$2:$A$200,0)),"Not in Crosswalk"))</f>
        <v>No Encompass Match</v>
      </c>
      <c r="Q1743">
        <f>IF($B1743="","",IFERROR(INDEX('Brand Crosswalk'!$C$2:$C$200,MATCH($K1743,'Brand Crosswalk'!$A$2:$A$200,0)),""))</f>
        <v>0</v>
      </c>
      <c r="R1743" t="str">
        <f>IF($B1743="","",IF(O1743&lt;&gt;"",O1743,IF(P1743="Mapped",Q1743,IF(P1743="No Encompass Match","No Encompass Match",IFERROR(VLOOKUP(IF($K1743="",$J1743,$K1743),'Brands (Enc)'!$C$2:$D$2699,2,FALSE),"Not Mapped")))))</f>
        <v>No Encompass Match</v>
      </c>
      <c r="S1743" t="str">
        <f>IF($B1743="","",IFERROR(VLOOKUP(VALUE($B1743),'Customers Table (Enc)'!$A:$I,9,FALSE),"Not Found"))</f>
        <v>Passaic</v>
      </c>
      <c r="T1743" t="str">
        <f t="shared" si="108"/>
        <v>PASSAIC</v>
      </c>
      <c r="U1743" t="str">
        <f t="shared" si="109"/>
        <v>No Encompass Match|PASSAIC</v>
      </c>
      <c r="V1743" t="str">
        <f>IF($B1743="","",IF(R1743="No Encompass Match","THEM",IF(R1743="Not Mapped","Unable to Determine",IF(T1743="SALES","Unable to Determine",IFERROR(INDEX('Master - US vs THEM'!$F:$F,MATCH(U1743,'Master - US vs THEM'!$G:$G,0)),"No Territory Data")))))</f>
        <v>THEM</v>
      </c>
      <c r="W1743" t="str">
        <f t="shared" si="110"/>
        <v>OK</v>
      </c>
      <c r="X1743" t="str">
        <f t="shared" si="111"/>
        <v>THEM</v>
      </c>
    </row>
    <row r="1744" spans="1:24" x14ac:dyDescent="0.2">
      <c r="A1744">
        <v>1743</v>
      </c>
      <c r="B1744" t="s">
        <v>434</v>
      </c>
      <c r="C1744" t="s">
        <v>435</v>
      </c>
      <c r="D1744" t="s">
        <v>81</v>
      </c>
      <c r="E1744" t="s">
        <v>436</v>
      </c>
      <c r="F1744" t="s">
        <v>424</v>
      </c>
      <c r="G1744" t="s">
        <v>437</v>
      </c>
      <c r="H1744" t="s">
        <v>8</v>
      </c>
      <c r="I1744" t="s">
        <v>319</v>
      </c>
      <c r="J1744" t="s">
        <v>368</v>
      </c>
      <c r="K1744" t="s">
        <v>369</v>
      </c>
      <c r="L1744" t="s">
        <v>61</v>
      </c>
      <c r="M1744">
        <v>1</v>
      </c>
      <c r="N1744" t="s">
        <v>21</v>
      </c>
      <c r="O1744" t="str">
        <f>IF($B1744="","",IFERROR(IF(ISNUMBER(MATCH($K1744,'Brand Family Territory (Enc)'!$A$2:$A$296,0)),$K1744,""),""))</f>
        <v/>
      </c>
      <c r="P1744" t="str">
        <f>IF($B1744="","",IFERROR(INDEX('Brand Crosswalk'!$F$2:$F$200,MATCH($K1744,'Brand Crosswalk'!$A$2:$A$200,0)),"Not in Crosswalk"))</f>
        <v>Mapped</v>
      </c>
      <c r="Q1744" t="str">
        <f>IF($B1744="","",IFERROR(INDEX('Brand Crosswalk'!$C$2:$C$200,MATCH($K1744,'Brand Crosswalk'!$A$2:$A$200,0)),""))</f>
        <v>Stone Brewing</v>
      </c>
      <c r="R1744" t="str">
        <f>IF($B1744="","",IF(O1744&lt;&gt;"",O1744,IF(P1744="Mapped",Q1744,IF(P1744="No Encompass Match","No Encompass Match",IFERROR(VLOOKUP(IF($K1744="",$J1744,$K1744),'Brands (Enc)'!$C$2:$D$2699,2,FALSE),"Not Mapped")))))</f>
        <v>Stone Brewing</v>
      </c>
      <c r="S1744" t="str">
        <f>IF($B1744="","",IFERROR(VLOOKUP(VALUE($B1744),'Customers Table (Enc)'!$A:$I,9,FALSE),"Not Found"))</f>
        <v>Passaic</v>
      </c>
      <c r="T1744" t="str">
        <f t="shared" si="108"/>
        <v>PASSAIC</v>
      </c>
      <c r="U1744" t="str">
        <f t="shared" si="109"/>
        <v>Stone Brewing|PASSAIC</v>
      </c>
      <c r="V1744" t="str">
        <f>IF($B1744="","",IF(R1744="No Encompass Match","THEM",IF(R1744="Not Mapped","Unable to Determine",IF(T1744="SALES","Unable to Determine",IFERROR(INDEX('Master - US vs THEM'!$F:$F,MATCH(U1744,'Master - US vs THEM'!$G:$G,0)),"No Territory Data")))))</f>
        <v>US</v>
      </c>
      <c r="W1744" t="str">
        <f t="shared" si="110"/>
        <v>MISMATCH</v>
      </c>
      <c r="X1744" t="str">
        <f t="shared" si="111"/>
        <v>US</v>
      </c>
    </row>
    <row r="1745" spans="1:24" x14ac:dyDescent="0.2">
      <c r="A1745">
        <v>1744</v>
      </c>
      <c r="B1745" t="s">
        <v>434</v>
      </c>
      <c r="C1745" t="s">
        <v>435</v>
      </c>
      <c r="D1745" t="s">
        <v>81</v>
      </c>
      <c r="E1745" t="s">
        <v>436</v>
      </c>
      <c r="F1745" t="s">
        <v>424</v>
      </c>
      <c r="G1745" t="s">
        <v>437</v>
      </c>
      <c r="H1745" t="s">
        <v>8</v>
      </c>
      <c r="I1745" t="s">
        <v>319</v>
      </c>
      <c r="J1745" t="s">
        <v>457</v>
      </c>
      <c r="K1745" t="s">
        <v>458</v>
      </c>
      <c r="L1745" t="s">
        <v>433</v>
      </c>
      <c r="M1745">
        <v>1</v>
      </c>
      <c r="N1745" t="s">
        <v>21</v>
      </c>
      <c r="O1745" t="str">
        <f>IF($B1745="","",IFERROR(IF(ISNUMBER(MATCH($K1745,'Brand Family Territory (Enc)'!$A$2:$A$296,0)),$K1745,""),""))</f>
        <v/>
      </c>
      <c r="P1745" t="str">
        <f>IF($B1745="","",IFERROR(INDEX('Brand Crosswalk'!$F$2:$F$200,MATCH($K1745,'Brand Crosswalk'!$A$2:$A$200,0)),"Not in Crosswalk"))</f>
        <v>Mapped</v>
      </c>
      <c r="Q1745" t="str">
        <f>IF($B1745="","",IFERROR(INDEX('Brand Crosswalk'!$C$2:$C$200,MATCH($K1745,'Brand Crosswalk'!$A$2:$A$200,0)),""))</f>
        <v>Bavik</v>
      </c>
      <c r="R1745" t="str">
        <f>IF($B1745="","",IF(O1745&lt;&gt;"",O1745,IF(P1745="Mapped",Q1745,IF(P1745="No Encompass Match","No Encompass Match",IFERROR(VLOOKUP(IF($K1745="",$J1745,$K1745),'Brands (Enc)'!$C$2:$D$2699,2,FALSE),"Not Mapped")))))</f>
        <v>Bavik</v>
      </c>
      <c r="S1745" t="str">
        <f>IF($B1745="","",IFERROR(VLOOKUP(VALUE($B1745),'Customers Table (Enc)'!$A:$I,9,FALSE),"Not Found"))</f>
        <v>Passaic</v>
      </c>
      <c r="T1745" t="str">
        <f t="shared" si="108"/>
        <v>PASSAIC</v>
      </c>
      <c r="U1745" t="str">
        <f t="shared" si="109"/>
        <v>Bavik|PASSAIC</v>
      </c>
      <c r="V1745" t="str">
        <f>IF($B1745="","",IF(R1745="No Encompass Match","THEM",IF(R1745="Not Mapped","Unable to Determine",IF(T1745="SALES","Unable to Determine",IFERROR(INDEX('Master - US vs THEM'!$F:$F,MATCH(U1745,'Master - US vs THEM'!$G:$G,0)),"No Territory Data")))))</f>
        <v>US</v>
      </c>
      <c r="W1745" t="str">
        <f t="shared" si="110"/>
        <v>MISMATCH</v>
      </c>
      <c r="X1745" t="str">
        <f t="shared" si="111"/>
        <v>US</v>
      </c>
    </row>
    <row r="1746" spans="1:24" x14ac:dyDescent="0.2">
      <c r="A1746">
        <v>1745</v>
      </c>
      <c r="B1746" t="s">
        <v>434</v>
      </c>
      <c r="C1746" t="s">
        <v>435</v>
      </c>
      <c r="D1746" t="s">
        <v>81</v>
      </c>
      <c r="E1746" t="s">
        <v>436</v>
      </c>
      <c r="F1746" t="s">
        <v>424</v>
      </c>
      <c r="G1746" t="s">
        <v>437</v>
      </c>
      <c r="H1746" t="s">
        <v>8</v>
      </c>
      <c r="I1746" t="s">
        <v>319</v>
      </c>
      <c r="J1746" t="s">
        <v>459</v>
      </c>
      <c r="K1746" t="s">
        <v>361</v>
      </c>
      <c r="L1746" t="s">
        <v>361</v>
      </c>
      <c r="M1746">
        <v>1</v>
      </c>
      <c r="N1746" t="s">
        <v>21</v>
      </c>
      <c r="O1746" t="str">
        <f>IF($B1746="","",IFERROR(IF(ISNUMBER(MATCH($K1746,'Brand Family Territory (Enc)'!$A$2:$A$296,0)),$K1746,""),""))</f>
        <v>PAULANER</v>
      </c>
      <c r="P1746" t="str">
        <f>IF($B1746="","",IFERROR(INDEX('Brand Crosswalk'!$F$2:$F$200,MATCH($K1746,'Brand Crosswalk'!$A$2:$A$200,0)),"Not in Crosswalk"))</f>
        <v>Not in Crosswalk</v>
      </c>
      <c r="Q1746" t="str">
        <f>IF($B1746="","",IFERROR(INDEX('Brand Crosswalk'!$C$2:$C$200,MATCH($K1746,'Brand Crosswalk'!$A$2:$A$200,0)),""))</f>
        <v/>
      </c>
      <c r="R1746" t="str">
        <f>IF($B1746="","",IF(O1746&lt;&gt;"",O1746,IF(P1746="Mapped",Q1746,IF(P1746="No Encompass Match","No Encompass Match",IFERROR(VLOOKUP(IF($K1746="",$J1746,$K1746),'Brands (Enc)'!$C$2:$D$2699,2,FALSE),"Not Mapped")))))</f>
        <v>PAULANER</v>
      </c>
      <c r="S1746" t="str">
        <f>IF($B1746="","",IFERROR(VLOOKUP(VALUE($B1746),'Customers Table (Enc)'!$A:$I,9,FALSE),"Not Found"))</f>
        <v>Passaic</v>
      </c>
      <c r="T1746" t="str">
        <f t="shared" si="108"/>
        <v>PASSAIC</v>
      </c>
      <c r="U1746" t="str">
        <f t="shared" si="109"/>
        <v>PAULANER|PASSAIC</v>
      </c>
      <c r="V1746" t="str">
        <f>IF($B1746="","",IF(R1746="No Encompass Match","THEM",IF(R1746="Not Mapped","Unable to Determine",IF(T1746="SALES","Unable to Determine",IFERROR(INDEX('Master - US vs THEM'!$F:$F,MATCH(U1746,'Master - US vs THEM'!$G:$G,0)),"No Territory Data")))))</f>
        <v>US</v>
      </c>
      <c r="W1746" t="str">
        <f t="shared" si="110"/>
        <v>MISMATCH</v>
      </c>
      <c r="X1746" t="str">
        <f t="shared" si="111"/>
        <v>US</v>
      </c>
    </row>
    <row r="1747" spans="1:24" x14ac:dyDescent="0.2">
      <c r="A1747">
        <v>1746</v>
      </c>
      <c r="B1747" t="s">
        <v>434</v>
      </c>
      <c r="C1747" t="s">
        <v>435</v>
      </c>
      <c r="D1747" t="s">
        <v>81</v>
      </c>
      <c r="E1747" t="s">
        <v>436</v>
      </c>
      <c r="F1747" t="s">
        <v>424</v>
      </c>
      <c r="G1747" t="s">
        <v>437</v>
      </c>
      <c r="H1747" t="s">
        <v>8</v>
      </c>
      <c r="I1747" t="s">
        <v>319</v>
      </c>
      <c r="J1747" t="s">
        <v>460</v>
      </c>
      <c r="K1747" t="s">
        <v>461</v>
      </c>
      <c r="L1747" t="s">
        <v>96</v>
      </c>
      <c r="M1747">
        <v>1</v>
      </c>
      <c r="N1747" t="s">
        <v>21</v>
      </c>
      <c r="O1747" t="str">
        <f>IF($B1747="","",IFERROR(IF(ISNUMBER(MATCH($K1747,'Brand Family Territory (Enc)'!$A$2:$A$296,0)),$K1747,""),""))</f>
        <v/>
      </c>
      <c r="P1747" t="str">
        <f>IF($B1747="","",IFERROR(INDEX('Brand Crosswalk'!$F$2:$F$200,MATCH($K1747,'Brand Crosswalk'!$A$2:$A$200,0)),"Not in Crosswalk"))</f>
        <v>No Encompass Match</v>
      </c>
      <c r="Q1747">
        <f>IF($B1747="","",IFERROR(INDEX('Brand Crosswalk'!$C$2:$C$200,MATCH($K1747,'Brand Crosswalk'!$A$2:$A$200,0)),""))</f>
        <v>0</v>
      </c>
      <c r="R1747" t="str">
        <f>IF($B1747="","",IF(O1747&lt;&gt;"",O1747,IF(P1747="Mapped",Q1747,IF(P1747="No Encompass Match","No Encompass Match",IFERROR(VLOOKUP(IF($K1747="",$J1747,$K1747),'Brands (Enc)'!$C$2:$D$2699,2,FALSE),"Not Mapped")))))</f>
        <v>No Encompass Match</v>
      </c>
      <c r="S1747" t="str">
        <f>IF($B1747="","",IFERROR(VLOOKUP(VALUE($B1747),'Customers Table (Enc)'!$A:$I,9,FALSE),"Not Found"))</f>
        <v>Passaic</v>
      </c>
      <c r="T1747" t="str">
        <f t="shared" si="108"/>
        <v>PASSAIC</v>
      </c>
      <c r="U1747" t="str">
        <f t="shared" si="109"/>
        <v>No Encompass Match|PASSAIC</v>
      </c>
      <c r="V1747" t="str">
        <f>IF($B1747="","",IF(R1747="No Encompass Match","THEM",IF(R1747="Not Mapped","Unable to Determine",IF(T1747="SALES","Unable to Determine",IFERROR(INDEX('Master - US vs THEM'!$F:$F,MATCH(U1747,'Master - US vs THEM'!$G:$G,0)),"No Territory Data")))))</f>
        <v>THEM</v>
      </c>
      <c r="W1747" t="str">
        <f t="shared" si="110"/>
        <v>OK</v>
      </c>
      <c r="X1747" t="str">
        <f t="shared" si="111"/>
        <v>THEM</v>
      </c>
    </row>
    <row r="1748" spans="1:24" x14ac:dyDescent="0.2">
      <c r="A1748">
        <v>1747</v>
      </c>
      <c r="B1748" t="s">
        <v>434</v>
      </c>
      <c r="C1748" t="s">
        <v>435</v>
      </c>
      <c r="D1748" t="s">
        <v>81</v>
      </c>
      <c r="E1748" t="s">
        <v>436</v>
      </c>
      <c r="F1748" t="s">
        <v>424</v>
      </c>
      <c r="G1748" t="s">
        <v>437</v>
      </c>
      <c r="H1748" t="s">
        <v>8</v>
      </c>
      <c r="I1748" t="s">
        <v>319</v>
      </c>
      <c r="J1748" t="s">
        <v>462</v>
      </c>
      <c r="K1748" t="s">
        <v>153</v>
      </c>
      <c r="L1748" t="s">
        <v>155</v>
      </c>
      <c r="M1748">
        <v>1</v>
      </c>
      <c r="N1748" t="s">
        <v>21</v>
      </c>
      <c r="O1748" t="str">
        <f>IF($B1748="","",IFERROR(IF(ISNUMBER(MATCH($K1748,'Brand Family Territory (Enc)'!$A$2:$A$296,0)),$K1748,""),""))</f>
        <v/>
      </c>
      <c r="P1748" t="str">
        <f>IF($B1748="","",IFERROR(INDEX('Brand Crosswalk'!$F$2:$F$200,MATCH($K1748,'Brand Crosswalk'!$A$2:$A$200,0)),"Not in Crosswalk"))</f>
        <v>Mapped</v>
      </c>
      <c r="Q1748" t="str">
        <f>IF($B1748="","",IFERROR(INDEX('Brand Crosswalk'!$C$2:$C$200,MATCH($K1748,'Brand Crosswalk'!$A$2:$A$200,0)),""))</f>
        <v>Samuel Adams</v>
      </c>
      <c r="R1748" t="str">
        <f>IF($B1748="","",IF(O1748&lt;&gt;"",O1748,IF(P1748="Mapped",Q1748,IF(P1748="No Encompass Match","No Encompass Match",IFERROR(VLOOKUP(IF($K1748="",$J1748,$K1748),'Brands (Enc)'!$C$2:$D$2699,2,FALSE),"Not Mapped")))))</f>
        <v>Samuel Adams</v>
      </c>
      <c r="S1748" t="str">
        <f>IF($B1748="","",IFERROR(VLOOKUP(VALUE($B1748),'Customers Table (Enc)'!$A:$I,9,FALSE),"Not Found"))</f>
        <v>Passaic</v>
      </c>
      <c r="T1748" t="str">
        <f t="shared" si="108"/>
        <v>PASSAIC</v>
      </c>
      <c r="U1748" t="str">
        <f t="shared" si="109"/>
        <v>Samuel Adams|PASSAIC</v>
      </c>
      <c r="V1748" t="str">
        <f>IF($B1748="","",IF(R1748="No Encompass Match","THEM",IF(R1748="Not Mapped","Unable to Determine",IF(T1748="SALES","Unable to Determine",IFERROR(INDEX('Master - US vs THEM'!$F:$F,MATCH(U1748,'Master - US vs THEM'!$G:$G,0)),"No Territory Data")))))</f>
        <v>US</v>
      </c>
      <c r="W1748" t="str">
        <f t="shared" si="110"/>
        <v>MISMATCH</v>
      </c>
      <c r="X1748" t="str">
        <f t="shared" si="111"/>
        <v>US</v>
      </c>
    </row>
    <row r="1749" spans="1:24" x14ac:dyDescent="0.2">
      <c r="A1749">
        <v>1748</v>
      </c>
      <c r="B1749" t="s">
        <v>434</v>
      </c>
      <c r="C1749" t="s">
        <v>435</v>
      </c>
      <c r="D1749" t="s">
        <v>81</v>
      </c>
      <c r="E1749" t="s">
        <v>436</v>
      </c>
      <c r="F1749" t="s">
        <v>424</v>
      </c>
      <c r="G1749" t="s">
        <v>437</v>
      </c>
      <c r="H1749" t="s">
        <v>8</v>
      </c>
      <c r="I1749" t="s">
        <v>319</v>
      </c>
      <c r="J1749" t="s">
        <v>1249</v>
      </c>
      <c r="K1749" t="s">
        <v>45</v>
      </c>
      <c r="L1749" t="s">
        <v>45</v>
      </c>
      <c r="M1749">
        <v>1</v>
      </c>
      <c r="N1749" t="s">
        <v>875</v>
      </c>
      <c r="O1749" t="str">
        <f>IF($B1749="","",IFERROR(IF(ISNUMBER(MATCH($K1749,'Brand Family Territory (Enc)'!$A$2:$A$296,0)),$K1749,""),""))</f>
        <v/>
      </c>
      <c r="P1749" t="str">
        <f>IF($B1749="","",IFERROR(INDEX('Brand Crosswalk'!$F$2:$F$200,MATCH($K1749,'Brand Crosswalk'!$A$2:$A$200,0)),"Not in Crosswalk"))</f>
        <v>Mapped</v>
      </c>
      <c r="Q1749" t="str">
        <f>IF($B1749="","",IFERROR(INDEX('Brand Crosswalk'!$C$2:$C$200,MATCH($K1749,'Brand Crosswalk'!$A$2:$A$200,0)),""))</f>
        <v>Dg Yuengling Inc</v>
      </c>
      <c r="R1749" t="str">
        <f>IF($B1749="","",IF(O1749&lt;&gt;"",O1749,IF(P1749="Mapped",Q1749,IF(P1749="No Encompass Match","No Encompass Match",IFERROR(VLOOKUP(IF($K1749="",$J1749,$K1749),'Brands (Enc)'!$C$2:$D$2699,2,FALSE),"Not Mapped")))))</f>
        <v>Dg Yuengling Inc</v>
      </c>
      <c r="S1749" t="str">
        <f>IF($B1749="","",IFERROR(VLOOKUP(VALUE($B1749),'Customers Table (Enc)'!$A:$I,9,FALSE),"Not Found"))</f>
        <v>Passaic</v>
      </c>
      <c r="T1749" t="str">
        <f t="shared" si="108"/>
        <v>PASSAIC</v>
      </c>
      <c r="U1749" t="str">
        <f t="shared" si="109"/>
        <v>Dg Yuengling Inc|PASSAIC</v>
      </c>
      <c r="V1749" t="str">
        <f>IF($B1749="","",IF(R1749="No Encompass Match","THEM",IF(R1749="Not Mapped","Unable to Determine",IF(T1749="SALES","Unable to Determine",IFERROR(INDEX('Master - US vs THEM'!$F:$F,MATCH(U1749,'Master - US vs THEM'!$G:$G,0)),"No Territory Data")))))</f>
        <v>US</v>
      </c>
      <c r="W1749" t="str">
        <f t="shared" si="110"/>
        <v>OK</v>
      </c>
      <c r="X1749" t="str">
        <f t="shared" si="111"/>
        <v>US</v>
      </c>
    </row>
    <row r="1750" spans="1:24" x14ac:dyDescent="0.2">
      <c r="A1750">
        <v>1749</v>
      </c>
      <c r="B1750" t="s">
        <v>434</v>
      </c>
      <c r="C1750" t="s">
        <v>435</v>
      </c>
      <c r="D1750" t="s">
        <v>81</v>
      </c>
      <c r="E1750" t="s">
        <v>436</v>
      </c>
      <c r="F1750" t="s">
        <v>424</v>
      </c>
      <c r="G1750" t="s">
        <v>437</v>
      </c>
      <c r="H1750" t="s">
        <v>8</v>
      </c>
      <c r="I1750" t="s">
        <v>319</v>
      </c>
      <c r="J1750" t="s">
        <v>1365</v>
      </c>
      <c r="K1750" t="s">
        <v>87</v>
      </c>
      <c r="L1750" t="s">
        <v>88</v>
      </c>
      <c r="M1750">
        <v>1</v>
      </c>
      <c r="N1750" t="s">
        <v>875</v>
      </c>
      <c r="O1750" t="str">
        <f>IF($B1750="","",IFERROR(IF(ISNUMBER(MATCH($K1750,'Brand Family Territory (Enc)'!$A$2:$A$296,0)),$K1750,""),""))</f>
        <v/>
      </c>
      <c r="P1750" t="str">
        <f>IF($B1750="","",IFERROR(INDEX('Brand Crosswalk'!$F$2:$F$200,MATCH($K1750,'Brand Crosswalk'!$A$2:$A$200,0)),"Not in Crosswalk"))</f>
        <v>Mapped</v>
      </c>
      <c r="Q1750" t="str">
        <f>IF($B1750="","",IFERROR(INDEX('Brand Crosswalk'!$C$2:$C$200,MATCH($K1750,'Brand Crosswalk'!$A$2:$A$200,0)),""))</f>
        <v>Sixpoint</v>
      </c>
      <c r="R1750" t="str">
        <f>IF($B1750="","",IF(O1750&lt;&gt;"",O1750,IF(P1750="Mapped",Q1750,IF(P1750="No Encompass Match","No Encompass Match",IFERROR(VLOOKUP(IF($K1750="",$J1750,$K1750),'Brands (Enc)'!$C$2:$D$2699,2,FALSE),"Not Mapped")))))</f>
        <v>Sixpoint</v>
      </c>
      <c r="S1750" t="str">
        <f>IF($B1750="","",IFERROR(VLOOKUP(VALUE($B1750),'Customers Table (Enc)'!$A:$I,9,FALSE),"Not Found"))</f>
        <v>Passaic</v>
      </c>
      <c r="T1750" t="str">
        <f t="shared" si="108"/>
        <v>PASSAIC</v>
      </c>
      <c r="U1750" t="str">
        <f t="shared" si="109"/>
        <v>Sixpoint|PASSAIC</v>
      </c>
      <c r="V1750" t="str">
        <f>IF($B1750="","",IF(R1750="No Encompass Match","THEM",IF(R1750="Not Mapped","Unable to Determine",IF(T1750="SALES","Unable to Determine",IFERROR(INDEX('Master - US vs THEM'!$F:$F,MATCH(U1750,'Master - US vs THEM'!$G:$G,0)),"No Territory Data")))))</f>
        <v>US</v>
      </c>
      <c r="W1750" t="str">
        <f t="shared" si="110"/>
        <v>OK</v>
      </c>
      <c r="X1750" t="str">
        <f t="shared" si="111"/>
        <v>US</v>
      </c>
    </row>
    <row r="1751" spans="1:24" x14ac:dyDescent="0.2">
      <c r="A1751">
        <v>1750</v>
      </c>
      <c r="B1751" t="s">
        <v>434</v>
      </c>
      <c r="C1751" t="s">
        <v>435</v>
      </c>
      <c r="D1751" t="s">
        <v>81</v>
      </c>
      <c r="E1751" t="s">
        <v>436</v>
      </c>
      <c r="F1751" t="s">
        <v>424</v>
      </c>
      <c r="G1751" t="s">
        <v>437</v>
      </c>
      <c r="H1751" t="s">
        <v>8</v>
      </c>
      <c r="I1751" t="s">
        <v>319</v>
      </c>
      <c r="J1751" t="s">
        <v>463</v>
      </c>
      <c r="K1751" t="s">
        <v>463</v>
      </c>
      <c r="L1751" t="s">
        <v>155</v>
      </c>
      <c r="M1751">
        <v>1</v>
      </c>
      <c r="N1751" t="s">
        <v>21</v>
      </c>
      <c r="O1751" t="str">
        <f>IF($B1751="","",IFERROR(IF(ISNUMBER(MATCH($K1751,'Brand Family Territory (Enc)'!$A$2:$A$296,0)),$K1751,""),""))</f>
        <v>TWISTED TEA</v>
      </c>
      <c r="P1751" t="str">
        <f>IF($B1751="","",IFERROR(INDEX('Brand Crosswalk'!$F$2:$F$200,MATCH($K1751,'Brand Crosswalk'!$A$2:$A$200,0)),"Not in Crosswalk"))</f>
        <v>Not in Crosswalk</v>
      </c>
      <c r="Q1751" t="str">
        <f>IF($B1751="","",IFERROR(INDEX('Brand Crosswalk'!$C$2:$C$200,MATCH($K1751,'Brand Crosswalk'!$A$2:$A$200,0)),""))</f>
        <v/>
      </c>
      <c r="R1751" t="str">
        <f>IF($B1751="","",IF(O1751&lt;&gt;"",O1751,IF(P1751="Mapped",Q1751,IF(P1751="No Encompass Match","No Encompass Match",IFERROR(VLOOKUP(IF($K1751="",$J1751,$K1751),'Brands (Enc)'!$C$2:$D$2699,2,FALSE),"Not Mapped")))))</f>
        <v>TWISTED TEA</v>
      </c>
      <c r="S1751" t="str">
        <f>IF($B1751="","",IFERROR(VLOOKUP(VALUE($B1751),'Customers Table (Enc)'!$A:$I,9,FALSE),"Not Found"))</f>
        <v>Passaic</v>
      </c>
      <c r="T1751" t="str">
        <f t="shared" si="108"/>
        <v>PASSAIC</v>
      </c>
      <c r="U1751" t="str">
        <f t="shared" si="109"/>
        <v>TWISTED TEA|PASSAIC</v>
      </c>
      <c r="V1751" t="str">
        <f>IF($B1751="","",IF(R1751="No Encompass Match","THEM",IF(R1751="Not Mapped","Unable to Determine",IF(T1751="SALES","Unable to Determine",IFERROR(INDEX('Master - US vs THEM'!$F:$F,MATCH(U1751,'Master - US vs THEM'!$G:$G,0)),"No Territory Data")))))</f>
        <v>US</v>
      </c>
      <c r="W1751" t="str">
        <f t="shared" si="110"/>
        <v>MISMATCH</v>
      </c>
      <c r="X1751" t="str">
        <f t="shared" si="111"/>
        <v>US</v>
      </c>
    </row>
    <row r="1752" spans="1:24" x14ac:dyDescent="0.2">
      <c r="A1752">
        <v>1751</v>
      </c>
      <c r="B1752" t="s">
        <v>434</v>
      </c>
      <c r="C1752" t="s">
        <v>435</v>
      </c>
      <c r="D1752" t="s">
        <v>81</v>
      </c>
      <c r="E1752" t="s">
        <v>436</v>
      </c>
      <c r="F1752" t="s">
        <v>424</v>
      </c>
      <c r="G1752" t="s">
        <v>437</v>
      </c>
      <c r="H1752" t="s">
        <v>8</v>
      </c>
      <c r="I1752" t="s">
        <v>319</v>
      </c>
      <c r="J1752" t="s">
        <v>1366</v>
      </c>
      <c r="K1752" t="s">
        <v>1367</v>
      </c>
      <c r="L1752" t="s">
        <v>433</v>
      </c>
      <c r="M1752">
        <v>1</v>
      </c>
      <c r="N1752" t="s">
        <v>875</v>
      </c>
      <c r="O1752" t="str">
        <f>IF($B1752="","",IFERROR(IF(ISNUMBER(MATCH($K1752,'Brand Family Territory (Enc)'!$A$2:$A$296,0)),$K1752,""),""))</f>
        <v/>
      </c>
      <c r="P1752" t="str">
        <f>IF($B1752="","",IFERROR(INDEX('Brand Crosswalk'!$F$2:$F$200,MATCH($K1752,'Brand Crosswalk'!$A$2:$A$200,0)),"Not in Crosswalk"))</f>
        <v>Mapped</v>
      </c>
      <c r="Q1752" t="str">
        <f>IF($B1752="","",IFERROR(INDEX('Brand Crosswalk'!$C$2:$C$200,MATCH($K1752,'Brand Crosswalk'!$A$2:$A$200,0)),""))</f>
        <v>Baptist Wit</v>
      </c>
      <c r="R1752" t="str">
        <f>IF($B1752="","",IF(O1752&lt;&gt;"",O1752,IF(P1752="Mapped",Q1752,IF(P1752="No Encompass Match","No Encompass Match",IFERROR(VLOOKUP(IF($K1752="",$J1752,$K1752),'Brands (Enc)'!$C$2:$D$2699,2,FALSE),"Not Mapped")))))</f>
        <v>Baptist Wit</v>
      </c>
      <c r="S1752" t="str">
        <f>IF($B1752="","",IFERROR(VLOOKUP(VALUE($B1752),'Customers Table (Enc)'!$A:$I,9,FALSE),"Not Found"))</f>
        <v>Passaic</v>
      </c>
      <c r="T1752" t="str">
        <f t="shared" si="108"/>
        <v>PASSAIC</v>
      </c>
      <c r="U1752" t="str">
        <f t="shared" si="109"/>
        <v>Baptist Wit|PASSAIC</v>
      </c>
      <c r="V1752" t="str">
        <f>IF($B1752="","",IF(R1752="No Encompass Match","THEM",IF(R1752="Not Mapped","Unable to Determine",IF(T1752="SALES","Unable to Determine",IFERROR(INDEX('Master - US vs THEM'!$F:$F,MATCH(U1752,'Master - US vs THEM'!$G:$G,0)),"No Territory Data")))))</f>
        <v>US</v>
      </c>
      <c r="W1752" t="str">
        <f t="shared" si="110"/>
        <v>OK</v>
      </c>
      <c r="X1752" t="str">
        <f t="shared" si="111"/>
        <v>US</v>
      </c>
    </row>
    <row r="1753" spans="1:24" x14ac:dyDescent="0.2">
      <c r="A1753">
        <v>1752</v>
      </c>
      <c r="B1753" t="s">
        <v>434</v>
      </c>
      <c r="C1753" t="s">
        <v>435</v>
      </c>
      <c r="D1753" t="s">
        <v>81</v>
      </c>
      <c r="E1753" t="s">
        <v>436</v>
      </c>
      <c r="F1753" t="s">
        <v>424</v>
      </c>
      <c r="G1753" t="s">
        <v>437</v>
      </c>
      <c r="H1753" t="s">
        <v>8</v>
      </c>
      <c r="I1753" t="s">
        <v>319</v>
      </c>
      <c r="J1753" t="s">
        <v>464</v>
      </c>
      <c r="K1753" t="s">
        <v>465</v>
      </c>
      <c r="L1753" t="s">
        <v>61</v>
      </c>
      <c r="M1753">
        <v>1</v>
      </c>
      <c r="N1753" t="s">
        <v>21</v>
      </c>
      <c r="O1753" t="str">
        <f>IF($B1753="","",IFERROR(IF(ISNUMBER(MATCH($K1753,'Brand Family Territory (Enc)'!$A$2:$A$296,0)),$K1753,""),""))</f>
        <v/>
      </c>
      <c r="P1753" t="str">
        <f>IF($B1753="","",IFERROR(INDEX('Brand Crosswalk'!$F$2:$F$200,MATCH($K1753,'Brand Crosswalk'!$A$2:$A$200,0)),"Not in Crosswalk"))</f>
        <v>Mapped</v>
      </c>
      <c r="Q1753" t="str">
        <f>IF($B1753="","",IFERROR(INDEX('Brand Crosswalk'!$C$2:$C$200,MATCH($K1753,'Brand Crosswalk'!$A$2:$A$200,0)),""))</f>
        <v>Stone Brewing</v>
      </c>
      <c r="R1753" t="str">
        <f>IF($B1753="","",IF(O1753&lt;&gt;"",O1753,IF(P1753="Mapped",Q1753,IF(P1753="No Encompass Match","No Encompass Match",IFERROR(VLOOKUP(IF($K1753="",$J1753,$K1753),'Brands (Enc)'!$C$2:$D$2699,2,FALSE),"Not Mapped")))))</f>
        <v>Stone Brewing</v>
      </c>
      <c r="S1753" t="str">
        <f>IF($B1753="","",IFERROR(VLOOKUP(VALUE($B1753),'Customers Table (Enc)'!$A:$I,9,FALSE),"Not Found"))</f>
        <v>Passaic</v>
      </c>
      <c r="T1753" t="str">
        <f t="shared" si="108"/>
        <v>PASSAIC</v>
      </c>
      <c r="U1753" t="str">
        <f t="shared" si="109"/>
        <v>Stone Brewing|PASSAIC</v>
      </c>
      <c r="V1753" t="str">
        <f>IF($B1753="","",IF(R1753="No Encompass Match","THEM",IF(R1753="Not Mapped","Unable to Determine",IF(T1753="SALES","Unable to Determine",IFERROR(INDEX('Master - US vs THEM'!$F:$F,MATCH(U1753,'Master - US vs THEM'!$G:$G,0)),"No Territory Data")))))</f>
        <v>US</v>
      </c>
      <c r="W1753" t="str">
        <f t="shared" si="110"/>
        <v>MISMATCH</v>
      </c>
      <c r="X1753" t="str">
        <f t="shared" si="111"/>
        <v>US</v>
      </c>
    </row>
    <row r="1754" spans="1:24" x14ac:dyDescent="0.2">
      <c r="A1754">
        <v>1753</v>
      </c>
      <c r="B1754" t="s">
        <v>434</v>
      </c>
      <c r="C1754" t="s">
        <v>435</v>
      </c>
      <c r="D1754" t="s">
        <v>81</v>
      </c>
      <c r="E1754" t="s">
        <v>436</v>
      </c>
      <c r="F1754" t="s">
        <v>424</v>
      </c>
      <c r="G1754" t="s">
        <v>437</v>
      </c>
      <c r="H1754" t="s">
        <v>8</v>
      </c>
      <c r="I1754" t="s">
        <v>319</v>
      </c>
      <c r="J1754" t="s">
        <v>466</v>
      </c>
      <c r="K1754" t="s">
        <v>465</v>
      </c>
      <c r="L1754" t="s">
        <v>61</v>
      </c>
      <c r="M1754">
        <v>1</v>
      </c>
      <c r="N1754" t="s">
        <v>21</v>
      </c>
      <c r="O1754" t="str">
        <f>IF($B1754="","",IFERROR(IF(ISNUMBER(MATCH($K1754,'Brand Family Territory (Enc)'!$A$2:$A$296,0)),$K1754,""),""))</f>
        <v/>
      </c>
      <c r="P1754" t="str">
        <f>IF($B1754="","",IFERROR(INDEX('Brand Crosswalk'!$F$2:$F$200,MATCH($K1754,'Brand Crosswalk'!$A$2:$A$200,0)),"Not in Crosswalk"))</f>
        <v>Mapped</v>
      </c>
      <c r="Q1754" t="str">
        <f>IF($B1754="","",IFERROR(INDEX('Brand Crosswalk'!$C$2:$C$200,MATCH($K1754,'Brand Crosswalk'!$A$2:$A$200,0)),""))</f>
        <v>Stone Brewing</v>
      </c>
      <c r="R1754" t="str">
        <f>IF($B1754="","",IF(O1754&lt;&gt;"",O1754,IF(P1754="Mapped",Q1754,IF(P1754="No Encompass Match","No Encompass Match",IFERROR(VLOOKUP(IF($K1754="",$J1754,$K1754),'Brands (Enc)'!$C$2:$D$2699,2,FALSE),"Not Mapped")))))</f>
        <v>Stone Brewing</v>
      </c>
      <c r="S1754" t="str">
        <f>IF($B1754="","",IFERROR(VLOOKUP(VALUE($B1754),'Customers Table (Enc)'!$A:$I,9,FALSE),"Not Found"))</f>
        <v>Passaic</v>
      </c>
      <c r="T1754" t="str">
        <f t="shared" si="108"/>
        <v>PASSAIC</v>
      </c>
      <c r="U1754" t="str">
        <f t="shared" si="109"/>
        <v>Stone Brewing|PASSAIC</v>
      </c>
      <c r="V1754" t="str">
        <f>IF($B1754="","",IF(R1754="No Encompass Match","THEM",IF(R1754="Not Mapped","Unable to Determine",IF(T1754="SALES","Unable to Determine",IFERROR(INDEX('Master - US vs THEM'!$F:$F,MATCH(U1754,'Master - US vs THEM'!$G:$G,0)),"No Territory Data")))))</f>
        <v>US</v>
      </c>
      <c r="W1754" t="str">
        <f t="shared" si="110"/>
        <v>MISMATCH</v>
      </c>
      <c r="X1754" t="str">
        <f t="shared" si="111"/>
        <v>US</v>
      </c>
    </row>
    <row r="1755" spans="1:24" x14ac:dyDescent="0.2">
      <c r="A1755">
        <v>1754</v>
      </c>
      <c r="B1755" t="s">
        <v>434</v>
      </c>
      <c r="C1755" t="s">
        <v>435</v>
      </c>
      <c r="D1755" t="s">
        <v>81</v>
      </c>
      <c r="E1755" t="s">
        <v>436</v>
      </c>
      <c r="F1755" t="s">
        <v>424</v>
      </c>
      <c r="G1755" t="s">
        <v>437</v>
      </c>
      <c r="H1755" t="s">
        <v>8</v>
      </c>
      <c r="I1755" t="s">
        <v>319</v>
      </c>
      <c r="J1755" t="s">
        <v>961</v>
      </c>
      <c r="K1755" t="s">
        <v>728</v>
      </c>
      <c r="L1755" t="s">
        <v>96</v>
      </c>
      <c r="M1755">
        <v>1</v>
      </c>
      <c r="N1755" t="s">
        <v>875</v>
      </c>
      <c r="O1755" t="str">
        <f>IF($B1755="","",IFERROR(IF(ISNUMBER(MATCH($K1755,'Brand Family Territory (Enc)'!$A$2:$A$296,0)),$K1755,""),""))</f>
        <v>WEIHENSTEPHANER</v>
      </c>
      <c r="P1755" t="str">
        <f>IF($B1755="","",IFERROR(INDEX('Brand Crosswalk'!$F$2:$F$200,MATCH($K1755,'Brand Crosswalk'!$A$2:$A$200,0)),"Not in Crosswalk"))</f>
        <v>Not in Crosswalk</v>
      </c>
      <c r="Q1755" t="str">
        <f>IF($B1755="","",IFERROR(INDEX('Brand Crosswalk'!$C$2:$C$200,MATCH($K1755,'Brand Crosswalk'!$A$2:$A$200,0)),""))</f>
        <v/>
      </c>
      <c r="R1755" t="str">
        <f>IF($B1755="","",IF(O1755&lt;&gt;"",O1755,IF(P1755="Mapped",Q1755,IF(P1755="No Encompass Match","No Encompass Match",IFERROR(VLOOKUP(IF($K1755="",$J1755,$K1755),'Brands (Enc)'!$C$2:$D$2699,2,FALSE),"Not Mapped")))))</f>
        <v>WEIHENSTEPHANER</v>
      </c>
      <c r="S1755" t="str">
        <f>IF($B1755="","",IFERROR(VLOOKUP(VALUE($B1755),'Customers Table (Enc)'!$A:$I,9,FALSE),"Not Found"))</f>
        <v>Passaic</v>
      </c>
      <c r="T1755" t="str">
        <f t="shared" si="108"/>
        <v>PASSAIC</v>
      </c>
      <c r="U1755" t="str">
        <f t="shared" si="109"/>
        <v>WEIHENSTEPHANER|PASSAIC</v>
      </c>
      <c r="V1755" t="str">
        <f>IF($B1755="","",IF(R1755="No Encompass Match","THEM",IF(R1755="Not Mapped","Unable to Determine",IF(T1755="SALES","Unable to Determine",IFERROR(INDEX('Master - US vs THEM'!$F:$F,MATCH(U1755,'Master - US vs THEM'!$G:$G,0)),"No Territory Data")))))</f>
        <v>US</v>
      </c>
      <c r="W1755" t="str">
        <f t="shared" si="110"/>
        <v>OK</v>
      </c>
      <c r="X1755" t="str">
        <f t="shared" si="111"/>
        <v>US</v>
      </c>
    </row>
    <row r="1756" spans="1:24" x14ac:dyDescent="0.2">
      <c r="A1756">
        <v>1755</v>
      </c>
      <c r="B1756" t="s">
        <v>434</v>
      </c>
      <c r="C1756" t="s">
        <v>435</v>
      </c>
      <c r="D1756" t="s">
        <v>81</v>
      </c>
      <c r="E1756" t="s">
        <v>436</v>
      </c>
      <c r="F1756" t="s">
        <v>424</v>
      </c>
      <c r="G1756" t="s">
        <v>437</v>
      </c>
      <c r="H1756" t="s">
        <v>8</v>
      </c>
      <c r="I1756" t="s">
        <v>319</v>
      </c>
      <c r="J1756" t="s">
        <v>467</v>
      </c>
      <c r="K1756" t="s">
        <v>467</v>
      </c>
      <c r="L1756" t="s">
        <v>468</v>
      </c>
      <c r="M1756">
        <v>1</v>
      </c>
      <c r="N1756" t="s">
        <v>21</v>
      </c>
      <c r="O1756" t="str">
        <f>IF($B1756="","",IFERROR(IF(ISNUMBER(MATCH($K1756,'Brand Family Territory (Enc)'!$A$2:$A$296,0)),$K1756,""),""))</f>
        <v/>
      </c>
      <c r="P1756" t="str">
        <f>IF($B1756="","",IFERROR(INDEX('Brand Crosswalk'!$F$2:$F$200,MATCH($K1756,'Brand Crosswalk'!$A$2:$A$200,0)),"Not in Crosswalk"))</f>
        <v>Mapped</v>
      </c>
      <c r="Q1756" t="str">
        <f>IF($B1756="","",IFERROR(INDEX('Brand Crosswalk'!$C$2:$C$200,MATCH($K1756,'Brand Crosswalk'!$A$2:$A$200,0)),""))</f>
        <v>New Holland Brewing Co</v>
      </c>
      <c r="R1756" t="str">
        <f>IF($B1756="","",IF(O1756&lt;&gt;"",O1756,IF(P1756="Mapped",Q1756,IF(P1756="No Encompass Match","No Encompass Match",IFERROR(VLOOKUP(IF($K1756="",$J1756,$K1756),'Brands (Enc)'!$C$2:$D$2699,2,FALSE),"Not Mapped")))))</f>
        <v>New Holland Brewing Co</v>
      </c>
      <c r="S1756" t="str">
        <f>IF($B1756="","",IFERROR(VLOOKUP(VALUE($B1756),'Customers Table (Enc)'!$A:$I,9,FALSE),"Not Found"))</f>
        <v>Passaic</v>
      </c>
      <c r="T1756" t="str">
        <f t="shared" si="108"/>
        <v>PASSAIC</v>
      </c>
      <c r="U1756" t="str">
        <f t="shared" si="109"/>
        <v>New Holland Brewing Co|PASSAIC</v>
      </c>
      <c r="V1756" t="str">
        <f>IF($B1756="","",IF(R1756="No Encompass Match","THEM",IF(R1756="Not Mapped","Unable to Determine",IF(T1756="SALES","Unable to Determine",IFERROR(INDEX('Master - US vs THEM'!$F:$F,MATCH(U1756,'Master - US vs THEM'!$G:$G,0)),"No Territory Data")))))</f>
        <v>US</v>
      </c>
      <c r="W1756" t="str">
        <f t="shared" si="110"/>
        <v>MISMATCH</v>
      </c>
      <c r="X1756" t="str">
        <f t="shared" si="111"/>
        <v>US</v>
      </c>
    </row>
    <row r="1757" spans="1:24" x14ac:dyDescent="0.2">
      <c r="A1757">
        <v>1756</v>
      </c>
      <c r="B1757" t="s">
        <v>434</v>
      </c>
      <c r="C1757" t="s">
        <v>435</v>
      </c>
      <c r="D1757" t="s">
        <v>81</v>
      </c>
      <c r="E1757" t="s">
        <v>436</v>
      </c>
      <c r="F1757" t="s">
        <v>424</v>
      </c>
      <c r="G1757" t="s">
        <v>437</v>
      </c>
      <c r="H1757" t="s">
        <v>8</v>
      </c>
      <c r="I1757" t="s">
        <v>319</v>
      </c>
      <c r="J1757" t="s">
        <v>469</v>
      </c>
      <c r="K1757" t="s">
        <v>470</v>
      </c>
      <c r="L1757" t="s">
        <v>433</v>
      </c>
      <c r="M1757">
        <v>1</v>
      </c>
      <c r="N1757" t="s">
        <v>21</v>
      </c>
      <c r="O1757" t="str">
        <f>IF($B1757="","",IFERROR(IF(ISNUMBER(MATCH($K1757,'Brand Family Territory (Enc)'!$A$2:$A$296,0)),$K1757,""),""))</f>
        <v>PIRAAT</v>
      </c>
      <c r="P1757" t="str">
        <f>IF($B1757="","",IFERROR(INDEX('Brand Crosswalk'!$F$2:$F$200,MATCH($K1757,'Brand Crosswalk'!$A$2:$A$200,0)),"Not in Crosswalk"))</f>
        <v>Not in Crosswalk</v>
      </c>
      <c r="Q1757" t="str">
        <f>IF($B1757="","",IFERROR(INDEX('Brand Crosswalk'!$C$2:$C$200,MATCH($K1757,'Brand Crosswalk'!$A$2:$A$200,0)),""))</f>
        <v/>
      </c>
      <c r="R1757" t="str">
        <f>IF($B1757="","",IF(O1757&lt;&gt;"",O1757,IF(P1757="Mapped",Q1757,IF(P1757="No Encompass Match","No Encompass Match",IFERROR(VLOOKUP(IF($K1757="",$J1757,$K1757),'Brands (Enc)'!$C$2:$D$2699,2,FALSE),"Not Mapped")))))</f>
        <v>PIRAAT</v>
      </c>
      <c r="S1757" t="str">
        <f>IF($B1757="","",IFERROR(VLOOKUP(VALUE($B1757),'Customers Table (Enc)'!$A:$I,9,FALSE),"Not Found"))</f>
        <v>Passaic</v>
      </c>
      <c r="T1757" t="str">
        <f t="shared" si="108"/>
        <v>PASSAIC</v>
      </c>
      <c r="U1757" t="str">
        <f t="shared" si="109"/>
        <v>PIRAAT|PASSAIC</v>
      </c>
      <c r="V1757" t="str">
        <f>IF($B1757="","",IF(R1757="No Encompass Match","THEM",IF(R1757="Not Mapped","Unable to Determine",IF(T1757="SALES","Unable to Determine",IFERROR(INDEX('Master - US vs THEM'!$F:$F,MATCH(U1757,'Master - US vs THEM'!$G:$G,0)),"No Territory Data")))))</f>
        <v>US</v>
      </c>
      <c r="W1757" t="str">
        <f t="shared" si="110"/>
        <v>MISMATCH</v>
      </c>
      <c r="X1757" t="str">
        <f t="shared" si="111"/>
        <v>US</v>
      </c>
    </row>
    <row r="1758" spans="1:24" x14ac:dyDescent="0.2">
      <c r="A1758">
        <v>1757</v>
      </c>
      <c r="B1758" t="s">
        <v>434</v>
      </c>
      <c r="C1758" t="s">
        <v>435</v>
      </c>
      <c r="D1758" t="s">
        <v>81</v>
      </c>
      <c r="E1758" t="s">
        <v>436</v>
      </c>
      <c r="F1758" t="s">
        <v>424</v>
      </c>
      <c r="G1758" t="s">
        <v>437</v>
      </c>
      <c r="H1758" t="s">
        <v>8</v>
      </c>
      <c r="I1758" t="s">
        <v>319</v>
      </c>
      <c r="J1758" t="s">
        <v>471</v>
      </c>
      <c r="K1758" t="s">
        <v>452</v>
      </c>
      <c r="L1758" t="s">
        <v>433</v>
      </c>
      <c r="M1758">
        <v>1</v>
      </c>
      <c r="N1758" t="s">
        <v>21</v>
      </c>
      <c r="O1758" t="str">
        <f>IF($B1758="","",IFERROR(IF(ISNUMBER(MATCH($K1758,'Brand Family Territory (Enc)'!$A$2:$A$296,0)),$K1758,""),""))</f>
        <v/>
      </c>
      <c r="P1758" t="str">
        <f>IF($B1758="","",IFERROR(INDEX('Brand Crosswalk'!$F$2:$F$200,MATCH($K1758,'Brand Crosswalk'!$A$2:$A$200,0)),"Not in Crosswalk"))</f>
        <v>No Encompass Match</v>
      </c>
      <c r="Q1758">
        <f>IF($B1758="","",IFERROR(INDEX('Brand Crosswalk'!$C$2:$C$200,MATCH($K1758,'Brand Crosswalk'!$A$2:$A$200,0)),""))</f>
        <v>0</v>
      </c>
      <c r="R1758" t="str">
        <f>IF($B1758="","",IF(O1758&lt;&gt;"",O1758,IF(P1758="Mapped",Q1758,IF(P1758="No Encompass Match","No Encompass Match",IFERROR(VLOOKUP(IF($K1758="",$J1758,$K1758),'Brands (Enc)'!$C$2:$D$2699,2,FALSE),"Not Mapped")))))</f>
        <v>No Encompass Match</v>
      </c>
      <c r="S1758" t="str">
        <f>IF($B1758="","",IFERROR(VLOOKUP(VALUE($B1758),'Customers Table (Enc)'!$A:$I,9,FALSE),"Not Found"))</f>
        <v>Passaic</v>
      </c>
      <c r="T1758" t="str">
        <f t="shared" si="108"/>
        <v>PASSAIC</v>
      </c>
      <c r="U1758" t="str">
        <f t="shared" si="109"/>
        <v>No Encompass Match|PASSAIC</v>
      </c>
      <c r="V1758" t="str">
        <f>IF($B1758="","",IF(R1758="No Encompass Match","THEM",IF(R1758="Not Mapped","Unable to Determine",IF(T1758="SALES","Unable to Determine",IFERROR(INDEX('Master - US vs THEM'!$F:$F,MATCH(U1758,'Master - US vs THEM'!$G:$G,0)),"No Territory Data")))))</f>
        <v>THEM</v>
      </c>
      <c r="W1758" t="str">
        <f t="shared" si="110"/>
        <v>OK</v>
      </c>
      <c r="X1758" t="str">
        <f t="shared" si="111"/>
        <v>THEM</v>
      </c>
    </row>
    <row r="1759" spans="1:24" x14ac:dyDescent="0.2">
      <c r="A1759">
        <v>1758</v>
      </c>
      <c r="B1759" t="s">
        <v>434</v>
      </c>
      <c r="C1759" t="s">
        <v>435</v>
      </c>
      <c r="D1759" t="s">
        <v>81</v>
      </c>
      <c r="E1759" t="s">
        <v>436</v>
      </c>
      <c r="F1759" t="s">
        <v>424</v>
      </c>
      <c r="G1759" t="s">
        <v>437</v>
      </c>
      <c r="H1759" t="s">
        <v>8</v>
      </c>
      <c r="I1759" t="s">
        <v>319</v>
      </c>
      <c r="J1759" t="s">
        <v>472</v>
      </c>
      <c r="K1759" t="s">
        <v>473</v>
      </c>
      <c r="L1759" t="s">
        <v>433</v>
      </c>
      <c r="M1759">
        <v>1</v>
      </c>
      <c r="N1759" t="s">
        <v>21</v>
      </c>
      <c r="O1759" t="str">
        <f>IF($B1759="","",IFERROR(IF(ISNUMBER(MATCH($K1759,'Brand Family Territory (Enc)'!$A$2:$A$296,0)),$K1759,""),""))</f>
        <v/>
      </c>
      <c r="P1759" t="str">
        <f>IF($B1759="","",IFERROR(INDEX('Brand Crosswalk'!$F$2:$F$200,MATCH($K1759,'Brand Crosswalk'!$A$2:$A$200,0)),"Not in Crosswalk"))</f>
        <v>No Encompass Match</v>
      </c>
      <c r="Q1759">
        <f>IF($B1759="","",IFERROR(INDEX('Brand Crosswalk'!$C$2:$C$200,MATCH($K1759,'Brand Crosswalk'!$A$2:$A$200,0)),""))</f>
        <v>0</v>
      </c>
      <c r="R1759" t="str">
        <f>IF($B1759="","",IF(O1759&lt;&gt;"",O1759,IF(P1759="Mapped",Q1759,IF(P1759="No Encompass Match","No Encompass Match",IFERROR(VLOOKUP(IF($K1759="",$J1759,$K1759),'Brands (Enc)'!$C$2:$D$2699,2,FALSE),"Not Mapped")))))</f>
        <v>No Encompass Match</v>
      </c>
      <c r="S1759" t="str">
        <f>IF($B1759="","",IFERROR(VLOOKUP(VALUE($B1759),'Customers Table (Enc)'!$A:$I,9,FALSE),"Not Found"))</f>
        <v>Passaic</v>
      </c>
      <c r="T1759" t="str">
        <f t="shared" si="108"/>
        <v>PASSAIC</v>
      </c>
      <c r="U1759" t="str">
        <f t="shared" si="109"/>
        <v>No Encompass Match|PASSAIC</v>
      </c>
      <c r="V1759" t="str">
        <f>IF($B1759="","",IF(R1759="No Encompass Match","THEM",IF(R1759="Not Mapped","Unable to Determine",IF(T1759="SALES","Unable to Determine",IFERROR(INDEX('Master - US vs THEM'!$F:$F,MATCH(U1759,'Master - US vs THEM'!$G:$G,0)),"No Territory Data")))))</f>
        <v>THEM</v>
      </c>
      <c r="W1759" t="str">
        <f t="shared" si="110"/>
        <v>OK</v>
      </c>
      <c r="X1759" t="str">
        <f t="shared" si="111"/>
        <v>THEM</v>
      </c>
    </row>
    <row r="1760" spans="1:24" x14ac:dyDescent="0.2">
      <c r="A1760">
        <v>1759</v>
      </c>
      <c r="B1760" t="s">
        <v>434</v>
      </c>
      <c r="C1760" t="s">
        <v>435</v>
      </c>
      <c r="D1760" t="s">
        <v>81</v>
      </c>
      <c r="E1760" t="s">
        <v>436</v>
      </c>
      <c r="F1760" t="s">
        <v>424</v>
      </c>
      <c r="G1760" t="s">
        <v>437</v>
      </c>
      <c r="H1760" t="s">
        <v>8</v>
      </c>
      <c r="I1760" t="s">
        <v>319</v>
      </c>
      <c r="J1760" t="s">
        <v>1368</v>
      </c>
      <c r="K1760" t="s">
        <v>1368</v>
      </c>
      <c r="L1760" t="s">
        <v>433</v>
      </c>
      <c r="M1760">
        <v>1</v>
      </c>
      <c r="N1760" t="s">
        <v>875</v>
      </c>
      <c r="O1760" t="str">
        <f>IF($B1760="","",IFERROR(IF(ISNUMBER(MATCH($K1760,'Brand Family Territory (Enc)'!$A$2:$A$296,0)),$K1760,""),""))</f>
        <v>GULDEN DRAAK</v>
      </c>
      <c r="P1760" t="str">
        <f>IF($B1760="","",IFERROR(INDEX('Brand Crosswalk'!$F$2:$F$200,MATCH($K1760,'Brand Crosswalk'!$A$2:$A$200,0)),"Not in Crosswalk"))</f>
        <v>Not in Crosswalk</v>
      </c>
      <c r="Q1760" t="str">
        <f>IF($B1760="","",IFERROR(INDEX('Brand Crosswalk'!$C$2:$C$200,MATCH($K1760,'Brand Crosswalk'!$A$2:$A$200,0)),""))</f>
        <v/>
      </c>
      <c r="R1760" t="str">
        <f>IF($B1760="","",IF(O1760&lt;&gt;"",O1760,IF(P1760="Mapped",Q1760,IF(P1760="No Encompass Match","No Encompass Match",IFERROR(VLOOKUP(IF($K1760="",$J1760,$K1760),'Brands (Enc)'!$C$2:$D$2699,2,FALSE),"Not Mapped")))))</f>
        <v>GULDEN DRAAK</v>
      </c>
      <c r="S1760" t="str">
        <f>IF($B1760="","",IFERROR(VLOOKUP(VALUE($B1760),'Customers Table (Enc)'!$A:$I,9,FALSE),"Not Found"))</f>
        <v>Passaic</v>
      </c>
      <c r="T1760" t="str">
        <f t="shared" si="108"/>
        <v>PASSAIC</v>
      </c>
      <c r="U1760" t="str">
        <f t="shared" si="109"/>
        <v>GULDEN DRAAK|PASSAIC</v>
      </c>
      <c r="V1760" t="str">
        <f>IF($B1760="","",IF(R1760="No Encompass Match","THEM",IF(R1760="Not Mapped","Unable to Determine",IF(T1760="SALES","Unable to Determine",IFERROR(INDEX('Master - US vs THEM'!$F:$F,MATCH(U1760,'Master - US vs THEM'!$G:$G,0)),"No Territory Data")))))</f>
        <v>US</v>
      </c>
      <c r="W1760" t="str">
        <f t="shared" si="110"/>
        <v>OK</v>
      </c>
      <c r="X1760" t="str">
        <f t="shared" si="111"/>
        <v>US</v>
      </c>
    </row>
    <row r="1761" spans="1:24" x14ac:dyDescent="0.2">
      <c r="A1761">
        <v>1760</v>
      </c>
      <c r="B1761" t="s">
        <v>434</v>
      </c>
      <c r="C1761" t="s">
        <v>435</v>
      </c>
      <c r="D1761" t="s">
        <v>81</v>
      </c>
      <c r="E1761" t="s">
        <v>436</v>
      </c>
      <c r="F1761" t="s">
        <v>424</v>
      </c>
      <c r="G1761" t="s">
        <v>437</v>
      </c>
      <c r="H1761" t="s">
        <v>8</v>
      </c>
      <c r="I1761" t="s">
        <v>319</v>
      </c>
      <c r="J1761" t="s">
        <v>474</v>
      </c>
      <c r="K1761" t="s">
        <v>360</v>
      </c>
      <c r="L1761" t="s">
        <v>361</v>
      </c>
      <c r="M1761">
        <v>1</v>
      </c>
      <c r="N1761" t="s">
        <v>21</v>
      </c>
      <c r="O1761" t="str">
        <f>IF($B1761="","",IFERROR(IF(ISNUMBER(MATCH($K1761,'Brand Family Territory (Enc)'!$A$2:$A$296,0)),$K1761,""),""))</f>
        <v>HACKER-PSCHORR</v>
      </c>
      <c r="P1761" t="str">
        <f>IF($B1761="","",IFERROR(INDEX('Brand Crosswalk'!$F$2:$F$200,MATCH($K1761,'Brand Crosswalk'!$A$2:$A$200,0)),"Not in Crosswalk"))</f>
        <v>Not in Crosswalk</v>
      </c>
      <c r="Q1761" t="str">
        <f>IF($B1761="","",IFERROR(INDEX('Brand Crosswalk'!$C$2:$C$200,MATCH($K1761,'Brand Crosswalk'!$A$2:$A$200,0)),""))</f>
        <v/>
      </c>
      <c r="R1761" t="str">
        <f>IF($B1761="","",IF(O1761&lt;&gt;"",O1761,IF(P1761="Mapped",Q1761,IF(P1761="No Encompass Match","No Encompass Match",IFERROR(VLOOKUP(IF($K1761="",$J1761,$K1761),'Brands (Enc)'!$C$2:$D$2699,2,FALSE),"Not Mapped")))))</f>
        <v>HACKER-PSCHORR</v>
      </c>
      <c r="S1761" t="str">
        <f>IF($B1761="","",IFERROR(VLOOKUP(VALUE($B1761),'Customers Table (Enc)'!$A:$I,9,FALSE),"Not Found"))</f>
        <v>Passaic</v>
      </c>
      <c r="T1761" t="str">
        <f t="shared" si="108"/>
        <v>PASSAIC</v>
      </c>
      <c r="U1761" t="str">
        <f t="shared" si="109"/>
        <v>HACKER-PSCHORR|PASSAIC</v>
      </c>
      <c r="V1761" t="str">
        <f>IF($B1761="","",IF(R1761="No Encompass Match","THEM",IF(R1761="Not Mapped","Unable to Determine",IF(T1761="SALES","Unable to Determine",IFERROR(INDEX('Master - US vs THEM'!$F:$F,MATCH(U1761,'Master - US vs THEM'!$G:$G,0)),"No Territory Data")))))</f>
        <v>US</v>
      </c>
      <c r="W1761" t="str">
        <f t="shared" si="110"/>
        <v>MISMATCH</v>
      </c>
      <c r="X1761" t="str">
        <f t="shared" si="111"/>
        <v>US</v>
      </c>
    </row>
    <row r="1762" spans="1:24" x14ac:dyDescent="0.2">
      <c r="A1762">
        <v>1761</v>
      </c>
      <c r="B1762" t="s">
        <v>434</v>
      </c>
      <c r="C1762" t="s">
        <v>435</v>
      </c>
      <c r="D1762" t="s">
        <v>81</v>
      </c>
      <c r="E1762" t="s">
        <v>436</v>
      </c>
      <c r="F1762" t="s">
        <v>424</v>
      </c>
      <c r="G1762" t="s">
        <v>437</v>
      </c>
      <c r="H1762" t="s">
        <v>8</v>
      </c>
      <c r="I1762" t="s">
        <v>319</v>
      </c>
      <c r="J1762" t="s">
        <v>936</v>
      </c>
      <c r="K1762" t="s">
        <v>937</v>
      </c>
      <c r="L1762" t="s">
        <v>433</v>
      </c>
      <c r="M1762">
        <v>1</v>
      </c>
      <c r="N1762" t="s">
        <v>875</v>
      </c>
      <c r="O1762" t="str">
        <f>IF($B1762="","",IFERROR(IF(ISNUMBER(MATCH($K1762,'Brand Family Territory (Enc)'!$A$2:$A$296,0)),$K1762,""),""))</f>
        <v/>
      </c>
      <c r="P1762" t="str">
        <f>IF($B1762="","",IFERROR(INDEX('Brand Crosswalk'!$F$2:$F$200,MATCH($K1762,'Brand Crosswalk'!$A$2:$A$200,0)),"Not in Crosswalk"))</f>
        <v>Mapped</v>
      </c>
      <c r="Q1762" t="str">
        <f>IF($B1762="","",IFERROR(INDEX('Brand Crosswalk'!$C$2:$C$200,MATCH($K1762,'Brand Crosswalk'!$A$2:$A$200,0)),""))</f>
        <v>Sullivan's</v>
      </c>
      <c r="R1762" t="str">
        <f>IF($B1762="","",IF(O1762&lt;&gt;"",O1762,IF(P1762="Mapped",Q1762,IF(P1762="No Encompass Match","No Encompass Match",IFERROR(VLOOKUP(IF($K1762="",$J1762,$K1762),'Brands (Enc)'!$C$2:$D$2699,2,FALSE),"Not Mapped")))))</f>
        <v>Sullivan's</v>
      </c>
      <c r="S1762" t="str">
        <f>IF($B1762="","",IFERROR(VLOOKUP(VALUE($B1762),'Customers Table (Enc)'!$A:$I,9,FALSE),"Not Found"))</f>
        <v>Passaic</v>
      </c>
      <c r="T1762" t="str">
        <f t="shared" si="108"/>
        <v>PASSAIC</v>
      </c>
      <c r="U1762" t="str">
        <f t="shared" si="109"/>
        <v>Sullivan's|PASSAIC</v>
      </c>
      <c r="V1762" t="str">
        <f>IF($B1762="","",IF(R1762="No Encompass Match","THEM",IF(R1762="Not Mapped","Unable to Determine",IF(T1762="SALES","Unable to Determine",IFERROR(INDEX('Master - US vs THEM'!$F:$F,MATCH(U1762,'Master - US vs THEM'!$G:$G,0)),"No Territory Data")))))</f>
        <v>US</v>
      </c>
      <c r="W1762" t="str">
        <f t="shared" si="110"/>
        <v>OK</v>
      </c>
      <c r="X1762" t="str">
        <f t="shared" si="111"/>
        <v>US</v>
      </c>
    </row>
    <row r="1763" spans="1:24" x14ac:dyDescent="0.2">
      <c r="A1763">
        <v>1762</v>
      </c>
      <c r="B1763" t="s">
        <v>434</v>
      </c>
      <c r="C1763" t="s">
        <v>435</v>
      </c>
      <c r="D1763" t="s">
        <v>81</v>
      </c>
      <c r="E1763" t="s">
        <v>436</v>
      </c>
      <c r="F1763" t="s">
        <v>424</v>
      </c>
      <c r="G1763" t="s">
        <v>437</v>
      </c>
      <c r="H1763" t="s">
        <v>8</v>
      </c>
      <c r="I1763" t="s">
        <v>319</v>
      </c>
      <c r="J1763" t="s">
        <v>475</v>
      </c>
      <c r="L1763" t="s">
        <v>152</v>
      </c>
      <c r="M1763">
        <v>1</v>
      </c>
      <c r="N1763" t="s">
        <v>21</v>
      </c>
      <c r="O1763" t="str">
        <f>IF($B1763="","",IFERROR(IF(ISNUMBER(MATCH($K1763,'Brand Family Territory (Enc)'!$A$2:$A$296,0)),$K1763,""),""))</f>
        <v/>
      </c>
      <c r="P1763" t="str">
        <f>IF($B1763="","",IFERROR(INDEX('Brand Crosswalk'!$F$2:$F$200,MATCH($K1763,'Brand Crosswalk'!$A$2:$A$200,0)),"Not in Crosswalk"))</f>
        <v>Not in Crosswalk</v>
      </c>
      <c r="Q1763" t="str">
        <f>IF($B1763="","",IFERROR(INDEX('Brand Crosswalk'!$C$2:$C$200,MATCH($K1763,'Brand Crosswalk'!$A$2:$A$200,0)),""))</f>
        <v/>
      </c>
      <c r="R1763" t="str">
        <f>IF($B1763="","",IF(O1763&lt;&gt;"",O1763,IF(P1763="Mapped",Q1763,IF(P1763="No Encompass Match","No Encompass Match",IFERROR(VLOOKUP(IF($K1763="",$J1763,$K1763),'Brands (Enc)'!$C$2:$D$2699,2,FALSE),"Not Mapped")))))</f>
        <v>Not Mapped</v>
      </c>
      <c r="S1763" t="str">
        <f>IF($B1763="","",IFERROR(VLOOKUP(VALUE($B1763),'Customers Table (Enc)'!$A:$I,9,FALSE),"Not Found"))</f>
        <v>Passaic</v>
      </c>
      <c r="T1763" t="str">
        <f t="shared" si="108"/>
        <v>PASSAIC</v>
      </c>
      <c r="U1763" t="str">
        <f t="shared" si="109"/>
        <v>Not Mapped|PASSAIC</v>
      </c>
      <c r="V1763" t="str">
        <f>IF($B1763="","",IF(R1763="No Encompass Match","THEM",IF(R1763="Not Mapped","Unable to Determine",IF(T1763="SALES","Unable to Determine",IFERROR(INDEX('Master - US vs THEM'!$F:$F,MATCH(U1763,'Master - US vs THEM'!$G:$G,0)),"No Territory Data")))))</f>
        <v>Unable to Determine</v>
      </c>
      <c r="W1763" t="str">
        <f t="shared" si="110"/>
        <v>Review</v>
      </c>
      <c r="X1763" t="str">
        <f t="shared" si="111"/>
        <v>THEM</v>
      </c>
    </row>
    <row r="1764" spans="1:24" x14ac:dyDescent="0.2">
      <c r="A1764">
        <v>1763</v>
      </c>
      <c r="B1764" t="s">
        <v>434</v>
      </c>
      <c r="C1764" t="s">
        <v>435</v>
      </c>
      <c r="D1764" t="s">
        <v>81</v>
      </c>
      <c r="E1764" t="s">
        <v>436</v>
      </c>
      <c r="F1764" t="s">
        <v>424</v>
      </c>
      <c r="G1764" t="s">
        <v>437</v>
      </c>
      <c r="H1764" t="s">
        <v>8</v>
      </c>
      <c r="I1764" t="s">
        <v>319</v>
      </c>
      <c r="J1764" t="s">
        <v>476</v>
      </c>
      <c r="K1764" t="s">
        <v>477</v>
      </c>
      <c r="L1764" t="s">
        <v>478</v>
      </c>
      <c r="M1764">
        <v>1</v>
      </c>
      <c r="N1764" t="s">
        <v>21</v>
      </c>
      <c r="O1764" t="str">
        <f>IF($B1764="","",IFERROR(IF(ISNUMBER(MATCH($K1764,'Brand Family Territory (Enc)'!$A$2:$A$296,0)),$K1764,""),""))</f>
        <v/>
      </c>
      <c r="P1764" t="str">
        <f>IF($B1764="","",IFERROR(INDEX('Brand Crosswalk'!$F$2:$F$200,MATCH($K1764,'Brand Crosswalk'!$A$2:$A$200,0)),"Not in Crosswalk"))</f>
        <v>Mapped</v>
      </c>
      <c r="Q1764" t="str">
        <f>IF($B1764="","",IFERROR(INDEX('Brand Crosswalk'!$C$2:$C$200,MATCH($K1764,'Brand Crosswalk'!$A$2:$A$200,0)),""))</f>
        <v>Woodchuck</v>
      </c>
      <c r="R1764" t="str">
        <f>IF($B1764="","",IF(O1764&lt;&gt;"",O1764,IF(P1764="Mapped",Q1764,IF(P1764="No Encompass Match","No Encompass Match",IFERROR(VLOOKUP(IF($K1764="",$J1764,$K1764),'Brands (Enc)'!$C$2:$D$2699,2,FALSE),"Not Mapped")))))</f>
        <v>Woodchuck</v>
      </c>
      <c r="S1764" t="str">
        <f>IF($B1764="","",IFERROR(VLOOKUP(VALUE($B1764),'Customers Table (Enc)'!$A:$I,9,FALSE),"Not Found"))</f>
        <v>Passaic</v>
      </c>
      <c r="T1764" t="str">
        <f t="shared" si="108"/>
        <v>PASSAIC</v>
      </c>
      <c r="U1764" t="str">
        <f t="shared" si="109"/>
        <v>Woodchuck|PASSAIC</v>
      </c>
      <c r="V1764" t="str">
        <f>IF($B1764="","",IF(R1764="No Encompass Match","THEM",IF(R1764="Not Mapped","Unable to Determine",IF(T1764="SALES","Unable to Determine",IFERROR(INDEX('Master - US vs THEM'!$F:$F,MATCH(U1764,'Master - US vs THEM'!$G:$G,0)),"No Territory Data")))))</f>
        <v>US</v>
      </c>
      <c r="W1764" t="str">
        <f t="shared" si="110"/>
        <v>MISMATCH</v>
      </c>
      <c r="X1764" t="str">
        <f t="shared" si="111"/>
        <v>US</v>
      </c>
    </row>
    <row r="1765" spans="1:24" x14ac:dyDescent="0.2">
      <c r="A1765">
        <v>1764</v>
      </c>
      <c r="B1765" t="s">
        <v>434</v>
      </c>
      <c r="C1765" t="s">
        <v>435</v>
      </c>
      <c r="D1765" t="s">
        <v>81</v>
      </c>
      <c r="E1765" t="s">
        <v>436</v>
      </c>
      <c r="F1765" t="s">
        <v>424</v>
      </c>
      <c r="G1765" t="s">
        <v>437</v>
      </c>
      <c r="H1765" t="s">
        <v>8</v>
      </c>
      <c r="I1765" t="s">
        <v>319</v>
      </c>
      <c r="J1765" t="s">
        <v>342</v>
      </c>
      <c r="K1765" t="s">
        <v>343</v>
      </c>
      <c r="L1765" t="s">
        <v>155</v>
      </c>
      <c r="M1765">
        <v>1</v>
      </c>
      <c r="N1765" t="s">
        <v>875</v>
      </c>
      <c r="O1765" t="str">
        <f>IF($B1765="","",IFERROR(IF(ISNUMBER(MATCH($K1765,'Brand Family Territory (Enc)'!$A$2:$A$296,0)),$K1765,""),""))</f>
        <v>ANGRY ORCHARD</v>
      </c>
      <c r="P1765" t="str">
        <f>IF($B1765="","",IFERROR(INDEX('Brand Crosswalk'!$F$2:$F$200,MATCH($K1765,'Brand Crosswalk'!$A$2:$A$200,0)),"Not in Crosswalk"))</f>
        <v>Not in Crosswalk</v>
      </c>
      <c r="Q1765" t="str">
        <f>IF($B1765="","",IFERROR(INDEX('Brand Crosswalk'!$C$2:$C$200,MATCH($K1765,'Brand Crosswalk'!$A$2:$A$200,0)),""))</f>
        <v/>
      </c>
      <c r="R1765" t="str">
        <f>IF($B1765="","",IF(O1765&lt;&gt;"",O1765,IF(P1765="Mapped",Q1765,IF(P1765="No Encompass Match","No Encompass Match",IFERROR(VLOOKUP(IF($K1765="",$J1765,$K1765),'Brands (Enc)'!$C$2:$D$2699,2,FALSE),"Not Mapped")))))</f>
        <v>ANGRY ORCHARD</v>
      </c>
      <c r="S1765" t="str">
        <f>IF($B1765="","",IFERROR(VLOOKUP(VALUE($B1765),'Customers Table (Enc)'!$A:$I,9,FALSE),"Not Found"))</f>
        <v>Passaic</v>
      </c>
      <c r="T1765" t="str">
        <f t="shared" si="108"/>
        <v>PASSAIC</v>
      </c>
      <c r="U1765" t="str">
        <f t="shared" si="109"/>
        <v>ANGRY ORCHARD|PASSAIC</v>
      </c>
      <c r="V1765" t="str">
        <f>IF($B1765="","",IF(R1765="No Encompass Match","THEM",IF(R1765="Not Mapped","Unable to Determine",IF(T1765="SALES","Unable to Determine",IFERROR(INDEX('Master - US vs THEM'!$F:$F,MATCH(U1765,'Master - US vs THEM'!$G:$G,0)),"No Territory Data")))))</f>
        <v>US</v>
      </c>
      <c r="W1765" t="str">
        <f t="shared" si="110"/>
        <v>OK</v>
      </c>
      <c r="X1765" t="str">
        <f t="shared" si="111"/>
        <v>US</v>
      </c>
    </row>
    <row r="1766" spans="1:24" x14ac:dyDescent="0.2">
      <c r="A1766">
        <v>1765</v>
      </c>
      <c r="B1766" t="s">
        <v>434</v>
      </c>
      <c r="C1766" t="s">
        <v>435</v>
      </c>
      <c r="D1766" t="s">
        <v>81</v>
      </c>
      <c r="E1766" t="s">
        <v>436</v>
      </c>
      <c r="F1766" t="s">
        <v>424</v>
      </c>
      <c r="G1766" t="s">
        <v>437</v>
      </c>
      <c r="H1766" t="s">
        <v>8</v>
      </c>
      <c r="I1766" t="s">
        <v>319</v>
      </c>
      <c r="J1766" t="s">
        <v>479</v>
      </c>
      <c r="K1766" t="s">
        <v>480</v>
      </c>
      <c r="L1766" t="s">
        <v>155</v>
      </c>
      <c r="M1766">
        <v>1</v>
      </c>
      <c r="N1766" t="s">
        <v>21</v>
      </c>
      <c r="O1766" t="str">
        <f>IF($B1766="","",IFERROR(IF(ISNUMBER(MATCH($K1766,'Brand Family Territory (Enc)'!$A$2:$A$296,0)),$K1766,""),""))</f>
        <v>TRULY</v>
      </c>
      <c r="P1766" t="str">
        <f>IF($B1766="","",IFERROR(INDEX('Brand Crosswalk'!$F$2:$F$200,MATCH($K1766,'Brand Crosswalk'!$A$2:$A$200,0)),"Not in Crosswalk"))</f>
        <v>Not in Crosswalk</v>
      </c>
      <c r="Q1766" t="str">
        <f>IF($B1766="","",IFERROR(INDEX('Brand Crosswalk'!$C$2:$C$200,MATCH($K1766,'Brand Crosswalk'!$A$2:$A$200,0)),""))</f>
        <v/>
      </c>
      <c r="R1766" t="str">
        <f>IF($B1766="","",IF(O1766&lt;&gt;"",O1766,IF(P1766="Mapped",Q1766,IF(P1766="No Encompass Match","No Encompass Match",IFERROR(VLOOKUP(IF($K1766="",$J1766,$K1766),'Brands (Enc)'!$C$2:$D$2699,2,FALSE),"Not Mapped")))))</f>
        <v>TRULY</v>
      </c>
      <c r="S1766" t="str">
        <f>IF($B1766="","",IFERROR(VLOOKUP(VALUE($B1766),'Customers Table (Enc)'!$A:$I,9,FALSE),"Not Found"))</f>
        <v>Passaic</v>
      </c>
      <c r="T1766" t="str">
        <f t="shared" si="108"/>
        <v>PASSAIC</v>
      </c>
      <c r="U1766" t="str">
        <f t="shared" si="109"/>
        <v>TRULY|PASSAIC</v>
      </c>
      <c r="V1766" t="str">
        <f>IF($B1766="","",IF(R1766="No Encompass Match","THEM",IF(R1766="Not Mapped","Unable to Determine",IF(T1766="SALES","Unable to Determine",IFERROR(INDEX('Master - US vs THEM'!$F:$F,MATCH(U1766,'Master - US vs THEM'!$G:$G,0)),"No Territory Data")))))</f>
        <v>US</v>
      </c>
      <c r="W1766" t="str">
        <f t="shared" si="110"/>
        <v>MISMATCH</v>
      </c>
      <c r="X1766" t="str">
        <f t="shared" si="111"/>
        <v>US</v>
      </c>
    </row>
    <row r="1767" spans="1:24" x14ac:dyDescent="0.2">
      <c r="A1767">
        <v>1766</v>
      </c>
      <c r="B1767" t="s">
        <v>426</v>
      </c>
      <c r="C1767" t="s">
        <v>427</v>
      </c>
      <c r="D1767" t="s">
        <v>48</v>
      </c>
      <c r="E1767" t="s">
        <v>428</v>
      </c>
      <c r="F1767" t="s">
        <v>429</v>
      </c>
      <c r="G1767" t="s">
        <v>430</v>
      </c>
      <c r="H1767" t="s">
        <v>8</v>
      </c>
      <c r="I1767" t="s">
        <v>85</v>
      </c>
      <c r="J1767" t="s">
        <v>431</v>
      </c>
      <c r="K1767" t="s">
        <v>432</v>
      </c>
      <c r="L1767" t="s">
        <v>433</v>
      </c>
      <c r="M1767">
        <v>1</v>
      </c>
      <c r="N1767" t="s">
        <v>21</v>
      </c>
      <c r="O1767" t="str">
        <f>IF($B1767="","",IFERROR(IF(ISNUMBER(MATCH($K1767,'Brand Family Territory (Enc)'!$A$2:$A$296,0)),$K1767,""),""))</f>
        <v/>
      </c>
      <c r="P1767" t="str">
        <f>IF($B1767="","",IFERROR(INDEX('Brand Crosswalk'!$F$2:$F$200,MATCH($K1767,'Brand Crosswalk'!$A$2:$A$200,0)),"Not in Crosswalk"))</f>
        <v>Mapped</v>
      </c>
      <c r="Q1767" t="str">
        <f>IF($B1767="","",IFERROR(INDEX('Brand Crosswalk'!$C$2:$C$200,MATCH($K1767,'Brand Crosswalk'!$A$2:$A$200,0)),""))</f>
        <v>Stiegl</v>
      </c>
      <c r="R1767" t="str">
        <f>IF($B1767="","",IF(O1767&lt;&gt;"",O1767,IF(P1767="Mapped",Q1767,IF(P1767="No Encompass Match","No Encompass Match",IFERROR(VLOOKUP(IF($K1767="",$J1767,$K1767),'Brands (Enc)'!$C$2:$D$2699,2,FALSE),"Not Mapped")))))</f>
        <v>Stiegl</v>
      </c>
      <c r="S1767" t="str">
        <f>IF($B1767="","",IFERROR(VLOOKUP(VALUE($B1767),'Customers Table (Enc)'!$A:$I,9,FALSE),"Not Found"))</f>
        <v>Bergen</v>
      </c>
      <c r="T1767" t="str">
        <f t="shared" si="108"/>
        <v>BERGEN</v>
      </c>
      <c r="U1767" t="str">
        <f t="shared" si="109"/>
        <v>Stiegl|BERGEN</v>
      </c>
      <c r="V1767" t="str">
        <f>IF($B1767="","",IF(R1767="No Encompass Match","THEM",IF(R1767="Not Mapped","Unable to Determine",IF(T1767="SALES","Unable to Determine",IFERROR(INDEX('Master - US vs THEM'!$F:$F,MATCH(U1767,'Master - US vs THEM'!$G:$G,0)),"No Territory Data")))))</f>
        <v>US</v>
      </c>
      <c r="W1767" t="str">
        <f t="shared" si="110"/>
        <v>MISMATCH</v>
      </c>
      <c r="X1767" t="str">
        <f t="shared" si="111"/>
        <v>US</v>
      </c>
    </row>
    <row r="1768" spans="1:24" x14ac:dyDescent="0.2">
      <c r="A1768">
        <v>1767</v>
      </c>
      <c r="B1768" t="s">
        <v>426</v>
      </c>
      <c r="C1768" t="s">
        <v>427</v>
      </c>
      <c r="D1768" t="s">
        <v>48</v>
      </c>
      <c r="E1768" t="s">
        <v>428</v>
      </c>
      <c r="F1768" t="s">
        <v>429</v>
      </c>
      <c r="G1768" t="s">
        <v>430</v>
      </c>
      <c r="H1768" t="s">
        <v>8</v>
      </c>
      <c r="I1768" t="s">
        <v>85</v>
      </c>
      <c r="J1768" t="s">
        <v>142</v>
      </c>
      <c r="K1768" t="s">
        <v>143</v>
      </c>
      <c r="L1768" t="s">
        <v>141</v>
      </c>
      <c r="M1768">
        <v>1</v>
      </c>
      <c r="N1768" t="s">
        <v>875</v>
      </c>
      <c r="O1768" t="str">
        <f>IF($B1768="","",IFERROR(IF(ISNUMBER(MATCH($K1768,'Brand Family Territory (Enc)'!$A$2:$A$296,0)),$K1768,""),""))</f>
        <v/>
      </c>
      <c r="P1768" t="str">
        <f>IF($B1768="","",IFERROR(INDEX('Brand Crosswalk'!$F$2:$F$200,MATCH($K1768,'Brand Crosswalk'!$A$2:$A$200,0)),"Not in Crosswalk"))</f>
        <v>Mapped</v>
      </c>
      <c r="Q1768" t="str">
        <f>IF($B1768="","",IFERROR(INDEX('Brand Crosswalk'!$C$2:$C$200,MATCH($K1768,'Brand Crosswalk'!$A$2:$A$200,0)),""))</f>
        <v>Lite</v>
      </c>
      <c r="R1768" t="str">
        <f>IF($B1768="","",IF(O1768&lt;&gt;"",O1768,IF(P1768="Mapped",Q1768,IF(P1768="No Encompass Match","No Encompass Match",IFERROR(VLOOKUP(IF($K1768="",$J1768,$K1768),'Brands (Enc)'!$C$2:$D$2699,2,FALSE),"Not Mapped")))))</f>
        <v>Lite</v>
      </c>
      <c r="S1768" t="str">
        <f>IF($B1768="","",IFERROR(VLOOKUP(VALUE($B1768),'Customers Table (Enc)'!$A:$I,9,FALSE),"Not Found"))</f>
        <v>Bergen</v>
      </c>
      <c r="T1768" t="str">
        <f t="shared" si="108"/>
        <v>BERGEN</v>
      </c>
      <c r="U1768" t="str">
        <f t="shared" si="109"/>
        <v>Lite|BERGEN</v>
      </c>
      <c r="V1768" t="str">
        <f>IF($B1768="","",IF(R1768="No Encompass Match","THEM",IF(R1768="Not Mapped","Unable to Determine",IF(T1768="SALES","Unable to Determine",IFERROR(INDEX('Master - US vs THEM'!$F:$F,MATCH(U1768,'Master - US vs THEM'!$G:$G,0)),"No Territory Data")))))</f>
        <v>US</v>
      </c>
      <c r="W1768" t="str">
        <f t="shared" si="110"/>
        <v>OK</v>
      </c>
      <c r="X1768" t="str">
        <f t="shared" si="111"/>
        <v>US</v>
      </c>
    </row>
    <row r="1769" spans="1:24" x14ac:dyDescent="0.2">
      <c r="A1769">
        <v>1768</v>
      </c>
      <c r="B1769" t="s">
        <v>426</v>
      </c>
      <c r="C1769" t="s">
        <v>427</v>
      </c>
      <c r="D1769" t="s">
        <v>48</v>
      </c>
      <c r="E1769" t="s">
        <v>428</v>
      </c>
      <c r="F1769" t="s">
        <v>429</v>
      </c>
      <c r="G1769" t="s">
        <v>430</v>
      </c>
      <c r="H1769" t="s">
        <v>8</v>
      </c>
      <c r="I1769" t="s">
        <v>85</v>
      </c>
      <c r="J1769" t="s">
        <v>44</v>
      </c>
      <c r="K1769" t="s">
        <v>44</v>
      </c>
      <c r="L1769" t="s">
        <v>45</v>
      </c>
      <c r="M1769">
        <v>1</v>
      </c>
      <c r="N1769" t="s">
        <v>875</v>
      </c>
      <c r="O1769" t="str">
        <f>IF($B1769="","",IFERROR(IF(ISNUMBER(MATCH($K1769,'Brand Family Territory (Enc)'!$A$2:$A$296,0)),$K1769,""),""))</f>
        <v/>
      </c>
      <c r="P1769" t="str">
        <f>IF($B1769="","",IFERROR(INDEX('Brand Crosswalk'!$F$2:$F$200,MATCH($K1769,'Brand Crosswalk'!$A$2:$A$200,0)),"Not in Crosswalk"))</f>
        <v>Mapped</v>
      </c>
      <c r="Q1769" t="str">
        <f>IF($B1769="","",IFERROR(INDEX('Brand Crosswalk'!$C$2:$C$200,MATCH($K1769,'Brand Crosswalk'!$A$2:$A$200,0)),""))</f>
        <v>Dg Yuengling Inc</v>
      </c>
      <c r="R1769" t="str">
        <f>IF($B1769="","",IF(O1769&lt;&gt;"",O1769,IF(P1769="Mapped",Q1769,IF(P1769="No Encompass Match","No Encompass Match",IFERROR(VLOOKUP(IF($K1769="",$J1769,$K1769),'Brands (Enc)'!$C$2:$D$2699,2,FALSE),"Not Mapped")))))</f>
        <v>Dg Yuengling Inc</v>
      </c>
      <c r="S1769" t="str">
        <f>IF($B1769="","",IFERROR(VLOOKUP(VALUE($B1769),'Customers Table (Enc)'!$A:$I,9,FALSE),"Not Found"))</f>
        <v>Bergen</v>
      </c>
      <c r="T1769" t="str">
        <f t="shared" si="108"/>
        <v>BERGEN</v>
      </c>
      <c r="U1769" t="str">
        <f t="shared" si="109"/>
        <v>Dg Yuengling Inc|BERGEN</v>
      </c>
      <c r="V1769" t="str">
        <f>IF($B1769="","",IF(R1769="No Encompass Match","THEM",IF(R1769="Not Mapped","Unable to Determine",IF(T1769="SALES","Unable to Determine",IFERROR(INDEX('Master - US vs THEM'!$F:$F,MATCH(U1769,'Master - US vs THEM'!$G:$G,0)),"No Territory Data")))))</f>
        <v>US</v>
      </c>
      <c r="W1769" t="str">
        <f t="shared" si="110"/>
        <v>OK</v>
      </c>
      <c r="X1769" t="str">
        <f t="shared" si="111"/>
        <v>US</v>
      </c>
    </row>
    <row r="1770" spans="1:24" x14ac:dyDescent="0.2">
      <c r="A1770">
        <v>1769</v>
      </c>
      <c r="B1770" t="s">
        <v>426</v>
      </c>
      <c r="C1770" t="s">
        <v>427</v>
      </c>
      <c r="D1770" t="s">
        <v>48</v>
      </c>
      <c r="E1770" t="s">
        <v>428</v>
      </c>
      <c r="F1770" t="s">
        <v>429</v>
      </c>
      <c r="G1770" t="s">
        <v>430</v>
      </c>
      <c r="H1770" t="s">
        <v>8</v>
      </c>
      <c r="I1770" t="s">
        <v>85</v>
      </c>
      <c r="J1770" t="s">
        <v>609</v>
      </c>
      <c r="K1770" t="s">
        <v>610</v>
      </c>
      <c r="L1770" t="s">
        <v>468</v>
      </c>
      <c r="M1770">
        <v>1</v>
      </c>
      <c r="N1770" t="s">
        <v>875</v>
      </c>
      <c r="O1770" t="str">
        <f>IF($B1770="","",IFERROR(IF(ISNUMBER(MATCH($K1770,'Brand Family Territory (Enc)'!$A$2:$A$296,0)),$K1770,""),""))</f>
        <v/>
      </c>
      <c r="P1770" t="str">
        <f>IF($B1770="","",IFERROR(INDEX('Brand Crosswalk'!$F$2:$F$200,MATCH($K1770,'Brand Crosswalk'!$A$2:$A$200,0)),"Not in Crosswalk"))</f>
        <v>Mapped</v>
      </c>
      <c r="Q1770" t="str">
        <f>IF($B1770="","",IFERROR(INDEX('Brand Crosswalk'!$C$2:$C$200,MATCH($K1770,'Brand Crosswalk'!$A$2:$A$200,0)),""))</f>
        <v>Pabst Blue Ribbon</v>
      </c>
      <c r="R1770" t="str">
        <f>IF($B1770="","",IF(O1770&lt;&gt;"",O1770,IF(P1770="Mapped",Q1770,IF(P1770="No Encompass Match","No Encompass Match",IFERROR(VLOOKUP(IF($K1770="",$J1770,$K1770),'Brands (Enc)'!$C$2:$D$2699,2,FALSE),"Not Mapped")))))</f>
        <v>Pabst Blue Ribbon</v>
      </c>
      <c r="S1770" t="str">
        <f>IF($B1770="","",IFERROR(VLOOKUP(VALUE($B1770),'Customers Table (Enc)'!$A:$I,9,FALSE),"Not Found"))</f>
        <v>Bergen</v>
      </c>
      <c r="T1770" t="str">
        <f t="shared" si="108"/>
        <v>BERGEN</v>
      </c>
      <c r="U1770" t="str">
        <f t="shared" si="109"/>
        <v>Pabst Blue Ribbon|BERGEN</v>
      </c>
      <c r="V1770" t="str">
        <f>IF($B1770="","",IF(R1770="No Encompass Match","THEM",IF(R1770="Not Mapped","Unable to Determine",IF(T1770="SALES","Unable to Determine",IFERROR(INDEX('Master - US vs THEM'!$F:$F,MATCH(U1770,'Master - US vs THEM'!$G:$G,0)),"No Territory Data")))))</f>
        <v>US</v>
      </c>
      <c r="W1770" t="str">
        <f t="shared" si="110"/>
        <v>OK</v>
      </c>
      <c r="X1770" t="str">
        <f t="shared" si="111"/>
        <v>US</v>
      </c>
    </row>
    <row r="1771" spans="1:24" x14ac:dyDescent="0.2">
      <c r="A1771">
        <v>1770</v>
      </c>
      <c r="B1771" t="s">
        <v>426</v>
      </c>
      <c r="C1771" t="s">
        <v>427</v>
      </c>
      <c r="D1771" t="s">
        <v>48</v>
      </c>
      <c r="E1771" t="s">
        <v>428</v>
      </c>
      <c r="F1771" t="s">
        <v>429</v>
      </c>
      <c r="G1771" t="s">
        <v>430</v>
      </c>
      <c r="H1771" t="s">
        <v>8</v>
      </c>
      <c r="I1771" t="s">
        <v>85</v>
      </c>
      <c r="J1771" t="s">
        <v>165</v>
      </c>
      <c r="K1771" t="s">
        <v>166</v>
      </c>
      <c r="L1771" t="s">
        <v>141</v>
      </c>
      <c r="M1771">
        <v>1</v>
      </c>
      <c r="N1771" t="s">
        <v>875</v>
      </c>
      <c r="O1771" t="str">
        <f>IF($B1771="","",IFERROR(IF(ISNUMBER(MATCH($K1771,'Brand Family Territory (Enc)'!$A$2:$A$296,0)),$K1771,""),""))</f>
        <v>BLUE MOON</v>
      </c>
      <c r="P1771" t="str">
        <f>IF($B1771="","",IFERROR(INDEX('Brand Crosswalk'!$F$2:$F$200,MATCH($K1771,'Brand Crosswalk'!$A$2:$A$200,0)),"Not in Crosswalk"))</f>
        <v>Not in Crosswalk</v>
      </c>
      <c r="Q1771" t="str">
        <f>IF($B1771="","",IFERROR(INDEX('Brand Crosswalk'!$C$2:$C$200,MATCH($K1771,'Brand Crosswalk'!$A$2:$A$200,0)),""))</f>
        <v/>
      </c>
      <c r="R1771" t="str">
        <f>IF($B1771="","",IF(O1771&lt;&gt;"",O1771,IF(P1771="Mapped",Q1771,IF(P1771="No Encompass Match","No Encompass Match",IFERROR(VLOOKUP(IF($K1771="",$J1771,$K1771),'Brands (Enc)'!$C$2:$D$2699,2,FALSE),"Not Mapped")))))</f>
        <v>BLUE MOON</v>
      </c>
      <c r="S1771" t="str">
        <f>IF($B1771="","",IFERROR(VLOOKUP(VALUE($B1771),'Customers Table (Enc)'!$A:$I,9,FALSE),"Not Found"))</f>
        <v>Bergen</v>
      </c>
      <c r="T1771" t="str">
        <f t="shared" si="108"/>
        <v>BERGEN</v>
      </c>
      <c r="U1771" t="str">
        <f t="shared" si="109"/>
        <v>BLUE MOON|BERGEN</v>
      </c>
      <c r="V1771" t="str">
        <f>IF($B1771="","",IF(R1771="No Encompass Match","THEM",IF(R1771="Not Mapped","Unable to Determine",IF(T1771="SALES","Unable to Determine",IFERROR(INDEX('Master - US vs THEM'!$F:$F,MATCH(U1771,'Master - US vs THEM'!$G:$G,0)),"No Territory Data")))))</f>
        <v>US</v>
      </c>
      <c r="W1771" t="str">
        <f t="shared" si="110"/>
        <v>OK</v>
      </c>
      <c r="X1771" t="str">
        <f t="shared" si="111"/>
        <v>US</v>
      </c>
    </row>
    <row r="1772" spans="1:24" x14ac:dyDescent="0.2">
      <c r="A1772">
        <v>1771</v>
      </c>
      <c r="B1772" t="s">
        <v>426</v>
      </c>
      <c r="C1772" t="s">
        <v>427</v>
      </c>
      <c r="D1772" t="s">
        <v>48</v>
      </c>
      <c r="E1772" t="s">
        <v>428</v>
      </c>
      <c r="F1772" t="s">
        <v>429</v>
      </c>
      <c r="G1772" t="s">
        <v>430</v>
      </c>
      <c r="H1772" t="s">
        <v>8</v>
      </c>
      <c r="I1772" t="s">
        <v>85</v>
      </c>
      <c r="J1772" t="s">
        <v>535</v>
      </c>
      <c r="K1772" t="s">
        <v>358</v>
      </c>
      <c r="L1772" t="s">
        <v>155</v>
      </c>
      <c r="M1772">
        <v>1</v>
      </c>
      <c r="N1772" t="s">
        <v>875</v>
      </c>
      <c r="O1772" t="str">
        <f>IF($B1772="","",IFERROR(IF(ISNUMBER(MATCH($K1772,'Brand Family Territory (Enc)'!$A$2:$A$296,0)),$K1772,""),""))</f>
        <v/>
      </c>
      <c r="P1772" t="str">
        <f>IF($B1772="","",IFERROR(INDEX('Brand Crosswalk'!$F$2:$F$200,MATCH($K1772,'Brand Crosswalk'!$A$2:$A$200,0)),"Not in Crosswalk"))</f>
        <v>Mapped</v>
      </c>
      <c r="Q1772" t="str">
        <f>IF($B1772="","",IFERROR(INDEX('Brand Crosswalk'!$C$2:$C$200,MATCH($K1772,'Brand Crosswalk'!$A$2:$A$200,0)),""))</f>
        <v>Samuel Adams</v>
      </c>
      <c r="R1772" t="str">
        <f>IF($B1772="","",IF(O1772&lt;&gt;"",O1772,IF(P1772="Mapped",Q1772,IF(P1772="No Encompass Match","No Encompass Match",IFERROR(VLOOKUP(IF($K1772="",$J1772,$K1772),'Brands (Enc)'!$C$2:$D$2699,2,FALSE),"Not Mapped")))))</f>
        <v>Samuel Adams</v>
      </c>
      <c r="S1772" t="str">
        <f>IF($B1772="","",IFERROR(VLOOKUP(VALUE($B1772),'Customers Table (Enc)'!$A:$I,9,FALSE),"Not Found"))</f>
        <v>Bergen</v>
      </c>
      <c r="T1772" t="str">
        <f t="shared" si="108"/>
        <v>BERGEN</v>
      </c>
      <c r="U1772" t="str">
        <f t="shared" si="109"/>
        <v>Samuel Adams|BERGEN</v>
      </c>
      <c r="V1772" t="str">
        <f>IF($B1772="","",IF(R1772="No Encompass Match","THEM",IF(R1772="Not Mapped","Unable to Determine",IF(T1772="SALES","Unable to Determine",IFERROR(INDEX('Master - US vs THEM'!$F:$F,MATCH(U1772,'Master - US vs THEM'!$G:$G,0)),"No Territory Data")))))</f>
        <v>US</v>
      </c>
      <c r="W1772" t="str">
        <f t="shared" si="110"/>
        <v>OK</v>
      </c>
      <c r="X1772" t="str">
        <f t="shared" si="111"/>
        <v>US</v>
      </c>
    </row>
    <row r="1773" spans="1:24" x14ac:dyDescent="0.2">
      <c r="A1773">
        <v>1772</v>
      </c>
      <c r="B1773" t="s">
        <v>426</v>
      </c>
      <c r="C1773" t="s">
        <v>427</v>
      </c>
      <c r="D1773" t="s">
        <v>48</v>
      </c>
      <c r="E1773" t="s">
        <v>428</v>
      </c>
      <c r="F1773" t="s">
        <v>429</v>
      </c>
      <c r="G1773" t="s">
        <v>430</v>
      </c>
      <c r="H1773" t="s">
        <v>8</v>
      </c>
      <c r="I1773" t="s">
        <v>85</v>
      </c>
      <c r="J1773" t="s">
        <v>350</v>
      </c>
      <c r="K1773" t="s">
        <v>351</v>
      </c>
      <c r="L1773" t="s">
        <v>96</v>
      </c>
      <c r="M1773">
        <v>1</v>
      </c>
      <c r="N1773" t="s">
        <v>21</v>
      </c>
      <c r="O1773" t="str">
        <f>IF($B1773="","",IFERROR(IF(ISNUMBER(MATCH($K1773,'Brand Family Territory (Enc)'!$A$2:$A$296,0)),$K1773,""),""))</f>
        <v/>
      </c>
      <c r="P1773" t="str">
        <f>IF($B1773="","",IFERROR(INDEX('Brand Crosswalk'!$F$2:$F$200,MATCH($K1773,'Brand Crosswalk'!$A$2:$A$200,0)),"Not in Crosswalk"))</f>
        <v>No Encompass Match</v>
      </c>
      <c r="Q1773">
        <f>IF($B1773="","",IFERROR(INDEX('Brand Crosswalk'!$C$2:$C$200,MATCH($K1773,'Brand Crosswalk'!$A$2:$A$200,0)),""))</f>
        <v>0</v>
      </c>
      <c r="R1773" t="str">
        <f>IF($B1773="","",IF(O1773&lt;&gt;"",O1773,IF(P1773="Mapped",Q1773,IF(P1773="No Encompass Match","No Encompass Match",IFERROR(VLOOKUP(IF($K1773="",$J1773,$K1773),'Brands (Enc)'!$C$2:$D$2699,2,FALSE),"Not Mapped")))))</f>
        <v>No Encompass Match</v>
      </c>
      <c r="S1773" t="str">
        <f>IF($B1773="","",IFERROR(VLOOKUP(VALUE($B1773),'Customers Table (Enc)'!$A:$I,9,FALSE),"Not Found"))</f>
        <v>Bergen</v>
      </c>
      <c r="T1773" t="str">
        <f t="shared" si="108"/>
        <v>BERGEN</v>
      </c>
      <c r="U1773" t="str">
        <f t="shared" si="109"/>
        <v>No Encompass Match|BERGEN</v>
      </c>
      <c r="V1773" t="str">
        <f>IF($B1773="","",IF(R1773="No Encompass Match","THEM",IF(R1773="Not Mapped","Unable to Determine",IF(T1773="SALES","Unable to Determine",IFERROR(INDEX('Master - US vs THEM'!$F:$F,MATCH(U1773,'Master - US vs THEM'!$G:$G,0)),"No Territory Data")))))</f>
        <v>THEM</v>
      </c>
      <c r="W1773" t="str">
        <f t="shared" si="110"/>
        <v>OK</v>
      </c>
      <c r="X1773" t="str">
        <f t="shared" si="111"/>
        <v>THEM</v>
      </c>
    </row>
    <row r="1774" spans="1:24" x14ac:dyDescent="0.2">
      <c r="A1774">
        <v>1773</v>
      </c>
      <c r="B1774" t="s">
        <v>1358</v>
      </c>
      <c r="C1774" t="s">
        <v>1359</v>
      </c>
      <c r="D1774" t="s">
        <v>48</v>
      </c>
      <c r="E1774" t="s">
        <v>1360</v>
      </c>
      <c r="F1774" t="s">
        <v>924</v>
      </c>
      <c r="G1774" t="s">
        <v>1361</v>
      </c>
      <c r="H1774" t="s">
        <v>8</v>
      </c>
      <c r="I1774" t="s">
        <v>85</v>
      </c>
      <c r="J1774" t="s">
        <v>1362</v>
      </c>
      <c r="K1774" t="s">
        <v>369</v>
      </c>
      <c r="L1774" t="s">
        <v>61</v>
      </c>
      <c r="M1774">
        <v>1</v>
      </c>
      <c r="N1774" t="s">
        <v>875</v>
      </c>
      <c r="O1774" t="str">
        <f>IF($B1774="","",IFERROR(IF(ISNUMBER(MATCH($K1774,'Brand Family Territory (Enc)'!$A$2:$A$296,0)),$K1774,""),""))</f>
        <v/>
      </c>
      <c r="P1774" t="str">
        <f>IF($B1774="","",IFERROR(INDEX('Brand Crosswalk'!$F$2:$F$200,MATCH($K1774,'Brand Crosswalk'!$A$2:$A$200,0)),"Not in Crosswalk"))</f>
        <v>Mapped</v>
      </c>
      <c r="Q1774" t="str">
        <f>IF($B1774="","",IFERROR(INDEX('Brand Crosswalk'!$C$2:$C$200,MATCH($K1774,'Brand Crosswalk'!$A$2:$A$200,0)),""))</f>
        <v>Stone Brewing</v>
      </c>
      <c r="R1774" t="str">
        <f>IF($B1774="","",IF(O1774&lt;&gt;"",O1774,IF(P1774="Mapped",Q1774,IF(P1774="No Encompass Match","No Encompass Match",IFERROR(VLOOKUP(IF($K1774="",$J1774,$K1774),'Brands (Enc)'!$C$2:$D$2699,2,FALSE),"Not Mapped")))))</f>
        <v>Stone Brewing</v>
      </c>
      <c r="S1774" t="str">
        <f>IF($B1774="","",IFERROR(VLOOKUP(VALUE($B1774),'Customers Table (Enc)'!$A:$I,9,FALSE),"Not Found"))</f>
        <v>Bergen</v>
      </c>
      <c r="T1774" t="str">
        <f t="shared" si="108"/>
        <v>BERGEN</v>
      </c>
      <c r="U1774" t="str">
        <f t="shared" si="109"/>
        <v>Stone Brewing|BERGEN</v>
      </c>
      <c r="V1774" t="str">
        <f>IF($B1774="","",IF(R1774="No Encompass Match","THEM",IF(R1774="Not Mapped","Unable to Determine",IF(T1774="SALES","Unable to Determine",IFERROR(INDEX('Master - US vs THEM'!$F:$F,MATCH(U1774,'Master - US vs THEM'!$G:$G,0)),"No Territory Data")))))</f>
        <v>US</v>
      </c>
      <c r="W1774" t="str">
        <f t="shared" si="110"/>
        <v>OK</v>
      </c>
      <c r="X1774" t="str">
        <f t="shared" si="111"/>
        <v>US</v>
      </c>
    </row>
    <row r="1775" spans="1:24" x14ac:dyDescent="0.2">
      <c r="A1775">
        <v>1774</v>
      </c>
      <c r="B1775" t="s">
        <v>1358</v>
      </c>
      <c r="C1775" t="s">
        <v>1359</v>
      </c>
      <c r="D1775" t="s">
        <v>48</v>
      </c>
      <c r="E1775" t="s">
        <v>1360</v>
      </c>
      <c r="F1775" t="s">
        <v>924</v>
      </c>
      <c r="G1775" t="s">
        <v>1361</v>
      </c>
      <c r="H1775" t="s">
        <v>8</v>
      </c>
      <c r="I1775" t="s">
        <v>85</v>
      </c>
      <c r="J1775" t="s">
        <v>144</v>
      </c>
      <c r="K1775" t="s">
        <v>145</v>
      </c>
      <c r="L1775" t="s">
        <v>141</v>
      </c>
      <c r="M1775">
        <v>1</v>
      </c>
      <c r="N1775" t="s">
        <v>875</v>
      </c>
      <c r="O1775" t="str">
        <f>IF($B1775="","",IFERROR(IF(ISNUMBER(MATCH($K1775,'Brand Family Territory (Enc)'!$A$2:$A$296,0)),$K1775,""),""))</f>
        <v>COORS LIGHT</v>
      </c>
      <c r="P1775" t="str">
        <f>IF($B1775="","",IFERROR(INDEX('Brand Crosswalk'!$F$2:$F$200,MATCH($K1775,'Brand Crosswalk'!$A$2:$A$200,0)),"Not in Crosswalk"))</f>
        <v>Not in Crosswalk</v>
      </c>
      <c r="Q1775" t="str">
        <f>IF($B1775="","",IFERROR(INDEX('Brand Crosswalk'!$C$2:$C$200,MATCH($K1775,'Brand Crosswalk'!$A$2:$A$200,0)),""))</f>
        <v/>
      </c>
      <c r="R1775" t="str">
        <f>IF($B1775="","",IF(O1775&lt;&gt;"",O1775,IF(P1775="Mapped",Q1775,IF(P1775="No Encompass Match","No Encompass Match",IFERROR(VLOOKUP(IF($K1775="",$J1775,$K1775),'Brands (Enc)'!$C$2:$D$2699,2,FALSE),"Not Mapped")))))</f>
        <v>COORS LIGHT</v>
      </c>
      <c r="S1775" t="str">
        <f>IF($B1775="","",IFERROR(VLOOKUP(VALUE($B1775),'Customers Table (Enc)'!$A:$I,9,FALSE),"Not Found"))</f>
        <v>Bergen</v>
      </c>
      <c r="T1775" t="str">
        <f t="shared" si="108"/>
        <v>BERGEN</v>
      </c>
      <c r="U1775" t="str">
        <f t="shared" si="109"/>
        <v>COORS LIGHT|BERGEN</v>
      </c>
      <c r="V1775" t="str">
        <f>IF($B1775="","",IF(R1775="No Encompass Match","THEM",IF(R1775="Not Mapped","Unable to Determine",IF(T1775="SALES","Unable to Determine",IFERROR(INDEX('Master - US vs THEM'!$F:$F,MATCH(U1775,'Master - US vs THEM'!$G:$G,0)),"No Territory Data")))))</f>
        <v>US</v>
      </c>
      <c r="W1775" t="str">
        <f t="shared" si="110"/>
        <v>OK</v>
      </c>
      <c r="X1775" t="str">
        <f t="shared" si="111"/>
        <v>US</v>
      </c>
    </row>
    <row r="1776" spans="1:24" x14ac:dyDescent="0.2">
      <c r="A1776">
        <v>1775</v>
      </c>
      <c r="B1776" t="s">
        <v>1358</v>
      </c>
      <c r="C1776" t="s">
        <v>1359</v>
      </c>
      <c r="D1776" t="s">
        <v>48</v>
      </c>
      <c r="E1776" t="s">
        <v>1360</v>
      </c>
      <c r="F1776" t="s">
        <v>924</v>
      </c>
      <c r="G1776" t="s">
        <v>1361</v>
      </c>
      <c r="H1776" t="s">
        <v>8</v>
      </c>
      <c r="I1776" t="s">
        <v>85</v>
      </c>
      <c r="J1776" t="s">
        <v>142</v>
      </c>
      <c r="K1776" t="s">
        <v>143</v>
      </c>
      <c r="L1776" t="s">
        <v>141</v>
      </c>
      <c r="M1776">
        <v>1</v>
      </c>
      <c r="N1776" t="s">
        <v>875</v>
      </c>
      <c r="O1776" t="str">
        <f>IF($B1776="","",IFERROR(IF(ISNUMBER(MATCH($K1776,'Brand Family Territory (Enc)'!$A$2:$A$296,0)),$K1776,""),""))</f>
        <v/>
      </c>
      <c r="P1776" t="str">
        <f>IF($B1776="","",IFERROR(INDEX('Brand Crosswalk'!$F$2:$F$200,MATCH($K1776,'Brand Crosswalk'!$A$2:$A$200,0)),"Not in Crosswalk"))</f>
        <v>Mapped</v>
      </c>
      <c r="Q1776" t="str">
        <f>IF($B1776="","",IFERROR(INDEX('Brand Crosswalk'!$C$2:$C$200,MATCH($K1776,'Brand Crosswalk'!$A$2:$A$200,0)),""))</f>
        <v>Lite</v>
      </c>
      <c r="R1776" t="str">
        <f>IF($B1776="","",IF(O1776&lt;&gt;"",O1776,IF(P1776="Mapped",Q1776,IF(P1776="No Encompass Match","No Encompass Match",IFERROR(VLOOKUP(IF($K1776="",$J1776,$K1776),'Brands (Enc)'!$C$2:$D$2699,2,FALSE),"Not Mapped")))))</f>
        <v>Lite</v>
      </c>
      <c r="S1776" t="str">
        <f>IF($B1776="","",IFERROR(VLOOKUP(VALUE($B1776),'Customers Table (Enc)'!$A:$I,9,FALSE),"Not Found"))</f>
        <v>Bergen</v>
      </c>
      <c r="T1776" t="str">
        <f t="shared" si="108"/>
        <v>BERGEN</v>
      </c>
      <c r="U1776" t="str">
        <f t="shared" si="109"/>
        <v>Lite|BERGEN</v>
      </c>
      <c r="V1776" t="str">
        <f>IF($B1776="","",IF(R1776="No Encompass Match","THEM",IF(R1776="Not Mapped","Unable to Determine",IF(T1776="SALES","Unable to Determine",IFERROR(INDEX('Master - US vs THEM'!$F:$F,MATCH(U1776,'Master - US vs THEM'!$G:$G,0)),"No Territory Data")))))</f>
        <v>US</v>
      </c>
      <c r="W1776" t="str">
        <f t="shared" si="110"/>
        <v>OK</v>
      </c>
      <c r="X1776" t="str">
        <f t="shared" si="111"/>
        <v>US</v>
      </c>
    </row>
    <row r="1777" spans="1:24" x14ac:dyDescent="0.2">
      <c r="A1777">
        <v>1776</v>
      </c>
      <c r="B1777" t="s">
        <v>1358</v>
      </c>
      <c r="C1777" t="s">
        <v>1359</v>
      </c>
      <c r="D1777" t="s">
        <v>48</v>
      </c>
      <c r="E1777" t="s">
        <v>1360</v>
      </c>
      <c r="F1777" t="s">
        <v>924</v>
      </c>
      <c r="G1777" t="s">
        <v>1361</v>
      </c>
      <c r="H1777" t="s">
        <v>8</v>
      </c>
      <c r="I1777" t="s">
        <v>85</v>
      </c>
      <c r="J1777" t="s">
        <v>181</v>
      </c>
      <c r="K1777" t="s">
        <v>182</v>
      </c>
      <c r="L1777" t="s">
        <v>24</v>
      </c>
      <c r="M1777">
        <v>1</v>
      </c>
      <c r="N1777" t="s">
        <v>875</v>
      </c>
      <c r="O1777" t="str">
        <f>IF($B1777="","",IFERROR(IF(ISNUMBER(MATCH($K1777,'Brand Family Territory (Enc)'!$A$2:$A$296,0)),$K1777,""),""))</f>
        <v/>
      </c>
      <c r="P1777" t="str">
        <f>IF($B1777="","",IFERROR(INDEX('Brand Crosswalk'!$F$2:$F$200,MATCH($K1777,'Brand Crosswalk'!$A$2:$A$200,0)),"Not in Crosswalk"))</f>
        <v>Mapped</v>
      </c>
      <c r="Q1777" t="str">
        <f>IF($B1777="","",IFERROR(INDEX('Brand Crosswalk'!$C$2:$C$200,MATCH($K1777,'Brand Crosswalk'!$A$2:$A$200,0)),""))</f>
        <v>Modelo Especial</v>
      </c>
      <c r="R1777" t="str">
        <f>IF($B1777="","",IF(O1777&lt;&gt;"",O1777,IF(P1777="Mapped",Q1777,IF(P1777="No Encompass Match","No Encompass Match",IFERROR(VLOOKUP(IF($K1777="",$J1777,$K1777),'Brands (Enc)'!$C$2:$D$2699,2,FALSE),"Not Mapped")))))</f>
        <v>Modelo Especial</v>
      </c>
      <c r="S1777" t="str">
        <f>IF($B1777="","",IFERROR(VLOOKUP(VALUE($B1777),'Customers Table (Enc)'!$A:$I,9,FALSE),"Not Found"))</f>
        <v>Bergen</v>
      </c>
      <c r="T1777" t="str">
        <f t="shared" si="108"/>
        <v>BERGEN</v>
      </c>
      <c r="U1777" t="str">
        <f t="shared" si="109"/>
        <v>Modelo Especial|BERGEN</v>
      </c>
      <c r="V1777" t="str">
        <f>IF($B1777="","",IF(R1777="No Encompass Match","THEM",IF(R1777="Not Mapped","Unable to Determine",IF(T1777="SALES","Unable to Determine",IFERROR(INDEX('Master - US vs THEM'!$F:$F,MATCH(U1777,'Master - US vs THEM'!$G:$G,0)),"No Territory Data")))))</f>
        <v>US</v>
      </c>
      <c r="W1777" t="str">
        <f t="shared" si="110"/>
        <v>OK</v>
      </c>
      <c r="X1777" t="str">
        <f t="shared" si="111"/>
        <v>US</v>
      </c>
    </row>
    <row r="1778" spans="1:24" x14ac:dyDescent="0.2">
      <c r="A1778">
        <v>1777</v>
      </c>
      <c r="B1778" t="s">
        <v>1358</v>
      </c>
      <c r="C1778" t="s">
        <v>1359</v>
      </c>
      <c r="D1778" t="s">
        <v>48</v>
      </c>
      <c r="E1778" t="s">
        <v>1360</v>
      </c>
      <c r="F1778" t="s">
        <v>924</v>
      </c>
      <c r="G1778" t="s">
        <v>1361</v>
      </c>
      <c r="H1778" t="s">
        <v>8</v>
      </c>
      <c r="I1778" t="s">
        <v>85</v>
      </c>
      <c r="J1778" t="s">
        <v>78</v>
      </c>
      <c r="K1778" t="s">
        <v>19</v>
      </c>
      <c r="L1778" t="s">
        <v>20</v>
      </c>
      <c r="M1778">
        <v>1</v>
      </c>
      <c r="N1778" t="s">
        <v>875</v>
      </c>
      <c r="O1778" t="str">
        <f>IF($B1778="","",IFERROR(IF(ISNUMBER(MATCH($K1778,'Brand Family Territory (Enc)'!$A$2:$A$296,0)),$K1778,""),""))</f>
        <v>DOS EQUIS</v>
      </c>
      <c r="P1778" t="str">
        <f>IF($B1778="","",IFERROR(INDEX('Brand Crosswalk'!$F$2:$F$200,MATCH($K1778,'Brand Crosswalk'!$A$2:$A$200,0)),"Not in Crosswalk"))</f>
        <v>Not in Crosswalk</v>
      </c>
      <c r="Q1778" t="str">
        <f>IF($B1778="","",IFERROR(INDEX('Brand Crosswalk'!$C$2:$C$200,MATCH($K1778,'Brand Crosswalk'!$A$2:$A$200,0)),""))</f>
        <v/>
      </c>
      <c r="R1778" t="str">
        <f>IF($B1778="","",IF(O1778&lt;&gt;"",O1778,IF(P1778="Mapped",Q1778,IF(P1778="No Encompass Match","No Encompass Match",IFERROR(VLOOKUP(IF($K1778="",$J1778,$K1778),'Brands (Enc)'!$C$2:$D$2699,2,FALSE),"Not Mapped")))))</f>
        <v>DOS EQUIS</v>
      </c>
      <c r="S1778" t="str">
        <f>IF($B1778="","",IFERROR(VLOOKUP(VALUE($B1778),'Customers Table (Enc)'!$A:$I,9,FALSE),"Not Found"))</f>
        <v>Bergen</v>
      </c>
      <c r="T1778" t="str">
        <f t="shared" si="108"/>
        <v>BERGEN</v>
      </c>
      <c r="U1778" t="str">
        <f t="shared" si="109"/>
        <v>DOS EQUIS|BERGEN</v>
      </c>
      <c r="V1778" t="str">
        <f>IF($B1778="","",IF(R1778="No Encompass Match","THEM",IF(R1778="Not Mapped","Unable to Determine",IF(T1778="SALES","Unable to Determine",IFERROR(INDEX('Master - US vs THEM'!$F:$F,MATCH(U1778,'Master - US vs THEM'!$G:$G,0)),"No Territory Data")))))</f>
        <v>US</v>
      </c>
      <c r="W1778" t="str">
        <f t="shared" si="110"/>
        <v>OK</v>
      </c>
      <c r="X1778" t="str">
        <f t="shared" si="111"/>
        <v>US</v>
      </c>
    </row>
    <row r="1779" spans="1:24" x14ac:dyDescent="0.2">
      <c r="A1779">
        <v>1778</v>
      </c>
      <c r="B1779" t="s">
        <v>1358</v>
      </c>
      <c r="C1779" t="s">
        <v>1359</v>
      </c>
      <c r="D1779" t="s">
        <v>48</v>
      </c>
      <c r="E1779" t="s">
        <v>1360</v>
      </c>
      <c r="F1779" t="s">
        <v>924</v>
      </c>
      <c r="G1779" t="s">
        <v>1361</v>
      </c>
      <c r="H1779" t="s">
        <v>8</v>
      </c>
      <c r="I1779" t="s">
        <v>85</v>
      </c>
      <c r="J1779" t="s">
        <v>342</v>
      </c>
      <c r="K1779" t="s">
        <v>343</v>
      </c>
      <c r="L1779" t="s">
        <v>155</v>
      </c>
      <c r="M1779">
        <v>1</v>
      </c>
      <c r="N1779" t="s">
        <v>875</v>
      </c>
      <c r="O1779" t="str">
        <f>IF($B1779="","",IFERROR(IF(ISNUMBER(MATCH($K1779,'Brand Family Territory (Enc)'!$A$2:$A$296,0)),$K1779,""),""))</f>
        <v>ANGRY ORCHARD</v>
      </c>
      <c r="P1779" t="str">
        <f>IF($B1779="","",IFERROR(INDEX('Brand Crosswalk'!$F$2:$F$200,MATCH($K1779,'Brand Crosswalk'!$A$2:$A$200,0)),"Not in Crosswalk"))</f>
        <v>Not in Crosswalk</v>
      </c>
      <c r="Q1779" t="str">
        <f>IF($B1779="","",IFERROR(INDEX('Brand Crosswalk'!$C$2:$C$200,MATCH($K1779,'Brand Crosswalk'!$A$2:$A$200,0)),""))</f>
        <v/>
      </c>
      <c r="R1779" t="str">
        <f>IF($B1779="","",IF(O1779&lt;&gt;"",O1779,IF(P1779="Mapped",Q1779,IF(P1779="No Encompass Match","No Encompass Match",IFERROR(VLOOKUP(IF($K1779="",$J1779,$K1779),'Brands (Enc)'!$C$2:$D$2699,2,FALSE),"Not Mapped")))))</f>
        <v>ANGRY ORCHARD</v>
      </c>
      <c r="S1779" t="str">
        <f>IF($B1779="","",IFERROR(VLOOKUP(VALUE($B1779),'Customers Table (Enc)'!$A:$I,9,FALSE),"Not Found"))</f>
        <v>Bergen</v>
      </c>
      <c r="T1779" t="str">
        <f t="shared" si="108"/>
        <v>BERGEN</v>
      </c>
      <c r="U1779" t="str">
        <f t="shared" si="109"/>
        <v>ANGRY ORCHARD|BERGEN</v>
      </c>
      <c r="V1779" t="str">
        <f>IF($B1779="","",IF(R1779="No Encompass Match","THEM",IF(R1779="Not Mapped","Unable to Determine",IF(T1779="SALES","Unable to Determine",IFERROR(INDEX('Master - US vs THEM'!$F:$F,MATCH(U1779,'Master - US vs THEM'!$G:$G,0)),"No Territory Data")))))</f>
        <v>US</v>
      </c>
      <c r="W1779" t="str">
        <f t="shared" si="110"/>
        <v>OK</v>
      </c>
      <c r="X1779" t="str">
        <f t="shared" si="111"/>
        <v>US</v>
      </c>
    </row>
    <row r="1780" spans="1:24" x14ac:dyDescent="0.2">
      <c r="A1780">
        <v>1779</v>
      </c>
      <c r="B1780" t="s">
        <v>1358</v>
      </c>
      <c r="C1780" t="s">
        <v>1359</v>
      </c>
      <c r="D1780" t="s">
        <v>48</v>
      </c>
      <c r="E1780" t="s">
        <v>1360</v>
      </c>
      <c r="F1780" t="s">
        <v>924</v>
      </c>
      <c r="G1780" t="s">
        <v>1361</v>
      </c>
      <c r="H1780" t="s">
        <v>8</v>
      </c>
      <c r="I1780" t="s">
        <v>85</v>
      </c>
      <c r="J1780" t="s">
        <v>535</v>
      </c>
      <c r="K1780" t="s">
        <v>358</v>
      </c>
      <c r="L1780" t="s">
        <v>155</v>
      </c>
      <c r="M1780">
        <v>1</v>
      </c>
      <c r="N1780" t="s">
        <v>875</v>
      </c>
      <c r="O1780" t="str">
        <f>IF($B1780="","",IFERROR(IF(ISNUMBER(MATCH($K1780,'Brand Family Territory (Enc)'!$A$2:$A$296,0)),$K1780,""),""))</f>
        <v/>
      </c>
      <c r="P1780" t="str">
        <f>IF($B1780="","",IFERROR(INDEX('Brand Crosswalk'!$F$2:$F$200,MATCH($K1780,'Brand Crosswalk'!$A$2:$A$200,0)),"Not in Crosswalk"))</f>
        <v>Mapped</v>
      </c>
      <c r="Q1780" t="str">
        <f>IF($B1780="","",IFERROR(INDEX('Brand Crosswalk'!$C$2:$C$200,MATCH($K1780,'Brand Crosswalk'!$A$2:$A$200,0)),""))</f>
        <v>Samuel Adams</v>
      </c>
      <c r="R1780" t="str">
        <f>IF($B1780="","",IF(O1780&lt;&gt;"",O1780,IF(P1780="Mapped",Q1780,IF(P1780="No Encompass Match","No Encompass Match",IFERROR(VLOOKUP(IF($K1780="",$J1780,$K1780),'Brands (Enc)'!$C$2:$D$2699,2,FALSE),"Not Mapped")))))</f>
        <v>Samuel Adams</v>
      </c>
      <c r="S1780" t="str">
        <f>IF($B1780="","",IFERROR(VLOOKUP(VALUE($B1780),'Customers Table (Enc)'!$A:$I,9,FALSE),"Not Found"))</f>
        <v>Bergen</v>
      </c>
      <c r="T1780" t="str">
        <f t="shared" si="108"/>
        <v>BERGEN</v>
      </c>
      <c r="U1780" t="str">
        <f t="shared" si="109"/>
        <v>Samuel Adams|BERGEN</v>
      </c>
      <c r="V1780" t="str">
        <f>IF($B1780="","",IF(R1780="No Encompass Match","THEM",IF(R1780="Not Mapped","Unable to Determine",IF(T1780="SALES","Unable to Determine",IFERROR(INDEX('Master - US vs THEM'!$F:$F,MATCH(U1780,'Master - US vs THEM'!$G:$G,0)),"No Territory Data")))))</f>
        <v>US</v>
      </c>
      <c r="W1780" t="str">
        <f t="shared" si="110"/>
        <v>OK</v>
      </c>
      <c r="X1780" t="str">
        <f t="shared" si="111"/>
        <v>US</v>
      </c>
    </row>
    <row r="1781" spans="1:24" x14ac:dyDescent="0.2">
      <c r="A1781">
        <v>1780</v>
      </c>
      <c r="B1781" t="s">
        <v>1358</v>
      </c>
      <c r="C1781" t="s">
        <v>1359</v>
      </c>
      <c r="D1781" t="s">
        <v>48</v>
      </c>
      <c r="E1781" t="s">
        <v>1360</v>
      </c>
      <c r="F1781" t="s">
        <v>924</v>
      </c>
      <c r="G1781" t="s">
        <v>1361</v>
      </c>
      <c r="H1781" t="s">
        <v>8</v>
      </c>
      <c r="I1781" t="s">
        <v>85</v>
      </c>
      <c r="J1781" t="s">
        <v>987</v>
      </c>
      <c r="K1781" t="s">
        <v>154</v>
      </c>
      <c r="L1781" t="s">
        <v>155</v>
      </c>
      <c r="M1781">
        <v>1</v>
      </c>
      <c r="N1781" t="s">
        <v>875</v>
      </c>
      <c r="O1781" t="str">
        <f>IF($B1781="","",IFERROR(IF(ISNUMBER(MATCH($K1781,'Brand Family Territory (Enc)'!$A$2:$A$296,0)),$K1781,""),""))</f>
        <v>SAMUEL ADAMS</v>
      </c>
      <c r="P1781" t="str">
        <f>IF($B1781="","",IFERROR(INDEX('Brand Crosswalk'!$F$2:$F$200,MATCH($K1781,'Brand Crosswalk'!$A$2:$A$200,0)),"Not in Crosswalk"))</f>
        <v>Not in Crosswalk</v>
      </c>
      <c r="Q1781" t="str">
        <f>IF($B1781="","",IFERROR(INDEX('Brand Crosswalk'!$C$2:$C$200,MATCH($K1781,'Brand Crosswalk'!$A$2:$A$200,0)),""))</f>
        <v/>
      </c>
      <c r="R1781" t="str">
        <f>IF($B1781="","",IF(O1781&lt;&gt;"",O1781,IF(P1781="Mapped",Q1781,IF(P1781="No Encompass Match","No Encompass Match",IFERROR(VLOOKUP(IF($K1781="",$J1781,$K1781),'Brands (Enc)'!$C$2:$D$2699,2,FALSE),"Not Mapped")))))</f>
        <v>SAMUEL ADAMS</v>
      </c>
      <c r="S1781" t="str">
        <f>IF($B1781="","",IFERROR(VLOOKUP(VALUE($B1781),'Customers Table (Enc)'!$A:$I,9,FALSE),"Not Found"))</f>
        <v>Bergen</v>
      </c>
      <c r="T1781" t="str">
        <f t="shared" si="108"/>
        <v>BERGEN</v>
      </c>
      <c r="U1781" t="str">
        <f t="shared" si="109"/>
        <v>SAMUEL ADAMS|BERGEN</v>
      </c>
      <c r="V1781" t="str">
        <f>IF($B1781="","",IF(R1781="No Encompass Match","THEM",IF(R1781="Not Mapped","Unable to Determine",IF(T1781="SALES","Unable to Determine",IFERROR(INDEX('Master - US vs THEM'!$F:$F,MATCH(U1781,'Master - US vs THEM'!$G:$G,0)),"No Territory Data")))))</f>
        <v>US</v>
      </c>
      <c r="W1781" t="str">
        <f t="shared" si="110"/>
        <v>OK</v>
      </c>
      <c r="X1781" t="str">
        <f t="shared" si="111"/>
        <v>US</v>
      </c>
    </row>
    <row r="1782" spans="1:24" x14ac:dyDescent="0.2">
      <c r="A1782">
        <v>1781</v>
      </c>
      <c r="B1782" t="s">
        <v>1358</v>
      </c>
      <c r="C1782" t="s">
        <v>1359</v>
      </c>
      <c r="D1782" t="s">
        <v>48</v>
      </c>
      <c r="E1782" t="s">
        <v>1360</v>
      </c>
      <c r="F1782" t="s">
        <v>924</v>
      </c>
      <c r="G1782" t="s">
        <v>1361</v>
      </c>
      <c r="H1782" t="s">
        <v>8</v>
      </c>
      <c r="I1782" t="s">
        <v>85</v>
      </c>
      <c r="J1782" t="s">
        <v>165</v>
      </c>
      <c r="K1782" t="s">
        <v>166</v>
      </c>
      <c r="L1782" t="s">
        <v>141</v>
      </c>
      <c r="M1782">
        <v>1</v>
      </c>
      <c r="N1782" t="s">
        <v>875</v>
      </c>
      <c r="O1782" t="str">
        <f>IF($B1782="","",IFERROR(IF(ISNUMBER(MATCH($K1782,'Brand Family Territory (Enc)'!$A$2:$A$296,0)),$K1782,""),""))</f>
        <v>BLUE MOON</v>
      </c>
      <c r="P1782" t="str">
        <f>IF($B1782="","",IFERROR(INDEX('Brand Crosswalk'!$F$2:$F$200,MATCH($K1782,'Brand Crosswalk'!$A$2:$A$200,0)),"Not in Crosswalk"))</f>
        <v>Not in Crosswalk</v>
      </c>
      <c r="Q1782" t="str">
        <f>IF($B1782="","",IFERROR(INDEX('Brand Crosswalk'!$C$2:$C$200,MATCH($K1782,'Brand Crosswalk'!$A$2:$A$200,0)),""))</f>
        <v/>
      </c>
      <c r="R1782" t="str">
        <f>IF($B1782="","",IF(O1782&lt;&gt;"",O1782,IF(P1782="Mapped",Q1782,IF(P1782="No Encompass Match","No Encompass Match",IFERROR(VLOOKUP(IF($K1782="",$J1782,$K1782),'Brands (Enc)'!$C$2:$D$2699,2,FALSE),"Not Mapped")))))</f>
        <v>BLUE MOON</v>
      </c>
      <c r="S1782" t="str">
        <f>IF($B1782="","",IFERROR(VLOOKUP(VALUE($B1782),'Customers Table (Enc)'!$A:$I,9,FALSE),"Not Found"))</f>
        <v>Bergen</v>
      </c>
      <c r="T1782" t="str">
        <f t="shared" si="108"/>
        <v>BERGEN</v>
      </c>
      <c r="U1782" t="str">
        <f t="shared" si="109"/>
        <v>BLUE MOON|BERGEN</v>
      </c>
      <c r="V1782" t="str">
        <f>IF($B1782="","",IF(R1782="No Encompass Match","THEM",IF(R1782="Not Mapped","Unable to Determine",IF(T1782="SALES","Unable to Determine",IFERROR(INDEX('Master - US vs THEM'!$F:$F,MATCH(U1782,'Master - US vs THEM'!$G:$G,0)),"No Territory Data")))))</f>
        <v>US</v>
      </c>
      <c r="W1782" t="str">
        <f t="shared" si="110"/>
        <v>OK</v>
      </c>
      <c r="X1782" t="str">
        <f t="shared" si="111"/>
        <v>US</v>
      </c>
    </row>
    <row r="1783" spans="1:24" x14ac:dyDescent="0.2">
      <c r="A1783">
        <v>1782</v>
      </c>
      <c r="B1783" t="s">
        <v>1354</v>
      </c>
      <c r="C1783" t="s">
        <v>1355</v>
      </c>
      <c r="D1783" t="s">
        <v>48</v>
      </c>
      <c r="E1783" t="s">
        <v>1356</v>
      </c>
      <c r="F1783" t="s">
        <v>924</v>
      </c>
      <c r="G1783" t="s">
        <v>1357</v>
      </c>
      <c r="H1783" t="s">
        <v>8</v>
      </c>
      <c r="I1783" t="s">
        <v>85</v>
      </c>
      <c r="J1783" t="s">
        <v>1048</v>
      </c>
      <c r="K1783" t="s">
        <v>1049</v>
      </c>
      <c r="L1783" t="s">
        <v>442</v>
      </c>
      <c r="M1783">
        <v>1</v>
      </c>
      <c r="N1783" t="s">
        <v>875</v>
      </c>
      <c r="O1783" t="str">
        <f>IF($B1783="","",IFERROR(IF(ISNUMBER(MATCH($K1783,'Brand Family Territory (Enc)'!$A$2:$A$296,0)),$K1783,""),""))</f>
        <v/>
      </c>
      <c r="P1783" t="str">
        <f>IF($B1783="","",IFERROR(INDEX('Brand Crosswalk'!$F$2:$F$200,MATCH($K1783,'Brand Crosswalk'!$A$2:$A$200,0)),"Not in Crosswalk"))</f>
        <v>Mapped</v>
      </c>
      <c r="Q1783" t="str">
        <f>IF($B1783="","",IFERROR(INDEX('Brand Crosswalk'!$C$2:$C$200,MATCH($K1783,'Brand Crosswalk'!$A$2:$A$200,0)),""))</f>
        <v>Evil Genius</v>
      </c>
      <c r="R1783" t="str">
        <f>IF($B1783="","",IF(O1783&lt;&gt;"",O1783,IF(P1783="Mapped",Q1783,IF(P1783="No Encompass Match","No Encompass Match",IFERROR(VLOOKUP(IF($K1783="",$J1783,$K1783),'Brands (Enc)'!$C$2:$D$2699,2,FALSE),"Not Mapped")))))</f>
        <v>Evil Genius</v>
      </c>
      <c r="S1783" t="str">
        <f>IF($B1783="","",IFERROR(VLOOKUP(VALUE($B1783),'Customers Table (Enc)'!$A:$I,9,FALSE),"Not Found"))</f>
        <v>Bergen</v>
      </c>
      <c r="T1783" t="str">
        <f t="shared" si="108"/>
        <v>BERGEN</v>
      </c>
      <c r="U1783" t="str">
        <f t="shared" si="109"/>
        <v>Evil Genius|BERGEN</v>
      </c>
      <c r="V1783" t="str">
        <f>IF($B1783="","",IF(R1783="No Encompass Match","THEM",IF(R1783="Not Mapped","Unable to Determine",IF(T1783="SALES","Unable to Determine",IFERROR(INDEX('Master - US vs THEM'!$F:$F,MATCH(U1783,'Master - US vs THEM'!$G:$G,0)),"No Territory Data")))))</f>
        <v>US</v>
      </c>
      <c r="W1783" t="str">
        <f t="shared" si="110"/>
        <v>OK</v>
      </c>
      <c r="X1783" t="str">
        <f t="shared" si="111"/>
        <v>US</v>
      </c>
    </row>
    <row r="1784" spans="1:24" x14ac:dyDescent="0.2">
      <c r="A1784">
        <v>1783</v>
      </c>
      <c r="B1784" t="s">
        <v>1354</v>
      </c>
      <c r="C1784" t="s">
        <v>1355</v>
      </c>
      <c r="D1784" t="s">
        <v>48</v>
      </c>
      <c r="E1784" t="s">
        <v>1356</v>
      </c>
      <c r="F1784" t="s">
        <v>924</v>
      </c>
      <c r="G1784" t="s">
        <v>1357</v>
      </c>
      <c r="H1784" t="s">
        <v>8</v>
      </c>
      <c r="I1784" t="s">
        <v>85</v>
      </c>
      <c r="J1784" t="s">
        <v>35</v>
      </c>
      <c r="K1784" t="s">
        <v>36</v>
      </c>
      <c r="L1784" t="s">
        <v>36</v>
      </c>
      <c r="M1784">
        <v>1</v>
      </c>
      <c r="N1784" t="s">
        <v>875</v>
      </c>
      <c r="O1784" t="str">
        <f>IF($B1784="","",IFERROR(IF(ISNUMBER(MATCH($K1784,'Brand Family Territory (Enc)'!$A$2:$A$296,0)),$K1784,""),""))</f>
        <v/>
      </c>
      <c r="P1784" t="str">
        <f>IF($B1784="","",IFERROR(INDEX('Brand Crosswalk'!$F$2:$F$200,MATCH($K1784,'Brand Crosswalk'!$A$2:$A$200,0)),"Not in Crosswalk"))</f>
        <v>Mapped</v>
      </c>
      <c r="Q1784" t="str">
        <f>IF($B1784="","",IFERROR(INDEX('Brand Crosswalk'!$C$2:$C$200,MATCH($K1784,'Brand Crosswalk'!$A$2:$A$200,0)),""))</f>
        <v>Lagunitas</v>
      </c>
      <c r="R1784" t="str">
        <f>IF($B1784="","",IF(O1784&lt;&gt;"",O1784,IF(P1784="Mapped",Q1784,IF(P1784="No Encompass Match","No Encompass Match",IFERROR(VLOOKUP(IF($K1784="",$J1784,$K1784),'Brands (Enc)'!$C$2:$D$2699,2,FALSE),"Not Mapped")))))</f>
        <v>Lagunitas</v>
      </c>
      <c r="S1784" t="str">
        <f>IF($B1784="","",IFERROR(VLOOKUP(VALUE($B1784),'Customers Table (Enc)'!$A:$I,9,FALSE),"Not Found"))</f>
        <v>Bergen</v>
      </c>
      <c r="T1784" t="str">
        <f t="shared" si="108"/>
        <v>BERGEN</v>
      </c>
      <c r="U1784" t="str">
        <f t="shared" si="109"/>
        <v>Lagunitas|BERGEN</v>
      </c>
      <c r="V1784" t="str">
        <f>IF($B1784="","",IF(R1784="No Encompass Match","THEM",IF(R1784="Not Mapped","Unable to Determine",IF(T1784="SALES","Unable to Determine",IFERROR(INDEX('Master - US vs THEM'!$F:$F,MATCH(U1784,'Master - US vs THEM'!$G:$G,0)),"No Territory Data")))))</f>
        <v>US</v>
      </c>
      <c r="W1784" t="str">
        <f t="shared" si="110"/>
        <v>OK</v>
      </c>
      <c r="X1784" t="str">
        <f t="shared" si="111"/>
        <v>US</v>
      </c>
    </row>
    <row r="1785" spans="1:24" x14ac:dyDescent="0.2">
      <c r="A1785">
        <v>1784</v>
      </c>
      <c r="B1785" t="s">
        <v>1354</v>
      </c>
      <c r="C1785" t="s">
        <v>1355</v>
      </c>
      <c r="D1785" t="s">
        <v>48</v>
      </c>
      <c r="E1785" t="s">
        <v>1356</v>
      </c>
      <c r="F1785" t="s">
        <v>924</v>
      </c>
      <c r="G1785" t="s">
        <v>1357</v>
      </c>
      <c r="H1785" t="s">
        <v>8</v>
      </c>
      <c r="I1785" t="s">
        <v>85</v>
      </c>
      <c r="J1785" t="s">
        <v>142</v>
      </c>
      <c r="K1785" t="s">
        <v>143</v>
      </c>
      <c r="L1785" t="s">
        <v>141</v>
      </c>
      <c r="M1785">
        <v>1</v>
      </c>
      <c r="N1785" t="s">
        <v>875</v>
      </c>
      <c r="O1785" t="str">
        <f>IF($B1785="","",IFERROR(IF(ISNUMBER(MATCH($K1785,'Brand Family Territory (Enc)'!$A$2:$A$296,0)),$K1785,""),""))</f>
        <v/>
      </c>
      <c r="P1785" t="str">
        <f>IF($B1785="","",IFERROR(INDEX('Brand Crosswalk'!$F$2:$F$200,MATCH($K1785,'Brand Crosswalk'!$A$2:$A$200,0)),"Not in Crosswalk"))</f>
        <v>Mapped</v>
      </c>
      <c r="Q1785" t="str">
        <f>IF($B1785="","",IFERROR(INDEX('Brand Crosswalk'!$C$2:$C$200,MATCH($K1785,'Brand Crosswalk'!$A$2:$A$200,0)),""))</f>
        <v>Lite</v>
      </c>
      <c r="R1785" t="str">
        <f>IF($B1785="","",IF(O1785&lt;&gt;"",O1785,IF(P1785="Mapped",Q1785,IF(P1785="No Encompass Match","No Encompass Match",IFERROR(VLOOKUP(IF($K1785="",$J1785,$K1785),'Brands (Enc)'!$C$2:$D$2699,2,FALSE),"Not Mapped")))))</f>
        <v>Lite</v>
      </c>
      <c r="S1785" t="str">
        <f>IF($B1785="","",IFERROR(VLOOKUP(VALUE($B1785),'Customers Table (Enc)'!$A:$I,9,FALSE),"Not Found"))</f>
        <v>Bergen</v>
      </c>
      <c r="T1785" t="str">
        <f t="shared" si="108"/>
        <v>BERGEN</v>
      </c>
      <c r="U1785" t="str">
        <f t="shared" si="109"/>
        <v>Lite|BERGEN</v>
      </c>
      <c r="V1785" t="str">
        <f>IF($B1785="","",IF(R1785="No Encompass Match","THEM",IF(R1785="Not Mapped","Unable to Determine",IF(T1785="SALES","Unable to Determine",IFERROR(INDEX('Master - US vs THEM'!$F:$F,MATCH(U1785,'Master - US vs THEM'!$G:$G,0)),"No Territory Data")))))</f>
        <v>US</v>
      </c>
      <c r="W1785" t="str">
        <f t="shared" si="110"/>
        <v>OK</v>
      </c>
      <c r="X1785" t="str">
        <f t="shared" si="111"/>
        <v>US</v>
      </c>
    </row>
    <row r="1786" spans="1:24" x14ac:dyDescent="0.2">
      <c r="A1786">
        <v>1785</v>
      </c>
      <c r="B1786" t="s">
        <v>1354</v>
      </c>
      <c r="C1786" t="s">
        <v>1355</v>
      </c>
      <c r="D1786" t="s">
        <v>48</v>
      </c>
      <c r="E1786" t="s">
        <v>1356</v>
      </c>
      <c r="F1786" t="s">
        <v>924</v>
      </c>
      <c r="G1786" t="s">
        <v>1357</v>
      </c>
      <c r="H1786" t="s">
        <v>8</v>
      </c>
      <c r="I1786" t="s">
        <v>85</v>
      </c>
      <c r="J1786" t="s">
        <v>44</v>
      </c>
      <c r="K1786" t="s">
        <v>44</v>
      </c>
      <c r="L1786" t="s">
        <v>45</v>
      </c>
      <c r="M1786">
        <v>1</v>
      </c>
      <c r="N1786" t="s">
        <v>875</v>
      </c>
      <c r="O1786" t="str">
        <f>IF($B1786="","",IFERROR(IF(ISNUMBER(MATCH($K1786,'Brand Family Territory (Enc)'!$A$2:$A$296,0)),$K1786,""),""))</f>
        <v/>
      </c>
      <c r="P1786" t="str">
        <f>IF($B1786="","",IFERROR(INDEX('Brand Crosswalk'!$F$2:$F$200,MATCH($K1786,'Brand Crosswalk'!$A$2:$A$200,0)),"Not in Crosswalk"))</f>
        <v>Mapped</v>
      </c>
      <c r="Q1786" t="str">
        <f>IF($B1786="","",IFERROR(INDEX('Brand Crosswalk'!$C$2:$C$200,MATCH($K1786,'Brand Crosswalk'!$A$2:$A$200,0)),""))</f>
        <v>Dg Yuengling Inc</v>
      </c>
      <c r="R1786" t="str">
        <f>IF($B1786="","",IF(O1786&lt;&gt;"",O1786,IF(P1786="Mapped",Q1786,IF(P1786="No Encompass Match","No Encompass Match",IFERROR(VLOOKUP(IF($K1786="",$J1786,$K1786),'Brands (Enc)'!$C$2:$D$2699,2,FALSE),"Not Mapped")))))</f>
        <v>Dg Yuengling Inc</v>
      </c>
      <c r="S1786" t="str">
        <f>IF($B1786="","",IFERROR(VLOOKUP(VALUE($B1786),'Customers Table (Enc)'!$A:$I,9,FALSE),"Not Found"))</f>
        <v>Bergen</v>
      </c>
      <c r="T1786" t="str">
        <f t="shared" si="108"/>
        <v>BERGEN</v>
      </c>
      <c r="U1786" t="str">
        <f t="shared" si="109"/>
        <v>Dg Yuengling Inc|BERGEN</v>
      </c>
      <c r="V1786" t="str">
        <f>IF($B1786="","",IF(R1786="No Encompass Match","THEM",IF(R1786="Not Mapped","Unable to Determine",IF(T1786="SALES","Unable to Determine",IFERROR(INDEX('Master - US vs THEM'!$F:$F,MATCH(U1786,'Master - US vs THEM'!$G:$G,0)),"No Territory Data")))))</f>
        <v>US</v>
      </c>
      <c r="W1786" t="str">
        <f t="shared" si="110"/>
        <v>OK</v>
      </c>
      <c r="X1786" t="str">
        <f t="shared" si="111"/>
        <v>US</v>
      </c>
    </row>
    <row r="1787" spans="1:24" x14ac:dyDescent="0.2">
      <c r="A1787">
        <v>1786</v>
      </c>
      <c r="B1787" t="s">
        <v>1354</v>
      </c>
      <c r="C1787" t="s">
        <v>1355</v>
      </c>
      <c r="D1787" t="s">
        <v>48</v>
      </c>
      <c r="E1787" t="s">
        <v>1356</v>
      </c>
      <c r="F1787" t="s">
        <v>924</v>
      </c>
      <c r="G1787" t="s">
        <v>1357</v>
      </c>
      <c r="H1787" t="s">
        <v>8</v>
      </c>
      <c r="I1787" t="s">
        <v>85</v>
      </c>
      <c r="J1787" t="s">
        <v>165</v>
      </c>
      <c r="K1787" t="s">
        <v>166</v>
      </c>
      <c r="L1787" t="s">
        <v>141</v>
      </c>
      <c r="M1787">
        <v>1</v>
      </c>
      <c r="N1787" t="s">
        <v>875</v>
      </c>
      <c r="O1787" t="str">
        <f>IF($B1787="","",IFERROR(IF(ISNUMBER(MATCH($K1787,'Brand Family Territory (Enc)'!$A$2:$A$296,0)),$K1787,""),""))</f>
        <v>BLUE MOON</v>
      </c>
      <c r="P1787" t="str">
        <f>IF($B1787="","",IFERROR(INDEX('Brand Crosswalk'!$F$2:$F$200,MATCH($K1787,'Brand Crosswalk'!$A$2:$A$200,0)),"Not in Crosswalk"))</f>
        <v>Not in Crosswalk</v>
      </c>
      <c r="Q1787" t="str">
        <f>IF($B1787="","",IFERROR(INDEX('Brand Crosswalk'!$C$2:$C$200,MATCH($K1787,'Brand Crosswalk'!$A$2:$A$200,0)),""))</f>
        <v/>
      </c>
      <c r="R1787" t="str">
        <f>IF($B1787="","",IF(O1787&lt;&gt;"",O1787,IF(P1787="Mapped",Q1787,IF(P1787="No Encompass Match","No Encompass Match",IFERROR(VLOOKUP(IF($K1787="",$J1787,$K1787),'Brands (Enc)'!$C$2:$D$2699,2,FALSE),"Not Mapped")))))</f>
        <v>BLUE MOON</v>
      </c>
      <c r="S1787" t="str">
        <f>IF($B1787="","",IFERROR(VLOOKUP(VALUE($B1787),'Customers Table (Enc)'!$A:$I,9,FALSE),"Not Found"))</f>
        <v>Bergen</v>
      </c>
      <c r="T1787" t="str">
        <f t="shared" si="108"/>
        <v>BERGEN</v>
      </c>
      <c r="U1787" t="str">
        <f t="shared" si="109"/>
        <v>BLUE MOON|BERGEN</v>
      </c>
      <c r="V1787" t="str">
        <f>IF($B1787="","",IF(R1787="No Encompass Match","THEM",IF(R1787="Not Mapped","Unable to Determine",IF(T1787="SALES","Unable to Determine",IFERROR(INDEX('Master - US vs THEM'!$F:$F,MATCH(U1787,'Master - US vs THEM'!$G:$G,0)),"No Territory Data")))))</f>
        <v>US</v>
      </c>
      <c r="W1787" t="str">
        <f t="shared" si="110"/>
        <v>OK</v>
      </c>
      <c r="X1787" t="str">
        <f t="shared" si="111"/>
        <v>US</v>
      </c>
    </row>
    <row r="1788" spans="1:24" x14ac:dyDescent="0.2">
      <c r="A1788">
        <v>1787</v>
      </c>
      <c r="B1788" t="s">
        <v>1354</v>
      </c>
      <c r="C1788" t="s">
        <v>1355</v>
      </c>
      <c r="D1788" t="s">
        <v>48</v>
      </c>
      <c r="E1788" t="s">
        <v>1356</v>
      </c>
      <c r="F1788" t="s">
        <v>924</v>
      </c>
      <c r="G1788" t="s">
        <v>1357</v>
      </c>
      <c r="H1788" t="s">
        <v>8</v>
      </c>
      <c r="I1788" t="s">
        <v>85</v>
      </c>
      <c r="J1788" t="s">
        <v>181</v>
      </c>
      <c r="K1788" t="s">
        <v>182</v>
      </c>
      <c r="L1788" t="s">
        <v>24</v>
      </c>
      <c r="M1788">
        <v>1</v>
      </c>
      <c r="N1788" t="s">
        <v>875</v>
      </c>
      <c r="O1788" t="str">
        <f>IF($B1788="","",IFERROR(IF(ISNUMBER(MATCH($K1788,'Brand Family Territory (Enc)'!$A$2:$A$296,0)),$K1788,""),""))</f>
        <v/>
      </c>
      <c r="P1788" t="str">
        <f>IF($B1788="","",IFERROR(INDEX('Brand Crosswalk'!$F$2:$F$200,MATCH($K1788,'Brand Crosswalk'!$A$2:$A$200,0)),"Not in Crosswalk"))</f>
        <v>Mapped</v>
      </c>
      <c r="Q1788" t="str">
        <f>IF($B1788="","",IFERROR(INDEX('Brand Crosswalk'!$C$2:$C$200,MATCH($K1788,'Brand Crosswalk'!$A$2:$A$200,0)),""))</f>
        <v>Modelo Especial</v>
      </c>
      <c r="R1788" t="str">
        <f>IF($B1788="","",IF(O1788&lt;&gt;"",O1788,IF(P1788="Mapped",Q1788,IF(P1788="No Encompass Match","No Encompass Match",IFERROR(VLOOKUP(IF($K1788="",$J1788,$K1788),'Brands (Enc)'!$C$2:$D$2699,2,FALSE),"Not Mapped")))))</f>
        <v>Modelo Especial</v>
      </c>
      <c r="S1788" t="str">
        <f>IF($B1788="","",IFERROR(VLOOKUP(VALUE($B1788),'Customers Table (Enc)'!$A:$I,9,FALSE),"Not Found"))</f>
        <v>Bergen</v>
      </c>
      <c r="T1788" t="str">
        <f t="shared" si="108"/>
        <v>BERGEN</v>
      </c>
      <c r="U1788" t="str">
        <f t="shared" si="109"/>
        <v>Modelo Especial|BERGEN</v>
      </c>
      <c r="V1788" t="str">
        <f>IF($B1788="","",IF(R1788="No Encompass Match","THEM",IF(R1788="Not Mapped","Unable to Determine",IF(T1788="SALES","Unable to Determine",IFERROR(INDEX('Master - US vs THEM'!$F:$F,MATCH(U1788,'Master - US vs THEM'!$G:$G,0)),"No Territory Data")))))</f>
        <v>US</v>
      </c>
      <c r="W1788" t="str">
        <f t="shared" si="110"/>
        <v>OK</v>
      </c>
      <c r="X1788" t="str">
        <f t="shared" si="111"/>
        <v>US</v>
      </c>
    </row>
    <row r="1789" spans="1:24" x14ac:dyDescent="0.2">
      <c r="A1789">
        <v>1788</v>
      </c>
      <c r="B1789" t="s">
        <v>1354</v>
      </c>
      <c r="C1789" t="s">
        <v>1355</v>
      </c>
      <c r="D1789" t="s">
        <v>48</v>
      </c>
      <c r="E1789" t="s">
        <v>1356</v>
      </c>
      <c r="F1789" t="s">
        <v>924</v>
      </c>
      <c r="G1789" t="s">
        <v>1357</v>
      </c>
      <c r="H1789" t="s">
        <v>8</v>
      </c>
      <c r="I1789" t="s">
        <v>85</v>
      </c>
      <c r="J1789" t="s">
        <v>535</v>
      </c>
      <c r="K1789" t="s">
        <v>358</v>
      </c>
      <c r="L1789" t="s">
        <v>155</v>
      </c>
      <c r="M1789">
        <v>1</v>
      </c>
      <c r="N1789" t="s">
        <v>875</v>
      </c>
      <c r="O1789" t="str">
        <f>IF($B1789="","",IFERROR(IF(ISNUMBER(MATCH($K1789,'Brand Family Territory (Enc)'!$A$2:$A$296,0)),$K1789,""),""))</f>
        <v/>
      </c>
      <c r="P1789" t="str">
        <f>IF($B1789="","",IFERROR(INDEX('Brand Crosswalk'!$F$2:$F$200,MATCH($K1789,'Brand Crosswalk'!$A$2:$A$200,0)),"Not in Crosswalk"))</f>
        <v>Mapped</v>
      </c>
      <c r="Q1789" t="str">
        <f>IF($B1789="","",IFERROR(INDEX('Brand Crosswalk'!$C$2:$C$200,MATCH($K1789,'Brand Crosswalk'!$A$2:$A$200,0)),""))</f>
        <v>Samuel Adams</v>
      </c>
      <c r="R1789" t="str">
        <f>IF($B1789="","",IF(O1789&lt;&gt;"",O1789,IF(P1789="Mapped",Q1789,IF(P1789="No Encompass Match","No Encompass Match",IFERROR(VLOOKUP(IF($K1789="",$J1789,$K1789),'Brands (Enc)'!$C$2:$D$2699,2,FALSE),"Not Mapped")))))</f>
        <v>Samuel Adams</v>
      </c>
      <c r="S1789" t="str">
        <f>IF($B1789="","",IFERROR(VLOOKUP(VALUE($B1789),'Customers Table (Enc)'!$A:$I,9,FALSE),"Not Found"))</f>
        <v>Bergen</v>
      </c>
      <c r="T1789" t="str">
        <f t="shared" si="108"/>
        <v>BERGEN</v>
      </c>
      <c r="U1789" t="str">
        <f t="shared" si="109"/>
        <v>Samuel Adams|BERGEN</v>
      </c>
      <c r="V1789" t="str">
        <f>IF($B1789="","",IF(R1789="No Encompass Match","THEM",IF(R1789="Not Mapped","Unable to Determine",IF(T1789="SALES","Unable to Determine",IFERROR(INDEX('Master - US vs THEM'!$F:$F,MATCH(U1789,'Master - US vs THEM'!$G:$G,0)),"No Territory Data")))))</f>
        <v>US</v>
      </c>
      <c r="W1789" t="str">
        <f t="shared" si="110"/>
        <v>OK</v>
      </c>
      <c r="X1789" t="str">
        <f t="shared" si="111"/>
        <v>US</v>
      </c>
    </row>
    <row r="1790" spans="1:24" x14ac:dyDescent="0.2">
      <c r="A1790">
        <v>1789</v>
      </c>
      <c r="B1790" t="s">
        <v>1350</v>
      </c>
      <c r="C1790" t="s">
        <v>1351</v>
      </c>
      <c r="D1790" t="s">
        <v>48</v>
      </c>
      <c r="E1790" t="s">
        <v>1352</v>
      </c>
      <c r="F1790" t="s">
        <v>1114</v>
      </c>
      <c r="G1790" t="s">
        <v>1353</v>
      </c>
      <c r="H1790" t="s">
        <v>8</v>
      </c>
      <c r="I1790" t="s">
        <v>85</v>
      </c>
      <c r="J1790" t="s">
        <v>341</v>
      </c>
      <c r="K1790" t="s">
        <v>295</v>
      </c>
      <c r="L1790" t="s">
        <v>215</v>
      </c>
      <c r="M1790">
        <v>1</v>
      </c>
      <c r="N1790" t="s">
        <v>875</v>
      </c>
      <c r="O1790" t="str">
        <f>IF($B1790="","",IFERROR(IF(ISNUMBER(MATCH($K1790,'Brand Family Territory (Enc)'!$A$2:$A$296,0)),$K1790,""),""))</f>
        <v/>
      </c>
      <c r="P1790" t="str">
        <f>IF($B1790="","",IFERROR(INDEX('Brand Crosswalk'!$F$2:$F$200,MATCH($K1790,'Brand Crosswalk'!$A$2:$A$200,0)),"Not in Crosswalk"))</f>
        <v>Mapped</v>
      </c>
      <c r="Q1790" t="str">
        <f>IF($B1790="","",IFERROR(INDEX('Brand Crosswalk'!$C$2:$C$200,MATCH($K1790,'Brand Crosswalk'!$A$2:$A$200,0)),""))</f>
        <v>New Belgium Brewing Company</v>
      </c>
      <c r="R1790" t="str">
        <f>IF($B1790="","",IF(O1790&lt;&gt;"",O1790,IF(P1790="Mapped",Q1790,IF(P1790="No Encompass Match","No Encompass Match",IFERROR(VLOOKUP(IF($K1790="",$J1790,$K1790),'Brands (Enc)'!$C$2:$D$2699,2,FALSE),"Not Mapped")))))</f>
        <v>New Belgium Brewing Company</v>
      </c>
      <c r="S1790" t="str">
        <f>IF($B1790="","",IFERROR(VLOOKUP(VALUE($B1790),'Customers Table (Enc)'!$A:$I,9,FALSE),"Not Found"))</f>
        <v>Bergen</v>
      </c>
      <c r="T1790" t="str">
        <f t="shared" si="108"/>
        <v>BERGEN</v>
      </c>
      <c r="U1790" t="str">
        <f t="shared" si="109"/>
        <v>New Belgium Brewing Company|BERGEN</v>
      </c>
      <c r="V1790" t="str">
        <f>IF($B1790="","",IF(R1790="No Encompass Match","THEM",IF(R1790="Not Mapped","Unable to Determine",IF(T1790="SALES","Unable to Determine",IFERROR(INDEX('Master - US vs THEM'!$F:$F,MATCH(U1790,'Master - US vs THEM'!$G:$G,0)),"No Territory Data")))))</f>
        <v>US</v>
      </c>
      <c r="W1790" t="str">
        <f t="shared" si="110"/>
        <v>OK</v>
      </c>
      <c r="X1790" t="str">
        <f t="shared" si="111"/>
        <v>US</v>
      </c>
    </row>
    <row r="1791" spans="1:24" x14ac:dyDescent="0.2">
      <c r="A1791">
        <v>1790</v>
      </c>
      <c r="B1791" t="s">
        <v>1350</v>
      </c>
      <c r="C1791" t="s">
        <v>1351</v>
      </c>
      <c r="D1791" t="s">
        <v>48</v>
      </c>
      <c r="E1791" t="s">
        <v>1352</v>
      </c>
      <c r="F1791" t="s">
        <v>1114</v>
      </c>
      <c r="G1791" t="s">
        <v>1353</v>
      </c>
      <c r="H1791" t="s">
        <v>8</v>
      </c>
      <c r="I1791" t="s">
        <v>85</v>
      </c>
      <c r="J1791" t="s">
        <v>157</v>
      </c>
      <c r="K1791" t="s">
        <v>158</v>
      </c>
      <c r="L1791" t="s">
        <v>155</v>
      </c>
      <c r="M1791">
        <v>1</v>
      </c>
      <c r="N1791" t="s">
        <v>875</v>
      </c>
      <c r="O1791" t="str">
        <f>IF($B1791="","",IFERROR(IF(ISNUMBER(MATCH($K1791,'Brand Family Territory (Enc)'!$A$2:$A$296,0)),$K1791,""),""))</f>
        <v/>
      </c>
      <c r="P1791" t="str">
        <f>IF($B1791="","",IFERROR(INDEX('Brand Crosswalk'!$F$2:$F$200,MATCH($K1791,'Brand Crosswalk'!$A$2:$A$200,0)),"Not in Crosswalk"))</f>
        <v>Mapped</v>
      </c>
      <c r="Q1791" t="str">
        <f>IF($B1791="","",IFERROR(INDEX('Brand Crosswalk'!$C$2:$C$200,MATCH($K1791,'Brand Crosswalk'!$A$2:$A$200,0)),""))</f>
        <v>Dogfish Head Beer</v>
      </c>
      <c r="R1791" t="str">
        <f>IF($B1791="","",IF(O1791&lt;&gt;"",O1791,IF(P1791="Mapped",Q1791,IF(P1791="No Encompass Match","No Encompass Match",IFERROR(VLOOKUP(IF($K1791="",$J1791,$K1791),'Brands (Enc)'!$C$2:$D$2699,2,FALSE),"Not Mapped")))))</f>
        <v>Dogfish Head Beer</v>
      </c>
      <c r="S1791" t="str">
        <f>IF($B1791="","",IFERROR(VLOOKUP(VALUE($B1791),'Customers Table (Enc)'!$A:$I,9,FALSE),"Not Found"))</f>
        <v>Bergen</v>
      </c>
      <c r="T1791" t="str">
        <f t="shared" si="108"/>
        <v>BERGEN</v>
      </c>
      <c r="U1791" t="str">
        <f t="shared" si="109"/>
        <v>Dogfish Head Beer|BERGEN</v>
      </c>
      <c r="V1791" t="str">
        <f>IF($B1791="","",IF(R1791="No Encompass Match","THEM",IF(R1791="Not Mapped","Unable to Determine",IF(T1791="SALES","Unable to Determine",IFERROR(INDEX('Master - US vs THEM'!$F:$F,MATCH(U1791,'Master - US vs THEM'!$G:$G,0)),"No Territory Data")))))</f>
        <v>US</v>
      </c>
      <c r="W1791" t="str">
        <f t="shared" si="110"/>
        <v>OK</v>
      </c>
      <c r="X1791" t="str">
        <f t="shared" si="111"/>
        <v>US</v>
      </c>
    </row>
    <row r="1792" spans="1:24" x14ac:dyDescent="0.2">
      <c r="A1792">
        <v>1791</v>
      </c>
      <c r="B1792" t="s">
        <v>1350</v>
      </c>
      <c r="C1792" t="s">
        <v>1351</v>
      </c>
      <c r="D1792" t="s">
        <v>48</v>
      </c>
      <c r="E1792" t="s">
        <v>1352</v>
      </c>
      <c r="F1792" t="s">
        <v>1114</v>
      </c>
      <c r="G1792" t="s">
        <v>1353</v>
      </c>
      <c r="H1792" t="s">
        <v>8</v>
      </c>
      <c r="I1792" t="s">
        <v>85</v>
      </c>
      <c r="J1792" t="s">
        <v>142</v>
      </c>
      <c r="K1792" t="s">
        <v>143</v>
      </c>
      <c r="L1792" t="s">
        <v>141</v>
      </c>
      <c r="M1792">
        <v>1</v>
      </c>
      <c r="N1792" t="s">
        <v>875</v>
      </c>
      <c r="O1792" t="str">
        <f>IF($B1792="","",IFERROR(IF(ISNUMBER(MATCH($K1792,'Brand Family Territory (Enc)'!$A$2:$A$296,0)),$K1792,""),""))</f>
        <v/>
      </c>
      <c r="P1792" t="str">
        <f>IF($B1792="","",IFERROR(INDEX('Brand Crosswalk'!$F$2:$F$200,MATCH($K1792,'Brand Crosswalk'!$A$2:$A$200,0)),"Not in Crosswalk"))</f>
        <v>Mapped</v>
      </c>
      <c r="Q1792" t="str">
        <f>IF($B1792="","",IFERROR(INDEX('Brand Crosswalk'!$C$2:$C$200,MATCH($K1792,'Brand Crosswalk'!$A$2:$A$200,0)),""))</f>
        <v>Lite</v>
      </c>
      <c r="R1792" t="str">
        <f>IF($B1792="","",IF(O1792&lt;&gt;"",O1792,IF(P1792="Mapped",Q1792,IF(P1792="No Encompass Match","No Encompass Match",IFERROR(VLOOKUP(IF($K1792="",$J1792,$K1792),'Brands (Enc)'!$C$2:$D$2699,2,FALSE),"Not Mapped")))))</f>
        <v>Lite</v>
      </c>
      <c r="S1792" t="str">
        <f>IF($B1792="","",IFERROR(VLOOKUP(VALUE($B1792),'Customers Table (Enc)'!$A:$I,9,FALSE),"Not Found"))</f>
        <v>Bergen</v>
      </c>
      <c r="T1792" t="str">
        <f t="shared" si="108"/>
        <v>BERGEN</v>
      </c>
      <c r="U1792" t="str">
        <f t="shared" si="109"/>
        <v>Lite|BERGEN</v>
      </c>
      <c r="V1792" t="str">
        <f>IF($B1792="","",IF(R1792="No Encompass Match","THEM",IF(R1792="Not Mapped","Unable to Determine",IF(T1792="SALES","Unable to Determine",IFERROR(INDEX('Master - US vs THEM'!$F:$F,MATCH(U1792,'Master - US vs THEM'!$G:$G,0)),"No Territory Data")))))</f>
        <v>US</v>
      </c>
      <c r="W1792" t="str">
        <f t="shared" si="110"/>
        <v>OK</v>
      </c>
      <c r="X1792" t="str">
        <f t="shared" si="111"/>
        <v>US</v>
      </c>
    </row>
    <row r="1793" spans="1:24" x14ac:dyDescent="0.2">
      <c r="A1793">
        <v>1792</v>
      </c>
      <c r="B1793" t="s">
        <v>1350</v>
      </c>
      <c r="C1793" t="s">
        <v>1351</v>
      </c>
      <c r="D1793" t="s">
        <v>48</v>
      </c>
      <c r="E1793" t="s">
        <v>1352</v>
      </c>
      <c r="F1793" t="s">
        <v>1114</v>
      </c>
      <c r="G1793" t="s">
        <v>1353</v>
      </c>
      <c r="H1793" t="s">
        <v>8</v>
      </c>
      <c r="I1793" t="s">
        <v>85</v>
      </c>
      <c r="J1793" t="s">
        <v>44</v>
      </c>
      <c r="K1793" t="s">
        <v>44</v>
      </c>
      <c r="L1793" t="s">
        <v>45</v>
      </c>
      <c r="M1793">
        <v>1</v>
      </c>
      <c r="N1793" t="s">
        <v>875</v>
      </c>
      <c r="O1793" t="str">
        <f>IF($B1793="","",IFERROR(IF(ISNUMBER(MATCH($K1793,'Brand Family Territory (Enc)'!$A$2:$A$296,0)),$K1793,""),""))</f>
        <v/>
      </c>
      <c r="P1793" t="str">
        <f>IF($B1793="","",IFERROR(INDEX('Brand Crosswalk'!$F$2:$F$200,MATCH($K1793,'Brand Crosswalk'!$A$2:$A$200,0)),"Not in Crosswalk"))</f>
        <v>Mapped</v>
      </c>
      <c r="Q1793" t="str">
        <f>IF($B1793="","",IFERROR(INDEX('Brand Crosswalk'!$C$2:$C$200,MATCH($K1793,'Brand Crosswalk'!$A$2:$A$200,0)),""))</f>
        <v>Dg Yuengling Inc</v>
      </c>
      <c r="R1793" t="str">
        <f>IF($B1793="","",IF(O1793&lt;&gt;"",O1793,IF(P1793="Mapped",Q1793,IF(P1793="No Encompass Match","No Encompass Match",IFERROR(VLOOKUP(IF($K1793="",$J1793,$K1793),'Brands (Enc)'!$C$2:$D$2699,2,FALSE),"Not Mapped")))))</f>
        <v>Dg Yuengling Inc</v>
      </c>
      <c r="S1793" t="str">
        <f>IF($B1793="","",IFERROR(VLOOKUP(VALUE($B1793),'Customers Table (Enc)'!$A:$I,9,FALSE),"Not Found"))</f>
        <v>Bergen</v>
      </c>
      <c r="T1793" t="str">
        <f t="shared" si="108"/>
        <v>BERGEN</v>
      </c>
      <c r="U1793" t="str">
        <f t="shared" si="109"/>
        <v>Dg Yuengling Inc|BERGEN</v>
      </c>
      <c r="V1793" t="str">
        <f>IF($B1793="","",IF(R1793="No Encompass Match","THEM",IF(R1793="Not Mapped","Unable to Determine",IF(T1793="SALES","Unable to Determine",IFERROR(INDEX('Master - US vs THEM'!$F:$F,MATCH(U1793,'Master - US vs THEM'!$G:$G,0)),"No Territory Data")))))</f>
        <v>US</v>
      </c>
      <c r="W1793" t="str">
        <f t="shared" si="110"/>
        <v>OK</v>
      </c>
      <c r="X1793" t="str">
        <f t="shared" si="111"/>
        <v>US</v>
      </c>
    </row>
    <row r="1794" spans="1:24" x14ac:dyDescent="0.2">
      <c r="A1794">
        <v>1793</v>
      </c>
      <c r="B1794" t="s">
        <v>1350</v>
      </c>
      <c r="C1794" t="s">
        <v>1351</v>
      </c>
      <c r="D1794" t="s">
        <v>48</v>
      </c>
      <c r="E1794" t="s">
        <v>1352</v>
      </c>
      <c r="F1794" t="s">
        <v>1114</v>
      </c>
      <c r="G1794" t="s">
        <v>1353</v>
      </c>
      <c r="H1794" t="s">
        <v>8</v>
      </c>
      <c r="I1794" t="s">
        <v>85</v>
      </c>
      <c r="J1794" t="s">
        <v>165</v>
      </c>
      <c r="K1794" t="s">
        <v>166</v>
      </c>
      <c r="L1794" t="s">
        <v>141</v>
      </c>
      <c r="M1794">
        <v>1</v>
      </c>
      <c r="N1794" t="s">
        <v>875</v>
      </c>
      <c r="O1794" t="str">
        <f>IF($B1794="","",IFERROR(IF(ISNUMBER(MATCH($K1794,'Brand Family Territory (Enc)'!$A$2:$A$296,0)),$K1794,""),""))</f>
        <v>BLUE MOON</v>
      </c>
      <c r="P1794" t="str">
        <f>IF($B1794="","",IFERROR(INDEX('Brand Crosswalk'!$F$2:$F$200,MATCH($K1794,'Brand Crosswalk'!$A$2:$A$200,0)),"Not in Crosswalk"))</f>
        <v>Not in Crosswalk</v>
      </c>
      <c r="Q1794" t="str">
        <f>IF($B1794="","",IFERROR(INDEX('Brand Crosswalk'!$C$2:$C$200,MATCH($K1794,'Brand Crosswalk'!$A$2:$A$200,0)),""))</f>
        <v/>
      </c>
      <c r="R1794" t="str">
        <f>IF($B1794="","",IF(O1794&lt;&gt;"",O1794,IF(P1794="Mapped",Q1794,IF(P1794="No Encompass Match","No Encompass Match",IFERROR(VLOOKUP(IF($K1794="",$J1794,$K1794),'Brands (Enc)'!$C$2:$D$2699,2,FALSE),"Not Mapped")))))</f>
        <v>BLUE MOON</v>
      </c>
      <c r="S1794" t="str">
        <f>IF($B1794="","",IFERROR(VLOOKUP(VALUE($B1794),'Customers Table (Enc)'!$A:$I,9,FALSE),"Not Found"))</f>
        <v>Bergen</v>
      </c>
      <c r="T1794" t="str">
        <f t="shared" si="108"/>
        <v>BERGEN</v>
      </c>
      <c r="U1794" t="str">
        <f t="shared" si="109"/>
        <v>BLUE MOON|BERGEN</v>
      </c>
      <c r="V1794" t="str">
        <f>IF($B1794="","",IF(R1794="No Encompass Match","THEM",IF(R1794="Not Mapped","Unable to Determine",IF(T1794="SALES","Unable to Determine",IFERROR(INDEX('Master - US vs THEM'!$F:$F,MATCH(U1794,'Master - US vs THEM'!$G:$G,0)),"No Territory Data")))))</f>
        <v>US</v>
      </c>
      <c r="W1794" t="str">
        <f t="shared" si="110"/>
        <v>OK</v>
      </c>
      <c r="X1794" t="str">
        <f t="shared" si="111"/>
        <v>US</v>
      </c>
    </row>
    <row r="1795" spans="1:24" x14ac:dyDescent="0.2">
      <c r="A1795">
        <v>1794</v>
      </c>
      <c r="B1795" t="s">
        <v>1350</v>
      </c>
      <c r="C1795" t="s">
        <v>1351</v>
      </c>
      <c r="D1795" t="s">
        <v>48</v>
      </c>
      <c r="E1795" t="s">
        <v>1352</v>
      </c>
      <c r="F1795" t="s">
        <v>1114</v>
      </c>
      <c r="G1795" t="s">
        <v>1353</v>
      </c>
      <c r="H1795" t="s">
        <v>8</v>
      </c>
      <c r="I1795" t="s">
        <v>85</v>
      </c>
      <c r="J1795" t="s">
        <v>357</v>
      </c>
      <c r="K1795" t="s">
        <v>358</v>
      </c>
      <c r="L1795" t="s">
        <v>155</v>
      </c>
      <c r="M1795">
        <v>1</v>
      </c>
      <c r="N1795" t="s">
        <v>875</v>
      </c>
      <c r="O1795" t="str">
        <f>IF($B1795="","",IFERROR(IF(ISNUMBER(MATCH($K1795,'Brand Family Territory (Enc)'!$A$2:$A$296,0)),$K1795,""),""))</f>
        <v/>
      </c>
      <c r="P1795" t="str">
        <f>IF($B1795="","",IFERROR(INDEX('Brand Crosswalk'!$F$2:$F$200,MATCH($K1795,'Brand Crosswalk'!$A$2:$A$200,0)),"Not in Crosswalk"))</f>
        <v>Mapped</v>
      </c>
      <c r="Q1795" t="str">
        <f>IF($B1795="","",IFERROR(INDEX('Brand Crosswalk'!$C$2:$C$200,MATCH($K1795,'Brand Crosswalk'!$A$2:$A$200,0)),""))</f>
        <v>Samuel Adams</v>
      </c>
      <c r="R1795" t="str">
        <f>IF($B1795="","",IF(O1795&lt;&gt;"",O1795,IF(P1795="Mapped",Q1795,IF(P1795="No Encompass Match","No Encompass Match",IFERROR(VLOOKUP(IF($K1795="",$J1795,$K1795),'Brands (Enc)'!$C$2:$D$2699,2,FALSE),"Not Mapped")))))</f>
        <v>Samuel Adams</v>
      </c>
      <c r="S1795" t="str">
        <f>IF($B1795="","",IFERROR(VLOOKUP(VALUE($B1795),'Customers Table (Enc)'!$A:$I,9,FALSE),"Not Found"))</f>
        <v>Bergen</v>
      </c>
      <c r="T1795" t="str">
        <f t="shared" ref="T1795:T1858" si="112">IF($B1795="","",IF($D1795&lt;&gt;"SALES",$D1795,IF(OR(S1795="Default",S1795="Not Found",S1795="Morris"),"SALES",UPPER(S1795))))</f>
        <v>BERGEN</v>
      </c>
      <c r="U1795" t="str">
        <f t="shared" ref="U1795:U1858" si="113">IF($B1795="","",R1795&amp;"|"&amp;T1795)</f>
        <v>Samuel Adams|BERGEN</v>
      </c>
      <c r="V1795" t="str">
        <f>IF($B1795="","",IF(R1795="No Encompass Match","THEM",IF(R1795="Not Mapped","Unable to Determine",IF(T1795="SALES","Unable to Determine",IFERROR(INDEX('Master - US vs THEM'!$F:$F,MATCH(U1795,'Master - US vs THEM'!$G:$G,0)),"No Territory Data")))))</f>
        <v>US</v>
      </c>
      <c r="W1795" t="str">
        <f t="shared" ref="W1795:W1858" si="114">IF($B1795="","",IF(OR(V1795="Unable to Determine",V1795="No Territory Data",V1795="Ambiguous (Source Truncated)"),"Review",IF(V1795&lt;&gt;$N1795,"MISMATCH","OK")))</f>
        <v>OK</v>
      </c>
      <c r="X1795" t="str">
        <f t="shared" ref="X1795:X1858" si="115">IF($B1795="","",IF(OR(V1795="US",V1795="THEM"),V1795,$N1795))</f>
        <v>US</v>
      </c>
    </row>
    <row r="1796" spans="1:24" x14ac:dyDescent="0.2">
      <c r="A1796">
        <v>1795</v>
      </c>
      <c r="B1796" t="s">
        <v>1346</v>
      </c>
      <c r="C1796" t="s">
        <v>1347</v>
      </c>
      <c r="D1796" t="s">
        <v>48</v>
      </c>
      <c r="E1796" t="s">
        <v>1348</v>
      </c>
      <c r="F1796" t="s">
        <v>924</v>
      </c>
      <c r="G1796" t="s">
        <v>1349</v>
      </c>
      <c r="H1796" t="s">
        <v>8</v>
      </c>
      <c r="I1796" t="s">
        <v>85</v>
      </c>
      <c r="J1796" t="s">
        <v>165</v>
      </c>
      <c r="K1796" t="s">
        <v>166</v>
      </c>
      <c r="L1796" t="s">
        <v>141</v>
      </c>
      <c r="M1796">
        <v>1</v>
      </c>
      <c r="N1796" t="s">
        <v>875</v>
      </c>
      <c r="O1796" t="str">
        <f>IF($B1796="","",IFERROR(IF(ISNUMBER(MATCH($K1796,'Brand Family Territory (Enc)'!$A$2:$A$296,0)),$K1796,""),""))</f>
        <v>BLUE MOON</v>
      </c>
      <c r="P1796" t="str">
        <f>IF($B1796="","",IFERROR(INDEX('Brand Crosswalk'!$F$2:$F$200,MATCH($K1796,'Brand Crosswalk'!$A$2:$A$200,0)),"Not in Crosswalk"))</f>
        <v>Not in Crosswalk</v>
      </c>
      <c r="Q1796" t="str">
        <f>IF($B1796="","",IFERROR(INDEX('Brand Crosswalk'!$C$2:$C$200,MATCH($K1796,'Brand Crosswalk'!$A$2:$A$200,0)),""))</f>
        <v/>
      </c>
      <c r="R1796" t="str">
        <f>IF($B1796="","",IF(O1796&lt;&gt;"",O1796,IF(P1796="Mapped",Q1796,IF(P1796="No Encompass Match","No Encompass Match",IFERROR(VLOOKUP(IF($K1796="",$J1796,$K1796),'Brands (Enc)'!$C$2:$D$2699,2,FALSE),"Not Mapped")))))</f>
        <v>BLUE MOON</v>
      </c>
      <c r="S1796" t="str">
        <f>IF($B1796="","",IFERROR(VLOOKUP(VALUE($B1796),'Customers Table (Enc)'!$A:$I,9,FALSE),"Not Found"))</f>
        <v>Bergen</v>
      </c>
      <c r="T1796" t="str">
        <f t="shared" si="112"/>
        <v>BERGEN</v>
      </c>
      <c r="U1796" t="str">
        <f t="shared" si="113"/>
        <v>BLUE MOON|BERGEN</v>
      </c>
      <c r="V1796" t="str">
        <f>IF($B1796="","",IF(R1796="No Encompass Match","THEM",IF(R1796="Not Mapped","Unable to Determine",IF(T1796="SALES","Unable to Determine",IFERROR(INDEX('Master - US vs THEM'!$F:$F,MATCH(U1796,'Master - US vs THEM'!$G:$G,0)),"No Territory Data")))))</f>
        <v>US</v>
      </c>
      <c r="W1796" t="str">
        <f t="shared" si="114"/>
        <v>OK</v>
      </c>
      <c r="X1796" t="str">
        <f t="shared" si="115"/>
        <v>US</v>
      </c>
    </row>
    <row r="1797" spans="1:24" x14ac:dyDescent="0.2">
      <c r="A1797">
        <v>1796</v>
      </c>
      <c r="B1797" t="s">
        <v>1346</v>
      </c>
      <c r="C1797" t="s">
        <v>1347</v>
      </c>
      <c r="D1797" t="s">
        <v>48</v>
      </c>
      <c r="E1797" t="s">
        <v>1348</v>
      </c>
      <c r="F1797" t="s">
        <v>924</v>
      </c>
      <c r="G1797" t="s">
        <v>1349</v>
      </c>
      <c r="H1797" t="s">
        <v>8</v>
      </c>
      <c r="I1797" t="s">
        <v>85</v>
      </c>
      <c r="J1797" t="s">
        <v>44</v>
      </c>
      <c r="K1797" t="s">
        <v>44</v>
      </c>
      <c r="L1797" t="s">
        <v>45</v>
      </c>
      <c r="M1797">
        <v>1</v>
      </c>
      <c r="N1797" t="s">
        <v>875</v>
      </c>
      <c r="O1797" t="str">
        <f>IF($B1797="","",IFERROR(IF(ISNUMBER(MATCH($K1797,'Brand Family Territory (Enc)'!$A$2:$A$296,0)),$K1797,""),""))</f>
        <v/>
      </c>
      <c r="P1797" t="str">
        <f>IF($B1797="","",IFERROR(INDEX('Brand Crosswalk'!$F$2:$F$200,MATCH($K1797,'Brand Crosswalk'!$A$2:$A$200,0)),"Not in Crosswalk"))</f>
        <v>Mapped</v>
      </c>
      <c r="Q1797" t="str">
        <f>IF($B1797="","",IFERROR(INDEX('Brand Crosswalk'!$C$2:$C$200,MATCH($K1797,'Brand Crosswalk'!$A$2:$A$200,0)),""))</f>
        <v>Dg Yuengling Inc</v>
      </c>
      <c r="R1797" t="str">
        <f>IF($B1797="","",IF(O1797&lt;&gt;"",O1797,IF(P1797="Mapped",Q1797,IF(P1797="No Encompass Match","No Encompass Match",IFERROR(VLOOKUP(IF($K1797="",$J1797,$K1797),'Brands (Enc)'!$C$2:$D$2699,2,FALSE),"Not Mapped")))))</f>
        <v>Dg Yuengling Inc</v>
      </c>
      <c r="S1797" t="str">
        <f>IF($B1797="","",IFERROR(VLOOKUP(VALUE($B1797),'Customers Table (Enc)'!$A:$I,9,FALSE),"Not Found"))</f>
        <v>Bergen</v>
      </c>
      <c r="T1797" t="str">
        <f t="shared" si="112"/>
        <v>BERGEN</v>
      </c>
      <c r="U1797" t="str">
        <f t="shared" si="113"/>
        <v>Dg Yuengling Inc|BERGEN</v>
      </c>
      <c r="V1797" t="str">
        <f>IF($B1797="","",IF(R1797="No Encompass Match","THEM",IF(R1797="Not Mapped","Unable to Determine",IF(T1797="SALES","Unable to Determine",IFERROR(INDEX('Master - US vs THEM'!$F:$F,MATCH(U1797,'Master - US vs THEM'!$G:$G,0)),"No Territory Data")))))</f>
        <v>US</v>
      </c>
      <c r="W1797" t="str">
        <f t="shared" si="114"/>
        <v>OK</v>
      </c>
      <c r="X1797" t="str">
        <f t="shared" si="115"/>
        <v>US</v>
      </c>
    </row>
    <row r="1798" spans="1:24" x14ac:dyDescent="0.2">
      <c r="A1798">
        <v>1797</v>
      </c>
      <c r="B1798" t="s">
        <v>1340</v>
      </c>
      <c r="C1798" t="s">
        <v>1341</v>
      </c>
      <c r="D1798" t="s">
        <v>48</v>
      </c>
      <c r="E1798" t="s">
        <v>1342</v>
      </c>
      <c r="F1798" t="s">
        <v>924</v>
      </c>
      <c r="G1798" t="s">
        <v>1343</v>
      </c>
      <c r="H1798" t="s">
        <v>8</v>
      </c>
      <c r="I1798" t="s">
        <v>85</v>
      </c>
      <c r="J1798" t="s">
        <v>142</v>
      </c>
      <c r="K1798" t="s">
        <v>143</v>
      </c>
      <c r="L1798" t="s">
        <v>141</v>
      </c>
      <c r="M1798">
        <v>1</v>
      </c>
      <c r="N1798" t="s">
        <v>875</v>
      </c>
      <c r="O1798" t="str">
        <f>IF($B1798="","",IFERROR(IF(ISNUMBER(MATCH($K1798,'Brand Family Territory (Enc)'!$A$2:$A$296,0)),$K1798,""),""))</f>
        <v/>
      </c>
      <c r="P1798" t="str">
        <f>IF($B1798="","",IFERROR(INDEX('Brand Crosswalk'!$F$2:$F$200,MATCH($K1798,'Brand Crosswalk'!$A$2:$A$200,0)),"Not in Crosswalk"))</f>
        <v>Mapped</v>
      </c>
      <c r="Q1798" t="str">
        <f>IF($B1798="","",IFERROR(INDEX('Brand Crosswalk'!$C$2:$C$200,MATCH($K1798,'Brand Crosswalk'!$A$2:$A$200,0)),""))</f>
        <v>Lite</v>
      </c>
      <c r="R1798" t="str">
        <f>IF($B1798="","",IF(O1798&lt;&gt;"",O1798,IF(P1798="Mapped",Q1798,IF(P1798="No Encompass Match","No Encompass Match",IFERROR(VLOOKUP(IF($K1798="",$J1798,$K1798),'Brands (Enc)'!$C$2:$D$2699,2,FALSE),"Not Mapped")))))</f>
        <v>Lite</v>
      </c>
      <c r="S1798" t="str">
        <f>IF($B1798="","",IFERROR(VLOOKUP(VALUE($B1798),'Customers Table (Enc)'!$A:$I,9,FALSE),"Not Found"))</f>
        <v>Bergen</v>
      </c>
      <c r="T1798" t="str">
        <f t="shared" si="112"/>
        <v>BERGEN</v>
      </c>
      <c r="U1798" t="str">
        <f t="shared" si="113"/>
        <v>Lite|BERGEN</v>
      </c>
      <c r="V1798" t="str">
        <f>IF($B1798="","",IF(R1798="No Encompass Match","THEM",IF(R1798="Not Mapped","Unable to Determine",IF(T1798="SALES","Unable to Determine",IFERROR(INDEX('Master - US vs THEM'!$F:$F,MATCH(U1798,'Master - US vs THEM'!$G:$G,0)),"No Territory Data")))))</f>
        <v>US</v>
      </c>
      <c r="W1798" t="str">
        <f t="shared" si="114"/>
        <v>OK</v>
      </c>
      <c r="X1798" t="str">
        <f t="shared" si="115"/>
        <v>US</v>
      </c>
    </row>
    <row r="1799" spans="1:24" x14ac:dyDescent="0.2">
      <c r="A1799">
        <v>1798</v>
      </c>
      <c r="B1799" t="s">
        <v>1340</v>
      </c>
      <c r="C1799" t="s">
        <v>1341</v>
      </c>
      <c r="D1799" t="s">
        <v>48</v>
      </c>
      <c r="E1799" t="s">
        <v>1342</v>
      </c>
      <c r="F1799" t="s">
        <v>924</v>
      </c>
      <c r="G1799" t="s">
        <v>1343</v>
      </c>
      <c r="H1799" t="s">
        <v>8</v>
      </c>
      <c r="I1799" t="s">
        <v>85</v>
      </c>
      <c r="J1799" t="s">
        <v>44</v>
      </c>
      <c r="K1799" t="s">
        <v>44</v>
      </c>
      <c r="L1799" t="s">
        <v>45</v>
      </c>
      <c r="M1799">
        <v>1</v>
      </c>
      <c r="N1799" t="s">
        <v>875</v>
      </c>
      <c r="O1799" t="str">
        <f>IF($B1799="","",IFERROR(IF(ISNUMBER(MATCH($K1799,'Brand Family Territory (Enc)'!$A$2:$A$296,0)),$K1799,""),""))</f>
        <v/>
      </c>
      <c r="P1799" t="str">
        <f>IF($B1799="","",IFERROR(INDEX('Brand Crosswalk'!$F$2:$F$200,MATCH($K1799,'Brand Crosswalk'!$A$2:$A$200,0)),"Not in Crosswalk"))</f>
        <v>Mapped</v>
      </c>
      <c r="Q1799" t="str">
        <f>IF($B1799="","",IFERROR(INDEX('Brand Crosswalk'!$C$2:$C$200,MATCH($K1799,'Brand Crosswalk'!$A$2:$A$200,0)),""))</f>
        <v>Dg Yuengling Inc</v>
      </c>
      <c r="R1799" t="str">
        <f>IF($B1799="","",IF(O1799&lt;&gt;"",O1799,IF(P1799="Mapped",Q1799,IF(P1799="No Encompass Match","No Encompass Match",IFERROR(VLOOKUP(IF($K1799="",$J1799,$K1799),'Brands (Enc)'!$C$2:$D$2699,2,FALSE),"Not Mapped")))))</f>
        <v>Dg Yuengling Inc</v>
      </c>
      <c r="S1799" t="str">
        <f>IF($B1799="","",IFERROR(VLOOKUP(VALUE($B1799),'Customers Table (Enc)'!$A:$I,9,FALSE),"Not Found"))</f>
        <v>Bergen</v>
      </c>
      <c r="T1799" t="str">
        <f t="shared" si="112"/>
        <v>BERGEN</v>
      </c>
      <c r="U1799" t="str">
        <f t="shared" si="113"/>
        <v>Dg Yuengling Inc|BERGEN</v>
      </c>
      <c r="V1799" t="str">
        <f>IF($B1799="","",IF(R1799="No Encompass Match","THEM",IF(R1799="Not Mapped","Unable to Determine",IF(T1799="SALES","Unable to Determine",IFERROR(INDEX('Master - US vs THEM'!$F:$F,MATCH(U1799,'Master - US vs THEM'!$G:$G,0)),"No Territory Data")))))</f>
        <v>US</v>
      </c>
      <c r="W1799" t="str">
        <f t="shared" si="114"/>
        <v>OK</v>
      </c>
      <c r="X1799" t="str">
        <f t="shared" si="115"/>
        <v>US</v>
      </c>
    </row>
    <row r="1800" spans="1:24" x14ac:dyDescent="0.2">
      <c r="A1800">
        <v>1799</v>
      </c>
      <c r="B1800" t="s">
        <v>1340</v>
      </c>
      <c r="C1800" t="s">
        <v>1341</v>
      </c>
      <c r="D1800" t="s">
        <v>48</v>
      </c>
      <c r="E1800" t="s">
        <v>1342</v>
      </c>
      <c r="F1800" t="s">
        <v>924</v>
      </c>
      <c r="G1800" t="s">
        <v>1343</v>
      </c>
      <c r="H1800" t="s">
        <v>8</v>
      </c>
      <c r="I1800" t="s">
        <v>85</v>
      </c>
      <c r="J1800" t="s">
        <v>165</v>
      </c>
      <c r="K1800" t="s">
        <v>166</v>
      </c>
      <c r="L1800" t="s">
        <v>141</v>
      </c>
      <c r="M1800">
        <v>1</v>
      </c>
      <c r="N1800" t="s">
        <v>875</v>
      </c>
      <c r="O1800" t="str">
        <f>IF($B1800="","",IFERROR(IF(ISNUMBER(MATCH($K1800,'Brand Family Territory (Enc)'!$A$2:$A$296,0)),$K1800,""),""))</f>
        <v>BLUE MOON</v>
      </c>
      <c r="P1800" t="str">
        <f>IF($B1800="","",IFERROR(INDEX('Brand Crosswalk'!$F$2:$F$200,MATCH($K1800,'Brand Crosswalk'!$A$2:$A$200,0)),"Not in Crosswalk"))</f>
        <v>Not in Crosswalk</v>
      </c>
      <c r="Q1800" t="str">
        <f>IF($B1800="","",IFERROR(INDEX('Brand Crosswalk'!$C$2:$C$200,MATCH($K1800,'Brand Crosswalk'!$A$2:$A$200,0)),""))</f>
        <v/>
      </c>
      <c r="R1800" t="str">
        <f>IF($B1800="","",IF(O1800&lt;&gt;"",O1800,IF(P1800="Mapped",Q1800,IF(P1800="No Encompass Match","No Encompass Match",IFERROR(VLOOKUP(IF($K1800="",$J1800,$K1800),'Brands (Enc)'!$C$2:$D$2699,2,FALSE),"Not Mapped")))))</f>
        <v>BLUE MOON</v>
      </c>
      <c r="S1800" t="str">
        <f>IF($B1800="","",IFERROR(VLOOKUP(VALUE($B1800),'Customers Table (Enc)'!$A:$I,9,FALSE),"Not Found"))</f>
        <v>Bergen</v>
      </c>
      <c r="T1800" t="str">
        <f t="shared" si="112"/>
        <v>BERGEN</v>
      </c>
      <c r="U1800" t="str">
        <f t="shared" si="113"/>
        <v>BLUE MOON|BERGEN</v>
      </c>
      <c r="V1800" t="str">
        <f>IF($B1800="","",IF(R1800="No Encompass Match","THEM",IF(R1800="Not Mapped","Unable to Determine",IF(T1800="SALES","Unable to Determine",IFERROR(INDEX('Master - US vs THEM'!$F:$F,MATCH(U1800,'Master - US vs THEM'!$G:$G,0)),"No Territory Data")))))</f>
        <v>US</v>
      </c>
      <c r="W1800" t="str">
        <f t="shared" si="114"/>
        <v>OK</v>
      </c>
      <c r="X1800" t="str">
        <f t="shared" si="115"/>
        <v>US</v>
      </c>
    </row>
    <row r="1801" spans="1:24" x14ac:dyDescent="0.2">
      <c r="A1801">
        <v>1800</v>
      </c>
      <c r="B1801" t="s">
        <v>1340</v>
      </c>
      <c r="C1801" t="s">
        <v>1341</v>
      </c>
      <c r="D1801" t="s">
        <v>48</v>
      </c>
      <c r="E1801" t="s">
        <v>1342</v>
      </c>
      <c r="F1801" t="s">
        <v>924</v>
      </c>
      <c r="G1801" t="s">
        <v>1343</v>
      </c>
      <c r="H1801" t="s">
        <v>8</v>
      </c>
      <c r="I1801" t="s">
        <v>85</v>
      </c>
      <c r="J1801" t="s">
        <v>1344</v>
      </c>
      <c r="K1801" t="s">
        <v>1345</v>
      </c>
      <c r="L1801" t="s">
        <v>88</v>
      </c>
      <c r="M1801">
        <v>1</v>
      </c>
      <c r="N1801" t="s">
        <v>875</v>
      </c>
      <c r="O1801" t="str">
        <f>IF($B1801="","",IFERROR(IF(ISNUMBER(MATCH($K1801,'Brand Family Territory (Enc)'!$A$2:$A$296,0)),$K1801,""),""))</f>
        <v/>
      </c>
      <c r="P1801" t="str">
        <f>IF($B1801="","",IFERROR(INDEX('Brand Crosswalk'!$F$2:$F$200,MATCH($K1801,'Brand Crosswalk'!$A$2:$A$200,0)),"Not in Crosswalk"))</f>
        <v>Mapped</v>
      </c>
      <c r="Q1801" t="str">
        <f>IF($B1801="","",IFERROR(INDEX('Brand Crosswalk'!$C$2:$C$200,MATCH($K1801,'Brand Crosswalk'!$A$2:$A$200,0)),""))</f>
        <v>Victory</v>
      </c>
      <c r="R1801" t="str">
        <f>IF($B1801="","",IF(O1801&lt;&gt;"",O1801,IF(P1801="Mapped",Q1801,IF(P1801="No Encompass Match","No Encompass Match",IFERROR(VLOOKUP(IF($K1801="",$J1801,$K1801),'Brands (Enc)'!$C$2:$D$2699,2,FALSE),"Not Mapped")))))</f>
        <v>Victory</v>
      </c>
      <c r="S1801" t="str">
        <f>IF($B1801="","",IFERROR(VLOOKUP(VALUE($B1801),'Customers Table (Enc)'!$A:$I,9,FALSE),"Not Found"))</f>
        <v>Bergen</v>
      </c>
      <c r="T1801" t="str">
        <f t="shared" si="112"/>
        <v>BERGEN</v>
      </c>
      <c r="U1801" t="str">
        <f t="shared" si="113"/>
        <v>Victory|BERGEN</v>
      </c>
      <c r="V1801" t="str">
        <f>IF($B1801="","",IF(R1801="No Encompass Match","THEM",IF(R1801="Not Mapped","Unable to Determine",IF(T1801="SALES","Unable to Determine",IFERROR(INDEX('Master - US vs THEM'!$F:$F,MATCH(U1801,'Master - US vs THEM'!$G:$G,0)),"No Territory Data")))))</f>
        <v>US</v>
      </c>
      <c r="W1801" t="str">
        <f t="shared" si="114"/>
        <v>OK</v>
      </c>
      <c r="X1801" t="str">
        <f t="shared" si="115"/>
        <v>US</v>
      </c>
    </row>
    <row r="1802" spans="1:24" x14ac:dyDescent="0.2">
      <c r="A1802">
        <v>1801</v>
      </c>
      <c r="B1802" t="s">
        <v>1340</v>
      </c>
      <c r="C1802" t="s">
        <v>1341</v>
      </c>
      <c r="D1802" t="s">
        <v>48</v>
      </c>
      <c r="E1802" t="s">
        <v>1342</v>
      </c>
      <c r="F1802" t="s">
        <v>924</v>
      </c>
      <c r="G1802" t="s">
        <v>1343</v>
      </c>
      <c r="H1802" t="s">
        <v>8</v>
      </c>
      <c r="I1802" t="s">
        <v>85</v>
      </c>
      <c r="J1802" t="s">
        <v>395</v>
      </c>
      <c r="K1802" t="s">
        <v>396</v>
      </c>
      <c r="L1802" t="s">
        <v>155</v>
      </c>
      <c r="M1802">
        <v>1</v>
      </c>
      <c r="N1802" t="s">
        <v>875</v>
      </c>
      <c r="O1802" t="str">
        <f>IF($B1802="","",IFERROR(IF(ISNUMBER(MATCH($K1802,'Brand Family Territory (Enc)'!$A$2:$A$296,0)),$K1802,""),""))</f>
        <v/>
      </c>
      <c r="P1802" t="str">
        <f>IF($B1802="","",IFERROR(INDEX('Brand Crosswalk'!$F$2:$F$200,MATCH($K1802,'Brand Crosswalk'!$A$2:$A$200,0)),"Not in Crosswalk"))</f>
        <v>Mapped</v>
      </c>
      <c r="Q1802" t="str">
        <f>IF($B1802="","",IFERROR(INDEX('Brand Crosswalk'!$C$2:$C$200,MATCH($K1802,'Brand Crosswalk'!$A$2:$A$200,0)),""))</f>
        <v>Dogfish Head Beer</v>
      </c>
      <c r="R1802" t="str">
        <f>IF($B1802="","",IF(O1802&lt;&gt;"",O1802,IF(P1802="Mapped",Q1802,IF(P1802="No Encompass Match","No Encompass Match",IFERROR(VLOOKUP(IF($K1802="",$J1802,$K1802),'Brands (Enc)'!$C$2:$D$2699,2,FALSE),"Not Mapped")))))</f>
        <v>Dogfish Head Beer</v>
      </c>
      <c r="S1802" t="str">
        <f>IF($B1802="","",IFERROR(VLOOKUP(VALUE($B1802),'Customers Table (Enc)'!$A:$I,9,FALSE),"Not Found"))</f>
        <v>Bergen</v>
      </c>
      <c r="T1802" t="str">
        <f t="shared" si="112"/>
        <v>BERGEN</v>
      </c>
      <c r="U1802" t="str">
        <f t="shared" si="113"/>
        <v>Dogfish Head Beer|BERGEN</v>
      </c>
      <c r="V1802" t="str">
        <f>IF($B1802="","",IF(R1802="No Encompass Match","THEM",IF(R1802="Not Mapped","Unable to Determine",IF(T1802="SALES","Unable to Determine",IFERROR(INDEX('Master - US vs THEM'!$F:$F,MATCH(U1802,'Master - US vs THEM'!$G:$G,0)),"No Territory Data")))))</f>
        <v>US</v>
      </c>
      <c r="W1802" t="str">
        <f t="shared" si="114"/>
        <v>OK</v>
      </c>
      <c r="X1802" t="str">
        <f t="shared" si="115"/>
        <v>US</v>
      </c>
    </row>
    <row r="1803" spans="1:24" x14ac:dyDescent="0.2">
      <c r="A1803">
        <v>1802</v>
      </c>
      <c r="B1803" t="s">
        <v>1336</v>
      </c>
      <c r="C1803" t="s">
        <v>1337</v>
      </c>
      <c r="D1803" t="s">
        <v>123</v>
      </c>
      <c r="E1803" t="s">
        <v>1338</v>
      </c>
      <c r="F1803" t="s">
        <v>607</v>
      </c>
      <c r="G1803" t="s">
        <v>1339</v>
      </c>
      <c r="H1803" t="s">
        <v>8</v>
      </c>
      <c r="I1803" t="s">
        <v>319</v>
      </c>
      <c r="J1803" t="s">
        <v>144</v>
      </c>
      <c r="K1803" t="s">
        <v>145</v>
      </c>
      <c r="L1803" t="s">
        <v>141</v>
      </c>
      <c r="M1803">
        <v>1</v>
      </c>
      <c r="N1803" t="s">
        <v>875</v>
      </c>
      <c r="O1803" t="str">
        <f>IF($B1803="","",IFERROR(IF(ISNUMBER(MATCH($K1803,'Brand Family Territory (Enc)'!$A$2:$A$296,0)),$K1803,""),""))</f>
        <v>COORS LIGHT</v>
      </c>
      <c r="P1803" t="str">
        <f>IF($B1803="","",IFERROR(INDEX('Brand Crosswalk'!$F$2:$F$200,MATCH($K1803,'Brand Crosswalk'!$A$2:$A$200,0)),"Not in Crosswalk"))</f>
        <v>Not in Crosswalk</v>
      </c>
      <c r="Q1803" t="str">
        <f>IF($B1803="","",IFERROR(INDEX('Brand Crosswalk'!$C$2:$C$200,MATCH($K1803,'Brand Crosswalk'!$A$2:$A$200,0)),""))</f>
        <v/>
      </c>
      <c r="R1803" t="str">
        <f>IF($B1803="","",IF(O1803&lt;&gt;"",O1803,IF(P1803="Mapped",Q1803,IF(P1803="No Encompass Match","No Encompass Match",IFERROR(VLOOKUP(IF($K1803="",$J1803,$K1803),'Brands (Enc)'!$C$2:$D$2699,2,FALSE),"Not Mapped")))))</f>
        <v>COORS LIGHT</v>
      </c>
      <c r="S1803" t="str">
        <f>IF($B1803="","",IFERROR(VLOOKUP(VALUE($B1803),'Customers Table (Enc)'!$A:$I,9,FALSE),"Not Found"))</f>
        <v>Passaic</v>
      </c>
      <c r="T1803" t="str">
        <f t="shared" si="112"/>
        <v>PASSAIC</v>
      </c>
      <c r="U1803" t="str">
        <f t="shared" si="113"/>
        <v>COORS LIGHT|PASSAIC</v>
      </c>
      <c r="V1803" t="str">
        <f>IF($B1803="","",IF(R1803="No Encompass Match","THEM",IF(R1803="Not Mapped","Unable to Determine",IF(T1803="SALES","Unable to Determine",IFERROR(INDEX('Master - US vs THEM'!$F:$F,MATCH(U1803,'Master - US vs THEM'!$G:$G,0)),"No Territory Data")))))</f>
        <v>US</v>
      </c>
      <c r="W1803" t="str">
        <f t="shared" si="114"/>
        <v>OK</v>
      </c>
      <c r="X1803" t="str">
        <f t="shared" si="115"/>
        <v>US</v>
      </c>
    </row>
    <row r="1804" spans="1:24" x14ac:dyDescent="0.2">
      <c r="A1804">
        <v>1803</v>
      </c>
      <c r="B1804" t="s">
        <v>1336</v>
      </c>
      <c r="C1804" t="s">
        <v>1337</v>
      </c>
      <c r="D1804" t="s">
        <v>123</v>
      </c>
      <c r="E1804" t="s">
        <v>1338</v>
      </c>
      <c r="F1804" t="s">
        <v>607</v>
      </c>
      <c r="G1804" t="s">
        <v>1339</v>
      </c>
      <c r="H1804" t="s">
        <v>8</v>
      </c>
      <c r="I1804" t="s">
        <v>319</v>
      </c>
      <c r="J1804" t="s">
        <v>44</v>
      </c>
      <c r="K1804" t="s">
        <v>44</v>
      </c>
      <c r="L1804" t="s">
        <v>45</v>
      </c>
      <c r="M1804">
        <v>1</v>
      </c>
      <c r="N1804" t="s">
        <v>875</v>
      </c>
      <c r="O1804" t="str">
        <f>IF($B1804="","",IFERROR(IF(ISNUMBER(MATCH($K1804,'Brand Family Territory (Enc)'!$A$2:$A$296,0)),$K1804,""),""))</f>
        <v/>
      </c>
      <c r="P1804" t="str">
        <f>IF($B1804="","",IFERROR(INDEX('Brand Crosswalk'!$F$2:$F$200,MATCH($K1804,'Brand Crosswalk'!$A$2:$A$200,0)),"Not in Crosswalk"))</f>
        <v>Mapped</v>
      </c>
      <c r="Q1804" t="str">
        <f>IF($B1804="","",IFERROR(INDEX('Brand Crosswalk'!$C$2:$C$200,MATCH($K1804,'Brand Crosswalk'!$A$2:$A$200,0)),""))</f>
        <v>Dg Yuengling Inc</v>
      </c>
      <c r="R1804" t="str">
        <f>IF($B1804="","",IF(O1804&lt;&gt;"",O1804,IF(P1804="Mapped",Q1804,IF(P1804="No Encompass Match","No Encompass Match",IFERROR(VLOOKUP(IF($K1804="",$J1804,$K1804),'Brands (Enc)'!$C$2:$D$2699,2,FALSE),"Not Mapped")))))</f>
        <v>Dg Yuengling Inc</v>
      </c>
      <c r="S1804" t="str">
        <f>IF($B1804="","",IFERROR(VLOOKUP(VALUE($B1804),'Customers Table (Enc)'!$A:$I,9,FALSE),"Not Found"))</f>
        <v>Passaic</v>
      </c>
      <c r="T1804" t="str">
        <f t="shared" si="112"/>
        <v>PASSAIC</v>
      </c>
      <c r="U1804" t="str">
        <f t="shared" si="113"/>
        <v>Dg Yuengling Inc|PASSAIC</v>
      </c>
      <c r="V1804" t="str">
        <f>IF($B1804="","",IF(R1804="No Encompass Match","THEM",IF(R1804="Not Mapped","Unable to Determine",IF(T1804="SALES","Unable to Determine",IFERROR(INDEX('Master - US vs THEM'!$F:$F,MATCH(U1804,'Master - US vs THEM'!$G:$G,0)),"No Territory Data")))))</f>
        <v>US</v>
      </c>
      <c r="W1804" t="str">
        <f t="shared" si="114"/>
        <v>OK</v>
      </c>
      <c r="X1804" t="str">
        <f t="shared" si="115"/>
        <v>US</v>
      </c>
    </row>
    <row r="1805" spans="1:24" x14ac:dyDescent="0.2">
      <c r="A1805">
        <v>1804</v>
      </c>
      <c r="B1805" t="s">
        <v>1336</v>
      </c>
      <c r="C1805" t="s">
        <v>1337</v>
      </c>
      <c r="D1805" t="s">
        <v>123</v>
      </c>
      <c r="E1805" t="s">
        <v>1338</v>
      </c>
      <c r="F1805" t="s">
        <v>607</v>
      </c>
      <c r="G1805" t="s">
        <v>1339</v>
      </c>
      <c r="H1805" t="s">
        <v>8</v>
      </c>
      <c r="I1805" t="s">
        <v>319</v>
      </c>
      <c r="J1805" t="s">
        <v>165</v>
      </c>
      <c r="K1805" t="s">
        <v>166</v>
      </c>
      <c r="L1805" t="s">
        <v>141</v>
      </c>
      <c r="M1805">
        <v>1</v>
      </c>
      <c r="N1805" t="s">
        <v>875</v>
      </c>
      <c r="O1805" t="str">
        <f>IF($B1805="","",IFERROR(IF(ISNUMBER(MATCH($K1805,'Brand Family Territory (Enc)'!$A$2:$A$296,0)),$K1805,""),""))</f>
        <v>BLUE MOON</v>
      </c>
      <c r="P1805" t="str">
        <f>IF($B1805="","",IFERROR(INDEX('Brand Crosswalk'!$F$2:$F$200,MATCH($K1805,'Brand Crosswalk'!$A$2:$A$200,0)),"Not in Crosswalk"))</f>
        <v>Not in Crosswalk</v>
      </c>
      <c r="Q1805" t="str">
        <f>IF($B1805="","",IFERROR(INDEX('Brand Crosswalk'!$C$2:$C$200,MATCH($K1805,'Brand Crosswalk'!$A$2:$A$200,0)),""))</f>
        <v/>
      </c>
      <c r="R1805" t="str">
        <f>IF($B1805="","",IF(O1805&lt;&gt;"",O1805,IF(P1805="Mapped",Q1805,IF(P1805="No Encompass Match","No Encompass Match",IFERROR(VLOOKUP(IF($K1805="",$J1805,$K1805),'Brands (Enc)'!$C$2:$D$2699,2,FALSE),"Not Mapped")))))</f>
        <v>BLUE MOON</v>
      </c>
      <c r="S1805" t="str">
        <f>IF($B1805="","",IFERROR(VLOOKUP(VALUE($B1805),'Customers Table (Enc)'!$A:$I,9,FALSE),"Not Found"))</f>
        <v>Passaic</v>
      </c>
      <c r="T1805" t="str">
        <f t="shared" si="112"/>
        <v>PASSAIC</v>
      </c>
      <c r="U1805" t="str">
        <f t="shared" si="113"/>
        <v>BLUE MOON|PASSAIC</v>
      </c>
      <c r="V1805" t="str">
        <f>IF($B1805="","",IF(R1805="No Encompass Match","THEM",IF(R1805="Not Mapped","Unable to Determine",IF(T1805="SALES","Unable to Determine",IFERROR(INDEX('Master - US vs THEM'!$F:$F,MATCH(U1805,'Master - US vs THEM'!$G:$G,0)),"No Territory Data")))))</f>
        <v>US</v>
      </c>
      <c r="W1805" t="str">
        <f t="shared" si="114"/>
        <v>OK</v>
      </c>
      <c r="X1805" t="str">
        <f t="shared" si="115"/>
        <v>US</v>
      </c>
    </row>
    <row r="1806" spans="1:24" x14ac:dyDescent="0.2">
      <c r="A1806">
        <v>1805</v>
      </c>
      <c r="B1806" t="s">
        <v>1336</v>
      </c>
      <c r="C1806" t="s">
        <v>1337</v>
      </c>
      <c r="D1806" t="s">
        <v>123</v>
      </c>
      <c r="E1806" t="s">
        <v>1338</v>
      </c>
      <c r="F1806" t="s">
        <v>607</v>
      </c>
      <c r="G1806" t="s">
        <v>1339</v>
      </c>
      <c r="H1806" t="s">
        <v>8</v>
      </c>
      <c r="I1806" t="s">
        <v>319</v>
      </c>
      <c r="J1806" t="s">
        <v>535</v>
      </c>
      <c r="K1806" t="s">
        <v>358</v>
      </c>
      <c r="L1806" t="s">
        <v>155</v>
      </c>
      <c r="M1806">
        <v>1</v>
      </c>
      <c r="N1806" t="s">
        <v>875</v>
      </c>
      <c r="O1806" t="str">
        <f>IF($B1806="","",IFERROR(IF(ISNUMBER(MATCH($K1806,'Brand Family Territory (Enc)'!$A$2:$A$296,0)),$K1806,""),""))</f>
        <v/>
      </c>
      <c r="P1806" t="str">
        <f>IF($B1806="","",IFERROR(INDEX('Brand Crosswalk'!$F$2:$F$200,MATCH($K1806,'Brand Crosswalk'!$A$2:$A$200,0)),"Not in Crosswalk"))</f>
        <v>Mapped</v>
      </c>
      <c r="Q1806" t="str">
        <f>IF($B1806="","",IFERROR(INDEX('Brand Crosswalk'!$C$2:$C$200,MATCH($K1806,'Brand Crosswalk'!$A$2:$A$200,0)),""))</f>
        <v>Samuel Adams</v>
      </c>
      <c r="R1806" t="str">
        <f>IF($B1806="","",IF(O1806&lt;&gt;"",O1806,IF(P1806="Mapped",Q1806,IF(P1806="No Encompass Match","No Encompass Match",IFERROR(VLOOKUP(IF($K1806="",$J1806,$K1806),'Brands (Enc)'!$C$2:$D$2699,2,FALSE),"Not Mapped")))))</f>
        <v>Samuel Adams</v>
      </c>
      <c r="S1806" t="str">
        <f>IF($B1806="","",IFERROR(VLOOKUP(VALUE($B1806),'Customers Table (Enc)'!$A:$I,9,FALSE),"Not Found"))</f>
        <v>Passaic</v>
      </c>
      <c r="T1806" t="str">
        <f t="shared" si="112"/>
        <v>PASSAIC</v>
      </c>
      <c r="U1806" t="str">
        <f t="shared" si="113"/>
        <v>Samuel Adams|PASSAIC</v>
      </c>
      <c r="V1806" t="str">
        <f>IF($B1806="","",IF(R1806="No Encompass Match","THEM",IF(R1806="Not Mapped","Unable to Determine",IF(T1806="SALES","Unable to Determine",IFERROR(INDEX('Master - US vs THEM'!$F:$F,MATCH(U1806,'Master - US vs THEM'!$G:$G,0)),"No Territory Data")))))</f>
        <v>US</v>
      </c>
      <c r="W1806" t="str">
        <f t="shared" si="114"/>
        <v>OK</v>
      </c>
      <c r="X1806" t="str">
        <f t="shared" si="115"/>
        <v>US</v>
      </c>
    </row>
    <row r="1807" spans="1:24" x14ac:dyDescent="0.2">
      <c r="A1807">
        <v>1806</v>
      </c>
      <c r="B1807" t="s">
        <v>1336</v>
      </c>
      <c r="C1807" t="s">
        <v>1337</v>
      </c>
      <c r="D1807" t="s">
        <v>123</v>
      </c>
      <c r="E1807" t="s">
        <v>1338</v>
      </c>
      <c r="F1807" t="s">
        <v>607</v>
      </c>
      <c r="G1807" t="s">
        <v>1339</v>
      </c>
      <c r="H1807" t="s">
        <v>8</v>
      </c>
      <c r="I1807" t="s">
        <v>319</v>
      </c>
      <c r="J1807" t="s">
        <v>235</v>
      </c>
      <c r="K1807" t="s">
        <v>236</v>
      </c>
      <c r="L1807" t="s">
        <v>141</v>
      </c>
      <c r="M1807">
        <v>1</v>
      </c>
      <c r="N1807" t="s">
        <v>875</v>
      </c>
      <c r="O1807" t="str">
        <f>IF($B1807="","",IFERROR(IF(ISNUMBER(MATCH($K1807,'Brand Family Territory (Enc)'!$A$2:$A$296,0)),$K1807,""),""))</f>
        <v/>
      </c>
      <c r="P1807" t="str">
        <f>IF($B1807="","",IFERROR(INDEX('Brand Crosswalk'!$F$2:$F$200,MATCH($K1807,'Brand Crosswalk'!$A$2:$A$200,0)),"Not in Crosswalk"))</f>
        <v>Mapped</v>
      </c>
      <c r="Q1807" t="str">
        <f>IF($B1807="","",IFERROR(INDEX('Brand Crosswalk'!$C$2:$C$200,MATCH($K1807,'Brand Crosswalk'!$A$2:$A$200,0)),""))</f>
        <v>Leinenkugel</v>
      </c>
      <c r="R1807" t="str">
        <f>IF($B1807="","",IF(O1807&lt;&gt;"",O1807,IF(P1807="Mapped",Q1807,IF(P1807="No Encompass Match","No Encompass Match",IFERROR(VLOOKUP(IF($K1807="",$J1807,$K1807),'Brands (Enc)'!$C$2:$D$2699,2,FALSE),"Not Mapped")))))</f>
        <v>Leinenkugel</v>
      </c>
      <c r="S1807" t="str">
        <f>IF($B1807="","",IFERROR(VLOOKUP(VALUE($B1807),'Customers Table (Enc)'!$A:$I,9,FALSE),"Not Found"))</f>
        <v>Passaic</v>
      </c>
      <c r="T1807" t="str">
        <f t="shared" si="112"/>
        <v>PASSAIC</v>
      </c>
      <c r="U1807" t="str">
        <f t="shared" si="113"/>
        <v>Leinenkugel|PASSAIC</v>
      </c>
      <c r="V1807" t="str">
        <f>IF($B1807="","",IF(R1807="No Encompass Match","THEM",IF(R1807="Not Mapped","Unable to Determine",IF(T1807="SALES","Unable to Determine",IFERROR(INDEX('Master - US vs THEM'!$F:$F,MATCH(U1807,'Master - US vs THEM'!$G:$G,0)),"No Territory Data")))))</f>
        <v>US</v>
      </c>
      <c r="W1807" t="str">
        <f t="shared" si="114"/>
        <v>OK</v>
      </c>
      <c r="X1807" t="str">
        <f t="shared" si="115"/>
        <v>US</v>
      </c>
    </row>
    <row r="1808" spans="1:24" x14ac:dyDescent="0.2">
      <c r="A1808">
        <v>1807</v>
      </c>
      <c r="B1808" t="s">
        <v>1336</v>
      </c>
      <c r="C1808" t="s">
        <v>1337</v>
      </c>
      <c r="D1808" t="s">
        <v>123</v>
      </c>
      <c r="E1808" t="s">
        <v>1338</v>
      </c>
      <c r="F1808" t="s">
        <v>607</v>
      </c>
      <c r="G1808" t="s">
        <v>1339</v>
      </c>
      <c r="H1808" t="s">
        <v>8</v>
      </c>
      <c r="I1808" t="s">
        <v>319</v>
      </c>
      <c r="J1808" t="s">
        <v>536</v>
      </c>
      <c r="K1808" t="s">
        <v>34</v>
      </c>
      <c r="L1808" t="s">
        <v>34</v>
      </c>
      <c r="M1808">
        <v>1</v>
      </c>
      <c r="N1808" t="s">
        <v>875</v>
      </c>
      <c r="O1808" t="str">
        <f>IF($B1808="","",IFERROR(IF(ISNUMBER(MATCH($K1808,'Brand Family Territory (Enc)'!$A$2:$A$296,0)),$K1808,""),""))</f>
        <v/>
      </c>
      <c r="P1808" t="str">
        <f>IF($B1808="","",IFERROR(INDEX('Brand Crosswalk'!$F$2:$F$200,MATCH($K1808,'Brand Crosswalk'!$A$2:$A$200,0)),"Not in Crosswalk"))</f>
        <v>Mapped</v>
      </c>
      <c r="Q1808" t="str">
        <f>IF($B1808="","",IFERROR(INDEX('Brand Crosswalk'!$C$2:$C$200,MATCH($K1808,'Brand Crosswalk'!$A$2:$A$200,0)),""))</f>
        <v>Sierra Nevada</v>
      </c>
      <c r="R1808" t="str">
        <f>IF($B1808="","",IF(O1808&lt;&gt;"",O1808,IF(P1808="Mapped",Q1808,IF(P1808="No Encompass Match","No Encompass Match",IFERROR(VLOOKUP(IF($K1808="",$J1808,$K1808),'Brands (Enc)'!$C$2:$D$2699,2,FALSE),"Not Mapped")))))</f>
        <v>Sierra Nevada</v>
      </c>
      <c r="S1808" t="str">
        <f>IF($B1808="","",IFERROR(VLOOKUP(VALUE($B1808),'Customers Table (Enc)'!$A:$I,9,FALSE),"Not Found"))</f>
        <v>Passaic</v>
      </c>
      <c r="T1808" t="str">
        <f t="shared" si="112"/>
        <v>PASSAIC</v>
      </c>
      <c r="U1808" t="str">
        <f t="shared" si="113"/>
        <v>Sierra Nevada|PASSAIC</v>
      </c>
      <c r="V1808" t="str">
        <f>IF($B1808="","",IF(R1808="No Encompass Match","THEM",IF(R1808="Not Mapped","Unable to Determine",IF(T1808="SALES","Unable to Determine",IFERROR(INDEX('Master - US vs THEM'!$F:$F,MATCH(U1808,'Master - US vs THEM'!$G:$G,0)),"No Territory Data")))))</f>
        <v>US</v>
      </c>
      <c r="W1808" t="str">
        <f t="shared" si="114"/>
        <v>OK</v>
      </c>
      <c r="X1808" t="str">
        <f t="shared" si="115"/>
        <v>US</v>
      </c>
    </row>
    <row r="1809" spans="1:24" x14ac:dyDescent="0.2">
      <c r="A1809">
        <v>1808</v>
      </c>
      <c r="B1809" t="s">
        <v>1336</v>
      </c>
      <c r="C1809" t="s">
        <v>1337</v>
      </c>
      <c r="D1809" t="s">
        <v>123</v>
      </c>
      <c r="E1809" t="s">
        <v>1338</v>
      </c>
      <c r="F1809" t="s">
        <v>607</v>
      </c>
      <c r="G1809" t="s">
        <v>1339</v>
      </c>
      <c r="H1809" t="s">
        <v>8</v>
      </c>
      <c r="I1809" t="s">
        <v>319</v>
      </c>
      <c r="J1809" t="s">
        <v>395</v>
      </c>
      <c r="K1809" t="s">
        <v>396</v>
      </c>
      <c r="L1809" t="s">
        <v>155</v>
      </c>
      <c r="M1809">
        <v>1</v>
      </c>
      <c r="N1809" t="s">
        <v>875</v>
      </c>
      <c r="O1809" t="str">
        <f>IF($B1809="","",IFERROR(IF(ISNUMBER(MATCH($K1809,'Brand Family Territory (Enc)'!$A$2:$A$296,0)),$K1809,""),""))</f>
        <v/>
      </c>
      <c r="P1809" t="str">
        <f>IF($B1809="","",IFERROR(INDEX('Brand Crosswalk'!$F$2:$F$200,MATCH($K1809,'Brand Crosswalk'!$A$2:$A$200,0)),"Not in Crosswalk"))</f>
        <v>Mapped</v>
      </c>
      <c r="Q1809" t="str">
        <f>IF($B1809="","",IFERROR(INDEX('Brand Crosswalk'!$C$2:$C$200,MATCH($K1809,'Brand Crosswalk'!$A$2:$A$200,0)),""))</f>
        <v>Dogfish Head Beer</v>
      </c>
      <c r="R1809" t="str">
        <f>IF($B1809="","",IF(O1809&lt;&gt;"",O1809,IF(P1809="Mapped",Q1809,IF(P1809="No Encompass Match","No Encompass Match",IFERROR(VLOOKUP(IF($K1809="",$J1809,$K1809),'Brands (Enc)'!$C$2:$D$2699,2,FALSE),"Not Mapped")))))</f>
        <v>Dogfish Head Beer</v>
      </c>
      <c r="S1809" t="str">
        <f>IF($B1809="","",IFERROR(VLOOKUP(VALUE($B1809),'Customers Table (Enc)'!$A:$I,9,FALSE),"Not Found"))</f>
        <v>Passaic</v>
      </c>
      <c r="T1809" t="str">
        <f t="shared" si="112"/>
        <v>PASSAIC</v>
      </c>
      <c r="U1809" t="str">
        <f t="shared" si="113"/>
        <v>Dogfish Head Beer|PASSAIC</v>
      </c>
      <c r="V1809" t="str">
        <f>IF($B1809="","",IF(R1809="No Encompass Match","THEM",IF(R1809="Not Mapped","Unable to Determine",IF(T1809="SALES","Unable to Determine",IFERROR(INDEX('Master - US vs THEM'!$F:$F,MATCH(U1809,'Master - US vs THEM'!$G:$G,0)),"No Territory Data")))))</f>
        <v>US</v>
      </c>
      <c r="W1809" t="str">
        <f t="shared" si="114"/>
        <v>OK</v>
      </c>
      <c r="X1809" t="str">
        <f t="shared" si="115"/>
        <v>US</v>
      </c>
    </row>
    <row r="1810" spans="1:24" x14ac:dyDescent="0.2">
      <c r="A1810">
        <v>1809</v>
      </c>
      <c r="B1810" t="s">
        <v>421</v>
      </c>
      <c r="C1810" t="s">
        <v>422</v>
      </c>
      <c r="D1810" t="s">
        <v>123</v>
      </c>
      <c r="E1810" t="s">
        <v>423</v>
      </c>
      <c r="F1810" t="s">
        <v>424</v>
      </c>
      <c r="G1810" t="s">
        <v>425</v>
      </c>
      <c r="H1810" t="s">
        <v>8</v>
      </c>
      <c r="I1810" t="s">
        <v>319</v>
      </c>
      <c r="J1810" t="s">
        <v>142</v>
      </c>
      <c r="K1810" t="s">
        <v>143</v>
      </c>
      <c r="L1810" t="s">
        <v>141</v>
      </c>
      <c r="M1810">
        <v>1</v>
      </c>
      <c r="N1810" t="s">
        <v>875</v>
      </c>
      <c r="O1810" t="str">
        <f>IF($B1810="","",IFERROR(IF(ISNUMBER(MATCH($K1810,'Brand Family Territory (Enc)'!$A$2:$A$296,0)),$K1810,""),""))</f>
        <v/>
      </c>
      <c r="P1810" t="str">
        <f>IF($B1810="","",IFERROR(INDEX('Brand Crosswalk'!$F$2:$F$200,MATCH($K1810,'Brand Crosswalk'!$A$2:$A$200,0)),"Not in Crosswalk"))</f>
        <v>Mapped</v>
      </c>
      <c r="Q1810" t="str">
        <f>IF($B1810="","",IFERROR(INDEX('Brand Crosswalk'!$C$2:$C$200,MATCH($K1810,'Brand Crosswalk'!$A$2:$A$200,0)),""))</f>
        <v>Lite</v>
      </c>
      <c r="R1810" t="str">
        <f>IF($B1810="","",IF(O1810&lt;&gt;"",O1810,IF(P1810="Mapped",Q1810,IF(P1810="No Encompass Match","No Encompass Match",IFERROR(VLOOKUP(IF($K1810="",$J1810,$K1810),'Brands (Enc)'!$C$2:$D$2699,2,FALSE),"Not Mapped")))))</f>
        <v>Lite</v>
      </c>
      <c r="S1810" t="str">
        <f>IF($B1810="","",IFERROR(VLOOKUP(VALUE($B1810),'Customers Table (Enc)'!$A:$I,9,FALSE),"Not Found"))</f>
        <v>Passaic</v>
      </c>
      <c r="T1810" t="str">
        <f t="shared" si="112"/>
        <v>PASSAIC</v>
      </c>
      <c r="U1810" t="str">
        <f t="shared" si="113"/>
        <v>Lite|PASSAIC</v>
      </c>
      <c r="V1810" t="str">
        <f>IF($B1810="","",IF(R1810="No Encompass Match","THEM",IF(R1810="Not Mapped","Unable to Determine",IF(T1810="SALES","Unable to Determine",IFERROR(INDEX('Master - US vs THEM'!$F:$F,MATCH(U1810,'Master - US vs THEM'!$G:$G,0)),"No Territory Data")))))</f>
        <v>US</v>
      </c>
      <c r="W1810" t="str">
        <f t="shared" si="114"/>
        <v>OK</v>
      </c>
      <c r="X1810" t="str">
        <f t="shared" si="115"/>
        <v>US</v>
      </c>
    </row>
    <row r="1811" spans="1:24" x14ac:dyDescent="0.2">
      <c r="A1811">
        <v>1810</v>
      </c>
      <c r="B1811" t="s">
        <v>421</v>
      </c>
      <c r="C1811" t="s">
        <v>422</v>
      </c>
      <c r="D1811" t="s">
        <v>123</v>
      </c>
      <c r="E1811" t="s">
        <v>423</v>
      </c>
      <c r="F1811" t="s">
        <v>424</v>
      </c>
      <c r="G1811" t="s">
        <v>425</v>
      </c>
      <c r="H1811" t="s">
        <v>8</v>
      </c>
      <c r="I1811" t="s">
        <v>319</v>
      </c>
      <c r="J1811" t="s">
        <v>44</v>
      </c>
      <c r="K1811" t="s">
        <v>44</v>
      </c>
      <c r="L1811" t="s">
        <v>45</v>
      </c>
      <c r="M1811">
        <v>1</v>
      </c>
      <c r="N1811" t="s">
        <v>875</v>
      </c>
      <c r="O1811" t="str">
        <f>IF($B1811="","",IFERROR(IF(ISNUMBER(MATCH($K1811,'Brand Family Territory (Enc)'!$A$2:$A$296,0)),$K1811,""),""))</f>
        <v/>
      </c>
      <c r="P1811" t="str">
        <f>IF($B1811="","",IFERROR(INDEX('Brand Crosswalk'!$F$2:$F$200,MATCH($K1811,'Brand Crosswalk'!$A$2:$A$200,0)),"Not in Crosswalk"))</f>
        <v>Mapped</v>
      </c>
      <c r="Q1811" t="str">
        <f>IF($B1811="","",IFERROR(INDEX('Brand Crosswalk'!$C$2:$C$200,MATCH($K1811,'Brand Crosswalk'!$A$2:$A$200,0)),""))</f>
        <v>Dg Yuengling Inc</v>
      </c>
      <c r="R1811" t="str">
        <f>IF($B1811="","",IF(O1811&lt;&gt;"",O1811,IF(P1811="Mapped",Q1811,IF(P1811="No Encompass Match","No Encompass Match",IFERROR(VLOOKUP(IF($K1811="",$J1811,$K1811),'Brands (Enc)'!$C$2:$D$2699,2,FALSE),"Not Mapped")))))</f>
        <v>Dg Yuengling Inc</v>
      </c>
      <c r="S1811" t="str">
        <f>IF($B1811="","",IFERROR(VLOOKUP(VALUE($B1811),'Customers Table (Enc)'!$A:$I,9,FALSE),"Not Found"))</f>
        <v>Passaic</v>
      </c>
      <c r="T1811" t="str">
        <f t="shared" si="112"/>
        <v>PASSAIC</v>
      </c>
      <c r="U1811" t="str">
        <f t="shared" si="113"/>
        <v>Dg Yuengling Inc|PASSAIC</v>
      </c>
      <c r="V1811" t="str">
        <f>IF($B1811="","",IF(R1811="No Encompass Match","THEM",IF(R1811="Not Mapped","Unable to Determine",IF(T1811="SALES","Unable to Determine",IFERROR(INDEX('Master - US vs THEM'!$F:$F,MATCH(U1811,'Master - US vs THEM'!$G:$G,0)),"No Territory Data")))))</f>
        <v>US</v>
      </c>
      <c r="W1811" t="str">
        <f t="shared" si="114"/>
        <v>OK</v>
      </c>
      <c r="X1811" t="str">
        <f t="shared" si="115"/>
        <v>US</v>
      </c>
    </row>
    <row r="1812" spans="1:24" x14ac:dyDescent="0.2">
      <c r="A1812">
        <v>1811</v>
      </c>
      <c r="B1812" t="s">
        <v>421</v>
      </c>
      <c r="C1812" t="s">
        <v>422</v>
      </c>
      <c r="D1812" t="s">
        <v>123</v>
      </c>
      <c r="E1812" t="s">
        <v>423</v>
      </c>
      <c r="F1812" t="s">
        <v>424</v>
      </c>
      <c r="G1812" t="s">
        <v>425</v>
      </c>
      <c r="H1812" t="s">
        <v>8</v>
      </c>
      <c r="I1812" t="s">
        <v>319</v>
      </c>
      <c r="J1812" t="s">
        <v>165</v>
      </c>
      <c r="K1812" t="s">
        <v>166</v>
      </c>
      <c r="L1812" t="s">
        <v>141</v>
      </c>
      <c r="M1812">
        <v>1</v>
      </c>
      <c r="N1812" t="s">
        <v>875</v>
      </c>
      <c r="O1812" t="str">
        <f>IF($B1812="","",IFERROR(IF(ISNUMBER(MATCH($K1812,'Brand Family Territory (Enc)'!$A$2:$A$296,0)),$K1812,""),""))</f>
        <v>BLUE MOON</v>
      </c>
      <c r="P1812" t="str">
        <f>IF($B1812="","",IFERROR(INDEX('Brand Crosswalk'!$F$2:$F$200,MATCH($K1812,'Brand Crosswalk'!$A$2:$A$200,0)),"Not in Crosswalk"))</f>
        <v>Not in Crosswalk</v>
      </c>
      <c r="Q1812" t="str">
        <f>IF($B1812="","",IFERROR(INDEX('Brand Crosswalk'!$C$2:$C$200,MATCH($K1812,'Brand Crosswalk'!$A$2:$A$200,0)),""))</f>
        <v/>
      </c>
      <c r="R1812" t="str">
        <f>IF($B1812="","",IF(O1812&lt;&gt;"",O1812,IF(P1812="Mapped",Q1812,IF(P1812="No Encompass Match","No Encompass Match",IFERROR(VLOOKUP(IF($K1812="",$J1812,$K1812),'Brands (Enc)'!$C$2:$D$2699,2,FALSE),"Not Mapped")))))</f>
        <v>BLUE MOON</v>
      </c>
      <c r="S1812" t="str">
        <f>IF($B1812="","",IFERROR(VLOOKUP(VALUE($B1812),'Customers Table (Enc)'!$A:$I,9,FALSE),"Not Found"))</f>
        <v>Passaic</v>
      </c>
      <c r="T1812" t="str">
        <f t="shared" si="112"/>
        <v>PASSAIC</v>
      </c>
      <c r="U1812" t="str">
        <f t="shared" si="113"/>
        <v>BLUE MOON|PASSAIC</v>
      </c>
      <c r="V1812" t="str">
        <f>IF($B1812="","",IF(R1812="No Encompass Match","THEM",IF(R1812="Not Mapped","Unable to Determine",IF(T1812="SALES","Unable to Determine",IFERROR(INDEX('Master - US vs THEM'!$F:$F,MATCH(U1812,'Master - US vs THEM'!$G:$G,0)),"No Territory Data")))))</f>
        <v>US</v>
      </c>
      <c r="W1812" t="str">
        <f t="shared" si="114"/>
        <v>OK</v>
      </c>
      <c r="X1812" t="str">
        <f t="shared" si="115"/>
        <v>US</v>
      </c>
    </row>
    <row r="1813" spans="1:24" x14ac:dyDescent="0.2">
      <c r="A1813">
        <v>1812</v>
      </c>
      <c r="B1813" t="s">
        <v>421</v>
      </c>
      <c r="C1813" t="s">
        <v>422</v>
      </c>
      <c r="D1813" t="s">
        <v>123</v>
      </c>
      <c r="E1813" t="s">
        <v>423</v>
      </c>
      <c r="F1813" t="s">
        <v>424</v>
      </c>
      <c r="G1813" t="s">
        <v>425</v>
      </c>
      <c r="H1813" t="s">
        <v>8</v>
      </c>
      <c r="I1813" t="s">
        <v>319</v>
      </c>
      <c r="J1813" t="s">
        <v>535</v>
      </c>
      <c r="K1813" t="s">
        <v>358</v>
      </c>
      <c r="L1813" t="s">
        <v>155</v>
      </c>
      <c r="M1813">
        <v>1</v>
      </c>
      <c r="N1813" t="s">
        <v>875</v>
      </c>
      <c r="O1813" t="str">
        <f>IF($B1813="","",IFERROR(IF(ISNUMBER(MATCH($K1813,'Brand Family Territory (Enc)'!$A$2:$A$296,0)),$K1813,""),""))</f>
        <v/>
      </c>
      <c r="P1813" t="str">
        <f>IF($B1813="","",IFERROR(INDEX('Brand Crosswalk'!$F$2:$F$200,MATCH($K1813,'Brand Crosswalk'!$A$2:$A$200,0)),"Not in Crosswalk"))</f>
        <v>Mapped</v>
      </c>
      <c r="Q1813" t="str">
        <f>IF($B1813="","",IFERROR(INDEX('Brand Crosswalk'!$C$2:$C$200,MATCH($K1813,'Brand Crosswalk'!$A$2:$A$200,0)),""))</f>
        <v>Samuel Adams</v>
      </c>
      <c r="R1813" t="str">
        <f>IF($B1813="","",IF(O1813&lt;&gt;"",O1813,IF(P1813="Mapped",Q1813,IF(P1813="No Encompass Match","No Encompass Match",IFERROR(VLOOKUP(IF($K1813="",$J1813,$K1813),'Brands (Enc)'!$C$2:$D$2699,2,FALSE),"Not Mapped")))))</f>
        <v>Samuel Adams</v>
      </c>
      <c r="S1813" t="str">
        <f>IF($B1813="","",IFERROR(VLOOKUP(VALUE($B1813),'Customers Table (Enc)'!$A:$I,9,FALSE),"Not Found"))</f>
        <v>Passaic</v>
      </c>
      <c r="T1813" t="str">
        <f t="shared" si="112"/>
        <v>PASSAIC</v>
      </c>
      <c r="U1813" t="str">
        <f t="shared" si="113"/>
        <v>Samuel Adams|PASSAIC</v>
      </c>
      <c r="V1813" t="str">
        <f>IF($B1813="","",IF(R1813="No Encompass Match","THEM",IF(R1813="Not Mapped","Unable to Determine",IF(T1813="SALES","Unable to Determine",IFERROR(INDEX('Master - US vs THEM'!$F:$F,MATCH(U1813,'Master - US vs THEM'!$G:$G,0)),"No Territory Data")))))</f>
        <v>US</v>
      </c>
      <c r="W1813" t="str">
        <f t="shared" si="114"/>
        <v>OK</v>
      </c>
      <c r="X1813" t="str">
        <f t="shared" si="115"/>
        <v>US</v>
      </c>
    </row>
    <row r="1814" spans="1:24" x14ac:dyDescent="0.2">
      <c r="A1814">
        <v>1813</v>
      </c>
      <c r="B1814" t="s">
        <v>421</v>
      </c>
      <c r="C1814" t="s">
        <v>422</v>
      </c>
      <c r="D1814" t="s">
        <v>123</v>
      </c>
      <c r="E1814" t="s">
        <v>423</v>
      </c>
      <c r="F1814" t="s">
        <v>424</v>
      </c>
      <c r="G1814" t="s">
        <v>425</v>
      </c>
      <c r="H1814" t="s">
        <v>8</v>
      </c>
      <c r="I1814" t="s">
        <v>319</v>
      </c>
      <c r="J1814" t="s">
        <v>181</v>
      </c>
      <c r="K1814" t="s">
        <v>182</v>
      </c>
      <c r="L1814" t="s">
        <v>24</v>
      </c>
      <c r="M1814">
        <v>1</v>
      </c>
      <c r="N1814" t="s">
        <v>875</v>
      </c>
      <c r="O1814" t="str">
        <f>IF($B1814="","",IFERROR(IF(ISNUMBER(MATCH($K1814,'Brand Family Territory (Enc)'!$A$2:$A$296,0)),$K1814,""),""))</f>
        <v/>
      </c>
      <c r="P1814" t="str">
        <f>IF($B1814="","",IFERROR(INDEX('Brand Crosswalk'!$F$2:$F$200,MATCH($K1814,'Brand Crosswalk'!$A$2:$A$200,0)),"Not in Crosswalk"))</f>
        <v>Mapped</v>
      </c>
      <c r="Q1814" t="str">
        <f>IF($B1814="","",IFERROR(INDEX('Brand Crosswalk'!$C$2:$C$200,MATCH($K1814,'Brand Crosswalk'!$A$2:$A$200,0)),""))</f>
        <v>Modelo Especial</v>
      </c>
      <c r="R1814" t="str">
        <f>IF($B1814="","",IF(O1814&lt;&gt;"",O1814,IF(P1814="Mapped",Q1814,IF(P1814="No Encompass Match","No Encompass Match",IFERROR(VLOOKUP(IF($K1814="",$J1814,$K1814),'Brands (Enc)'!$C$2:$D$2699,2,FALSE),"Not Mapped")))))</f>
        <v>Modelo Especial</v>
      </c>
      <c r="S1814" t="str">
        <f>IF($B1814="","",IFERROR(VLOOKUP(VALUE($B1814),'Customers Table (Enc)'!$A:$I,9,FALSE),"Not Found"))</f>
        <v>Passaic</v>
      </c>
      <c r="T1814" t="str">
        <f t="shared" si="112"/>
        <v>PASSAIC</v>
      </c>
      <c r="U1814" t="str">
        <f t="shared" si="113"/>
        <v>Modelo Especial|PASSAIC</v>
      </c>
      <c r="V1814" t="str">
        <f>IF($B1814="","",IF(R1814="No Encompass Match","THEM",IF(R1814="Not Mapped","Unable to Determine",IF(T1814="SALES","Unable to Determine",IFERROR(INDEX('Master - US vs THEM'!$F:$F,MATCH(U1814,'Master - US vs THEM'!$G:$G,0)),"No Territory Data")))))</f>
        <v>US</v>
      </c>
      <c r="W1814" t="str">
        <f t="shared" si="114"/>
        <v>OK</v>
      </c>
      <c r="X1814" t="str">
        <f t="shared" si="115"/>
        <v>US</v>
      </c>
    </row>
    <row r="1815" spans="1:24" x14ac:dyDescent="0.2">
      <c r="A1815">
        <v>1814</v>
      </c>
      <c r="B1815" t="s">
        <v>421</v>
      </c>
      <c r="C1815" t="s">
        <v>422</v>
      </c>
      <c r="D1815" t="s">
        <v>123</v>
      </c>
      <c r="E1815" t="s">
        <v>423</v>
      </c>
      <c r="F1815" t="s">
        <v>424</v>
      </c>
      <c r="G1815" t="s">
        <v>425</v>
      </c>
      <c r="H1815" t="s">
        <v>8</v>
      </c>
      <c r="I1815" t="s">
        <v>319</v>
      </c>
      <c r="J1815" t="s">
        <v>140</v>
      </c>
      <c r="K1815" t="s">
        <v>140</v>
      </c>
      <c r="L1815" t="s">
        <v>141</v>
      </c>
      <c r="M1815">
        <v>1</v>
      </c>
      <c r="N1815" t="s">
        <v>875</v>
      </c>
      <c r="O1815" t="str">
        <f>IF($B1815="","",IFERROR(IF(ISNUMBER(MATCH($K1815,'Brand Family Territory (Enc)'!$A$2:$A$296,0)),$K1815,""),""))</f>
        <v/>
      </c>
      <c r="P1815" t="str">
        <f>IF($B1815="","",IFERROR(INDEX('Brand Crosswalk'!$F$2:$F$200,MATCH($K1815,'Brand Crosswalk'!$A$2:$A$200,0)),"Not in Crosswalk"))</f>
        <v>Mapped</v>
      </c>
      <c r="Q1815" t="str">
        <f>IF($B1815="","",IFERROR(INDEX('Brand Crosswalk'!$C$2:$C$200,MATCH($K1815,'Brand Crosswalk'!$A$2:$A$200,0)),""))</f>
        <v>Peroni</v>
      </c>
      <c r="R1815" t="str">
        <f>IF($B1815="","",IF(O1815&lt;&gt;"",O1815,IF(P1815="Mapped",Q1815,IF(P1815="No Encompass Match","No Encompass Match",IFERROR(VLOOKUP(IF($K1815="",$J1815,$K1815),'Brands (Enc)'!$C$2:$D$2699,2,FALSE),"Not Mapped")))))</f>
        <v>Peroni</v>
      </c>
      <c r="S1815" t="str">
        <f>IF($B1815="","",IFERROR(VLOOKUP(VALUE($B1815),'Customers Table (Enc)'!$A:$I,9,FALSE),"Not Found"))</f>
        <v>Passaic</v>
      </c>
      <c r="T1815" t="str">
        <f t="shared" si="112"/>
        <v>PASSAIC</v>
      </c>
      <c r="U1815" t="str">
        <f t="shared" si="113"/>
        <v>Peroni|PASSAIC</v>
      </c>
      <c r="V1815" t="str">
        <f>IF($B1815="","",IF(R1815="No Encompass Match","THEM",IF(R1815="Not Mapped","Unable to Determine",IF(T1815="SALES","Unable to Determine",IFERROR(INDEX('Master - US vs THEM'!$F:$F,MATCH(U1815,'Master - US vs THEM'!$G:$G,0)),"No Territory Data")))))</f>
        <v>US</v>
      </c>
      <c r="W1815" t="str">
        <f t="shared" si="114"/>
        <v>OK</v>
      </c>
      <c r="X1815" t="str">
        <f t="shared" si="115"/>
        <v>US</v>
      </c>
    </row>
    <row r="1816" spans="1:24" x14ac:dyDescent="0.2">
      <c r="A1816">
        <v>1815</v>
      </c>
      <c r="B1816" t="s">
        <v>421</v>
      </c>
      <c r="C1816" t="s">
        <v>422</v>
      </c>
      <c r="D1816" t="s">
        <v>123</v>
      </c>
      <c r="E1816" t="s">
        <v>423</v>
      </c>
      <c r="F1816" t="s">
        <v>424</v>
      </c>
      <c r="G1816" t="s">
        <v>425</v>
      </c>
      <c r="H1816" t="s">
        <v>8</v>
      </c>
      <c r="I1816" t="s">
        <v>319</v>
      </c>
      <c r="J1816" t="s">
        <v>134</v>
      </c>
      <c r="K1816" t="s">
        <v>135</v>
      </c>
      <c r="L1816" t="s">
        <v>96</v>
      </c>
      <c r="M1816">
        <v>1</v>
      </c>
      <c r="N1816" t="s">
        <v>21</v>
      </c>
      <c r="O1816" t="str">
        <f>IF($B1816="","",IFERROR(IF(ISNUMBER(MATCH($K1816,'Brand Family Territory (Enc)'!$A$2:$A$296,0)),$K1816,""),""))</f>
        <v/>
      </c>
      <c r="P1816" t="str">
        <f>IF($B1816="","",IFERROR(INDEX('Brand Crosswalk'!$F$2:$F$200,MATCH($K1816,'Brand Crosswalk'!$A$2:$A$200,0)),"Not in Crosswalk"))</f>
        <v>No Encompass Match</v>
      </c>
      <c r="Q1816">
        <f>IF($B1816="","",IFERROR(INDEX('Brand Crosswalk'!$C$2:$C$200,MATCH($K1816,'Brand Crosswalk'!$A$2:$A$200,0)),""))</f>
        <v>0</v>
      </c>
      <c r="R1816" t="str">
        <f>IF($B1816="","",IF(O1816&lt;&gt;"",O1816,IF(P1816="Mapped",Q1816,IF(P1816="No Encompass Match","No Encompass Match",IFERROR(VLOOKUP(IF($K1816="",$J1816,$K1816),'Brands (Enc)'!$C$2:$D$2699,2,FALSE),"Not Mapped")))))</f>
        <v>No Encompass Match</v>
      </c>
      <c r="S1816" t="str">
        <f>IF($B1816="","",IFERROR(VLOOKUP(VALUE($B1816),'Customers Table (Enc)'!$A:$I,9,FALSE),"Not Found"))</f>
        <v>Passaic</v>
      </c>
      <c r="T1816" t="str">
        <f t="shared" si="112"/>
        <v>PASSAIC</v>
      </c>
      <c r="U1816" t="str">
        <f t="shared" si="113"/>
        <v>No Encompass Match|PASSAIC</v>
      </c>
      <c r="V1816" t="str">
        <f>IF($B1816="","",IF(R1816="No Encompass Match","THEM",IF(R1816="Not Mapped","Unable to Determine",IF(T1816="SALES","Unable to Determine",IFERROR(INDEX('Master - US vs THEM'!$F:$F,MATCH(U1816,'Master - US vs THEM'!$G:$G,0)),"No Territory Data")))))</f>
        <v>THEM</v>
      </c>
      <c r="W1816" t="str">
        <f t="shared" si="114"/>
        <v>OK</v>
      </c>
      <c r="X1816" t="str">
        <f t="shared" si="115"/>
        <v>THEM</v>
      </c>
    </row>
    <row r="1817" spans="1:24" x14ac:dyDescent="0.2">
      <c r="A1817">
        <v>1816</v>
      </c>
      <c r="B1817" t="s">
        <v>1332</v>
      </c>
      <c r="C1817" t="s">
        <v>1333</v>
      </c>
      <c r="D1817" t="s">
        <v>123</v>
      </c>
      <c r="E1817" t="s">
        <v>1334</v>
      </c>
      <c r="F1817" t="s">
        <v>872</v>
      </c>
      <c r="G1817" t="s">
        <v>1335</v>
      </c>
      <c r="H1817" t="s">
        <v>8</v>
      </c>
      <c r="I1817" t="s">
        <v>319</v>
      </c>
      <c r="J1817" t="s">
        <v>609</v>
      </c>
      <c r="K1817" t="s">
        <v>610</v>
      </c>
      <c r="L1817" t="s">
        <v>468</v>
      </c>
      <c r="M1817">
        <v>1</v>
      </c>
      <c r="N1817" t="s">
        <v>875</v>
      </c>
      <c r="O1817" t="str">
        <f>IF($B1817="","",IFERROR(IF(ISNUMBER(MATCH($K1817,'Brand Family Territory (Enc)'!$A$2:$A$296,0)),$K1817,""),""))</f>
        <v/>
      </c>
      <c r="P1817" t="str">
        <f>IF($B1817="","",IFERROR(INDEX('Brand Crosswalk'!$F$2:$F$200,MATCH($K1817,'Brand Crosswalk'!$A$2:$A$200,0)),"Not in Crosswalk"))</f>
        <v>Mapped</v>
      </c>
      <c r="Q1817" t="str">
        <f>IF($B1817="","",IFERROR(INDEX('Brand Crosswalk'!$C$2:$C$200,MATCH($K1817,'Brand Crosswalk'!$A$2:$A$200,0)),""))</f>
        <v>Pabst Blue Ribbon</v>
      </c>
      <c r="R1817" t="str">
        <f>IF($B1817="","",IF(O1817&lt;&gt;"",O1817,IF(P1817="Mapped",Q1817,IF(P1817="No Encompass Match","No Encompass Match",IFERROR(VLOOKUP(IF($K1817="",$J1817,$K1817),'Brands (Enc)'!$C$2:$D$2699,2,FALSE),"Not Mapped")))))</f>
        <v>Pabst Blue Ribbon</v>
      </c>
      <c r="S1817" t="str">
        <f>IF($B1817="","",IFERROR(VLOOKUP(VALUE($B1817),'Customers Table (Enc)'!$A:$I,9,FALSE),"Not Found"))</f>
        <v>Passaic</v>
      </c>
      <c r="T1817" t="str">
        <f t="shared" si="112"/>
        <v>PASSAIC</v>
      </c>
      <c r="U1817" t="str">
        <f t="shared" si="113"/>
        <v>Pabst Blue Ribbon|PASSAIC</v>
      </c>
      <c r="V1817" t="str">
        <f>IF($B1817="","",IF(R1817="No Encompass Match","THEM",IF(R1817="Not Mapped","Unable to Determine",IF(T1817="SALES","Unable to Determine",IFERROR(INDEX('Master - US vs THEM'!$F:$F,MATCH(U1817,'Master - US vs THEM'!$G:$G,0)),"No Territory Data")))))</f>
        <v>US</v>
      </c>
      <c r="W1817" t="str">
        <f t="shared" si="114"/>
        <v>OK</v>
      </c>
      <c r="X1817" t="str">
        <f t="shared" si="115"/>
        <v>US</v>
      </c>
    </row>
    <row r="1818" spans="1:24" x14ac:dyDescent="0.2">
      <c r="A1818">
        <v>1817</v>
      </c>
      <c r="B1818" t="s">
        <v>1332</v>
      </c>
      <c r="C1818" t="s">
        <v>1333</v>
      </c>
      <c r="D1818" t="s">
        <v>123</v>
      </c>
      <c r="E1818" t="s">
        <v>1334</v>
      </c>
      <c r="F1818" t="s">
        <v>872</v>
      </c>
      <c r="G1818" t="s">
        <v>1335</v>
      </c>
      <c r="H1818" t="s">
        <v>8</v>
      </c>
      <c r="I1818" t="s">
        <v>319</v>
      </c>
      <c r="J1818" t="s">
        <v>144</v>
      </c>
      <c r="K1818" t="s">
        <v>145</v>
      </c>
      <c r="L1818" t="s">
        <v>141</v>
      </c>
      <c r="M1818">
        <v>1</v>
      </c>
      <c r="N1818" t="s">
        <v>875</v>
      </c>
      <c r="O1818" t="str">
        <f>IF($B1818="","",IFERROR(IF(ISNUMBER(MATCH($K1818,'Brand Family Territory (Enc)'!$A$2:$A$296,0)),$K1818,""),""))</f>
        <v>COORS LIGHT</v>
      </c>
      <c r="P1818" t="str">
        <f>IF($B1818="","",IFERROR(INDEX('Brand Crosswalk'!$F$2:$F$200,MATCH($K1818,'Brand Crosswalk'!$A$2:$A$200,0)),"Not in Crosswalk"))</f>
        <v>Not in Crosswalk</v>
      </c>
      <c r="Q1818" t="str">
        <f>IF($B1818="","",IFERROR(INDEX('Brand Crosswalk'!$C$2:$C$200,MATCH($K1818,'Brand Crosswalk'!$A$2:$A$200,0)),""))</f>
        <v/>
      </c>
      <c r="R1818" t="str">
        <f>IF($B1818="","",IF(O1818&lt;&gt;"",O1818,IF(P1818="Mapped",Q1818,IF(P1818="No Encompass Match","No Encompass Match",IFERROR(VLOOKUP(IF($K1818="",$J1818,$K1818),'Brands (Enc)'!$C$2:$D$2699,2,FALSE),"Not Mapped")))))</f>
        <v>COORS LIGHT</v>
      </c>
      <c r="S1818" t="str">
        <f>IF($B1818="","",IFERROR(VLOOKUP(VALUE($B1818),'Customers Table (Enc)'!$A:$I,9,FALSE),"Not Found"))</f>
        <v>Passaic</v>
      </c>
      <c r="T1818" t="str">
        <f t="shared" si="112"/>
        <v>PASSAIC</v>
      </c>
      <c r="U1818" t="str">
        <f t="shared" si="113"/>
        <v>COORS LIGHT|PASSAIC</v>
      </c>
      <c r="V1818" t="str">
        <f>IF($B1818="","",IF(R1818="No Encompass Match","THEM",IF(R1818="Not Mapped","Unable to Determine",IF(T1818="SALES","Unable to Determine",IFERROR(INDEX('Master - US vs THEM'!$F:$F,MATCH(U1818,'Master - US vs THEM'!$G:$G,0)),"No Territory Data")))))</f>
        <v>US</v>
      </c>
      <c r="W1818" t="str">
        <f t="shared" si="114"/>
        <v>OK</v>
      </c>
      <c r="X1818" t="str">
        <f t="shared" si="115"/>
        <v>US</v>
      </c>
    </row>
    <row r="1819" spans="1:24" x14ac:dyDescent="0.2">
      <c r="A1819">
        <v>1818</v>
      </c>
      <c r="B1819" t="s">
        <v>414</v>
      </c>
      <c r="C1819" t="s">
        <v>415</v>
      </c>
      <c r="D1819" t="s">
        <v>123</v>
      </c>
      <c r="E1819" t="s">
        <v>416</v>
      </c>
      <c r="F1819" t="s">
        <v>325</v>
      </c>
      <c r="G1819" t="s">
        <v>417</v>
      </c>
      <c r="H1819" t="s">
        <v>8</v>
      </c>
      <c r="I1819" t="s">
        <v>319</v>
      </c>
      <c r="J1819" t="s">
        <v>44</v>
      </c>
      <c r="K1819" t="s">
        <v>44</v>
      </c>
      <c r="L1819" t="s">
        <v>45</v>
      </c>
      <c r="M1819">
        <v>1</v>
      </c>
      <c r="N1819" t="s">
        <v>875</v>
      </c>
      <c r="O1819" t="str">
        <f>IF($B1819="","",IFERROR(IF(ISNUMBER(MATCH($K1819,'Brand Family Territory (Enc)'!$A$2:$A$296,0)),$K1819,""),""))</f>
        <v/>
      </c>
      <c r="P1819" t="str">
        <f>IF($B1819="","",IFERROR(INDEX('Brand Crosswalk'!$F$2:$F$200,MATCH($K1819,'Brand Crosswalk'!$A$2:$A$200,0)),"Not in Crosswalk"))</f>
        <v>Mapped</v>
      </c>
      <c r="Q1819" t="str">
        <f>IF($B1819="","",IFERROR(INDEX('Brand Crosswalk'!$C$2:$C$200,MATCH($K1819,'Brand Crosswalk'!$A$2:$A$200,0)),""))</f>
        <v>Dg Yuengling Inc</v>
      </c>
      <c r="R1819" t="str">
        <f>IF($B1819="","",IF(O1819&lt;&gt;"",O1819,IF(P1819="Mapped",Q1819,IF(P1819="No Encompass Match","No Encompass Match",IFERROR(VLOOKUP(IF($K1819="",$J1819,$K1819),'Brands (Enc)'!$C$2:$D$2699,2,FALSE),"Not Mapped")))))</f>
        <v>Dg Yuengling Inc</v>
      </c>
      <c r="S1819" t="str">
        <f>IF($B1819="","",IFERROR(VLOOKUP(VALUE($B1819),'Customers Table (Enc)'!$A:$I,9,FALSE),"Not Found"))</f>
        <v>Passaic</v>
      </c>
      <c r="T1819" t="str">
        <f t="shared" si="112"/>
        <v>PASSAIC</v>
      </c>
      <c r="U1819" t="str">
        <f t="shared" si="113"/>
        <v>Dg Yuengling Inc|PASSAIC</v>
      </c>
      <c r="V1819" t="str">
        <f>IF($B1819="","",IF(R1819="No Encompass Match","THEM",IF(R1819="Not Mapped","Unable to Determine",IF(T1819="SALES","Unable to Determine",IFERROR(INDEX('Master - US vs THEM'!$F:$F,MATCH(U1819,'Master - US vs THEM'!$G:$G,0)),"No Territory Data")))))</f>
        <v>US</v>
      </c>
      <c r="W1819" t="str">
        <f t="shared" si="114"/>
        <v>OK</v>
      </c>
      <c r="X1819" t="str">
        <f t="shared" si="115"/>
        <v>US</v>
      </c>
    </row>
    <row r="1820" spans="1:24" x14ac:dyDescent="0.2">
      <c r="A1820">
        <v>1819</v>
      </c>
      <c r="B1820" t="s">
        <v>414</v>
      </c>
      <c r="C1820" t="s">
        <v>415</v>
      </c>
      <c r="D1820" t="s">
        <v>123</v>
      </c>
      <c r="E1820" t="s">
        <v>416</v>
      </c>
      <c r="F1820" t="s">
        <v>325</v>
      </c>
      <c r="G1820" t="s">
        <v>417</v>
      </c>
      <c r="H1820" t="s">
        <v>8</v>
      </c>
      <c r="I1820" t="s">
        <v>319</v>
      </c>
      <c r="J1820" t="s">
        <v>340</v>
      </c>
      <c r="K1820" t="s">
        <v>154</v>
      </c>
      <c r="L1820" t="s">
        <v>155</v>
      </c>
      <c r="M1820">
        <v>1</v>
      </c>
      <c r="N1820" t="s">
        <v>875</v>
      </c>
      <c r="O1820" t="str">
        <f>IF($B1820="","",IFERROR(IF(ISNUMBER(MATCH($K1820,'Brand Family Territory (Enc)'!$A$2:$A$296,0)),$K1820,""),""))</f>
        <v>SAMUEL ADAMS</v>
      </c>
      <c r="P1820" t="str">
        <f>IF($B1820="","",IFERROR(INDEX('Brand Crosswalk'!$F$2:$F$200,MATCH($K1820,'Brand Crosswalk'!$A$2:$A$200,0)),"Not in Crosswalk"))</f>
        <v>Not in Crosswalk</v>
      </c>
      <c r="Q1820" t="str">
        <f>IF($B1820="","",IFERROR(INDEX('Brand Crosswalk'!$C$2:$C$200,MATCH($K1820,'Brand Crosswalk'!$A$2:$A$200,0)),""))</f>
        <v/>
      </c>
      <c r="R1820" t="str">
        <f>IF($B1820="","",IF(O1820&lt;&gt;"",O1820,IF(P1820="Mapped",Q1820,IF(P1820="No Encompass Match","No Encompass Match",IFERROR(VLOOKUP(IF($K1820="",$J1820,$K1820),'Brands (Enc)'!$C$2:$D$2699,2,FALSE),"Not Mapped")))))</f>
        <v>SAMUEL ADAMS</v>
      </c>
      <c r="S1820" t="str">
        <f>IF($B1820="","",IFERROR(VLOOKUP(VALUE($B1820),'Customers Table (Enc)'!$A:$I,9,FALSE),"Not Found"))</f>
        <v>Passaic</v>
      </c>
      <c r="T1820" t="str">
        <f t="shared" si="112"/>
        <v>PASSAIC</v>
      </c>
      <c r="U1820" t="str">
        <f t="shared" si="113"/>
        <v>SAMUEL ADAMS|PASSAIC</v>
      </c>
      <c r="V1820" t="str">
        <f>IF($B1820="","",IF(R1820="No Encompass Match","THEM",IF(R1820="Not Mapped","Unable to Determine",IF(T1820="SALES","Unable to Determine",IFERROR(INDEX('Master - US vs THEM'!$F:$F,MATCH(U1820,'Master - US vs THEM'!$G:$G,0)),"No Territory Data")))))</f>
        <v>US</v>
      </c>
      <c r="W1820" t="str">
        <f t="shared" si="114"/>
        <v>OK</v>
      </c>
      <c r="X1820" t="str">
        <f t="shared" si="115"/>
        <v>US</v>
      </c>
    </row>
    <row r="1821" spans="1:24" x14ac:dyDescent="0.2">
      <c r="A1821">
        <v>1820</v>
      </c>
      <c r="B1821" t="s">
        <v>414</v>
      </c>
      <c r="C1821" t="s">
        <v>415</v>
      </c>
      <c r="D1821" t="s">
        <v>123</v>
      </c>
      <c r="E1821" t="s">
        <v>416</v>
      </c>
      <c r="F1821" t="s">
        <v>325</v>
      </c>
      <c r="G1821" t="s">
        <v>417</v>
      </c>
      <c r="H1821" t="s">
        <v>8</v>
      </c>
      <c r="I1821" t="s">
        <v>319</v>
      </c>
      <c r="J1821" t="s">
        <v>341</v>
      </c>
      <c r="K1821" t="s">
        <v>295</v>
      </c>
      <c r="L1821" t="s">
        <v>215</v>
      </c>
      <c r="M1821">
        <v>1</v>
      </c>
      <c r="N1821" t="s">
        <v>875</v>
      </c>
      <c r="O1821" t="str">
        <f>IF($B1821="","",IFERROR(IF(ISNUMBER(MATCH($K1821,'Brand Family Territory (Enc)'!$A$2:$A$296,0)),$K1821,""),""))</f>
        <v/>
      </c>
      <c r="P1821" t="str">
        <f>IF($B1821="","",IFERROR(INDEX('Brand Crosswalk'!$F$2:$F$200,MATCH($K1821,'Brand Crosswalk'!$A$2:$A$200,0)),"Not in Crosswalk"))</f>
        <v>Mapped</v>
      </c>
      <c r="Q1821" t="str">
        <f>IF($B1821="","",IFERROR(INDEX('Brand Crosswalk'!$C$2:$C$200,MATCH($K1821,'Brand Crosswalk'!$A$2:$A$200,0)),""))</f>
        <v>New Belgium Brewing Company</v>
      </c>
      <c r="R1821" t="str">
        <f>IF($B1821="","",IF(O1821&lt;&gt;"",O1821,IF(P1821="Mapped",Q1821,IF(P1821="No Encompass Match","No Encompass Match",IFERROR(VLOOKUP(IF($K1821="",$J1821,$K1821),'Brands (Enc)'!$C$2:$D$2699,2,FALSE),"Not Mapped")))))</f>
        <v>New Belgium Brewing Company</v>
      </c>
      <c r="S1821" t="str">
        <f>IF($B1821="","",IFERROR(VLOOKUP(VALUE($B1821),'Customers Table (Enc)'!$A:$I,9,FALSE),"Not Found"))</f>
        <v>Passaic</v>
      </c>
      <c r="T1821" t="str">
        <f t="shared" si="112"/>
        <v>PASSAIC</v>
      </c>
      <c r="U1821" t="str">
        <f t="shared" si="113"/>
        <v>New Belgium Brewing Company|PASSAIC</v>
      </c>
      <c r="V1821" t="str">
        <f>IF($B1821="","",IF(R1821="No Encompass Match","THEM",IF(R1821="Not Mapped","Unable to Determine",IF(T1821="SALES","Unable to Determine",IFERROR(INDEX('Master - US vs THEM'!$F:$F,MATCH(U1821,'Master - US vs THEM'!$G:$G,0)),"No Territory Data")))))</f>
        <v>US</v>
      </c>
      <c r="W1821" t="str">
        <f t="shared" si="114"/>
        <v>OK</v>
      </c>
      <c r="X1821" t="str">
        <f t="shared" si="115"/>
        <v>US</v>
      </c>
    </row>
    <row r="1822" spans="1:24" x14ac:dyDescent="0.2">
      <c r="A1822">
        <v>1821</v>
      </c>
      <c r="B1822" t="s">
        <v>414</v>
      </c>
      <c r="C1822" t="s">
        <v>415</v>
      </c>
      <c r="D1822" t="s">
        <v>123</v>
      </c>
      <c r="E1822" t="s">
        <v>416</v>
      </c>
      <c r="F1822" t="s">
        <v>325</v>
      </c>
      <c r="G1822" t="s">
        <v>417</v>
      </c>
      <c r="H1822" t="s">
        <v>8</v>
      </c>
      <c r="I1822" t="s">
        <v>319</v>
      </c>
      <c r="J1822" t="s">
        <v>1131</v>
      </c>
      <c r="K1822" t="s">
        <v>158</v>
      </c>
      <c r="L1822" t="s">
        <v>155</v>
      </c>
      <c r="M1822">
        <v>1</v>
      </c>
      <c r="N1822" t="s">
        <v>875</v>
      </c>
      <c r="O1822" t="str">
        <f>IF($B1822="","",IFERROR(IF(ISNUMBER(MATCH($K1822,'Brand Family Territory (Enc)'!$A$2:$A$296,0)),$K1822,""),""))</f>
        <v/>
      </c>
      <c r="P1822" t="str">
        <f>IF($B1822="","",IFERROR(INDEX('Brand Crosswalk'!$F$2:$F$200,MATCH($K1822,'Brand Crosswalk'!$A$2:$A$200,0)),"Not in Crosswalk"))</f>
        <v>Mapped</v>
      </c>
      <c r="Q1822" t="str">
        <f>IF($B1822="","",IFERROR(INDEX('Brand Crosswalk'!$C$2:$C$200,MATCH($K1822,'Brand Crosswalk'!$A$2:$A$200,0)),""))</f>
        <v>Dogfish Head Beer</v>
      </c>
      <c r="R1822" t="str">
        <f>IF($B1822="","",IF(O1822&lt;&gt;"",O1822,IF(P1822="Mapped",Q1822,IF(P1822="No Encompass Match","No Encompass Match",IFERROR(VLOOKUP(IF($K1822="",$J1822,$K1822),'Brands (Enc)'!$C$2:$D$2699,2,FALSE),"Not Mapped")))))</f>
        <v>Dogfish Head Beer</v>
      </c>
      <c r="S1822" t="str">
        <f>IF($B1822="","",IFERROR(VLOOKUP(VALUE($B1822),'Customers Table (Enc)'!$A:$I,9,FALSE),"Not Found"))</f>
        <v>Passaic</v>
      </c>
      <c r="T1822" t="str">
        <f t="shared" si="112"/>
        <v>PASSAIC</v>
      </c>
      <c r="U1822" t="str">
        <f t="shared" si="113"/>
        <v>Dogfish Head Beer|PASSAIC</v>
      </c>
      <c r="V1822" t="str">
        <f>IF($B1822="","",IF(R1822="No Encompass Match","THEM",IF(R1822="Not Mapped","Unable to Determine",IF(T1822="SALES","Unable to Determine",IFERROR(INDEX('Master - US vs THEM'!$F:$F,MATCH(U1822,'Master - US vs THEM'!$G:$G,0)),"No Territory Data")))))</f>
        <v>US</v>
      </c>
      <c r="W1822" t="str">
        <f t="shared" si="114"/>
        <v>OK</v>
      </c>
      <c r="X1822" t="str">
        <f t="shared" si="115"/>
        <v>US</v>
      </c>
    </row>
    <row r="1823" spans="1:24" x14ac:dyDescent="0.2">
      <c r="A1823">
        <v>1822</v>
      </c>
      <c r="B1823" t="s">
        <v>414</v>
      </c>
      <c r="C1823" t="s">
        <v>415</v>
      </c>
      <c r="D1823" t="s">
        <v>123</v>
      </c>
      <c r="E1823" t="s">
        <v>416</v>
      </c>
      <c r="F1823" t="s">
        <v>325</v>
      </c>
      <c r="G1823" t="s">
        <v>417</v>
      </c>
      <c r="H1823" t="s">
        <v>8</v>
      </c>
      <c r="I1823" t="s">
        <v>319</v>
      </c>
      <c r="J1823" t="s">
        <v>342</v>
      </c>
      <c r="K1823" t="s">
        <v>343</v>
      </c>
      <c r="L1823" t="s">
        <v>155</v>
      </c>
      <c r="M1823">
        <v>1</v>
      </c>
      <c r="N1823" t="s">
        <v>875</v>
      </c>
      <c r="O1823" t="str">
        <f>IF($B1823="","",IFERROR(IF(ISNUMBER(MATCH($K1823,'Brand Family Territory (Enc)'!$A$2:$A$296,0)),$K1823,""),""))</f>
        <v>ANGRY ORCHARD</v>
      </c>
      <c r="P1823" t="str">
        <f>IF($B1823="","",IFERROR(INDEX('Brand Crosswalk'!$F$2:$F$200,MATCH($K1823,'Brand Crosswalk'!$A$2:$A$200,0)),"Not in Crosswalk"))</f>
        <v>Not in Crosswalk</v>
      </c>
      <c r="Q1823" t="str">
        <f>IF($B1823="","",IFERROR(INDEX('Brand Crosswalk'!$C$2:$C$200,MATCH($K1823,'Brand Crosswalk'!$A$2:$A$200,0)),""))</f>
        <v/>
      </c>
      <c r="R1823" t="str">
        <f>IF($B1823="","",IF(O1823&lt;&gt;"",O1823,IF(P1823="Mapped",Q1823,IF(P1823="No Encompass Match","No Encompass Match",IFERROR(VLOOKUP(IF($K1823="",$J1823,$K1823),'Brands (Enc)'!$C$2:$D$2699,2,FALSE),"Not Mapped")))))</f>
        <v>ANGRY ORCHARD</v>
      </c>
      <c r="S1823" t="str">
        <f>IF($B1823="","",IFERROR(VLOOKUP(VALUE($B1823),'Customers Table (Enc)'!$A:$I,9,FALSE),"Not Found"))</f>
        <v>Passaic</v>
      </c>
      <c r="T1823" t="str">
        <f t="shared" si="112"/>
        <v>PASSAIC</v>
      </c>
      <c r="U1823" t="str">
        <f t="shared" si="113"/>
        <v>ANGRY ORCHARD|PASSAIC</v>
      </c>
      <c r="V1823" t="str">
        <f>IF($B1823="","",IF(R1823="No Encompass Match","THEM",IF(R1823="Not Mapped","Unable to Determine",IF(T1823="SALES","Unable to Determine",IFERROR(INDEX('Master - US vs THEM'!$F:$F,MATCH(U1823,'Master - US vs THEM'!$G:$G,0)),"No Territory Data")))))</f>
        <v>US</v>
      </c>
      <c r="W1823" t="str">
        <f t="shared" si="114"/>
        <v>OK</v>
      </c>
      <c r="X1823" t="str">
        <f t="shared" si="115"/>
        <v>US</v>
      </c>
    </row>
    <row r="1824" spans="1:24" x14ac:dyDescent="0.2">
      <c r="A1824">
        <v>1823</v>
      </c>
      <c r="B1824" t="s">
        <v>414</v>
      </c>
      <c r="C1824" t="s">
        <v>415</v>
      </c>
      <c r="D1824" t="s">
        <v>123</v>
      </c>
      <c r="E1824" t="s">
        <v>416</v>
      </c>
      <c r="F1824" t="s">
        <v>325</v>
      </c>
      <c r="G1824" t="s">
        <v>417</v>
      </c>
      <c r="H1824" t="s">
        <v>8</v>
      </c>
      <c r="I1824" t="s">
        <v>319</v>
      </c>
      <c r="J1824" t="s">
        <v>227</v>
      </c>
      <c r="K1824" t="s">
        <v>209</v>
      </c>
      <c r="L1824" t="s">
        <v>210</v>
      </c>
      <c r="M1824">
        <v>1</v>
      </c>
      <c r="N1824" t="s">
        <v>875</v>
      </c>
      <c r="O1824" t="str">
        <f>IF($B1824="","",IFERROR(IF(ISNUMBER(MATCH($K1824,'Brand Family Territory (Enc)'!$A$2:$A$296,0)),$K1824,""),""))</f>
        <v/>
      </c>
      <c r="P1824" t="str">
        <f>IF($B1824="","",IFERROR(INDEX('Brand Crosswalk'!$F$2:$F$200,MATCH($K1824,'Brand Crosswalk'!$A$2:$A$200,0)),"Not in Crosswalk"))</f>
        <v>Mapped</v>
      </c>
      <c r="Q1824" t="str">
        <f>IF($B1824="","",IFERROR(INDEX('Brand Crosswalk'!$C$2:$C$200,MATCH($K1824,'Brand Crosswalk'!$A$2:$A$200,0)),""))</f>
        <v>Cape May</v>
      </c>
      <c r="R1824" t="str">
        <f>IF($B1824="","",IF(O1824&lt;&gt;"",O1824,IF(P1824="Mapped",Q1824,IF(P1824="No Encompass Match","No Encompass Match",IFERROR(VLOOKUP(IF($K1824="",$J1824,$K1824),'Brands (Enc)'!$C$2:$D$2699,2,FALSE),"Not Mapped")))))</f>
        <v>Cape May</v>
      </c>
      <c r="S1824" t="str">
        <f>IF($B1824="","",IFERROR(VLOOKUP(VALUE($B1824),'Customers Table (Enc)'!$A:$I,9,FALSE),"Not Found"))</f>
        <v>Passaic</v>
      </c>
      <c r="T1824" t="str">
        <f t="shared" si="112"/>
        <v>PASSAIC</v>
      </c>
      <c r="U1824" t="str">
        <f t="shared" si="113"/>
        <v>Cape May|PASSAIC</v>
      </c>
      <c r="V1824" t="str">
        <f>IF($B1824="","",IF(R1824="No Encompass Match","THEM",IF(R1824="Not Mapped","Unable to Determine",IF(T1824="SALES","Unable to Determine",IFERROR(INDEX('Master - US vs THEM'!$F:$F,MATCH(U1824,'Master - US vs THEM'!$G:$G,0)),"No Territory Data")))))</f>
        <v>US</v>
      </c>
      <c r="W1824" t="str">
        <f t="shared" si="114"/>
        <v>OK</v>
      </c>
      <c r="X1824" t="str">
        <f t="shared" si="115"/>
        <v>US</v>
      </c>
    </row>
    <row r="1825" spans="1:24" x14ac:dyDescent="0.2">
      <c r="A1825">
        <v>1824</v>
      </c>
      <c r="B1825" t="s">
        <v>414</v>
      </c>
      <c r="C1825" t="s">
        <v>415</v>
      </c>
      <c r="D1825" t="s">
        <v>123</v>
      </c>
      <c r="E1825" t="s">
        <v>416</v>
      </c>
      <c r="F1825" t="s">
        <v>325</v>
      </c>
      <c r="G1825" t="s">
        <v>417</v>
      </c>
      <c r="H1825" t="s">
        <v>8</v>
      </c>
      <c r="I1825" t="s">
        <v>319</v>
      </c>
      <c r="J1825" t="s">
        <v>536</v>
      </c>
      <c r="K1825" t="s">
        <v>34</v>
      </c>
      <c r="L1825" t="s">
        <v>34</v>
      </c>
      <c r="M1825">
        <v>1</v>
      </c>
      <c r="N1825" t="s">
        <v>875</v>
      </c>
      <c r="O1825" t="str">
        <f>IF($B1825="","",IFERROR(IF(ISNUMBER(MATCH($K1825,'Brand Family Territory (Enc)'!$A$2:$A$296,0)),$K1825,""),""))</f>
        <v/>
      </c>
      <c r="P1825" t="str">
        <f>IF($B1825="","",IFERROR(INDEX('Brand Crosswalk'!$F$2:$F$200,MATCH($K1825,'Brand Crosswalk'!$A$2:$A$200,0)),"Not in Crosswalk"))</f>
        <v>Mapped</v>
      </c>
      <c r="Q1825" t="str">
        <f>IF($B1825="","",IFERROR(INDEX('Brand Crosswalk'!$C$2:$C$200,MATCH($K1825,'Brand Crosswalk'!$A$2:$A$200,0)),""))</f>
        <v>Sierra Nevada</v>
      </c>
      <c r="R1825" t="str">
        <f>IF($B1825="","",IF(O1825&lt;&gt;"",O1825,IF(P1825="Mapped",Q1825,IF(P1825="No Encompass Match","No Encompass Match",IFERROR(VLOOKUP(IF($K1825="",$J1825,$K1825),'Brands (Enc)'!$C$2:$D$2699,2,FALSE),"Not Mapped")))))</f>
        <v>Sierra Nevada</v>
      </c>
      <c r="S1825" t="str">
        <f>IF($B1825="","",IFERROR(VLOOKUP(VALUE($B1825),'Customers Table (Enc)'!$A:$I,9,FALSE),"Not Found"))</f>
        <v>Passaic</v>
      </c>
      <c r="T1825" t="str">
        <f t="shared" si="112"/>
        <v>PASSAIC</v>
      </c>
      <c r="U1825" t="str">
        <f t="shared" si="113"/>
        <v>Sierra Nevada|PASSAIC</v>
      </c>
      <c r="V1825" t="str">
        <f>IF($B1825="","",IF(R1825="No Encompass Match","THEM",IF(R1825="Not Mapped","Unable to Determine",IF(T1825="SALES","Unable to Determine",IFERROR(INDEX('Master - US vs THEM'!$F:$F,MATCH(U1825,'Master - US vs THEM'!$G:$G,0)),"No Territory Data")))))</f>
        <v>US</v>
      </c>
      <c r="W1825" t="str">
        <f t="shared" si="114"/>
        <v>OK</v>
      </c>
      <c r="X1825" t="str">
        <f t="shared" si="115"/>
        <v>US</v>
      </c>
    </row>
    <row r="1826" spans="1:24" x14ac:dyDescent="0.2">
      <c r="A1826">
        <v>1825</v>
      </c>
      <c r="B1826" t="s">
        <v>414</v>
      </c>
      <c r="C1826" t="s">
        <v>415</v>
      </c>
      <c r="D1826" t="s">
        <v>123</v>
      </c>
      <c r="E1826" t="s">
        <v>416</v>
      </c>
      <c r="F1826" t="s">
        <v>325</v>
      </c>
      <c r="G1826" t="s">
        <v>417</v>
      </c>
      <c r="H1826" t="s">
        <v>8</v>
      </c>
      <c r="I1826" t="s">
        <v>319</v>
      </c>
      <c r="J1826" t="s">
        <v>418</v>
      </c>
      <c r="K1826" t="s">
        <v>419</v>
      </c>
      <c r="L1826" t="s">
        <v>420</v>
      </c>
      <c r="M1826">
        <v>1</v>
      </c>
      <c r="N1826" t="s">
        <v>21</v>
      </c>
      <c r="O1826" t="str">
        <f>IF($B1826="","",IFERROR(IF(ISNUMBER(MATCH($K1826,'Brand Family Territory (Enc)'!$A$2:$A$296,0)),$K1826,""),""))</f>
        <v/>
      </c>
      <c r="P1826" t="str">
        <f>IF($B1826="","",IFERROR(INDEX('Brand Crosswalk'!$F$2:$F$200,MATCH($K1826,'Brand Crosswalk'!$A$2:$A$200,0)),"Not in Crosswalk"))</f>
        <v>Mapped</v>
      </c>
      <c r="Q1826" t="str">
        <f>IF($B1826="","",IFERROR(INDEX('Brand Crosswalk'!$C$2:$C$200,MATCH($K1826,'Brand Crosswalk'!$A$2:$A$200,0)),""))</f>
        <v>Saranac</v>
      </c>
      <c r="R1826" t="str">
        <f>IF($B1826="","",IF(O1826&lt;&gt;"",O1826,IF(P1826="Mapped",Q1826,IF(P1826="No Encompass Match","No Encompass Match",IFERROR(VLOOKUP(IF($K1826="",$J1826,$K1826),'Brands (Enc)'!$C$2:$D$2699,2,FALSE),"Not Mapped")))))</f>
        <v>Saranac</v>
      </c>
      <c r="S1826" t="str">
        <f>IF($B1826="","",IFERROR(VLOOKUP(VALUE($B1826),'Customers Table (Enc)'!$A:$I,9,FALSE),"Not Found"))</f>
        <v>Passaic</v>
      </c>
      <c r="T1826" t="str">
        <f t="shared" si="112"/>
        <v>PASSAIC</v>
      </c>
      <c r="U1826" t="str">
        <f t="shared" si="113"/>
        <v>Saranac|PASSAIC</v>
      </c>
      <c r="V1826" t="str">
        <f>IF($B1826="","",IF(R1826="No Encompass Match","THEM",IF(R1826="Not Mapped","Unable to Determine",IF(T1826="SALES","Unable to Determine",IFERROR(INDEX('Master - US vs THEM'!$F:$F,MATCH(U1826,'Master - US vs THEM'!$G:$G,0)),"No Territory Data")))))</f>
        <v>US</v>
      </c>
      <c r="W1826" t="str">
        <f t="shared" si="114"/>
        <v>MISMATCH</v>
      </c>
      <c r="X1826" t="str">
        <f t="shared" si="115"/>
        <v>US</v>
      </c>
    </row>
    <row r="1827" spans="1:24" x14ac:dyDescent="0.2">
      <c r="A1827">
        <v>1826</v>
      </c>
      <c r="B1827" t="s">
        <v>414</v>
      </c>
      <c r="C1827" t="s">
        <v>415</v>
      </c>
      <c r="D1827" t="s">
        <v>123</v>
      </c>
      <c r="E1827" t="s">
        <v>416</v>
      </c>
      <c r="F1827" t="s">
        <v>325</v>
      </c>
      <c r="G1827" t="s">
        <v>417</v>
      </c>
      <c r="H1827" t="s">
        <v>8</v>
      </c>
      <c r="I1827" t="s">
        <v>319</v>
      </c>
      <c r="J1827" t="s">
        <v>1089</v>
      </c>
      <c r="K1827" t="s">
        <v>1090</v>
      </c>
      <c r="L1827" t="s">
        <v>773</v>
      </c>
      <c r="M1827">
        <v>1</v>
      </c>
      <c r="N1827" t="s">
        <v>875</v>
      </c>
      <c r="O1827" t="str">
        <f>IF($B1827="","",IFERROR(IF(ISNUMBER(MATCH($K1827,'Brand Family Territory (Enc)'!$A$2:$A$296,0)),$K1827,""),""))</f>
        <v/>
      </c>
      <c r="P1827" t="str">
        <f>IF($B1827="","",IFERROR(INDEX('Brand Crosswalk'!$F$2:$F$200,MATCH($K1827,'Brand Crosswalk'!$A$2:$A$200,0)),"Not in Crosswalk"))</f>
        <v>Mapped</v>
      </c>
      <c r="Q1827" t="str">
        <f>IF($B1827="","",IFERROR(INDEX('Brand Crosswalk'!$C$2:$C$200,MATCH($K1827,'Brand Crosswalk'!$A$2:$A$200,0)),""))</f>
        <v>Great Lakes</v>
      </c>
      <c r="R1827" t="str">
        <f>IF($B1827="","",IF(O1827&lt;&gt;"",O1827,IF(P1827="Mapped",Q1827,IF(P1827="No Encompass Match","No Encompass Match",IFERROR(VLOOKUP(IF($K1827="",$J1827,$K1827),'Brands (Enc)'!$C$2:$D$2699,2,FALSE),"Not Mapped")))))</f>
        <v>Great Lakes</v>
      </c>
      <c r="S1827" t="str">
        <f>IF($B1827="","",IFERROR(VLOOKUP(VALUE($B1827),'Customers Table (Enc)'!$A:$I,9,FALSE),"Not Found"))</f>
        <v>Passaic</v>
      </c>
      <c r="T1827" t="str">
        <f t="shared" si="112"/>
        <v>PASSAIC</v>
      </c>
      <c r="U1827" t="str">
        <f t="shared" si="113"/>
        <v>Great Lakes|PASSAIC</v>
      </c>
      <c r="V1827" t="str">
        <f>IF($B1827="","",IF(R1827="No Encompass Match","THEM",IF(R1827="Not Mapped","Unable to Determine",IF(T1827="SALES","Unable to Determine",IFERROR(INDEX('Master - US vs THEM'!$F:$F,MATCH(U1827,'Master - US vs THEM'!$G:$G,0)),"No Territory Data")))))</f>
        <v>US</v>
      </c>
      <c r="W1827" t="str">
        <f t="shared" si="114"/>
        <v>OK</v>
      </c>
      <c r="X1827" t="str">
        <f t="shared" si="115"/>
        <v>US</v>
      </c>
    </row>
    <row r="1828" spans="1:24" x14ac:dyDescent="0.2">
      <c r="A1828">
        <v>1827</v>
      </c>
      <c r="B1828" t="s">
        <v>414</v>
      </c>
      <c r="C1828" t="s">
        <v>415</v>
      </c>
      <c r="D1828" t="s">
        <v>123</v>
      </c>
      <c r="E1828" t="s">
        <v>416</v>
      </c>
      <c r="F1828" t="s">
        <v>325</v>
      </c>
      <c r="G1828" t="s">
        <v>417</v>
      </c>
      <c r="H1828" t="s">
        <v>8</v>
      </c>
      <c r="I1828" t="s">
        <v>319</v>
      </c>
      <c r="J1828" t="s">
        <v>656</v>
      </c>
      <c r="K1828" t="s">
        <v>369</v>
      </c>
      <c r="L1828" t="s">
        <v>61</v>
      </c>
      <c r="M1828">
        <v>1</v>
      </c>
      <c r="N1828" t="s">
        <v>875</v>
      </c>
      <c r="O1828" t="str">
        <f>IF($B1828="","",IFERROR(IF(ISNUMBER(MATCH($K1828,'Brand Family Territory (Enc)'!$A$2:$A$296,0)),$K1828,""),""))</f>
        <v/>
      </c>
      <c r="P1828" t="str">
        <f>IF($B1828="","",IFERROR(INDEX('Brand Crosswalk'!$F$2:$F$200,MATCH($K1828,'Brand Crosswalk'!$A$2:$A$200,0)),"Not in Crosswalk"))</f>
        <v>Mapped</v>
      </c>
      <c r="Q1828" t="str">
        <f>IF($B1828="","",IFERROR(INDEX('Brand Crosswalk'!$C$2:$C$200,MATCH($K1828,'Brand Crosswalk'!$A$2:$A$200,0)),""))</f>
        <v>Stone Brewing</v>
      </c>
      <c r="R1828" t="str">
        <f>IF($B1828="","",IF(O1828&lt;&gt;"",O1828,IF(P1828="Mapped",Q1828,IF(P1828="No Encompass Match","No Encompass Match",IFERROR(VLOOKUP(IF($K1828="",$J1828,$K1828),'Brands (Enc)'!$C$2:$D$2699,2,FALSE),"Not Mapped")))))</f>
        <v>Stone Brewing</v>
      </c>
      <c r="S1828" t="str">
        <f>IF($B1828="","",IFERROR(VLOOKUP(VALUE($B1828),'Customers Table (Enc)'!$A:$I,9,FALSE),"Not Found"))</f>
        <v>Passaic</v>
      </c>
      <c r="T1828" t="str">
        <f t="shared" si="112"/>
        <v>PASSAIC</v>
      </c>
      <c r="U1828" t="str">
        <f t="shared" si="113"/>
        <v>Stone Brewing|PASSAIC</v>
      </c>
      <c r="V1828" t="str">
        <f>IF($B1828="","",IF(R1828="No Encompass Match","THEM",IF(R1828="Not Mapped","Unable to Determine",IF(T1828="SALES","Unable to Determine",IFERROR(INDEX('Master - US vs THEM'!$F:$F,MATCH(U1828,'Master - US vs THEM'!$G:$G,0)),"No Territory Data")))))</f>
        <v>US</v>
      </c>
      <c r="W1828" t="str">
        <f t="shared" si="114"/>
        <v>OK</v>
      </c>
      <c r="X1828" t="str">
        <f t="shared" si="115"/>
        <v>US</v>
      </c>
    </row>
    <row r="1829" spans="1:24" x14ac:dyDescent="0.2">
      <c r="A1829">
        <v>1828</v>
      </c>
      <c r="B1829" t="s">
        <v>1328</v>
      </c>
      <c r="C1829" t="s">
        <v>1329</v>
      </c>
      <c r="D1829" t="s">
        <v>123</v>
      </c>
      <c r="E1829" t="s">
        <v>1330</v>
      </c>
      <c r="F1829" t="s">
        <v>325</v>
      </c>
      <c r="G1829" t="s">
        <v>1331</v>
      </c>
      <c r="H1829" t="s">
        <v>8</v>
      </c>
      <c r="I1829" t="s">
        <v>319</v>
      </c>
      <c r="J1829" t="s">
        <v>144</v>
      </c>
      <c r="K1829" t="s">
        <v>145</v>
      </c>
      <c r="L1829" t="s">
        <v>141</v>
      </c>
      <c r="M1829">
        <v>1</v>
      </c>
      <c r="N1829" t="s">
        <v>875</v>
      </c>
      <c r="O1829" t="str">
        <f>IF($B1829="","",IFERROR(IF(ISNUMBER(MATCH($K1829,'Brand Family Territory (Enc)'!$A$2:$A$296,0)),$K1829,""),""))</f>
        <v>COORS LIGHT</v>
      </c>
      <c r="P1829" t="str">
        <f>IF($B1829="","",IFERROR(INDEX('Brand Crosswalk'!$F$2:$F$200,MATCH($K1829,'Brand Crosswalk'!$A$2:$A$200,0)),"Not in Crosswalk"))</f>
        <v>Not in Crosswalk</v>
      </c>
      <c r="Q1829" t="str">
        <f>IF($B1829="","",IFERROR(INDEX('Brand Crosswalk'!$C$2:$C$200,MATCH($K1829,'Brand Crosswalk'!$A$2:$A$200,0)),""))</f>
        <v/>
      </c>
      <c r="R1829" t="str">
        <f>IF($B1829="","",IF(O1829&lt;&gt;"",O1829,IF(P1829="Mapped",Q1829,IF(P1829="No Encompass Match","No Encompass Match",IFERROR(VLOOKUP(IF($K1829="",$J1829,$K1829),'Brands (Enc)'!$C$2:$D$2699,2,FALSE),"Not Mapped")))))</f>
        <v>COORS LIGHT</v>
      </c>
      <c r="S1829" t="str">
        <f>IF($B1829="","",IFERROR(VLOOKUP(VALUE($B1829),'Customers Table (Enc)'!$A:$I,9,FALSE),"Not Found"))</f>
        <v>Passaic</v>
      </c>
      <c r="T1829" t="str">
        <f t="shared" si="112"/>
        <v>PASSAIC</v>
      </c>
      <c r="U1829" t="str">
        <f t="shared" si="113"/>
        <v>COORS LIGHT|PASSAIC</v>
      </c>
      <c r="V1829" t="str">
        <f>IF($B1829="","",IF(R1829="No Encompass Match","THEM",IF(R1829="Not Mapped","Unable to Determine",IF(T1829="SALES","Unable to Determine",IFERROR(INDEX('Master - US vs THEM'!$F:$F,MATCH(U1829,'Master - US vs THEM'!$G:$G,0)),"No Territory Data")))))</f>
        <v>US</v>
      </c>
      <c r="W1829" t="str">
        <f t="shared" si="114"/>
        <v>OK</v>
      </c>
      <c r="X1829" t="str">
        <f t="shared" si="115"/>
        <v>US</v>
      </c>
    </row>
    <row r="1830" spans="1:24" x14ac:dyDescent="0.2">
      <c r="A1830">
        <v>1829</v>
      </c>
      <c r="B1830" t="s">
        <v>1328</v>
      </c>
      <c r="C1830" t="s">
        <v>1329</v>
      </c>
      <c r="D1830" t="s">
        <v>123</v>
      </c>
      <c r="E1830" t="s">
        <v>1330</v>
      </c>
      <c r="F1830" t="s">
        <v>325</v>
      </c>
      <c r="G1830" t="s">
        <v>1331</v>
      </c>
      <c r="H1830" t="s">
        <v>8</v>
      </c>
      <c r="I1830" t="s">
        <v>319</v>
      </c>
      <c r="J1830" t="s">
        <v>44</v>
      </c>
      <c r="K1830" t="s">
        <v>44</v>
      </c>
      <c r="L1830" t="s">
        <v>45</v>
      </c>
      <c r="M1830">
        <v>1</v>
      </c>
      <c r="N1830" t="s">
        <v>875</v>
      </c>
      <c r="O1830" t="str">
        <f>IF($B1830="","",IFERROR(IF(ISNUMBER(MATCH($K1830,'Brand Family Territory (Enc)'!$A$2:$A$296,0)),$K1830,""),""))</f>
        <v/>
      </c>
      <c r="P1830" t="str">
        <f>IF($B1830="","",IFERROR(INDEX('Brand Crosswalk'!$F$2:$F$200,MATCH($K1830,'Brand Crosswalk'!$A$2:$A$200,0)),"Not in Crosswalk"))</f>
        <v>Mapped</v>
      </c>
      <c r="Q1830" t="str">
        <f>IF($B1830="","",IFERROR(INDEX('Brand Crosswalk'!$C$2:$C$200,MATCH($K1830,'Brand Crosswalk'!$A$2:$A$200,0)),""))</f>
        <v>Dg Yuengling Inc</v>
      </c>
      <c r="R1830" t="str">
        <f>IF($B1830="","",IF(O1830&lt;&gt;"",O1830,IF(P1830="Mapped",Q1830,IF(P1830="No Encompass Match","No Encompass Match",IFERROR(VLOOKUP(IF($K1830="",$J1830,$K1830),'Brands (Enc)'!$C$2:$D$2699,2,FALSE),"Not Mapped")))))</f>
        <v>Dg Yuengling Inc</v>
      </c>
      <c r="S1830" t="str">
        <f>IF($B1830="","",IFERROR(VLOOKUP(VALUE($B1830),'Customers Table (Enc)'!$A:$I,9,FALSE),"Not Found"))</f>
        <v>Passaic</v>
      </c>
      <c r="T1830" t="str">
        <f t="shared" si="112"/>
        <v>PASSAIC</v>
      </c>
      <c r="U1830" t="str">
        <f t="shared" si="113"/>
        <v>Dg Yuengling Inc|PASSAIC</v>
      </c>
      <c r="V1830" t="str">
        <f>IF($B1830="","",IF(R1830="No Encompass Match","THEM",IF(R1830="Not Mapped","Unable to Determine",IF(T1830="SALES","Unable to Determine",IFERROR(INDEX('Master - US vs THEM'!$F:$F,MATCH(U1830,'Master - US vs THEM'!$G:$G,0)),"No Territory Data")))))</f>
        <v>US</v>
      </c>
      <c r="W1830" t="str">
        <f t="shared" si="114"/>
        <v>OK</v>
      </c>
      <c r="X1830" t="str">
        <f t="shared" si="115"/>
        <v>US</v>
      </c>
    </row>
    <row r="1831" spans="1:24" x14ac:dyDescent="0.2">
      <c r="A1831">
        <v>1830</v>
      </c>
      <c r="B1831" t="s">
        <v>1328</v>
      </c>
      <c r="C1831" t="s">
        <v>1329</v>
      </c>
      <c r="D1831" t="s">
        <v>123</v>
      </c>
      <c r="E1831" t="s">
        <v>1330</v>
      </c>
      <c r="F1831" t="s">
        <v>325</v>
      </c>
      <c r="G1831" t="s">
        <v>1331</v>
      </c>
      <c r="H1831" t="s">
        <v>8</v>
      </c>
      <c r="I1831" t="s">
        <v>319</v>
      </c>
      <c r="J1831" t="s">
        <v>165</v>
      </c>
      <c r="K1831" t="s">
        <v>166</v>
      </c>
      <c r="L1831" t="s">
        <v>141</v>
      </c>
      <c r="M1831">
        <v>1</v>
      </c>
      <c r="N1831" t="s">
        <v>875</v>
      </c>
      <c r="O1831" t="str">
        <f>IF($B1831="","",IFERROR(IF(ISNUMBER(MATCH($K1831,'Brand Family Territory (Enc)'!$A$2:$A$296,0)),$K1831,""),""))</f>
        <v>BLUE MOON</v>
      </c>
      <c r="P1831" t="str">
        <f>IF($B1831="","",IFERROR(INDEX('Brand Crosswalk'!$F$2:$F$200,MATCH($K1831,'Brand Crosswalk'!$A$2:$A$200,0)),"Not in Crosswalk"))</f>
        <v>Not in Crosswalk</v>
      </c>
      <c r="Q1831" t="str">
        <f>IF($B1831="","",IFERROR(INDEX('Brand Crosswalk'!$C$2:$C$200,MATCH($K1831,'Brand Crosswalk'!$A$2:$A$200,0)),""))</f>
        <v/>
      </c>
      <c r="R1831" t="str">
        <f>IF($B1831="","",IF(O1831&lt;&gt;"",O1831,IF(P1831="Mapped",Q1831,IF(P1831="No Encompass Match","No Encompass Match",IFERROR(VLOOKUP(IF($K1831="",$J1831,$K1831),'Brands (Enc)'!$C$2:$D$2699,2,FALSE),"Not Mapped")))))</f>
        <v>BLUE MOON</v>
      </c>
      <c r="S1831" t="str">
        <f>IF($B1831="","",IFERROR(VLOOKUP(VALUE($B1831),'Customers Table (Enc)'!$A:$I,9,FALSE),"Not Found"))</f>
        <v>Passaic</v>
      </c>
      <c r="T1831" t="str">
        <f t="shared" si="112"/>
        <v>PASSAIC</v>
      </c>
      <c r="U1831" t="str">
        <f t="shared" si="113"/>
        <v>BLUE MOON|PASSAIC</v>
      </c>
      <c r="V1831" t="str">
        <f>IF($B1831="","",IF(R1831="No Encompass Match","THEM",IF(R1831="Not Mapped","Unable to Determine",IF(T1831="SALES","Unable to Determine",IFERROR(INDEX('Master - US vs THEM'!$F:$F,MATCH(U1831,'Master - US vs THEM'!$G:$G,0)),"No Territory Data")))))</f>
        <v>US</v>
      </c>
      <c r="W1831" t="str">
        <f t="shared" si="114"/>
        <v>OK</v>
      </c>
      <c r="X1831" t="str">
        <f t="shared" si="115"/>
        <v>US</v>
      </c>
    </row>
    <row r="1832" spans="1:24" x14ac:dyDescent="0.2">
      <c r="A1832">
        <v>1831</v>
      </c>
      <c r="B1832" t="s">
        <v>1328</v>
      </c>
      <c r="C1832" t="s">
        <v>1329</v>
      </c>
      <c r="D1832" t="s">
        <v>123</v>
      </c>
      <c r="E1832" t="s">
        <v>1330</v>
      </c>
      <c r="F1832" t="s">
        <v>325</v>
      </c>
      <c r="G1832" t="s">
        <v>1331</v>
      </c>
      <c r="H1832" t="s">
        <v>8</v>
      </c>
      <c r="I1832" t="s">
        <v>319</v>
      </c>
      <c r="J1832" t="s">
        <v>181</v>
      </c>
      <c r="K1832" t="s">
        <v>182</v>
      </c>
      <c r="L1832" t="s">
        <v>24</v>
      </c>
      <c r="M1832">
        <v>2</v>
      </c>
      <c r="N1832" t="s">
        <v>875</v>
      </c>
      <c r="O1832" t="str">
        <f>IF($B1832="","",IFERROR(IF(ISNUMBER(MATCH($K1832,'Brand Family Territory (Enc)'!$A$2:$A$296,0)),$K1832,""),""))</f>
        <v/>
      </c>
      <c r="P1832" t="str">
        <f>IF($B1832="","",IFERROR(INDEX('Brand Crosswalk'!$F$2:$F$200,MATCH($K1832,'Brand Crosswalk'!$A$2:$A$200,0)),"Not in Crosswalk"))</f>
        <v>Mapped</v>
      </c>
      <c r="Q1832" t="str">
        <f>IF($B1832="","",IFERROR(INDEX('Brand Crosswalk'!$C$2:$C$200,MATCH($K1832,'Brand Crosswalk'!$A$2:$A$200,0)),""))</f>
        <v>Modelo Especial</v>
      </c>
      <c r="R1832" t="str">
        <f>IF($B1832="","",IF(O1832&lt;&gt;"",O1832,IF(P1832="Mapped",Q1832,IF(P1832="No Encompass Match","No Encompass Match",IFERROR(VLOOKUP(IF($K1832="",$J1832,$K1832),'Brands (Enc)'!$C$2:$D$2699,2,FALSE),"Not Mapped")))))</f>
        <v>Modelo Especial</v>
      </c>
      <c r="S1832" t="str">
        <f>IF($B1832="","",IFERROR(VLOOKUP(VALUE($B1832),'Customers Table (Enc)'!$A:$I,9,FALSE),"Not Found"))</f>
        <v>Passaic</v>
      </c>
      <c r="T1832" t="str">
        <f t="shared" si="112"/>
        <v>PASSAIC</v>
      </c>
      <c r="U1832" t="str">
        <f t="shared" si="113"/>
        <v>Modelo Especial|PASSAIC</v>
      </c>
      <c r="V1832" t="str">
        <f>IF($B1832="","",IF(R1832="No Encompass Match","THEM",IF(R1832="Not Mapped","Unable to Determine",IF(T1832="SALES","Unable to Determine",IFERROR(INDEX('Master - US vs THEM'!$F:$F,MATCH(U1832,'Master - US vs THEM'!$G:$G,0)),"No Territory Data")))))</f>
        <v>US</v>
      </c>
      <c r="W1832" t="str">
        <f t="shared" si="114"/>
        <v>OK</v>
      </c>
      <c r="X1832" t="str">
        <f t="shared" si="115"/>
        <v>US</v>
      </c>
    </row>
    <row r="1833" spans="1:24" x14ac:dyDescent="0.2">
      <c r="A1833">
        <v>1832</v>
      </c>
      <c r="B1833" t="s">
        <v>1328</v>
      </c>
      <c r="C1833" t="s">
        <v>1329</v>
      </c>
      <c r="D1833" t="s">
        <v>123</v>
      </c>
      <c r="E1833" t="s">
        <v>1330</v>
      </c>
      <c r="F1833" t="s">
        <v>325</v>
      </c>
      <c r="G1833" t="s">
        <v>1331</v>
      </c>
      <c r="H1833" t="s">
        <v>8</v>
      </c>
      <c r="I1833" t="s">
        <v>319</v>
      </c>
      <c r="J1833" t="s">
        <v>18</v>
      </c>
      <c r="K1833" t="s">
        <v>19</v>
      </c>
      <c r="L1833" t="s">
        <v>20</v>
      </c>
      <c r="M1833">
        <v>2</v>
      </c>
      <c r="N1833" t="s">
        <v>875</v>
      </c>
      <c r="O1833" t="str">
        <f>IF($B1833="","",IFERROR(IF(ISNUMBER(MATCH($K1833,'Brand Family Territory (Enc)'!$A$2:$A$296,0)),$K1833,""),""))</f>
        <v>DOS EQUIS</v>
      </c>
      <c r="P1833" t="str">
        <f>IF($B1833="","",IFERROR(INDEX('Brand Crosswalk'!$F$2:$F$200,MATCH($K1833,'Brand Crosswalk'!$A$2:$A$200,0)),"Not in Crosswalk"))</f>
        <v>Not in Crosswalk</v>
      </c>
      <c r="Q1833" t="str">
        <f>IF($B1833="","",IFERROR(INDEX('Brand Crosswalk'!$C$2:$C$200,MATCH($K1833,'Brand Crosswalk'!$A$2:$A$200,0)),""))</f>
        <v/>
      </c>
      <c r="R1833" t="str">
        <f>IF($B1833="","",IF(O1833&lt;&gt;"",O1833,IF(P1833="Mapped",Q1833,IF(P1833="No Encompass Match","No Encompass Match",IFERROR(VLOOKUP(IF($K1833="",$J1833,$K1833),'Brands (Enc)'!$C$2:$D$2699,2,FALSE),"Not Mapped")))))</f>
        <v>DOS EQUIS</v>
      </c>
      <c r="S1833" t="str">
        <f>IF($B1833="","",IFERROR(VLOOKUP(VALUE($B1833),'Customers Table (Enc)'!$A:$I,9,FALSE),"Not Found"))</f>
        <v>Passaic</v>
      </c>
      <c r="T1833" t="str">
        <f t="shared" si="112"/>
        <v>PASSAIC</v>
      </c>
      <c r="U1833" t="str">
        <f t="shared" si="113"/>
        <v>DOS EQUIS|PASSAIC</v>
      </c>
      <c r="V1833" t="str">
        <f>IF($B1833="","",IF(R1833="No Encompass Match","THEM",IF(R1833="Not Mapped","Unable to Determine",IF(T1833="SALES","Unable to Determine",IFERROR(INDEX('Master - US vs THEM'!$F:$F,MATCH(U1833,'Master - US vs THEM'!$G:$G,0)),"No Territory Data")))))</f>
        <v>US</v>
      </c>
      <c r="W1833" t="str">
        <f t="shared" si="114"/>
        <v>OK</v>
      </c>
      <c r="X1833" t="str">
        <f t="shared" si="115"/>
        <v>US</v>
      </c>
    </row>
    <row r="1834" spans="1:24" x14ac:dyDescent="0.2">
      <c r="A1834">
        <v>1833</v>
      </c>
      <c r="B1834" t="s">
        <v>1328</v>
      </c>
      <c r="C1834" t="s">
        <v>1329</v>
      </c>
      <c r="D1834" t="s">
        <v>123</v>
      </c>
      <c r="E1834" t="s">
        <v>1330</v>
      </c>
      <c r="F1834" t="s">
        <v>325</v>
      </c>
      <c r="G1834" t="s">
        <v>1331</v>
      </c>
      <c r="H1834" t="s">
        <v>8</v>
      </c>
      <c r="I1834" t="s">
        <v>319</v>
      </c>
      <c r="J1834" t="s">
        <v>22</v>
      </c>
      <c r="K1834" t="s">
        <v>23</v>
      </c>
      <c r="L1834" t="s">
        <v>24</v>
      </c>
      <c r="M1834">
        <v>2</v>
      </c>
      <c r="N1834" t="s">
        <v>875</v>
      </c>
      <c r="O1834" t="str">
        <f>IF($B1834="","",IFERROR(IF(ISNUMBER(MATCH($K1834,'Brand Family Territory (Enc)'!$A$2:$A$296,0)),$K1834,""),""))</f>
        <v/>
      </c>
      <c r="P1834" t="str">
        <f>IF($B1834="","",IFERROR(INDEX('Brand Crosswalk'!$F$2:$F$200,MATCH($K1834,'Brand Crosswalk'!$A$2:$A$200,0)),"Not in Crosswalk"))</f>
        <v>Mapped</v>
      </c>
      <c r="Q1834" t="str">
        <f>IF($B1834="","",IFERROR(INDEX('Brand Crosswalk'!$C$2:$C$200,MATCH($K1834,'Brand Crosswalk'!$A$2:$A$200,0)),""))</f>
        <v>Corona Extra</v>
      </c>
      <c r="R1834" t="str">
        <f>IF($B1834="","",IF(O1834&lt;&gt;"",O1834,IF(P1834="Mapped",Q1834,IF(P1834="No Encompass Match","No Encompass Match",IFERROR(VLOOKUP(IF($K1834="",$J1834,$K1834),'Brands (Enc)'!$C$2:$D$2699,2,FALSE),"Not Mapped")))))</f>
        <v>Corona Extra</v>
      </c>
      <c r="S1834" t="str">
        <f>IF($B1834="","",IFERROR(VLOOKUP(VALUE($B1834),'Customers Table (Enc)'!$A:$I,9,FALSE),"Not Found"))</f>
        <v>Passaic</v>
      </c>
      <c r="T1834" t="str">
        <f t="shared" si="112"/>
        <v>PASSAIC</v>
      </c>
      <c r="U1834" t="str">
        <f t="shared" si="113"/>
        <v>Corona Extra|PASSAIC</v>
      </c>
      <c r="V1834" t="str">
        <f>IF($B1834="","",IF(R1834="No Encompass Match","THEM",IF(R1834="Not Mapped","Unable to Determine",IF(T1834="SALES","Unable to Determine",IFERROR(INDEX('Master - US vs THEM'!$F:$F,MATCH(U1834,'Master - US vs THEM'!$G:$G,0)),"No Territory Data")))))</f>
        <v>US</v>
      </c>
      <c r="W1834" t="str">
        <f t="shared" si="114"/>
        <v>OK</v>
      </c>
      <c r="X1834" t="str">
        <f t="shared" si="115"/>
        <v>US</v>
      </c>
    </row>
    <row r="1835" spans="1:24" x14ac:dyDescent="0.2">
      <c r="A1835">
        <v>1834</v>
      </c>
      <c r="B1835" t="s">
        <v>1328</v>
      </c>
      <c r="C1835" t="s">
        <v>1329</v>
      </c>
      <c r="D1835" t="s">
        <v>123</v>
      </c>
      <c r="E1835" t="s">
        <v>1330</v>
      </c>
      <c r="F1835" t="s">
        <v>325</v>
      </c>
      <c r="G1835" t="s">
        <v>1331</v>
      </c>
      <c r="H1835" t="s">
        <v>8</v>
      </c>
      <c r="I1835" t="s">
        <v>319</v>
      </c>
      <c r="J1835" t="s">
        <v>1048</v>
      </c>
      <c r="K1835" t="s">
        <v>1049</v>
      </c>
      <c r="L1835" t="s">
        <v>442</v>
      </c>
      <c r="M1835">
        <v>1</v>
      </c>
      <c r="N1835" t="s">
        <v>875</v>
      </c>
      <c r="O1835" t="str">
        <f>IF($B1835="","",IFERROR(IF(ISNUMBER(MATCH($K1835,'Brand Family Territory (Enc)'!$A$2:$A$296,0)),$K1835,""),""))</f>
        <v/>
      </c>
      <c r="P1835" t="str">
        <f>IF($B1835="","",IFERROR(INDEX('Brand Crosswalk'!$F$2:$F$200,MATCH($K1835,'Brand Crosswalk'!$A$2:$A$200,0)),"Not in Crosswalk"))</f>
        <v>Mapped</v>
      </c>
      <c r="Q1835" t="str">
        <f>IF($B1835="","",IFERROR(INDEX('Brand Crosswalk'!$C$2:$C$200,MATCH($K1835,'Brand Crosswalk'!$A$2:$A$200,0)),""))</f>
        <v>Evil Genius</v>
      </c>
      <c r="R1835" t="str">
        <f>IF($B1835="","",IF(O1835&lt;&gt;"",O1835,IF(P1835="Mapped",Q1835,IF(P1835="No Encompass Match","No Encompass Match",IFERROR(VLOOKUP(IF($K1835="",$J1835,$K1835),'Brands (Enc)'!$C$2:$D$2699,2,FALSE),"Not Mapped")))))</f>
        <v>Evil Genius</v>
      </c>
      <c r="S1835" t="str">
        <f>IF($B1835="","",IFERROR(VLOOKUP(VALUE($B1835),'Customers Table (Enc)'!$A:$I,9,FALSE),"Not Found"))</f>
        <v>Passaic</v>
      </c>
      <c r="T1835" t="str">
        <f t="shared" si="112"/>
        <v>PASSAIC</v>
      </c>
      <c r="U1835" t="str">
        <f t="shared" si="113"/>
        <v>Evil Genius|PASSAIC</v>
      </c>
      <c r="V1835" t="str">
        <f>IF($B1835="","",IF(R1835="No Encompass Match","THEM",IF(R1835="Not Mapped","Unable to Determine",IF(T1835="SALES","Unable to Determine",IFERROR(INDEX('Master - US vs THEM'!$F:$F,MATCH(U1835,'Master - US vs THEM'!$G:$G,0)),"No Territory Data")))))</f>
        <v>US</v>
      </c>
      <c r="W1835" t="str">
        <f t="shared" si="114"/>
        <v>OK</v>
      </c>
      <c r="X1835" t="str">
        <f t="shared" si="115"/>
        <v>US</v>
      </c>
    </row>
    <row r="1836" spans="1:24" x14ac:dyDescent="0.2">
      <c r="A1836">
        <v>1835</v>
      </c>
      <c r="B1836" t="s">
        <v>410</v>
      </c>
      <c r="C1836" t="s">
        <v>411</v>
      </c>
      <c r="D1836" t="s">
        <v>123</v>
      </c>
      <c r="E1836" t="s">
        <v>412</v>
      </c>
      <c r="F1836" t="s">
        <v>325</v>
      </c>
      <c r="G1836" t="s">
        <v>413</v>
      </c>
      <c r="H1836" t="s">
        <v>8</v>
      </c>
      <c r="I1836" t="s">
        <v>319</v>
      </c>
      <c r="J1836" t="s">
        <v>134</v>
      </c>
      <c r="K1836" t="s">
        <v>135</v>
      </c>
      <c r="L1836" t="s">
        <v>96</v>
      </c>
      <c r="M1836">
        <v>1</v>
      </c>
      <c r="N1836" t="s">
        <v>21</v>
      </c>
      <c r="O1836" t="str">
        <f>IF($B1836="","",IFERROR(IF(ISNUMBER(MATCH($K1836,'Brand Family Territory (Enc)'!$A$2:$A$296,0)),$K1836,""),""))</f>
        <v/>
      </c>
      <c r="P1836" t="str">
        <f>IF($B1836="","",IFERROR(INDEX('Brand Crosswalk'!$F$2:$F$200,MATCH($K1836,'Brand Crosswalk'!$A$2:$A$200,0)),"Not in Crosswalk"))</f>
        <v>No Encompass Match</v>
      </c>
      <c r="Q1836">
        <f>IF($B1836="","",IFERROR(INDEX('Brand Crosswalk'!$C$2:$C$200,MATCH($K1836,'Brand Crosswalk'!$A$2:$A$200,0)),""))</f>
        <v>0</v>
      </c>
      <c r="R1836" t="str">
        <f>IF($B1836="","",IF(O1836&lt;&gt;"",O1836,IF(P1836="Mapped",Q1836,IF(P1836="No Encompass Match","No Encompass Match",IFERROR(VLOOKUP(IF($K1836="",$J1836,$K1836),'Brands (Enc)'!$C$2:$D$2699,2,FALSE),"Not Mapped")))))</f>
        <v>No Encompass Match</v>
      </c>
      <c r="S1836" t="str">
        <f>IF($B1836="","",IFERROR(VLOOKUP(VALUE($B1836),'Customers Table (Enc)'!$A:$I,9,FALSE),"Not Found"))</f>
        <v>Passaic</v>
      </c>
      <c r="T1836" t="str">
        <f t="shared" si="112"/>
        <v>PASSAIC</v>
      </c>
      <c r="U1836" t="str">
        <f t="shared" si="113"/>
        <v>No Encompass Match|PASSAIC</v>
      </c>
      <c r="V1836" t="str">
        <f>IF($B1836="","",IF(R1836="No Encompass Match","THEM",IF(R1836="Not Mapped","Unable to Determine",IF(T1836="SALES","Unable to Determine",IFERROR(INDEX('Master - US vs THEM'!$F:$F,MATCH(U1836,'Master - US vs THEM'!$G:$G,0)),"No Territory Data")))))</f>
        <v>THEM</v>
      </c>
      <c r="W1836" t="str">
        <f t="shared" si="114"/>
        <v>OK</v>
      </c>
      <c r="X1836" t="str">
        <f t="shared" si="115"/>
        <v>THEM</v>
      </c>
    </row>
    <row r="1837" spans="1:24" x14ac:dyDescent="0.2">
      <c r="A1837">
        <v>1836</v>
      </c>
      <c r="B1837" t="s">
        <v>410</v>
      </c>
      <c r="C1837" t="s">
        <v>411</v>
      </c>
      <c r="D1837" t="s">
        <v>123</v>
      </c>
      <c r="E1837" t="s">
        <v>412</v>
      </c>
      <c r="F1837" t="s">
        <v>325</v>
      </c>
      <c r="G1837" t="s">
        <v>413</v>
      </c>
      <c r="H1837" t="s">
        <v>8</v>
      </c>
      <c r="I1837" t="s">
        <v>319</v>
      </c>
      <c r="J1837" t="s">
        <v>287</v>
      </c>
      <c r="K1837" t="s">
        <v>288</v>
      </c>
      <c r="L1837" t="s">
        <v>96</v>
      </c>
      <c r="M1837">
        <v>1</v>
      </c>
      <c r="N1837" t="s">
        <v>21</v>
      </c>
      <c r="O1837" t="str">
        <f>IF($B1837="","",IFERROR(IF(ISNUMBER(MATCH($K1837,'Brand Family Territory (Enc)'!$A$2:$A$296,0)),$K1837,""),""))</f>
        <v/>
      </c>
      <c r="P1837" t="str">
        <f>IF($B1837="","",IFERROR(INDEX('Brand Crosswalk'!$F$2:$F$200,MATCH($K1837,'Brand Crosswalk'!$A$2:$A$200,0)),"Not in Crosswalk"))</f>
        <v>No Encompass Match</v>
      </c>
      <c r="Q1837">
        <f>IF($B1837="","",IFERROR(INDEX('Brand Crosswalk'!$C$2:$C$200,MATCH($K1837,'Brand Crosswalk'!$A$2:$A$200,0)),""))</f>
        <v>0</v>
      </c>
      <c r="R1837" t="str">
        <f>IF($B1837="","",IF(O1837&lt;&gt;"",O1837,IF(P1837="Mapped",Q1837,IF(P1837="No Encompass Match","No Encompass Match",IFERROR(VLOOKUP(IF($K1837="",$J1837,$K1837),'Brands (Enc)'!$C$2:$D$2699,2,FALSE),"Not Mapped")))))</f>
        <v>No Encompass Match</v>
      </c>
      <c r="S1837" t="str">
        <f>IF($B1837="","",IFERROR(VLOOKUP(VALUE($B1837),'Customers Table (Enc)'!$A:$I,9,FALSE),"Not Found"))</f>
        <v>Passaic</v>
      </c>
      <c r="T1837" t="str">
        <f t="shared" si="112"/>
        <v>PASSAIC</v>
      </c>
      <c r="U1837" t="str">
        <f t="shared" si="113"/>
        <v>No Encompass Match|PASSAIC</v>
      </c>
      <c r="V1837" t="str">
        <f>IF($B1837="","",IF(R1837="No Encompass Match","THEM",IF(R1837="Not Mapped","Unable to Determine",IF(T1837="SALES","Unable to Determine",IFERROR(INDEX('Master - US vs THEM'!$F:$F,MATCH(U1837,'Master - US vs THEM'!$G:$G,0)),"No Territory Data")))))</f>
        <v>THEM</v>
      </c>
      <c r="W1837" t="str">
        <f t="shared" si="114"/>
        <v>OK</v>
      </c>
      <c r="X1837" t="str">
        <f t="shared" si="115"/>
        <v>THEM</v>
      </c>
    </row>
    <row r="1838" spans="1:24" x14ac:dyDescent="0.2">
      <c r="A1838">
        <v>1837</v>
      </c>
      <c r="B1838" t="s">
        <v>410</v>
      </c>
      <c r="C1838" t="s">
        <v>411</v>
      </c>
      <c r="D1838" t="s">
        <v>123</v>
      </c>
      <c r="E1838" t="s">
        <v>412</v>
      </c>
      <c r="F1838" t="s">
        <v>325</v>
      </c>
      <c r="G1838" t="s">
        <v>413</v>
      </c>
      <c r="H1838" t="s">
        <v>8</v>
      </c>
      <c r="I1838" t="s">
        <v>319</v>
      </c>
      <c r="J1838" t="s">
        <v>165</v>
      </c>
      <c r="K1838" t="s">
        <v>166</v>
      </c>
      <c r="L1838" t="s">
        <v>141</v>
      </c>
      <c r="M1838">
        <v>2</v>
      </c>
      <c r="N1838" t="s">
        <v>875</v>
      </c>
      <c r="O1838" t="str">
        <f>IF($B1838="","",IFERROR(IF(ISNUMBER(MATCH($K1838,'Brand Family Territory (Enc)'!$A$2:$A$296,0)),$K1838,""),""))</f>
        <v>BLUE MOON</v>
      </c>
      <c r="P1838" t="str">
        <f>IF($B1838="","",IFERROR(INDEX('Brand Crosswalk'!$F$2:$F$200,MATCH($K1838,'Brand Crosswalk'!$A$2:$A$200,0)),"Not in Crosswalk"))</f>
        <v>Not in Crosswalk</v>
      </c>
      <c r="Q1838" t="str">
        <f>IF($B1838="","",IFERROR(INDEX('Brand Crosswalk'!$C$2:$C$200,MATCH($K1838,'Brand Crosswalk'!$A$2:$A$200,0)),""))</f>
        <v/>
      </c>
      <c r="R1838" t="str">
        <f>IF($B1838="","",IF(O1838&lt;&gt;"",O1838,IF(P1838="Mapped",Q1838,IF(P1838="No Encompass Match","No Encompass Match",IFERROR(VLOOKUP(IF($K1838="",$J1838,$K1838),'Brands (Enc)'!$C$2:$D$2699,2,FALSE),"Not Mapped")))))</f>
        <v>BLUE MOON</v>
      </c>
      <c r="S1838" t="str">
        <f>IF($B1838="","",IFERROR(VLOOKUP(VALUE($B1838),'Customers Table (Enc)'!$A:$I,9,FALSE),"Not Found"))</f>
        <v>Passaic</v>
      </c>
      <c r="T1838" t="str">
        <f t="shared" si="112"/>
        <v>PASSAIC</v>
      </c>
      <c r="U1838" t="str">
        <f t="shared" si="113"/>
        <v>BLUE MOON|PASSAIC</v>
      </c>
      <c r="V1838" t="str">
        <f>IF($B1838="","",IF(R1838="No Encompass Match","THEM",IF(R1838="Not Mapped","Unable to Determine",IF(T1838="SALES","Unable to Determine",IFERROR(INDEX('Master - US vs THEM'!$F:$F,MATCH(U1838,'Master - US vs THEM'!$G:$G,0)),"No Territory Data")))))</f>
        <v>US</v>
      </c>
      <c r="W1838" t="str">
        <f t="shared" si="114"/>
        <v>OK</v>
      </c>
      <c r="X1838" t="str">
        <f t="shared" si="115"/>
        <v>US</v>
      </c>
    </row>
    <row r="1839" spans="1:24" x14ac:dyDescent="0.2">
      <c r="A1839">
        <v>1838</v>
      </c>
      <c r="B1839" t="s">
        <v>410</v>
      </c>
      <c r="C1839" t="s">
        <v>411</v>
      </c>
      <c r="D1839" t="s">
        <v>123</v>
      </c>
      <c r="E1839" t="s">
        <v>412</v>
      </c>
      <c r="F1839" t="s">
        <v>325</v>
      </c>
      <c r="G1839" t="s">
        <v>413</v>
      </c>
      <c r="H1839" t="s">
        <v>8</v>
      </c>
      <c r="I1839" t="s">
        <v>319</v>
      </c>
      <c r="J1839" t="s">
        <v>150</v>
      </c>
      <c r="K1839" t="s">
        <v>151</v>
      </c>
      <c r="L1839" t="s">
        <v>152</v>
      </c>
      <c r="M1839">
        <v>1</v>
      </c>
      <c r="N1839" t="s">
        <v>875</v>
      </c>
      <c r="O1839" t="str">
        <f>IF($B1839="","",IFERROR(IF(ISNUMBER(MATCH($K1839,'Brand Family Territory (Enc)'!$A$2:$A$296,0)),$K1839,""),""))</f>
        <v>MAGNERS</v>
      </c>
      <c r="P1839" t="str">
        <f>IF($B1839="","",IFERROR(INDEX('Brand Crosswalk'!$F$2:$F$200,MATCH($K1839,'Brand Crosswalk'!$A$2:$A$200,0)),"Not in Crosswalk"))</f>
        <v>Not in Crosswalk</v>
      </c>
      <c r="Q1839" t="str">
        <f>IF($B1839="","",IFERROR(INDEX('Brand Crosswalk'!$C$2:$C$200,MATCH($K1839,'Brand Crosswalk'!$A$2:$A$200,0)),""))</f>
        <v/>
      </c>
      <c r="R1839" t="str">
        <f>IF($B1839="","",IF(O1839&lt;&gt;"",O1839,IF(P1839="Mapped",Q1839,IF(P1839="No Encompass Match","No Encompass Match",IFERROR(VLOOKUP(IF($K1839="",$J1839,$K1839),'Brands (Enc)'!$C$2:$D$2699,2,FALSE),"Not Mapped")))))</f>
        <v>MAGNERS</v>
      </c>
      <c r="S1839" t="str">
        <f>IF($B1839="","",IFERROR(VLOOKUP(VALUE($B1839),'Customers Table (Enc)'!$A:$I,9,FALSE),"Not Found"))</f>
        <v>Passaic</v>
      </c>
      <c r="T1839" t="str">
        <f t="shared" si="112"/>
        <v>PASSAIC</v>
      </c>
      <c r="U1839" t="str">
        <f t="shared" si="113"/>
        <v>MAGNERS|PASSAIC</v>
      </c>
      <c r="V1839" t="str">
        <f>IF($B1839="","",IF(R1839="No Encompass Match","THEM",IF(R1839="Not Mapped","Unable to Determine",IF(T1839="SALES","Unable to Determine",IFERROR(INDEX('Master - US vs THEM'!$F:$F,MATCH(U1839,'Master - US vs THEM'!$G:$G,0)),"No Territory Data")))))</f>
        <v>US</v>
      </c>
      <c r="W1839" t="str">
        <f t="shared" si="114"/>
        <v>OK</v>
      </c>
      <c r="X1839" t="str">
        <f t="shared" si="115"/>
        <v>US</v>
      </c>
    </row>
    <row r="1840" spans="1:24" x14ac:dyDescent="0.2">
      <c r="A1840">
        <v>1839</v>
      </c>
      <c r="B1840" t="s">
        <v>410</v>
      </c>
      <c r="C1840" t="s">
        <v>411</v>
      </c>
      <c r="D1840" t="s">
        <v>123</v>
      </c>
      <c r="E1840" t="s">
        <v>412</v>
      </c>
      <c r="F1840" t="s">
        <v>325</v>
      </c>
      <c r="G1840" t="s">
        <v>413</v>
      </c>
      <c r="H1840" t="s">
        <v>8</v>
      </c>
      <c r="I1840" t="s">
        <v>319</v>
      </c>
      <c r="J1840" t="s">
        <v>342</v>
      </c>
      <c r="K1840" t="s">
        <v>343</v>
      </c>
      <c r="L1840" t="s">
        <v>155</v>
      </c>
      <c r="M1840">
        <v>1</v>
      </c>
      <c r="N1840" t="s">
        <v>875</v>
      </c>
      <c r="O1840" t="str">
        <f>IF($B1840="","",IFERROR(IF(ISNUMBER(MATCH($K1840,'Brand Family Territory (Enc)'!$A$2:$A$296,0)),$K1840,""),""))</f>
        <v>ANGRY ORCHARD</v>
      </c>
      <c r="P1840" t="str">
        <f>IF($B1840="","",IFERROR(INDEX('Brand Crosswalk'!$F$2:$F$200,MATCH($K1840,'Brand Crosswalk'!$A$2:$A$200,0)),"Not in Crosswalk"))</f>
        <v>Not in Crosswalk</v>
      </c>
      <c r="Q1840" t="str">
        <f>IF($B1840="","",IFERROR(INDEX('Brand Crosswalk'!$C$2:$C$200,MATCH($K1840,'Brand Crosswalk'!$A$2:$A$200,0)),""))</f>
        <v/>
      </c>
      <c r="R1840" t="str">
        <f>IF($B1840="","",IF(O1840&lt;&gt;"",O1840,IF(P1840="Mapped",Q1840,IF(P1840="No Encompass Match","No Encompass Match",IFERROR(VLOOKUP(IF($K1840="",$J1840,$K1840),'Brands (Enc)'!$C$2:$D$2699,2,FALSE),"Not Mapped")))))</f>
        <v>ANGRY ORCHARD</v>
      </c>
      <c r="S1840" t="str">
        <f>IF($B1840="","",IFERROR(VLOOKUP(VALUE($B1840),'Customers Table (Enc)'!$A:$I,9,FALSE),"Not Found"))</f>
        <v>Passaic</v>
      </c>
      <c r="T1840" t="str">
        <f t="shared" si="112"/>
        <v>PASSAIC</v>
      </c>
      <c r="U1840" t="str">
        <f t="shared" si="113"/>
        <v>ANGRY ORCHARD|PASSAIC</v>
      </c>
      <c r="V1840" t="str">
        <f>IF($B1840="","",IF(R1840="No Encompass Match","THEM",IF(R1840="Not Mapped","Unable to Determine",IF(T1840="SALES","Unable to Determine",IFERROR(INDEX('Master - US vs THEM'!$F:$F,MATCH(U1840,'Master - US vs THEM'!$G:$G,0)),"No Territory Data")))))</f>
        <v>US</v>
      </c>
      <c r="W1840" t="str">
        <f t="shared" si="114"/>
        <v>OK</v>
      </c>
      <c r="X1840" t="str">
        <f t="shared" si="115"/>
        <v>US</v>
      </c>
    </row>
    <row r="1841" spans="1:24" x14ac:dyDescent="0.2">
      <c r="A1841">
        <v>1840</v>
      </c>
      <c r="B1841" t="s">
        <v>410</v>
      </c>
      <c r="C1841" t="s">
        <v>411</v>
      </c>
      <c r="D1841" t="s">
        <v>123</v>
      </c>
      <c r="E1841" t="s">
        <v>412</v>
      </c>
      <c r="F1841" t="s">
        <v>325</v>
      </c>
      <c r="G1841" t="s">
        <v>413</v>
      </c>
      <c r="H1841" t="s">
        <v>8</v>
      </c>
      <c r="I1841" t="s">
        <v>319</v>
      </c>
      <c r="J1841" t="s">
        <v>144</v>
      </c>
      <c r="K1841" t="s">
        <v>145</v>
      </c>
      <c r="L1841" t="s">
        <v>141</v>
      </c>
      <c r="M1841">
        <v>2</v>
      </c>
      <c r="N1841" t="s">
        <v>875</v>
      </c>
      <c r="O1841" t="str">
        <f>IF($B1841="","",IFERROR(IF(ISNUMBER(MATCH($K1841,'Brand Family Territory (Enc)'!$A$2:$A$296,0)),$K1841,""),""))</f>
        <v>COORS LIGHT</v>
      </c>
      <c r="P1841" t="str">
        <f>IF($B1841="","",IFERROR(INDEX('Brand Crosswalk'!$F$2:$F$200,MATCH($K1841,'Brand Crosswalk'!$A$2:$A$200,0)),"Not in Crosswalk"))</f>
        <v>Not in Crosswalk</v>
      </c>
      <c r="Q1841" t="str">
        <f>IF($B1841="","",IFERROR(INDEX('Brand Crosswalk'!$C$2:$C$200,MATCH($K1841,'Brand Crosswalk'!$A$2:$A$200,0)),""))</f>
        <v/>
      </c>
      <c r="R1841" t="str">
        <f>IF($B1841="","",IF(O1841&lt;&gt;"",O1841,IF(P1841="Mapped",Q1841,IF(P1841="No Encompass Match","No Encompass Match",IFERROR(VLOOKUP(IF($K1841="",$J1841,$K1841),'Brands (Enc)'!$C$2:$D$2699,2,FALSE),"Not Mapped")))))</f>
        <v>COORS LIGHT</v>
      </c>
      <c r="S1841" t="str">
        <f>IF($B1841="","",IFERROR(VLOOKUP(VALUE($B1841),'Customers Table (Enc)'!$A:$I,9,FALSE),"Not Found"))</f>
        <v>Passaic</v>
      </c>
      <c r="T1841" t="str">
        <f t="shared" si="112"/>
        <v>PASSAIC</v>
      </c>
      <c r="U1841" t="str">
        <f t="shared" si="113"/>
        <v>COORS LIGHT|PASSAIC</v>
      </c>
      <c r="V1841" t="str">
        <f>IF($B1841="","",IF(R1841="No Encompass Match","THEM",IF(R1841="Not Mapped","Unable to Determine",IF(T1841="SALES","Unable to Determine",IFERROR(INDEX('Master - US vs THEM'!$F:$F,MATCH(U1841,'Master - US vs THEM'!$G:$G,0)),"No Territory Data")))))</f>
        <v>US</v>
      </c>
      <c r="W1841" t="str">
        <f t="shared" si="114"/>
        <v>OK</v>
      </c>
      <c r="X1841" t="str">
        <f t="shared" si="115"/>
        <v>US</v>
      </c>
    </row>
    <row r="1842" spans="1:24" x14ac:dyDescent="0.2">
      <c r="A1842">
        <v>1841</v>
      </c>
      <c r="B1842" t="s">
        <v>410</v>
      </c>
      <c r="C1842" t="s">
        <v>411</v>
      </c>
      <c r="D1842" t="s">
        <v>123</v>
      </c>
      <c r="E1842" t="s">
        <v>412</v>
      </c>
      <c r="F1842" t="s">
        <v>325</v>
      </c>
      <c r="G1842" t="s">
        <v>413</v>
      </c>
      <c r="H1842" t="s">
        <v>8</v>
      </c>
      <c r="I1842" t="s">
        <v>319</v>
      </c>
      <c r="J1842" t="s">
        <v>142</v>
      </c>
      <c r="K1842" t="s">
        <v>143</v>
      </c>
      <c r="L1842" t="s">
        <v>141</v>
      </c>
      <c r="M1842">
        <v>2</v>
      </c>
      <c r="N1842" t="s">
        <v>875</v>
      </c>
      <c r="O1842" t="str">
        <f>IF($B1842="","",IFERROR(IF(ISNUMBER(MATCH($K1842,'Brand Family Territory (Enc)'!$A$2:$A$296,0)),$K1842,""),""))</f>
        <v/>
      </c>
      <c r="P1842" t="str">
        <f>IF($B1842="","",IFERROR(INDEX('Brand Crosswalk'!$F$2:$F$200,MATCH($K1842,'Brand Crosswalk'!$A$2:$A$200,0)),"Not in Crosswalk"))</f>
        <v>Mapped</v>
      </c>
      <c r="Q1842" t="str">
        <f>IF($B1842="","",IFERROR(INDEX('Brand Crosswalk'!$C$2:$C$200,MATCH($K1842,'Brand Crosswalk'!$A$2:$A$200,0)),""))</f>
        <v>Lite</v>
      </c>
      <c r="R1842" t="str">
        <f>IF($B1842="","",IF(O1842&lt;&gt;"",O1842,IF(P1842="Mapped",Q1842,IF(P1842="No Encompass Match","No Encompass Match",IFERROR(VLOOKUP(IF($K1842="",$J1842,$K1842),'Brands (Enc)'!$C$2:$D$2699,2,FALSE),"Not Mapped")))))</f>
        <v>Lite</v>
      </c>
      <c r="S1842" t="str">
        <f>IF($B1842="","",IFERROR(VLOOKUP(VALUE($B1842),'Customers Table (Enc)'!$A:$I,9,FALSE),"Not Found"))</f>
        <v>Passaic</v>
      </c>
      <c r="T1842" t="str">
        <f t="shared" si="112"/>
        <v>PASSAIC</v>
      </c>
      <c r="U1842" t="str">
        <f t="shared" si="113"/>
        <v>Lite|PASSAIC</v>
      </c>
      <c r="V1842" t="str">
        <f>IF($B1842="","",IF(R1842="No Encompass Match","THEM",IF(R1842="Not Mapped","Unable to Determine",IF(T1842="SALES","Unable to Determine",IFERROR(INDEX('Master - US vs THEM'!$F:$F,MATCH(U1842,'Master - US vs THEM'!$G:$G,0)),"No Territory Data")))))</f>
        <v>US</v>
      </c>
      <c r="W1842" t="str">
        <f t="shared" si="114"/>
        <v>OK</v>
      </c>
      <c r="X1842" t="str">
        <f t="shared" si="115"/>
        <v>US</v>
      </c>
    </row>
    <row r="1843" spans="1:24" x14ac:dyDescent="0.2">
      <c r="A1843">
        <v>1842</v>
      </c>
      <c r="B1843" t="s">
        <v>410</v>
      </c>
      <c r="C1843" t="s">
        <v>411</v>
      </c>
      <c r="D1843" t="s">
        <v>123</v>
      </c>
      <c r="E1843" t="s">
        <v>412</v>
      </c>
      <c r="F1843" t="s">
        <v>325</v>
      </c>
      <c r="G1843" t="s">
        <v>413</v>
      </c>
      <c r="H1843" t="s">
        <v>8</v>
      </c>
      <c r="I1843" t="s">
        <v>319</v>
      </c>
      <c r="J1843" t="s">
        <v>44</v>
      </c>
      <c r="K1843" t="s">
        <v>44</v>
      </c>
      <c r="L1843" t="s">
        <v>45</v>
      </c>
      <c r="M1843">
        <v>2</v>
      </c>
      <c r="N1843" t="s">
        <v>875</v>
      </c>
      <c r="O1843" t="str">
        <f>IF($B1843="","",IFERROR(IF(ISNUMBER(MATCH($K1843,'Brand Family Territory (Enc)'!$A$2:$A$296,0)),$K1843,""),""))</f>
        <v/>
      </c>
      <c r="P1843" t="str">
        <f>IF($B1843="","",IFERROR(INDEX('Brand Crosswalk'!$F$2:$F$200,MATCH($K1843,'Brand Crosswalk'!$A$2:$A$200,0)),"Not in Crosswalk"))</f>
        <v>Mapped</v>
      </c>
      <c r="Q1843" t="str">
        <f>IF($B1843="","",IFERROR(INDEX('Brand Crosswalk'!$C$2:$C$200,MATCH($K1843,'Brand Crosswalk'!$A$2:$A$200,0)),""))</f>
        <v>Dg Yuengling Inc</v>
      </c>
      <c r="R1843" t="str">
        <f>IF($B1843="","",IF(O1843&lt;&gt;"",O1843,IF(P1843="Mapped",Q1843,IF(P1843="No Encompass Match","No Encompass Match",IFERROR(VLOOKUP(IF($K1843="",$J1843,$K1843),'Brands (Enc)'!$C$2:$D$2699,2,FALSE),"Not Mapped")))))</f>
        <v>Dg Yuengling Inc</v>
      </c>
      <c r="S1843" t="str">
        <f>IF($B1843="","",IFERROR(VLOOKUP(VALUE($B1843),'Customers Table (Enc)'!$A:$I,9,FALSE),"Not Found"))</f>
        <v>Passaic</v>
      </c>
      <c r="T1843" t="str">
        <f t="shared" si="112"/>
        <v>PASSAIC</v>
      </c>
      <c r="U1843" t="str">
        <f t="shared" si="113"/>
        <v>Dg Yuengling Inc|PASSAIC</v>
      </c>
      <c r="V1843" t="str">
        <f>IF($B1843="","",IF(R1843="No Encompass Match","THEM",IF(R1843="Not Mapped","Unable to Determine",IF(T1843="SALES","Unable to Determine",IFERROR(INDEX('Master - US vs THEM'!$F:$F,MATCH(U1843,'Master - US vs THEM'!$G:$G,0)),"No Territory Data")))))</f>
        <v>US</v>
      </c>
      <c r="W1843" t="str">
        <f t="shared" si="114"/>
        <v>OK</v>
      </c>
      <c r="X1843" t="str">
        <f t="shared" si="115"/>
        <v>US</v>
      </c>
    </row>
    <row r="1844" spans="1:24" x14ac:dyDescent="0.2">
      <c r="A1844">
        <v>1843</v>
      </c>
      <c r="B1844" t="s">
        <v>410</v>
      </c>
      <c r="C1844" t="s">
        <v>411</v>
      </c>
      <c r="D1844" t="s">
        <v>123</v>
      </c>
      <c r="E1844" t="s">
        <v>412</v>
      </c>
      <c r="F1844" t="s">
        <v>325</v>
      </c>
      <c r="G1844" t="s">
        <v>413</v>
      </c>
      <c r="H1844" t="s">
        <v>8</v>
      </c>
      <c r="I1844" t="s">
        <v>319</v>
      </c>
      <c r="J1844" t="s">
        <v>535</v>
      </c>
      <c r="K1844" t="s">
        <v>358</v>
      </c>
      <c r="L1844" t="s">
        <v>155</v>
      </c>
      <c r="M1844">
        <v>2</v>
      </c>
      <c r="N1844" t="s">
        <v>875</v>
      </c>
      <c r="O1844" t="str">
        <f>IF($B1844="","",IFERROR(IF(ISNUMBER(MATCH($K1844,'Brand Family Territory (Enc)'!$A$2:$A$296,0)),$K1844,""),""))</f>
        <v/>
      </c>
      <c r="P1844" t="str">
        <f>IF($B1844="","",IFERROR(INDEX('Brand Crosswalk'!$F$2:$F$200,MATCH($K1844,'Brand Crosswalk'!$A$2:$A$200,0)),"Not in Crosswalk"))</f>
        <v>Mapped</v>
      </c>
      <c r="Q1844" t="str">
        <f>IF($B1844="","",IFERROR(INDEX('Brand Crosswalk'!$C$2:$C$200,MATCH($K1844,'Brand Crosswalk'!$A$2:$A$200,0)),""))</f>
        <v>Samuel Adams</v>
      </c>
      <c r="R1844" t="str">
        <f>IF($B1844="","",IF(O1844&lt;&gt;"",O1844,IF(P1844="Mapped",Q1844,IF(P1844="No Encompass Match","No Encompass Match",IFERROR(VLOOKUP(IF($K1844="",$J1844,$K1844),'Brands (Enc)'!$C$2:$D$2699,2,FALSE),"Not Mapped")))))</f>
        <v>Samuel Adams</v>
      </c>
      <c r="S1844" t="str">
        <f>IF($B1844="","",IFERROR(VLOOKUP(VALUE($B1844),'Customers Table (Enc)'!$A:$I,9,FALSE),"Not Found"))</f>
        <v>Passaic</v>
      </c>
      <c r="T1844" t="str">
        <f t="shared" si="112"/>
        <v>PASSAIC</v>
      </c>
      <c r="U1844" t="str">
        <f t="shared" si="113"/>
        <v>Samuel Adams|PASSAIC</v>
      </c>
      <c r="V1844" t="str">
        <f>IF($B1844="","",IF(R1844="No Encompass Match","THEM",IF(R1844="Not Mapped","Unable to Determine",IF(T1844="SALES","Unable to Determine",IFERROR(INDEX('Master - US vs THEM'!$F:$F,MATCH(U1844,'Master - US vs THEM'!$G:$G,0)),"No Territory Data")))))</f>
        <v>US</v>
      </c>
      <c r="W1844" t="str">
        <f t="shared" si="114"/>
        <v>OK</v>
      </c>
      <c r="X1844" t="str">
        <f t="shared" si="115"/>
        <v>US</v>
      </c>
    </row>
    <row r="1845" spans="1:24" x14ac:dyDescent="0.2">
      <c r="A1845">
        <v>1844</v>
      </c>
      <c r="B1845" t="s">
        <v>410</v>
      </c>
      <c r="C1845" t="s">
        <v>411</v>
      </c>
      <c r="D1845" t="s">
        <v>123</v>
      </c>
      <c r="E1845" t="s">
        <v>412</v>
      </c>
      <c r="F1845" t="s">
        <v>325</v>
      </c>
      <c r="G1845" t="s">
        <v>413</v>
      </c>
      <c r="H1845" t="s">
        <v>8</v>
      </c>
      <c r="I1845" t="s">
        <v>319</v>
      </c>
      <c r="J1845" t="s">
        <v>395</v>
      </c>
      <c r="K1845" t="s">
        <v>396</v>
      </c>
      <c r="L1845" t="s">
        <v>155</v>
      </c>
      <c r="M1845">
        <v>1</v>
      </c>
      <c r="N1845" t="s">
        <v>875</v>
      </c>
      <c r="O1845" t="str">
        <f>IF($B1845="","",IFERROR(IF(ISNUMBER(MATCH($K1845,'Brand Family Territory (Enc)'!$A$2:$A$296,0)),$K1845,""),""))</f>
        <v/>
      </c>
      <c r="P1845" t="str">
        <f>IF($B1845="","",IFERROR(INDEX('Brand Crosswalk'!$F$2:$F$200,MATCH($K1845,'Brand Crosswalk'!$A$2:$A$200,0)),"Not in Crosswalk"))</f>
        <v>Mapped</v>
      </c>
      <c r="Q1845" t="str">
        <f>IF($B1845="","",IFERROR(INDEX('Brand Crosswalk'!$C$2:$C$200,MATCH($K1845,'Brand Crosswalk'!$A$2:$A$200,0)),""))</f>
        <v>Dogfish Head Beer</v>
      </c>
      <c r="R1845" t="str">
        <f>IF($B1845="","",IF(O1845&lt;&gt;"",O1845,IF(P1845="Mapped",Q1845,IF(P1845="No Encompass Match","No Encompass Match",IFERROR(VLOOKUP(IF($K1845="",$J1845,$K1845),'Brands (Enc)'!$C$2:$D$2699,2,FALSE),"Not Mapped")))))</f>
        <v>Dogfish Head Beer</v>
      </c>
      <c r="S1845" t="str">
        <f>IF($B1845="","",IFERROR(VLOOKUP(VALUE($B1845),'Customers Table (Enc)'!$A:$I,9,FALSE),"Not Found"))</f>
        <v>Passaic</v>
      </c>
      <c r="T1845" t="str">
        <f t="shared" si="112"/>
        <v>PASSAIC</v>
      </c>
      <c r="U1845" t="str">
        <f t="shared" si="113"/>
        <v>Dogfish Head Beer|PASSAIC</v>
      </c>
      <c r="V1845" t="str">
        <f>IF($B1845="","",IF(R1845="No Encompass Match","THEM",IF(R1845="Not Mapped","Unable to Determine",IF(T1845="SALES","Unable to Determine",IFERROR(INDEX('Master - US vs THEM'!$F:$F,MATCH(U1845,'Master - US vs THEM'!$G:$G,0)),"No Territory Data")))))</f>
        <v>US</v>
      </c>
      <c r="W1845" t="str">
        <f t="shared" si="114"/>
        <v>OK</v>
      </c>
      <c r="X1845" t="str">
        <f t="shared" si="115"/>
        <v>US</v>
      </c>
    </row>
    <row r="1846" spans="1:24" x14ac:dyDescent="0.2">
      <c r="A1846">
        <v>1845</v>
      </c>
      <c r="B1846" t="s">
        <v>1324</v>
      </c>
      <c r="C1846" t="s">
        <v>1325</v>
      </c>
      <c r="D1846" t="s">
        <v>123</v>
      </c>
      <c r="E1846" t="s">
        <v>1326</v>
      </c>
      <c r="F1846" t="s">
        <v>325</v>
      </c>
      <c r="G1846" t="s">
        <v>1327</v>
      </c>
      <c r="H1846" t="s">
        <v>8</v>
      </c>
      <c r="I1846" t="s">
        <v>319</v>
      </c>
      <c r="J1846" t="s">
        <v>342</v>
      </c>
      <c r="K1846" t="s">
        <v>343</v>
      </c>
      <c r="L1846" t="s">
        <v>155</v>
      </c>
      <c r="M1846">
        <v>1</v>
      </c>
      <c r="N1846" t="s">
        <v>875</v>
      </c>
      <c r="O1846" t="str">
        <f>IF($B1846="","",IFERROR(IF(ISNUMBER(MATCH($K1846,'Brand Family Territory (Enc)'!$A$2:$A$296,0)),$K1846,""),""))</f>
        <v>ANGRY ORCHARD</v>
      </c>
      <c r="P1846" t="str">
        <f>IF($B1846="","",IFERROR(INDEX('Brand Crosswalk'!$F$2:$F$200,MATCH($K1846,'Brand Crosswalk'!$A$2:$A$200,0)),"Not in Crosswalk"))</f>
        <v>Not in Crosswalk</v>
      </c>
      <c r="Q1846" t="str">
        <f>IF($B1846="","",IFERROR(INDEX('Brand Crosswalk'!$C$2:$C$200,MATCH($K1846,'Brand Crosswalk'!$A$2:$A$200,0)),""))</f>
        <v/>
      </c>
      <c r="R1846" t="str">
        <f>IF($B1846="","",IF(O1846&lt;&gt;"",O1846,IF(P1846="Mapped",Q1846,IF(P1846="No Encompass Match","No Encompass Match",IFERROR(VLOOKUP(IF($K1846="",$J1846,$K1846),'Brands (Enc)'!$C$2:$D$2699,2,FALSE),"Not Mapped")))))</f>
        <v>ANGRY ORCHARD</v>
      </c>
      <c r="S1846" t="str">
        <f>IF($B1846="","",IFERROR(VLOOKUP(VALUE($B1846),'Customers Table (Enc)'!$A:$I,9,FALSE),"Not Found"))</f>
        <v>Passaic</v>
      </c>
      <c r="T1846" t="str">
        <f t="shared" si="112"/>
        <v>PASSAIC</v>
      </c>
      <c r="U1846" t="str">
        <f t="shared" si="113"/>
        <v>ANGRY ORCHARD|PASSAIC</v>
      </c>
      <c r="V1846" t="str">
        <f>IF($B1846="","",IF(R1846="No Encompass Match","THEM",IF(R1846="Not Mapped","Unable to Determine",IF(T1846="SALES","Unable to Determine",IFERROR(INDEX('Master - US vs THEM'!$F:$F,MATCH(U1846,'Master - US vs THEM'!$G:$G,0)),"No Territory Data")))))</f>
        <v>US</v>
      </c>
      <c r="W1846" t="str">
        <f t="shared" si="114"/>
        <v>OK</v>
      </c>
      <c r="X1846" t="str">
        <f t="shared" si="115"/>
        <v>US</v>
      </c>
    </row>
    <row r="1847" spans="1:24" x14ac:dyDescent="0.2">
      <c r="A1847">
        <v>1846</v>
      </c>
      <c r="B1847" t="s">
        <v>1324</v>
      </c>
      <c r="C1847" t="s">
        <v>1325</v>
      </c>
      <c r="D1847" t="s">
        <v>123</v>
      </c>
      <c r="E1847" t="s">
        <v>1326</v>
      </c>
      <c r="F1847" t="s">
        <v>325</v>
      </c>
      <c r="G1847" t="s">
        <v>1327</v>
      </c>
      <c r="H1847" t="s">
        <v>8</v>
      </c>
      <c r="I1847" t="s">
        <v>319</v>
      </c>
      <c r="J1847" t="s">
        <v>340</v>
      </c>
      <c r="K1847" t="s">
        <v>154</v>
      </c>
      <c r="L1847" t="s">
        <v>155</v>
      </c>
      <c r="M1847">
        <v>1</v>
      </c>
      <c r="N1847" t="s">
        <v>875</v>
      </c>
      <c r="O1847" t="str">
        <f>IF($B1847="","",IFERROR(IF(ISNUMBER(MATCH($K1847,'Brand Family Territory (Enc)'!$A$2:$A$296,0)),$K1847,""),""))</f>
        <v>SAMUEL ADAMS</v>
      </c>
      <c r="P1847" t="str">
        <f>IF($B1847="","",IFERROR(INDEX('Brand Crosswalk'!$F$2:$F$200,MATCH($K1847,'Brand Crosswalk'!$A$2:$A$200,0)),"Not in Crosswalk"))</f>
        <v>Not in Crosswalk</v>
      </c>
      <c r="Q1847" t="str">
        <f>IF($B1847="","",IFERROR(INDEX('Brand Crosswalk'!$C$2:$C$200,MATCH($K1847,'Brand Crosswalk'!$A$2:$A$200,0)),""))</f>
        <v/>
      </c>
      <c r="R1847" t="str">
        <f>IF($B1847="","",IF(O1847&lt;&gt;"",O1847,IF(P1847="Mapped",Q1847,IF(P1847="No Encompass Match","No Encompass Match",IFERROR(VLOOKUP(IF($K1847="",$J1847,$K1847),'Brands (Enc)'!$C$2:$D$2699,2,FALSE),"Not Mapped")))))</f>
        <v>SAMUEL ADAMS</v>
      </c>
      <c r="S1847" t="str">
        <f>IF($B1847="","",IFERROR(VLOOKUP(VALUE($B1847),'Customers Table (Enc)'!$A:$I,9,FALSE),"Not Found"))</f>
        <v>Passaic</v>
      </c>
      <c r="T1847" t="str">
        <f t="shared" si="112"/>
        <v>PASSAIC</v>
      </c>
      <c r="U1847" t="str">
        <f t="shared" si="113"/>
        <v>SAMUEL ADAMS|PASSAIC</v>
      </c>
      <c r="V1847" t="str">
        <f>IF($B1847="","",IF(R1847="No Encompass Match","THEM",IF(R1847="Not Mapped","Unable to Determine",IF(T1847="SALES","Unable to Determine",IFERROR(INDEX('Master - US vs THEM'!$F:$F,MATCH(U1847,'Master - US vs THEM'!$G:$G,0)),"No Territory Data")))))</f>
        <v>US</v>
      </c>
      <c r="W1847" t="str">
        <f t="shared" si="114"/>
        <v>OK</v>
      </c>
      <c r="X1847" t="str">
        <f t="shared" si="115"/>
        <v>US</v>
      </c>
    </row>
    <row r="1848" spans="1:24" x14ac:dyDescent="0.2">
      <c r="A1848">
        <v>1847</v>
      </c>
      <c r="B1848" t="s">
        <v>1324</v>
      </c>
      <c r="C1848" t="s">
        <v>1325</v>
      </c>
      <c r="D1848" t="s">
        <v>123</v>
      </c>
      <c r="E1848" t="s">
        <v>1326</v>
      </c>
      <c r="F1848" t="s">
        <v>325</v>
      </c>
      <c r="G1848" t="s">
        <v>1327</v>
      </c>
      <c r="H1848" t="s">
        <v>8</v>
      </c>
      <c r="I1848" t="s">
        <v>319</v>
      </c>
      <c r="J1848" t="s">
        <v>535</v>
      </c>
      <c r="K1848" t="s">
        <v>358</v>
      </c>
      <c r="L1848" t="s">
        <v>155</v>
      </c>
      <c r="M1848">
        <v>1</v>
      </c>
      <c r="N1848" t="s">
        <v>875</v>
      </c>
      <c r="O1848" t="str">
        <f>IF($B1848="","",IFERROR(IF(ISNUMBER(MATCH($K1848,'Brand Family Territory (Enc)'!$A$2:$A$296,0)),$K1848,""),""))</f>
        <v/>
      </c>
      <c r="P1848" t="str">
        <f>IF($B1848="","",IFERROR(INDEX('Brand Crosswalk'!$F$2:$F$200,MATCH($K1848,'Brand Crosswalk'!$A$2:$A$200,0)),"Not in Crosswalk"))</f>
        <v>Mapped</v>
      </c>
      <c r="Q1848" t="str">
        <f>IF($B1848="","",IFERROR(INDEX('Brand Crosswalk'!$C$2:$C$200,MATCH($K1848,'Brand Crosswalk'!$A$2:$A$200,0)),""))</f>
        <v>Samuel Adams</v>
      </c>
      <c r="R1848" t="str">
        <f>IF($B1848="","",IF(O1848&lt;&gt;"",O1848,IF(P1848="Mapped",Q1848,IF(P1848="No Encompass Match","No Encompass Match",IFERROR(VLOOKUP(IF($K1848="",$J1848,$K1848),'Brands (Enc)'!$C$2:$D$2699,2,FALSE),"Not Mapped")))))</f>
        <v>Samuel Adams</v>
      </c>
      <c r="S1848" t="str">
        <f>IF($B1848="","",IFERROR(VLOOKUP(VALUE($B1848),'Customers Table (Enc)'!$A:$I,9,FALSE),"Not Found"))</f>
        <v>Passaic</v>
      </c>
      <c r="T1848" t="str">
        <f t="shared" si="112"/>
        <v>PASSAIC</v>
      </c>
      <c r="U1848" t="str">
        <f t="shared" si="113"/>
        <v>Samuel Adams|PASSAIC</v>
      </c>
      <c r="V1848" t="str">
        <f>IF($B1848="","",IF(R1848="No Encompass Match","THEM",IF(R1848="Not Mapped","Unable to Determine",IF(T1848="SALES","Unable to Determine",IFERROR(INDEX('Master - US vs THEM'!$F:$F,MATCH(U1848,'Master - US vs THEM'!$G:$G,0)),"No Territory Data")))))</f>
        <v>US</v>
      </c>
      <c r="W1848" t="str">
        <f t="shared" si="114"/>
        <v>OK</v>
      </c>
      <c r="X1848" t="str">
        <f t="shared" si="115"/>
        <v>US</v>
      </c>
    </row>
    <row r="1849" spans="1:24" x14ac:dyDescent="0.2">
      <c r="A1849">
        <v>1848</v>
      </c>
      <c r="B1849" t="s">
        <v>1324</v>
      </c>
      <c r="C1849" t="s">
        <v>1325</v>
      </c>
      <c r="D1849" t="s">
        <v>123</v>
      </c>
      <c r="E1849" t="s">
        <v>1326</v>
      </c>
      <c r="F1849" t="s">
        <v>325</v>
      </c>
      <c r="G1849" t="s">
        <v>1327</v>
      </c>
      <c r="H1849" t="s">
        <v>8</v>
      </c>
      <c r="I1849" t="s">
        <v>319</v>
      </c>
      <c r="J1849" t="s">
        <v>1132</v>
      </c>
      <c r="K1849" t="s">
        <v>154</v>
      </c>
      <c r="L1849" t="s">
        <v>155</v>
      </c>
      <c r="M1849">
        <v>1</v>
      </c>
      <c r="N1849" t="s">
        <v>875</v>
      </c>
      <c r="O1849" t="str">
        <f>IF($B1849="","",IFERROR(IF(ISNUMBER(MATCH($K1849,'Brand Family Territory (Enc)'!$A$2:$A$296,0)),$K1849,""),""))</f>
        <v>SAMUEL ADAMS</v>
      </c>
      <c r="P1849" t="str">
        <f>IF($B1849="","",IFERROR(INDEX('Brand Crosswalk'!$F$2:$F$200,MATCH($K1849,'Brand Crosswalk'!$A$2:$A$200,0)),"Not in Crosswalk"))</f>
        <v>Not in Crosswalk</v>
      </c>
      <c r="Q1849" t="str">
        <f>IF($B1849="","",IFERROR(INDEX('Brand Crosswalk'!$C$2:$C$200,MATCH($K1849,'Brand Crosswalk'!$A$2:$A$200,0)),""))</f>
        <v/>
      </c>
      <c r="R1849" t="str">
        <f>IF($B1849="","",IF(O1849&lt;&gt;"",O1849,IF(P1849="Mapped",Q1849,IF(P1849="No Encompass Match","No Encompass Match",IFERROR(VLOOKUP(IF($K1849="",$J1849,$K1849),'Brands (Enc)'!$C$2:$D$2699,2,FALSE),"Not Mapped")))))</f>
        <v>SAMUEL ADAMS</v>
      </c>
      <c r="S1849" t="str">
        <f>IF($B1849="","",IFERROR(VLOOKUP(VALUE($B1849),'Customers Table (Enc)'!$A:$I,9,FALSE),"Not Found"))</f>
        <v>Passaic</v>
      </c>
      <c r="T1849" t="str">
        <f t="shared" si="112"/>
        <v>PASSAIC</v>
      </c>
      <c r="U1849" t="str">
        <f t="shared" si="113"/>
        <v>SAMUEL ADAMS|PASSAIC</v>
      </c>
      <c r="V1849" t="str">
        <f>IF($B1849="","",IF(R1849="No Encompass Match","THEM",IF(R1849="Not Mapped","Unable to Determine",IF(T1849="SALES","Unable to Determine",IFERROR(INDEX('Master - US vs THEM'!$F:$F,MATCH(U1849,'Master - US vs THEM'!$G:$G,0)),"No Territory Data")))))</f>
        <v>US</v>
      </c>
      <c r="W1849" t="str">
        <f t="shared" si="114"/>
        <v>OK</v>
      </c>
      <c r="X1849" t="str">
        <f t="shared" si="115"/>
        <v>US</v>
      </c>
    </row>
    <row r="1850" spans="1:24" x14ac:dyDescent="0.2">
      <c r="A1850">
        <v>1849</v>
      </c>
      <c r="B1850" t="s">
        <v>1324</v>
      </c>
      <c r="C1850" t="s">
        <v>1325</v>
      </c>
      <c r="D1850" t="s">
        <v>123</v>
      </c>
      <c r="E1850" t="s">
        <v>1326</v>
      </c>
      <c r="F1850" t="s">
        <v>325</v>
      </c>
      <c r="G1850" t="s">
        <v>1327</v>
      </c>
      <c r="H1850" t="s">
        <v>8</v>
      </c>
      <c r="I1850" t="s">
        <v>319</v>
      </c>
      <c r="J1850" t="s">
        <v>338</v>
      </c>
      <c r="K1850" t="s">
        <v>34</v>
      </c>
      <c r="L1850" t="s">
        <v>34</v>
      </c>
      <c r="M1850">
        <v>1</v>
      </c>
      <c r="N1850" t="s">
        <v>875</v>
      </c>
      <c r="O1850" t="str">
        <f>IF($B1850="","",IFERROR(IF(ISNUMBER(MATCH($K1850,'Brand Family Territory (Enc)'!$A$2:$A$296,0)),$K1850,""),""))</f>
        <v/>
      </c>
      <c r="P1850" t="str">
        <f>IF($B1850="","",IFERROR(INDEX('Brand Crosswalk'!$F$2:$F$200,MATCH($K1850,'Brand Crosswalk'!$A$2:$A$200,0)),"Not in Crosswalk"))</f>
        <v>Mapped</v>
      </c>
      <c r="Q1850" t="str">
        <f>IF($B1850="","",IFERROR(INDEX('Brand Crosswalk'!$C$2:$C$200,MATCH($K1850,'Brand Crosswalk'!$A$2:$A$200,0)),""))</f>
        <v>Sierra Nevada</v>
      </c>
      <c r="R1850" t="str">
        <f>IF($B1850="","",IF(O1850&lt;&gt;"",O1850,IF(P1850="Mapped",Q1850,IF(P1850="No Encompass Match","No Encompass Match",IFERROR(VLOOKUP(IF($K1850="",$J1850,$K1850),'Brands (Enc)'!$C$2:$D$2699,2,FALSE),"Not Mapped")))))</f>
        <v>Sierra Nevada</v>
      </c>
      <c r="S1850" t="str">
        <f>IF($B1850="","",IFERROR(VLOOKUP(VALUE($B1850),'Customers Table (Enc)'!$A:$I,9,FALSE),"Not Found"))</f>
        <v>Passaic</v>
      </c>
      <c r="T1850" t="str">
        <f t="shared" si="112"/>
        <v>PASSAIC</v>
      </c>
      <c r="U1850" t="str">
        <f t="shared" si="113"/>
        <v>Sierra Nevada|PASSAIC</v>
      </c>
      <c r="V1850" t="str">
        <f>IF($B1850="","",IF(R1850="No Encompass Match","THEM",IF(R1850="Not Mapped","Unable to Determine",IF(T1850="SALES","Unable to Determine",IFERROR(INDEX('Master - US vs THEM'!$F:$F,MATCH(U1850,'Master - US vs THEM'!$G:$G,0)),"No Territory Data")))))</f>
        <v>US</v>
      </c>
      <c r="W1850" t="str">
        <f t="shared" si="114"/>
        <v>OK</v>
      </c>
      <c r="X1850" t="str">
        <f t="shared" si="115"/>
        <v>US</v>
      </c>
    </row>
    <row r="1851" spans="1:24" x14ac:dyDescent="0.2">
      <c r="A1851">
        <v>1850</v>
      </c>
      <c r="B1851" t="s">
        <v>1324</v>
      </c>
      <c r="C1851" t="s">
        <v>1325</v>
      </c>
      <c r="D1851" t="s">
        <v>123</v>
      </c>
      <c r="E1851" t="s">
        <v>1326</v>
      </c>
      <c r="F1851" t="s">
        <v>325</v>
      </c>
      <c r="G1851" t="s">
        <v>1327</v>
      </c>
      <c r="H1851" t="s">
        <v>8</v>
      </c>
      <c r="I1851" t="s">
        <v>319</v>
      </c>
      <c r="J1851" t="s">
        <v>294</v>
      </c>
      <c r="K1851" t="s">
        <v>295</v>
      </c>
      <c r="L1851" t="s">
        <v>215</v>
      </c>
      <c r="M1851">
        <v>1</v>
      </c>
      <c r="N1851" t="s">
        <v>875</v>
      </c>
      <c r="O1851" t="str">
        <f>IF($B1851="","",IFERROR(IF(ISNUMBER(MATCH($K1851,'Brand Family Territory (Enc)'!$A$2:$A$296,0)),$K1851,""),""))</f>
        <v/>
      </c>
      <c r="P1851" t="str">
        <f>IF($B1851="","",IFERROR(INDEX('Brand Crosswalk'!$F$2:$F$200,MATCH($K1851,'Brand Crosswalk'!$A$2:$A$200,0)),"Not in Crosswalk"))</f>
        <v>Mapped</v>
      </c>
      <c r="Q1851" t="str">
        <f>IF($B1851="","",IFERROR(INDEX('Brand Crosswalk'!$C$2:$C$200,MATCH($K1851,'Brand Crosswalk'!$A$2:$A$200,0)),""))</f>
        <v>New Belgium Brewing Company</v>
      </c>
      <c r="R1851" t="str">
        <f>IF($B1851="","",IF(O1851&lt;&gt;"",O1851,IF(P1851="Mapped",Q1851,IF(P1851="No Encompass Match","No Encompass Match",IFERROR(VLOOKUP(IF($K1851="",$J1851,$K1851),'Brands (Enc)'!$C$2:$D$2699,2,FALSE),"Not Mapped")))))</f>
        <v>New Belgium Brewing Company</v>
      </c>
      <c r="S1851" t="str">
        <f>IF($B1851="","",IFERROR(VLOOKUP(VALUE($B1851),'Customers Table (Enc)'!$A:$I,9,FALSE),"Not Found"))</f>
        <v>Passaic</v>
      </c>
      <c r="T1851" t="str">
        <f t="shared" si="112"/>
        <v>PASSAIC</v>
      </c>
      <c r="U1851" t="str">
        <f t="shared" si="113"/>
        <v>New Belgium Brewing Company|PASSAIC</v>
      </c>
      <c r="V1851" t="str">
        <f>IF($B1851="","",IF(R1851="No Encompass Match","THEM",IF(R1851="Not Mapped","Unable to Determine",IF(T1851="SALES","Unable to Determine",IFERROR(INDEX('Master - US vs THEM'!$F:$F,MATCH(U1851,'Master - US vs THEM'!$G:$G,0)),"No Territory Data")))))</f>
        <v>US</v>
      </c>
      <c r="W1851" t="str">
        <f t="shared" si="114"/>
        <v>OK</v>
      </c>
      <c r="X1851" t="str">
        <f t="shared" si="115"/>
        <v>US</v>
      </c>
    </row>
    <row r="1852" spans="1:24" x14ac:dyDescent="0.2">
      <c r="A1852">
        <v>1851</v>
      </c>
      <c r="B1852" t="s">
        <v>1324</v>
      </c>
      <c r="C1852" t="s">
        <v>1325</v>
      </c>
      <c r="D1852" t="s">
        <v>123</v>
      </c>
      <c r="E1852" t="s">
        <v>1326</v>
      </c>
      <c r="F1852" t="s">
        <v>325</v>
      </c>
      <c r="G1852" t="s">
        <v>1327</v>
      </c>
      <c r="H1852" t="s">
        <v>8</v>
      </c>
      <c r="I1852" t="s">
        <v>319</v>
      </c>
      <c r="J1852" t="s">
        <v>213</v>
      </c>
      <c r="K1852" t="s">
        <v>214</v>
      </c>
      <c r="L1852" t="s">
        <v>215</v>
      </c>
      <c r="M1852">
        <v>1</v>
      </c>
      <c r="N1852" t="s">
        <v>875</v>
      </c>
      <c r="O1852" t="str">
        <f>IF($B1852="","",IFERROR(IF(ISNUMBER(MATCH($K1852,'Brand Family Territory (Enc)'!$A$2:$A$296,0)),$K1852,""),""))</f>
        <v/>
      </c>
      <c r="P1852" t="str">
        <f>IF($B1852="","",IFERROR(INDEX('Brand Crosswalk'!$F$2:$F$200,MATCH($K1852,'Brand Crosswalk'!$A$2:$A$200,0)),"Not in Crosswalk"))</f>
        <v>Mapped</v>
      </c>
      <c r="Q1852" t="str">
        <f>IF($B1852="","",IFERROR(INDEX('Brand Crosswalk'!$C$2:$C$200,MATCH($K1852,'Brand Crosswalk'!$A$2:$A$200,0)),""))</f>
        <v>New Belgium Brewing Company</v>
      </c>
      <c r="R1852" t="str">
        <f>IF($B1852="","",IF(O1852&lt;&gt;"",O1852,IF(P1852="Mapped",Q1852,IF(P1852="No Encompass Match","No Encompass Match",IFERROR(VLOOKUP(IF($K1852="",$J1852,$K1852),'Brands (Enc)'!$C$2:$D$2699,2,FALSE),"Not Mapped")))))</f>
        <v>New Belgium Brewing Company</v>
      </c>
      <c r="S1852" t="str">
        <f>IF($B1852="","",IFERROR(VLOOKUP(VALUE($B1852),'Customers Table (Enc)'!$A:$I,9,FALSE),"Not Found"))</f>
        <v>Passaic</v>
      </c>
      <c r="T1852" t="str">
        <f t="shared" si="112"/>
        <v>PASSAIC</v>
      </c>
      <c r="U1852" t="str">
        <f t="shared" si="113"/>
        <v>New Belgium Brewing Company|PASSAIC</v>
      </c>
      <c r="V1852" t="str">
        <f>IF($B1852="","",IF(R1852="No Encompass Match","THEM",IF(R1852="Not Mapped","Unable to Determine",IF(T1852="SALES","Unable to Determine",IFERROR(INDEX('Master - US vs THEM'!$F:$F,MATCH(U1852,'Master - US vs THEM'!$G:$G,0)),"No Territory Data")))))</f>
        <v>US</v>
      </c>
      <c r="W1852" t="str">
        <f t="shared" si="114"/>
        <v>OK</v>
      </c>
      <c r="X1852" t="str">
        <f t="shared" si="115"/>
        <v>US</v>
      </c>
    </row>
    <row r="1853" spans="1:24" x14ac:dyDescent="0.2">
      <c r="A1853">
        <v>1852</v>
      </c>
      <c r="B1853" t="s">
        <v>1324</v>
      </c>
      <c r="C1853" t="s">
        <v>1325</v>
      </c>
      <c r="D1853" t="s">
        <v>123</v>
      </c>
      <c r="E1853" t="s">
        <v>1326</v>
      </c>
      <c r="F1853" t="s">
        <v>325</v>
      </c>
      <c r="G1853" t="s">
        <v>1327</v>
      </c>
      <c r="H1853" t="s">
        <v>8</v>
      </c>
      <c r="I1853" t="s">
        <v>319</v>
      </c>
      <c r="J1853" t="s">
        <v>156</v>
      </c>
      <c r="K1853" t="s">
        <v>156</v>
      </c>
      <c r="L1853" t="s">
        <v>24</v>
      </c>
      <c r="M1853">
        <v>1</v>
      </c>
      <c r="N1853" t="s">
        <v>875</v>
      </c>
      <c r="O1853" t="str">
        <f>IF($B1853="","",IFERROR(IF(ISNUMBER(MATCH($K1853,'Brand Family Territory (Enc)'!$A$2:$A$296,0)),$K1853,""),""))</f>
        <v>PACIFICO</v>
      </c>
      <c r="P1853" t="str">
        <f>IF($B1853="","",IFERROR(INDEX('Brand Crosswalk'!$F$2:$F$200,MATCH($K1853,'Brand Crosswalk'!$A$2:$A$200,0)),"Not in Crosswalk"))</f>
        <v>Not in Crosswalk</v>
      </c>
      <c r="Q1853" t="str">
        <f>IF($B1853="","",IFERROR(INDEX('Brand Crosswalk'!$C$2:$C$200,MATCH($K1853,'Brand Crosswalk'!$A$2:$A$200,0)),""))</f>
        <v/>
      </c>
      <c r="R1853" t="str">
        <f>IF($B1853="","",IF(O1853&lt;&gt;"",O1853,IF(P1853="Mapped",Q1853,IF(P1853="No Encompass Match","No Encompass Match",IFERROR(VLOOKUP(IF($K1853="",$J1853,$K1853),'Brands (Enc)'!$C$2:$D$2699,2,FALSE),"Not Mapped")))))</f>
        <v>PACIFICO</v>
      </c>
      <c r="S1853" t="str">
        <f>IF($B1853="","",IFERROR(VLOOKUP(VALUE($B1853),'Customers Table (Enc)'!$A:$I,9,FALSE),"Not Found"))</f>
        <v>Passaic</v>
      </c>
      <c r="T1853" t="str">
        <f t="shared" si="112"/>
        <v>PASSAIC</v>
      </c>
      <c r="U1853" t="str">
        <f t="shared" si="113"/>
        <v>PACIFICO|PASSAIC</v>
      </c>
      <c r="V1853" t="str">
        <f>IF($B1853="","",IF(R1853="No Encompass Match","THEM",IF(R1853="Not Mapped","Unable to Determine",IF(T1853="SALES","Unable to Determine",IFERROR(INDEX('Master - US vs THEM'!$F:$F,MATCH(U1853,'Master - US vs THEM'!$G:$G,0)),"No Territory Data")))))</f>
        <v>US</v>
      </c>
      <c r="W1853" t="str">
        <f t="shared" si="114"/>
        <v>OK</v>
      </c>
      <c r="X1853" t="str">
        <f t="shared" si="115"/>
        <v>US</v>
      </c>
    </row>
    <row r="1854" spans="1:24" x14ac:dyDescent="0.2">
      <c r="A1854">
        <v>1853</v>
      </c>
      <c r="B1854" t="s">
        <v>1324</v>
      </c>
      <c r="C1854" t="s">
        <v>1325</v>
      </c>
      <c r="D1854" t="s">
        <v>123</v>
      </c>
      <c r="E1854" t="s">
        <v>1326</v>
      </c>
      <c r="F1854" t="s">
        <v>325</v>
      </c>
      <c r="G1854" t="s">
        <v>1327</v>
      </c>
      <c r="H1854" t="s">
        <v>8</v>
      </c>
      <c r="I1854" t="s">
        <v>319</v>
      </c>
      <c r="J1854" t="s">
        <v>140</v>
      </c>
      <c r="K1854" t="s">
        <v>140</v>
      </c>
      <c r="L1854" t="s">
        <v>141</v>
      </c>
      <c r="M1854">
        <v>1</v>
      </c>
      <c r="N1854" t="s">
        <v>875</v>
      </c>
      <c r="O1854" t="str">
        <f>IF($B1854="","",IFERROR(IF(ISNUMBER(MATCH($K1854,'Brand Family Territory (Enc)'!$A$2:$A$296,0)),$K1854,""),""))</f>
        <v/>
      </c>
      <c r="P1854" t="str">
        <f>IF($B1854="","",IFERROR(INDEX('Brand Crosswalk'!$F$2:$F$200,MATCH($K1854,'Brand Crosswalk'!$A$2:$A$200,0)),"Not in Crosswalk"))</f>
        <v>Mapped</v>
      </c>
      <c r="Q1854" t="str">
        <f>IF($B1854="","",IFERROR(INDEX('Brand Crosswalk'!$C$2:$C$200,MATCH($K1854,'Brand Crosswalk'!$A$2:$A$200,0)),""))</f>
        <v>Peroni</v>
      </c>
      <c r="R1854" t="str">
        <f>IF($B1854="","",IF(O1854&lt;&gt;"",O1854,IF(P1854="Mapped",Q1854,IF(P1854="No Encompass Match","No Encompass Match",IFERROR(VLOOKUP(IF($K1854="",$J1854,$K1854),'Brands (Enc)'!$C$2:$D$2699,2,FALSE),"Not Mapped")))))</f>
        <v>Peroni</v>
      </c>
      <c r="S1854" t="str">
        <f>IF($B1854="","",IFERROR(VLOOKUP(VALUE($B1854),'Customers Table (Enc)'!$A:$I,9,FALSE),"Not Found"))</f>
        <v>Passaic</v>
      </c>
      <c r="T1854" t="str">
        <f t="shared" si="112"/>
        <v>PASSAIC</v>
      </c>
      <c r="U1854" t="str">
        <f t="shared" si="113"/>
        <v>Peroni|PASSAIC</v>
      </c>
      <c r="V1854" t="str">
        <f>IF($B1854="","",IF(R1854="No Encompass Match","THEM",IF(R1854="Not Mapped","Unable to Determine",IF(T1854="SALES","Unable to Determine",IFERROR(INDEX('Master - US vs THEM'!$F:$F,MATCH(U1854,'Master - US vs THEM'!$G:$G,0)),"No Territory Data")))))</f>
        <v>US</v>
      </c>
      <c r="W1854" t="str">
        <f t="shared" si="114"/>
        <v>OK</v>
      </c>
      <c r="X1854" t="str">
        <f t="shared" si="115"/>
        <v>US</v>
      </c>
    </row>
    <row r="1855" spans="1:24" x14ac:dyDescent="0.2">
      <c r="A1855">
        <v>1854</v>
      </c>
      <c r="B1855" t="s">
        <v>1324</v>
      </c>
      <c r="C1855" t="s">
        <v>1325</v>
      </c>
      <c r="D1855" t="s">
        <v>123</v>
      </c>
      <c r="E1855" t="s">
        <v>1326</v>
      </c>
      <c r="F1855" t="s">
        <v>325</v>
      </c>
      <c r="G1855" t="s">
        <v>1327</v>
      </c>
      <c r="H1855" t="s">
        <v>8</v>
      </c>
      <c r="I1855" t="s">
        <v>319</v>
      </c>
      <c r="J1855" t="s">
        <v>144</v>
      </c>
      <c r="K1855" t="s">
        <v>145</v>
      </c>
      <c r="L1855" t="s">
        <v>141</v>
      </c>
      <c r="M1855">
        <v>1</v>
      </c>
      <c r="N1855" t="s">
        <v>875</v>
      </c>
      <c r="O1855" t="str">
        <f>IF($B1855="","",IFERROR(IF(ISNUMBER(MATCH($K1855,'Brand Family Territory (Enc)'!$A$2:$A$296,0)),$K1855,""),""))</f>
        <v>COORS LIGHT</v>
      </c>
      <c r="P1855" t="str">
        <f>IF($B1855="","",IFERROR(INDEX('Brand Crosswalk'!$F$2:$F$200,MATCH($K1855,'Brand Crosswalk'!$A$2:$A$200,0)),"Not in Crosswalk"))</f>
        <v>Not in Crosswalk</v>
      </c>
      <c r="Q1855" t="str">
        <f>IF($B1855="","",IFERROR(INDEX('Brand Crosswalk'!$C$2:$C$200,MATCH($K1855,'Brand Crosswalk'!$A$2:$A$200,0)),""))</f>
        <v/>
      </c>
      <c r="R1855" t="str">
        <f>IF($B1855="","",IF(O1855&lt;&gt;"",O1855,IF(P1855="Mapped",Q1855,IF(P1855="No Encompass Match","No Encompass Match",IFERROR(VLOOKUP(IF($K1855="",$J1855,$K1855),'Brands (Enc)'!$C$2:$D$2699,2,FALSE),"Not Mapped")))))</f>
        <v>COORS LIGHT</v>
      </c>
      <c r="S1855" t="str">
        <f>IF($B1855="","",IFERROR(VLOOKUP(VALUE($B1855),'Customers Table (Enc)'!$A:$I,9,FALSE),"Not Found"))</f>
        <v>Passaic</v>
      </c>
      <c r="T1855" t="str">
        <f t="shared" si="112"/>
        <v>PASSAIC</v>
      </c>
      <c r="U1855" t="str">
        <f t="shared" si="113"/>
        <v>COORS LIGHT|PASSAIC</v>
      </c>
      <c r="V1855" t="str">
        <f>IF($B1855="","",IF(R1855="No Encompass Match","THEM",IF(R1855="Not Mapped","Unable to Determine",IF(T1855="SALES","Unable to Determine",IFERROR(INDEX('Master - US vs THEM'!$F:$F,MATCH(U1855,'Master - US vs THEM'!$G:$G,0)),"No Territory Data")))))</f>
        <v>US</v>
      </c>
      <c r="W1855" t="str">
        <f t="shared" si="114"/>
        <v>OK</v>
      </c>
      <c r="X1855" t="str">
        <f t="shared" si="115"/>
        <v>US</v>
      </c>
    </row>
    <row r="1856" spans="1:24" x14ac:dyDescent="0.2">
      <c r="A1856">
        <v>1855</v>
      </c>
      <c r="B1856" t="s">
        <v>1324</v>
      </c>
      <c r="C1856" t="s">
        <v>1325</v>
      </c>
      <c r="D1856" t="s">
        <v>123</v>
      </c>
      <c r="E1856" t="s">
        <v>1326</v>
      </c>
      <c r="F1856" t="s">
        <v>325</v>
      </c>
      <c r="G1856" t="s">
        <v>1327</v>
      </c>
      <c r="H1856" t="s">
        <v>8</v>
      </c>
      <c r="I1856" t="s">
        <v>319</v>
      </c>
      <c r="J1856" t="s">
        <v>142</v>
      </c>
      <c r="K1856" t="s">
        <v>143</v>
      </c>
      <c r="L1856" t="s">
        <v>141</v>
      </c>
      <c r="M1856">
        <v>1</v>
      </c>
      <c r="N1856" t="s">
        <v>875</v>
      </c>
      <c r="O1856" t="str">
        <f>IF($B1856="","",IFERROR(IF(ISNUMBER(MATCH($K1856,'Brand Family Territory (Enc)'!$A$2:$A$296,0)),$K1856,""),""))</f>
        <v/>
      </c>
      <c r="P1856" t="str">
        <f>IF($B1856="","",IFERROR(INDEX('Brand Crosswalk'!$F$2:$F$200,MATCH($K1856,'Brand Crosswalk'!$A$2:$A$200,0)),"Not in Crosswalk"))</f>
        <v>Mapped</v>
      </c>
      <c r="Q1856" t="str">
        <f>IF($B1856="","",IFERROR(INDEX('Brand Crosswalk'!$C$2:$C$200,MATCH($K1856,'Brand Crosswalk'!$A$2:$A$200,0)),""))</f>
        <v>Lite</v>
      </c>
      <c r="R1856" t="str">
        <f>IF($B1856="","",IF(O1856&lt;&gt;"",O1856,IF(P1856="Mapped",Q1856,IF(P1856="No Encompass Match","No Encompass Match",IFERROR(VLOOKUP(IF($K1856="",$J1856,$K1856),'Brands (Enc)'!$C$2:$D$2699,2,FALSE),"Not Mapped")))))</f>
        <v>Lite</v>
      </c>
      <c r="S1856" t="str">
        <f>IF($B1856="","",IFERROR(VLOOKUP(VALUE($B1856),'Customers Table (Enc)'!$A:$I,9,FALSE),"Not Found"))</f>
        <v>Passaic</v>
      </c>
      <c r="T1856" t="str">
        <f t="shared" si="112"/>
        <v>PASSAIC</v>
      </c>
      <c r="U1856" t="str">
        <f t="shared" si="113"/>
        <v>Lite|PASSAIC</v>
      </c>
      <c r="V1856" t="str">
        <f>IF($B1856="","",IF(R1856="No Encompass Match","THEM",IF(R1856="Not Mapped","Unable to Determine",IF(T1856="SALES","Unable to Determine",IFERROR(INDEX('Master - US vs THEM'!$F:$F,MATCH(U1856,'Master - US vs THEM'!$G:$G,0)),"No Territory Data")))))</f>
        <v>US</v>
      </c>
      <c r="W1856" t="str">
        <f t="shared" si="114"/>
        <v>OK</v>
      </c>
      <c r="X1856" t="str">
        <f t="shared" si="115"/>
        <v>US</v>
      </c>
    </row>
    <row r="1857" spans="1:24" x14ac:dyDescent="0.2">
      <c r="A1857">
        <v>1856</v>
      </c>
      <c r="B1857" t="s">
        <v>1324</v>
      </c>
      <c r="C1857" t="s">
        <v>1325</v>
      </c>
      <c r="D1857" t="s">
        <v>123</v>
      </c>
      <c r="E1857" t="s">
        <v>1326</v>
      </c>
      <c r="F1857" t="s">
        <v>325</v>
      </c>
      <c r="G1857" t="s">
        <v>1327</v>
      </c>
      <c r="H1857" t="s">
        <v>8</v>
      </c>
      <c r="I1857" t="s">
        <v>319</v>
      </c>
      <c r="J1857" t="s">
        <v>44</v>
      </c>
      <c r="K1857" t="s">
        <v>44</v>
      </c>
      <c r="L1857" t="s">
        <v>45</v>
      </c>
      <c r="M1857">
        <v>1</v>
      </c>
      <c r="N1857" t="s">
        <v>875</v>
      </c>
      <c r="O1857" t="str">
        <f>IF($B1857="","",IFERROR(IF(ISNUMBER(MATCH($K1857,'Brand Family Territory (Enc)'!$A$2:$A$296,0)),$K1857,""),""))</f>
        <v/>
      </c>
      <c r="P1857" t="str">
        <f>IF($B1857="","",IFERROR(INDEX('Brand Crosswalk'!$F$2:$F$200,MATCH($K1857,'Brand Crosswalk'!$A$2:$A$200,0)),"Not in Crosswalk"))</f>
        <v>Mapped</v>
      </c>
      <c r="Q1857" t="str">
        <f>IF($B1857="","",IFERROR(INDEX('Brand Crosswalk'!$C$2:$C$200,MATCH($K1857,'Brand Crosswalk'!$A$2:$A$200,0)),""))</f>
        <v>Dg Yuengling Inc</v>
      </c>
      <c r="R1857" t="str">
        <f>IF($B1857="","",IF(O1857&lt;&gt;"",O1857,IF(P1857="Mapped",Q1857,IF(P1857="No Encompass Match","No Encompass Match",IFERROR(VLOOKUP(IF($K1857="",$J1857,$K1857),'Brands (Enc)'!$C$2:$D$2699,2,FALSE),"Not Mapped")))))</f>
        <v>Dg Yuengling Inc</v>
      </c>
      <c r="S1857" t="str">
        <f>IF($B1857="","",IFERROR(VLOOKUP(VALUE($B1857),'Customers Table (Enc)'!$A:$I,9,FALSE),"Not Found"))</f>
        <v>Passaic</v>
      </c>
      <c r="T1857" t="str">
        <f t="shared" si="112"/>
        <v>PASSAIC</v>
      </c>
      <c r="U1857" t="str">
        <f t="shared" si="113"/>
        <v>Dg Yuengling Inc|PASSAIC</v>
      </c>
      <c r="V1857" t="str">
        <f>IF($B1857="","",IF(R1857="No Encompass Match","THEM",IF(R1857="Not Mapped","Unable to Determine",IF(T1857="SALES","Unable to Determine",IFERROR(INDEX('Master - US vs THEM'!$F:$F,MATCH(U1857,'Master - US vs THEM'!$G:$G,0)),"No Territory Data")))))</f>
        <v>US</v>
      </c>
      <c r="W1857" t="str">
        <f t="shared" si="114"/>
        <v>OK</v>
      </c>
      <c r="X1857" t="str">
        <f t="shared" si="115"/>
        <v>US</v>
      </c>
    </row>
    <row r="1858" spans="1:24" x14ac:dyDescent="0.2">
      <c r="A1858">
        <v>1857</v>
      </c>
      <c r="B1858" t="s">
        <v>1324</v>
      </c>
      <c r="C1858" t="s">
        <v>1325</v>
      </c>
      <c r="D1858" t="s">
        <v>123</v>
      </c>
      <c r="E1858" t="s">
        <v>1326</v>
      </c>
      <c r="F1858" t="s">
        <v>325</v>
      </c>
      <c r="G1858" t="s">
        <v>1327</v>
      </c>
      <c r="H1858" t="s">
        <v>8</v>
      </c>
      <c r="I1858" t="s">
        <v>319</v>
      </c>
      <c r="J1858" t="s">
        <v>181</v>
      </c>
      <c r="K1858" t="s">
        <v>182</v>
      </c>
      <c r="L1858" t="s">
        <v>24</v>
      </c>
      <c r="M1858">
        <v>1</v>
      </c>
      <c r="N1858" t="s">
        <v>875</v>
      </c>
      <c r="O1858" t="str">
        <f>IF($B1858="","",IFERROR(IF(ISNUMBER(MATCH($K1858,'Brand Family Territory (Enc)'!$A$2:$A$296,0)),$K1858,""),""))</f>
        <v/>
      </c>
      <c r="P1858" t="str">
        <f>IF($B1858="","",IFERROR(INDEX('Brand Crosswalk'!$F$2:$F$200,MATCH($K1858,'Brand Crosswalk'!$A$2:$A$200,0)),"Not in Crosswalk"))</f>
        <v>Mapped</v>
      </c>
      <c r="Q1858" t="str">
        <f>IF($B1858="","",IFERROR(INDEX('Brand Crosswalk'!$C$2:$C$200,MATCH($K1858,'Brand Crosswalk'!$A$2:$A$200,0)),""))</f>
        <v>Modelo Especial</v>
      </c>
      <c r="R1858" t="str">
        <f>IF($B1858="","",IF(O1858&lt;&gt;"",O1858,IF(P1858="Mapped",Q1858,IF(P1858="No Encompass Match","No Encompass Match",IFERROR(VLOOKUP(IF($K1858="",$J1858,$K1858),'Brands (Enc)'!$C$2:$D$2699,2,FALSE),"Not Mapped")))))</f>
        <v>Modelo Especial</v>
      </c>
      <c r="S1858" t="str">
        <f>IF($B1858="","",IFERROR(VLOOKUP(VALUE($B1858),'Customers Table (Enc)'!$A:$I,9,FALSE),"Not Found"))</f>
        <v>Passaic</v>
      </c>
      <c r="T1858" t="str">
        <f t="shared" si="112"/>
        <v>PASSAIC</v>
      </c>
      <c r="U1858" t="str">
        <f t="shared" si="113"/>
        <v>Modelo Especial|PASSAIC</v>
      </c>
      <c r="V1858" t="str">
        <f>IF($B1858="","",IF(R1858="No Encompass Match","THEM",IF(R1858="Not Mapped","Unable to Determine",IF(T1858="SALES","Unable to Determine",IFERROR(INDEX('Master - US vs THEM'!$F:$F,MATCH(U1858,'Master - US vs THEM'!$G:$G,0)),"No Territory Data")))))</f>
        <v>US</v>
      </c>
      <c r="W1858" t="str">
        <f t="shared" si="114"/>
        <v>OK</v>
      </c>
      <c r="X1858" t="str">
        <f t="shared" si="115"/>
        <v>US</v>
      </c>
    </row>
    <row r="1859" spans="1:24" x14ac:dyDescent="0.2">
      <c r="A1859">
        <v>1858</v>
      </c>
      <c r="B1859" t="s">
        <v>1324</v>
      </c>
      <c r="C1859" t="s">
        <v>1325</v>
      </c>
      <c r="D1859" t="s">
        <v>123</v>
      </c>
      <c r="E1859" t="s">
        <v>1326</v>
      </c>
      <c r="F1859" t="s">
        <v>325</v>
      </c>
      <c r="G1859" t="s">
        <v>1327</v>
      </c>
      <c r="H1859" t="s">
        <v>8</v>
      </c>
      <c r="I1859" t="s">
        <v>319</v>
      </c>
      <c r="J1859" t="s">
        <v>165</v>
      </c>
      <c r="K1859" t="s">
        <v>166</v>
      </c>
      <c r="L1859" t="s">
        <v>141</v>
      </c>
      <c r="M1859">
        <v>1</v>
      </c>
      <c r="N1859" t="s">
        <v>875</v>
      </c>
      <c r="O1859" t="str">
        <f>IF($B1859="","",IFERROR(IF(ISNUMBER(MATCH($K1859,'Brand Family Territory (Enc)'!$A$2:$A$296,0)),$K1859,""),""))</f>
        <v>BLUE MOON</v>
      </c>
      <c r="P1859" t="str">
        <f>IF($B1859="","",IFERROR(INDEX('Brand Crosswalk'!$F$2:$F$200,MATCH($K1859,'Brand Crosswalk'!$A$2:$A$200,0)),"Not in Crosswalk"))</f>
        <v>Not in Crosswalk</v>
      </c>
      <c r="Q1859" t="str">
        <f>IF($B1859="","",IFERROR(INDEX('Brand Crosswalk'!$C$2:$C$200,MATCH($K1859,'Brand Crosswalk'!$A$2:$A$200,0)),""))</f>
        <v/>
      </c>
      <c r="R1859" t="str">
        <f>IF($B1859="","",IF(O1859&lt;&gt;"",O1859,IF(P1859="Mapped",Q1859,IF(P1859="No Encompass Match","No Encompass Match",IFERROR(VLOOKUP(IF($K1859="",$J1859,$K1859),'Brands (Enc)'!$C$2:$D$2699,2,FALSE),"Not Mapped")))))</f>
        <v>BLUE MOON</v>
      </c>
      <c r="S1859" t="str">
        <f>IF($B1859="","",IFERROR(VLOOKUP(VALUE($B1859),'Customers Table (Enc)'!$A:$I,9,FALSE),"Not Found"))</f>
        <v>Passaic</v>
      </c>
      <c r="T1859" t="str">
        <f t="shared" ref="T1859:T1922" si="116">IF($B1859="","",IF($D1859&lt;&gt;"SALES",$D1859,IF(OR(S1859="Default",S1859="Not Found",S1859="Morris"),"SALES",UPPER(S1859))))</f>
        <v>PASSAIC</v>
      </c>
      <c r="U1859" t="str">
        <f t="shared" ref="U1859:U1922" si="117">IF($B1859="","",R1859&amp;"|"&amp;T1859)</f>
        <v>BLUE MOON|PASSAIC</v>
      </c>
      <c r="V1859" t="str">
        <f>IF($B1859="","",IF(R1859="No Encompass Match","THEM",IF(R1859="Not Mapped","Unable to Determine",IF(T1859="SALES","Unable to Determine",IFERROR(INDEX('Master - US vs THEM'!$F:$F,MATCH(U1859,'Master - US vs THEM'!$G:$G,0)),"No Territory Data")))))</f>
        <v>US</v>
      </c>
      <c r="W1859" t="str">
        <f t="shared" ref="W1859:W1922" si="118">IF($B1859="","",IF(OR(V1859="Unable to Determine",V1859="No Territory Data",V1859="Ambiguous (Source Truncated)"),"Review",IF(V1859&lt;&gt;$N1859,"MISMATCH","OK")))</f>
        <v>OK</v>
      </c>
      <c r="X1859" t="str">
        <f t="shared" ref="X1859:X1922" si="119">IF($B1859="","",IF(OR(V1859="US",V1859="THEM"),V1859,$N1859))</f>
        <v>US</v>
      </c>
    </row>
    <row r="1860" spans="1:24" x14ac:dyDescent="0.2">
      <c r="A1860">
        <v>1859</v>
      </c>
      <c r="B1860" t="s">
        <v>1324</v>
      </c>
      <c r="C1860" t="s">
        <v>1325</v>
      </c>
      <c r="D1860" t="s">
        <v>123</v>
      </c>
      <c r="E1860" t="s">
        <v>1326</v>
      </c>
      <c r="F1860" t="s">
        <v>325</v>
      </c>
      <c r="G1860" t="s">
        <v>1327</v>
      </c>
      <c r="H1860" t="s">
        <v>8</v>
      </c>
      <c r="I1860" t="s">
        <v>319</v>
      </c>
      <c r="J1860" t="s">
        <v>235</v>
      </c>
      <c r="K1860" t="s">
        <v>236</v>
      </c>
      <c r="L1860" t="s">
        <v>141</v>
      </c>
      <c r="M1860">
        <v>1</v>
      </c>
      <c r="N1860" t="s">
        <v>875</v>
      </c>
      <c r="O1860" t="str">
        <f>IF($B1860="","",IFERROR(IF(ISNUMBER(MATCH($K1860,'Brand Family Territory (Enc)'!$A$2:$A$296,0)),$K1860,""),""))</f>
        <v/>
      </c>
      <c r="P1860" t="str">
        <f>IF($B1860="","",IFERROR(INDEX('Brand Crosswalk'!$F$2:$F$200,MATCH($K1860,'Brand Crosswalk'!$A$2:$A$200,0)),"Not in Crosswalk"))</f>
        <v>Mapped</v>
      </c>
      <c r="Q1860" t="str">
        <f>IF($B1860="","",IFERROR(INDEX('Brand Crosswalk'!$C$2:$C$200,MATCH($K1860,'Brand Crosswalk'!$A$2:$A$200,0)),""))</f>
        <v>Leinenkugel</v>
      </c>
      <c r="R1860" t="str">
        <f>IF($B1860="","",IF(O1860&lt;&gt;"",O1860,IF(P1860="Mapped",Q1860,IF(P1860="No Encompass Match","No Encompass Match",IFERROR(VLOOKUP(IF($K1860="",$J1860,$K1860),'Brands (Enc)'!$C$2:$D$2699,2,FALSE),"Not Mapped")))))</f>
        <v>Leinenkugel</v>
      </c>
      <c r="S1860" t="str">
        <f>IF($B1860="","",IFERROR(VLOOKUP(VALUE($B1860),'Customers Table (Enc)'!$A:$I,9,FALSE),"Not Found"))</f>
        <v>Passaic</v>
      </c>
      <c r="T1860" t="str">
        <f t="shared" si="116"/>
        <v>PASSAIC</v>
      </c>
      <c r="U1860" t="str">
        <f t="shared" si="117"/>
        <v>Leinenkugel|PASSAIC</v>
      </c>
      <c r="V1860" t="str">
        <f>IF($B1860="","",IF(R1860="No Encompass Match","THEM",IF(R1860="Not Mapped","Unable to Determine",IF(T1860="SALES","Unable to Determine",IFERROR(INDEX('Master - US vs THEM'!$F:$F,MATCH(U1860,'Master - US vs THEM'!$G:$G,0)),"No Territory Data")))))</f>
        <v>US</v>
      </c>
      <c r="W1860" t="str">
        <f t="shared" si="118"/>
        <v>OK</v>
      </c>
      <c r="X1860" t="str">
        <f t="shared" si="119"/>
        <v>US</v>
      </c>
    </row>
    <row r="1861" spans="1:24" x14ac:dyDescent="0.2">
      <c r="A1861">
        <v>1860</v>
      </c>
      <c r="B1861" t="s">
        <v>1320</v>
      </c>
      <c r="C1861" t="s">
        <v>1321</v>
      </c>
      <c r="D1861" t="s">
        <v>123</v>
      </c>
      <c r="E1861" t="s">
        <v>1322</v>
      </c>
      <c r="F1861" t="s">
        <v>325</v>
      </c>
      <c r="G1861" t="s">
        <v>1323</v>
      </c>
      <c r="H1861" t="s">
        <v>8</v>
      </c>
      <c r="I1861" t="s">
        <v>319</v>
      </c>
      <c r="J1861" t="s">
        <v>535</v>
      </c>
      <c r="K1861" t="s">
        <v>358</v>
      </c>
      <c r="L1861" t="s">
        <v>155</v>
      </c>
      <c r="M1861">
        <v>1</v>
      </c>
      <c r="N1861" t="s">
        <v>875</v>
      </c>
      <c r="O1861" t="str">
        <f>IF($B1861="","",IFERROR(IF(ISNUMBER(MATCH($K1861,'Brand Family Territory (Enc)'!$A$2:$A$296,0)),$K1861,""),""))</f>
        <v/>
      </c>
      <c r="P1861" t="str">
        <f>IF($B1861="","",IFERROR(INDEX('Brand Crosswalk'!$F$2:$F$200,MATCH($K1861,'Brand Crosswalk'!$A$2:$A$200,0)),"Not in Crosswalk"))</f>
        <v>Mapped</v>
      </c>
      <c r="Q1861" t="str">
        <f>IF($B1861="","",IFERROR(INDEX('Brand Crosswalk'!$C$2:$C$200,MATCH($K1861,'Brand Crosswalk'!$A$2:$A$200,0)),""))</f>
        <v>Samuel Adams</v>
      </c>
      <c r="R1861" t="str">
        <f>IF($B1861="","",IF(O1861&lt;&gt;"",O1861,IF(P1861="Mapped",Q1861,IF(P1861="No Encompass Match","No Encompass Match",IFERROR(VLOOKUP(IF($K1861="",$J1861,$K1861),'Brands (Enc)'!$C$2:$D$2699,2,FALSE),"Not Mapped")))))</f>
        <v>Samuel Adams</v>
      </c>
      <c r="S1861" t="str">
        <f>IF($B1861="","",IFERROR(VLOOKUP(VALUE($B1861),'Customers Table (Enc)'!$A:$I,9,FALSE),"Not Found"))</f>
        <v>Passaic</v>
      </c>
      <c r="T1861" t="str">
        <f t="shared" si="116"/>
        <v>PASSAIC</v>
      </c>
      <c r="U1861" t="str">
        <f t="shared" si="117"/>
        <v>Samuel Adams|PASSAIC</v>
      </c>
      <c r="V1861" t="str">
        <f>IF($B1861="","",IF(R1861="No Encompass Match","THEM",IF(R1861="Not Mapped","Unable to Determine",IF(T1861="SALES","Unable to Determine",IFERROR(INDEX('Master - US vs THEM'!$F:$F,MATCH(U1861,'Master - US vs THEM'!$G:$G,0)),"No Territory Data")))))</f>
        <v>US</v>
      </c>
      <c r="W1861" t="str">
        <f t="shared" si="118"/>
        <v>OK</v>
      </c>
      <c r="X1861" t="str">
        <f t="shared" si="119"/>
        <v>US</v>
      </c>
    </row>
    <row r="1862" spans="1:24" x14ac:dyDescent="0.2">
      <c r="A1862">
        <v>1861</v>
      </c>
      <c r="B1862" t="s">
        <v>1320</v>
      </c>
      <c r="C1862" t="s">
        <v>1321</v>
      </c>
      <c r="D1862" t="s">
        <v>123</v>
      </c>
      <c r="E1862" t="s">
        <v>1322</v>
      </c>
      <c r="F1862" t="s">
        <v>325</v>
      </c>
      <c r="G1862" t="s">
        <v>1323</v>
      </c>
      <c r="H1862" t="s">
        <v>8</v>
      </c>
      <c r="I1862" t="s">
        <v>319</v>
      </c>
      <c r="J1862" t="s">
        <v>33</v>
      </c>
      <c r="K1862" t="s">
        <v>33</v>
      </c>
      <c r="L1862" t="s">
        <v>34</v>
      </c>
      <c r="M1862">
        <v>1</v>
      </c>
      <c r="N1862" t="s">
        <v>875</v>
      </c>
      <c r="O1862" t="str">
        <f>IF($B1862="","",IFERROR(IF(ISNUMBER(MATCH($K1862,'Brand Family Territory (Enc)'!$A$2:$A$296,0)),$K1862,""),""))</f>
        <v>SIERRA NEVADA</v>
      </c>
      <c r="P1862" t="str">
        <f>IF($B1862="","",IFERROR(INDEX('Brand Crosswalk'!$F$2:$F$200,MATCH($K1862,'Brand Crosswalk'!$A$2:$A$200,0)),"Not in Crosswalk"))</f>
        <v>Not in Crosswalk</v>
      </c>
      <c r="Q1862" t="str">
        <f>IF($B1862="","",IFERROR(INDEX('Brand Crosswalk'!$C$2:$C$200,MATCH($K1862,'Brand Crosswalk'!$A$2:$A$200,0)),""))</f>
        <v/>
      </c>
      <c r="R1862" t="str">
        <f>IF($B1862="","",IF(O1862&lt;&gt;"",O1862,IF(P1862="Mapped",Q1862,IF(P1862="No Encompass Match","No Encompass Match",IFERROR(VLOOKUP(IF($K1862="",$J1862,$K1862),'Brands (Enc)'!$C$2:$D$2699,2,FALSE),"Not Mapped")))))</f>
        <v>SIERRA NEVADA</v>
      </c>
      <c r="S1862" t="str">
        <f>IF($B1862="","",IFERROR(VLOOKUP(VALUE($B1862),'Customers Table (Enc)'!$A:$I,9,FALSE),"Not Found"))</f>
        <v>Passaic</v>
      </c>
      <c r="T1862" t="str">
        <f t="shared" si="116"/>
        <v>PASSAIC</v>
      </c>
      <c r="U1862" t="str">
        <f t="shared" si="117"/>
        <v>SIERRA NEVADA|PASSAIC</v>
      </c>
      <c r="V1862" t="str">
        <f>IF($B1862="","",IF(R1862="No Encompass Match","THEM",IF(R1862="Not Mapped","Unable to Determine",IF(T1862="SALES","Unable to Determine",IFERROR(INDEX('Master - US vs THEM'!$F:$F,MATCH(U1862,'Master - US vs THEM'!$G:$G,0)),"No Territory Data")))))</f>
        <v>US</v>
      </c>
      <c r="W1862" t="str">
        <f t="shared" si="118"/>
        <v>OK</v>
      </c>
      <c r="X1862" t="str">
        <f t="shared" si="119"/>
        <v>US</v>
      </c>
    </row>
    <row r="1863" spans="1:24" x14ac:dyDescent="0.2">
      <c r="A1863">
        <v>1862</v>
      </c>
      <c r="B1863" t="s">
        <v>1320</v>
      </c>
      <c r="C1863" t="s">
        <v>1321</v>
      </c>
      <c r="D1863" t="s">
        <v>123</v>
      </c>
      <c r="E1863" t="s">
        <v>1322</v>
      </c>
      <c r="F1863" t="s">
        <v>325</v>
      </c>
      <c r="G1863" t="s">
        <v>1323</v>
      </c>
      <c r="H1863" t="s">
        <v>8</v>
      </c>
      <c r="I1863" t="s">
        <v>319</v>
      </c>
      <c r="J1863" t="s">
        <v>44</v>
      </c>
      <c r="K1863" t="s">
        <v>44</v>
      </c>
      <c r="L1863" t="s">
        <v>45</v>
      </c>
      <c r="M1863">
        <v>1</v>
      </c>
      <c r="N1863" t="s">
        <v>875</v>
      </c>
      <c r="O1863" t="str">
        <f>IF($B1863="","",IFERROR(IF(ISNUMBER(MATCH($K1863,'Brand Family Territory (Enc)'!$A$2:$A$296,0)),$K1863,""),""))</f>
        <v/>
      </c>
      <c r="P1863" t="str">
        <f>IF($B1863="","",IFERROR(INDEX('Brand Crosswalk'!$F$2:$F$200,MATCH($K1863,'Brand Crosswalk'!$A$2:$A$200,0)),"Not in Crosswalk"))</f>
        <v>Mapped</v>
      </c>
      <c r="Q1863" t="str">
        <f>IF($B1863="","",IFERROR(INDEX('Brand Crosswalk'!$C$2:$C$200,MATCH($K1863,'Brand Crosswalk'!$A$2:$A$200,0)),""))</f>
        <v>Dg Yuengling Inc</v>
      </c>
      <c r="R1863" t="str">
        <f>IF($B1863="","",IF(O1863&lt;&gt;"",O1863,IF(P1863="Mapped",Q1863,IF(P1863="No Encompass Match","No Encompass Match",IFERROR(VLOOKUP(IF($K1863="",$J1863,$K1863),'Brands (Enc)'!$C$2:$D$2699,2,FALSE),"Not Mapped")))))</f>
        <v>Dg Yuengling Inc</v>
      </c>
      <c r="S1863" t="str">
        <f>IF($B1863="","",IFERROR(VLOOKUP(VALUE($B1863),'Customers Table (Enc)'!$A:$I,9,FALSE),"Not Found"))</f>
        <v>Passaic</v>
      </c>
      <c r="T1863" t="str">
        <f t="shared" si="116"/>
        <v>PASSAIC</v>
      </c>
      <c r="U1863" t="str">
        <f t="shared" si="117"/>
        <v>Dg Yuengling Inc|PASSAIC</v>
      </c>
      <c r="V1863" t="str">
        <f>IF($B1863="","",IF(R1863="No Encompass Match","THEM",IF(R1863="Not Mapped","Unable to Determine",IF(T1863="SALES","Unable to Determine",IFERROR(INDEX('Master - US vs THEM'!$F:$F,MATCH(U1863,'Master - US vs THEM'!$G:$G,0)),"No Territory Data")))))</f>
        <v>US</v>
      </c>
      <c r="W1863" t="str">
        <f t="shared" si="118"/>
        <v>OK</v>
      </c>
      <c r="X1863" t="str">
        <f t="shared" si="119"/>
        <v>US</v>
      </c>
    </row>
    <row r="1864" spans="1:24" x14ac:dyDescent="0.2">
      <c r="A1864">
        <v>1863</v>
      </c>
      <c r="B1864" t="s">
        <v>1320</v>
      </c>
      <c r="C1864" t="s">
        <v>1321</v>
      </c>
      <c r="D1864" t="s">
        <v>123</v>
      </c>
      <c r="E1864" t="s">
        <v>1322</v>
      </c>
      <c r="F1864" t="s">
        <v>325</v>
      </c>
      <c r="G1864" t="s">
        <v>1323</v>
      </c>
      <c r="H1864" t="s">
        <v>8</v>
      </c>
      <c r="I1864" t="s">
        <v>319</v>
      </c>
      <c r="J1864" t="s">
        <v>142</v>
      </c>
      <c r="K1864" t="s">
        <v>143</v>
      </c>
      <c r="L1864" t="s">
        <v>141</v>
      </c>
      <c r="M1864">
        <v>1</v>
      </c>
      <c r="N1864" t="s">
        <v>875</v>
      </c>
      <c r="O1864" t="str">
        <f>IF($B1864="","",IFERROR(IF(ISNUMBER(MATCH($K1864,'Brand Family Territory (Enc)'!$A$2:$A$296,0)),$K1864,""),""))</f>
        <v/>
      </c>
      <c r="P1864" t="str">
        <f>IF($B1864="","",IFERROR(INDEX('Brand Crosswalk'!$F$2:$F$200,MATCH($K1864,'Brand Crosswalk'!$A$2:$A$200,0)),"Not in Crosswalk"))</f>
        <v>Mapped</v>
      </c>
      <c r="Q1864" t="str">
        <f>IF($B1864="","",IFERROR(INDEX('Brand Crosswalk'!$C$2:$C$200,MATCH($K1864,'Brand Crosswalk'!$A$2:$A$200,0)),""))</f>
        <v>Lite</v>
      </c>
      <c r="R1864" t="str">
        <f>IF($B1864="","",IF(O1864&lt;&gt;"",O1864,IF(P1864="Mapped",Q1864,IF(P1864="No Encompass Match","No Encompass Match",IFERROR(VLOOKUP(IF($K1864="",$J1864,$K1864),'Brands (Enc)'!$C$2:$D$2699,2,FALSE),"Not Mapped")))))</f>
        <v>Lite</v>
      </c>
      <c r="S1864" t="str">
        <f>IF($B1864="","",IFERROR(VLOOKUP(VALUE($B1864),'Customers Table (Enc)'!$A:$I,9,FALSE),"Not Found"))</f>
        <v>Passaic</v>
      </c>
      <c r="T1864" t="str">
        <f t="shared" si="116"/>
        <v>PASSAIC</v>
      </c>
      <c r="U1864" t="str">
        <f t="shared" si="117"/>
        <v>Lite|PASSAIC</v>
      </c>
      <c r="V1864" t="str">
        <f>IF($B1864="","",IF(R1864="No Encompass Match","THEM",IF(R1864="Not Mapped","Unable to Determine",IF(T1864="SALES","Unable to Determine",IFERROR(INDEX('Master - US vs THEM'!$F:$F,MATCH(U1864,'Master - US vs THEM'!$G:$G,0)),"No Territory Data")))))</f>
        <v>US</v>
      </c>
      <c r="W1864" t="str">
        <f t="shared" si="118"/>
        <v>OK</v>
      </c>
      <c r="X1864" t="str">
        <f t="shared" si="119"/>
        <v>US</v>
      </c>
    </row>
    <row r="1865" spans="1:24" x14ac:dyDescent="0.2">
      <c r="A1865">
        <v>1864</v>
      </c>
      <c r="B1865" t="s">
        <v>1320</v>
      </c>
      <c r="C1865" t="s">
        <v>1321</v>
      </c>
      <c r="D1865" t="s">
        <v>123</v>
      </c>
      <c r="E1865" t="s">
        <v>1322</v>
      </c>
      <c r="F1865" t="s">
        <v>325</v>
      </c>
      <c r="G1865" t="s">
        <v>1323</v>
      </c>
      <c r="H1865" t="s">
        <v>8</v>
      </c>
      <c r="I1865" t="s">
        <v>319</v>
      </c>
      <c r="J1865" t="s">
        <v>144</v>
      </c>
      <c r="K1865" t="s">
        <v>145</v>
      </c>
      <c r="L1865" t="s">
        <v>141</v>
      </c>
      <c r="M1865">
        <v>1</v>
      </c>
      <c r="N1865" t="s">
        <v>875</v>
      </c>
      <c r="O1865" t="str">
        <f>IF($B1865="","",IFERROR(IF(ISNUMBER(MATCH($K1865,'Brand Family Territory (Enc)'!$A$2:$A$296,0)),$K1865,""),""))</f>
        <v>COORS LIGHT</v>
      </c>
      <c r="P1865" t="str">
        <f>IF($B1865="","",IFERROR(INDEX('Brand Crosswalk'!$F$2:$F$200,MATCH($K1865,'Brand Crosswalk'!$A$2:$A$200,0)),"Not in Crosswalk"))</f>
        <v>Not in Crosswalk</v>
      </c>
      <c r="Q1865" t="str">
        <f>IF($B1865="","",IFERROR(INDEX('Brand Crosswalk'!$C$2:$C$200,MATCH($K1865,'Brand Crosswalk'!$A$2:$A$200,0)),""))</f>
        <v/>
      </c>
      <c r="R1865" t="str">
        <f>IF($B1865="","",IF(O1865&lt;&gt;"",O1865,IF(P1865="Mapped",Q1865,IF(P1865="No Encompass Match","No Encompass Match",IFERROR(VLOOKUP(IF($K1865="",$J1865,$K1865),'Brands (Enc)'!$C$2:$D$2699,2,FALSE),"Not Mapped")))))</f>
        <v>COORS LIGHT</v>
      </c>
      <c r="S1865" t="str">
        <f>IF($B1865="","",IFERROR(VLOOKUP(VALUE($B1865),'Customers Table (Enc)'!$A:$I,9,FALSE),"Not Found"))</f>
        <v>Passaic</v>
      </c>
      <c r="T1865" t="str">
        <f t="shared" si="116"/>
        <v>PASSAIC</v>
      </c>
      <c r="U1865" t="str">
        <f t="shared" si="117"/>
        <v>COORS LIGHT|PASSAIC</v>
      </c>
      <c r="V1865" t="str">
        <f>IF($B1865="","",IF(R1865="No Encompass Match","THEM",IF(R1865="Not Mapped","Unable to Determine",IF(T1865="SALES","Unable to Determine",IFERROR(INDEX('Master - US vs THEM'!$F:$F,MATCH(U1865,'Master - US vs THEM'!$G:$G,0)),"No Territory Data")))))</f>
        <v>US</v>
      </c>
      <c r="W1865" t="str">
        <f t="shared" si="118"/>
        <v>OK</v>
      </c>
      <c r="X1865" t="str">
        <f t="shared" si="119"/>
        <v>US</v>
      </c>
    </row>
    <row r="1866" spans="1:24" x14ac:dyDescent="0.2">
      <c r="A1866">
        <v>1865</v>
      </c>
      <c r="B1866" t="s">
        <v>1320</v>
      </c>
      <c r="C1866" t="s">
        <v>1321</v>
      </c>
      <c r="D1866" t="s">
        <v>123</v>
      </c>
      <c r="E1866" t="s">
        <v>1322</v>
      </c>
      <c r="F1866" t="s">
        <v>325</v>
      </c>
      <c r="G1866" t="s">
        <v>1323</v>
      </c>
      <c r="H1866" t="s">
        <v>8</v>
      </c>
      <c r="I1866" t="s">
        <v>319</v>
      </c>
      <c r="J1866" t="s">
        <v>165</v>
      </c>
      <c r="K1866" t="s">
        <v>166</v>
      </c>
      <c r="L1866" t="s">
        <v>141</v>
      </c>
      <c r="M1866">
        <v>1</v>
      </c>
      <c r="N1866" t="s">
        <v>875</v>
      </c>
      <c r="O1866" t="str">
        <f>IF($B1866="","",IFERROR(IF(ISNUMBER(MATCH($K1866,'Brand Family Territory (Enc)'!$A$2:$A$296,0)),$K1866,""),""))</f>
        <v>BLUE MOON</v>
      </c>
      <c r="P1866" t="str">
        <f>IF($B1866="","",IFERROR(INDEX('Brand Crosswalk'!$F$2:$F$200,MATCH($K1866,'Brand Crosswalk'!$A$2:$A$200,0)),"Not in Crosswalk"))</f>
        <v>Not in Crosswalk</v>
      </c>
      <c r="Q1866" t="str">
        <f>IF($B1866="","",IFERROR(INDEX('Brand Crosswalk'!$C$2:$C$200,MATCH($K1866,'Brand Crosswalk'!$A$2:$A$200,0)),""))</f>
        <v/>
      </c>
      <c r="R1866" t="str">
        <f>IF($B1866="","",IF(O1866&lt;&gt;"",O1866,IF(P1866="Mapped",Q1866,IF(P1866="No Encompass Match","No Encompass Match",IFERROR(VLOOKUP(IF($K1866="",$J1866,$K1866),'Brands (Enc)'!$C$2:$D$2699,2,FALSE),"Not Mapped")))))</f>
        <v>BLUE MOON</v>
      </c>
      <c r="S1866" t="str">
        <f>IF($B1866="","",IFERROR(VLOOKUP(VALUE($B1866),'Customers Table (Enc)'!$A:$I,9,FALSE),"Not Found"))</f>
        <v>Passaic</v>
      </c>
      <c r="T1866" t="str">
        <f t="shared" si="116"/>
        <v>PASSAIC</v>
      </c>
      <c r="U1866" t="str">
        <f t="shared" si="117"/>
        <v>BLUE MOON|PASSAIC</v>
      </c>
      <c r="V1866" t="str">
        <f>IF($B1866="","",IF(R1866="No Encompass Match","THEM",IF(R1866="Not Mapped","Unable to Determine",IF(T1866="SALES","Unable to Determine",IFERROR(INDEX('Master - US vs THEM'!$F:$F,MATCH(U1866,'Master - US vs THEM'!$G:$G,0)),"No Territory Data")))))</f>
        <v>US</v>
      </c>
      <c r="W1866" t="str">
        <f t="shared" si="118"/>
        <v>OK</v>
      </c>
      <c r="X1866" t="str">
        <f t="shared" si="119"/>
        <v>US</v>
      </c>
    </row>
    <row r="1867" spans="1:24" x14ac:dyDescent="0.2">
      <c r="A1867">
        <v>1866</v>
      </c>
      <c r="B1867" t="s">
        <v>1320</v>
      </c>
      <c r="C1867" t="s">
        <v>1321</v>
      </c>
      <c r="D1867" t="s">
        <v>123</v>
      </c>
      <c r="E1867" t="s">
        <v>1322</v>
      </c>
      <c r="F1867" t="s">
        <v>325</v>
      </c>
      <c r="G1867" t="s">
        <v>1323</v>
      </c>
      <c r="H1867" t="s">
        <v>8</v>
      </c>
      <c r="I1867" t="s">
        <v>319</v>
      </c>
      <c r="J1867" t="s">
        <v>536</v>
      </c>
      <c r="K1867" t="s">
        <v>34</v>
      </c>
      <c r="L1867" t="s">
        <v>34</v>
      </c>
      <c r="M1867">
        <v>1</v>
      </c>
      <c r="N1867" t="s">
        <v>875</v>
      </c>
      <c r="O1867" t="str">
        <f>IF($B1867="","",IFERROR(IF(ISNUMBER(MATCH($K1867,'Brand Family Territory (Enc)'!$A$2:$A$296,0)),$K1867,""),""))</f>
        <v/>
      </c>
      <c r="P1867" t="str">
        <f>IF($B1867="","",IFERROR(INDEX('Brand Crosswalk'!$F$2:$F$200,MATCH($K1867,'Brand Crosswalk'!$A$2:$A$200,0)),"Not in Crosswalk"))</f>
        <v>Mapped</v>
      </c>
      <c r="Q1867" t="str">
        <f>IF($B1867="","",IFERROR(INDEX('Brand Crosswalk'!$C$2:$C$200,MATCH($K1867,'Brand Crosswalk'!$A$2:$A$200,0)),""))</f>
        <v>Sierra Nevada</v>
      </c>
      <c r="R1867" t="str">
        <f>IF($B1867="","",IF(O1867&lt;&gt;"",O1867,IF(P1867="Mapped",Q1867,IF(P1867="No Encompass Match","No Encompass Match",IFERROR(VLOOKUP(IF($K1867="",$J1867,$K1867),'Brands (Enc)'!$C$2:$D$2699,2,FALSE),"Not Mapped")))))</f>
        <v>Sierra Nevada</v>
      </c>
      <c r="S1867" t="str">
        <f>IF($B1867="","",IFERROR(VLOOKUP(VALUE($B1867),'Customers Table (Enc)'!$A:$I,9,FALSE),"Not Found"))</f>
        <v>Passaic</v>
      </c>
      <c r="T1867" t="str">
        <f t="shared" si="116"/>
        <v>PASSAIC</v>
      </c>
      <c r="U1867" t="str">
        <f t="shared" si="117"/>
        <v>Sierra Nevada|PASSAIC</v>
      </c>
      <c r="V1867" t="str">
        <f>IF($B1867="","",IF(R1867="No Encompass Match","THEM",IF(R1867="Not Mapped","Unable to Determine",IF(T1867="SALES","Unable to Determine",IFERROR(INDEX('Master - US vs THEM'!$F:$F,MATCH(U1867,'Master - US vs THEM'!$G:$G,0)),"No Territory Data")))))</f>
        <v>US</v>
      </c>
      <c r="W1867" t="str">
        <f t="shared" si="118"/>
        <v>OK</v>
      </c>
      <c r="X1867" t="str">
        <f t="shared" si="119"/>
        <v>US</v>
      </c>
    </row>
    <row r="1868" spans="1:24" x14ac:dyDescent="0.2">
      <c r="A1868">
        <v>1867</v>
      </c>
      <c r="B1868" t="s">
        <v>1316</v>
      </c>
      <c r="C1868" t="s">
        <v>1317</v>
      </c>
      <c r="D1868" t="s">
        <v>372</v>
      </c>
      <c r="E1868" t="s">
        <v>1318</v>
      </c>
      <c r="F1868" t="s">
        <v>697</v>
      </c>
      <c r="G1868" t="s">
        <v>1319</v>
      </c>
      <c r="H1868" t="s">
        <v>8</v>
      </c>
      <c r="I1868" t="s">
        <v>319</v>
      </c>
      <c r="J1868" t="s">
        <v>438</v>
      </c>
      <c r="K1868" t="s">
        <v>439</v>
      </c>
      <c r="L1868" t="s">
        <v>438</v>
      </c>
      <c r="M1868">
        <v>1</v>
      </c>
      <c r="N1868" t="s">
        <v>875</v>
      </c>
      <c r="O1868" t="str">
        <f>IF($B1868="","",IFERROR(IF(ISNUMBER(MATCH($K1868,'Brand Family Territory (Enc)'!$A$2:$A$296,0)),$K1868,""),""))</f>
        <v/>
      </c>
      <c r="P1868" t="str">
        <f>IF($B1868="","",IFERROR(INDEX('Brand Crosswalk'!$F$2:$F$200,MATCH($K1868,'Brand Crosswalk'!$A$2:$A$200,0)),"Not in Crosswalk"))</f>
        <v>Mapped</v>
      </c>
      <c r="Q1868" t="str">
        <f>IF($B1868="","",IFERROR(INDEX('Brand Crosswalk'!$C$2:$C$200,MATCH($K1868,'Brand Crosswalk'!$A$2:$A$200,0)),""))</f>
        <v>Sixpoint</v>
      </c>
      <c r="R1868" t="str">
        <f>IF($B1868="","",IF(O1868&lt;&gt;"",O1868,IF(P1868="Mapped",Q1868,IF(P1868="No Encompass Match","No Encompass Match",IFERROR(VLOOKUP(IF($K1868="",$J1868,$K1868),'Brands (Enc)'!$C$2:$D$2699,2,FALSE),"Not Mapped")))))</f>
        <v>Sixpoint</v>
      </c>
      <c r="S1868" t="str">
        <f>IF($B1868="","",IFERROR(VLOOKUP(VALUE($B1868),'Customers Table (Enc)'!$A:$I,9,FALSE),"Not Found"))</f>
        <v>Passaic</v>
      </c>
      <c r="T1868" t="str">
        <f t="shared" si="116"/>
        <v>PASSAIC-FF</v>
      </c>
      <c r="U1868" t="str">
        <f t="shared" si="117"/>
        <v>Sixpoint|PASSAIC-FF</v>
      </c>
      <c r="V1868" t="str">
        <f>IF($B1868="","",IF(R1868="No Encompass Match","THEM",IF(R1868="Not Mapped","Unable to Determine",IF(T1868="SALES","Unable to Determine",IFERROR(INDEX('Master - US vs THEM'!$F:$F,MATCH(U1868,'Master - US vs THEM'!$G:$G,0)),"No Territory Data")))))</f>
        <v>US</v>
      </c>
      <c r="W1868" t="str">
        <f t="shared" si="118"/>
        <v>OK</v>
      </c>
      <c r="X1868" t="str">
        <f t="shared" si="119"/>
        <v>US</v>
      </c>
    </row>
    <row r="1869" spans="1:24" x14ac:dyDescent="0.2">
      <c r="A1869">
        <v>1868</v>
      </c>
      <c r="B1869" t="s">
        <v>404</v>
      </c>
      <c r="C1869" t="s">
        <v>405</v>
      </c>
      <c r="D1869" t="s">
        <v>315</v>
      </c>
      <c r="E1869" t="s">
        <v>406</v>
      </c>
      <c r="F1869" t="s">
        <v>407</v>
      </c>
      <c r="G1869" t="s">
        <v>408</v>
      </c>
      <c r="H1869" t="s">
        <v>8</v>
      </c>
      <c r="I1869" t="s">
        <v>319</v>
      </c>
      <c r="J1869" t="s">
        <v>535</v>
      </c>
      <c r="K1869" t="s">
        <v>358</v>
      </c>
      <c r="L1869" t="s">
        <v>155</v>
      </c>
      <c r="M1869">
        <v>1</v>
      </c>
      <c r="N1869" t="s">
        <v>875</v>
      </c>
      <c r="O1869" t="str">
        <f>IF($B1869="","",IFERROR(IF(ISNUMBER(MATCH($K1869,'Brand Family Territory (Enc)'!$A$2:$A$296,0)),$K1869,""),""))</f>
        <v/>
      </c>
      <c r="P1869" t="str">
        <f>IF($B1869="","",IFERROR(INDEX('Brand Crosswalk'!$F$2:$F$200,MATCH($K1869,'Brand Crosswalk'!$A$2:$A$200,0)),"Not in Crosswalk"))</f>
        <v>Mapped</v>
      </c>
      <c r="Q1869" t="str">
        <f>IF($B1869="","",IFERROR(INDEX('Brand Crosswalk'!$C$2:$C$200,MATCH($K1869,'Brand Crosswalk'!$A$2:$A$200,0)),""))</f>
        <v>Samuel Adams</v>
      </c>
      <c r="R1869" t="str">
        <f>IF($B1869="","",IF(O1869&lt;&gt;"",O1869,IF(P1869="Mapped",Q1869,IF(P1869="No Encompass Match","No Encompass Match",IFERROR(VLOOKUP(IF($K1869="",$J1869,$K1869),'Brands (Enc)'!$C$2:$D$2699,2,FALSE),"Not Mapped")))))</f>
        <v>Samuel Adams</v>
      </c>
      <c r="S1869" t="str">
        <f>IF($B1869="","",IFERROR(VLOOKUP(VALUE($B1869),'Customers Table (Enc)'!$A:$I,9,FALSE),"Not Found"))</f>
        <v>Morris</v>
      </c>
      <c r="T1869" t="str">
        <f t="shared" si="116"/>
        <v>MORRIS 3</v>
      </c>
      <c r="U1869" t="str">
        <f t="shared" si="117"/>
        <v>Samuel Adams|MORRIS 3</v>
      </c>
      <c r="V1869" t="str">
        <f>IF($B1869="","",IF(R1869="No Encompass Match","THEM",IF(R1869="Not Mapped","Unable to Determine",IF(T1869="SALES","Unable to Determine",IFERROR(INDEX('Master - US vs THEM'!$F:$F,MATCH(U1869,'Master - US vs THEM'!$G:$G,0)),"No Territory Data")))))</f>
        <v>US</v>
      </c>
      <c r="W1869" t="str">
        <f t="shared" si="118"/>
        <v>OK</v>
      </c>
      <c r="X1869" t="str">
        <f t="shared" si="119"/>
        <v>US</v>
      </c>
    </row>
    <row r="1870" spans="1:24" x14ac:dyDescent="0.2">
      <c r="A1870">
        <v>1869</v>
      </c>
      <c r="B1870" t="s">
        <v>404</v>
      </c>
      <c r="C1870" t="s">
        <v>405</v>
      </c>
      <c r="D1870" t="s">
        <v>315</v>
      </c>
      <c r="E1870" t="s">
        <v>406</v>
      </c>
      <c r="F1870" t="s">
        <v>407</v>
      </c>
      <c r="G1870" t="s">
        <v>408</v>
      </c>
      <c r="H1870" t="s">
        <v>8</v>
      </c>
      <c r="I1870" t="s">
        <v>319</v>
      </c>
      <c r="J1870" t="s">
        <v>44</v>
      </c>
      <c r="K1870" t="s">
        <v>44</v>
      </c>
      <c r="L1870" t="s">
        <v>45</v>
      </c>
      <c r="M1870">
        <v>1</v>
      </c>
      <c r="N1870" t="s">
        <v>875</v>
      </c>
      <c r="O1870" t="str">
        <f>IF($B1870="","",IFERROR(IF(ISNUMBER(MATCH($K1870,'Brand Family Territory (Enc)'!$A$2:$A$296,0)),$K1870,""),""))</f>
        <v/>
      </c>
      <c r="P1870" t="str">
        <f>IF($B1870="","",IFERROR(INDEX('Brand Crosswalk'!$F$2:$F$200,MATCH($K1870,'Brand Crosswalk'!$A$2:$A$200,0)),"Not in Crosswalk"))</f>
        <v>Mapped</v>
      </c>
      <c r="Q1870" t="str">
        <f>IF($B1870="","",IFERROR(INDEX('Brand Crosswalk'!$C$2:$C$200,MATCH($K1870,'Brand Crosswalk'!$A$2:$A$200,0)),""))</f>
        <v>Dg Yuengling Inc</v>
      </c>
      <c r="R1870" t="str">
        <f>IF($B1870="","",IF(O1870&lt;&gt;"",O1870,IF(P1870="Mapped",Q1870,IF(P1870="No Encompass Match","No Encompass Match",IFERROR(VLOOKUP(IF($K1870="",$J1870,$K1870),'Brands (Enc)'!$C$2:$D$2699,2,FALSE),"Not Mapped")))))</f>
        <v>Dg Yuengling Inc</v>
      </c>
      <c r="S1870" t="str">
        <f>IF($B1870="","",IFERROR(VLOOKUP(VALUE($B1870),'Customers Table (Enc)'!$A:$I,9,FALSE),"Not Found"))</f>
        <v>Morris</v>
      </c>
      <c r="T1870" t="str">
        <f t="shared" si="116"/>
        <v>MORRIS 3</v>
      </c>
      <c r="U1870" t="str">
        <f t="shared" si="117"/>
        <v>Dg Yuengling Inc|MORRIS 3</v>
      </c>
      <c r="V1870" t="str">
        <f>IF($B1870="","",IF(R1870="No Encompass Match","THEM",IF(R1870="Not Mapped","Unable to Determine",IF(T1870="SALES","Unable to Determine",IFERROR(INDEX('Master - US vs THEM'!$F:$F,MATCH(U1870,'Master - US vs THEM'!$G:$G,0)),"No Territory Data")))))</f>
        <v>US</v>
      </c>
      <c r="W1870" t="str">
        <f t="shared" si="118"/>
        <v>OK</v>
      </c>
      <c r="X1870" t="str">
        <f t="shared" si="119"/>
        <v>US</v>
      </c>
    </row>
    <row r="1871" spans="1:24" x14ac:dyDescent="0.2">
      <c r="A1871">
        <v>1870</v>
      </c>
      <c r="B1871" t="s">
        <v>404</v>
      </c>
      <c r="C1871" t="s">
        <v>405</v>
      </c>
      <c r="D1871" t="s">
        <v>315</v>
      </c>
      <c r="E1871" t="s">
        <v>406</v>
      </c>
      <c r="F1871" t="s">
        <v>407</v>
      </c>
      <c r="G1871" t="s">
        <v>408</v>
      </c>
      <c r="H1871" t="s">
        <v>8</v>
      </c>
      <c r="I1871" t="s">
        <v>319</v>
      </c>
      <c r="J1871" t="s">
        <v>142</v>
      </c>
      <c r="K1871" t="s">
        <v>143</v>
      </c>
      <c r="L1871" t="s">
        <v>141</v>
      </c>
      <c r="M1871">
        <v>1</v>
      </c>
      <c r="N1871" t="s">
        <v>875</v>
      </c>
      <c r="O1871" t="str">
        <f>IF($B1871="","",IFERROR(IF(ISNUMBER(MATCH($K1871,'Brand Family Territory (Enc)'!$A$2:$A$296,0)),$K1871,""),""))</f>
        <v/>
      </c>
      <c r="P1871" t="str">
        <f>IF($B1871="","",IFERROR(INDEX('Brand Crosswalk'!$F$2:$F$200,MATCH($K1871,'Brand Crosswalk'!$A$2:$A$200,0)),"Not in Crosswalk"))</f>
        <v>Mapped</v>
      </c>
      <c r="Q1871" t="str">
        <f>IF($B1871="","",IFERROR(INDEX('Brand Crosswalk'!$C$2:$C$200,MATCH($K1871,'Brand Crosswalk'!$A$2:$A$200,0)),""))</f>
        <v>Lite</v>
      </c>
      <c r="R1871" t="str">
        <f>IF($B1871="","",IF(O1871&lt;&gt;"",O1871,IF(P1871="Mapped",Q1871,IF(P1871="No Encompass Match","No Encompass Match",IFERROR(VLOOKUP(IF($K1871="",$J1871,$K1871),'Brands (Enc)'!$C$2:$D$2699,2,FALSE),"Not Mapped")))))</f>
        <v>Lite</v>
      </c>
      <c r="S1871" t="str">
        <f>IF($B1871="","",IFERROR(VLOOKUP(VALUE($B1871),'Customers Table (Enc)'!$A:$I,9,FALSE),"Not Found"))</f>
        <v>Morris</v>
      </c>
      <c r="T1871" t="str">
        <f t="shared" si="116"/>
        <v>MORRIS 3</v>
      </c>
      <c r="U1871" t="str">
        <f t="shared" si="117"/>
        <v>Lite|MORRIS 3</v>
      </c>
      <c r="V1871" t="str">
        <f>IF($B1871="","",IF(R1871="No Encompass Match","THEM",IF(R1871="Not Mapped","Unable to Determine",IF(T1871="SALES","Unable to Determine",IFERROR(INDEX('Master - US vs THEM'!$F:$F,MATCH(U1871,'Master - US vs THEM'!$G:$G,0)),"No Territory Data")))))</f>
        <v>US</v>
      </c>
      <c r="W1871" t="str">
        <f t="shared" si="118"/>
        <v>OK</v>
      </c>
      <c r="X1871" t="str">
        <f t="shared" si="119"/>
        <v>US</v>
      </c>
    </row>
    <row r="1872" spans="1:24" x14ac:dyDescent="0.2">
      <c r="A1872">
        <v>1871</v>
      </c>
      <c r="B1872" t="s">
        <v>404</v>
      </c>
      <c r="C1872" t="s">
        <v>405</v>
      </c>
      <c r="D1872" t="s">
        <v>315</v>
      </c>
      <c r="E1872" t="s">
        <v>406</v>
      </c>
      <c r="F1872" t="s">
        <v>407</v>
      </c>
      <c r="G1872" t="s">
        <v>408</v>
      </c>
      <c r="H1872" t="s">
        <v>8</v>
      </c>
      <c r="I1872" t="s">
        <v>319</v>
      </c>
      <c r="J1872" t="s">
        <v>144</v>
      </c>
      <c r="K1872" t="s">
        <v>145</v>
      </c>
      <c r="L1872" t="s">
        <v>141</v>
      </c>
      <c r="M1872">
        <v>1</v>
      </c>
      <c r="N1872" t="s">
        <v>875</v>
      </c>
      <c r="O1872" t="str">
        <f>IF($B1872="","",IFERROR(IF(ISNUMBER(MATCH($K1872,'Brand Family Territory (Enc)'!$A$2:$A$296,0)),$K1872,""),""))</f>
        <v>COORS LIGHT</v>
      </c>
      <c r="P1872" t="str">
        <f>IF($B1872="","",IFERROR(INDEX('Brand Crosswalk'!$F$2:$F$200,MATCH($K1872,'Brand Crosswalk'!$A$2:$A$200,0)),"Not in Crosswalk"))</f>
        <v>Not in Crosswalk</v>
      </c>
      <c r="Q1872" t="str">
        <f>IF($B1872="","",IFERROR(INDEX('Brand Crosswalk'!$C$2:$C$200,MATCH($K1872,'Brand Crosswalk'!$A$2:$A$200,0)),""))</f>
        <v/>
      </c>
      <c r="R1872" t="str">
        <f>IF($B1872="","",IF(O1872&lt;&gt;"",O1872,IF(P1872="Mapped",Q1872,IF(P1872="No Encompass Match","No Encompass Match",IFERROR(VLOOKUP(IF($K1872="",$J1872,$K1872),'Brands (Enc)'!$C$2:$D$2699,2,FALSE),"Not Mapped")))))</f>
        <v>COORS LIGHT</v>
      </c>
      <c r="S1872" t="str">
        <f>IF($B1872="","",IFERROR(VLOOKUP(VALUE($B1872),'Customers Table (Enc)'!$A:$I,9,FALSE),"Not Found"))</f>
        <v>Morris</v>
      </c>
      <c r="T1872" t="str">
        <f t="shared" si="116"/>
        <v>MORRIS 3</v>
      </c>
      <c r="U1872" t="str">
        <f t="shared" si="117"/>
        <v>COORS LIGHT|MORRIS 3</v>
      </c>
      <c r="V1872" t="str">
        <f>IF($B1872="","",IF(R1872="No Encompass Match","THEM",IF(R1872="Not Mapped","Unable to Determine",IF(T1872="SALES","Unable to Determine",IFERROR(INDEX('Master - US vs THEM'!$F:$F,MATCH(U1872,'Master - US vs THEM'!$G:$G,0)),"No Territory Data")))))</f>
        <v>US</v>
      </c>
      <c r="W1872" t="str">
        <f t="shared" si="118"/>
        <v>OK</v>
      </c>
      <c r="X1872" t="str">
        <f t="shared" si="119"/>
        <v>US</v>
      </c>
    </row>
    <row r="1873" spans="1:24" x14ac:dyDescent="0.2">
      <c r="A1873">
        <v>1872</v>
      </c>
      <c r="B1873" t="s">
        <v>404</v>
      </c>
      <c r="C1873" t="s">
        <v>405</v>
      </c>
      <c r="D1873" t="s">
        <v>315</v>
      </c>
      <c r="E1873" t="s">
        <v>406</v>
      </c>
      <c r="F1873" t="s">
        <v>407</v>
      </c>
      <c r="G1873" t="s">
        <v>408</v>
      </c>
      <c r="H1873" t="s">
        <v>8</v>
      </c>
      <c r="I1873" t="s">
        <v>319</v>
      </c>
      <c r="J1873" t="s">
        <v>181</v>
      </c>
      <c r="K1873" t="s">
        <v>182</v>
      </c>
      <c r="L1873" t="s">
        <v>24</v>
      </c>
      <c r="M1873">
        <v>1</v>
      </c>
      <c r="N1873" t="s">
        <v>875</v>
      </c>
      <c r="O1873" t="str">
        <f>IF($B1873="","",IFERROR(IF(ISNUMBER(MATCH($K1873,'Brand Family Territory (Enc)'!$A$2:$A$296,0)),$K1873,""),""))</f>
        <v/>
      </c>
      <c r="P1873" t="str">
        <f>IF($B1873="","",IFERROR(INDEX('Brand Crosswalk'!$F$2:$F$200,MATCH($K1873,'Brand Crosswalk'!$A$2:$A$200,0)),"Not in Crosswalk"))</f>
        <v>Mapped</v>
      </c>
      <c r="Q1873" t="str">
        <f>IF($B1873="","",IFERROR(INDEX('Brand Crosswalk'!$C$2:$C$200,MATCH($K1873,'Brand Crosswalk'!$A$2:$A$200,0)),""))</f>
        <v>Modelo Especial</v>
      </c>
      <c r="R1873" t="str">
        <f>IF($B1873="","",IF(O1873&lt;&gt;"",O1873,IF(P1873="Mapped",Q1873,IF(P1873="No Encompass Match","No Encompass Match",IFERROR(VLOOKUP(IF($K1873="",$J1873,$K1873),'Brands (Enc)'!$C$2:$D$2699,2,FALSE),"Not Mapped")))))</f>
        <v>Modelo Especial</v>
      </c>
      <c r="S1873" t="str">
        <f>IF($B1873="","",IFERROR(VLOOKUP(VALUE($B1873),'Customers Table (Enc)'!$A:$I,9,FALSE),"Not Found"))</f>
        <v>Morris</v>
      </c>
      <c r="T1873" t="str">
        <f t="shared" si="116"/>
        <v>MORRIS 3</v>
      </c>
      <c r="U1873" t="str">
        <f t="shared" si="117"/>
        <v>Modelo Especial|MORRIS 3</v>
      </c>
      <c r="V1873" t="str">
        <f>IF($B1873="","",IF(R1873="No Encompass Match","THEM",IF(R1873="Not Mapped","Unable to Determine",IF(T1873="SALES","Unable to Determine",IFERROR(INDEX('Master - US vs THEM'!$F:$F,MATCH(U1873,'Master - US vs THEM'!$G:$G,0)),"No Territory Data")))))</f>
        <v>US</v>
      </c>
      <c r="W1873" t="str">
        <f t="shared" si="118"/>
        <v>OK</v>
      </c>
      <c r="X1873" t="str">
        <f t="shared" si="119"/>
        <v>US</v>
      </c>
    </row>
    <row r="1874" spans="1:24" x14ac:dyDescent="0.2">
      <c r="A1874">
        <v>1873</v>
      </c>
      <c r="B1874" t="s">
        <v>404</v>
      </c>
      <c r="C1874" t="s">
        <v>405</v>
      </c>
      <c r="D1874" t="s">
        <v>315</v>
      </c>
      <c r="E1874" t="s">
        <v>406</v>
      </c>
      <c r="F1874" t="s">
        <v>407</v>
      </c>
      <c r="G1874" t="s">
        <v>408</v>
      </c>
      <c r="H1874" t="s">
        <v>8</v>
      </c>
      <c r="I1874" t="s">
        <v>319</v>
      </c>
      <c r="J1874" t="s">
        <v>267</v>
      </c>
      <c r="K1874" t="s">
        <v>23</v>
      </c>
      <c r="L1874" t="s">
        <v>24</v>
      </c>
      <c r="M1874">
        <v>1</v>
      </c>
      <c r="N1874" t="s">
        <v>875</v>
      </c>
      <c r="O1874" t="str">
        <f>IF($B1874="","",IFERROR(IF(ISNUMBER(MATCH($K1874,'Brand Family Territory (Enc)'!$A$2:$A$296,0)),$K1874,""),""))</f>
        <v/>
      </c>
      <c r="P1874" t="str">
        <f>IF($B1874="","",IFERROR(INDEX('Brand Crosswalk'!$F$2:$F$200,MATCH($K1874,'Brand Crosswalk'!$A$2:$A$200,0)),"Not in Crosswalk"))</f>
        <v>Mapped</v>
      </c>
      <c r="Q1874" t="str">
        <f>IF($B1874="","",IFERROR(INDEX('Brand Crosswalk'!$C$2:$C$200,MATCH($K1874,'Brand Crosswalk'!$A$2:$A$200,0)),""))</f>
        <v>Corona Extra</v>
      </c>
      <c r="R1874" t="str">
        <f>IF($B1874="","",IF(O1874&lt;&gt;"",O1874,IF(P1874="Mapped",Q1874,IF(P1874="No Encompass Match","No Encompass Match",IFERROR(VLOOKUP(IF($K1874="",$J1874,$K1874),'Brands (Enc)'!$C$2:$D$2699,2,FALSE),"Not Mapped")))))</f>
        <v>Corona Extra</v>
      </c>
      <c r="S1874" t="str">
        <f>IF($B1874="","",IFERROR(VLOOKUP(VALUE($B1874),'Customers Table (Enc)'!$A:$I,9,FALSE),"Not Found"))</f>
        <v>Morris</v>
      </c>
      <c r="T1874" t="str">
        <f t="shared" si="116"/>
        <v>MORRIS 3</v>
      </c>
      <c r="U1874" t="str">
        <f t="shared" si="117"/>
        <v>Corona Extra|MORRIS 3</v>
      </c>
      <c r="V1874" t="str">
        <f>IF($B1874="","",IF(R1874="No Encompass Match","THEM",IF(R1874="Not Mapped","Unable to Determine",IF(T1874="SALES","Unable to Determine",IFERROR(INDEX('Master - US vs THEM'!$F:$F,MATCH(U1874,'Master - US vs THEM'!$G:$G,0)),"No Territory Data")))))</f>
        <v>US</v>
      </c>
      <c r="W1874" t="str">
        <f t="shared" si="118"/>
        <v>OK</v>
      </c>
      <c r="X1874" t="str">
        <f t="shared" si="119"/>
        <v>US</v>
      </c>
    </row>
    <row r="1875" spans="1:24" x14ac:dyDescent="0.2">
      <c r="A1875">
        <v>1874</v>
      </c>
      <c r="B1875" t="s">
        <v>404</v>
      </c>
      <c r="C1875" t="s">
        <v>405</v>
      </c>
      <c r="D1875" t="s">
        <v>315</v>
      </c>
      <c r="E1875" t="s">
        <v>406</v>
      </c>
      <c r="F1875" t="s">
        <v>407</v>
      </c>
      <c r="G1875" t="s">
        <v>408</v>
      </c>
      <c r="H1875" t="s">
        <v>8</v>
      </c>
      <c r="I1875" t="s">
        <v>319</v>
      </c>
      <c r="J1875" t="s">
        <v>22</v>
      </c>
      <c r="K1875" t="s">
        <v>23</v>
      </c>
      <c r="L1875" t="s">
        <v>24</v>
      </c>
      <c r="M1875">
        <v>1</v>
      </c>
      <c r="N1875" t="s">
        <v>875</v>
      </c>
      <c r="O1875" t="str">
        <f>IF($B1875="","",IFERROR(IF(ISNUMBER(MATCH($K1875,'Brand Family Territory (Enc)'!$A$2:$A$296,0)),$K1875,""),""))</f>
        <v/>
      </c>
      <c r="P1875" t="str">
        <f>IF($B1875="","",IFERROR(INDEX('Brand Crosswalk'!$F$2:$F$200,MATCH($K1875,'Brand Crosswalk'!$A$2:$A$200,0)),"Not in Crosswalk"))</f>
        <v>Mapped</v>
      </c>
      <c r="Q1875" t="str">
        <f>IF($B1875="","",IFERROR(INDEX('Brand Crosswalk'!$C$2:$C$200,MATCH($K1875,'Brand Crosswalk'!$A$2:$A$200,0)),""))</f>
        <v>Corona Extra</v>
      </c>
      <c r="R1875" t="str">
        <f>IF($B1875="","",IF(O1875&lt;&gt;"",O1875,IF(P1875="Mapped",Q1875,IF(P1875="No Encompass Match","No Encompass Match",IFERROR(VLOOKUP(IF($K1875="",$J1875,$K1875),'Brands (Enc)'!$C$2:$D$2699,2,FALSE),"Not Mapped")))))</f>
        <v>Corona Extra</v>
      </c>
      <c r="S1875" t="str">
        <f>IF($B1875="","",IFERROR(VLOOKUP(VALUE($B1875),'Customers Table (Enc)'!$A:$I,9,FALSE),"Not Found"))</f>
        <v>Morris</v>
      </c>
      <c r="T1875" t="str">
        <f t="shared" si="116"/>
        <v>MORRIS 3</v>
      </c>
      <c r="U1875" t="str">
        <f t="shared" si="117"/>
        <v>Corona Extra|MORRIS 3</v>
      </c>
      <c r="V1875" t="str">
        <f>IF($B1875="","",IF(R1875="No Encompass Match","THEM",IF(R1875="Not Mapped","Unable to Determine",IF(T1875="SALES","Unable to Determine",IFERROR(INDEX('Master - US vs THEM'!$F:$F,MATCH(U1875,'Master - US vs THEM'!$G:$G,0)),"No Territory Data")))))</f>
        <v>US</v>
      </c>
      <c r="W1875" t="str">
        <f t="shared" si="118"/>
        <v>OK</v>
      </c>
      <c r="X1875" t="str">
        <f t="shared" si="119"/>
        <v>US</v>
      </c>
    </row>
    <row r="1876" spans="1:24" x14ac:dyDescent="0.2">
      <c r="A1876">
        <v>1875</v>
      </c>
      <c r="B1876" t="s">
        <v>404</v>
      </c>
      <c r="C1876" t="s">
        <v>405</v>
      </c>
      <c r="D1876" t="s">
        <v>315</v>
      </c>
      <c r="E1876" t="s">
        <v>406</v>
      </c>
      <c r="F1876" t="s">
        <v>407</v>
      </c>
      <c r="G1876" t="s">
        <v>408</v>
      </c>
      <c r="H1876" t="s">
        <v>8</v>
      </c>
      <c r="I1876" t="s">
        <v>319</v>
      </c>
      <c r="J1876" t="s">
        <v>395</v>
      </c>
      <c r="K1876" t="s">
        <v>396</v>
      </c>
      <c r="L1876" t="s">
        <v>155</v>
      </c>
      <c r="M1876">
        <v>1</v>
      </c>
      <c r="N1876" t="s">
        <v>875</v>
      </c>
      <c r="O1876" t="str">
        <f>IF($B1876="","",IFERROR(IF(ISNUMBER(MATCH($K1876,'Brand Family Territory (Enc)'!$A$2:$A$296,0)),$K1876,""),""))</f>
        <v/>
      </c>
      <c r="P1876" t="str">
        <f>IF($B1876="","",IFERROR(INDEX('Brand Crosswalk'!$F$2:$F$200,MATCH($K1876,'Brand Crosswalk'!$A$2:$A$200,0)),"Not in Crosswalk"))</f>
        <v>Mapped</v>
      </c>
      <c r="Q1876" t="str">
        <f>IF($B1876="","",IFERROR(INDEX('Brand Crosswalk'!$C$2:$C$200,MATCH($K1876,'Brand Crosswalk'!$A$2:$A$200,0)),""))</f>
        <v>Dogfish Head Beer</v>
      </c>
      <c r="R1876" t="str">
        <f>IF($B1876="","",IF(O1876&lt;&gt;"",O1876,IF(P1876="Mapped",Q1876,IF(P1876="No Encompass Match","No Encompass Match",IFERROR(VLOOKUP(IF($K1876="",$J1876,$K1876),'Brands (Enc)'!$C$2:$D$2699,2,FALSE),"Not Mapped")))))</f>
        <v>Dogfish Head Beer</v>
      </c>
      <c r="S1876" t="str">
        <f>IF($B1876="","",IFERROR(VLOOKUP(VALUE($B1876),'Customers Table (Enc)'!$A:$I,9,FALSE),"Not Found"))</f>
        <v>Morris</v>
      </c>
      <c r="T1876" t="str">
        <f t="shared" si="116"/>
        <v>MORRIS 3</v>
      </c>
      <c r="U1876" t="str">
        <f t="shared" si="117"/>
        <v>Dogfish Head Beer|MORRIS 3</v>
      </c>
      <c r="V1876" t="str">
        <f>IF($B1876="","",IF(R1876="No Encompass Match","THEM",IF(R1876="Not Mapped","Unable to Determine",IF(T1876="SALES","Unable to Determine",IFERROR(INDEX('Master - US vs THEM'!$F:$F,MATCH(U1876,'Master - US vs THEM'!$G:$G,0)),"No Territory Data")))))</f>
        <v>US</v>
      </c>
      <c r="W1876" t="str">
        <f t="shared" si="118"/>
        <v>OK</v>
      </c>
      <c r="X1876" t="str">
        <f t="shared" si="119"/>
        <v>US</v>
      </c>
    </row>
    <row r="1877" spans="1:24" x14ac:dyDescent="0.2">
      <c r="A1877">
        <v>1876</v>
      </c>
      <c r="B1877" t="s">
        <v>404</v>
      </c>
      <c r="C1877" t="s">
        <v>405</v>
      </c>
      <c r="D1877" t="s">
        <v>315</v>
      </c>
      <c r="E1877" t="s">
        <v>406</v>
      </c>
      <c r="F1877" t="s">
        <v>407</v>
      </c>
      <c r="G1877" t="s">
        <v>408</v>
      </c>
      <c r="H1877" t="s">
        <v>8</v>
      </c>
      <c r="I1877" t="s">
        <v>319</v>
      </c>
      <c r="J1877" t="s">
        <v>227</v>
      </c>
      <c r="K1877" t="s">
        <v>209</v>
      </c>
      <c r="L1877" t="s">
        <v>210</v>
      </c>
      <c r="M1877">
        <v>1</v>
      </c>
      <c r="N1877" t="s">
        <v>875</v>
      </c>
      <c r="O1877" t="str">
        <f>IF($B1877="","",IFERROR(IF(ISNUMBER(MATCH($K1877,'Brand Family Territory (Enc)'!$A$2:$A$296,0)),$K1877,""),""))</f>
        <v/>
      </c>
      <c r="P1877" t="str">
        <f>IF($B1877="","",IFERROR(INDEX('Brand Crosswalk'!$F$2:$F$200,MATCH($K1877,'Brand Crosswalk'!$A$2:$A$200,0)),"Not in Crosswalk"))</f>
        <v>Mapped</v>
      </c>
      <c r="Q1877" t="str">
        <f>IF($B1877="","",IFERROR(INDEX('Brand Crosswalk'!$C$2:$C$200,MATCH($K1877,'Brand Crosswalk'!$A$2:$A$200,0)),""))</f>
        <v>Cape May</v>
      </c>
      <c r="R1877" t="str">
        <f>IF($B1877="","",IF(O1877&lt;&gt;"",O1877,IF(P1877="Mapped",Q1877,IF(P1877="No Encompass Match","No Encompass Match",IFERROR(VLOOKUP(IF($K1877="",$J1877,$K1877),'Brands (Enc)'!$C$2:$D$2699,2,FALSE),"Not Mapped")))))</f>
        <v>Cape May</v>
      </c>
      <c r="S1877" t="str">
        <f>IF($B1877="","",IFERROR(VLOOKUP(VALUE($B1877),'Customers Table (Enc)'!$A:$I,9,FALSE),"Not Found"))</f>
        <v>Morris</v>
      </c>
      <c r="T1877" t="str">
        <f t="shared" si="116"/>
        <v>MORRIS 3</v>
      </c>
      <c r="U1877" t="str">
        <f t="shared" si="117"/>
        <v>Cape May|MORRIS 3</v>
      </c>
      <c r="V1877" t="str">
        <f>IF($B1877="","",IF(R1877="No Encompass Match","THEM",IF(R1877="Not Mapped","Unable to Determine",IF(T1877="SALES","Unable to Determine",IFERROR(INDEX('Master - US vs THEM'!$F:$F,MATCH(U1877,'Master - US vs THEM'!$G:$G,0)),"No Territory Data")))))</f>
        <v>US</v>
      </c>
      <c r="W1877" t="str">
        <f t="shared" si="118"/>
        <v>OK</v>
      </c>
      <c r="X1877" t="str">
        <f t="shared" si="119"/>
        <v>US</v>
      </c>
    </row>
    <row r="1878" spans="1:24" x14ac:dyDescent="0.2">
      <c r="A1878">
        <v>1877</v>
      </c>
      <c r="B1878" t="s">
        <v>404</v>
      </c>
      <c r="C1878" t="s">
        <v>405</v>
      </c>
      <c r="D1878" t="s">
        <v>315</v>
      </c>
      <c r="E1878" t="s">
        <v>406</v>
      </c>
      <c r="F1878" t="s">
        <v>407</v>
      </c>
      <c r="G1878" t="s">
        <v>408</v>
      </c>
      <c r="H1878" t="s">
        <v>8</v>
      </c>
      <c r="I1878" t="s">
        <v>319</v>
      </c>
      <c r="J1878" t="s">
        <v>213</v>
      </c>
      <c r="K1878" t="s">
        <v>214</v>
      </c>
      <c r="L1878" t="s">
        <v>215</v>
      </c>
      <c r="M1878">
        <v>1</v>
      </c>
      <c r="N1878" t="s">
        <v>875</v>
      </c>
      <c r="O1878" t="str">
        <f>IF($B1878="","",IFERROR(IF(ISNUMBER(MATCH($K1878,'Brand Family Territory (Enc)'!$A$2:$A$296,0)),$K1878,""),""))</f>
        <v/>
      </c>
      <c r="P1878" t="str">
        <f>IF($B1878="","",IFERROR(INDEX('Brand Crosswalk'!$F$2:$F$200,MATCH($K1878,'Brand Crosswalk'!$A$2:$A$200,0)),"Not in Crosswalk"))</f>
        <v>Mapped</v>
      </c>
      <c r="Q1878" t="str">
        <f>IF($B1878="","",IFERROR(INDEX('Brand Crosswalk'!$C$2:$C$200,MATCH($K1878,'Brand Crosswalk'!$A$2:$A$200,0)),""))</f>
        <v>New Belgium Brewing Company</v>
      </c>
      <c r="R1878" t="str">
        <f>IF($B1878="","",IF(O1878&lt;&gt;"",O1878,IF(P1878="Mapped",Q1878,IF(P1878="No Encompass Match","No Encompass Match",IFERROR(VLOOKUP(IF($K1878="",$J1878,$K1878),'Brands (Enc)'!$C$2:$D$2699,2,FALSE),"Not Mapped")))))</f>
        <v>New Belgium Brewing Company</v>
      </c>
      <c r="S1878" t="str">
        <f>IF($B1878="","",IFERROR(VLOOKUP(VALUE($B1878),'Customers Table (Enc)'!$A:$I,9,FALSE),"Not Found"))</f>
        <v>Morris</v>
      </c>
      <c r="T1878" t="str">
        <f t="shared" si="116"/>
        <v>MORRIS 3</v>
      </c>
      <c r="U1878" t="str">
        <f t="shared" si="117"/>
        <v>New Belgium Brewing Company|MORRIS 3</v>
      </c>
      <c r="V1878" t="str">
        <f>IF($B1878="","",IF(R1878="No Encompass Match","THEM",IF(R1878="Not Mapped","Unable to Determine",IF(T1878="SALES","Unable to Determine",IFERROR(INDEX('Master - US vs THEM'!$F:$F,MATCH(U1878,'Master - US vs THEM'!$G:$G,0)),"No Territory Data")))))</f>
        <v>US</v>
      </c>
      <c r="W1878" t="str">
        <f t="shared" si="118"/>
        <v>OK</v>
      </c>
      <c r="X1878" t="str">
        <f t="shared" si="119"/>
        <v>US</v>
      </c>
    </row>
    <row r="1879" spans="1:24" x14ac:dyDescent="0.2">
      <c r="A1879">
        <v>1878</v>
      </c>
      <c r="B1879" t="s">
        <v>404</v>
      </c>
      <c r="C1879" t="s">
        <v>405</v>
      </c>
      <c r="D1879" t="s">
        <v>315</v>
      </c>
      <c r="E1879" t="s">
        <v>406</v>
      </c>
      <c r="F1879" t="s">
        <v>407</v>
      </c>
      <c r="G1879" t="s">
        <v>408</v>
      </c>
      <c r="H1879" t="s">
        <v>8</v>
      </c>
      <c r="I1879" t="s">
        <v>319</v>
      </c>
      <c r="J1879" t="s">
        <v>409</v>
      </c>
      <c r="K1879" t="s">
        <v>234</v>
      </c>
      <c r="L1879" t="s">
        <v>234</v>
      </c>
      <c r="M1879">
        <v>1</v>
      </c>
      <c r="N1879" t="s">
        <v>21</v>
      </c>
      <c r="O1879" t="str">
        <f>IF($B1879="","",IFERROR(IF(ISNUMBER(MATCH($K1879,'Brand Family Territory (Enc)'!$A$2:$A$296,0)),$K1879,""),""))</f>
        <v/>
      </c>
      <c r="P1879" t="str">
        <f>IF($B1879="","",IFERROR(INDEX('Brand Crosswalk'!$F$2:$F$200,MATCH($K1879,'Brand Crosswalk'!$A$2:$A$200,0)),"Not in Crosswalk"))</f>
        <v>Mapped</v>
      </c>
      <c r="Q1879" t="str">
        <f>IF($B1879="","",IFERROR(INDEX('Brand Crosswalk'!$C$2:$C$200,MATCH($K1879,'Brand Crosswalk'!$A$2:$A$200,0)),""))</f>
        <v>Flying Fish</v>
      </c>
      <c r="R1879" t="str">
        <f>IF($B1879="","",IF(O1879&lt;&gt;"",O1879,IF(P1879="Mapped",Q1879,IF(P1879="No Encompass Match","No Encompass Match",IFERROR(VLOOKUP(IF($K1879="",$J1879,$K1879),'Brands (Enc)'!$C$2:$D$2699,2,FALSE),"Not Mapped")))))</f>
        <v>Flying Fish</v>
      </c>
      <c r="S1879" t="str">
        <f>IF($B1879="","",IFERROR(VLOOKUP(VALUE($B1879),'Customers Table (Enc)'!$A:$I,9,FALSE),"Not Found"))</f>
        <v>Morris</v>
      </c>
      <c r="T1879" t="str">
        <f t="shared" si="116"/>
        <v>MORRIS 3</v>
      </c>
      <c r="U1879" t="str">
        <f t="shared" si="117"/>
        <v>Flying Fish|MORRIS 3</v>
      </c>
      <c r="V1879" t="str">
        <f>IF($B1879="","",IF(R1879="No Encompass Match","THEM",IF(R1879="Not Mapped","Unable to Determine",IF(T1879="SALES","Unable to Determine",IFERROR(INDEX('Master - US vs THEM'!$F:$F,MATCH(U1879,'Master - US vs THEM'!$G:$G,0)),"No Territory Data")))))</f>
        <v>THEM</v>
      </c>
      <c r="W1879" t="str">
        <f t="shared" si="118"/>
        <v>OK</v>
      </c>
      <c r="X1879" t="str">
        <f t="shared" si="119"/>
        <v>THEM</v>
      </c>
    </row>
    <row r="1880" spans="1:24" x14ac:dyDescent="0.2">
      <c r="A1880">
        <v>1879</v>
      </c>
      <c r="B1880" t="s">
        <v>404</v>
      </c>
      <c r="C1880" t="s">
        <v>405</v>
      </c>
      <c r="D1880" t="s">
        <v>315</v>
      </c>
      <c r="E1880" t="s">
        <v>406</v>
      </c>
      <c r="F1880" t="s">
        <v>407</v>
      </c>
      <c r="G1880" t="s">
        <v>408</v>
      </c>
      <c r="H1880" t="s">
        <v>8</v>
      </c>
      <c r="I1880" t="s">
        <v>319</v>
      </c>
      <c r="J1880" t="s">
        <v>208</v>
      </c>
      <c r="K1880" t="s">
        <v>209</v>
      </c>
      <c r="L1880" t="s">
        <v>210</v>
      </c>
      <c r="M1880">
        <v>1</v>
      </c>
      <c r="N1880" t="s">
        <v>875</v>
      </c>
      <c r="O1880" t="str">
        <f>IF($B1880="","",IFERROR(IF(ISNUMBER(MATCH($K1880,'Brand Family Territory (Enc)'!$A$2:$A$296,0)),$K1880,""),""))</f>
        <v/>
      </c>
      <c r="P1880" t="str">
        <f>IF($B1880="","",IFERROR(INDEX('Brand Crosswalk'!$F$2:$F$200,MATCH($K1880,'Brand Crosswalk'!$A$2:$A$200,0)),"Not in Crosswalk"))</f>
        <v>Mapped</v>
      </c>
      <c r="Q1880" t="str">
        <f>IF($B1880="","",IFERROR(INDEX('Brand Crosswalk'!$C$2:$C$200,MATCH($K1880,'Brand Crosswalk'!$A$2:$A$200,0)),""))</f>
        <v>Cape May</v>
      </c>
      <c r="R1880" t="str">
        <f>IF($B1880="","",IF(O1880&lt;&gt;"",O1880,IF(P1880="Mapped",Q1880,IF(P1880="No Encompass Match","No Encompass Match",IFERROR(VLOOKUP(IF($K1880="",$J1880,$K1880),'Brands (Enc)'!$C$2:$D$2699,2,FALSE),"Not Mapped")))))</f>
        <v>Cape May</v>
      </c>
      <c r="S1880" t="str">
        <f>IF($B1880="","",IFERROR(VLOOKUP(VALUE($B1880),'Customers Table (Enc)'!$A:$I,9,FALSE),"Not Found"))</f>
        <v>Morris</v>
      </c>
      <c r="T1880" t="str">
        <f t="shared" si="116"/>
        <v>MORRIS 3</v>
      </c>
      <c r="U1880" t="str">
        <f t="shared" si="117"/>
        <v>Cape May|MORRIS 3</v>
      </c>
      <c r="V1880" t="str">
        <f>IF($B1880="","",IF(R1880="No Encompass Match","THEM",IF(R1880="Not Mapped","Unable to Determine",IF(T1880="SALES","Unable to Determine",IFERROR(INDEX('Master - US vs THEM'!$F:$F,MATCH(U1880,'Master - US vs THEM'!$G:$G,0)),"No Territory Data")))))</f>
        <v>US</v>
      </c>
      <c r="W1880" t="str">
        <f t="shared" si="118"/>
        <v>OK</v>
      </c>
      <c r="X1880" t="str">
        <f t="shared" si="119"/>
        <v>US</v>
      </c>
    </row>
    <row r="1881" spans="1:24" x14ac:dyDescent="0.2">
      <c r="A1881">
        <v>1880</v>
      </c>
      <c r="B1881" t="s">
        <v>404</v>
      </c>
      <c r="C1881" t="s">
        <v>405</v>
      </c>
      <c r="D1881" t="s">
        <v>315</v>
      </c>
      <c r="E1881" t="s">
        <v>406</v>
      </c>
      <c r="F1881" t="s">
        <v>407</v>
      </c>
      <c r="G1881" t="s">
        <v>408</v>
      </c>
      <c r="H1881" t="s">
        <v>8</v>
      </c>
      <c r="I1881" t="s">
        <v>319</v>
      </c>
      <c r="J1881" t="s">
        <v>165</v>
      </c>
      <c r="K1881" t="s">
        <v>166</v>
      </c>
      <c r="L1881" t="s">
        <v>141</v>
      </c>
      <c r="M1881">
        <v>1</v>
      </c>
      <c r="N1881" t="s">
        <v>875</v>
      </c>
      <c r="O1881" t="str">
        <f>IF($B1881="","",IFERROR(IF(ISNUMBER(MATCH($K1881,'Brand Family Territory (Enc)'!$A$2:$A$296,0)),$K1881,""),""))</f>
        <v>BLUE MOON</v>
      </c>
      <c r="P1881" t="str">
        <f>IF($B1881="","",IFERROR(INDEX('Brand Crosswalk'!$F$2:$F$200,MATCH($K1881,'Brand Crosswalk'!$A$2:$A$200,0)),"Not in Crosswalk"))</f>
        <v>Not in Crosswalk</v>
      </c>
      <c r="Q1881" t="str">
        <f>IF($B1881="","",IFERROR(INDEX('Brand Crosswalk'!$C$2:$C$200,MATCH($K1881,'Brand Crosswalk'!$A$2:$A$200,0)),""))</f>
        <v/>
      </c>
      <c r="R1881" t="str">
        <f>IF($B1881="","",IF(O1881&lt;&gt;"",O1881,IF(P1881="Mapped",Q1881,IF(P1881="No Encompass Match","No Encompass Match",IFERROR(VLOOKUP(IF($K1881="",$J1881,$K1881),'Brands (Enc)'!$C$2:$D$2699,2,FALSE),"Not Mapped")))))</f>
        <v>BLUE MOON</v>
      </c>
      <c r="S1881" t="str">
        <f>IF($B1881="","",IFERROR(VLOOKUP(VALUE($B1881),'Customers Table (Enc)'!$A:$I,9,FALSE),"Not Found"))</f>
        <v>Morris</v>
      </c>
      <c r="T1881" t="str">
        <f t="shared" si="116"/>
        <v>MORRIS 3</v>
      </c>
      <c r="U1881" t="str">
        <f t="shared" si="117"/>
        <v>BLUE MOON|MORRIS 3</v>
      </c>
      <c r="V1881" t="str">
        <f>IF($B1881="","",IF(R1881="No Encompass Match","THEM",IF(R1881="Not Mapped","Unable to Determine",IF(T1881="SALES","Unable to Determine",IFERROR(INDEX('Master - US vs THEM'!$F:$F,MATCH(U1881,'Master - US vs THEM'!$G:$G,0)),"No Territory Data")))))</f>
        <v>US</v>
      </c>
      <c r="W1881" t="str">
        <f t="shared" si="118"/>
        <v>OK</v>
      </c>
      <c r="X1881" t="str">
        <f t="shared" si="119"/>
        <v>US</v>
      </c>
    </row>
    <row r="1882" spans="1:24" x14ac:dyDescent="0.2">
      <c r="A1882">
        <v>1881</v>
      </c>
      <c r="B1882" t="s">
        <v>404</v>
      </c>
      <c r="C1882" t="s">
        <v>405</v>
      </c>
      <c r="D1882" t="s">
        <v>315</v>
      </c>
      <c r="E1882" t="s">
        <v>406</v>
      </c>
      <c r="F1882" t="s">
        <v>407</v>
      </c>
      <c r="G1882" t="s">
        <v>408</v>
      </c>
      <c r="H1882" t="s">
        <v>8</v>
      </c>
      <c r="I1882" t="s">
        <v>319</v>
      </c>
      <c r="J1882" t="s">
        <v>906</v>
      </c>
      <c r="K1882" t="s">
        <v>192</v>
      </c>
      <c r="L1882" t="s">
        <v>120</v>
      </c>
      <c r="M1882">
        <v>1</v>
      </c>
      <c r="N1882" t="s">
        <v>875</v>
      </c>
      <c r="O1882" t="str">
        <f>IF($B1882="","",IFERROR(IF(ISNUMBER(MATCH($K1882,'Brand Family Territory (Enc)'!$A$2:$A$296,0)),$K1882,""),""))</f>
        <v/>
      </c>
      <c r="P1882" t="str">
        <f>IF($B1882="","",IFERROR(INDEX('Brand Crosswalk'!$F$2:$F$200,MATCH($K1882,'Brand Crosswalk'!$A$2:$A$200,0)),"Not in Crosswalk"))</f>
        <v>Mapped</v>
      </c>
      <c r="Q1882" t="str">
        <f>IF($B1882="","",IFERROR(INDEX('Brand Crosswalk'!$C$2:$C$200,MATCH($K1882,'Brand Crosswalk'!$A$2:$A$200,0)),""))</f>
        <v>Montauk</v>
      </c>
      <c r="R1882" t="str">
        <f>IF($B1882="","",IF(O1882&lt;&gt;"",O1882,IF(P1882="Mapped",Q1882,IF(P1882="No Encompass Match","No Encompass Match",IFERROR(VLOOKUP(IF($K1882="",$J1882,$K1882),'Brands (Enc)'!$C$2:$D$2699,2,FALSE),"Not Mapped")))))</f>
        <v>Montauk</v>
      </c>
      <c r="S1882" t="str">
        <f>IF($B1882="","",IFERROR(VLOOKUP(VALUE($B1882),'Customers Table (Enc)'!$A:$I,9,FALSE),"Not Found"))</f>
        <v>Morris</v>
      </c>
      <c r="T1882" t="str">
        <f t="shared" si="116"/>
        <v>MORRIS 3</v>
      </c>
      <c r="U1882" t="str">
        <f t="shared" si="117"/>
        <v>Montauk|MORRIS 3</v>
      </c>
      <c r="V1882" t="str">
        <f>IF($B1882="","",IF(R1882="No Encompass Match","THEM",IF(R1882="Not Mapped","Unable to Determine",IF(T1882="SALES","Unable to Determine",IFERROR(INDEX('Master - US vs THEM'!$F:$F,MATCH(U1882,'Master - US vs THEM'!$G:$G,0)),"No Territory Data")))))</f>
        <v>US</v>
      </c>
      <c r="W1882" t="str">
        <f t="shared" si="118"/>
        <v>OK</v>
      </c>
      <c r="X1882" t="str">
        <f t="shared" si="119"/>
        <v>US</v>
      </c>
    </row>
    <row r="1883" spans="1:24" x14ac:dyDescent="0.2">
      <c r="A1883">
        <v>1882</v>
      </c>
      <c r="B1883" t="s">
        <v>1310</v>
      </c>
      <c r="C1883" t="s">
        <v>1311</v>
      </c>
      <c r="D1883" t="s">
        <v>123</v>
      </c>
      <c r="E1883" t="s">
        <v>1312</v>
      </c>
      <c r="F1883" t="s">
        <v>424</v>
      </c>
      <c r="G1883" t="s">
        <v>1313</v>
      </c>
      <c r="H1883" t="s">
        <v>8</v>
      </c>
      <c r="I1883" t="s">
        <v>319</v>
      </c>
      <c r="J1883" t="s">
        <v>342</v>
      </c>
      <c r="K1883" t="s">
        <v>343</v>
      </c>
      <c r="L1883" t="s">
        <v>155</v>
      </c>
      <c r="M1883">
        <v>1</v>
      </c>
      <c r="N1883" t="s">
        <v>875</v>
      </c>
      <c r="O1883" t="str">
        <f>IF($B1883="","",IFERROR(IF(ISNUMBER(MATCH($K1883,'Brand Family Territory (Enc)'!$A$2:$A$296,0)),$K1883,""),""))</f>
        <v>ANGRY ORCHARD</v>
      </c>
      <c r="P1883" t="str">
        <f>IF($B1883="","",IFERROR(INDEX('Brand Crosswalk'!$F$2:$F$200,MATCH($K1883,'Brand Crosswalk'!$A$2:$A$200,0)),"Not in Crosswalk"))</f>
        <v>Not in Crosswalk</v>
      </c>
      <c r="Q1883" t="str">
        <f>IF($B1883="","",IFERROR(INDEX('Brand Crosswalk'!$C$2:$C$200,MATCH($K1883,'Brand Crosswalk'!$A$2:$A$200,0)),""))</f>
        <v/>
      </c>
      <c r="R1883" t="str">
        <f>IF($B1883="","",IF(O1883&lt;&gt;"",O1883,IF(P1883="Mapped",Q1883,IF(P1883="No Encompass Match","No Encompass Match",IFERROR(VLOOKUP(IF($K1883="",$J1883,$K1883),'Brands (Enc)'!$C$2:$D$2699,2,FALSE),"Not Mapped")))))</f>
        <v>ANGRY ORCHARD</v>
      </c>
      <c r="S1883" t="str">
        <f>IF($B1883="","",IFERROR(VLOOKUP(VALUE($B1883),'Customers Table (Enc)'!$A:$I,9,FALSE),"Not Found"))</f>
        <v>Passaic</v>
      </c>
      <c r="T1883" t="str">
        <f t="shared" si="116"/>
        <v>PASSAIC</v>
      </c>
      <c r="U1883" t="str">
        <f t="shared" si="117"/>
        <v>ANGRY ORCHARD|PASSAIC</v>
      </c>
      <c r="V1883" t="str">
        <f>IF($B1883="","",IF(R1883="No Encompass Match","THEM",IF(R1883="Not Mapped","Unable to Determine",IF(T1883="SALES","Unable to Determine",IFERROR(INDEX('Master - US vs THEM'!$F:$F,MATCH(U1883,'Master - US vs THEM'!$G:$G,0)),"No Territory Data")))))</f>
        <v>US</v>
      </c>
      <c r="W1883" t="str">
        <f t="shared" si="118"/>
        <v>OK</v>
      </c>
      <c r="X1883" t="str">
        <f t="shared" si="119"/>
        <v>US</v>
      </c>
    </row>
    <row r="1884" spans="1:24" x14ac:dyDescent="0.2">
      <c r="A1884">
        <v>1883</v>
      </c>
      <c r="B1884" t="s">
        <v>1310</v>
      </c>
      <c r="C1884" t="s">
        <v>1311</v>
      </c>
      <c r="D1884" t="s">
        <v>123</v>
      </c>
      <c r="E1884" t="s">
        <v>1312</v>
      </c>
      <c r="F1884" t="s">
        <v>424</v>
      </c>
      <c r="G1884" t="s">
        <v>1313</v>
      </c>
      <c r="H1884" t="s">
        <v>8</v>
      </c>
      <c r="I1884" t="s">
        <v>319</v>
      </c>
      <c r="J1884" t="s">
        <v>235</v>
      </c>
      <c r="K1884" t="s">
        <v>236</v>
      </c>
      <c r="L1884" t="s">
        <v>141</v>
      </c>
      <c r="M1884">
        <v>1</v>
      </c>
      <c r="N1884" t="s">
        <v>875</v>
      </c>
      <c r="O1884" t="str">
        <f>IF($B1884="","",IFERROR(IF(ISNUMBER(MATCH($K1884,'Brand Family Territory (Enc)'!$A$2:$A$296,0)),$K1884,""),""))</f>
        <v/>
      </c>
      <c r="P1884" t="str">
        <f>IF($B1884="","",IFERROR(INDEX('Brand Crosswalk'!$F$2:$F$200,MATCH($K1884,'Brand Crosswalk'!$A$2:$A$200,0)),"Not in Crosswalk"))</f>
        <v>Mapped</v>
      </c>
      <c r="Q1884" t="str">
        <f>IF($B1884="","",IFERROR(INDEX('Brand Crosswalk'!$C$2:$C$200,MATCH($K1884,'Brand Crosswalk'!$A$2:$A$200,0)),""))</f>
        <v>Leinenkugel</v>
      </c>
      <c r="R1884" t="str">
        <f>IF($B1884="","",IF(O1884&lt;&gt;"",O1884,IF(P1884="Mapped",Q1884,IF(P1884="No Encompass Match","No Encompass Match",IFERROR(VLOOKUP(IF($K1884="",$J1884,$K1884),'Brands (Enc)'!$C$2:$D$2699,2,FALSE),"Not Mapped")))))</f>
        <v>Leinenkugel</v>
      </c>
      <c r="S1884" t="str">
        <f>IF($B1884="","",IFERROR(VLOOKUP(VALUE($B1884),'Customers Table (Enc)'!$A:$I,9,FALSE),"Not Found"))</f>
        <v>Passaic</v>
      </c>
      <c r="T1884" t="str">
        <f t="shared" si="116"/>
        <v>PASSAIC</v>
      </c>
      <c r="U1884" t="str">
        <f t="shared" si="117"/>
        <v>Leinenkugel|PASSAIC</v>
      </c>
      <c r="V1884" t="str">
        <f>IF($B1884="","",IF(R1884="No Encompass Match","THEM",IF(R1884="Not Mapped","Unable to Determine",IF(T1884="SALES","Unable to Determine",IFERROR(INDEX('Master - US vs THEM'!$F:$F,MATCH(U1884,'Master - US vs THEM'!$G:$G,0)),"No Territory Data")))))</f>
        <v>US</v>
      </c>
      <c r="W1884" t="str">
        <f t="shared" si="118"/>
        <v>OK</v>
      </c>
      <c r="X1884" t="str">
        <f t="shared" si="119"/>
        <v>US</v>
      </c>
    </row>
    <row r="1885" spans="1:24" x14ac:dyDescent="0.2">
      <c r="A1885">
        <v>1884</v>
      </c>
      <c r="B1885" t="s">
        <v>1310</v>
      </c>
      <c r="C1885" t="s">
        <v>1311</v>
      </c>
      <c r="D1885" t="s">
        <v>123</v>
      </c>
      <c r="E1885" t="s">
        <v>1312</v>
      </c>
      <c r="F1885" t="s">
        <v>424</v>
      </c>
      <c r="G1885" t="s">
        <v>1313</v>
      </c>
      <c r="H1885" t="s">
        <v>8</v>
      </c>
      <c r="I1885" t="s">
        <v>319</v>
      </c>
      <c r="J1885" t="s">
        <v>535</v>
      </c>
      <c r="K1885" t="s">
        <v>358</v>
      </c>
      <c r="L1885" t="s">
        <v>155</v>
      </c>
      <c r="M1885">
        <v>1</v>
      </c>
      <c r="N1885" t="s">
        <v>875</v>
      </c>
      <c r="O1885" t="str">
        <f>IF($B1885="","",IFERROR(IF(ISNUMBER(MATCH($K1885,'Brand Family Territory (Enc)'!$A$2:$A$296,0)),$K1885,""),""))</f>
        <v/>
      </c>
      <c r="P1885" t="str">
        <f>IF($B1885="","",IFERROR(INDEX('Brand Crosswalk'!$F$2:$F$200,MATCH($K1885,'Brand Crosswalk'!$A$2:$A$200,0)),"Not in Crosswalk"))</f>
        <v>Mapped</v>
      </c>
      <c r="Q1885" t="str">
        <f>IF($B1885="","",IFERROR(INDEX('Brand Crosswalk'!$C$2:$C$200,MATCH($K1885,'Brand Crosswalk'!$A$2:$A$200,0)),""))</f>
        <v>Samuel Adams</v>
      </c>
      <c r="R1885" t="str">
        <f>IF($B1885="","",IF(O1885&lt;&gt;"",O1885,IF(P1885="Mapped",Q1885,IF(P1885="No Encompass Match","No Encompass Match",IFERROR(VLOOKUP(IF($K1885="",$J1885,$K1885),'Brands (Enc)'!$C$2:$D$2699,2,FALSE),"Not Mapped")))))</f>
        <v>Samuel Adams</v>
      </c>
      <c r="S1885" t="str">
        <f>IF($B1885="","",IFERROR(VLOOKUP(VALUE($B1885),'Customers Table (Enc)'!$A:$I,9,FALSE),"Not Found"))</f>
        <v>Passaic</v>
      </c>
      <c r="T1885" t="str">
        <f t="shared" si="116"/>
        <v>PASSAIC</v>
      </c>
      <c r="U1885" t="str">
        <f t="shared" si="117"/>
        <v>Samuel Adams|PASSAIC</v>
      </c>
      <c r="V1885" t="str">
        <f>IF($B1885="","",IF(R1885="No Encompass Match","THEM",IF(R1885="Not Mapped","Unable to Determine",IF(T1885="SALES","Unable to Determine",IFERROR(INDEX('Master - US vs THEM'!$F:$F,MATCH(U1885,'Master - US vs THEM'!$G:$G,0)),"No Territory Data")))))</f>
        <v>US</v>
      </c>
      <c r="W1885" t="str">
        <f t="shared" si="118"/>
        <v>OK</v>
      </c>
      <c r="X1885" t="str">
        <f t="shared" si="119"/>
        <v>US</v>
      </c>
    </row>
    <row r="1886" spans="1:24" x14ac:dyDescent="0.2">
      <c r="A1886">
        <v>1885</v>
      </c>
      <c r="B1886" t="s">
        <v>1310</v>
      </c>
      <c r="C1886" t="s">
        <v>1311</v>
      </c>
      <c r="D1886" t="s">
        <v>123</v>
      </c>
      <c r="E1886" t="s">
        <v>1312</v>
      </c>
      <c r="F1886" t="s">
        <v>424</v>
      </c>
      <c r="G1886" t="s">
        <v>1313</v>
      </c>
      <c r="H1886" t="s">
        <v>8</v>
      </c>
      <c r="I1886" t="s">
        <v>319</v>
      </c>
      <c r="J1886" t="s">
        <v>536</v>
      </c>
      <c r="K1886" t="s">
        <v>34</v>
      </c>
      <c r="L1886" t="s">
        <v>34</v>
      </c>
      <c r="M1886">
        <v>1</v>
      </c>
      <c r="N1886" t="s">
        <v>875</v>
      </c>
      <c r="O1886" t="str">
        <f>IF($B1886="","",IFERROR(IF(ISNUMBER(MATCH($K1886,'Brand Family Territory (Enc)'!$A$2:$A$296,0)),$K1886,""),""))</f>
        <v/>
      </c>
      <c r="P1886" t="str">
        <f>IF($B1886="","",IFERROR(INDEX('Brand Crosswalk'!$F$2:$F$200,MATCH($K1886,'Brand Crosswalk'!$A$2:$A$200,0)),"Not in Crosswalk"))</f>
        <v>Mapped</v>
      </c>
      <c r="Q1886" t="str">
        <f>IF($B1886="","",IFERROR(INDEX('Brand Crosswalk'!$C$2:$C$200,MATCH($K1886,'Brand Crosswalk'!$A$2:$A$200,0)),""))</f>
        <v>Sierra Nevada</v>
      </c>
      <c r="R1886" t="str">
        <f>IF($B1886="","",IF(O1886&lt;&gt;"",O1886,IF(P1886="Mapped",Q1886,IF(P1886="No Encompass Match","No Encompass Match",IFERROR(VLOOKUP(IF($K1886="",$J1886,$K1886),'Brands (Enc)'!$C$2:$D$2699,2,FALSE),"Not Mapped")))))</f>
        <v>Sierra Nevada</v>
      </c>
      <c r="S1886" t="str">
        <f>IF($B1886="","",IFERROR(VLOOKUP(VALUE($B1886),'Customers Table (Enc)'!$A:$I,9,FALSE),"Not Found"))</f>
        <v>Passaic</v>
      </c>
      <c r="T1886" t="str">
        <f t="shared" si="116"/>
        <v>PASSAIC</v>
      </c>
      <c r="U1886" t="str">
        <f t="shared" si="117"/>
        <v>Sierra Nevada|PASSAIC</v>
      </c>
      <c r="V1886" t="str">
        <f>IF($B1886="","",IF(R1886="No Encompass Match","THEM",IF(R1886="Not Mapped","Unable to Determine",IF(T1886="SALES","Unable to Determine",IFERROR(INDEX('Master - US vs THEM'!$F:$F,MATCH(U1886,'Master - US vs THEM'!$G:$G,0)),"No Territory Data")))))</f>
        <v>US</v>
      </c>
      <c r="W1886" t="str">
        <f t="shared" si="118"/>
        <v>OK</v>
      </c>
      <c r="X1886" t="str">
        <f t="shared" si="119"/>
        <v>US</v>
      </c>
    </row>
    <row r="1887" spans="1:24" x14ac:dyDescent="0.2">
      <c r="A1887">
        <v>1886</v>
      </c>
      <c r="B1887" t="s">
        <v>1310</v>
      </c>
      <c r="C1887" t="s">
        <v>1311</v>
      </c>
      <c r="D1887" t="s">
        <v>123</v>
      </c>
      <c r="E1887" t="s">
        <v>1312</v>
      </c>
      <c r="F1887" t="s">
        <v>424</v>
      </c>
      <c r="G1887" t="s">
        <v>1313</v>
      </c>
      <c r="H1887" t="s">
        <v>8</v>
      </c>
      <c r="I1887" t="s">
        <v>319</v>
      </c>
      <c r="J1887" t="s">
        <v>227</v>
      </c>
      <c r="K1887" t="s">
        <v>209</v>
      </c>
      <c r="L1887" t="s">
        <v>210</v>
      </c>
      <c r="M1887">
        <v>1</v>
      </c>
      <c r="N1887" t="s">
        <v>875</v>
      </c>
      <c r="O1887" t="str">
        <f>IF($B1887="","",IFERROR(IF(ISNUMBER(MATCH($K1887,'Brand Family Territory (Enc)'!$A$2:$A$296,0)),$K1887,""),""))</f>
        <v/>
      </c>
      <c r="P1887" t="str">
        <f>IF($B1887="","",IFERROR(INDEX('Brand Crosswalk'!$F$2:$F$200,MATCH($K1887,'Brand Crosswalk'!$A$2:$A$200,0)),"Not in Crosswalk"))</f>
        <v>Mapped</v>
      </c>
      <c r="Q1887" t="str">
        <f>IF($B1887="","",IFERROR(INDEX('Brand Crosswalk'!$C$2:$C$200,MATCH($K1887,'Brand Crosswalk'!$A$2:$A$200,0)),""))</f>
        <v>Cape May</v>
      </c>
      <c r="R1887" t="str">
        <f>IF($B1887="","",IF(O1887&lt;&gt;"",O1887,IF(P1887="Mapped",Q1887,IF(P1887="No Encompass Match","No Encompass Match",IFERROR(VLOOKUP(IF($K1887="",$J1887,$K1887),'Brands (Enc)'!$C$2:$D$2699,2,FALSE),"Not Mapped")))))</f>
        <v>Cape May</v>
      </c>
      <c r="S1887" t="str">
        <f>IF($B1887="","",IFERROR(VLOOKUP(VALUE($B1887),'Customers Table (Enc)'!$A:$I,9,FALSE),"Not Found"))</f>
        <v>Passaic</v>
      </c>
      <c r="T1887" t="str">
        <f t="shared" si="116"/>
        <v>PASSAIC</v>
      </c>
      <c r="U1887" t="str">
        <f t="shared" si="117"/>
        <v>Cape May|PASSAIC</v>
      </c>
      <c r="V1887" t="str">
        <f>IF($B1887="","",IF(R1887="No Encompass Match","THEM",IF(R1887="Not Mapped","Unable to Determine",IF(T1887="SALES","Unable to Determine",IFERROR(INDEX('Master - US vs THEM'!$F:$F,MATCH(U1887,'Master - US vs THEM'!$G:$G,0)),"No Territory Data")))))</f>
        <v>US</v>
      </c>
      <c r="W1887" t="str">
        <f t="shared" si="118"/>
        <v>OK</v>
      </c>
      <c r="X1887" t="str">
        <f t="shared" si="119"/>
        <v>US</v>
      </c>
    </row>
    <row r="1888" spans="1:24" x14ac:dyDescent="0.2">
      <c r="A1888">
        <v>1887</v>
      </c>
      <c r="B1888" t="s">
        <v>1310</v>
      </c>
      <c r="C1888" t="s">
        <v>1311</v>
      </c>
      <c r="D1888" t="s">
        <v>123</v>
      </c>
      <c r="E1888" t="s">
        <v>1312</v>
      </c>
      <c r="F1888" t="s">
        <v>424</v>
      </c>
      <c r="G1888" t="s">
        <v>1313</v>
      </c>
      <c r="H1888" t="s">
        <v>8</v>
      </c>
      <c r="I1888" t="s">
        <v>319</v>
      </c>
      <c r="J1888" t="s">
        <v>395</v>
      </c>
      <c r="K1888" t="s">
        <v>396</v>
      </c>
      <c r="L1888" t="s">
        <v>155</v>
      </c>
      <c r="M1888">
        <v>1</v>
      </c>
      <c r="N1888" t="s">
        <v>875</v>
      </c>
      <c r="O1888" t="str">
        <f>IF($B1888="","",IFERROR(IF(ISNUMBER(MATCH($K1888,'Brand Family Territory (Enc)'!$A$2:$A$296,0)),$K1888,""),""))</f>
        <v/>
      </c>
      <c r="P1888" t="str">
        <f>IF($B1888="","",IFERROR(INDEX('Brand Crosswalk'!$F$2:$F$200,MATCH($K1888,'Brand Crosswalk'!$A$2:$A$200,0)),"Not in Crosswalk"))</f>
        <v>Mapped</v>
      </c>
      <c r="Q1888" t="str">
        <f>IF($B1888="","",IFERROR(INDEX('Brand Crosswalk'!$C$2:$C$200,MATCH($K1888,'Brand Crosswalk'!$A$2:$A$200,0)),""))</f>
        <v>Dogfish Head Beer</v>
      </c>
      <c r="R1888" t="str">
        <f>IF($B1888="","",IF(O1888&lt;&gt;"",O1888,IF(P1888="Mapped",Q1888,IF(P1888="No Encompass Match","No Encompass Match",IFERROR(VLOOKUP(IF($K1888="",$J1888,$K1888),'Brands (Enc)'!$C$2:$D$2699,2,FALSE),"Not Mapped")))))</f>
        <v>Dogfish Head Beer</v>
      </c>
      <c r="S1888" t="str">
        <f>IF($B1888="","",IFERROR(VLOOKUP(VALUE($B1888),'Customers Table (Enc)'!$A:$I,9,FALSE),"Not Found"))</f>
        <v>Passaic</v>
      </c>
      <c r="T1888" t="str">
        <f t="shared" si="116"/>
        <v>PASSAIC</v>
      </c>
      <c r="U1888" t="str">
        <f t="shared" si="117"/>
        <v>Dogfish Head Beer|PASSAIC</v>
      </c>
      <c r="V1888" t="str">
        <f>IF($B1888="","",IF(R1888="No Encompass Match","THEM",IF(R1888="Not Mapped","Unable to Determine",IF(T1888="SALES","Unable to Determine",IFERROR(INDEX('Master - US vs THEM'!$F:$F,MATCH(U1888,'Master - US vs THEM'!$G:$G,0)),"No Territory Data")))))</f>
        <v>US</v>
      </c>
      <c r="W1888" t="str">
        <f t="shared" si="118"/>
        <v>OK</v>
      </c>
      <c r="X1888" t="str">
        <f t="shared" si="119"/>
        <v>US</v>
      </c>
    </row>
    <row r="1889" spans="1:24" x14ac:dyDescent="0.2">
      <c r="A1889">
        <v>1888</v>
      </c>
      <c r="B1889" t="s">
        <v>1310</v>
      </c>
      <c r="C1889" t="s">
        <v>1311</v>
      </c>
      <c r="D1889" t="s">
        <v>123</v>
      </c>
      <c r="E1889" t="s">
        <v>1312</v>
      </c>
      <c r="F1889" t="s">
        <v>424</v>
      </c>
      <c r="G1889" t="s">
        <v>1313</v>
      </c>
      <c r="H1889" t="s">
        <v>8</v>
      </c>
      <c r="I1889" t="s">
        <v>319</v>
      </c>
      <c r="J1889" t="s">
        <v>181</v>
      </c>
      <c r="K1889" t="s">
        <v>182</v>
      </c>
      <c r="L1889" t="s">
        <v>24</v>
      </c>
      <c r="M1889">
        <v>1</v>
      </c>
      <c r="N1889" t="s">
        <v>875</v>
      </c>
      <c r="O1889" t="str">
        <f>IF($B1889="","",IFERROR(IF(ISNUMBER(MATCH($K1889,'Brand Family Territory (Enc)'!$A$2:$A$296,0)),$K1889,""),""))</f>
        <v/>
      </c>
      <c r="P1889" t="str">
        <f>IF($B1889="","",IFERROR(INDEX('Brand Crosswalk'!$F$2:$F$200,MATCH($K1889,'Brand Crosswalk'!$A$2:$A$200,0)),"Not in Crosswalk"))</f>
        <v>Mapped</v>
      </c>
      <c r="Q1889" t="str">
        <f>IF($B1889="","",IFERROR(INDEX('Brand Crosswalk'!$C$2:$C$200,MATCH($K1889,'Brand Crosswalk'!$A$2:$A$200,0)),""))</f>
        <v>Modelo Especial</v>
      </c>
      <c r="R1889" t="str">
        <f>IF($B1889="","",IF(O1889&lt;&gt;"",O1889,IF(P1889="Mapped",Q1889,IF(P1889="No Encompass Match","No Encompass Match",IFERROR(VLOOKUP(IF($K1889="",$J1889,$K1889),'Brands (Enc)'!$C$2:$D$2699,2,FALSE),"Not Mapped")))))</f>
        <v>Modelo Especial</v>
      </c>
      <c r="S1889" t="str">
        <f>IF($B1889="","",IFERROR(VLOOKUP(VALUE($B1889),'Customers Table (Enc)'!$A:$I,9,FALSE),"Not Found"))</f>
        <v>Passaic</v>
      </c>
      <c r="T1889" t="str">
        <f t="shared" si="116"/>
        <v>PASSAIC</v>
      </c>
      <c r="U1889" t="str">
        <f t="shared" si="117"/>
        <v>Modelo Especial|PASSAIC</v>
      </c>
      <c r="V1889" t="str">
        <f>IF($B1889="","",IF(R1889="No Encompass Match","THEM",IF(R1889="Not Mapped","Unable to Determine",IF(T1889="SALES","Unable to Determine",IFERROR(INDEX('Master - US vs THEM'!$F:$F,MATCH(U1889,'Master - US vs THEM'!$G:$G,0)),"No Territory Data")))))</f>
        <v>US</v>
      </c>
      <c r="W1889" t="str">
        <f t="shared" si="118"/>
        <v>OK</v>
      </c>
      <c r="X1889" t="str">
        <f t="shared" si="119"/>
        <v>US</v>
      </c>
    </row>
    <row r="1890" spans="1:24" x14ac:dyDescent="0.2">
      <c r="A1890">
        <v>1889</v>
      </c>
      <c r="B1890" t="s">
        <v>1310</v>
      </c>
      <c r="C1890" t="s">
        <v>1311</v>
      </c>
      <c r="D1890" t="s">
        <v>123</v>
      </c>
      <c r="E1890" t="s">
        <v>1312</v>
      </c>
      <c r="F1890" t="s">
        <v>424</v>
      </c>
      <c r="G1890" t="s">
        <v>1313</v>
      </c>
      <c r="H1890" t="s">
        <v>8</v>
      </c>
      <c r="I1890" t="s">
        <v>319</v>
      </c>
      <c r="J1890" t="s">
        <v>1314</v>
      </c>
      <c r="K1890" t="s">
        <v>1315</v>
      </c>
      <c r="L1890" t="s">
        <v>361</v>
      </c>
      <c r="M1890">
        <v>1</v>
      </c>
      <c r="N1890" t="s">
        <v>875</v>
      </c>
      <c r="O1890" t="str">
        <f>IF($B1890="","",IFERROR(IF(ISNUMBER(MATCH($K1890,'Brand Family Territory (Enc)'!$A$2:$A$296,0)),$K1890,""),""))</f>
        <v/>
      </c>
      <c r="P1890" t="str">
        <f>IF($B1890="","",IFERROR(INDEX('Brand Crosswalk'!$F$2:$F$200,MATCH($K1890,'Brand Crosswalk'!$A$2:$A$200,0)),"Not in Crosswalk"))</f>
        <v>Mapped</v>
      </c>
      <c r="Q1890" t="str">
        <f>IF($B1890="","",IFERROR(INDEX('Brand Crosswalk'!$C$2:$C$200,MATCH($K1890,'Brand Crosswalk'!$A$2:$A$200,0)),""))</f>
        <v>Hacker-Pschorr</v>
      </c>
      <c r="R1890" t="str">
        <f>IF($B1890="","",IF(O1890&lt;&gt;"",O1890,IF(P1890="Mapped",Q1890,IF(P1890="No Encompass Match","No Encompass Match",IFERROR(VLOOKUP(IF($K1890="",$J1890,$K1890),'Brands (Enc)'!$C$2:$D$2699,2,FALSE),"Not Mapped")))))</f>
        <v>Hacker-Pschorr</v>
      </c>
      <c r="S1890" t="str">
        <f>IF($B1890="","",IFERROR(VLOOKUP(VALUE($B1890),'Customers Table (Enc)'!$A:$I,9,FALSE),"Not Found"))</f>
        <v>Passaic</v>
      </c>
      <c r="T1890" t="str">
        <f t="shared" si="116"/>
        <v>PASSAIC</v>
      </c>
      <c r="U1890" t="str">
        <f t="shared" si="117"/>
        <v>Hacker-Pschorr|PASSAIC</v>
      </c>
      <c r="V1890" t="str">
        <f>IF($B1890="","",IF(R1890="No Encompass Match","THEM",IF(R1890="Not Mapped","Unable to Determine",IF(T1890="SALES","Unable to Determine",IFERROR(INDEX('Master - US vs THEM'!$F:$F,MATCH(U1890,'Master - US vs THEM'!$G:$G,0)),"No Territory Data")))))</f>
        <v>US</v>
      </c>
      <c r="W1890" t="str">
        <f t="shared" si="118"/>
        <v>OK</v>
      </c>
      <c r="X1890" t="str">
        <f t="shared" si="119"/>
        <v>US</v>
      </c>
    </row>
    <row r="1891" spans="1:24" x14ac:dyDescent="0.2">
      <c r="A1891">
        <v>1890</v>
      </c>
      <c r="B1891" t="s">
        <v>1310</v>
      </c>
      <c r="C1891" t="s">
        <v>1311</v>
      </c>
      <c r="D1891" t="s">
        <v>123</v>
      </c>
      <c r="E1891" t="s">
        <v>1312</v>
      </c>
      <c r="F1891" t="s">
        <v>424</v>
      </c>
      <c r="G1891" t="s">
        <v>1313</v>
      </c>
      <c r="H1891" t="s">
        <v>8</v>
      </c>
      <c r="I1891" t="s">
        <v>319</v>
      </c>
      <c r="J1891" t="s">
        <v>144</v>
      </c>
      <c r="K1891" t="s">
        <v>145</v>
      </c>
      <c r="L1891" t="s">
        <v>141</v>
      </c>
      <c r="M1891">
        <v>1</v>
      </c>
      <c r="N1891" t="s">
        <v>875</v>
      </c>
      <c r="O1891" t="str">
        <f>IF($B1891="","",IFERROR(IF(ISNUMBER(MATCH($K1891,'Brand Family Territory (Enc)'!$A$2:$A$296,0)),$K1891,""),""))</f>
        <v>COORS LIGHT</v>
      </c>
      <c r="P1891" t="str">
        <f>IF($B1891="","",IFERROR(INDEX('Brand Crosswalk'!$F$2:$F$200,MATCH($K1891,'Brand Crosswalk'!$A$2:$A$200,0)),"Not in Crosswalk"))</f>
        <v>Not in Crosswalk</v>
      </c>
      <c r="Q1891" t="str">
        <f>IF($B1891="","",IFERROR(INDEX('Brand Crosswalk'!$C$2:$C$200,MATCH($K1891,'Brand Crosswalk'!$A$2:$A$200,0)),""))</f>
        <v/>
      </c>
      <c r="R1891" t="str">
        <f>IF($B1891="","",IF(O1891&lt;&gt;"",O1891,IF(P1891="Mapped",Q1891,IF(P1891="No Encompass Match","No Encompass Match",IFERROR(VLOOKUP(IF($K1891="",$J1891,$K1891),'Brands (Enc)'!$C$2:$D$2699,2,FALSE),"Not Mapped")))))</f>
        <v>COORS LIGHT</v>
      </c>
      <c r="S1891" t="str">
        <f>IF($B1891="","",IFERROR(VLOOKUP(VALUE($B1891),'Customers Table (Enc)'!$A:$I,9,FALSE),"Not Found"))</f>
        <v>Passaic</v>
      </c>
      <c r="T1891" t="str">
        <f t="shared" si="116"/>
        <v>PASSAIC</v>
      </c>
      <c r="U1891" t="str">
        <f t="shared" si="117"/>
        <v>COORS LIGHT|PASSAIC</v>
      </c>
      <c r="V1891" t="str">
        <f>IF($B1891="","",IF(R1891="No Encompass Match","THEM",IF(R1891="Not Mapped","Unable to Determine",IF(T1891="SALES","Unable to Determine",IFERROR(INDEX('Master - US vs THEM'!$F:$F,MATCH(U1891,'Master - US vs THEM'!$G:$G,0)),"No Territory Data")))))</f>
        <v>US</v>
      </c>
      <c r="W1891" t="str">
        <f t="shared" si="118"/>
        <v>OK</v>
      </c>
      <c r="X1891" t="str">
        <f t="shared" si="119"/>
        <v>US</v>
      </c>
    </row>
    <row r="1892" spans="1:24" x14ac:dyDescent="0.2">
      <c r="A1892">
        <v>1891</v>
      </c>
      <c r="B1892" t="s">
        <v>1310</v>
      </c>
      <c r="C1892" t="s">
        <v>1311</v>
      </c>
      <c r="D1892" t="s">
        <v>123</v>
      </c>
      <c r="E1892" t="s">
        <v>1312</v>
      </c>
      <c r="F1892" t="s">
        <v>424</v>
      </c>
      <c r="G1892" t="s">
        <v>1313</v>
      </c>
      <c r="H1892" t="s">
        <v>8</v>
      </c>
      <c r="I1892" t="s">
        <v>319</v>
      </c>
      <c r="J1892" t="s">
        <v>142</v>
      </c>
      <c r="K1892" t="s">
        <v>143</v>
      </c>
      <c r="L1892" t="s">
        <v>141</v>
      </c>
      <c r="M1892">
        <v>1</v>
      </c>
      <c r="N1892" t="s">
        <v>875</v>
      </c>
      <c r="O1892" t="str">
        <f>IF($B1892="","",IFERROR(IF(ISNUMBER(MATCH($K1892,'Brand Family Territory (Enc)'!$A$2:$A$296,0)),$K1892,""),""))</f>
        <v/>
      </c>
      <c r="P1892" t="str">
        <f>IF($B1892="","",IFERROR(INDEX('Brand Crosswalk'!$F$2:$F$200,MATCH($K1892,'Brand Crosswalk'!$A$2:$A$200,0)),"Not in Crosswalk"))</f>
        <v>Mapped</v>
      </c>
      <c r="Q1892" t="str">
        <f>IF($B1892="","",IFERROR(INDEX('Brand Crosswalk'!$C$2:$C$200,MATCH($K1892,'Brand Crosswalk'!$A$2:$A$200,0)),""))</f>
        <v>Lite</v>
      </c>
      <c r="R1892" t="str">
        <f>IF($B1892="","",IF(O1892&lt;&gt;"",O1892,IF(P1892="Mapped",Q1892,IF(P1892="No Encompass Match","No Encompass Match",IFERROR(VLOOKUP(IF($K1892="",$J1892,$K1892),'Brands (Enc)'!$C$2:$D$2699,2,FALSE),"Not Mapped")))))</f>
        <v>Lite</v>
      </c>
      <c r="S1892" t="str">
        <f>IF($B1892="","",IFERROR(VLOOKUP(VALUE($B1892),'Customers Table (Enc)'!$A:$I,9,FALSE),"Not Found"))</f>
        <v>Passaic</v>
      </c>
      <c r="T1892" t="str">
        <f t="shared" si="116"/>
        <v>PASSAIC</v>
      </c>
      <c r="U1892" t="str">
        <f t="shared" si="117"/>
        <v>Lite|PASSAIC</v>
      </c>
      <c r="V1892" t="str">
        <f>IF($B1892="","",IF(R1892="No Encompass Match","THEM",IF(R1892="Not Mapped","Unable to Determine",IF(T1892="SALES","Unable to Determine",IFERROR(INDEX('Master - US vs THEM'!$F:$F,MATCH(U1892,'Master - US vs THEM'!$G:$G,0)),"No Territory Data")))))</f>
        <v>US</v>
      </c>
      <c r="W1892" t="str">
        <f t="shared" si="118"/>
        <v>OK</v>
      </c>
      <c r="X1892" t="str">
        <f t="shared" si="119"/>
        <v>US</v>
      </c>
    </row>
    <row r="1893" spans="1:24" x14ac:dyDescent="0.2">
      <c r="A1893">
        <v>1892</v>
      </c>
      <c r="B1893" t="s">
        <v>1310</v>
      </c>
      <c r="C1893" t="s">
        <v>1311</v>
      </c>
      <c r="D1893" t="s">
        <v>123</v>
      </c>
      <c r="E1893" t="s">
        <v>1312</v>
      </c>
      <c r="F1893" t="s">
        <v>424</v>
      </c>
      <c r="G1893" t="s">
        <v>1313</v>
      </c>
      <c r="H1893" t="s">
        <v>8</v>
      </c>
      <c r="I1893" t="s">
        <v>319</v>
      </c>
      <c r="J1893" t="s">
        <v>609</v>
      </c>
      <c r="K1893" t="s">
        <v>610</v>
      </c>
      <c r="L1893" t="s">
        <v>468</v>
      </c>
      <c r="M1893">
        <v>1</v>
      </c>
      <c r="N1893" t="s">
        <v>875</v>
      </c>
      <c r="O1893" t="str">
        <f>IF($B1893="","",IFERROR(IF(ISNUMBER(MATCH($K1893,'Brand Family Territory (Enc)'!$A$2:$A$296,0)),$K1893,""),""))</f>
        <v/>
      </c>
      <c r="P1893" t="str">
        <f>IF($B1893="","",IFERROR(INDEX('Brand Crosswalk'!$F$2:$F$200,MATCH($K1893,'Brand Crosswalk'!$A$2:$A$200,0)),"Not in Crosswalk"))</f>
        <v>Mapped</v>
      </c>
      <c r="Q1893" t="str">
        <f>IF($B1893="","",IFERROR(INDEX('Brand Crosswalk'!$C$2:$C$200,MATCH($K1893,'Brand Crosswalk'!$A$2:$A$200,0)),""))</f>
        <v>Pabst Blue Ribbon</v>
      </c>
      <c r="R1893" t="str">
        <f>IF($B1893="","",IF(O1893&lt;&gt;"",O1893,IF(P1893="Mapped",Q1893,IF(P1893="No Encompass Match","No Encompass Match",IFERROR(VLOOKUP(IF($K1893="",$J1893,$K1893),'Brands (Enc)'!$C$2:$D$2699,2,FALSE),"Not Mapped")))))</f>
        <v>Pabst Blue Ribbon</v>
      </c>
      <c r="S1893" t="str">
        <f>IF($B1893="","",IFERROR(VLOOKUP(VALUE($B1893),'Customers Table (Enc)'!$A:$I,9,FALSE),"Not Found"))</f>
        <v>Passaic</v>
      </c>
      <c r="T1893" t="str">
        <f t="shared" si="116"/>
        <v>PASSAIC</v>
      </c>
      <c r="U1893" t="str">
        <f t="shared" si="117"/>
        <v>Pabst Blue Ribbon|PASSAIC</v>
      </c>
      <c r="V1893" t="str">
        <f>IF($B1893="","",IF(R1893="No Encompass Match","THEM",IF(R1893="Not Mapped","Unable to Determine",IF(T1893="SALES","Unable to Determine",IFERROR(INDEX('Master - US vs THEM'!$F:$F,MATCH(U1893,'Master - US vs THEM'!$G:$G,0)),"No Territory Data")))))</f>
        <v>US</v>
      </c>
      <c r="W1893" t="str">
        <f t="shared" si="118"/>
        <v>OK</v>
      </c>
      <c r="X1893" t="str">
        <f t="shared" si="119"/>
        <v>US</v>
      </c>
    </row>
    <row r="1894" spans="1:24" x14ac:dyDescent="0.2">
      <c r="A1894">
        <v>1893</v>
      </c>
      <c r="B1894" t="s">
        <v>1310</v>
      </c>
      <c r="C1894" t="s">
        <v>1311</v>
      </c>
      <c r="D1894" t="s">
        <v>123</v>
      </c>
      <c r="E1894" t="s">
        <v>1312</v>
      </c>
      <c r="F1894" t="s">
        <v>424</v>
      </c>
      <c r="G1894" t="s">
        <v>1313</v>
      </c>
      <c r="H1894" t="s">
        <v>8</v>
      </c>
      <c r="I1894" t="s">
        <v>319</v>
      </c>
      <c r="J1894" t="s">
        <v>44</v>
      </c>
      <c r="K1894" t="s">
        <v>44</v>
      </c>
      <c r="L1894" t="s">
        <v>45</v>
      </c>
      <c r="M1894">
        <v>1</v>
      </c>
      <c r="N1894" t="s">
        <v>875</v>
      </c>
      <c r="O1894" t="str">
        <f>IF($B1894="","",IFERROR(IF(ISNUMBER(MATCH($K1894,'Brand Family Territory (Enc)'!$A$2:$A$296,0)),$K1894,""),""))</f>
        <v/>
      </c>
      <c r="P1894" t="str">
        <f>IF($B1894="","",IFERROR(INDEX('Brand Crosswalk'!$F$2:$F$200,MATCH($K1894,'Brand Crosswalk'!$A$2:$A$200,0)),"Not in Crosswalk"))</f>
        <v>Mapped</v>
      </c>
      <c r="Q1894" t="str">
        <f>IF($B1894="","",IFERROR(INDEX('Brand Crosswalk'!$C$2:$C$200,MATCH($K1894,'Brand Crosswalk'!$A$2:$A$200,0)),""))</f>
        <v>Dg Yuengling Inc</v>
      </c>
      <c r="R1894" t="str">
        <f>IF($B1894="","",IF(O1894&lt;&gt;"",O1894,IF(P1894="Mapped",Q1894,IF(P1894="No Encompass Match","No Encompass Match",IFERROR(VLOOKUP(IF($K1894="",$J1894,$K1894),'Brands (Enc)'!$C$2:$D$2699,2,FALSE),"Not Mapped")))))</f>
        <v>Dg Yuengling Inc</v>
      </c>
      <c r="S1894" t="str">
        <f>IF($B1894="","",IFERROR(VLOOKUP(VALUE($B1894),'Customers Table (Enc)'!$A:$I,9,FALSE),"Not Found"))</f>
        <v>Passaic</v>
      </c>
      <c r="T1894" t="str">
        <f t="shared" si="116"/>
        <v>PASSAIC</v>
      </c>
      <c r="U1894" t="str">
        <f t="shared" si="117"/>
        <v>Dg Yuengling Inc|PASSAIC</v>
      </c>
      <c r="V1894" t="str">
        <f>IF($B1894="","",IF(R1894="No Encompass Match","THEM",IF(R1894="Not Mapped","Unable to Determine",IF(T1894="SALES","Unable to Determine",IFERROR(INDEX('Master - US vs THEM'!$F:$F,MATCH(U1894,'Master - US vs THEM'!$G:$G,0)),"No Territory Data")))))</f>
        <v>US</v>
      </c>
      <c r="W1894" t="str">
        <f t="shared" si="118"/>
        <v>OK</v>
      </c>
      <c r="X1894" t="str">
        <f t="shared" si="119"/>
        <v>US</v>
      </c>
    </row>
    <row r="1895" spans="1:24" x14ac:dyDescent="0.2">
      <c r="A1895">
        <v>1894</v>
      </c>
      <c r="B1895" t="s">
        <v>1310</v>
      </c>
      <c r="C1895" t="s">
        <v>1311</v>
      </c>
      <c r="D1895" t="s">
        <v>123</v>
      </c>
      <c r="E1895" t="s">
        <v>1312</v>
      </c>
      <c r="F1895" t="s">
        <v>424</v>
      </c>
      <c r="G1895" t="s">
        <v>1313</v>
      </c>
      <c r="H1895" t="s">
        <v>8</v>
      </c>
      <c r="I1895" t="s">
        <v>319</v>
      </c>
      <c r="J1895" t="s">
        <v>72</v>
      </c>
      <c r="K1895" t="s">
        <v>73</v>
      </c>
      <c r="L1895" t="s">
        <v>36</v>
      </c>
      <c r="M1895">
        <v>1</v>
      </c>
      <c r="N1895" t="s">
        <v>875</v>
      </c>
      <c r="O1895" t="str">
        <f>IF($B1895="","",IFERROR(IF(ISNUMBER(MATCH($K1895,'Brand Family Territory (Enc)'!$A$2:$A$296,0)),$K1895,""),""))</f>
        <v>LAGUNITAS</v>
      </c>
      <c r="P1895" t="str">
        <f>IF($B1895="","",IFERROR(INDEX('Brand Crosswalk'!$F$2:$F$200,MATCH($K1895,'Brand Crosswalk'!$A$2:$A$200,0)),"Not in Crosswalk"))</f>
        <v>Not in Crosswalk</v>
      </c>
      <c r="Q1895" t="str">
        <f>IF($B1895="","",IFERROR(INDEX('Brand Crosswalk'!$C$2:$C$200,MATCH($K1895,'Brand Crosswalk'!$A$2:$A$200,0)),""))</f>
        <v/>
      </c>
      <c r="R1895" t="str">
        <f>IF($B1895="","",IF(O1895&lt;&gt;"",O1895,IF(P1895="Mapped",Q1895,IF(P1895="No Encompass Match","No Encompass Match",IFERROR(VLOOKUP(IF($K1895="",$J1895,$K1895),'Brands (Enc)'!$C$2:$D$2699,2,FALSE),"Not Mapped")))))</f>
        <v>LAGUNITAS</v>
      </c>
      <c r="S1895" t="str">
        <f>IF($B1895="","",IFERROR(VLOOKUP(VALUE($B1895),'Customers Table (Enc)'!$A:$I,9,FALSE),"Not Found"))</f>
        <v>Passaic</v>
      </c>
      <c r="T1895" t="str">
        <f t="shared" si="116"/>
        <v>PASSAIC</v>
      </c>
      <c r="U1895" t="str">
        <f t="shared" si="117"/>
        <v>LAGUNITAS|PASSAIC</v>
      </c>
      <c r="V1895" t="str">
        <f>IF($B1895="","",IF(R1895="No Encompass Match","THEM",IF(R1895="Not Mapped","Unable to Determine",IF(T1895="SALES","Unable to Determine",IFERROR(INDEX('Master - US vs THEM'!$F:$F,MATCH(U1895,'Master - US vs THEM'!$G:$G,0)),"No Territory Data")))))</f>
        <v>US</v>
      </c>
      <c r="W1895" t="str">
        <f t="shared" si="118"/>
        <v>OK</v>
      </c>
      <c r="X1895" t="str">
        <f t="shared" si="119"/>
        <v>US</v>
      </c>
    </row>
    <row r="1896" spans="1:24" x14ac:dyDescent="0.2">
      <c r="A1896">
        <v>1895</v>
      </c>
      <c r="B1896" t="s">
        <v>1310</v>
      </c>
      <c r="C1896" t="s">
        <v>1311</v>
      </c>
      <c r="D1896" t="s">
        <v>123</v>
      </c>
      <c r="E1896" t="s">
        <v>1312</v>
      </c>
      <c r="F1896" t="s">
        <v>424</v>
      </c>
      <c r="G1896" t="s">
        <v>1313</v>
      </c>
      <c r="H1896" t="s">
        <v>8</v>
      </c>
      <c r="I1896" t="s">
        <v>319</v>
      </c>
      <c r="J1896" t="s">
        <v>165</v>
      </c>
      <c r="K1896" t="s">
        <v>166</v>
      </c>
      <c r="L1896" t="s">
        <v>141</v>
      </c>
      <c r="M1896">
        <v>1</v>
      </c>
      <c r="N1896" t="s">
        <v>875</v>
      </c>
      <c r="O1896" t="str">
        <f>IF($B1896="","",IFERROR(IF(ISNUMBER(MATCH($K1896,'Brand Family Territory (Enc)'!$A$2:$A$296,0)),$K1896,""),""))</f>
        <v>BLUE MOON</v>
      </c>
      <c r="P1896" t="str">
        <f>IF($B1896="","",IFERROR(INDEX('Brand Crosswalk'!$F$2:$F$200,MATCH($K1896,'Brand Crosswalk'!$A$2:$A$200,0)),"Not in Crosswalk"))</f>
        <v>Not in Crosswalk</v>
      </c>
      <c r="Q1896" t="str">
        <f>IF($B1896="","",IFERROR(INDEX('Brand Crosswalk'!$C$2:$C$200,MATCH($K1896,'Brand Crosswalk'!$A$2:$A$200,0)),""))</f>
        <v/>
      </c>
      <c r="R1896" t="str">
        <f>IF($B1896="","",IF(O1896&lt;&gt;"",O1896,IF(P1896="Mapped",Q1896,IF(P1896="No Encompass Match","No Encompass Match",IFERROR(VLOOKUP(IF($K1896="",$J1896,$K1896),'Brands (Enc)'!$C$2:$D$2699,2,FALSE),"Not Mapped")))))</f>
        <v>BLUE MOON</v>
      </c>
      <c r="S1896" t="str">
        <f>IF($B1896="","",IFERROR(VLOOKUP(VALUE($B1896),'Customers Table (Enc)'!$A:$I,9,FALSE),"Not Found"))</f>
        <v>Passaic</v>
      </c>
      <c r="T1896" t="str">
        <f t="shared" si="116"/>
        <v>PASSAIC</v>
      </c>
      <c r="U1896" t="str">
        <f t="shared" si="117"/>
        <v>BLUE MOON|PASSAIC</v>
      </c>
      <c r="V1896" t="str">
        <f>IF($B1896="","",IF(R1896="No Encompass Match","THEM",IF(R1896="Not Mapped","Unable to Determine",IF(T1896="SALES","Unable to Determine",IFERROR(INDEX('Master - US vs THEM'!$F:$F,MATCH(U1896,'Master - US vs THEM'!$G:$G,0)),"No Territory Data")))))</f>
        <v>US</v>
      </c>
      <c r="W1896" t="str">
        <f t="shared" si="118"/>
        <v>OK</v>
      </c>
      <c r="X1896" t="str">
        <f t="shared" si="119"/>
        <v>US</v>
      </c>
    </row>
    <row r="1897" spans="1:24" x14ac:dyDescent="0.2">
      <c r="A1897">
        <v>1896</v>
      </c>
      <c r="B1897" t="s">
        <v>1305</v>
      </c>
      <c r="C1897" t="s">
        <v>1306</v>
      </c>
      <c r="D1897" t="s">
        <v>315</v>
      </c>
      <c r="E1897" t="s">
        <v>1307</v>
      </c>
      <c r="F1897" t="s">
        <v>1308</v>
      </c>
      <c r="G1897" t="s">
        <v>1309</v>
      </c>
      <c r="H1897" t="s">
        <v>8</v>
      </c>
      <c r="I1897" t="s">
        <v>319</v>
      </c>
      <c r="J1897" t="s">
        <v>340</v>
      </c>
      <c r="K1897" t="s">
        <v>154</v>
      </c>
      <c r="L1897" t="s">
        <v>155</v>
      </c>
      <c r="M1897">
        <v>1</v>
      </c>
      <c r="N1897" t="s">
        <v>875</v>
      </c>
      <c r="O1897" t="str">
        <f>IF($B1897="","",IFERROR(IF(ISNUMBER(MATCH($K1897,'Brand Family Territory (Enc)'!$A$2:$A$296,0)),$K1897,""),""))</f>
        <v>SAMUEL ADAMS</v>
      </c>
      <c r="P1897" t="str">
        <f>IF($B1897="","",IFERROR(INDEX('Brand Crosswalk'!$F$2:$F$200,MATCH($K1897,'Brand Crosswalk'!$A$2:$A$200,0)),"Not in Crosswalk"))</f>
        <v>Not in Crosswalk</v>
      </c>
      <c r="Q1897" t="str">
        <f>IF($B1897="","",IFERROR(INDEX('Brand Crosswalk'!$C$2:$C$200,MATCH($K1897,'Brand Crosswalk'!$A$2:$A$200,0)),""))</f>
        <v/>
      </c>
      <c r="R1897" t="str">
        <f>IF($B1897="","",IF(O1897&lt;&gt;"",O1897,IF(P1897="Mapped",Q1897,IF(P1897="No Encompass Match","No Encompass Match",IFERROR(VLOOKUP(IF($K1897="",$J1897,$K1897),'Brands (Enc)'!$C$2:$D$2699,2,FALSE),"Not Mapped")))))</f>
        <v>SAMUEL ADAMS</v>
      </c>
      <c r="S1897" t="str">
        <f>IF($B1897="","",IFERROR(VLOOKUP(VALUE($B1897),'Customers Table (Enc)'!$A:$I,9,FALSE),"Not Found"))</f>
        <v>Morris</v>
      </c>
      <c r="T1897" t="str">
        <f t="shared" si="116"/>
        <v>MORRIS 3</v>
      </c>
      <c r="U1897" t="str">
        <f t="shared" si="117"/>
        <v>SAMUEL ADAMS|MORRIS 3</v>
      </c>
      <c r="V1897" t="str">
        <f>IF($B1897="","",IF(R1897="No Encompass Match","THEM",IF(R1897="Not Mapped","Unable to Determine",IF(T1897="SALES","Unable to Determine",IFERROR(INDEX('Master - US vs THEM'!$F:$F,MATCH(U1897,'Master - US vs THEM'!$G:$G,0)),"No Territory Data")))))</f>
        <v>US</v>
      </c>
      <c r="W1897" t="str">
        <f t="shared" si="118"/>
        <v>OK</v>
      </c>
      <c r="X1897" t="str">
        <f t="shared" si="119"/>
        <v>US</v>
      </c>
    </row>
    <row r="1898" spans="1:24" x14ac:dyDescent="0.2">
      <c r="A1898">
        <v>1897</v>
      </c>
      <c r="B1898" t="s">
        <v>1305</v>
      </c>
      <c r="C1898" t="s">
        <v>1306</v>
      </c>
      <c r="D1898" t="s">
        <v>315</v>
      </c>
      <c r="E1898" t="s">
        <v>1307</v>
      </c>
      <c r="F1898" t="s">
        <v>1308</v>
      </c>
      <c r="G1898" t="s">
        <v>1309</v>
      </c>
      <c r="H1898" t="s">
        <v>8</v>
      </c>
      <c r="I1898" t="s">
        <v>319</v>
      </c>
      <c r="J1898" t="s">
        <v>44</v>
      </c>
      <c r="K1898" t="s">
        <v>44</v>
      </c>
      <c r="L1898" t="s">
        <v>45</v>
      </c>
      <c r="M1898">
        <v>1</v>
      </c>
      <c r="N1898" t="s">
        <v>875</v>
      </c>
      <c r="O1898" t="str">
        <f>IF($B1898="","",IFERROR(IF(ISNUMBER(MATCH($K1898,'Brand Family Territory (Enc)'!$A$2:$A$296,0)),$K1898,""),""))</f>
        <v/>
      </c>
      <c r="P1898" t="str">
        <f>IF($B1898="","",IFERROR(INDEX('Brand Crosswalk'!$F$2:$F$200,MATCH($K1898,'Brand Crosswalk'!$A$2:$A$200,0)),"Not in Crosswalk"))</f>
        <v>Mapped</v>
      </c>
      <c r="Q1898" t="str">
        <f>IF($B1898="","",IFERROR(INDEX('Brand Crosswalk'!$C$2:$C$200,MATCH($K1898,'Brand Crosswalk'!$A$2:$A$200,0)),""))</f>
        <v>Dg Yuengling Inc</v>
      </c>
      <c r="R1898" t="str">
        <f>IF($B1898="","",IF(O1898&lt;&gt;"",O1898,IF(P1898="Mapped",Q1898,IF(P1898="No Encompass Match","No Encompass Match",IFERROR(VLOOKUP(IF($K1898="",$J1898,$K1898),'Brands (Enc)'!$C$2:$D$2699,2,FALSE),"Not Mapped")))))</f>
        <v>Dg Yuengling Inc</v>
      </c>
      <c r="S1898" t="str">
        <f>IF($B1898="","",IFERROR(VLOOKUP(VALUE($B1898),'Customers Table (Enc)'!$A:$I,9,FALSE),"Not Found"))</f>
        <v>Morris</v>
      </c>
      <c r="T1898" t="str">
        <f t="shared" si="116"/>
        <v>MORRIS 3</v>
      </c>
      <c r="U1898" t="str">
        <f t="shared" si="117"/>
        <v>Dg Yuengling Inc|MORRIS 3</v>
      </c>
      <c r="V1898" t="str">
        <f>IF($B1898="","",IF(R1898="No Encompass Match","THEM",IF(R1898="Not Mapped","Unable to Determine",IF(T1898="SALES","Unable to Determine",IFERROR(INDEX('Master - US vs THEM'!$F:$F,MATCH(U1898,'Master - US vs THEM'!$G:$G,0)),"No Territory Data")))))</f>
        <v>US</v>
      </c>
      <c r="W1898" t="str">
        <f t="shared" si="118"/>
        <v>OK</v>
      </c>
      <c r="X1898" t="str">
        <f t="shared" si="119"/>
        <v>US</v>
      </c>
    </row>
    <row r="1899" spans="1:24" x14ac:dyDescent="0.2">
      <c r="A1899">
        <v>1898</v>
      </c>
      <c r="B1899" t="s">
        <v>1305</v>
      </c>
      <c r="C1899" t="s">
        <v>1306</v>
      </c>
      <c r="D1899" t="s">
        <v>315</v>
      </c>
      <c r="E1899" t="s">
        <v>1307</v>
      </c>
      <c r="F1899" t="s">
        <v>1308</v>
      </c>
      <c r="G1899" t="s">
        <v>1309</v>
      </c>
      <c r="H1899" t="s">
        <v>8</v>
      </c>
      <c r="I1899" t="s">
        <v>319</v>
      </c>
      <c r="J1899" t="s">
        <v>144</v>
      </c>
      <c r="K1899" t="s">
        <v>145</v>
      </c>
      <c r="L1899" t="s">
        <v>141</v>
      </c>
      <c r="M1899">
        <v>1</v>
      </c>
      <c r="N1899" t="s">
        <v>875</v>
      </c>
      <c r="O1899" t="str">
        <f>IF($B1899="","",IFERROR(IF(ISNUMBER(MATCH($K1899,'Brand Family Territory (Enc)'!$A$2:$A$296,0)),$K1899,""),""))</f>
        <v>COORS LIGHT</v>
      </c>
      <c r="P1899" t="str">
        <f>IF($B1899="","",IFERROR(INDEX('Brand Crosswalk'!$F$2:$F$200,MATCH($K1899,'Brand Crosswalk'!$A$2:$A$200,0)),"Not in Crosswalk"))</f>
        <v>Not in Crosswalk</v>
      </c>
      <c r="Q1899" t="str">
        <f>IF($B1899="","",IFERROR(INDEX('Brand Crosswalk'!$C$2:$C$200,MATCH($K1899,'Brand Crosswalk'!$A$2:$A$200,0)),""))</f>
        <v/>
      </c>
      <c r="R1899" t="str">
        <f>IF($B1899="","",IF(O1899&lt;&gt;"",O1899,IF(P1899="Mapped",Q1899,IF(P1899="No Encompass Match","No Encompass Match",IFERROR(VLOOKUP(IF($K1899="",$J1899,$K1899),'Brands (Enc)'!$C$2:$D$2699,2,FALSE),"Not Mapped")))))</f>
        <v>COORS LIGHT</v>
      </c>
      <c r="S1899" t="str">
        <f>IF($B1899="","",IFERROR(VLOOKUP(VALUE($B1899),'Customers Table (Enc)'!$A:$I,9,FALSE),"Not Found"))</f>
        <v>Morris</v>
      </c>
      <c r="T1899" t="str">
        <f t="shared" si="116"/>
        <v>MORRIS 3</v>
      </c>
      <c r="U1899" t="str">
        <f t="shared" si="117"/>
        <v>COORS LIGHT|MORRIS 3</v>
      </c>
      <c r="V1899" t="str">
        <f>IF($B1899="","",IF(R1899="No Encompass Match","THEM",IF(R1899="Not Mapped","Unable to Determine",IF(T1899="SALES","Unable to Determine",IFERROR(INDEX('Master - US vs THEM'!$F:$F,MATCH(U1899,'Master - US vs THEM'!$G:$G,0)),"No Territory Data")))))</f>
        <v>US</v>
      </c>
      <c r="W1899" t="str">
        <f t="shared" si="118"/>
        <v>OK</v>
      </c>
      <c r="X1899" t="str">
        <f t="shared" si="119"/>
        <v>US</v>
      </c>
    </row>
    <row r="1900" spans="1:24" x14ac:dyDescent="0.2">
      <c r="A1900">
        <v>1899</v>
      </c>
      <c r="B1900" t="s">
        <v>1305</v>
      </c>
      <c r="C1900" t="s">
        <v>1306</v>
      </c>
      <c r="D1900" t="s">
        <v>315</v>
      </c>
      <c r="E1900" t="s">
        <v>1307</v>
      </c>
      <c r="F1900" t="s">
        <v>1308</v>
      </c>
      <c r="G1900" t="s">
        <v>1309</v>
      </c>
      <c r="H1900" t="s">
        <v>8</v>
      </c>
      <c r="I1900" t="s">
        <v>319</v>
      </c>
      <c r="J1900" t="s">
        <v>181</v>
      </c>
      <c r="K1900" t="s">
        <v>182</v>
      </c>
      <c r="L1900" t="s">
        <v>24</v>
      </c>
      <c r="M1900">
        <v>1</v>
      </c>
      <c r="N1900" t="s">
        <v>875</v>
      </c>
      <c r="O1900" t="str">
        <f>IF($B1900="","",IFERROR(IF(ISNUMBER(MATCH($K1900,'Brand Family Territory (Enc)'!$A$2:$A$296,0)),$K1900,""),""))</f>
        <v/>
      </c>
      <c r="P1900" t="str">
        <f>IF($B1900="","",IFERROR(INDEX('Brand Crosswalk'!$F$2:$F$200,MATCH($K1900,'Brand Crosswalk'!$A$2:$A$200,0)),"Not in Crosswalk"))</f>
        <v>Mapped</v>
      </c>
      <c r="Q1900" t="str">
        <f>IF($B1900="","",IFERROR(INDEX('Brand Crosswalk'!$C$2:$C$200,MATCH($K1900,'Brand Crosswalk'!$A$2:$A$200,0)),""))</f>
        <v>Modelo Especial</v>
      </c>
      <c r="R1900" t="str">
        <f>IF($B1900="","",IF(O1900&lt;&gt;"",O1900,IF(P1900="Mapped",Q1900,IF(P1900="No Encompass Match","No Encompass Match",IFERROR(VLOOKUP(IF($K1900="",$J1900,$K1900),'Brands (Enc)'!$C$2:$D$2699,2,FALSE),"Not Mapped")))))</f>
        <v>Modelo Especial</v>
      </c>
      <c r="S1900" t="str">
        <f>IF($B1900="","",IFERROR(VLOOKUP(VALUE($B1900),'Customers Table (Enc)'!$A:$I,9,FALSE),"Not Found"))</f>
        <v>Morris</v>
      </c>
      <c r="T1900" t="str">
        <f t="shared" si="116"/>
        <v>MORRIS 3</v>
      </c>
      <c r="U1900" t="str">
        <f t="shared" si="117"/>
        <v>Modelo Especial|MORRIS 3</v>
      </c>
      <c r="V1900" t="str">
        <f>IF($B1900="","",IF(R1900="No Encompass Match","THEM",IF(R1900="Not Mapped","Unable to Determine",IF(T1900="SALES","Unable to Determine",IFERROR(INDEX('Master - US vs THEM'!$F:$F,MATCH(U1900,'Master - US vs THEM'!$G:$G,0)),"No Territory Data")))))</f>
        <v>US</v>
      </c>
      <c r="W1900" t="str">
        <f t="shared" si="118"/>
        <v>OK</v>
      </c>
      <c r="X1900" t="str">
        <f t="shared" si="119"/>
        <v>US</v>
      </c>
    </row>
    <row r="1901" spans="1:24" x14ac:dyDescent="0.2">
      <c r="A1901">
        <v>1900</v>
      </c>
      <c r="B1901" t="s">
        <v>1301</v>
      </c>
      <c r="C1901" t="s">
        <v>1302</v>
      </c>
      <c r="D1901" t="s">
        <v>48</v>
      </c>
      <c r="E1901" t="s">
        <v>1303</v>
      </c>
      <c r="F1901" t="s">
        <v>529</v>
      </c>
      <c r="G1901" t="s">
        <v>1304</v>
      </c>
      <c r="H1901" t="s">
        <v>8</v>
      </c>
      <c r="I1901" t="s">
        <v>367</v>
      </c>
      <c r="J1901" t="s">
        <v>609</v>
      </c>
      <c r="K1901" t="s">
        <v>610</v>
      </c>
      <c r="L1901" t="s">
        <v>468</v>
      </c>
      <c r="M1901">
        <v>1</v>
      </c>
      <c r="N1901" t="s">
        <v>875</v>
      </c>
      <c r="O1901" t="str">
        <f>IF($B1901="","",IFERROR(IF(ISNUMBER(MATCH($K1901,'Brand Family Territory (Enc)'!$A$2:$A$296,0)),$K1901,""),""))</f>
        <v/>
      </c>
      <c r="P1901" t="str">
        <f>IF($B1901="","",IFERROR(INDEX('Brand Crosswalk'!$F$2:$F$200,MATCH($K1901,'Brand Crosswalk'!$A$2:$A$200,0)),"Not in Crosswalk"))</f>
        <v>Mapped</v>
      </c>
      <c r="Q1901" t="str">
        <f>IF($B1901="","",IFERROR(INDEX('Brand Crosswalk'!$C$2:$C$200,MATCH($K1901,'Brand Crosswalk'!$A$2:$A$200,0)),""))</f>
        <v>Pabst Blue Ribbon</v>
      </c>
      <c r="R1901" t="str">
        <f>IF($B1901="","",IF(O1901&lt;&gt;"",O1901,IF(P1901="Mapped",Q1901,IF(P1901="No Encompass Match","No Encompass Match",IFERROR(VLOOKUP(IF($K1901="",$J1901,$K1901),'Brands (Enc)'!$C$2:$D$2699,2,FALSE),"Not Mapped")))))</f>
        <v>Pabst Blue Ribbon</v>
      </c>
      <c r="S1901" t="str">
        <f>IF($B1901="","",IFERROR(VLOOKUP(VALUE($B1901),'Customers Table (Enc)'!$A:$I,9,FALSE),"Not Found"))</f>
        <v>Bergen</v>
      </c>
      <c r="T1901" t="str">
        <f t="shared" si="116"/>
        <v>BERGEN</v>
      </c>
      <c r="U1901" t="str">
        <f t="shared" si="117"/>
        <v>Pabst Blue Ribbon|BERGEN</v>
      </c>
      <c r="V1901" t="str">
        <f>IF($B1901="","",IF(R1901="No Encompass Match","THEM",IF(R1901="Not Mapped","Unable to Determine",IF(T1901="SALES","Unable to Determine",IFERROR(INDEX('Master - US vs THEM'!$F:$F,MATCH(U1901,'Master - US vs THEM'!$G:$G,0)),"No Territory Data")))))</f>
        <v>US</v>
      </c>
      <c r="W1901" t="str">
        <f t="shared" si="118"/>
        <v>OK</v>
      </c>
      <c r="X1901" t="str">
        <f t="shared" si="119"/>
        <v>US</v>
      </c>
    </row>
    <row r="1902" spans="1:24" x14ac:dyDescent="0.2">
      <c r="A1902">
        <v>1901</v>
      </c>
      <c r="B1902" t="s">
        <v>1301</v>
      </c>
      <c r="C1902" t="s">
        <v>1302</v>
      </c>
      <c r="D1902" t="s">
        <v>48</v>
      </c>
      <c r="E1902" t="s">
        <v>1303</v>
      </c>
      <c r="F1902" t="s">
        <v>529</v>
      </c>
      <c r="G1902" t="s">
        <v>1304</v>
      </c>
      <c r="H1902" t="s">
        <v>8</v>
      </c>
      <c r="I1902" t="s">
        <v>367</v>
      </c>
      <c r="J1902" t="s">
        <v>44</v>
      </c>
      <c r="K1902" t="s">
        <v>44</v>
      </c>
      <c r="L1902" t="s">
        <v>45</v>
      </c>
      <c r="M1902">
        <v>1</v>
      </c>
      <c r="N1902" t="s">
        <v>875</v>
      </c>
      <c r="O1902" t="str">
        <f>IF($B1902="","",IFERROR(IF(ISNUMBER(MATCH($K1902,'Brand Family Territory (Enc)'!$A$2:$A$296,0)),$K1902,""),""))</f>
        <v/>
      </c>
      <c r="P1902" t="str">
        <f>IF($B1902="","",IFERROR(INDEX('Brand Crosswalk'!$F$2:$F$200,MATCH($K1902,'Brand Crosswalk'!$A$2:$A$200,0)),"Not in Crosswalk"))</f>
        <v>Mapped</v>
      </c>
      <c r="Q1902" t="str">
        <f>IF($B1902="","",IFERROR(INDEX('Brand Crosswalk'!$C$2:$C$200,MATCH($K1902,'Brand Crosswalk'!$A$2:$A$200,0)),""))</f>
        <v>Dg Yuengling Inc</v>
      </c>
      <c r="R1902" t="str">
        <f>IF($B1902="","",IF(O1902&lt;&gt;"",O1902,IF(P1902="Mapped",Q1902,IF(P1902="No Encompass Match","No Encompass Match",IFERROR(VLOOKUP(IF($K1902="",$J1902,$K1902),'Brands (Enc)'!$C$2:$D$2699,2,FALSE),"Not Mapped")))))</f>
        <v>Dg Yuengling Inc</v>
      </c>
      <c r="S1902" t="str">
        <f>IF($B1902="","",IFERROR(VLOOKUP(VALUE($B1902),'Customers Table (Enc)'!$A:$I,9,FALSE),"Not Found"))</f>
        <v>Bergen</v>
      </c>
      <c r="T1902" t="str">
        <f t="shared" si="116"/>
        <v>BERGEN</v>
      </c>
      <c r="U1902" t="str">
        <f t="shared" si="117"/>
        <v>Dg Yuengling Inc|BERGEN</v>
      </c>
      <c r="V1902" t="str">
        <f>IF($B1902="","",IF(R1902="No Encompass Match","THEM",IF(R1902="Not Mapped","Unable to Determine",IF(T1902="SALES","Unable to Determine",IFERROR(INDEX('Master - US vs THEM'!$F:$F,MATCH(U1902,'Master - US vs THEM'!$G:$G,0)),"No Territory Data")))))</f>
        <v>US</v>
      </c>
      <c r="W1902" t="str">
        <f t="shared" si="118"/>
        <v>OK</v>
      </c>
      <c r="X1902" t="str">
        <f t="shared" si="119"/>
        <v>US</v>
      </c>
    </row>
    <row r="1903" spans="1:24" x14ac:dyDescent="0.2">
      <c r="A1903">
        <v>1902</v>
      </c>
      <c r="B1903" t="s">
        <v>1301</v>
      </c>
      <c r="C1903" t="s">
        <v>1302</v>
      </c>
      <c r="D1903" t="s">
        <v>48</v>
      </c>
      <c r="E1903" t="s">
        <v>1303</v>
      </c>
      <c r="F1903" t="s">
        <v>529</v>
      </c>
      <c r="G1903" t="s">
        <v>1304</v>
      </c>
      <c r="H1903" t="s">
        <v>8</v>
      </c>
      <c r="I1903" t="s">
        <v>367</v>
      </c>
      <c r="J1903" t="s">
        <v>1179</v>
      </c>
      <c r="K1903" t="s">
        <v>1056</v>
      </c>
      <c r="L1903" t="s">
        <v>141</v>
      </c>
      <c r="M1903">
        <v>1</v>
      </c>
      <c r="N1903" t="s">
        <v>875</v>
      </c>
      <c r="O1903" t="str">
        <f>IF($B1903="","",IFERROR(IF(ISNUMBER(MATCH($K1903,'Brand Family Territory (Enc)'!$A$2:$A$296,0)),$K1903,""),""))</f>
        <v/>
      </c>
      <c r="P1903" t="str">
        <f>IF($B1903="","",IFERROR(INDEX('Brand Crosswalk'!$F$2:$F$200,MATCH($K1903,'Brand Crosswalk'!$A$2:$A$200,0)),"Not in Crosswalk"))</f>
        <v>Mapped</v>
      </c>
      <c r="Q1903" t="str">
        <f>IF($B1903="","",IFERROR(INDEX('Brand Crosswalk'!$C$2:$C$200,MATCH($K1903,'Brand Crosswalk'!$A$2:$A$200,0)),""))</f>
        <v>Miller High Life</v>
      </c>
      <c r="R1903" t="str">
        <f>IF($B1903="","",IF(O1903&lt;&gt;"",O1903,IF(P1903="Mapped",Q1903,IF(P1903="No Encompass Match","No Encompass Match",IFERROR(VLOOKUP(IF($K1903="",$J1903,$K1903),'Brands (Enc)'!$C$2:$D$2699,2,FALSE),"Not Mapped")))))</f>
        <v>Miller High Life</v>
      </c>
      <c r="S1903" t="str">
        <f>IF($B1903="","",IFERROR(VLOOKUP(VALUE($B1903),'Customers Table (Enc)'!$A:$I,9,FALSE),"Not Found"))</f>
        <v>Bergen</v>
      </c>
      <c r="T1903" t="str">
        <f t="shared" si="116"/>
        <v>BERGEN</v>
      </c>
      <c r="U1903" t="str">
        <f t="shared" si="117"/>
        <v>Miller High Life|BERGEN</v>
      </c>
      <c r="V1903" t="str">
        <f>IF($B1903="","",IF(R1903="No Encompass Match","THEM",IF(R1903="Not Mapped","Unable to Determine",IF(T1903="SALES","Unable to Determine",IFERROR(INDEX('Master - US vs THEM'!$F:$F,MATCH(U1903,'Master - US vs THEM'!$G:$G,0)),"No Territory Data")))))</f>
        <v>US</v>
      </c>
      <c r="W1903" t="str">
        <f t="shared" si="118"/>
        <v>OK</v>
      </c>
      <c r="X1903" t="str">
        <f t="shared" si="119"/>
        <v>US</v>
      </c>
    </row>
    <row r="1904" spans="1:24" x14ac:dyDescent="0.2">
      <c r="A1904">
        <v>1903</v>
      </c>
      <c r="B1904" t="s">
        <v>1301</v>
      </c>
      <c r="C1904" t="s">
        <v>1302</v>
      </c>
      <c r="D1904" t="s">
        <v>48</v>
      </c>
      <c r="E1904" t="s">
        <v>1303</v>
      </c>
      <c r="F1904" t="s">
        <v>529</v>
      </c>
      <c r="G1904" t="s">
        <v>1304</v>
      </c>
      <c r="H1904" t="s">
        <v>8</v>
      </c>
      <c r="I1904" t="s">
        <v>367</v>
      </c>
      <c r="J1904" t="s">
        <v>142</v>
      </c>
      <c r="K1904" t="s">
        <v>143</v>
      </c>
      <c r="L1904" t="s">
        <v>141</v>
      </c>
      <c r="M1904">
        <v>1</v>
      </c>
      <c r="N1904" t="s">
        <v>875</v>
      </c>
      <c r="O1904" t="str">
        <f>IF($B1904="","",IFERROR(IF(ISNUMBER(MATCH($K1904,'Brand Family Territory (Enc)'!$A$2:$A$296,0)),$K1904,""),""))</f>
        <v/>
      </c>
      <c r="P1904" t="str">
        <f>IF($B1904="","",IFERROR(INDEX('Brand Crosswalk'!$F$2:$F$200,MATCH($K1904,'Brand Crosswalk'!$A$2:$A$200,0)),"Not in Crosswalk"))</f>
        <v>Mapped</v>
      </c>
      <c r="Q1904" t="str">
        <f>IF($B1904="","",IFERROR(INDEX('Brand Crosswalk'!$C$2:$C$200,MATCH($K1904,'Brand Crosswalk'!$A$2:$A$200,0)),""))</f>
        <v>Lite</v>
      </c>
      <c r="R1904" t="str">
        <f>IF($B1904="","",IF(O1904&lt;&gt;"",O1904,IF(P1904="Mapped",Q1904,IF(P1904="No Encompass Match","No Encompass Match",IFERROR(VLOOKUP(IF($K1904="",$J1904,$K1904),'Brands (Enc)'!$C$2:$D$2699,2,FALSE),"Not Mapped")))))</f>
        <v>Lite</v>
      </c>
      <c r="S1904" t="str">
        <f>IF($B1904="","",IFERROR(VLOOKUP(VALUE($B1904),'Customers Table (Enc)'!$A:$I,9,FALSE),"Not Found"))</f>
        <v>Bergen</v>
      </c>
      <c r="T1904" t="str">
        <f t="shared" si="116"/>
        <v>BERGEN</v>
      </c>
      <c r="U1904" t="str">
        <f t="shared" si="117"/>
        <v>Lite|BERGEN</v>
      </c>
      <c r="V1904" t="str">
        <f>IF($B1904="","",IF(R1904="No Encompass Match","THEM",IF(R1904="Not Mapped","Unable to Determine",IF(T1904="SALES","Unable to Determine",IFERROR(INDEX('Master - US vs THEM'!$F:$F,MATCH(U1904,'Master - US vs THEM'!$G:$G,0)),"No Territory Data")))))</f>
        <v>US</v>
      </c>
      <c r="W1904" t="str">
        <f t="shared" si="118"/>
        <v>OK</v>
      </c>
      <c r="X1904" t="str">
        <f t="shared" si="119"/>
        <v>US</v>
      </c>
    </row>
    <row r="1905" spans="1:24" x14ac:dyDescent="0.2">
      <c r="A1905">
        <v>1904</v>
      </c>
      <c r="B1905" t="s">
        <v>1301</v>
      </c>
      <c r="C1905" t="s">
        <v>1302</v>
      </c>
      <c r="D1905" t="s">
        <v>48</v>
      </c>
      <c r="E1905" t="s">
        <v>1303</v>
      </c>
      <c r="F1905" t="s">
        <v>529</v>
      </c>
      <c r="G1905" t="s">
        <v>1304</v>
      </c>
      <c r="H1905" t="s">
        <v>8</v>
      </c>
      <c r="I1905" t="s">
        <v>367</v>
      </c>
      <c r="J1905" t="s">
        <v>156</v>
      </c>
      <c r="K1905" t="s">
        <v>156</v>
      </c>
      <c r="L1905" t="s">
        <v>24</v>
      </c>
      <c r="M1905">
        <v>1</v>
      </c>
      <c r="N1905" t="s">
        <v>875</v>
      </c>
      <c r="O1905" t="str">
        <f>IF($B1905="","",IFERROR(IF(ISNUMBER(MATCH($K1905,'Brand Family Territory (Enc)'!$A$2:$A$296,0)),$K1905,""),""))</f>
        <v>PACIFICO</v>
      </c>
      <c r="P1905" t="str">
        <f>IF($B1905="","",IFERROR(INDEX('Brand Crosswalk'!$F$2:$F$200,MATCH($K1905,'Brand Crosswalk'!$A$2:$A$200,0)),"Not in Crosswalk"))</f>
        <v>Not in Crosswalk</v>
      </c>
      <c r="Q1905" t="str">
        <f>IF($B1905="","",IFERROR(INDEX('Brand Crosswalk'!$C$2:$C$200,MATCH($K1905,'Brand Crosswalk'!$A$2:$A$200,0)),""))</f>
        <v/>
      </c>
      <c r="R1905" t="str">
        <f>IF($B1905="","",IF(O1905&lt;&gt;"",O1905,IF(P1905="Mapped",Q1905,IF(P1905="No Encompass Match","No Encompass Match",IFERROR(VLOOKUP(IF($K1905="",$J1905,$K1905),'Brands (Enc)'!$C$2:$D$2699,2,FALSE),"Not Mapped")))))</f>
        <v>PACIFICO</v>
      </c>
      <c r="S1905" t="str">
        <f>IF($B1905="","",IFERROR(VLOOKUP(VALUE($B1905),'Customers Table (Enc)'!$A:$I,9,FALSE),"Not Found"))</f>
        <v>Bergen</v>
      </c>
      <c r="T1905" t="str">
        <f t="shared" si="116"/>
        <v>BERGEN</v>
      </c>
      <c r="U1905" t="str">
        <f t="shared" si="117"/>
        <v>PACIFICO|BERGEN</v>
      </c>
      <c r="V1905" t="str">
        <f>IF($B1905="","",IF(R1905="No Encompass Match","THEM",IF(R1905="Not Mapped","Unable to Determine",IF(T1905="SALES","Unable to Determine",IFERROR(INDEX('Master - US vs THEM'!$F:$F,MATCH(U1905,'Master - US vs THEM'!$G:$G,0)),"No Territory Data")))))</f>
        <v>US</v>
      </c>
      <c r="W1905" t="str">
        <f t="shared" si="118"/>
        <v>OK</v>
      </c>
      <c r="X1905" t="str">
        <f t="shared" si="119"/>
        <v>US</v>
      </c>
    </row>
    <row r="1906" spans="1:24" x14ac:dyDescent="0.2">
      <c r="A1906">
        <v>1905</v>
      </c>
      <c r="B1906" t="s">
        <v>1301</v>
      </c>
      <c r="C1906" t="s">
        <v>1302</v>
      </c>
      <c r="D1906" t="s">
        <v>48</v>
      </c>
      <c r="E1906" t="s">
        <v>1303</v>
      </c>
      <c r="F1906" t="s">
        <v>529</v>
      </c>
      <c r="G1906" t="s">
        <v>1304</v>
      </c>
      <c r="H1906" t="s">
        <v>8</v>
      </c>
      <c r="I1906" t="s">
        <v>367</v>
      </c>
      <c r="J1906" t="s">
        <v>181</v>
      </c>
      <c r="K1906" t="s">
        <v>182</v>
      </c>
      <c r="L1906" t="s">
        <v>24</v>
      </c>
      <c r="M1906">
        <v>1</v>
      </c>
      <c r="N1906" t="s">
        <v>875</v>
      </c>
      <c r="O1906" t="str">
        <f>IF($B1906="","",IFERROR(IF(ISNUMBER(MATCH($K1906,'Brand Family Territory (Enc)'!$A$2:$A$296,0)),$K1906,""),""))</f>
        <v/>
      </c>
      <c r="P1906" t="str">
        <f>IF($B1906="","",IFERROR(INDEX('Brand Crosswalk'!$F$2:$F$200,MATCH($K1906,'Brand Crosswalk'!$A$2:$A$200,0)),"Not in Crosswalk"))</f>
        <v>Mapped</v>
      </c>
      <c r="Q1906" t="str">
        <f>IF($B1906="","",IFERROR(INDEX('Brand Crosswalk'!$C$2:$C$200,MATCH($K1906,'Brand Crosswalk'!$A$2:$A$200,0)),""))</f>
        <v>Modelo Especial</v>
      </c>
      <c r="R1906" t="str">
        <f>IF($B1906="","",IF(O1906&lt;&gt;"",O1906,IF(P1906="Mapped",Q1906,IF(P1906="No Encompass Match","No Encompass Match",IFERROR(VLOOKUP(IF($K1906="",$J1906,$K1906),'Brands (Enc)'!$C$2:$D$2699,2,FALSE),"Not Mapped")))))</f>
        <v>Modelo Especial</v>
      </c>
      <c r="S1906" t="str">
        <f>IF($B1906="","",IFERROR(VLOOKUP(VALUE($B1906),'Customers Table (Enc)'!$A:$I,9,FALSE),"Not Found"))</f>
        <v>Bergen</v>
      </c>
      <c r="T1906" t="str">
        <f t="shared" si="116"/>
        <v>BERGEN</v>
      </c>
      <c r="U1906" t="str">
        <f t="shared" si="117"/>
        <v>Modelo Especial|BERGEN</v>
      </c>
      <c r="V1906" t="str">
        <f>IF($B1906="","",IF(R1906="No Encompass Match","THEM",IF(R1906="Not Mapped","Unable to Determine",IF(T1906="SALES","Unable to Determine",IFERROR(INDEX('Master - US vs THEM'!$F:$F,MATCH(U1906,'Master - US vs THEM'!$G:$G,0)),"No Territory Data")))))</f>
        <v>US</v>
      </c>
      <c r="W1906" t="str">
        <f t="shared" si="118"/>
        <v>OK</v>
      </c>
      <c r="X1906" t="str">
        <f t="shared" si="119"/>
        <v>US</v>
      </c>
    </row>
    <row r="1907" spans="1:24" x14ac:dyDescent="0.2">
      <c r="A1907">
        <v>1906</v>
      </c>
      <c r="B1907" t="s">
        <v>1301</v>
      </c>
      <c r="C1907" t="s">
        <v>1302</v>
      </c>
      <c r="D1907" t="s">
        <v>48</v>
      </c>
      <c r="E1907" t="s">
        <v>1303</v>
      </c>
      <c r="F1907" t="s">
        <v>529</v>
      </c>
      <c r="G1907" t="s">
        <v>1304</v>
      </c>
      <c r="H1907" t="s">
        <v>8</v>
      </c>
      <c r="I1907" t="s">
        <v>367</v>
      </c>
      <c r="J1907" t="s">
        <v>165</v>
      </c>
      <c r="K1907" t="s">
        <v>166</v>
      </c>
      <c r="L1907" t="s">
        <v>141</v>
      </c>
      <c r="M1907">
        <v>1</v>
      </c>
      <c r="N1907" t="s">
        <v>875</v>
      </c>
      <c r="O1907" t="str">
        <f>IF($B1907="","",IFERROR(IF(ISNUMBER(MATCH($K1907,'Brand Family Territory (Enc)'!$A$2:$A$296,0)),$K1907,""),""))</f>
        <v>BLUE MOON</v>
      </c>
      <c r="P1907" t="str">
        <f>IF($B1907="","",IFERROR(INDEX('Brand Crosswalk'!$F$2:$F$200,MATCH($K1907,'Brand Crosswalk'!$A$2:$A$200,0)),"Not in Crosswalk"))</f>
        <v>Not in Crosswalk</v>
      </c>
      <c r="Q1907" t="str">
        <f>IF($B1907="","",IFERROR(INDEX('Brand Crosswalk'!$C$2:$C$200,MATCH($K1907,'Brand Crosswalk'!$A$2:$A$200,0)),""))</f>
        <v/>
      </c>
      <c r="R1907" t="str">
        <f>IF($B1907="","",IF(O1907&lt;&gt;"",O1907,IF(P1907="Mapped",Q1907,IF(P1907="No Encompass Match","No Encompass Match",IFERROR(VLOOKUP(IF($K1907="",$J1907,$K1907),'Brands (Enc)'!$C$2:$D$2699,2,FALSE),"Not Mapped")))))</f>
        <v>BLUE MOON</v>
      </c>
      <c r="S1907" t="str">
        <f>IF($B1907="","",IFERROR(VLOOKUP(VALUE($B1907),'Customers Table (Enc)'!$A:$I,9,FALSE),"Not Found"))</f>
        <v>Bergen</v>
      </c>
      <c r="T1907" t="str">
        <f t="shared" si="116"/>
        <v>BERGEN</v>
      </c>
      <c r="U1907" t="str">
        <f t="shared" si="117"/>
        <v>BLUE MOON|BERGEN</v>
      </c>
      <c r="V1907" t="str">
        <f>IF($B1907="","",IF(R1907="No Encompass Match","THEM",IF(R1907="Not Mapped","Unable to Determine",IF(T1907="SALES","Unable to Determine",IFERROR(INDEX('Master - US vs THEM'!$F:$F,MATCH(U1907,'Master - US vs THEM'!$G:$G,0)),"No Territory Data")))))</f>
        <v>US</v>
      </c>
      <c r="W1907" t="str">
        <f t="shared" si="118"/>
        <v>OK</v>
      </c>
      <c r="X1907" t="str">
        <f t="shared" si="119"/>
        <v>US</v>
      </c>
    </row>
    <row r="1908" spans="1:24" x14ac:dyDescent="0.2">
      <c r="A1908">
        <v>1907</v>
      </c>
      <c r="B1908" t="s">
        <v>400</v>
      </c>
      <c r="C1908" t="s">
        <v>401</v>
      </c>
      <c r="D1908" t="s">
        <v>123</v>
      </c>
      <c r="E1908" t="s">
        <v>402</v>
      </c>
      <c r="F1908" t="s">
        <v>325</v>
      </c>
      <c r="G1908" t="s">
        <v>403</v>
      </c>
      <c r="H1908" t="s">
        <v>8</v>
      </c>
      <c r="I1908" t="s">
        <v>319</v>
      </c>
      <c r="J1908" t="s">
        <v>191</v>
      </c>
      <c r="K1908" t="s">
        <v>192</v>
      </c>
      <c r="L1908" t="s">
        <v>120</v>
      </c>
      <c r="M1908">
        <v>1</v>
      </c>
      <c r="N1908" t="s">
        <v>21</v>
      </c>
      <c r="O1908" t="str">
        <f>IF($B1908="","",IFERROR(IF(ISNUMBER(MATCH($K1908,'Brand Family Territory (Enc)'!$A$2:$A$296,0)),$K1908,""),""))</f>
        <v/>
      </c>
      <c r="P1908" t="str">
        <f>IF($B1908="","",IFERROR(INDEX('Brand Crosswalk'!$F$2:$F$200,MATCH($K1908,'Brand Crosswalk'!$A$2:$A$200,0)),"Not in Crosswalk"))</f>
        <v>Mapped</v>
      </c>
      <c r="Q1908" t="str">
        <f>IF($B1908="","",IFERROR(INDEX('Brand Crosswalk'!$C$2:$C$200,MATCH($K1908,'Brand Crosswalk'!$A$2:$A$200,0)),""))</f>
        <v>Montauk</v>
      </c>
      <c r="R1908" t="str">
        <f>IF($B1908="","",IF(O1908&lt;&gt;"",O1908,IF(P1908="Mapped",Q1908,IF(P1908="No Encompass Match","No Encompass Match",IFERROR(VLOOKUP(IF($K1908="",$J1908,$K1908),'Brands (Enc)'!$C$2:$D$2699,2,FALSE),"Not Mapped")))))</f>
        <v>Montauk</v>
      </c>
      <c r="S1908" t="str">
        <f>IF($B1908="","",IFERROR(VLOOKUP(VALUE($B1908),'Customers Table (Enc)'!$A:$I,9,FALSE),"Not Found"))</f>
        <v>Passaic</v>
      </c>
      <c r="T1908" t="str">
        <f t="shared" si="116"/>
        <v>PASSAIC</v>
      </c>
      <c r="U1908" t="str">
        <f t="shared" si="117"/>
        <v>Montauk|PASSAIC</v>
      </c>
      <c r="V1908" t="str">
        <f>IF($B1908="","",IF(R1908="No Encompass Match","THEM",IF(R1908="Not Mapped","Unable to Determine",IF(T1908="SALES","Unable to Determine",IFERROR(INDEX('Master - US vs THEM'!$F:$F,MATCH(U1908,'Master - US vs THEM'!$G:$G,0)),"No Territory Data")))))</f>
        <v>US</v>
      </c>
      <c r="W1908" t="str">
        <f t="shared" si="118"/>
        <v>MISMATCH</v>
      </c>
      <c r="X1908" t="str">
        <f t="shared" si="119"/>
        <v>US</v>
      </c>
    </row>
    <row r="1909" spans="1:24" x14ac:dyDescent="0.2">
      <c r="A1909">
        <v>1908</v>
      </c>
      <c r="B1909" t="s">
        <v>400</v>
      </c>
      <c r="C1909" t="s">
        <v>401</v>
      </c>
      <c r="D1909" t="s">
        <v>123</v>
      </c>
      <c r="E1909" t="s">
        <v>402</v>
      </c>
      <c r="F1909" t="s">
        <v>325</v>
      </c>
      <c r="G1909" t="s">
        <v>403</v>
      </c>
      <c r="H1909" t="s">
        <v>8</v>
      </c>
      <c r="I1909" t="s">
        <v>319</v>
      </c>
      <c r="J1909" t="s">
        <v>181</v>
      </c>
      <c r="K1909" t="s">
        <v>182</v>
      </c>
      <c r="L1909" t="s">
        <v>24</v>
      </c>
      <c r="M1909">
        <v>1</v>
      </c>
      <c r="N1909" t="s">
        <v>875</v>
      </c>
      <c r="O1909" t="str">
        <f>IF($B1909="","",IFERROR(IF(ISNUMBER(MATCH($K1909,'Brand Family Territory (Enc)'!$A$2:$A$296,0)),$K1909,""),""))</f>
        <v/>
      </c>
      <c r="P1909" t="str">
        <f>IF($B1909="","",IFERROR(INDEX('Brand Crosswalk'!$F$2:$F$200,MATCH($K1909,'Brand Crosswalk'!$A$2:$A$200,0)),"Not in Crosswalk"))</f>
        <v>Mapped</v>
      </c>
      <c r="Q1909" t="str">
        <f>IF($B1909="","",IFERROR(INDEX('Brand Crosswalk'!$C$2:$C$200,MATCH($K1909,'Brand Crosswalk'!$A$2:$A$200,0)),""))</f>
        <v>Modelo Especial</v>
      </c>
      <c r="R1909" t="str">
        <f>IF($B1909="","",IF(O1909&lt;&gt;"",O1909,IF(P1909="Mapped",Q1909,IF(P1909="No Encompass Match","No Encompass Match",IFERROR(VLOOKUP(IF($K1909="",$J1909,$K1909),'Brands (Enc)'!$C$2:$D$2699,2,FALSE),"Not Mapped")))))</f>
        <v>Modelo Especial</v>
      </c>
      <c r="S1909" t="str">
        <f>IF($B1909="","",IFERROR(VLOOKUP(VALUE($B1909),'Customers Table (Enc)'!$A:$I,9,FALSE),"Not Found"))</f>
        <v>Passaic</v>
      </c>
      <c r="T1909" t="str">
        <f t="shared" si="116"/>
        <v>PASSAIC</v>
      </c>
      <c r="U1909" t="str">
        <f t="shared" si="117"/>
        <v>Modelo Especial|PASSAIC</v>
      </c>
      <c r="V1909" t="str">
        <f>IF($B1909="","",IF(R1909="No Encompass Match","THEM",IF(R1909="Not Mapped","Unable to Determine",IF(T1909="SALES","Unable to Determine",IFERROR(INDEX('Master - US vs THEM'!$F:$F,MATCH(U1909,'Master - US vs THEM'!$G:$G,0)),"No Territory Data")))))</f>
        <v>US</v>
      </c>
      <c r="W1909" t="str">
        <f t="shared" si="118"/>
        <v>OK</v>
      </c>
      <c r="X1909" t="str">
        <f t="shared" si="119"/>
        <v>US</v>
      </c>
    </row>
    <row r="1910" spans="1:24" x14ac:dyDescent="0.2">
      <c r="A1910">
        <v>1909</v>
      </c>
      <c r="B1910" t="s">
        <v>390</v>
      </c>
      <c r="C1910" t="s">
        <v>391</v>
      </c>
      <c r="D1910" t="s">
        <v>27</v>
      </c>
      <c r="E1910" t="s">
        <v>392</v>
      </c>
      <c r="F1910" t="s">
        <v>393</v>
      </c>
      <c r="G1910" t="s">
        <v>394</v>
      </c>
      <c r="H1910" t="s">
        <v>8</v>
      </c>
      <c r="I1910" t="s">
        <v>31</v>
      </c>
      <c r="J1910" t="s">
        <v>535</v>
      </c>
      <c r="K1910" t="s">
        <v>358</v>
      </c>
      <c r="L1910" t="s">
        <v>155</v>
      </c>
      <c r="M1910">
        <v>1</v>
      </c>
      <c r="N1910" t="s">
        <v>875</v>
      </c>
      <c r="O1910" t="str">
        <f>IF($B1910="","",IFERROR(IF(ISNUMBER(MATCH($K1910,'Brand Family Territory (Enc)'!$A$2:$A$296,0)),$K1910,""),""))</f>
        <v/>
      </c>
      <c r="P1910" t="str">
        <f>IF($B1910="","",IFERROR(INDEX('Brand Crosswalk'!$F$2:$F$200,MATCH($K1910,'Brand Crosswalk'!$A$2:$A$200,0)),"Not in Crosswalk"))</f>
        <v>Mapped</v>
      </c>
      <c r="Q1910" t="str">
        <f>IF($B1910="","",IFERROR(INDEX('Brand Crosswalk'!$C$2:$C$200,MATCH($K1910,'Brand Crosswalk'!$A$2:$A$200,0)),""))</f>
        <v>Samuel Adams</v>
      </c>
      <c r="R1910" t="str">
        <f>IF($B1910="","",IF(O1910&lt;&gt;"",O1910,IF(P1910="Mapped",Q1910,IF(P1910="No Encompass Match","No Encompass Match",IFERROR(VLOOKUP(IF($K1910="",$J1910,$K1910),'Brands (Enc)'!$C$2:$D$2699,2,FALSE),"Not Mapped")))))</f>
        <v>Samuel Adams</v>
      </c>
      <c r="S1910" t="str">
        <f>IF($B1910="","",IFERROR(VLOOKUP(VALUE($B1910),'Customers Table (Enc)'!$A:$I,9,FALSE),"Not Found"))</f>
        <v>Sussex</v>
      </c>
      <c r="T1910" t="str">
        <f t="shared" si="116"/>
        <v>SUSSEX</v>
      </c>
      <c r="U1910" t="str">
        <f t="shared" si="117"/>
        <v>Samuel Adams|SUSSEX</v>
      </c>
      <c r="V1910" t="str">
        <f>IF($B1910="","",IF(R1910="No Encompass Match","THEM",IF(R1910="Not Mapped","Unable to Determine",IF(T1910="SALES","Unable to Determine",IFERROR(INDEX('Master - US vs THEM'!$F:$F,MATCH(U1910,'Master - US vs THEM'!$G:$G,0)),"No Territory Data")))))</f>
        <v>US</v>
      </c>
      <c r="W1910" t="str">
        <f t="shared" si="118"/>
        <v>OK</v>
      </c>
      <c r="X1910" t="str">
        <f t="shared" si="119"/>
        <v>US</v>
      </c>
    </row>
    <row r="1911" spans="1:24" x14ac:dyDescent="0.2">
      <c r="A1911">
        <v>1910</v>
      </c>
      <c r="B1911" t="s">
        <v>390</v>
      </c>
      <c r="C1911" t="s">
        <v>391</v>
      </c>
      <c r="D1911" t="s">
        <v>27</v>
      </c>
      <c r="E1911" t="s">
        <v>392</v>
      </c>
      <c r="F1911" t="s">
        <v>393</v>
      </c>
      <c r="G1911" t="s">
        <v>394</v>
      </c>
      <c r="H1911" t="s">
        <v>8</v>
      </c>
      <c r="I1911" t="s">
        <v>31</v>
      </c>
      <c r="J1911" t="s">
        <v>980</v>
      </c>
      <c r="K1911" t="s">
        <v>166</v>
      </c>
      <c r="L1911" t="s">
        <v>141</v>
      </c>
      <c r="M1911">
        <v>1</v>
      </c>
      <c r="N1911" t="s">
        <v>875</v>
      </c>
      <c r="O1911" t="str">
        <f>IF($B1911="","",IFERROR(IF(ISNUMBER(MATCH($K1911,'Brand Family Territory (Enc)'!$A$2:$A$296,0)),$K1911,""),""))</f>
        <v>BLUE MOON</v>
      </c>
      <c r="P1911" t="str">
        <f>IF($B1911="","",IFERROR(INDEX('Brand Crosswalk'!$F$2:$F$200,MATCH($K1911,'Brand Crosswalk'!$A$2:$A$200,0)),"Not in Crosswalk"))</f>
        <v>Not in Crosswalk</v>
      </c>
      <c r="Q1911" t="str">
        <f>IF($B1911="","",IFERROR(INDEX('Brand Crosswalk'!$C$2:$C$200,MATCH($K1911,'Brand Crosswalk'!$A$2:$A$200,0)),""))</f>
        <v/>
      </c>
      <c r="R1911" t="str">
        <f>IF($B1911="","",IF(O1911&lt;&gt;"",O1911,IF(P1911="Mapped",Q1911,IF(P1911="No Encompass Match","No Encompass Match",IFERROR(VLOOKUP(IF($K1911="",$J1911,$K1911),'Brands (Enc)'!$C$2:$D$2699,2,FALSE),"Not Mapped")))))</f>
        <v>BLUE MOON</v>
      </c>
      <c r="S1911" t="str">
        <f>IF($B1911="","",IFERROR(VLOOKUP(VALUE($B1911),'Customers Table (Enc)'!$A:$I,9,FALSE),"Not Found"))</f>
        <v>Sussex</v>
      </c>
      <c r="T1911" t="str">
        <f t="shared" si="116"/>
        <v>SUSSEX</v>
      </c>
      <c r="U1911" t="str">
        <f t="shared" si="117"/>
        <v>BLUE MOON|SUSSEX</v>
      </c>
      <c r="V1911" t="str">
        <f>IF($B1911="","",IF(R1911="No Encompass Match","THEM",IF(R1911="Not Mapped","Unable to Determine",IF(T1911="SALES","Unable to Determine",IFERROR(INDEX('Master - US vs THEM'!$F:$F,MATCH(U1911,'Master - US vs THEM'!$G:$G,0)),"No Territory Data")))))</f>
        <v>US</v>
      </c>
      <c r="W1911" t="str">
        <f t="shared" si="118"/>
        <v>OK</v>
      </c>
      <c r="X1911" t="str">
        <f t="shared" si="119"/>
        <v>US</v>
      </c>
    </row>
    <row r="1912" spans="1:24" x14ac:dyDescent="0.2">
      <c r="A1912">
        <v>1911</v>
      </c>
      <c r="B1912" t="s">
        <v>390</v>
      </c>
      <c r="C1912" t="s">
        <v>391</v>
      </c>
      <c r="D1912" t="s">
        <v>27</v>
      </c>
      <c r="E1912" t="s">
        <v>392</v>
      </c>
      <c r="F1912" t="s">
        <v>393</v>
      </c>
      <c r="G1912" t="s">
        <v>394</v>
      </c>
      <c r="H1912" t="s">
        <v>8</v>
      </c>
      <c r="I1912" t="s">
        <v>31</v>
      </c>
      <c r="J1912" t="s">
        <v>142</v>
      </c>
      <c r="K1912" t="s">
        <v>143</v>
      </c>
      <c r="L1912" t="s">
        <v>141</v>
      </c>
      <c r="M1912">
        <v>1</v>
      </c>
      <c r="N1912" t="s">
        <v>875</v>
      </c>
      <c r="O1912" t="str">
        <f>IF($B1912="","",IFERROR(IF(ISNUMBER(MATCH($K1912,'Brand Family Territory (Enc)'!$A$2:$A$296,0)),$K1912,""),""))</f>
        <v/>
      </c>
      <c r="P1912" t="str">
        <f>IF($B1912="","",IFERROR(INDEX('Brand Crosswalk'!$F$2:$F$200,MATCH($K1912,'Brand Crosswalk'!$A$2:$A$200,0)),"Not in Crosswalk"))</f>
        <v>Mapped</v>
      </c>
      <c r="Q1912" t="str">
        <f>IF($B1912="","",IFERROR(INDEX('Brand Crosswalk'!$C$2:$C$200,MATCH($K1912,'Brand Crosswalk'!$A$2:$A$200,0)),""))</f>
        <v>Lite</v>
      </c>
      <c r="R1912" t="str">
        <f>IF($B1912="","",IF(O1912&lt;&gt;"",O1912,IF(P1912="Mapped",Q1912,IF(P1912="No Encompass Match","No Encompass Match",IFERROR(VLOOKUP(IF($K1912="",$J1912,$K1912),'Brands (Enc)'!$C$2:$D$2699,2,FALSE),"Not Mapped")))))</f>
        <v>Lite</v>
      </c>
      <c r="S1912" t="str">
        <f>IF($B1912="","",IFERROR(VLOOKUP(VALUE($B1912),'Customers Table (Enc)'!$A:$I,9,FALSE),"Not Found"))</f>
        <v>Sussex</v>
      </c>
      <c r="T1912" t="str">
        <f t="shared" si="116"/>
        <v>SUSSEX</v>
      </c>
      <c r="U1912" t="str">
        <f t="shared" si="117"/>
        <v>Lite|SUSSEX</v>
      </c>
      <c r="V1912" t="str">
        <f>IF($B1912="","",IF(R1912="No Encompass Match","THEM",IF(R1912="Not Mapped","Unable to Determine",IF(T1912="SALES","Unable to Determine",IFERROR(INDEX('Master - US vs THEM'!$F:$F,MATCH(U1912,'Master - US vs THEM'!$G:$G,0)),"No Territory Data")))))</f>
        <v>US</v>
      </c>
      <c r="W1912" t="str">
        <f t="shared" si="118"/>
        <v>OK</v>
      </c>
      <c r="X1912" t="str">
        <f t="shared" si="119"/>
        <v>US</v>
      </c>
    </row>
    <row r="1913" spans="1:24" x14ac:dyDescent="0.2">
      <c r="A1913">
        <v>1912</v>
      </c>
      <c r="B1913" t="s">
        <v>390</v>
      </c>
      <c r="C1913" t="s">
        <v>391</v>
      </c>
      <c r="D1913" t="s">
        <v>27</v>
      </c>
      <c r="E1913" t="s">
        <v>392</v>
      </c>
      <c r="F1913" t="s">
        <v>393</v>
      </c>
      <c r="G1913" t="s">
        <v>394</v>
      </c>
      <c r="H1913" t="s">
        <v>8</v>
      </c>
      <c r="I1913" t="s">
        <v>31</v>
      </c>
      <c r="J1913" t="s">
        <v>181</v>
      </c>
      <c r="K1913" t="s">
        <v>182</v>
      </c>
      <c r="L1913" t="s">
        <v>24</v>
      </c>
      <c r="M1913">
        <v>1</v>
      </c>
      <c r="N1913" t="s">
        <v>875</v>
      </c>
      <c r="O1913" t="str">
        <f>IF($B1913="","",IFERROR(IF(ISNUMBER(MATCH($K1913,'Brand Family Territory (Enc)'!$A$2:$A$296,0)),$K1913,""),""))</f>
        <v/>
      </c>
      <c r="P1913" t="str">
        <f>IF($B1913="","",IFERROR(INDEX('Brand Crosswalk'!$F$2:$F$200,MATCH($K1913,'Brand Crosswalk'!$A$2:$A$200,0)),"Not in Crosswalk"))</f>
        <v>Mapped</v>
      </c>
      <c r="Q1913" t="str">
        <f>IF($B1913="","",IFERROR(INDEX('Brand Crosswalk'!$C$2:$C$200,MATCH($K1913,'Brand Crosswalk'!$A$2:$A$200,0)),""))</f>
        <v>Modelo Especial</v>
      </c>
      <c r="R1913" t="str">
        <f>IF($B1913="","",IF(O1913&lt;&gt;"",O1913,IF(P1913="Mapped",Q1913,IF(P1913="No Encompass Match","No Encompass Match",IFERROR(VLOOKUP(IF($K1913="",$J1913,$K1913),'Brands (Enc)'!$C$2:$D$2699,2,FALSE),"Not Mapped")))))</f>
        <v>Modelo Especial</v>
      </c>
      <c r="S1913" t="str">
        <f>IF($B1913="","",IFERROR(VLOOKUP(VALUE($B1913),'Customers Table (Enc)'!$A:$I,9,FALSE),"Not Found"))</f>
        <v>Sussex</v>
      </c>
      <c r="T1913" t="str">
        <f t="shared" si="116"/>
        <v>SUSSEX</v>
      </c>
      <c r="U1913" t="str">
        <f t="shared" si="117"/>
        <v>Modelo Especial|SUSSEX</v>
      </c>
      <c r="V1913" t="str">
        <f>IF($B1913="","",IF(R1913="No Encompass Match","THEM",IF(R1913="Not Mapped","Unable to Determine",IF(T1913="SALES","Unable to Determine",IFERROR(INDEX('Master - US vs THEM'!$F:$F,MATCH(U1913,'Master - US vs THEM'!$G:$G,0)),"No Territory Data")))))</f>
        <v>US</v>
      </c>
      <c r="W1913" t="str">
        <f t="shared" si="118"/>
        <v>OK</v>
      </c>
      <c r="X1913" t="str">
        <f t="shared" si="119"/>
        <v>US</v>
      </c>
    </row>
    <row r="1914" spans="1:24" x14ac:dyDescent="0.2">
      <c r="A1914">
        <v>1913</v>
      </c>
      <c r="B1914" t="s">
        <v>390</v>
      </c>
      <c r="C1914" t="s">
        <v>391</v>
      </c>
      <c r="D1914" t="s">
        <v>27</v>
      </c>
      <c r="E1914" t="s">
        <v>392</v>
      </c>
      <c r="F1914" t="s">
        <v>393</v>
      </c>
      <c r="G1914" t="s">
        <v>394</v>
      </c>
      <c r="H1914" t="s">
        <v>8</v>
      </c>
      <c r="I1914" t="s">
        <v>31</v>
      </c>
      <c r="J1914" t="s">
        <v>395</v>
      </c>
      <c r="K1914" t="s">
        <v>396</v>
      </c>
      <c r="L1914" t="s">
        <v>155</v>
      </c>
      <c r="M1914">
        <v>1</v>
      </c>
      <c r="N1914" t="s">
        <v>21</v>
      </c>
      <c r="O1914" t="str">
        <f>IF($B1914="","",IFERROR(IF(ISNUMBER(MATCH($K1914,'Brand Family Territory (Enc)'!$A$2:$A$296,0)),$K1914,""),""))</f>
        <v/>
      </c>
      <c r="P1914" t="str">
        <f>IF($B1914="","",IFERROR(INDEX('Brand Crosswalk'!$F$2:$F$200,MATCH($K1914,'Brand Crosswalk'!$A$2:$A$200,0)),"Not in Crosswalk"))</f>
        <v>Mapped</v>
      </c>
      <c r="Q1914" t="str">
        <f>IF($B1914="","",IFERROR(INDEX('Brand Crosswalk'!$C$2:$C$200,MATCH($K1914,'Brand Crosswalk'!$A$2:$A$200,0)),""))</f>
        <v>Dogfish Head Beer</v>
      </c>
      <c r="R1914" t="str">
        <f>IF($B1914="","",IF(O1914&lt;&gt;"",O1914,IF(P1914="Mapped",Q1914,IF(P1914="No Encompass Match","No Encompass Match",IFERROR(VLOOKUP(IF($K1914="",$J1914,$K1914),'Brands (Enc)'!$C$2:$D$2699,2,FALSE),"Not Mapped")))))</f>
        <v>Dogfish Head Beer</v>
      </c>
      <c r="S1914" t="str">
        <f>IF($B1914="","",IFERROR(VLOOKUP(VALUE($B1914),'Customers Table (Enc)'!$A:$I,9,FALSE),"Not Found"))</f>
        <v>Sussex</v>
      </c>
      <c r="T1914" t="str">
        <f t="shared" si="116"/>
        <v>SUSSEX</v>
      </c>
      <c r="U1914" t="str">
        <f t="shared" si="117"/>
        <v>Dogfish Head Beer|SUSSEX</v>
      </c>
      <c r="V1914" t="str">
        <f>IF($B1914="","",IF(R1914="No Encompass Match","THEM",IF(R1914="Not Mapped","Unable to Determine",IF(T1914="SALES","Unable to Determine",IFERROR(INDEX('Master - US vs THEM'!$F:$F,MATCH(U1914,'Master - US vs THEM'!$G:$G,0)),"No Territory Data")))))</f>
        <v>US</v>
      </c>
      <c r="W1914" t="str">
        <f t="shared" si="118"/>
        <v>MISMATCH</v>
      </c>
      <c r="X1914" t="str">
        <f t="shared" si="119"/>
        <v>US</v>
      </c>
    </row>
    <row r="1915" spans="1:24" x14ac:dyDescent="0.2">
      <c r="A1915">
        <v>1914</v>
      </c>
      <c r="B1915" t="s">
        <v>390</v>
      </c>
      <c r="C1915" t="s">
        <v>391</v>
      </c>
      <c r="D1915" t="s">
        <v>27</v>
      </c>
      <c r="E1915" t="s">
        <v>392</v>
      </c>
      <c r="F1915" t="s">
        <v>393</v>
      </c>
      <c r="G1915" t="s">
        <v>394</v>
      </c>
      <c r="H1915" t="s">
        <v>8</v>
      </c>
      <c r="I1915" t="s">
        <v>31</v>
      </c>
      <c r="J1915" t="s">
        <v>338</v>
      </c>
      <c r="K1915" t="s">
        <v>34</v>
      </c>
      <c r="L1915" t="s">
        <v>34</v>
      </c>
      <c r="M1915">
        <v>1</v>
      </c>
      <c r="N1915" t="s">
        <v>875</v>
      </c>
      <c r="O1915" t="str">
        <f>IF($B1915="","",IFERROR(IF(ISNUMBER(MATCH($K1915,'Brand Family Territory (Enc)'!$A$2:$A$296,0)),$K1915,""),""))</f>
        <v/>
      </c>
      <c r="P1915" t="str">
        <f>IF($B1915="","",IFERROR(INDEX('Brand Crosswalk'!$F$2:$F$200,MATCH($K1915,'Brand Crosswalk'!$A$2:$A$200,0)),"Not in Crosswalk"))</f>
        <v>Mapped</v>
      </c>
      <c r="Q1915" t="str">
        <f>IF($B1915="","",IFERROR(INDEX('Brand Crosswalk'!$C$2:$C$200,MATCH($K1915,'Brand Crosswalk'!$A$2:$A$200,0)),""))</f>
        <v>Sierra Nevada</v>
      </c>
      <c r="R1915" t="str">
        <f>IF($B1915="","",IF(O1915&lt;&gt;"",O1915,IF(P1915="Mapped",Q1915,IF(P1915="No Encompass Match","No Encompass Match",IFERROR(VLOOKUP(IF($K1915="",$J1915,$K1915),'Brands (Enc)'!$C$2:$D$2699,2,FALSE),"Not Mapped")))))</f>
        <v>Sierra Nevada</v>
      </c>
      <c r="S1915" t="str">
        <f>IF($B1915="","",IFERROR(VLOOKUP(VALUE($B1915),'Customers Table (Enc)'!$A:$I,9,FALSE),"Not Found"))</f>
        <v>Sussex</v>
      </c>
      <c r="T1915" t="str">
        <f t="shared" si="116"/>
        <v>SUSSEX</v>
      </c>
      <c r="U1915" t="str">
        <f t="shared" si="117"/>
        <v>Sierra Nevada|SUSSEX</v>
      </c>
      <c r="V1915" t="str">
        <f>IF($B1915="","",IF(R1915="No Encompass Match","THEM",IF(R1915="Not Mapped","Unable to Determine",IF(T1915="SALES","Unable to Determine",IFERROR(INDEX('Master - US vs THEM'!$F:$F,MATCH(U1915,'Master - US vs THEM'!$G:$G,0)),"No Territory Data")))))</f>
        <v>US</v>
      </c>
      <c r="W1915" t="str">
        <f t="shared" si="118"/>
        <v>OK</v>
      </c>
      <c r="X1915" t="str">
        <f t="shared" si="119"/>
        <v>US</v>
      </c>
    </row>
    <row r="1916" spans="1:24" x14ac:dyDescent="0.2">
      <c r="A1916">
        <v>1915</v>
      </c>
      <c r="B1916" t="s">
        <v>390</v>
      </c>
      <c r="C1916" t="s">
        <v>391</v>
      </c>
      <c r="D1916" t="s">
        <v>27</v>
      </c>
      <c r="E1916" t="s">
        <v>392</v>
      </c>
      <c r="F1916" t="s">
        <v>393</v>
      </c>
      <c r="G1916" t="s">
        <v>394</v>
      </c>
      <c r="H1916" t="s">
        <v>8</v>
      </c>
      <c r="I1916" t="s">
        <v>31</v>
      </c>
      <c r="J1916" t="s">
        <v>44</v>
      </c>
      <c r="K1916" t="s">
        <v>44</v>
      </c>
      <c r="L1916" t="s">
        <v>45</v>
      </c>
      <c r="M1916">
        <v>1</v>
      </c>
      <c r="N1916" t="s">
        <v>875</v>
      </c>
      <c r="O1916" t="str">
        <f>IF($B1916="","",IFERROR(IF(ISNUMBER(MATCH($K1916,'Brand Family Territory (Enc)'!$A$2:$A$296,0)),$K1916,""),""))</f>
        <v/>
      </c>
      <c r="P1916" t="str">
        <f>IF($B1916="","",IFERROR(INDEX('Brand Crosswalk'!$F$2:$F$200,MATCH($K1916,'Brand Crosswalk'!$A$2:$A$200,0)),"Not in Crosswalk"))</f>
        <v>Mapped</v>
      </c>
      <c r="Q1916" t="str">
        <f>IF($B1916="","",IFERROR(INDEX('Brand Crosswalk'!$C$2:$C$200,MATCH($K1916,'Brand Crosswalk'!$A$2:$A$200,0)),""))</f>
        <v>Dg Yuengling Inc</v>
      </c>
      <c r="R1916" t="str">
        <f>IF($B1916="","",IF(O1916&lt;&gt;"",O1916,IF(P1916="Mapped",Q1916,IF(P1916="No Encompass Match","No Encompass Match",IFERROR(VLOOKUP(IF($K1916="",$J1916,$K1916),'Brands (Enc)'!$C$2:$D$2699,2,FALSE),"Not Mapped")))))</f>
        <v>Dg Yuengling Inc</v>
      </c>
      <c r="S1916" t="str">
        <f>IF($B1916="","",IFERROR(VLOOKUP(VALUE($B1916),'Customers Table (Enc)'!$A:$I,9,FALSE),"Not Found"))</f>
        <v>Sussex</v>
      </c>
      <c r="T1916" t="str">
        <f t="shared" si="116"/>
        <v>SUSSEX</v>
      </c>
      <c r="U1916" t="str">
        <f t="shared" si="117"/>
        <v>Dg Yuengling Inc|SUSSEX</v>
      </c>
      <c r="V1916" t="str">
        <f>IF($B1916="","",IF(R1916="No Encompass Match","THEM",IF(R1916="Not Mapped","Unable to Determine",IF(T1916="SALES","Unable to Determine",IFERROR(INDEX('Master - US vs THEM'!$F:$F,MATCH(U1916,'Master - US vs THEM'!$G:$G,0)),"No Territory Data")))))</f>
        <v>US</v>
      </c>
      <c r="W1916" t="str">
        <f t="shared" si="118"/>
        <v>OK</v>
      </c>
      <c r="X1916" t="str">
        <f t="shared" si="119"/>
        <v>US</v>
      </c>
    </row>
    <row r="1917" spans="1:24" x14ac:dyDescent="0.2">
      <c r="A1917">
        <v>1916</v>
      </c>
      <c r="B1917" t="s">
        <v>390</v>
      </c>
      <c r="C1917" t="s">
        <v>391</v>
      </c>
      <c r="D1917" t="s">
        <v>27</v>
      </c>
      <c r="E1917" t="s">
        <v>392</v>
      </c>
      <c r="F1917" t="s">
        <v>393</v>
      </c>
      <c r="G1917" t="s">
        <v>394</v>
      </c>
      <c r="H1917" t="s">
        <v>8</v>
      </c>
      <c r="I1917" t="s">
        <v>31</v>
      </c>
      <c r="J1917" t="s">
        <v>140</v>
      </c>
      <c r="K1917" t="s">
        <v>140</v>
      </c>
      <c r="L1917" t="s">
        <v>141</v>
      </c>
      <c r="M1917">
        <v>1</v>
      </c>
      <c r="N1917" t="s">
        <v>875</v>
      </c>
      <c r="O1917" t="str">
        <f>IF($B1917="","",IFERROR(IF(ISNUMBER(MATCH($K1917,'Brand Family Territory (Enc)'!$A$2:$A$296,0)),$K1917,""),""))</f>
        <v/>
      </c>
      <c r="P1917" t="str">
        <f>IF($B1917="","",IFERROR(INDEX('Brand Crosswalk'!$F$2:$F$200,MATCH($K1917,'Brand Crosswalk'!$A$2:$A$200,0)),"Not in Crosswalk"))</f>
        <v>Mapped</v>
      </c>
      <c r="Q1917" t="str">
        <f>IF($B1917="","",IFERROR(INDEX('Brand Crosswalk'!$C$2:$C$200,MATCH($K1917,'Brand Crosswalk'!$A$2:$A$200,0)),""))</f>
        <v>Peroni</v>
      </c>
      <c r="R1917" t="str">
        <f>IF($B1917="","",IF(O1917&lt;&gt;"",O1917,IF(P1917="Mapped",Q1917,IF(P1917="No Encompass Match","No Encompass Match",IFERROR(VLOOKUP(IF($K1917="",$J1917,$K1917),'Brands (Enc)'!$C$2:$D$2699,2,FALSE),"Not Mapped")))))</f>
        <v>Peroni</v>
      </c>
      <c r="S1917" t="str">
        <f>IF($B1917="","",IFERROR(VLOOKUP(VALUE($B1917),'Customers Table (Enc)'!$A:$I,9,FALSE),"Not Found"))</f>
        <v>Sussex</v>
      </c>
      <c r="T1917" t="str">
        <f t="shared" si="116"/>
        <v>SUSSEX</v>
      </c>
      <c r="U1917" t="str">
        <f t="shared" si="117"/>
        <v>Peroni|SUSSEX</v>
      </c>
      <c r="V1917" t="str">
        <f>IF($B1917="","",IF(R1917="No Encompass Match","THEM",IF(R1917="Not Mapped","Unable to Determine",IF(T1917="SALES","Unable to Determine",IFERROR(INDEX('Master - US vs THEM'!$F:$F,MATCH(U1917,'Master - US vs THEM'!$G:$G,0)),"No Territory Data")))))</f>
        <v>US</v>
      </c>
      <c r="W1917" t="str">
        <f t="shared" si="118"/>
        <v>OK</v>
      </c>
      <c r="X1917" t="str">
        <f t="shared" si="119"/>
        <v>US</v>
      </c>
    </row>
    <row r="1918" spans="1:24" x14ac:dyDescent="0.2">
      <c r="A1918">
        <v>1917</v>
      </c>
      <c r="B1918" t="s">
        <v>390</v>
      </c>
      <c r="C1918" t="s">
        <v>391</v>
      </c>
      <c r="D1918" t="s">
        <v>27</v>
      </c>
      <c r="E1918" t="s">
        <v>392</v>
      </c>
      <c r="F1918" t="s">
        <v>393</v>
      </c>
      <c r="G1918" t="s">
        <v>394</v>
      </c>
      <c r="H1918" t="s">
        <v>8</v>
      </c>
      <c r="I1918" t="s">
        <v>31</v>
      </c>
      <c r="J1918" t="s">
        <v>906</v>
      </c>
      <c r="K1918" t="s">
        <v>192</v>
      </c>
      <c r="L1918" t="s">
        <v>120</v>
      </c>
      <c r="M1918">
        <v>1</v>
      </c>
      <c r="N1918" t="s">
        <v>875</v>
      </c>
      <c r="O1918" t="str">
        <f>IF($B1918="","",IFERROR(IF(ISNUMBER(MATCH($K1918,'Brand Family Territory (Enc)'!$A$2:$A$296,0)),$K1918,""),""))</f>
        <v/>
      </c>
      <c r="P1918" t="str">
        <f>IF($B1918="","",IFERROR(INDEX('Brand Crosswalk'!$F$2:$F$200,MATCH($K1918,'Brand Crosswalk'!$A$2:$A$200,0)),"Not in Crosswalk"))</f>
        <v>Mapped</v>
      </c>
      <c r="Q1918" t="str">
        <f>IF($B1918="","",IFERROR(INDEX('Brand Crosswalk'!$C$2:$C$200,MATCH($K1918,'Brand Crosswalk'!$A$2:$A$200,0)),""))</f>
        <v>Montauk</v>
      </c>
      <c r="R1918" t="str">
        <f>IF($B1918="","",IF(O1918&lt;&gt;"",O1918,IF(P1918="Mapped",Q1918,IF(P1918="No Encompass Match","No Encompass Match",IFERROR(VLOOKUP(IF($K1918="",$J1918,$K1918),'Brands (Enc)'!$C$2:$D$2699,2,FALSE),"Not Mapped")))))</f>
        <v>Montauk</v>
      </c>
      <c r="S1918" t="str">
        <f>IF($B1918="","",IFERROR(VLOOKUP(VALUE($B1918),'Customers Table (Enc)'!$A:$I,9,FALSE),"Not Found"))</f>
        <v>Sussex</v>
      </c>
      <c r="T1918" t="str">
        <f t="shared" si="116"/>
        <v>SUSSEX</v>
      </c>
      <c r="U1918" t="str">
        <f t="shared" si="117"/>
        <v>Montauk|SUSSEX</v>
      </c>
      <c r="V1918" t="str">
        <f>IF($B1918="","",IF(R1918="No Encompass Match","THEM",IF(R1918="Not Mapped","Unable to Determine",IF(T1918="SALES","Unable to Determine",IFERROR(INDEX('Master - US vs THEM'!$F:$F,MATCH(U1918,'Master - US vs THEM'!$G:$G,0)),"No Territory Data")))))</f>
        <v>US</v>
      </c>
      <c r="W1918" t="str">
        <f t="shared" si="118"/>
        <v>OK</v>
      </c>
      <c r="X1918" t="str">
        <f t="shared" si="119"/>
        <v>US</v>
      </c>
    </row>
    <row r="1919" spans="1:24" x14ac:dyDescent="0.2">
      <c r="A1919">
        <v>1918</v>
      </c>
      <c r="B1919" t="s">
        <v>390</v>
      </c>
      <c r="C1919" t="s">
        <v>391</v>
      </c>
      <c r="D1919" t="s">
        <v>27</v>
      </c>
      <c r="E1919" t="s">
        <v>392</v>
      </c>
      <c r="F1919" t="s">
        <v>393</v>
      </c>
      <c r="G1919" t="s">
        <v>394</v>
      </c>
      <c r="H1919" t="s">
        <v>8</v>
      </c>
      <c r="I1919" t="s">
        <v>31</v>
      </c>
      <c r="J1919" t="s">
        <v>397</v>
      </c>
      <c r="K1919" t="s">
        <v>398</v>
      </c>
      <c r="L1919" t="s">
        <v>399</v>
      </c>
      <c r="M1919">
        <v>1</v>
      </c>
      <c r="N1919" t="s">
        <v>21</v>
      </c>
      <c r="O1919" t="str">
        <f>IF($B1919="","",IFERROR(IF(ISNUMBER(MATCH($K1919,'Brand Family Territory (Enc)'!$A$2:$A$296,0)),$K1919,""),""))</f>
        <v/>
      </c>
      <c r="P1919" t="str">
        <f>IF($B1919="","",IFERROR(INDEX('Brand Crosswalk'!$F$2:$F$200,MATCH($K1919,'Brand Crosswalk'!$A$2:$A$200,0)),"Not in Crosswalk"))</f>
        <v>Mapped</v>
      </c>
      <c r="Q1919" t="str">
        <f>IF($B1919="","",IFERROR(INDEX('Brand Crosswalk'!$C$2:$C$200,MATCH($K1919,'Brand Crosswalk'!$A$2:$A$200,0)),""))</f>
        <v>Doc's</v>
      </c>
      <c r="R1919" t="str">
        <f>IF($B1919="","",IF(O1919&lt;&gt;"",O1919,IF(P1919="Mapped",Q1919,IF(P1919="No Encompass Match","No Encompass Match",IFERROR(VLOOKUP(IF($K1919="",$J1919,$K1919),'Brands (Enc)'!$C$2:$D$2699,2,FALSE),"Not Mapped")))))</f>
        <v>Doc's</v>
      </c>
      <c r="S1919" t="str">
        <f>IF($B1919="","",IFERROR(VLOOKUP(VALUE($B1919),'Customers Table (Enc)'!$A:$I,9,FALSE),"Not Found"))</f>
        <v>Sussex</v>
      </c>
      <c r="T1919" t="str">
        <f t="shared" si="116"/>
        <v>SUSSEX</v>
      </c>
      <c r="U1919" t="str">
        <f t="shared" si="117"/>
        <v>Doc's|SUSSEX</v>
      </c>
      <c r="V1919" t="str">
        <f>IF($B1919="","",IF(R1919="No Encompass Match","THEM",IF(R1919="Not Mapped","Unable to Determine",IF(T1919="SALES","Unable to Determine",IFERROR(INDEX('Master - US vs THEM'!$F:$F,MATCH(U1919,'Master - US vs THEM'!$G:$G,0)),"No Territory Data")))))</f>
        <v>US</v>
      </c>
      <c r="W1919" t="str">
        <f t="shared" si="118"/>
        <v>MISMATCH</v>
      </c>
      <c r="X1919" t="str">
        <f t="shared" si="119"/>
        <v>US</v>
      </c>
    </row>
    <row r="1920" spans="1:24" x14ac:dyDescent="0.2">
      <c r="A1920">
        <v>1919</v>
      </c>
      <c r="B1920" t="s">
        <v>390</v>
      </c>
      <c r="C1920" t="s">
        <v>391</v>
      </c>
      <c r="D1920" t="s">
        <v>27</v>
      </c>
      <c r="E1920" t="s">
        <v>392</v>
      </c>
      <c r="F1920" t="s">
        <v>393</v>
      </c>
      <c r="G1920" t="s">
        <v>394</v>
      </c>
      <c r="H1920" t="s">
        <v>8</v>
      </c>
      <c r="I1920" t="s">
        <v>31</v>
      </c>
      <c r="J1920" t="s">
        <v>935</v>
      </c>
      <c r="K1920" t="s">
        <v>935</v>
      </c>
      <c r="L1920" t="s">
        <v>935</v>
      </c>
      <c r="M1920">
        <v>1</v>
      </c>
      <c r="N1920" t="s">
        <v>875</v>
      </c>
      <c r="O1920" t="str">
        <f>IF($B1920="","",IFERROR(IF(ISNUMBER(MATCH($K1920,'Brand Family Territory (Enc)'!$A$2:$A$296,0)),$K1920,""),""))</f>
        <v>FORGED IRISH STOUT</v>
      </c>
      <c r="P1920" t="str">
        <f>IF($B1920="","",IFERROR(INDEX('Brand Crosswalk'!$F$2:$F$200,MATCH($K1920,'Brand Crosswalk'!$A$2:$A$200,0)),"Not in Crosswalk"))</f>
        <v>Not in Crosswalk</v>
      </c>
      <c r="Q1920" t="str">
        <f>IF($B1920="","",IFERROR(INDEX('Brand Crosswalk'!$C$2:$C$200,MATCH($K1920,'Brand Crosswalk'!$A$2:$A$200,0)),""))</f>
        <v/>
      </c>
      <c r="R1920" t="str">
        <f>IF($B1920="","",IF(O1920&lt;&gt;"",O1920,IF(P1920="Mapped",Q1920,IF(P1920="No Encompass Match","No Encompass Match",IFERROR(VLOOKUP(IF($K1920="",$J1920,$K1920),'Brands (Enc)'!$C$2:$D$2699,2,FALSE),"Not Mapped")))))</f>
        <v>FORGED IRISH STOUT</v>
      </c>
      <c r="S1920" t="str">
        <f>IF($B1920="","",IFERROR(VLOOKUP(VALUE($B1920),'Customers Table (Enc)'!$A:$I,9,FALSE),"Not Found"))</f>
        <v>Sussex</v>
      </c>
      <c r="T1920" t="str">
        <f t="shared" si="116"/>
        <v>SUSSEX</v>
      </c>
      <c r="U1920" t="str">
        <f t="shared" si="117"/>
        <v>FORGED IRISH STOUT|SUSSEX</v>
      </c>
      <c r="V1920" t="str">
        <f>IF($B1920="","",IF(R1920="No Encompass Match","THEM",IF(R1920="Not Mapped","Unable to Determine",IF(T1920="SALES","Unable to Determine",IFERROR(INDEX('Master - US vs THEM'!$F:$F,MATCH(U1920,'Master - US vs THEM'!$G:$G,0)),"No Territory Data")))))</f>
        <v>US</v>
      </c>
      <c r="W1920" t="str">
        <f t="shared" si="118"/>
        <v>OK</v>
      </c>
      <c r="X1920" t="str">
        <f t="shared" si="119"/>
        <v>US</v>
      </c>
    </row>
    <row r="1921" spans="1:24" x14ac:dyDescent="0.2">
      <c r="A1921">
        <v>1920</v>
      </c>
      <c r="B1921" t="s">
        <v>390</v>
      </c>
      <c r="C1921" t="s">
        <v>391</v>
      </c>
      <c r="D1921" t="s">
        <v>27</v>
      </c>
      <c r="E1921" t="s">
        <v>392</v>
      </c>
      <c r="F1921" t="s">
        <v>393</v>
      </c>
      <c r="G1921" t="s">
        <v>394</v>
      </c>
      <c r="H1921" t="s">
        <v>8</v>
      </c>
      <c r="I1921" t="s">
        <v>31</v>
      </c>
      <c r="J1921" t="s">
        <v>144</v>
      </c>
      <c r="K1921" t="s">
        <v>145</v>
      </c>
      <c r="L1921" t="s">
        <v>141</v>
      </c>
      <c r="M1921">
        <v>1</v>
      </c>
      <c r="N1921" t="s">
        <v>875</v>
      </c>
      <c r="O1921" t="str">
        <f>IF($B1921="","",IFERROR(IF(ISNUMBER(MATCH($K1921,'Brand Family Territory (Enc)'!$A$2:$A$296,0)),$K1921,""),""))</f>
        <v>COORS LIGHT</v>
      </c>
      <c r="P1921" t="str">
        <f>IF($B1921="","",IFERROR(INDEX('Brand Crosswalk'!$F$2:$F$200,MATCH($K1921,'Brand Crosswalk'!$A$2:$A$200,0)),"Not in Crosswalk"))</f>
        <v>Not in Crosswalk</v>
      </c>
      <c r="Q1921" t="str">
        <f>IF($B1921="","",IFERROR(INDEX('Brand Crosswalk'!$C$2:$C$200,MATCH($K1921,'Brand Crosswalk'!$A$2:$A$200,0)),""))</f>
        <v/>
      </c>
      <c r="R1921" t="str">
        <f>IF($B1921="","",IF(O1921&lt;&gt;"",O1921,IF(P1921="Mapped",Q1921,IF(P1921="No Encompass Match","No Encompass Match",IFERROR(VLOOKUP(IF($K1921="",$J1921,$K1921),'Brands (Enc)'!$C$2:$D$2699,2,FALSE),"Not Mapped")))))</f>
        <v>COORS LIGHT</v>
      </c>
      <c r="S1921" t="str">
        <f>IF($B1921="","",IFERROR(VLOOKUP(VALUE($B1921),'Customers Table (Enc)'!$A:$I,9,FALSE),"Not Found"))</f>
        <v>Sussex</v>
      </c>
      <c r="T1921" t="str">
        <f t="shared" si="116"/>
        <v>SUSSEX</v>
      </c>
      <c r="U1921" t="str">
        <f t="shared" si="117"/>
        <v>COORS LIGHT|SUSSEX</v>
      </c>
      <c r="V1921" t="str">
        <f>IF($B1921="","",IF(R1921="No Encompass Match","THEM",IF(R1921="Not Mapped","Unable to Determine",IF(T1921="SALES","Unable to Determine",IFERROR(INDEX('Master - US vs THEM'!$F:$F,MATCH(U1921,'Master - US vs THEM'!$G:$G,0)),"No Territory Data")))))</f>
        <v>US</v>
      </c>
      <c r="W1921" t="str">
        <f t="shared" si="118"/>
        <v>OK</v>
      </c>
      <c r="X1921" t="str">
        <f t="shared" si="119"/>
        <v>US</v>
      </c>
    </row>
    <row r="1922" spans="1:24" x14ac:dyDescent="0.2">
      <c r="A1922">
        <v>1921</v>
      </c>
      <c r="B1922" t="s">
        <v>1297</v>
      </c>
      <c r="C1922" t="s">
        <v>1298</v>
      </c>
      <c r="D1922" t="s">
        <v>123</v>
      </c>
      <c r="E1922" t="s">
        <v>1299</v>
      </c>
      <c r="F1922" t="s">
        <v>125</v>
      </c>
      <c r="G1922" t="s">
        <v>1300</v>
      </c>
      <c r="H1922" t="s">
        <v>8</v>
      </c>
      <c r="I1922" t="s">
        <v>319</v>
      </c>
      <c r="J1922" t="s">
        <v>876</v>
      </c>
      <c r="K1922" t="s">
        <v>153</v>
      </c>
      <c r="L1922" t="s">
        <v>155</v>
      </c>
      <c r="M1922">
        <v>1</v>
      </c>
      <c r="N1922" t="s">
        <v>875</v>
      </c>
      <c r="O1922" t="str">
        <f>IF($B1922="","",IFERROR(IF(ISNUMBER(MATCH($K1922,'Brand Family Territory (Enc)'!$A$2:$A$296,0)),$K1922,""),""))</f>
        <v/>
      </c>
      <c r="P1922" t="str">
        <f>IF($B1922="","",IFERROR(INDEX('Brand Crosswalk'!$F$2:$F$200,MATCH($K1922,'Brand Crosswalk'!$A$2:$A$200,0)),"Not in Crosswalk"))</f>
        <v>Mapped</v>
      </c>
      <c r="Q1922" t="str">
        <f>IF($B1922="","",IFERROR(INDEX('Brand Crosswalk'!$C$2:$C$200,MATCH($K1922,'Brand Crosswalk'!$A$2:$A$200,0)),""))</f>
        <v>Samuel Adams</v>
      </c>
      <c r="R1922" t="str">
        <f>IF($B1922="","",IF(O1922&lt;&gt;"",O1922,IF(P1922="Mapped",Q1922,IF(P1922="No Encompass Match","No Encompass Match",IFERROR(VLOOKUP(IF($K1922="",$J1922,$K1922),'Brands (Enc)'!$C$2:$D$2699,2,FALSE),"Not Mapped")))))</f>
        <v>Samuel Adams</v>
      </c>
      <c r="S1922" t="str">
        <f>IF($B1922="","",IFERROR(VLOOKUP(VALUE($B1922),'Customers Table (Enc)'!$A:$I,9,FALSE),"Not Found"))</f>
        <v>Passaic</v>
      </c>
      <c r="T1922" t="str">
        <f t="shared" si="116"/>
        <v>PASSAIC</v>
      </c>
      <c r="U1922" t="str">
        <f t="shared" si="117"/>
        <v>Samuel Adams|PASSAIC</v>
      </c>
      <c r="V1922" t="str">
        <f>IF($B1922="","",IF(R1922="No Encompass Match","THEM",IF(R1922="Not Mapped","Unable to Determine",IF(T1922="SALES","Unable to Determine",IFERROR(INDEX('Master - US vs THEM'!$F:$F,MATCH(U1922,'Master - US vs THEM'!$G:$G,0)),"No Territory Data")))))</f>
        <v>US</v>
      </c>
      <c r="W1922" t="str">
        <f t="shared" si="118"/>
        <v>OK</v>
      </c>
      <c r="X1922" t="str">
        <f t="shared" si="119"/>
        <v>US</v>
      </c>
    </row>
    <row r="1923" spans="1:24" x14ac:dyDescent="0.2">
      <c r="A1923">
        <v>1922</v>
      </c>
      <c r="B1923" t="s">
        <v>1297</v>
      </c>
      <c r="C1923" t="s">
        <v>1298</v>
      </c>
      <c r="D1923" t="s">
        <v>123</v>
      </c>
      <c r="E1923" t="s">
        <v>1299</v>
      </c>
      <c r="F1923" t="s">
        <v>125</v>
      </c>
      <c r="G1923" t="s">
        <v>1300</v>
      </c>
      <c r="H1923" t="s">
        <v>8</v>
      </c>
      <c r="I1923" t="s">
        <v>319</v>
      </c>
      <c r="J1923" t="s">
        <v>157</v>
      </c>
      <c r="K1923" t="s">
        <v>158</v>
      </c>
      <c r="L1923" t="s">
        <v>155</v>
      </c>
      <c r="M1923">
        <v>1</v>
      </c>
      <c r="N1923" t="s">
        <v>875</v>
      </c>
      <c r="O1923" t="str">
        <f>IF($B1923="","",IFERROR(IF(ISNUMBER(MATCH($K1923,'Brand Family Territory (Enc)'!$A$2:$A$296,0)),$K1923,""),""))</f>
        <v/>
      </c>
      <c r="P1923" t="str">
        <f>IF($B1923="","",IFERROR(INDEX('Brand Crosswalk'!$F$2:$F$200,MATCH($K1923,'Brand Crosswalk'!$A$2:$A$200,0)),"Not in Crosswalk"))</f>
        <v>Mapped</v>
      </c>
      <c r="Q1923" t="str">
        <f>IF($B1923="","",IFERROR(INDEX('Brand Crosswalk'!$C$2:$C$200,MATCH($K1923,'Brand Crosswalk'!$A$2:$A$200,0)),""))</f>
        <v>Dogfish Head Beer</v>
      </c>
      <c r="R1923" t="str">
        <f>IF($B1923="","",IF(O1923&lt;&gt;"",O1923,IF(P1923="Mapped",Q1923,IF(P1923="No Encompass Match","No Encompass Match",IFERROR(VLOOKUP(IF($K1923="",$J1923,$K1923),'Brands (Enc)'!$C$2:$D$2699,2,FALSE),"Not Mapped")))))</f>
        <v>Dogfish Head Beer</v>
      </c>
      <c r="S1923" t="str">
        <f>IF($B1923="","",IFERROR(VLOOKUP(VALUE($B1923),'Customers Table (Enc)'!$A:$I,9,FALSE),"Not Found"))</f>
        <v>Passaic</v>
      </c>
      <c r="T1923" t="str">
        <f t="shared" ref="T1923:T1986" si="120">IF($B1923="","",IF($D1923&lt;&gt;"SALES",$D1923,IF(OR(S1923="Default",S1923="Not Found",S1923="Morris"),"SALES",UPPER(S1923))))</f>
        <v>PASSAIC</v>
      </c>
      <c r="U1923" t="str">
        <f t="shared" ref="U1923:U1986" si="121">IF($B1923="","",R1923&amp;"|"&amp;T1923)</f>
        <v>Dogfish Head Beer|PASSAIC</v>
      </c>
      <c r="V1923" t="str">
        <f>IF($B1923="","",IF(R1923="No Encompass Match","THEM",IF(R1923="Not Mapped","Unable to Determine",IF(T1923="SALES","Unable to Determine",IFERROR(INDEX('Master - US vs THEM'!$F:$F,MATCH(U1923,'Master - US vs THEM'!$G:$G,0)),"No Territory Data")))))</f>
        <v>US</v>
      </c>
      <c r="W1923" t="str">
        <f t="shared" ref="W1923:W1986" si="122">IF($B1923="","",IF(OR(V1923="Unable to Determine",V1923="No Territory Data",V1923="Ambiguous (Source Truncated)"),"Review",IF(V1923&lt;&gt;$N1923,"MISMATCH","OK")))</f>
        <v>OK</v>
      </c>
      <c r="X1923" t="str">
        <f t="shared" ref="X1923:X1986" si="123">IF($B1923="","",IF(OR(V1923="US",V1923="THEM"),V1923,$N1923))</f>
        <v>US</v>
      </c>
    </row>
    <row r="1924" spans="1:24" x14ac:dyDescent="0.2">
      <c r="A1924">
        <v>1923</v>
      </c>
      <c r="B1924" t="s">
        <v>1297</v>
      </c>
      <c r="C1924" t="s">
        <v>1298</v>
      </c>
      <c r="D1924" t="s">
        <v>123</v>
      </c>
      <c r="E1924" t="s">
        <v>1299</v>
      </c>
      <c r="F1924" t="s">
        <v>125</v>
      </c>
      <c r="G1924" t="s">
        <v>1300</v>
      </c>
      <c r="H1924" t="s">
        <v>8</v>
      </c>
      <c r="I1924" t="s">
        <v>319</v>
      </c>
      <c r="J1924" t="s">
        <v>144</v>
      </c>
      <c r="K1924" t="s">
        <v>145</v>
      </c>
      <c r="L1924" t="s">
        <v>141</v>
      </c>
      <c r="M1924">
        <v>1</v>
      </c>
      <c r="N1924" t="s">
        <v>875</v>
      </c>
      <c r="O1924" t="str">
        <f>IF($B1924="","",IFERROR(IF(ISNUMBER(MATCH($K1924,'Brand Family Territory (Enc)'!$A$2:$A$296,0)),$K1924,""),""))</f>
        <v>COORS LIGHT</v>
      </c>
      <c r="P1924" t="str">
        <f>IF($B1924="","",IFERROR(INDEX('Brand Crosswalk'!$F$2:$F$200,MATCH($K1924,'Brand Crosswalk'!$A$2:$A$200,0)),"Not in Crosswalk"))</f>
        <v>Not in Crosswalk</v>
      </c>
      <c r="Q1924" t="str">
        <f>IF($B1924="","",IFERROR(INDEX('Brand Crosswalk'!$C$2:$C$200,MATCH($K1924,'Brand Crosswalk'!$A$2:$A$200,0)),""))</f>
        <v/>
      </c>
      <c r="R1924" t="str">
        <f>IF($B1924="","",IF(O1924&lt;&gt;"",O1924,IF(P1924="Mapped",Q1924,IF(P1924="No Encompass Match","No Encompass Match",IFERROR(VLOOKUP(IF($K1924="",$J1924,$K1924),'Brands (Enc)'!$C$2:$D$2699,2,FALSE),"Not Mapped")))))</f>
        <v>COORS LIGHT</v>
      </c>
      <c r="S1924" t="str">
        <f>IF($B1924="","",IFERROR(VLOOKUP(VALUE($B1924),'Customers Table (Enc)'!$A:$I,9,FALSE),"Not Found"))</f>
        <v>Passaic</v>
      </c>
      <c r="T1924" t="str">
        <f t="shared" si="120"/>
        <v>PASSAIC</v>
      </c>
      <c r="U1924" t="str">
        <f t="shared" si="121"/>
        <v>COORS LIGHT|PASSAIC</v>
      </c>
      <c r="V1924" t="str">
        <f>IF($B1924="","",IF(R1924="No Encompass Match","THEM",IF(R1924="Not Mapped","Unable to Determine",IF(T1924="SALES","Unable to Determine",IFERROR(INDEX('Master - US vs THEM'!$F:$F,MATCH(U1924,'Master - US vs THEM'!$G:$G,0)),"No Territory Data")))))</f>
        <v>US</v>
      </c>
      <c r="W1924" t="str">
        <f t="shared" si="122"/>
        <v>OK</v>
      </c>
      <c r="X1924" t="str">
        <f t="shared" si="123"/>
        <v>US</v>
      </c>
    </row>
    <row r="1925" spans="1:24" x14ac:dyDescent="0.2">
      <c r="A1925">
        <v>1924</v>
      </c>
      <c r="B1925" t="s">
        <v>1297</v>
      </c>
      <c r="C1925" t="s">
        <v>1298</v>
      </c>
      <c r="D1925" t="s">
        <v>123</v>
      </c>
      <c r="E1925" t="s">
        <v>1299</v>
      </c>
      <c r="F1925" t="s">
        <v>125</v>
      </c>
      <c r="G1925" t="s">
        <v>1300</v>
      </c>
      <c r="H1925" t="s">
        <v>8</v>
      </c>
      <c r="I1925" t="s">
        <v>319</v>
      </c>
      <c r="J1925" t="s">
        <v>165</v>
      </c>
      <c r="K1925" t="s">
        <v>166</v>
      </c>
      <c r="L1925" t="s">
        <v>141</v>
      </c>
      <c r="M1925">
        <v>1</v>
      </c>
      <c r="N1925" t="s">
        <v>875</v>
      </c>
      <c r="O1925" t="str">
        <f>IF($B1925="","",IFERROR(IF(ISNUMBER(MATCH($K1925,'Brand Family Territory (Enc)'!$A$2:$A$296,0)),$K1925,""),""))</f>
        <v>BLUE MOON</v>
      </c>
      <c r="P1925" t="str">
        <f>IF($B1925="","",IFERROR(INDEX('Brand Crosswalk'!$F$2:$F$200,MATCH($K1925,'Brand Crosswalk'!$A$2:$A$200,0)),"Not in Crosswalk"))</f>
        <v>Not in Crosswalk</v>
      </c>
      <c r="Q1925" t="str">
        <f>IF($B1925="","",IFERROR(INDEX('Brand Crosswalk'!$C$2:$C$200,MATCH($K1925,'Brand Crosswalk'!$A$2:$A$200,0)),""))</f>
        <v/>
      </c>
      <c r="R1925" t="str">
        <f>IF($B1925="","",IF(O1925&lt;&gt;"",O1925,IF(P1925="Mapped",Q1925,IF(P1925="No Encompass Match","No Encompass Match",IFERROR(VLOOKUP(IF($K1925="",$J1925,$K1925),'Brands (Enc)'!$C$2:$D$2699,2,FALSE),"Not Mapped")))))</f>
        <v>BLUE MOON</v>
      </c>
      <c r="S1925" t="str">
        <f>IF($B1925="","",IFERROR(VLOOKUP(VALUE($B1925),'Customers Table (Enc)'!$A:$I,9,FALSE),"Not Found"))</f>
        <v>Passaic</v>
      </c>
      <c r="T1925" t="str">
        <f t="shared" si="120"/>
        <v>PASSAIC</v>
      </c>
      <c r="U1925" t="str">
        <f t="shared" si="121"/>
        <v>BLUE MOON|PASSAIC</v>
      </c>
      <c r="V1925" t="str">
        <f>IF($B1925="","",IF(R1925="No Encompass Match","THEM",IF(R1925="Not Mapped","Unable to Determine",IF(T1925="SALES","Unable to Determine",IFERROR(INDEX('Master - US vs THEM'!$F:$F,MATCH(U1925,'Master - US vs THEM'!$G:$G,0)),"No Territory Data")))))</f>
        <v>US</v>
      </c>
      <c r="W1925" t="str">
        <f t="shared" si="122"/>
        <v>OK</v>
      </c>
      <c r="X1925" t="str">
        <f t="shared" si="123"/>
        <v>US</v>
      </c>
    </row>
    <row r="1926" spans="1:24" x14ac:dyDescent="0.2">
      <c r="A1926">
        <v>1925</v>
      </c>
      <c r="B1926" t="s">
        <v>1292</v>
      </c>
      <c r="C1926" t="s">
        <v>1293</v>
      </c>
      <c r="D1926" t="s">
        <v>81</v>
      </c>
      <c r="E1926" t="s">
        <v>1294</v>
      </c>
      <c r="F1926" t="s">
        <v>1295</v>
      </c>
      <c r="G1926" t="s">
        <v>1296</v>
      </c>
      <c r="H1926" t="s">
        <v>8</v>
      </c>
      <c r="I1926" t="s">
        <v>367</v>
      </c>
      <c r="J1926" t="s">
        <v>144</v>
      </c>
      <c r="K1926" t="s">
        <v>145</v>
      </c>
      <c r="L1926" t="s">
        <v>141</v>
      </c>
      <c r="M1926">
        <v>1</v>
      </c>
      <c r="N1926" t="s">
        <v>875</v>
      </c>
      <c r="O1926" t="str">
        <f>IF($B1926="","",IFERROR(IF(ISNUMBER(MATCH($K1926,'Brand Family Territory (Enc)'!$A$2:$A$296,0)),$K1926,""),""))</f>
        <v>COORS LIGHT</v>
      </c>
      <c r="P1926" t="str">
        <f>IF($B1926="","",IFERROR(INDEX('Brand Crosswalk'!$F$2:$F$200,MATCH($K1926,'Brand Crosswalk'!$A$2:$A$200,0)),"Not in Crosswalk"))</f>
        <v>Not in Crosswalk</v>
      </c>
      <c r="Q1926" t="str">
        <f>IF($B1926="","",IFERROR(INDEX('Brand Crosswalk'!$C$2:$C$200,MATCH($K1926,'Brand Crosswalk'!$A$2:$A$200,0)),""))</f>
        <v/>
      </c>
      <c r="R1926" t="str">
        <f>IF($B1926="","",IF(O1926&lt;&gt;"",O1926,IF(P1926="Mapped",Q1926,IF(P1926="No Encompass Match","No Encompass Match",IFERROR(VLOOKUP(IF($K1926="",$J1926,$K1926),'Brands (Enc)'!$C$2:$D$2699,2,FALSE),"Not Mapped")))))</f>
        <v>COORS LIGHT</v>
      </c>
      <c r="S1926" t="str">
        <f>IF($B1926="","",IFERROR(VLOOKUP(VALUE($B1926),'Customers Table (Enc)'!$A:$I,9,FALSE),"Not Found"))</f>
        <v>Bergen</v>
      </c>
      <c r="T1926" t="str">
        <f t="shared" si="120"/>
        <v>BERGEN</v>
      </c>
      <c r="U1926" t="str">
        <f t="shared" si="121"/>
        <v>COORS LIGHT|BERGEN</v>
      </c>
      <c r="V1926" t="str">
        <f>IF($B1926="","",IF(R1926="No Encompass Match","THEM",IF(R1926="Not Mapped","Unable to Determine",IF(T1926="SALES","Unable to Determine",IFERROR(INDEX('Master - US vs THEM'!$F:$F,MATCH(U1926,'Master - US vs THEM'!$G:$G,0)),"No Territory Data")))))</f>
        <v>US</v>
      </c>
      <c r="W1926" t="str">
        <f t="shared" si="122"/>
        <v>OK</v>
      </c>
      <c r="X1926" t="str">
        <f t="shared" si="123"/>
        <v>US</v>
      </c>
    </row>
    <row r="1927" spans="1:24" x14ac:dyDescent="0.2">
      <c r="A1927">
        <v>1926</v>
      </c>
      <c r="B1927" t="s">
        <v>1292</v>
      </c>
      <c r="C1927" t="s">
        <v>1293</v>
      </c>
      <c r="D1927" t="s">
        <v>81</v>
      </c>
      <c r="E1927" t="s">
        <v>1294</v>
      </c>
      <c r="F1927" t="s">
        <v>1295</v>
      </c>
      <c r="G1927" t="s">
        <v>1296</v>
      </c>
      <c r="H1927" t="s">
        <v>8</v>
      </c>
      <c r="I1927" t="s">
        <v>367</v>
      </c>
      <c r="J1927" t="s">
        <v>165</v>
      </c>
      <c r="K1927" t="s">
        <v>166</v>
      </c>
      <c r="L1927" t="s">
        <v>141</v>
      </c>
      <c r="M1927">
        <v>1</v>
      </c>
      <c r="N1927" t="s">
        <v>875</v>
      </c>
      <c r="O1927" t="str">
        <f>IF($B1927="","",IFERROR(IF(ISNUMBER(MATCH($K1927,'Brand Family Territory (Enc)'!$A$2:$A$296,0)),$K1927,""),""))</f>
        <v>BLUE MOON</v>
      </c>
      <c r="P1927" t="str">
        <f>IF($B1927="","",IFERROR(INDEX('Brand Crosswalk'!$F$2:$F$200,MATCH($K1927,'Brand Crosswalk'!$A$2:$A$200,0)),"Not in Crosswalk"))</f>
        <v>Not in Crosswalk</v>
      </c>
      <c r="Q1927" t="str">
        <f>IF($B1927="","",IFERROR(INDEX('Brand Crosswalk'!$C$2:$C$200,MATCH($K1927,'Brand Crosswalk'!$A$2:$A$200,0)),""))</f>
        <v/>
      </c>
      <c r="R1927" t="str">
        <f>IF($B1927="","",IF(O1927&lt;&gt;"",O1927,IF(P1927="Mapped",Q1927,IF(P1927="No Encompass Match","No Encompass Match",IFERROR(VLOOKUP(IF($K1927="",$J1927,$K1927),'Brands (Enc)'!$C$2:$D$2699,2,FALSE),"Not Mapped")))))</f>
        <v>BLUE MOON</v>
      </c>
      <c r="S1927" t="str">
        <f>IF($B1927="","",IFERROR(VLOOKUP(VALUE($B1927),'Customers Table (Enc)'!$A:$I,9,FALSE),"Not Found"))</f>
        <v>Bergen</v>
      </c>
      <c r="T1927" t="str">
        <f t="shared" si="120"/>
        <v>BERGEN</v>
      </c>
      <c r="U1927" t="str">
        <f t="shared" si="121"/>
        <v>BLUE MOON|BERGEN</v>
      </c>
      <c r="V1927" t="str">
        <f>IF($B1927="","",IF(R1927="No Encompass Match","THEM",IF(R1927="Not Mapped","Unable to Determine",IF(T1927="SALES","Unable to Determine",IFERROR(INDEX('Master - US vs THEM'!$F:$F,MATCH(U1927,'Master - US vs THEM'!$G:$G,0)),"No Territory Data")))))</f>
        <v>US</v>
      </c>
      <c r="W1927" t="str">
        <f t="shared" si="122"/>
        <v>OK</v>
      </c>
      <c r="X1927" t="str">
        <f t="shared" si="123"/>
        <v>US</v>
      </c>
    </row>
    <row r="1928" spans="1:24" x14ac:dyDescent="0.2">
      <c r="A1928">
        <v>1927</v>
      </c>
      <c r="B1928" t="s">
        <v>1292</v>
      </c>
      <c r="C1928" t="s">
        <v>1293</v>
      </c>
      <c r="D1928" t="s">
        <v>81</v>
      </c>
      <c r="E1928" t="s">
        <v>1294</v>
      </c>
      <c r="F1928" t="s">
        <v>1295</v>
      </c>
      <c r="G1928" t="s">
        <v>1296</v>
      </c>
      <c r="H1928" t="s">
        <v>8</v>
      </c>
      <c r="I1928" t="s">
        <v>367</v>
      </c>
      <c r="J1928" t="s">
        <v>906</v>
      </c>
      <c r="K1928" t="s">
        <v>192</v>
      </c>
      <c r="L1928" t="s">
        <v>120</v>
      </c>
      <c r="M1928">
        <v>1</v>
      </c>
      <c r="N1928" t="s">
        <v>875</v>
      </c>
      <c r="O1928" t="str">
        <f>IF($B1928="","",IFERROR(IF(ISNUMBER(MATCH($K1928,'Brand Family Territory (Enc)'!$A$2:$A$296,0)),$K1928,""),""))</f>
        <v/>
      </c>
      <c r="P1928" t="str">
        <f>IF($B1928="","",IFERROR(INDEX('Brand Crosswalk'!$F$2:$F$200,MATCH($K1928,'Brand Crosswalk'!$A$2:$A$200,0)),"Not in Crosswalk"))</f>
        <v>Mapped</v>
      </c>
      <c r="Q1928" t="str">
        <f>IF($B1928="","",IFERROR(INDEX('Brand Crosswalk'!$C$2:$C$200,MATCH($K1928,'Brand Crosswalk'!$A$2:$A$200,0)),""))</f>
        <v>Montauk</v>
      </c>
      <c r="R1928" t="str">
        <f>IF($B1928="","",IF(O1928&lt;&gt;"",O1928,IF(P1928="Mapped",Q1928,IF(P1928="No Encompass Match","No Encompass Match",IFERROR(VLOOKUP(IF($K1928="",$J1928,$K1928),'Brands (Enc)'!$C$2:$D$2699,2,FALSE),"Not Mapped")))))</f>
        <v>Montauk</v>
      </c>
      <c r="S1928" t="str">
        <f>IF($B1928="","",IFERROR(VLOOKUP(VALUE($B1928),'Customers Table (Enc)'!$A:$I,9,FALSE),"Not Found"))</f>
        <v>Bergen</v>
      </c>
      <c r="T1928" t="str">
        <f t="shared" si="120"/>
        <v>BERGEN</v>
      </c>
      <c r="U1928" t="str">
        <f t="shared" si="121"/>
        <v>Montauk|BERGEN</v>
      </c>
      <c r="V1928" t="str">
        <f>IF($B1928="","",IF(R1928="No Encompass Match","THEM",IF(R1928="Not Mapped","Unable to Determine",IF(T1928="SALES","Unable to Determine",IFERROR(INDEX('Master - US vs THEM'!$F:$F,MATCH(U1928,'Master - US vs THEM'!$G:$G,0)),"No Territory Data")))))</f>
        <v>US</v>
      </c>
      <c r="W1928" t="str">
        <f t="shared" si="122"/>
        <v>OK</v>
      </c>
      <c r="X1928" t="str">
        <f t="shared" si="123"/>
        <v>US</v>
      </c>
    </row>
    <row r="1929" spans="1:24" x14ac:dyDescent="0.2">
      <c r="A1929">
        <v>1928</v>
      </c>
      <c r="B1929" t="s">
        <v>385</v>
      </c>
      <c r="C1929" t="s">
        <v>386</v>
      </c>
      <c r="D1929" t="s">
        <v>39</v>
      </c>
      <c r="E1929" t="s">
        <v>387</v>
      </c>
      <c r="F1929" t="s">
        <v>388</v>
      </c>
      <c r="G1929" t="s">
        <v>389</v>
      </c>
      <c r="H1929" t="s">
        <v>8</v>
      </c>
      <c r="I1929" t="s">
        <v>43</v>
      </c>
      <c r="J1929" t="s">
        <v>338</v>
      </c>
      <c r="K1929" t="s">
        <v>34</v>
      </c>
      <c r="L1929" t="s">
        <v>34</v>
      </c>
      <c r="M1929">
        <v>1</v>
      </c>
      <c r="N1929" t="s">
        <v>21</v>
      </c>
      <c r="O1929" t="str">
        <f>IF($B1929="","",IFERROR(IF(ISNUMBER(MATCH($K1929,'Brand Family Territory (Enc)'!$A$2:$A$296,0)),$K1929,""),""))</f>
        <v/>
      </c>
      <c r="P1929" t="str">
        <f>IF($B1929="","",IFERROR(INDEX('Brand Crosswalk'!$F$2:$F$200,MATCH($K1929,'Brand Crosswalk'!$A$2:$A$200,0)),"Not in Crosswalk"))</f>
        <v>Mapped</v>
      </c>
      <c r="Q1929" t="str">
        <f>IF($B1929="","",IFERROR(INDEX('Brand Crosswalk'!$C$2:$C$200,MATCH($K1929,'Brand Crosswalk'!$A$2:$A$200,0)),""))</f>
        <v>Sierra Nevada</v>
      </c>
      <c r="R1929" t="str">
        <f>IF($B1929="","",IF(O1929&lt;&gt;"",O1929,IF(P1929="Mapped",Q1929,IF(P1929="No Encompass Match","No Encompass Match",IFERROR(VLOOKUP(IF($K1929="",$J1929,$K1929),'Brands (Enc)'!$C$2:$D$2699,2,FALSE),"Not Mapped")))))</f>
        <v>Sierra Nevada</v>
      </c>
      <c r="S1929" t="str">
        <f>IF($B1929="","",IFERROR(VLOOKUP(VALUE($B1929),'Customers Table (Enc)'!$A:$I,9,FALSE),"Not Found"))</f>
        <v>Hudson</v>
      </c>
      <c r="T1929" t="str">
        <f t="shared" si="120"/>
        <v>HUDSON</v>
      </c>
      <c r="U1929" t="str">
        <f t="shared" si="121"/>
        <v>Sierra Nevada|HUDSON</v>
      </c>
      <c r="V1929" t="str">
        <f>IF($B1929="","",IF(R1929="No Encompass Match","THEM",IF(R1929="Not Mapped","Unable to Determine",IF(T1929="SALES","Unable to Determine",IFERROR(INDEX('Master - US vs THEM'!$F:$F,MATCH(U1929,'Master - US vs THEM'!$G:$G,0)),"No Territory Data")))))</f>
        <v>THEM</v>
      </c>
      <c r="W1929" t="str">
        <f t="shared" si="122"/>
        <v>OK</v>
      </c>
      <c r="X1929" t="str">
        <f t="shared" si="123"/>
        <v>THEM</v>
      </c>
    </row>
    <row r="1930" spans="1:24" x14ac:dyDescent="0.2">
      <c r="A1930">
        <v>1929</v>
      </c>
      <c r="B1930" t="s">
        <v>385</v>
      </c>
      <c r="C1930" t="s">
        <v>386</v>
      </c>
      <c r="D1930" t="s">
        <v>39</v>
      </c>
      <c r="E1930" t="s">
        <v>387</v>
      </c>
      <c r="F1930" t="s">
        <v>388</v>
      </c>
      <c r="G1930" t="s">
        <v>389</v>
      </c>
      <c r="H1930" t="s">
        <v>8</v>
      </c>
      <c r="I1930" t="s">
        <v>43</v>
      </c>
      <c r="J1930" t="s">
        <v>94</v>
      </c>
      <c r="K1930" t="s">
        <v>95</v>
      </c>
      <c r="L1930" t="s">
        <v>96</v>
      </c>
      <c r="M1930">
        <v>1</v>
      </c>
      <c r="N1930" t="s">
        <v>21</v>
      </c>
      <c r="O1930" t="str">
        <f>IF($B1930="","",IFERROR(IF(ISNUMBER(MATCH($K1930,'Brand Family Territory (Enc)'!$A$2:$A$296,0)),$K1930,""),""))</f>
        <v/>
      </c>
      <c r="P1930" t="str">
        <f>IF($B1930="","",IFERROR(INDEX('Brand Crosswalk'!$F$2:$F$200,MATCH($K1930,'Brand Crosswalk'!$A$2:$A$200,0)),"Not in Crosswalk"))</f>
        <v>No Encompass Match</v>
      </c>
      <c r="Q1930">
        <f>IF($B1930="","",IFERROR(INDEX('Brand Crosswalk'!$C$2:$C$200,MATCH($K1930,'Brand Crosswalk'!$A$2:$A$200,0)),""))</f>
        <v>0</v>
      </c>
      <c r="R1930" t="str">
        <f>IF($B1930="","",IF(O1930&lt;&gt;"",O1930,IF(P1930="Mapped",Q1930,IF(P1930="No Encompass Match","No Encompass Match",IFERROR(VLOOKUP(IF($K1930="",$J1930,$K1930),'Brands (Enc)'!$C$2:$D$2699,2,FALSE),"Not Mapped")))))</f>
        <v>No Encompass Match</v>
      </c>
      <c r="S1930" t="str">
        <f>IF($B1930="","",IFERROR(VLOOKUP(VALUE($B1930),'Customers Table (Enc)'!$A:$I,9,FALSE),"Not Found"))</f>
        <v>Hudson</v>
      </c>
      <c r="T1930" t="str">
        <f t="shared" si="120"/>
        <v>HUDSON</v>
      </c>
      <c r="U1930" t="str">
        <f t="shared" si="121"/>
        <v>No Encompass Match|HUDSON</v>
      </c>
      <c r="V1930" t="str">
        <f>IF($B1930="","",IF(R1930="No Encompass Match","THEM",IF(R1930="Not Mapped","Unable to Determine",IF(T1930="SALES","Unable to Determine",IFERROR(INDEX('Master - US vs THEM'!$F:$F,MATCH(U1930,'Master - US vs THEM'!$G:$G,0)),"No Territory Data")))))</f>
        <v>THEM</v>
      </c>
      <c r="W1930" t="str">
        <f t="shared" si="122"/>
        <v>OK</v>
      </c>
      <c r="X1930" t="str">
        <f t="shared" si="123"/>
        <v>THEM</v>
      </c>
    </row>
    <row r="1931" spans="1:24" x14ac:dyDescent="0.2">
      <c r="A1931">
        <v>1930</v>
      </c>
      <c r="B1931" t="s">
        <v>385</v>
      </c>
      <c r="C1931" t="s">
        <v>386</v>
      </c>
      <c r="D1931" t="s">
        <v>39</v>
      </c>
      <c r="E1931" t="s">
        <v>387</v>
      </c>
      <c r="F1931" t="s">
        <v>388</v>
      </c>
      <c r="G1931" t="s">
        <v>389</v>
      </c>
      <c r="H1931" t="s">
        <v>8</v>
      </c>
      <c r="I1931" t="s">
        <v>43</v>
      </c>
      <c r="J1931" t="s">
        <v>1289</v>
      </c>
      <c r="K1931" t="s">
        <v>1290</v>
      </c>
      <c r="L1931" t="s">
        <v>88</v>
      </c>
      <c r="M1931">
        <v>1</v>
      </c>
      <c r="N1931" t="s">
        <v>875</v>
      </c>
      <c r="O1931" t="str">
        <f>IF($B1931="","",IFERROR(IF(ISNUMBER(MATCH($K1931,'Brand Family Territory (Enc)'!$A$2:$A$296,0)),$K1931,""),""))</f>
        <v/>
      </c>
      <c r="P1931" t="str">
        <f>IF($B1931="","",IFERROR(INDEX('Brand Crosswalk'!$F$2:$F$200,MATCH($K1931,'Brand Crosswalk'!$A$2:$A$200,0)),"Not in Crosswalk"))</f>
        <v>Mapped</v>
      </c>
      <c r="Q1931" t="str">
        <f>IF($B1931="","",IFERROR(INDEX('Brand Crosswalk'!$C$2:$C$200,MATCH($K1931,'Brand Crosswalk'!$A$2:$A$200,0)),""))</f>
        <v>Victory</v>
      </c>
      <c r="R1931" t="str">
        <f>IF($B1931="","",IF(O1931&lt;&gt;"",O1931,IF(P1931="Mapped",Q1931,IF(P1931="No Encompass Match","No Encompass Match",IFERROR(VLOOKUP(IF($K1931="",$J1931,$K1931),'Brands (Enc)'!$C$2:$D$2699,2,FALSE),"Not Mapped")))))</f>
        <v>Victory</v>
      </c>
      <c r="S1931" t="str">
        <f>IF($B1931="","",IFERROR(VLOOKUP(VALUE($B1931),'Customers Table (Enc)'!$A:$I,9,FALSE),"Not Found"))</f>
        <v>Hudson</v>
      </c>
      <c r="T1931" t="str">
        <f t="shared" si="120"/>
        <v>HUDSON</v>
      </c>
      <c r="U1931" t="str">
        <f t="shared" si="121"/>
        <v>Victory|HUDSON</v>
      </c>
      <c r="V1931" t="str">
        <f>IF($B1931="","",IF(R1931="No Encompass Match","THEM",IF(R1931="Not Mapped","Unable to Determine",IF(T1931="SALES","Unable to Determine",IFERROR(INDEX('Master - US vs THEM'!$F:$F,MATCH(U1931,'Master - US vs THEM'!$G:$G,0)),"No Territory Data")))))</f>
        <v>US</v>
      </c>
      <c r="W1931" t="str">
        <f t="shared" si="122"/>
        <v>OK</v>
      </c>
      <c r="X1931" t="str">
        <f t="shared" si="123"/>
        <v>US</v>
      </c>
    </row>
    <row r="1932" spans="1:24" x14ac:dyDescent="0.2">
      <c r="A1932">
        <v>1931</v>
      </c>
      <c r="B1932" t="s">
        <v>385</v>
      </c>
      <c r="C1932" t="s">
        <v>386</v>
      </c>
      <c r="D1932" t="s">
        <v>39</v>
      </c>
      <c r="E1932" t="s">
        <v>387</v>
      </c>
      <c r="F1932" t="s">
        <v>388</v>
      </c>
      <c r="G1932" t="s">
        <v>389</v>
      </c>
      <c r="H1932" t="s">
        <v>8</v>
      </c>
      <c r="I1932" t="s">
        <v>43</v>
      </c>
      <c r="J1932" t="s">
        <v>1088</v>
      </c>
      <c r="K1932" t="s">
        <v>1080</v>
      </c>
      <c r="L1932" t="s">
        <v>442</v>
      </c>
      <c r="M1932">
        <v>1</v>
      </c>
      <c r="N1932" t="s">
        <v>875</v>
      </c>
      <c r="O1932" t="str">
        <f>IF($B1932="","",IFERROR(IF(ISNUMBER(MATCH($K1932,'Brand Family Territory (Enc)'!$A$2:$A$296,0)),$K1932,""),""))</f>
        <v>EVIL GENIUS</v>
      </c>
      <c r="P1932" t="str">
        <f>IF($B1932="","",IFERROR(INDEX('Brand Crosswalk'!$F$2:$F$200,MATCH($K1932,'Brand Crosswalk'!$A$2:$A$200,0)),"Not in Crosswalk"))</f>
        <v>Not in Crosswalk</v>
      </c>
      <c r="Q1932" t="str">
        <f>IF($B1932="","",IFERROR(INDEX('Brand Crosswalk'!$C$2:$C$200,MATCH($K1932,'Brand Crosswalk'!$A$2:$A$200,0)),""))</f>
        <v/>
      </c>
      <c r="R1932" t="str">
        <f>IF($B1932="","",IF(O1932&lt;&gt;"",O1932,IF(P1932="Mapped",Q1932,IF(P1932="No Encompass Match","No Encompass Match",IFERROR(VLOOKUP(IF($K1932="",$J1932,$K1932),'Brands (Enc)'!$C$2:$D$2699,2,FALSE),"Not Mapped")))))</f>
        <v>EVIL GENIUS</v>
      </c>
      <c r="S1932" t="str">
        <f>IF($B1932="","",IFERROR(VLOOKUP(VALUE($B1932),'Customers Table (Enc)'!$A:$I,9,FALSE),"Not Found"))</f>
        <v>Hudson</v>
      </c>
      <c r="T1932" t="str">
        <f t="shared" si="120"/>
        <v>HUDSON</v>
      </c>
      <c r="U1932" t="str">
        <f t="shared" si="121"/>
        <v>EVIL GENIUS|HUDSON</v>
      </c>
      <c r="V1932" t="str">
        <f>IF($B1932="","",IF(R1932="No Encompass Match","THEM",IF(R1932="Not Mapped","Unable to Determine",IF(T1932="SALES","Unable to Determine",IFERROR(INDEX('Master - US vs THEM'!$F:$F,MATCH(U1932,'Master - US vs THEM'!$G:$G,0)),"No Territory Data")))))</f>
        <v>US</v>
      </c>
      <c r="W1932" t="str">
        <f t="shared" si="122"/>
        <v>OK</v>
      </c>
      <c r="X1932" t="str">
        <f t="shared" si="123"/>
        <v>US</v>
      </c>
    </row>
    <row r="1933" spans="1:24" x14ac:dyDescent="0.2">
      <c r="A1933">
        <v>1932</v>
      </c>
      <c r="B1933" t="s">
        <v>385</v>
      </c>
      <c r="C1933" t="s">
        <v>386</v>
      </c>
      <c r="D1933" t="s">
        <v>39</v>
      </c>
      <c r="E1933" t="s">
        <v>387</v>
      </c>
      <c r="F1933" t="s">
        <v>388</v>
      </c>
      <c r="G1933" t="s">
        <v>389</v>
      </c>
      <c r="H1933" t="s">
        <v>8</v>
      </c>
      <c r="I1933" t="s">
        <v>43</v>
      </c>
      <c r="J1933" t="s">
        <v>181</v>
      </c>
      <c r="K1933" t="s">
        <v>182</v>
      </c>
      <c r="L1933" t="s">
        <v>24</v>
      </c>
      <c r="M1933">
        <v>1</v>
      </c>
      <c r="N1933" t="s">
        <v>21</v>
      </c>
      <c r="O1933" t="str">
        <f>IF($B1933="","",IFERROR(IF(ISNUMBER(MATCH($K1933,'Brand Family Territory (Enc)'!$A$2:$A$296,0)),$K1933,""),""))</f>
        <v/>
      </c>
      <c r="P1933" t="str">
        <f>IF($B1933="","",IFERROR(INDEX('Brand Crosswalk'!$F$2:$F$200,MATCH($K1933,'Brand Crosswalk'!$A$2:$A$200,0)),"Not in Crosswalk"))</f>
        <v>Mapped</v>
      </c>
      <c r="Q1933" t="str">
        <f>IF($B1933="","",IFERROR(INDEX('Brand Crosswalk'!$C$2:$C$200,MATCH($K1933,'Brand Crosswalk'!$A$2:$A$200,0)),""))</f>
        <v>Modelo Especial</v>
      </c>
      <c r="R1933" t="str">
        <f>IF($B1933="","",IF(O1933&lt;&gt;"",O1933,IF(P1933="Mapped",Q1933,IF(P1933="No Encompass Match","No Encompass Match",IFERROR(VLOOKUP(IF($K1933="",$J1933,$K1933),'Brands (Enc)'!$C$2:$D$2699,2,FALSE),"Not Mapped")))))</f>
        <v>Modelo Especial</v>
      </c>
      <c r="S1933" t="str">
        <f>IF($B1933="","",IFERROR(VLOOKUP(VALUE($B1933),'Customers Table (Enc)'!$A:$I,9,FALSE),"Not Found"))</f>
        <v>Hudson</v>
      </c>
      <c r="T1933" t="str">
        <f t="shared" si="120"/>
        <v>HUDSON</v>
      </c>
      <c r="U1933" t="str">
        <f t="shared" si="121"/>
        <v>Modelo Especial|HUDSON</v>
      </c>
      <c r="V1933" t="str">
        <f>IF($B1933="","",IF(R1933="No Encompass Match","THEM",IF(R1933="Not Mapped","Unable to Determine",IF(T1933="SALES","Unable to Determine",IFERROR(INDEX('Master - US vs THEM'!$F:$F,MATCH(U1933,'Master - US vs THEM'!$G:$G,0)),"No Territory Data")))))</f>
        <v>THEM</v>
      </c>
      <c r="W1933" t="str">
        <f t="shared" si="122"/>
        <v>OK</v>
      </c>
      <c r="X1933" t="str">
        <f t="shared" si="123"/>
        <v>THEM</v>
      </c>
    </row>
    <row r="1934" spans="1:24" x14ac:dyDescent="0.2">
      <c r="A1934">
        <v>1933</v>
      </c>
      <c r="B1934" t="s">
        <v>385</v>
      </c>
      <c r="C1934" t="s">
        <v>386</v>
      </c>
      <c r="D1934" t="s">
        <v>39</v>
      </c>
      <c r="E1934" t="s">
        <v>387</v>
      </c>
      <c r="F1934" t="s">
        <v>388</v>
      </c>
      <c r="G1934" t="s">
        <v>389</v>
      </c>
      <c r="H1934" t="s">
        <v>8</v>
      </c>
      <c r="I1934" t="s">
        <v>43</v>
      </c>
      <c r="J1934" t="s">
        <v>1291</v>
      </c>
      <c r="K1934" t="s">
        <v>369</v>
      </c>
      <c r="L1934" t="s">
        <v>61</v>
      </c>
      <c r="M1934">
        <v>1</v>
      </c>
      <c r="N1934" t="s">
        <v>875</v>
      </c>
      <c r="O1934" t="str">
        <f>IF($B1934="","",IFERROR(IF(ISNUMBER(MATCH($K1934,'Brand Family Territory (Enc)'!$A$2:$A$296,0)),$K1934,""),""))</f>
        <v/>
      </c>
      <c r="P1934" t="str">
        <f>IF($B1934="","",IFERROR(INDEX('Brand Crosswalk'!$F$2:$F$200,MATCH($K1934,'Brand Crosswalk'!$A$2:$A$200,0)),"Not in Crosswalk"))</f>
        <v>Mapped</v>
      </c>
      <c r="Q1934" t="str">
        <f>IF($B1934="","",IFERROR(INDEX('Brand Crosswalk'!$C$2:$C$200,MATCH($K1934,'Brand Crosswalk'!$A$2:$A$200,0)),""))</f>
        <v>Stone Brewing</v>
      </c>
      <c r="R1934" t="str">
        <f>IF($B1934="","",IF(O1934&lt;&gt;"",O1934,IF(P1934="Mapped",Q1934,IF(P1934="No Encompass Match","No Encompass Match",IFERROR(VLOOKUP(IF($K1934="",$J1934,$K1934),'Brands (Enc)'!$C$2:$D$2699,2,FALSE),"Not Mapped")))))</f>
        <v>Stone Brewing</v>
      </c>
      <c r="S1934" t="str">
        <f>IF($B1934="","",IFERROR(VLOOKUP(VALUE($B1934),'Customers Table (Enc)'!$A:$I,9,FALSE),"Not Found"))</f>
        <v>Hudson</v>
      </c>
      <c r="T1934" t="str">
        <f t="shared" si="120"/>
        <v>HUDSON</v>
      </c>
      <c r="U1934" t="str">
        <f t="shared" si="121"/>
        <v>Stone Brewing|HUDSON</v>
      </c>
      <c r="V1934" t="str">
        <f>IF($B1934="","",IF(R1934="No Encompass Match","THEM",IF(R1934="Not Mapped","Unable to Determine",IF(T1934="SALES","Unable to Determine",IFERROR(INDEX('Master - US vs THEM'!$F:$F,MATCH(U1934,'Master - US vs THEM'!$G:$G,0)),"No Territory Data")))))</f>
        <v>US</v>
      </c>
      <c r="W1934" t="str">
        <f t="shared" si="122"/>
        <v>OK</v>
      </c>
      <c r="X1934" t="str">
        <f t="shared" si="123"/>
        <v>US</v>
      </c>
    </row>
    <row r="1935" spans="1:24" x14ac:dyDescent="0.2">
      <c r="A1935">
        <v>1934</v>
      </c>
      <c r="B1935" t="s">
        <v>1285</v>
      </c>
      <c r="C1935" t="s">
        <v>1286</v>
      </c>
      <c r="D1935" t="s">
        <v>48</v>
      </c>
      <c r="E1935" t="s">
        <v>1287</v>
      </c>
      <c r="F1935" t="s">
        <v>924</v>
      </c>
      <c r="G1935" t="s">
        <v>1288</v>
      </c>
      <c r="H1935" t="s">
        <v>8</v>
      </c>
      <c r="I1935" t="s">
        <v>853</v>
      </c>
      <c r="J1935" t="s">
        <v>980</v>
      </c>
      <c r="K1935" t="s">
        <v>166</v>
      </c>
      <c r="L1935" t="s">
        <v>141</v>
      </c>
      <c r="M1935">
        <v>1</v>
      </c>
      <c r="N1935" t="s">
        <v>875</v>
      </c>
      <c r="O1935" t="str">
        <f>IF($B1935="","",IFERROR(IF(ISNUMBER(MATCH($K1935,'Brand Family Territory (Enc)'!$A$2:$A$296,0)),$K1935,""),""))</f>
        <v>BLUE MOON</v>
      </c>
      <c r="P1935" t="str">
        <f>IF($B1935="","",IFERROR(INDEX('Brand Crosswalk'!$F$2:$F$200,MATCH($K1935,'Brand Crosswalk'!$A$2:$A$200,0)),"Not in Crosswalk"))</f>
        <v>Not in Crosswalk</v>
      </c>
      <c r="Q1935" t="str">
        <f>IF($B1935="","",IFERROR(INDEX('Brand Crosswalk'!$C$2:$C$200,MATCH($K1935,'Brand Crosswalk'!$A$2:$A$200,0)),""))</f>
        <v/>
      </c>
      <c r="R1935" t="str">
        <f>IF($B1935="","",IF(O1935&lt;&gt;"",O1935,IF(P1935="Mapped",Q1935,IF(P1935="No Encompass Match","No Encompass Match",IFERROR(VLOOKUP(IF($K1935="",$J1935,$K1935),'Brands (Enc)'!$C$2:$D$2699,2,FALSE),"Not Mapped")))))</f>
        <v>BLUE MOON</v>
      </c>
      <c r="S1935" t="str">
        <f>IF($B1935="","",IFERROR(VLOOKUP(VALUE($B1935),'Customers Table (Enc)'!$A:$I,9,FALSE),"Not Found"))</f>
        <v>Bergen</v>
      </c>
      <c r="T1935" t="str">
        <f t="shared" si="120"/>
        <v>BERGEN</v>
      </c>
      <c r="U1935" t="str">
        <f t="shared" si="121"/>
        <v>BLUE MOON|BERGEN</v>
      </c>
      <c r="V1935" t="str">
        <f>IF($B1935="","",IF(R1935="No Encompass Match","THEM",IF(R1935="Not Mapped","Unable to Determine",IF(T1935="SALES","Unable to Determine",IFERROR(INDEX('Master - US vs THEM'!$F:$F,MATCH(U1935,'Master - US vs THEM'!$G:$G,0)),"No Territory Data")))))</f>
        <v>US</v>
      </c>
      <c r="W1935" t="str">
        <f t="shared" si="122"/>
        <v>OK</v>
      </c>
      <c r="X1935" t="str">
        <f t="shared" si="123"/>
        <v>US</v>
      </c>
    </row>
    <row r="1936" spans="1:24" x14ac:dyDescent="0.2">
      <c r="A1936">
        <v>1935</v>
      </c>
      <c r="B1936" t="s">
        <v>1285</v>
      </c>
      <c r="C1936" t="s">
        <v>1286</v>
      </c>
      <c r="D1936" t="s">
        <v>48</v>
      </c>
      <c r="E1936" t="s">
        <v>1287</v>
      </c>
      <c r="F1936" t="s">
        <v>924</v>
      </c>
      <c r="G1936" t="s">
        <v>1288</v>
      </c>
      <c r="H1936" t="s">
        <v>8</v>
      </c>
      <c r="I1936" t="s">
        <v>853</v>
      </c>
      <c r="J1936" t="s">
        <v>340</v>
      </c>
      <c r="K1936" t="s">
        <v>154</v>
      </c>
      <c r="L1936" t="s">
        <v>155</v>
      </c>
      <c r="M1936">
        <v>1</v>
      </c>
      <c r="N1936" t="s">
        <v>875</v>
      </c>
      <c r="O1936" t="str">
        <f>IF($B1936="","",IFERROR(IF(ISNUMBER(MATCH($K1936,'Brand Family Territory (Enc)'!$A$2:$A$296,0)),$K1936,""),""))</f>
        <v>SAMUEL ADAMS</v>
      </c>
      <c r="P1936" t="str">
        <f>IF($B1936="","",IFERROR(INDEX('Brand Crosswalk'!$F$2:$F$200,MATCH($K1936,'Brand Crosswalk'!$A$2:$A$200,0)),"Not in Crosswalk"))</f>
        <v>Not in Crosswalk</v>
      </c>
      <c r="Q1936" t="str">
        <f>IF($B1936="","",IFERROR(INDEX('Brand Crosswalk'!$C$2:$C$200,MATCH($K1936,'Brand Crosswalk'!$A$2:$A$200,0)),""))</f>
        <v/>
      </c>
      <c r="R1936" t="str">
        <f>IF($B1936="","",IF(O1936&lt;&gt;"",O1936,IF(P1936="Mapped",Q1936,IF(P1936="No Encompass Match","No Encompass Match",IFERROR(VLOOKUP(IF($K1936="",$J1936,$K1936),'Brands (Enc)'!$C$2:$D$2699,2,FALSE),"Not Mapped")))))</f>
        <v>SAMUEL ADAMS</v>
      </c>
      <c r="S1936" t="str">
        <f>IF($B1936="","",IFERROR(VLOOKUP(VALUE($B1936),'Customers Table (Enc)'!$A:$I,9,FALSE),"Not Found"))</f>
        <v>Bergen</v>
      </c>
      <c r="T1936" t="str">
        <f t="shared" si="120"/>
        <v>BERGEN</v>
      </c>
      <c r="U1936" t="str">
        <f t="shared" si="121"/>
        <v>SAMUEL ADAMS|BERGEN</v>
      </c>
      <c r="V1936" t="str">
        <f>IF($B1936="","",IF(R1936="No Encompass Match","THEM",IF(R1936="Not Mapped","Unable to Determine",IF(T1936="SALES","Unable to Determine",IFERROR(INDEX('Master - US vs THEM'!$F:$F,MATCH(U1936,'Master - US vs THEM'!$G:$G,0)),"No Territory Data")))))</f>
        <v>US</v>
      </c>
      <c r="W1936" t="str">
        <f t="shared" si="122"/>
        <v>OK</v>
      </c>
      <c r="X1936" t="str">
        <f t="shared" si="123"/>
        <v>US</v>
      </c>
    </row>
    <row r="1937" spans="1:24" x14ac:dyDescent="0.2">
      <c r="A1937">
        <v>1936</v>
      </c>
      <c r="B1937" t="s">
        <v>380</v>
      </c>
      <c r="C1937" t="s">
        <v>381</v>
      </c>
      <c r="D1937" t="s">
        <v>187</v>
      </c>
      <c r="E1937" t="s">
        <v>382</v>
      </c>
      <c r="F1937" t="s">
        <v>383</v>
      </c>
      <c r="G1937" t="s">
        <v>384</v>
      </c>
      <c r="H1937" t="s">
        <v>8</v>
      </c>
      <c r="I1937" t="s">
        <v>197</v>
      </c>
      <c r="J1937" t="s">
        <v>235</v>
      </c>
      <c r="K1937" t="s">
        <v>236</v>
      </c>
      <c r="L1937" t="s">
        <v>141</v>
      </c>
      <c r="M1937">
        <v>1</v>
      </c>
      <c r="N1937" t="s">
        <v>21</v>
      </c>
      <c r="O1937" t="str">
        <f>IF($B1937="","",IFERROR(IF(ISNUMBER(MATCH($K1937,'Brand Family Territory (Enc)'!$A$2:$A$296,0)),$K1937,""),""))</f>
        <v/>
      </c>
      <c r="P1937" t="str">
        <f>IF($B1937="","",IFERROR(INDEX('Brand Crosswalk'!$F$2:$F$200,MATCH($K1937,'Brand Crosswalk'!$A$2:$A$200,0)),"Not in Crosswalk"))</f>
        <v>Mapped</v>
      </c>
      <c r="Q1937" t="str">
        <f>IF($B1937="","",IFERROR(INDEX('Brand Crosswalk'!$C$2:$C$200,MATCH($K1937,'Brand Crosswalk'!$A$2:$A$200,0)),""))</f>
        <v>Leinenkugel</v>
      </c>
      <c r="R1937" t="str">
        <f>IF($B1937="","",IF(O1937&lt;&gt;"",O1937,IF(P1937="Mapped",Q1937,IF(P1937="No Encompass Match","No Encompass Match",IFERROR(VLOOKUP(IF($K1937="",$J1937,$K1937),'Brands (Enc)'!$C$2:$D$2699,2,FALSE),"Not Mapped")))))</f>
        <v>Leinenkugel</v>
      </c>
      <c r="S1937" t="str">
        <f>IF($B1937="","",IFERROR(VLOOKUP(VALUE($B1937),'Customers Table (Enc)'!$A:$I,9,FALSE),"Not Found"))</f>
        <v>Essex</v>
      </c>
      <c r="T1937" t="str">
        <f t="shared" si="120"/>
        <v>ESSEX</v>
      </c>
      <c r="U1937" t="str">
        <f t="shared" si="121"/>
        <v>Leinenkugel|ESSEX</v>
      </c>
      <c r="V1937" t="str">
        <f>IF($B1937="","",IF(R1937="No Encompass Match","THEM",IF(R1937="Not Mapped","Unable to Determine",IF(T1937="SALES","Unable to Determine",IFERROR(INDEX('Master - US vs THEM'!$F:$F,MATCH(U1937,'Master - US vs THEM'!$G:$G,0)),"No Territory Data")))))</f>
        <v>THEM</v>
      </c>
      <c r="W1937" t="str">
        <f t="shared" si="122"/>
        <v>OK</v>
      </c>
      <c r="X1937" t="str">
        <f t="shared" si="123"/>
        <v>THEM</v>
      </c>
    </row>
    <row r="1938" spans="1:24" x14ac:dyDescent="0.2">
      <c r="A1938">
        <v>1937</v>
      </c>
      <c r="B1938" t="s">
        <v>380</v>
      </c>
      <c r="C1938" t="s">
        <v>381</v>
      </c>
      <c r="D1938" t="s">
        <v>187</v>
      </c>
      <c r="E1938" t="s">
        <v>382</v>
      </c>
      <c r="F1938" t="s">
        <v>383</v>
      </c>
      <c r="G1938" t="s">
        <v>384</v>
      </c>
      <c r="H1938" t="s">
        <v>8</v>
      </c>
      <c r="I1938" t="s">
        <v>197</v>
      </c>
      <c r="J1938" t="s">
        <v>134</v>
      </c>
      <c r="K1938" t="s">
        <v>135</v>
      </c>
      <c r="L1938" t="s">
        <v>96</v>
      </c>
      <c r="M1938">
        <v>1</v>
      </c>
      <c r="N1938" t="s">
        <v>21</v>
      </c>
      <c r="O1938" t="str">
        <f>IF($B1938="","",IFERROR(IF(ISNUMBER(MATCH($K1938,'Brand Family Territory (Enc)'!$A$2:$A$296,0)),$K1938,""),""))</f>
        <v/>
      </c>
      <c r="P1938" t="str">
        <f>IF($B1938="","",IFERROR(INDEX('Brand Crosswalk'!$F$2:$F$200,MATCH($K1938,'Brand Crosswalk'!$A$2:$A$200,0)),"Not in Crosswalk"))</f>
        <v>No Encompass Match</v>
      </c>
      <c r="Q1938">
        <f>IF($B1938="","",IFERROR(INDEX('Brand Crosswalk'!$C$2:$C$200,MATCH($K1938,'Brand Crosswalk'!$A$2:$A$200,0)),""))</f>
        <v>0</v>
      </c>
      <c r="R1938" t="str">
        <f>IF($B1938="","",IF(O1938&lt;&gt;"",O1938,IF(P1938="Mapped",Q1938,IF(P1938="No Encompass Match","No Encompass Match",IFERROR(VLOOKUP(IF($K1938="",$J1938,$K1938),'Brands (Enc)'!$C$2:$D$2699,2,FALSE),"Not Mapped")))))</f>
        <v>No Encompass Match</v>
      </c>
      <c r="S1938" t="str">
        <f>IF($B1938="","",IFERROR(VLOOKUP(VALUE($B1938),'Customers Table (Enc)'!$A:$I,9,FALSE),"Not Found"))</f>
        <v>Essex</v>
      </c>
      <c r="T1938" t="str">
        <f t="shared" si="120"/>
        <v>ESSEX</v>
      </c>
      <c r="U1938" t="str">
        <f t="shared" si="121"/>
        <v>No Encompass Match|ESSEX</v>
      </c>
      <c r="V1938" t="str">
        <f>IF($B1938="","",IF(R1938="No Encompass Match","THEM",IF(R1938="Not Mapped","Unable to Determine",IF(T1938="SALES","Unable to Determine",IFERROR(INDEX('Master - US vs THEM'!$F:$F,MATCH(U1938,'Master - US vs THEM'!$G:$G,0)),"No Territory Data")))))</f>
        <v>THEM</v>
      </c>
      <c r="W1938" t="str">
        <f t="shared" si="122"/>
        <v>OK</v>
      </c>
      <c r="X1938" t="str">
        <f t="shared" si="123"/>
        <v>THEM</v>
      </c>
    </row>
    <row r="1939" spans="1:24" x14ac:dyDescent="0.2">
      <c r="A1939">
        <v>1938</v>
      </c>
      <c r="B1939" t="s">
        <v>380</v>
      </c>
      <c r="C1939" t="s">
        <v>381</v>
      </c>
      <c r="D1939" t="s">
        <v>187</v>
      </c>
      <c r="E1939" t="s">
        <v>382</v>
      </c>
      <c r="F1939" t="s">
        <v>383</v>
      </c>
      <c r="G1939" t="s">
        <v>384</v>
      </c>
      <c r="H1939" t="s">
        <v>8</v>
      </c>
      <c r="I1939" t="s">
        <v>197</v>
      </c>
      <c r="J1939" t="s">
        <v>906</v>
      </c>
      <c r="K1939" t="s">
        <v>192</v>
      </c>
      <c r="L1939" t="s">
        <v>120</v>
      </c>
      <c r="M1939">
        <v>1</v>
      </c>
      <c r="N1939" t="s">
        <v>875</v>
      </c>
      <c r="O1939" t="str">
        <f>IF($B1939="","",IFERROR(IF(ISNUMBER(MATCH($K1939,'Brand Family Territory (Enc)'!$A$2:$A$296,0)),$K1939,""),""))</f>
        <v/>
      </c>
      <c r="P1939" t="str">
        <f>IF($B1939="","",IFERROR(INDEX('Brand Crosswalk'!$F$2:$F$200,MATCH($K1939,'Brand Crosswalk'!$A$2:$A$200,0)),"Not in Crosswalk"))</f>
        <v>Mapped</v>
      </c>
      <c r="Q1939" t="str">
        <f>IF($B1939="","",IFERROR(INDEX('Brand Crosswalk'!$C$2:$C$200,MATCH($K1939,'Brand Crosswalk'!$A$2:$A$200,0)),""))</f>
        <v>Montauk</v>
      </c>
      <c r="R1939" t="str">
        <f>IF($B1939="","",IF(O1939&lt;&gt;"",O1939,IF(P1939="Mapped",Q1939,IF(P1939="No Encompass Match","No Encompass Match",IFERROR(VLOOKUP(IF($K1939="",$J1939,$K1939),'Brands (Enc)'!$C$2:$D$2699,2,FALSE),"Not Mapped")))))</f>
        <v>Montauk</v>
      </c>
      <c r="S1939" t="str">
        <f>IF($B1939="","",IFERROR(VLOOKUP(VALUE($B1939),'Customers Table (Enc)'!$A:$I,9,FALSE),"Not Found"))</f>
        <v>Essex</v>
      </c>
      <c r="T1939" t="str">
        <f t="shared" si="120"/>
        <v>ESSEX</v>
      </c>
      <c r="U1939" t="str">
        <f t="shared" si="121"/>
        <v>Montauk|ESSEX</v>
      </c>
      <c r="V1939" t="str">
        <f>IF($B1939="","",IF(R1939="No Encompass Match","THEM",IF(R1939="Not Mapped","Unable to Determine",IF(T1939="SALES","Unable to Determine",IFERROR(INDEX('Master - US vs THEM'!$F:$F,MATCH(U1939,'Master - US vs THEM'!$G:$G,0)),"No Territory Data")))))</f>
        <v>US</v>
      </c>
      <c r="W1939" t="str">
        <f t="shared" si="122"/>
        <v>OK</v>
      </c>
      <c r="X1939" t="str">
        <f t="shared" si="123"/>
        <v>US</v>
      </c>
    </row>
    <row r="1940" spans="1:24" x14ac:dyDescent="0.2">
      <c r="A1940">
        <v>1939</v>
      </c>
      <c r="B1940" t="s">
        <v>380</v>
      </c>
      <c r="C1940" t="s">
        <v>381</v>
      </c>
      <c r="D1940" t="s">
        <v>187</v>
      </c>
      <c r="E1940" t="s">
        <v>382</v>
      </c>
      <c r="F1940" t="s">
        <v>383</v>
      </c>
      <c r="G1940" t="s">
        <v>384</v>
      </c>
      <c r="H1940" t="s">
        <v>8</v>
      </c>
      <c r="I1940" t="s">
        <v>197</v>
      </c>
      <c r="J1940" t="s">
        <v>376</v>
      </c>
      <c r="K1940" t="s">
        <v>377</v>
      </c>
      <c r="L1940" t="s">
        <v>103</v>
      </c>
      <c r="M1940">
        <v>1</v>
      </c>
      <c r="N1940" t="s">
        <v>21</v>
      </c>
      <c r="O1940" t="str">
        <f>IF($B1940="","",IFERROR(IF(ISNUMBER(MATCH($K1940,'Brand Family Territory (Enc)'!$A$2:$A$296,0)),$K1940,""),""))</f>
        <v>1911 HARD CIDER</v>
      </c>
      <c r="P1940" t="str">
        <f>IF($B1940="","",IFERROR(INDEX('Brand Crosswalk'!$F$2:$F$200,MATCH($K1940,'Brand Crosswalk'!$A$2:$A$200,0)),"Not in Crosswalk"))</f>
        <v>Not in Crosswalk</v>
      </c>
      <c r="Q1940" t="str">
        <f>IF($B1940="","",IFERROR(INDEX('Brand Crosswalk'!$C$2:$C$200,MATCH($K1940,'Brand Crosswalk'!$A$2:$A$200,0)),""))</f>
        <v/>
      </c>
      <c r="R1940" t="str">
        <f>IF($B1940="","",IF(O1940&lt;&gt;"",O1940,IF(P1940="Mapped",Q1940,IF(P1940="No Encompass Match","No Encompass Match",IFERROR(VLOOKUP(IF($K1940="",$J1940,$K1940),'Brands (Enc)'!$C$2:$D$2699,2,FALSE),"Not Mapped")))))</f>
        <v>1911 HARD CIDER</v>
      </c>
      <c r="S1940" t="str">
        <f>IF($B1940="","",IFERROR(VLOOKUP(VALUE($B1940),'Customers Table (Enc)'!$A:$I,9,FALSE),"Not Found"))</f>
        <v>Essex</v>
      </c>
      <c r="T1940" t="str">
        <f t="shared" si="120"/>
        <v>ESSEX</v>
      </c>
      <c r="U1940" t="str">
        <f t="shared" si="121"/>
        <v>1911 HARD CIDER|ESSEX</v>
      </c>
      <c r="V1940" t="str">
        <f>IF($B1940="","",IF(R1940="No Encompass Match","THEM",IF(R1940="Not Mapped","Unable to Determine",IF(T1940="SALES","Unable to Determine",IFERROR(INDEX('Master - US vs THEM'!$F:$F,MATCH(U1940,'Master - US vs THEM'!$G:$G,0)),"No Territory Data")))))</f>
        <v>US</v>
      </c>
      <c r="W1940" t="str">
        <f t="shared" si="122"/>
        <v>MISMATCH</v>
      </c>
      <c r="X1940" t="str">
        <f t="shared" si="123"/>
        <v>US</v>
      </c>
    </row>
    <row r="1941" spans="1:24" x14ac:dyDescent="0.2">
      <c r="A1941">
        <v>1940</v>
      </c>
      <c r="B1941" t="s">
        <v>380</v>
      </c>
      <c r="C1941" t="s">
        <v>381</v>
      </c>
      <c r="D1941" t="s">
        <v>187</v>
      </c>
      <c r="E1941" t="s">
        <v>382</v>
      </c>
      <c r="F1941" t="s">
        <v>383</v>
      </c>
      <c r="G1941" t="s">
        <v>384</v>
      </c>
      <c r="H1941" t="s">
        <v>8</v>
      </c>
      <c r="I1941" t="s">
        <v>197</v>
      </c>
      <c r="J1941" t="s">
        <v>183</v>
      </c>
      <c r="K1941" t="s">
        <v>45</v>
      </c>
      <c r="L1941" t="s">
        <v>45</v>
      </c>
      <c r="M1941">
        <v>1</v>
      </c>
      <c r="N1941" t="s">
        <v>21</v>
      </c>
      <c r="O1941" t="str">
        <f>IF($B1941="","",IFERROR(IF(ISNUMBER(MATCH($K1941,'Brand Family Territory (Enc)'!$A$2:$A$296,0)),$K1941,""),""))</f>
        <v/>
      </c>
      <c r="P1941" t="str">
        <f>IF($B1941="","",IFERROR(INDEX('Brand Crosswalk'!$F$2:$F$200,MATCH($K1941,'Brand Crosswalk'!$A$2:$A$200,0)),"Not in Crosswalk"))</f>
        <v>Mapped</v>
      </c>
      <c r="Q1941" t="str">
        <f>IF($B1941="","",IFERROR(INDEX('Brand Crosswalk'!$C$2:$C$200,MATCH($K1941,'Brand Crosswalk'!$A$2:$A$200,0)),""))</f>
        <v>Dg Yuengling Inc</v>
      </c>
      <c r="R1941" t="str">
        <f>IF($B1941="","",IF(O1941&lt;&gt;"",O1941,IF(P1941="Mapped",Q1941,IF(P1941="No Encompass Match","No Encompass Match",IFERROR(VLOOKUP(IF($K1941="",$J1941,$K1941),'Brands (Enc)'!$C$2:$D$2699,2,FALSE),"Not Mapped")))))</f>
        <v>Dg Yuengling Inc</v>
      </c>
      <c r="S1941" t="str">
        <f>IF($B1941="","",IFERROR(VLOOKUP(VALUE($B1941),'Customers Table (Enc)'!$A:$I,9,FALSE),"Not Found"))</f>
        <v>Essex</v>
      </c>
      <c r="T1941" t="str">
        <f t="shared" si="120"/>
        <v>ESSEX</v>
      </c>
      <c r="U1941" t="str">
        <f t="shared" si="121"/>
        <v>Dg Yuengling Inc|ESSEX</v>
      </c>
      <c r="V1941" t="str">
        <f>IF($B1941="","",IF(R1941="No Encompass Match","THEM",IF(R1941="Not Mapped","Unable to Determine",IF(T1941="SALES","Unable to Determine",IFERROR(INDEX('Master - US vs THEM'!$F:$F,MATCH(U1941,'Master - US vs THEM'!$G:$G,0)),"No Territory Data")))))</f>
        <v>THEM</v>
      </c>
      <c r="W1941" t="str">
        <f t="shared" si="122"/>
        <v>OK</v>
      </c>
      <c r="X1941" t="str">
        <f t="shared" si="123"/>
        <v>THEM</v>
      </c>
    </row>
    <row r="1942" spans="1:24" x14ac:dyDescent="0.2">
      <c r="A1942">
        <v>1941</v>
      </c>
      <c r="B1942" t="s">
        <v>380</v>
      </c>
      <c r="C1942" t="s">
        <v>381</v>
      </c>
      <c r="D1942" t="s">
        <v>187</v>
      </c>
      <c r="E1942" t="s">
        <v>382</v>
      </c>
      <c r="F1942" t="s">
        <v>383</v>
      </c>
      <c r="G1942" t="s">
        <v>384</v>
      </c>
      <c r="H1942" t="s">
        <v>8</v>
      </c>
      <c r="I1942" t="s">
        <v>197</v>
      </c>
      <c r="J1942" t="s">
        <v>915</v>
      </c>
      <c r="K1942" t="s">
        <v>441</v>
      </c>
      <c r="L1942" t="s">
        <v>442</v>
      </c>
      <c r="M1942">
        <v>1</v>
      </c>
      <c r="N1942" t="s">
        <v>875</v>
      </c>
      <c r="O1942" t="str">
        <f>IF($B1942="","",IFERROR(IF(ISNUMBER(MATCH($K1942,'Brand Family Territory (Enc)'!$A$2:$A$296,0)),$K1942,""),""))</f>
        <v/>
      </c>
      <c r="P1942" t="str">
        <f>IF($B1942="","",IFERROR(INDEX('Brand Crosswalk'!$F$2:$F$200,MATCH($K1942,'Brand Crosswalk'!$A$2:$A$200,0)),"Not in Crosswalk"))</f>
        <v>Mapped</v>
      </c>
      <c r="Q1942" t="str">
        <f>IF($B1942="","",IFERROR(INDEX('Brand Crosswalk'!$C$2:$C$200,MATCH($K1942,'Brand Crosswalk'!$A$2:$A$200,0)),""))</f>
        <v>Evil Genius</v>
      </c>
      <c r="R1942" t="str">
        <f>IF($B1942="","",IF(O1942&lt;&gt;"",O1942,IF(P1942="Mapped",Q1942,IF(P1942="No Encompass Match","No Encompass Match",IFERROR(VLOOKUP(IF($K1942="",$J1942,$K1942),'Brands (Enc)'!$C$2:$D$2699,2,FALSE),"Not Mapped")))))</f>
        <v>Evil Genius</v>
      </c>
      <c r="S1942" t="str">
        <f>IF($B1942="","",IFERROR(VLOOKUP(VALUE($B1942),'Customers Table (Enc)'!$A:$I,9,FALSE),"Not Found"))</f>
        <v>Essex</v>
      </c>
      <c r="T1942" t="str">
        <f t="shared" si="120"/>
        <v>ESSEX</v>
      </c>
      <c r="U1942" t="str">
        <f t="shared" si="121"/>
        <v>Evil Genius|ESSEX</v>
      </c>
      <c r="V1942" t="str">
        <f>IF($B1942="","",IF(R1942="No Encompass Match","THEM",IF(R1942="Not Mapped","Unable to Determine",IF(T1942="SALES","Unable to Determine",IFERROR(INDEX('Master - US vs THEM'!$F:$F,MATCH(U1942,'Master - US vs THEM'!$G:$G,0)),"No Territory Data")))))</f>
        <v>US</v>
      </c>
      <c r="W1942" t="str">
        <f t="shared" si="122"/>
        <v>OK</v>
      </c>
      <c r="X1942" t="str">
        <f t="shared" si="123"/>
        <v>US</v>
      </c>
    </row>
    <row r="1943" spans="1:24" x14ac:dyDescent="0.2">
      <c r="A1943">
        <v>1942</v>
      </c>
      <c r="B1943" t="s">
        <v>1277</v>
      </c>
      <c r="C1943" t="s">
        <v>1278</v>
      </c>
      <c r="D1943" t="s">
        <v>48</v>
      </c>
      <c r="E1943" t="s">
        <v>1279</v>
      </c>
      <c r="F1943" t="s">
        <v>578</v>
      </c>
      <c r="G1943" t="s">
        <v>1280</v>
      </c>
      <c r="H1943" t="s">
        <v>8</v>
      </c>
      <c r="I1943" t="s">
        <v>367</v>
      </c>
      <c r="J1943" t="s">
        <v>395</v>
      </c>
      <c r="K1943" t="s">
        <v>396</v>
      </c>
      <c r="L1943" t="s">
        <v>155</v>
      </c>
      <c r="M1943">
        <v>1</v>
      </c>
      <c r="N1943" t="s">
        <v>875</v>
      </c>
      <c r="O1943" t="str">
        <f>IF($B1943="","",IFERROR(IF(ISNUMBER(MATCH($K1943,'Brand Family Territory (Enc)'!$A$2:$A$296,0)),$K1943,""),""))</f>
        <v/>
      </c>
      <c r="P1943" t="str">
        <f>IF($B1943="","",IFERROR(INDEX('Brand Crosswalk'!$F$2:$F$200,MATCH($K1943,'Brand Crosswalk'!$A$2:$A$200,0)),"Not in Crosswalk"))</f>
        <v>Mapped</v>
      </c>
      <c r="Q1943" t="str">
        <f>IF($B1943="","",IFERROR(INDEX('Brand Crosswalk'!$C$2:$C$200,MATCH($K1943,'Brand Crosswalk'!$A$2:$A$200,0)),""))</f>
        <v>Dogfish Head Beer</v>
      </c>
      <c r="R1943" t="str">
        <f>IF($B1943="","",IF(O1943&lt;&gt;"",O1943,IF(P1943="Mapped",Q1943,IF(P1943="No Encompass Match","No Encompass Match",IFERROR(VLOOKUP(IF($K1943="",$J1943,$K1943),'Brands (Enc)'!$C$2:$D$2699,2,FALSE),"Not Mapped")))))</f>
        <v>Dogfish Head Beer</v>
      </c>
      <c r="S1943" t="str">
        <f>IF($B1943="","",IFERROR(VLOOKUP(VALUE($B1943),'Customers Table (Enc)'!$A:$I,9,FALSE),"Not Found"))</f>
        <v>Bergen</v>
      </c>
      <c r="T1943" t="str">
        <f t="shared" si="120"/>
        <v>BERGEN</v>
      </c>
      <c r="U1943" t="str">
        <f t="shared" si="121"/>
        <v>Dogfish Head Beer|BERGEN</v>
      </c>
      <c r="V1943" t="str">
        <f>IF($B1943="","",IF(R1943="No Encompass Match","THEM",IF(R1943="Not Mapped","Unable to Determine",IF(T1943="SALES","Unable to Determine",IFERROR(INDEX('Master - US vs THEM'!$F:$F,MATCH(U1943,'Master - US vs THEM'!$G:$G,0)),"No Territory Data")))))</f>
        <v>US</v>
      </c>
      <c r="W1943" t="str">
        <f t="shared" si="122"/>
        <v>OK</v>
      </c>
      <c r="X1943" t="str">
        <f t="shared" si="123"/>
        <v>US</v>
      </c>
    </row>
    <row r="1944" spans="1:24" x14ac:dyDescent="0.2">
      <c r="A1944">
        <v>1943</v>
      </c>
      <c r="B1944" t="s">
        <v>1277</v>
      </c>
      <c r="C1944" t="s">
        <v>1278</v>
      </c>
      <c r="D1944" t="s">
        <v>48</v>
      </c>
      <c r="E1944" t="s">
        <v>1279</v>
      </c>
      <c r="F1944" t="s">
        <v>578</v>
      </c>
      <c r="G1944" t="s">
        <v>1280</v>
      </c>
      <c r="H1944" t="s">
        <v>8</v>
      </c>
      <c r="I1944" t="s">
        <v>367</v>
      </c>
      <c r="J1944" t="s">
        <v>165</v>
      </c>
      <c r="K1944" t="s">
        <v>166</v>
      </c>
      <c r="L1944" t="s">
        <v>141</v>
      </c>
      <c r="M1944">
        <v>1</v>
      </c>
      <c r="N1944" t="s">
        <v>875</v>
      </c>
      <c r="O1944" t="str">
        <f>IF($B1944="","",IFERROR(IF(ISNUMBER(MATCH($K1944,'Brand Family Territory (Enc)'!$A$2:$A$296,0)),$K1944,""),""))</f>
        <v>BLUE MOON</v>
      </c>
      <c r="P1944" t="str">
        <f>IF($B1944="","",IFERROR(INDEX('Brand Crosswalk'!$F$2:$F$200,MATCH($K1944,'Brand Crosswalk'!$A$2:$A$200,0)),"Not in Crosswalk"))</f>
        <v>Not in Crosswalk</v>
      </c>
      <c r="Q1944" t="str">
        <f>IF($B1944="","",IFERROR(INDEX('Brand Crosswalk'!$C$2:$C$200,MATCH($K1944,'Brand Crosswalk'!$A$2:$A$200,0)),""))</f>
        <v/>
      </c>
      <c r="R1944" t="str">
        <f>IF($B1944="","",IF(O1944&lt;&gt;"",O1944,IF(P1944="Mapped",Q1944,IF(P1944="No Encompass Match","No Encompass Match",IFERROR(VLOOKUP(IF($K1944="",$J1944,$K1944),'Brands (Enc)'!$C$2:$D$2699,2,FALSE),"Not Mapped")))))</f>
        <v>BLUE MOON</v>
      </c>
      <c r="S1944" t="str">
        <f>IF($B1944="","",IFERROR(VLOOKUP(VALUE($B1944),'Customers Table (Enc)'!$A:$I,9,FALSE),"Not Found"))</f>
        <v>Bergen</v>
      </c>
      <c r="T1944" t="str">
        <f t="shared" si="120"/>
        <v>BERGEN</v>
      </c>
      <c r="U1944" t="str">
        <f t="shared" si="121"/>
        <v>BLUE MOON|BERGEN</v>
      </c>
      <c r="V1944" t="str">
        <f>IF($B1944="","",IF(R1944="No Encompass Match","THEM",IF(R1944="Not Mapped","Unable to Determine",IF(T1944="SALES","Unable to Determine",IFERROR(INDEX('Master - US vs THEM'!$F:$F,MATCH(U1944,'Master - US vs THEM'!$G:$G,0)),"No Territory Data")))))</f>
        <v>US</v>
      </c>
      <c r="W1944" t="str">
        <f t="shared" si="122"/>
        <v>OK</v>
      </c>
      <c r="X1944" t="str">
        <f t="shared" si="123"/>
        <v>US</v>
      </c>
    </row>
    <row r="1945" spans="1:24" x14ac:dyDescent="0.2">
      <c r="A1945">
        <v>1944</v>
      </c>
      <c r="B1945" t="s">
        <v>1277</v>
      </c>
      <c r="C1945" t="s">
        <v>1278</v>
      </c>
      <c r="D1945" t="s">
        <v>48</v>
      </c>
      <c r="E1945" t="s">
        <v>1279</v>
      </c>
      <c r="F1945" t="s">
        <v>578</v>
      </c>
      <c r="G1945" t="s">
        <v>1280</v>
      </c>
      <c r="H1945" t="s">
        <v>8</v>
      </c>
      <c r="I1945" t="s">
        <v>367</v>
      </c>
      <c r="J1945" t="s">
        <v>535</v>
      </c>
      <c r="K1945" t="s">
        <v>358</v>
      </c>
      <c r="L1945" t="s">
        <v>155</v>
      </c>
      <c r="M1945">
        <v>1</v>
      </c>
      <c r="N1945" t="s">
        <v>875</v>
      </c>
      <c r="O1945" t="str">
        <f>IF($B1945="","",IFERROR(IF(ISNUMBER(MATCH($K1945,'Brand Family Territory (Enc)'!$A$2:$A$296,0)),$K1945,""),""))</f>
        <v/>
      </c>
      <c r="P1945" t="str">
        <f>IF($B1945="","",IFERROR(INDEX('Brand Crosswalk'!$F$2:$F$200,MATCH($K1945,'Brand Crosswalk'!$A$2:$A$200,0)),"Not in Crosswalk"))</f>
        <v>Mapped</v>
      </c>
      <c r="Q1945" t="str">
        <f>IF($B1945="","",IFERROR(INDEX('Brand Crosswalk'!$C$2:$C$200,MATCH($K1945,'Brand Crosswalk'!$A$2:$A$200,0)),""))</f>
        <v>Samuel Adams</v>
      </c>
      <c r="R1945" t="str">
        <f>IF($B1945="","",IF(O1945&lt;&gt;"",O1945,IF(P1945="Mapped",Q1945,IF(P1945="No Encompass Match","No Encompass Match",IFERROR(VLOOKUP(IF($K1945="",$J1945,$K1945),'Brands (Enc)'!$C$2:$D$2699,2,FALSE),"Not Mapped")))))</f>
        <v>Samuel Adams</v>
      </c>
      <c r="S1945" t="str">
        <f>IF($B1945="","",IFERROR(VLOOKUP(VALUE($B1945),'Customers Table (Enc)'!$A:$I,9,FALSE),"Not Found"))</f>
        <v>Bergen</v>
      </c>
      <c r="T1945" t="str">
        <f t="shared" si="120"/>
        <v>BERGEN</v>
      </c>
      <c r="U1945" t="str">
        <f t="shared" si="121"/>
        <v>Samuel Adams|BERGEN</v>
      </c>
      <c r="V1945" t="str">
        <f>IF($B1945="","",IF(R1945="No Encompass Match","THEM",IF(R1945="Not Mapped","Unable to Determine",IF(T1945="SALES","Unable to Determine",IFERROR(INDEX('Master - US vs THEM'!$F:$F,MATCH(U1945,'Master - US vs THEM'!$G:$G,0)),"No Territory Data")))))</f>
        <v>US</v>
      </c>
      <c r="W1945" t="str">
        <f t="shared" si="122"/>
        <v>OK</v>
      </c>
      <c r="X1945" t="str">
        <f t="shared" si="123"/>
        <v>US</v>
      </c>
    </row>
    <row r="1946" spans="1:24" x14ac:dyDescent="0.2">
      <c r="A1946">
        <v>1945</v>
      </c>
      <c r="B1946" t="s">
        <v>1277</v>
      </c>
      <c r="C1946" t="s">
        <v>1278</v>
      </c>
      <c r="D1946" t="s">
        <v>48</v>
      </c>
      <c r="E1946" t="s">
        <v>1279</v>
      </c>
      <c r="F1946" t="s">
        <v>578</v>
      </c>
      <c r="G1946" t="s">
        <v>1280</v>
      </c>
      <c r="H1946" t="s">
        <v>8</v>
      </c>
      <c r="I1946" t="s">
        <v>367</v>
      </c>
      <c r="J1946" t="s">
        <v>142</v>
      </c>
      <c r="K1946" t="s">
        <v>143</v>
      </c>
      <c r="L1946" t="s">
        <v>141</v>
      </c>
      <c r="M1946">
        <v>1</v>
      </c>
      <c r="N1946" t="s">
        <v>875</v>
      </c>
      <c r="O1946" t="str">
        <f>IF($B1946="","",IFERROR(IF(ISNUMBER(MATCH($K1946,'Brand Family Territory (Enc)'!$A$2:$A$296,0)),$K1946,""),""))</f>
        <v/>
      </c>
      <c r="P1946" t="str">
        <f>IF($B1946="","",IFERROR(INDEX('Brand Crosswalk'!$F$2:$F$200,MATCH($K1946,'Brand Crosswalk'!$A$2:$A$200,0)),"Not in Crosswalk"))</f>
        <v>Mapped</v>
      </c>
      <c r="Q1946" t="str">
        <f>IF($B1946="","",IFERROR(INDEX('Brand Crosswalk'!$C$2:$C$200,MATCH($K1946,'Brand Crosswalk'!$A$2:$A$200,0)),""))</f>
        <v>Lite</v>
      </c>
      <c r="R1946" t="str">
        <f>IF($B1946="","",IF(O1946&lt;&gt;"",O1946,IF(P1946="Mapped",Q1946,IF(P1946="No Encompass Match","No Encompass Match",IFERROR(VLOOKUP(IF($K1946="",$J1946,$K1946),'Brands (Enc)'!$C$2:$D$2699,2,FALSE),"Not Mapped")))))</f>
        <v>Lite</v>
      </c>
      <c r="S1946" t="str">
        <f>IF($B1946="","",IFERROR(VLOOKUP(VALUE($B1946),'Customers Table (Enc)'!$A:$I,9,FALSE),"Not Found"))</f>
        <v>Bergen</v>
      </c>
      <c r="T1946" t="str">
        <f t="shared" si="120"/>
        <v>BERGEN</v>
      </c>
      <c r="U1946" t="str">
        <f t="shared" si="121"/>
        <v>Lite|BERGEN</v>
      </c>
      <c r="V1946" t="str">
        <f>IF($B1946="","",IF(R1946="No Encompass Match","THEM",IF(R1946="Not Mapped","Unable to Determine",IF(T1946="SALES","Unable to Determine",IFERROR(INDEX('Master - US vs THEM'!$F:$F,MATCH(U1946,'Master - US vs THEM'!$G:$G,0)),"No Territory Data")))))</f>
        <v>US</v>
      </c>
      <c r="W1946" t="str">
        <f t="shared" si="122"/>
        <v>OK</v>
      </c>
      <c r="X1946" t="str">
        <f t="shared" si="123"/>
        <v>US</v>
      </c>
    </row>
    <row r="1947" spans="1:24" x14ac:dyDescent="0.2">
      <c r="A1947">
        <v>1946</v>
      </c>
      <c r="B1947" t="s">
        <v>1277</v>
      </c>
      <c r="C1947" t="s">
        <v>1278</v>
      </c>
      <c r="D1947" t="s">
        <v>48</v>
      </c>
      <c r="E1947" t="s">
        <v>1279</v>
      </c>
      <c r="F1947" t="s">
        <v>578</v>
      </c>
      <c r="G1947" t="s">
        <v>1280</v>
      </c>
      <c r="H1947" t="s">
        <v>8</v>
      </c>
      <c r="I1947" t="s">
        <v>367</v>
      </c>
      <c r="J1947" t="s">
        <v>140</v>
      </c>
      <c r="K1947" t="s">
        <v>140</v>
      </c>
      <c r="L1947" t="s">
        <v>141</v>
      </c>
      <c r="M1947">
        <v>1</v>
      </c>
      <c r="N1947" t="s">
        <v>875</v>
      </c>
      <c r="O1947" t="str">
        <f>IF($B1947="","",IFERROR(IF(ISNUMBER(MATCH($K1947,'Brand Family Territory (Enc)'!$A$2:$A$296,0)),$K1947,""),""))</f>
        <v/>
      </c>
      <c r="P1947" t="str">
        <f>IF($B1947="","",IFERROR(INDEX('Brand Crosswalk'!$F$2:$F$200,MATCH($K1947,'Brand Crosswalk'!$A$2:$A$200,0)),"Not in Crosswalk"))</f>
        <v>Mapped</v>
      </c>
      <c r="Q1947" t="str">
        <f>IF($B1947="","",IFERROR(INDEX('Brand Crosswalk'!$C$2:$C$200,MATCH($K1947,'Brand Crosswalk'!$A$2:$A$200,0)),""))</f>
        <v>Peroni</v>
      </c>
      <c r="R1947" t="str">
        <f>IF($B1947="","",IF(O1947&lt;&gt;"",O1947,IF(P1947="Mapped",Q1947,IF(P1947="No Encompass Match","No Encompass Match",IFERROR(VLOOKUP(IF($K1947="",$J1947,$K1947),'Brands (Enc)'!$C$2:$D$2699,2,FALSE),"Not Mapped")))))</f>
        <v>Peroni</v>
      </c>
      <c r="S1947" t="str">
        <f>IF($B1947="","",IFERROR(VLOOKUP(VALUE($B1947),'Customers Table (Enc)'!$A:$I,9,FALSE),"Not Found"))</f>
        <v>Bergen</v>
      </c>
      <c r="T1947" t="str">
        <f t="shared" si="120"/>
        <v>BERGEN</v>
      </c>
      <c r="U1947" t="str">
        <f t="shared" si="121"/>
        <v>Peroni|BERGEN</v>
      </c>
      <c r="V1947" t="str">
        <f>IF($B1947="","",IF(R1947="No Encompass Match","THEM",IF(R1947="Not Mapped","Unable to Determine",IF(T1947="SALES","Unable to Determine",IFERROR(INDEX('Master - US vs THEM'!$F:$F,MATCH(U1947,'Master - US vs THEM'!$G:$G,0)),"No Territory Data")))))</f>
        <v>US</v>
      </c>
      <c r="W1947" t="str">
        <f t="shared" si="122"/>
        <v>OK</v>
      </c>
      <c r="X1947" t="str">
        <f t="shared" si="123"/>
        <v>US</v>
      </c>
    </row>
    <row r="1948" spans="1:24" x14ac:dyDescent="0.2">
      <c r="A1948">
        <v>1947</v>
      </c>
      <c r="B1948" t="s">
        <v>1277</v>
      </c>
      <c r="C1948" t="s">
        <v>1278</v>
      </c>
      <c r="D1948" t="s">
        <v>48</v>
      </c>
      <c r="E1948" t="s">
        <v>1279</v>
      </c>
      <c r="F1948" t="s">
        <v>578</v>
      </c>
      <c r="G1948" t="s">
        <v>1280</v>
      </c>
      <c r="H1948" t="s">
        <v>8</v>
      </c>
      <c r="I1948" t="s">
        <v>367</v>
      </c>
      <c r="J1948" t="s">
        <v>338</v>
      </c>
      <c r="K1948" t="s">
        <v>34</v>
      </c>
      <c r="L1948" t="s">
        <v>34</v>
      </c>
      <c r="M1948">
        <v>1</v>
      </c>
      <c r="N1948" t="s">
        <v>875</v>
      </c>
      <c r="O1948" t="str">
        <f>IF($B1948="","",IFERROR(IF(ISNUMBER(MATCH($K1948,'Brand Family Territory (Enc)'!$A$2:$A$296,0)),$K1948,""),""))</f>
        <v/>
      </c>
      <c r="P1948" t="str">
        <f>IF($B1948="","",IFERROR(INDEX('Brand Crosswalk'!$F$2:$F$200,MATCH($K1948,'Brand Crosswalk'!$A$2:$A$200,0)),"Not in Crosswalk"))</f>
        <v>Mapped</v>
      </c>
      <c r="Q1948" t="str">
        <f>IF($B1948="","",IFERROR(INDEX('Brand Crosswalk'!$C$2:$C$200,MATCH($K1948,'Brand Crosswalk'!$A$2:$A$200,0)),""))</f>
        <v>Sierra Nevada</v>
      </c>
      <c r="R1948" t="str">
        <f>IF($B1948="","",IF(O1948&lt;&gt;"",O1948,IF(P1948="Mapped",Q1948,IF(P1948="No Encompass Match","No Encompass Match",IFERROR(VLOOKUP(IF($K1948="",$J1948,$K1948),'Brands (Enc)'!$C$2:$D$2699,2,FALSE),"Not Mapped")))))</f>
        <v>Sierra Nevada</v>
      </c>
      <c r="S1948" t="str">
        <f>IF($B1948="","",IFERROR(VLOOKUP(VALUE($B1948),'Customers Table (Enc)'!$A:$I,9,FALSE),"Not Found"))</f>
        <v>Bergen</v>
      </c>
      <c r="T1948" t="str">
        <f t="shared" si="120"/>
        <v>BERGEN</v>
      </c>
      <c r="U1948" t="str">
        <f t="shared" si="121"/>
        <v>Sierra Nevada|BERGEN</v>
      </c>
      <c r="V1948" t="str">
        <f>IF($B1948="","",IF(R1948="No Encompass Match","THEM",IF(R1948="Not Mapped","Unable to Determine",IF(T1948="SALES","Unable to Determine",IFERROR(INDEX('Master - US vs THEM'!$F:$F,MATCH(U1948,'Master - US vs THEM'!$G:$G,0)),"No Territory Data")))))</f>
        <v>US</v>
      </c>
      <c r="W1948" t="str">
        <f t="shared" si="122"/>
        <v>OK</v>
      </c>
      <c r="X1948" t="str">
        <f t="shared" si="123"/>
        <v>US</v>
      </c>
    </row>
    <row r="1949" spans="1:24" x14ac:dyDescent="0.2">
      <c r="A1949">
        <v>1948</v>
      </c>
      <c r="B1949" t="s">
        <v>1281</v>
      </c>
      <c r="C1949" t="s">
        <v>1282</v>
      </c>
      <c r="D1949" t="s">
        <v>48</v>
      </c>
      <c r="E1949" t="s">
        <v>1283</v>
      </c>
      <c r="F1949" t="s">
        <v>578</v>
      </c>
      <c r="G1949" t="s">
        <v>1284</v>
      </c>
      <c r="H1949" t="s">
        <v>8</v>
      </c>
      <c r="I1949" t="s">
        <v>367</v>
      </c>
      <c r="J1949" t="s">
        <v>165</v>
      </c>
      <c r="K1949" t="s">
        <v>166</v>
      </c>
      <c r="L1949" t="s">
        <v>141</v>
      </c>
      <c r="M1949">
        <v>1</v>
      </c>
      <c r="N1949" t="s">
        <v>875</v>
      </c>
      <c r="O1949" t="str">
        <f>IF($B1949="","",IFERROR(IF(ISNUMBER(MATCH($K1949,'Brand Family Territory (Enc)'!$A$2:$A$296,0)),$K1949,""),""))</f>
        <v>BLUE MOON</v>
      </c>
      <c r="P1949" t="str">
        <f>IF($B1949="","",IFERROR(INDEX('Brand Crosswalk'!$F$2:$F$200,MATCH($K1949,'Brand Crosswalk'!$A$2:$A$200,0)),"Not in Crosswalk"))</f>
        <v>Not in Crosswalk</v>
      </c>
      <c r="Q1949" t="str">
        <f>IF($B1949="","",IFERROR(INDEX('Brand Crosswalk'!$C$2:$C$200,MATCH($K1949,'Brand Crosswalk'!$A$2:$A$200,0)),""))</f>
        <v/>
      </c>
      <c r="R1949" t="str">
        <f>IF($B1949="","",IF(O1949&lt;&gt;"",O1949,IF(P1949="Mapped",Q1949,IF(P1949="No Encompass Match","No Encompass Match",IFERROR(VLOOKUP(IF($K1949="",$J1949,$K1949),'Brands (Enc)'!$C$2:$D$2699,2,FALSE),"Not Mapped")))))</f>
        <v>BLUE MOON</v>
      </c>
      <c r="S1949" t="str">
        <f>IF($B1949="","",IFERROR(VLOOKUP(VALUE($B1949),'Customers Table (Enc)'!$A:$I,9,FALSE),"Not Found"))</f>
        <v>Bergen</v>
      </c>
      <c r="T1949" t="str">
        <f t="shared" si="120"/>
        <v>BERGEN</v>
      </c>
      <c r="U1949" t="str">
        <f t="shared" si="121"/>
        <v>BLUE MOON|BERGEN</v>
      </c>
      <c r="V1949" t="str">
        <f>IF($B1949="","",IF(R1949="No Encompass Match","THEM",IF(R1949="Not Mapped","Unable to Determine",IF(T1949="SALES","Unable to Determine",IFERROR(INDEX('Master - US vs THEM'!$F:$F,MATCH(U1949,'Master - US vs THEM'!$G:$G,0)),"No Territory Data")))))</f>
        <v>US</v>
      </c>
      <c r="W1949" t="str">
        <f t="shared" si="122"/>
        <v>OK</v>
      </c>
      <c r="X1949" t="str">
        <f t="shared" si="123"/>
        <v>US</v>
      </c>
    </row>
    <row r="1950" spans="1:24" x14ac:dyDescent="0.2">
      <c r="A1950">
        <v>1949</v>
      </c>
      <c r="B1950" t="s">
        <v>1281</v>
      </c>
      <c r="C1950" t="s">
        <v>1282</v>
      </c>
      <c r="D1950" t="s">
        <v>48</v>
      </c>
      <c r="E1950" t="s">
        <v>1283</v>
      </c>
      <c r="F1950" t="s">
        <v>578</v>
      </c>
      <c r="G1950" t="s">
        <v>1284</v>
      </c>
      <c r="H1950" t="s">
        <v>8</v>
      </c>
      <c r="I1950" t="s">
        <v>367</v>
      </c>
      <c r="J1950" t="s">
        <v>142</v>
      </c>
      <c r="K1950" t="s">
        <v>143</v>
      </c>
      <c r="L1950" t="s">
        <v>141</v>
      </c>
      <c r="M1950">
        <v>1</v>
      </c>
      <c r="N1950" t="s">
        <v>875</v>
      </c>
      <c r="O1950" t="str">
        <f>IF($B1950="","",IFERROR(IF(ISNUMBER(MATCH($K1950,'Brand Family Territory (Enc)'!$A$2:$A$296,0)),$K1950,""),""))</f>
        <v/>
      </c>
      <c r="P1950" t="str">
        <f>IF($B1950="","",IFERROR(INDEX('Brand Crosswalk'!$F$2:$F$200,MATCH($K1950,'Brand Crosswalk'!$A$2:$A$200,0)),"Not in Crosswalk"))</f>
        <v>Mapped</v>
      </c>
      <c r="Q1950" t="str">
        <f>IF($B1950="","",IFERROR(INDEX('Brand Crosswalk'!$C$2:$C$200,MATCH($K1950,'Brand Crosswalk'!$A$2:$A$200,0)),""))</f>
        <v>Lite</v>
      </c>
      <c r="R1950" t="str">
        <f>IF($B1950="","",IF(O1950&lt;&gt;"",O1950,IF(P1950="Mapped",Q1950,IF(P1950="No Encompass Match","No Encompass Match",IFERROR(VLOOKUP(IF($K1950="",$J1950,$K1950),'Brands (Enc)'!$C$2:$D$2699,2,FALSE),"Not Mapped")))))</f>
        <v>Lite</v>
      </c>
      <c r="S1950" t="str">
        <f>IF($B1950="","",IFERROR(VLOOKUP(VALUE($B1950),'Customers Table (Enc)'!$A:$I,9,FALSE),"Not Found"))</f>
        <v>Bergen</v>
      </c>
      <c r="T1950" t="str">
        <f t="shared" si="120"/>
        <v>BERGEN</v>
      </c>
      <c r="U1950" t="str">
        <f t="shared" si="121"/>
        <v>Lite|BERGEN</v>
      </c>
      <c r="V1950" t="str">
        <f>IF($B1950="","",IF(R1950="No Encompass Match","THEM",IF(R1950="Not Mapped","Unable to Determine",IF(T1950="SALES","Unable to Determine",IFERROR(INDEX('Master - US vs THEM'!$F:$F,MATCH(U1950,'Master - US vs THEM'!$G:$G,0)),"No Territory Data")))))</f>
        <v>US</v>
      </c>
      <c r="W1950" t="str">
        <f t="shared" si="122"/>
        <v>OK</v>
      </c>
      <c r="X1950" t="str">
        <f t="shared" si="123"/>
        <v>US</v>
      </c>
    </row>
    <row r="1951" spans="1:24" x14ac:dyDescent="0.2">
      <c r="A1951">
        <v>1950</v>
      </c>
      <c r="B1951" t="s">
        <v>1281</v>
      </c>
      <c r="C1951" t="s">
        <v>1282</v>
      </c>
      <c r="D1951" t="s">
        <v>48</v>
      </c>
      <c r="E1951" t="s">
        <v>1283</v>
      </c>
      <c r="F1951" t="s">
        <v>578</v>
      </c>
      <c r="G1951" t="s">
        <v>1284</v>
      </c>
      <c r="H1951" t="s">
        <v>8</v>
      </c>
      <c r="I1951" t="s">
        <v>367</v>
      </c>
      <c r="J1951" t="s">
        <v>357</v>
      </c>
      <c r="K1951" t="s">
        <v>358</v>
      </c>
      <c r="L1951" t="s">
        <v>155</v>
      </c>
      <c r="M1951">
        <v>1</v>
      </c>
      <c r="N1951" t="s">
        <v>875</v>
      </c>
      <c r="O1951" t="str">
        <f>IF($B1951="","",IFERROR(IF(ISNUMBER(MATCH($K1951,'Brand Family Territory (Enc)'!$A$2:$A$296,0)),$K1951,""),""))</f>
        <v/>
      </c>
      <c r="P1951" t="str">
        <f>IF($B1951="","",IFERROR(INDEX('Brand Crosswalk'!$F$2:$F$200,MATCH($K1951,'Brand Crosswalk'!$A$2:$A$200,0)),"Not in Crosswalk"))</f>
        <v>Mapped</v>
      </c>
      <c r="Q1951" t="str">
        <f>IF($B1951="","",IFERROR(INDEX('Brand Crosswalk'!$C$2:$C$200,MATCH($K1951,'Brand Crosswalk'!$A$2:$A$200,0)),""))</f>
        <v>Samuel Adams</v>
      </c>
      <c r="R1951" t="str">
        <f>IF($B1951="","",IF(O1951&lt;&gt;"",O1951,IF(P1951="Mapped",Q1951,IF(P1951="No Encompass Match","No Encompass Match",IFERROR(VLOOKUP(IF($K1951="",$J1951,$K1951),'Brands (Enc)'!$C$2:$D$2699,2,FALSE),"Not Mapped")))))</f>
        <v>Samuel Adams</v>
      </c>
      <c r="S1951" t="str">
        <f>IF($B1951="","",IFERROR(VLOOKUP(VALUE($B1951),'Customers Table (Enc)'!$A:$I,9,FALSE),"Not Found"))</f>
        <v>Bergen</v>
      </c>
      <c r="T1951" t="str">
        <f t="shared" si="120"/>
        <v>BERGEN</v>
      </c>
      <c r="U1951" t="str">
        <f t="shared" si="121"/>
        <v>Samuel Adams|BERGEN</v>
      </c>
      <c r="V1951" t="str">
        <f>IF($B1951="","",IF(R1951="No Encompass Match","THEM",IF(R1951="Not Mapped","Unable to Determine",IF(T1951="SALES","Unable to Determine",IFERROR(INDEX('Master - US vs THEM'!$F:$F,MATCH(U1951,'Master - US vs THEM'!$G:$G,0)),"No Territory Data")))))</f>
        <v>US</v>
      </c>
      <c r="W1951" t="str">
        <f t="shared" si="122"/>
        <v>OK</v>
      </c>
      <c r="X1951" t="str">
        <f t="shared" si="123"/>
        <v>US</v>
      </c>
    </row>
    <row r="1952" spans="1:24" x14ac:dyDescent="0.2">
      <c r="A1952">
        <v>1951</v>
      </c>
      <c r="B1952" t="s">
        <v>370</v>
      </c>
      <c r="C1952" t="s">
        <v>371</v>
      </c>
      <c r="D1952" t="s">
        <v>372</v>
      </c>
      <c r="E1952" t="s">
        <v>373</v>
      </c>
      <c r="F1952" t="s">
        <v>374</v>
      </c>
      <c r="G1952" t="s">
        <v>375</v>
      </c>
      <c r="H1952" t="s">
        <v>8</v>
      </c>
      <c r="I1952" t="s">
        <v>319</v>
      </c>
      <c r="J1952" t="s">
        <v>142</v>
      </c>
      <c r="K1952" t="s">
        <v>143</v>
      </c>
      <c r="L1952" t="s">
        <v>141</v>
      </c>
      <c r="M1952">
        <v>1</v>
      </c>
      <c r="N1952" t="s">
        <v>875</v>
      </c>
      <c r="O1952" t="str">
        <f>IF($B1952="","",IFERROR(IF(ISNUMBER(MATCH($K1952,'Brand Family Territory (Enc)'!$A$2:$A$296,0)),$K1952,""),""))</f>
        <v/>
      </c>
      <c r="P1952" t="str">
        <f>IF($B1952="","",IFERROR(INDEX('Brand Crosswalk'!$F$2:$F$200,MATCH($K1952,'Brand Crosswalk'!$A$2:$A$200,0)),"Not in Crosswalk"))</f>
        <v>Mapped</v>
      </c>
      <c r="Q1952" t="str">
        <f>IF($B1952="","",IFERROR(INDEX('Brand Crosswalk'!$C$2:$C$200,MATCH($K1952,'Brand Crosswalk'!$A$2:$A$200,0)),""))</f>
        <v>Lite</v>
      </c>
      <c r="R1952" t="str">
        <f>IF($B1952="","",IF(O1952&lt;&gt;"",O1952,IF(P1952="Mapped",Q1952,IF(P1952="No Encompass Match","No Encompass Match",IFERROR(VLOOKUP(IF($K1952="",$J1952,$K1952),'Brands (Enc)'!$C$2:$D$2699,2,FALSE),"Not Mapped")))))</f>
        <v>Lite</v>
      </c>
      <c r="S1952" t="str">
        <f>IF($B1952="","",IFERROR(VLOOKUP(VALUE($B1952),'Customers Table (Enc)'!$A:$I,9,FALSE),"Not Found"))</f>
        <v>Passaic</v>
      </c>
      <c r="T1952" t="str">
        <f t="shared" si="120"/>
        <v>PASSAIC-FF</v>
      </c>
      <c r="U1952" t="str">
        <f t="shared" si="121"/>
        <v>Lite|PASSAIC-FF</v>
      </c>
      <c r="V1952" t="str">
        <f>IF($B1952="","",IF(R1952="No Encompass Match","THEM",IF(R1952="Not Mapped","Unable to Determine",IF(T1952="SALES","Unable to Determine",IFERROR(INDEX('Master - US vs THEM'!$F:$F,MATCH(U1952,'Master - US vs THEM'!$G:$G,0)),"No Territory Data")))))</f>
        <v>US</v>
      </c>
      <c r="W1952" t="str">
        <f t="shared" si="122"/>
        <v>OK</v>
      </c>
      <c r="X1952" t="str">
        <f t="shared" si="123"/>
        <v>US</v>
      </c>
    </row>
    <row r="1953" spans="1:24" x14ac:dyDescent="0.2">
      <c r="A1953">
        <v>1952</v>
      </c>
      <c r="B1953" t="s">
        <v>370</v>
      </c>
      <c r="C1953" t="s">
        <v>371</v>
      </c>
      <c r="D1953" t="s">
        <v>372</v>
      </c>
      <c r="E1953" t="s">
        <v>373</v>
      </c>
      <c r="F1953" t="s">
        <v>374</v>
      </c>
      <c r="G1953" t="s">
        <v>375</v>
      </c>
      <c r="H1953" t="s">
        <v>8</v>
      </c>
      <c r="I1953" t="s">
        <v>319</v>
      </c>
      <c r="J1953" t="s">
        <v>1179</v>
      </c>
      <c r="K1953" t="s">
        <v>1056</v>
      </c>
      <c r="L1953" t="s">
        <v>141</v>
      </c>
      <c r="M1953">
        <v>1</v>
      </c>
      <c r="N1953" t="s">
        <v>875</v>
      </c>
      <c r="O1953" t="str">
        <f>IF($B1953="","",IFERROR(IF(ISNUMBER(MATCH($K1953,'Brand Family Territory (Enc)'!$A$2:$A$296,0)),$K1953,""),""))</f>
        <v/>
      </c>
      <c r="P1953" t="str">
        <f>IF($B1953="","",IFERROR(INDEX('Brand Crosswalk'!$F$2:$F$200,MATCH($K1953,'Brand Crosswalk'!$A$2:$A$200,0)),"Not in Crosswalk"))</f>
        <v>Mapped</v>
      </c>
      <c r="Q1953" t="str">
        <f>IF($B1953="","",IFERROR(INDEX('Brand Crosswalk'!$C$2:$C$200,MATCH($K1953,'Brand Crosswalk'!$A$2:$A$200,0)),""))</f>
        <v>Miller High Life</v>
      </c>
      <c r="R1953" t="str">
        <f>IF($B1953="","",IF(O1953&lt;&gt;"",O1953,IF(P1953="Mapped",Q1953,IF(P1953="No Encompass Match","No Encompass Match",IFERROR(VLOOKUP(IF($K1953="",$J1953,$K1953),'Brands (Enc)'!$C$2:$D$2699,2,FALSE),"Not Mapped")))))</f>
        <v>Miller High Life</v>
      </c>
      <c r="S1953" t="str">
        <f>IF($B1953="","",IFERROR(VLOOKUP(VALUE($B1953),'Customers Table (Enc)'!$A:$I,9,FALSE),"Not Found"))</f>
        <v>Passaic</v>
      </c>
      <c r="T1953" t="str">
        <f t="shared" si="120"/>
        <v>PASSAIC-FF</v>
      </c>
      <c r="U1953" t="str">
        <f t="shared" si="121"/>
        <v>Miller High Life|PASSAIC-FF</v>
      </c>
      <c r="V1953" t="str">
        <f>IF($B1953="","",IF(R1953="No Encompass Match","THEM",IF(R1953="Not Mapped","Unable to Determine",IF(T1953="SALES","Unable to Determine",IFERROR(INDEX('Master - US vs THEM'!$F:$F,MATCH(U1953,'Master - US vs THEM'!$G:$G,0)),"No Territory Data")))))</f>
        <v>US</v>
      </c>
      <c r="W1953" t="str">
        <f t="shared" si="122"/>
        <v>OK</v>
      </c>
      <c r="X1953" t="str">
        <f t="shared" si="123"/>
        <v>US</v>
      </c>
    </row>
    <row r="1954" spans="1:24" x14ac:dyDescent="0.2">
      <c r="A1954">
        <v>1953</v>
      </c>
      <c r="B1954" t="s">
        <v>370</v>
      </c>
      <c r="C1954" t="s">
        <v>371</v>
      </c>
      <c r="D1954" t="s">
        <v>372</v>
      </c>
      <c r="E1954" t="s">
        <v>373</v>
      </c>
      <c r="F1954" t="s">
        <v>374</v>
      </c>
      <c r="G1954" t="s">
        <v>375</v>
      </c>
      <c r="H1954" t="s">
        <v>8</v>
      </c>
      <c r="I1954" t="s">
        <v>319</v>
      </c>
      <c r="J1954" t="s">
        <v>376</v>
      </c>
      <c r="K1954" t="s">
        <v>377</v>
      </c>
      <c r="L1954" t="s">
        <v>103</v>
      </c>
      <c r="M1954">
        <v>1</v>
      </c>
      <c r="N1954" t="s">
        <v>21</v>
      </c>
      <c r="O1954" t="str">
        <f>IF($B1954="","",IFERROR(IF(ISNUMBER(MATCH($K1954,'Brand Family Territory (Enc)'!$A$2:$A$296,0)),$K1954,""),""))</f>
        <v>1911 HARD CIDER</v>
      </c>
      <c r="P1954" t="str">
        <f>IF($B1954="","",IFERROR(INDEX('Brand Crosswalk'!$F$2:$F$200,MATCH($K1954,'Brand Crosswalk'!$A$2:$A$200,0)),"Not in Crosswalk"))</f>
        <v>Not in Crosswalk</v>
      </c>
      <c r="Q1954" t="str">
        <f>IF($B1954="","",IFERROR(INDEX('Brand Crosswalk'!$C$2:$C$200,MATCH($K1954,'Brand Crosswalk'!$A$2:$A$200,0)),""))</f>
        <v/>
      </c>
      <c r="R1954" t="str">
        <f>IF($B1954="","",IF(O1954&lt;&gt;"",O1954,IF(P1954="Mapped",Q1954,IF(P1954="No Encompass Match","No Encompass Match",IFERROR(VLOOKUP(IF($K1954="",$J1954,$K1954),'Brands (Enc)'!$C$2:$D$2699,2,FALSE),"Not Mapped")))))</f>
        <v>1911 HARD CIDER</v>
      </c>
      <c r="S1954" t="str">
        <f>IF($B1954="","",IFERROR(VLOOKUP(VALUE($B1954),'Customers Table (Enc)'!$A:$I,9,FALSE),"Not Found"))</f>
        <v>Passaic</v>
      </c>
      <c r="T1954" t="str">
        <f t="shared" si="120"/>
        <v>PASSAIC-FF</v>
      </c>
      <c r="U1954" t="str">
        <f t="shared" si="121"/>
        <v>1911 HARD CIDER|PASSAIC-FF</v>
      </c>
      <c r="V1954" t="str">
        <f>IF($B1954="","",IF(R1954="No Encompass Match","THEM",IF(R1954="Not Mapped","Unable to Determine",IF(T1954="SALES","Unable to Determine",IFERROR(INDEX('Master - US vs THEM'!$F:$F,MATCH(U1954,'Master - US vs THEM'!$G:$G,0)),"No Territory Data")))))</f>
        <v>US</v>
      </c>
      <c r="W1954" t="str">
        <f t="shared" si="122"/>
        <v>MISMATCH</v>
      </c>
      <c r="X1954" t="str">
        <f t="shared" si="123"/>
        <v>US</v>
      </c>
    </row>
    <row r="1955" spans="1:24" x14ac:dyDescent="0.2">
      <c r="A1955">
        <v>1954</v>
      </c>
      <c r="B1955" t="s">
        <v>370</v>
      </c>
      <c r="C1955" t="s">
        <v>371</v>
      </c>
      <c r="D1955" t="s">
        <v>372</v>
      </c>
      <c r="E1955" t="s">
        <v>373</v>
      </c>
      <c r="F1955" t="s">
        <v>374</v>
      </c>
      <c r="G1955" t="s">
        <v>375</v>
      </c>
      <c r="H1955" t="s">
        <v>8</v>
      </c>
      <c r="I1955" t="s">
        <v>319</v>
      </c>
      <c r="J1955" t="s">
        <v>184</v>
      </c>
      <c r="K1955" t="s">
        <v>184</v>
      </c>
      <c r="L1955" t="s">
        <v>141</v>
      </c>
      <c r="M1955">
        <v>1</v>
      </c>
      <c r="N1955" t="s">
        <v>875</v>
      </c>
      <c r="O1955" t="str">
        <f>IF($B1955="","",IFERROR(IF(ISNUMBER(MATCH($K1955,'Brand Family Territory (Enc)'!$A$2:$A$296,0)),$K1955,""),""))</f>
        <v>PILSNER URQUELL</v>
      </c>
      <c r="P1955" t="str">
        <f>IF($B1955="","",IFERROR(INDEX('Brand Crosswalk'!$F$2:$F$200,MATCH($K1955,'Brand Crosswalk'!$A$2:$A$200,0)),"Not in Crosswalk"))</f>
        <v>Not in Crosswalk</v>
      </c>
      <c r="Q1955" t="str">
        <f>IF($B1955="","",IFERROR(INDEX('Brand Crosswalk'!$C$2:$C$200,MATCH($K1955,'Brand Crosswalk'!$A$2:$A$200,0)),""))</f>
        <v/>
      </c>
      <c r="R1955" t="str">
        <f>IF($B1955="","",IF(O1955&lt;&gt;"",O1955,IF(P1955="Mapped",Q1955,IF(P1955="No Encompass Match","No Encompass Match",IFERROR(VLOOKUP(IF($K1955="",$J1955,$K1955),'Brands (Enc)'!$C$2:$D$2699,2,FALSE),"Not Mapped")))))</f>
        <v>PILSNER URQUELL</v>
      </c>
      <c r="S1955" t="str">
        <f>IF($B1955="","",IFERROR(VLOOKUP(VALUE($B1955),'Customers Table (Enc)'!$A:$I,9,FALSE),"Not Found"))</f>
        <v>Passaic</v>
      </c>
      <c r="T1955" t="str">
        <f t="shared" si="120"/>
        <v>PASSAIC-FF</v>
      </c>
      <c r="U1955" t="str">
        <f t="shared" si="121"/>
        <v>PILSNER URQUELL|PASSAIC-FF</v>
      </c>
      <c r="V1955" t="str">
        <f>IF($B1955="","",IF(R1955="No Encompass Match","THEM",IF(R1955="Not Mapped","Unable to Determine",IF(T1955="SALES","Unable to Determine",IFERROR(INDEX('Master - US vs THEM'!$F:$F,MATCH(U1955,'Master - US vs THEM'!$G:$G,0)),"No Territory Data")))))</f>
        <v>US</v>
      </c>
      <c r="W1955" t="str">
        <f t="shared" si="122"/>
        <v>OK</v>
      </c>
      <c r="X1955" t="str">
        <f t="shared" si="123"/>
        <v>US</v>
      </c>
    </row>
    <row r="1956" spans="1:24" x14ac:dyDescent="0.2">
      <c r="A1956">
        <v>1955</v>
      </c>
      <c r="B1956" t="s">
        <v>370</v>
      </c>
      <c r="C1956" t="s">
        <v>371</v>
      </c>
      <c r="D1956" t="s">
        <v>372</v>
      </c>
      <c r="E1956" t="s">
        <v>373</v>
      </c>
      <c r="F1956" t="s">
        <v>374</v>
      </c>
      <c r="G1956" t="s">
        <v>375</v>
      </c>
      <c r="H1956" t="s">
        <v>8</v>
      </c>
      <c r="I1956" t="s">
        <v>319</v>
      </c>
      <c r="J1956" t="s">
        <v>438</v>
      </c>
      <c r="K1956" t="s">
        <v>439</v>
      </c>
      <c r="L1956" t="s">
        <v>438</v>
      </c>
      <c r="M1956">
        <v>1</v>
      </c>
      <c r="N1956" t="s">
        <v>875</v>
      </c>
      <c r="O1956" t="str">
        <f>IF($B1956="","",IFERROR(IF(ISNUMBER(MATCH($K1956,'Brand Family Territory (Enc)'!$A$2:$A$296,0)),$K1956,""),""))</f>
        <v/>
      </c>
      <c r="P1956" t="str">
        <f>IF($B1956="","",IFERROR(INDEX('Brand Crosswalk'!$F$2:$F$200,MATCH($K1956,'Brand Crosswalk'!$A$2:$A$200,0)),"Not in Crosswalk"))</f>
        <v>Mapped</v>
      </c>
      <c r="Q1956" t="str">
        <f>IF($B1956="","",IFERROR(INDEX('Brand Crosswalk'!$C$2:$C$200,MATCH($K1956,'Brand Crosswalk'!$A$2:$A$200,0)),""))</f>
        <v>Sixpoint</v>
      </c>
      <c r="R1956" t="str">
        <f>IF($B1956="","",IF(O1956&lt;&gt;"",O1956,IF(P1956="Mapped",Q1956,IF(P1956="No Encompass Match","No Encompass Match",IFERROR(VLOOKUP(IF($K1956="",$J1956,$K1956),'Brands (Enc)'!$C$2:$D$2699,2,FALSE),"Not Mapped")))))</f>
        <v>Sixpoint</v>
      </c>
      <c r="S1956" t="str">
        <f>IF($B1956="","",IFERROR(VLOOKUP(VALUE($B1956),'Customers Table (Enc)'!$A:$I,9,FALSE),"Not Found"))</f>
        <v>Passaic</v>
      </c>
      <c r="T1956" t="str">
        <f t="shared" si="120"/>
        <v>PASSAIC-FF</v>
      </c>
      <c r="U1956" t="str">
        <f t="shared" si="121"/>
        <v>Sixpoint|PASSAIC-FF</v>
      </c>
      <c r="V1956" t="str">
        <f>IF($B1956="","",IF(R1956="No Encompass Match","THEM",IF(R1956="Not Mapped","Unable to Determine",IF(T1956="SALES","Unable to Determine",IFERROR(INDEX('Master - US vs THEM'!$F:$F,MATCH(U1956,'Master - US vs THEM'!$G:$G,0)),"No Territory Data")))))</f>
        <v>US</v>
      </c>
      <c r="W1956" t="str">
        <f t="shared" si="122"/>
        <v>OK</v>
      </c>
      <c r="X1956" t="str">
        <f t="shared" si="123"/>
        <v>US</v>
      </c>
    </row>
    <row r="1957" spans="1:24" x14ac:dyDescent="0.2">
      <c r="A1957">
        <v>1956</v>
      </c>
      <c r="B1957" t="s">
        <v>370</v>
      </c>
      <c r="C1957" t="s">
        <v>371</v>
      </c>
      <c r="D1957" t="s">
        <v>372</v>
      </c>
      <c r="E1957" t="s">
        <v>373</v>
      </c>
      <c r="F1957" t="s">
        <v>374</v>
      </c>
      <c r="G1957" t="s">
        <v>375</v>
      </c>
      <c r="H1957" t="s">
        <v>8</v>
      </c>
      <c r="I1957" t="s">
        <v>319</v>
      </c>
      <c r="J1957" t="s">
        <v>127</v>
      </c>
      <c r="K1957" t="s">
        <v>128</v>
      </c>
      <c r="L1957" t="s">
        <v>88</v>
      </c>
      <c r="M1957">
        <v>1</v>
      </c>
      <c r="N1957" t="s">
        <v>21</v>
      </c>
      <c r="O1957" t="str">
        <f>IF($B1957="","",IFERROR(IF(ISNUMBER(MATCH($K1957,'Brand Family Territory (Enc)'!$A$2:$A$296,0)),$K1957,""),""))</f>
        <v/>
      </c>
      <c r="P1957" t="str">
        <f>IF($B1957="","",IFERROR(INDEX('Brand Crosswalk'!$F$2:$F$200,MATCH($K1957,'Brand Crosswalk'!$A$2:$A$200,0)),"Not in Crosswalk"))</f>
        <v>Mapped</v>
      </c>
      <c r="Q1957" t="str">
        <f>IF($B1957="","",IFERROR(INDEX('Brand Crosswalk'!$C$2:$C$200,MATCH($K1957,'Brand Crosswalk'!$A$2:$A$200,0)),""))</f>
        <v>Southern Tier</v>
      </c>
      <c r="R1957" t="str">
        <f>IF($B1957="","",IF(O1957&lt;&gt;"",O1957,IF(P1957="Mapped",Q1957,IF(P1957="No Encompass Match","No Encompass Match",IFERROR(VLOOKUP(IF($K1957="",$J1957,$K1957),'Brands (Enc)'!$C$2:$D$2699,2,FALSE),"Not Mapped")))))</f>
        <v>Southern Tier</v>
      </c>
      <c r="S1957" t="str">
        <f>IF($B1957="","",IFERROR(VLOOKUP(VALUE($B1957),'Customers Table (Enc)'!$A:$I,9,FALSE),"Not Found"))</f>
        <v>Passaic</v>
      </c>
      <c r="T1957" t="str">
        <f t="shared" si="120"/>
        <v>PASSAIC-FF</v>
      </c>
      <c r="U1957" t="str">
        <f t="shared" si="121"/>
        <v>Southern Tier|PASSAIC-FF</v>
      </c>
      <c r="V1957" t="str">
        <f>IF($B1957="","",IF(R1957="No Encompass Match","THEM",IF(R1957="Not Mapped","Unable to Determine",IF(T1957="SALES","Unable to Determine",IFERROR(INDEX('Master - US vs THEM'!$F:$F,MATCH(U1957,'Master - US vs THEM'!$G:$G,0)),"No Territory Data")))))</f>
        <v>US</v>
      </c>
      <c r="W1957" t="str">
        <f t="shared" si="122"/>
        <v>MISMATCH</v>
      </c>
      <c r="X1957" t="str">
        <f t="shared" si="123"/>
        <v>US</v>
      </c>
    </row>
    <row r="1958" spans="1:24" x14ac:dyDescent="0.2">
      <c r="A1958">
        <v>1957</v>
      </c>
      <c r="B1958" t="s">
        <v>370</v>
      </c>
      <c r="C1958" t="s">
        <v>371</v>
      </c>
      <c r="D1958" t="s">
        <v>372</v>
      </c>
      <c r="E1958" t="s">
        <v>373</v>
      </c>
      <c r="F1958" t="s">
        <v>374</v>
      </c>
      <c r="G1958" t="s">
        <v>375</v>
      </c>
      <c r="H1958" t="s">
        <v>8</v>
      </c>
      <c r="I1958" t="s">
        <v>319</v>
      </c>
      <c r="J1958" t="s">
        <v>378</v>
      </c>
      <c r="K1958" t="s">
        <v>379</v>
      </c>
      <c r="L1958" t="s">
        <v>88</v>
      </c>
      <c r="M1958">
        <v>1</v>
      </c>
      <c r="N1958" t="s">
        <v>21</v>
      </c>
      <c r="O1958" t="str">
        <f>IF($B1958="","",IFERROR(IF(ISNUMBER(MATCH($K1958,'Brand Family Territory (Enc)'!$A$2:$A$296,0)),$K1958,""),""))</f>
        <v/>
      </c>
      <c r="P1958" t="str">
        <f>IF($B1958="","",IFERROR(INDEX('Brand Crosswalk'!$F$2:$F$200,MATCH($K1958,'Brand Crosswalk'!$A$2:$A$200,0)),"Not in Crosswalk"))</f>
        <v>Mapped</v>
      </c>
      <c r="Q1958" t="str">
        <f>IF($B1958="","",IFERROR(INDEX('Brand Crosswalk'!$C$2:$C$200,MATCH($K1958,'Brand Crosswalk'!$A$2:$A$200,0)),""))</f>
        <v>Southern Tier</v>
      </c>
      <c r="R1958" t="str">
        <f>IF($B1958="","",IF(O1958&lt;&gt;"",O1958,IF(P1958="Mapped",Q1958,IF(P1958="No Encompass Match","No Encompass Match",IFERROR(VLOOKUP(IF($K1958="",$J1958,$K1958),'Brands (Enc)'!$C$2:$D$2699,2,FALSE),"Not Mapped")))))</f>
        <v>Southern Tier</v>
      </c>
      <c r="S1958" t="str">
        <f>IF($B1958="","",IFERROR(VLOOKUP(VALUE($B1958),'Customers Table (Enc)'!$A:$I,9,FALSE),"Not Found"))</f>
        <v>Passaic</v>
      </c>
      <c r="T1958" t="str">
        <f t="shared" si="120"/>
        <v>PASSAIC-FF</v>
      </c>
      <c r="U1958" t="str">
        <f t="shared" si="121"/>
        <v>Southern Tier|PASSAIC-FF</v>
      </c>
      <c r="V1958" t="str">
        <f>IF($B1958="","",IF(R1958="No Encompass Match","THEM",IF(R1958="Not Mapped","Unable to Determine",IF(T1958="SALES","Unable to Determine",IFERROR(INDEX('Master - US vs THEM'!$F:$F,MATCH(U1958,'Master - US vs THEM'!$G:$G,0)),"No Territory Data")))))</f>
        <v>US</v>
      </c>
      <c r="W1958" t="str">
        <f t="shared" si="122"/>
        <v>MISMATCH</v>
      </c>
      <c r="X1958" t="str">
        <f t="shared" si="123"/>
        <v>US</v>
      </c>
    </row>
    <row r="1959" spans="1:24" x14ac:dyDescent="0.2">
      <c r="A1959">
        <v>1958</v>
      </c>
      <c r="B1959" t="s">
        <v>1260</v>
      </c>
      <c r="C1959" t="s">
        <v>1261</v>
      </c>
      <c r="D1959" t="s">
        <v>123</v>
      </c>
      <c r="E1959" t="s">
        <v>1262</v>
      </c>
      <c r="F1959" t="s">
        <v>424</v>
      </c>
      <c r="G1959" t="s">
        <v>1263</v>
      </c>
      <c r="H1959" t="s">
        <v>8</v>
      </c>
      <c r="I1959" t="s">
        <v>319</v>
      </c>
      <c r="J1959" t="s">
        <v>535</v>
      </c>
      <c r="K1959" t="s">
        <v>358</v>
      </c>
      <c r="L1959" t="s">
        <v>155</v>
      </c>
      <c r="M1959">
        <v>1</v>
      </c>
      <c r="N1959" t="s">
        <v>875</v>
      </c>
      <c r="O1959" t="str">
        <f>IF($B1959="","",IFERROR(IF(ISNUMBER(MATCH($K1959,'Brand Family Territory (Enc)'!$A$2:$A$296,0)),$K1959,""),""))</f>
        <v/>
      </c>
      <c r="P1959" t="str">
        <f>IF($B1959="","",IFERROR(INDEX('Brand Crosswalk'!$F$2:$F$200,MATCH($K1959,'Brand Crosswalk'!$A$2:$A$200,0)),"Not in Crosswalk"))</f>
        <v>Mapped</v>
      </c>
      <c r="Q1959" t="str">
        <f>IF($B1959="","",IFERROR(INDEX('Brand Crosswalk'!$C$2:$C$200,MATCH($K1959,'Brand Crosswalk'!$A$2:$A$200,0)),""))</f>
        <v>Samuel Adams</v>
      </c>
      <c r="R1959" t="str">
        <f>IF($B1959="","",IF(O1959&lt;&gt;"",O1959,IF(P1959="Mapped",Q1959,IF(P1959="No Encompass Match","No Encompass Match",IFERROR(VLOOKUP(IF($K1959="",$J1959,$K1959),'Brands (Enc)'!$C$2:$D$2699,2,FALSE),"Not Mapped")))))</f>
        <v>Samuel Adams</v>
      </c>
      <c r="S1959" t="str">
        <f>IF($B1959="","",IFERROR(VLOOKUP(VALUE($B1959),'Customers Table (Enc)'!$A:$I,9,FALSE),"Not Found"))</f>
        <v>Passaic</v>
      </c>
      <c r="T1959" t="str">
        <f t="shared" si="120"/>
        <v>PASSAIC</v>
      </c>
      <c r="U1959" t="str">
        <f t="shared" si="121"/>
        <v>Samuel Adams|PASSAIC</v>
      </c>
      <c r="V1959" t="str">
        <f>IF($B1959="","",IF(R1959="No Encompass Match","THEM",IF(R1959="Not Mapped","Unable to Determine",IF(T1959="SALES","Unable to Determine",IFERROR(INDEX('Master - US vs THEM'!$F:$F,MATCH(U1959,'Master - US vs THEM'!$G:$G,0)),"No Territory Data")))))</f>
        <v>US</v>
      </c>
      <c r="W1959" t="str">
        <f t="shared" si="122"/>
        <v>OK</v>
      </c>
      <c r="X1959" t="str">
        <f t="shared" si="123"/>
        <v>US</v>
      </c>
    </row>
    <row r="1960" spans="1:24" x14ac:dyDescent="0.2">
      <c r="A1960">
        <v>1959</v>
      </c>
      <c r="B1960" t="s">
        <v>1260</v>
      </c>
      <c r="C1960" t="s">
        <v>1261</v>
      </c>
      <c r="D1960" t="s">
        <v>123</v>
      </c>
      <c r="E1960" t="s">
        <v>1262</v>
      </c>
      <c r="F1960" t="s">
        <v>424</v>
      </c>
      <c r="G1960" t="s">
        <v>1263</v>
      </c>
      <c r="H1960" t="s">
        <v>8</v>
      </c>
      <c r="I1960" t="s">
        <v>319</v>
      </c>
      <c r="J1960" t="s">
        <v>294</v>
      </c>
      <c r="K1960" t="s">
        <v>295</v>
      </c>
      <c r="L1960" t="s">
        <v>215</v>
      </c>
      <c r="M1960">
        <v>1</v>
      </c>
      <c r="N1960" t="s">
        <v>875</v>
      </c>
      <c r="O1960" t="str">
        <f>IF($B1960="","",IFERROR(IF(ISNUMBER(MATCH($K1960,'Brand Family Territory (Enc)'!$A$2:$A$296,0)),$K1960,""),""))</f>
        <v/>
      </c>
      <c r="P1960" t="str">
        <f>IF($B1960="","",IFERROR(INDEX('Brand Crosswalk'!$F$2:$F$200,MATCH($K1960,'Brand Crosswalk'!$A$2:$A$200,0)),"Not in Crosswalk"))</f>
        <v>Mapped</v>
      </c>
      <c r="Q1960" t="str">
        <f>IF($B1960="","",IFERROR(INDEX('Brand Crosswalk'!$C$2:$C$200,MATCH($K1960,'Brand Crosswalk'!$A$2:$A$200,0)),""))</f>
        <v>New Belgium Brewing Company</v>
      </c>
      <c r="R1960" t="str">
        <f>IF($B1960="","",IF(O1960&lt;&gt;"",O1960,IF(P1960="Mapped",Q1960,IF(P1960="No Encompass Match","No Encompass Match",IFERROR(VLOOKUP(IF($K1960="",$J1960,$K1960),'Brands (Enc)'!$C$2:$D$2699,2,FALSE),"Not Mapped")))))</f>
        <v>New Belgium Brewing Company</v>
      </c>
      <c r="S1960" t="str">
        <f>IF($B1960="","",IFERROR(VLOOKUP(VALUE($B1960),'Customers Table (Enc)'!$A:$I,9,FALSE),"Not Found"))</f>
        <v>Passaic</v>
      </c>
      <c r="T1960" t="str">
        <f t="shared" si="120"/>
        <v>PASSAIC</v>
      </c>
      <c r="U1960" t="str">
        <f t="shared" si="121"/>
        <v>New Belgium Brewing Company|PASSAIC</v>
      </c>
      <c r="V1960" t="str">
        <f>IF($B1960="","",IF(R1960="No Encompass Match","THEM",IF(R1960="Not Mapped","Unable to Determine",IF(T1960="SALES","Unable to Determine",IFERROR(INDEX('Master - US vs THEM'!$F:$F,MATCH(U1960,'Master - US vs THEM'!$G:$G,0)),"No Territory Data")))))</f>
        <v>US</v>
      </c>
      <c r="W1960" t="str">
        <f t="shared" si="122"/>
        <v>OK</v>
      </c>
      <c r="X1960" t="str">
        <f t="shared" si="123"/>
        <v>US</v>
      </c>
    </row>
    <row r="1961" spans="1:24" x14ac:dyDescent="0.2">
      <c r="A1961">
        <v>1960</v>
      </c>
      <c r="B1961" t="s">
        <v>1260</v>
      </c>
      <c r="C1961" t="s">
        <v>1261</v>
      </c>
      <c r="D1961" t="s">
        <v>123</v>
      </c>
      <c r="E1961" t="s">
        <v>1262</v>
      </c>
      <c r="F1961" t="s">
        <v>424</v>
      </c>
      <c r="G1961" t="s">
        <v>1263</v>
      </c>
      <c r="H1961" t="s">
        <v>8</v>
      </c>
      <c r="I1961" t="s">
        <v>319</v>
      </c>
      <c r="J1961" t="s">
        <v>144</v>
      </c>
      <c r="K1961" t="s">
        <v>145</v>
      </c>
      <c r="L1961" t="s">
        <v>141</v>
      </c>
      <c r="M1961">
        <v>1</v>
      </c>
      <c r="N1961" t="s">
        <v>875</v>
      </c>
      <c r="O1961" t="str">
        <f>IF($B1961="","",IFERROR(IF(ISNUMBER(MATCH($K1961,'Brand Family Territory (Enc)'!$A$2:$A$296,0)),$K1961,""),""))</f>
        <v>COORS LIGHT</v>
      </c>
      <c r="P1961" t="str">
        <f>IF($B1961="","",IFERROR(INDEX('Brand Crosswalk'!$F$2:$F$200,MATCH($K1961,'Brand Crosswalk'!$A$2:$A$200,0)),"Not in Crosswalk"))</f>
        <v>Not in Crosswalk</v>
      </c>
      <c r="Q1961" t="str">
        <f>IF($B1961="","",IFERROR(INDEX('Brand Crosswalk'!$C$2:$C$200,MATCH($K1961,'Brand Crosswalk'!$A$2:$A$200,0)),""))</f>
        <v/>
      </c>
      <c r="R1961" t="str">
        <f>IF($B1961="","",IF(O1961&lt;&gt;"",O1961,IF(P1961="Mapped",Q1961,IF(P1961="No Encompass Match","No Encompass Match",IFERROR(VLOOKUP(IF($K1961="",$J1961,$K1961),'Brands (Enc)'!$C$2:$D$2699,2,FALSE),"Not Mapped")))))</f>
        <v>COORS LIGHT</v>
      </c>
      <c r="S1961" t="str">
        <f>IF($B1961="","",IFERROR(VLOOKUP(VALUE($B1961),'Customers Table (Enc)'!$A:$I,9,FALSE),"Not Found"))</f>
        <v>Passaic</v>
      </c>
      <c r="T1961" t="str">
        <f t="shared" si="120"/>
        <v>PASSAIC</v>
      </c>
      <c r="U1961" t="str">
        <f t="shared" si="121"/>
        <v>COORS LIGHT|PASSAIC</v>
      </c>
      <c r="V1961" t="str">
        <f>IF($B1961="","",IF(R1961="No Encompass Match","THEM",IF(R1961="Not Mapped","Unable to Determine",IF(T1961="SALES","Unable to Determine",IFERROR(INDEX('Master - US vs THEM'!$F:$F,MATCH(U1961,'Master - US vs THEM'!$G:$G,0)),"No Territory Data")))))</f>
        <v>US</v>
      </c>
      <c r="W1961" t="str">
        <f t="shared" si="122"/>
        <v>OK</v>
      </c>
      <c r="X1961" t="str">
        <f t="shared" si="123"/>
        <v>US</v>
      </c>
    </row>
    <row r="1962" spans="1:24" x14ac:dyDescent="0.2">
      <c r="A1962">
        <v>1961</v>
      </c>
      <c r="B1962" t="s">
        <v>1260</v>
      </c>
      <c r="C1962" t="s">
        <v>1261</v>
      </c>
      <c r="D1962" t="s">
        <v>123</v>
      </c>
      <c r="E1962" t="s">
        <v>1262</v>
      </c>
      <c r="F1962" t="s">
        <v>424</v>
      </c>
      <c r="G1962" t="s">
        <v>1263</v>
      </c>
      <c r="H1962" t="s">
        <v>8</v>
      </c>
      <c r="I1962" t="s">
        <v>319</v>
      </c>
      <c r="J1962" t="s">
        <v>142</v>
      </c>
      <c r="K1962" t="s">
        <v>143</v>
      </c>
      <c r="L1962" t="s">
        <v>141</v>
      </c>
      <c r="M1962">
        <v>1</v>
      </c>
      <c r="N1962" t="s">
        <v>875</v>
      </c>
      <c r="O1962" t="str">
        <f>IF($B1962="","",IFERROR(IF(ISNUMBER(MATCH($K1962,'Brand Family Territory (Enc)'!$A$2:$A$296,0)),$K1962,""),""))</f>
        <v/>
      </c>
      <c r="P1962" t="str">
        <f>IF($B1962="","",IFERROR(INDEX('Brand Crosswalk'!$F$2:$F$200,MATCH($K1962,'Brand Crosswalk'!$A$2:$A$200,0)),"Not in Crosswalk"))</f>
        <v>Mapped</v>
      </c>
      <c r="Q1962" t="str">
        <f>IF($B1962="","",IFERROR(INDEX('Brand Crosswalk'!$C$2:$C$200,MATCH($K1962,'Brand Crosswalk'!$A$2:$A$200,0)),""))</f>
        <v>Lite</v>
      </c>
      <c r="R1962" t="str">
        <f>IF($B1962="","",IF(O1962&lt;&gt;"",O1962,IF(P1962="Mapped",Q1962,IF(P1962="No Encompass Match","No Encompass Match",IFERROR(VLOOKUP(IF($K1962="",$J1962,$K1962),'Brands (Enc)'!$C$2:$D$2699,2,FALSE),"Not Mapped")))))</f>
        <v>Lite</v>
      </c>
      <c r="S1962" t="str">
        <f>IF($B1962="","",IFERROR(VLOOKUP(VALUE($B1962),'Customers Table (Enc)'!$A:$I,9,FALSE),"Not Found"))</f>
        <v>Passaic</v>
      </c>
      <c r="T1962" t="str">
        <f t="shared" si="120"/>
        <v>PASSAIC</v>
      </c>
      <c r="U1962" t="str">
        <f t="shared" si="121"/>
        <v>Lite|PASSAIC</v>
      </c>
      <c r="V1962" t="str">
        <f>IF($B1962="","",IF(R1962="No Encompass Match","THEM",IF(R1962="Not Mapped","Unable to Determine",IF(T1962="SALES","Unable to Determine",IFERROR(INDEX('Master - US vs THEM'!$F:$F,MATCH(U1962,'Master - US vs THEM'!$G:$G,0)),"No Territory Data")))))</f>
        <v>US</v>
      </c>
      <c r="W1962" t="str">
        <f t="shared" si="122"/>
        <v>OK</v>
      </c>
      <c r="X1962" t="str">
        <f t="shared" si="123"/>
        <v>US</v>
      </c>
    </row>
    <row r="1963" spans="1:24" x14ac:dyDescent="0.2">
      <c r="A1963">
        <v>1962</v>
      </c>
      <c r="B1963" t="s">
        <v>1260</v>
      </c>
      <c r="C1963" t="s">
        <v>1261</v>
      </c>
      <c r="D1963" t="s">
        <v>123</v>
      </c>
      <c r="E1963" t="s">
        <v>1262</v>
      </c>
      <c r="F1963" t="s">
        <v>424</v>
      </c>
      <c r="G1963" t="s">
        <v>1263</v>
      </c>
      <c r="H1963" t="s">
        <v>8</v>
      </c>
      <c r="I1963" t="s">
        <v>319</v>
      </c>
      <c r="J1963" t="s">
        <v>44</v>
      </c>
      <c r="K1963" t="s">
        <v>44</v>
      </c>
      <c r="L1963" t="s">
        <v>45</v>
      </c>
      <c r="M1963">
        <v>1</v>
      </c>
      <c r="N1963" t="s">
        <v>875</v>
      </c>
      <c r="O1963" t="str">
        <f>IF($B1963="","",IFERROR(IF(ISNUMBER(MATCH($K1963,'Brand Family Territory (Enc)'!$A$2:$A$296,0)),$K1963,""),""))</f>
        <v/>
      </c>
      <c r="P1963" t="str">
        <f>IF($B1963="","",IFERROR(INDEX('Brand Crosswalk'!$F$2:$F$200,MATCH($K1963,'Brand Crosswalk'!$A$2:$A$200,0)),"Not in Crosswalk"))</f>
        <v>Mapped</v>
      </c>
      <c r="Q1963" t="str">
        <f>IF($B1963="","",IFERROR(INDEX('Brand Crosswalk'!$C$2:$C$200,MATCH($K1963,'Brand Crosswalk'!$A$2:$A$200,0)),""))</f>
        <v>Dg Yuengling Inc</v>
      </c>
      <c r="R1963" t="str">
        <f>IF($B1963="","",IF(O1963&lt;&gt;"",O1963,IF(P1963="Mapped",Q1963,IF(P1963="No Encompass Match","No Encompass Match",IFERROR(VLOOKUP(IF($K1963="",$J1963,$K1963),'Brands (Enc)'!$C$2:$D$2699,2,FALSE),"Not Mapped")))))</f>
        <v>Dg Yuengling Inc</v>
      </c>
      <c r="S1963" t="str">
        <f>IF($B1963="","",IFERROR(VLOOKUP(VALUE($B1963),'Customers Table (Enc)'!$A:$I,9,FALSE),"Not Found"))</f>
        <v>Passaic</v>
      </c>
      <c r="T1963" t="str">
        <f t="shared" si="120"/>
        <v>PASSAIC</v>
      </c>
      <c r="U1963" t="str">
        <f t="shared" si="121"/>
        <v>Dg Yuengling Inc|PASSAIC</v>
      </c>
      <c r="V1963" t="str">
        <f>IF($B1963="","",IF(R1963="No Encompass Match","THEM",IF(R1963="Not Mapped","Unable to Determine",IF(T1963="SALES","Unable to Determine",IFERROR(INDEX('Master - US vs THEM'!$F:$F,MATCH(U1963,'Master - US vs THEM'!$G:$G,0)),"No Territory Data")))))</f>
        <v>US</v>
      </c>
      <c r="W1963" t="str">
        <f t="shared" si="122"/>
        <v>OK</v>
      </c>
      <c r="X1963" t="str">
        <f t="shared" si="123"/>
        <v>US</v>
      </c>
    </row>
    <row r="1964" spans="1:24" x14ac:dyDescent="0.2">
      <c r="A1964">
        <v>1963</v>
      </c>
      <c r="B1964" t="s">
        <v>1260</v>
      </c>
      <c r="C1964" t="s">
        <v>1261</v>
      </c>
      <c r="D1964" t="s">
        <v>123</v>
      </c>
      <c r="E1964" t="s">
        <v>1262</v>
      </c>
      <c r="F1964" t="s">
        <v>424</v>
      </c>
      <c r="G1964" t="s">
        <v>1263</v>
      </c>
      <c r="H1964" t="s">
        <v>8</v>
      </c>
      <c r="I1964" t="s">
        <v>319</v>
      </c>
      <c r="J1964" t="s">
        <v>181</v>
      </c>
      <c r="K1964" t="s">
        <v>182</v>
      </c>
      <c r="L1964" t="s">
        <v>24</v>
      </c>
      <c r="M1964">
        <v>1</v>
      </c>
      <c r="N1964" t="s">
        <v>875</v>
      </c>
      <c r="O1964" t="str">
        <f>IF($B1964="","",IFERROR(IF(ISNUMBER(MATCH($K1964,'Brand Family Territory (Enc)'!$A$2:$A$296,0)),$K1964,""),""))</f>
        <v/>
      </c>
      <c r="P1964" t="str">
        <f>IF($B1964="","",IFERROR(INDEX('Brand Crosswalk'!$F$2:$F$200,MATCH($K1964,'Brand Crosswalk'!$A$2:$A$200,0)),"Not in Crosswalk"))</f>
        <v>Mapped</v>
      </c>
      <c r="Q1964" t="str">
        <f>IF($B1964="","",IFERROR(INDEX('Brand Crosswalk'!$C$2:$C$200,MATCH($K1964,'Brand Crosswalk'!$A$2:$A$200,0)),""))</f>
        <v>Modelo Especial</v>
      </c>
      <c r="R1964" t="str">
        <f>IF($B1964="","",IF(O1964&lt;&gt;"",O1964,IF(P1964="Mapped",Q1964,IF(P1964="No Encompass Match","No Encompass Match",IFERROR(VLOOKUP(IF($K1964="",$J1964,$K1964),'Brands (Enc)'!$C$2:$D$2699,2,FALSE),"Not Mapped")))))</f>
        <v>Modelo Especial</v>
      </c>
      <c r="S1964" t="str">
        <f>IF($B1964="","",IFERROR(VLOOKUP(VALUE($B1964),'Customers Table (Enc)'!$A:$I,9,FALSE),"Not Found"))</f>
        <v>Passaic</v>
      </c>
      <c r="T1964" t="str">
        <f t="shared" si="120"/>
        <v>PASSAIC</v>
      </c>
      <c r="U1964" t="str">
        <f t="shared" si="121"/>
        <v>Modelo Especial|PASSAIC</v>
      </c>
      <c r="V1964" t="str">
        <f>IF($B1964="","",IF(R1964="No Encompass Match","THEM",IF(R1964="Not Mapped","Unable to Determine",IF(T1964="SALES","Unable to Determine",IFERROR(INDEX('Master - US vs THEM'!$F:$F,MATCH(U1964,'Master - US vs THEM'!$G:$G,0)),"No Territory Data")))))</f>
        <v>US</v>
      </c>
      <c r="W1964" t="str">
        <f t="shared" si="122"/>
        <v>OK</v>
      </c>
      <c r="X1964" t="str">
        <f t="shared" si="123"/>
        <v>US</v>
      </c>
    </row>
    <row r="1965" spans="1:24" x14ac:dyDescent="0.2">
      <c r="A1965">
        <v>1964</v>
      </c>
      <c r="B1965" t="s">
        <v>1260</v>
      </c>
      <c r="C1965" t="s">
        <v>1261</v>
      </c>
      <c r="D1965" t="s">
        <v>123</v>
      </c>
      <c r="E1965" t="s">
        <v>1262</v>
      </c>
      <c r="F1965" t="s">
        <v>424</v>
      </c>
      <c r="G1965" t="s">
        <v>1263</v>
      </c>
      <c r="H1965" t="s">
        <v>8</v>
      </c>
      <c r="I1965" t="s">
        <v>319</v>
      </c>
      <c r="J1965" t="s">
        <v>165</v>
      </c>
      <c r="K1965" t="s">
        <v>166</v>
      </c>
      <c r="L1965" t="s">
        <v>141</v>
      </c>
      <c r="M1965">
        <v>1</v>
      </c>
      <c r="N1965" t="s">
        <v>875</v>
      </c>
      <c r="O1965" t="str">
        <f>IF($B1965="","",IFERROR(IF(ISNUMBER(MATCH($K1965,'Brand Family Territory (Enc)'!$A$2:$A$296,0)),$K1965,""),""))</f>
        <v>BLUE MOON</v>
      </c>
      <c r="P1965" t="str">
        <f>IF($B1965="","",IFERROR(INDEX('Brand Crosswalk'!$F$2:$F$200,MATCH($K1965,'Brand Crosswalk'!$A$2:$A$200,0)),"Not in Crosswalk"))</f>
        <v>Not in Crosswalk</v>
      </c>
      <c r="Q1965" t="str">
        <f>IF($B1965="","",IFERROR(INDEX('Brand Crosswalk'!$C$2:$C$200,MATCH($K1965,'Brand Crosswalk'!$A$2:$A$200,0)),""))</f>
        <v/>
      </c>
      <c r="R1965" t="str">
        <f>IF($B1965="","",IF(O1965&lt;&gt;"",O1965,IF(P1965="Mapped",Q1965,IF(P1965="No Encompass Match","No Encompass Match",IFERROR(VLOOKUP(IF($K1965="",$J1965,$K1965),'Brands (Enc)'!$C$2:$D$2699,2,FALSE),"Not Mapped")))))</f>
        <v>BLUE MOON</v>
      </c>
      <c r="S1965" t="str">
        <f>IF($B1965="","",IFERROR(VLOOKUP(VALUE($B1965),'Customers Table (Enc)'!$A:$I,9,FALSE),"Not Found"))</f>
        <v>Passaic</v>
      </c>
      <c r="T1965" t="str">
        <f t="shared" si="120"/>
        <v>PASSAIC</v>
      </c>
      <c r="U1965" t="str">
        <f t="shared" si="121"/>
        <v>BLUE MOON|PASSAIC</v>
      </c>
      <c r="V1965" t="str">
        <f>IF($B1965="","",IF(R1965="No Encompass Match","THEM",IF(R1965="Not Mapped","Unable to Determine",IF(T1965="SALES","Unable to Determine",IFERROR(INDEX('Master - US vs THEM'!$F:$F,MATCH(U1965,'Master - US vs THEM'!$G:$G,0)),"No Territory Data")))))</f>
        <v>US</v>
      </c>
      <c r="W1965" t="str">
        <f t="shared" si="122"/>
        <v>OK</v>
      </c>
      <c r="X1965" t="str">
        <f t="shared" si="123"/>
        <v>US</v>
      </c>
    </row>
    <row r="1966" spans="1:24" x14ac:dyDescent="0.2">
      <c r="A1966">
        <v>1965</v>
      </c>
      <c r="B1966" t="s">
        <v>1260</v>
      </c>
      <c r="C1966" t="s">
        <v>1261</v>
      </c>
      <c r="D1966" t="s">
        <v>123</v>
      </c>
      <c r="E1966" t="s">
        <v>1262</v>
      </c>
      <c r="F1966" t="s">
        <v>424</v>
      </c>
      <c r="G1966" t="s">
        <v>1263</v>
      </c>
      <c r="H1966" t="s">
        <v>8</v>
      </c>
      <c r="I1966" t="s">
        <v>319</v>
      </c>
      <c r="J1966" t="s">
        <v>227</v>
      </c>
      <c r="K1966" t="s">
        <v>209</v>
      </c>
      <c r="L1966" t="s">
        <v>210</v>
      </c>
      <c r="M1966">
        <v>1</v>
      </c>
      <c r="N1966" t="s">
        <v>875</v>
      </c>
      <c r="O1966" t="str">
        <f>IF($B1966="","",IFERROR(IF(ISNUMBER(MATCH($K1966,'Brand Family Territory (Enc)'!$A$2:$A$296,0)),$K1966,""),""))</f>
        <v/>
      </c>
      <c r="P1966" t="str">
        <f>IF($B1966="","",IFERROR(INDEX('Brand Crosswalk'!$F$2:$F$200,MATCH($K1966,'Brand Crosswalk'!$A$2:$A$200,0)),"Not in Crosswalk"))</f>
        <v>Mapped</v>
      </c>
      <c r="Q1966" t="str">
        <f>IF($B1966="","",IFERROR(INDEX('Brand Crosswalk'!$C$2:$C$200,MATCH($K1966,'Brand Crosswalk'!$A$2:$A$200,0)),""))</f>
        <v>Cape May</v>
      </c>
      <c r="R1966" t="str">
        <f>IF($B1966="","",IF(O1966&lt;&gt;"",O1966,IF(P1966="Mapped",Q1966,IF(P1966="No Encompass Match","No Encompass Match",IFERROR(VLOOKUP(IF($K1966="",$J1966,$K1966),'Brands (Enc)'!$C$2:$D$2699,2,FALSE),"Not Mapped")))))</f>
        <v>Cape May</v>
      </c>
      <c r="S1966" t="str">
        <f>IF($B1966="","",IFERROR(VLOOKUP(VALUE($B1966),'Customers Table (Enc)'!$A:$I,9,FALSE),"Not Found"))</f>
        <v>Passaic</v>
      </c>
      <c r="T1966" t="str">
        <f t="shared" si="120"/>
        <v>PASSAIC</v>
      </c>
      <c r="U1966" t="str">
        <f t="shared" si="121"/>
        <v>Cape May|PASSAIC</v>
      </c>
      <c r="V1966" t="str">
        <f>IF($B1966="","",IF(R1966="No Encompass Match","THEM",IF(R1966="Not Mapped","Unable to Determine",IF(T1966="SALES","Unable to Determine",IFERROR(INDEX('Master - US vs THEM'!$F:$F,MATCH(U1966,'Master - US vs THEM'!$G:$G,0)),"No Territory Data")))))</f>
        <v>US</v>
      </c>
      <c r="W1966" t="str">
        <f t="shared" si="122"/>
        <v>OK</v>
      </c>
      <c r="X1966" t="str">
        <f t="shared" si="123"/>
        <v>US</v>
      </c>
    </row>
    <row r="1967" spans="1:24" x14ac:dyDescent="0.2">
      <c r="A1967">
        <v>1966</v>
      </c>
      <c r="B1967" t="s">
        <v>362</v>
      </c>
      <c r="C1967" t="s">
        <v>363</v>
      </c>
      <c r="D1967" t="s">
        <v>48</v>
      </c>
      <c r="E1967" t="s">
        <v>364</v>
      </c>
      <c r="F1967" t="s">
        <v>365</v>
      </c>
      <c r="G1967" t="s">
        <v>366</v>
      </c>
      <c r="H1967" t="s">
        <v>8</v>
      </c>
      <c r="I1967" t="s">
        <v>367</v>
      </c>
      <c r="J1967" t="s">
        <v>368</v>
      </c>
      <c r="K1967" t="s">
        <v>369</v>
      </c>
      <c r="L1967" t="s">
        <v>61</v>
      </c>
      <c r="M1967">
        <v>1</v>
      </c>
      <c r="N1967" t="s">
        <v>21</v>
      </c>
      <c r="O1967" t="str">
        <f>IF($B1967="","",IFERROR(IF(ISNUMBER(MATCH($K1967,'Brand Family Territory (Enc)'!$A$2:$A$296,0)),$K1967,""),""))</f>
        <v/>
      </c>
      <c r="P1967" t="str">
        <f>IF($B1967="","",IFERROR(INDEX('Brand Crosswalk'!$F$2:$F$200,MATCH($K1967,'Brand Crosswalk'!$A$2:$A$200,0)),"Not in Crosswalk"))</f>
        <v>Mapped</v>
      </c>
      <c r="Q1967" t="str">
        <f>IF($B1967="","",IFERROR(INDEX('Brand Crosswalk'!$C$2:$C$200,MATCH($K1967,'Brand Crosswalk'!$A$2:$A$200,0)),""))</f>
        <v>Stone Brewing</v>
      </c>
      <c r="R1967" t="str">
        <f>IF($B1967="","",IF(O1967&lt;&gt;"",O1967,IF(P1967="Mapped",Q1967,IF(P1967="No Encompass Match","No Encompass Match",IFERROR(VLOOKUP(IF($K1967="",$J1967,$K1967),'Brands (Enc)'!$C$2:$D$2699,2,FALSE),"Not Mapped")))))</f>
        <v>Stone Brewing</v>
      </c>
      <c r="S1967" t="str">
        <f>IF($B1967="","",IFERROR(VLOOKUP(VALUE($B1967),'Customers Table (Enc)'!$A:$I,9,FALSE),"Not Found"))</f>
        <v>Bergen</v>
      </c>
      <c r="T1967" t="str">
        <f t="shared" si="120"/>
        <v>BERGEN</v>
      </c>
      <c r="U1967" t="str">
        <f t="shared" si="121"/>
        <v>Stone Brewing|BERGEN</v>
      </c>
      <c r="V1967" t="str">
        <f>IF($B1967="","",IF(R1967="No Encompass Match","THEM",IF(R1967="Not Mapped","Unable to Determine",IF(T1967="SALES","Unable to Determine",IFERROR(INDEX('Master - US vs THEM'!$F:$F,MATCH(U1967,'Master - US vs THEM'!$G:$G,0)),"No Territory Data")))))</f>
        <v>US</v>
      </c>
      <c r="W1967" t="str">
        <f t="shared" si="122"/>
        <v>MISMATCH</v>
      </c>
      <c r="X1967" t="str">
        <f t="shared" si="123"/>
        <v>US</v>
      </c>
    </row>
    <row r="1968" spans="1:24" x14ac:dyDescent="0.2">
      <c r="A1968">
        <v>1967</v>
      </c>
      <c r="B1968" t="s">
        <v>1264</v>
      </c>
      <c r="C1968" t="s">
        <v>1265</v>
      </c>
      <c r="D1968" t="s">
        <v>48</v>
      </c>
      <c r="E1968" t="s">
        <v>1266</v>
      </c>
      <c r="F1968" t="s">
        <v>1267</v>
      </c>
      <c r="G1968" t="s">
        <v>1268</v>
      </c>
      <c r="H1968" t="s">
        <v>8</v>
      </c>
      <c r="I1968" t="s">
        <v>367</v>
      </c>
      <c r="J1968" t="s">
        <v>165</v>
      </c>
      <c r="K1968" t="s">
        <v>166</v>
      </c>
      <c r="L1968" t="s">
        <v>141</v>
      </c>
      <c r="M1968">
        <v>1</v>
      </c>
      <c r="N1968" t="s">
        <v>875</v>
      </c>
      <c r="O1968" t="str">
        <f>IF($B1968="","",IFERROR(IF(ISNUMBER(MATCH($K1968,'Brand Family Territory (Enc)'!$A$2:$A$296,0)),$K1968,""),""))</f>
        <v>BLUE MOON</v>
      </c>
      <c r="P1968" t="str">
        <f>IF($B1968="","",IFERROR(INDEX('Brand Crosswalk'!$F$2:$F$200,MATCH($K1968,'Brand Crosswalk'!$A$2:$A$200,0)),"Not in Crosswalk"))</f>
        <v>Not in Crosswalk</v>
      </c>
      <c r="Q1968" t="str">
        <f>IF($B1968="","",IFERROR(INDEX('Brand Crosswalk'!$C$2:$C$200,MATCH($K1968,'Brand Crosswalk'!$A$2:$A$200,0)),""))</f>
        <v/>
      </c>
      <c r="R1968" t="str">
        <f>IF($B1968="","",IF(O1968&lt;&gt;"",O1968,IF(P1968="Mapped",Q1968,IF(P1968="No Encompass Match","No Encompass Match",IFERROR(VLOOKUP(IF($K1968="",$J1968,$K1968),'Brands (Enc)'!$C$2:$D$2699,2,FALSE),"Not Mapped")))))</f>
        <v>BLUE MOON</v>
      </c>
      <c r="S1968" t="str">
        <f>IF($B1968="","",IFERROR(VLOOKUP(VALUE($B1968),'Customers Table (Enc)'!$A:$I,9,FALSE),"Not Found"))</f>
        <v>Bergen</v>
      </c>
      <c r="T1968" t="str">
        <f t="shared" si="120"/>
        <v>BERGEN</v>
      </c>
      <c r="U1968" t="str">
        <f t="shared" si="121"/>
        <v>BLUE MOON|BERGEN</v>
      </c>
      <c r="V1968" t="str">
        <f>IF($B1968="","",IF(R1968="No Encompass Match","THEM",IF(R1968="Not Mapped","Unable to Determine",IF(T1968="SALES","Unable to Determine",IFERROR(INDEX('Master - US vs THEM'!$F:$F,MATCH(U1968,'Master - US vs THEM'!$G:$G,0)),"No Territory Data")))))</f>
        <v>US</v>
      </c>
      <c r="W1968" t="str">
        <f t="shared" si="122"/>
        <v>OK</v>
      </c>
      <c r="X1968" t="str">
        <f t="shared" si="123"/>
        <v>US</v>
      </c>
    </row>
    <row r="1969" spans="1:24" x14ac:dyDescent="0.2">
      <c r="A1969">
        <v>1968</v>
      </c>
      <c r="B1969" t="s">
        <v>1264</v>
      </c>
      <c r="C1969" t="s">
        <v>1265</v>
      </c>
      <c r="D1969" t="s">
        <v>48</v>
      </c>
      <c r="E1969" t="s">
        <v>1266</v>
      </c>
      <c r="F1969" t="s">
        <v>1267</v>
      </c>
      <c r="G1969" t="s">
        <v>1268</v>
      </c>
      <c r="H1969" t="s">
        <v>8</v>
      </c>
      <c r="I1969" t="s">
        <v>367</v>
      </c>
      <c r="J1969" t="s">
        <v>1137</v>
      </c>
      <c r="K1969" t="s">
        <v>212</v>
      </c>
      <c r="L1969" t="s">
        <v>88</v>
      </c>
      <c r="M1969">
        <v>1</v>
      </c>
      <c r="N1969" t="s">
        <v>875</v>
      </c>
      <c r="O1969" t="str">
        <f>IF($B1969="","",IFERROR(IF(ISNUMBER(MATCH($K1969,'Brand Family Territory (Enc)'!$A$2:$A$296,0)),$K1969,""),""))</f>
        <v/>
      </c>
      <c r="P1969" t="str">
        <f>IF($B1969="","",IFERROR(INDEX('Brand Crosswalk'!$F$2:$F$200,MATCH($K1969,'Brand Crosswalk'!$A$2:$A$200,0)),"Not in Crosswalk"))</f>
        <v>Mapped</v>
      </c>
      <c r="Q1969" t="str">
        <f>IF($B1969="","",IFERROR(INDEX('Brand Crosswalk'!$C$2:$C$200,MATCH($K1969,'Brand Crosswalk'!$A$2:$A$200,0)),""))</f>
        <v>Victory</v>
      </c>
      <c r="R1969" t="str">
        <f>IF($B1969="","",IF(O1969&lt;&gt;"",O1969,IF(P1969="Mapped",Q1969,IF(P1969="No Encompass Match","No Encompass Match",IFERROR(VLOOKUP(IF($K1969="",$J1969,$K1969),'Brands (Enc)'!$C$2:$D$2699,2,FALSE),"Not Mapped")))))</f>
        <v>Victory</v>
      </c>
      <c r="S1969" t="str">
        <f>IF($B1969="","",IFERROR(VLOOKUP(VALUE($B1969),'Customers Table (Enc)'!$A:$I,9,FALSE),"Not Found"))</f>
        <v>Bergen</v>
      </c>
      <c r="T1969" t="str">
        <f t="shared" si="120"/>
        <v>BERGEN</v>
      </c>
      <c r="U1969" t="str">
        <f t="shared" si="121"/>
        <v>Victory|BERGEN</v>
      </c>
      <c r="V1969" t="str">
        <f>IF($B1969="","",IF(R1969="No Encompass Match","THEM",IF(R1969="Not Mapped","Unable to Determine",IF(T1969="SALES","Unable to Determine",IFERROR(INDEX('Master - US vs THEM'!$F:$F,MATCH(U1969,'Master - US vs THEM'!$G:$G,0)),"No Territory Data")))))</f>
        <v>US</v>
      </c>
      <c r="W1969" t="str">
        <f t="shared" si="122"/>
        <v>OK</v>
      </c>
      <c r="X1969" t="str">
        <f t="shared" si="123"/>
        <v>US</v>
      </c>
    </row>
    <row r="1970" spans="1:24" x14ac:dyDescent="0.2">
      <c r="A1970">
        <v>1969</v>
      </c>
      <c r="B1970" t="s">
        <v>1264</v>
      </c>
      <c r="C1970" t="s">
        <v>1265</v>
      </c>
      <c r="D1970" t="s">
        <v>48</v>
      </c>
      <c r="E1970" t="s">
        <v>1266</v>
      </c>
      <c r="F1970" t="s">
        <v>1267</v>
      </c>
      <c r="G1970" t="s">
        <v>1268</v>
      </c>
      <c r="H1970" t="s">
        <v>8</v>
      </c>
      <c r="I1970" t="s">
        <v>367</v>
      </c>
      <c r="J1970" t="s">
        <v>44</v>
      </c>
      <c r="K1970" t="s">
        <v>44</v>
      </c>
      <c r="L1970" t="s">
        <v>45</v>
      </c>
      <c r="M1970">
        <v>1</v>
      </c>
      <c r="N1970" t="s">
        <v>875</v>
      </c>
      <c r="O1970" t="str">
        <f>IF($B1970="","",IFERROR(IF(ISNUMBER(MATCH($K1970,'Brand Family Territory (Enc)'!$A$2:$A$296,0)),$K1970,""),""))</f>
        <v/>
      </c>
      <c r="P1970" t="str">
        <f>IF($B1970="","",IFERROR(INDEX('Brand Crosswalk'!$F$2:$F$200,MATCH($K1970,'Brand Crosswalk'!$A$2:$A$200,0)),"Not in Crosswalk"))</f>
        <v>Mapped</v>
      </c>
      <c r="Q1970" t="str">
        <f>IF($B1970="","",IFERROR(INDEX('Brand Crosswalk'!$C$2:$C$200,MATCH($K1970,'Brand Crosswalk'!$A$2:$A$200,0)),""))</f>
        <v>Dg Yuengling Inc</v>
      </c>
      <c r="R1970" t="str">
        <f>IF($B1970="","",IF(O1970&lt;&gt;"",O1970,IF(P1970="Mapped",Q1970,IF(P1970="No Encompass Match","No Encompass Match",IFERROR(VLOOKUP(IF($K1970="",$J1970,$K1970),'Brands (Enc)'!$C$2:$D$2699,2,FALSE),"Not Mapped")))))</f>
        <v>Dg Yuengling Inc</v>
      </c>
      <c r="S1970" t="str">
        <f>IF($B1970="","",IFERROR(VLOOKUP(VALUE($B1970),'Customers Table (Enc)'!$A:$I,9,FALSE),"Not Found"))</f>
        <v>Bergen</v>
      </c>
      <c r="T1970" t="str">
        <f t="shared" si="120"/>
        <v>BERGEN</v>
      </c>
      <c r="U1970" t="str">
        <f t="shared" si="121"/>
        <v>Dg Yuengling Inc|BERGEN</v>
      </c>
      <c r="V1970" t="str">
        <f>IF($B1970="","",IF(R1970="No Encompass Match","THEM",IF(R1970="Not Mapped","Unable to Determine",IF(T1970="SALES","Unable to Determine",IFERROR(INDEX('Master - US vs THEM'!$F:$F,MATCH(U1970,'Master - US vs THEM'!$G:$G,0)),"No Territory Data")))))</f>
        <v>US</v>
      </c>
      <c r="W1970" t="str">
        <f t="shared" si="122"/>
        <v>OK</v>
      </c>
      <c r="X1970" t="str">
        <f t="shared" si="123"/>
        <v>US</v>
      </c>
    </row>
    <row r="1971" spans="1:24" x14ac:dyDescent="0.2">
      <c r="A1971">
        <v>1970</v>
      </c>
      <c r="B1971" t="s">
        <v>1264</v>
      </c>
      <c r="C1971" t="s">
        <v>1265</v>
      </c>
      <c r="D1971" t="s">
        <v>48</v>
      </c>
      <c r="E1971" t="s">
        <v>1266</v>
      </c>
      <c r="F1971" t="s">
        <v>1267</v>
      </c>
      <c r="G1971" t="s">
        <v>1268</v>
      </c>
      <c r="H1971" t="s">
        <v>8</v>
      </c>
      <c r="I1971" t="s">
        <v>367</v>
      </c>
      <c r="J1971" t="s">
        <v>338</v>
      </c>
      <c r="K1971" t="s">
        <v>34</v>
      </c>
      <c r="L1971" t="s">
        <v>34</v>
      </c>
      <c r="M1971">
        <v>1</v>
      </c>
      <c r="N1971" t="s">
        <v>875</v>
      </c>
      <c r="O1971" t="str">
        <f>IF($B1971="","",IFERROR(IF(ISNUMBER(MATCH($K1971,'Brand Family Territory (Enc)'!$A$2:$A$296,0)),$K1971,""),""))</f>
        <v/>
      </c>
      <c r="P1971" t="str">
        <f>IF($B1971="","",IFERROR(INDEX('Brand Crosswalk'!$F$2:$F$200,MATCH($K1971,'Brand Crosswalk'!$A$2:$A$200,0)),"Not in Crosswalk"))</f>
        <v>Mapped</v>
      </c>
      <c r="Q1971" t="str">
        <f>IF($B1971="","",IFERROR(INDEX('Brand Crosswalk'!$C$2:$C$200,MATCH($K1971,'Brand Crosswalk'!$A$2:$A$200,0)),""))</f>
        <v>Sierra Nevada</v>
      </c>
      <c r="R1971" t="str">
        <f>IF($B1971="","",IF(O1971&lt;&gt;"",O1971,IF(P1971="Mapped",Q1971,IF(P1971="No Encompass Match","No Encompass Match",IFERROR(VLOOKUP(IF($K1971="",$J1971,$K1971),'Brands (Enc)'!$C$2:$D$2699,2,FALSE),"Not Mapped")))))</f>
        <v>Sierra Nevada</v>
      </c>
      <c r="S1971" t="str">
        <f>IF($B1971="","",IFERROR(VLOOKUP(VALUE($B1971),'Customers Table (Enc)'!$A:$I,9,FALSE),"Not Found"))</f>
        <v>Bergen</v>
      </c>
      <c r="T1971" t="str">
        <f t="shared" si="120"/>
        <v>BERGEN</v>
      </c>
      <c r="U1971" t="str">
        <f t="shared" si="121"/>
        <v>Sierra Nevada|BERGEN</v>
      </c>
      <c r="V1971" t="str">
        <f>IF($B1971="","",IF(R1971="No Encompass Match","THEM",IF(R1971="Not Mapped","Unable to Determine",IF(T1971="SALES","Unable to Determine",IFERROR(INDEX('Master - US vs THEM'!$F:$F,MATCH(U1971,'Master - US vs THEM'!$G:$G,0)),"No Territory Data")))))</f>
        <v>US</v>
      </c>
      <c r="W1971" t="str">
        <f t="shared" si="122"/>
        <v>OK</v>
      </c>
      <c r="X1971" t="str">
        <f t="shared" si="123"/>
        <v>US</v>
      </c>
    </row>
    <row r="1972" spans="1:24" x14ac:dyDescent="0.2">
      <c r="A1972">
        <v>1971</v>
      </c>
      <c r="B1972" t="s">
        <v>1269</v>
      </c>
      <c r="C1972" t="s">
        <v>1270</v>
      </c>
      <c r="D1972" t="s">
        <v>48</v>
      </c>
      <c r="E1972" t="s">
        <v>1271</v>
      </c>
      <c r="F1972" t="s">
        <v>1267</v>
      </c>
      <c r="G1972" t="s">
        <v>1272</v>
      </c>
      <c r="H1972" t="s">
        <v>8</v>
      </c>
      <c r="I1972" t="s">
        <v>367</v>
      </c>
      <c r="J1972" t="s">
        <v>44</v>
      </c>
      <c r="K1972" t="s">
        <v>44</v>
      </c>
      <c r="L1972" t="s">
        <v>45</v>
      </c>
      <c r="M1972">
        <v>1</v>
      </c>
      <c r="N1972" t="s">
        <v>875</v>
      </c>
      <c r="O1972" t="str">
        <f>IF($B1972="","",IFERROR(IF(ISNUMBER(MATCH($K1972,'Brand Family Territory (Enc)'!$A$2:$A$296,0)),$K1972,""),""))</f>
        <v/>
      </c>
      <c r="P1972" t="str">
        <f>IF($B1972="","",IFERROR(INDEX('Brand Crosswalk'!$F$2:$F$200,MATCH($K1972,'Brand Crosswalk'!$A$2:$A$200,0)),"Not in Crosswalk"))</f>
        <v>Mapped</v>
      </c>
      <c r="Q1972" t="str">
        <f>IF($B1972="","",IFERROR(INDEX('Brand Crosswalk'!$C$2:$C$200,MATCH($K1972,'Brand Crosswalk'!$A$2:$A$200,0)),""))</f>
        <v>Dg Yuengling Inc</v>
      </c>
      <c r="R1972" t="str">
        <f>IF($B1972="","",IF(O1972&lt;&gt;"",O1972,IF(P1972="Mapped",Q1972,IF(P1972="No Encompass Match","No Encompass Match",IFERROR(VLOOKUP(IF($K1972="",$J1972,$K1972),'Brands (Enc)'!$C$2:$D$2699,2,FALSE),"Not Mapped")))))</f>
        <v>Dg Yuengling Inc</v>
      </c>
      <c r="S1972" t="str">
        <f>IF($B1972="","",IFERROR(VLOOKUP(VALUE($B1972),'Customers Table (Enc)'!$A:$I,9,FALSE),"Not Found"))</f>
        <v>Bergen</v>
      </c>
      <c r="T1972" t="str">
        <f t="shared" si="120"/>
        <v>BERGEN</v>
      </c>
      <c r="U1972" t="str">
        <f t="shared" si="121"/>
        <v>Dg Yuengling Inc|BERGEN</v>
      </c>
      <c r="V1972" t="str">
        <f>IF($B1972="","",IF(R1972="No Encompass Match","THEM",IF(R1972="Not Mapped","Unable to Determine",IF(T1972="SALES","Unable to Determine",IFERROR(INDEX('Master - US vs THEM'!$F:$F,MATCH(U1972,'Master - US vs THEM'!$G:$G,0)),"No Territory Data")))))</f>
        <v>US</v>
      </c>
      <c r="W1972" t="str">
        <f t="shared" si="122"/>
        <v>OK</v>
      </c>
      <c r="X1972" t="str">
        <f t="shared" si="123"/>
        <v>US</v>
      </c>
    </row>
    <row r="1973" spans="1:24" x14ac:dyDescent="0.2">
      <c r="A1973">
        <v>1972</v>
      </c>
      <c r="B1973" t="s">
        <v>1269</v>
      </c>
      <c r="C1973" t="s">
        <v>1270</v>
      </c>
      <c r="D1973" t="s">
        <v>48</v>
      </c>
      <c r="E1973" t="s">
        <v>1271</v>
      </c>
      <c r="F1973" t="s">
        <v>1267</v>
      </c>
      <c r="G1973" t="s">
        <v>1272</v>
      </c>
      <c r="H1973" t="s">
        <v>8</v>
      </c>
      <c r="I1973" t="s">
        <v>367</v>
      </c>
      <c r="J1973" t="s">
        <v>213</v>
      </c>
      <c r="K1973" t="s">
        <v>214</v>
      </c>
      <c r="L1973" t="s">
        <v>215</v>
      </c>
      <c r="M1973">
        <v>1</v>
      </c>
      <c r="N1973" t="s">
        <v>875</v>
      </c>
      <c r="O1973" t="str">
        <f>IF($B1973="","",IFERROR(IF(ISNUMBER(MATCH($K1973,'Brand Family Territory (Enc)'!$A$2:$A$296,0)),$K1973,""),""))</f>
        <v/>
      </c>
      <c r="P1973" t="str">
        <f>IF($B1973="","",IFERROR(INDEX('Brand Crosswalk'!$F$2:$F$200,MATCH($K1973,'Brand Crosswalk'!$A$2:$A$200,0)),"Not in Crosswalk"))</f>
        <v>Mapped</v>
      </c>
      <c r="Q1973" t="str">
        <f>IF($B1973="","",IFERROR(INDEX('Brand Crosswalk'!$C$2:$C$200,MATCH($K1973,'Brand Crosswalk'!$A$2:$A$200,0)),""))</f>
        <v>New Belgium Brewing Company</v>
      </c>
      <c r="R1973" t="str">
        <f>IF($B1973="","",IF(O1973&lt;&gt;"",O1973,IF(P1973="Mapped",Q1973,IF(P1973="No Encompass Match","No Encompass Match",IFERROR(VLOOKUP(IF($K1973="",$J1973,$K1973),'Brands (Enc)'!$C$2:$D$2699,2,FALSE),"Not Mapped")))))</f>
        <v>New Belgium Brewing Company</v>
      </c>
      <c r="S1973" t="str">
        <f>IF($B1973="","",IFERROR(VLOOKUP(VALUE($B1973),'Customers Table (Enc)'!$A:$I,9,FALSE),"Not Found"))</f>
        <v>Bergen</v>
      </c>
      <c r="T1973" t="str">
        <f t="shared" si="120"/>
        <v>BERGEN</v>
      </c>
      <c r="U1973" t="str">
        <f t="shared" si="121"/>
        <v>New Belgium Brewing Company|BERGEN</v>
      </c>
      <c r="V1973" t="str">
        <f>IF($B1973="","",IF(R1973="No Encompass Match","THEM",IF(R1973="Not Mapped","Unable to Determine",IF(T1973="SALES","Unable to Determine",IFERROR(INDEX('Master - US vs THEM'!$F:$F,MATCH(U1973,'Master - US vs THEM'!$G:$G,0)),"No Territory Data")))))</f>
        <v>US</v>
      </c>
      <c r="W1973" t="str">
        <f t="shared" si="122"/>
        <v>OK</v>
      </c>
      <c r="X1973" t="str">
        <f t="shared" si="123"/>
        <v>US</v>
      </c>
    </row>
    <row r="1974" spans="1:24" x14ac:dyDescent="0.2">
      <c r="A1974">
        <v>1973</v>
      </c>
      <c r="B1974" t="s">
        <v>1269</v>
      </c>
      <c r="C1974" t="s">
        <v>1270</v>
      </c>
      <c r="D1974" t="s">
        <v>48</v>
      </c>
      <c r="E1974" t="s">
        <v>1271</v>
      </c>
      <c r="F1974" t="s">
        <v>1267</v>
      </c>
      <c r="G1974" t="s">
        <v>1272</v>
      </c>
      <c r="H1974" t="s">
        <v>8</v>
      </c>
      <c r="I1974" t="s">
        <v>367</v>
      </c>
      <c r="J1974" t="s">
        <v>1273</v>
      </c>
      <c r="K1974" t="s">
        <v>1274</v>
      </c>
      <c r="L1974" t="s">
        <v>1274</v>
      </c>
      <c r="M1974">
        <v>1</v>
      </c>
      <c r="N1974" t="s">
        <v>875</v>
      </c>
      <c r="O1974" t="str">
        <f>IF($B1974="","",IFERROR(IF(ISNUMBER(MATCH($K1974,'Brand Family Territory (Enc)'!$A$2:$A$296,0)),$K1974,""),""))</f>
        <v/>
      </c>
      <c r="P1974" t="str">
        <f>IF($B1974="","",IFERROR(INDEX('Brand Crosswalk'!$F$2:$F$200,MATCH($K1974,'Brand Crosswalk'!$A$2:$A$200,0)),"Not in Crosswalk"))</f>
        <v>Mapped</v>
      </c>
      <c r="Q1974" t="str">
        <f>IF($B1974="","",IFERROR(INDEX('Brand Crosswalk'!$C$2:$C$200,MATCH($K1974,'Brand Crosswalk'!$A$2:$A$200,0)),""))</f>
        <v>Newburgh</v>
      </c>
      <c r="R1974" t="str">
        <f>IF($B1974="","",IF(O1974&lt;&gt;"",O1974,IF(P1974="Mapped",Q1974,IF(P1974="No Encompass Match","No Encompass Match",IFERROR(VLOOKUP(IF($K1974="",$J1974,$K1974),'Brands (Enc)'!$C$2:$D$2699,2,FALSE),"Not Mapped")))))</f>
        <v>Newburgh</v>
      </c>
      <c r="S1974" t="str">
        <f>IF($B1974="","",IFERROR(VLOOKUP(VALUE($B1974),'Customers Table (Enc)'!$A:$I,9,FALSE),"Not Found"))</f>
        <v>Bergen</v>
      </c>
      <c r="T1974" t="str">
        <f t="shared" si="120"/>
        <v>BERGEN</v>
      </c>
      <c r="U1974" t="str">
        <f t="shared" si="121"/>
        <v>Newburgh|BERGEN</v>
      </c>
      <c r="V1974" t="str">
        <f>IF($B1974="","",IF(R1974="No Encompass Match","THEM",IF(R1974="Not Mapped","Unable to Determine",IF(T1974="SALES","Unable to Determine",IFERROR(INDEX('Master - US vs THEM'!$F:$F,MATCH(U1974,'Master - US vs THEM'!$G:$G,0)),"No Territory Data")))))</f>
        <v>US</v>
      </c>
      <c r="W1974" t="str">
        <f t="shared" si="122"/>
        <v>OK</v>
      </c>
      <c r="X1974" t="str">
        <f t="shared" si="123"/>
        <v>US</v>
      </c>
    </row>
    <row r="1975" spans="1:24" x14ac:dyDescent="0.2">
      <c r="A1975">
        <v>1974</v>
      </c>
      <c r="B1975" t="s">
        <v>1269</v>
      </c>
      <c r="C1975" t="s">
        <v>1270</v>
      </c>
      <c r="D1975" t="s">
        <v>48</v>
      </c>
      <c r="E1975" t="s">
        <v>1271</v>
      </c>
      <c r="F1975" t="s">
        <v>1267</v>
      </c>
      <c r="G1975" t="s">
        <v>1272</v>
      </c>
      <c r="H1975" t="s">
        <v>8</v>
      </c>
      <c r="I1975" t="s">
        <v>367</v>
      </c>
      <c r="J1975" t="s">
        <v>1275</v>
      </c>
      <c r="K1975" t="s">
        <v>1276</v>
      </c>
      <c r="L1975" t="s">
        <v>88</v>
      </c>
      <c r="M1975">
        <v>1</v>
      </c>
      <c r="N1975" t="s">
        <v>875</v>
      </c>
      <c r="O1975" t="str">
        <f>IF($B1975="","",IFERROR(IF(ISNUMBER(MATCH($K1975,'Brand Family Territory (Enc)'!$A$2:$A$296,0)),$K1975,""),""))</f>
        <v/>
      </c>
      <c r="P1975" t="str">
        <f>IF($B1975="","",IFERROR(INDEX('Brand Crosswalk'!$F$2:$F$200,MATCH($K1975,'Brand Crosswalk'!$A$2:$A$200,0)),"Not in Crosswalk"))</f>
        <v>Mapped</v>
      </c>
      <c r="Q1975" t="str">
        <f>IF($B1975="","",IFERROR(INDEX('Brand Crosswalk'!$C$2:$C$200,MATCH($K1975,'Brand Crosswalk'!$A$2:$A$200,0)),""))</f>
        <v>Victory</v>
      </c>
      <c r="R1975" t="str">
        <f>IF($B1975="","",IF(O1975&lt;&gt;"",O1975,IF(P1975="Mapped",Q1975,IF(P1975="No Encompass Match","No Encompass Match",IFERROR(VLOOKUP(IF($K1975="",$J1975,$K1975),'Brands (Enc)'!$C$2:$D$2699,2,FALSE),"Not Mapped")))))</f>
        <v>Victory</v>
      </c>
      <c r="S1975" t="str">
        <f>IF($B1975="","",IFERROR(VLOOKUP(VALUE($B1975),'Customers Table (Enc)'!$A:$I,9,FALSE),"Not Found"))</f>
        <v>Bergen</v>
      </c>
      <c r="T1975" t="str">
        <f t="shared" si="120"/>
        <v>BERGEN</v>
      </c>
      <c r="U1975" t="str">
        <f t="shared" si="121"/>
        <v>Victory|BERGEN</v>
      </c>
      <c r="V1975" t="str">
        <f>IF($B1975="","",IF(R1975="No Encompass Match","THEM",IF(R1975="Not Mapped","Unable to Determine",IF(T1975="SALES","Unable to Determine",IFERROR(INDEX('Master - US vs THEM'!$F:$F,MATCH(U1975,'Master - US vs THEM'!$G:$G,0)),"No Territory Data")))))</f>
        <v>US</v>
      </c>
      <c r="W1975" t="str">
        <f t="shared" si="122"/>
        <v>OK</v>
      </c>
      <c r="X1975" t="str">
        <f t="shared" si="123"/>
        <v>US</v>
      </c>
    </row>
    <row r="1976" spans="1:24" x14ac:dyDescent="0.2">
      <c r="A1976">
        <v>1975</v>
      </c>
      <c r="B1976" t="s">
        <v>1250</v>
      </c>
      <c r="C1976" t="s">
        <v>1251</v>
      </c>
      <c r="D1976" t="s">
        <v>372</v>
      </c>
      <c r="E1976" t="s">
        <v>1252</v>
      </c>
      <c r="F1976" t="s">
        <v>1253</v>
      </c>
      <c r="G1976" t="s">
        <v>1254</v>
      </c>
      <c r="H1976" t="s">
        <v>8</v>
      </c>
      <c r="I1976" t="s">
        <v>713</v>
      </c>
      <c r="J1976" t="s">
        <v>165</v>
      </c>
      <c r="K1976" t="s">
        <v>166</v>
      </c>
      <c r="L1976" t="s">
        <v>141</v>
      </c>
      <c r="M1976">
        <v>1</v>
      </c>
      <c r="N1976" t="s">
        <v>875</v>
      </c>
      <c r="O1976" t="str">
        <f>IF($B1976="","",IFERROR(IF(ISNUMBER(MATCH($K1976,'Brand Family Territory (Enc)'!$A$2:$A$296,0)),$K1976,""),""))</f>
        <v>BLUE MOON</v>
      </c>
      <c r="P1976" t="str">
        <f>IF($B1976="","",IFERROR(INDEX('Brand Crosswalk'!$F$2:$F$200,MATCH($K1976,'Brand Crosswalk'!$A$2:$A$200,0)),"Not in Crosswalk"))</f>
        <v>Not in Crosswalk</v>
      </c>
      <c r="Q1976" t="str">
        <f>IF($B1976="","",IFERROR(INDEX('Brand Crosswalk'!$C$2:$C$200,MATCH($K1976,'Brand Crosswalk'!$A$2:$A$200,0)),""))</f>
        <v/>
      </c>
      <c r="R1976" t="str">
        <f>IF($B1976="","",IF(O1976&lt;&gt;"",O1976,IF(P1976="Mapped",Q1976,IF(P1976="No Encompass Match","No Encompass Match",IFERROR(VLOOKUP(IF($K1976="",$J1976,$K1976),'Brands (Enc)'!$C$2:$D$2699,2,FALSE),"Not Mapped")))))</f>
        <v>BLUE MOON</v>
      </c>
      <c r="S1976" t="str">
        <f>IF($B1976="","",IFERROR(VLOOKUP(VALUE($B1976),'Customers Table (Enc)'!$A:$I,9,FALSE),"Not Found"))</f>
        <v>Passaic</v>
      </c>
      <c r="T1976" t="str">
        <f t="shared" si="120"/>
        <v>PASSAIC-FF</v>
      </c>
      <c r="U1976" t="str">
        <f t="shared" si="121"/>
        <v>BLUE MOON|PASSAIC-FF</v>
      </c>
      <c r="V1976" t="str">
        <f>IF($B1976="","",IF(R1976="No Encompass Match","THEM",IF(R1976="Not Mapped","Unable to Determine",IF(T1976="SALES","Unable to Determine",IFERROR(INDEX('Master - US vs THEM'!$F:$F,MATCH(U1976,'Master - US vs THEM'!$G:$G,0)),"No Territory Data")))))</f>
        <v>US</v>
      </c>
      <c r="W1976" t="str">
        <f t="shared" si="122"/>
        <v>OK</v>
      </c>
      <c r="X1976" t="str">
        <f t="shared" si="123"/>
        <v>US</v>
      </c>
    </row>
    <row r="1977" spans="1:24" x14ac:dyDescent="0.2">
      <c r="A1977">
        <v>1976</v>
      </c>
      <c r="B1977" t="s">
        <v>1250</v>
      </c>
      <c r="C1977" t="s">
        <v>1251</v>
      </c>
      <c r="D1977" t="s">
        <v>372</v>
      </c>
      <c r="E1977" t="s">
        <v>1252</v>
      </c>
      <c r="F1977" t="s">
        <v>1253</v>
      </c>
      <c r="G1977" t="s">
        <v>1254</v>
      </c>
      <c r="H1977" t="s">
        <v>8</v>
      </c>
      <c r="I1977" t="s">
        <v>713</v>
      </c>
      <c r="J1977" t="s">
        <v>142</v>
      </c>
      <c r="K1977" t="s">
        <v>143</v>
      </c>
      <c r="L1977" t="s">
        <v>141</v>
      </c>
      <c r="M1977">
        <v>1</v>
      </c>
      <c r="N1977" t="s">
        <v>875</v>
      </c>
      <c r="O1977" t="str">
        <f>IF($B1977="","",IFERROR(IF(ISNUMBER(MATCH($K1977,'Brand Family Territory (Enc)'!$A$2:$A$296,0)),$K1977,""),""))</f>
        <v/>
      </c>
      <c r="P1977" t="str">
        <f>IF($B1977="","",IFERROR(INDEX('Brand Crosswalk'!$F$2:$F$200,MATCH($K1977,'Brand Crosswalk'!$A$2:$A$200,0)),"Not in Crosswalk"))</f>
        <v>Mapped</v>
      </c>
      <c r="Q1977" t="str">
        <f>IF($B1977="","",IFERROR(INDEX('Brand Crosswalk'!$C$2:$C$200,MATCH($K1977,'Brand Crosswalk'!$A$2:$A$200,0)),""))</f>
        <v>Lite</v>
      </c>
      <c r="R1977" t="str">
        <f>IF($B1977="","",IF(O1977&lt;&gt;"",O1977,IF(P1977="Mapped",Q1977,IF(P1977="No Encompass Match","No Encompass Match",IFERROR(VLOOKUP(IF($K1977="",$J1977,$K1977),'Brands (Enc)'!$C$2:$D$2699,2,FALSE),"Not Mapped")))))</f>
        <v>Lite</v>
      </c>
      <c r="S1977" t="str">
        <f>IF($B1977="","",IFERROR(VLOOKUP(VALUE($B1977),'Customers Table (Enc)'!$A:$I,9,FALSE),"Not Found"))</f>
        <v>Passaic</v>
      </c>
      <c r="T1977" t="str">
        <f t="shared" si="120"/>
        <v>PASSAIC-FF</v>
      </c>
      <c r="U1977" t="str">
        <f t="shared" si="121"/>
        <v>Lite|PASSAIC-FF</v>
      </c>
      <c r="V1977" t="str">
        <f>IF($B1977="","",IF(R1977="No Encompass Match","THEM",IF(R1977="Not Mapped","Unable to Determine",IF(T1977="SALES","Unable to Determine",IFERROR(INDEX('Master - US vs THEM'!$F:$F,MATCH(U1977,'Master - US vs THEM'!$G:$G,0)),"No Territory Data")))))</f>
        <v>US</v>
      </c>
      <c r="W1977" t="str">
        <f t="shared" si="122"/>
        <v>OK</v>
      </c>
      <c r="X1977" t="str">
        <f t="shared" si="123"/>
        <v>US</v>
      </c>
    </row>
    <row r="1978" spans="1:24" x14ac:dyDescent="0.2">
      <c r="A1978">
        <v>1977</v>
      </c>
      <c r="B1978" t="s">
        <v>1250</v>
      </c>
      <c r="C1978" t="s">
        <v>1251</v>
      </c>
      <c r="D1978" t="s">
        <v>372</v>
      </c>
      <c r="E1978" t="s">
        <v>1252</v>
      </c>
      <c r="F1978" t="s">
        <v>1253</v>
      </c>
      <c r="G1978" t="s">
        <v>1254</v>
      </c>
      <c r="H1978" t="s">
        <v>8</v>
      </c>
      <c r="I1978" t="s">
        <v>713</v>
      </c>
      <c r="J1978" t="s">
        <v>535</v>
      </c>
      <c r="K1978" t="s">
        <v>358</v>
      </c>
      <c r="L1978" t="s">
        <v>155</v>
      </c>
      <c r="M1978">
        <v>1</v>
      </c>
      <c r="N1978" t="s">
        <v>875</v>
      </c>
      <c r="O1978" t="str">
        <f>IF($B1978="","",IFERROR(IF(ISNUMBER(MATCH($K1978,'Brand Family Territory (Enc)'!$A$2:$A$296,0)),$K1978,""),""))</f>
        <v/>
      </c>
      <c r="P1978" t="str">
        <f>IF($B1978="","",IFERROR(INDEX('Brand Crosswalk'!$F$2:$F$200,MATCH($K1978,'Brand Crosswalk'!$A$2:$A$200,0)),"Not in Crosswalk"))</f>
        <v>Mapped</v>
      </c>
      <c r="Q1978" t="str">
        <f>IF($B1978="","",IFERROR(INDEX('Brand Crosswalk'!$C$2:$C$200,MATCH($K1978,'Brand Crosswalk'!$A$2:$A$200,0)),""))</f>
        <v>Samuel Adams</v>
      </c>
      <c r="R1978" t="str">
        <f>IF($B1978="","",IF(O1978&lt;&gt;"",O1978,IF(P1978="Mapped",Q1978,IF(P1978="No Encompass Match","No Encompass Match",IFERROR(VLOOKUP(IF($K1978="",$J1978,$K1978),'Brands (Enc)'!$C$2:$D$2699,2,FALSE),"Not Mapped")))))</f>
        <v>Samuel Adams</v>
      </c>
      <c r="S1978" t="str">
        <f>IF($B1978="","",IFERROR(VLOOKUP(VALUE($B1978),'Customers Table (Enc)'!$A:$I,9,FALSE),"Not Found"))</f>
        <v>Passaic</v>
      </c>
      <c r="T1978" t="str">
        <f t="shared" si="120"/>
        <v>PASSAIC-FF</v>
      </c>
      <c r="U1978" t="str">
        <f t="shared" si="121"/>
        <v>Samuel Adams|PASSAIC-FF</v>
      </c>
      <c r="V1978" t="str">
        <f>IF($B1978="","",IF(R1978="No Encompass Match","THEM",IF(R1978="Not Mapped","Unable to Determine",IF(T1978="SALES","Unable to Determine",IFERROR(INDEX('Master - US vs THEM'!$F:$F,MATCH(U1978,'Master - US vs THEM'!$G:$G,0)),"No Territory Data")))))</f>
        <v>US</v>
      </c>
      <c r="W1978" t="str">
        <f t="shared" si="122"/>
        <v>OK</v>
      </c>
      <c r="X1978" t="str">
        <f t="shared" si="123"/>
        <v>US</v>
      </c>
    </row>
    <row r="1979" spans="1:24" x14ac:dyDescent="0.2">
      <c r="A1979">
        <v>1978</v>
      </c>
      <c r="B1979" t="s">
        <v>1250</v>
      </c>
      <c r="C1979" t="s">
        <v>1251</v>
      </c>
      <c r="D1979" t="s">
        <v>372</v>
      </c>
      <c r="E1979" t="s">
        <v>1252</v>
      </c>
      <c r="F1979" t="s">
        <v>1253</v>
      </c>
      <c r="G1979" t="s">
        <v>1254</v>
      </c>
      <c r="H1979" t="s">
        <v>8</v>
      </c>
      <c r="I1979" t="s">
        <v>713</v>
      </c>
      <c r="J1979" t="s">
        <v>44</v>
      </c>
      <c r="K1979" t="s">
        <v>44</v>
      </c>
      <c r="L1979" t="s">
        <v>45</v>
      </c>
      <c r="M1979">
        <v>1</v>
      </c>
      <c r="N1979" t="s">
        <v>875</v>
      </c>
      <c r="O1979" t="str">
        <f>IF($B1979="","",IFERROR(IF(ISNUMBER(MATCH($K1979,'Brand Family Territory (Enc)'!$A$2:$A$296,0)),$K1979,""),""))</f>
        <v/>
      </c>
      <c r="P1979" t="str">
        <f>IF($B1979="","",IFERROR(INDEX('Brand Crosswalk'!$F$2:$F$200,MATCH($K1979,'Brand Crosswalk'!$A$2:$A$200,0)),"Not in Crosswalk"))</f>
        <v>Mapped</v>
      </c>
      <c r="Q1979" t="str">
        <f>IF($B1979="","",IFERROR(INDEX('Brand Crosswalk'!$C$2:$C$200,MATCH($K1979,'Brand Crosswalk'!$A$2:$A$200,0)),""))</f>
        <v>Dg Yuengling Inc</v>
      </c>
      <c r="R1979" t="str">
        <f>IF($B1979="","",IF(O1979&lt;&gt;"",O1979,IF(P1979="Mapped",Q1979,IF(P1979="No Encompass Match","No Encompass Match",IFERROR(VLOOKUP(IF($K1979="",$J1979,$K1979),'Brands (Enc)'!$C$2:$D$2699,2,FALSE),"Not Mapped")))))</f>
        <v>Dg Yuengling Inc</v>
      </c>
      <c r="S1979" t="str">
        <f>IF($B1979="","",IFERROR(VLOOKUP(VALUE($B1979),'Customers Table (Enc)'!$A:$I,9,FALSE),"Not Found"))</f>
        <v>Passaic</v>
      </c>
      <c r="T1979" t="str">
        <f t="shared" si="120"/>
        <v>PASSAIC-FF</v>
      </c>
      <c r="U1979" t="str">
        <f t="shared" si="121"/>
        <v>Dg Yuengling Inc|PASSAIC-FF</v>
      </c>
      <c r="V1979" t="str">
        <f>IF($B1979="","",IF(R1979="No Encompass Match","THEM",IF(R1979="Not Mapped","Unable to Determine",IF(T1979="SALES","Unable to Determine",IFERROR(INDEX('Master - US vs THEM'!$F:$F,MATCH(U1979,'Master - US vs THEM'!$G:$G,0)),"No Territory Data")))))</f>
        <v>US</v>
      </c>
      <c r="W1979" t="str">
        <f t="shared" si="122"/>
        <v>OK</v>
      </c>
      <c r="X1979" t="str">
        <f t="shared" si="123"/>
        <v>US</v>
      </c>
    </row>
    <row r="1980" spans="1:24" x14ac:dyDescent="0.2">
      <c r="A1980">
        <v>1979</v>
      </c>
      <c r="B1980" t="s">
        <v>1255</v>
      </c>
      <c r="C1980" t="s">
        <v>1256</v>
      </c>
      <c r="D1980" t="s">
        <v>48</v>
      </c>
      <c r="E1980" t="s">
        <v>1257</v>
      </c>
      <c r="F1980" t="s">
        <v>1258</v>
      </c>
      <c r="G1980" t="s">
        <v>1259</v>
      </c>
      <c r="H1980" t="s">
        <v>8</v>
      </c>
      <c r="I1980" t="s">
        <v>367</v>
      </c>
      <c r="J1980" t="s">
        <v>181</v>
      </c>
      <c r="K1980" t="s">
        <v>182</v>
      </c>
      <c r="L1980" t="s">
        <v>24</v>
      </c>
      <c r="M1980">
        <v>1</v>
      </c>
      <c r="N1980" t="s">
        <v>875</v>
      </c>
      <c r="O1980" t="str">
        <f>IF($B1980="","",IFERROR(IF(ISNUMBER(MATCH($K1980,'Brand Family Territory (Enc)'!$A$2:$A$296,0)),$K1980,""),""))</f>
        <v/>
      </c>
      <c r="P1980" t="str">
        <f>IF($B1980="","",IFERROR(INDEX('Brand Crosswalk'!$F$2:$F$200,MATCH($K1980,'Brand Crosswalk'!$A$2:$A$200,0)),"Not in Crosswalk"))</f>
        <v>Mapped</v>
      </c>
      <c r="Q1980" t="str">
        <f>IF($B1980="","",IFERROR(INDEX('Brand Crosswalk'!$C$2:$C$200,MATCH($K1980,'Brand Crosswalk'!$A$2:$A$200,0)),""))</f>
        <v>Modelo Especial</v>
      </c>
      <c r="R1980" t="str">
        <f>IF($B1980="","",IF(O1980&lt;&gt;"",O1980,IF(P1980="Mapped",Q1980,IF(P1980="No Encompass Match","No Encompass Match",IFERROR(VLOOKUP(IF($K1980="",$J1980,$K1980),'Brands (Enc)'!$C$2:$D$2699,2,FALSE),"Not Mapped")))))</f>
        <v>Modelo Especial</v>
      </c>
      <c r="S1980" t="str">
        <f>IF($B1980="","",IFERROR(VLOOKUP(VALUE($B1980),'Customers Table (Enc)'!$A:$I,9,FALSE),"Not Found"))</f>
        <v>Bergen</v>
      </c>
      <c r="T1980" t="str">
        <f t="shared" si="120"/>
        <v>BERGEN</v>
      </c>
      <c r="U1980" t="str">
        <f t="shared" si="121"/>
        <v>Modelo Especial|BERGEN</v>
      </c>
      <c r="V1980" t="str">
        <f>IF($B1980="","",IF(R1980="No Encompass Match","THEM",IF(R1980="Not Mapped","Unable to Determine",IF(T1980="SALES","Unable to Determine",IFERROR(INDEX('Master - US vs THEM'!$F:$F,MATCH(U1980,'Master - US vs THEM'!$G:$G,0)),"No Territory Data")))))</f>
        <v>US</v>
      </c>
      <c r="W1980" t="str">
        <f t="shared" si="122"/>
        <v>OK</v>
      </c>
      <c r="X1980" t="str">
        <f t="shared" si="123"/>
        <v>US</v>
      </c>
    </row>
    <row r="1981" spans="1:24" x14ac:dyDescent="0.2">
      <c r="A1981">
        <v>1980</v>
      </c>
      <c r="B1981" t="s">
        <v>1255</v>
      </c>
      <c r="C1981" t="s">
        <v>1256</v>
      </c>
      <c r="D1981" t="s">
        <v>48</v>
      </c>
      <c r="E1981" t="s">
        <v>1257</v>
      </c>
      <c r="F1981" t="s">
        <v>1258</v>
      </c>
      <c r="G1981" t="s">
        <v>1259</v>
      </c>
      <c r="H1981" t="s">
        <v>8</v>
      </c>
      <c r="I1981" t="s">
        <v>367</v>
      </c>
      <c r="J1981" t="s">
        <v>44</v>
      </c>
      <c r="K1981" t="s">
        <v>44</v>
      </c>
      <c r="L1981" t="s">
        <v>45</v>
      </c>
      <c r="M1981">
        <v>1</v>
      </c>
      <c r="N1981" t="s">
        <v>875</v>
      </c>
      <c r="O1981" t="str">
        <f>IF($B1981="","",IFERROR(IF(ISNUMBER(MATCH($K1981,'Brand Family Territory (Enc)'!$A$2:$A$296,0)),$K1981,""),""))</f>
        <v/>
      </c>
      <c r="P1981" t="str">
        <f>IF($B1981="","",IFERROR(INDEX('Brand Crosswalk'!$F$2:$F$200,MATCH($K1981,'Brand Crosswalk'!$A$2:$A$200,0)),"Not in Crosswalk"))</f>
        <v>Mapped</v>
      </c>
      <c r="Q1981" t="str">
        <f>IF($B1981="","",IFERROR(INDEX('Brand Crosswalk'!$C$2:$C$200,MATCH($K1981,'Brand Crosswalk'!$A$2:$A$200,0)),""))</f>
        <v>Dg Yuengling Inc</v>
      </c>
      <c r="R1981" t="str">
        <f>IF($B1981="","",IF(O1981&lt;&gt;"",O1981,IF(P1981="Mapped",Q1981,IF(P1981="No Encompass Match","No Encompass Match",IFERROR(VLOOKUP(IF($K1981="",$J1981,$K1981),'Brands (Enc)'!$C$2:$D$2699,2,FALSE),"Not Mapped")))))</f>
        <v>Dg Yuengling Inc</v>
      </c>
      <c r="S1981" t="str">
        <f>IF($B1981="","",IFERROR(VLOOKUP(VALUE($B1981),'Customers Table (Enc)'!$A:$I,9,FALSE),"Not Found"))</f>
        <v>Bergen</v>
      </c>
      <c r="T1981" t="str">
        <f t="shared" si="120"/>
        <v>BERGEN</v>
      </c>
      <c r="U1981" t="str">
        <f t="shared" si="121"/>
        <v>Dg Yuengling Inc|BERGEN</v>
      </c>
      <c r="V1981" t="str">
        <f>IF($B1981="","",IF(R1981="No Encompass Match","THEM",IF(R1981="Not Mapped","Unable to Determine",IF(T1981="SALES","Unable to Determine",IFERROR(INDEX('Master - US vs THEM'!$F:$F,MATCH(U1981,'Master - US vs THEM'!$G:$G,0)),"No Territory Data")))))</f>
        <v>US</v>
      </c>
      <c r="W1981" t="str">
        <f t="shared" si="122"/>
        <v>OK</v>
      </c>
      <c r="X1981" t="str">
        <f t="shared" si="123"/>
        <v>US</v>
      </c>
    </row>
    <row r="1982" spans="1:24" x14ac:dyDescent="0.2">
      <c r="A1982">
        <v>1981</v>
      </c>
      <c r="B1982" t="s">
        <v>1255</v>
      </c>
      <c r="C1982" t="s">
        <v>1256</v>
      </c>
      <c r="D1982" t="s">
        <v>48</v>
      </c>
      <c r="E1982" t="s">
        <v>1257</v>
      </c>
      <c r="F1982" t="s">
        <v>1258</v>
      </c>
      <c r="G1982" t="s">
        <v>1259</v>
      </c>
      <c r="H1982" t="s">
        <v>8</v>
      </c>
      <c r="I1982" t="s">
        <v>367</v>
      </c>
      <c r="J1982" t="s">
        <v>144</v>
      </c>
      <c r="K1982" t="s">
        <v>145</v>
      </c>
      <c r="L1982" t="s">
        <v>141</v>
      </c>
      <c r="M1982">
        <v>1</v>
      </c>
      <c r="N1982" t="s">
        <v>875</v>
      </c>
      <c r="O1982" t="str">
        <f>IF($B1982="","",IFERROR(IF(ISNUMBER(MATCH($K1982,'Brand Family Territory (Enc)'!$A$2:$A$296,0)),$K1982,""),""))</f>
        <v>COORS LIGHT</v>
      </c>
      <c r="P1982" t="str">
        <f>IF($B1982="","",IFERROR(INDEX('Brand Crosswalk'!$F$2:$F$200,MATCH($K1982,'Brand Crosswalk'!$A$2:$A$200,0)),"Not in Crosswalk"))</f>
        <v>Not in Crosswalk</v>
      </c>
      <c r="Q1982" t="str">
        <f>IF($B1982="","",IFERROR(INDEX('Brand Crosswalk'!$C$2:$C$200,MATCH($K1982,'Brand Crosswalk'!$A$2:$A$200,0)),""))</f>
        <v/>
      </c>
      <c r="R1982" t="str">
        <f>IF($B1982="","",IF(O1982&lt;&gt;"",O1982,IF(P1982="Mapped",Q1982,IF(P1982="No Encompass Match","No Encompass Match",IFERROR(VLOOKUP(IF($K1982="",$J1982,$K1982),'Brands (Enc)'!$C$2:$D$2699,2,FALSE),"Not Mapped")))))</f>
        <v>COORS LIGHT</v>
      </c>
      <c r="S1982" t="str">
        <f>IF($B1982="","",IFERROR(VLOOKUP(VALUE($B1982),'Customers Table (Enc)'!$A:$I,9,FALSE),"Not Found"))</f>
        <v>Bergen</v>
      </c>
      <c r="T1982" t="str">
        <f t="shared" si="120"/>
        <v>BERGEN</v>
      </c>
      <c r="U1982" t="str">
        <f t="shared" si="121"/>
        <v>COORS LIGHT|BERGEN</v>
      </c>
      <c r="V1982" t="str">
        <f>IF($B1982="","",IF(R1982="No Encompass Match","THEM",IF(R1982="Not Mapped","Unable to Determine",IF(T1982="SALES","Unable to Determine",IFERROR(INDEX('Master - US vs THEM'!$F:$F,MATCH(U1982,'Master - US vs THEM'!$G:$G,0)),"No Territory Data")))))</f>
        <v>US</v>
      </c>
      <c r="W1982" t="str">
        <f t="shared" si="122"/>
        <v>OK</v>
      </c>
      <c r="X1982" t="str">
        <f t="shared" si="123"/>
        <v>US</v>
      </c>
    </row>
    <row r="1983" spans="1:24" x14ac:dyDescent="0.2">
      <c r="A1983">
        <v>1982</v>
      </c>
      <c r="B1983" t="s">
        <v>1255</v>
      </c>
      <c r="C1983" t="s">
        <v>1256</v>
      </c>
      <c r="D1983" t="s">
        <v>48</v>
      </c>
      <c r="E1983" t="s">
        <v>1257</v>
      </c>
      <c r="F1983" t="s">
        <v>1258</v>
      </c>
      <c r="G1983" t="s">
        <v>1259</v>
      </c>
      <c r="H1983" t="s">
        <v>8</v>
      </c>
      <c r="I1983" t="s">
        <v>367</v>
      </c>
      <c r="J1983" t="s">
        <v>165</v>
      </c>
      <c r="K1983" t="s">
        <v>166</v>
      </c>
      <c r="L1983" t="s">
        <v>141</v>
      </c>
      <c r="M1983">
        <v>1</v>
      </c>
      <c r="N1983" t="s">
        <v>875</v>
      </c>
      <c r="O1983" t="str">
        <f>IF($B1983="","",IFERROR(IF(ISNUMBER(MATCH($K1983,'Brand Family Territory (Enc)'!$A$2:$A$296,0)),$K1983,""),""))</f>
        <v>BLUE MOON</v>
      </c>
      <c r="P1983" t="str">
        <f>IF($B1983="","",IFERROR(INDEX('Brand Crosswalk'!$F$2:$F$200,MATCH($K1983,'Brand Crosswalk'!$A$2:$A$200,0)),"Not in Crosswalk"))</f>
        <v>Not in Crosswalk</v>
      </c>
      <c r="Q1983" t="str">
        <f>IF($B1983="","",IFERROR(INDEX('Brand Crosswalk'!$C$2:$C$200,MATCH($K1983,'Brand Crosswalk'!$A$2:$A$200,0)),""))</f>
        <v/>
      </c>
      <c r="R1983" t="str">
        <f>IF($B1983="","",IF(O1983&lt;&gt;"",O1983,IF(P1983="Mapped",Q1983,IF(P1983="No Encompass Match","No Encompass Match",IFERROR(VLOOKUP(IF($K1983="",$J1983,$K1983),'Brands (Enc)'!$C$2:$D$2699,2,FALSE),"Not Mapped")))))</f>
        <v>BLUE MOON</v>
      </c>
      <c r="S1983" t="str">
        <f>IF($B1983="","",IFERROR(VLOOKUP(VALUE($B1983),'Customers Table (Enc)'!$A:$I,9,FALSE),"Not Found"))</f>
        <v>Bergen</v>
      </c>
      <c r="T1983" t="str">
        <f t="shared" si="120"/>
        <v>BERGEN</v>
      </c>
      <c r="U1983" t="str">
        <f t="shared" si="121"/>
        <v>BLUE MOON|BERGEN</v>
      </c>
      <c r="V1983" t="str">
        <f>IF($B1983="","",IF(R1983="No Encompass Match","THEM",IF(R1983="Not Mapped","Unable to Determine",IF(T1983="SALES","Unable to Determine",IFERROR(INDEX('Master - US vs THEM'!$F:$F,MATCH(U1983,'Master - US vs THEM'!$G:$G,0)),"No Territory Data")))))</f>
        <v>US</v>
      </c>
      <c r="W1983" t="str">
        <f t="shared" si="122"/>
        <v>OK</v>
      </c>
      <c r="X1983" t="str">
        <f t="shared" si="123"/>
        <v>US</v>
      </c>
    </row>
    <row r="1984" spans="1:24" x14ac:dyDescent="0.2">
      <c r="A1984">
        <v>1983</v>
      </c>
      <c r="B1984" t="s">
        <v>1255</v>
      </c>
      <c r="C1984" t="s">
        <v>1256</v>
      </c>
      <c r="D1984" t="s">
        <v>48</v>
      </c>
      <c r="E1984" t="s">
        <v>1257</v>
      </c>
      <c r="F1984" t="s">
        <v>1258</v>
      </c>
      <c r="G1984" t="s">
        <v>1259</v>
      </c>
      <c r="H1984" t="s">
        <v>8</v>
      </c>
      <c r="I1984" t="s">
        <v>367</v>
      </c>
      <c r="J1984" t="s">
        <v>535</v>
      </c>
      <c r="K1984" t="s">
        <v>358</v>
      </c>
      <c r="L1984" t="s">
        <v>155</v>
      </c>
      <c r="M1984">
        <v>1</v>
      </c>
      <c r="N1984" t="s">
        <v>875</v>
      </c>
      <c r="O1984" t="str">
        <f>IF($B1984="","",IFERROR(IF(ISNUMBER(MATCH($K1984,'Brand Family Territory (Enc)'!$A$2:$A$296,0)),$K1984,""),""))</f>
        <v/>
      </c>
      <c r="P1984" t="str">
        <f>IF($B1984="","",IFERROR(INDEX('Brand Crosswalk'!$F$2:$F$200,MATCH($K1984,'Brand Crosswalk'!$A$2:$A$200,0)),"Not in Crosswalk"))</f>
        <v>Mapped</v>
      </c>
      <c r="Q1984" t="str">
        <f>IF($B1984="","",IFERROR(INDEX('Brand Crosswalk'!$C$2:$C$200,MATCH($K1984,'Brand Crosswalk'!$A$2:$A$200,0)),""))</f>
        <v>Samuel Adams</v>
      </c>
      <c r="R1984" t="str">
        <f>IF($B1984="","",IF(O1984&lt;&gt;"",O1984,IF(P1984="Mapped",Q1984,IF(P1984="No Encompass Match","No Encompass Match",IFERROR(VLOOKUP(IF($K1984="",$J1984,$K1984),'Brands (Enc)'!$C$2:$D$2699,2,FALSE),"Not Mapped")))))</f>
        <v>Samuel Adams</v>
      </c>
      <c r="S1984" t="str">
        <f>IF($B1984="","",IFERROR(VLOOKUP(VALUE($B1984),'Customers Table (Enc)'!$A:$I,9,FALSE),"Not Found"))</f>
        <v>Bergen</v>
      </c>
      <c r="T1984" t="str">
        <f t="shared" si="120"/>
        <v>BERGEN</v>
      </c>
      <c r="U1984" t="str">
        <f t="shared" si="121"/>
        <v>Samuel Adams|BERGEN</v>
      </c>
      <c r="V1984" t="str">
        <f>IF($B1984="","",IF(R1984="No Encompass Match","THEM",IF(R1984="Not Mapped","Unable to Determine",IF(T1984="SALES","Unable to Determine",IFERROR(INDEX('Master - US vs THEM'!$F:$F,MATCH(U1984,'Master - US vs THEM'!$G:$G,0)),"No Territory Data")))))</f>
        <v>US</v>
      </c>
      <c r="W1984" t="str">
        <f t="shared" si="122"/>
        <v>OK</v>
      </c>
      <c r="X1984" t="str">
        <f t="shared" si="123"/>
        <v>US</v>
      </c>
    </row>
    <row r="1985" spans="1:24" x14ac:dyDescent="0.2">
      <c r="A1985">
        <v>1984</v>
      </c>
      <c r="B1985" t="s">
        <v>1244</v>
      </c>
      <c r="C1985" t="s">
        <v>1245</v>
      </c>
      <c r="D1985" t="s">
        <v>48</v>
      </c>
      <c r="E1985" t="s">
        <v>1246</v>
      </c>
      <c r="F1985" t="s">
        <v>1247</v>
      </c>
      <c r="G1985" t="s">
        <v>1248</v>
      </c>
      <c r="H1985" t="s">
        <v>8</v>
      </c>
      <c r="I1985" t="s">
        <v>367</v>
      </c>
      <c r="J1985" t="s">
        <v>1249</v>
      </c>
      <c r="K1985" t="s">
        <v>45</v>
      </c>
      <c r="L1985" t="s">
        <v>45</v>
      </c>
      <c r="M1985">
        <v>1</v>
      </c>
      <c r="N1985" t="s">
        <v>875</v>
      </c>
      <c r="O1985" t="str">
        <f>IF($B1985="","",IFERROR(IF(ISNUMBER(MATCH($K1985,'Brand Family Territory (Enc)'!$A$2:$A$296,0)),$K1985,""),""))</f>
        <v/>
      </c>
      <c r="P1985" t="str">
        <f>IF($B1985="","",IFERROR(INDEX('Brand Crosswalk'!$F$2:$F$200,MATCH($K1985,'Brand Crosswalk'!$A$2:$A$200,0)),"Not in Crosswalk"))</f>
        <v>Mapped</v>
      </c>
      <c r="Q1985" t="str">
        <f>IF($B1985="","",IFERROR(INDEX('Brand Crosswalk'!$C$2:$C$200,MATCH($K1985,'Brand Crosswalk'!$A$2:$A$200,0)),""))</f>
        <v>Dg Yuengling Inc</v>
      </c>
      <c r="R1985" t="str">
        <f>IF($B1985="","",IF(O1985&lt;&gt;"",O1985,IF(P1985="Mapped",Q1985,IF(P1985="No Encompass Match","No Encompass Match",IFERROR(VLOOKUP(IF($K1985="",$J1985,$K1985),'Brands (Enc)'!$C$2:$D$2699,2,FALSE),"Not Mapped")))))</f>
        <v>Dg Yuengling Inc</v>
      </c>
      <c r="S1985" t="str">
        <f>IF($B1985="","",IFERROR(VLOOKUP(VALUE($B1985),'Customers Table (Enc)'!$A:$I,9,FALSE),"Not Found"))</f>
        <v>Bergen</v>
      </c>
      <c r="T1985" t="str">
        <f t="shared" si="120"/>
        <v>BERGEN</v>
      </c>
      <c r="U1985" t="str">
        <f t="shared" si="121"/>
        <v>Dg Yuengling Inc|BERGEN</v>
      </c>
      <c r="V1985" t="str">
        <f>IF($B1985="","",IF(R1985="No Encompass Match","THEM",IF(R1985="Not Mapped","Unable to Determine",IF(T1985="SALES","Unable to Determine",IFERROR(INDEX('Master - US vs THEM'!$F:$F,MATCH(U1985,'Master - US vs THEM'!$G:$G,0)),"No Territory Data")))))</f>
        <v>US</v>
      </c>
      <c r="W1985" t="str">
        <f t="shared" si="122"/>
        <v>OK</v>
      </c>
      <c r="X1985" t="str">
        <f t="shared" si="123"/>
        <v>US</v>
      </c>
    </row>
    <row r="1986" spans="1:24" x14ac:dyDescent="0.2">
      <c r="A1986">
        <v>1985</v>
      </c>
      <c r="B1986" t="s">
        <v>1244</v>
      </c>
      <c r="C1986" t="s">
        <v>1245</v>
      </c>
      <c r="D1986" t="s">
        <v>48</v>
      </c>
      <c r="E1986" t="s">
        <v>1246</v>
      </c>
      <c r="F1986" t="s">
        <v>1247</v>
      </c>
      <c r="G1986" t="s">
        <v>1248</v>
      </c>
      <c r="H1986" t="s">
        <v>8</v>
      </c>
      <c r="I1986" t="s">
        <v>367</v>
      </c>
      <c r="J1986" t="s">
        <v>966</v>
      </c>
      <c r="K1986" t="s">
        <v>61</v>
      </c>
      <c r="L1986" t="s">
        <v>61</v>
      </c>
      <c r="M1986">
        <v>1</v>
      </c>
      <c r="N1986" t="s">
        <v>875</v>
      </c>
      <c r="O1986" t="str">
        <f>IF($B1986="","",IFERROR(IF(ISNUMBER(MATCH($K1986,'Brand Family Territory (Enc)'!$A$2:$A$296,0)),$K1986,""),""))</f>
        <v>SAPPORO</v>
      </c>
      <c r="P1986" t="str">
        <f>IF($B1986="","",IFERROR(INDEX('Brand Crosswalk'!$F$2:$F$200,MATCH($K1986,'Brand Crosswalk'!$A$2:$A$200,0)),"Not in Crosswalk"))</f>
        <v>Not in Crosswalk</v>
      </c>
      <c r="Q1986" t="str">
        <f>IF($B1986="","",IFERROR(INDEX('Brand Crosswalk'!$C$2:$C$200,MATCH($K1986,'Brand Crosswalk'!$A$2:$A$200,0)),""))</f>
        <v/>
      </c>
      <c r="R1986" t="str">
        <f>IF($B1986="","",IF(O1986&lt;&gt;"",O1986,IF(P1986="Mapped",Q1986,IF(P1986="No Encompass Match","No Encompass Match",IFERROR(VLOOKUP(IF($K1986="",$J1986,$K1986),'Brands (Enc)'!$C$2:$D$2699,2,FALSE),"Not Mapped")))))</f>
        <v>SAPPORO</v>
      </c>
      <c r="S1986" t="str">
        <f>IF($B1986="","",IFERROR(VLOOKUP(VALUE($B1986),'Customers Table (Enc)'!$A:$I,9,FALSE),"Not Found"))</f>
        <v>Bergen</v>
      </c>
      <c r="T1986" t="str">
        <f t="shared" si="120"/>
        <v>BERGEN</v>
      </c>
      <c r="U1986" t="str">
        <f t="shared" si="121"/>
        <v>SAPPORO|BERGEN</v>
      </c>
      <c r="V1986" t="str">
        <f>IF($B1986="","",IF(R1986="No Encompass Match","THEM",IF(R1986="Not Mapped","Unable to Determine",IF(T1986="SALES","Unable to Determine",IFERROR(INDEX('Master - US vs THEM'!$F:$F,MATCH(U1986,'Master - US vs THEM'!$G:$G,0)),"No Territory Data")))))</f>
        <v>US</v>
      </c>
      <c r="W1986" t="str">
        <f t="shared" si="122"/>
        <v>OK</v>
      </c>
      <c r="X1986" t="str">
        <f t="shared" si="123"/>
        <v>US</v>
      </c>
    </row>
    <row r="1987" spans="1:24" x14ac:dyDescent="0.2">
      <c r="A1987">
        <v>1986</v>
      </c>
      <c r="B1987" t="s">
        <v>1244</v>
      </c>
      <c r="C1987" t="s">
        <v>1245</v>
      </c>
      <c r="D1987" t="s">
        <v>48</v>
      </c>
      <c r="E1987" t="s">
        <v>1246</v>
      </c>
      <c r="F1987" t="s">
        <v>1247</v>
      </c>
      <c r="G1987" t="s">
        <v>1248</v>
      </c>
      <c r="H1987" t="s">
        <v>8</v>
      </c>
      <c r="I1987" t="s">
        <v>367</v>
      </c>
      <c r="J1987" t="s">
        <v>906</v>
      </c>
      <c r="K1987" t="s">
        <v>192</v>
      </c>
      <c r="L1987" t="s">
        <v>120</v>
      </c>
      <c r="M1987">
        <v>1</v>
      </c>
      <c r="N1987" t="s">
        <v>875</v>
      </c>
      <c r="O1987" t="str">
        <f>IF($B1987="","",IFERROR(IF(ISNUMBER(MATCH($K1987,'Brand Family Territory (Enc)'!$A$2:$A$296,0)),$K1987,""),""))</f>
        <v/>
      </c>
      <c r="P1987" t="str">
        <f>IF($B1987="","",IFERROR(INDEX('Brand Crosswalk'!$F$2:$F$200,MATCH($K1987,'Brand Crosswalk'!$A$2:$A$200,0)),"Not in Crosswalk"))</f>
        <v>Mapped</v>
      </c>
      <c r="Q1987" t="str">
        <f>IF($B1987="","",IFERROR(INDEX('Brand Crosswalk'!$C$2:$C$200,MATCH($K1987,'Brand Crosswalk'!$A$2:$A$200,0)),""))</f>
        <v>Montauk</v>
      </c>
      <c r="R1987" t="str">
        <f>IF($B1987="","",IF(O1987&lt;&gt;"",O1987,IF(P1987="Mapped",Q1987,IF(P1987="No Encompass Match","No Encompass Match",IFERROR(VLOOKUP(IF($K1987="",$J1987,$K1987),'Brands (Enc)'!$C$2:$D$2699,2,FALSE),"Not Mapped")))))</f>
        <v>Montauk</v>
      </c>
      <c r="S1987" t="str">
        <f>IF($B1987="","",IFERROR(VLOOKUP(VALUE($B1987),'Customers Table (Enc)'!$A:$I,9,FALSE),"Not Found"))</f>
        <v>Bergen</v>
      </c>
      <c r="T1987" t="str">
        <f t="shared" ref="T1987:T2050" si="124">IF($B1987="","",IF($D1987&lt;&gt;"SALES",$D1987,IF(OR(S1987="Default",S1987="Not Found",S1987="Morris"),"SALES",UPPER(S1987))))</f>
        <v>BERGEN</v>
      </c>
      <c r="U1987" t="str">
        <f t="shared" ref="U1987:U2050" si="125">IF($B1987="","",R1987&amp;"|"&amp;T1987)</f>
        <v>Montauk|BERGEN</v>
      </c>
      <c r="V1987" t="str">
        <f>IF($B1987="","",IF(R1987="No Encompass Match","THEM",IF(R1987="Not Mapped","Unable to Determine",IF(T1987="SALES","Unable to Determine",IFERROR(INDEX('Master - US vs THEM'!$F:$F,MATCH(U1987,'Master - US vs THEM'!$G:$G,0)),"No Territory Data")))))</f>
        <v>US</v>
      </c>
      <c r="W1987" t="str">
        <f t="shared" ref="W1987:W2050" si="126">IF($B1987="","",IF(OR(V1987="Unable to Determine",V1987="No Territory Data",V1987="Ambiguous (Source Truncated)"),"Review",IF(V1987&lt;&gt;$N1987,"MISMATCH","OK")))</f>
        <v>OK</v>
      </c>
      <c r="X1987" t="str">
        <f t="shared" ref="X1987:X2050" si="127">IF($B1987="","",IF(OR(V1987="US",V1987="THEM"),V1987,$N1987))</f>
        <v>US</v>
      </c>
    </row>
    <row r="1988" spans="1:24" x14ac:dyDescent="0.2">
      <c r="A1988">
        <v>1987</v>
      </c>
      <c r="B1988" t="s">
        <v>1244</v>
      </c>
      <c r="C1988" t="s">
        <v>1245</v>
      </c>
      <c r="D1988" t="s">
        <v>48</v>
      </c>
      <c r="E1988" t="s">
        <v>1246</v>
      </c>
      <c r="F1988" t="s">
        <v>1247</v>
      </c>
      <c r="G1988" t="s">
        <v>1248</v>
      </c>
      <c r="H1988" t="s">
        <v>8</v>
      </c>
      <c r="I1988" t="s">
        <v>367</v>
      </c>
      <c r="J1988" t="s">
        <v>184</v>
      </c>
      <c r="K1988" t="s">
        <v>184</v>
      </c>
      <c r="L1988" t="s">
        <v>141</v>
      </c>
      <c r="M1988">
        <v>1</v>
      </c>
      <c r="N1988" t="s">
        <v>875</v>
      </c>
      <c r="O1988" t="str">
        <f>IF($B1988="","",IFERROR(IF(ISNUMBER(MATCH($K1988,'Brand Family Territory (Enc)'!$A$2:$A$296,0)),$K1988,""),""))</f>
        <v>PILSNER URQUELL</v>
      </c>
      <c r="P1988" t="str">
        <f>IF($B1988="","",IFERROR(INDEX('Brand Crosswalk'!$F$2:$F$200,MATCH($K1988,'Brand Crosswalk'!$A$2:$A$200,0)),"Not in Crosswalk"))</f>
        <v>Not in Crosswalk</v>
      </c>
      <c r="Q1988" t="str">
        <f>IF($B1988="","",IFERROR(INDEX('Brand Crosswalk'!$C$2:$C$200,MATCH($K1988,'Brand Crosswalk'!$A$2:$A$200,0)),""))</f>
        <v/>
      </c>
      <c r="R1988" t="str">
        <f>IF($B1988="","",IF(O1988&lt;&gt;"",O1988,IF(P1988="Mapped",Q1988,IF(P1988="No Encompass Match","No Encompass Match",IFERROR(VLOOKUP(IF($K1988="",$J1988,$K1988),'Brands (Enc)'!$C$2:$D$2699,2,FALSE),"Not Mapped")))))</f>
        <v>PILSNER URQUELL</v>
      </c>
      <c r="S1988" t="str">
        <f>IF($B1988="","",IFERROR(VLOOKUP(VALUE($B1988),'Customers Table (Enc)'!$A:$I,9,FALSE),"Not Found"))</f>
        <v>Bergen</v>
      </c>
      <c r="T1988" t="str">
        <f t="shared" si="124"/>
        <v>BERGEN</v>
      </c>
      <c r="U1988" t="str">
        <f t="shared" si="125"/>
        <v>PILSNER URQUELL|BERGEN</v>
      </c>
      <c r="V1988" t="str">
        <f>IF($B1988="","",IF(R1988="No Encompass Match","THEM",IF(R1988="Not Mapped","Unable to Determine",IF(T1988="SALES","Unable to Determine",IFERROR(INDEX('Master - US vs THEM'!$F:$F,MATCH(U1988,'Master - US vs THEM'!$G:$G,0)),"No Territory Data")))))</f>
        <v>US</v>
      </c>
      <c r="W1988" t="str">
        <f t="shared" si="126"/>
        <v>OK</v>
      </c>
      <c r="X1988" t="str">
        <f t="shared" si="127"/>
        <v>US</v>
      </c>
    </row>
    <row r="1989" spans="1:24" x14ac:dyDescent="0.2">
      <c r="A1989">
        <v>1988</v>
      </c>
      <c r="B1989" t="s">
        <v>1244</v>
      </c>
      <c r="C1989" t="s">
        <v>1245</v>
      </c>
      <c r="D1989" t="s">
        <v>48</v>
      </c>
      <c r="E1989" t="s">
        <v>1246</v>
      </c>
      <c r="F1989" t="s">
        <v>1247</v>
      </c>
      <c r="G1989" t="s">
        <v>1248</v>
      </c>
      <c r="H1989" t="s">
        <v>8</v>
      </c>
      <c r="I1989" t="s">
        <v>367</v>
      </c>
      <c r="J1989" t="s">
        <v>357</v>
      </c>
      <c r="K1989" t="s">
        <v>358</v>
      </c>
      <c r="L1989" t="s">
        <v>155</v>
      </c>
      <c r="M1989">
        <v>1</v>
      </c>
      <c r="N1989" t="s">
        <v>875</v>
      </c>
      <c r="O1989" t="str">
        <f>IF($B1989="","",IFERROR(IF(ISNUMBER(MATCH($K1989,'Brand Family Territory (Enc)'!$A$2:$A$296,0)),$K1989,""),""))</f>
        <v/>
      </c>
      <c r="P1989" t="str">
        <f>IF($B1989="","",IFERROR(INDEX('Brand Crosswalk'!$F$2:$F$200,MATCH($K1989,'Brand Crosswalk'!$A$2:$A$200,0)),"Not in Crosswalk"))</f>
        <v>Mapped</v>
      </c>
      <c r="Q1989" t="str">
        <f>IF($B1989="","",IFERROR(INDEX('Brand Crosswalk'!$C$2:$C$200,MATCH($K1989,'Brand Crosswalk'!$A$2:$A$200,0)),""))</f>
        <v>Samuel Adams</v>
      </c>
      <c r="R1989" t="str">
        <f>IF($B1989="","",IF(O1989&lt;&gt;"",O1989,IF(P1989="Mapped",Q1989,IF(P1989="No Encompass Match","No Encompass Match",IFERROR(VLOOKUP(IF($K1989="",$J1989,$K1989),'Brands (Enc)'!$C$2:$D$2699,2,FALSE),"Not Mapped")))))</f>
        <v>Samuel Adams</v>
      </c>
      <c r="S1989" t="str">
        <f>IF($B1989="","",IFERROR(VLOOKUP(VALUE($B1989),'Customers Table (Enc)'!$A:$I,9,FALSE),"Not Found"))</f>
        <v>Bergen</v>
      </c>
      <c r="T1989" t="str">
        <f t="shared" si="124"/>
        <v>BERGEN</v>
      </c>
      <c r="U1989" t="str">
        <f t="shared" si="125"/>
        <v>Samuel Adams|BERGEN</v>
      </c>
      <c r="V1989" t="str">
        <f>IF($B1989="","",IF(R1989="No Encompass Match","THEM",IF(R1989="Not Mapped","Unable to Determine",IF(T1989="SALES","Unable to Determine",IFERROR(INDEX('Master - US vs THEM'!$F:$F,MATCH(U1989,'Master - US vs THEM'!$G:$G,0)),"No Territory Data")))))</f>
        <v>US</v>
      </c>
      <c r="W1989" t="str">
        <f t="shared" si="126"/>
        <v>OK</v>
      </c>
      <c r="X1989" t="str">
        <f t="shared" si="127"/>
        <v>US</v>
      </c>
    </row>
    <row r="1990" spans="1:24" x14ac:dyDescent="0.2">
      <c r="A1990">
        <v>1989</v>
      </c>
      <c r="B1990" t="s">
        <v>1244</v>
      </c>
      <c r="C1990" t="s">
        <v>1245</v>
      </c>
      <c r="D1990" t="s">
        <v>48</v>
      </c>
      <c r="E1990" t="s">
        <v>1246</v>
      </c>
      <c r="F1990" t="s">
        <v>1247</v>
      </c>
      <c r="G1990" t="s">
        <v>1248</v>
      </c>
      <c r="H1990" t="s">
        <v>8</v>
      </c>
      <c r="I1990" t="s">
        <v>367</v>
      </c>
      <c r="J1990" t="s">
        <v>33</v>
      </c>
      <c r="K1990" t="s">
        <v>33</v>
      </c>
      <c r="L1990" t="s">
        <v>34</v>
      </c>
      <c r="M1990">
        <v>1</v>
      </c>
      <c r="N1990" t="s">
        <v>875</v>
      </c>
      <c r="O1990" t="str">
        <f>IF($B1990="","",IFERROR(IF(ISNUMBER(MATCH($K1990,'Brand Family Territory (Enc)'!$A$2:$A$296,0)),$K1990,""),""))</f>
        <v>SIERRA NEVADA</v>
      </c>
      <c r="P1990" t="str">
        <f>IF($B1990="","",IFERROR(INDEX('Brand Crosswalk'!$F$2:$F$200,MATCH($K1990,'Brand Crosswalk'!$A$2:$A$200,0)),"Not in Crosswalk"))</f>
        <v>Not in Crosswalk</v>
      </c>
      <c r="Q1990" t="str">
        <f>IF($B1990="","",IFERROR(INDEX('Brand Crosswalk'!$C$2:$C$200,MATCH($K1990,'Brand Crosswalk'!$A$2:$A$200,0)),""))</f>
        <v/>
      </c>
      <c r="R1990" t="str">
        <f>IF($B1990="","",IF(O1990&lt;&gt;"",O1990,IF(P1990="Mapped",Q1990,IF(P1990="No Encompass Match","No Encompass Match",IFERROR(VLOOKUP(IF($K1990="",$J1990,$K1990),'Brands (Enc)'!$C$2:$D$2699,2,FALSE),"Not Mapped")))))</f>
        <v>SIERRA NEVADA</v>
      </c>
      <c r="S1990" t="str">
        <f>IF($B1990="","",IFERROR(VLOOKUP(VALUE($B1990),'Customers Table (Enc)'!$A:$I,9,FALSE),"Not Found"))</f>
        <v>Bergen</v>
      </c>
      <c r="T1990" t="str">
        <f t="shared" si="124"/>
        <v>BERGEN</v>
      </c>
      <c r="U1990" t="str">
        <f t="shared" si="125"/>
        <v>SIERRA NEVADA|BERGEN</v>
      </c>
      <c r="V1990" t="str">
        <f>IF($B1990="","",IF(R1990="No Encompass Match","THEM",IF(R1990="Not Mapped","Unable to Determine",IF(T1990="SALES","Unable to Determine",IFERROR(INDEX('Master - US vs THEM'!$F:$F,MATCH(U1990,'Master - US vs THEM'!$G:$G,0)),"No Territory Data")))))</f>
        <v>US</v>
      </c>
      <c r="W1990" t="str">
        <f t="shared" si="126"/>
        <v>OK</v>
      </c>
      <c r="X1990" t="str">
        <f t="shared" si="127"/>
        <v>US</v>
      </c>
    </row>
    <row r="1991" spans="1:24" x14ac:dyDescent="0.2">
      <c r="A1991">
        <v>1990</v>
      </c>
      <c r="B1991" t="s">
        <v>352</v>
      </c>
      <c r="C1991" t="s">
        <v>353</v>
      </c>
      <c r="D1991" t="s">
        <v>15</v>
      </c>
      <c r="E1991" t="s">
        <v>354</v>
      </c>
      <c r="F1991" t="s">
        <v>355</v>
      </c>
      <c r="G1991" t="s">
        <v>356</v>
      </c>
      <c r="H1991" t="s">
        <v>8</v>
      </c>
      <c r="I1991" t="s">
        <v>17</v>
      </c>
      <c r="J1991" t="s">
        <v>1146</v>
      </c>
      <c r="K1991" t="s">
        <v>1049</v>
      </c>
      <c r="L1991" t="s">
        <v>442</v>
      </c>
      <c r="M1991">
        <v>1</v>
      </c>
      <c r="N1991" t="s">
        <v>875</v>
      </c>
      <c r="O1991" t="str">
        <f>IF($B1991="","",IFERROR(IF(ISNUMBER(MATCH($K1991,'Brand Family Territory (Enc)'!$A$2:$A$296,0)),$K1991,""),""))</f>
        <v/>
      </c>
      <c r="P1991" t="str">
        <f>IF($B1991="","",IFERROR(INDEX('Brand Crosswalk'!$F$2:$F$200,MATCH($K1991,'Brand Crosswalk'!$A$2:$A$200,0)),"Not in Crosswalk"))</f>
        <v>Mapped</v>
      </c>
      <c r="Q1991" t="str">
        <f>IF($B1991="","",IFERROR(INDEX('Brand Crosswalk'!$C$2:$C$200,MATCH($K1991,'Brand Crosswalk'!$A$2:$A$200,0)),""))</f>
        <v>Evil Genius</v>
      </c>
      <c r="R1991" t="str">
        <f>IF($B1991="","",IF(O1991&lt;&gt;"",O1991,IF(P1991="Mapped",Q1991,IF(P1991="No Encompass Match","No Encompass Match",IFERROR(VLOOKUP(IF($K1991="",$J1991,$K1991),'Brands (Enc)'!$C$2:$D$2699,2,FALSE),"Not Mapped")))))</f>
        <v>Evil Genius</v>
      </c>
      <c r="S1991" t="str">
        <f>IF($B1991="","",IFERROR(VLOOKUP(VALUE($B1991),'Customers Table (Enc)'!$A:$I,9,FALSE),"Not Found"))</f>
        <v>Morris</v>
      </c>
      <c r="T1991" t="str">
        <f t="shared" si="124"/>
        <v>MORRIS 2</v>
      </c>
      <c r="U1991" t="str">
        <f t="shared" si="125"/>
        <v>Evil Genius|MORRIS 2</v>
      </c>
      <c r="V1991" t="str">
        <f>IF($B1991="","",IF(R1991="No Encompass Match","THEM",IF(R1991="Not Mapped","Unable to Determine",IF(T1991="SALES","Unable to Determine",IFERROR(INDEX('Master - US vs THEM'!$F:$F,MATCH(U1991,'Master - US vs THEM'!$G:$G,0)),"No Territory Data")))))</f>
        <v>US</v>
      </c>
      <c r="W1991" t="str">
        <f t="shared" si="126"/>
        <v>OK</v>
      </c>
      <c r="X1991" t="str">
        <f t="shared" si="127"/>
        <v>US</v>
      </c>
    </row>
    <row r="1992" spans="1:24" x14ac:dyDescent="0.2">
      <c r="A1992">
        <v>1991</v>
      </c>
      <c r="B1992" t="s">
        <v>352</v>
      </c>
      <c r="C1992" t="s">
        <v>353</v>
      </c>
      <c r="D1992" t="s">
        <v>15</v>
      </c>
      <c r="E1992" t="s">
        <v>354</v>
      </c>
      <c r="F1992" t="s">
        <v>355</v>
      </c>
      <c r="G1992" t="s">
        <v>356</v>
      </c>
      <c r="H1992" t="s">
        <v>8</v>
      </c>
      <c r="I1992" t="s">
        <v>17</v>
      </c>
      <c r="J1992" t="s">
        <v>165</v>
      </c>
      <c r="K1992" t="s">
        <v>166</v>
      </c>
      <c r="L1992" t="s">
        <v>141</v>
      </c>
      <c r="M1992">
        <v>1</v>
      </c>
      <c r="N1992" t="s">
        <v>21</v>
      </c>
      <c r="O1992" t="str">
        <f>IF($B1992="","",IFERROR(IF(ISNUMBER(MATCH($K1992,'Brand Family Territory (Enc)'!$A$2:$A$296,0)),$K1992,""),""))</f>
        <v>BLUE MOON</v>
      </c>
      <c r="P1992" t="str">
        <f>IF($B1992="","",IFERROR(INDEX('Brand Crosswalk'!$F$2:$F$200,MATCH($K1992,'Brand Crosswalk'!$A$2:$A$200,0)),"Not in Crosswalk"))</f>
        <v>Not in Crosswalk</v>
      </c>
      <c r="Q1992" t="str">
        <f>IF($B1992="","",IFERROR(INDEX('Brand Crosswalk'!$C$2:$C$200,MATCH($K1992,'Brand Crosswalk'!$A$2:$A$200,0)),""))</f>
        <v/>
      </c>
      <c r="R1992" t="str">
        <f>IF($B1992="","",IF(O1992&lt;&gt;"",O1992,IF(P1992="Mapped",Q1992,IF(P1992="No Encompass Match","No Encompass Match",IFERROR(VLOOKUP(IF($K1992="",$J1992,$K1992),'Brands (Enc)'!$C$2:$D$2699,2,FALSE),"Not Mapped")))))</f>
        <v>BLUE MOON</v>
      </c>
      <c r="S1992" t="str">
        <f>IF($B1992="","",IFERROR(VLOOKUP(VALUE($B1992),'Customers Table (Enc)'!$A:$I,9,FALSE),"Not Found"))</f>
        <v>Morris</v>
      </c>
      <c r="T1992" t="str">
        <f t="shared" si="124"/>
        <v>MORRIS 2</v>
      </c>
      <c r="U1992" t="str">
        <f t="shared" si="125"/>
        <v>BLUE MOON|MORRIS 2</v>
      </c>
      <c r="V1992" t="str">
        <f>IF($B1992="","",IF(R1992="No Encompass Match","THEM",IF(R1992="Not Mapped","Unable to Determine",IF(T1992="SALES","Unable to Determine",IFERROR(INDEX('Master - US vs THEM'!$F:$F,MATCH(U1992,'Master - US vs THEM'!$G:$G,0)),"No Territory Data")))))</f>
        <v>THEM</v>
      </c>
      <c r="W1992" t="str">
        <f t="shared" si="126"/>
        <v>OK</v>
      </c>
      <c r="X1992" t="str">
        <f t="shared" si="127"/>
        <v>THEM</v>
      </c>
    </row>
    <row r="1993" spans="1:24" x14ac:dyDescent="0.2">
      <c r="A1993">
        <v>1992</v>
      </c>
      <c r="B1993" t="s">
        <v>352</v>
      </c>
      <c r="C1993" t="s">
        <v>353</v>
      </c>
      <c r="D1993" t="s">
        <v>15</v>
      </c>
      <c r="E1993" t="s">
        <v>354</v>
      </c>
      <c r="F1993" t="s">
        <v>355</v>
      </c>
      <c r="G1993" t="s">
        <v>356</v>
      </c>
      <c r="H1993" t="s">
        <v>8</v>
      </c>
      <c r="I1993" t="s">
        <v>17</v>
      </c>
      <c r="J1993" t="s">
        <v>357</v>
      </c>
      <c r="K1993" t="s">
        <v>358</v>
      </c>
      <c r="L1993" t="s">
        <v>155</v>
      </c>
      <c r="M1993">
        <v>1</v>
      </c>
      <c r="N1993" t="s">
        <v>21</v>
      </c>
      <c r="O1993" t="str">
        <f>IF($B1993="","",IFERROR(IF(ISNUMBER(MATCH($K1993,'Brand Family Territory (Enc)'!$A$2:$A$296,0)),$K1993,""),""))</f>
        <v/>
      </c>
      <c r="P1993" t="str">
        <f>IF($B1993="","",IFERROR(INDEX('Brand Crosswalk'!$F$2:$F$200,MATCH($K1993,'Brand Crosswalk'!$A$2:$A$200,0)),"Not in Crosswalk"))</f>
        <v>Mapped</v>
      </c>
      <c r="Q1993" t="str">
        <f>IF($B1993="","",IFERROR(INDEX('Brand Crosswalk'!$C$2:$C$200,MATCH($K1993,'Brand Crosswalk'!$A$2:$A$200,0)),""))</f>
        <v>Samuel Adams</v>
      </c>
      <c r="R1993" t="str">
        <f>IF($B1993="","",IF(O1993&lt;&gt;"",O1993,IF(P1993="Mapped",Q1993,IF(P1993="No Encompass Match","No Encompass Match",IFERROR(VLOOKUP(IF($K1993="",$J1993,$K1993),'Brands (Enc)'!$C$2:$D$2699,2,FALSE),"Not Mapped")))))</f>
        <v>Samuel Adams</v>
      </c>
      <c r="S1993" t="str">
        <f>IF($B1993="","",IFERROR(VLOOKUP(VALUE($B1993),'Customers Table (Enc)'!$A:$I,9,FALSE),"Not Found"))</f>
        <v>Morris</v>
      </c>
      <c r="T1993" t="str">
        <f t="shared" si="124"/>
        <v>MORRIS 2</v>
      </c>
      <c r="U1993" t="str">
        <f t="shared" si="125"/>
        <v>Samuel Adams|MORRIS 2</v>
      </c>
      <c r="V1993" t="str">
        <f>IF($B1993="","",IF(R1993="No Encompass Match","THEM",IF(R1993="Not Mapped","Unable to Determine",IF(T1993="SALES","Unable to Determine",IFERROR(INDEX('Master - US vs THEM'!$F:$F,MATCH(U1993,'Master - US vs THEM'!$G:$G,0)),"No Territory Data")))))</f>
        <v>THEM</v>
      </c>
      <c r="W1993" t="str">
        <f t="shared" si="126"/>
        <v>OK</v>
      </c>
      <c r="X1993" t="str">
        <f t="shared" si="127"/>
        <v>THEM</v>
      </c>
    </row>
    <row r="1994" spans="1:24" x14ac:dyDescent="0.2">
      <c r="A1994">
        <v>1993</v>
      </c>
      <c r="B1994" t="s">
        <v>352</v>
      </c>
      <c r="C1994" t="s">
        <v>353</v>
      </c>
      <c r="D1994" t="s">
        <v>15</v>
      </c>
      <c r="E1994" t="s">
        <v>354</v>
      </c>
      <c r="F1994" t="s">
        <v>355</v>
      </c>
      <c r="G1994" t="s">
        <v>356</v>
      </c>
      <c r="H1994" t="s">
        <v>8</v>
      </c>
      <c r="I1994" t="s">
        <v>17</v>
      </c>
      <c r="J1994" t="s">
        <v>142</v>
      </c>
      <c r="K1994" t="s">
        <v>143</v>
      </c>
      <c r="L1994" t="s">
        <v>141</v>
      </c>
      <c r="M1994">
        <v>1</v>
      </c>
      <c r="N1994" t="s">
        <v>21</v>
      </c>
      <c r="O1994" t="str">
        <f>IF($B1994="","",IFERROR(IF(ISNUMBER(MATCH($K1994,'Brand Family Territory (Enc)'!$A$2:$A$296,0)),$K1994,""),""))</f>
        <v/>
      </c>
      <c r="P1994" t="str">
        <f>IF($B1994="","",IFERROR(INDEX('Brand Crosswalk'!$F$2:$F$200,MATCH($K1994,'Brand Crosswalk'!$A$2:$A$200,0)),"Not in Crosswalk"))</f>
        <v>Mapped</v>
      </c>
      <c r="Q1994" t="str">
        <f>IF($B1994="","",IFERROR(INDEX('Brand Crosswalk'!$C$2:$C$200,MATCH($K1994,'Brand Crosswalk'!$A$2:$A$200,0)),""))</f>
        <v>Lite</v>
      </c>
      <c r="R1994" t="str">
        <f>IF($B1994="","",IF(O1994&lt;&gt;"",O1994,IF(P1994="Mapped",Q1994,IF(P1994="No Encompass Match","No Encompass Match",IFERROR(VLOOKUP(IF($K1994="",$J1994,$K1994),'Brands (Enc)'!$C$2:$D$2699,2,FALSE),"Not Mapped")))))</f>
        <v>Lite</v>
      </c>
      <c r="S1994" t="str">
        <f>IF($B1994="","",IFERROR(VLOOKUP(VALUE($B1994),'Customers Table (Enc)'!$A:$I,9,FALSE),"Not Found"))</f>
        <v>Morris</v>
      </c>
      <c r="T1994" t="str">
        <f t="shared" si="124"/>
        <v>MORRIS 2</v>
      </c>
      <c r="U1994" t="str">
        <f t="shared" si="125"/>
        <v>Lite|MORRIS 2</v>
      </c>
      <c r="V1994" t="str">
        <f>IF($B1994="","",IF(R1994="No Encompass Match","THEM",IF(R1994="Not Mapped","Unable to Determine",IF(T1994="SALES","Unable to Determine",IFERROR(INDEX('Master - US vs THEM'!$F:$F,MATCH(U1994,'Master - US vs THEM'!$G:$G,0)),"No Territory Data")))))</f>
        <v>THEM</v>
      </c>
      <c r="W1994" t="str">
        <f t="shared" si="126"/>
        <v>OK</v>
      </c>
      <c r="X1994" t="str">
        <f t="shared" si="127"/>
        <v>THEM</v>
      </c>
    </row>
    <row r="1995" spans="1:24" x14ac:dyDescent="0.2">
      <c r="A1995">
        <v>1994</v>
      </c>
      <c r="B1995" t="s">
        <v>352</v>
      </c>
      <c r="C1995" t="s">
        <v>353</v>
      </c>
      <c r="D1995" t="s">
        <v>15</v>
      </c>
      <c r="E1995" t="s">
        <v>354</v>
      </c>
      <c r="F1995" t="s">
        <v>355</v>
      </c>
      <c r="G1995" t="s">
        <v>356</v>
      </c>
      <c r="H1995" t="s">
        <v>8</v>
      </c>
      <c r="I1995" t="s">
        <v>17</v>
      </c>
      <c r="J1995" t="s">
        <v>359</v>
      </c>
      <c r="K1995" t="s">
        <v>360</v>
      </c>
      <c r="L1995" t="s">
        <v>361</v>
      </c>
      <c r="M1995">
        <v>1</v>
      </c>
      <c r="N1995" t="s">
        <v>21</v>
      </c>
      <c r="O1995" t="str">
        <f>IF($B1995="","",IFERROR(IF(ISNUMBER(MATCH($K1995,'Brand Family Territory (Enc)'!$A$2:$A$296,0)),$K1995,""),""))</f>
        <v>HACKER-PSCHORR</v>
      </c>
      <c r="P1995" t="str">
        <f>IF($B1995="","",IFERROR(INDEX('Brand Crosswalk'!$F$2:$F$200,MATCH($K1995,'Brand Crosswalk'!$A$2:$A$200,0)),"Not in Crosswalk"))</f>
        <v>Not in Crosswalk</v>
      </c>
      <c r="Q1995" t="str">
        <f>IF($B1995="","",IFERROR(INDEX('Brand Crosswalk'!$C$2:$C$200,MATCH($K1995,'Brand Crosswalk'!$A$2:$A$200,0)),""))</f>
        <v/>
      </c>
      <c r="R1995" t="str">
        <f>IF($B1995="","",IF(O1995&lt;&gt;"",O1995,IF(P1995="Mapped",Q1995,IF(P1995="No Encompass Match","No Encompass Match",IFERROR(VLOOKUP(IF($K1995="",$J1995,$K1995),'Brands (Enc)'!$C$2:$D$2699,2,FALSE),"Not Mapped")))))</f>
        <v>HACKER-PSCHORR</v>
      </c>
      <c r="S1995" t="str">
        <f>IF($B1995="","",IFERROR(VLOOKUP(VALUE($B1995),'Customers Table (Enc)'!$A:$I,9,FALSE),"Not Found"))</f>
        <v>Morris</v>
      </c>
      <c r="T1995" t="str">
        <f t="shared" si="124"/>
        <v>MORRIS 2</v>
      </c>
      <c r="U1995" t="str">
        <f t="shared" si="125"/>
        <v>HACKER-PSCHORR|MORRIS 2</v>
      </c>
      <c r="V1995" t="str">
        <f>IF($B1995="","",IF(R1995="No Encompass Match","THEM",IF(R1995="Not Mapped","Unable to Determine",IF(T1995="SALES","Unable to Determine",IFERROR(INDEX('Master - US vs THEM'!$F:$F,MATCH(U1995,'Master - US vs THEM'!$G:$G,0)),"No Territory Data")))))</f>
        <v>THEM</v>
      </c>
      <c r="W1995" t="str">
        <f t="shared" si="126"/>
        <v>OK</v>
      </c>
      <c r="X1995" t="str">
        <f t="shared" si="127"/>
        <v>THEM</v>
      </c>
    </row>
    <row r="1996" spans="1:24" x14ac:dyDescent="0.2">
      <c r="A1996">
        <v>1995</v>
      </c>
      <c r="B1996" t="s">
        <v>352</v>
      </c>
      <c r="C1996" t="s">
        <v>353</v>
      </c>
      <c r="D1996" t="s">
        <v>15</v>
      </c>
      <c r="E1996" t="s">
        <v>354</v>
      </c>
      <c r="F1996" t="s">
        <v>355</v>
      </c>
      <c r="G1996" t="s">
        <v>356</v>
      </c>
      <c r="H1996" t="s">
        <v>8</v>
      </c>
      <c r="I1996" t="s">
        <v>17</v>
      </c>
      <c r="J1996" t="s">
        <v>44</v>
      </c>
      <c r="K1996" t="s">
        <v>44</v>
      </c>
      <c r="L1996" t="s">
        <v>45</v>
      </c>
      <c r="M1996">
        <v>1</v>
      </c>
      <c r="N1996" t="s">
        <v>21</v>
      </c>
      <c r="O1996" t="str">
        <f>IF($B1996="","",IFERROR(IF(ISNUMBER(MATCH($K1996,'Brand Family Territory (Enc)'!$A$2:$A$296,0)),$K1996,""),""))</f>
        <v/>
      </c>
      <c r="P1996" t="str">
        <f>IF($B1996="","",IFERROR(INDEX('Brand Crosswalk'!$F$2:$F$200,MATCH($K1996,'Brand Crosswalk'!$A$2:$A$200,0)),"Not in Crosswalk"))</f>
        <v>Mapped</v>
      </c>
      <c r="Q1996" t="str">
        <f>IF($B1996="","",IFERROR(INDEX('Brand Crosswalk'!$C$2:$C$200,MATCH($K1996,'Brand Crosswalk'!$A$2:$A$200,0)),""))</f>
        <v>Dg Yuengling Inc</v>
      </c>
      <c r="R1996" t="str">
        <f>IF($B1996="","",IF(O1996&lt;&gt;"",O1996,IF(P1996="Mapped",Q1996,IF(P1996="No Encompass Match","No Encompass Match",IFERROR(VLOOKUP(IF($K1996="",$J1996,$K1996),'Brands (Enc)'!$C$2:$D$2699,2,FALSE),"Not Mapped")))))</f>
        <v>Dg Yuengling Inc</v>
      </c>
      <c r="S1996" t="str">
        <f>IF($B1996="","",IFERROR(VLOOKUP(VALUE($B1996),'Customers Table (Enc)'!$A:$I,9,FALSE),"Not Found"))</f>
        <v>Morris</v>
      </c>
      <c r="T1996" t="str">
        <f t="shared" si="124"/>
        <v>MORRIS 2</v>
      </c>
      <c r="U1996" t="str">
        <f t="shared" si="125"/>
        <v>Dg Yuengling Inc|MORRIS 2</v>
      </c>
      <c r="V1996" t="str">
        <f>IF($B1996="","",IF(R1996="No Encompass Match","THEM",IF(R1996="Not Mapped","Unable to Determine",IF(T1996="SALES","Unable to Determine",IFERROR(INDEX('Master - US vs THEM'!$F:$F,MATCH(U1996,'Master - US vs THEM'!$G:$G,0)),"No Territory Data")))))</f>
        <v>THEM</v>
      </c>
      <c r="W1996" t="str">
        <f t="shared" si="126"/>
        <v>OK</v>
      </c>
      <c r="X1996" t="str">
        <f t="shared" si="127"/>
        <v>THEM</v>
      </c>
    </row>
    <row r="1997" spans="1:24" x14ac:dyDescent="0.2">
      <c r="A1997">
        <v>1996</v>
      </c>
      <c r="B1997" t="s">
        <v>345</v>
      </c>
      <c r="C1997" t="s">
        <v>346</v>
      </c>
      <c r="D1997" t="s">
        <v>187</v>
      </c>
      <c r="E1997" t="s">
        <v>347</v>
      </c>
      <c r="F1997" t="s">
        <v>348</v>
      </c>
      <c r="G1997" t="s">
        <v>349</v>
      </c>
      <c r="H1997" t="s">
        <v>8</v>
      </c>
      <c r="I1997" t="s">
        <v>249</v>
      </c>
      <c r="J1997" t="s">
        <v>350</v>
      </c>
      <c r="K1997" t="s">
        <v>351</v>
      </c>
      <c r="L1997" t="s">
        <v>96</v>
      </c>
      <c r="M1997">
        <v>1</v>
      </c>
      <c r="N1997" t="s">
        <v>21</v>
      </c>
      <c r="O1997" t="str">
        <f>IF($B1997="","",IFERROR(IF(ISNUMBER(MATCH($K1997,'Brand Family Territory (Enc)'!$A$2:$A$296,0)),$K1997,""),""))</f>
        <v/>
      </c>
      <c r="P1997" t="str">
        <f>IF($B1997="","",IFERROR(INDEX('Brand Crosswalk'!$F$2:$F$200,MATCH($K1997,'Brand Crosswalk'!$A$2:$A$200,0)),"Not in Crosswalk"))</f>
        <v>No Encompass Match</v>
      </c>
      <c r="Q1997">
        <f>IF($B1997="","",IFERROR(INDEX('Brand Crosswalk'!$C$2:$C$200,MATCH($K1997,'Brand Crosswalk'!$A$2:$A$200,0)),""))</f>
        <v>0</v>
      </c>
      <c r="R1997" t="str">
        <f>IF($B1997="","",IF(O1997&lt;&gt;"",O1997,IF(P1997="Mapped",Q1997,IF(P1997="No Encompass Match","No Encompass Match",IFERROR(VLOOKUP(IF($K1997="",$J1997,$K1997),'Brands (Enc)'!$C$2:$D$2699,2,FALSE),"Not Mapped")))))</f>
        <v>No Encompass Match</v>
      </c>
      <c r="S1997" t="str">
        <f>IF($B1997="","",IFERROR(VLOOKUP(VALUE($B1997),'Customers Table (Enc)'!$A:$I,9,FALSE),"Not Found"))</f>
        <v>Essex</v>
      </c>
      <c r="T1997" t="str">
        <f t="shared" si="124"/>
        <v>ESSEX</v>
      </c>
      <c r="U1997" t="str">
        <f t="shared" si="125"/>
        <v>No Encompass Match|ESSEX</v>
      </c>
      <c r="V1997" t="str">
        <f>IF($B1997="","",IF(R1997="No Encompass Match","THEM",IF(R1997="Not Mapped","Unable to Determine",IF(T1997="SALES","Unable to Determine",IFERROR(INDEX('Master - US vs THEM'!$F:$F,MATCH(U1997,'Master - US vs THEM'!$G:$G,0)),"No Territory Data")))))</f>
        <v>THEM</v>
      </c>
      <c r="W1997" t="str">
        <f t="shared" si="126"/>
        <v>OK</v>
      </c>
      <c r="X1997" t="str">
        <f t="shared" si="127"/>
        <v>THEM</v>
      </c>
    </row>
    <row r="1998" spans="1:24" x14ac:dyDescent="0.2">
      <c r="A1998">
        <v>1997</v>
      </c>
      <c r="B1998" t="s">
        <v>334</v>
      </c>
      <c r="C1998" t="s">
        <v>335</v>
      </c>
      <c r="D1998" t="s">
        <v>187</v>
      </c>
      <c r="E1998" t="s">
        <v>336</v>
      </c>
      <c r="F1998" t="s">
        <v>331</v>
      </c>
      <c r="G1998" t="s">
        <v>337</v>
      </c>
      <c r="H1998" t="s">
        <v>8</v>
      </c>
      <c r="I1998" t="s">
        <v>249</v>
      </c>
      <c r="J1998" t="s">
        <v>338</v>
      </c>
      <c r="K1998" t="s">
        <v>34</v>
      </c>
      <c r="L1998" t="s">
        <v>34</v>
      </c>
      <c r="M1998">
        <v>1</v>
      </c>
      <c r="N1998" t="s">
        <v>21</v>
      </c>
      <c r="O1998" t="str">
        <f>IF($B1998="","",IFERROR(IF(ISNUMBER(MATCH($K1998,'Brand Family Territory (Enc)'!$A$2:$A$296,0)),$K1998,""),""))</f>
        <v/>
      </c>
      <c r="P1998" t="str">
        <f>IF($B1998="","",IFERROR(INDEX('Brand Crosswalk'!$F$2:$F$200,MATCH($K1998,'Brand Crosswalk'!$A$2:$A$200,0)),"Not in Crosswalk"))</f>
        <v>Mapped</v>
      </c>
      <c r="Q1998" t="str">
        <f>IF($B1998="","",IFERROR(INDEX('Brand Crosswalk'!$C$2:$C$200,MATCH($K1998,'Brand Crosswalk'!$A$2:$A$200,0)),""))</f>
        <v>Sierra Nevada</v>
      </c>
      <c r="R1998" t="str">
        <f>IF($B1998="","",IF(O1998&lt;&gt;"",O1998,IF(P1998="Mapped",Q1998,IF(P1998="No Encompass Match","No Encompass Match",IFERROR(VLOOKUP(IF($K1998="",$J1998,$K1998),'Brands (Enc)'!$C$2:$D$2699,2,FALSE),"Not Mapped")))))</f>
        <v>Sierra Nevada</v>
      </c>
      <c r="S1998" t="str">
        <f>IF($B1998="","",IFERROR(VLOOKUP(VALUE($B1998),'Customers Table (Enc)'!$A:$I,9,FALSE),"Not Found"))</f>
        <v>Essex</v>
      </c>
      <c r="T1998" t="str">
        <f t="shared" si="124"/>
        <v>ESSEX</v>
      </c>
      <c r="U1998" t="str">
        <f t="shared" si="125"/>
        <v>Sierra Nevada|ESSEX</v>
      </c>
      <c r="V1998" t="str">
        <f>IF($B1998="","",IF(R1998="No Encompass Match","THEM",IF(R1998="Not Mapped","Unable to Determine",IF(T1998="SALES","Unable to Determine",IFERROR(INDEX('Master - US vs THEM'!$F:$F,MATCH(U1998,'Master - US vs THEM'!$G:$G,0)),"No Territory Data")))))</f>
        <v>THEM</v>
      </c>
      <c r="W1998" t="str">
        <f t="shared" si="126"/>
        <v>OK</v>
      </c>
      <c r="X1998" t="str">
        <f t="shared" si="127"/>
        <v>THEM</v>
      </c>
    </row>
    <row r="1999" spans="1:24" x14ac:dyDescent="0.2">
      <c r="A1999">
        <v>1998</v>
      </c>
      <c r="B1999" t="s">
        <v>334</v>
      </c>
      <c r="C1999" t="s">
        <v>335</v>
      </c>
      <c r="D1999" t="s">
        <v>187</v>
      </c>
      <c r="E1999" t="s">
        <v>336</v>
      </c>
      <c r="F1999" t="s">
        <v>331</v>
      </c>
      <c r="G1999" t="s">
        <v>337</v>
      </c>
      <c r="H1999" t="s">
        <v>8</v>
      </c>
      <c r="I1999" t="s">
        <v>249</v>
      </c>
      <c r="J1999" t="s">
        <v>294</v>
      </c>
      <c r="K1999" t="s">
        <v>295</v>
      </c>
      <c r="L1999" t="s">
        <v>215</v>
      </c>
      <c r="M1999">
        <v>1</v>
      </c>
      <c r="N1999" t="s">
        <v>21</v>
      </c>
      <c r="O1999" t="str">
        <f>IF($B1999="","",IFERROR(IF(ISNUMBER(MATCH($K1999,'Brand Family Territory (Enc)'!$A$2:$A$296,0)),$K1999,""),""))</f>
        <v/>
      </c>
      <c r="P1999" t="str">
        <f>IF($B1999="","",IFERROR(INDEX('Brand Crosswalk'!$F$2:$F$200,MATCH($K1999,'Brand Crosswalk'!$A$2:$A$200,0)),"Not in Crosswalk"))</f>
        <v>Mapped</v>
      </c>
      <c r="Q1999" t="str">
        <f>IF($B1999="","",IFERROR(INDEX('Brand Crosswalk'!$C$2:$C$200,MATCH($K1999,'Brand Crosswalk'!$A$2:$A$200,0)),""))</f>
        <v>New Belgium Brewing Company</v>
      </c>
      <c r="R1999" t="str">
        <f>IF($B1999="","",IF(O1999&lt;&gt;"",O1999,IF(P1999="Mapped",Q1999,IF(P1999="No Encompass Match","No Encompass Match",IFERROR(VLOOKUP(IF($K1999="",$J1999,$K1999),'Brands (Enc)'!$C$2:$D$2699,2,FALSE),"Not Mapped")))))</f>
        <v>New Belgium Brewing Company</v>
      </c>
      <c r="S1999" t="str">
        <f>IF($B1999="","",IFERROR(VLOOKUP(VALUE($B1999),'Customers Table (Enc)'!$A:$I,9,FALSE),"Not Found"))</f>
        <v>Essex</v>
      </c>
      <c r="T1999" t="str">
        <f t="shared" si="124"/>
        <v>ESSEX</v>
      </c>
      <c r="U1999" t="str">
        <f t="shared" si="125"/>
        <v>New Belgium Brewing Company|ESSEX</v>
      </c>
      <c r="V1999" t="str">
        <f>IF($B1999="","",IF(R1999="No Encompass Match","THEM",IF(R1999="Not Mapped","Unable to Determine",IF(T1999="SALES","Unable to Determine",IFERROR(INDEX('Master - US vs THEM'!$F:$F,MATCH(U1999,'Master - US vs THEM'!$G:$G,0)),"No Territory Data")))))</f>
        <v>THEM</v>
      </c>
      <c r="W1999" t="str">
        <f t="shared" si="126"/>
        <v>OK</v>
      </c>
      <c r="X1999" t="str">
        <f t="shared" si="127"/>
        <v>THEM</v>
      </c>
    </row>
    <row r="2000" spans="1:24" x14ac:dyDescent="0.2">
      <c r="A2000">
        <v>1999</v>
      </c>
      <c r="B2000" t="s">
        <v>334</v>
      </c>
      <c r="C2000" t="s">
        <v>335</v>
      </c>
      <c r="D2000" t="s">
        <v>187</v>
      </c>
      <c r="E2000" t="s">
        <v>336</v>
      </c>
      <c r="F2000" t="s">
        <v>331</v>
      </c>
      <c r="G2000" t="s">
        <v>337</v>
      </c>
      <c r="H2000" t="s">
        <v>8</v>
      </c>
      <c r="I2000" t="s">
        <v>249</v>
      </c>
      <c r="J2000" t="s">
        <v>142</v>
      </c>
      <c r="K2000" t="s">
        <v>143</v>
      </c>
      <c r="L2000" t="s">
        <v>141</v>
      </c>
      <c r="M2000">
        <v>1</v>
      </c>
      <c r="N2000" t="s">
        <v>21</v>
      </c>
      <c r="O2000" t="str">
        <f>IF($B2000="","",IFERROR(IF(ISNUMBER(MATCH($K2000,'Brand Family Territory (Enc)'!$A$2:$A$296,0)),$K2000,""),""))</f>
        <v/>
      </c>
      <c r="P2000" t="str">
        <f>IF($B2000="","",IFERROR(INDEX('Brand Crosswalk'!$F$2:$F$200,MATCH($K2000,'Brand Crosswalk'!$A$2:$A$200,0)),"Not in Crosswalk"))</f>
        <v>Mapped</v>
      </c>
      <c r="Q2000" t="str">
        <f>IF($B2000="","",IFERROR(INDEX('Brand Crosswalk'!$C$2:$C$200,MATCH($K2000,'Brand Crosswalk'!$A$2:$A$200,0)),""))</f>
        <v>Lite</v>
      </c>
      <c r="R2000" t="str">
        <f>IF($B2000="","",IF(O2000&lt;&gt;"",O2000,IF(P2000="Mapped",Q2000,IF(P2000="No Encompass Match","No Encompass Match",IFERROR(VLOOKUP(IF($K2000="",$J2000,$K2000),'Brands (Enc)'!$C$2:$D$2699,2,FALSE),"Not Mapped")))))</f>
        <v>Lite</v>
      </c>
      <c r="S2000" t="str">
        <f>IF($B2000="","",IFERROR(VLOOKUP(VALUE($B2000),'Customers Table (Enc)'!$A:$I,9,FALSE),"Not Found"))</f>
        <v>Essex</v>
      </c>
      <c r="T2000" t="str">
        <f t="shared" si="124"/>
        <v>ESSEX</v>
      </c>
      <c r="U2000" t="str">
        <f t="shared" si="125"/>
        <v>Lite|ESSEX</v>
      </c>
      <c r="V2000" t="str">
        <f>IF($B2000="","",IF(R2000="No Encompass Match","THEM",IF(R2000="Not Mapped","Unable to Determine",IF(T2000="SALES","Unable to Determine",IFERROR(INDEX('Master - US vs THEM'!$F:$F,MATCH(U2000,'Master - US vs THEM'!$G:$G,0)),"No Territory Data")))))</f>
        <v>THEM</v>
      </c>
      <c r="W2000" t="str">
        <f t="shared" si="126"/>
        <v>OK</v>
      </c>
      <c r="X2000" t="str">
        <f t="shared" si="127"/>
        <v>THEM</v>
      </c>
    </row>
    <row r="2001" spans="1:24" x14ac:dyDescent="0.2">
      <c r="A2001">
        <v>2000</v>
      </c>
      <c r="B2001" t="s">
        <v>334</v>
      </c>
      <c r="C2001" t="s">
        <v>335</v>
      </c>
      <c r="D2001" t="s">
        <v>187</v>
      </c>
      <c r="E2001" t="s">
        <v>336</v>
      </c>
      <c r="F2001" t="s">
        <v>331</v>
      </c>
      <c r="G2001" t="s">
        <v>337</v>
      </c>
      <c r="H2001" t="s">
        <v>8</v>
      </c>
      <c r="I2001" t="s">
        <v>249</v>
      </c>
      <c r="J2001" t="s">
        <v>339</v>
      </c>
      <c r="K2001" t="s">
        <v>236</v>
      </c>
      <c r="L2001" t="s">
        <v>141</v>
      </c>
      <c r="M2001">
        <v>1</v>
      </c>
      <c r="N2001" t="s">
        <v>21</v>
      </c>
      <c r="O2001" t="str">
        <f>IF($B2001="","",IFERROR(IF(ISNUMBER(MATCH($K2001,'Brand Family Territory (Enc)'!$A$2:$A$296,0)),$K2001,""),""))</f>
        <v/>
      </c>
      <c r="P2001" t="str">
        <f>IF($B2001="","",IFERROR(INDEX('Brand Crosswalk'!$F$2:$F$200,MATCH($K2001,'Brand Crosswalk'!$A$2:$A$200,0)),"Not in Crosswalk"))</f>
        <v>Mapped</v>
      </c>
      <c r="Q2001" t="str">
        <f>IF($B2001="","",IFERROR(INDEX('Brand Crosswalk'!$C$2:$C$200,MATCH($K2001,'Brand Crosswalk'!$A$2:$A$200,0)),""))</f>
        <v>Leinenkugel</v>
      </c>
      <c r="R2001" t="str">
        <f>IF($B2001="","",IF(O2001&lt;&gt;"",O2001,IF(P2001="Mapped",Q2001,IF(P2001="No Encompass Match","No Encompass Match",IFERROR(VLOOKUP(IF($K2001="",$J2001,$K2001),'Brands (Enc)'!$C$2:$D$2699,2,FALSE),"Not Mapped")))))</f>
        <v>Leinenkugel</v>
      </c>
      <c r="S2001" t="str">
        <f>IF($B2001="","",IFERROR(VLOOKUP(VALUE($B2001),'Customers Table (Enc)'!$A:$I,9,FALSE),"Not Found"))</f>
        <v>Essex</v>
      </c>
      <c r="T2001" t="str">
        <f t="shared" si="124"/>
        <v>ESSEX</v>
      </c>
      <c r="U2001" t="str">
        <f t="shared" si="125"/>
        <v>Leinenkugel|ESSEX</v>
      </c>
      <c r="V2001" t="str">
        <f>IF($B2001="","",IF(R2001="No Encompass Match","THEM",IF(R2001="Not Mapped","Unable to Determine",IF(T2001="SALES","Unable to Determine",IFERROR(INDEX('Master - US vs THEM'!$F:$F,MATCH(U2001,'Master - US vs THEM'!$G:$G,0)),"No Territory Data")))))</f>
        <v>THEM</v>
      </c>
      <c r="W2001" t="str">
        <f t="shared" si="126"/>
        <v>OK</v>
      </c>
      <c r="X2001" t="str">
        <f t="shared" si="127"/>
        <v>THEM</v>
      </c>
    </row>
    <row r="2002" spans="1:24" x14ac:dyDescent="0.2">
      <c r="A2002">
        <v>2001</v>
      </c>
      <c r="B2002" t="s">
        <v>334</v>
      </c>
      <c r="C2002" t="s">
        <v>335</v>
      </c>
      <c r="D2002" t="s">
        <v>187</v>
      </c>
      <c r="E2002" t="s">
        <v>336</v>
      </c>
      <c r="F2002" t="s">
        <v>331</v>
      </c>
      <c r="G2002" t="s">
        <v>337</v>
      </c>
      <c r="H2002" t="s">
        <v>8</v>
      </c>
      <c r="I2002" t="s">
        <v>249</v>
      </c>
      <c r="J2002" t="s">
        <v>144</v>
      </c>
      <c r="K2002" t="s">
        <v>145</v>
      </c>
      <c r="L2002" t="s">
        <v>141</v>
      </c>
      <c r="M2002">
        <v>1</v>
      </c>
      <c r="N2002" t="s">
        <v>21</v>
      </c>
      <c r="O2002" t="str">
        <f>IF($B2002="","",IFERROR(IF(ISNUMBER(MATCH($K2002,'Brand Family Territory (Enc)'!$A$2:$A$296,0)),$K2002,""),""))</f>
        <v>COORS LIGHT</v>
      </c>
      <c r="P2002" t="str">
        <f>IF($B2002="","",IFERROR(INDEX('Brand Crosswalk'!$F$2:$F$200,MATCH($K2002,'Brand Crosswalk'!$A$2:$A$200,0)),"Not in Crosswalk"))</f>
        <v>Not in Crosswalk</v>
      </c>
      <c r="Q2002" t="str">
        <f>IF($B2002="","",IFERROR(INDEX('Brand Crosswalk'!$C$2:$C$200,MATCH($K2002,'Brand Crosswalk'!$A$2:$A$200,0)),""))</f>
        <v/>
      </c>
      <c r="R2002" t="str">
        <f>IF($B2002="","",IF(O2002&lt;&gt;"",O2002,IF(P2002="Mapped",Q2002,IF(P2002="No Encompass Match","No Encompass Match",IFERROR(VLOOKUP(IF($K2002="",$J2002,$K2002),'Brands (Enc)'!$C$2:$D$2699,2,FALSE),"Not Mapped")))))</f>
        <v>COORS LIGHT</v>
      </c>
      <c r="S2002" t="str">
        <f>IF($B2002="","",IFERROR(VLOOKUP(VALUE($B2002),'Customers Table (Enc)'!$A:$I,9,FALSE),"Not Found"))</f>
        <v>Essex</v>
      </c>
      <c r="T2002" t="str">
        <f t="shared" si="124"/>
        <v>ESSEX</v>
      </c>
      <c r="U2002" t="str">
        <f t="shared" si="125"/>
        <v>COORS LIGHT|ESSEX</v>
      </c>
      <c r="V2002" t="str">
        <f>IF($B2002="","",IF(R2002="No Encompass Match","THEM",IF(R2002="Not Mapped","Unable to Determine",IF(T2002="SALES","Unable to Determine",IFERROR(INDEX('Master - US vs THEM'!$F:$F,MATCH(U2002,'Master - US vs THEM'!$G:$G,0)),"No Territory Data")))))</f>
        <v>THEM</v>
      </c>
      <c r="W2002" t="str">
        <f t="shared" si="126"/>
        <v>OK</v>
      </c>
      <c r="X2002" t="str">
        <f t="shared" si="127"/>
        <v>THEM</v>
      </c>
    </row>
    <row r="2003" spans="1:24" x14ac:dyDescent="0.2">
      <c r="A2003">
        <v>2002</v>
      </c>
      <c r="B2003" t="s">
        <v>334</v>
      </c>
      <c r="C2003" t="s">
        <v>335</v>
      </c>
      <c r="D2003" t="s">
        <v>187</v>
      </c>
      <c r="E2003" t="s">
        <v>336</v>
      </c>
      <c r="F2003" t="s">
        <v>331</v>
      </c>
      <c r="G2003" t="s">
        <v>337</v>
      </c>
      <c r="H2003" t="s">
        <v>8</v>
      </c>
      <c r="I2003" t="s">
        <v>249</v>
      </c>
      <c r="J2003" t="s">
        <v>44</v>
      </c>
      <c r="K2003" t="s">
        <v>44</v>
      </c>
      <c r="L2003" t="s">
        <v>45</v>
      </c>
      <c r="M2003">
        <v>1</v>
      </c>
      <c r="N2003" t="s">
        <v>21</v>
      </c>
      <c r="O2003" t="str">
        <f>IF($B2003="","",IFERROR(IF(ISNUMBER(MATCH($K2003,'Brand Family Territory (Enc)'!$A$2:$A$296,0)),$K2003,""),""))</f>
        <v/>
      </c>
      <c r="P2003" t="str">
        <f>IF($B2003="","",IFERROR(INDEX('Brand Crosswalk'!$F$2:$F$200,MATCH($K2003,'Brand Crosswalk'!$A$2:$A$200,0)),"Not in Crosswalk"))</f>
        <v>Mapped</v>
      </c>
      <c r="Q2003" t="str">
        <f>IF($B2003="","",IFERROR(INDEX('Brand Crosswalk'!$C$2:$C$200,MATCH($K2003,'Brand Crosswalk'!$A$2:$A$200,0)),""))</f>
        <v>Dg Yuengling Inc</v>
      </c>
      <c r="R2003" t="str">
        <f>IF($B2003="","",IF(O2003&lt;&gt;"",O2003,IF(P2003="Mapped",Q2003,IF(P2003="No Encompass Match","No Encompass Match",IFERROR(VLOOKUP(IF($K2003="",$J2003,$K2003),'Brands (Enc)'!$C$2:$D$2699,2,FALSE),"Not Mapped")))))</f>
        <v>Dg Yuengling Inc</v>
      </c>
      <c r="S2003" t="str">
        <f>IF($B2003="","",IFERROR(VLOOKUP(VALUE($B2003),'Customers Table (Enc)'!$A:$I,9,FALSE),"Not Found"))</f>
        <v>Essex</v>
      </c>
      <c r="T2003" t="str">
        <f t="shared" si="124"/>
        <v>ESSEX</v>
      </c>
      <c r="U2003" t="str">
        <f t="shared" si="125"/>
        <v>Dg Yuengling Inc|ESSEX</v>
      </c>
      <c r="V2003" t="str">
        <f>IF($B2003="","",IF(R2003="No Encompass Match","THEM",IF(R2003="Not Mapped","Unable to Determine",IF(T2003="SALES","Unable to Determine",IFERROR(INDEX('Master - US vs THEM'!$F:$F,MATCH(U2003,'Master - US vs THEM'!$G:$G,0)),"No Territory Data")))))</f>
        <v>THEM</v>
      </c>
      <c r="W2003" t="str">
        <f t="shared" si="126"/>
        <v>OK</v>
      </c>
      <c r="X2003" t="str">
        <f t="shared" si="127"/>
        <v>THEM</v>
      </c>
    </row>
    <row r="2004" spans="1:24" x14ac:dyDescent="0.2">
      <c r="A2004">
        <v>2003</v>
      </c>
      <c r="B2004" t="s">
        <v>334</v>
      </c>
      <c r="C2004" t="s">
        <v>335</v>
      </c>
      <c r="D2004" t="s">
        <v>187</v>
      </c>
      <c r="E2004" t="s">
        <v>336</v>
      </c>
      <c r="F2004" t="s">
        <v>331</v>
      </c>
      <c r="G2004" t="s">
        <v>337</v>
      </c>
      <c r="H2004" t="s">
        <v>8</v>
      </c>
      <c r="I2004" t="s">
        <v>249</v>
      </c>
      <c r="J2004" t="s">
        <v>35</v>
      </c>
      <c r="K2004" t="s">
        <v>36</v>
      </c>
      <c r="L2004" t="s">
        <v>36</v>
      </c>
      <c r="M2004">
        <v>1</v>
      </c>
      <c r="N2004" t="s">
        <v>21</v>
      </c>
      <c r="O2004" t="str">
        <f>IF($B2004="","",IFERROR(IF(ISNUMBER(MATCH($K2004,'Brand Family Territory (Enc)'!$A$2:$A$296,0)),$K2004,""),""))</f>
        <v/>
      </c>
      <c r="P2004" t="str">
        <f>IF($B2004="","",IFERROR(INDEX('Brand Crosswalk'!$F$2:$F$200,MATCH($K2004,'Brand Crosswalk'!$A$2:$A$200,0)),"Not in Crosswalk"))</f>
        <v>Mapped</v>
      </c>
      <c r="Q2004" t="str">
        <f>IF($B2004="","",IFERROR(INDEX('Brand Crosswalk'!$C$2:$C$200,MATCH($K2004,'Brand Crosswalk'!$A$2:$A$200,0)),""))</f>
        <v>Lagunitas</v>
      </c>
      <c r="R2004" t="str">
        <f>IF($B2004="","",IF(O2004&lt;&gt;"",O2004,IF(P2004="Mapped",Q2004,IF(P2004="No Encompass Match","No Encompass Match",IFERROR(VLOOKUP(IF($K2004="",$J2004,$K2004),'Brands (Enc)'!$C$2:$D$2699,2,FALSE),"Not Mapped")))))</f>
        <v>Lagunitas</v>
      </c>
      <c r="S2004" t="str">
        <f>IF($B2004="","",IFERROR(VLOOKUP(VALUE($B2004),'Customers Table (Enc)'!$A:$I,9,FALSE),"Not Found"))</f>
        <v>Essex</v>
      </c>
      <c r="T2004" t="str">
        <f t="shared" si="124"/>
        <v>ESSEX</v>
      </c>
      <c r="U2004" t="str">
        <f t="shared" si="125"/>
        <v>Lagunitas|ESSEX</v>
      </c>
      <c r="V2004" t="str">
        <f>IF($B2004="","",IF(R2004="No Encompass Match","THEM",IF(R2004="Not Mapped","Unable to Determine",IF(T2004="SALES","Unable to Determine",IFERROR(INDEX('Master - US vs THEM'!$F:$F,MATCH(U2004,'Master - US vs THEM'!$G:$G,0)),"No Territory Data")))))</f>
        <v>THEM</v>
      </c>
      <c r="W2004" t="str">
        <f t="shared" si="126"/>
        <v>OK</v>
      </c>
      <c r="X2004" t="str">
        <f t="shared" si="127"/>
        <v>THEM</v>
      </c>
    </row>
    <row r="2005" spans="1:24" x14ac:dyDescent="0.2">
      <c r="A2005">
        <v>2004</v>
      </c>
      <c r="B2005" t="s">
        <v>334</v>
      </c>
      <c r="C2005" t="s">
        <v>335</v>
      </c>
      <c r="D2005" t="s">
        <v>187</v>
      </c>
      <c r="E2005" t="s">
        <v>336</v>
      </c>
      <c r="F2005" t="s">
        <v>331</v>
      </c>
      <c r="G2005" t="s">
        <v>337</v>
      </c>
      <c r="H2005" t="s">
        <v>8</v>
      </c>
      <c r="I2005" t="s">
        <v>249</v>
      </c>
      <c r="J2005" t="s">
        <v>140</v>
      </c>
      <c r="K2005" t="s">
        <v>140</v>
      </c>
      <c r="L2005" t="s">
        <v>141</v>
      </c>
      <c r="M2005">
        <v>1</v>
      </c>
      <c r="N2005" t="s">
        <v>21</v>
      </c>
      <c r="O2005" t="str">
        <f>IF($B2005="","",IFERROR(IF(ISNUMBER(MATCH($K2005,'Brand Family Territory (Enc)'!$A$2:$A$296,0)),$K2005,""),""))</f>
        <v/>
      </c>
      <c r="P2005" t="str">
        <f>IF($B2005="","",IFERROR(INDEX('Brand Crosswalk'!$F$2:$F$200,MATCH($K2005,'Brand Crosswalk'!$A$2:$A$200,0)),"Not in Crosswalk"))</f>
        <v>Mapped</v>
      </c>
      <c r="Q2005" t="str">
        <f>IF($B2005="","",IFERROR(INDEX('Brand Crosswalk'!$C$2:$C$200,MATCH($K2005,'Brand Crosswalk'!$A$2:$A$200,0)),""))</f>
        <v>Peroni</v>
      </c>
      <c r="R2005" t="str">
        <f>IF($B2005="","",IF(O2005&lt;&gt;"",O2005,IF(P2005="Mapped",Q2005,IF(P2005="No Encompass Match","No Encompass Match",IFERROR(VLOOKUP(IF($K2005="",$J2005,$K2005),'Brands (Enc)'!$C$2:$D$2699,2,FALSE),"Not Mapped")))))</f>
        <v>Peroni</v>
      </c>
      <c r="S2005" t="str">
        <f>IF($B2005="","",IFERROR(VLOOKUP(VALUE($B2005),'Customers Table (Enc)'!$A:$I,9,FALSE),"Not Found"))</f>
        <v>Essex</v>
      </c>
      <c r="T2005" t="str">
        <f t="shared" si="124"/>
        <v>ESSEX</v>
      </c>
      <c r="U2005" t="str">
        <f t="shared" si="125"/>
        <v>Peroni|ESSEX</v>
      </c>
      <c r="V2005" t="str">
        <f>IF($B2005="","",IF(R2005="No Encompass Match","THEM",IF(R2005="Not Mapped","Unable to Determine",IF(T2005="SALES","Unable to Determine",IFERROR(INDEX('Master - US vs THEM'!$F:$F,MATCH(U2005,'Master - US vs THEM'!$G:$G,0)),"No Territory Data")))))</f>
        <v>THEM</v>
      </c>
      <c r="W2005" t="str">
        <f t="shared" si="126"/>
        <v>OK</v>
      </c>
      <c r="X2005" t="str">
        <f t="shared" si="127"/>
        <v>THEM</v>
      </c>
    </row>
    <row r="2006" spans="1:24" x14ac:dyDescent="0.2">
      <c r="A2006">
        <v>2005</v>
      </c>
      <c r="B2006" t="s">
        <v>334</v>
      </c>
      <c r="C2006" t="s">
        <v>335</v>
      </c>
      <c r="D2006" t="s">
        <v>187</v>
      </c>
      <c r="E2006" t="s">
        <v>336</v>
      </c>
      <c r="F2006" t="s">
        <v>331</v>
      </c>
      <c r="G2006" t="s">
        <v>337</v>
      </c>
      <c r="H2006" t="s">
        <v>8</v>
      </c>
      <c r="I2006" t="s">
        <v>249</v>
      </c>
      <c r="J2006" t="s">
        <v>340</v>
      </c>
      <c r="K2006" t="s">
        <v>154</v>
      </c>
      <c r="L2006" t="s">
        <v>155</v>
      </c>
      <c r="M2006">
        <v>1</v>
      </c>
      <c r="N2006" t="s">
        <v>21</v>
      </c>
      <c r="O2006" t="str">
        <f>IF($B2006="","",IFERROR(IF(ISNUMBER(MATCH($K2006,'Brand Family Territory (Enc)'!$A$2:$A$296,0)),$K2006,""),""))</f>
        <v>SAMUEL ADAMS</v>
      </c>
      <c r="P2006" t="str">
        <f>IF($B2006="","",IFERROR(INDEX('Brand Crosswalk'!$F$2:$F$200,MATCH($K2006,'Brand Crosswalk'!$A$2:$A$200,0)),"Not in Crosswalk"))</f>
        <v>Not in Crosswalk</v>
      </c>
      <c r="Q2006" t="str">
        <f>IF($B2006="","",IFERROR(INDEX('Brand Crosswalk'!$C$2:$C$200,MATCH($K2006,'Brand Crosswalk'!$A$2:$A$200,0)),""))</f>
        <v/>
      </c>
      <c r="R2006" t="str">
        <f>IF($B2006="","",IF(O2006&lt;&gt;"",O2006,IF(P2006="Mapped",Q2006,IF(P2006="No Encompass Match","No Encompass Match",IFERROR(VLOOKUP(IF($K2006="",$J2006,$K2006),'Brands (Enc)'!$C$2:$D$2699,2,FALSE),"Not Mapped")))))</f>
        <v>SAMUEL ADAMS</v>
      </c>
      <c r="S2006" t="str">
        <f>IF($B2006="","",IFERROR(VLOOKUP(VALUE($B2006),'Customers Table (Enc)'!$A:$I,9,FALSE),"Not Found"))</f>
        <v>Essex</v>
      </c>
      <c r="T2006" t="str">
        <f t="shared" si="124"/>
        <v>ESSEX</v>
      </c>
      <c r="U2006" t="str">
        <f t="shared" si="125"/>
        <v>SAMUEL ADAMS|ESSEX</v>
      </c>
      <c r="V2006" t="str">
        <f>IF($B2006="","",IF(R2006="No Encompass Match","THEM",IF(R2006="Not Mapped","Unable to Determine",IF(T2006="SALES","Unable to Determine",IFERROR(INDEX('Master - US vs THEM'!$F:$F,MATCH(U2006,'Master - US vs THEM'!$G:$G,0)),"No Territory Data")))))</f>
        <v>THEM</v>
      </c>
      <c r="W2006" t="str">
        <f t="shared" si="126"/>
        <v>OK</v>
      </c>
      <c r="X2006" t="str">
        <f t="shared" si="127"/>
        <v>THEM</v>
      </c>
    </row>
    <row r="2007" spans="1:24" x14ac:dyDescent="0.2">
      <c r="A2007">
        <v>2006</v>
      </c>
      <c r="B2007" t="s">
        <v>334</v>
      </c>
      <c r="C2007" t="s">
        <v>335</v>
      </c>
      <c r="D2007" t="s">
        <v>187</v>
      </c>
      <c r="E2007" t="s">
        <v>336</v>
      </c>
      <c r="F2007" t="s">
        <v>331</v>
      </c>
      <c r="G2007" t="s">
        <v>337</v>
      </c>
      <c r="H2007" t="s">
        <v>8</v>
      </c>
      <c r="I2007" t="s">
        <v>249</v>
      </c>
      <c r="J2007" t="s">
        <v>165</v>
      </c>
      <c r="K2007" t="s">
        <v>166</v>
      </c>
      <c r="L2007" t="s">
        <v>141</v>
      </c>
      <c r="M2007">
        <v>1</v>
      </c>
      <c r="N2007" t="s">
        <v>21</v>
      </c>
      <c r="O2007" t="str">
        <f>IF($B2007="","",IFERROR(IF(ISNUMBER(MATCH($K2007,'Brand Family Territory (Enc)'!$A$2:$A$296,0)),$K2007,""),""))</f>
        <v>BLUE MOON</v>
      </c>
      <c r="P2007" t="str">
        <f>IF($B2007="","",IFERROR(INDEX('Brand Crosswalk'!$F$2:$F$200,MATCH($K2007,'Brand Crosswalk'!$A$2:$A$200,0)),"Not in Crosswalk"))</f>
        <v>Not in Crosswalk</v>
      </c>
      <c r="Q2007" t="str">
        <f>IF($B2007="","",IFERROR(INDEX('Brand Crosswalk'!$C$2:$C$200,MATCH($K2007,'Brand Crosswalk'!$A$2:$A$200,0)),""))</f>
        <v/>
      </c>
      <c r="R2007" t="str">
        <f>IF($B2007="","",IF(O2007&lt;&gt;"",O2007,IF(P2007="Mapped",Q2007,IF(P2007="No Encompass Match","No Encompass Match",IFERROR(VLOOKUP(IF($K2007="",$J2007,$K2007),'Brands (Enc)'!$C$2:$D$2699,2,FALSE),"Not Mapped")))))</f>
        <v>BLUE MOON</v>
      </c>
      <c r="S2007" t="str">
        <f>IF($B2007="","",IFERROR(VLOOKUP(VALUE($B2007),'Customers Table (Enc)'!$A:$I,9,FALSE),"Not Found"))</f>
        <v>Essex</v>
      </c>
      <c r="T2007" t="str">
        <f t="shared" si="124"/>
        <v>ESSEX</v>
      </c>
      <c r="U2007" t="str">
        <f t="shared" si="125"/>
        <v>BLUE MOON|ESSEX</v>
      </c>
      <c r="V2007" t="str">
        <f>IF($B2007="","",IF(R2007="No Encompass Match","THEM",IF(R2007="Not Mapped","Unable to Determine",IF(T2007="SALES","Unable to Determine",IFERROR(INDEX('Master - US vs THEM'!$F:$F,MATCH(U2007,'Master - US vs THEM'!$G:$G,0)),"No Territory Data")))))</f>
        <v>THEM</v>
      </c>
      <c r="W2007" t="str">
        <f t="shared" si="126"/>
        <v>OK</v>
      </c>
      <c r="X2007" t="str">
        <f t="shared" si="127"/>
        <v>THEM</v>
      </c>
    </row>
    <row r="2008" spans="1:24" x14ac:dyDescent="0.2">
      <c r="A2008">
        <v>2007</v>
      </c>
      <c r="B2008" t="s">
        <v>334</v>
      </c>
      <c r="C2008" t="s">
        <v>335</v>
      </c>
      <c r="D2008" t="s">
        <v>187</v>
      </c>
      <c r="E2008" t="s">
        <v>336</v>
      </c>
      <c r="F2008" t="s">
        <v>331</v>
      </c>
      <c r="G2008" t="s">
        <v>337</v>
      </c>
      <c r="H2008" t="s">
        <v>8</v>
      </c>
      <c r="I2008" t="s">
        <v>249</v>
      </c>
      <c r="J2008" t="s">
        <v>341</v>
      </c>
      <c r="K2008" t="s">
        <v>295</v>
      </c>
      <c r="L2008" t="s">
        <v>215</v>
      </c>
      <c r="M2008">
        <v>1</v>
      </c>
      <c r="N2008" t="s">
        <v>21</v>
      </c>
      <c r="O2008" t="str">
        <f>IF($B2008="","",IFERROR(IF(ISNUMBER(MATCH($K2008,'Brand Family Territory (Enc)'!$A$2:$A$296,0)),$K2008,""),""))</f>
        <v/>
      </c>
      <c r="P2008" t="str">
        <f>IF($B2008="","",IFERROR(INDEX('Brand Crosswalk'!$F$2:$F$200,MATCH($K2008,'Brand Crosswalk'!$A$2:$A$200,0)),"Not in Crosswalk"))</f>
        <v>Mapped</v>
      </c>
      <c r="Q2008" t="str">
        <f>IF($B2008="","",IFERROR(INDEX('Brand Crosswalk'!$C$2:$C$200,MATCH($K2008,'Brand Crosswalk'!$A$2:$A$200,0)),""))</f>
        <v>New Belgium Brewing Company</v>
      </c>
      <c r="R2008" t="str">
        <f>IF($B2008="","",IF(O2008&lt;&gt;"",O2008,IF(P2008="Mapped",Q2008,IF(P2008="No Encompass Match","No Encompass Match",IFERROR(VLOOKUP(IF($K2008="",$J2008,$K2008),'Brands (Enc)'!$C$2:$D$2699,2,FALSE),"Not Mapped")))))</f>
        <v>New Belgium Brewing Company</v>
      </c>
      <c r="S2008" t="str">
        <f>IF($B2008="","",IFERROR(VLOOKUP(VALUE($B2008),'Customers Table (Enc)'!$A:$I,9,FALSE),"Not Found"))</f>
        <v>Essex</v>
      </c>
      <c r="T2008" t="str">
        <f t="shared" si="124"/>
        <v>ESSEX</v>
      </c>
      <c r="U2008" t="str">
        <f t="shared" si="125"/>
        <v>New Belgium Brewing Company|ESSEX</v>
      </c>
      <c r="V2008" t="str">
        <f>IF($B2008="","",IF(R2008="No Encompass Match","THEM",IF(R2008="Not Mapped","Unable to Determine",IF(T2008="SALES","Unable to Determine",IFERROR(INDEX('Master - US vs THEM'!$F:$F,MATCH(U2008,'Master - US vs THEM'!$G:$G,0)),"No Territory Data")))))</f>
        <v>THEM</v>
      </c>
      <c r="W2008" t="str">
        <f t="shared" si="126"/>
        <v>OK</v>
      </c>
      <c r="X2008" t="str">
        <f t="shared" si="127"/>
        <v>THEM</v>
      </c>
    </row>
    <row r="2009" spans="1:24" x14ac:dyDescent="0.2">
      <c r="A2009">
        <v>2008</v>
      </c>
      <c r="B2009" t="s">
        <v>334</v>
      </c>
      <c r="C2009" t="s">
        <v>335</v>
      </c>
      <c r="D2009" t="s">
        <v>187</v>
      </c>
      <c r="E2009" t="s">
        <v>336</v>
      </c>
      <c r="F2009" t="s">
        <v>331</v>
      </c>
      <c r="G2009" t="s">
        <v>337</v>
      </c>
      <c r="H2009" t="s">
        <v>8</v>
      </c>
      <c r="I2009" t="s">
        <v>249</v>
      </c>
      <c r="J2009" t="s">
        <v>342</v>
      </c>
      <c r="K2009" t="s">
        <v>343</v>
      </c>
      <c r="L2009" t="s">
        <v>155</v>
      </c>
      <c r="M2009">
        <v>1</v>
      </c>
      <c r="N2009" t="s">
        <v>21</v>
      </c>
      <c r="O2009" t="str">
        <f>IF($B2009="","",IFERROR(IF(ISNUMBER(MATCH($K2009,'Brand Family Territory (Enc)'!$A$2:$A$296,0)),$K2009,""),""))</f>
        <v>ANGRY ORCHARD</v>
      </c>
      <c r="P2009" t="str">
        <f>IF($B2009="","",IFERROR(INDEX('Brand Crosswalk'!$F$2:$F$200,MATCH($K2009,'Brand Crosswalk'!$A$2:$A$200,0)),"Not in Crosswalk"))</f>
        <v>Not in Crosswalk</v>
      </c>
      <c r="Q2009" t="str">
        <f>IF($B2009="","",IFERROR(INDEX('Brand Crosswalk'!$C$2:$C$200,MATCH($K2009,'Brand Crosswalk'!$A$2:$A$200,0)),""))</f>
        <v/>
      </c>
      <c r="R2009" t="str">
        <f>IF($B2009="","",IF(O2009&lt;&gt;"",O2009,IF(P2009="Mapped",Q2009,IF(P2009="No Encompass Match","No Encompass Match",IFERROR(VLOOKUP(IF($K2009="",$J2009,$K2009),'Brands (Enc)'!$C$2:$D$2699,2,FALSE),"Not Mapped")))))</f>
        <v>ANGRY ORCHARD</v>
      </c>
      <c r="S2009" t="str">
        <f>IF($B2009="","",IFERROR(VLOOKUP(VALUE($B2009),'Customers Table (Enc)'!$A:$I,9,FALSE),"Not Found"))</f>
        <v>Essex</v>
      </c>
      <c r="T2009" t="str">
        <f t="shared" si="124"/>
        <v>ESSEX</v>
      </c>
      <c r="U2009" t="str">
        <f t="shared" si="125"/>
        <v>ANGRY ORCHARD|ESSEX</v>
      </c>
      <c r="V2009" t="str">
        <f>IF($B2009="","",IF(R2009="No Encompass Match","THEM",IF(R2009="Not Mapped","Unable to Determine",IF(T2009="SALES","Unable to Determine",IFERROR(INDEX('Master - US vs THEM'!$F:$F,MATCH(U2009,'Master - US vs THEM'!$G:$G,0)),"No Territory Data")))))</f>
        <v>THEM</v>
      </c>
      <c r="W2009" t="str">
        <f t="shared" si="126"/>
        <v>OK</v>
      </c>
      <c r="X2009" t="str">
        <f t="shared" si="127"/>
        <v>THEM</v>
      </c>
    </row>
    <row r="2010" spans="1:24" x14ac:dyDescent="0.2">
      <c r="A2010">
        <v>2009</v>
      </c>
      <c r="B2010" t="s">
        <v>334</v>
      </c>
      <c r="C2010" t="s">
        <v>335</v>
      </c>
      <c r="D2010" t="s">
        <v>187</v>
      </c>
      <c r="E2010" t="s">
        <v>336</v>
      </c>
      <c r="F2010" t="s">
        <v>331</v>
      </c>
      <c r="G2010" t="s">
        <v>337</v>
      </c>
      <c r="H2010" t="s">
        <v>8</v>
      </c>
      <c r="I2010" t="s">
        <v>249</v>
      </c>
      <c r="J2010" t="s">
        <v>181</v>
      </c>
      <c r="K2010" t="s">
        <v>182</v>
      </c>
      <c r="L2010" t="s">
        <v>24</v>
      </c>
      <c r="M2010">
        <v>1</v>
      </c>
      <c r="N2010" t="s">
        <v>21</v>
      </c>
      <c r="O2010" t="str">
        <f>IF($B2010="","",IFERROR(IF(ISNUMBER(MATCH($K2010,'Brand Family Territory (Enc)'!$A$2:$A$296,0)),$K2010,""),""))</f>
        <v/>
      </c>
      <c r="P2010" t="str">
        <f>IF($B2010="","",IFERROR(INDEX('Brand Crosswalk'!$F$2:$F$200,MATCH($K2010,'Brand Crosswalk'!$A$2:$A$200,0)),"Not in Crosswalk"))</f>
        <v>Mapped</v>
      </c>
      <c r="Q2010" t="str">
        <f>IF($B2010="","",IFERROR(INDEX('Brand Crosswalk'!$C$2:$C$200,MATCH($K2010,'Brand Crosswalk'!$A$2:$A$200,0)),""))</f>
        <v>Modelo Especial</v>
      </c>
      <c r="R2010" t="str">
        <f>IF($B2010="","",IF(O2010&lt;&gt;"",O2010,IF(P2010="Mapped",Q2010,IF(P2010="No Encompass Match","No Encompass Match",IFERROR(VLOOKUP(IF($K2010="",$J2010,$K2010),'Brands (Enc)'!$C$2:$D$2699,2,FALSE),"Not Mapped")))))</f>
        <v>Modelo Especial</v>
      </c>
      <c r="S2010" t="str">
        <f>IF($B2010="","",IFERROR(VLOOKUP(VALUE($B2010),'Customers Table (Enc)'!$A:$I,9,FALSE),"Not Found"))</f>
        <v>Essex</v>
      </c>
      <c r="T2010" t="str">
        <f t="shared" si="124"/>
        <v>ESSEX</v>
      </c>
      <c r="U2010" t="str">
        <f t="shared" si="125"/>
        <v>Modelo Especial|ESSEX</v>
      </c>
      <c r="V2010" t="str">
        <f>IF($B2010="","",IF(R2010="No Encompass Match","THEM",IF(R2010="Not Mapped","Unable to Determine",IF(T2010="SALES","Unable to Determine",IFERROR(INDEX('Master - US vs THEM'!$F:$F,MATCH(U2010,'Master - US vs THEM'!$G:$G,0)),"No Territory Data")))))</f>
        <v>THEM</v>
      </c>
      <c r="W2010" t="str">
        <f t="shared" si="126"/>
        <v>OK</v>
      </c>
      <c r="X2010" t="str">
        <f t="shared" si="127"/>
        <v>THEM</v>
      </c>
    </row>
    <row r="2011" spans="1:24" x14ac:dyDescent="0.2">
      <c r="A2011">
        <v>2010</v>
      </c>
      <c r="B2011" t="s">
        <v>334</v>
      </c>
      <c r="C2011" t="s">
        <v>335</v>
      </c>
      <c r="D2011" t="s">
        <v>187</v>
      </c>
      <c r="E2011" t="s">
        <v>336</v>
      </c>
      <c r="F2011" t="s">
        <v>331</v>
      </c>
      <c r="G2011" t="s">
        <v>337</v>
      </c>
      <c r="H2011" t="s">
        <v>8</v>
      </c>
      <c r="I2011" t="s">
        <v>249</v>
      </c>
      <c r="J2011" t="s">
        <v>344</v>
      </c>
      <c r="K2011" t="s">
        <v>158</v>
      </c>
      <c r="L2011" t="s">
        <v>155</v>
      </c>
      <c r="M2011">
        <v>1</v>
      </c>
      <c r="N2011" t="s">
        <v>21</v>
      </c>
      <c r="O2011" t="str">
        <f>IF($B2011="","",IFERROR(IF(ISNUMBER(MATCH($K2011,'Brand Family Territory (Enc)'!$A$2:$A$296,0)),$K2011,""),""))</f>
        <v/>
      </c>
      <c r="P2011" t="str">
        <f>IF($B2011="","",IFERROR(INDEX('Brand Crosswalk'!$F$2:$F$200,MATCH($K2011,'Brand Crosswalk'!$A$2:$A$200,0)),"Not in Crosswalk"))</f>
        <v>Mapped</v>
      </c>
      <c r="Q2011" t="str">
        <f>IF($B2011="","",IFERROR(INDEX('Brand Crosswalk'!$C$2:$C$200,MATCH($K2011,'Brand Crosswalk'!$A$2:$A$200,0)),""))</f>
        <v>Dogfish Head Beer</v>
      </c>
      <c r="R2011" t="str">
        <f>IF($B2011="","",IF(O2011&lt;&gt;"",O2011,IF(P2011="Mapped",Q2011,IF(P2011="No Encompass Match","No Encompass Match",IFERROR(VLOOKUP(IF($K2011="",$J2011,$K2011),'Brands (Enc)'!$C$2:$D$2699,2,FALSE),"Not Mapped")))))</f>
        <v>Dogfish Head Beer</v>
      </c>
      <c r="S2011" t="str">
        <f>IF($B2011="","",IFERROR(VLOOKUP(VALUE($B2011),'Customers Table (Enc)'!$A:$I,9,FALSE),"Not Found"))</f>
        <v>Essex</v>
      </c>
      <c r="T2011" t="str">
        <f t="shared" si="124"/>
        <v>ESSEX</v>
      </c>
      <c r="U2011" t="str">
        <f t="shared" si="125"/>
        <v>Dogfish Head Beer|ESSEX</v>
      </c>
      <c r="V2011" t="str">
        <f>IF($B2011="","",IF(R2011="No Encompass Match","THEM",IF(R2011="Not Mapped","Unable to Determine",IF(T2011="SALES","Unable to Determine",IFERROR(INDEX('Master - US vs THEM'!$F:$F,MATCH(U2011,'Master - US vs THEM'!$G:$G,0)),"No Territory Data")))))</f>
        <v>THEM</v>
      </c>
      <c r="W2011" t="str">
        <f t="shared" si="126"/>
        <v>OK</v>
      </c>
      <c r="X2011" t="str">
        <f t="shared" si="127"/>
        <v>THEM</v>
      </c>
    </row>
    <row r="2012" spans="1:24" x14ac:dyDescent="0.2">
      <c r="A2012">
        <v>2011</v>
      </c>
      <c r="B2012" t="s">
        <v>334</v>
      </c>
      <c r="C2012" t="s">
        <v>335</v>
      </c>
      <c r="D2012" t="s">
        <v>187</v>
      </c>
      <c r="E2012" t="s">
        <v>336</v>
      </c>
      <c r="F2012" t="s">
        <v>331</v>
      </c>
      <c r="G2012" t="s">
        <v>337</v>
      </c>
      <c r="H2012" t="s">
        <v>8</v>
      </c>
      <c r="I2012" t="s">
        <v>249</v>
      </c>
      <c r="J2012" t="s">
        <v>227</v>
      </c>
      <c r="K2012" t="s">
        <v>209</v>
      </c>
      <c r="L2012" t="s">
        <v>210</v>
      </c>
      <c r="M2012">
        <v>1</v>
      </c>
      <c r="N2012" t="s">
        <v>21</v>
      </c>
      <c r="O2012" t="str">
        <f>IF($B2012="","",IFERROR(IF(ISNUMBER(MATCH($K2012,'Brand Family Territory (Enc)'!$A$2:$A$296,0)),$K2012,""),""))</f>
        <v/>
      </c>
      <c r="P2012" t="str">
        <f>IF($B2012="","",IFERROR(INDEX('Brand Crosswalk'!$F$2:$F$200,MATCH($K2012,'Brand Crosswalk'!$A$2:$A$200,0)),"Not in Crosswalk"))</f>
        <v>Mapped</v>
      </c>
      <c r="Q2012" t="str">
        <f>IF($B2012="","",IFERROR(INDEX('Brand Crosswalk'!$C$2:$C$200,MATCH($K2012,'Brand Crosswalk'!$A$2:$A$200,0)),""))</f>
        <v>Cape May</v>
      </c>
      <c r="R2012" t="str">
        <f>IF($B2012="","",IF(O2012&lt;&gt;"",O2012,IF(P2012="Mapped",Q2012,IF(P2012="No Encompass Match","No Encompass Match",IFERROR(VLOOKUP(IF($K2012="",$J2012,$K2012),'Brands (Enc)'!$C$2:$D$2699,2,FALSE),"Not Mapped")))))</f>
        <v>Cape May</v>
      </c>
      <c r="S2012" t="str">
        <f>IF($B2012="","",IFERROR(VLOOKUP(VALUE($B2012),'Customers Table (Enc)'!$A:$I,9,FALSE),"Not Found"))</f>
        <v>Essex</v>
      </c>
      <c r="T2012" t="str">
        <f t="shared" si="124"/>
        <v>ESSEX</v>
      </c>
      <c r="U2012" t="str">
        <f t="shared" si="125"/>
        <v>Cape May|ESSEX</v>
      </c>
      <c r="V2012" t="str">
        <f>IF($B2012="","",IF(R2012="No Encompass Match","THEM",IF(R2012="Not Mapped","Unable to Determine",IF(T2012="SALES","Unable to Determine",IFERROR(INDEX('Master - US vs THEM'!$F:$F,MATCH(U2012,'Master - US vs THEM'!$G:$G,0)),"No Territory Data")))))</f>
        <v>THEM</v>
      </c>
      <c r="W2012" t="str">
        <f t="shared" si="126"/>
        <v>OK</v>
      </c>
      <c r="X2012" t="str">
        <f t="shared" si="127"/>
        <v>THEM</v>
      </c>
    </row>
    <row r="2013" spans="1:24" x14ac:dyDescent="0.2">
      <c r="A2013">
        <v>2012</v>
      </c>
      <c r="B2013" t="s">
        <v>328</v>
      </c>
      <c r="C2013" t="s">
        <v>329</v>
      </c>
      <c r="D2013" t="s">
        <v>187</v>
      </c>
      <c r="E2013" t="s">
        <v>330</v>
      </c>
      <c r="F2013" t="s">
        <v>331</v>
      </c>
      <c r="G2013" t="s">
        <v>332</v>
      </c>
      <c r="H2013" t="s">
        <v>8</v>
      </c>
      <c r="I2013" t="s">
        <v>249</v>
      </c>
      <c r="J2013" t="s">
        <v>118</v>
      </c>
      <c r="K2013" t="s">
        <v>119</v>
      </c>
      <c r="L2013" t="s">
        <v>120</v>
      </c>
      <c r="M2013">
        <v>1</v>
      </c>
      <c r="N2013" t="s">
        <v>21</v>
      </c>
      <c r="O2013" t="str">
        <f>IF($B2013="","",IFERROR(IF(ISNUMBER(MATCH($K2013,'Brand Family Territory (Enc)'!$A$2:$A$296,0)),$K2013,""),""))</f>
        <v/>
      </c>
      <c r="P2013" t="str">
        <f>IF($B2013="","",IFERROR(INDEX('Brand Crosswalk'!$F$2:$F$200,MATCH($K2013,'Brand Crosswalk'!$A$2:$A$200,0)),"Not in Crosswalk"))</f>
        <v>No Encompass Match</v>
      </c>
      <c r="Q2013">
        <f>IF($B2013="","",IFERROR(INDEX('Brand Crosswalk'!$C$2:$C$200,MATCH($K2013,'Brand Crosswalk'!$A$2:$A$200,0)),""))</f>
        <v>0</v>
      </c>
      <c r="R2013" t="str">
        <f>IF($B2013="","",IF(O2013&lt;&gt;"",O2013,IF(P2013="Mapped",Q2013,IF(P2013="No Encompass Match","No Encompass Match",IFERROR(VLOOKUP(IF($K2013="",$J2013,$K2013),'Brands (Enc)'!$C$2:$D$2699,2,FALSE),"Not Mapped")))))</f>
        <v>No Encompass Match</v>
      </c>
      <c r="S2013" t="str">
        <f>IF($B2013="","",IFERROR(VLOOKUP(VALUE($B2013),'Customers Table (Enc)'!$A:$I,9,FALSE),"Not Found"))</f>
        <v>Essex</v>
      </c>
      <c r="T2013" t="str">
        <f t="shared" si="124"/>
        <v>ESSEX</v>
      </c>
      <c r="U2013" t="str">
        <f t="shared" si="125"/>
        <v>No Encompass Match|ESSEX</v>
      </c>
      <c r="V2013" t="str">
        <f>IF($B2013="","",IF(R2013="No Encompass Match","THEM",IF(R2013="Not Mapped","Unable to Determine",IF(T2013="SALES","Unable to Determine",IFERROR(INDEX('Master - US vs THEM'!$F:$F,MATCH(U2013,'Master - US vs THEM'!$G:$G,0)),"No Territory Data")))))</f>
        <v>THEM</v>
      </c>
      <c r="W2013" t="str">
        <f t="shared" si="126"/>
        <v>OK</v>
      </c>
      <c r="X2013" t="str">
        <f t="shared" si="127"/>
        <v>THEM</v>
      </c>
    </row>
    <row r="2014" spans="1:24" x14ac:dyDescent="0.2">
      <c r="A2014">
        <v>2013</v>
      </c>
      <c r="B2014" t="s">
        <v>328</v>
      </c>
      <c r="C2014" t="s">
        <v>329</v>
      </c>
      <c r="D2014" t="s">
        <v>187</v>
      </c>
      <c r="E2014" t="s">
        <v>330</v>
      </c>
      <c r="F2014" t="s">
        <v>331</v>
      </c>
      <c r="G2014" t="s">
        <v>332</v>
      </c>
      <c r="H2014" t="s">
        <v>8</v>
      </c>
      <c r="I2014" t="s">
        <v>249</v>
      </c>
      <c r="J2014" t="s">
        <v>181</v>
      </c>
      <c r="K2014" t="s">
        <v>182</v>
      </c>
      <c r="L2014" t="s">
        <v>24</v>
      </c>
      <c r="M2014">
        <v>1</v>
      </c>
      <c r="N2014" t="s">
        <v>21</v>
      </c>
      <c r="O2014" t="str">
        <f>IF($B2014="","",IFERROR(IF(ISNUMBER(MATCH($K2014,'Brand Family Territory (Enc)'!$A$2:$A$296,0)),$K2014,""),""))</f>
        <v/>
      </c>
      <c r="P2014" t="str">
        <f>IF($B2014="","",IFERROR(INDEX('Brand Crosswalk'!$F$2:$F$200,MATCH($K2014,'Brand Crosswalk'!$A$2:$A$200,0)),"Not in Crosswalk"))</f>
        <v>Mapped</v>
      </c>
      <c r="Q2014" t="str">
        <f>IF($B2014="","",IFERROR(INDEX('Brand Crosswalk'!$C$2:$C$200,MATCH($K2014,'Brand Crosswalk'!$A$2:$A$200,0)),""))</f>
        <v>Modelo Especial</v>
      </c>
      <c r="R2014" t="str">
        <f>IF($B2014="","",IF(O2014&lt;&gt;"",O2014,IF(P2014="Mapped",Q2014,IF(P2014="No Encompass Match","No Encompass Match",IFERROR(VLOOKUP(IF($K2014="",$J2014,$K2014),'Brands (Enc)'!$C$2:$D$2699,2,FALSE),"Not Mapped")))))</f>
        <v>Modelo Especial</v>
      </c>
      <c r="S2014" t="str">
        <f>IF($B2014="","",IFERROR(VLOOKUP(VALUE($B2014),'Customers Table (Enc)'!$A:$I,9,FALSE),"Not Found"))</f>
        <v>Essex</v>
      </c>
      <c r="T2014" t="str">
        <f t="shared" si="124"/>
        <v>ESSEX</v>
      </c>
      <c r="U2014" t="str">
        <f t="shared" si="125"/>
        <v>Modelo Especial|ESSEX</v>
      </c>
      <c r="V2014" t="str">
        <f>IF($B2014="","",IF(R2014="No Encompass Match","THEM",IF(R2014="Not Mapped","Unable to Determine",IF(T2014="SALES","Unable to Determine",IFERROR(INDEX('Master - US vs THEM'!$F:$F,MATCH(U2014,'Master - US vs THEM'!$G:$G,0)),"No Territory Data")))))</f>
        <v>THEM</v>
      </c>
      <c r="W2014" t="str">
        <f t="shared" si="126"/>
        <v>OK</v>
      </c>
      <c r="X2014" t="str">
        <f t="shared" si="127"/>
        <v>THEM</v>
      </c>
    </row>
    <row r="2015" spans="1:24" x14ac:dyDescent="0.2">
      <c r="A2015">
        <v>2014</v>
      </c>
      <c r="B2015" t="s">
        <v>328</v>
      </c>
      <c r="C2015" t="s">
        <v>329</v>
      </c>
      <c r="D2015" t="s">
        <v>187</v>
      </c>
      <c r="E2015" t="s">
        <v>330</v>
      </c>
      <c r="F2015" t="s">
        <v>331</v>
      </c>
      <c r="G2015" t="s">
        <v>332</v>
      </c>
      <c r="H2015" t="s">
        <v>8</v>
      </c>
      <c r="I2015" t="s">
        <v>249</v>
      </c>
      <c r="J2015" t="s">
        <v>20</v>
      </c>
      <c r="K2015" t="s">
        <v>20</v>
      </c>
      <c r="L2015" t="s">
        <v>20</v>
      </c>
      <c r="M2015">
        <v>1</v>
      </c>
      <c r="N2015" t="s">
        <v>21</v>
      </c>
      <c r="O2015" t="str">
        <f>IF($B2015="","",IFERROR(IF(ISNUMBER(MATCH($K2015,'Brand Family Territory (Enc)'!$A$2:$A$296,0)),$K2015,""),""))</f>
        <v/>
      </c>
      <c r="P2015" t="str">
        <f>IF($B2015="","",IFERROR(INDEX('Brand Crosswalk'!$F$2:$F$200,MATCH($K2015,'Brand Crosswalk'!$A$2:$A$200,0)),"Not in Crosswalk"))</f>
        <v>Mapped</v>
      </c>
      <c r="Q2015" t="str">
        <f>IF($B2015="","",IFERROR(INDEX('Brand Crosswalk'!$C$2:$C$200,MATCH($K2015,'Brand Crosswalk'!$A$2:$A$200,0)),""))</f>
        <v>Heineken USA</v>
      </c>
      <c r="R2015" t="str">
        <f>IF($B2015="","",IF(O2015&lt;&gt;"",O2015,IF(P2015="Mapped",Q2015,IF(P2015="No Encompass Match","No Encompass Match",IFERROR(VLOOKUP(IF($K2015="",$J2015,$K2015),'Brands (Enc)'!$C$2:$D$2699,2,FALSE),"Not Mapped")))))</f>
        <v>Heineken USA</v>
      </c>
      <c r="S2015" t="str">
        <f>IF($B2015="","",IFERROR(VLOOKUP(VALUE($B2015),'Customers Table (Enc)'!$A:$I,9,FALSE),"Not Found"))</f>
        <v>Essex</v>
      </c>
      <c r="T2015" t="str">
        <f t="shared" si="124"/>
        <v>ESSEX</v>
      </c>
      <c r="U2015" t="str">
        <f t="shared" si="125"/>
        <v>Heineken USA|ESSEX</v>
      </c>
      <c r="V2015" t="str">
        <f>IF($B2015="","",IF(R2015="No Encompass Match","THEM",IF(R2015="Not Mapped","Unable to Determine",IF(T2015="SALES","Unable to Determine",IFERROR(INDEX('Master - US vs THEM'!$F:$F,MATCH(U2015,'Master - US vs THEM'!$G:$G,0)),"No Territory Data")))))</f>
        <v>THEM</v>
      </c>
      <c r="W2015" t="str">
        <f t="shared" si="126"/>
        <v>OK</v>
      </c>
      <c r="X2015" t="str">
        <f t="shared" si="127"/>
        <v>THEM</v>
      </c>
    </row>
    <row r="2016" spans="1:24" x14ac:dyDescent="0.2">
      <c r="A2016">
        <v>2015</v>
      </c>
      <c r="B2016" t="s">
        <v>328</v>
      </c>
      <c r="C2016" t="s">
        <v>329</v>
      </c>
      <c r="D2016" t="s">
        <v>187</v>
      </c>
      <c r="E2016" t="s">
        <v>330</v>
      </c>
      <c r="F2016" t="s">
        <v>331</v>
      </c>
      <c r="G2016" t="s">
        <v>332</v>
      </c>
      <c r="H2016" t="s">
        <v>8</v>
      </c>
      <c r="I2016" t="s">
        <v>249</v>
      </c>
      <c r="J2016" t="s">
        <v>333</v>
      </c>
      <c r="K2016" t="s">
        <v>168</v>
      </c>
      <c r="L2016" t="s">
        <v>24</v>
      </c>
      <c r="M2016">
        <v>1</v>
      </c>
      <c r="N2016" t="s">
        <v>21</v>
      </c>
      <c r="O2016" t="str">
        <f>IF($B2016="","",IFERROR(IF(ISNUMBER(MATCH($K2016,'Brand Family Territory (Enc)'!$A$2:$A$296,0)),$K2016,""),""))</f>
        <v>MODELO ORO</v>
      </c>
      <c r="P2016" t="str">
        <f>IF($B2016="","",IFERROR(INDEX('Brand Crosswalk'!$F$2:$F$200,MATCH($K2016,'Brand Crosswalk'!$A$2:$A$200,0)),"Not in Crosswalk"))</f>
        <v>Not in Crosswalk</v>
      </c>
      <c r="Q2016" t="str">
        <f>IF($B2016="","",IFERROR(INDEX('Brand Crosswalk'!$C$2:$C$200,MATCH($K2016,'Brand Crosswalk'!$A$2:$A$200,0)),""))</f>
        <v/>
      </c>
      <c r="R2016" t="str">
        <f>IF($B2016="","",IF(O2016&lt;&gt;"",O2016,IF(P2016="Mapped",Q2016,IF(P2016="No Encompass Match","No Encompass Match",IFERROR(VLOOKUP(IF($K2016="",$J2016,$K2016),'Brands (Enc)'!$C$2:$D$2699,2,FALSE),"Not Mapped")))))</f>
        <v>MODELO ORO</v>
      </c>
      <c r="S2016" t="str">
        <f>IF($B2016="","",IFERROR(VLOOKUP(VALUE($B2016),'Customers Table (Enc)'!$A:$I,9,FALSE),"Not Found"))</f>
        <v>Essex</v>
      </c>
      <c r="T2016" t="str">
        <f t="shared" si="124"/>
        <v>ESSEX</v>
      </c>
      <c r="U2016" t="str">
        <f t="shared" si="125"/>
        <v>MODELO ORO|ESSEX</v>
      </c>
      <c r="V2016" t="str">
        <f>IF($B2016="","",IF(R2016="No Encompass Match","THEM",IF(R2016="Not Mapped","Unable to Determine",IF(T2016="SALES","Unable to Determine",IFERROR(INDEX('Master - US vs THEM'!$F:$F,MATCH(U2016,'Master - US vs THEM'!$G:$G,0)),"No Territory Data")))))</f>
        <v>THEM</v>
      </c>
      <c r="W2016" t="str">
        <f t="shared" si="126"/>
        <v>OK</v>
      </c>
      <c r="X2016" t="str">
        <f t="shared" si="127"/>
        <v>THEM</v>
      </c>
    </row>
    <row r="2017" spans="1:24" x14ac:dyDescent="0.2">
      <c r="A2017">
        <v>2016</v>
      </c>
      <c r="B2017" t="s">
        <v>328</v>
      </c>
      <c r="C2017" t="s">
        <v>329</v>
      </c>
      <c r="D2017" t="s">
        <v>187</v>
      </c>
      <c r="E2017" t="s">
        <v>330</v>
      </c>
      <c r="F2017" t="s">
        <v>331</v>
      </c>
      <c r="G2017" t="s">
        <v>332</v>
      </c>
      <c r="H2017" t="s">
        <v>8</v>
      </c>
      <c r="I2017" t="s">
        <v>249</v>
      </c>
      <c r="J2017" t="s">
        <v>144</v>
      </c>
      <c r="K2017" t="s">
        <v>145</v>
      </c>
      <c r="L2017" t="s">
        <v>141</v>
      </c>
      <c r="M2017">
        <v>1</v>
      </c>
      <c r="N2017" t="s">
        <v>21</v>
      </c>
      <c r="O2017" t="str">
        <f>IF($B2017="","",IFERROR(IF(ISNUMBER(MATCH($K2017,'Brand Family Territory (Enc)'!$A$2:$A$296,0)),$K2017,""),""))</f>
        <v>COORS LIGHT</v>
      </c>
      <c r="P2017" t="str">
        <f>IF($B2017="","",IFERROR(INDEX('Brand Crosswalk'!$F$2:$F$200,MATCH($K2017,'Brand Crosswalk'!$A$2:$A$200,0)),"Not in Crosswalk"))</f>
        <v>Not in Crosswalk</v>
      </c>
      <c r="Q2017" t="str">
        <f>IF($B2017="","",IFERROR(INDEX('Brand Crosswalk'!$C$2:$C$200,MATCH($K2017,'Brand Crosswalk'!$A$2:$A$200,0)),""))</f>
        <v/>
      </c>
      <c r="R2017" t="str">
        <f>IF($B2017="","",IF(O2017&lt;&gt;"",O2017,IF(P2017="Mapped",Q2017,IF(P2017="No Encompass Match","No Encompass Match",IFERROR(VLOOKUP(IF($K2017="",$J2017,$K2017),'Brands (Enc)'!$C$2:$D$2699,2,FALSE),"Not Mapped")))))</f>
        <v>COORS LIGHT</v>
      </c>
      <c r="S2017" t="str">
        <f>IF($B2017="","",IFERROR(VLOOKUP(VALUE($B2017),'Customers Table (Enc)'!$A:$I,9,FALSE),"Not Found"))</f>
        <v>Essex</v>
      </c>
      <c r="T2017" t="str">
        <f t="shared" si="124"/>
        <v>ESSEX</v>
      </c>
      <c r="U2017" t="str">
        <f t="shared" si="125"/>
        <v>COORS LIGHT|ESSEX</v>
      </c>
      <c r="V2017" t="str">
        <f>IF($B2017="","",IF(R2017="No Encompass Match","THEM",IF(R2017="Not Mapped","Unable to Determine",IF(T2017="SALES","Unable to Determine",IFERROR(INDEX('Master - US vs THEM'!$F:$F,MATCH(U2017,'Master - US vs THEM'!$G:$G,0)),"No Territory Data")))))</f>
        <v>THEM</v>
      </c>
      <c r="W2017" t="str">
        <f t="shared" si="126"/>
        <v>OK</v>
      </c>
      <c r="X2017" t="str">
        <f t="shared" si="127"/>
        <v>THEM</v>
      </c>
    </row>
    <row r="2018" spans="1:24" x14ac:dyDescent="0.2">
      <c r="A2018">
        <v>2017</v>
      </c>
      <c r="B2018" t="s">
        <v>328</v>
      </c>
      <c r="C2018" t="s">
        <v>329</v>
      </c>
      <c r="D2018" t="s">
        <v>187</v>
      </c>
      <c r="E2018" t="s">
        <v>330</v>
      </c>
      <c r="F2018" t="s">
        <v>331</v>
      </c>
      <c r="G2018" t="s">
        <v>332</v>
      </c>
      <c r="H2018" t="s">
        <v>8</v>
      </c>
      <c r="I2018" t="s">
        <v>249</v>
      </c>
      <c r="J2018" t="s">
        <v>609</v>
      </c>
      <c r="K2018" t="s">
        <v>610</v>
      </c>
      <c r="L2018" t="s">
        <v>468</v>
      </c>
      <c r="M2018">
        <v>1</v>
      </c>
      <c r="N2018" t="s">
        <v>875</v>
      </c>
      <c r="O2018" t="str">
        <f>IF($B2018="","",IFERROR(IF(ISNUMBER(MATCH($K2018,'Brand Family Territory (Enc)'!$A$2:$A$296,0)),$K2018,""),""))</f>
        <v/>
      </c>
      <c r="P2018" t="str">
        <f>IF($B2018="","",IFERROR(INDEX('Brand Crosswalk'!$F$2:$F$200,MATCH($K2018,'Brand Crosswalk'!$A$2:$A$200,0)),"Not in Crosswalk"))</f>
        <v>Mapped</v>
      </c>
      <c r="Q2018" t="str">
        <f>IF($B2018="","",IFERROR(INDEX('Brand Crosswalk'!$C$2:$C$200,MATCH($K2018,'Brand Crosswalk'!$A$2:$A$200,0)),""))</f>
        <v>Pabst Blue Ribbon</v>
      </c>
      <c r="R2018" t="str">
        <f>IF($B2018="","",IF(O2018&lt;&gt;"",O2018,IF(P2018="Mapped",Q2018,IF(P2018="No Encompass Match","No Encompass Match",IFERROR(VLOOKUP(IF($K2018="",$J2018,$K2018),'Brands (Enc)'!$C$2:$D$2699,2,FALSE),"Not Mapped")))))</f>
        <v>Pabst Blue Ribbon</v>
      </c>
      <c r="S2018" t="str">
        <f>IF($B2018="","",IFERROR(VLOOKUP(VALUE($B2018),'Customers Table (Enc)'!$A:$I,9,FALSE),"Not Found"))</f>
        <v>Essex</v>
      </c>
      <c r="T2018" t="str">
        <f t="shared" si="124"/>
        <v>ESSEX</v>
      </c>
      <c r="U2018" t="str">
        <f t="shared" si="125"/>
        <v>Pabst Blue Ribbon|ESSEX</v>
      </c>
      <c r="V2018" t="str">
        <f>IF($B2018="","",IF(R2018="No Encompass Match","THEM",IF(R2018="Not Mapped","Unable to Determine",IF(T2018="SALES","Unable to Determine",IFERROR(INDEX('Master - US vs THEM'!$F:$F,MATCH(U2018,'Master - US vs THEM'!$G:$G,0)),"No Territory Data")))))</f>
        <v>US</v>
      </c>
      <c r="W2018" t="str">
        <f t="shared" si="126"/>
        <v>OK</v>
      </c>
      <c r="X2018" t="str">
        <f t="shared" si="127"/>
        <v>US</v>
      </c>
    </row>
    <row r="2019" spans="1:24" x14ac:dyDescent="0.2">
      <c r="A2019">
        <v>2018</v>
      </c>
      <c r="B2019" t="s">
        <v>1240</v>
      </c>
      <c r="C2019" t="s">
        <v>1241</v>
      </c>
      <c r="D2019" t="s">
        <v>123</v>
      </c>
      <c r="E2019" t="s">
        <v>1242</v>
      </c>
      <c r="F2019" t="s">
        <v>325</v>
      </c>
      <c r="G2019" t="s">
        <v>1243</v>
      </c>
      <c r="H2019" t="s">
        <v>8</v>
      </c>
      <c r="I2019" t="s">
        <v>319</v>
      </c>
      <c r="J2019" t="s">
        <v>144</v>
      </c>
      <c r="K2019" t="s">
        <v>145</v>
      </c>
      <c r="L2019" t="s">
        <v>141</v>
      </c>
      <c r="M2019">
        <v>1</v>
      </c>
      <c r="N2019" t="s">
        <v>875</v>
      </c>
      <c r="O2019" t="str">
        <f>IF($B2019="","",IFERROR(IF(ISNUMBER(MATCH($K2019,'Brand Family Territory (Enc)'!$A$2:$A$296,0)),$K2019,""),""))</f>
        <v>COORS LIGHT</v>
      </c>
      <c r="P2019" t="str">
        <f>IF($B2019="","",IFERROR(INDEX('Brand Crosswalk'!$F$2:$F$200,MATCH($K2019,'Brand Crosswalk'!$A$2:$A$200,0)),"Not in Crosswalk"))</f>
        <v>Not in Crosswalk</v>
      </c>
      <c r="Q2019" t="str">
        <f>IF($B2019="","",IFERROR(INDEX('Brand Crosswalk'!$C$2:$C$200,MATCH($K2019,'Brand Crosswalk'!$A$2:$A$200,0)),""))</f>
        <v/>
      </c>
      <c r="R2019" t="str">
        <f>IF($B2019="","",IF(O2019&lt;&gt;"",O2019,IF(P2019="Mapped",Q2019,IF(P2019="No Encompass Match","No Encompass Match",IFERROR(VLOOKUP(IF($K2019="",$J2019,$K2019),'Brands (Enc)'!$C$2:$D$2699,2,FALSE),"Not Mapped")))))</f>
        <v>COORS LIGHT</v>
      </c>
      <c r="S2019" t="str">
        <f>IF($B2019="","",IFERROR(VLOOKUP(VALUE($B2019),'Customers Table (Enc)'!$A:$I,9,FALSE),"Not Found"))</f>
        <v>Passaic</v>
      </c>
      <c r="T2019" t="str">
        <f t="shared" si="124"/>
        <v>PASSAIC</v>
      </c>
      <c r="U2019" t="str">
        <f t="shared" si="125"/>
        <v>COORS LIGHT|PASSAIC</v>
      </c>
      <c r="V2019" t="str">
        <f>IF($B2019="","",IF(R2019="No Encompass Match","THEM",IF(R2019="Not Mapped","Unable to Determine",IF(T2019="SALES","Unable to Determine",IFERROR(INDEX('Master - US vs THEM'!$F:$F,MATCH(U2019,'Master - US vs THEM'!$G:$G,0)),"No Territory Data")))))</f>
        <v>US</v>
      </c>
      <c r="W2019" t="str">
        <f t="shared" si="126"/>
        <v>OK</v>
      </c>
      <c r="X2019" t="str">
        <f t="shared" si="127"/>
        <v>US</v>
      </c>
    </row>
    <row r="2020" spans="1:24" x14ac:dyDescent="0.2">
      <c r="A2020">
        <v>2019</v>
      </c>
      <c r="B2020" t="s">
        <v>1240</v>
      </c>
      <c r="C2020" t="s">
        <v>1241</v>
      </c>
      <c r="D2020" t="s">
        <v>123</v>
      </c>
      <c r="E2020" t="s">
        <v>1242</v>
      </c>
      <c r="F2020" t="s">
        <v>325</v>
      </c>
      <c r="G2020" t="s">
        <v>1243</v>
      </c>
      <c r="H2020" t="s">
        <v>8</v>
      </c>
      <c r="I2020" t="s">
        <v>319</v>
      </c>
      <c r="J2020" t="s">
        <v>44</v>
      </c>
      <c r="K2020" t="s">
        <v>44</v>
      </c>
      <c r="L2020" t="s">
        <v>45</v>
      </c>
      <c r="M2020">
        <v>1</v>
      </c>
      <c r="N2020" t="s">
        <v>875</v>
      </c>
      <c r="O2020" t="str">
        <f>IF($B2020="","",IFERROR(IF(ISNUMBER(MATCH($K2020,'Brand Family Territory (Enc)'!$A$2:$A$296,0)),$K2020,""),""))</f>
        <v/>
      </c>
      <c r="P2020" t="str">
        <f>IF($B2020="","",IFERROR(INDEX('Brand Crosswalk'!$F$2:$F$200,MATCH($K2020,'Brand Crosswalk'!$A$2:$A$200,0)),"Not in Crosswalk"))</f>
        <v>Mapped</v>
      </c>
      <c r="Q2020" t="str">
        <f>IF($B2020="","",IFERROR(INDEX('Brand Crosswalk'!$C$2:$C$200,MATCH($K2020,'Brand Crosswalk'!$A$2:$A$200,0)),""))</f>
        <v>Dg Yuengling Inc</v>
      </c>
      <c r="R2020" t="str">
        <f>IF($B2020="","",IF(O2020&lt;&gt;"",O2020,IF(P2020="Mapped",Q2020,IF(P2020="No Encompass Match","No Encompass Match",IFERROR(VLOOKUP(IF($K2020="",$J2020,$K2020),'Brands (Enc)'!$C$2:$D$2699,2,FALSE),"Not Mapped")))))</f>
        <v>Dg Yuengling Inc</v>
      </c>
      <c r="S2020" t="str">
        <f>IF($B2020="","",IFERROR(VLOOKUP(VALUE($B2020),'Customers Table (Enc)'!$A:$I,9,FALSE),"Not Found"))</f>
        <v>Passaic</v>
      </c>
      <c r="T2020" t="str">
        <f t="shared" si="124"/>
        <v>PASSAIC</v>
      </c>
      <c r="U2020" t="str">
        <f t="shared" si="125"/>
        <v>Dg Yuengling Inc|PASSAIC</v>
      </c>
      <c r="V2020" t="str">
        <f>IF($B2020="","",IF(R2020="No Encompass Match","THEM",IF(R2020="Not Mapped","Unable to Determine",IF(T2020="SALES","Unable to Determine",IFERROR(INDEX('Master - US vs THEM'!$F:$F,MATCH(U2020,'Master - US vs THEM'!$G:$G,0)),"No Territory Data")))))</f>
        <v>US</v>
      </c>
      <c r="W2020" t="str">
        <f t="shared" si="126"/>
        <v>OK</v>
      </c>
      <c r="X2020" t="str">
        <f t="shared" si="127"/>
        <v>US</v>
      </c>
    </row>
    <row r="2021" spans="1:24" x14ac:dyDescent="0.2">
      <c r="A2021">
        <v>2020</v>
      </c>
      <c r="B2021" t="s">
        <v>1236</v>
      </c>
      <c r="C2021" t="s">
        <v>1237</v>
      </c>
      <c r="D2021" t="s">
        <v>39</v>
      </c>
      <c r="E2021" t="s">
        <v>1238</v>
      </c>
      <c r="F2021" t="s">
        <v>520</v>
      </c>
      <c r="G2021" t="s">
        <v>1239</v>
      </c>
      <c r="H2021" t="s">
        <v>8</v>
      </c>
      <c r="I2021" t="s">
        <v>249</v>
      </c>
      <c r="J2021" t="s">
        <v>966</v>
      </c>
      <c r="K2021" t="s">
        <v>61</v>
      </c>
      <c r="L2021" t="s">
        <v>61</v>
      </c>
      <c r="M2021">
        <v>1</v>
      </c>
      <c r="N2021" t="s">
        <v>875</v>
      </c>
      <c r="O2021" t="str">
        <f>IF($B2021="","",IFERROR(IF(ISNUMBER(MATCH($K2021,'Brand Family Territory (Enc)'!$A$2:$A$296,0)),$K2021,""),""))</f>
        <v>SAPPORO</v>
      </c>
      <c r="P2021" t="str">
        <f>IF($B2021="","",IFERROR(INDEX('Brand Crosswalk'!$F$2:$F$200,MATCH($K2021,'Brand Crosswalk'!$A$2:$A$200,0)),"Not in Crosswalk"))</f>
        <v>Not in Crosswalk</v>
      </c>
      <c r="Q2021" t="str">
        <f>IF($B2021="","",IFERROR(INDEX('Brand Crosswalk'!$C$2:$C$200,MATCH($K2021,'Brand Crosswalk'!$A$2:$A$200,0)),""))</f>
        <v/>
      </c>
      <c r="R2021" t="str">
        <f>IF($B2021="","",IF(O2021&lt;&gt;"",O2021,IF(P2021="Mapped",Q2021,IF(P2021="No Encompass Match","No Encompass Match",IFERROR(VLOOKUP(IF($K2021="",$J2021,$K2021),'Brands (Enc)'!$C$2:$D$2699,2,FALSE),"Not Mapped")))))</f>
        <v>SAPPORO</v>
      </c>
      <c r="S2021" t="str">
        <f>IF($B2021="","",IFERROR(VLOOKUP(VALUE($B2021),'Customers Table (Enc)'!$A:$I,9,FALSE),"Not Found"))</f>
        <v>Hudson</v>
      </c>
      <c r="T2021" t="str">
        <f t="shared" si="124"/>
        <v>HUDSON</v>
      </c>
      <c r="U2021" t="str">
        <f t="shared" si="125"/>
        <v>SAPPORO|HUDSON</v>
      </c>
      <c r="V2021" t="str">
        <f>IF($B2021="","",IF(R2021="No Encompass Match","THEM",IF(R2021="Not Mapped","Unable to Determine",IF(T2021="SALES","Unable to Determine",IFERROR(INDEX('Master - US vs THEM'!$F:$F,MATCH(U2021,'Master - US vs THEM'!$G:$G,0)),"No Territory Data")))))</f>
        <v>US</v>
      </c>
      <c r="W2021" t="str">
        <f t="shared" si="126"/>
        <v>OK</v>
      </c>
      <c r="X2021" t="str">
        <f t="shared" si="127"/>
        <v>US</v>
      </c>
    </row>
    <row r="2022" spans="1:24" x14ac:dyDescent="0.2">
      <c r="A2022">
        <v>2021</v>
      </c>
      <c r="B2022" t="s">
        <v>322</v>
      </c>
      <c r="C2022" t="s">
        <v>323</v>
      </c>
      <c r="D2022" t="s">
        <v>123</v>
      </c>
      <c r="E2022" t="s">
        <v>324</v>
      </c>
      <c r="F2022" t="s">
        <v>325</v>
      </c>
      <c r="G2022" t="s">
        <v>326</v>
      </c>
      <c r="H2022" t="s">
        <v>8</v>
      </c>
      <c r="I2022" t="s">
        <v>327</v>
      </c>
      <c r="J2022" t="s">
        <v>165</v>
      </c>
      <c r="K2022" t="s">
        <v>166</v>
      </c>
      <c r="L2022" t="s">
        <v>141</v>
      </c>
      <c r="M2022">
        <v>1</v>
      </c>
      <c r="N2022" t="s">
        <v>875</v>
      </c>
      <c r="O2022" t="str">
        <f>IF($B2022="","",IFERROR(IF(ISNUMBER(MATCH($K2022,'Brand Family Territory (Enc)'!$A$2:$A$296,0)),$K2022,""),""))</f>
        <v>BLUE MOON</v>
      </c>
      <c r="P2022" t="str">
        <f>IF($B2022="","",IFERROR(INDEX('Brand Crosswalk'!$F$2:$F$200,MATCH($K2022,'Brand Crosswalk'!$A$2:$A$200,0)),"Not in Crosswalk"))</f>
        <v>Not in Crosswalk</v>
      </c>
      <c r="Q2022" t="str">
        <f>IF($B2022="","",IFERROR(INDEX('Brand Crosswalk'!$C$2:$C$200,MATCH($K2022,'Brand Crosswalk'!$A$2:$A$200,0)),""))</f>
        <v/>
      </c>
      <c r="R2022" t="str">
        <f>IF($B2022="","",IF(O2022&lt;&gt;"",O2022,IF(P2022="Mapped",Q2022,IF(P2022="No Encompass Match","No Encompass Match",IFERROR(VLOOKUP(IF($K2022="",$J2022,$K2022),'Brands (Enc)'!$C$2:$D$2699,2,FALSE),"Not Mapped")))))</f>
        <v>BLUE MOON</v>
      </c>
      <c r="S2022" t="str">
        <f>IF($B2022="","",IFERROR(VLOOKUP(VALUE($B2022),'Customers Table (Enc)'!$A:$I,9,FALSE),"Not Found"))</f>
        <v>Passaic</v>
      </c>
      <c r="T2022" t="str">
        <f t="shared" si="124"/>
        <v>PASSAIC</v>
      </c>
      <c r="U2022" t="str">
        <f t="shared" si="125"/>
        <v>BLUE MOON|PASSAIC</v>
      </c>
      <c r="V2022" t="str">
        <f>IF($B2022="","",IF(R2022="No Encompass Match","THEM",IF(R2022="Not Mapped","Unable to Determine",IF(T2022="SALES","Unable to Determine",IFERROR(INDEX('Master - US vs THEM'!$F:$F,MATCH(U2022,'Master - US vs THEM'!$G:$G,0)),"No Territory Data")))))</f>
        <v>US</v>
      </c>
      <c r="W2022" t="str">
        <f t="shared" si="126"/>
        <v>OK</v>
      </c>
      <c r="X2022" t="str">
        <f t="shared" si="127"/>
        <v>US</v>
      </c>
    </row>
    <row r="2023" spans="1:24" x14ac:dyDescent="0.2">
      <c r="A2023">
        <v>2022</v>
      </c>
      <c r="B2023" t="s">
        <v>322</v>
      </c>
      <c r="C2023" t="s">
        <v>323</v>
      </c>
      <c r="D2023" t="s">
        <v>123</v>
      </c>
      <c r="E2023" t="s">
        <v>324</v>
      </c>
      <c r="F2023" t="s">
        <v>325</v>
      </c>
      <c r="G2023" t="s">
        <v>326</v>
      </c>
      <c r="H2023" t="s">
        <v>8</v>
      </c>
      <c r="I2023" t="s">
        <v>327</v>
      </c>
      <c r="J2023" t="s">
        <v>144</v>
      </c>
      <c r="K2023" t="s">
        <v>145</v>
      </c>
      <c r="L2023" t="s">
        <v>141</v>
      </c>
      <c r="M2023">
        <v>1</v>
      </c>
      <c r="N2023" t="s">
        <v>875</v>
      </c>
      <c r="O2023" t="str">
        <f>IF($B2023="","",IFERROR(IF(ISNUMBER(MATCH($K2023,'Brand Family Territory (Enc)'!$A$2:$A$296,0)),$K2023,""),""))</f>
        <v>COORS LIGHT</v>
      </c>
      <c r="P2023" t="str">
        <f>IF($B2023="","",IFERROR(INDEX('Brand Crosswalk'!$F$2:$F$200,MATCH($K2023,'Brand Crosswalk'!$A$2:$A$200,0)),"Not in Crosswalk"))</f>
        <v>Not in Crosswalk</v>
      </c>
      <c r="Q2023" t="str">
        <f>IF($B2023="","",IFERROR(INDEX('Brand Crosswalk'!$C$2:$C$200,MATCH($K2023,'Brand Crosswalk'!$A$2:$A$200,0)),""))</f>
        <v/>
      </c>
      <c r="R2023" t="str">
        <f>IF($B2023="","",IF(O2023&lt;&gt;"",O2023,IF(P2023="Mapped",Q2023,IF(P2023="No Encompass Match","No Encompass Match",IFERROR(VLOOKUP(IF($K2023="",$J2023,$K2023),'Brands (Enc)'!$C$2:$D$2699,2,FALSE),"Not Mapped")))))</f>
        <v>COORS LIGHT</v>
      </c>
      <c r="S2023" t="str">
        <f>IF($B2023="","",IFERROR(VLOOKUP(VALUE($B2023),'Customers Table (Enc)'!$A:$I,9,FALSE),"Not Found"))</f>
        <v>Passaic</v>
      </c>
      <c r="T2023" t="str">
        <f t="shared" si="124"/>
        <v>PASSAIC</v>
      </c>
      <c r="U2023" t="str">
        <f t="shared" si="125"/>
        <v>COORS LIGHT|PASSAIC</v>
      </c>
      <c r="V2023" t="str">
        <f>IF($B2023="","",IF(R2023="No Encompass Match","THEM",IF(R2023="Not Mapped","Unable to Determine",IF(T2023="SALES","Unable to Determine",IFERROR(INDEX('Master - US vs THEM'!$F:$F,MATCH(U2023,'Master - US vs THEM'!$G:$G,0)),"No Territory Data")))))</f>
        <v>US</v>
      </c>
      <c r="W2023" t="str">
        <f t="shared" si="126"/>
        <v>OK</v>
      </c>
      <c r="X2023" t="str">
        <f t="shared" si="127"/>
        <v>US</v>
      </c>
    </row>
    <row r="2024" spans="1:24" x14ac:dyDescent="0.2">
      <c r="A2024">
        <v>2023</v>
      </c>
      <c r="B2024" t="s">
        <v>322</v>
      </c>
      <c r="C2024" t="s">
        <v>323</v>
      </c>
      <c r="D2024" t="s">
        <v>123</v>
      </c>
      <c r="E2024" t="s">
        <v>324</v>
      </c>
      <c r="F2024" t="s">
        <v>325</v>
      </c>
      <c r="G2024" t="s">
        <v>326</v>
      </c>
      <c r="H2024" t="s">
        <v>8</v>
      </c>
      <c r="I2024" t="s">
        <v>327</v>
      </c>
      <c r="J2024" t="s">
        <v>181</v>
      </c>
      <c r="K2024" t="s">
        <v>182</v>
      </c>
      <c r="L2024" t="s">
        <v>24</v>
      </c>
      <c r="M2024">
        <v>1</v>
      </c>
      <c r="N2024" t="s">
        <v>875</v>
      </c>
      <c r="O2024" t="str">
        <f>IF($B2024="","",IFERROR(IF(ISNUMBER(MATCH($K2024,'Brand Family Territory (Enc)'!$A$2:$A$296,0)),$K2024,""),""))</f>
        <v/>
      </c>
      <c r="P2024" t="str">
        <f>IF($B2024="","",IFERROR(INDEX('Brand Crosswalk'!$F$2:$F$200,MATCH($K2024,'Brand Crosswalk'!$A$2:$A$200,0)),"Not in Crosswalk"))</f>
        <v>Mapped</v>
      </c>
      <c r="Q2024" t="str">
        <f>IF($B2024="","",IFERROR(INDEX('Brand Crosswalk'!$C$2:$C$200,MATCH($K2024,'Brand Crosswalk'!$A$2:$A$200,0)),""))</f>
        <v>Modelo Especial</v>
      </c>
      <c r="R2024" t="str">
        <f>IF($B2024="","",IF(O2024&lt;&gt;"",O2024,IF(P2024="Mapped",Q2024,IF(P2024="No Encompass Match","No Encompass Match",IFERROR(VLOOKUP(IF($K2024="",$J2024,$K2024),'Brands (Enc)'!$C$2:$D$2699,2,FALSE),"Not Mapped")))))</f>
        <v>Modelo Especial</v>
      </c>
      <c r="S2024" t="str">
        <f>IF($B2024="","",IFERROR(VLOOKUP(VALUE($B2024),'Customers Table (Enc)'!$A:$I,9,FALSE),"Not Found"))</f>
        <v>Passaic</v>
      </c>
      <c r="T2024" t="str">
        <f t="shared" si="124"/>
        <v>PASSAIC</v>
      </c>
      <c r="U2024" t="str">
        <f t="shared" si="125"/>
        <v>Modelo Especial|PASSAIC</v>
      </c>
      <c r="V2024" t="str">
        <f>IF($B2024="","",IF(R2024="No Encompass Match","THEM",IF(R2024="Not Mapped","Unable to Determine",IF(T2024="SALES","Unable to Determine",IFERROR(INDEX('Master - US vs THEM'!$F:$F,MATCH(U2024,'Master - US vs THEM'!$G:$G,0)),"No Territory Data")))))</f>
        <v>US</v>
      </c>
      <c r="W2024" t="str">
        <f t="shared" si="126"/>
        <v>OK</v>
      </c>
      <c r="X2024" t="str">
        <f t="shared" si="127"/>
        <v>US</v>
      </c>
    </row>
    <row r="2025" spans="1:24" x14ac:dyDescent="0.2">
      <c r="A2025">
        <v>2024</v>
      </c>
      <c r="B2025" t="s">
        <v>322</v>
      </c>
      <c r="C2025" t="s">
        <v>323</v>
      </c>
      <c r="D2025" t="s">
        <v>123</v>
      </c>
      <c r="E2025" t="s">
        <v>324</v>
      </c>
      <c r="F2025" t="s">
        <v>325</v>
      </c>
      <c r="G2025" t="s">
        <v>326</v>
      </c>
      <c r="H2025" t="s">
        <v>8</v>
      </c>
      <c r="I2025" t="s">
        <v>327</v>
      </c>
      <c r="J2025" t="s">
        <v>94</v>
      </c>
      <c r="K2025" t="s">
        <v>95</v>
      </c>
      <c r="L2025" t="s">
        <v>96</v>
      </c>
      <c r="M2025">
        <v>1</v>
      </c>
      <c r="N2025" t="s">
        <v>21</v>
      </c>
      <c r="O2025" t="str">
        <f>IF($B2025="","",IFERROR(IF(ISNUMBER(MATCH($K2025,'Brand Family Territory (Enc)'!$A$2:$A$296,0)),$K2025,""),""))</f>
        <v/>
      </c>
      <c r="P2025" t="str">
        <f>IF($B2025="","",IFERROR(INDEX('Brand Crosswalk'!$F$2:$F$200,MATCH($K2025,'Brand Crosswalk'!$A$2:$A$200,0)),"Not in Crosswalk"))</f>
        <v>No Encompass Match</v>
      </c>
      <c r="Q2025">
        <f>IF($B2025="","",IFERROR(INDEX('Brand Crosswalk'!$C$2:$C$200,MATCH($K2025,'Brand Crosswalk'!$A$2:$A$200,0)),""))</f>
        <v>0</v>
      </c>
      <c r="R2025" t="str">
        <f>IF($B2025="","",IF(O2025&lt;&gt;"",O2025,IF(P2025="Mapped",Q2025,IF(P2025="No Encompass Match","No Encompass Match",IFERROR(VLOOKUP(IF($K2025="",$J2025,$K2025),'Brands (Enc)'!$C$2:$D$2699,2,FALSE),"Not Mapped")))))</f>
        <v>No Encompass Match</v>
      </c>
      <c r="S2025" t="str">
        <f>IF($B2025="","",IFERROR(VLOOKUP(VALUE($B2025),'Customers Table (Enc)'!$A:$I,9,FALSE),"Not Found"))</f>
        <v>Passaic</v>
      </c>
      <c r="T2025" t="str">
        <f t="shared" si="124"/>
        <v>PASSAIC</v>
      </c>
      <c r="U2025" t="str">
        <f t="shared" si="125"/>
        <v>No Encompass Match|PASSAIC</v>
      </c>
      <c r="V2025" t="str">
        <f>IF($B2025="","",IF(R2025="No Encompass Match","THEM",IF(R2025="Not Mapped","Unable to Determine",IF(T2025="SALES","Unable to Determine",IFERROR(INDEX('Master - US vs THEM'!$F:$F,MATCH(U2025,'Master - US vs THEM'!$G:$G,0)),"No Territory Data")))))</f>
        <v>THEM</v>
      </c>
      <c r="W2025" t="str">
        <f t="shared" si="126"/>
        <v>OK</v>
      </c>
      <c r="X2025" t="str">
        <f t="shared" si="127"/>
        <v>THEM</v>
      </c>
    </row>
    <row r="2026" spans="1:24" x14ac:dyDescent="0.2">
      <c r="A2026">
        <v>2025</v>
      </c>
      <c r="B2026" t="s">
        <v>313</v>
      </c>
      <c r="C2026" t="s">
        <v>314</v>
      </c>
      <c r="D2026" t="s">
        <v>315</v>
      </c>
      <c r="E2026" t="s">
        <v>316</v>
      </c>
      <c r="F2026" t="s">
        <v>317</v>
      </c>
      <c r="G2026" t="s">
        <v>318</v>
      </c>
      <c r="H2026" t="s">
        <v>8</v>
      </c>
      <c r="I2026" t="s">
        <v>319</v>
      </c>
      <c r="J2026" t="s">
        <v>935</v>
      </c>
      <c r="K2026" t="s">
        <v>935</v>
      </c>
      <c r="L2026" t="s">
        <v>935</v>
      </c>
      <c r="M2026">
        <v>1</v>
      </c>
      <c r="N2026" t="s">
        <v>875</v>
      </c>
      <c r="O2026" t="str">
        <f>IF($B2026="","",IFERROR(IF(ISNUMBER(MATCH($K2026,'Brand Family Territory (Enc)'!$A$2:$A$296,0)),$K2026,""),""))</f>
        <v>FORGED IRISH STOUT</v>
      </c>
      <c r="P2026" t="str">
        <f>IF($B2026="","",IFERROR(INDEX('Brand Crosswalk'!$F$2:$F$200,MATCH($K2026,'Brand Crosswalk'!$A$2:$A$200,0)),"Not in Crosswalk"))</f>
        <v>Not in Crosswalk</v>
      </c>
      <c r="Q2026" t="str">
        <f>IF($B2026="","",IFERROR(INDEX('Brand Crosswalk'!$C$2:$C$200,MATCH($K2026,'Brand Crosswalk'!$A$2:$A$200,0)),""))</f>
        <v/>
      </c>
      <c r="R2026" t="str">
        <f>IF($B2026="","",IF(O2026&lt;&gt;"",O2026,IF(P2026="Mapped",Q2026,IF(P2026="No Encompass Match","No Encompass Match",IFERROR(VLOOKUP(IF($K2026="",$J2026,$K2026),'Brands (Enc)'!$C$2:$D$2699,2,FALSE),"Not Mapped")))))</f>
        <v>FORGED IRISH STOUT</v>
      </c>
      <c r="S2026" t="str">
        <f>IF($B2026="","",IFERROR(VLOOKUP(VALUE($B2026),'Customers Table (Enc)'!$A:$I,9,FALSE),"Not Found"))</f>
        <v>Morris</v>
      </c>
      <c r="T2026" t="str">
        <f t="shared" si="124"/>
        <v>MORRIS 3</v>
      </c>
      <c r="U2026" t="str">
        <f t="shared" si="125"/>
        <v>FORGED IRISH STOUT|MORRIS 3</v>
      </c>
      <c r="V2026" t="str">
        <f>IF($B2026="","",IF(R2026="No Encompass Match","THEM",IF(R2026="Not Mapped","Unable to Determine",IF(T2026="SALES","Unable to Determine",IFERROR(INDEX('Master - US vs THEM'!$F:$F,MATCH(U2026,'Master - US vs THEM'!$G:$G,0)),"No Territory Data")))))</f>
        <v>US</v>
      </c>
      <c r="W2026" t="str">
        <f t="shared" si="126"/>
        <v>OK</v>
      </c>
      <c r="X2026" t="str">
        <f t="shared" si="127"/>
        <v>US</v>
      </c>
    </row>
    <row r="2027" spans="1:24" x14ac:dyDescent="0.2">
      <c r="A2027">
        <v>2026</v>
      </c>
      <c r="B2027" t="s">
        <v>313</v>
      </c>
      <c r="C2027" t="s">
        <v>314</v>
      </c>
      <c r="D2027" t="s">
        <v>315</v>
      </c>
      <c r="E2027" t="s">
        <v>316</v>
      </c>
      <c r="F2027" t="s">
        <v>317</v>
      </c>
      <c r="G2027" t="s">
        <v>318</v>
      </c>
      <c r="H2027" t="s">
        <v>8</v>
      </c>
      <c r="I2027" t="s">
        <v>319</v>
      </c>
      <c r="J2027" t="s">
        <v>140</v>
      </c>
      <c r="K2027" t="s">
        <v>140</v>
      </c>
      <c r="L2027" t="s">
        <v>141</v>
      </c>
      <c r="M2027">
        <v>1</v>
      </c>
      <c r="N2027" t="s">
        <v>875</v>
      </c>
      <c r="O2027" t="str">
        <f>IF($B2027="","",IFERROR(IF(ISNUMBER(MATCH($K2027,'Brand Family Territory (Enc)'!$A$2:$A$296,0)),$K2027,""),""))</f>
        <v/>
      </c>
      <c r="P2027" t="str">
        <f>IF($B2027="","",IFERROR(INDEX('Brand Crosswalk'!$F$2:$F$200,MATCH($K2027,'Brand Crosswalk'!$A$2:$A$200,0)),"Not in Crosswalk"))</f>
        <v>Mapped</v>
      </c>
      <c r="Q2027" t="str">
        <f>IF($B2027="","",IFERROR(INDEX('Brand Crosswalk'!$C$2:$C$200,MATCH($K2027,'Brand Crosswalk'!$A$2:$A$200,0)),""))</f>
        <v>Peroni</v>
      </c>
      <c r="R2027" t="str">
        <f>IF($B2027="","",IF(O2027&lt;&gt;"",O2027,IF(P2027="Mapped",Q2027,IF(P2027="No Encompass Match","No Encompass Match",IFERROR(VLOOKUP(IF($K2027="",$J2027,$K2027),'Brands (Enc)'!$C$2:$D$2699,2,FALSE),"Not Mapped")))))</f>
        <v>Peroni</v>
      </c>
      <c r="S2027" t="str">
        <f>IF($B2027="","",IFERROR(VLOOKUP(VALUE($B2027),'Customers Table (Enc)'!$A:$I,9,FALSE),"Not Found"))</f>
        <v>Morris</v>
      </c>
      <c r="T2027" t="str">
        <f t="shared" si="124"/>
        <v>MORRIS 3</v>
      </c>
      <c r="U2027" t="str">
        <f t="shared" si="125"/>
        <v>Peroni|MORRIS 3</v>
      </c>
      <c r="V2027" t="str">
        <f>IF($B2027="","",IF(R2027="No Encompass Match","THEM",IF(R2027="Not Mapped","Unable to Determine",IF(T2027="SALES","Unable to Determine",IFERROR(INDEX('Master - US vs THEM'!$F:$F,MATCH(U2027,'Master - US vs THEM'!$G:$G,0)),"No Territory Data")))))</f>
        <v>US</v>
      </c>
      <c r="W2027" t="str">
        <f t="shared" si="126"/>
        <v>OK</v>
      </c>
      <c r="X2027" t="str">
        <f t="shared" si="127"/>
        <v>US</v>
      </c>
    </row>
    <row r="2028" spans="1:24" x14ac:dyDescent="0.2">
      <c r="A2028">
        <v>2027</v>
      </c>
      <c r="B2028" t="s">
        <v>313</v>
      </c>
      <c r="C2028" t="s">
        <v>314</v>
      </c>
      <c r="D2028" t="s">
        <v>315</v>
      </c>
      <c r="E2028" t="s">
        <v>316</v>
      </c>
      <c r="F2028" t="s">
        <v>317</v>
      </c>
      <c r="G2028" t="s">
        <v>318</v>
      </c>
      <c r="H2028" t="s">
        <v>8</v>
      </c>
      <c r="I2028" t="s">
        <v>319</v>
      </c>
      <c r="J2028" t="s">
        <v>294</v>
      </c>
      <c r="K2028" t="s">
        <v>295</v>
      </c>
      <c r="L2028" t="s">
        <v>215</v>
      </c>
      <c r="M2028">
        <v>1</v>
      </c>
      <c r="N2028" t="s">
        <v>875</v>
      </c>
      <c r="O2028" t="str">
        <f>IF($B2028="","",IFERROR(IF(ISNUMBER(MATCH($K2028,'Brand Family Territory (Enc)'!$A$2:$A$296,0)),$K2028,""),""))</f>
        <v/>
      </c>
      <c r="P2028" t="str">
        <f>IF($B2028="","",IFERROR(INDEX('Brand Crosswalk'!$F$2:$F$200,MATCH($K2028,'Brand Crosswalk'!$A$2:$A$200,0)),"Not in Crosswalk"))</f>
        <v>Mapped</v>
      </c>
      <c r="Q2028" t="str">
        <f>IF($B2028="","",IFERROR(INDEX('Brand Crosswalk'!$C$2:$C$200,MATCH($K2028,'Brand Crosswalk'!$A$2:$A$200,0)),""))</f>
        <v>New Belgium Brewing Company</v>
      </c>
      <c r="R2028" t="str">
        <f>IF($B2028="","",IF(O2028&lt;&gt;"",O2028,IF(P2028="Mapped",Q2028,IF(P2028="No Encompass Match","No Encompass Match",IFERROR(VLOOKUP(IF($K2028="",$J2028,$K2028),'Brands (Enc)'!$C$2:$D$2699,2,FALSE),"Not Mapped")))))</f>
        <v>New Belgium Brewing Company</v>
      </c>
      <c r="S2028" t="str">
        <f>IF($B2028="","",IFERROR(VLOOKUP(VALUE($B2028),'Customers Table (Enc)'!$A:$I,9,FALSE),"Not Found"))</f>
        <v>Morris</v>
      </c>
      <c r="T2028" t="str">
        <f t="shared" si="124"/>
        <v>MORRIS 3</v>
      </c>
      <c r="U2028" t="str">
        <f t="shared" si="125"/>
        <v>New Belgium Brewing Company|MORRIS 3</v>
      </c>
      <c r="V2028" t="str">
        <f>IF($B2028="","",IF(R2028="No Encompass Match","THEM",IF(R2028="Not Mapped","Unable to Determine",IF(T2028="SALES","Unable to Determine",IFERROR(INDEX('Master - US vs THEM'!$F:$F,MATCH(U2028,'Master - US vs THEM'!$G:$G,0)),"No Territory Data")))))</f>
        <v>US</v>
      </c>
      <c r="W2028" t="str">
        <f t="shared" si="126"/>
        <v>OK</v>
      </c>
      <c r="X2028" t="str">
        <f t="shared" si="127"/>
        <v>US</v>
      </c>
    </row>
    <row r="2029" spans="1:24" x14ac:dyDescent="0.2">
      <c r="A2029">
        <v>2028</v>
      </c>
      <c r="B2029" t="s">
        <v>313</v>
      </c>
      <c r="C2029" t="s">
        <v>314</v>
      </c>
      <c r="D2029" t="s">
        <v>315</v>
      </c>
      <c r="E2029" t="s">
        <v>316</v>
      </c>
      <c r="F2029" t="s">
        <v>317</v>
      </c>
      <c r="G2029" t="s">
        <v>318</v>
      </c>
      <c r="H2029" t="s">
        <v>8</v>
      </c>
      <c r="I2029" t="s">
        <v>319</v>
      </c>
      <c r="J2029" t="s">
        <v>320</v>
      </c>
      <c r="K2029" t="s">
        <v>321</v>
      </c>
      <c r="L2029" t="s">
        <v>215</v>
      </c>
      <c r="M2029">
        <v>1</v>
      </c>
      <c r="N2029" t="s">
        <v>21</v>
      </c>
      <c r="O2029" t="str">
        <f>IF($B2029="","",IFERROR(IF(ISNUMBER(MATCH($K2029,'Brand Family Territory (Enc)'!$A$2:$A$296,0)),$K2029,""),""))</f>
        <v/>
      </c>
      <c r="P2029" t="str">
        <f>IF($B2029="","",IFERROR(INDEX('Brand Crosswalk'!$F$2:$F$200,MATCH($K2029,'Brand Crosswalk'!$A$2:$A$200,0)),"Not in Crosswalk"))</f>
        <v>Mapped</v>
      </c>
      <c r="Q2029" t="str">
        <f>IF($B2029="","",IFERROR(INDEX('Brand Crosswalk'!$C$2:$C$200,MATCH($K2029,'Brand Crosswalk'!$A$2:$A$200,0)),""))</f>
        <v>Bell's</v>
      </c>
      <c r="R2029" t="str">
        <f>IF($B2029="","",IF(O2029&lt;&gt;"",O2029,IF(P2029="Mapped",Q2029,IF(P2029="No Encompass Match","No Encompass Match",IFERROR(VLOOKUP(IF($K2029="",$J2029,$K2029),'Brands (Enc)'!$C$2:$D$2699,2,FALSE),"Not Mapped")))))</f>
        <v>Bell's</v>
      </c>
      <c r="S2029" t="str">
        <f>IF($B2029="","",IFERROR(VLOOKUP(VALUE($B2029),'Customers Table (Enc)'!$A:$I,9,FALSE),"Not Found"))</f>
        <v>Morris</v>
      </c>
      <c r="T2029" t="str">
        <f t="shared" si="124"/>
        <v>MORRIS 3</v>
      </c>
      <c r="U2029" t="str">
        <f t="shared" si="125"/>
        <v>Bell's|MORRIS 3</v>
      </c>
      <c r="V2029" t="str">
        <f>IF($B2029="","",IF(R2029="No Encompass Match","THEM",IF(R2029="Not Mapped","Unable to Determine",IF(T2029="SALES","Unable to Determine",IFERROR(INDEX('Master - US vs THEM'!$F:$F,MATCH(U2029,'Master - US vs THEM'!$G:$G,0)),"No Territory Data")))))</f>
        <v>US</v>
      </c>
      <c r="W2029" t="str">
        <f t="shared" si="126"/>
        <v>MISMATCH</v>
      </c>
      <c r="X2029" t="str">
        <f t="shared" si="127"/>
        <v>US</v>
      </c>
    </row>
    <row r="2030" spans="1:24" x14ac:dyDescent="0.2">
      <c r="A2030">
        <v>2029</v>
      </c>
      <c r="B2030" t="s">
        <v>313</v>
      </c>
      <c r="C2030" t="s">
        <v>314</v>
      </c>
      <c r="D2030" t="s">
        <v>315</v>
      </c>
      <c r="E2030" t="s">
        <v>316</v>
      </c>
      <c r="F2030" t="s">
        <v>317</v>
      </c>
      <c r="G2030" t="s">
        <v>318</v>
      </c>
      <c r="H2030" t="s">
        <v>8</v>
      </c>
      <c r="I2030" t="s">
        <v>319</v>
      </c>
      <c r="J2030" t="s">
        <v>157</v>
      </c>
      <c r="K2030" t="s">
        <v>158</v>
      </c>
      <c r="L2030" t="s">
        <v>155</v>
      </c>
      <c r="M2030">
        <v>1</v>
      </c>
      <c r="N2030" t="s">
        <v>875</v>
      </c>
      <c r="O2030" t="str">
        <f>IF($B2030="","",IFERROR(IF(ISNUMBER(MATCH($K2030,'Brand Family Territory (Enc)'!$A$2:$A$296,0)),$K2030,""),""))</f>
        <v/>
      </c>
      <c r="P2030" t="str">
        <f>IF($B2030="","",IFERROR(INDEX('Brand Crosswalk'!$F$2:$F$200,MATCH($K2030,'Brand Crosswalk'!$A$2:$A$200,0)),"Not in Crosswalk"))</f>
        <v>Mapped</v>
      </c>
      <c r="Q2030" t="str">
        <f>IF($B2030="","",IFERROR(INDEX('Brand Crosswalk'!$C$2:$C$200,MATCH($K2030,'Brand Crosswalk'!$A$2:$A$200,0)),""))</f>
        <v>Dogfish Head Beer</v>
      </c>
      <c r="R2030" t="str">
        <f>IF($B2030="","",IF(O2030&lt;&gt;"",O2030,IF(P2030="Mapped",Q2030,IF(P2030="No Encompass Match","No Encompass Match",IFERROR(VLOOKUP(IF($K2030="",$J2030,$K2030),'Brands (Enc)'!$C$2:$D$2699,2,FALSE),"Not Mapped")))))</f>
        <v>Dogfish Head Beer</v>
      </c>
      <c r="S2030" t="str">
        <f>IF($B2030="","",IFERROR(VLOOKUP(VALUE($B2030),'Customers Table (Enc)'!$A:$I,9,FALSE),"Not Found"))</f>
        <v>Morris</v>
      </c>
      <c r="T2030" t="str">
        <f t="shared" si="124"/>
        <v>MORRIS 3</v>
      </c>
      <c r="U2030" t="str">
        <f t="shared" si="125"/>
        <v>Dogfish Head Beer|MORRIS 3</v>
      </c>
      <c r="V2030" t="str">
        <f>IF($B2030="","",IF(R2030="No Encompass Match","THEM",IF(R2030="Not Mapped","Unable to Determine",IF(T2030="SALES","Unable to Determine",IFERROR(INDEX('Master - US vs THEM'!$F:$F,MATCH(U2030,'Master - US vs THEM'!$G:$G,0)),"No Territory Data")))))</f>
        <v>US</v>
      </c>
      <c r="W2030" t="str">
        <f t="shared" si="126"/>
        <v>OK</v>
      </c>
      <c r="X2030" t="str">
        <f t="shared" si="127"/>
        <v>US</v>
      </c>
    </row>
    <row r="2031" spans="1:24" x14ac:dyDescent="0.2">
      <c r="A2031">
        <v>2030</v>
      </c>
      <c r="B2031" t="s">
        <v>313</v>
      </c>
      <c r="C2031" t="s">
        <v>314</v>
      </c>
      <c r="D2031" t="s">
        <v>315</v>
      </c>
      <c r="E2031" t="s">
        <v>316</v>
      </c>
      <c r="F2031" t="s">
        <v>317</v>
      </c>
      <c r="G2031" t="s">
        <v>318</v>
      </c>
      <c r="H2031" t="s">
        <v>8</v>
      </c>
      <c r="I2031" t="s">
        <v>319</v>
      </c>
      <c r="J2031" t="s">
        <v>181</v>
      </c>
      <c r="K2031" t="s">
        <v>182</v>
      </c>
      <c r="L2031" t="s">
        <v>24</v>
      </c>
      <c r="M2031">
        <v>1</v>
      </c>
      <c r="N2031" t="s">
        <v>875</v>
      </c>
      <c r="O2031" t="str">
        <f>IF($B2031="","",IFERROR(IF(ISNUMBER(MATCH($K2031,'Brand Family Territory (Enc)'!$A$2:$A$296,0)),$K2031,""),""))</f>
        <v/>
      </c>
      <c r="P2031" t="str">
        <f>IF($B2031="","",IFERROR(INDEX('Brand Crosswalk'!$F$2:$F$200,MATCH($K2031,'Brand Crosswalk'!$A$2:$A$200,0)),"Not in Crosswalk"))</f>
        <v>Mapped</v>
      </c>
      <c r="Q2031" t="str">
        <f>IF($B2031="","",IFERROR(INDEX('Brand Crosswalk'!$C$2:$C$200,MATCH($K2031,'Brand Crosswalk'!$A$2:$A$200,0)),""))</f>
        <v>Modelo Especial</v>
      </c>
      <c r="R2031" t="str">
        <f>IF($B2031="","",IF(O2031&lt;&gt;"",O2031,IF(P2031="Mapped",Q2031,IF(P2031="No Encompass Match","No Encompass Match",IFERROR(VLOOKUP(IF($K2031="",$J2031,$K2031),'Brands (Enc)'!$C$2:$D$2699,2,FALSE),"Not Mapped")))))</f>
        <v>Modelo Especial</v>
      </c>
      <c r="S2031" t="str">
        <f>IF($B2031="","",IFERROR(VLOOKUP(VALUE($B2031),'Customers Table (Enc)'!$A:$I,9,FALSE),"Not Found"))</f>
        <v>Morris</v>
      </c>
      <c r="T2031" t="str">
        <f t="shared" si="124"/>
        <v>MORRIS 3</v>
      </c>
      <c r="U2031" t="str">
        <f t="shared" si="125"/>
        <v>Modelo Especial|MORRIS 3</v>
      </c>
      <c r="V2031" t="str">
        <f>IF($B2031="","",IF(R2031="No Encompass Match","THEM",IF(R2031="Not Mapped","Unable to Determine",IF(T2031="SALES","Unable to Determine",IFERROR(INDEX('Master - US vs THEM'!$F:$F,MATCH(U2031,'Master - US vs THEM'!$G:$G,0)),"No Territory Data")))))</f>
        <v>US</v>
      </c>
      <c r="W2031" t="str">
        <f t="shared" si="126"/>
        <v>OK</v>
      </c>
      <c r="X2031" t="str">
        <f t="shared" si="127"/>
        <v>US</v>
      </c>
    </row>
    <row r="2032" spans="1:24" x14ac:dyDescent="0.2">
      <c r="A2032">
        <v>2031</v>
      </c>
      <c r="B2032" t="s">
        <v>313</v>
      </c>
      <c r="C2032" t="s">
        <v>314</v>
      </c>
      <c r="D2032" t="s">
        <v>315</v>
      </c>
      <c r="E2032" t="s">
        <v>316</v>
      </c>
      <c r="F2032" t="s">
        <v>317</v>
      </c>
      <c r="G2032" t="s">
        <v>318</v>
      </c>
      <c r="H2032" t="s">
        <v>8</v>
      </c>
      <c r="I2032" t="s">
        <v>319</v>
      </c>
      <c r="J2032" t="s">
        <v>338</v>
      </c>
      <c r="K2032" t="s">
        <v>34</v>
      </c>
      <c r="L2032" t="s">
        <v>34</v>
      </c>
      <c r="M2032">
        <v>1</v>
      </c>
      <c r="N2032" t="s">
        <v>875</v>
      </c>
      <c r="O2032" t="str">
        <f>IF($B2032="","",IFERROR(IF(ISNUMBER(MATCH($K2032,'Brand Family Territory (Enc)'!$A$2:$A$296,0)),$K2032,""),""))</f>
        <v/>
      </c>
      <c r="P2032" t="str">
        <f>IF($B2032="","",IFERROR(INDEX('Brand Crosswalk'!$F$2:$F$200,MATCH($K2032,'Brand Crosswalk'!$A$2:$A$200,0)),"Not in Crosswalk"))</f>
        <v>Mapped</v>
      </c>
      <c r="Q2032" t="str">
        <f>IF($B2032="","",IFERROR(INDEX('Brand Crosswalk'!$C$2:$C$200,MATCH($K2032,'Brand Crosswalk'!$A$2:$A$200,0)),""))</f>
        <v>Sierra Nevada</v>
      </c>
      <c r="R2032" t="str">
        <f>IF($B2032="","",IF(O2032&lt;&gt;"",O2032,IF(P2032="Mapped",Q2032,IF(P2032="No Encompass Match","No Encompass Match",IFERROR(VLOOKUP(IF($K2032="",$J2032,$K2032),'Brands (Enc)'!$C$2:$D$2699,2,FALSE),"Not Mapped")))))</f>
        <v>Sierra Nevada</v>
      </c>
      <c r="S2032" t="str">
        <f>IF($B2032="","",IFERROR(VLOOKUP(VALUE($B2032),'Customers Table (Enc)'!$A:$I,9,FALSE),"Not Found"))</f>
        <v>Morris</v>
      </c>
      <c r="T2032" t="str">
        <f t="shared" si="124"/>
        <v>MORRIS 3</v>
      </c>
      <c r="U2032" t="str">
        <f t="shared" si="125"/>
        <v>Sierra Nevada|MORRIS 3</v>
      </c>
      <c r="V2032" t="str">
        <f>IF($B2032="","",IF(R2032="No Encompass Match","THEM",IF(R2032="Not Mapped","Unable to Determine",IF(T2032="SALES","Unable to Determine",IFERROR(INDEX('Master - US vs THEM'!$F:$F,MATCH(U2032,'Master - US vs THEM'!$G:$G,0)),"No Territory Data")))))</f>
        <v>US</v>
      </c>
      <c r="W2032" t="str">
        <f t="shared" si="126"/>
        <v>OK</v>
      </c>
      <c r="X2032" t="str">
        <f t="shared" si="127"/>
        <v>US</v>
      </c>
    </row>
    <row r="2033" spans="1:24" x14ac:dyDescent="0.2">
      <c r="A2033">
        <v>2032</v>
      </c>
      <c r="B2033" t="s">
        <v>313</v>
      </c>
      <c r="C2033" t="s">
        <v>314</v>
      </c>
      <c r="D2033" t="s">
        <v>315</v>
      </c>
      <c r="E2033" t="s">
        <v>316</v>
      </c>
      <c r="F2033" t="s">
        <v>317</v>
      </c>
      <c r="G2033" t="s">
        <v>318</v>
      </c>
      <c r="H2033" t="s">
        <v>8</v>
      </c>
      <c r="I2033" t="s">
        <v>319</v>
      </c>
      <c r="J2033" t="s">
        <v>165</v>
      </c>
      <c r="K2033" t="s">
        <v>166</v>
      </c>
      <c r="L2033" t="s">
        <v>141</v>
      </c>
      <c r="M2033">
        <v>1</v>
      </c>
      <c r="N2033" t="s">
        <v>875</v>
      </c>
      <c r="O2033" t="str">
        <f>IF($B2033="","",IFERROR(IF(ISNUMBER(MATCH($K2033,'Brand Family Territory (Enc)'!$A$2:$A$296,0)),$K2033,""),""))</f>
        <v>BLUE MOON</v>
      </c>
      <c r="P2033" t="str">
        <f>IF($B2033="","",IFERROR(INDEX('Brand Crosswalk'!$F$2:$F$200,MATCH($K2033,'Brand Crosswalk'!$A$2:$A$200,0)),"Not in Crosswalk"))</f>
        <v>Not in Crosswalk</v>
      </c>
      <c r="Q2033" t="str">
        <f>IF($B2033="","",IFERROR(INDEX('Brand Crosswalk'!$C$2:$C$200,MATCH($K2033,'Brand Crosswalk'!$A$2:$A$200,0)),""))</f>
        <v/>
      </c>
      <c r="R2033" t="str">
        <f>IF($B2033="","",IF(O2033&lt;&gt;"",O2033,IF(P2033="Mapped",Q2033,IF(P2033="No Encompass Match","No Encompass Match",IFERROR(VLOOKUP(IF($K2033="",$J2033,$K2033),'Brands (Enc)'!$C$2:$D$2699,2,FALSE),"Not Mapped")))))</f>
        <v>BLUE MOON</v>
      </c>
      <c r="S2033" t="str">
        <f>IF($B2033="","",IFERROR(VLOOKUP(VALUE($B2033),'Customers Table (Enc)'!$A:$I,9,FALSE),"Not Found"))</f>
        <v>Morris</v>
      </c>
      <c r="T2033" t="str">
        <f t="shared" si="124"/>
        <v>MORRIS 3</v>
      </c>
      <c r="U2033" t="str">
        <f t="shared" si="125"/>
        <v>BLUE MOON|MORRIS 3</v>
      </c>
      <c r="V2033" t="str">
        <f>IF($B2033="","",IF(R2033="No Encompass Match","THEM",IF(R2033="Not Mapped","Unable to Determine",IF(T2033="SALES","Unable to Determine",IFERROR(INDEX('Master - US vs THEM'!$F:$F,MATCH(U2033,'Master - US vs THEM'!$G:$G,0)),"No Territory Data")))))</f>
        <v>US</v>
      </c>
      <c r="W2033" t="str">
        <f t="shared" si="126"/>
        <v>OK</v>
      </c>
      <c r="X2033" t="str">
        <f t="shared" si="127"/>
        <v>US</v>
      </c>
    </row>
    <row r="2034" spans="1:24" x14ac:dyDescent="0.2">
      <c r="A2034">
        <v>2033</v>
      </c>
      <c r="B2034" t="s">
        <v>313</v>
      </c>
      <c r="C2034" t="s">
        <v>314</v>
      </c>
      <c r="D2034" t="s">
        <v>315</v>
      </c>
      <c r="E2034" t="s">
        <v>316</v>
      </c>
      <c r="F2034" t="s">
        <v>317</v>
      </c>
      <c r="G2034" t="s">
        <v>318</v>
      </c>
      <c r="H2034" t="s">
        <v>8</v>
      </c>
      <c r="I2034" t="s">
        <v>319</v>
      </c>
      <c r="J2034" t="s">
        <v>342</v>
      </c>
      <c r="K2034" t="s">
        <v>343</v>
      </c>
      <c r="L2034" t="s">
        <v>155</v>
      </c>
      <c r="M2034">
        <v>1</v>
      </c>
      <c r="N2034" t="s">
        <v>875</v>
      </c>
      <c r="O2034" t="str">
        <f>IF($B2034="","",IFERROR(IF(ISNUMBER(MATCH($K2034,'Brand Family Territory (Enc)'!$A$2:$A$296,0)),$K2034,""),""))</f>
        <v>ANGRY ORCHARD</v>
      </c>
      <c r="P2034" t="str">
        <f>IF($B2034="","",IFERROR(INDEX('Brand Crosswalk'!$F$2:$F$200,MATCH($K2034,'Brand Crosswalk'!$A$2:$A$200,0)),"Not in Crosswalk"))</f>
        <v>Not in Crosswalk</v>
      </c>
      <c r="Q2034" t="str">
        <f>IF($B2034="","",IFERROR(INDEX('Brand Crosswalk'!$C$2:$C$200,MATCH($K2034,'Brand Crosswalk'!$A$2:$A$200,0)),""))</f>
        <v/>
      </c>
      <c r="R2034" t="str">
        <f>IF($B2034="","",IF(O2034&lt;&gt;"",O2034,IF(P2034="Mapped",Q2034,IF(P2034="No Encompass Match","No Encompass Match",IFERROR(VLOOKUP(IF($K2034="",$J2034,$K2034),'Brands (Enc)'!$C$2:$D$2699,2,FALSE),"Not Mapped")))))</f>
        <v>ANGRY ORCHARD</v>
      </c>
      <c r="S2034" t="str">
        <f>IF($B2034="","",IFERROR(VLOOKUP(VALUE($B2034),'Customers Table (Enc)'!$A:$I,9,FALSE),"Not Found"))</f>
        <v>Morris</v>
      </c>
      <c r="T2034" t="str">
        <f t="shared" si="124"/>
        <v>MORRIS 3</v>
      </c>
      <c r="U2034" t="str">
        <f t="shared" si="125"/>
        <v>ANGRY ORCHARD|MORRIS 3</v>
      </c>
      <c r="V2034" t="str">
        <f>IF($B2034="","",IF(R2034="No Encompass Match","THEM",IF(R2034="Not Mapped","Unable to Determine",IF(T2034="SALES","Unable to Determine",IFERROR(INDEX('Master - US vs THEM'!$F:$F,MATCH(U2034,'Master - US vs THEM'!$G:$G,0)),"No Territory Data")))))</f>
        <v>US</v>
      </c>
      <c r="W2034" t="str">
        <f t="shared" si="126"/>
        <v>OK</v>
      </c>
      <c r="X2034" t="str">
        <f t="shared" si="127"/>
        <v>US</v>
      </c>
    </row>
    <row r="2035" spans="1:24" x14ac:dyDescent="0.2">
      <c r="A2035">
        <v>2034</v>
      </c>
      <c r="B2035" t="s">
        <v>313</v>
      </c>
      <c r="C2035" t="s">
        <v>314</v>
      </c>
      <c r="D2035" t="s">
        <v>315</v>
      </c>
      <c r="E2035" t="s">
        <v>316</v>
      </c>
      <c r="F2035" t="s">
        <v>317</v>
      </c>
      <c r="G2035" t="s">
        <v>318</v>
      </c>
      <c r="H2035" t="s">
        <v>8</v>
      </c>
      <c r="I2035" t="s">
        <v>319</v>
      </c>
      <c r="J2035" t="s">
        <v>535</v>
      </c>
      <c r="K2035" t="s">
        <v>358</v>
      </c>
      <c r="L2035" t="s">
        <v>155</v>
      </c>
      <c r="M2035">
        <v>1</v>
      </c>
      <c r="N2035" t="s">
        <v>875</v>
      </c>
      <c r="O2035" t="str">
        <f>IF($B2035="","",IFERROR(IF(ISNUMBER(MATCH($K2035,'Brand Family Territory (Enc)'!$A$2:$A$296,0)),$K2035,""),""))</f>
        <v/>
      </c>
      <c r="P2035" t="str">
        <f>IF($B2035="","",IFERROR(INDEX('Brand Crosswalk'!$F$2:$F$200,MATCH($K2035,'Brand Crosswalk'!$A$2:$A$200,0)),"Not in Crosswalk"))</f>
        <v>Mapped</v>
      </c>
      <c r="Q2035" t="str">
        <f>IF($B2035="","",IFERROR(INDEX('Brand Crosswalk'!$C$2:$C$200,MATCH($K2035,'Brand Crosswalk'!$A$2:$A$200,0)),""))</f>
        <v>Samuel Adams</v>
      </c>
      <c r="R2035" t="str">
        <f>IF($B2035="","",IF(O2035&lt;&gt;"",O2035,IF(P2035="Mapped",Q2035,IF(P2035="No Encompass Match","No Encompass Match",IFERROR(VLOOKUP(IF($K2035="",$J2035,$K2035),'Brands (Enc)'!$C$2:$D$2699,2,FALSE),"Not Mapped")))))</f>
        <v>Samuel Adams</v>
      </c>
      <c r="S2035" t="str">
        <f>IF($B2035="","",IFERROR(VLOOKUP(VALUE($B2035),'Customers Table (Enc)'!$A:$I,9,FALSE),"Not Found"))</f>
        <v>Morris</v>
      </c>
      <c r="T2035" t="str">
        <f t="shared" si="124"/>
        <v>MORRIS 3</v>
      </c>
      <c r="U2035" t="str">
        <f t="shared" si="125"/>
        <v>Samuel Adams|MORRIS 3</v>
      </c>
      <c r="V2035" t="str">
        <f>IF($B2035="","",IF(R2035="No Encompass Match","THEM",IF(R2035="Not Mapped","Unable to Determine",IF(T2035="SALES","Unable to Determine",IFERROR(INDEX('Master - US vs THEM'!$F:$F,MATCH(U2035,'Master - US vs THEM'!$G:$G,0)),"No Territory Data")))))</f>
        <v>US</v>
      </c>
      <c r="W2035" t="str">
        <f t="shared" si="126"/>
        <v>OK</v>
      </c>
      <c r="X2035" t="str">
        <f t="shared" si="127"/>
        <v>US</v>
      </c>
    </row>
    <row r="2036" spans="1:24" x14ac:dyDescent="0.2">
      <c r="A2036">
        <v>2035</v>
      </c>
      <c r="B2036" t="s">
        <v>313</v>
      </c>
      <c r="C2036" t="s">
        <v>314</v>
      </c>
      <c r="D2036" t="s">
        <v>315</v>
      </c>
      <c r="E2036" t="s">
        <v>316</v>
      </c>
      <c r="F2036" t="s">
        <v>317</v>
      </c>
      <c r="G2036" t="s">
        <v>318</v>
      </c>
      <c r="H2036" t="s">
        <v>8</v>
      </c>
      <c r="I2036" t="s">
        <v>319</v>
      </c>
      <c r="J2036" t="s">
        <v>1132</v>
      </c>
      <c r="K2036" t="s">
        <v>154</v>
      </c>
      <c r="L2036" t="s">
        <v>155</v>
      </c>
      <c r="M2036">
        <v>1</v>
      </c>
      <c r="N2036" t="s">
        <v>875</v>
      </c>
      <c r="O2036" t="str">
        <f>IF($B2036="","",IFERROR(IF(ISNUMBER(MATCH($K2036,'Brand Family Territory (Enc)'!$A$2:$A$296,0)),$K2036,""),""))</f>
        <v>SAMUEL ADAMS</v>
      </c>
      <c r="P2036" t="str">
        <f>IF($B2036="","",IFERROR(INDEX('Brand Crosswalk'!$F$2:$F$200,MATCH($K2036,'Brand Crosswalk'!$A$2:$A$200,0)),"Not in Crosswalk"))</f>
        <v>Not in Crosswalk</v>
      </c>
      <c r="Q2036" t="str">
        <f>IF($B2036="","",IFERROR(INDEX('Brand Crosswalk'!$C$2:$C$200,MATCH($K2036,'Brand Crosswalk'!$A$2:$A$200,0)),""))</f>
        <v/>
      </c>
      <c r="R2036" t="str">
        <f>IF($B2036="","",IF(O2036&lt;&gt;"",O2036,IF(P2036="Mapped",Q2036,IF(P2036="No Encompass Match","No Encompass Match",IFERROR(VLOOKUP(IF($K2036="",$J2036,$K2036),'Brands (Enc)'!$C$2:$D$2699,2,FALSE),"Not Mapped")))))</f>
        <v>SAMUEL ADAMS</v>
      </c>
      <c r="S2036" t="str">
        <f>IF($B2036="","",IFERROR(VLOOKUP(VALUE($B2036),'Customers Table (Enc)'!$A:$I,9,FALSE),"Not Found"))</f>
        <v>Morris</v>
      </c>
      <c r="T2036" t="str">
        <f t="shared" si="124"/>
        <v>MORRIS 3</v>
      </c>
      <c r="U2036" t="str">
        <f t="shared" si="125"/>
        <v>SAMUEL ADAMS|MORRIS 3</v>
      </c>
      <c r="V2036" t="str">
        <f>IF($B2036="","",IF(R2036="No Encompass Match","THEM",IF(R2036="Not Mapped","Unable to Determine",IF(T2036="SALES","Unable to Determine",IFERROR(INDEX('Master - US vs THEM'!$F:$F,MATCH(U2036,'Master - US vs THEM'!$G:$G,0)),"No Territory Data")))))</f>
        <v>US</v>
      </c>
      <c r="W2036" t="str">
        <f t="shared" si="126"/>
        <v>OK</v>
      </c>
      <c r="X2036" t="str">
        <f t="shared" si="127"/>
        <v>US</v>
      </c>
    </row>
    <row r="2037" spans="1:24" x14ac:dyDescent="0.2">
      <c r="A2037">
        <v>2036</v>
      </c>
      <c r="B2037" t="s">
        <v>313</v>
      </c>
      <c r="C2037" t="s">
        <v>314</v>
      </c>
      <c r="D2037" t="s">
        <v>315</v>
      </c>
      <c r="E2037" t="s">
        <v>316</v>
      </c>
      <c r="F2037" t="s">
        <v>317</v>
      </c>
      <c r="G2037" t="s">
        <v>318</v>
      </c>
      <c r="H2037" t="s">
        <v>8</v>
      </c>
      <c r="I2037" t="s">
        <v>319</v>
      </c>
      <c r="J2037" t="s">
        <v>906</v>
      </c>
      <c r="K2037" t="s">
        <v>192</v>
      </c>
      <c r="L2037" t="s">
        <v>120</v>
      </c>
      <c r="M2037">
        <v>1</v>
      </c>
      <c r="N2037" t="s">
        <v>875</v>
      </c>
      <c r="O2037" t="str">
        <f>IF($B2037="","",IFERROR(IF(ISNUMBER(MATCH($K2037,'Brand Family Territory (Enc)'!$A$2:$A$296,0)),$K2037,""),""))</f>
        <v/>
      </c>
      <c r="P2037" t="str">
        <f>IF($B2037="","",IFERROR(INDEX('Brand Crosswalk'!$F$2:$F$200,MATCH($K2037,'Brand Crosswalk'!$A$2:$A$200,0)),"Not in Crosswalk"))</f>
        <v>Mapped</v>
      </c>
      <c r="Q2037" t="str">
        <f>IF($B2037="","",IFERROR(INDEX('Brand Crosswalk'!$C$2:$C$200,MATCH($K2037,'Brand Crosswalk'!$A$2:$A$200,0)),""))</f>
        <v>Montauk</v>
      </c>
      <c r="R2037" t="str">
        <f>IF($B2037="","",IF(O2037&lt;&gt;"",O2037,IF(P2037="Mapped",Q2037,IF(P2037="No Encompass Match","No Encompass Match",IFERROR(VLOOKUP(IF($K2037="",$J2037,$K2037),'Brands (Enc)'!$C$2:$D$2699,2,FALSE),"Not Mapped")))))</f>
        <v>Montauk</v>
      </c>
      <c r="S2037" t="str">
        <f>IF($B2037="","",IFERROR(VLOOKUP(VALUE($B2037),'Customers Table (Enc)'!$A:$I,9,FALSE),"Not Found"))</f>
        <v>Morris</v>
      </c>
      <c r="T2037" t="str">
        <f t="shared" si="124"/>
        <v>MORRIS 3</v>
      </c>
      <c r="U2037" t="str">
        <f t="shared" si="125"/>
        <v>Montauk|MORRIS 3</v>
      </c>
      <c r="V2037" t="str">
        <f>IF($B2037="","",IF(R2037="No Encompass Match","THEM",IF(R2037="Not Mapped","Unable to Determine",IF(T2037="SALES","Unable to Determine",IFERROR(INDEX('Master - US vs THEM'!$F:$F,MATCH(U2037,'Master - US vs THEM'!$G:$G,0)),"No Territory Data")))))</f>
        <v>US</v>
      </c>
      <c r="W2037" t="str">
        <f t="shared" si="126"/>
        <v>OK</v>
      </c>
      <c r="X2037" t="str">
        <f t="shared" si="127"/>
        <v>US</v>
      </c>
    </row>
    <row r="2038" spans="1:24" x14ac:dyDescent="0.2">
      <c r="A2038">
        <v>2037</v>
      </c>
      <c r="B2038" t="s">
        <v>309</v>
      </c>
      <c r="C2038" t="s">
        <v>310</v>
      </c>
      <c r="D2038" t="s">
        <v>39</v>
      </c>
      <c r="E2038" t="s">
        <v>311</v>
      </c>
      <c r="F2038" t="s">
        <v>307</v>
      </c>
      <c r="G2038" t="s">
        <v>312</v>
      </c>
      <c r="H2038" t="s">
        <v>8</v>
      </c>
      <c r="I2038" t="s">
        <v>249</v>
      </c>
      <c r="J2038" t="s">
        <v>33</v>
      </c>
      <c r="K2038" t="s">
        <v>33</v>
      </c>
      <c r="L2038" t="s">
        <v>34</v>
      </c>
      <c r="M2038">
        <v>1</v>
      </c>
      <c r="N2038" t="s">
        <v>21</v>
      </c>
      <c r="O2038" t="str">
        <f>IF($B2038="","",IFERROR(IF(ISNUMBER(MATCH($K2038,'Brand Family Territory (Enc)'!$A$2:$A$296,0)),$K2038,""),""))</f>
        <v>SIERRA NEVADA</v>
      </c>
      <c r="P2038" t="str">
        <f>IF($B2038="","",IFERROR(INDEX('Brand Crosswalk'!$F$2:$F$200,MATCH($K2038,'Brand Crosswalk'!$A$2:$A$200,0)),"Not in Crosswalk"))</f>
        <v>Not in Crosswalk</v>
      </c>
      <c r="Q2038" t="str">
        <f>IF($B2038="","",IFERROR(INDEX('Brand Crosswalk'!$C$2:$C$200,MATCH($K2038,'Brand Crosswalk'!$A$2:$A$200,0)),""))</f>
        <v/>
      </c>
      <c r="R2038" t="str">
        <f>IF($B2038="","",IF(O2038&lt;&gt;"",O2038,IF(P2038="Mapped",Q2038,IF(P2038="No Encompass Match","No Encompass Match",IFERROR(VLOOKUP(IF($K2038="",$J2038,$K2038),'Brands (Enc)'!$C$2:$D$2699,2,FALSE),"Not Mapped")))))</f>
        <v>SIERRA NEVADA</v>
      </c>
      <c r="S2038" t="str">
        <f>IF($B2038="","",IFERROR(VLOOKUP(VALUE($B2038),'Customers Table (Enc)'!$A:$I,9,FALSE),"Not Found"))</f>
        <v>Hudson</v>
      </c>
      <c r="T2038" t="str">
        <f t="shared" si="124"/>
        <v>HUDSON</v>
      </c>
      <c r="U2038" t="str">
        <f t="shared" si="125"/>
        <v>SIERRA NEVADA|HUDSON</v>
      </c>
      <c r="V2038" t="str">
        <f>IF($B2038="","",IF(R2038="No Encompass Match","THEM",IF(R2038="Not Mapped","Unable to Determine",IF(T2038="SALES","Unable to Determine",IFERROR(INDEX('Master - US vs THEM'!$F:$F,MATCH(U2038,'Master - US vs THEM'!$G:$G,0)),"No Territory Data")))))</f>
        <v>THEM</v>
      </c>
      <c r="W2038" t="str">
        <f t="shared" si="126"/>
        <v>OK</v>
      </c>
      <c r="X2038" t="str">
        <f t="shared" si="127"/>
        <v>THEM</v>
      </c>
    </row>
    <row r="2039" spans="1:24" x14ac:dyDescent="0.2">
      <c r="A2039">
        <v>2038</v>
      </c>
      <c r="B2039" t="s">
        <v>309</v>
      </c>
      <c r="C2039" t="s">
        <v>310</v>
      </c>
      <c r="D2039" t="s">
        <v>39</v>
      </c>
      <c r="E2039" t="s">
        <v>311</v>
      </c>
      <c r="F2039" t="s">
        <v>307</v>
      </c>
      <c r="G2039" t="s">
        <v>312</v>
      </c>
      <c r="H2039" t="s">
        <v>8</v>
      </c>
      <c r="I2039" t="s">
        <v>249</v>
      </c>
      <c r="J2039" t="s">
        <v>181</v>
      </c>
      <c r="K2039" t="s">
        <v>182</v>
      </c>
      <c r="L2039" t="s">
        <v>24</v>
      </c>
      <c r="M2039">
        <v>1</v>
      </c>
      <c r="N2039" t="s">
        <v>21</v>
      </c>
      <c r="O2039" t="str">
        <f>IF($B2039="","",IFERROR(IF(ISNUMBER(MATCH($K2039,'Brand Family Territory (Enc)'!$A$2:$A$296,0)),$K2039,""),""))</f>
        <v/>
      </c>
      <c r="P2039" t="str">
        <f>IF($B2039="","",IFERROR(INDEX('Brand Crosswalk'!$F$2:$F$200,MATCH($K2039,'Brand Crosswalk'!$A$2:$A$200,0)),"Not in Crosswalk"))</f>
        <v>Mapped</v>
      </c>
      <c r="Q2039" t="str">
        <f>IF($B2039="","",IFERROR(INDEX('Brand Crosswalk'!$C$2:$C$200,MATCH($K2039,'Brand Crosswalk'!$A$2:$A$200,0)),""))</f>
        <v>Modelo Especial</v>
      </c>
      <c r="R2039" t="str">
        <f>IF($B2039="","",IF(O2039&lt;&gt;"",O2039,IF(P2039="Mapped",Q2039,IF(P2039="No Encompass Match","No Encompass Match",IFERROR(VLOOKUP(IF($K2039="",$J2039,$K2039),'Brands (Enc)'!$C$2:$D$2699,2,FALSE),"Not Mapped")))))</f>
        <v>Modelo Especial</v>
      </c>
      <c r="S2039" t="str">
        <f>IF($B2039="","",IFERROR(VLOOKUP(VALUE($B2039),'Customers Table (Enc)'!$A:$I,9,FALSE),"Not Found"))</f>
        <v>Hudson</v>
      </c>
      <c r="T2039" t="str">
        <f t="shared" si="124"/>
        <v>HUDSON</v>
      </c>
      <c r="U2039" t="str">
        <f t="shared" si="125"/>
        <v>Modelo Especial|HUDSON</v>
      </c>
      <c r="V2039" t="str">
        <f>IF($B2039="","",IF(R2039="No Encompass Match","THEM",IF(R2039="Not Mapped","Unable to Determine",IF(T2039="SALES","Unable to Determine",IFERROR(INDEX('Master - US vs THEM'!$F:$F,MATCH(U2039,'Master - US vs THEM'!$G:$G,0)),"No Territory Data")))))</f>
        <v>THEM</v>
      </c>
      <c r="W2039" t="str">
        <f t="shared" si="126"/>
        <v>OK</v>
      </c>
      <c r="X2039" t="str">
        <f t="shared" si="127"/>
        <v>THEM</v>
      </c>
    </row>
    <row r="2040" spans="1:24" x14ac:dyDescent="0.2">
      <c r="A2040">
        <v>2039</v>
      </c>
      <c r="B2040" t="s">
        <v>309</v>
      </c>
      <c r="C2040" t="s">
        <v>310</v>
      </c>
      <c r="D2040" t="s">
        <v>39</v>
      </c>
      <c r="E2040" t="s">
        <v>311</v>
      </c>
      <c r="F2040" t="s">
        <v>307</v>
      </c>
      <c r="G2040" t="s">
        <v>312</v>
      </c>
      <c r="H2040" t="s">
        <v>8</v>
      </c>
      <c r="I2040" t="s">
        <v>249</v>
      </c>
      <c r="J2040" t="s">
        <v>165</v>
      </c>
      <c r="K2040" t="s">
        <v>166</v>
      </c>
      <c r="L2040" t="s">
        <v>141</v>
      </c>
      <c r="M2040">
        <v>1</v>
      </c>
      <c r="N2040" t="s">
        <v>21</v>
      </c>
      <c r="O2040" t="str">
        <f>IF($B2040="","",IFERROR(IF(ISNUMBER(MATCH($K2040,'Brand Family Territory (Enc)'!$A$2:$A$296,0)),$K2040,""),""))</f>
        <v>BLUE MOON</v>
      </c>
      <c r="P2040" t="str">
        <f>IF($B2040="","",IFERROR(INDEX('Brand Crosswalk'!$F$2:$F$200,MATCH($K2040,'Brand Crosswalk'!$A$2:$A$200,0)),"Not in Crosswalk"))</f>
        <v>Not in Crosswalk</v>
      </c>
      <c r="Q2040" t="str">
        <f>IF($B2040="","",IFERROR(INDEX('Brand Crosswalk'!$C$2:$C$200,MATCH($K2040,'Brand Crosswalk'!$A$2:$A$200,0)),""))</f>
        <v/>
      </c>
      <c r="R2040" t="str">
        <f>IF($B2040="","",IF(O2040&lt;&gt;"",O2040,IF(P2040="Mapped",Q2040,IF(P2040="No Encompass Match","No Encompass Match",IFERROR(VLOOKUP(IF($K2040="",$J2040,$K2040),'Brands (Enc)'!$C$2:$D$2699,2,FALSE),"Not Mapped")))))</f>
        <v>BLUE MOON</v>
      </c>
      <c r="S2040" t="str">
        <f>IF($B2040="","",IFERROR(VLOOKUP(VALUE($B2040),'Customers Table (Enc)'!$A:$I,9,FALSE),"Not Found"))</f>
        <v>Hudson</v>
      </c>
      <c r="T2040" t="str">
        <f t="shared" si="124"/>
        <v>HUDSON</v>
      </c>
      <c r="U2040" t="str">
        <f t="shared" si="125"/>
        <v>BLUE MOON|HUDSON</v>
      </c>
      <c r="V2040" t="str">
        <f>IF($B2040="","",IF(R2040="No Encompass Match","THEM",IF(R2040="Not Mapped","Unable to Determine",IF(T2040="SALES","Unable to Determine",IFERROR(INDEX('Master - US vs THEM'!$F:$F,MATCH(U2040,'Master - US vs THEM'!$G:$G,0)),"No Territory Data")))))</f>
        <v>THEM</v>
      </c>
      <c r="W2040" t="str">
        <f t="shared" si="126"/>
        <v>OK</v>
      </c>
      <c r="X2040" t="str">
        <f t="shared" si="127"/>
        <v>THEM</v>
      </c>
    </row>
    <row r="2041" spans="1:24" x14ac:dyDescent="0.2">
      <c r="A2041">
        <v>2040</v>
      </c>
      <c r="B2041" t="s">
        <v>304</v>
      </c>
      <c r="C2041" t="s">
        <v>305</v>
      </c>
      <c r="D2041" t="s">
        <v>39</v>
      </c>
      <c r="E2041" t="s">
        <v>306</v>
      </c>
      <c r="F2041" t="s">
        <v>307</v>
      </c>
      <c r="G2041" t="s">
        <v>308</v>
      </c>
      <c r="H2041" t="s">
        <v>8</v>
      </c>
      <c r="I2041" t="s">
        <v>249</v>
      </c>
      <c r="J2041" t="s">
        <v>33</v>
      </c>
      <c r="K2041" t="s">
        <v>33</v>
      </c>
      <c r="L2041" t="s">
        <v>34</v>
      </c>
      <c r="M2041">
        <v>1</v>
      </c>
      <c r="N2041" t="s">
        <v>21</v>
      </c>
      <c r="O2041" t="str">
        <f>IF($B2041="","",IFERROR(IF(ISNUMBER(MATCH($K2041,'Brand Family Territory (Enc)'!$A$2:$A$296,0)),$K2041,""),""))</f>
        <v>SIERRA NEVADA</v>
      </c>
      <c r="P2041" t="str">
        <f>IF($B2041="","",IFERROR(INDEX('Brand Crosswalk'!$F$2:$F$200,MATCH($K2041,'Brand Crosswalk'!$A$2:$A$200,0)),"Not in Crosswalk"))</f>
        <v>Not in Crosswalk</v>
      </c>
      <c r="Q2041" t="str">
        <f>IF($B2041="","",IFERROR(INDEX('Brand Crosswalk'!$C$2:$C$200,MATCH($K2041,'Brand Crosswalk'!$A$2:$A$200,0)),""))</f>
        <v/>
      </c>
      <c r="R2041" t="str">
        <f>IF($B2041="","",IF(O2041&lt;&gt;"",O2041,IF(P2041="Mapped",Q2041,IF(P2041="No Encompass Match","No Encompass Match",IFERROR(VLOOKUP(IF($K2041="",$J2041,$K2041),'Brands (Enc)'!$C$2:$D$2699,2,FALSE),"Not Mapped")))))</f>
        <v>SIERRA NEVADA</v>
      </c>
      <c r="S2041" t="str">
        <f>IF($B2041="","",IFERROR(VLOOKUP(VALUE($B2041),'Customers Table (Enc)'!$A:$I,9,FALSE),"Not Found"))</f>
        <v>Hudson</v>
      </c>
      <c r="T2041" t="str">
        <f t="shared" si="124"/>
        <v>HUDSON</v>
      </c>
      <c r="U2041" t="str">
        <f t="shared" si="125"/>
        <v>SIERRA NEVADA|HUDSON</v>
      </c>
      <c r="V2041" t="str">
        <f>IF($B2041="","",IF(R2041="No Encompass Match","THEM",IF(R2041="Not Mapped","Unable to Determine",IF(T2041="SALES","Unable to Determine",IFERROR(INDEX('Master - US vs THEM'!$F:$F,MATCH(U2041,'Master - US vs THEM'!$G:$G,0)),"No Territory Data")))))</f>
        <v>THEM</v>
      </c>
      <c r="W2041" t="str">
        <f t="shared" si="126"/>
        <v>OK</v>
      </c>
      <c r="X2041" t="str">
        <f t="shared" si="127"/>
        <v>THEM</v>
      </c>
    </row>
    <row r="2042" spans="1:24" x14ac:dyDescent="0.2">
      <c r="A2042">
        <v>2041</v>
      </c>
      <c r="B2042" t="s">
        <v>304</v>
      </c>
      <c r="C2042" t="s">
        <v>305</v>
      </c>
      <c r="D2042" t="s">
        <v>39</v>
      </c>
      <c r="E2042" t="s">
        <v>306</v>
      </c>
      <c r="F2042" t="s">
        <v>307</v>
      </c>
      <c r="G2042" t="s">
        <v>308</v>
      </c>
      <c r="H2042" t="s">
        <v>8</v>
      </c>
      <c r="I2042" t="s">
        <v>249</v>
      </c>
      <c r="J2042" t="s">
        <v>60</v>
      </c>
      <c r="K2042" t="s">
        <v>61</v>
      </c>
      <c r="L2042" t="s">
        <v>61</v>
      </c>
      <c r="M2042">
        <v>1</v>
      </c>
      <c r="N2042" t="s">
        <v>21</v>
      </c>
      <c r="O2042" t="str">
        <f>IF($B2042="","",IFERROR(IF(ISNUMBER(MATCH($K2042,'Brand Family Territory (Enc)'!$A$2:$A$296,0)),$K2042,""),""))</f>
        <v>SAPPORO</v>
      </c>
      <c r="P2042" t="str">
        <f>IF($B2042="","",IFERROR(INDEX('Brand Crosswalk'!$F$2:$F$200,MATCH($K2042,'Brand Crosswalk'!$A$2:$A$200,0)),"Not in Crosswalk"))</f>
        <v>Not in Crosswalk</v>
      </c>
      <c r="Q2042" t="str">
        <f>IF($B2042="","",IFERROR(INDEX('Brand Crosswalk'!$C$2:$C$200,MATCH($K2042,'Brand Crosswalk'!$A$2:$A$200,0)),""))</f>
        <v/>
      </c>
      <c r="R2042" t="str">
        <f>IF($B2042="","",IF(O2042&lt;&gt;"",O2042,IF(P2042="Mapped",Q2042,IF(P2042="No Encompass Match","No Encompass Match",IFERROR(VLOOKUP(IF($K2042="",$J2042,$K2042),'Brands (Enc)'!$C$2:$D$2699,2,FALSE),"Not Mapped")))))</f>
        <v>SAPPORO</v>
      </c>
      <c r="S2042" t="str">
        <f>IF($B2042="","",IFERROR(VLOOKUP(VALUE($B2042),'Customers Table (Enc)'!$A:$I,9,FALSE),"Not Found"))</f>
        <v>Hudson</v>
      </c>
      <c r="T2042" t="str">
        <f t="shared" si="124"/>
        <v>HUDSON</v>
      </c>
      <c r="U2042" t="str">
        <f t="shared" si="125"/>
        <v>SAPPORO|HUDSON</v>
      </c>
      <c r="V2042" t="str">
        <f>IF($B2042="","",IF(R2042="No Encompass Match","THEM",IF(R2042="Not Mapped","Unable to Determine",IF(T2042="SALES","Unable to Determine",IFERROR(INDEX('Master - US vs THEM'!$F:$F,MATCH(U2042,'Master - US vs THEM'!$G:$G,0)),"No Territory Data")))))</f>
        <v>US</v>
      </c>
      <c r="W2042" t="str">
        <f t="shared" si="126"/>
        <v>MISMATCH</v>
      </c>
      <c r="X2042" t="str">
        <f t="shared" si="127"/>
        <v>US</v>
      </c>
    </row>
    <row r="2043" spans="1:24" x14ac:dyDescent="0.2">
      <c r="A2043">
        <v>2042</v>
      </c>
      <c r="B2043" t="s">
        <v>304</v>
      </c>
      <c r="C2043" t="s">
        <v>305</v>
      </c>
      <c r="D2043" t="s">
        <v>39</v>
      </c>
      <c r="E2043" t="s">
        <v>306</v>
      </c>
      <c r="F2043" t="s">
        <v>307</v>
      </c>
      <c r="G2043" t="s">
        <v>308</v>
      </c>
      <c r="H2043" t="s">
        <v>8</v>
      </c>
      <c r="I2043" t="s">
        <v>249</v>
      </c>
      <c r="J2043" t="s">
        <v>165</v>
      </c>
      <c r="K2043" t="s">
        <v>166</v>
      </c>
      <c r="L2043" t="s">
        <v>141</v>
      </c>
      <c r="M2043">
        <v>1</v>
      </c>
      <c r="N2043" t="s">
        <v>21</v>
      </c>
      <c r="O2043" t="str">
        <f>IF($B2043="","",IFERROR(IF(ISNUMBER(MATCH($K2043,'Brand Family Territory (Enc)'!$A$2:$A$296,0)),$K2043,""),""))</f>
        <v>BLUE MOON</v>
      </c>
      <c r="P2043" t="str">
        <f>IF($B2043="","",IFERROR(INDEX('Brand Crosswalk'!$F$2:$F$200,MATCH($K2043,'Brand Crosswalk'!$A$2:$A$200,0)),"Not in Crosswalk"))</f>
        <v>Not in Crosswalk</v>
      </c>
      <c r="Q2043" t="str">
        <f>IF($B2043="","",IFERROR(INDEX('Brand Crosswalk'!$C$2:$C$200,MATCH($K2043,'Brand Crosswalk'!$A$2:$A$200,0)),""))</f>
        <v/>
      </c>
      <c r="R2043" t="str">
        <f>IF($B2043="","",IF(O2043&lt;&gt;"",O2043,IF(P2043="Mapped",Q2043,IF(P2043="No Encompass Match","No Encompass Match",IFERROR(VLOOKUP(IF($K2043="",$J2043,$K2043),'Brands (Enc)'!$C$2:$D$2699,2,FALSE),"Not Mapped")))))</f>
        <v>BLUE MOON</v>
      </c>
      <c r="S2043" t="str">
        <f>IF($B2043="","",IFERROR(VLOOKUP(VALUE($B2043),'Customers Table (Enc)'!$A:$I,9,FALSE),"Not Found"))</f>
        <v>Hudson</v>
      </c>
      <c r="T2043" t="str">
        <f t="shared" si="124"/>
        <v>HUDSON</v>
      </c>
      <c r="U2043" t="str">
        <f t="shared" si="125"/>
        <v>BLUE MOON|HUDSON</v>
      </c>
      <c r="V2043" t="str">
        <f>IF($B2043="","",IF(R2043="No Encompass Match","THEM",IF(R2043="Not Mapped","Unable to Determine",IF(T2043="SALES","Unable to Determine",IFERROR(INDEX('Master - US vs THEM'!$F:$F,MATCH(U2043,'Master - US vs THEM'!$G:$G,0)),"No Territory Data")))))</f>
        <v>THEM</v>
      </c>
      <c r="W2043" t="str">
        <f t="shared" si="126"/>
        <v>OK</v>
      </c>
      <c r="X2043" t="str">
        <f t="shared" si="127"/>
        <v>THEM</v>
      </c>
    </row>
    <row r="2044" spans="1:24" x14ac:dyDescent="0.2">
      <c r="A2044">
        <v>2043</v>
      </c>
      <c r="B2044" t="s">
        <v>304</v>
      </c>
      <c r="C2044" t="s">
        <v>305</v>
      </c>
      <c r="D2044" t="s">
        <v>39</v>
      </c>
      <c r="E2044" t="s">
        <v>306</v>
      </c>
      <c r="F2044" t="s">
        <v>307</v>
      </c>
      <c r="G2044" t="s">
        <v>308</v>
      </c>
      <c r="H2044" t="s">
        <v>8</v>
      </c>
      <c r="I2044" t="s">
        <v>249</v>
      </c>
      <c r="J2044" t="s">
        <v>181</v>
      </c>
      <c r="K2044" t="s">
        <v>182</v>
      </c>
      <c r="L2044" t="s">
        <v>24</v>
      </c>
      <c r="M2044">
        <v>1</v>
      </c>
      <c r="N2044" t="s">
        <v>21</v>
      </c>
      <c r="O2044" t="str">
        <f>IF($B2044="","",IFERROR(IF(ISNUMBER(MATCH($K2044,'Brand Family Territory (Enc)'!$A$2:$A$296,0)),$K2044,""),""))</f>
        <v/>
      </c>
      <c r="P2044" t="str">
        <f>IF($B2044="","",IFERROR(INDEX('Brand Crosswalk'!$F$2:$F$200,MATCH($K2044,'Brand Crosswalk'!$A$2:$A$200,0)),"Not in Crosswalk"))</f>
        <v>Mapped</v>
      </c>
      <c r="Q2044" t="str">
        <f>IF($B2044="","",IFERROR(INDEX('Brand Crosswalk'!$C$2:$C$200,MATCH($K2044,'Brand Crosswalk'!$A$2:$A$200,0)),""))</f>
        <v>Modelo Especial</v>
      </c>
      <c r="R2044" t="str">
        <f>IF($B2044="","",IF(O2044&lt;&gt;"",O2044,IF(P2044="Mapped",Q2044,IF(P2044="No Encompass Match","No Encompass Match",IFERROR(VLOOKUP(IF($K2044="",$J2044,$K2044),'Brands (Enc)'!$C$2:$D$2699,2,FALSE),"Not Mapped")))))</f>
        <v>Modelo Especial</v>
      </c>
      <c r="S2044" t="str">
        <f>IF($B2044="","",IFERROR(VLOOKUP(VALUE($B2044),'Customers Table (Enc)'!$A:$I,9,FALSE),"Not Found"))</f>
        <v>Hudson</v>
      </c>
      <c r="T2044" t="str">
        <f t="shared" si="124"/>
        <v>HUDSON</v>
      </c>
      <c r="U2044" t="str">
        <f t="shared" si="125"/>
        <v>Modelo Especial|HUDSON</v>
      </c>
      <c r="V2044" t="str">
        <f>IF($B2044="","",IF(R2044="No Encompass Match","THEM",IF(R2044="Not Mapped","Unable to Determine",IF(T2044="SALES","Unable to Determine",IFERROR(INDEX('Master - US vs THEM'!$F:$F,MATCH(U2044,'Master - US vs THEM'!$G:$G,0)),"No Territory Data")))))</f>
        <v>THEM</v>
      </c>
      <c r="W2044" t="str">
        <f t="shared" si="126"/>
        <v>OK</v>
      </c>
      <c r="X2044" t="str">
        <f t="shared" si="127"/>
        <v>THEM</v>
      </c>
    </row>
    <row r="2045" spans="1:24" x14ac:dyDescent="0.2">
      <c r="A2045">
        <v>2044</v>
      </c>
      <c r="B2045" t="s">
        <v>300</v>
      </c>
      <c r="C2045" t="s">
        <v>301</v>
      </c>
      <c r="D2045" t="s">
        <v>187</v>
      </c>
      <c r="E2045" t="s">
        <v>302</v>
      </c>
      <c r="F2045" t="s">
        <v>292</v>
      </c>
      <c r="G2045" t="s">
        <v>303</v>
      </c>
      <c r="H2045" t="s">
        <v>8</v>
      </c>
      <c r="I2045" t="s">
        <v>197</v>
      </c>
      <c r="J2045" t="s">
        <v>1235</v>
      </c>
      <c r="K2045" t="s">
        <v>1063</v>
      </c>
      <c r="L2045" t="s">
        <v>96</v>
      </c>
      <c r="M2045">
        <v>1</v>
      </c>
      <c r="N2045" t="s">
        <v>875</v>
      </c>
      <c r="O2045" t="str">
        <f>IF($B2045="","",IFERROR(IF(ISNUMBER(MATCH($K2045,'Brand Family Territory (Enc)'!$A$2:$A$296,0)),$K2045,""),""))</f>
        <v/>
      </c>
      <c r="P2045" t="str">
        <f>IF($B2045="","",IFERROR(INDEX('Brand Crosswalk'!$F$2:$F$200,MATCH($K2045,'Brand Crosswalk'!$A$2:$A$200,0)),"Not in Crosswalk"))</f>
        <v>Mapped</v>
      </c>
      <c r="Q2045" t="str">
        <f>IF($B2045="","",IFERROR(INDEX('Brand Crosswalk'!$C$2:$C$200,MATCH($K2045,'Brand Crosswalk'!$A$2:$A$200,0)),""))</f>
        <v>Weihenstephaner</v>
      </c>
      <c r="R2045" t="str">
        <f>IF($B2045="","",IF(O2045&lt;&gt;"",O2045,IF(P2045="Mapped",Q2045,IF(P2045="No Encompass Match","No Encompass Match",IFERROR(VLOOKUP(IF($K2045="",$J2045,$K2045),'Brands (Enc)'!$C$2:$D$2699,2,FALSE),"Not Mapped")))))</f>
        <v>Weihenstephaner</v>
      </c>
      <c r="S2045" t="str">
        <f>IF($B2045="","",IFERROR(VLOOKUP(VALUE($B2045),'Customers Table (Enc)'!$A:$I,9,FALSE),"Not Found"))</f>
        <v>Essex</v>
      </c>
      <c r="T2045" t="str">
        <f t="shared" si="124"/>
        <v>ESSEX</v>
      </c>
      <c r="U2045" t="str">
        <f t="shared" si="125"/>
        <v>Weihenstephaner|ESSEX</v>
      </c>
      <c r="V2045" t="str">
        <f>IF($B2045="","",IF(R2045="No Encompass Match","THEM",IF(R2045="Not Mapped","Unable to Determine",IF(T2045="SALES","Unable to Determine",IFERROR(INDEX('Master - US vs THEM'!$F:$F,MATCH(U2045,'Master - US vs THEM'!$G:$G,0)),"No Territory Data")))))</f>
        <v>US</v>
      </c>
      <c r="W2045" t="str">
        <f t="shared" si="126"/>
        <v>OK</v>
      </c>
      <c r="X2045" t="str">
        <f t="shared" si="127"/>
        <v>US</v>
      </c>
    </row>
    <row r="2046" spans="1:24" x14ac:dyDescent="0.2">
      <c r="A2046">
        <v>2045</v>
      </c>
      <c r="B2046" t="s">
        <v>300</v>
      </c>
      <c r="C2046" t="s">
        <v>301</v>
      </c>
      <c r="D2046" t="s">
        <v>187</v>
      </c>
      <c r="E2046" t="s">
        <v>302</v>
      </c>
      <c r="F2046" t="s">
        <v>292</v>
      </c>
      <c r="G2046" t="s">
        <v>303</v>
      </c>
      <c r="H2046" t="s">
        <v>8</v>
      </c>
      <c r="I2046" t="s">
        <v>197</v>
      </c>
      <c r="J2046" t="s">
        <v>1108</v>
      </c>
      <c r="K2046" t="s">
        <v>87</v>
      </c>
      <c r="L2046" t="s">
        <v>88</v>
      </c>
      <c r="M2046">
        <v>1</v>
      </c>
      <c r="N2046" t="s">
        <v>875</v>
      </c>
      <c r="O2046" t="str">
        <f>IF($B2046="","",IFERROR(IF(ISNUMBER(MATCH($K2046,'Brand Family Territory (Enc)'!$A$2:$A$296,0)),$K2046,""),""))</f>
        <v/>
      </c>
      <c r="P2046" t="str">
        <f>IF($B2046="","",IFERROR(INDEX('Brand Crosswalk'!$F$2:$F$200,MATCH($K2046,'Brand Crosswalk'!$A$2:$A$200,0)),"Not in Crosswalk"))</f>
        <v>Mapped</v>
      </c>
      <c r="Q2046" t="str">
        <f>IF($B2046="","",IFERROR(INDEX('Brand Crosswalk'!$C$2:$C$200,MATCH($K2046,'Brand Crosswalk'!$A$2:$A$200,0)),""))</f>
        <v>Sixpoint</v>
      </c>
      <c r="R2046" t="str">
        <f>IF($B2046="","",IF(O2046&lt;&gt;"",O2046,IF(P2046="Mapped",Q2046,IF(P2046="No Encompass Match","No Encompass Match",IFERROR(VLOOKUP(IF($K2046="",$J2046,$K2046),'Brands (Enc)'!$C$2:$D$2699,2,FALSE),"Not Mapped")))))</f>
        <v>Sixpoint</v>
      </c>
      <c r="S2046" t="str">
        <f>IF($B2046="","",IFERROR(VLOOKUP(VALUE($B2046),'Customers Table (Enc)'!$A:$I,9,FALSE),"Not Found"))</f>
        <v>Essex</v>
      </c>
      <c r="T2046" t="str">
        <f t="shared" si="124"/>
        <v>ESSEX</v>
      </c>
      <c r="U2046" t="str">
        <f t="shared" si="125"/>
        <v>Sixpoint|ESSEX</v>
      </c>
      <c r="V2046" t="str">
        <f>IF($B2046="","",IF(R2046="No Encompass Match","THEM",IF(R2046="Not Mapped","Unable to Determine",IF(T2046="SALES","Unable to Determine",IFERROR(INDEX('Master - US vs THEM'!$F:$F,MATCH(U2046,'Master - US vs THEM'!$G:$G,0)),"No Territory Data")))))</f>
        <v>US</v>
      </c>
      <c r="W2046" t="str">
        <f t="shared" si="126"/>
        <v>OK</v>
      </c>
      <c r="X2046" t="str">
        <f t="shared" si="127"/>
        <v>US</v>
      </c>
    </row>
    <row r="2047" spans="1:24" x14ac:dyDescent="0.2">
      <c r="A2047">
        <v>2046</v>
      </c>
      <c r="B2047" t="s">
        <v>300</v>
      </c>
      <c r="C2047" t="s">
        <v>301</v>
      </c>
      <c r="D2047" t="s">
        <v>187</v>
      </c>
      <c r="E2047" t="s">
        <v>302</v>
      </c>
      <c r="F2047" t="s">
        <v>292</v>
      </c>
      <c r="G2047" t="s">
        <v>303</v>
      </c>
      <c r="H2047" t="s">
        <v>8</v>
      </c>
      <c r="I2047" t="s">
        <v>197</v>
      </c>
      <c r="J2047" t="s">
        <v>62</v>
      </c>
      <c r="K2047" t="s">
        <v>63</v>
      </c>
      <c r="L2047" t="s">
        <v>64</v>
      </c>
      <c r="M2047">
        <v>1</v>
      </c>
      <c r="N2047" t="s">
        <v>21</v>
      </c>
      <c r="O2047" t="str">
        <f>IF($B2047="","",IFERROR(IF(ISNUMBER(MATCH($K2047,'Brand Family Territory (Enc)'!$A$2:$A$296,0)),$K2047,""),""))</f>
        <v/>
      </c>
      <c r="P2047" t="str">
        <f>IF($B2047="","",IFERROR(INDEX('Brand Crosswalk'!$F$2:$F$200,MATCH($K2047,'Brand Crosswalk'!$A$2:$A$200,0)),"Not in Crosswalk"))</f>
        <v>Mapped</v>
      </c>
      <c r="Q2047" t="str">
        <f>IF($B2047="","",IFERROR(INDEX('Brand Crosswalk'!$C$2:$C$200,MATCH($K2047,'Brand Crosswalk'!$A$2:$A$200,0)),""))</f>
        <v>Narragansett</v>
      </c>
      <c r="R2047" t="str">
        <f>IF($B2047="","",IF(O2047&lt;&gt;"",O2047,IF(P2047="Mapped",Q2047,IF(P2047="No Encompass Match","No Encompass Match",IFERROR(VLOOKUP(IF($K2047="",$J2047,$K2047),'Brands (Enc)'!$C$2:$D$2699,2,FALSE),"Not Mapped")))))</f>
        <v>Narragansett</v>
      </c>
      <c r="S2047" t="str">
        <f>IF($B2047="","",IFERROR(VLOOKUP(VALUE($B2047),'Customers Table (Enc)'!$A:$I,9,FALSE),"Not Found"))</f>
        <v>Essex</v>
      </c>
      <c r="T2047" t="str">
        <f t="shared" si="124"/>
        <v>ESSEX</v>
      </c>
      <c r="U2047" t="str">
        <f t="shared" si="125"/>
        <v>Narragansett|ESSEX</v>
      </c>
      <c r="V2047" t="str">
        <f>IF($B2047="","",IF(R2047="No Encompass Match","THEM",IF(R2047="Not Mapped","Unable to Determine",IF(T2047="SALES","Unable to Determine",IFERROR(INDEX('Master - US vs THEM'!$F:$F,MATCH(U2047,'Master - US vs THEM'!$G:$G,0)),"No Territory Data")))))</f>
        <v>THEM</v>
      </c>
      <c r="W2047" t="str">
        <f t="shared" si="126"/>
        <v>OK</v>
      </c>
      <c r="X2047" t="str">
        <f t="shared" si="127"/>
        <v>THEM</v>
      </c>
    </row>
    <row r="2048" spans="1:24" x14ac:dyDescent="0.2">
      <c r="A2048">
        <v>2047</v>
      </c>
      <c r="B2048" t="s">
        <v>296</v>
      </c>
      <c r="C2048" t="s">
        <v>297</v>
      </c>
      <c r="D2048" t="s">
        <v>187</v>
      </c>
      <c r="E2048" t="s">
        <v>298</v>
      </c>
      <c r="F2048" t="s">
        <v>292</v>
      </c>
      <c r="G2048" t="s">
        <v>299</v>
      </c>
      <c r="H2048" t="s">
        <v>8</v>
      </c>
      <c r="I2048" t="s">
        <v>197</v>
      </c>
      <c r="J2048" t="s">
        <v>60</v>
      </c>
      <c r="K2048" t="s">
        <v>61</v>
      </c>
      <c r="L2048" t="s">
        <v>61</v>
      </c>
      <c r="M2048">
        <v>1</v>
      </c>
      <c r="N2048" t="s">
        <v>21</v>
      </c>
      <c r="O2048" t="str">
        <f>IF($B2048="","",IFERROR(IF(ISNUMBER(MATCH($K2048,'Brand Family Territory (Enc)'!$A$2:$A$296,0)),$K2048,""),""))</f>
        <v>SAPPORO</v>
      </c>
      <c r="P2048" t="str">
        <f>IF($B2048="","",IFERROR(INDEX('Brand Crosswalk'!$F$2:$F$200,MATCH($K2048,'Brand Crosswalk'!$A$2:$A$200,0)),"Not in Crosswalk"))</f>
        <v>Not in Crosswalk</v>
      </c>
      <c r="Q2048" t="str">
        <f>IF($B2048="","",IFERROR(INDEX('Brand Crosswalk'!$C$2:$C$200,MATCH($K2048,'Brand Crosswalk'!$A$2:$A$200,0)),""))</f>
        <v/>
      </c>
      <c r="R2048" t="str">
        <f>IF($B2048="","",IF(O2048&lt;&gt;"",O2048,IF(P2048="Mapped",Q2048,IF(P2048="No Encompass Match","No Encompass Match",IFERROR(VLOOKUP(IF($K2048="",$J2048,$K2048),'Brands (Enc)'!$C$2:$D$2699,2,FALSE),"Not Mapped")))))</f>
        <v>SAPPORO</v>
      </c>
      <c r="S2048" t="str">
        <f>IF($B2048="","",IFERROR(VLOOKUP(VALUE($B2048),'Customers Table (Enc)'!$A:$I,9,FALSE),"Not Found"))</f>
        <v>Essex</v>
      </c>
      <c r="T2048" t="str">
        <f t="shared" si="124"/>
        <v>ESSEX</v>
      </c>
      <c r="U2048" t="str">
        <f t="shared" si="125"/>
        <v>SAPPORO|ESSEX</v>
      </c>
      <c r="V2048" t="str">
        <f>IF($B2048="","",IF(R2048="No Encompass Match","THEM",IF(R2048="Not Mapped","Unable to Determine",IF(T2048="SALES","Unable to Determine",IFERROR(INDEX('Master - US vs THEM'!$F:$F,MATCH(U2048,'Master - US vs THEM'!$G:$G,0)),"No Territory Data")))))</f>
        <v>US</v>
      </c>
      <c r="W2048" t="str">
        <f t="shared" si="126"/>
        <v>MISMATCH</v>
      </c>
      <c r="X2048" t="str">
        <f t="shared" si="127"/>
        <v>US</v>
      </c>
    </row>
    <row r="2049" spans="1:24" x14ac:dyDescent="0.2">
      <c r="A2049">
        <v>2048</v>
      </c>
      <c r="B2049" t="s">
        <v>289</v>
      </c>
      <c r="C2049" t="s">
        <v>290</v>
      </c>
      <c r="D2049" t="s">
        <v>187</v>
      </c>
      <c r="E2049" t="s">
        <v>291</v>
      </c>
      <c r="F2049" t="s">
        <v>292</v>
      </c>
      <c r="G2049" t="s">
        <v>293</v>
      </c>
      <c r="H2049" t="s">
        <v>8</v>
      </c>
      <c r="I2049" t="s">
        <v>197</v>
      </c>
      <c r="J2049" t="s">
        <v>213</v>
      </c>
      <c r="K2049" t="s">
        <v>214</v>
      </c>
      <c r="L2049" t="s">
        <v>215</v>
      </c>
      <c r="M2049">
        <v>1</v>
      </c>
      <c r="N2049" t="s">
        <v>21</v>
      </c>
      <c r="O2049" t="str">
        <f>IF($B2049="","",IFERROR(IF(ISNUMBER(MATCH($K2049,'Brand Family Territory (Enc)'!$A$2:$A$296,0)),$K2049,""),""))</f>
        <v/>
      </c>
      <c r="P2049" t="str">
        <f>IF($B2049="","",IFERROR(INDEX('Brand Crosswalk'!$F$2:$F$200,MATCH($K2049,'Brand Crosswalk'!$A$2:$A$200,0)),"Not in Crosswalk"))</f>
        <v>Mapped</v>
      </c>
      <c r="Q2049" t="str">
        <f>IF($B2049="","",IFERROR(INDEX('Brand Crosswalk'!$C$2:$C$200,MATCH($K2049,'Brand Crosswalk'!$A$2:$A$200,0)),""))</f>
        <v>New Belgium Brewing Company</v>
      </c>
      <c r="R2049" t="str">
        <f>IF($B2049="","",IF(O2049&lt;&gt;"",O2049,IF(P2049="Mapped",Q2049,IF(P2049="No Encompass Match","No Encompass Match",IFERROR(VLOOKUP(IF($K2049="",$J2049,$K2049),'Brands (Enc)'!$C$2:$D$2699,2,FALSE),"Not Mapped")))))</f>
        <v>New Belgium Brewing Company</v>
      </c>
      <c r="S2049" t="str">
        <f>IF($B2049="","",IFERROR(VLOOKUP(VALUE($B2049),'Customers Table (Enc)'!$A:$I,9,FALSE),"Not Found"))</f>
        <v>Essex</v>
      </c>
      <c r="T2049" t="str">
        <f t="shared" si="124"/>
        <v>ESSEX</v>
      </c>
      <c r="U2049" t="str">
        <f t="shared" si="125"/>
        <v>New Belgium Brewing Company|ESSEX</v>
      </c>
      <c r="V2049" t="str">
        <f>IF($B2049="","",IF(R2049="No Encompass Match","THEM",IF(R2049="Not Mapped","Unable to Determine",IF(T2049="SALES","Unable to Determine",IFERROR(INDEX('Master - US vs THEM'!$F:$F,MATCH(U2049,'Master - US vs THEM'!$G:$G,0)),"No Territory Data")))))</f>
        <v>THEM</v>
      </c>
      <c r="W2049" t="str">
        <f t="shared" si="126"/>
        <v>OK</v>
      </c>
      <c r="X2049" t="str">
        <f t="shared" si="127"/>
        <v>THEM</v>
      </c>
    </row>
    <row r="2050" spans="1:24" x14ac:dyDescent="0.2">
      <c r="A2050">
        <v>2049</v>
      </c>
      <c r="B2050" t="s">
        <v>289</v>
      </c>
      <c r="C2050" t="s">
        <v>290</v>
      </c>
      <c r="D2050" t="s">
        <v>187</v>
      </c>
      <c r="E2050" t="s">
        <v>291</v>
      </c>
      <c r="F2050" t="s">
        <v>292</v>
      </c>
      <c r="G2050" t="s">
        <v>293</v>
      </c>
      <c r="H2050" t="s">
        <v>8</v>
      </c>
      <c r="I2050" t="s">
        <v>197</v>
      </c>
      <c r="J2050" t="s">
        <v>44</v>
      </c>
      <c r="K2050" t="s">
        <v>44</v>
      </c>
      <c r="L2050" t="s">
        <v>45</v>
      </c>
      <c r="M2050">
        <v>1</v>
      </c>
      <c r="N2050" t="s">
        <v>21</v>
      </c>
      <c r="O2050" t="str">
        <f>IF($B2050="","",IFERROR(IF(ISNUMBER(MATCH($K2050,'Brand Family Territory (Enc)'!$A$2:$A$296,0)),$K2050,""),""))</f>
        <v/>
      </c>
      <c r="P2050" t="str">
        <f>IF($B2050="","",IFERROR(INDEX('Brand Crosswalk'!$F$2:$F$200,MATCH($K2050,'Brand Crosswalk'!$A$2:$A$200,0)),"Not in Crosswalk"))</f>
        <v>Mapped</v>
      </c>
      <c r="Q2050" t="str">
        <f>IF($B2050="","",IFERROR(INDEX('Brand Crosswalk'!$C$2:$C$200,MATCH($K2050,'Brand Crosswalk'!$A$2:$A$200,0)),""))</f>
        <v>Dg Yuengling Inc</v>
      </c>
      <c r="R2050" t="str">
        <f>IF($B2050="","",IF(O2050&lt;&gt;"",O2050,IF(P2050="Mapped",Q2050,IF(P2050="No Encompass Match","No Encompass Match",IFERROR(VLOOKUP(IF($K2050="",$J2050,$K2050),'Brands (Enc)'!$C$2:$D$2699,2,FALSE),"Not Mapped")))))</f>
        <v>Dg Yuengling Inc</v>
      </c>
      <c r="S2050" t="str">
        <f>IF($B2050="","",IFERROR(VLOOKUP(VALUE($B2050),'Customers Table (Enc)'!$A:$I,9,FALSE),"Not Found"))</f>
        <v>Essex</v>
      </c>
      <c r="T2050" t="str">
        <f t="shared" si="124"/>
        <v>ESSEX</v>
      </c>
      <c r="U2050" t="str">
        <f t="shared" si="125"/>
        <v>Dg Yuengling Inc|ESSEX</v>
      </c>
      <c r="V2050" t="str">
        <f>IF($B2050="","",IF(R2050="No Encompass Match","THEM",IF(R2050="Not Mapped","Unable to Determine",IF(T2050="SALES","Unable to Determine",IFERROR(INDEX('Master - US vs THEM'!$F:$F,MATCH(U2050,'Master - US vs THEM'!$G:$G,0)),"No Territory Data")))))</f>
        <v>THEM</v>
      </c>
      <c r="W2050" t="str">
        <f t="shared" si="126"/>
        <v>OK</v>
      </c>
      <c r="X2050" t="str">
        <f t="shared" si="127"/>
        <v>THEM</v>
      </c>
    </row>
    <row r="2051" spans="1:24" x14ac:dyDescent="0.2">
      <c r="A2051">
        <v>2050</v>
      </c>
      <c r="B2051" t="s">
        <v>289</v>
      </c>
      <c r="C2051" t="s">
        <v>290</v>
      </c>
      <c r="D2051" t="s">
        <v>187</v>
      </c>
      <c r="E2051" t="s">
        <v>291</v>
      </c>
      <c r="F2051" t="s">
        <v>292</v>
      </c>
      <c r="G2051" t="s">
        <v>293</v>
      </c>
      <c r="H2051" t="s">
        <v>8</v>
      </c>
      <c r="I2051" t="s">
        <v>197</v>
      </c>
      <c r="J2051" t="s">
        <v>210</v>
      </c>
      <c r="L2051" t="s">
        <v>210</v>
      </c>
      <c r="M2051">
        <v>1</v>
      </c>
      <c r="N2051" t="s">
        <v>21</v>
      </c>
      <c r="O2051" t="str">
        <f>IF($B2051="","",IFERROR(IF(ISNUMBER(MATCH($K2051,'Brand Family Territory (Enc)'!$A$2:$A$296,0)),$K2051,""),""))</f>
        <v/>
      </c>
      <c r="P2051" t="str">
        <f>IF($B2051="","",IFERROR(INDEX('Brand Crosswalk'!$F$2:$F$200,MATCH($K2051,'Brand Crosswalk'!$A$2:$A$200,0)),"Not in Crosswalk"))</f>
        <v>Not in Crosswalk</v>
      </c>
      <c r="Q2051" t="str">
        <f>IF($B2051="","",IFERROR(INDEX('Brand Crosswalk'!$C$2:$C$200,MATCH($K2051,'Brand Crosswalk'!$A$2:$A$200,0)),""))</f>
        <v/>
      </c>
      <c r="R2051" t="str">
        <f>IF($B2051="","",IF(O2051&lt;&gt;"",O2051,IF(P2051="Mapped",Q2051,IF(P2051="No Encompass Match","No Encompass Match",IFERROR(VLOOKUP(IF($K2051="",$J2051,$K2051),'Brands (Enc)'!$C$2:$D$2699,2,FALSE),"Not Mapped")))))</f>
        <v>Not Mapped</v>
      </c>
      <c r="S2051" t="str">
        <f>IF($B2051="","",IFERROR(VLOOKUP(VALUE($B2051),'Customers Table (Enc)'!$A:$I,9,FALSE),"Not Found"))</f>
        <v>Essex</v>
      </c>
      <c r="T2051" t="str">
        <f t="shared" ref="T2051:T2114" si="128">IF($B2051="","",IF($D2051&lt;&gt;"SALES",$D2051,IF(OR(S2051="Default",S2051="Not Found",S2051="Morris"),"SALES",UPPER(S2051))))</f>
        <v>ESSEX</v>
      </c>
      <c r="U2051" t="str">
        <f t="shared" ref="U2051:U2114" si="129">IF($B2051="","",R2051&amp;"|"&amp;T2051)</f>
        <v>Not Mapped|ESSEX</v>
      </c>
      <c r="V2051" t="str">
        <f>IF($B2051="","",IF(R2051="No Encompass Match","THEM",IF(R2051="Not Mapped","Unable to Determine",IF(T2051="SALES","Unable to Determine",IFERROR(INDEX('Master - US vs THEM'!$F:$F,MATCH(U2051,'Master - US vs THEM'!$G:$G,0)),"No Territory Data")))))</f>
        <v>Unable to Determine</v>
      </c>
      <c r="W2051" t="str">
        <f t="shared" ref="W2051:W2114" si="130">IF($B2051="","",IF(OR(V2051="Unable to Determine",V2051="No Territory Data",V2051="Ambiguous (Source Truncated)"),"Review",IF(V2051&lt;&gt;$N2051,"MISMATCH","OK")))</f>
        <v>Review</v>
      </c>
      <c r="X2051" t="str">
        <f t="shared" ref="X2051:X2114" si="131">IF($B2051="","",IF(OR(V2051="US",V2051="THEM"),V2051,$N2051))</f>
        <v>THEM</v>
      </c>
    </row>
    <row r="2052" spans="1:24" x14ac:dyDescent="0.2">
      <c r="A2052">
        <v>2051</v>
      </c>
      <c r="B2052" t="s">
        <v>289</v>
      </c>
      <c r="C2052" t="s">
        <v>290</v>
      </c>
      <c r="D2052" t="s">
        <v>187</v>
      </c>
      <c r="E2052" t="s">
        <v>291</v>
      </c>
      <c r="F2052" t="s">
        <v>292</v>
      </c>
      <c r="G2052" t="s">
        <v>293</v>
      </c>
      <c r="H2052" t="s">
        <v>8</v>
      </c>
      <c r="I2052" t="s">
        <v>197</v>
      </c>
      <c r="J2052" t="s">
        <v>294</v>
      </c>
      <c r="K2052" t="s">
        <v>295</v>
      </c>
      <c r="L2052" t="s">
        <v>215</v>
      </c>
      <c r="M2052">
        <v>1</v>
      </c>
      <c r="N2052" t="s">
        <v>21</v>
      </c>
      <c r="O2052" t="str">
        <f>IF($B2052="","",IFERROR(IF(ISNUMBER(MATCH($K2052,'Brand Family Territory (Enc)'!$A$2:$A$296,0)),$K2052,""),""))</f>
        <v/>
      </c>
      <c r="P2052" t="str">
        <f>IF($B2052="","",IFERROR(INDEX('Brand Crosswalk'!$F$2:$F$200,MATCH($K2052,'Brand Crosswalk'!$A$2:$A$200,0)),"Not in Crosswalk"))</f>
        <v>Mapped</v>
      </c>
      <c r="Q2052" t="str">
        <f>IF($B2052="","",IFERROR(INDEX('Brand Crosswalk'!$C$2:$C$200,MATCH($K2052,'Brand Crosswalk'!$A$2:$A$200,0)),""))</f>
        <v>New Belgium Brewing Company</v>
      </c>
      <c r="R2052" t="str">
        <f>IF($B2052="","",IF(O2052&lt;&gt;"",O2052,IF(P2052="Mapped",Q2052,IF(P2052="No Encompass Match","No Encompass Match",IFERROR(VLOOKUP(IF($K2052="",$J2052,$K2052),'Brands (Enc)'!$C$2:$D$2699,2,FALSE),"Not Mapped")))))</f>
        <v>New Belgium Brewing Company</v>
      </c>
      <c r="S2052" t="str">
        <f>IF($B2052="","",IFERROR(VLOOKUP(VALUE($B2052),'Customers Table (Enc)'!$A:$I,9,FALSE),"Not Found"))</f>
        <v>Essex</v>
      </c>
      <c r="T2052" t="str">
        <f t="shared" si="128"/>
        <v>ESSEX</v>
      </c>
      <c r="U2052" t="str">
        <f t="shared" si="129"/>
        <v>New Belgium Brewing Company|ESSEX</v>
      </c>
      <c r="V2052" t="str">
        <f>IF($B2052="","",IF(R2052="No Encompass Match","THEM",IF(R2052="Not Mapped","Unable to Determine",IF(T2052="SALES","Unable to Determine",IFERROR(INDEX('Master - US vs THEM'!$F:$F,MATCH(U2052,'Master - US vs THEM'!$G:$G,0)),"No Territory Data")))))</f>
        <v>THEM</v>
      </c>
      <c r="W2052" t="str">
        <f t="shared" si="130"/>
        <v>OK</v>
      </c>
      <c r="X2052" t="str">
        <f t="shared" si="131"/>
        <v>THEM</v>
      </c>
    </row>
    <row r="2053" spans="1:24" x14ac:dyDescent="0.2">
      <c r="A2053">
        <v>2052</v>
      </c>
      <c r="B2053" t="s">
        <v>289</v>
      </c>
      <c r="C2053" t="s">
        <v>290</v>
      </c>
      <c r="D2053" t="s">
        <v>187</v>
      </c>
      <c r="E2053" t="s">
        <v>291</v>
      </c>
      <c r="F2053" t="s">
        <v>292</v>
      </c>
      <c r="G2053" t="s">
        <v>293</v>
      </c>
      <c r="H2053" t="s">
        <v>8</v>
      </c>
      <c r="I2053" t="s">
        <v>197</v>
      </c>
      <c r="J2053" t="s">
        <v>1234</v>
      </c>
      <c r="K2053" t="s">
        <v>1148</v>
      </c>
      <c r="L2053" t="s">
        <v>1148</v>
      </c>
      <c r="M2053">
        <v>1</v>
      </c>
      <c r="N2053" t="s">
        <v>875</v>
      </c>
      <c r="O2053" t="str">
        <f>IF($B2053="","",IFERROR(IF(ISNUMBER(MATCH($K2053,'Brand Family Territory (Enc)'!$A$2:$A$296,0)),$K2053,""),""))</f>
        <v>SOURCE BREWING</v>
      </c>
      <c r="P2053" t="str">
        <f>IF($B2053="","",IFERROR(INDEX('Brand Crosswalk'!$F$2:$F$200,MATCH($K2053,'Brand Crosswalk'!$A$2:$A$200,0)),"Not in Crosswalk"))</f>
        <v>Not in Crosswalk</v>
      </c>
      <c r="Q2053" t="str">
        <f>IF($B2053="","",IFERROR(INDEX('Brand Crosswalk'!$C$2:$C$200,MATCH($K2053,'Brand Crosswalk'!$A$2:$A$200,0)),""))</f>
        <v/>
      </c>
      <c r="R2053" t="str">
        <f>IF($B2053="","",IF(O2053&lt;&gt;"",O2053,IF(P2053="Mapped",Q2053,IF(P2053="No Encompass Match","No Encompass Match",IFERROR(VLOOKUP(IF($K2053="",$J2053,$K2053),'Brands (Enc)'!$C$2:$D$2699,2,FALSE),"Not Mapped")))))</f>
        <v>SOURCE BREWING</v>
      </c>
      <c r="S2053" t="str">
        <f>IF($B2053="","",IFERROR(VLOOKUP(VALUE($B2053),'Customers Table (Enc)'!$A:$I,9,FALSE),"Not Found"))</f>
        <v>Essex</v>
      </c>
      <c r="T2053" t="str">
        <f t="shared" si="128"/>
        <v>ESSEX</v>
      </c>
      <c r="U2053" t="str">
        <f t="shared" si="129"/>
        <v>SOURCE BREWING|ESSEX</v>
      </c>
      <c r="V2053" t="str">
        <f>IF($B2053="","",IF(R2053="No Encompass Match","THEM",IF(R2053="Not Mapped","Unable to Determine",IF(T2053="SALES","Unable to Determine",IFERROR(INDEX('Master - US vs THEM'!$F:$F,MATCH(U2053,'Master - US vs THEM'!$G:$G,0)),"No Territory Data")))))</f>
        <v>US</v>
      </c>
      <c r="W2053" t="str">
        <f t="shared" si="130"/>
        <v>OK</v>
      </c>
      <c r="X2053" t="str">
        <f t="shared" si="131"/>
        <v>US</v>
      </c>
    </row>
    <row r="2054" spans="1:24" x14ac:dyDescent="0.2">
      <c r="A2054">
        <v>2053</v>
      </c>
      <c r="B2054" t="s">
        <v>289</v>
      </c>
      <c r="C2054" t="s">
        <v>290</v>
      </c>
      <c r="D2054" t="s">
        <v>187</v>
      </c>
      <c r="E2054" t="s">
        <v>291</v>
      </c>
      <c r="F2054" t="s">
        <v>292</v>
      </c>
      <c r="G2054" t="s">
        <v>293</v>
      </c>
      <c r="H2054" t="s">
        <v>8</v>
      </c>
      <c r="I2054" t="s">
        <v>197</v>
      </c>
      <c r="J2054" t="s">
        <v>35</v>
      </c>
      <c r="K2054" t="s">
        <v>36</v>
      </c>
      <c r="L2054" t="s">
        <v>36</v>
      </c>
      <c r="M2054">
        <v>1</v>
      </c>
      <c r="N2054" t="s">
        <v>21</v>
      </c>
      <c r="O2054" t="str">
        <f>IF($B2054="","",IFERROR(IF(ISNUMBER(MATCH($K2054,'Brand Family Territory (Enc)'!$A$2:$A$296,0)),$K2054,""),""))</f>
        <v/>
      </c>
      <c r="P2054" t="str">
        <f>IF($B2054="","",IFERROR(INDEX('Brand Crosswalk'!$F$2:$F$200,MATCH($K2054,'Brand Crosswalk'!$A$2:$A$200,0)),"Not in Crosswalk"))</f>
        <v>Mapped</v>
      </c>
      <c r="Q2054" t="str">
        <f>IF($B2054="","",IFERROR(INDEX('Brand Crosswalk'!$C$2:$C$200,MATCH($K2054,'Brand Crosswalk'!$A$2:$A$200,0)),""))</f>
        <v>Lagunitas</v>
      </c>
      <c r="R2054" t="str">
        <f>IF($B2054="","",IF(O2054&lt;&gt;"",O2054,IF(P2054="Mapped",Q2054,IF(P2054="No Encompass Match","No Encompass Match",IFERROR(VLOOKUP(IF($K2054="",$J2054,$K2054),'Brands (Enc)'!$C$2:$D$2699,2,FALSE),"Not Mapped")))))</f>
        <v>Lagunitas</v>
      </c>
      <c r="S2054" t="str">
        <f>IF($B2054="","",IFERROR(VLOOKUP(VALUE($B2054),'Customers Table (Enc)'!$A:$I,9,FALSE),"Not Found"))</f>
        <v>Essex</v>
      </c>
      <c r="T2054" t="str">
        <f t="shared" si="128"/>
        <v>ESSEX</v>
      </c>
      <c r="U2054" t="str">
        <f t="shared" si="129"/>
        <v>Lagunitas|ESSEX</v>
      </c>
      <c r="V2054" t="str">
        <f>IF($B2054="","",IF(R2054="No Encompass Match","THEM",IF(R2054="Not Mapped","Unable to Determine",IF(T2054="SALES","Unable to Determine",IFERROR(INDEX('Master - US vs THEM'!$F:$F,MATCH(U2054,'Master - US vs THEM'!$G:$G,0)),"No Territory Data")))))</f>
        <v>THEM</v>
      </c>
      <c r="W2054" t="str">
        <f t="shared" si="130"/>
        <v>OK</v>
      </c>
      <c r="X2054" t="str">
        <f t="shared" si="131"/>
        <v>THEM</v>
      </c>
    </row>
    <row r="2055" spans="1:24" x14ac:dyDescent="0.2">
      <c r="A2055">
        <v>2054</v>
      </c>
      <c r="B2055" t="s">
        <v>289</v>
      </c>
      <c r="C2055" t="s">
        <v>290</v>
      </c>
      <c r="D2055" t="s">
        <v>187</v>
      </c>
      <c r="E2055" t="s">
        <v>291</v>
      </c>
      <c r="F2055" t="s">
        <v>292</v>
      </c>
      <c r="G2055" t="s">
        <v>293</v>
      </c>
      <c r="H2055" t="s">
        <v>8</v>
      </c>
      <c r="I2055" t="s">
        <v>197</v>
      </c>
      <c r="J2055" t="s">
        <v>157</v>
      </c>
      <c r="K2055" t="s">
        <v>158</v>
      </c>
      <c r="L2055" t="s">
        <v>155</v>
      </c>
      <c r="M2055">
        <v>1</v>
      </c>
      <c r="N2055" t="s">
        <v>21</v>
      </c>
      <c r="O2055" t="str">
        <f>IF($B2055="","",IFERROR(IF(ISNUMBER(MATCH($K2055,'Brand Family Territory (Enc)'!$A$2:$A$296,0)),$K2055,""),""))</f>
        <v/>
      </c>
      <c r="P2055" t="str">
        <f>IF($B2055="","",IFERROR(INDEX('Brand Crosswalk'!$F$2:$F$200,MATCH($K2055,'Brand Crosswalk'!$A$2:$A$200,0)),"Not in Crosswalk"))</f>
        <v>Mapped</v>
      </c>
      <c r="Q2055" t="str">
        <f>IF($B2055="","",IFERROR(INDEX('Brand Crosswalk'!$C$2:$C$200,MATCH($K2055,'Brand Crosswalk'!$A$2:$A$200,0)),""))</f>
        <v>Dogfish Head Beer</v>
      </c>
      <c r="R2055" t="str">
        <f>IF($B2055="","",IF(O2055&lt;&gt;"",O2055,IF(P2055="Mapped",Q2055,IF(P2055="No Encompass Match","No Encompass Match",IFERROR(VLOOKUP(IF($K2055="",$J2055,$K2055),'Brands (Enc)'!$C$2:$D$2699,2,FALSE),"Not Mapped")))))</f>
        <v>Dogfish Head Beer</v>
      </c>
      <c r="S2055" t="str">
        <f>IF($B2055="","",IFERROR(VLOOKUP(VALUE($B2055),'Customers Table (Enc)'!$A:$I,9,FALSE),"Not Found"))</f>
        <v>Essex</v>
      </c>
      <c r="T2055" t="str">
        <f t="shared" si="128"/>
        <v>ESSEX</v>
      </c>
      <c r="U2055" t="str">
        <f t="shared" si="129"/>
        <v>Dogfish Head Beer|ESSEX</v>
      </c>
      <c r="V2055" t="str">
        <f>IF($B2055="","",IF(R2055="No Encompass Match","THEM",IF(R2055="Not Mapped","Unable to Determine",IF(T2055="SALES","Unable to Determine",IFERROR(INDEX('Master - US vs THEM'!$F:$F,MATCH(U2055,'Master - US vs THEM'!$G:$G,0)),"No Territory Data")))))</f>
        <v>THEM</v>
      </c>
      <c r="W2055" t="str">
        <f t="shared" si="130"/>
        <v>OK</v>
      </c>
      <c r="X2055" t="str">
        <f t="shared" si="131"/>
        <v>THEM</v>
      </c>
    </row>
    <row r="2056" spans="1:24" x14ac:dyDescent="0.2">
      <c r="A2056">
        <v>2055</v>
      </c>
      <c r="B2056" t="s">
        <v>1230</v>
      </c>
      <c r="C2056" t="s">
        <v>1231</v>
      </c>
      <c r="D2056" t="s">
        <v>123</v>
      </c>
      <c r="E2056" t="s">
        <v>1232</v>
      </c>
      <c r="F2056" t="s">
        <v>424</v>
      </c>
      <c r="G2056" t="s">
        <v>1233</v>
      </c>
      <c r="H2056" t="s">
        <v>8</v>
      </c>
      <c r="I2056" t="s">
        <v>319</v>
      </c>
      <c r="J2056" t="s">
        <v>142</v>
      </c>
      <c r="K2056" t="s">
        <v>143</v>
      </c>
      <c r="L2056" t="s">
        <v>141</v>
      </c>
      <c r="M2056">
        <v>1</v>
      </c>
      <c r="N2056" t="s">
        <v>875</v>
      </c>
      <c r="O2056" t="str">
        <f>IF($B2056="","",IFERROR(IF(ISNUMBER(MATCH($K2056,'Brand Family Territory (Enc)'!$A$2:$A$296,0)),$K2056,""),""))</f>
        <v/>
      </c>
      <c r="P2056" t="str">
        <f>IF($B2056="","",IFERROR(INDEX('Brand Crosswalk'!$F$2:$F$200,MATCH($K2056,'Brand Crosswalk'!$A$2:$A$200,0)),"Not in Crosswalk"))</f>
        <v>Mapped</v>
      </c>
      <c r="Q2056" t="str">
        <f>IF($B2056="","",IFERROR(INDEX('Brand Crosswalk'!$C$2:$C$200,MATCH($K2056,'Brand Crosswalk'!$A$2:$A$200,0)),""))</f>
        <v>Lite</v>
      </c>
      <c r="R2056" t="str">
        <f>IF($B2056="","",IF(O2056&lt;&gt;"",O2056,IF(P2056="Mapped",Q2056,IF(P2056="No Encompass Match","No Encompass Match",IFERROR(VLOOKUP(IF($K2056="",$J2056,$K2056),'Brands (Enc)'!$C$2:$D$2699,2,FALSE),"Not Mapped")))))</f>
        <v>Lite</v>
      </c>
      <c r="S2056" t="str">
        <f>IF($B2056="","",IFERROR(VLOOKUP(VALUE($B2056),'Customers Table (Enc)'!$A:$I,9,FALSE),"Not Found"))</f>
        <v>Passaic</v>
      </c>
      <c r="T2056" t="str">
        <f t="shared" si="128"/>
        <v>PASSAIC</v>
      </c>
      <c r="U2056" t="str">
        <f t="shared" si="129"/>
        <v>Lite|PASSAIC</v>
      </c>
      <c r="V2056" t="str">
        <f>IF($B2056="","",IF(R2056="No Encompass Match","THEM",IF(R2056="Not Mapped","Unable to Determine",IF(T2056="SALES","Unable to Determine",IFERROR(INDEX('Master - US vs THEM'!$F:$F,MATCH(U2056,'Master - US vs THEM'!$G:$G,0)),"No Territory Data")))))</f>
        <v>US</v>
      </c>
      <c r="W2056" t="str">
        <f t="shared" si="130"/>
        <v>OK</v>
      </c>
      <c r="X2056" t="str">
        <f t="shared" si="131"/>
        <v>US</v>
      </c>
    </row>
    <row r="2057" spans="1:24" x14ac:dyDescent="0.2">
      <c r="A2057">
        <v>2056</v>
      </c>
      <c r="B2057" t="s">
        <v>1230</v>
      </c>
      <c r="C2057" t="s">
        <v>1231</v>
      </c>
      <c r="D2057" t="s">
        <v>123</v>
      </c>
      <c r="E2057" t="s">
        <v>1232</v>
      </c>
      <c r="F2057" t="s">
        <v>424</v>
      </c>
      <c r="G2057" t="s">
        <v>1233</v>
      </c>
      <c r="H2057" t="s">
        <v>8</v>
      </c>
      <c r="I2057" t="s">
        <v>319</v>
      </c>
      <c r="J2057" t="s">
        <v>44</v>
      </c>
      <c r="K2057" t="s">
        <v>44</v>
      </c>
      <c r="L2057" t="s">
        <v>45</v>
      </c>
      <c r="M2057">
        <v>1</v>
      </c>
      <c r="N2057" t="s">
        <v>875</v>
      </c>
      <c r="O2057" t="str">
        <f>IF($B2057="","",IFERROR(IF(ISNUMBER(MATCH($K2057,'Brand Family Territory (Enc)'!$A$2:$A$296,0)),$K2057,""),""))</f>
        <v/>
      </c>
      <c r="P2057" t="str">
        <f>IF($B2057="","",IFERROR(INDEX('Brand Crosswalk'!$F$2:$F$200,MATCH($K2057,'Brand Crosswalk'!$A$2:$A$200,0)),"Not in Crosswalk"))</f>
        <v>Mapped</v>
      </c>
      <c r="Q2057" t="str">
        <f>IF($B2057="","",IFERROR(INDEX('Brand Crosswalk'!$C$2:$C$200,MATCH($K2057,'Brand Crosswalk'!$A$2:$A$200,0)),""))</f>
        <v>Dg Yuengling Inc</v>
      </c>
      <c r="R2057" t="str">
        <f>IF($B2057="","",IF(O2057&lt;&gt;"",O2057,IF(P2057="Mapped",Q2057,IF(P2057="No Encompass Match","No Encompass Match",IFERROR(VLOOKUP(IF($K2057="",$J2057,$K2057),'Brands (Enc)'!$C$2:$D$2699,2,FALSE),"Not Mapped")))))</f>
        <v>Dg Yuengling Inc</v>
      </c>
      <c r="S2057" t="str">
        <f>IF($B2057="","",IFERROR(VLOOKUP(VALUE($B2057),'Customers Table (Enc)'!$A:$I,9,FALSE),"Not Found"))</f>
        <v>Passaic</v>
      </c>
      <c r="T2057" t="str">
        <f t="shared" si="128"/>
        <v>PASSAIC</v>
      </c>
      <c r="U2057" t="str">
        <f t="shared" si="129"/>
        <v>Dg Yuengling Inc|PASSAIC</v>
      </c>
      <c r="V2057" t="str">
        <f>IF($B2057="","",IF(R2057="No Encompass Match","THEM",IF(R2057="Not Mapped","Unable to Determine",IF(T2057="SALES","Unable to Determine",IFERROR(INDEX('Master - US vs THEM'!$F:$F,MATCH(U2057,'Master - US vs THEM'!$G:$G,0)),"No Territory Data")))))</f>
        <v>US</v>
      </c>
      <c r="W2057" t="str">
        <f t="shared" si="130"/>
        <v>OK</v>
      </c>
      <c r="X2057" t="str">
        <f t="shared" si="131"/>
        <v>US</v>
      </c>
    </row>
    <row r="2058" spans="1:24" x14ac:dyDescent="0.2">
      <c r="A2058">
        <v>2057</v>
      </c>
      <c r="B2058" t="s">
        <v>1230</v>
      </c>
      <c r="C2058" t="s">
        <v>1231</v>
      </c>
      <c r="D2058" t="s">
        <v>123</v>
      </c>
      <c r="E2058" t="s">
        <v>1232</v>
      </c>
      <c r="F2058" t="s">
        <v>424</v>
      </c>
      <c r="G2058" t="s">
        <v>1233</v>
      </c>
      <c r="H2058" t="s">
        <v>8</v>
      </c>
      <c r="I2058" t="s">
        <v>319</v>
      </c>
      <c r="J2058" t="s">
        <v>181</v>
      </c>
      <c r="K2058" t="s">
        <v>182</v>
      </c>
      <c r="L2058" t="s">
        <v>24</v>
      </c>
      <c r="M2058">
        <v>1</v>
      </c>
      <c r="N2058" t="s">
        <v>875</v>
      </c>
      <c r="O2058" t="str">
        <f>IF($B2058="","",IFERROR(IF(ISNUMBER(MATCH($K2058,'Brand Family Territory (Enc)'!$A$2:$A$296,0)),$K2058,""),""))</f>
        <v/>
      </c>
      <c r="P2058" t="str">
        <f>IF($B2058="","",IFERROR(INDEX('Brand Crosswalk'!$F$2:$F$200,MATCH($K2058,'Brand Crosswalk'!$A$2:$A$200,0)),"Not in Crosswalk"))</f>
        <v>Mapped</v>
      </c>
      <c r="Q2058" t="str">
        <f>IF($B2058="","",IFERROR(INDEX('Brand Crosswalk'!$C$2:$C$200,MATCH($K2058,'Brand Crosswalk'!$A$2:$A$200,0)),""))</f>
        <v>Modelo Especial</v>
      </c>
      <c r="R2058" t="str">
        <f>IF($B2058="","",IF(O2058&lt;&gt;"",O2058,IF(P2058="Mapped",Q2058,IF(P2058="No Encompass Match","No Encompass Match",IFERROR(VLOOKUP(IF($K2058="",$J2058,$K2058),'Brands (Enc)'!$C$2:$D$2699,2,FALSE),"Not Mapped")))))</f>
        <v>Modelo Especial</v>
      </c>
      <c r="S2058" t="str">
        <f>IF($B2058="","",IFERROR(VLOOKUP(VALUE($B2058),'Customers Table (Enc)'!$A:$I,9,FALSE),"Not Found"))</f>
        <v>Passaic</v>
      </c>
      <c r="T2058" t="str">
        <f t="shared" si="128"/>
        <v>PASSAIC</v>
      </c>
      <c r="U2058" t="str">
        <f t="shared" si="129"/>
        <v>Modelo Especial|PASSAIC</v>
      </c>
      <c r="V2058" t="str">
        <f>IF($B2058="","",IF(R2058="No Encompass Match","THEM",IF(R2058="Not Mapped","Unable to Determine",IF(T2058="SALES","Unable to Determine",IFERROR(INDEX('Master - US vs THEM'!$F:$F,MATCH(U2058,'Master - US vs THEM'!$G:$G,0)),"No Territory Data")))))</f>
        <v>US</v>
      </c>
      <c r="W2058" t="str">
        <f t="shared" si="130"/>
        <v>OK</v>
      </c>
      <c r="X2058" t="str">
        <f t="shared" si="131"/>
        <v>US</v>
      </c>
    </row>
    <row r="2059" spans="1:24" x14ac:dyDescent="0.2">
      <c r="A2059">
        <v>2058</v>
      </c>
      <c r="B2059" t="s">
        <v>1230</v>
      </c>
      <c r="C2059" t="s">
        <v>1231</v>
      </c>
      <c r="D2059" t="s">
        <v>123</v>
      </c>
      <c r="E2059" t="s">
        <v>1232</v>
      </c>
      <c r="F2059" t="s">
        <v>424</v>
      </c>
      <c r="G2059" t="s">
        <v>1233</v>
      </c>
      <c r="H2059" t="s">
        <v>8</v>
      </c>
      <c r="I2059" t="s">
        <v>319</v>
      </c>
      <c r="J2059" t="s">
        <v>338</v>
      </c>
      <c r="K2059" t="s">
        <v>34</v>
      </c>
      <c r="L2059" t="s">
        <v>34</v>
      </c>
      <c r="M2059">
        <v>1</v>
      </c>
      <c r="N2059" t="s">
        <v>875</v>
      </c>
      <c r="O2059" t="str">
        <f>IF($B2059="","",IFERROR(IF(ISNUMBER(MATCH($K2059,'Brand Family Territory (Enc)'!$A$2:$A$296,0)),$K2059,""),""))</f>
        <v/>
      </c>
      <c r="P2059" t="str">
        <f>IF($B2059="","",IFERROR(INDEX('Brand Crosswalk'!$F$2:$F$200,MATCH($K2059,'Brand Crosswalk'!$A$2:$A$200,0)),"Not in Crosswalk"))</f>
        <v>Mapped</v>
      </c>
      <c r="Q2059" t="str">
        <f>IF($B2059="","",IFERROR(INDEX('Brand Crosswalk'!$C$2:$C$200,MATCH($K2059,'Brand Crosswalk'!$A$2:$A$200,0)),""))</f>
        <v>Sierra Nevada</v>
      </c>
      <c r="R2059" t="str">
        <f>IF($B2059="","",IF(O2059&lt;&gt;"",O2059,IF(P2059="Mapped",Q2059,IF(P2059="No Encompass Match","No Encompass Match",IFERROR(VLOOKUP(IF($K2059="",$J2059,$K2059),'Brands (Enc)'!$C$2:$D$2699,2,FALSE),"Not Mapped")))))</f>
        <v>Sierra Nevada</v>
      </c>
      <c r="S2059" t="str">
        <f>IF($B2059="","",IFERROR(VLOOKUP(VALUE($B2059),'Customers Table (Enc)'!$A:$I,9,FALSE),"Not Found"))</f>
        <v>Passaic</v>
      </c>
      <c r="T2059" t="str">
        <f t="shared" si="128"/>
        <v>PASSAIC</v>
      </c>
      <c r="U2059" t="str">
        <f t="shared" si="129"/>
        <v>Sierra Nevada|PASSAIC</v>
      </c>
      <c r="V2059" t="str">
        <f>IF($B2059="","",IF(R2059="No Encompass Match","THEM",IF(R2059="Not Mapped","Unable to Determine",IF(T2059="SALES","Unable to Determine",IFERROR(INDEX('Master - US vs THEM'!$F:$F,MATCH(U2059,'Master - US vs THEM'!$G:$G,0)),"No Territory Data")))))</f>
        <v>US</v>
      </c>
      <c r="W2059" t="str">
        <f t="shared" si="130"/>
        <v>OK</v>
      </c>
      <c r="X2059" t="str">
        <f t="shared" si="131"/>
        <v>US</v>
      </c>
    </row>
    <row r="2060" spans="1:24" x14ac:dyDescent="0.2">
      <c r="A2060">
        <v>2059</v>
      </c>
      <c r="B2060" t="s">
        <v>1230</v>
      </c>
      <c r="C2060" t="s">
        <v>1231</v>
      </c>
      <c r="D2060" t="s">
        <v>123</v>
      </c>
      <c r="E2060" t="s">
        <v>1232</v>
      </c>
      <c r="F2060" t="s">
        <v>424</v>
      </c>
      <c r="G2060" t="s">
        <v>1233</v>
      </c>
      <c r="H2060" t="s">
        <v>8</v>
      </c>
      <c r="I2060" t="s">
        <v>319</v>
      </c>
      <c r="J2060" t="s">
        <v>535</v>
      </c>
      <c r="K2060" t="s">
        <v>358</v>
      </c>
      <c r="L2060" t="s">
        <v>155</v>
      </c>
      <c r="M2060">
        <v>1</v>
      </c>
      <c r="N2060" t="s">
        <v>875</v>
      </c>
      <c r="O2060" t="str">
        <f>IF($B2060="","",IFERROR(IF(ISNUMBER(MATCH($K2060,'Brand Family Territory (Enc)'!$A$2:$A$296,0)),$K2060,""),""))</f>
        <v/>
      </c>
      <c r="P2060" t="str">
        <f>IF($B2060="","",IFERROR(INDEX('Brand Crosswalk'!$F$2:$F$200,MATCH($K2060,'Brand Crosswalk'!$A$2:$A$200,0)),"Not in Crosswalk"))</f>
        <v>Mapped</v>
      </c>
      <c r="Q2060" t="str">
        <f>IF($B2060="","",IFERROR(INDEX('Brand Crosswalk'!$C$2:$C$200,MATCH($K2060,'Brand Crosswalk'!$A$2:$A$200,0)),""))</f>
        <v>Samuel Adams</v>
      </c>
      <c r="R2060" t="str">
        <f>IF($B2060="","",IF(O2060&lt;&gt;"",O2060,IF(P2060="Mapped",Q2060,IF(P2060="No Encompass Match","No Encompass Match",IFERROR(VLOOKUP(IF($K2060="",$J2060,$K2060),'Brands (Enc)'!$C$2:$D$2699,2,FALSE),"Not Mapped")))))</f>
        <v>Samuel Adams</v>
      </c>
      <c r="S2060" t="str">
        <f>IF($B2060="","",IFERROR(VLOOKUP(VALUE($B2060),'Customers Table (Enc)'!$A:$I,9,FALSE),"Not Found"))</f>
        <v>Passaic</v>
      </c>
      <c r="T2060" t="str">
        <f t="shared" si="128"/>
        <v>PASSAIC</v>
      </c>
      <c r="U2060" t="str">
        <f t="shared" si="129"/>
        <v>Samuel Adams|PASSAIC</v>
      </c>
      <c r="V2060" t="str">
        <f>IF($B2060="","",IF(R2060="No Encompass Match","THEM",IF(R2060="Not Mapped","Unable to Determine",IF(T2060="SALES","Unable to Determine",IFERROR(INDEX('Master - US vs THEM'!$F:$F,MATCH(U2060,'Master - US vs THEM'!$G:$G,0)),"No Territory Data")))))</f>
        <v>US</v>
      </c>
      <c r="W2060" t="str">
        <f t="shared" si="130"/>
        <v>OK</v>
      </c>
      <c r="X2060" t="str">
        <f t="shared" si="131"/>
        <v>US</v>
      </c>
    </row>
    <row r="2061" spans="1:24" x14ac:dyDescent="0.2">
      <c r="A2061">
        <v>2060</v>
      </c>
      <c r="B2061" t="s">
        <v>1226</v>
      </c>
      <c r="C2061" t="s">
        <v>1227</v>
      </c>
      <c r="D2061" t="s">
        <v>48</v>
      </c>
      <c r="E2061" t="s">
        <v>1228</v>
      </c>
      <c r="F2061" t="s">
        <v>50</v>
      </c>
      <c r="G2061" t="s">
        <v>1229</v>
      </c>
      <c r="H2061" t="s">
        <v>8</v>
      </c>
      <c r="I2061" t="s">
        <v>52</v>
      </c>
      <c r="J2061" t="s">
        <v>44</v>
      </c>
      <c r="K2061" t="s">
        <v>44</v>
      </c>
      <c r="L2061" t="s">
        <v>45</v>
      </c>
      <c r="M2061">
        <v>1</v>
      </c>
      <c r="N2061" t="s">
        <v>875</v>
      </c>
      <c r="O2061" t="str">
        <f>IF($B2061="","",IFERROR(IF(ISNUMBER(MATCH($K2061,'Brand Family Territory (Enc)'!$A$2:$A$296,0)),$K2061,""),""))</f>
        <v/>
      </c>
      <c r="P2061" t="str">
        <f>IF($B2061="","",IFERROR(INDEX('Brand Crosswalk'!$F$2:$F$200,MATCH($K2061,'Brand Crosswalk'!$A$2:$A$200,0)),"Not in Crosswalk"))</f>
        <v>Mapped</v>
      </c>
      <c r="Q2061" t="str">
        <f>IF($B2061="","",IFERROR(INDEX('Brand Crosswalk'!$C$2:$C$200,MATCH($K2061,'Brand Crosswalk'!$A$2:$A$200,0)),""))</f>
        <v>Dg Yuengling Inc</v>
      </c>
      <c r="R2061" t="str">
        <f>IF($B2061="","",IF(O2061&lt;&gt;"",O2061,IF(P2061="Mapped",Q2061,IF(P2061="No Encompass Match","No Encompass Match",IFERROR(VLOOKUP(IF($K2061="",$J2061,$K2061),'Brands (Enc)'!$C$2:$D$2699,2,FALSE),"Not Mapped")))))</f>
        <v>Dg Yuengling Inc</v>
      </c>
      <c r="S2061" t="str">
        <f>IF($B2061="","",IFERROR(VLOOKUP(VALUE($B2061),'Customers Table (Enc)'!$A:$I,9,FALSE),"Not Found"))</f>
        <v>Bergen</v>
      </c>
      <c r="T2061" t="str">
        <f t="shared" si="128"/>
        <v>BERGEN</v>
      </c>
      <c r="U2061" t="str">
        <f t="shared" si="129"/>
        <v>Dg Yuengling Inc|BERGEN</v>
      </c>
      <c r="V2061" t="str">
        <f>IF($B2061="","",IF(R2061="No Encompass Match","THEM",IF(R2061="Not Mapped","Unable to Determine",IF(T2061="SALES","Unable to Determine",IFERROR(INDEX('Master - US vs THEM'!$F:$F,MATCH(U2061,'Master - US vs THEM'!$G:$G,0)),"No Territory Data")))))</f>
        <v>US</v>
      </c>
      <c r="W2061" t="str">
        <f t="shared" si="130"/>
        <v>OK</v>
      </c>
      <c r="X2061" t="str">
        <f t="shared" si="131"/>
        <v>US</v>
      </c>
    </row>
    <row r="2062" spans="1:24" x14ac:dyDescent="0.2">
      <c r="A2062">
        <v>2061</v>
      </c>
      <c r="B2062" t="s">
        <v>1226</v>
      </c>
      <c r="C2062" t="s">
        <v>1227</v>
      </c>
      <c r="D2062" t="s">
        <v>48</v>
      </c>
      <c r="E2062" t="s">
        <v>1228</v>
      </c>
      <c r="F2062" t="s">
        <v>50</v>
      </c>
      <c r="G2062" t="s">
        <v>1229</v>
      </c>
      <c r="H2062" t="s">
        <v>8</v>
      </c>
      <c r="I2062" t="s">
        <v>52</v>
      </c>
      <c r="J2062" t="s">
        <v>165</v>
      </c>
      <c r="K2062" t="s">
        <v>166</v>
      </c>
      <c r="L2062" t="s">
        <v>141</v>
      </c>
      <c r="M2062">
        <v>1</v>
      </c>
      <c r="N2062" t="s">
        <v>875</v>
      </c>
      <c r="O2062" t="str">
        <f>IF($B2062="","",IFERROR(IF(ISNUMBER(MATCH($K2062,'Brand Family Territory (Enc)'!$A$2:$A$296,0)),$K2062,""),""))</f>
        <v>BLUE MOON</v>
      </c>
      <c r="P2062" t="str">
        <f>IF($B2062="","",IFERROR(INDEX('Brand Crosswalk'!$F$2:$F$200,MATCH($K2062,'Brand Crosswalk'!$A$2:$A$200,0)),"Not in Crosswalk"))</f>
        <v>Not in Crosswalk</v>
      </c>
      <c r="Q2062" t="str">
        <f>IF($B2062="","",IFERROR(INDEX('Brand Crosswalk'!$C$2:$C$200,MATCH($K2062,'Brand Crosswalk'!$A$2:$A$200,0)),""))</f>
        <v/>
      </c>
      <c r="R2062" t="str">
        <f>IF($B2062="","",IF(O2062&lt;&gt;"",O2062,IF(P2062="Mapped",Q2062,IF(P2062="No Encompass Match","No Encompass Match",IFERROR(VLOOKUP(IF($K2062="",$J2062,$K2062),'Brands (Enc)'!$C$2:$D$2699,2,FALSE),"Not Mapped")))))</f>
        <v>BLUE MOON</v>
      </c>
      <c r="S2062" t="str">
        <f>IF($B2062="","",IFERROR(VLOOKUP(VALUE($B2062),'Customers Table (Enc)'!$A:$I,9,FALSE),"Not Found"))</f>
        <v>Bergen</v>
      </c>
      <c r="T2062" t="str">
        <f t="shared" si="128"/>
        <v>BERGEN</v>
      </c>
      <c r="U2062" t="str">
        <f t="shared" si="129"/>
        <v>BLUE MOON|BERGEN</v>
      </c>
      <c r="V2062" t="str">
        <f>IF($B2062="","",IF(R2062="No Encompass Match","THEM",IF(R2062="Not Mapped","Unable to Determine",IF(T2062="SALES","Unable to Determine",IFERROR(INDEX('Master - US vs THEM'!$F:$F,MATCH(U2062,'Master - US vs THEM'!$G:$G,0)),"No Territory Data")))))</f>
        <v>US</v>
      </c>
      <c r="W2062" t="str">
        <f t="shared" si="130"/>
        <v>OK</v>
      </c>
      <c r="X2062" t="str">
        <f t="shared" si="131"/>
        <v>US</v>
      </c>
    </row>
    <row r="2063" spans="1:24" x14ac:dyDescent="0.2">
      <c r="A2063">
        <v>2062</v>
      </c>
      <c r="B2063" t="s">
        <v>1226</v>
      </c>
      <c r="C2063" t="s">
        <v>1227</v>
      </c>
      <c r="D2063" t="s">
        <v>48</v>
      </c>
      <c r="E2063" t="s">
        <v>1228</v>
      </c>
      <c r="F2063" t="s">
        <v>50</v>
      </c>
      <c r="G2063" t="s">
        <v>1229</v>
      </c>
      <c r="H2063" t="s">
        <v>8</v>
      </c>
      <c r="I2063" t="s">
        <v>52</v>
      </c>
      <c r="J2063" t="s">
        <v>235</v>
      </c>
      <c r="K2063" t="s">
        <v>236</v>
      </c>
      <c r="L2063" t="s">
        <v>141</v>
      </c>
      <c r="M2063">
        <v>1</v>
      </c>
      <c r="N2063" t="s">
        <v>875</v>
      </c>
      <c r="O2063" t="str">
        <f>IF($B2063="","",IFERROR(IF(ISNUMBER(MATCH($K2063,'Brand Family Territory (Enc)'!$A$2:$A$296,0)),$K2063,""),""))</f>
        <v/>
      </c>
      <c r="P2063" t="str">
        <f>IF($B2063="","",IFERROR(INDEX('Brand Crosswalk'!$F$2:$F$200,MATCH($K2063,'Brand Crosswalk'!$A$2:$A$200,0)),"Not in Crosswalk"))</f>
        <v>Mapped</v>
      </c>
      <c r="Q2063" t="str">
        <f>IF($B2063="","",IFERROR(INDEX('Brand Crosswalk'!$C$2:$C$200,MATCH($K2063,'Brand Crosswalk'!$A$2:$A$200,0)),""))</f>
        <v>Leinenkugel</v>
      </c>
      <c r="R2063" t="str">
        <f>IF($B2063="","",IF(O2063&lt;&gt;"",O2063,IF(P2063="Mapped",Q2063,IF(P2063="No Encompass Match","No Encompass Match",IFERROR(VLOOKUP(IF($K2063="",$J2063,$K2063),'Brands (Enc)'!$C$2:$D$2699,2,FALSE),"Not Mapped")))))</f>
        <v>Leinenkugel</v>
      </c>
      <c r="S2063" t="str">
        <f>IF($B2063="","",IFERROR(VLOOKUP(VALUE($B2063),'Customers Table (Enc)'!$A:$I,9,FALSE),"Not Found"))</f>
        <v>Bergen</v>
      </c>
      <c r="T2063" t="str">
        <f t="shared" si="128"/>
        <v>BERGEN</v>
      </c>
      <c r="U2063" t="str">
        <f t="shared" si="129"/>
        <v>Leinenkugel|BERGEN</v>
      </c>
      <c r="V2063" t="str">
        <f>IF($B2063="","",IF(R2063="No Encompass Match","THEM",IF(R2063="Not Mapped","Unable to Determine",IF(T2063="SALES","Unable to Determine",IFERROR(INDEX('Master - US vs THEM'!$F:$F,MATCH(U2063,'Master - US vs THEM'!$G:$G,0)),"No Territory Data")))))</f>
        <v>US</v>
      </c>
      <c r="W2063" t="str">
        <f t="shared" si="130"/>
        <v>OK</v>
      </c>
      <c r="X2063" t="str">
        <f t="shared" si="131"/>
        <v>US</v>
      </c>
    </row>
    <row r="2064" spans="1:24" x14ac:dyDescent="0.2">
      <c r="A2064">
        <v>2063</v>
      </c>
      <c r="B2064" t="s">
        <v>1226</v>
      </c>
      <c r="C2064" t="s">
        <v>1227</v>
      </c>
      <c r="D2064" t="s">
        <v>48</v>
      </c>
      <c r="E2064" t="s">
        <v>1228</v>
      </c>
      <c r="F2064" t="s">
        <v>50</v>
      </c>
      <c r="G2064" t="s">
        <v>1229</v>
      </c>
      <c r="H2064" t="s">
        <v>8</v>
      </c>
      <c r="I2064" t="s">
        <v>52</v>
      </c>
      <c r="J2064" t="s">
        <v>395</v>
      </c>
      <c r="K2064" t="s">
        <v>396</v>
      </c>
      <c r="L2064" t="s">
        <v>155</v>
      </c>
      <c r="M2064">
        <v>1</v>
      </c>
      <c r="N2064" t="s">
        <v>875</v>
      </c>
      <c r="O2064" t="str">
        <f>IF($B2064="","",IFERROR(IF(ISNUMBER(MATCH($K2064,'Brand Family Territory (Enc)'!$A$2:$A$296,0)),$K2064,""),""))</f>
        <v/>
      </c>
      <c r="P2064" t="str">
        <f>IF($B2064="","",IFERROR(INDEX('Brand Crosswalk'!$F$2:$F$200,MATCH($K2064,'Brand Crosswalk'!$A$2:$A$200,0)),"Not in Crosswalk"))</f>
        <v>Mapped</v>
      </c>
      <c r="Q2064" t="str">
        <f>IF($B2064="","",IFERROR(INDEX('Brand Crosswalk'!$C$2:$C$200,MATCH($K2064,'Brand Crosswalk'!$A$2:$A$200,0)),""))</f>
        <v>Dogfish Head Beer</v>
      </c>
      <c r="R2064" t="str">
        <f>IF($B2064="","",IF(O2064&lt;&gt;"",O2064,IF(P2064="Mapped",Q2064,IF(P2064="No Encompass Match","No Encompass Match",IFERROR(VLOOKUP(IF($K2064="",$J2064,$K2064),'Brands (Enc)'!$C$2:$D$2699,2,FALSE),"Not Mapped")))))</f>
        <v>Dogfish Head Beer</v>
      </c>
      <c r="S2064" t="str">
        <f>IF($B2064="","",IFERROR(VLOOKUP(VALUE($B2064),'Customers Table (Enc)'!$A:$I,9,FALSE),"Not Found"))</f>
        <v>Bergen</v>
      </c>
      <c r="T2064" t="str">
        <f t="shared" si="128"/>
        <v>BERGEN</v>
      </c>
      <c r="U2064" t="str">
        <f t="shared" si="129"/>
        <v>Dogfish Head Beer|BERGEN</v>
      </c>
      <c r="V2064" t="str">
        <f>IF($B2064="","",IF(R2064="No Encompass Match","THEM",IF(R2064="Not Mapped","Unable to Determine",IF(T2064="SALES","Unable to Determine",IFERROR(INDEX('Master - US vs THEM'!$F:$F,MATCH(U2064,'Master - US vs THEM'!$G:$G,0)),"No Territory Data")))))</f>
        <v>US</v>
      </c>
      <c r="W2064" t="str">
        <f t="shared" si="130"/>
        <v>OK</v>
      </c>
      <c r="X2064" t="str">
        <f t="shared" si="131"/>
        <v>US</v>
      </c>
    </row>
    <row r="2065" spans="1:24" x14ac:dyDescent="0.2">
      <c r="A2065">
        <v>2064</v>
      </c>
      <c r="B2065" t="s">
        <v>1226</v>
      </c>
      <c r="C2065" t="s">
        <v>1227</v>
      </c>
      <c r="D2065" t="s">
        <v>48</v>
      </c>
      <c r="E2065" t="s">
        <v>1228</v>
      </c>
      <c r="F2065" t="s">
        <v>50</v>
      </c>
      <c r="G2065" t="s">
        <v>1229</v>
      </c>
      <c r="H2065" t="s">
        <v>8</v>
      </c>
      <c r="I2065" t="s">
        <v>52</v>
      </c>
      <c r="J2065" t="s">
        <v>535</v>
      </c>
      <c r="K2065" t="s">
        <v>358</v>
      </c>
      <c r="L2065" t="s">
        <v>155</v>
      </c>
      <c r="M2065">
        <v>1</v>
      </c>
      <c r="N2065" t="s">
        <v>875</v>
      </c>
      <c r="O2065" t="str">
        <f>IF($B2065="","",IFERROR(IF(ISNUMBER(MATCH($K2065,'Brand Family Territory (Enc)'!$A$2:$A$296,0)),$K2065,""),""))</f>
        <v/>
      </c>
      <c r="P2065" t="str">
        <f>IF($B2065="","",IFERROR(INDEX('Brand Crosswalk'!$F$2:$F$200,MATCH($K2065,'Brand Crosswalk'!$A$2:$A$200,0)),"Not in Crosswalk"))</f>
        <v>Mapped</v>
      </c>
      <c r="Q2065" t="str">
        <f>IF($B2065="","",IFERROR(INDEX('Brand Crosswalk'!$C$2:$C$200,MATCH($K2065,'Brand Crosswalk'!$A$2:$A$200,0)),""))</f>
        <v>Samuel Adams</v>
      </c>
      <c r="R2065" t="str">
        <f>IF($B2065="","",IF(O2065&lt;&gt;"",O2065,IF(P2065="Mapped",Q2065,IF(P2065="No Encompass Match","No Encompass Match",IFERROR(VLOOKUP(IF($K2065="",$J2065,$K2065),'Brands (Enc)'!$C$2:$D$2699,2,FALSE),"Not Mapped")))))</f>
        <v>Samuel Adams</v>
      </c>
      <c r="S2065" t="str">
        <f>IF($B2065="","",IFERROR(VLOOKUP(VALUE($B2065),'Customers Table (Enc)'!$A:$I,9,FALSE),"Not Found"))</f>
        <v>Bergen</v>
      </c>
      <c r="T2065" t="str">
        <f t="shared" si="128"/>
        <v>BERGEN</v>
      </c>
      <c r="U2065" t="str">
        <f t="shared" si="129"/>
        <v>Samuel Adams|BERGEN</v>
      </c>
      <c r="V2065" t="str">
        <f>IF($B2065="","",IF(R2065="No Encompass Match","THEM",IF(R2065="Not Mapped","Unable to Determine",IF(T2065="SALES","Unable to Determine",IFERROR(INDEX('Master - US vs THEM'!$F:$F,MATCH(U2065,'Master - US vs THEM'!$G:$G,0)),"No Territory Data")))))</f>
        <v>US</v>
      </c>
      <c r="W2065" t="str">
        <f t="shared" si="130"/>
        <v>OK</v>
      </c>
      <c r="X2065" t="str">
        <f t="shared" si="131"/>
        <v>US</v>
      </c>
    </row>
    <row r="2066" spans="1:24" x14ac:dyDescent="0.2">
      <c r="A2066">
        <v>2065</v>
      </c>
      <c r="B2066" t="s">
        <v>1226</v>
      </c>
      <c r="C2066" t="s">
        <v>1227</v>
      </c>
      <c r="D2066" t="s">
        <v>48</v>
      </c>
      <c r="E2066" t="s">
        <v>1228</v>
      </c>
      <c r="F2066" t="s">
        <v>50</v>
      </c>
      <c r="G2066" t="s">
        <v>1229</v>
      </c>
      <c r="H2066" t="s">
        <v>8</v>
      </c>
      <c r="I2066" t="s">
        <v>52</v>
      </c>
      <c r="J2066" t="s">
        <v>342</v>
      </c>
      <c r="K2066" t="s">
        <v>343</v>
      </c>
      <c r="L2066" t="s">
        <v>155</v>
      </c>
      <c r="M2066">
        <v>1</v>
      </c>
      <c r="N2066" t="s">
        <v>875</v>
      </c>
      <c r="O2066" t="str">
        <f>IF($B2066="","",IFERROR(IF(ISNUMBER(MATCH($K2066,'Brand Family Territory (Enc)'!$A$2:$A$296,0)),$K2066,""),""))</f>
        <v>ANGRY ORCHARD</v>
      </c>
      <c r="P2066" t="str">
        <f>IF($B2066="","",IFERROR(INDEX('Brand Crosswalk'!$F$2:$F$200,MATCH($K2066,'Brand Crosswalk'!$A$2:$A$200,0)),"Not in Crosswalk"))</f>
        <v>Not in Crosswalk</v>
      </c>
      <c r="Q2066" t="str">
        <f>IF($B2066="","",IFERROR(INDEX('Brand Crosswalk'!$C$2:$C$200,MATCH($K2066,'Brand Crosswalk'!$A$2:$A$200,0)),""))</f>
        <v/>
      </c>
      <c r="R2066" t="str">
        <f>IF($B2066="","",IF(O2066&lt;&gt;"",O2066,IF(P2066="Mapped",Q2066,IF(P2066="No Encompass Match","No Encompass Match",IFERROR(VLOOKUP(IF($K2066="",$J2066,$K2066),'Brands (Enc)'!$C$2:$D$2699,2,FALSE),"Not Mapped")))))</f>
        <v>ANGRY ORCHARD</v>
      </c>
      <c r="S2066" t="str">
        <f>IF($B2066="","",IFERROR(VLOOKUP(VALUE($B2066),'Customers Table (Enc)'!$A:$I,9,FALSE),"Not Found"))</f>
        <v>Bergen</v>
      </c>
      <c r="T2066" t="str">
        <f t="shared" si="128"/>
        <v>BERGEN</v>
      </c>
      <c r="U2066" t="str">
        <f t="shared" si="129"/>
        <v>ANGRY ORCHARD|BERGEN</v>
      </c>
      <c r="V2066" t="str">
        <f>IF($B2066="","",IF(R2066="No Encompass Match","THEM",IF(R2066="Not Mapped","Unable to Determine",IF(T2066="SALES","Unable to Determine",IFERROR(INDEX('Master - US vs THEM'!$F:$F,MATCH(U2066,'Master - US vs THEM'!$G:$G,0)),"No Territory Data")))))</f>
        <v>US</v>
      </c>
      <c r="W2066" t="str">
        <f t="shared" si="130"/>
        <v>OK</v>
      </c>
      <c r="X2066" t="str">
        <f t="shared" si="131"/>
        <v>US</v>
      </c>
    </row>
    <row r="2067" spans="1:24" x14ac:dyDescent="0.2">
      <c r="A2067">
        <v>2066</v>
      </c>
      <c r="B2067" t="s">
        <v>1226</v>
      </c>
      <c r="C2067" t="s">
        <v>1227</v>
      </c>
      <c r="D2067" t="s">
        <v>48</v>
      </c>
      <c r="E2067" t="s">
        <v>1228</v>
      </c>
      <c r="F2067" t="s">
        <v>50</v>
      </c>
      <c r="G2067" t="s">
        <v>1229</v>
      </c>
      <c r="H2067" t="s">
        <v>8</v>
      </c>
      <c r="I2067" t="s">
        <v>52</v>
      </c>
      <c r="J2067" t="s">
        <v>213</v>
      </c>
      <c r="K2067" t="s">
        <v>214</v>
      </c>
      <c r="L2067" t="s">
        <v>215</v>
      </c>
      <c r="M2067">
        <v>1</v>
      </c>
      <c r="N2067" t="s">
        <v>875</v>
      </c>
      <c r="O2067" t="str">
        <f>IF($B2067="","",IFERROR(IF(ISNUMBER(MATCH($K2067,'Brand Family Territory (Enc)'!$A$2:$A$296,0)),$K2067,""),""))</f>
        <v/>
      </c>
      <c r="P2067" t="str">
        <f>IF($B2067="","",IFERROR(INDEX('Brand Crosswalk'!$F$2:$F$200,MATCH($K2067,'Brand Crosswalk'!$A$2:$A$200,0)),"Not in Crosswalk"))</f>
        <v>Mapped</v>
      </c>
      <c r="Q2067" t="str">
        <f>IF($B2067="","",IFERROR(INDEX('Brand Crosswalk'!$C$2:$C$200,MATCH($K2067,'Brand Crosswalk'!$A$2:$A$200,0)),""))</f>
        <v>New Belgium Brewing Company</v>
      </c>
      <c r="R2067" t="str">
        <f>IF($B2067="","",IF(O2067&lt;&gt;"",O2067,IF(P2067="Mapped",Q2067,IF(P2067="No Encompass Match","No Encompass Match",IFERROR(VLOOKUP(IF($K2067="",$J2067,$K2067),'Brands (Enc)'!$C$2:$D$2699,2,FALSE),"Not Mapped")))))</f>
        <v>New Belgium Brewing Company</v>
      </c>
      <c r="S2067" t="str">
        <f>IF($B2067="","",IFERROR(VLOOKUP(VALUE($B2067),'Customers Table (Enc)'!$A:$I,9,FALSE),"Not Found"))</f>
        <v>Bergen</v>
      </c>
      <c r="T2067" t="str">
        <f t="shared" si="128"/>
        <v>BERGEN</v>
      </c>
      <c r="U2067" t="str">
        <f t="shared" si="129"/>
        <v>New Belgium Brewing Company|BERGEN</v>
      </c>
      <c r="V2067" t="str">
        <f>IF($B2067="","",IF(R2067="No Encompass Match","THEM",IF(R2067="Not Mapped","Unable to Determine",IF(T2067="SALES","Unable to Determine",IFERROR(INDEX('Master - US vs THEM'!$F:$F,MATCH(U2067,'Master - US vs THEM'!$G:$G,0)),"No Territory Data")))))</f>
        <v>US</v>
      </c>
      <c r="W2067" t="str">
        <f t="shared" si="130"/>
        <v>OK</v>
      </c>
      <c r="X2067" t="str">
        <f t="shared" si="131"/>
        <v>US</v>
      </c>
    </row>
    <row r="2068" spans="1:24" x14ac:dyDescent="0.2">
      <c r="A2068">
        <v>2067</v>
      </c>
      <c r="B2068" t="s">
        <v>1222</v>
      </c>
      <c r="C2068" t="s">
        <v>1223</v>
      </c>
      <c r="D2068" t="s">
        <v>187</v>
      </c>
      <c r="E2068" t="s">
        <v>1224</v>
      </c>
      <c r="F2068" t="s">
        <v>224</v>
      </c>
      <c r="G2068" t="s">
        <v>1225</v>
      </c>
      <c r="H2068" t="s">
        <v>8</v>
      </c>
      <c r="I2068" t="s">
        <v>249</v>
      </c>
      <c r="J2068" t="s">
        <v>438</v>
      </c>
      <c r="K2068" t="s">
        <v>439</v>
      </c>
      <c r="L2068" t="s">
        <v>438</v>
      </c>
      <c r="M2068">
        <v>1</v>
      </c>
      <c r="N2068" t="s">
        <v>875</v>
      </c>
      <c r="O2068" t="str">
        <f>IF($B2068="","",IFERROR(IF(ISNUMBER(MATCH($K2068,'Brand Family Territory (Enc)'!$A$2:$A$296,0)),$K2068,""),""))</f>
        <v/>
      </c>
      <c r="P2068" t="str">
        <f>IF($B2068="","",IFERROR(INDEX('Brand Crosswalk'!$F$2:$F$200,MATCH($K2068,'Brand Crosswalk'!$A$2:$A$200,0)),"Not in Crosswalk"))</f>
        <v>Mapped</v>
      </c>
      <c r="Q2068" t="str">
        <f>IF($B2068="","",IFERROR(INDEX('Brand Crosswalk'!$C$2:$C$200,MATCH($K2068,'Brand Crosswalk'!$A$2:$A$200,0)),""))</f>
        <v>Sixpoint</v>
      </c>
      <c r="R2068" t="str">
        <f>IF($B2068="","",IF(O2068&lt;&gt;"",O2068,IF(P2068="Mapped",Q2068,IF(P2068="No Encompass Match","No Encompass Match",IFERROR(VLOOKUP(IF($K2068="",$J2068,$K2068),'Brands (Enc)'!$C$2:$D$2699,2,FALSE),"Not Mapped")))))</f>
        <v>Sixpoint</v>
      </c>
      <c r="S2068" t="str">
        <f>IF($B2068="","",IFERROR(VLOOKUP(VALUE($B2068),'Customers Table (Enc)'!$A:$I,9,FALSE),"Not Found"))</f>
        <v>Essex</v>
      </c>
      <c r="T2068" t="str">
        <f t="shared" si="128"/>
        <v>ESSEX</v>
      </c>
      <c r="U2068" t="str">
        <f t="shared" si="129"/>
        <v>Sixpoint|ESSEX</v>
      </c>
      <c r="V2068" t="str">
        <f>IF($B2068="","",IF(R2068="No Encompass Match","THEM",IF(R2068="Not Mapped","Unable to Determine",IF(T2068="SALES","Unable to Determine",IFERROR(INDEX('Master - US vs THEM'!$F:$F,MATCH(U2068,'Master - US vs THEM'!$G:$G,0)),"No Territory Data")))))</f>
        <v>US</v>
      </c>
      <c r="W2068" t="str">
        <f t="shared" si="130"/>
        <v>OK</v>
      </c>
      <c r="X2068" t="str">
        <f t="shared" si="131"/>
        <v>US</v>
      </c>
    </row>
    <row r="2069" spans="1:24" x14ac:dyDescent="0.2">
      <c r="A2069">
        <v>2068</v>
      </c>
      <c r="B2069" t="s">
        <v>1222</v>
      </c>
      <c r="C2069" t="s">
        <v>1223</v>
      </c>
      <c r="D2069" t="s">
        <v>187</v>
      </c>
      <c r="E2069" t="s">
        <v>1224</v>
      </c>
      <c r="F2069" t="s">
        <v>224</v>
      </c>
      <c r="G2069" t="s">
        <v>1225</v>
      </c>
      <c r="H2069" t="s">
        <v>8</v>
      </c>
      <c r="I2069" t="s">
        <v>249</v>
      </c>
      <c r="J2069" t="s">
        <v>1137</v>
      </c>
      <c r="K2069" t="s">
        <v>212</v>
      </c>
      <c r="L2069" t="s">
        <v>88</v>
      </c>
      <c r="M2069">
        <v>1</v>
      </c>
      <c r="N2069" t="s">
        <v>875</v>
      </c>
      <c r="O2069" t="str">
        <f>IF($B2069="","",IFERROR(IF(ISNUMBER(MATCH($K2069,'Brand Family Territory (Enc)'!$A$2:$A$296,0)),$K2069,""),""))</f>
        <v/>
      </c>
      <c r="P2069" t="str">
        <f>IF($B2069="","",IFERROR(INDEX('Brand Crosswalk'!$F$2:$F$200,MATCH($K2069,'Brand Crosswalk'!$A$2:$A$200,0)),"Not in Crosswalk"))</f>
        <v>Mapped</v>
      </c>
      <c r="Q2069" t="str">
        <f>IF($B2069="","",IFERROR(INDEX('Brand Crosswalk'!$C$2:$C$200,MATCH($K2069,'Brand Crosswalk'!$A$2:$A$200,0)),""))</f>
        <v>Victory</v>
      </c>
      <c r="R2069" t="str">
        <f>IF($B2069="","",IF(O2069&lt;&gt;"",O2069,IF(P2069="Mapped",Q2069,IF(P2069="No Encompass Match","No Encompass Match",IFERROR(VLOOKUP(IF($K2069="",$J2069,$K2069),'Brands (Enc)'!$C$2:$D$2699,2,FALSE),"Not Mapped")))))</f>
        <v>Victory</v>
      </c>
      <c r="S2069" t="str">
        <f>IF($B2069="","",IFERROR(VLOOKUP(VALUE($B2069),'Customers Table (Enc)'!$A:$I,9,FALSE),"Not Found"))</f>
        <v>Essex</v>
      </c>
      <c r="T2069" t="str">
        <f t="shared" si="128"/>
        <v>ESSEX</v>
      </c>
      <c r="U2069" t="str">
        <f t="shared" si="129"/>
        <v>Victory|ESSEX</v>
      </c>
      <c r="V2069" t="str">
        <f>IF($B2069="","",IF(R2069="No Encompass Match","THEM",IF(R2069="Not Mapped","Unable to Determine",IF(T2069="SALES","Unable to Determine",IFERROR(INDEX('Master - US vs THEM'!$F:$F,MATCH(U2069,'Master - US vs THEM'!$G:$G,0)),"No Territory Data")))))</f>
        <v>US</v>
      </c>
      <c r="W2069" t="str">
        <f t="shared" si="130"/>
        <v>OK</v>
      </c>
      <c r="X2069" t="str">
        <f t="shared" si="131"/>
        <v>US</v>
      </c>
    </row>
    <row r="2070" spans="1:24" x14ac:dyDescent="0.2">
      <c r="A2070">
        <v>2069</v>
      </c>
      <c r="B2070" t="s">
        <v>1222</v>
      </c>
      <c r="C2070" t="s">
        <v>1223</v>
      </c>
      <c r="D2070" t="s">
        <v>187</v>
      </c>
      <c r="E2070" t="s">
        <v>1224</v>
      </c>
      <c r="F2070" t="s">
        <v>224</v>
      </c>
      <c r="G2070" t="s">
        <v>1225</v>
      </c>
      <c r="H2070" t="s">
        <v>8</v>
      </c>
      <c r="I2070" t="s">
        <v>249</v>
      </c>
      <c r="J2070" t="s">
        <v>906</v>
      </c>
      <c r="K2070" t="s">
        <v>192</v>
      </c>
      <c r="L2070" t="s">
        <v>120</v>
      </c>
      <c r="M2070">
        <v>1</v>
      </c>
      <c r="N2070" t="s">
        <v>875</v>
      </c>
      <c r="O2070" t="str">
        <f>IF($B2070="","",IFERROR(IF(ISNUMBER(MATCH($K2070,'Brand Family Territory (Enc)'!$A$2:$A$296,0)),$K2070,""),""))</f>
        <v/>
      </c>
      <c r="P2070" t="str">
        <f>IF($B2070="","",IFERROR(INDEX('Brand Crosswalk'!$F$2:$F$200,MATCH($K2070,'Brand Crosswalk'!$A$2:$A$200,0)),"Not in Crosswalk"))</f>
        <v>Mapped</v>
      </c>
      <c r="Q2070" t="str">
        <f>IF($B2070="","",IFERROR(INDEX('Brand Crosswalk'!$C$2:$C$200,MATCH($K2070,'Brand Crosswalk'!$A$2:$A$200,0)),""))</f>
        <v>Montauk</v>
      </c>
      <c r="R2070" t="str">
        <f>IF($B2070="","",IF(O2070&lt;&gt;"",O2070,IF(P2070="Mapped",Q2070,IF(P2070="No Encompass Match","No Encompass Match",IFERROR(VLOOKUP(IF($K2070="",$J2070,$K2070),'Brands (Enc)'!$C$2:$D$2699,2,FALSE),"Not Mapped")))))</f>
        <v>Montauk</v>
      </c>
      <c r="S2070" t="str">
        <f>IF($B2070="","",IFERROR(VLOOKUP(VALUE($B2070),'Customers Table (Enc)'!$A:$I,9,FALSE),"Not Found"))</f>
        <v>Essex</v>
      </c>
      <c r="T2070" t="str">
        <f t="shared" si="128"/>
        <v>ESSEX</v>
      </c>
      <c r="U2070" t="str">
        <f t="shared" si="129"/>
        <v>Montauk|ESSEX</v>
      </c>
      <c r="V2070" t="str">
        <f>IF($B2070="","",IF(R2070="No Encompass Match","THEM",IF(R2070="Not Mapped","Unable to Determine",IF(T2070="SALES","Unable to Determine",IFERROR(INDEX('Master - US vs THEM'!$F:$F,MATCH(U2070,'Master - US vs THEM'!$G:$G,0)),"No Territory Data")))))</f>
        <v>US</v>
      </c>
      <c r="W2070" t="str">
        <f t="shared" si="130"/>
        <v>OK</v>
      </c>
      <c r="X2070" t="str">
        <f t="shared" si="131"/>
        <v>US</v>
      </c>
    </row>
    <row r="2071" spans="1:24" x14ac:dyDescent="0.2">
      <c r="A2071">
        <v>2070</v>
      </c>
      <c r="B2071" t="s">
        <v>282</v>
      </c>
      <c r="C2071" t="s">
        <v>283</v>
      </c>
      <c r="D2071" t="s">
        <v>48</v>
      </c>
      <c r="E2071" t="s">
        <v>284</v>
      </c>
      <c r="F2071" t="s">
        <v>285</v>
      </c>
      <c r="G2071" t="s">
        <v>286</v>
      </c>
      <c r="H2071" t="s">
        <v>8</v>
      </c>
      <c r="I2071" t="s">
        <v>85</v>
      </c>
      <c r="J2071" t="s">
        <v>44</v>
      </c>
      <c r="K2071" t="s">
        <v>44</v>
      </c>
      <c r="L2071" t="s">
        <v>45</v>
      </c>
      <c r="M2071">
        <v>1</v>
      </c>
      <c r="N2071" t="s">
        <v>875</v>
      </c>
      <c r="O2071" t="str">
        <f>IF($B2071="","",IFERROR(IF(ISNUMBER(MATCH($K2071,'Brand Family Territory (Enc)'!$A$2:$A$296,0)),$K2071,""),""))</f>
        <v/>
      </c>
      <c r="P2071" t="str">
        <f>IF($B2071="","",IFERROR(INDEX('Brand Crosswalk'!$F$2:$F$200,MATCH($K2071,'Brand Crosswalk'!$A$2:$A$200,0)),"Not in Crosswalk"))</f>
        <v>Mapped</v>
      </c>
      <c r="Q2071" t="str">
        <f>IF($B2071="","",IFERROR(INDEX('Brand Crosswalk'!$C$2:$C$200,MATCH($K2071,'Brand Crosswalk'!$A$2:$A$200,0)),""))</f>
        <v>Dg Yuengling Inc</v>
      </c>
      <c r="R2071" t="str">
        <f>IF($B2071="","",IF(O2071&lt;&gt;"",O2071,IF(P2071="Mapped",Q2071,IF(P2071="No Encompass Match","No Encompass Match",IFERROR(VLOOKUP(IF($K2071="",$J2071,$K2071),'Brands (Enc)'!$C$2:$D$2699,2,FALSE),"Not Mapped")))))</f>
        <v>Dg Yuengling Inc</v>
      </c>
      <c r="S2071" t="str">
        <f>IF($B2071="","",IFERROR(VLOOKUP(VALUE($B2071),'Customers Table (Enc)'!$A:$I,9,FALSE),"Not Found"))</f>
        <v>Bergen</v>
      </c>
      <c r="T2071" t="str">
        <f t="shared" si="128"/>
        <v>BERGEN</v>
      </c>
      <c r="U2071" t="str">
        <f t="shared" si="129"/>
        <v>Dg Yuengling Inc|BERGEN</v>
      </c>
      <c r="V2071" t="str">
        <f>IF($B2071="","",IF(R2071="No Encompass Match","THEM",IF(R2071="Not Mapped","Unable to Determine",IF(T2071="SALES","Unable to Determine",IFERROR(INDEX('Master - US vs THEM'!$F:$F,MATCH(U2071,'Master - US vs THEM'!$G:$G,0)),"No Territory Data")))))</f>
        <v>US</v>
      </c>
      <c r="W2071" t="str">
        <f t="shared" si="130"/>
        <v>OK</v>
      </c>
      <c r="X2071" t="str">
        <f t="shared" si="131"/>
        <v>US</v>
      </c>
    </row>
    <row r="2072" spans="1:24" x14ac:dyDescent="0.2">
      <c r="A2072">
        <v>2071</v>
      </c>
      <c r="B2072" t="s">
        <v>282</v>
      </c>
      <c r="C2072" t="s">
        <v>283</v>
      </c>
      <c r="D2072" t="s">
        <v>48</v>
      </c>
      <c r="E2072" t="s">
        <v>284</v>
      </c>
      <c r="F2072" t="s">
        <v>285</v>
      </c>
      <c r="G2072" t="s">
        <v>286</v>
      </c>
      <c r="H2072" t="s">
        <v>8</v>
      </c>
      <c r="I2072" t="s">
        <v>85</v>
      </c>
      <c r="J2072" t="s">
        <v>144</v>
      </c>
      <c r="K2072" t="s">
        <v>145</v>
      </c>
      <c r="L2072" t="s">
        <v>141</v>
      </c>
      <c r="M2072">
        <v>1</v>
      </c>
      <c r="N2072" t="s">
        <v>875</v>
      </c>
      <c r="O2072" t="str">
        <f>IF($B2072="","",IFERROR(IF(ISNUMBER(MATCH($K2072,'Brand Family Territory (Enc)'!$A$2:$A$296,0)),$K2072,""),""))</f>
        <v>COORS LIGHT</v>
      </c>
      <c r="P2072" t="str">
        <f>IF($B2072="","",IFERROR(INDEX('Brand Crosswalk'!$F$2:$F$200,MATCH($K2072,'Brand Crosswalk'!$A$2:$A$200,0)),"Not in Crosswalk"))</f>
        <v>Not in Crosswalk</v>
      </c>
      <c r="Q2072" t="str">
        <f>IF($B2072="","",IFERROR(INDEX('Brand Crosswalk'!$C$2:$C$200,MATCH($K2072,'Brand Crosswalk'!$A$2:$A$200,0)),""))</f>
        <v/>
      </c>
      <c r="R2072" t="str">
        <f>IF($B2072="","",IF(O2072&lt;&gt;"",O2072,IF(P2072="Mapped",Q2072,IF(P2072="No Encompass Match","No Encompass Match",IFERROR(VLOOKUP(IF($K2072="",$J2072,$K2072),'Brands (Enc)'!$C$2:$D$2699,2,FALSE),"Not Mapped")))))</f>
        <v>COORS LIGHT</v>
      </c>
      <c r="S2072" t="str">
        <f>IF($B2072="","",IFERROR(VLOOKUP(VALUE($B2072),'Customers Table (Enc)'!$A:$I,9,FALSE),"Not Found"))</f>
        <v>Bergen</v>
      </c>
      <c r="T2072" t="str">
        <f t="shared" si="128"/>
        <v>BERGEN</v>
      </c>
      <c r="U2072" t="str">
        <f t="shared" si="129"/>
        <v>COORS LIGHT|BERGEN</v>
      </c>
      <c r="V2072" t="str">
        <f>IF($B2072="","",IF(R2072="No Encompass Match","THEM",IF(R2072="Not Mapped","Unable to Determine",IF(T2072="SALES","Unable to Determine",IFERROR(INDEX('Master - US vs THEM'!$F:$F,MATCH(U2072,'Master - US vs THEM'!$G:$G,0)),"No Territory Data")))))</f>
        <v>US</v>
      </c>
      <c r="W2072" t="str">
        <f t="shared" si="130"/>
        <v>OK</v>
      </c>
      <c r="X2072" t="str">
        <f t="shared" si="131"/>
        <v>US</v>
      </c>
    </row>
    <row r="2073" spans="1:24" x14ac:dyDescent="0.2">
      <c r="A2073">
        <v>2072</v>
      </c>
      <c r="B2073" t="s">
        <v>282</v>
      </c>
      <c r="C2073" t="s">
        <v>283</v>
      </c>
      <c r="D2073" t="s">
        <v>48</v>
      </c>
      <c r="E2073" t="s">
        <v>284</v>
      </c>
      <c r="F2073" t="s">
        <v>285</v>
      </c>
      <c r="G2073" t="s">
        <v>286</v>
      </c>
      <c r="H2073" t="s">
        <v>8</v>
      </c>
      <c r="I2073" t="s">
        <v>85</v>
      </c>
      <c r="J2073" t="s">
        <v>134</v>
      </c>
      <c r="K2073" t="s">
        <v>135</v>
      </c>
      <c r="L2073" t="s">
        <v>96</v>
      </c>
      <c r="M2073">
        <v>1</v>
      </c>
      <c r="N2073" t="s">
        <v>21</v>
      </c>
      <c r="O2073" t="str">
        <f>IF($B2073="","",IFERROR(IF(ISNUMBER(MATCH($K2073,'Brand Family Territory (Enc)'!$A$2:$A$296,0)),$K2073,""),""))</f>
        <v/>
      </c>
      <c r="P2073" t="str">
        <f>IF($B2073="","",IFERROR(INDEX('Brand Crosswalk'!$F$2:$F$200,MATCH($K2073,'Brand Crosswalk'!$A$2:$A$200,0)),"Not in Crosswalk"))</f>
        <v>No Encompass Match</v>
      </c>
      <c r="Q2073">
        <f>IF($B2073="","",IFERROR(INDEX('Brand Crosswalk'!$C$2:$C$200,MATCH($K2073,'Brand Crosswalk'!$A$2:$A$200,0)),""))</f>
        <v>0</v>
      </c>
      <c r="R2073" t="str">
        <f>IF($B2073="","",IF(O2073&lt;&gt;"",O2073,IF(P2073="Mapped",Q2073,IF(P2073="No Encompass Match","No Encompass Match",IFERROR(VLOOKUP(IF($K2073="",$J2073,$K2073),'Brands (Enc)'!$C$2:$D$2699,2,FALSE),"Not Mapped")))))</f>
        <v>No Encompass Match</v>
      </c>
      <c r="S2073" t="str">
        <f>IF($B2073="","",IFERROR(VLOOKUP(VALUE($B2073),'Customers Table (Enc)'!$A:$I,9,FALSE),"Not Found"))</f>
        <v>Bergen</v>
      </c>
      <c r="T2073" t="str">
        <f t="shared" si="128"/>
        <v>BERGEN</v>
      </c>
      <c r="U2073" t="str">
        <f t="shared" si="129"/>
        <v>No Encompass Match|BERGEN</v>
      </c>
      <c r="V2073" t="str">
        <f>IF($B2073="","",IF(R2073="No Encompass Match","THEM",IF(R2073="Not Mapped","Unable to Determine",IF(T2073="SALES","Unable to Determine",IFERROR(INDEX('Master - US vs THEM'!$F:$F,MATCH(U2073,'Master - US vs THEM'!$G:$G,0)),"No Territory Data")))))</f>
        <v>THEM</v>
      </c>
      <c r="W2073" t="str">
        <f t="shared" si="130"/>
        <v>OK</v>
      </c>
      <c r="X2073" t="str">
        <f t="shared" si="131"/>
        <v>THEM</v>
      </c>
    </row>
    <row r="2074" spans="1:24" x14ac:dyDescent="0.2">
      <c r="A2074">
        <v>2073</v>
      </c>
      <c r="B2074" t="s">
        <v>282</v>
      </c>
      <c r="C2074" t="s">
        <v>283</v>
      </c>
      <c r="D2074" t="s">
        <v>48</v>
      </c>
      <c r="E2074" t="s">
        <v>284</v>
      </c>
      <c r="F2074" t="s">
        <v>285</v>
      </c>
      <c r="G2074" t="s">
        <v>286</v>
      </c>
      <c r="H2074" t="s">
        <v>8</v>
      </c>
      <c r="I2074" t="s">
        <v>85</v>
      </c>
      <c r="J2074" t="s">
        <v>165</v>
      </c>
      <c r="K2074" t="s">
        <v>166</v>
      </c>
      <c r="L2074" t="s">
        <v>141</v>
      </c>
      <c r="M2074">
        <v>1</v>
      </c>
      <c r="N2074" t="s">
        <v>875</v>
      </c>
      <c r="O2074" t="str">
        <f>IF($B2074="","",IFERROR(IF(ISNUMBER(MATCH($K2074,'Brand Family Territory (Enc)'!$A$2:$A$296,0)),$K2074,""),""))</f>
        <v>BLUE MOON</v>
      </c>
      <c r="P2074" t="str">
        <f>IF($B2074="","",IFERROR(INDEX('Brand Crosswalk'!$F$2:$F$200,MATCH($K2074,'Brand Crosswalk'!$A$2:$A$200,0)),"Not in Crosswalk"))</f>
        <v>Not in Crosswalk</v>
      </c>
      <c r="Q2074" t="str">
        <f>IF($B2074="","",IFERROR(INDEX('Brand Crosswalk'!$C$2:$C$200,MATCH($K2074,'Brand Crosswalk'!$A$2:$A$200,0)),""))</f>
        <v/>
      </c>
      <c r="R2074" t="str">
        <f>IF($B2074="","",IF(O2074&lt;&gt;"",O2074,IF(P2074="Mapped",Q2074,IF(P2074="No Encompass Match","No Encompass Match",IFERROR(VLOOKUP(IF($K2074="",$J2074,$K2074),'Brands (Enc)'!$C$2:$D$2699,2,FALSE),"Not Mapped")))))</f>
        <v>BLUE MOON</v>
      </c>
      <c r="S2074" t="str">
        <f>IF($B2074="","",IFERROR(VLOOKUP(VALUE($B2074),'Customers Table (Enc)'!$A:$I,9,FALSE),"Not Found"))</f>
        <v>Bergen</v>
      </c>
      <c r="T2074" t="str">
        <f t="shared" si="128"/>
        <v>BERGEN</v>
      </c>
      <c r="U2074" t="str">
        <f t="shared" si="129"/>
        <v>BLUE MOON|BERGEN</v>
      </c>
      <c r="V2074" t="str">
        <f>IF($B2074="","",IF(R2074="No Encompass Match","THEM",IF(R2074="Not Mapped","Unable to Determine",IF(T2074="SALES","Unable to Determine",IFERROR(INDEX('Master - US vs THEM'!$F:$F,MATCH(U2074,'Master - US vs THEM'!$G:$G,0)),"No Territory Data")))))</f>
        <v>US</v>
      </c>
      <c r="W2074" t="str">
        <f t="shared" si="130"/>
        <v>OK</v>
      </c>
      <c r="X2074" t="str">
        <f t="shared" si="131"/>
        <v>US</v>
      </c>
    </row>
    <row r="2075" spans="1:24" x14ac:dyDescent="0.2">
      <c r="A2075">
        <v>2074</v>
      </c>
      <c r="B2075" t="s">
        <v>282</v>
      </c>
      <c r="C2075" t="s">
        <v>283</v>
      </c>
      <c r="D2075" t="s">
        <v>48</v>
      </c>
      <c r="E2075" t="s">
        <v>284</v>
      </c>
      <c r="F2075" t="s">
        <v>285</v>
      </c>
      <c r="G2075" t="s">
        <v>286</v>
      </c>
      <c r="H2075" t="s">
        <v>8</v>
      </c>
      <c r="I2075" t="s">
        <v>85</v>
      </c>
      <c r="J2075" t="s">
        <v>287</v>
      </c>
      <c r="K2075" t="s">
        <v>288</v>
      </c>
      <c r="L2075" t="s">
        <v>96</v>
      </c>
      <c r="M2075">
        <v>1</v>
      </c>
      <c r="N2075" t="s">
        <v>21</v>
      </c>
      <c r="O2075" t="str">
        <f>IF($B2075="","",IFERROR(IF(ISNUMBER(MATCH($K2075,'Brand Family Territory (Enc)'!$A$2:$A$296,0)),$K2075,""),""))</f>
        <v/>
      </c>
      <c r="P2075" t="str">
        <f>IF($B2075="","",IFERROR(INDEX('Brand Crosswalk'!$F$2:$F$200,MATCH($K2075,'Brand Crosswalk'!$A$2:$A$200,0)),"Not in Crosswalk"))</f>
        <v>No Encompass Match</v>
      </c>
      <c r="Q2075">
        <f>IF($B2075="","",IFERROR(INDEX('Brand Crosswalk'!$C$2:$C$200,MATCH($K2075,'Brand Crosswalk'!$A$2:$A$200,0)),""))</f>
        <v>0</v>
      </c>
      <c r="R2075" t="str">
        <f>IF($B2075="","",IF(O2075&lt;&gt;"",O2075,IF(P2075="Mapped",Q2075,IF(P2075="No Encompass Match","No Encompass Match",IFERROR(VLOOKUP(IF($K2075="",$J2075,$K2075),'Brands (Enc)'!$C$2:$D$2699,2,FALSE),"Not Mapped")))))</f>
        <v>No Encompass Match</v>
      </c>
      <c r="S2075" t="str">
        <f>IF($B2075="","",IFERROR(VLOOKUP(VALUE($B2075),'Customers Table (Enc)'!$A:$I,9,FALSE),"Not Found"))</f>
        <v>Bergen</v>
      </c>
      <c r="T2075" t="str">
        <f t="shared" si="128"/>
        <v>BERGEN</v>
      </c>
      <c r="U2075" t="str">
        <f t="shared" si="129"/>
        <v>No Encompass Match|BERGEN</v>
      </c>
      <c r="V2075" t="str">
        <f>IF($B2075="","",IF(R2075="No Encompass Match","THEM",IF(R2075="Not Mapped","Unable to Determine",IF(T2075="SALES","Unable to Determine",IFERROR(INDEX('Master - US vs THEM'!$F:$F,MATCH(U2075,'Master - US vs THEM'!$G:$G,0)),"No Territory Data")))))</f>
        <v>THEM</v>
      </c>
      <c r="W2075" t="str">
        <f t="shared" si="130"/>
        <v>OK</v>
      </c>
      <c r="X2075" t="str">
        <f t="shared" si="131"/>
        <v>THEM</v>
      </c>
    </row>
    <row r="2076" spans="1:24" x14ac:dyDescent="0.2">
      <c r="A2076">
        <v>2075</v>
      </c>
      <c r="B2076" t="s">
        <v>282</v>
      </c>
      <c r="C2076" t="s">
        <v>283</v>
      </c>
      <c r="D2076" t="s">
        <v>48</v>
      </c>
      <c r="E2076" t="s">
        <v>284</v>
      </c>
      <c r="F2076" t="s">
        <v>285</v>
      </c>
      <c r="G2076" t="s">
        <v>286</v>
      </c>
      <c r="H2076" t="s">
        <v>8</v>
      </c>
      <c r="I2076" t="s">
        <v>85</v>
      </c>
      <c r="J2076" t="s">
        <v>1137</v>
      </c>
      <c r="K2076" t="s">
        <v>212</v>
      </c>
      <c r="L2076" t="s">
        <v>88</v>
      </c>
      <c r="M2076">
        <v>1</v>
      </c>
      <c r="N2076" t="s">
        <v>875</v>
      </c>
      <c r="O2076" t="str">
        <f>IF($B2076="","",IFERROR(IF(ISNUMBER(MATCH($K2076,'Brand Family Territory (Enc)'!$A$2:$A$296,0)),$K2076,""),""))</f>
        <v/>
      </c>
      <c r="P2076" t="str">
        <f>IF($B2076="","",IFERROR(INDEX('Brand Crosswalk'!$F$2:$F$200,MATCH($K2076,'Brand Crosswalk'!$A$2:$A$200,0)),"Not in Crosswalk"))</f>
        <v>Mapped</v>
      </c>
      <c r="Q2076" t="str">
        <f>IF($B2076="","",IFERROR(INDEX('Brand Crosswalk'!$C$2:$C$200,MATCH($K2076,'Brand Crosswalk'!$A$2:$A$200,0)),""))</f>
        <v>Victory</v>
      </c>
      <c r="R2076" t="str">
        <f>IF($B2076="","",IF(O2076&lt;&gt;"",O2076,IF(P2076="Mapped",Q2076,IF(P2076="No Encompass Match","No Encompass Match",IFERROR(VLOOKUP(IF($K2076="",$J2076,$K2076),'Brands (Enc)'!$C$2:$D$2699,2,FALSE),"Not Mapped")))))</f>
        <v>Victory</v>
      </c>
      <c r="S2076" t="str">
        <f>IF($B2076="","",IFERROR(VLOOKUP(VALUE($B2076),'Customers Table (Enc)'!$A:$I,9,FALSE),"Not Found"))</f>
        <v>Bergen</v>
      </c>
      <c r="T2076" t="str">
        <f t="shared" si="128"/>
        <v>BERGEN</v>
      </c>
      <c r="U2076" t="str">
        <f t="shared" si="129"/>
        <v>Victory|BERGEN</v>
      </c>
      <c r="V2076" t="str">
        <f>IF($B2076="","",IF(R2076="No Encompass Match","THEM",IF(R2076="Not Mapped","Unable to Determine",IF(T2076="SALES","Unable to Determine",IFERROR(INDEX('Master - US vs THEM'!$F:$F,MATCH(U2076,'Master - US vs THEM'!$G:$G,0)),"No Territory Data")))))</f>
        <v>US</v>
      </c>
      <c r="W2076" t="str">
        <f t="shared" si="130"/>
        <v>OK</v>
      </c>
      <c r="X2076" t="str">
        <f t="shared" si="131"/>
        <v>US</v>
      </c>
    </row>
    <row r="2077" spans="1:24" x14ac:dyDescent="0.2">
      <c r="A2077">
        <v>2076</v>
      </c>
      <c r="B2077" t="s">
        <v>282</v>
      </c>
      <c r="C2077" t="s">
        <v>283</v>
      </c>
      <c r="D2077" t="s">
        <v>48</v>
      </c>
      <c r="E2077" t="s">
        <v>284</v>
      </c>
      <c r="F2077" t="s">
        <v>285</v>
      </c>
      <c r="G2077" t="s">
        <v>286</v>
      </c>
      <c r="H2077" t="s">
        <v>8</v>
      </c>
      <c r="I2077" t="s">
        <v>85</v>
      </c>
      <c r="J2077" t="s">
        <v>535</v>
      </c>
      <c r="K2077" t="s">
        <v>358</v>
      </c>
      <c r="L2077" t="s">
        <v>155</v>
      </c>
      <c r="M2077">
        <v>1</v>
      </c>
      <c r="N2077" t="s">
        <v>875</v>
      </c>
      <c r="O2077" t="str">
        <f>IF($B2077="","",IFERROR(IF(ISNUMBER(MATCH($K2077,'Brand Family Territory (Enc)'!$A$2:$A$296,0)),$K2077,""),""))</f>
        <v/>
      </c>
      <c r="P2077" t="str">
        <f>IF($B2077="","",IFERROR(INDEX('Brand Crosswalk'!$F$2:$F$200,MATCH($K2077,'Brand Crosswalk'!$A$2:$A$200,0)),"Not in Crosswalk"))</f>
        <v>Mapped</v>
      </c>
      <c r="Q2077" t="str">
        <f>IF($B2077="","",IFERROR(INDEX('Brand Crosswalk'!$C$2:$C$200,MATCH($K2077,'Brand Crosswalk'!$A$2:$A$200,0)),""))</f>
        <v>Samuel Adams</v>
      </c>
      <c r="R2077" t="str">
        <f>IF($B2077="","",IF(O2077&lt;&gt;"",O2077,IF(P2077="Mapped",Q2077,IF(P2077="No Encompass Match","No Encompass Match",IFERROR(VLOOKUP(IF($K2077="",$J2077,$K2077),'Brands (Enc)'!$C$2:$D$2699,2,FALSE),"Not Mapped")))))</f>
        <v>Samuel Adams</v>
      </c>
      <c r="S2077" t="str">
        <f>IF($B2077="","",IFERROR(VLOOKUP(VALUE($B2077),'Customers Table (Enc)'!$A:$I,9,FALSE),"Not Found"))</f>
        <v>Bergen</v>
      </c>
      <c r="T2077" t="str">
        <f t="shared" si="128"/>
        <v>BERGEN</v>
      </c>
      <c r="U2077" t="str">
        <f t="shared" si="129"/>
        <v>Samuel Adams|BERGEN</v>
      </c>
      <c r="V2077" t="str">
        <f>IF($B2077="","",IF(R2077="No Encompass Match","THEM",IF(R2077="Not Mapped","Unable to Determine",IF(T2077="SALES","Unable to Determine",IFERROR(INDEX('Master - US vs THEM'!$F:$F,MATCH(U2077,'Master - US vs THEM'!$G:$G,0)),"No Territory Data")))))</f>
        <v>US</v>
      </c>
      <c r="W2077" t="str">
        <f t="shared" si="130"/>
        <v>OK</v>
      </c>
      <c r="X2077" t="str">
        <f t="shared" si="131"/>
        <v>US</v>
      </c>
    </row>
    <row r="2078" spans="1:24" x14ac:dyDescent="0.2">
      <c r="A2078">
        <v>2077</v>
      </c>
      <c r="B2078" t="s">
        <v>282</v>
      </c>
      <c r="C2078" t="s">
        <v>283</v>
      </c>
      <c r="D2078" t="s">
        <v>48</v>
      </c>
      <c r="E2078" t="s">
        <v>284</v>
      </c>
      <c r="F2078" t="s">
        <v>285</v>
      </c>
      <c r="G2078" t="s">
        <v>286</v>
      </c>
      <c r="H2078" t="s">
        <v>8</v>
      </c>
      <c r="I2078" t="s">
        <v>85</v>
      </c>
      <c r="J2078" t="s">
        <v>150</v>
      </c>
      <c r="K2078" t="s">
        <v>151</v>
      </c>
      <c r="L2078" t="s">
        <v>152</v>
      </c>
      <c r="M2078">
        <v>1</v>
      </c>
      <c r="N2078" t="s">
        <v>875</v>
      </c>
      <c r="O2078" t="str">
        <f>IF($B2078="","",IFERROR(IF(ISNUMBER(MATCH($K2078,'Brand Family Territory (Enc)'!$A$2:$A$296,0)),$K2078,""),""))</f>
        <v>MAGNERS</v>
      </c>
      <c r="P2078" t="str">
        <f>IF($B2078="","",IFERROR(INDEX('Brand Crosswalk'!$F$2:$F$200,MATCH($K2078,'Brand Crosswalk'!$A$2:$A$200,0)),"Not in Crosswalk"))</f>
        <v>Not in Crosswalk</v>
      </c>
      <c r="Q2078" t="str">
        <f>IF($B2078="","",IFERROR(INDEX('Brand Crosswalk'!$C$2:$C$200,MATCH($K2078,'Brand Crosswalk'!$A$2:$A$200,0)),""))</f>
        <v/>
      </c>
      <c r="R2078" t="str">
        <f>IF($B2078="","",IF(O2078&lt;&gt;"",O2078,IF(P2078="Mapped",Q2078,IF(P2078="No Encompass Match","No Encompass Match",IFERROR(VLOOKUP(IF($K2078="",$J2078,$K2078),'Brands (Enc)'!$C$2:$D$2699,2,FALSE),"Not Mapped")))))</f>
        <v>MAGNERS</v>
      </c>
      <c r="S2078" t="str">
        <f>IF($B2078="","",IFERROR(VLOOKUP(VALUE($B2078),'Customers Table (Enc)'!$A:$I,9,FALSE),"Not Found"))</f>
        <v>Bergen</v>
      </c>
      <c r="T2078" t="str">
        <f t="shared" si="128"/>
        <v>BERGEN</v>
      </c>
      <c r="U2078" t="str">
        <f t="shared" si="129"/>
        <v>MAGNERS|BERGEN</v>
      </c>
      <c r="V2078" t="str">
        <f>IF($B2078="","",IF(R2078="No Encompass Match","THEM",IF(R2078="Not Mapped","Unable to Determine",IF(T2078="SALES","Unable to Determine",IFERROR(INDEX('Master - US vs THEM'!$F:$F,MATCH(U2078,'Master - US vs THEM'!$G:$G,0)),"No Territory Data")))))</f>
        <v>US</v>
      </c>
      <c r="W2078" t="str">
        <f t="shared" si="130"/>
        <v>OK</v>
      </c>
      <c r="X2078" t="str">
        <f t="shared" si="131"/>
        <v>US</v>
      </c>
    </row>
    <row r="2079" spans="1:24" x14ac:dyDescent="0.2">
      <c r="A2079">
        <v>2078</v>
      </c>
      <c r="B2079" t="s">
        <v>282</v>
      </c>
      <c r="C2079" t="s">
        <v>283</v>
      </c>
      <c r="D2079" t="s">
        <v>48</v>
      </c>
      <c r="E2079" t="s">
        <v>284</v>
      </c>
      <c r="F2079" t="s">
        <v>285</v>
      </c>
      <c r="G2079" t="s">
        <v>286</v>
      </c>
      <c r="H2079" t="s">
        <v>8</v>
      </c>
      <c r="I2079" t="s">
        <v>85</v>
      </c>
      <c r="J2079" t="s">
        <v>165</v>
      </c>
      <c r="K2079" t="s">
        <v>166</v>
      </c>
      <c r="L2079" t="s">
        <v>141</v>
      </c>
      <c r="M2079">
        <v>1</v>
      </c>
      <c r="N2079" t="s">
        <v>875</v>
      </c>
      <c r="O2079" t="str">
        <f>IF($B2079="","",IFERROR(IF(ISNUMBER(MATCH($K2079,'Brand Family Territory (Enc)'!$A$2:$A$296,0)),$K2079,""),""))</f>
        <v>BLUE MOON</v>
      </c>
      <c r="P2079" t="str">
        <f>IF($B2079="","",IFERROR(INDEX('Brand Crosswalk'!$F$2:$F$200,MATCH($K2079,'Brand Crosswalk'!$A$2:$A$200,0)),"Not in Crosswalk"))</f>
        <v>Not in Crosswalk</v>
      </c>
      <c r="Q2079" t="str">
        <f>IF($B2079="","",IFERROR(INDEX('Brand Crosswalk'!$C$2:$C$200,MATCH($K2079,'Brand Crosswalk'!$A$2:$A$200,0)),""))</f>
        <v/>
      </c>
      <c r="R2079" t="str">
        <f>IF($B2079="","",IF(O2079&lt;&gt;"",O2079,IF(P2079="Mapped",Q2079,IF(P2079="No Encompass Match","No Encompass Match",IFERROR(VLOOKUP(IF($K2079="",$J2079,$K2079),'Brands (Enc)'!$C$2:$D$2699,2,FALSE),"Not Mapped")))))</f>
        <v>BLUE MOON</v>
      </c>
      <c r="S2079" t="str">
        <f>IF($B2079="","",IFERROR(VLOOKUP(VALUE($B2079),'Customers Table (Enc)'!$A:$I,9,FALSE),"Not Found"))</f>
        <v>Bergen</v>
      </c>
      <c r="T2079" t="str">
        <f t="shared" si="128"/>
        <v>BERGEN</v>
      </c>
      <c r="U2079" t="str">
        <f t="shared" si="129"/>
        <v>BLUE MOON|BERGEN</v>
      </c>
      <c r="V2079" t="str">
        <f>IF($B2079="","",IF(R2079="No Encompass Match","THEM",IF(R2079="Not Mapped","Unable to Determine",IF(T2079="SALES","Unable to Determine",IFERROR(INDEX('Master - US vs THEM'!$F:$F,MATCH(U2079,'Master - US vs THEM'!$G:$G,0)),"No Territory Data")))))</f>
        <v>US</v>
      </c>
      <c r="W2079" t="str">
        <f t="shared" si="130"/>
        <v>OK</v>
      </c>
      <c r="X2079" t="str">
        <f t="shared" si="131"/>
        <v>US</v>
      </c>
    </row>
    <row r="2080" spans="1:24" x14ac:dyDescent="0.2">
      <c r="A2080">
        <v>2079</v>
      </c>
      <c r="B2080" t="s">
        <v>282</v>
      </c>
      <c r="C2080" t="s">
        <v>283</v>
      </c>
      <c r="D2080" t="s">
        <v>48</v>
      </c>
      <c r="E2080" t="s">
        <v>284</v>
      </c>
      <c r="F2080" t="s">
        <v>285</v>
      </c>
      <c r="G2080" t="s">
        <v>286</v>
      </c>
      <c r="H2080" t="s">
        <v>8</v>
      </c>
      <c r="I2080" t="s">
        <v>85</v>
      </c>
      <c r="J2080" t="s">
        <v>1131</v>
      </c>
      <c r="K2080" t="s">
        <v>158</v>
      </c>
      <c r="L2080" t="s">
        <v>155</v>
      </c>
      <c r="M2080">
        <v>1</v>
      </c>
      <c r="N2080" t="s">
        <v>875</v>
      </c>
      <c r="O2080" t="str">
        <f>IF($B2080="","",IFERROR(IF(ISNUMBER(MATCH($K2080,'Brand Family Territory (Enc)'!$A$2:$A$296,0)),$K2080,""),""))</f>
        <v/>
      </c>
      <c r="P2080" t="str">
        <f>IF($B2080="","",IFERROR(INDEX('Brand Crosswalk'!$F$2:$F$200,MATCH($K2080,'Brand Crosswalk'!$A$2:$A$200,0)),"Not in Crosswalk"))</f>
        <v>Mapped</v>
      </c>
      <c r="Q2080" t="str">
        <f>IF($B2080="","",IFERROR(INDEX('Brand Crosswalk'!$C$2:$C$200,MATCH($K2080,'Brand Crosswalk'!$A$2:$A$200,0)),""))</f>
        <v>Dogfish Head Beer</v>
      </c>
      <c r="R2080" t="str">
        <f>IF($B2080="","",IF(O2080&lt;&gt;"",O2080,IF(P2080="Mapped",Q2080,IF(P2080="No Encompass Match","No Encompass Match",IFERROR(VLOOKUP(IF($K2080="",$J2080,$K2080),'Brands (Enc)'!$C$2:$D$2699,2,FALSE),"Not Mapped")))))</f>
        <v>Dogfish Head Beer</v>
      </c>
      <c r="S2080" t="str">
        <f>IF($B2080="","",IFERROR(VLOOKUP(VALUE($B2080),'Customers Table (Enc)'!$A:$I,9,FALSE),"Not Found"))</f>
        <v>Bergen</v>
      </c>
      <c r="T2080" t="str">
        <f t="shared" si="128"/>
        <v>BERGEN</v>
      </c>
      <c r="U2080" t="str">
        <f t="shared" si="129"/>
        <v>Dogfish Head Beer|BERGEN</v>
      </c>
      <c r="V2080" t="str">
        <f>IF($B2080="","",IF(R2080="No Encompass Match","THEM",IF(R2080="Not Mapped","Unable to Determine",IF(T2080="SALES","Unable to Determine",IFERROR(INDEX('Master - US vs THEM'!$F:$F,MATCH(U2080,'Master - US vs THEM'!$G:$G,0)),"No Territory Data")))))</f>
        <v>US</v>
      </c>
      <c r="W2080" t="str">
        <f t="shared" si="130"/>
        <v>OK</v>
      </c>
      <c r="X2080" t="str">
        <f t="shared" si="131"/>
        <v>US</v>
      </c>
    </row>
    <row r="2081" spans="1:24" x14ac:dyDescent="0.2">
      <c r="A2081">
        <v>2080</v>
      </c>
      <c r="B2081" t="s">
        <v>282</v>
      </c>
      <c r="C2081" t="s">
        <v>283</v>
      </c>
      <c r="D2081" t="s">
        <v>48</v>
      </c>
      <c r="E2081" t="s">
        <v>284</v>
      </c>
      <c r="F2081" t="s">
        <v>285</v>
      </c>
      <c r="G2081" t="s">
        <v>286</v>
      </c>
      <c r="H2081" t="s">
        <v>8</v>
      </c>
      <c r="I2081" t="s">
        <v>85</v>
      </c>
      <c r="J2081" t="s">
        <v>157</v>
      </c>
      <c r="K2081" t="s">
        <v>158</v>
      </c>
      <c r="L2081" t="s">
        <v>155</v>
      </c>
      <c r="M2081">
        <v>1</v>
      </c>
      <c r="N2081" t="s">
        <v>875</v>
      </c>
      <c r="O2081" t="str">
        <f>IF($B2081="","",IFERROR(IF(ISNUMBER(MATCH($K2081,'Brand Family Territory (Enc)'!$A$2:$A$296,0)),$K2081,""),""))</f>
        <v/>
      </c>
      <c r="P2081" t="str">
        <f>IF($B2081="","",IFERROR(INDEX('Brand Crosswalk'!$F$2:$F$200,MATCH($K2081,'Brand Crosswalk'!$A$2:$A$200,0)),"Not in Crosswalk"))</f>
        <v>Mapped</v>
      </c>
      <c r="Q2081" t="str">
        <f>IF($B2081="","",IFERROR(INDEX('Brand Crosswalk'!$C$2:$C$200,MATCH($K2081,'Brand Crosswalk'!$A$2:$A$200,0)),""))</f>
        <v>Dogfish Head Beer</v>
      </c>
      <c r="R2081" t="str">
        <f>IF($B2081="","",IF(O2081&lt;&gt;"",O2081,IF(P2081="Mapped",Q2081,IF(P2081="No Encompass Match","No Encompass Match",IFERROR(VLOOKUP(IF($K2081="",$J2081,$K2081),'Brands (Enc)'!$C$2:$D$2699,2,FALSE),"Not Mapped")))))</f>
        <v>Dogfish Head Beer</v>
      </c>
      <c r="S2081" t="str">
        <f>IF($B2081="","",IFERROR(VLOOKUP(VALUE($B2081),'Customers Table (Enc)'!$A:$I,9,FALSE),"Not Found"))</f>
        <v>Bergen</v>
      </c>
      <c r="T2081" t="str">
        <f t="shared" si="128"/>
        <v>BERGEN</v>
      </c>
      <c r="U2081" t="str">
        <f t="shared" si="129"/>
        <v>Dogfish Head Beer|BERGEN</v>
      </c>
      <c r="V2081" t="str">
        <f>IF($B2081="","",IF(R2081="No Encompass Match","THEM",IF(R2081="Not Mapped","Unable to Determine",IF(T2081="SALES","Unable to Determine",IFERROR(INDEX('Master - US vs THEM'!$F:$F,MATCH(U2081,'Master - US vs THEM'!$G:$G,0)),"No Territory Data")))))</f>
        <v>US</v>
      </c>
      <c r="W2081" t="str">
        <f t="shared" si="130"/>
        <v>OK</v>
      </c>
      <c r="X2081" t="str">
        <f t="shared" si="131"/>
        <v>US</v>
      </c>
    </row>
    <row r="2082" spans="1:24" x14ac:dyDescent="0.2">
      <c r="A2082">
        <v>2081</v>
      </c>
      <c r="B2082" t="s">
        <v>277</v>
      </c>
      <c r="C2082" t="s">
        <v>278</v>
      </c>
      <c r="D2082" t="s">
        <v>81</v>
      </c>
      <c r="E2082" t="s">
        <v>279</v>
      </c>
      <c r="F2082" t="s">
        <v>280</v>
      </c>
      <c r="G2082" t="s">
        <v>281</v>
      </c>
      <c r="H2082" t="s">
        <v>8</v>
      </c>
      <c r="I2082" t="s">
        <v>85</v>
      </c>
      <c r="J2082" t="s">
        <v>144</v>
      </c>
      <c r="K2082" t="s">
        <v>145</v>
      </c>
      <c r="L2082" t="s">
        <v>141</v>
      </c>
      <c r="M2082">
        <v>1</v>
      </c>
      <c r="N2082" t="s">
        <v>875</v>
      </c>
      <c r="O2082" t="str">
        <f>IF($B2082="","",IFERROR(IF(ISNUMBER(MATCH($K2082,'Brand Family Territory (Enc)'!$A$2:$A$296,0)),$K2082,""),""))</f>
        <v>COORS LIGHT</v>
      </c>
      <c r="P2082" t="str">
        <f>IF($B2082="","",IFERROR(INDEX('Brand Crosswalk'!$F$2:$F$200,MATCH($K2082,'Brand Crosswalk'!$A$2:$A$200,0)),"Not in Crosswalk"))</f>
        <v>Not in Crosswalk</v>
      </c>
      <c r="Q2082" t="str">
        <f>IF($B2082="","",IFERROR(INDEX('Brand Crosswalk'!$C$2:$C$200,MATCH($K2082,'Brand Crosswalk'!$A$2:$A$200,0)),""))</f>
        <v/>
      </c>
      <c r="R2082" t="str">
        <f>IF($B2082="","",IF(O2082&lt;&gt;"",O2082,IF(P2082="Mapped",Q2082,IF(P2082="No Encompass Match","No Encompass Match",IFERROR(VLOOKUP(IF($K2082="",$J2082,$K2082),'Brands (Enc)'!$C$2:$D$2699,2,FALSE),"Not Mapped")))))</f>
        <v>COORS LIGHT</v>
      </c>
      <c r="S2082" t="str">
        <f>IF($B2082="","",IFERROR(VLOOKUP(VALUE($B2082),'Customers Table (Enc)'!$A:$I,9,FALSE),"Not Found"))</f>
        <v>Bergen</v>
      </c>
      <c r="T2082" t="str">
        <f t="shared" si="128"/>
        <v>BERGEN</v>
      </c>
      <c r="U2082" t="str">
        <f t="shared" si="129"/>
        <v>COORS LIGHT|BERGEN</v>
      </c>
      <c r="V2082" t="str">
        <f>IF($B2082="","",IF(R2082="No Encompass Match","THEM",IF(R2082="Not Mapped","Unable to Determine",IF(T2082="SALES","Unable to Determine",IFERROR(INDEX('Master - US vs THEM'!$F:$F,MATCH(U2082,'Master - US vs THEM'!$G:$G,0)),"No Territory Data")))))</f>
        <v>US</v>
      </c>
      <c r="W2082" t="str">
        <f t="shared" si="130"/>
        <v>OK</v>
      </c>
      <c r="X2082" t="str">
        <f t="shared" si="131"/>
        <v>US</v>
      </c>
    </row>
    <row r="2083" spans="1:24" x14ac:dyDescent="0.2">
      <c r="A2083">
        <v>2082</v>
      </c>
      <c r="B2083" t="s">
        <v>277</v>
      </c>
      <c r="C2083" t="s">
        <v>278</v>
      </c>
      <c r="D2083" t="s">
        <v>81</v>
      </c>
      <c r="E2083" t="s">
        <v>279</v>
      </c>
      <c r="F2083" t="s">
        <v>280</v>
      </c>
      <c r="G2083" t="s">
        <v>281</v>
      </c>
      <c r="H2083" t="s">
        <v>8</v>
      </c>
      <c r="I2083" t="s">
        <v>85</v>
      </c>
      <c r="J2083" t="s">
        <v>165</v>
      </c>
      <c r="K2083" t="s">
        <v>166</v>
      </c>
      <c r="L2083" t="s">
        <v>141</v>
      </c>
      <c r="M2083">
        <v>1</v>
      </c>
      <c r="N2083" t="s">
        <v>875</v>
      </c>
      <c r="O2083" t="str">
        <f>IF($B2083="","",IFERROR(IF(ISNUMBER(MATCH($K2083,'Brand Family Territory (Enc)'!$A$2:$A$296,0)),$K2083,""),""))</f>
        <v>BLUE MOON</v>
      </c>
      <c r="P2083" t="str">
        <f>IF($B2083="","",IFERROR(INDEX('Brand Crosswalk'!$F$2:$F$200,MATCH($K2083,'Brand Crosswalk'!$A$2:$A$200,0)),"Not in Crosswalk"))</f>
        <v>Not in Crosswalk</v>
      </c>
      <c r="Q2083" t="str">
        <f>IF($B2083="","",IFERROR(INDEX('Brand Crosswalk'!$C$2:$C$200,MATCH($K2083,'Brand Crosswalk'!$A$2:$A$200,0)),""))</f>
        <v/>
      </c>
      <c r="R2083" t="str">
        <f>IF($B2083="","",IF(O2083&lt;&gt;"",O2083,IF(P2083="Mapped",Q2083,IF(P2083="No Encompass Match","No Encompass Match",IFERROR(VLOOKUP(IF($K2083="",$J2083,$K2083),'Brands (Enc)'!$C$2:$D$2699,2,FALSE),"Not Mapped")))))</f>
        <v>BLUE MOON</v>
      </c>
      <c r="S2083" t="str">
        <f>IF($B2083="","",IFERROR(VLOOKUP(VALUE($B2083),'Customers Table (Enc)'!$A:$I,9,FALSE),"Not Found"))</f>
        <v>Bergen</v>
      </c>
      <c r="T2083" t="str">
        <f t="shared" si="128"/>
        <v>BERGEN</v>
      </c>
      <c r="U2083" t="str">
        <f t="shared" si="129"/>
        <v>BLUE MOON|BERGEN</v>
      </c>
      <c r="V2083" t="str">
        <f>IF($B2083="","",IF(R2083="No Encompass Match","THEM",IF(R2083="Not Mapped","Unable to Determine",IF(T2083="SALES","Unable to Determine",IFERROR(INDEX('Master - US vs THEM'!$F:$F,MATCH(U2083,'Master - US vs THEM'!$G:$G,0)),"No Territory Data")))))</f>
        <v>US</v>
      </c>
      <c r="W2083" t="str">
        <f t="shared" si="130"/>
        <v>OK</v>
      </c>
      <c r="X2083" t="str">
        <f t="shared" si="131"/>
        <v>US</v>
      </c>
    </row>
    <row r="2084" spans="1:24" x14ac:dyDescent="0.2">
      <c r="A2084">
        <v>2083</v>
      </c>
      <c r="B2084" t="s">
        <v>277</v>
      </c>
      <c r="C2084" t="s">
        <v>278</v>
      </c>
      <c r="D2084" t="s">
        <v>81</v>
      </c>
      <c r="E2084" t="s">
        <v>279</v>
      </c>
      <c r="F2084" t="s">
        <v>280</v>
      </c>
      <c r="G2084" t="s">
        <v>281</v>
      </c>
      <c r="H2084" t="s">
        <v>8</v>
      </c>
      <c r="I2084" t="s">
        <v>85</v>
      </c>
      <c r="J2084" t="s">
        <v>44</v>
      </c>
      <c r="K2084" t="s">
        <v>44</v>
      </c>
      <c r="L2084" t="s">
        <v>45</v>
      </c>
      <c r="M2084">
        <v>1</v>
      </c>
      <c r="N2084" t="s">
        <v>21</v>
      </c>
      <c r="O2084" t="str">
        <f>IF($B2084="","",IFERROR(IF(ISNUMBER(MATCH($K2084,'Brand Family Territory (Enc)'!$A$2:$A$296,0)),$K2084,""),""))</f>
        <v/>
      </c>
      <c r="P2084" t="str">
        <f>IF($B2084="","",IFERROR(INDEX('Brand Crosswalk'!$F$2:$F$200,MATCH($K2084,'Brand Crosswalk'!$A$2:$A$200,0)),"Not in Crosswalk"))</f>
        <v>Mapped</v>
      </c>
      <c r="Q2084" t="str">
        <f>IF($B2084="","",IFERROR(INDEX('Brand Crosswalk'!$C$2:$C$200,MATCH($K2084,'Brand Crosswalk'!$A$2:$A$200,0)),""))</f>
        <v>Dg Yuengling Inc</v>
      </c>
      <c r="R2084" t="str">
        <f>IF($B2084="","",IF(O2084&lt;&gt;"",O2084,IF(P2084="Mapped",Q2084,IF(P2084="No Encompass Match","No Encompass Match",IFERROR(VLOOKUP(IF($K2084="",$J2084,$K2084),'Brands (Enc)'!$C$2:$D$2699,2,FALSE),"Not Mapped")))))</f>
        <v>Dg Yuengling Inc</v>
      </c>
      <c r="S2084" t="str">
        <f>IF($B2084="","",IFERROR(VLOOKUP(VALUE($B2084),'Customers Table (Enc)'!$A:$I,9,FALSE),"Not Found"))</f>
        <v>Bergen</v>
      </c>
      <c r="T2084" t="str">
        <f t="shared" si="128"/>
        <v>BERGEN</v>
      </c>
      <c r="U2084" t="str">
        <f t="shared" si="129"/>
        <v>Dg Yuengling Inc|BERGEN</v>
      </c>
      <c r="V2084" t="str">
        <f>IF($B2084="","",IF(R2084="No Encompass Match","THEM",IF(R2084="Not Mapped","Unable to Determine",IF(T2084="SALES","Unable to Determine",IFERROR(INDEX('Master - US vs THEM'!$F:$F,MATCH(U2084,'Master - US vs THEM'!$G:$G,0)),"No Territory Data")))))</f>
        <v>US</v>
      </c>
      <c r="W2084" t="str">
        <f t="shared" si="130"/>
        <v>MISMATCH</v>
      </c>
      <c r="X2084" t="str">
        <f t="shared" si="131"/>
        <v>US</v>
      </c>
    </row>
    <row r="2085" spans="1:24" x14ac:dyDescent="0.2">
      <c r="A2085">
        <v>2084</v>
      </c>
      <c r="B2085" t="s">
        <v>277</v>
      </c>
      <c r="C2085" t="s">
        <v>278</v>
      </c>
      <c r="D2085" t="s">
        <v>81</v>
      </c>
      <c r="E2085" t="s">
        <v>279</v>
      </c>
      <c r="F2085" t="s">
        <v>280</v>
      </c>
      <c r="G2085" t="s">
        <v>281</v>
      </c>
      <c r="H2085" t="s">
        <v>8</v>
      </c>
      <c r="I2085" t="s">
        <v>85</v>
      </c>
      <c r="J2085" t="s">
        <v>267</v>
      </c>
      <c r="K2085" t="s">
        <v>23</v>
      </c>
      <c r="L2085" t="s">
        <v>24</v>
      </c>
      <c r="M2085">
        <v>1</v>
      </c>
      <c r="N2085" t="s">
        <v>875</v>
      </c>
      <c r="O2085" t="str">
        <f>IF($B2085="","",IFERROR(IF(ISNUMBER(MATCH($K2085,'Brand Family Territory (Enc)'!$A$2:$A$296,0)),$K2085,""),""))</f>
        <v/>
      </c>
      <c r="P2085" t="str">
        <f>IF($B2085="","",IFERROR(INDEX('Brand Crosswalk'!$F$2:$F$200,MATCH($K2085,'Brand Crosswalk'!$A$2:$A$200,0)),"Not in Crosswalk"))</f>
        <v>Mapped</v>
      </c>
      <c r="Q2085" t="str">
        <f>IF($B2085="","",IFERROR(INDEX('Brand Crosswalk'!$C$2:$C$200,MATCH($K2085,'Brand Crosswalk'!$A$2:$A$200,0)),""))</f>
        <v>Corona Extra</v>
      </c>
      <c r="R2085" t="str">
        <f>IF($B2085="","",IF(O2085&lt;&gt;"",O2085,IF(P2085="Mapped",Q2085,IF(P2085="No Encompass Match","No Encompass Match",IFERROR(VLOOKUP(IF($K2085="",$J2085,$K2085),'Brands (Enc)'!$C$2:$D$2699,2,FALSE),"Not Mapped")))))</f>
        <v>Corona Extra</v>
      </c>
      <c r="S2085" t="str">
        <f>IF($B2085="","",IFERROR(VLOOKUP(VALUE($B2085),'Customers Table (Enc)'!$A:$I,9,FALSE),"Not Found"))</f>
        <v>Bergen</v>
      </c>
      <c r="T2085" t="str">
        <f t="shared" si="128"/>
        <v>BERGEN</v>
      </c>
      <c r="U2085" t="str">
        <f t="shared" si="129"/>
        <v>Corona Extra|BERGEN</v>
      </c>
      <c r="V2085" t="str">
        <f>IF($B2085="","",IF(R2085="No Encompass Match","THEM",IF(R2085="Not Mapped","Unable to Determine",IF(T2085="SALES","Unable to Determine",IFERROR(INDEX('Master - US vs THEM'!$F:$F,MATCH(U2085,'Master - US vs THEM'!$G:$G,0)),"No Territory Data")))))</f>
        <v>US</v>
      </c>
      <c r="W2085" t="str">
        <f t="shared" si="130"/>
        <v>OK</v>
      </c>
      <c r="X2085" t="str">
        <f t="shared" si="131"/>
        <v>US</v>
      </c>
    </row>
    <row r="2086" spans="1:24" x14ac:dyDescent="0.2">
      <c r="A2086">
        <v>2085</v>
      </c>
      <c r="B2086" t="s">
        <v>277</v>
      </c>
      <c r="C2086" t="s">
        <v>278</v>
      </c>
      <c r="D2086" t="s">
        <v>81</v>
      </c>
      <c r="E2086" t="s">
        <v>279</v>
      </c>
      <c r="F2086" t="s">
        <v>280</v>
      </c>
      <c r="G2086" t="s">
        <v>281</v>
      </c>
      <c r="H2086" t="s">
        <v>8</v>
      </c>
      <c r="I2086" t="s">
        <v>85</v>
      </c>
      <c r="J2086" t="s">
        <v>1108</v>
      </c>
      <c r="K2086" t="s">
        <v>87</v>
      </c>
      <c r="L2086" t="s">
        <v>88</v>
      </c>
      <c r="M2086">
        <v>1</v>
      </c>
      <c r="N2086" t="s">
        <v>875</v>
      </c>
      <c r="O2086" t="str">
        <f>IF($B2086="","",IFERROR(IF(ISNUMBER(MATCH($K2086,'Brand Family Territory (Enc)'!$A$2:$A$296,0)),$K2086,""),""))</f>
        <v/>
      </c>
      <c r="P2086" t="str">
        <f>IF($B2086="","",IFERROR(INDEX('Brand Crosswalk'!$F$2:$F$200,MATCH($K2086,'Brand Crosswalk'!$A$2:$A$200,0)),"Not in Crosswalk"))</f>
        <v>Mapped</v>
      </c>
      <c r="Q2086" t="str">
        <f>IF($B2086="","",IFERROR(INDEX('Brand Crosswalk'!$C$2:$C$200,MATCH($K2086,'Brand Crosswalk'!$A$2:$A$200,0)),""))</f>
        <v>Sixpoint</v>
      </c>
      <c r="R2086" t="str">
        <f>IF($B2086="","",IF(O2086&lt;&gt;"",O2086,IF(P2086="Mapped",Q2086,IF(P2086="No Encompass Match","No Encompass Match",IFERROR(VLOOKUP(IF($K2086="",$J2086,$K2086),'Brands (Enc)'!$C$2:$D$2699,2,FALSE),"Not Mapped")))))</f>
        <v>Sixpoint</v>
      </c>
      <c r="S2086" t="str">
        <f>IF($B2086="","",IFERROR(VLOOKUP(VALUE($B2086),'Customers Table (Enc)'!$A:$I,9,FALSE),"Not Found"))</f>
        <v>Bergen</v>
      </c>
      <c r="T2086" t="str">
        <f t="shared" si="128"/>
        <v>BERGEN</v>
      </c>
      <c r="U2086" t="str">
        <f t="shared" si="129"/>
        <v>Sixpoint|BERGEN</v>
      </c>
      <c r="V2086" t="str">
        <f>IF($B2086="","",IF(R2086="No Encompass Match","THEM",IF(R2086="Not Mapped","Unable to Determine",IF(T2086="SALES","Unable to Determine",IFERROR(INDEX('Master - US vs THEM'!$F:$F,MATCH(U2086,'Master - US vs THEM'!$G:$G,0)),"No Territory Data")))))</f>
        <v>US</v>
      </c>
      <c r="W2086" t="str">
        <f t="shared" si="130"/>
        <v>OK</v>
      </c>
      <c r="X2086" t="str">
        <f t="shared" si="131"/>
        <v>US</v>
      </c>
    </row>
    <row r="2087" spans="1:24" x14ac:dyDescent="0.2">
      <c r="A2087">
        <v>2086</v>
      </c>
      <c r="B2087" t="s">
        <v>1212</v>
      </c>
      <c r="C2087" t="s">
        <v>1213</v>
      </c>
      <c r="D2087" t="s">
        <v>48</v>
      </c>
      <c r="E2087" t="s">
        <v>1214</v>
      </c>
      <c r="F2087" t="s">
        <v>280</v>
      </c>
      <c r="G2087" t="s">
        <v>1215</v>
      </c>
      <c r="H2087" t="s">
        <v>8</v>
      </c>
      <c r="I2087" t="s">
        <v>85</v>
      </c>
      <c r="J2087" t="s">
        <v>906</v>
      </c>
      <c r="K2087" t="s">
        <v>192</v>
      </c>
      <c r="L2087" t="s">
        <v>120</v>
      </c>
      <c r="M2087">
        <v>1</v>
      </c>
      <c r="N2087" t="s">
        <v>875</v>
      </c>
      <c r="O2087" t="str">
        <f>IF($B2087="","",IFERROR(IF(ISNUMBER(MATCH($K2087,'Brand Family Territory (Enc)'!$A$2:$A$296,0)),$K2087,""),""))</f>
        <v/>
      </c>
      <c r="P2087" t="str">
        <f>IF($B2087="","",IFERROR(INDEX('Brand Crosswalk'!$F$2:$F$200,MATCH($K2087,'Brand Crosswalk'!$A$2:$A$200,0)),"Not in Crosswalk"))</f>
        <v>Mapped</v>
      </c>
      <c r="Q2087" t="str">
        <f>IF($B2087="","",IFERROR(INDEX('Brand Crosswalk'!$C$2:$C$200,MATCH($K2087,'Brand Crosswalk'!$A$2:$A$200,0)),""))</f>
        <v>Montauk</v>
      </c>
      <c r="R2087" t="str">
        <f>IF($B2087="","",IF(O2087&lt;&gt;"",O2087,IF(P2087="Mapped",Q2087,IF(P2087="No Encompass Match","No Encompass Match",IFERROR(VLOOKUP(IF($K2087="",$J2087,$K2087),'Brands (Enc)'!$C$2:$D$2699,2,FALSE),"Not Mapped")))))</f>
        <v>Montauk</v>
      </c>
      <c r="S2087" t="str">
        <f>IF($B2087="","",IFERROR(VLOOKUP(VALUE($B2087),'Customers Table (Enc)'!$A:$I,9,FALSE),"Not Found"))</f>
        <v>Bergen</v>
      </c>
      <c r="T2087" t="str">
        <f t="shared" si="128"/>
        <v>BERGEN</v>
      </c>
      <c r="U2087" t="str">
        <f t="shared" si="129"/>
        <v>Montauk|BERGEN</v>
      </c>
      <c r="V2087" t="str">
        <f>IF($B2087="","",IF(R2087="No Encompass Match","THEM",IF(R2087="Not Mapped","Unable to Determine",IF(T2087="SALES","Unable to Determine",IFERROR(INDEX('Master - US vs THEM'!$F:$F,MATCH(U2087,'Master - US vs THEM'!$G:$G,0)),"No Territory Data")))))</f>
        <v>US</v>
      </c>
      <c r="W2087" t="str">
        <f t="shared" si="130"/>
        <v>OK</v>
      </c>
      <c r="X2087" t="str">
        <f t="shared" si="131"/>
        <v>US</v>
      </c>
    </row>
    <row r="2088" spans="1:24" x14ac:dyDescent="0.2">
      <c r="A2088">
        <v>2087</v>
      </c>
      <c r="B2088" t="s">
        <v>1212</v>
      </c>
      <c r="C2088" t="s">
        <v>1213</v>
      </c>
      <c r="D2088" t="s">
        <v>48</v>
      </c>
      <c r="E2088" t="s">
        <v>1214</v>
      </c>
      <c r="F2088" t="s">
        <v>280</v>
      </c>
      <c r="G2088" t="s">
        <v>1215</v>
      </c>
      <c r="H2088" t="s">
        <v>8</v>
      </c>
      <c r="I2088" t="s">
        <v>85</v>
      </c>
      <c r="J2088" t="s">
        <v>535</v>
      </c>
      <c r="K2088" t="s">
        <v>358</v>
      </c>
      <c r="L2088" t="s">
        <v>155</v>
      </c>
      <c r="M2088">
        <v>1</v>
      </c>
      <c r="N2088" t="s">
        <v>875</v>
      </c>
      <c r="O2088" t="str">
        <f>IF($B2088="","",IFERROR(IF(ISNUMBER(MATCH($K2088,'Brand Family Territory (Enc)'!$A$2:$A$296,0)),$K2088,""),""))</f>
        <v/>
      </c>
      <c r="P2088" t="str">
        <f>IF($B2088="","",IFERROR(INDEX('Brand Crosswalk'!$F$2:$F$200,MATCH($K2088,'Brand Crosswalk'!$A$2:$A$200,0)),"Not in Crosswalk"))</f>
        <v>Mapped</v>
      </c>
      <c r="Q2088" t="str">
        <f>IF($B2088="","",IFERROR(INDEX('Brand Crosswalk'!$C$2:$C$200,MATCH($K2088,'Brand Crosswalk'!$A$2:$A$200,0)),""))</f>
        <v>Samuel Adams</v>
      </c>
      <c r="R2088" t="str">
        <f>IF($B2088="","",IF(O2088&lt;&gt;"",O2088,IF(P2088="Mapped",Q2088,IF(P2088="No Encompass Match","No Encompass Match",IFERROR(VLOOKUP(IF($K2088="",$J2088,$K2088),'Brands (Enc)'!$C$2:$D$2699,2,FALSE),"Not Mapped")))))</f>
        <v>Samuel Adams</v>
      </c>
      <c r="S2088" t="str">
        <f>IF($B2088="","",IFERROR(VLOOKUP(VALUE($B2088),'Customers Table (Enc)'!$A:$I,9,FALSE),"Not Found"))</f>
        <v>Bergen</v>
      </c>
      <c r="T2088" t="str">
        <f t="shared" si="128"/>
        <v>BERGEN</v>
      </c>
      <c r="U2088" t="str">
        <f t="shared" si="129"/>
        <v>Samuel Adams|BERGEN</v>
      </c>
      <c r="V2088" t="str">
        <f>IF($B2088="","",IF(R2088="No Encompass Match","THEM",IF(R2088="Not Mapped","Unable to Determine",IF(T2088="SALES","Unable to Determine",IFERROR(INDEX('Master - US vs THEM'!$F:$F,MATCH(U2088,'Master - US vs THEM'!$G:$G,0)),"No Territory Data")))))</f>
        <v>US</v>
      </c>
      <c r="W2088" t="str">
        <f t="shared" si="130"/>
        <v>OK</v>
      </c>
      <c r="X2088" t="str">
        <f t="shared" si="131"/>
        <v>US</v>
      </c>
    </row>
    <row r="2089" spans="1:24" x14ac:dyDescent="0.2">
      <c r="A2089">
        <v>2088</v>
      </c>
      <c r="B2089" t="s">
        <v>1207</v>
      </c>
      <c r="C2089" t="s">
        <v>1208</v>
      </c>
      <c r="D2089" t="s">
        <v>48</v>
      </c>
      <c r="E2089" t="s">
        <v>1209</v>
      </c>
      <c r="F2089" t="s">
        <v>280</v>
      </c>
      <c r="G2089" t="s">
        <v>1210</v>
      </c>
      <c r="H2089" t="s">
        <v>8</v>
      </c>
      <c r="I2089" t="s">
        <v>85</v>
      </c>
      <c r="J2089" t="s">
        <v>44</v>
      </c>
      <c r="K2089" t="s">
        <v>44</v>
      </c>
      <c r="L2089" t="s">
        <v>45</v>
      </c>
      <c r="M2089">
        <v>1</v>
      </c>
      <c r="N2089" t="s">
        <v>875</v>
      </c>
      <c r="O2089" t="str">
        <f>IF($B2089="","",IFERROR(IF(ISNUMBER(MATCH($K2089,'Brand Family Territory (Enc)'!$A$2:$A$296,0)),$K2089,""),""))</f>
        <v/>
      </c>
      <c r="P2089" t="str">
        <f>IF($B2089="","",IFERROR(INDEX('Brand Crosswalk'!$F$2:$F$200,MATCH($K2089,'Brand Crosswalk'!$A$2:$A$200,0)),"Not in Crosswalk"))</f>
        <v>Mapped</v>
      </c>
      <c r="Q2089" t="str">
        <f>IF($B2089="","",IFERROR(INDEX('Brand Crosswalk'!$C$2:$C$200,MATCH($K2089,'Brand Crosswalk'!$A$2:$A$200,0)),""))</f>
        <v>Dg Yuengling Inc</v>
      </c>
      <c r="R2089" t="str">
        <f>IF($B2089="","",IF(O2089&lt;&gt;"",O2089,IF(P2089="Mapped",Q2089,IF(P2089="No Encompass Match","No Encompass Match",IFERROR(VLOOKUP(IF($K2089="",$J2089,$K2089),'Brands (Enc)'!$C$2:$D$2699,2,FALSE),"Not Mapped")))))</f>
        <v>Dg Yuengling Inc</v>
      </c>
      <c r="S2089" t="str">
        <f>IF($B2089="","",IFERROR(VLOOKUP(VALUE($B2089),'Customers Table (Enc)'!$A:$I,9,FALSE),"Not Found"))</f>
        <v>Bergen</v>
      </c>
      <c r="T2089" t="str">
        <f t="shared" si="128"/>
        <v>BERGEN</v>
      </c>
      <c r="U2089" t="str">
        <f t="shared" si="129"/>
        <v>Dg Yuengling Inc|BERGEN</v>
      </c>
      <c r="V2089" t="str">
        <f>IF($B2089="","",IF(R2089="No Encompass Match","THEM",IF(R2089="Not Mapped","Unable to Determine",IF(T2089="SALES","Unable to Determine",IFERROR(INDEX('Master - US vs THEM'!$F:$F,MATCH(U2089,'Master - US vs THEM'!$G:$G,0)),"No Territory Data")))))</f>
        <v>US</v>
      </c>
      <c r="W2089" t="str">
        <f t="shared" si="130"/>
        <v>OK</v>
      </c>
      <c r="X2089" t="str">
        <f t="shared" si="131"/>
        <v>US</v>
      </c>
    </row>
    <row r="2090" spans="1:24" x14ac:dyDescent="0.2">
      <c r="A2090">
        <v>2089</v>
      </c>
      <c r="B2090" t="s">
        <v>1207</v>
      </c>
      <c r="C2090" t="s">
        <v>1208</v>
      </c>
      <c r="D2090" t="s">
        <v>48</v>
      </c>
      <c r="E2090" t="s">
        <v>1209</v>
      </c>
      <c r="F2090" t="s">
        <v>280</v>
      </c>
      <c r="G2090" t="s">
        <v>1210</v>
      </c>
      <c r="H2090" t="s">
        <v>8</v>
      </c>
      <c r="I2090" t="s">
        <v>85</v>
      </c>
      <c r="J2090" t="s">
        <v>1211</v>
      </c>
      <c r="K2090" t="s">
        <v>209</v>
      </c>
      <c r="L2090" t="s">
        <v>210</v>
      </c>
      <c r="M2090">
        <v>1</v>
      </c>
      <c r="N2090" t="s">
        <v>875</v>
      </c>
      <c r="O2090" t="str">
        <f>IF($B2090="","",IFERROR(IF(ISNUMBER(MATCH($K2090,'Brand Family Territory (Enc)'!$A$2:$A$296,0)),$K2090,""),""))</f>
        <v/>
      </c>
      <c r="P2090" t="str">
        <f>IF($B2090="","",IFERROR(INDEX('Brand Crosswalk'!$F$2:$F$200,MATCH($K2090,'Brand Crosswalk'!$A$2:$A$200,0)),"Not in Crosswalk"))</f>
        <v>Mapped</v>
      </c>
      <c r="Q2090" t="str">
        <f>IF($B2090="","",IFERROR(INDEX('Brand Crosswalk'!$C$2:$C$200,MATCH($K2090,'Brand Crosswalk'!$A$2:$A$200,0)),""))</f>
        <v>Cape May</v>
      </c>
      <c r="R2090" t="str">
        <f>IF($B2090="","",IF(O2090&lt;&gt;"",O2090,IF(P2090="Mapped",Q2090,IF(P2090="No Encompass Match","No Encompass Match",IFERROR(VLOOKUP(IF($K2090="",$J2090,$K2090),'Brands (Enc)'!$C$2:$D$2699,2,FALSE),"Not Mapped")))))</f>
        <v>Cape May</v>
      </c>
      <c r="S2090" t="str">
        <f>IF($B2090="","",IFERROR(VLOOKUP(VALUE($B2090),'Customers Table (Enc)'!$A:$I,9,FALSE),"Not Found"))</f>
        <v>Bergen</v>
      </c>
      <c r="T2090" t="str">
        <f t="shared" si="128"/>
        <v>BERGEN</v>
      </c>
      <c r="U2090" t="str">
        <f t="shared" si="129"/>
        <v>Cape May|BERGEN</v>
      </c>
      <c r="V2090" t="str">
        <f>IF($B2090="","",IF(R2090="No Encompass Match","THEM",IF(R2090="Not Mapped","Unable to Determine",IF(T2090="SALES","Unable to Determine",IFERROR(INDEX('Master - US vs THEM'!$F:$F,MATCH(U2090,'Master - US vs THEM'!$G:$G,0)),"No Territory Data")))))</f>
        <v>US</v>
      </c>
      <c r="W2090" t="str">
        <f t="shared" si="130"/>
        <v>OK</v>
      </c>
      <c r="X2090" t="str">
        <f t="shared" si="131"/>
        <v>US</v>
      </c>
    </row>
    <row r="2091" spans="1:24" x14ac:dyDescent="0.2">
      <c r="A2091">
        <v>2090</v>
      </c>
      <c r="B2091" t="s">
        <v>1200</v>
      </c>
      <c r="C2091" t="s">
        <v>1201</v>
      </c>
      <c r="D2091" t="s">
        <v>48</v>
      </c>
      <c r="E2091" t="s">
        <v>1202</v>
      </c>
      <c r="F2091" t="s">
        <v>280</v>
      </c>
      <c r="G2091" t="s">
        <v>1203</v>
      </c>
      <c r="H2091" t="s">
        <v>8</v>
      </c>
      <c r="I2091" t="s">
        <v>85</v>
      </c>
      <c r="J2091" t="s">
        <v>1047</v>
      </c>
      <c r="K2091" t="s">
        <v>192</v>
      </c>
      <c r="L2091" t="s">
        <v>120</v>
      </c>
      <c r="M2091">
        <v>1</v>
      </c>
      <c r="N2091" t="s">
        <v>875</v>
      </c>
      <c r="O2091" t="str">
        <f>IF($B2091="","",IFERROR(IF(ISNUMBER(MATCH($K2091,'Brand Family Territory (Enc)'!$A$2:$A$296,0)),$K2091,""),""))</f>
        <v/>
      </c>
      <c r="P2091" t="str">
        <f>IF($B2091="","",IFERROR(INDEX('Brand Crosswalk'!$F$2:$F$200,MATCH($K2091,'Brand Crosswalk'!$A$2:$A$200,0)),"Not in Crosswalk"))</f>
        <v>Mapped</v>
      </c>
      <c r="Q2091" t="str">
        <f>IF($B2091="","",IFERROR(INDEX('Brand Crosswalk'!$C$2:$C$200,MATCH($K2091,'Brand Crosswalk'!$A$2:$A$200,0)),""))</f>
        <v>Montauk</v>
      </c>
      <c r="R2091" t="str">
        <f>IF($B2091="","",IF(O2091&lt;&gt;"",O2091,IF(P2091="Mapped",Q2091,IF(P2091="No Encompass Match","No Encompass Match",IFERROR(VLOOKUP(IF($K2091="",$J2091,$K2091),'Brands (Enc)'!$C$2:$D$2699,2,FALSE),"Not Mapped")))))</f>
        <v>Montauk</v>
      </c>
      <c r="S2091" t="str">
        <f>IF($B2091="","",IFERROR(VLOOKUP(VALUE($B2091),'Customers Table (Enc)'!$A:$I,9,FALSE),"Not Found"))</f>
        <v>Bergen</v>
      </c>
      <c r="T2091" t="str">
        <f t="shared" si="128"/>
        <v>BERGEN</v>
      </c>
      <c r="U2091" t="str">
        <f t="shared" si="129"/>
        <v>Montauk|BERGEN</v>
      </c>
      <c r="V2091" t="str">
        <f>IF($B2091="","",IF(R2091="No Encompass Match","THEM",IF(R2091="Not Mapped","Unable to Determine",IF(T2091="SALES","Unable to Determine",IFERROR(INDEX('Master - US vs THEM'!$F:$F,MATCH(U2091,'Master - US vs THEM'!$G:$G,0)),"No Territory Data")))))</f>
        <v>US</v>
      </c>
      <c r="W2091" t="str">
        <f t="shared" si="130"/>
        <v>OK</v>
      </c>
      <c r="X2091" t="str">
        <f t="shared" si="131"/>
        <v>US</v>
      </c>
    </row>
    <row r="2092" spans="1:24" x14ac:dyDescent="0.2">
      <c r="A2092">
        <v>2091</v>
      </c>
      <c r="B2092" t="s">
        <v>1200</v>
      </c>
      <c r="C2092" t="s">
        <v>1201</v>
      </c>
      <c r="D2092" t="s">
        <v>48</v>
      </c>
      <c r="E2092" t="s">
        <v>1202</v>
      </c>
      <c r="F2092" t="s">
        <v>280</v>
      </c>
      <c r="G2092" t="s">
        <v>1203</v>
      </c>
      <c r="H2092" t="s">
        <v>8</v>
      </c>
      <c r="I2092" t="s">
        <v>85</v>
      </c>
      <c r="J2092" t="s">
        <v>1081</v>
      </c>
      <c r="K2092" t="s">
        <v>1082</v>
      </c>
      <c r="L2092" t="s">
        <v>773</v>
      </c>
      <c r="M2092">
        <v>1</v>
      </c>
      <c r="N2092" t="s">
        <v>875</v>
      </c>
      <c r="O2092" t="str">
        <f>IF($B2092="","",IFERROR(IF(ISNUMBER(MATCH($K2092,'Brand Family Territory (Enc)'!$A$2:$A$296,0)),$K2092,""),""))</f>
        <v/>
      </c>
      <c r="P2092" t="str">
        <f>IF($B2092="","",IFERROR(INDEX('Brand Crosswalk'!$F$2:$F$200,MATCH($K2092,'Brand Crosswalk'!$A$2:$A$200,0)),"Not in Crosswalk"))</f>
        <v>Mapped</v>
      </c>
      <c r="Q2092" t="str">
        <f>IF($B2092="","",IFERROR(INDEX('Brand Crosswalk'!$C$2:$C$200,MATCH($K2092,'Brand Crosswalk'!$A$2:$A$200,0)),""))</f>
        <v>Great Lakes</v>
      </c>
      <c r="R2092" t="str">
        <f>IF($B2092="","",IF(O2092&lt;&gt;"",O2092,IF(P2092="Mapped",Q2092,IF(P2092="No Encompass Match","No Encompass Match",IFERROR(VLOOKUP(IF($K2092="",$J2092,$K2092),'Brands (Enc)'!$C$2:$D$2699,2,FALSE),"Not Mapped")))))</f>
        <v>Great Lakes</v>
      </c>
      <c r="S2092" t="str">
        <f>IF($B2092="","",IFERROR(VLOOKUP(VALUE($B2092),'Customers Table (Enc)'!$A:$I,9,FALSE),"Not Found"))</f>
        <v>Bergen</v>
      </c>
      <c r="T2092" t="str">
        <f t="shared" si="128"/>
        <v>BERGEN</v>
      </c>
      <c r="U2092" t="str">
        <f t="shared" si="129"/>
        <v>Great Lakes|BERGEN</v>
      </c>
      <c r="V2092" t="str">
        <f>IF($B2092="","",IF(R2092="No Encompass Match","THEM",IF(R2092="Not Mapped","Unable to Determine",IF(T2092="SALES","Unable to Determine",IFERROR(INDEX('Master - US vs THEM'!$F:$F,MATCH(U2092,'Master - US vs THEM'!$G:$G,0)),"No Territory Data")))))</f>
        <v>US</v>
      </c>
      <c r="W2092" t="str">
        <f t="shared" si="130"/>
        <v>OK</v>
      </c>
      <c r="X2092" t="str">
        <f t="shared" si="131"/>
        <v>US</v>
      </c>
    </row>
    <row r="2093" spans="1:24" x14ac:dyDescent="0.2">
      <c r="A2093">
        <v>2092</v>
      </c>
      <c r="B2093" t="s">
        <v>1200</v>
      </c>
      <c r="C2093" t="s">
        <v>1201</v>
      </c>
      <c r="D2093" t="s">
        <v>48</v>
      </c>
      <c r="E2093" t="s">
        <v>1202</v>
      </c>
      <c r="F2093" t="s">
        <v>280</v>
      </c>
      <c r="G2093" t="s">
        <v>1203</v>
      </c>
      <c r="H2093" t="s">
        <v>8</v>
      </c>
      <c r="I2093" t="s">
        <v>85</v>
      </c>
      <c r="J2093" t="s">
        <v>1204</v>
      </c>
      <c r="K2093" t="s">
        <v>1082</v>
      </c>
      <c r="L2093" t="s">
        <v>773</v>
      </c>
      <c r="M2093">
        <v>1</v>
      </c>
      <c r="N2093" t="s">
        <v>875</v>
      </c>
      <c r="O2093" t="str">
        <f>IF($B2093="","",IFERROR(IF(ISNUMBER(MATCH($K2093,'Brand Family Territory (Enc)'!$A$2:$A$296,0)),$K2093,""),""))</f>
        <v/>
      </c>
      <c r="P2093" t="str">
        <f>IF($B2093="","",IFERROR(INDEX('Brand Crosswalk'!$F$2:$F$200,MATCH($K2093,'Brand Crosswalk'!$A$2:$A$200,0)),"Not in Crosswalk"))</f>
        <v>Mapped</v>
      </c>
      <c r="Q2093" t="str">
        <f>IF($B2093="","",IFERROR(INDEX('Brand Crosswalk'!$C$2:$C$200,MATCH($K2093,'Brand Crosswalk'!$A$2:$A$200,0)),""))</f>
        <v>Great Lakes</v>
      </c>
      <c r="R2093" t="str">
        <f>IF($B2093="","",IF(O2093&lt;&gt;"",O2093,IF(P2093="Mapped",Q2093,IF(P2093="No Encompass Match","No Encompass Match",IFERROR(VLOOKUP(IF($K2093="",$J2093,$K2093),'Brands (Enc)'!$C$2:$D$2699,2,FALSE),"Not Mapped")))))</f>
        <v>Great Lakes</v>
      </c>
      <c r="S2093" t="str">
        <f>IF($B2093="","",IFERROR(VLOOKUP(VALUE($B2093),'Customers Table (Enc)'!$A:$I,9,FALSE),"Not Found"))</f>
        <v>Bergen</v>
      </c>
      <c r="T2093" t="str">
        <f t="shared" si="128"/>
        <v>BERGEN</v>
      </c>
      <c r="U2093" t="str">
        <f t="shared" si="129"/>
        <v>Great Lakes|BERGEN</v>
      </c>
      <c r="V2093" t="str">
        <f>IF($B2093="","",IF(R2093="No Encompass Match","THEM",IF(R2093="Not Mapped","Unable to Determine",IF(T2093="SALES","Unable to Determine",IFERROR(INDEX('Master - US vs THEM'!$F:$F,MATCH(U2093,'Master - US vs THEM'!$G:$G,0)),"No Territory Data")))))</f>
        <v>US</v>
      </c>
      <c r="W2093" t="str">
        <f t="shared" si="130"/>
        <v>OK</v>
      </c>
      <c r="X2093" t="str">
        <f t="shared" si="131"/>
        <v>US</v>
      </c>
    </row>
    <row r="2094" spans="1:24" x14ac:dyDescent="0.2">
      <c r="A2094">
        <v>2093</v>
      </c>
      <c r="B2094" t="s">
        <v>1200</v>
      </c>
      <c r="C2094" t="s">
        <v>1201</v>
      </c>
      <c r="D2094" t="s">
        <v>48</v>
      </c>
      <c r="E2094" t="s">
        <v>1202</v>
      </c>
      <c r="F2094" t="s">
        <v>280</v>
      </c>
      <c r="G2094" t="s">
        <v>1203</v>
      </c>
      <c r="H2094" t="s">
        <v>8</v>
      </c>
      <c r="I2094" t="s">
        <v>85</v>
      </c>
      <c r="J2094" t="s">
        <v>1205</v>
      </c>
      <c r="K2094" t="s">
        <v>1206</v>
      </c>
      <c r="L2094" t="s">
        <v>61</v>
      </c>
      <c r="M2094">
        <v>1</v>
      </c>
      <c r="N2094" t="s">
        <v>875</v>
      </c>
      <c r="O2094" t="str">
        <f>IF($B2094="","",IFERROR(IF(ISNUMBER(MATCH($K2094,'Brand Family Territory (Enc)'!$A$2:$A$296,0)),$K2094,""),""))</f>
        <v/>
      </c>
      <c r="P2094" t="str">
        <f>IF($B2094="","",IFERROR(INDEX('Brand Crosswalk'!$F$2:$F$200,MATCH($K2094,'Brand Crosswalk'!$A$2:$A$200,0)),"Not in Crosswalk"))</f>
        <v>Mapped</v>
      </c>
      <c r="Q2094" t="str">
        <f>IF($B2094="","",IFERROR(INDEX('Brand Crosswalk'!$C$2:$C$200,MATCH($K2094,'Brand Crosswalk'!$A$2:$A$200,0)),""))</f>
        <v>Stone Brewing</v>
      </c>
      <c r="R2094" t="str">
        <f>IF($B2094="","",IF(O2094&lt;&gt;"",O2094,IF(P2094="Mapped",Q2094,IF(P2094="No Encompass Match","No Encompass Match",IFERROR(VLOOKUP(IF($K2094="",$J2094,$K2094),'Brands (Enc)'!$C$2:$D$2699,2,FALSE),"Not Mapped")))))</f>
        <v>Stone Brewing</v>
      </c>
      <c r="S2094" t="str">
        <f>IF($B2094="","",IFERROR(VLOOKUP(VALUE($B2094),'Customers Table (Enc)'!$A:$I,9,FALSE),"Not Found"))</f>
        <v>Bergen</v>
      </c>
      <c r="T2094" t="str">
        <f t="shared" si="128"/>
        <v>BERGEN</v>
      </c>
      <c r="U2094" t="str">
        <f t="shared" si="129"/>
        <v>Stone Brewing|BERGEN</v>
      </c>
      <c r="V2094" t="str">
        <f>IF($B2094="","",IF(R2094="No Encompass Match","THEM",IF(R2094="Not Mapped","Unable to Determine",IF(T2094="SALES","Unable to Determine",IFERROR(INDEX('Master - US vs THEM'!$F:$F,MATCH(U2094,'Master - US vs THEM'!$G:$G,0)),"No Territory Data")))))</f>
        <v>US</v>
      </c>
      <c r="W2094" t="str">
        <f t="shared" si="130"/>
        <v>OK</v>
      </c>
      <c r="X2094" t="str">
        <f t="shared" si="131"/>
        <v>US</v>
      </c>
    </row>
    <row r="2095" spans="1:24" x14ac:dyDescent="0.2">
      <c r="A2095">
        <v>2094</v>
      </c>
      <c r="B2095" t="s">
        <v>1200</v>
      </c>
      <c r="C2095" t="s">
        <v>1201</v>
      </c>
      <c r="D2095" t="s">
        <v>48</v>
      </c>
      <c r="E2095" t="s">
        <v>1202</v>
      </c>
      <c r="F2095" t="s">
        <v>280</v>
      </c>
      <c r="G2095" t="s">
        <v>1203</v>
      </c>
      <c r="H2095" t="s">
        <v>8</v>
      </c>
      <c r="I2095" t="s">
        <v>85</v>
      </c>
      <c r="J2095" t="s">
        <v>44</v>
      </c>
      <c r="K2095" t="s">
        <v>44</v>
      </c>
      <c r="L2095" t="s">
        <v>45</v>
      </c>
      <c r="M2095">
        <v>1</v>
      </c>
      <c r="N2095" t="s">
        <v>875</v>
      </c>
      <c r="O2095" t="str">
        <f>IF($B2095="","",IFERROR(IF(ISNUMBER(MATCH($K2095,'Brand Family Territory (Enc)'!$A$2:$A$296,0)),$K2095,""),""))</f>
        <v/>
      </c>
      <c r="P2095" t="str">
        <f>IF($B2095="","",IFERROR(INDEX('Brand Crosswalk'!$F$2:$F$200,MATCH($K2095,'Brand Crosswalk'!$A$2:$A$200,0)),"Not in Crosswalk"))</f>
        <v>Mapped</v>
      </c>
      <c r="Q2095" t="str">
        <f>IF($B2095="","",IFERROR(INDEX('Brand Crosswalk'!$C$2:$C$200,MATCH($K2095,'Brand Crosswalk'!$A$2:$A$200,0)),""))</f>
        <v>Dg Yuengling Inc</v>
      </c>
      <c r="R2095" t="str">
        <f>IF($B2095="","",IF(O2095&lt;&gt;"",O2095,IF(P2095="Mapped",Q2095,IF(P2095="No Encompass Match","No Encompass Match",IFERROR(VLOOKUP(IF($K2095="",$J2095,$K2095),'Brands (Enc)'!$C$2:$D$2699,2,FALSE),"Not Mapped")))))</f>
        <v>Dg Yuengling Inc</v>
      </c>
      <c r="S2095" t="str">
        <f>IF($B2095="","",IFERROR(VLOOKUP(VALUE($B2095),'Customers Table (Enc)'!$A:$I,9,FALSE),"Not Found"))</f>
        <v>Bergen</v>
      </c>
      <c r="T2095" t="str">
        <f t="shared" si="128"/>
        <v>BERGEN</v>
      </c>
      <c r="U2095" t="str">
        <f t="shared" si="129"/>
        <v>Dg Yuengling Inc|BERGEN</v>
      </c>
      <c r="V2095" t="str">
        <f>IF($B2095="","",IF(R2095="No Encompass Match","THEM",IF(R2095="Not Mapped","Unable to Determine",IF(T2095="SALES","Unable to Determine",IFERROR(INDEX('Master - US vs THEM'!$F:$F,MATCH(U2095,'Master - US vs THEM'!$G:$G,0)),"No Territory Data")))))</f>
        <v>US</v>
      </c>
      <c r="W2095" t="str">
        <f t="shared" si="130"/>
        <v>OK</v>
      </c>
      <c r="X2095" t="str">
        <f t="shared" si="131"/>
        <v>US</v>
      </c>
    </row>
    <row r="2096" spans="1:24" x14ac:dyDescent="0.2">
      <c r="A2096">
        <v>2095</v>
      </c>
      <c r="B2096" t="s">
        <v>1200</v>
      </c>
      <c r="C2096" t="s">
        <v>1201</v>
      </c>
      <c r="D2096" t="s">
        <v>48</v>
      </c>
      <c r="E2096" t="s">
        <v>1202</v>
      </c>
      <c r="F2096" t="s">
        <v>280</v>
      </c>
      <c r="G2096" t="s">
        <v>1203</v>
      </c>
      <c r="H2096" t="s">
        <v>8</v>
      </c>
      <c r="I2096" t="s">
        <v>85</v>
      </c>
      <c r="J2096" t="s">
        <v>962</v>
      </c>
      <c r="K2096" t="s">
        <v>963</v>
      </c>
      <c r="L2096" t="s">
        <v>141</v>
      </c>
      <c r="M2096">
        <v>1</v>
      </c>
      <c r="N2096" t="s">
        <v>875</v>
      </c>
      <c r="O2096" t="str">
        <f>IF($B2096="","",IFERROR(IF(ISNUMBER(MATCH($K2096,'Brand Family Territory (Enc)'!$A$2:$A$296,0)),$K2096,""),""))</f>
        <v>GEORGE KILLIAN'S</v>
      </c>
      <c r="P2096" t="str">
        <f>IF($B2096="","",IFERROR(INDEX('Brand Crosswalk'!$F$2:$F$200,MATCH($K2096,'Brand Crosswalk'!$A$2:$A$200,0)),"Not in Crosswalk"))</f>
        <v>Not in Crosswalk</v>
      </c>
      <c r="Q2096" t="str">
        <f>IF($B2096="","",IFERROR(INDEX('Brand Crosswalk'!$C$2:$C$200,MATCH($K2096,'Brand Crosswalk'!$A$2:$A$200,0)),""))</f>
        <v/>
      </c>
      <c r="R2096" t="str">
        <f>IF($B2096="","",IF(O2096&lt;&gt;"",O2096,IF(P2096="Mapped",Q2096,IF(P2096="No Encompass Match","No Encompass Match",IFERROR(VLOOKUP(IF($K2096="",$J2096,$K2096),'Brands (Enc)'!$C$2:$D$2699,2,FALSE),"Not Mapped")))))</f>
        <v>GEORGE KILLIAN'S</v>
      </c>
      <c r="S2096" t="str">
        <f>IF($B2096="","",IFERROR(VLOOKUP(VALUE($B2096),'Customers Table (Enc)'!$A:$I,9,FALSE),"Not Found"))</f>
        <v>Bergen</v>
      </c>
      <c r="T2096" t="str">
        <f t="shared" si="128"/>
        <v>BERGEN</v>
      </c>
      <c r="U2096" t="str">
        <f t="shared" si="129"/>
        <v>GEORGE KILLIAN'S|BERGEN</v>
      </c>
      <c r="V2096" t="str">
        <f>IF($B2096="","",IF(R2096="No Encompass Match","THEM",IF(R2096="Not Mapped","Unable to Determine",IF(T2096="SALES","Unable to Determine",IFERROR(INDEX('Master - US vs THEM'!$F:$F,MATCH(U2096,'Master - US vs THEM'!$G:$G,0)),"No Territory Data")))))</f>
        <v>US</v>
      </c>
      <c r="W2096" t="str">
        <f t="shared" si="130"/>
        <v>OK</v>
      </c>
      <c r="X2096" t="str">
        <f t="shared" si="131"/>
        <v>US</v>
      </c>
    </row>
    <row r="2097" spans="1:24" x14ac:dyDescent="0.2">
      <c r="A2097">
        <v>2096</v>
      </c>
      <c r="B2097" t="s">
        <v>1200</v>
      </c>
      <c r="C2097" t="s">
        <v>1201</v>
      </c>
      <c r="D2097" t="s">
        <v>48</v>
      </c>
      <c r="E2097" t="s">
        <v>1202</v>
      </c>
      <c r="F2097" t="s">
        <v>280</v>
      </c>
      <c r="G2097" t="s">
        <v>1203</v>
      </c>
      <c r="H2097" t="s">
        <v>8</v>
      </c>
      <c r="I2097" t="s">
        <v>85</v>
      </c>
      <c r="J2097" t="s">
        <v>181</v>
      </c>
      <c r="K2097" t="s">
        <v>182</v>
      </c>
      <c r="L2097" t="s">
        <v>24</v>
      </c>
      <c r="M2097">
        <v>1</v>
      </c>
      <c r="N2097" t="s">
        <v>875</v>
      </c>
      <c r="O2097" t="str">
        <f>IF($B2097="","",IFERROR(IF(ISNUMBER(MATCH($K2097,'Brand Family Territory (Enc)'!$A$2:$A$296,0)),$K2097,""),""))</f>
        <v/>
      </c>
      <c r="P2097" t="str">
        <f>IF($B2097="","",IFERROR(INDEX('Brand Crosswalk'!$F$2:$F$200,MATCH($K2097,'Brand Crosswalk'!$A$2:$A$200,0)),"Not in Crosswalk"))</f>
        <v>Mapped</v>
      </c>
      <c r="Q2097" t="str">
        <f>IF($B2097="","",IFERROR(INDEX('Brand Crosswalk'!$C$2:$C$200,MATCH($K2097,'Brand Crosswalk'!$A$2:$A$200,0)),""))</f>
        <v>Modelo Especial</v>
      </c>
      <c r="R2097" t="str">
        <f>IF($B2097="","",IF(O2097&lt;&gt;"",O2097,IF(P2097="Mapped",Q2097,IF(P2097="No Encompass Match","No Encompass Match",IFERROR(VLOOKUP(IF($K2097="",$J2097,$K2097),'Brands (Enc)'!$C$2:$D$2699,2,FALSE),"Not Mapped")))))</f>
        <v>Modelo Especial</v>
      </c>
      <c r="S2097" t="str">
        <f>IF($B2097="","",IFERROR(VLOOKUP(VALUE($B2097),'Customers Table (Enc)'!$A:$I,9,FALSE),"Not Found"))</f>
        <v>Bergen</v>
      </c>
      <c r="T2097" t="str">
        <f t="shared" si="128"/>
        <v>BERGEN</v>
      </c>
      <c r="U2097" t="str">
        <f t="shared" si="129"/>
        <v>Modelo Especial|BERGEN</v>
      </c>
      <c r="V2097" t="str">
        <f>IF($B2097="","",IF(R2097="No Encompass Match","THEM",IF(R2097="Not Mapped","Unable to Determine",IF(T2097="SALES","Unable to Determine",IFERROR(INDEX('Master - US vs THEM'!$F:$F,MATCH(U2097,'Master - US vs THEM'!$G:$G,0)),"No Territory Data")))))</f>
        <v>US</v>
      </c>
      <c r="W2097" t="str">
        <f t="shared" si="130"/>
        <v>OK</v>
      </c>
      <c r="X2097" t="str">
        <f t="shared" si="131"/>
        <v>US</v>
      </c>
    </row>
    <row r="2098" spans="1:24" x14ac:dyDescent="0.2">
      <c r="A2098">
        <v>2097</v>
      </c>
      <c r="B2098" t="s">
        <v>1196</v>
      </c>
      <c r="C2098" t="s">
        <v>1197</v>
      </c>
      <c r="D2098" t="s">
        <v>48</v>
      </c>
      <c r="E2098" t="s">
        <v>1198</v>
      </c>
      <c r="F2098" t="s">
        <v>280</v>
      </c>
      <c r="G2098" t="s">
        <v>1199</v>
      </c>
      <c r="H2098" t="s">
        <v>8</v>
      </c>
      <c r="I2098" t="s">
        <v>85</v>
      </c>
      <c r="J2098" t="s">
        <v>35</v>
      </c>
      <c r="K2098" t="s">
        <v>36</v>
      </c>
      <c r="L2098" t="s">
        <v>36</v>
      </c>
      <c r="M2098">
        <v>1</v>
      </c>
      <c r="N2098" t="s">
        <v>875</v>
      </c>
      <c r="O2098" t="str">
        <f>IF($B2098="","",IFERROR(IF(ISNUMBER(MATCH($K2098,'Brand Family Territory (Enc)'!$A$2:$A$296,0)),$K2098,""),""))</f>
        <v/>
      </c>
      <c r="P2098" t="str">
        <f>IF($B2098="","",IFERROR(INDEX('Brand Crosswalk'!$F$2:$F$200,MATCH($K2098,'Brand Crosswalk'!$A$2:$A$200,0)),"Not in Crosswalk"))</f>
        <v>Mapped</v>
      </c>
      <c r="Q2098" t="str">
        <f>IF($B2098="","",IFERROR(INDEX('Brand Crosswalk'!$C$2:$C$200,MATCH($K2098,'Brand Crosswalk'!$A$2:$A$200,0)),""))</f>
        <v>Lagunitas</v>
      </c>
      <c r="R2098" t="str">
        <f>IF($B2098="","",IF(O2098&lt;&gt;"",O2098,IF(P2098="Mapped",Q2098,IF(P2098="No Encompass Match","No Encompass Match",IFERROR(VLOOKUP(IF($K2098="",$J2098,$K2098),'Brands (Enc)'!$C$2:$D$2699,2,FALSE),"Not Mapped")))))</f>
        <v>Lagunitas</v>
      </c>
      <c r="S2098" t="str">
        <f>IF($B2098="","",IFERROR(VLOOKUP(VALUE($B2098),'Customers Table (Enc)'!$A:$I,9,FALSE),"Not Found"))</f>
        <v>Bergen</v>
      </c>
      <c r="T2098" t="str">
        <f t="shared" si="128"/>
        <v>BERGEN</v>
      </c>
      <c r="U2098" t="str">
        <f t="shared" si="129"/>
        <v>Lagunitas|BERGEN</v>
      </c>
      <c r="V2098" t="str">
        <f>IF($B2098="","",IF(R2098="No Encompass Match","THEM",IF(R2098="Not Mapped","Unable to Determine",IF(T2098="SALES","Unable to Determine",IFERROR(INDEX('Master - US vs THEM'!$F:$F,MATCH(U2098,'Master - US vs THEM'!$G:$G,0)),"No Territory Data")))))</f>
        <v>US</v>
      </c>
      <c r="W2098" t="str">
        <f t="shared" si="130"/>
        <v>OK</v>
      </c>
      <c r="X2098" t="str">
        <f t="shared" si="131"/>
        <v>US</v>
      </c>
    </row>
    <row r="2099" spans="1:24" x14ac:dyDescent="0.2">
      <c r="A2099">
        <v>2098</v>
      </c>
      <c r="B2099" t="s">
        <v>1196</v>
      </c>
      <c r="C2099" t="s">
        <v>1197</v>
      </c>
      <c r="D2099" t="s">
        <v>48</v>
      </c>
      <c r="E2099" t="s">
        <v>1198</v>
      </c>
      <c r="F2099" t="s">
        <v>280</v>
      </c>
      <c r="G2099" t="s">
        <v>1199</v>
      </c>
      <c r="H2099" t="s">
        <v>8</v>
      </c>
      <c r="I2099" t="s">
        <v>85</v>
      </c>
      <c r="J2099" t="s">
        <v>140</v>
      </c>
      <c r="K2099" t="s">
        <v>140</v>
      </c>
      <c r="L2099" t="s">
        <v>141</v>
      </c>
      <c r="M2099">
        <v>1</v>
      </c>
      <c r="N2099" t="s">
        <v>875</v>
      </c>
      <c r="O2099" t="str">
        <f>IF($B2099="","",IFERROR(IF(ISNUMBER(MATCH($K2099,'Brand Family Territory (Enc)'!$A$2:$A$296,0)),$K2099,""),""))</f>
        <v/>
      </c>
      <c r="P2099" t="str">
        <f>IF($B2099="","",IFERROR(INDEX('Brand Crosswalk'!$F$2:$F$200,MATCH($K2099,'Brand Crosswalk'!$A$2:$A$200,0)),"Not in Crosswalk"))</f>
        <v>Mapped</v>
      </c>
      <c r="Q2099" t="str">
        <f>IF($B2099="","",IFERROR(INDEX('Brand Crosswalk'!$C$2:$C$200,MATCH($K2099,'Brand Crosswalk'!$A$2:$A$200,0)),""))</f>
        <v>Peroni</v>
      </c>
      <c r="R2099" t="str">
        <f>IF($B2099="","",IF(O2099&lt;&gt;"",O2099,IF(P2099="Mapped",Q2099,IF(P2099="No Encompass Match","No Encompass Match",IFERROR(VLOOKUP(IF($K2099="",$J2099,$K2099),'Brands (Enc)'!$C$2:$D$2699,2,FALSE),"Not Mapped")))))</f>
        <v>Peroni</v>
      </c>
      <c r="S2099" t="str">
        <f>IF($B2099="","",IFERROR(VLOOKUP(VALUE($B2099),'Customers Table (Enc)'!$A:$I,9,FALSE),"Not Found"))</f>
        <v>Bergen</v>
      </c>
      <c r="T2099" t="str">
        <f t="shared" si="128"/>
        <v>BERGEN</v>
      </c>
      <c r="U2099" t="str">
        <f t="shared" si="129"/>
        <v>Peroni|BERGEN</v>
      </c>
      <c r="V2099" t="str">
        <f>IF($B2099="","",IF(R2099="No Encompass Match","THEM",IF(R2099="Not Mapped","Unable to Determine",IF(T2099="SALES","Unable to Determine",IFERROR(INDEX('Master - US vs THEM'!$F:$F,MATCH(U2099,'Master - US vs THEM'!$G:$G,0)),"No Territory Data")))))</f>
        <v>US</v>
      </c>
      <c r="W2099" t="str">
        <f t="shared" si="130"/>
        <v>OK</v>
      </c>
      <c r="X2099" t="str">
        <f t="shared" si="131"/>
        <v>US</v>
      </c>
    </row>
    <row r="2100" spans="1:24" x14ac:dyDescent="0.2">
      <c r="A2100">
        <v>2099</v>
      </c>
      <c r="B2100" t="s">
        <v>1196</v>
      </c>
      <c r="C2100" t="s">
        <v>1197</v>
      </c>
      <c r="D2100" t="s">
        <v>48</v>
      </c>
      <c r="E2100" t="s">
        <v>1198</v>
      </c>
      <c r="F2100" t="s">
        <v>280</v>
      </c>
      <c r="G2100" t="s">
        <v>1199</v>
      </c>
      <c r="H2100" t="s">
        <v>8</v>
      </c>
      <c r="I2100" t="s">
        <v>85</v>
      </c>
      <c r="J2100" t="s">
        <v>1089</v>
      </c>
      <c r="K2100" t="s">
        <v>1090</v>
      </c>
      <c r="L2100" t="s">
        <v>773</v>
      </c>
      <c r="M2100">
        <v>1</v>
      </c>
      <c r="N2100" t="s">
        <v>875</v>
      </c>
      <c r="O2100" t="str">
        <f>IF($B2100="","",IFERROR(IF(ISNUMBER(MATCH($K2100,'Brand Family Territory (Enc)'!$A$2:$A$296,0)),$K2100,""),""))</f>
        <v/>
      </c>
      <c r="P2100" t="str">
        <f>IF($B2100="","",IFERROR(INDEX('Brand Crosswalk'!$F$2:$F$200,MATCH($K2100,'Brand Crosswalk'!$A$2:$A$200,0)),"Not in Crosswalk"))</f>
        <v>Mapped</v>
      </c>
      <c r="Q2100" t="str">
        <f>IF($B2100="","",IFERROR(INDEX('Brand Crosswalk'!$C$2:$C$200,MATCH($K2100,'Brand Crosswalk'!$A$2:$A$200,0)),""))</f>
        <v>Great Lakes</v>
      </c>
      <c r="R2100" t="str">
        <f>IF($B2100="","",IF(O2100&lt;&gt;"",O2100,IF(P2100="Mapped",Q2100,IF(P2100="No Encompass Match","No Encompass Match",IFERROR(VLOOKUP(IF($K2100="",$J2100,$K2100),'Brands (Enc)'!$C$2:$D$2699,2,FALSE),"Not Mapped")))))</f>
        <v>Great Lakes</v>
      </c>
      <c r="S2100" t="str">
        <f>IF($B2100="","",IFERROR(VLOOKUP(VALUE($B2100),'Customers Table (Enc)'!$A:$I,9,FALSE),"Not Found"))</f>
        <v>Bergen</v>
      </c>
      <c r="T2100" t="str">
        <f t="shared" si="128"/>
        <v>BERGEN</v>
      </c>
      <c r="U2100" t="str">
        <f t="shared" si="129"/>
        <v>Great Lakes|BERGEN</v>
      </c>
      <c r="V2100" t="str">
        <f>IF($B2100="","",IF(R2100="No Encompass Match","THEM",IF(R2100="Not Mapped","Unable to Determine",IF(T2100="SALES","Unable to Determine",IFERROR(INDEX('Master - US vs THEM'!$F:$F,MATCH(U2100,'Master - US vs THEM'!$G:$G,0)),"No Territory Data")))))</f>
        <v>US</v>
      </c>
      <c r="W2100" t="str">
        <f t="shared" si="130"/>
        <v>OK</v>
      </c>
      <c r="X2100" t="str">
        <f t="shared" si="131"/>
        <v>US</v>
      </c>
    </row>
    <row r="2101" spans="1:24" x14ac:dyDescent="0.2">
      <c r="A2101">
        <v>2100</v>
      </c>
      <c r="B2101" t="s">
        <v>1196</v>
      </c>
      <c r="C2101" t="s">
        <v>1197</v>
      </c>
      <c r="D2101" t="s">
        <v>48</v>
      </c>
      <c r="E2101" t="s">
        <v>1198</v>
      </c>
      <c r="F2101" t="s">
        <v>280</v>
      </c>
      <c r="G2101" t="s">
        <v>1199</v>
      </c>
      <c r="H2101" t="s">
        <v>8</v>
      </c>
      <c r="I2101" t="s">
        <v>85</v>
      </c>
      <c r="J2101" t="s">
        <v>142</v>
      </c>
      <c r="K2101" t="s">
        <v>143</v>
      </c>
      <c r="L2101" t="s">
        <v>141</v>
      </c>
      <c r="M2101">
        <v>1</v>
      </c>
      <c r="N2101" t="s">
        <v>875</v>
      </c>
      <c r="O2101" t="str">
        <f>IF($B2101="","",IFERROR(IF(ISNUMBER(MATCH($K2101,'Brand Family Territory (Enc)'!$A$2:$A$296,0)),$K2101,""),""))</f>
        <v/>
      </c>
      <c r="P2101" t="str">
        <f>IF($B2101="","",IFERROR(INDEX('Brand Crosswalk'!$F$2:$F$200,MATCH($K2101,'Brand Crosswalk'!$A$2:$A$200,0)),"Not in Crosswalk"))</f>
        <v>Mapped</v>
      </c>
      <c r="Q2101" t="str">
        <f>IF($B2101="","",IFERROR(INDEX('Brand Crosswalk'!$C$2:$C$200,MATCH($K2101,'Brand Crosswalk'!$A$2:$A$200,0)),""))</f>
        <v>Lite</v>
      </c>
      <c r="R2101" t="str">
        <f>IF($B2101="","",IF(O2101&lt;&gt;"",O2101,IF(P2101="Mapped",Q2101,IF(P2101="No Encompass Match","No Encompass Match",IFERROR(VLOOKUP(IF($K2101="",$J2101,$K2101),'Brands (Enc)'!$C$2:$D$2699,2,FALSE),"Not Mapped")))))</f>
        <v>Lite</v>
      </c>
      <c r="S2101" t="str">
        <f>IF($B2101="","",IFERROR(VLOOKUP(VALUE($B2101),'Customers Table (Enc)'!$A:$I,9,FALSE),"Not Found"))</f>
        <v>Bergen</v>
      </c>
      <c r="T2101" t="str">
        <f t="shared" si="128"/>
        <v>BERGEN</v>
      </c>
      <c r="U2101" t="str">
        <f t="shared" si="129"/>
        <v>Lite|BERGEN</v>
      </c>
      <c r="V2101" t="str">
        <f>IF($B2101="","",IF(R2101="No Encompass Match","THEM",IF(R2101="Not Mapped","Unable to Determine",IF(T2101="SALES","Unable to Determine",IFERROR(INDEX('Master - US vs THEM'!$F:$F,MATCH(U2101,'Master - US vs THEM'!$G:$G,0)),"No Territory Data")))))</f>
        <v>US</v>
      </c>
      <c r="W2101" t="str">
        <f t="shared" si="130"/>
        <v>OK</v>
      </c>
      <c r="X2101" t="str">
        <f t="shared" si="131"/>
        <v>US</v>
      </c>
    </row>
    <row r="2102" spans="1:24" x14ac:dyDescent="0.2">
      <c r="A2102">
        <v>2101</v>
      </c>
      <c r="B2102" t="s">
        <v>1192</v>
      </c>
      <c r="C2102" t="s">
        <v>1193</v>
      </c>
      <c r="D2102" t="s">
        <v>48</v>
      </c>
      <c r="E2102" t="s">
        <v>1194</v>
      </c>
      <c r="F2102" t="s">
        <v>280</v>
      </c>
      <c r="G2102" t="s">
        <v>1195</v>
      </c>
      <c r="H2102" t="s">
        <v>8</v>
      </c>
      <c r="I2102" t="s">
        <v>85</v>
      </c>
      <c r="J2102" t="s">
        <v>165</v>
      </c>
      <c r="K2102" t="s">
        <v>166</v>
      </c>
      <c r="L2102" t="s">
        <v>141</v>
      </c>
      <c r="M2102">
        <v>1</v>
      </c>
      <c r="N2102" t="s">
        <v>875</v>
      </c>
      <c r="O2102" t="str">
        <f>IF($B2102="","",IFERROR(IF(ISNUMBER(MATCH($K2102,'Brand Family Territory (Enc)'!$A$2:$A$296,0)),$K2102,""),""))</f>
        <v>BLUE MOON</v>
      </c>
      <c r="P2102" t="str">
        <f>IF($B2102="","",IFERROR(INDEX('Brand Crosswalk'!$F$2:$F$200,MATCH($K2102,'Brand Crosswalk'!$A$2:$A$200,0)),"Not in Crosswalk"))</f>
        <v>Not in Crosswalk</v>
      </c>
      <c r="Q2102" t="str">
        <f>IF($B2102="","",IFERROR(INDEX('Brand Crosswalk'!$C$2:$C$200,MATCH($K2102,'Brand Crosswalk'!$A$2:$A$200,0)),""))</f>
        <v/>
      </c>
      <c r="R2102" t="str">
        <f>IF($B2102="","",IF(O2102&lt;&gt;"",O2102,IF(P2102="Mapped",Q2102,IF(P2102="No Encompass Match","No Encompass Match",IFERROR(VLOOKUP(IF($K2102="",$J2102,$K2102),'Brands (Enc)'!$C$2:$D$2699,2,FALSE),"Not Mapped")))))</f>
        <v>BLUE MOON</v>
      </c>
      <c r="S2102" t="str">
        <f>IF($B2102="","",IFERROR(VLOOKUP(VALUE($B2102),'Customers Table (Enc)'!$A:$I,9,FALSE),"Not Found"))</f>
        <v>Bergen</v>
      </c>
      <c r="T2102" t="str">
        <f t="shared" si="128"/>
        <v>BERGEN</v>
      </c>
      <c r="U2102" t="str">
        <f t="shared" si="129"/>
        <v>BLUE MOON|BERGEN</v>
      </c>
      <c r="V2102" t="str">
        <f>IF($B2102="","",IF(R2102="No Encompass Match","THEM",IF(R2102="Not Mapped","Unable to Determine",IF(T2102="SALES","Unable to Determine",IFERROR(INDEX('Master - US vs THEM'!$F:$F,MATCH(U2102,'Master - US vs THEM'!$G:$G,0)),"No Territory Data")))))</f>
        <v>US</v>
      </c>
      <c r="W2102" t="str">
        <f t="shared" si="130"/>
        <v>OK</v>
      </c>
      <c r="X2102" t="str">
        <f t="shared" si="131"/>
        <v>US</v>
      </c>
    </row>
    <row r="2103" spans="1:24" x14ac:dyDescent="0.2">
      <c r="A2103">
        <v>2102</v>
      </c>
      <c r="B2103" t="s">
        <v>1192</v>
      </c>
      <c r="C2103" t="s">
        <v>1193</v>
      </c>
      <c r="D2103" t="s">
        <v>48</v>
      </c>
      <c r="E2103" t="s">
        <v>1194</v>
      </c>
      <c r="F2103" t="s">
        <v>280</v>
      </c>
      <c r="G2103" t="s">
        <v>1195</v>
      </c>
      <c r="H2103" t="s">
        <v>8</v>
      </c>
      <c r="I2103" t="s">
        <v>85</v>
      </c>
      <c r="J2103" t="s">
        <v>357</v>
      </c>
      <c r="K2103" t="s">
        <v>358</v>
      </c>
      <c r="L2103" t="s">
        <v>155</v>
      </c>
      <c r="M2103">
        <v>1</v>
      </c>
      <c r="N2103" t="s">
        <v>875</v>
      </c>
      <c r="O2103" t="str">
        <f>IF($B2103="","",IFERROR(IF(ISNUMBER(MATCH($K2103,'Brand Family Territory (Enc)'!$A$2:$A$296,0)),$K2103,""),""))</f>
        <v/>
      </c>
      <c r="P2103" t="str">
        <f>IF($B2103="","",IFERROR(INDEX('Brand Crosswalk'!$F$2:$F$200,MATCH($K2103,'Brand Crosswalk'!$A$2:$A$200,0)),"Not in Crosswalk"))</f>
        <v>Mapped</v>
      </c>
      <c r="Q2103" t="str">
        <f>IF($B2103="","",IFERROR(INDEX('Brand Crosswalk'!$C$2:$C$200,MATCH($K2103,'Brand Crosswalk'!$A$2:$A$200,0)),""))</f>
        <v>Samuel Adams</v>
      </c>
      <c r="R2103" t="str">
        <f>IF($B2103="","",IF(O2103&lt;&gt;"",O2103,IF(P2103="Mapped",Q2103,IF(P2103="No Encompass Match","No Encompass Match",IFERROR(VLOOKUP(IF($K2103="",$J2103,$K2103),'Brands (Enc)'!$C$2:$D$2699,2,FALSE),"Not Mapped")))))</f>
        <v>Samuel Adams</v>
      </c>
      <c r="S2103" t="str">
        <f>IF($B2103="","",IFERROR(VLOOKUP(VALUE($B2103),'Customers Table (Enc)'!$A:$I,9,FALSE),"Not Found"))</f>
        <v>Bergen</v>
      </c>
      <c r="T2103" t="str">
        <f t="shared" si="128"/>
        <v>BERGEN</v>
      </c>
      <c r="U2103" t="str">
        <f t="shared" si="129"/>
        <v>Samuel Adams|BERGEN</v>
      </c>
      <c r="V2103" t="str">
        <f>IF($B2103="","",IF(R2103="No Encompass Match","THEM",IF(R2103="Not Mapped","Unable to Determine",IF(T2103="SALES","Unable to Determine",IFERROR(INDEX('Master - US vs THEM'!$F:$F,MATCH(U2103,'Master - US vs THEM'!$G:$G,0)),"No Territory Data")))))</f>
        <v>US</v>
      </c>
      <c r="W2103" t="str">
        <f t="shared" si="130"/>
        <v>OK</v>
      </c>
      <c r="X2103" t="str">
        <f t="shared" si="131"/>
        <v>US</v>
      </c>
    </row>
    <row r="2104" spans="1:24" x14ac:dyDescent="0.2">
      <c r="A2104">
        <v>2103</v>
      </c>
      <c r="B2104" t="s">
        <v>272</v>
      </c>
      <c r="C2104" t="s">
        <v>273</v>
      </c>
      <c r="D2104" t="s">
        <v>27</v>
      </c>
      <c r="E2104" t="s">
        <v>274</v>
      </c>
      <c r="F2104" t="s">
        <v>275</v>
      </c>
      <c r="G2104" t="s">
        <v>276</v>
      </c>
      <c r="H2104" t="s">
        <v>8</v>
      </c>
      <c r="I2104" t="s">
        <v>31</v>
      </c>
      <c r="J2104" t="s">
        <v>60</v>
      </c>
      <c r="K2104" t="s">
        <v>61</v>
      </c>
      <c r="L2104" t="s">
        <v>61</v>
      </c>
      <c r="M2104">
        <v>1</v>
      </c>
      <c r="N2104" t="s">
        <v>21</v>
      </c>
      <c r="O2104" t="str">
        <f>IF($B2104="","",IFERROR(IF(ISNUMBER(MATCH($K2104,'Brand Family Territory (Enc)'!$A$2:$A$296,0)),$K2104,""),""))</f>
        <v>SAPPORO</v>
      </c>
      <c r="P2104" t="str">
        <f>IF($B2104="","",IFERROR(INDEX('Brand Crosswalk'!$F$2:$F$200,MATCH($K2104,'Brand Crosswalk'!$A$2:$A$200,0)),"Not in Crosswalk"))</f>
        <v>Not in Crosswalk</v>
      </c>
      <c r="Q2104" t="str">
        <f>IF($B2104="","",IFERROR(INDEX('Brand Crosswalk'!$C$2:$C$200,MATCH($K2104,'Brand Crosswalk'!$A$2:$A$200,0)),""))</f>
        <v/>
      </c>
      <c r="R2104" t="str">
        <f>IF($B2104="","",IF(O2104&lt;&gt;"",O2104,IF(P2104="Mapped",Q2104,IF(P2104="No Encompass Match","No Encompass Match",IFERROR(VLOOKUP(IF($K2104="",$J2104,$K2104),'Brands (Enc)'!$C$2:$D$2699,2,FALSE),"Not Mapped")))))</f>
        <v>SAPPORO</v>
      </c>
      <c r="S2104" t="str">
        <f>IF($B2104="","",IFERROR(VLOOKUP(VALUE($B2104),'Customers Table (Enc)'!$A:$I,9,FALSE),"Not Found"))</f>
        <v>Sussex</v>
      </c>
      <c r="T2104" t="str">
        <f t="shared" si="128"/>
        <v>SUSSEX</v>
      </c>
      <c r="U2104" t="str">
        <f t="shared" si="129"/>
        <v>SAPPORO|SUSSEX</v>
      </c>
      <c r="V2104" t="str">
        <f>IF($B2104="","",IF(R2104="No Encompass Match","THEM",IF(R2104="Not Mapped","Unable to Determine",IF(T2104="SALES","Unable to Determine",IFERROR(INDEX('Master - US vs THEM'!$F:$F,MATCH(U2104,'Master - US vs THEM'!$G:$G,0)),"No Territory Data")))))</f>
        <v>US</v>
      </c>
      <c r="W2104" t="str">
        <f t="shared" si="130"/>
        <v>MISMATCH</v>
      </c>
      <c r="X2104" t="str">
        <f t="shared" si="131"/>
        <v>US</v>
      </c>
    </row>
    <row r="2105" spans="1:24" x14ac:dyDescent="0.2">
      <c r="A2105">
        <v>2104</v>
      </c>
      <c r="B2105" t="s">
        <v>272</v>
      </c>
      <c r="C2105" t="s">
        <v>273</v>
      </c>
      <c r="D2105" t="s">
        <v>27</v>
      </c>
      <c r="E2105" t="s">
        <v>274</v>
      </c>
      <c r="F2105" t="s">
        <v>275</v>
      </c>
      <c r="G2105" t="s">
        <v>276</v>
      </c>
      <c r="H2105" t="s">
        <v>8</v>
      </c>
      <c r="I2105" t="s">
        <v>31</v>
      </c>
      <c r="J2105" t="s">
        <v>144</v>
      </c>
      <c r="K2105" t="s">
        <v>145</v>
      </c>
      <c r="L2105" t="s">
        <v>141</v>
      </c>
      <c r="M2105">
        <v>1</v>
      </c>
      <c r="N2105" t="s">
        <v>875</v>
      </c>
      <c r="O2105" t="str">
        <f>IF($B2105="","",IFERROR(IF(ISNUMBER(MATCH($K2105,'Brand Family Territory (Enc)'!$A$2:$A$296,0)),$K2105,""),""))</f>
        <v>COORS LIGHT</v>
      </c>
      <c r="P2105" t="str">
        <f>IF($B2105="","",IFERROR(INDEX('Brand Crosswalk'!$F$2:$F$200,MATCH($K2105,'Brand Crosswalk'!$A$2:$A$200,0)),"Not in Crosswalk"))</f>
        <v>Not in Crosswalk</v>
      </c>
      <c r="Q2105" t="str">
        <f>IF($B2105="","",IFERROR(INDEX('Brand Crosswalk'!$C$2:$C$200,MATCH($K2105,'Brand Crosswalk'!$A$2:$A$200,0)),""))</f>
        <v/>
      </c>
      <c r="R2105" t="str">
        <f>IF($B2105="","",IF(O2105&lt;&gt;"",O2105,IF(P2105="Mapped",Q2105,IF(P2105="No Encompass Match","No Encompass Match",IFERROR(VLOOKUP(IF($K2105="",$J2105,$K2105),'Brands (Enc)'!$C$2:$D$2699,2,FALSE),"Not Mapped")))))</f>
        <v>COORS LIGHT</v>
      </c>
      <c r="S2105" t="str">
        <f>IF($B2105="","",IFERROR(VLOOKUP(VALUE($B2105),'Customers Table (Enc)'!$A:$I,9,FALSE),"Not Found"))</f>
        <v>Sussex</v>
      </c>
      <c r="T2105" t="str">
        <f t="shared" si="128"/>
        <v>SUSSEX</v>
      </c>
      <c r="U2105" t="str">
        <f t="shared" si="129"/>
        <v>COORS LIGHT|SUSSEX</v>
      </c>
      <c r="V2105" t="str">
        <f>IF($B2105="","",IF(R2105="No Encompass Match","THEM",IF(R2105="Not Mapped","Unable to Determine",IF(T2105="SALES","Unable to Determine",IFERROR(INDEX('Master - US vs THEM'!$F:$F,MATCH(U2105,'Master - US vs THEM'!$G:$G,0)),"No Territory Data")))))</f>
        <v>US</v>
      </c>
      <c r="W2105" t="str">
        <f t="shared" si="130"/>
        <v>OK</v>
      </c>
      <c r="X2105" t="str">
        <f t="shared" si="131"/>
        <v>US</v>
      </c>
    </row>
    <row r="2106" spans="1:24" x14ac:dyDescent="0.2">
      <c r="A2106">
        <v>2105</v>
      </c>
      <c r="B2106" t="s">
        <v>1188</v>
      </c>
      <c r="C2106" t="s">
        <v>1189</v>
      </c>
      <c r="D2106" t="s">
        <v>123</v>
      </c>
      <c r="E2106" t="s">
        <v>1190</v>
      </c>
      <c r="F2106" t="s">
        <v>125</v>
      </c>
      <c r="G2106" t="s">
        <v>1191</v>
      </c>
      <c r="H2106" t="s">
        <v>8</v>
      </c>
      <c r="I2106" t="s">
        <v>319</v>
      </c>
      <c r="J2106" t="s">
        <v>966</v>
      </c>
      <c r="K2106" t="s">
        <v>61</v>
      </c>
      <c r="L2106" t="s">
        <v>61</v>
      </c>
      <c r="M2106">
        <v>1</v>
      </c>
      <c r="N2106" t="s">
        <v>875</v>
      </c>
      <c r="O2106" t="str">
        <f>IF($B2106="","",IFERROR(IF(ISNUMBER(MATCH($K2106,'Brand Family Territory (Enc)'!$A$2:$A$296,0)),$K2106,""),""))</f>
        <v>SAPPORO</v>
      </c>
      <c r="P2106" t="str">
        <f>IF($B2106="","",IFERROR(INDEX('Brand Crosswalk'!$F$2:$F$200,MATCH($K2106,'Brand Crosswalk'!$A$2:$A$200,0)),"Not in Crosswalk"))</f>
        <v>Not in Crosswalk</v>
      </c>
      <c r="Q2106" t="str">
        <f>IF($B2106="","",IFERROR(INDEX('Brand Crosswalk'!$C$2:$C$200,MATCH($K2106,'Brand Crosswalk'!$A$2:$A$200,0)),""))</f>
        <v/>
      </c>
      <c r="R2106" t="str">
        <f>IF($B2106="","",IF(O2106&lt;&gt;"",O2106,IF(P2106="Mapped",Q2106,IF(P2106="No Encompass Match","No Encompass Match",IFERROR(VLOOKUP(IF($K2106="",$J2106,$K2106),'Brands (Enc)'!$C$2:$D$2699,2,FALSE),"Not Mapped")))))</f>
        <v>SAPPORO</v>
      </c>
      <c r="S2106" t="str">
        <f>IF($B2106="","",IFERROR(VLOOKUP(VALUE($B2106),'Customers Table (Enc)'!$A:$I,9,FALSE),"Not Found"))</f>
        <v>Passaic</v>
      </c>
      <c r="T2106" t="str">
        <f t="shared" si="128"/>
        <v>PASSAIC</v>
      </c>
      <c r="U2106" t="str">
        <f t="shared" si="129"/>
        <v>SAPPORO|PASSAIC</v>
      </c>
      <c r="V2106" t="str">
        <f>IF($B2106="","",IF(R2106="No Encompass Match","THEM",IF(R2106="Not Mapped","Unable to Determine",IF(T2106="SALES","Unable to Determine",IFERROR(INDEX('Master - US vs THEM'!$F:$F,MATCH(U2106,'Master - US vs THEM'!$G:$G,0)),"No Territory Data")))))</f>
        <v>US</v>
      </c>
      <c r="W2106" t="str">
        <f t="shared" si="130"/>
        <v>OK</v>
      </c>
      <c r="X2106" t="str">
        <f t="shared" si="131"/>
        <v>US</v>
      </c>
    </row>
    <row r="2107" spans="1:24" x14ac:dyDescent="0.2">
      <c r="A2107">
        <v>2106</v>
      </c>
      <c r="B2107" t="s">
        <v>1188</v>
      </c>
      <c r="C2107" t="s">
        <v>1189</v>
      </c>
      <c r="D2107" t="s">
        <v>123</v>
      </c>
      <c r="E2107" t="s">
        <v>1190</v>
      </c>
      <c r="F2107" t="s">
        <v>125</v>
      </c>
      <c r="G2107" t="s">
        <v>1191</v>
      </c>
      <c r="H2107" t="s">
        <v>8</v>
      </c>
      <c r="I2107" t="s">
        <v>319</v>
      </c>
      <c r="J2107" t="s">
        <v>142</v>
      </c>
      <c r="K2107" t="s">
        <v>143</v>
      </c>
      <c r="L2107" t="s">
        <v>141</v>
      </c>
      <c r="M2107">
        <v>1</v>
      </c>
      <c r="N2107" t="s">
        <v>875</v>
      </c>
      <c r="O2107" t="str">
        <f>IF($B2107="","",IFERROR(IF(ISNUMBER(MATCH($K2107,'Brand Family Territory (Enc)'!$A$2:$A$296,0)),$K2107,""),""))</f>
        <v/>
      </c>
      <c r="P2107" t="str">
        <f>IF($B2107="","",IFERROR(INDEX('Brand Crosswalk'!$F$2:$F$200,MATCH($K2107,'Brand Crosswalk'!$A$2:$A$200,0)),"Not in Crosswalk"))</f>
        <v>Mapped</v>
      </c>
      <c r="Q2107" t="str">
        <f>IF($B2107="","",IFERROR(INDEX('Brand Crosswalk'!$C$2:$C$200,MATCH($K2107,'Brand Crosswalk'!$A$2:$A$200,0)),""))</f>
        <v>Lite</v>
      </c>
      <c r="R2107" t="str">
        <f>IF($B2107="","",IF(O2107&lt;&gt;"",O2107,IF(P2107="Mapped",Q2107,IF(P2107="No Encompass Match","No Encompass Match",IFERROR(VLOOKUP(IF($K2107="",$J2107,$K2107),'Brands (Enc)'!$C$2:$D$2699,2,FALSE),"Not Mapped")))))</f>
        <v>Lite</v>
      </c>
      <c r="S2107" t="str">
        <f>IF($B2107="","",IFERROR(VLOOKUP(VALUE($B2107),'Customers Table (Enc)'!$A:$I,9,FALSE),"Not Found"))</f>
        <v>Passaic</v>
      </c>
      <c r="T2107" t="str">
        <f t="shared" si="128"/>
        <v>PASSAIC</v>
      </c>
      <c r="U2107" t="str">
        <f t="shared" si="129"/>
        <v>Lite|PASSAIC</v>
      </c>
      <c r="V2107" t="str">
        <f>IF($B2107="","",IF(R2107="No Encompass Match","THEM",IF(R2107="Not Mapped","Unable to Determine",IF(T2107="SALES","Unable to Determine",IFERROR(INDEX('Master - US vs THEM'!$F:$F,MATCH(U2107,'Master - US vs THEM'!$G:$G,0)),"No Territory Data")))))</f>
        <v>US</v>
      </c>
      <c r="W2107" t="str">
        <f t="shared" si="130"/>
        <v>OK</v>
      </c>
      <c r="X2107" t="str">
        <f t="shared" si="131"/>
        <v>US</v>
      </c>
    </row>
    <row r="2108" spans="1:24" x14ac:dyDescent="0.2">
      <c r="A2108">
        <v>2107</v>
      </c>
      <c r="B2108" t="s">
        <v>268</v>
      </c>
      <c r="C2108" t="s">
        <v>269</v>
      </c>
      <c r="D2108" t="s">
        <v>187</v>
      </c>
      <c r="E2108" t="s">
        <v>270</v>
      </c>
      <c r="F2108" t="s">
        <v>224</v>
      </c>
      <c r="G2108" t="s">
        <v>271</v>
      </c>
      <c r="H2108" t="s">
        <v>8</v>
      </c>
      <c r="I2108" t="s">
        <v>249</v>
      </c>
      <c r="J2108" t="s">
        <v>181</v>
      </c>
      <c r="K2108" t="s">
        <v>182</v>
      </c>
      <c r="L2108" t="s">
        <v>24</v>
      </c>
      <c r="M2108">
        <v>1</v>
      </c>
      <c r="N2108" t="s">
        <v>21</v>
      </c>
      <c r="O2108" t="str">
        <f>IF($B2108="","",IFERROR(IF(ISNUMBER(MATCH($K2108,'Brand Family Territory (Enc)'!$A$2:$A$296,0)),$K2108,""),""))</f>
        <v/>
      </c>
      <c r="P2108" t="str">
        <f>IF($B2108="","",IFERROR(INDEX('Brand Crosswalk'!$F$2:$F$200,MATCH($K2108,'Brand Crosswalk'!$A$2:$A$200,0)),"Not in Crosswalk"))</f>
        <v>Mapped</v>
      </c>
      <c r="Q2108" t="str">
        <f>IF($B2108="","",IFERROR(INDEX('Brand Crosswalk'!$C$2:$C$200,MATCH($K2108,'Brand Crosswalk'!$A$2:$A$200,0)),""))</f>
        <v>Modelo Especial</v>
      </c>
      <c r="R2108" t="str">
        <f>IF($B2108="","",IF(O2108&lt;&gt;"",O2108,IF(P2108="Mapped",Q2108,IF(P2108="No Encompass Match","No Encompass Match",IFERROR(VLOOKUP(IF($K2108="",$J2108,$K2108),'Brands (Enc)'!$C$2:$D$2699,2,FALSE),"Not Mapped")))))</f>
        <v>Modelo Especial</v>
      </c>
      <c r="S2108" t="str">
        <f>IF($B2108="","",IFERROR(VLOOKUP(VALUE($B2108),'Customers Table (Enc)'!$A:$I,9,FALSE),"Not Found"))</f>
        <v>Essex</v>
      </c>
      <c r="T2108" t="str">
        <f t="shared" si="128"/>
        <v>ESSEX</v>
      </c>
      <c r="U2108" t="str">
        <f t="shared" si="129"/>
        <v>Modelo Especial|ESSEX</v>
      </c>
      <c r="V2108" t="str">
        <f>IF($B2108="","",IF(R2108="No Encompass Match","THEM",IF(R2108="Not Mapped","Unable to Determine",IF(T2108="SALES","Unable to Determine",IFERROR(INDEX('Master - US vs THEM'!$F:$F,MATCH(U2108,'Master - US vs THEM'!$G:$G,0)),"No Territory Data")))))</f>
        <v>THEM</v>
      </c>
      <c r="W2108" t="str">
        <f t="shared" si="130"/>
        <v>OK</v>
      </c>
      <c r="X2108" t="str">
        <f t="shared" si="131"/>
        <v>THEM</v>
      </c>
    </row>
    <row r="2109" spans="1:24" x14ac:dyDescent="0.2">
      <c r="A2109">
        <v>2108</v>
      </c>
      <c r="B2109" t="s">
        <v>268</v>
      </c>
      <c r="C2109" t="s">
        <v>269</v>
      </c>
      <c r="D2109" t="s">
        <v>187</v>
      </c>
      <c r="E2109" t="s">
        <v>270</v>
      </c>
      <c r="F2109" t="s">
        <v>224</v>
      </c>
      <c r="G2109" t="s">
        <v>271</v>
      </c>
      <c r="H2109" t="s">
        <v>8</v>
      </c>
      <c r="I2109" t="s">
        <v>249</v>
      </c>
      <c r="J2109" t="s">
        <v>44</v>
      </c>
      <c r="K2109" t="s">
        <v>44</v>
      </c>
      <c r="L2109" t="s">
        <v>45</v>
      </c>
      <c r="M2109">
        <v>1</v>
      </c>
      <c r="N2109" t="s">
        <v>21</v>
      </c>
      <c r="O2109" t="str">
        <f>IF($B2109="","",IFERROR(IF(ISNUMBER(MATCH($K2109,'Brand Family Territory (Enc)'!$A$2:$A$296,0)),$K2109,""),""))</f>
        <v/>
      </c>
      <c r="P2109" t="str">
        <f>IF($B2109="","",IFERROR(INDEX('Brand Crosswalk'!$F$2:$F$200,MATCH($K2109,'Brand Crosswalk'!$A$2:$A$200,0)),"Not in Crosswalk"))</f>
        <v>Mapped</v>
      </c>
      <c r="Q2109" t="str">
        <f>IF($B2109="","",IFERROR(INDEX('Brand Crosswalk'!$C$2:$C$200,MATCH($K2109,'Brand Crosswalk'!$A$2:$A$200,0)),""))</f>
        <v>Dg Yuengling Inc</v>
      </c>
      <c r="R2109" t="str">
        <f>IF($B2109="","",IF(O2109&lt;&gt;"",O2109,IF(P2109="Mapped",Q2109,IF(P2109="No Encompass Match","No Encompass Match",IFERROR(VLOOKUP(IF($K2109="",$J2109,$K2109),'Brands (Enc)'!$C$2:$D$2699,2,FALSE),"Not Mapped")))))</f>
        <v>Dg Yuengling Inc</v>
      </c>
      <c r="S2109" t="str">
        <f>IF($B2109="","",IFERROR(VLOOKUP(VALUE($B2109),'Customers Table (Enc)'!$A:$I,9,FALSE),"Not Found"))</f>
        <v>Essex</v>
      </c>
      <c r="T2109" t="str">
        <f t="shared" si="128"/>
        <v>ESSEX</v>
      </c>
      <c r="U2109" t="str">
        <f t="shared" si="129"/>
        <v>Dg Yuengling Inc|ESSEX</v>
      </c>
      <c r="V2109" t="str">
        <f>IF($B2109="","",IF(R2109="No Encompass Match","THEM",IF(R2109="Not Mapped","Unable to Determine",IF(T2109="SALES","Unable to Determine",IFERROR(INDEX('Master - US vs THEM'!$F:$F,MATCH(U2109,'Master - US vs THEM'!$G:$G,0)),"No Territory Data")))))</f>
        <v>THEM</v>
      </c>
      <c r="W2109" t="str">
        <f t="shared" si="130"/>
        <v>OK</v>
      </c>
      <c r="X2109" t="str">
        <f t="shared" si="131"/>
        <v>THEM</v>
      </c>
    </row>
    <row r="2110" spans="1:24" x14ac:dyDescent="0.2">
      <c r="A2110">
        <v>2109</v>
      </c>
      <c r="B2110" t="s">
        <v>268</v>
      </c>
      <c r="C2110" t="s">
        <v>269</v>
      </c>
      <c r="D2110" t="s">
        <v>187</v>
      </c>
      <c r="E2110" t="s">
        <v>270</v>
      </c>
      <c r="F2110" t="s">
        <v>224</v>
      </c>
      <c r="G2110" t="s">
        <v>271</v>
      </c>
      <c r="H2110" t="s">
        <v>8</v>
      </c>
      <c r="I2110" t="s">
        <v>249</v>
      </c>
      <c r="J2110" t="s">
        <v>144</v>
      </c>
      <c r="K2110" t="s">
        <v>145</v>
      </c>
      <c r="L2110" t="s">
        <v>141</v>
      </c>
      <c r="M2110">
        <v>1</v>
      </c>
      <c r="N2110" t="s">
        <v>21</v>
      </c>
      <c r="O2110" t="str">
        <f>IF($B2110="","",IFERROR(IF(ISNUMBER(MATCH($K2110,'Brand Family Territory (Enc)'!$A$2:$A$296,0)),$K2110,""),""))</f>
        <v>COORS LIGHT</v>
      </c>
      <c r="P2110" t="str">
        <f>IF($B2110="","",IFERROR(INDEX('Brand Crosswalk'!$F$2:$F$200,MATCH($K2110,'Brand Crosswalk'!$A$2:$A$200,0)),"Not in Crosswalk"))</f>
        <v>Not in Crosswalk</v>
      </c>
      <c r="Q2110" t="str">
        <f>IF($B2110="","",IFERROR(INDEX('Brand Crosswalk'!$C$2:$C$200,MATCH($K2110,'Brand Crosswalk'!$A$2:$A$200,0)),""))</f>
        <v/>
      </c>
      <c r="R2110" t="str">
        <f>IF($B2110="","",IF(O2110&lt;&gt;"",O2110,IF(P2110="Mapped",Q2110,IF(P2110="No Encompass Match","No Encompass Match",IFERROR(VLOOKUP(IF($K2110="",$J2110,$K2110),'Brands (Enc)'!$C$2:$D$2699,2,FALSE),"Not Mapped")))))</f>
        <v>COORS LIGHT</v>
      </c>
      <c r="S2110" t="str">
        <f>IF($B2110="","",IFERROR(VLOOKUP(VALUE($B2110),'Customers Table (Enc)'!$A:$I,9,FALSE),"Not Found"))</f>
        <v>Essex</v>
      </c>
      <c r="T2110" t="str">
        <f t="shared" si="128"/>
        <v>ESSEX</v>
      </c>
      <c r="U2110" t="str">
        <f t="shared" si="129"/>
        <v>COORS LIGHT|ESSEX</v>
      </c>
      <c r="V2110" t="str">
        <f>IF($B2110="","",IF(R2110="No Encompass Match","THEM",IF(R2110="Not Mapped","Unable to Determine",IF(T2110="SALES","Unable to Determine",IFERROR(INDEX('Master - US vs THEM'!$F:$F,MATCH(U2110,'Master - US vs THEM'!$G:$G,0)),"No Territory Data")))))</f>
        <v>THEM</v>
      </c>
      <c r="W2110" t="str">
        <f t="shared" si="130"/>
        <v>OK</v>
      </c>
      <c r="X2110" t="str">
        <f t="shared" si="131"/>
        <v>THEM</v>
      </c>
    </row>
    <row r="2111" spans="1:24" x14ac:dyDescent="0.2">
      <c r="A2111">
        <v>2110</v>
      </c>
      <c r="B2111" t="s">
        <v>268</v>
      </c>
      <c r="C2111" t="s">
        <v>269</v>
      </c>
      <c r="D2111" t="s">
        <v>187</v>
      </c>
      <c r="E2111" t="s">
        <v>270</v>
      </c>
      <c r="F2111" t="s">
        <v>224</v>
      </c>
      <c r="G2111" t="s">
        <v>271</v>
      </c>
      <c r="H2111" t="s">
        <v>8</v>
      </c>
      <c r="I2111" t="s">
        <v>249</v>
      </c>
      <c r="J2111" t="s">
        <v>157</v>
      </c>
      <c r="K2111" t="s">
        <v>158</v>
      </c>
      <c r="L2111" t="s">
        <v>155</v>
      </c>
      <c r="M2111">
        <v>1</v>
      </c>
      <c r="N2111" t="s">
        <v>21</v>
      </c>
      <c r="O2111" t="str">
        <f>IF($B2111="","",IFERROR(IF(ISNUMBER(MATCH($K2111,'Brand Family Territory (Enc)'!$A$2:$A$296,0)),$K2111,""),""))</f>
        <v/>
      </c>
      <c r="P2111" t="str">
        <f>IF($B2111="","",IFERROR(INDEX('Brand Crosswalk'!$F$2:$F$200,MATCH($K2111,'Brand Crosswalk'!$A$2:$A$200,0)),"Not in Crosswalk"))</f>
        <v>Mapped</v>
      </c>
      <c r="Q2111" t="str">
        <f>IF($B2111="","",IFERROR(INDEX('Brand Crosswalk'!$C$2:$C$200,MATCH($K2111,'Brand Crosswalk'!$A$2:$A$200,0)),""))</f>
        <v>Dogfish Head Beer</v>
      </c>
      <c r="R2111" t="str">
        <f>IF($B2111="","",IF(O2111&lt;&gt;"",O2111,IF(P2111="Mapped",Q2111,IF(P2111="No Encompass Match","No Encompass Match",IFERROR(VLOOKUP(IF($K2111="",$J2111,$K2111),'Brands (Enc)'!$C$2:$D$2699,2,FALSE),"Not Mapped")))))</f>
        <v>Dogfish Head Beer</v>
      </c>
      <c r="S2111" t="str">
        <f>IF($B2111="","",IFERROR(VLOOKUP(VALUE($B2111),'Customers Table (Enc)'!$A:$I,9,FALSE),"Not Found"))</f>
        <v>Essex</v>
      </c>
      <c r="T2111" t="str">
        <f t="shared" si="128"/>
        <v>ESSEX</v>
      </c>
      <c r="U2111" t="str">
        <f t="shared" si="129"/>
        <v>Dogfish Head Beer|ESSEX</v>
      </c>
      <c r="V2111" t="str">
        <f>IF($B2111="","",IF(R2111="No Encompass Match","THEM",IF(R2111="Not Mapped","Unable to Determine",IF(T2111="SALES","Unable to Determine",IFERROR(INDEX('Master - US vs THEM'!$F:$F,MATCH(U2111,'Master - US vs THEM'!$G:$G,0)),"No Territory Data")))))</f>
        <v>THEM</v>
      </c>
      <c r="W2111" t="str">
        <f t="shared" si="130"/>
        <v>OK</v>
      </c>
      <c r="X2111" t="str">
        <f t="shared" si="131"/>
        <v>THEM</v>
      </c>
    </row>
    <row r="2112" spans="1:24" x14ac:dyDescent="0.2">
      <c r="A2112">
        <v>2111</v>
      </c>
      <c r="B2112" t="s">
        <v>268</v>
      </c>
      <c r="C2112" t="s">
        <v>269</v>
      </c>
      <c r="D2112" t="s">
        <v>187</v>
      </c>
      <c r="E2112" t="s">
        <v>270</v>
      </c>
      <c r="F2112" t="s">
        <v>224</v>
      </c>
      <c r="G2112" t="s">
        <v>271</v>
      </c>
      <c r="H2112" t="s">
        <v>8</v>
      </c>
      <c r="I2112" t="s">
        <v>249</v>
      </c>
      <c r="J2112" t="s">
        <v>459</v>
      </c>
      <c r="K2112" t="s">
        <v>361</v>
      </c>
      <c r="L2112" t="s">
        <v>361</v>
      </c>
      <c r="M2112">
        <v>1</v>
      </c>
      <c r="N2112" t="s">
        <v>875</v>
      </c>
      <c r="O2112" t="str">
        <f>IF($B2112="","",IFERROR(IF(ISNUMBER(MATCH($K2112,'Brand Family Territory (Enc)'!$A$2:$A$296,0)),$K2112,""),""))</f>
        <v>PAULANER</v>
      </c>
      <c r="P2112" t="str">
        <f>IF($B2112="","",IFERROR(INDEX('Brand Crosswalk'!$F$2:$F$200,MATCH($K2112,'Brand Crosswalk'!$A$2:$A$200,0)),"Not in Crosswalk"))</f>
        <v>Not in Crosswalk</v>
      </c>
      <c r="Q2112" t="str">
        <f>IF($B2112="","",IFERROR(INDEX('Brand Crosswalk'!$C$2:$C$200,MATCH($K2112,'Brand Crosswalk'!$A$2:$A$200,0)),""))</f>
        <v/>
      </c>
      <c r="R2112" t="str">
        <f>IF($B2112="","",IF(O2112&lt;&gt;"",O2112,IF(P2112="Mapped",Q2112,IF(P2112="No Encompass Match","No Encompass Match",IFERROR(VLOOKUP(IF($K2112="",$J2112,$K2112),'Brands (Enc)'!$C$2:$D$2699,2,FALSE),"Not Mapped")))))</f>
        <v>PAULANER</v>
      </c>
      <c r="S2112" t="str">
        <f>IF($B2112="","",IFERROR(VLOOKUP(VALUE($B2112),'Customers Table (Enc)'!$A:$I,9,FALSE),"Not Found"))</f>
        <v>Essex</v>
      </c>
      <c r="T2112" t="str">
        <f t="shared" si="128"/>
        <v>ESSEX</v>
      </c>
      <c r="U2112" t="str">
        <f t="shared" si="129"/>
        <v>PAULANER|ESSEX</v>
      </c>
      <c r="V2112" t="str">
        <f>IF($B2112="","",IF(R2112="No Encompass Match","THEM",IF(R2112="Not Mapped","Unable to Determine",IF(T2112="SALES","Unable to Determine",IFERROR(INDEX('Master - US vs THEM'!$F:$F,MATCH(U2112,'Master - US vs THEM'!$G:$G,0)),"No Territory Data")))))</f>
        <v>US</v>
      </c>
      <c r="W2112" t="str">
        <f t="shared" si="130"/>
        <v>OK</v>
      </c>
      <c r="X2112" t="str">
        <f t="shared" si="131"/>
        <v>US</v>
      </c>
    </row>
    <row r="2113" spans="1:24" x14ac:dyDescent="0.2">
      <c r="A2113">
        <v>2112</v>
      </c>
      <c r="B2113" t="s">
        <v>268</v>
      </c>
      <c r="C2113" t="s">
        <v>269</v>
      </c>
      <c r="D2113" t="s">
        <v>187</v>
      </c>
      <c r="E2113" t="s">
        <v>270</v>
      </c>
      <c r="F2113" t="s">
        <v>224</v>
      </c>
      <c r="G2113" t="s">
        <v>271</v>
      </c>
      <c r="H2113" t="s">
        <v>8</v>
      </c>
      <c r="I2113" t="s">
        <v>249</v>
      </c>
      <c r="J2113" t="s">
        <v>609</v>
      </c>
      <c r="K2113" t="s">
        <v>610</v>
      </c>
      <c r="L2113" t="s">
        <v>468</v>
      </c>
      <c r="M2113">
        <v>1</v>
      </c>
      <c r="N2113" t="s">
        <v>875</v>
      </c>
      <c r="O2113" t="str">
        <f>IF($B2113="","",IFERROR(IF(ISNUMBER(MATCH($K2113,'Brand Family Territory (Enc)'!$A$2:$A$296,0)),$K2113,""),""))</f>
        <v/>
      </c>
      <c r="P2113" t="str">
        <f>IF($B2113="","",IFERROR(INDEX('Brand Crosswalk'!$F$2:$F$200,MATCH($K2113,'Brand Crosswalk'!$A$2:$A$200,0)),"Not in Crosswalk"))</f>
        <v>Mapped</v>
      </c>
      <c r="Q2113" t="str">
        <f>IF($B2113="","",IFERROR(INDEX('Brand Crosswalk'!$C$2:$C$200,MATCH($K2113,'Brand Crosswalk'!$A$2:$A$200,0)),""))</f>
        <v>Pabst Blue Ribbon</v>
      </c>
      <c r="R2113" t="str">
        <f>IF($B2113="","",IF(O2113&lt;&gt;"",O2113,IF(P2113="Mapped",Q2113,IF(P2113="No Encompass Match","No Encompass Match",IFERROR(VLOOKUP(IF($K2113="",$J2113,$K2113),'Brands (Enc)'!$C$2:$D$2699,2,FALSE),"Not Mapped")))))</f>
        <v>Pabst Blue Ribbon</v>
      </c>
      <c r="S2113" t="str">
        <f>IF($B2113="","",IFERROR(VLOOKUP(VALUE($B2113),'Customers Table (Enc)'!$A:$I,9,FALSE),"Not Found"))</f>
        <v>Essex</v>
      </c>
      <c r="T2113" t="str">
        <f t="shared" si="128"/>
        <v>ESSEX</v>
      </c>
      <c r="U2113" t="str">
        <f t="shared" si="129"/>
        <v>Pabst Blue Ribbon|ESSEX</v>
      </c>
      <c r="V2113" t="str">
        <f>IF($B2113="","",IF(R2113="No Encompass Match","THEM",IF(R2113="Not Mapped","Unable to Determine",IF(T2113="SALES","Unable to Determine",IFERROR(INDEX('Master - US vs THEM'!$F:$F,MATCH(U2113,'Master - US vs THEM'!$G:$G,0)),"No Territory Data")))))</f>
        <v>US</v>
      </c>
      <c r="W2113" t="str">
        <f t="shared" si="130"/>
        <v>OK</v>
      </c>
      <c r="X2113" t="str">
        <f t="shared" si="131"/>
        <v>US</v>
      </c>
    </row>
    <row r="2114" spans="1:24" x14ac:dyDescent="0.2">
      <c r="A2114">
        <v>2113</v>
      </c>
      <c r="B2114" t="s">
        <v>268</v>
      </c>
      <c r="C2114" t="s">
        <v>269</v>
      </c>
      <c r="D2114" t="s">
        <v>187</v>
      </c>
      <c r="E2114" t="s">
        <v>270</v>
      </c>
      <c r="F2114" t="s">
        <v>224</v>
      </c>
      <c r="G2114" t="s">
        <v>271</v>
      </c>
      <c r="H2114" t="s">
        <v>8</v>
      </c>
      <c r="I2114" t="s">
        <v>249</v>
      </c>
      <c r="J2114" t="s">
        <v>33</v>
      </c>
      <c r="K2114" t="s">
        <v>33</v>
      </c>
      <c r="L2114" t="s">
        <v>34</v>
      </c>
      <c r="M2114">
        <v>1</v>
      </c>
      <c r="N2114" t="s">
        <v>21</v>
      </c>
      <c r="O2114" t="str">
        <f>IF($B2114="","",IFERROR(IF(ISNUMBER(MATCH($K2114,'Brand Family Territory (Enc)'!$A$2:$A$296,0)),$K2114,""),""))</f>
        <v>SIERRA NEVADA</v>
      </c>
      <c r="P2114" t="str">
        <f>IF($B2114="","",IFERROR(INDEX('Brand Crosswalk'!$F$2:$F$200,MATCH($K2114,'Brand Crosswalk'!$A$2:$A$200,0)),"Not in Crosswalk"))</f>
        <v>Not in Crosswalk</v>
      </c>
      <c r="Q2114" t="str">
        <f>IF($B2114="","",IFERROR(INDEX('Brand Crosswalk'!$C$2:$C$200,MATCH($K2114,'Brand Crosswalk'!$A$2:$A$200,0)),""))</f>
        <v/>
      </c>
      <c r="R2114" t="str">
        <f>IF($B2114="","",IF(O2114&lt;&gt;"",O2114,IF(P2114="Mapped",Q2114,IF(P2114="No Encompass Match","No Encompass Match",IFERROR(VLOOKUP(IF($K2114="",$J2114,$K2114),'Brands (Enc)'!$C$2:$D$2699,2,FALSE),"Not Mapped")))))</f>
        <v>SIERRA NEVADA</v>
      </c>
      <c r="S2114" t="str">
        <f>IF($B2114="","",IFERROR(VLOOKUP(VALUE($B2114),'Customers Table (Enc)'!$A:$I,9,FALSE),"Not Found"))</f>
        <v>Essex</v>
      </c>
      <c r="T2114" t="str">
        <f t="shared" si="128"/>
        <v>ESSEX</v>
      </c>
      <c r="U2114" t="str">
        <f t="shared" si="129"/>
        <v>SIERRA NEVADA|ESSEX</v>
      </c>
      <c r="V2114" t="str">
        <f>IF($B2114="","",IF(R2114="No Encompass Match","THEM",IF(R2114="Not Mapped","Unable to Determine",IF(T2114="SALES","Unable to Determine",IFERROR(INDEX('Master - US vs THEM'!$F:$F,MATCH(U2114,'Master - US vs THEM'!$G:$G,0)),"No Territory Data")))))</f>
        <v>THEM</v>
      </c>
      <c r="W2114" t="str">
        <f t="shared" si="130"/>
        <v>OK</v>
      </c>
      <c r="X2114" t="str">
        <f t="shared" si="131"/>
        <v>THEM</v>
      </c>
    </row>
    <row r="2115" spans="1:24" x14ac:dyDescent="0.2">
      <c r="A2115">
        <v>2114</v>
      </c>
      <c r="B2115" t="s">
        <v>1184</v>
      </c>
      <c r="C2115" t="s">
        <v>1185</v>
      </c>
      <c r="D2115" t="s">
        <v>123</v>
      </c>
      <c r="E2115" t="s">
        <v>1186</v>
      </c>
      <c r="F2115" t="s">
        <v>325</v>
      </c>
      <c r="G2115" t="s">
        <v>1187</v>
      </c>
      <c r="H2115" t="s">
        <v>8</v>
      </c>
      <c r="I2115" t="s">
        <v>713</v>
      </c>
      <c r="J2115" t="s">
        <v>144</v>
      </c>
      <c r="K2115" t="s">
        <v>145</v>
      </c>
      <c r="L2115" t="s">
        <v>141</v>
      </c>
      <c r="M2115">
        <v>1</v>
      </c>
      <c r="N2115" t="s">
        <v>875</v>
      </c>
      <c r="O2115" t="str">
        <f>IF($B2115="","",IFERROR(IF(ISNUMBER(MATCH($K2115,'Brand Family Territory (Enc)'!$A$2:$A$296,0)),$K2115,""),""))</f>
        <v>COORS LIGHT</v>
      </c>
      <c r="P2115" t="str">
        <f>IF($B2115="","",IFERROR(INDEX('Brand Crosswalk'!$F$2:$F$200,MATCH($K2115,'Brand Crosswalk'!$A$2:$A$200,0)),"Not in Crosswalk"))</f>
        <v>Not in Crosswalk</v>
      </c>
      <c r="Q2115" t="str">
        <f>IF($B2115="","",IFERROR(INDEX('Brand Crosswalk'!$C$2:$C$200,MATCH($K2115,'Brand Crosswalk'!$A$2:$A$200,0)),""))</f>
        <v/>
      </c>
      <c r="R2115" t="str">
        <f>IF($B2115="","",IF(O2115&lt;&gt;"",O2115,IF(P2115="Mapped",Q2115,IF(P2115="No Encompass Match","No Encompass Match",IFERROR(VLOOKUP(IF($K2115="",$J2115,$K2115),'Brands (Enc)'!$C$2:$D$2699,2,FALSE),"Not Mapped")))))</f>
        <v>COORS LIGHT</v>
      </c>
      <c r="S2115" t="str">
        <f>IF($B2115="","",IFERROR(VLOOKUP(VALUE($B2115),'Customers Table (Enc)'!$A:$I,9,FALSE),"Not Found"))</f>
        <v>Passaic</v>
      </c>
      <c r="T2115" t="str">
        <f t="shared" ref="T2115:T2178" si="132">IF($B2115="","",IF($D2115&lt;&gt;"SALES",$D2115,IF(OR(S2115="Default",S2115="Not Found",S2115="Morris"),"SALES",UPPER(S2115))))</f>
        <v>PASSAIC</v>
      </c>
      <c r="U2115" t="str">
        <f t="shared" ref="U2115:U2178" si="133">IF($B2115="","",R2115&amp;"|"&amp;T2115)</f>
        <v>COORS LIGHT|PASSAIC</v>
      </c>
      <c r="V2115" t="str">
        <f>IF($B2115="","",IF(R2115="No Encompass Match","THEM",IF(R2115="Not Mapped","Unable to Determine",IF(T2115="SALES","Unable to Determine",IFERROR(INDEX('Master - US vs THEM'!$F:$F,MATCH(U2115,'Master - US vs THEM'!$G:$G,0)),"No Territory Data")))))</f>
        <v>US</v>
      </c>
      <c r="W2115" t="str">
        <f t="shared" ref="W2115:W2178" si="134">IF($B2115="","",IF(OR(V2115="Unable to Determine",V2115="No Territory Data",V2115="Ambiguous (Source Truncated)"),"Review",IF(V2115&lt;&gt;$N2115,"MISMATCH","OK")))</f>
        <v>OK</v>
      </c>
      <c r="X2115" t="str">
        <f t="shared" ref="X2115:X2178" si="135">IF($B2115="","",IF(OR(V2115="US",V2115="THEM"),V2115,$N2115))</f>
        <v>US</v>
      </c>
    </row>
    <row r="2116" spans="1:24" x14ac:dyDescent="0.2">
      <c r="A2116">
        <v>2115</v>
      </c>
      <c r="B2116" t="s">
        <v>1184</v>
      </c>
      <c r="C2116" t="s">
        <v>1185</v>
      </c>
      <c r="D2116" t="s">
        <v>123</v>
      </c>
      <c r="E2116" t="s">
        <v>1186</v>
      </c>
      <c r="F2116" t="s">
        <v>325</v>
      </c>
      <c r="G2116" t="s">
        <v>1187</v>
      </c>
      <c r="H2116" t="s">
        <v>8</v>
      </c>
      <c r="I2116" t="s">
        <v>713</v>
      </c>
      <c r="J2116" t="s">
        <v>44</v>
      </c>
      <c r="K2116" t="s">
        <v>44</v>
      </c>
      <c r="L2116" t="s">
        <v>45</v>
      </c>
      <c r="M2116">
        <v>1</v>
      </c>
      <c r="N2116" t="s">
        <v>875</v>
      </c>
      <c r="O2116" t="str">
        <f>IF($B2116="","",IFERROR(IF(ISNUMBER(MATCH($K2116,'Brand Family Territory (Enc)'!$A$2:$A$296,0)),$K2116,""),""))</f>
        <v/>
      </c>
      <c r="P2116" t="str">
        <f>IF($B2116="","",IFERROR(INDEX('Brand Crosswalk'!$F$2:$F$200,MATCH($K2116,'Brand Crosswalk'!$A$2:$A$200,0)),"Not in Crosswalk"))</f>
        <v>Mapped</v>
      </c>
      <c r="Q2116" t="str">
        <f>IF($B2116="","",IFERROR(INDEX('Brand Crosswalk'!$C$2:$C$200,MATCH($K2116,'Brand Crosswalk'!$A$2:$A$200,0)),""))</f>
        <v>Dg Yuengling Inc</v>
      </c>
      <c r="R2116" t="str">
        <f>IF($B2116="","",IF(O2116&lt;&gt;"",O2116,IF(P2116="Mapped",Q2116,IF(P2116="No Encompass Match","No Encompass Match",IFERROR(VLOOKUP(IF($K2116="",$J2116,$K2116),'Brands (Enc)'!$C$2:$D$2699,2,FALSE),"Not Mapped")))))</f>
        <v>Dg Yuengling Inc</v>
      </c>
      <c r="S2116" t="str">
        <f>IF($B2116="","",IFERROR(VLOOKUP(VALUE($B2116),'Customers Table (Enc)'!$A:$I,9,FALSE),"Not Found"))</f>
        <v>Passaic</v>
      </c>
      <c r="T2116" t="str">
        <f t="shared" si="132"/>
        <v>PASSAIC</v>
      </c>
      <c r="U2116" t="str">
        <f t="shared" si="133"/>
        <v>Dg Yuengling Inc|PASSAIC</v>
      </c>
      <c r="V2116" t="str">
        <f>IF($B2116="","",IF(R2116="No Encompass Match","THEM",IF(R2116="Not Mapped","Unable to Determine",IF(T2116="SALES","Unable to Determine",IFERROR(INDEX('Master - US vs THEM'!$F:$F,MATCH(U2116,'Master - US vs THEM'!$G:$G,0)),"No Territory Data")))))</f>
        <v>US</v>
      </c>
      <c r="W2116" t="str">
        <f t="shared" si="134"/>
        <v>OK</v>
      </c>
      <c r="X2116" t="str">
        <f t="shared" si="135"/>
        <v>US</v>
      </c>
    </row>
    <row r="2117" spans="1:24" x14ac:dyDescent="0.2">
      <c r="A2117">
        <v>2116</v>
      </c>
      <c r="B2117" t="s">
        <v>1184</v>
      </c>
      <c r="C2117" t="s">
        <v>1185</v>
      </c>
      <c r="D2117" t="s">
        <v>123</v>
      </c>
      <c r="E2117" t="s">
        <v>1186</v>
      </c>
      <c r="F2117" t="s">
        <v>325</v>
      </c>
      <c r="G2117" t="s">
        <v>1187</v>
      </c>
      <c r="H2117" t="s">
        <v>8</v>
      </c>
      <c r="I2117" t="s">
        <v>713</v>
      </c>
      <c r="J2117" t="s">
        <v>213</v>
      </c>
      <c r="K2117" t="s">
        <v>214</v>
      </c>
      <c r="L2117" t="s">
        <v>215</v>
      </c>
      <c r="M2117">
        <v>1</v>
      </c>
      <c r="N2117" t="s">
        <v>875</v>
      </c>
      <c r="O2117" t="str">
        <f>IF($B2117="","",IFERROR(IF(ISNUMBER(MATCH($K2117,'Brand Family Territory (Enc)'!$A$2:$A$296,0)),$K2117,""),""))</f>
        <v/>
      </c>
      <c r="P2117" t="str">
        <f>IF($B2117="","",IFERROR(INDEX('Brand Crosswalk'!$F$2:$F$200,MATCH($K2117,'Brand Crosswalk'!$A$2:$A$200,0)),"Not in Crosswalk"))</f>
        <v>Mapped</v>
      </c>
      <c r="Q2117" t="str">
        <f>IF($B2117="","",IFERROR(INDEX('Brand Crosswalk'!$C$2:$C$200,MATCH($K2117,'Brand Crosswalk'!$A$2:$A$200,0)),""))</f>
        <v>New Belgium Brewing Company</v>
      </c>
      <c r="R2117" t="str">
        <f>IF($B2117="","",IF(O2117&lt;&gt;"",O2117,IF(P2117="Mapped",Q2117,IF(P2117="No Encompass Match","No Encompass Match",IFERROR(VLOOKUP(IF($K2117="",$J2117,$K2117),'Brands (Enc)'!$C$2:$D$2699,2,FALSE),"Not Mapped")))))</f>
        <v>New Belgium Brewing Company</v>
      </c>
      <c r="S2117" t="str">
        <f>IF($B2117="","",IFERROR(VLOOKUP(VALUE($B2117),'Customers Table (Enc)'!$A:$I,9,FALSE),"Not Found"))</f>
        <v>Passaic</v>
      </c>
      <c r="T2117" t="str">
        <f t="shared" si="132"/>
        <v>PASSAIC</v>
      </c>
      <c r="U2117" t="str">
        <f t="shared" si="133"/>
        <v>New Belgium Brewing Company|PASSAIC</v>
      </c>
      <c r="V2117" t="str">
        <f>IF($B2117="","",IF(R2117="No Encompass Match","THEM",IF(R2117="Not Mapped","Unable to Determine",IF(T2117="SALES","Unable to Determine",IFERROR(INDEX('Master - US vs THEM'!$F:$F,MATCH(U2117,'Master - US vs THEM'!$G:$G,0)),"No Territory Data")))))</f>
        <v>US</v>
      </c>
      <c r="W2117" t="str">
        <f t="shared" si="134"/>
        <v>OK</v>
      </c>
      <c r="X2117" t="str">
        <f t="shared" si="135"/>
        <v>US</v>
      </c>
    </row>
    <row r="2118" spans="1:24" x14ac:dyDescent="0.2">
      <c r="A2118">
        <v>2117</v>
      </c>
      <c r="B2118" t="s">
        <v>1180</v>
      </c>
      <c r="C2118" t="s">
        <v>1181</v>
      </c>
      <c r="D2118" t="s">
        <v>123</v>
      </c>
      <c r="E2118" t="s">
        <v>1182</v>
      </c>
      <c r="F2118" t="s">
        <v>325</v>
      </c>
      <c r="G2118" t="s">
        <v>1183</v>
      </c>
      <c r="H2118" t="s">
        <v>8</v>
      </c>
      <c r="I2118" t="s">
        <v>319</v>
      </c>
      <c r="J2118" t="s">
        <v>144</v>
      </c>
      <c r="K2118" t="s">
        <v>145</v>
      </c>
      <c r="L2118" t="s">
        <v>141</v>
      </c>
      <c r="M2118">
        <v>1</v>
      </c>
      <c r="N2118" t="s">
        <v>875</v>
      </c>
      <c r="O2118" t="str">
        <f>IF($B2118="","",IFERROR(IF(ISNUMBER(MATCH($K2118,'Brand Family Territory (Enc)'!$A$2:$A$296,0)),$K2118,""),""))</f>
        <v>COORS LIGHT</v>
      </c>
      <c r="P2118" t="str">
        <f>IF($B2118="","",IFERROR(INDEX('Brand Crosswalk'!$F$2:$F$200,MATCH($K2118,'Brand Crosswalk'!$A$2:$A$200,0)),"Not in Crosswalk"))</f>
        <v>Not in Crosswalk</v>
      </c>
      <c r="Q2118" t="str">
        <f>IF($B2118="","",IFERROR(INDEX('Brand Crosswalk'!$C$2:$C$200,MATCH($K2118,'Brand Crosswalk'!$A$2:$A$200,0)),""))</f>
        <v/>
      </c>
      <c r="R2118" t="str">
        <f>IF($B2118="","",IF(O2118&lt;&gt;"",O2118,IF(P2118="Mapped",Q2118,IF(P2118="No Encompass Match","No Encompass Match",IFERROR(VLOOKUP(IF($K2118="",$J2118,$K2118),'Brands (Enc)'!$C$2:$D$2699,2,FALSE),"Not Mapped")))))</f>
        <v>COORS LIGHT</v>
      </c>
      <c r="S2118" t="str">
        <f>IF($B2118="","",IFERROR(VLOOKUP(VALUE($B2118),'Customers Table (Enc)'!$A:$I,9,FALSE),"Not Found"))</f>
        <v>Passaic</v>
      </c>
      <c r="T2118" t="str">
        <f t="shared" si="132"/>
        <v>PASSAIC</v>
      </c>
      <c r="U2118" t="str">
        <f t="shared" si="133"/>
        <v>COORS LIGHT|PASSAIC</v>
      </c>
      <c r="V2118" t="str">
        <f>IF($B2118="","",IF(R2118="No Encompass Match","THEM",IF(R2118="Not Mapped","Unable to Determine",IF(T2118="SALES","Unable to Determine",IFERROR(INDEX('Master - US vs THEM'!$F:$F,MATCH(U2118,'Master - US vs THEM'!$G:$G,0)),"No Territory Data")))))</f>
        <v>US</v>
      </c>
      <c r="W2118" t="str">
        <f t="shared" si="134"/>
        <v>OK</v>
      </c>
      <c r="X2118" t="str">
        <f t="shared" si="135"/>
        <v>US</v>
      </c>
    </row>
    <row r="2119" spans="1:24" x14ac:dyDescent="0.2">
      <c r="A2119">
        <v>2118</v>
      </c>
      <c r="B2119" t="s">
        <v>1180</v>
      </c>
      <c r="C2119" t="s">
        <v>1181</v>
      </c>
      <c r="D2119" t="s">
        <v>123</v>
      </c>
      <c r="E2119" t="s">
        <v>1182</v>
      </c>
      <c r="F2119" t="s">
        <v>325</v>
      </c>
      <c r="G2119" t="s">
        <v>1183</v>
      </c>
      <c r="H2119" t="s">
        <v>8</v>
      </c>
      <c r="I2119" t="s">
        <v>319</v>
      </c>
      <c r="J2119" t="s">
        <v>44</v>
      </c>
      <c r="K2119" t="s">
        <v>44</v>
      </c>
      <c r="L2119" t="s">
        <v>45</v>
      </c>
      <c r="M2119">
        <v>1</v>
      </c>
      <c r="N2119" t="s">
        <v>875</v>
      </c>
      <c r="O2119" t="str">
        <f>IF($B2119="","",IFERROR(IF(ISNUMBER(MATCH($K2119,'Brand Family Territory (Enc)'!$A$2:$A$296,0)),$K2119,""),""))</f>
        <v/>
      </c>
      <c r="P2119" t="str">
        <f>IF($B2119="","",IFERROR(INDEX('Brand Crosswalk'!$F$2:$F$200,MATCH($K2119,'Brand Crosswalk'!$A$2:$A$200,0)),"Not in Crosswalk"))</f>
        <v>Mapped</v>
      </c>
      <c r="Q2119" t="str">
        <f>IF($B2119="","",IFERROR(INDEX('Brand Crosswalk'!$C$2:$C$200,MATCH($K2119,'Brand Crosswalk'!$A$2:$A$200,0)),""))</f>
        <v>Dg Yuengling Inc</v>
      </c>
      <c r="R2119" t="str">
        <f>IF($B2119="","",IF(O2119&lt;&gt;"",O2119,IF(P2119="Mapped",Q2119,IF(P2119="No Encompass Match","No Encompass Match",IFERROR(VLOOKUP(IF($K2119="",$J2119,$K2119),'Brands (Enc)'!$C$2:$D$2699,2,FALSE),"Not Mapped")))))</f>
        <v>Dg Yuengling Inc</v>
      </c>
      <c r="S2119" t="str">
        <f>IF($B2119="","",IFERROR(VLOOKUP(VALUE($B2119),'Customers Table (Enc)'!$A:$I,9,FALSE),"Not Found"))</f>
        <v>Passaic</v>
      </c>
      <c r="T2119" t="str">
        <f t="shared" si="132"/>
        <v>PASSAIC</v>
      </c>
      <c r="U2119" t="str">
        <f t="shared" si="133"/>
        <v>Dg Yuengling Inc|PASSAIC</v>
      </c>
      <c r="V2119" t="str">
        <f>IF($B2119="","",IF(R2119="No Encompass Match","THEM",IF(R2119="Not Mapped","Unable to Determine",IF(T2119="SALES","Unable to Determine",IFERROR(INDEX('Master - US vs THEM'!$F:$F,MATCH(U2119,'Master - US vs THEM'!$G:$G,0)),"No Territory Data")))))</f>
        <v>US</v>
      </c>
      <c r="W2119" t="str">
        <f t="shared" si="134"/>
        <v>OK</v>
      </c>
      <c r="X2119" t="str">
        <f t="shared" si="135"/>
        <v>US</v>
      </c>
    </row>
    <row r="2120" spans="1:24" x14ac:dyDescent="0.2">
      <c r="A2120">
        <v>2119</v>
      </c>
      <c r="B2120" t="s">
        <v>1180</v>
      </c>
      <c r="C2120" t="s">
        <v>1181</v>
      </c>
      <c r="D2120" t="s">
        <v>123</v>
      </c>
      <c r="E2120" t="s">
        <v>1182</v>
      </c>
      <c r="F2120" t="s">
        <v>325</v>
      </c>
      <c r="G2120" t="s">
        <v>1183</v>
      </c>
      <c r="H2120" t="s">
        <v>8</v>
      </c>
      <c r="I2120" t="s">
        <v>319</v>
      </c>
      <c r="J2120" t="s">
        <v>338</v>
      </c>
      <c r="K2120" t="s">
        <v>34</v>
      </c>
      <c r="L2120" t="s">
        <v>34</v>
      </c>
      <c r="M2120">
        <v>1</v>
      </c>
      <c r="N2120" t="s">
        <v>875</v>
      </c>
      <c r="O2120" t="str">
        <f>IF($B2120="","",IFERROR(IF(ISNUMBER(MATCH($K2120,'Brand Family Territory (Enc)'!$A$2:$A$296,0)),$K2120,""),""))</f>
        <v/>
      </c>
      <c r="P2120" t="str">
        <f>IF($B2120="","",IFERROR(INDEX('Brand Crosswalk'!$F$2:$F$200,MATCH($K2120,'Brand Crosswalk'!$A$2:$A$200,0)),"Not in Crosswalk"))</f>
        <v>Mapped</v>
      </c>
      <c r="Q2120" t="str">
        <f>IF($B2120="","",IFERROR(INDEX('Brand Crosswalk'!$C$2:$C$200,MATCH($K2120,'Brand Crosswalk'!$A$2:$A$200,0)),""))</f>
        <v>Sierra Nevada</v>
      </c>
      <c r="R2120" t="str">
        <f>IF($B2120="","",IF(O2120&lt;&gt;"",O2120,IF(P2120="Mapped",Q2120,IF(P2120="No Encompass Match","No Encompass Match",IFERROR(VLOOKUP(IF($K2120="",$J2120,$K2120),'Brands (Enc)'!$C$2:$D$2699,2,FALSE),"Not Mapped")))))</f>
        <v>Sierra Nevada</v>
      </c>
      <c r="S2120" t="str">
        <f>IF($B2120="","",IFERROR(VLOOKUP(VALUE($B2120),'Customers Table (Enc)'!$A:$I,9,FALSE),"Not Found"))</f>
        <v>Passaic</v>
      </c>
      <c r="T2120" t="str">
        <f t="shared" si="132"/>
        <v>PASSAIC</v>
      </c>
      <c r="U2120" t="str">
        <f t="shared" si="133"/>
        <v>Sierra Nevada|PASSAIC</v>
      </c>
      <c r="V2120" t="str">
        <f>IF($B2120="","",IF(R2120="No Encompass Match","THEM",IF(R2120="Not Mapped","Unable to Determine",IF(T2120="SALES","Unable to Determine",IFERROR(INDEX('Master - US vs THEM'!$F:$F,MATCH(U2120,'Master - US vs THEM'!$G:$G,0)),"No Territory Data")))))</f>
        <v>US</v>
      </c>
      <c r="W2120" t="str">
        <f t="shared" si="134"/>
        <v>OK</v>
      </c>
      <c r="X2120" t="str">
        <f t="shared" si="135"/>
        <v>US</v>
      </c>
    </row>
    <row r="2121" spans="1:24" x14ac:dyDescent="0.2">
      <c r="A2121">
        <v>2120</v>
      </c>
      <c r="B2121" t="s">
        <v>1180</v>
      </c>
      <c r="C2121" t="s">
        <v>1181</v>
      </c>
      <c r="D2121" t="s">
        <v>123</v>
      </c>
      <c r="E2121" t="s">
        <v>1182</v>
      </c>
      <c r="F2121" t="s">
        <v>325</v>
      </c>
      <c r="G2121" t="s">
        <v>1183</v>
      </c>
      <c r="H2121" t="s">
        <v>8</v>
      </c>
      <c r="I2121" t="s">
        <v>319</v>
      </c>
      <c r="J2121" t="s">
        <v>341</v>
      </c>
      <c r="K2121" t="s">
        <v>295</v>
      </c>
      <c r="L2121" t="s">
        <v>215</v>
      </c>
      <c r="M2121">
        <v>1</v>
      </c>
      <c r="N2121" t="s">
        <v>875</v>
      </c>
      <c r="O2121" t="str">
        <f>IF($B2121="","",IFERROR(IF(ISNUMBER(MATCH($K2121,'Brand Family Territory (Enc)'!$A$2:$A$296,0)),$K2121,""),""))</f>
        <v/>
      </c>
      <c r="P2121" t="str">
        <f>IF($B2121="","",IFERROR(INDEX('Brand Crosswalk'!$F$2:$F$200,MATCH($K2121,'Brand Crosswalk'!$A$2:$A$200,0)),"Not in Crosswalk"))</f>
        <v>Mapped</v>
      </c>
      <c r="Q2121" t="str">
        <f>IF($B2121="","",IFERROR(INDEX('Brand Crosswalk'!$C$2:$C$200,MATCH($K2121,'Brand Crosswalk'!$A$2:$A$200,0)),""))</f>
        <v>New Belgium Brewing Company</v>
      </c>
      <c r="R2121" t="str">
        <f>IF($B2121="","",IF(O2121&lt;&gt;"",O2121,IF(P2121="Mapped",Q2121,IF(P2121="No Encompass Match","No Encompass Match",IFERROR(VLOOKUP(IF($K2121="",$J2121,$K2121),'Brands (Enc)'!$C$2:$D$2699,2,FALSE),"Not Mapped")))))</f>
        <v>New Belgium Brewing Company</v>
      </c>
      <c r="S2121" t="str">
        <f>IF($B2121="","",IFERROR(VLOOKUP(VALUE($B2121),'Customers Table (Enc)'!$A:$I,9,FALSE),"Not Found"))</f>
        <v>Passaic</v>
      </c>
      <c r="T2121" t="str">
        <f t="shared" si="132"/>
        <v>PASSAIC</v>
      </c>
      <c r="U2121" t="str">
        <f t="shared" si="133"/>
        <v>New Belgium Brewing Company|PASSAIC</v>
      </c>
      <c r="V2121" t="str">
        <f>IF($B2121="","",IF(R2121="No Encompass Match","THEM",IF(R2121="Not Mapped","Unable to Determine",IF(T2121="SALES","Unable to Determine",IFERROR(INDEX('Master - US vs THEM'!$F:$F,MATCH(U2121,'Master - US vs THEM'!$G:$G,0)),"No Territory Data")))))</f>
        <v>US</v>
      </c>
      <c r="W2121" t="str">
        <f t="shared" si="134"/>
        <v>OK</v>
      </c>
      <c r="X2121" t="str">
        <f t="shared" si="135"/>
        <v>US</v>
      </c>
    </row>
    <row r="2122" spans="1:24" x14ac:dyDescent="0.2">
      <c r="A2122">
        <v>2121</v>
      </c>
      <c r="B2122" t="s">
        <v>1180</v>
      </c>
      <c r="C2122" t="s">
        <v>1181</v>
      </c>
      <c r="D2122" t="s">
        <v>123</v>
      </c>
      <c r="E2122" t="s">
        <v>1182</v>
      </c>
      <c r="F2122" t="s">
        <v>325</v>
      </c>
      <c r="G2122" t="s">
        <v>1183</v>
      </c>
      <c r="H2122" t="s">
        <v>8</v>
      </c>
      <c r="I2122" t="s">
        <v>319</v>
      </c>
      <c r="J2122" t="s">
        <v>395</v>
      </c>
      <c r="K2122" t="s">
        <v>396</v>
      </c>
      <c r="L2122" t="s">
        <v>155</v>
      </c>
      <c r="M2122">
        <v>1</v>
      </c>
      <c r="N2122" t="s">
        <v>875</v>
      </c>
      <c r="O2122" t="str">
        <f>IF($B2122="","",IFERROR(IF(ISNUMBER(MATCH($K2122,'Brand Family Territory (Enc)'!$A$2:$A$296,0)),$K2122,""),""))</f>
        <v/>
      </c>
      <c r="P2122" t="str">
        <f>IF($B2122="","",IFERROR(INDEX('Brand Crosswalk'!$F$2:$F$200,MATCH($K2122,'Brand Crosswalk'!$A$2:$A$200,0)),"Not in Crosswalk"))</f>
        <v>Mapped</v>
      </c>
      <c r="Q2122" t="str">
        <f>IF($B2122="","",IFERROR(INDEX('Brand Crosswalk'!$C$2:$C$200,MATCH($K2122,'Brand Crosswalk'!$A$2:$A$200,0)),""))</f>
        <v>Dogfish Head Beer</v>
      </c>
      <c r="R2122" t="str">
        <f>IF($B2122="","",IF(O2122&lt;&gt;"",O2122,IF(P2122="Mapped",Q2122,IF(P2122="No Encompass Match","No Encompass Match",IFERROR(VLOOKUP(IF($K2122="",$J2122,$K2122),'Brands (Enc)'!$C$2:$D$2699,2,FALSE),"Not Mapped")))))</f>
        <v>Dogfish Head Beer</v>
      </c>
      <c r="S2122" t="str">
        <f>IF($B2122="","",IFERROR(VLOOKUP(VALUE($B2122),'Customers Table (Enc)'!$A:$I,9,FALSE),"Not Found"))</f>
        <v>Passaic</v>
      </c>
      <c r="T2122" t="str">
        <f t="shared" si="132"/>
        <v>PASSAIC</v>
      </c>
      <c r="U2122" t="str">
        <f t="shared" si="133"/>
        <v>Dogfish Head Beer|PASSAIC</v>
      </c>
      <c r="V2122" t="str">
        <f>IF($B2122="","",IF(R2122="No Encompass Match","THEM",IF(R2122="Not Mapped","Unable to Determine",IF(T2122="SALES","Unable to Determine",IFERROR(INDEX('Master - US vs THEM'!$F:$F,MATCH(U2122,'Master - US vs THEM'!$G:$G,0)),"No Territory Data")))))</f>
        <v>US</v>
      </c>
      <c r="W2122" t="str">
        <f t="shared" si="134"/>
        <v>OK</v>
      </c>
      <c r="X2122" t="str">
        <f t="shared" si="135"/>
        <v>US</v>
      </c>
    </row>
    <row r="2123" spans="1:24" x14ac:dyDescent="0.2">
      <c r="A2123">
        <v>2122</v>
      </c>
      <c r="B2123" t="s">
        <v>1180</v>
      </c>
      <c r="C2123" t="s">
        <v>1181</v>
      </c>
      <c r="D2123" t="s">
        <v>123</v>
      </c>
      <c r="E2123" t="s">
        <v>1182</v>
      </c>
      <c r="F2123" t="s">
        <v>325</v>
      </c>
      <c r="G2123" t="s">
        <v>1183</v>
      </c>
      <c r="H2123" t="s">
        <v>8</v>
      </c>
      <c r="I2123" t="s">
        <v>319</v>
      </c>
      <c r="J2123" t="s">
        <v>535</v>
      </c>
      <c r="K2123" t="s">
        <v>358</v>
      </c>
      <c r="L2123" t="s">
        <v>155</v>
      </c>
      <c r="M2123">
        <v>1</v>
      </c>
      <c r="N2123" t="s">
        <v>875</v>
      </c>
      <c r="O2123" t="str">
        <f>IF($B2123="","",IFERROR(IF(ISNUMBER(MATCH($K2123,'Brand Family Territory (Enc)'!$A$2:$A$296,0)),$K2123,""),""))</f>
        <v/>
      </c>
      <c r="P2123" t="str">
        <f>IF($B2123="","",IFERROR(INDEX('Brand Crosswalk'!$F$2:$F$200,MATCH($K2123,'Brand Crosswalk'!$A$2:$A$200,0)),"Not in Crosswalk"))</f>
        <v>Mapped</v>
      </c>
      <c r="Q2123" t="str">
        <f>IF($B2123="","",IFERROR(INDEX('Brand Crosswalk'!$C$2:$C$200,MATCH($K2123,'Brand Crosswalk'!$A$2:$A$200,0)),""))</f>
        <v>Samuel Adams</v>
      </c>
      <c r="R2123" t="str">
        <f>IF($B2123="","",IF(O2123&lt;&gt;"",O2123,IF(P2123="Mapped",Q2123,IF(P2123="No Encompass Match","No Encompass Match",IFERROR(VLOOKUP(IF($K2123="",$J2123,$K2123),'Brands (Enc)'!$C$2:$D$2699,2,FALSE),"Not Mapped")))))</f>
        <v>Samuel Adams</v>
      </c>
      <c r="S2123" t="str">
        <f>IF($B2123="","",IFERROR(VLOOKUP(VALUE($B2123),'Customers Table (Enc)'!$A:$I,9,FALSE),"Not Found"))</f>
        <v>Passaic</v>
      </c>
      <c r="T2123" t="str">
        <f t="shared" si="132"/>
        <v>PASSAIC</v>
      </c>
      <c r="U2123" t="str">
        <f t="shared" si="133"/>
        <v>Samuel Adams|PASSAIC</v>
      </c>
      <c r="V2123" t="str">
        <f>IF($B2123="","",IF(R2123="No Encompass Match","THEM",IF(R2123="Not Mapped","Unable to Determine",IF(T2123="SALES","Unable to Determine",IFERROR(INDEX('Master - US vs THEM'!$F:$F,MATCH(U2123,'Master - US vs THEM'!$G:$G,0)),"No Territory Data")))))</f>
        <v>US</v>
      </c>
      <c r="W2123" t="str">
        <f t="shared" si="134"/>
        <v>OK</v>
      </c>
      <c r="X2123" t="str">
        <f t="shared" si="135"/>
        <v>US</v>
      </c>
    </row>
    <row r="2124" spans="1:24" x14ac:dyDescent="0.2">
      <c r="A2124">
        <v>2123</v>
      </c>
      <c r="B2124" t="s">
        <v>1180</v>
      </c>
      <c r="C2124" t="s">
        <v>1181</v>
      </c>
      <c r="D2124" t="s">
        <v>123</v>
      </c>
      <c r="E2124" t="s">
        <v>1182</v>
      </c>
      <c r="F2124" t="s">
        <v>325</v>
      </c>
      <c r="G2124" t="s">
        <v>1183</v>
      </c>
      <c r="H2124" t="s">
        <v>8</v>
      </c>
      <c r="I2124" t="s">
        <v>319</v>
      </c>
      <c r="J2124" t="s">
        <v>165</v>
      </c>
      <c r="K2124" t="s">
        <v>166</v>
      </c>
      <c r="L2124" t="s">
        <v>141</v>
      </c>
      <c r="M2124">
        <v>1</v>
      </c>
      <c r="N2124" t="s">
        <v>875</v>
      </c>
      <c r="O2124" t="str">
        <f>IF($B2124="","",IFERROR(IF(ISNUMBER(MATCH($K2124,'Brand Family Territory (Enc)'!$A$2:$A$296,0)),$K2124,""),""))</f>
        <v>BLUE MOON</v>
      </c>
      <c r="P2124" t="str">
        <f>IF($B2124="","",IFERROR(INDEX('Brand Crosswalk'!$F$2:$F$200,MATCH($K2124,'Brand Crosswalk'!$A$2:$A$200,0)),"Not in Crosswalk"))</f>
        <v>Not in Crosswalk</v>
      </c>
      <c r="Q2124" t="str">
        <f>IF($B2124="","",IFERROR(INDEX('Brand Crosswalk'!$C$2:$C$200,MATCH($K2124,'Brand Crosswalk'!$A$2:$A$200,0)),""))</f>
        <v/>
      </c>
      <c r="R2124" t="str">
        <f>IF($B2124="","",IF(O2124&lt;&gt;"",O2124,IF(P2124="Mapped",Q2124,IF(P2124="No Encompass Match","No Encompass Match",IFERROR(VLOOKUP(IF($K2124="",$J2124,$K2124),'Brands (Enc)'!$C$2:$D$2699,2,FALSE),"Not Mapped")))))</f>
        <v>BLUE MOON</v>
      </c>
      <c r="S2124" t="str">
        <f>IF($B2124="","",IFERROR(VLOOKUP(VALUE($B2124),'Customers Table (Enc)'!$A:$I,9,FALSE),"Not Found"))</f>
        <v>Passaic</v>
      </c>
      <c r="T2124" t="str">
        <f t="shared" si="132"/>
        <v>PASSAIC</v>
      </c>
      <c r="U2124" t="str">
        <f t="shared" si="133"/>
        <v>BLUE MOON|PASSAIC</v>
      </c>
      <c r="V2124" t="str">
        <f>IF($B2124="","",IF(R2124="No Encompass Match","THEM",IF(R2124="Not Mapped","Unable to Determine",IF(T2124="SALES","Unable to Determine",IFERROR(INDEX('Master - US vs THEM'!$F:$F,MATCH(U2124,'Master - US vs THEM'!$G:$G,0)),"No Territory Data")))))</f>
        <v>US</v>
      </c>
      <c r="W2124" t="str">
        <f t="shared" si="134"/>
        <v>OK</v>
      </c>
      <c r="X2124" t="str">
        <f t="shared" si="135"/>
        <v>US</v>
      </c>
    </row>
    <row r="2125" spans="1:24" x14ac:dyDescent="0.2">
      <c r="A2125">
        <v>2124</v>
      </c>
      <c r="B2125" t="s">
        <v>1167</v>
      </c>
      <c r="C2125" t="s">
        <v>1168</v>
      </c>
      <c r="D2125" t="s">
        <v>48</v>
      </c>
      <c r="E2125" t="s">
        <v>1169</v>
      </c>
      <c r="F2125" t="s">
        <v>866</v>
      </c>
      <c r="G2125" t="s">
        <v>1170</v>
      </c>
      <c r="H2125" t="s">
        <v>8</v>
      </c>
      <c r="I2125" t="s">
        <v>85</v>
      </c>
      <c r="J2125" t="s">
        <v>144</v>
      </c>
      <c r="K2125" t="s">
        <v>145</v>
      </c>
      <c r="L2125" t="s">
        <v>141</v>
      </c>
      <c r="M2125">
        <v>1</v>
      </c>
      <c r="N2125" t="s">
        <v>875</v>
      </c>
      <c r="O2125" t="str">
        <f>IF($B2125="","",IFERROR(IF(ISNUMBER(MATCH($K2125,'Brand Family Territory (Enc)'!$A$2:$A$296,0)),$K2125,""),""))</f>
        <v>COORS LIGHT</v>
      </c>
      <c r="P2125" t="str">
        <f>IF($B2125="","",IFERROR(INDEX('Brand Crosswalk'!$F$2:$F$200,MATCH($K2125,'Brand Crosswalk'!$A$2:$A$200,0)),"Not in Crosswalk"))</f>
        <v>Not in Crosswalk</v>
      </c>
      <c r="Q2125" t="str">
        <f>IF($B2125="","",IFERROR(INDEX('Brand Crosswalk'!$C$2:$C$200,MATCH($K2125,'Brand Crosswalk'!$A$2:$A$200,0)),""))</f>
        <v/>
      </c>
      <c r="R2125" t="str">
        <f>IF($B2125="","",IF(O2125&lt;&gt;"",O2125,IF(P2125="Mapped",Q2125,IF(P2125="No Encompass Match","No Encompass Match",IFERROR(VLOOKUP(IF($K2125="",$J2125,$K2125),'Brands (Enc)'!$C$2:$D$2699,2,FALSE),"Not Mapped")))))</f>
        <v>COORS LIGHT</v>
      </c>
      <c r="S2125" t="str">
        <f>IF($B2125="","",IFERROR(VLOOKUP(VALUE($B2125),'Customers Table (Enc)'!$A:$I,9,FALSE),"Not Found"))</f>
        <v>Bergen</v>
      </c>
      <c r="T2125" t="str">
        <f t="shared" si="132"/>
        <v>BERGEN</v>
      </c>
      <c r="U2125" t="str">
        <f t="shared" si="133"/>
        <v>COORS LIGHT|BERGEN</v>
      </c>
      <c r="V2125" t="str">
        <f>IF($B2125="","",IF(R2125="No Encompass Match","THEM",IF(R2125="Not Mapped","Unable to Determine",IF(T2125="SALES","Unable to Determine",IFERROR(INDEX('Master - US vs THEM'!$F:$F,MATCH(U2125,'Master - US vs THEM'!$G:$G,0)),"No Territory Data")))))</f>
        <v>US</v>
      </c>
      <c r="W2125" t="str">
        <f t="shared" si="134"/>
        <v>OK</v>
      </c>
      <c r="X2125" t="str">
        <f t="shared" si="135"/>
        <v>US</v>
      </c>
    </row>
    <row r="2126" spans="1:24" x14ac:dyDescent="0.2">
      <c r="A2126">
        <v>2125</v>
      </c>
      <c r="B2126" t="s">
        <v>1167</v>
      </c>
      <c r="C2126" t="s">
        <v>1168</v>
      </c>
      <c r="D2126" t="s">
        <v>48</v>
      </c>
      <c r="E2126" t="s">
        <v>1169</v>
      </c>
      <c r="F2126" t="s">
        <v>866</v>
      </c>
      <c r="G2126" t="s">
        <v>1170</v>
      </c>
      <c r="H2126" t="s">
        <v>8</v>
      </c>
      <c r="I2126" t="s">
        <v>85</v>
      </c>
      <c r="J2126" t="s">
        <v>44</v>
      </c>
      <c r="K2126" t="s">
        <v>44</v>
      </c>
      <c r="L2126" t="s">
        <v>45</v>
      </c>
      <c r="M2126">
        <v>1</v>
      </c>
      <c r="N2126" t="s">
        <v>875</v>
      </c>
      <c r="O2126" t="str">
        <f>IF($B2126="","",IFERROR(IF(ISNUMBER(MATCH($K2126,'Brand Family Territory (Enc)'!$A$2:$A$296,0)),$K2126,""),""))</f>
        <v/>
      </c>
      <c r="P2126" t="str">
        <f>IF($B2126="","",IFERROR(INDEX('Brand Crosswalk'!$F$2:$F$200,MATCH($K2126,'Brand Crosswalk'!$A$2:$A$200,0)),"Not in Crosswalk"))</f>
        <v>Mapped</v>
      </c>
      <c r="Q2126" t="str">
        <f>IF($B2126="","",IFERROR(INDEX('Brand Crosswalk'!$C$2:$C$200,MATCH($K2126,'Brand Crosswalk'!$A$2:$A$200,0)),""))</f>
        <v>Dg Yuengling Inc</v>
      </c>
      <c r="R2126" t="str">
        <f>IF($B2126="","",IF(O2126&lt;&gt;"",O2126,IF(P2126="Mapped",Q2126,IF(P2126="No Encompass Match","No Encompass Match",IFERROR(VLOOKUP(IF($K2126="",$J2126,$K2126),'Brands (Enc)'!$C$2:$D$2699,2,FALSE),"Not Mapped")))))</f>
        <v>Dg Yuengling Inc</v>
      </c>
      <c r="S2126" t="str">
        <f>IF($B2126="","",IFERROR(VLOOKUP(VALUE($B2126),'Customers Table (Enc)'!$A:$I,9,FALSE),"Not Found"))</f>
        <v>Bergen</v>
      </c>
      <c r="T2126" t="str">
        <f t="shared" si="132"/>
        <v>BERGEN</v>
      </c>
      <c r="U2126" t="str">
        <f t="shared" si="133"/>
        <v>Dg Yuengling Inc|BERGEN</v>
      </c>
      <c r="V2126" t="str">
        <f>IF($B2126="","",IF(R2126="No Encompass Match","THEM",IF(R2126="Not Mapped","Unable to Determine",IF(T2126="SALES","Unable to Determine",IFERROR(INDEX('Master - US vs THEM'!$F:$F,MATCH(U2126,'Master - US vs THEM'!$G:$G,0)),"No Territory Data")))))</f>
        <v>US</v>
      </c>
      <c r="W2126" t="str">
        <f t="shared" si="134"/>
        <v>OK</v>
      </c>
      <c r="X2126" t="str">
        <f t="shared" si="135"/>
        <v>US</v>
      </c>
    </row>
    <row r="2127" spans="1:24" x14ac:dyDescent="0.2">
      <c r="A2127">
        <v>2126</v>
      </c>
      <c r="B2127" t="s">
        <v>1167</v>
      </c>
      <c r="C2127" t="s">
        <v>1168</v>
      </c>
      <c r="D2127" t="s">
        <v>48</v>
      </c>
      <c r="E2127" t="s">
        <v>1169</v>
      </c>
      <c r="F2127" t="s">
        <v>866</v>
      </c>
      <c r="G2127" t="s">
        <v>1170</v>
      </c>
      <c r="H2127" t="s">
        <v>8</v>
      </c>
      <c r="I2127" t="s">
        <v>85</v>
      </c>
      <c r="J2127" t="s">
        <v>140</v>
      </c>
      <c r="K2127" t="s">
        <v>140</v>
      </c>
      <c r="L2127" t="s">
        <v>141</v>
      </c>
      <c r="M2127">
        <v>1</v>
      </c>
      <c r="N2127" t="s">
        <v>875</v>
      </c>
      <c r="O2127" t="str">
        <f>IF($B2127="","",IFERROR(IF(ISNUMBER(MATCH($K2127,'Brand Family Territory (Enc)'!$A$2:$A$296,0)),$K2127,""),""))</f>
        <v/>
      </c>
      <c r="P2127" t="str">
        <f>IF($B2127="","",IFERROR(INDEX('Brand Crosswalk'!$F$2:$F$200,MATCH($K2127,'Brand Crosswalk'!$A$2:$A$200,0)),"Not in Crosswalk"))</f>
        <v>Mapped</v>
      </c>
      <c r="Q2127" t="str">
        <f>IF($B2127="","",IFERROR(INDEX('Brand Crosswalk'!$C$2:$C$200,MATCH($K2127,'Brand Crosswalk'!$A$2:$A$200,0)),""))</f>
        <v>Peroni</v>
      </c>
      <c r="R2127" t="str">
        <f>IF($B2127="","",IF(O2127&lt;&gt;"",O2127,IF(P2127="Mapped",Q2127,IF(P2127="No Encompass Match","No Encompass Match",IFERROR(VLOOKUP(IF($K2127="",$J2127,$K2127),'Brands (Enc)'!$C$2:$D$2699,2,FALSE),"Not Mapped")))))</f>
        <v>Peroni</v>
      </c>
      <c r="S2127" t="str">
        <f>IF($B2127="","",IFERROR(VLOOKUP(VALUE($B2127),'Customers Table (Enc)'!$A:$I,9,FALSE),"Not Found"))</f>
        <v>Bergen</v>
      </c>
      <c r="T2127" t="str">
        <f t="shared" si="132"/>
        <v>BERGEN</v>
      </c>
      <c r="U2127" t="str">
        <f t="shared" si="133"/>
        <v>Peroni|BERGEN</v>
      </c>
      <c r="V2127" t="str">
        <f>IF($B2127="","",IF(R2127="No Encompass Match","THEM",IF(R2127="Not Mapped","Unable to Determine",IF(T2127="SALES","Unable to Determine",IFERROR(INDEX('Master - US vs THEM'!$F:$F,MATCH(U2127,'Master - US vs THEM'!$G:$G,0)),"No Territory Data")))))</f>
        <v>US</v>
      </c>
      <c r="W2127" t="str">
        <f t="shared" si="134"/>
        <v>OK</v>
      </c>
      <c r="X2127" t="str">
        <f t="shared" si="135"/>
        <v>US</v>
      </c>
    </row>
    <row r="2128" spans="1:24" x14ac:dyDescent="0.2">
      <c r="A2128">
        <v>2127</v>
      </c>
      <c r="B2128" t="s">
        <v>1167</v>
      </c>
      <c r="C2128" t="s">
        <v>1168</v>
      </c>
      <c r="D2128" t="s">
        <v>48</v>
      </c>
      <c r="E2128" t="s">
        <v>1169</v>
      </c>
      <c r="F2128" t="s">
        <v>866</v>
      </c>
      <c r="G2128" t="s">
        <v>1170</v>
      </c>
      <c r="H2128" t="s">
        <v>8</v>
      </c>
      <c r="I2128" t="s">
        <v>85</v>
      </c>
      <c r="J2128" t="s">
        <v>181</v>
      </c>
      <c r="K2128" t="s">
        <v>182</v>
      </c>
      <c r="L2128" t="s">
        <v>24</v>
      </c>
      <c r="M2128">
        <v>1</v>
      </c>
      <c r="N2128" t="s">
        <v>875</v>
      </c>
      <c r="O2128" t="str">
        <f>IF($B2128="","",IFERROR(IF(ISNUMBER(MATCH($K2128,'Brand Family Territory (Enc)'!$A$2:$A$296,0)),$K2128,""),""))</f>
        <v/>
      </c>
      <c r="P2128" t="str">
        <f>IF($B2128="","",IFERROR(INDEX('Brand Crosswalk'!$F$2:$F$200,MATCH($K2128,'Brand Crosswalk'!$A$2:$A$200,0)),"Not in Crosswalk"))</f>
        <v>Mapped</v>
      </c>
      <c r="Q2128" t="str">
        <f>IF($B2128="","",IFERROR(INDEX('Brand Crosswalk'!$C$2:$C$200,MATCH($K2128,'Brand Crosswalk'!$A$2:$A$200,0)),""))</f>
        <v>Modelo Especial</v>
      </c>
      <c r="R2128" t="str">
        <f>IF($B2128="","",IF(O2128&lt;&gt;"",O2128,IF(P2128="Mapped",Q2128,IF(P2128="No Encompass Match","No Encompass Match",IFERROR(VLOOKUP(IF($K2128="",$J2128,$K2128),'Brands (Enc)'!$C$2:$D$2699,2,FALSE),"Not Mapped")))))</f>
        <v>Modelo Especial</v>
      </c>
      <c r="S2128" t="str">
        <f>IF($B2128="","",IFERROR(VLOOKUP(VALUE($B2128),'Customers Table (Enc)'!$A:$I,9,FALSE),"Not Found"))</f>
        <v>Bergen</v>
      </c>
      <c r="T2128" t="str">
        <f t="shared" si="132"/>
        <v>BERGEN</v>
      </c>
      <c r="U2128" t="str">
        <f t="shared" si="133"/>
        <v>Modelo Especial|BERGEN</v>
      </c>
      <c r="V2128" t="str">
        <f>IF($B2128="","",IF(R2128="No Encompass Match","THEM",IF(R2128="Not Mapped","Unable to Determine",IF(T2128="SALES","Unable to Determine",IFERROR(INDEX('Master - US vs THEM'!$F:$F,MATCH(U2128,'Master - US vs THEM'!$G:$G,0)),"No Territory Data")))))</f>
        <v>US</v>
      </c>
      <c r="W2128" t="str">
        <f t="shared" si="134"/>
        <v>OK</v>
      </c>
      <c r="X2128" t="str">
        <f t="shared" si="135"/>
        <v>US</v>
      </c>
    </row>
    <row r="2129" spans="1:24" x14ac:dyDescent="0.2">
      <c r="A2129">
        <v>2128</v>
      </c>
      <c r="B2129" t="s">
        <v>1167</v>
      </c>
      <c r="C2129" t="s">
        <v>1168</v>
      </c>
      <c r="D2129" t="s">
        <v>48</v>
      </c>
      <c r="E2129" t="s">
        <v>1169</v>
      </c>
      <c r="F2129" t="s">
        <v>866</v>
      </c>
      <c r="G2129" t="s">
        <v>1170</v>
      </c>
      <c r="H2129" t="s">
        <v>8</v>
      </c>
      <c r="I2129" t="s">
        <v>85</v>
      </c>
      <c r="J2129" t="s">
        <v>165</v>
      </c>
      <c r="K2129" t="s">
        <v>166</v>
      </c>
      <c r="L2129" t="s">
        <v>141</v>
      </c>
      <c r="M2129">
        <v>1</v>
      </c>
      <c r="N2129" t="s">
        <v>875</v>
      </c>
      <c r="O2129" t="str">
        <f>IF($B2129="","",IFERROR(IF(ISNUMBER(MATCH($K2129,'Brand Family Territory (Enc)'!$A$2:$A$296,0)),$K2129,""),""))</f>
        <v>BLUE MOON</v>
      </c>
      <c r="P2129" t="str">
        <f>IF($B2129="","",IFERROR(INDEX('Brand Crosswalk'!$F$2:$F$200,MATCH($K2129,'Brand Crosswalk'!$A$2:$A$200,0)),"Not in Crosswalk"))</f>
        <v>Not in Crosswalk</v>
      </c>
      <c r="Q2129" t="str">
        <f>IF($B2129="","",IFERROR(INDEX('Brand Crosswalk'!$C$2:$C$200,MATCH($K2129,'Brand Crosswalk'!$A$2:$A$200,0)),""))</f>
        <v/>
      </c>
      <c r="R2129" t="str">
        <f>IF($B2129="","",IF(O2129&lt;&gt;"",O2129,IF(P2129="Mapped",Q2129,IF(P2129="No Encompass Match","No Encompass Match",IFERROR(VLOOKUP(IF($K2129="",$J2129,$K2129),'Brands (Enc)'!$C$2:$D$2699,2,FALSE),"Not Mapped")))))</f>
        <v>BLUE MOON</v>
      </c>
      <c r="S2129" t="str">
        <f>IF($B2129="","",IFERROR(VLOOKUP(VALUE($B2129),'Customers Table (Enc)'!$A:$I,9,FALSE),"Not Found"))</f>
        <v>Bergen</v>
      </c>
      <c r="T2129" t="str">
        <f t="shared" si="132"/>
        <v>BERGEN</v>
      </c>
      <c r="U2129" t="str">
        <f t="shared" si="133"/>
        <v>BLUE MOON|BERGEN</v>
      </c>
      <c r="V2129" t="str">
        <f>IF($B2129="","",IF(R2129="No Encompass Match","THEM",IF(R2129="Not Mapped","Unable to Determine",IF(T2129="SALES","Unable to Determine",IFERROR(INDEX('Master - US vs THEM'!$F:$F,MATCH(U2129,'Master - US vs THEM'!$G:$G,0)),"No Territory Data")))))</f>
        <v>US</v>
      </c>
      <c r="W2129" t="str">
        <f t="shared" si="134"/>
        <v>OK</v>
      </c>
      <c r="X2129" t="str">
        <f t="shared" si="135"/>
        <v>US</v>
      </c>
    </row>
    <row r="2130" spans="1:24" x14ac:dyDescent="0.2">
      <c r="A2130">
        <v>2129</v>
      </c>
      <c r="B2130" t="s">
        <v>1167</v>
      </c>
      <c r="C2130" t="s">
        <v>1168</v>
      </c>
      <c r="D2130" t="s">
        <v>48</v>
      </c>
      <c r="E2130" t="s">
        <v>1169</v>
      </c>
      <c r="F2130" t="s">
        <v>866</v>
      </c>
      <c r="G2130" t="s">
        <v>1170</v>
      </c>
      <c r="H2130" t="s">
        <v>8</v>
      </c>
      <c r="I2130" t="s">
        <v>85</v>
      </c>
      <c r="J2130" t="s">
        <v>357</v>
      </c>
      <c r="K2130" t="s">
        <v>358</v>
      </c>
      <c r="L2130" t="s">
        <v>155</v>
      </c>
      <c r="M2130">
        <v>1</v>
      </c>
      <c r="N2130" t="s">
        <v>875</v>
      </c>
      <c r="O2130" t="str">
        <f>IF($B2130="","",IFERROR(IF(ISNUMBER(MATCH($K2130,'Brand Family Territory (Enc)'!$A$2:$A$296,0)),$K2130,""),""))</f>
        <v/>
      </c>
      <c r="P2130" t="str">
        <f>IF($B2130="","",IFERROR(INDEX('Brand Crosswalk'!$F$2:$F$200,MATCH($K2130,'Brand Crosswalk'!$A$2:$A$200,0)),"Not in Crosswalk"))</f>
        <v>Mapped</v>
      </c>
      <c r="Q2130" t="str">
        <f>IF($B2130="","",IFERROR(INDEX('Brand Crosswalk'!$C$2:$C$200,MATCH($K2130,'Brand Crosswalk'!$A$2:$A$200,0)),""))</f>
        <v>Samuel Adams</v>
      </c>
      <c r="R2130" t="str">
        <f>IF($B2130="","",IF(O2130&lt;&gt;"",O2130,IF(P2130="Mapped",Q2130,IF(P2130="No Encompass Match","No Encompass Match",IFERROR(VLOOKUP(IF($K2130="",$J2130,$K2130),'Brands (Enc)'!$C$2:$D$2699,2,FALSE),"Not Mapped")))))</f>
        <v>Samuel Adams</v>
      </c>
      <c r="S2130" t="str">
        <f>IF($B2130="","",IFERROR(VLOOKUP(VALUE($B2130),'Customers Table (Enc)'!$A:$I,9,FALSE),"Not Found"))</f>
        <v>Bergen</v>
      </c>
      <c r="T2130" t="str">
        <f t="shared" si="132"/>
        <v>BERGEN</v>
      </c>
      <c r="U2130" t="str">
        <f t="shared" si="133"/>
        <v>Samuel Adams|BERGEN</v>
      </c>
      <c r="V2130" t="str">
        <f>IF($B2130="","",IF(R2130="No Encompass Match","THEM",IF(R2130="Not Mapped","Unable to Determine",IF(T2130="SALES","Unable to Determine",IFERROR(INDEX('Master - US vs THEM'!$F:$F,MATCH(U2130,'Master - US vs THEM'!$G:$G,0)),"No Territory Data")))))</f>
        <v>US</v>
      </c>
      <c r="W2130" t="str">
        <f t="shared" si="134"/>
        <v>OK</v>
      </c>
      <c r="X2130" t="str">
        <f t="shared" si="135"/>
        <v>US</v>
      </c>
    </row>
    <row r="2131" spans="1:24" x14ac:dyDescent="0.2">
      <c r="A2131">
        <v>2130</v>
      </c>
      <c r="B2131" t="s">
        <v>1171</v>
      </c>
      <c r="C2131" t="s">
        <v>1172</v>
      </c>
      <c r="D2131" t="s">
        <v>123</v>
      </c>
      <c r="E2131" t="s">
        <v>1173</v>
      </c>
      <c r="F2131" t="s">
        <v>325</v>
      </c>
      <c r="G2131" t="s">
        <v>1174</v>
      </c>
      <c r="H2131" t="s">
        <v>8</v>
      </c>
      <c r="I2131" t="s">
        <v>319</v>
      </c>
      <c r="J2131" t="s">
        <v>181</v>
      </c>
      <c r="K2131" t="s">
        <v>182</v>
      </c>
      <c r="L2131" t="s">
        <v>24</v>
      </c>
      <c r="M2131">
        <v>1</v>
      </c>
      <c r="N2131" t="s">
        <v>875</v>
      </c>
      <c r="O2131" t="str">
        <f>IF($B2131="","",IFERROR(IF(ISNUMBER(MATCH($K2131,'Brand Family Territory (Enc)'!$A$2:$A$296,0)),$K2131,""),""))</f>
        <v/>
      </c>
      <c r="P2131" t="str">
        <f>IF($B2131="","",IFERROR(INDEX('Brand Crosswalk'!$F$2:$F$200,MATCH($K2131,'Brand Crosswalk'!$A$2:$A$200,0)),"Not in Crosswalk"))</f>
        <v>Mapped</v>
      </c>
      <c r="Q2131" t="str">
        <f>IF($B2131="","",IFERROR(INDEX('Brand Crosswalk'!$C$2:$C$200,MATCH($K2131,'Brand Crosswalk'!$A$2:$A$200,0)),""))</f>
        <v>Modelo Especial</v>
      </c>
      <c r="R2131" t="str">
        <f>IF($B2131="","",IF(O2131&lt;&gt;"",O2131,IF(P2131="Mapped",Q2131,IF(P2131="No Encompass Match","No Encompass Match",IFERROR(VLOOKUP(IF($K2131="",$J2131,$K2131),'Brands (Enc)'!$C$2:$D$2699,2,FALSE),"Not Mapped")))))</f>
        <v>Modelo Especial</v>
      </c>
      <c r="S2131" t="str">
        <f>IF($B2131="","",IFERROR(VLOOKUP(VALUE($B2131),'Customers Table (Enc)'!$A:$I,9,FALSE),"Not Found"))</f>
        <v>Passaic</v>
      </c>
      <c r="T2131" t="str">
        <f t="shared" si="132"/>
        <v>PASSAIC</v>
      </c>
      <c r="U2131" t="str">
        <f t="shared" si="133"/>
        <v>Modelo Especial|PASSAIC</v>
      </c>
      <c r="V2131" t="str">
        <f>IF($B2131="","",IF(R2131="No Encompass Match","THEM",IF(R2131="Not Mapped","Unable to Determine",IF(T2131="SALES","Unable to Determine",IFERROR(INDEX('Master - US vs THEM'!$F:$F,MATCH(U2131,'Master - US vs THEM'!$G:$G,0)),"No Territory Data")))))</f>
        <v>US</v>
      </c>
      <c r="W2131" t="str">
        <f t="shared" si="134"/>
        <v>OK</v>
      </c>
      <c r="X2131" t="str">
        <f t="shared" si="135"/>
        <v>US</v>
      </c>
    </row>
    <row r="2132" spans="1:24" x14ac:dyDescent="0.2">
      <c r="A2132">
        <v>2131</v>
      </c>
      <c r="B2132" t="s">
        <v>1171</v>
      </c>
      <c r="C2132" t="s">
        <v>1172</v>
      </c>
      <c r="D2132" t="s">
        <v>123</v>
      </c>
      <c r="E2132" t="s">
        <v>1173</v>
      </c>
      <c r="F2132" t="s">
        <v>325</v>
      </c>
      <c r="G2132" t="s">
        <v>1174</v>
      </c>
      <c r="H2132" t="s">
        <v>8</v>
      </c>
      <c r="I2132" t="s">
        <v>319</v>
      </c>
      <c r="J2132" t="s">
        <v>44</v>
      </c>
      <c r="K2132" t="s">
        <v>44</v>
      </c>
      <c r="L2132" t="s">
        <v>45</v>
      </c>
      <c r="M2132">
        <v>1</v>
      </c>
      <c r="N2132" t="s">
        <v>875</v>
      </c>
      <c r="O2132" t="str">
        <f>IF($B2132="","",IFERROR(IF(ISNUMBER(MATCH($K2132,'Brand Family Territory (Enc)'!$A$2:$A$296,0)),$K2132,""),""))</f>
        <v/>
      </c>
      <c r="P2132" t="str">
        <f>IF($B2132="","",IFERROR(INDEX('Brand Crosswalk'!$F$2:$F$200,MATCH($K2132,'Brand Crosswalk'!$A$2:$A$200,0)),"Not in Crosswalk"))</f>
        <v>Mapped</v>
      </c>
      <c r="Q2132" t="str">
        <f>IF($B2132="","",IFERROR(INDEX('Brand Crosswalk'!$C$2:$C$200,MATCH($K2132,'Brand Crosswalk'!$A$2:$A$200,0)),""))</f>
        <v>Dg Yuengling Inc</v>
      </c>
      <c r="R2132" t="str">
        <f>IF($B2132="","",IF(O2132&lt;&gt;"",O2132,IF(P2132="Mapped",Q2132,IF(P2132="No Encompass Match","No Encompass Match",IFERROR(VLOOKUP(IF($K2132="",$J2132,$K2132),'Brands (Enc)'!$C$2:$D$2699,2,FALSE),"Not Mapped")))))</f>
        <v>Dg Yuengling Inc</v>
      </c>
      <c r="S2132" t="str">
        <f>IF($B2132="","",IFERROR(VLOOKUP(VALUE($B2132),'Customers Table (Enc)'!$A:$I,9,FALSE),"Not Found"))</f>
        <v>Passaic</v>
      </c>
      <c r="T2132" t="str">
        <f t="shared" si="132"/>
        <v>PASSAIC</v>
      </c>
      <c r="U2132" t="str">
        <f t="shared" si="133"/>
        <v>Dg Yuengling Inc|PASSAIC</v>
      </c>
      <c r="V2132" t="str">
        <f>IF($B2132="","",IF(R2132="No Encompass Match","THEM",IF(R2132="Not Mapped","Unable to Determine",IF(T2132="SALES","Unable to Determine",IFERROR(INDEX('Master - US vs THEM'!$F:$F,MATCH(U2132,'Master - US vs THEM'!$G:$G,0)),"No Territory Data")))))</f>
        <v>US</v>
      </c>
      <c r="W2132" t="str">
        <f t="shared" si="134"/>
        <v>OK</v>
      </c>
      <c r="X2132" t="str">
        <f t="shared" si="135"/>
        <v>US</v>
      </c>
    </row>
    <row r="2133" spans="1:24" x14ac:dyDescent="0.2">
      <c r="A2133">
        <v>2132</v>
      </c>
      <c r="B2133" t="s">
        <v>1171</v>
      </c>
      <c r="C2133" t="s">
        <v>1172</v>
      </c>
      <c r="D2133" t="s">
        <v>123</v>
      </c>
      <c r="E2133" t="s">
        <v>1173</v>
      </c>
      <c r="F2133" t="s">
        <v>325</v>
      </c>
      <c r="G2133" t="s">
        <v>1174</v>
      </c>
      <c r="H2133" t="s">
        <v>8</v>
      </c>
      <c r="I2133" t="s">
        <v>319</v>
      </c>
      <c r="J2133" t="s">
        <v>142</v>
      </c>
      <c r="K2133" t="s">
        <v>143</v>
      </c>
      <c r="L2133" t="s">
        <v>141</v>
      </c>
      <c r="M2133">
        <v>1</v>
      </c>
      <c r="N2133" t="s">
        <v>875</v>
      </c>
      <c r="O2133" t="str">
        <f>IF($B2133="","",IFERROR(IF(ISNUMBER(MATCH($K2133,'Brand Family Territory (Enc)'!$A$2:$A$296,0)),$K2133,""),""))</f>
        <v/>
      </c>
      <c r="P2133" t="str">
        <f>IF($B2133="","",IFERROR(INDEX('Brand Crosswalk'!$F$2:$F$200,MATCH($K2133,'Brand Crosswalk'!$A$2:$A$200,0)),"Not in Crosswalk"))</f>
        <v>Mapped</v>
      </c>
      <c r="Q2133" t="str">
        <f>IF($B2133="","",IFERROR(INDEX('Brand Crosswalk'!$C$2:$C$200,MATCH($K2133,'Brand Crosswalk'!$A$2:$A$200,0)),""))</f>
        <v>Lite</v>
      </c>
      <c r="R2133" t="str">
        <f>IF($B2133="","",IF(O2133&lt;&gt;"",O2133,IF(P2133="Mapped",Q2133,IF(P2133="No Encompass Match","No Encompass Match",IFERROR(VLOOKUP(IF($K2133="",$J2133,$K2133),'Brands (Enc)'!$C$2:$D$2699,2,FALSE),"Not Mapped")))))</f>
        <v>Lite</v>
      </c>
      <c r="S2133" t="str">
        <f>IF($B2133="","",IFERROR(VLOOKUP(VALUE($B2133),'Customers Table (Enc)'!$A:$I,9,FALSE),"Not Found"))</f>
        <v>Passaic</v>
      </c>
      <c r="T2133" t="str">
        <f t="shared" si="132"/>
        <v>PASSAIC</v>
      </c>
      <c r="U2133" t="str">
        <f t="shared" si="133"/>
        <v>Lite|PASSAIC</v>
      </c>
      <c r="V2133" t="str">
        <f>IF($B2133="","",IF(R2133="No Encompass Match","THEM",IF(R2133="Not Mapped","Unable to Determine",IF(T2133="SALES","Unable to Determine",IFERROR(INDEX('Master - US vs THEM'!$F:$F,MATCH(U2133,'Master - US vs THEM'!$G:$G,0)),"No Territory Data")))))</f>
        <v>US</v>
      </c>
      <c r="W2133" t="str">
        <f t="shared" si="134"/>
        <v>OK</v>
      </c>
      <c r="X2133" t="str">
        <f t="shared" si="135"/>
        <v>US</v>
      </c>
    </row>
    <row r="2134" spans="1:24" x14ac:dyDescent="0.2">
      <c r="A2134">
        <v>2133</v>
      </c>
      <c r="B2134" t="s">
        <v>263</v>
      </c>
      <c r="C2134" t="s">
        <v>264</v>
      </c>
      <c r="D2134" t="s">
        <v>39</v>
      </c>
      <c r="E2134" t="s">
        <v>265</v>
      </c>
      <c r="F2134" t="s">
        <v>255</v>
      </c>
      <c r="G2134" t="s">
        <v>266</v>
      </c>
      <c r="H2134" t="s">
        <v>8</v>
      </c>
      <c r="I2134" t="s">
        <v>43</v>
      </c>
      <c r="J2134" t="s">
        <v>609</v>
      </c>
      <c r="K2134" t="s">
        <v>610</v>
      </c>
      <c r="L2134" t="s">
        <v>468</v>
      </c>
      <c r="M2134">
        <v>1</v>
      </c>
      <c r="N2134" t="s">
        <v>875</v>
      </c>
      <c r="O2134" t="str">
        <f>IF($B2134="","",IFERROR(IF(ISNUMBER(MATCH($K2134,'Brand Family Territory (Enc)'!$A$2:$A$296,0)),$K2134,""),""))</f>
        <v/>
      </c>
      <c r="P2134" t="str">
        <f>IF($B2134="","",IFERROR(INDEX('Brand Crosswalk'!$F$2:$F$200,MATCH($K2134,'Brand Crosswalk'!$A$2:$A$200,0)),"Not in Crosswalk"))</f>
        <v>Mapped</v>
      </c>
      <c r="Q2134" t="str">
        <f>IF($B2134="","",IFERROR(INDEX('Brand Crosswalk'!$C$2:$C$200,MATCH($K2134,'Brand Crosswalk'!$A$2:$A$200,0)),""))</f>
        <v>Pabst Blue Ribbon</v>
      </c>
      <c r="R2134" t="str">
        <f>IF($B2134="","",IF(O2134&lt;&gt;"",O2134,IF(P2134="Mapped",Q2134,IF(P2134="No Encompass Match","No Encompass Match",IFERROR(VLOOKUP(IF($K2134="",$J2134,$K2134),'Brands (Enc)'!$C$2:$D$2699,2,FALSE),"Not Mapped")))))</f>
        <v>Pabst Blue Ribbon</v>
      </c>
      <c r="S2134" t="str">
        <f>IF($B2134="","",IFERROR(VLOOKUP(VALUE($B2134),'Customers Table (Enc)'!$A:$I,9,FALSE),"Not Found"))</f>
        <v>Hudson</v>
      </c>
      <c r="T2134" t="str">
        <f t="shared" si="132"/>
        <v>HUDSON</v>
      </c>
      <c r="U2134" t="str">
        <f t="shared" si="133"/>
        <v>Pabst Blue Ribbon|HUDSON</v>
      </c>
      <c r="V2134" t="str">
        <f>IF($B2134="","",IF(R2134="No Encompass Match","THEM",IF(R2134="Not Mapped","Unable to Determine",IF(T2134="SALES","Unable to Determine",IFERROR(INDEX('Master - US vs THEM'!$F:$F,MATCH(U2134,'Master - US vs THEM'!$G:$G,0)),"No Territory Data")))))</f>
        <v>US</v>
      </c>
      <c r="W2134" t="str">
        <f t="shared" si="134"/>
        <v>OK</v>
      </c>
      <c r="X2134" t="str">
        <f t="shared" si="135"/>
        <v>US</v>
      </c>
    </row>
    <row r="2135" spans="1:24" x14ac:dyDescent="0.2">
      <c r="A2135">
        <v>2134</v>
      </c>
      <c r="B2135" t="s">
        <v>263</v>
      </c>
      <c r="C2135" t="s">
        <v>264</v>
      </c>
      <c r="D2135" t="s">
        <v>39</v>
      </c>
      <c r="E2135" t="s">
        <v>265</v>
      </c>
      <c r="F2135" t="s">
        <v>255</v>
      </c>
      <c r="G2135" t="s">
        <v>266</v>
      </c>
      <c r="H2135" t="s">
        <v>8</v>
      </c>
      <c r="I2135" t="s">
        <v>43</v>
      </c>
      <c r="J2135" t="s">
        <v>20</v>
      </c>
      <c r="K2135" t="s">
        <v>20</v>
      </c>
      <c r="L2135" t="s">
        <v>20</v>
      </c>
      <c r="M2135">
        <v>1</v>
      </c>
      <c r="N2135" t="s">
        <v>21</v>
      </c>
      <c r="O2135" t="str">
        <f>IF($B2135="","",IFERROR(IF(ISNUMBER(MATCH($K2135,'Brand Family Territory (Enc)'!$A$2:$A$296,0)),$K2135,""),""))</f>
        <v/>
      </c>
      <c r="P2135" t="str">
        <f>IF($B2135="","",IFERROR(INDEX('Brand Crosswalk'!$F$2:$F$200,MATCH($K2135,'Brand Crosswalk'!$A$2:$A$200,0)),"Not in Crosswalk"))</f>
        <v>Mapped</v>
      </c>
      <c r="Q2135" t="str">
        <f>IF($B2135="","",IFERROR(INDEX('Brand Crosswalk'!$C$2:$C$200,MATCH($K2135,'Brand Crosswalk'!$A$2:$A$200,0)),""))</f>
        <v>Heineken USA</v>
      </c>
      <c r="R2135" t="str">
        <f>IF($B2135="","",IF(O2135&lt;&gt;"",O2135,IF(P2135="Mapped",Q2135,IF(P2135="No Encompass Match","No Encompass Match",IFERROR(VLOOKUP(IF($K2135="",$J2135,$K2135),'Brands (Enc)'!$C$2:$D$2699,2,FALSE),"Not Mapped")))))</f>
        <v>Heineken USA</v>
      </c>
      <c r="S2135" t="str">
        <f>IF($B2135="","",IFERROR(VLOOKUP(VALUE($B2135),'Customers Table (Enc)'!$A:$I,9,FALSE),"Not Found"))</f>
        <v>Hudson</v>
      </c>
      <c r="T2135" t="str">
        <f t="shared" si="132"/>
        <v>HUDSON</v>
      </c>
      <c r="U2135" t="str">
        <f t="shared" si="133"/>
        <v>Heineken USA|HUDSON</v>
      </c>
      <c r="V2135" t="str">
        <f>IF($B2135="","",IF(R2135="No Encompass Match","THEM",IF(R2135="Not Mapped","Unable to Determine",IF(T2135="SALES","Unable to Determine",IFERROR(INDEX('Master - US vs THEM'!$F:$F,MATCH(U2135,'Master - US vs THEM'!$G:$G,0)),"No Territory Data")))))</f>
        <v>THEM</v>
      </c>
      <c r="W2135" t="str">
        <f t="shared" si="134"/>
        <v>OK</v>
      </c>
      <c r="X2135" t="str">
        <f t="shared" si="135"/>
        <v>THEM</v>
      </c>
    </row>
    <row r="2136" spans="1:24" x14ac:dyDescent="0.2">
      <c r="A2136">
        <v>2135</v>
      </c>
      <c r="B2136" t="s">
        <v>263</v>
      </c>
      <c r="C2136" t="s">
        <v>264</v>
      </c>
      <c r="D2136" t="s">
        <v>39</v>
      </c>
      <c r="E2136" t="s">
        <v>265</v>
      </c>
      <c r="F2136" t="s">
        <v>255</v>
      </c>
      <c r="G2136" t="s">
        <v>266</v>
      </c>
      <c r="H2136" t="s">
        <v>8</v>
      </c>
      <c r="I2136" t="s">
        <v>43</v>
      </c>
      <c r="J2136" t="s">
        <v>267</v>
      </c>
      <c r="K2136" t="s">
        <v>23</v>
      </c>
      <c r="L2136" t="s">
        <v>24</v>
      </c>
      <c r="M2136">
        <v>1</v>
      </c>
      <c r="N2136" t="s">
        <v>21</v>
      </c>
      <c r="O2136" t="str">
        <f>IF($B2136="","",IFERROR(IF(ISNUMBER(MATCH($K2136,'Brand Family Territory (Enc)'!$A$2:$A$296,0)),$K2136,""),""))</f>
        <v/>
      </c>
      <c r="P2136" t="str">
        <f>IF($B2136="","",IFERROR(INDEX('Brand Crosswalk'!$F$2:$F$200,MATCH($K2136,'Brand Crosswalk'!$A$2:$A$200,0)),"Not in Crosswalk"))</f>
        <v>Mapped</v>
      </c>
      <c r="Q2136" t="str">
        <f>IF($B2136="","",IFERROR(INDEX('Brand Crosswalk'!$C$2:$C$200,MATCH($K2136,'Brand Crosswalk'!$A$2:$A$200,0)),""))</f>
        <v>Corona Extra</v>
      </c>
      <c r="R2136" t="str">
        <f>IF($B2136="","",IF(O2136&lt;&gt;"",O2136,IF(P2136="Mapped",Q2136,IF(P2136="No Encompass Match","No Encompass Match",IFERROR(VLOOKUP(IF($K2136="",$J2136,$K2136),'Brands (Enc)'!$C$2:$D$2699,2,FALSE),"Not Mapped")))))</f>
        <v>Corona Extra</v>
      </c>
      <c r="S2136" t="str">
        <f>IF($B2136="","",IFERROR(VLOOKUP(VALUE($B2136),'Customers Table (Enc)'!$A:$I,9,FALSE),"Not Found"))</f>
        <v>Hudson</v>
      </c>
      <c r="T2136" t="str">
        <f t="shared" si="132"/>
        <v>HUDSON</v>
      </c>
      <c r="U2136" t="str">
        <f t="shared" si="133"/>
        <v>Corona Extra|HUDSON</v>
      </c>
      <c r="V2136" t="str">
        <f>IF($B2136="","",IF(R2136="No Encompass Match","THEM",IF(R2136="Not Mapped","Unable to Determine",IF(T2136="SALES","Unable to Determine",IFERROR(INDEX('Master - US vs THEM'!$F:$F,MATCH(U2136,'Master - US vs THEM'!$G:$G,0)),"No Territory Data")))))</f>
        <v>THEM</v>
      </c>
      <c r="W2136" t="str">
        <f t="shared" si="134"/>
        <v>OK</v>
      </c>
      <c r="X2136" t="str">
        <f t="shared" si="135"/>
        <v>THEM</v>
      </c>
    </row>
    <row r="2137" spans="1:24" x14ac:dyDescent="0.2">
      <c r="A2137">
        <v>2136</v>
      </c>
      <c r="B2137" t="s">
        <v>263</v>
      </c>
      <c r="C2137" t="s">
        <v>264</v>
      </c>
      <c r="D2137" t="s">
        <v>39</v>
      </c>
      <c r="E2137" t="s">
        <v>265</v>
      </c>
      <c r="F2137" t="s">
        <v>255</v>
      </c>
      <c r="G2137" t="s">
        <v>266</v>
      </c>
      <c r="H2137" t="s">
        <v>8</v>
      </c>
      <c r="I2137" t="s">
        <v>43</v>
      </c>
      <c r="J2137" t="s">
        <v>165</v>
      </c>
      <c r="K2137" t="s">
        <v>166</v>
      </c>
      <c r="L2137" t="s">
        <v>141</v>
      </c>
      <c r="M2137">
        <v>1</v>
      </c>
      <c r="N2137" t="s">
        <v>21</v>
      </c>
      <c r="O2137" t="str">
        <f>IF($B2137="","",IFERROR(IF(ISNUMBER(MATCH($K2137,'Brand Family Territory (Enc)'!$A$2:$A$296,0)),$K2137,""),""))</f>
        <v>BLUE MOON</v>
      </c>
      <c r="P2137" t="str">
        <f>IF($B2137="","",IFERROR(INDEX('Brand Crosswalk'!$F$2:$F$200,MATCH($K2137,'Brand Crosswalk'!$A$2:$A$200,0)),"Not in Crosswalk"))</f>
        <v>Not in Crosswalk</v>
      </c>
      <c r="Q2137" t="str">
        <f>IF($B2137="","",IFERROR(INDEX('Brand Crosswalk'!$C$2:$C$200,MATCH($K2137,'Brand Crosswalk'!$A$2:$A$200,0)),""))</f>
        <v/>
      </c>
      <c r="R2137" t="str">
        <f>IF($B2137="","",IF(O2137&lt;&gt;"",O2137,IF(P2137="Mapped",Q2137,IF(P2137="No Encompass Match","No Encompass Match",IFERROR(VLOOKUP(IF($K2137="",$J2137,$K2137),'Brands (Enc)'!$C$2:$D$2699,2,FALSE),"Not Mapped")))))</f>
        <v>BLUE MOON</v>
      </c>
      <c r="S2137" t="str">
        <f>IF($B2137="","",IFERROR(VLOOKUP(VALUE($B2137),'Customers Table (Enc)'!$A:$I,9,FALSE),"Not Found"))</f>
        <v>Hudson</v>
      </c>
      <c r="T2137" t="str">
        <f t="shared" si="132"/>
        <v>HUDSON</v>
      </c>
      <c r="U2137" t="str">
        <f t="shared" si="133"/>
        <v>BLUE MOON|HUDSON</v>
      </c>
      <c r="V2137" t="str">
        <f>IF($B2137="","",IF(R2137="No Encompass Match","THEM",IF(R2137="Not Mapped","Unable to Determine",IF(T2137="SALES","Unable to Determine",IFERROR(INDEX('Master - US vs THEM'!$F:$F,MATCH(U2137,'Master - US vs THEM'!$G:$G,0)),"No Territory Data")))))</f>
        <v>THEM</v>
      </c>
      <c r="W2137" t="str">
        <f t="shared" si="134"/>
        <v>OK</v>
      </c>
      <c r="X2137" t="str">
        <f t="shared" si="135"/>
        <v>THEM</v>
      </c>
    </row>
    <row r="2138" spans="1:24" x14ac:dyDescent="0.2">
      <c r="A2138">
        <v>2137</v>
      </c>
      <c r="B2138" t="s">
        <v>263</v>
      </c>
      <c r="C2138" t="s">
        <v>264</v>
      </c>
      <c r="D2138" t="s">
        <v>39</v>
      </c>
      <c r="E2138" t="s">
        <v>265</v>
      </c>
      <c r="F2138" t="s">
        <v>255</v>
      </c>
      <c r="G2138" t="s">
        <v>266</v>
      </c>
      <c r="H2138" t="s">
        <v>8</v>
      </c>
      <c r="I2138" t="s">
        <v>43</v>
      </c>
      <c r="J2138" t="s">
        <v>142</v>
      </c>
      <c r="K2138" t="s">
        <v>143</v>
      </c>
      <c r="L2138" t="s">
        <v>141</v>
      </c>
      <c r="M2138">
        <v>1</v>
      </c>
      <c r="N2138" t="s">
        <v>21</v>
      </c>
      <c r="O2138" t="str">
        <f>IF($B2138="","",IFERROR(IF(ISNUMBER(MATCH($K2138,'Brand Family Territory (Enc)'!$A$2:$A$296,0)),$K2138,""),""))</f>
        <v/>
      </c>
      <c r="P2138" t="str">
        <f>IF($B2138="","",IFERROR(INDEX('Brand Crosswalk'!$F$2:$F$200,MATCH($K2138,'Brand Crosswalk'!$A$2:$A$200,0)),"Not in Crosswalk"))</f>
        <v>Mapped</v>
      </c>
      <c r="Q2138" t="str">
        <f>IF($B2138="","",IFERROR(INDEX('Brand Crosswalk'!$C$2:$C$200,MATCH($K2138,'Brand Crosswalk'!$A$2:$A$200,0)),""))</f>
        <v>Lite</v>
      </c>
      <c r="R2138" t="str">
        <f>IF($B2138="","",IF(O2138&lt;&gt;"",O2138,IF(P2138="Mapped",Q2138,IF(P2138="No Encompass Match","No Encompass Match",IFERROR(VLOOKUP(IF($K2138="",$J2138,$K2138),'Brands (Enc)'!$C$2:$D$2699,2,FALSE),"Not Mapped")))))</f>
        <v>Lite</v>
      </c>
      <c r="S2138" t="str">
        <f>IF($B2138="","",IFERROR(VLOOKUP(VALUE($B2138),'Customers Table (Enc)'!$A:$I,9,FALSE),"Not Found"))</f>
        <v>Hudson</v>
      </c>
      <c r="T2138" t="str">
        <f t="shared" si="132"/>
        <v>HUDSON</v>
      </c>
      <c r="U2138" t="str">
        <f t="shared" si="133"/>
        <v>Lite|HUDSON</v>
      </c>
      <c r="V2138" t="str">
        <f>IF($B2138="","",IF(R2138="No Encompass Match","THEM",IF(R2138="Not Mapped","Unable to Determine",IF(T2138="SALES","Unable to Determine",IFERROR(INDEX('Master - US vs THEM'!$F:$F,MATCH(U2138,'Master - US vs THEM'!$G:$G,0)),"No Territory Data")))))</f>
        <v>THEM</v>
      </c>
      <c r="W2138" t="str">
        <f t="shared" si="134"/>
        <v>OK</v>
      </c>
      <c r="X2138" t="str">
        <f t="shared" si="135"/>
        <v>THEM</v>
      </c>
    </row>
    <row r="2139" spans="1:24" x14ac:dyDescent="0.2">
      <c r="A2139">
        <v>2138</v>
      </c>
      <c r="B2139" t="s">
        <v>263</v>
      </c>
      <c r="C2139" t="s">
        <v>264</v>
      </c>
      <c r="D2139" t="s">
        <v>39</v>
      </c>
      <c r="E2139" t="s">
        <v>265</v>
      </c>
      <c r="F2139" t="s">
        <v>255</v>
      </c>
      <c r="G2139" t="s">
        <v>266</v>
      </c>
      <c r="H2139" t="s">
        <v>8</v>
      </c>
      <c r="I2139" t="s">
        <v>43</v>
      </c>
      <c r="J2139" t="s">
        <v>140</v>
      </c>
      <c r="K2139" t="s">
        <v>140</v>
      </c>
      <c r="L2139" t="s">
        <v>141</v>
      </c>
      <c r="M2139">
        <v>1</v>
      </c>
      <c r="N2139" t="s">
        <v>21</v>
      </c>
      <c r="O2139" t="str">
        <f>IF($B2139="","",IFERROR(IF(ISNUMBER(MATCH($K2139,'Brand Family Territory (Enc)'!$A$2:$A$296,0)),$K2139,""),""))</f>
        <v/>
      </c>
      <c r="P2139" t="str">
        <f>IF($B2139="","",IFERROR(INDEX('Brand Crosswalk'!$F$2:$F$200,MATCH($K2139,'Brand Crosswalk'!$A$2:$A$200,0)),"Not in Crosswalk"))</f>
        <v>Mapped</v>
      </c>
      <c r="Q2139" t="str">
        <f>IF($B2139="","",IFERROR(INDEX('Brand Crosswalk'!$C$2:$C$200,MATCH($K2139,'Brand Crosswalk'!$A$2:$A$200,0)),""))</f>
        <v>Peroni</v>
      </c>
      <c r="R2139" t="str">
        <f>IF($B2139="","",IF(O2139&lt;&gt;"",O2139,IF(P2139="Mapped",Q2139,IF(P2139="No Encompass Match","No Encompass Match",IFERROR(VLOOKUP(IF($K2139="",$J2139,$K2139),'Brands (Enc)'!$C$2:$D$2699,2,FALSE),"Not Mapped")))))</f>
        <v>Peroni</v>
      </c>
      <c r="S2139" t="str">
        <f>IF($B2139="","",IFERROR(VLOOKUP(VALUE($B2139),'Customers Table (Enc)'!$A:$I,9,FALSE),"Not Found"))</f>
        <v>Hudson</v>
      </c>
      <c r="T2139" t="str">
        <f t="shared" si="132"/>
        <v>HUDSON</v>
      </c>
      <c r="U2139" t="str">
        <f t="shared" si="133"/>
        <v>Peroni|HUDSON</v>
      </c>
      <c r="V2139" t="str">
        <f>IF($B2139="","",IF(R2139="No Encompass Match","THEM",IF(R2139="Not Mapped","Unable to Determine",IF(T2139="SALES","Unable to Determine",IFERROR(INDEX('Master - US vs THEM'!$F:$F,MATCH(U2139,'Master - US vs THEM'!$G:$G,0)),"No Territory Data")))))</f>
        <v>THEM</v>
      </c>
      <c r="W2139" t="str">
        <f t="shared" si="134"/>
        <v>OK</v>
      </c>
      <c r="X2139" t="str">
        <f t="shared" si="135"/>
        <v>THEM</v>
      </c>
    </row>
    <row r="2140" spans="1:24" x14ac:dyDescent="0.2">
      <c r="A2140">
        <v>2139</v>
      </c>
      <c r="B2140" t="s">
        <v>263</v>
      </c>
      <c r="C2140" t="s">
        <v>264</v>
      </c>
      <c r="D2140" t="s">
        <v>39</v>
      </c>
      <c r="E2140" t="s">
        <v>265</v>
      </c>
      <c r="F2140" t="s">
        <v>255</v>
      </c>
      <c r="G2140" t="s">
        <v>266</v>
      </c>
      <c r="H2140" t="s">
        <v>8</v>
      </c>
      <c r="I2140" t="s">
        <v>43</v>
      </c>
      <c r="J2140" t="s">
        <v>44</v>
      </c>
      <c r="K2140" t="s">
        <v>44</v>
      </c>
      <c r="L2140" t="s">
        <v>45</v>
      </c>
      <c r="M2140">
        <v>1</v>
      </c>
      <c r="N2140" t="s">
        <v>21</v>
      </c>
      <c r="O2140" t="str">
        <f>IF($B2140="","",IFERROR(IF(ISNUMBER(MATCH($K2140,'Brand Family Territory (Enc)'!$A$2:$A$296,0)),$K2140,""),""))</f>
        <v/>
      </c>
      <c r="P2140" t="str">
        <f>IF($B2140="","",IFERROR(INDEX('Brand Crosswalk'!$F$2:$F$200,MATCH($K2140,'Brand Crosswalk'!$A$2:$A$200,0)),"Not in Crosswalk"))</f>
        <v>Mapped</v>
      </c>
      <c r="Q2140" t="str">
        <f>IF($B2140="","",IFERROR(INDEX('Brand Crosswalk'!$C$2:$C$200,MATCH($K2140,'Brand Crosswalk'!$A$2:$A$200,0)),""))</f>
        <v>Dg Yuengling Inc</v>
      </c>
      <c r="R2140" t="str">
        <f>IF($B2140="","",IF(O2140&lt;&gt;"",O2140,IF(P2140="Mapped",Q2140,IF(P2140="No Encompass Match","No Encompass Match",IFERROR(VLOOKUP(IF($K2140="",$J2140,$K2140),'Brands (Enc)'!$C$2:$D$2699,2,FALSE),"Not Mapped")))))</f>
        <v>Dg Yuengling Inc</v>
      </c>
      <c r="S2140" t="str">
        <f>IF($B2140="","",IFERROR(VLOOKUP(VALUE($B2140),'Customers Table (Enc)'!$A:$I,9,FALSE),"Not Found"))</f>
        <v>Hudson</v>
      </c>
      <c r="T2140" t="str">
        <f t="shared" si="132"/>
        <v>HUDSON</v>
      </c>
      <c r="U2140" t="str">
        <f t="shared" si="133"/>
        <v>Dg Yuengling Inc|HUDSON</v>
      </c>
      <c r="V2140" t="str">
        <f>IF($B2140="","",IF(R2140="No Encompass Match","THEM",IF(R2140="Not Mapped","Unable to Determine",IF(T2140="SALES","Unable to Determine",IFERROR(INDEX('Master - US vs THEM'!$F:$F,MATCH(U2140,'Master - US vs THEM'!$G:$G,0)),"No Territory Data")))))</f>
        <v>THEM</v>
      </c>
      <c r="W2140" t="str">
        <f t="shared" si="134"/>
        <v>OK</v>
      </c>
      <c r="X2140" t="str">
        <f t="shared" si="135"/>
        <v>THEM</v>
      </c>
    </row>
    <row r="2141" spans="1:24" x14ac:dyDescent="0.2">
      <c r="A2141">
        <v>2140</v>
      </c>
      <c r="B2141" t="s">
        <v>263</v>
      </c>
      <c r="C2141" t="s">
        <v>264</v>
      </c>
      <c r="D2141" t="s">
        <v>39</v>
      </c>
      <c r="E2141" t="s">
        <v>265</v>
      </c>
      <c r="F2141" t="s">
        <v>255</v>
      </c>
      <c r="G2141" t="s">
        <v>266</v>
      </c>
      <c r="H2141" t="s">
        <v>8</v>
      </c>
      <c r="I2141" t="s">
        <v>43</v>
      </c>
      <c r="J2141" t="s">
        <v>156</v>
      </c>
      <c r="K2141" t="s">
        <v>156</v>
      </c>
      <c r="L2141" t="s">
        <v>24</v>
      </c>
      <c r="M2141">
        <v>1</v>
      </c>
      <c r="N2141" t="s">
        <v>21</v>
      </c>
      <c r="O2141" t="str">
        <f>IF($B2141="","",IFERROR(IF(ISNUMBER(MATCH($K2141,'Brand Family Territory (Enc)'!$A$2:$A$296,0)),$K2141,""),""))</f>
        <v>PACIFICO</v>
      </c>
      <c r="P2141" t="str">
        <f>IF($B2141="","",IFERROR(INDEX('Brand Crosswalk'!$F$2:$F$200,MATCH($K2141,'Brand Crosswalk'!$A$2:$A$200,0)),"Not in Crosswalk"))</f>
        <v>Not in Crosswalk</v>
      </c>
      <c r="Q2141" t="str">
        <f>IF($B2141="","",IFERROR(INDEX('Brand Crosswalk'!$C$2:$C$200,MATCH($K2141,'Brand Crosswalk'!$A$2:$A$200,0)),""))</f>
        <v/>
      </c>
      <c r="R2141" t="str">
        <f>IF($B2141="","",IF(O2141&lt;&gt;"",O2141,IF(P2141="Mapped",Q2141,IF(P2141="No Encompass Match","No Encompass Match",IFERROR(VLOOKUP(IF($K2141="",$J2141,$K2141),'Brands (Enc)'!$C$2:$D$2699,2,FALSE),"Not Mapped")))))</f>
        <v>PACIFICO</v>
      </c>
      <c r="S2141" t="str">
        <f>IF($B2141="","",IFERROR(VLOOKUP(VALUE($B2141),'Customers Table (Enc)'!$A:$I,9,FALSE),"Not Found"))</f>
        <v>Hudson</v>
      </c>
      <c r="T2141" t="str">
        <f t="shared" si="132"/>
        <v>HUDSON</v>
      </c>
      <c r="U2141" t="str">
        <f t="shared" si="133"/>
        <v>PACIFICO|HUDSON</v>
      </c>
      <c r="V2141" t="str">
        <f>IF($B2141="","",IF(R2141="No Encompass Match","THEM",IF(R2141="Not Mapped","Unable to Determine",IF(T2141="SALES","Unable to Determine",IFERROR(INDEX('Master - US vs THEM'!$F:$F,MATCH(U2141,'Master - US vs THEM'!$G:$G,0)),"No Territory Data")))))</f>
        <v>THEM</v>
      </c>
      <c r="W2141" t="str">
        <f t="shared" si="134"/>
        <v>OK</v>
      </c>
      <c r="X2141" t="str">
        <f t="shared" si="135"/>
        <v>THEM</v>
      </c>
    </row>
    <row r="2142" spans="1:24" x14ac:dyDescent="0.2">
      <c r="A2142">
        <v>2141</v>
      </c>
      <c r="B2142" t="s">
        <v>263</v>
      </c>
      <c r="C2142" t="s">
        <v>264</v>
      </c>
      <c r="D2142" t="s">
        <v>39</v>
      </c>
      <c r="E2142" t="s">
        <v>265</v>
      </c>
      <c r="F2142" t="s">
        <v>255</v>
      </c>
      <c r="G2142" t="s">
        <v>266</v>
      </c>
      <c r="H2142" t="s">
        <v>8</v>
      </c>
      <c r="I2142" t="s">
        <v>43</v>
      </c>
      <c r="J2142" t="s">
        <v>144</v>
      </c>
      <c r="K2142" t="s">
        <v>145</v>
      </c>
      <c r="L2142" t="s">
        <v>141</v>
      </c>
      <c r="M2142">
        <v>1</v>
      </c>
      <c r="N2142" t="s">
        <v>21</v>
      </c>
      <c r="O2142" t="str">
        <f>IF($B2142="","",IFERROR(IF(ISNUMBER(MATCH($K2142,'Brand Family Territory (Enc)'!$A$2:$A$296,0)),$K2142,""),""))</f>
        <v>COORS LIGHT</v>
      </c>
      <c r="P2142" t="str">
        <f>IF($B2142="","",IFERROR(INDEX('Brand Crosswalk'!$F$2:$F$200,MATCH($K2142,'Brand Crosswalk'!$A$2:$A$200,0)),"Not in Crosswalk"))</f>
        <v>Not in Crosswalk</v>
      </c>
      <c r="Q2142" t="str">
        <f>IF($B2142="","",IFERROR(INDEX('Brand Crosswalk'!$C$2:$C$200,MATCH($K2142,'Brand Crosswalk'!$A$2:$A$200,0)),""))</f>
        <v/>
      </c>
      <c r="R2142" t="str">
        <f>IF($B2142="","",IF(O2142&lt;&gt;"",O2142,IF(P2142="Mapped",Q2142,IF(P2142="No Encompass Match","No Encompass Match",IFERROR(VLOOKUP(IF($K2142="",$J2142,$K2142),'Brands (Enc)'!$C$2:$D$2699,2,FALSE),"Not Mapped")))))</f>
        <v>COORS LIGHT</v>
      </c>
      <c r="S2142" t="str">
        <f>IF($B2142="","",IFERROR(VLOOKUP(VALUE($B2142),'Customers Table (Enc)'!$A:$I,9,FALSE),"Not Found"))</f>
        <v>Hudson</v>
      </c>
      <c r="T2142" t="str">
        <f t="shared" si="132"/>
        <v>HUDSON</v>
      </c>
      <c r="U2142" t="str">
        <f t="shared" si="133"/>
        <v>COORS LIGHT|HUDSON</v>
      </c>
      <c r="V2142" t="str">
        <f>IF($B2142="","",IF(R2142="No Encompass Match","THEM",IF(R2142="Not Mapped","Unable to Determine",IF(T2142="SALES","Unable to Determine",IFERROR(INDEX('Master - US vs THEM'!$F:$F,MATCH(U2142,'Master - US vs THEM'!$G:$G,0)),"No Territory Data")))))</f>
        <v>THEM</v>
      </c>
      <c r="W2142" t="str">
        <f t="shared" si="134"/>
        <v>OK</v>
      </c>
      <c r="X2142" t="str">
        <f t="shared" si="135"/>
        <v>THEM</v>
      </c>
    </row>
    <row r="2143" spans="1:24" x14ac:dyDescent="0.2">
      <c r="A2143">
        <v>2142</v>
      </c>
      <c r="B2143" t="s">
        <v>263</v>
      </c>
      <c r="C2143" t="s">
        <v>264</v>
      </c>
      <c r="D2143" t="s">
        <v>39</v>
      </c>
      <c r="E2143" t="s">
        <v>265</v>
      </c>
      <c r="F2143" t="s">
        <v>255</v>
      </c>
      <c r="G2143" t="s">
        <v>266</v>
      </c>
      <c r="H2143" t="s">
        <v>8</v>
      </c>
      <c r="I2143" t="s">
        <v>43</v>
      </c>
      <c r="J2143" t="s">
        <v>181</v>
      </c>
      <c r="K2143" t="s">
        <v>182</v>
      </c>
      <c r="L2143" t="s">
        <v>24</v>
      </c>
      <c r="M2143">
        <v>1</v>
      </c>
      <c r="N2143" t="s">
        <v>21</v>
      </c>
      <c r="O2143" t="str">
        <f>IF($B2143="","",IFERROR(IF(ISNUMBER(MATCH($K2143,'Brand Family Territory (Enc)'!$A$2:$A$296,0)),$K2143,""),""))</f>
        <v/>
      </c>
      <c r="P2143" t="str">
        <f>IF($B2143="","",IFERROR(INDEX('Brand Crosswalk'!$F$2:$F$200,MATCH($K2143,'Brand Crosswalk'!$A$2:$A$200,0)),"Not in Crosswalk"))</f>
        <v>Mapped</v>
      </c>
      <c r="Q2143" t="str">
        <f>IF($B2143="","",IFERROR(INDEX('Brand Crosswalk'!$C$2:$C$200,MATCH($K2143,'Brand Crosswalk'!$A$2:$A$200,0)),""))</f>
        <v>Modelo Especial</v>
      </c>
      <c r="R2143" t="str">
        <f>IF($B2143="","",IF(O2143&lt;&gt;"",O2143,IF(P2143="Mapped",Q2143,IF(P2143="No Encompass Match","No Encompass Match",IFERROR(VLOOKUP(IF($K2143="",$J2143,$K2143),'Brands (Enc)'!$C$2:$D$2699,2,FALSE),"Not Mapped")))))</f>
        <v>Modelo Especial</v>
      </c>
      <c r="S2143" t="str">
        <f>IF($B2143="","",IFERROR(VLOOKUP(VALUE($B2143),'Customers Table (Enc)'!$A:$I,9,FALSE),"Not Found"))</f>
        <v>Hudson</v>
      </c>
      <c r="T2143" t="str">
        <f t="shared" si="132"/>
        <v>HUDSON</v>
      </c>
      <c r="U2143" t="str">
        <f t="shared" si="133"/>
        <v>Modelo Especial|HUDSON</v>
      </c>
      <c r="V2143" t="str">
        <f>IF($B2143="","",IF(R2143="No Encompass Match","THEM",IF(R2143="Not Mapped","Unable to Determine",IF(T2143="SALES","Unable to Determine",IFERROR(INDEX('Master - US vs THEM'!$F:$F,MATCH(U2143,'Master - US vs THEM'!$G:$G,0)),"No Territory Data")))))</f>
        <v>THEM</v>
      </c>
      <c r="W2143" t="str">
        <f t="shared" si="134"/>
        <v>OK</v>
      </c>
      <c r="X2143" t="str">
        <f t="shared" si="135"/>
        <v>THEM</v>
      </c>
    </row>
    <row r="2144" spans="1:24" x14ac:dyDescent="0.2">
      <c r="A2144">
        <v>2143</v>
      </c>
      <c r="B2144" t="s">
        <v>252</v>
      </c>
      <c r="C2144" t="s">
        <v>253</v>
      </c>
      <c r="D2144" t="s">
        <v>39</v>
      </c>
      <c r="E2144" t="s">
        <v>254</v>
      </c>
      <c r="F2144" t="s">
        <v>255</v>
      </c>
      <c r="G2144" t="s">
        <v>256</v>
      </c>
      <c r="H2144" t="s">
        <v>8</v>
      </c>
      <c r="I2144" t="s">
        <v>257</v>
      </c>
      <c r="J2144" t="s">
        <v>60</v>
      </c>
      <c r="K2144" t="s">
        <v>61</v>
      </c>
      <c r="L2144" t="s">
        <v>61</v>
      </c>
      <c r="M2144">
        <v>1</v>
      </c>
      <c r="N2144" t="s">
        <v>21</v>
      </c>
      <c r="O2144" t="str">
        <f>IF($B2144="","",IFERROR(IF(ISNUMBER(MATCH($K2144,'Brand Family Territory (Enc)'!$A$2:$A$296,0)),$K2144,""),""))</f>
        <v>SAPPORO</v>
      </c>
      <c r="P2144" t="str">
        <f>IF($B2144="","",IFERROR(INDEX('Brand Crosswalk'!$F$2:$F$200,MATCH($K2144,'Brand Crosswalk'!$A$2:$A$200,0)),"Not in Crosswalk"))</f>
        <v>Not in Crosswalk</v>
      </c>
      <c r="Q2144" t="str">
        <f>IF($B2144="","",IFERROR(INDEX('Brand Crosswalk'!$C$2:$C$200,MATCH($K2144,'Brand Crosswalk'!$A$2:$A$200,0)),""))</f>
        <v/>
      </c>
      <c r="R2144" t="str">
        <f>IF($B2144="","",IF(O2144&lt;&gt;"",O2144,IF(P2144="Mapped",Q2144,IF(P2144="No Encompass Match","No Encompass Match",IFERROR(VLOOKUP(IF($K2144="",$J2144,$K2144),'Brands (Enc)'!$C$2:$D$2699,2,FALSE),"Not Mapped")))))</f>
        <v>SAPPORO</v>
      </c>
      <c r="S2144" t="str">
        <f>IF($B2144="","",IFERROR(VLOOKUP(VALUE($B2144),'Customers Table (Enc)'!$A:$I,9,FALSE),"Not Found"))</f>
        <v>Hudson</v>
      </c>
      <c r="T2144" t="str">
        <f t="shared" si="132"/>
        <v>HUDSON</v>
      </c>
      <c r="U2144" t="str">
        <f t="shared" si="133"/>
        <v>SAPPORO|HUDSON</v>
      </c>
      <c r="V2144" t="str">
        <f>IF($B2144="","",IF(R2144="No Encompass Match","THEM",IF(R2144="Not Mapped","Unable to Determine",IF(T2144="SALES","Unable to Determine",IFERROR(INDEX('Master - US vs THEM'!$F:$F,MATCH(U2144,'Master - US vs THEM'!$G:$G,0)),"No Territory Data")))))</f>
        <v>US</v>
      </c>
      <c r="W2144" t="str">
        <f t="shared" si="134"/>
        <v>MISMATCH</v>
      </c>
      <c r="X2144" t="str">
        <f t="shared" si="135"/>
        <v>US</v>
      </c>
    </row>
    <row r="2145" spans="1:24" x14ac:dyDescent="0.2">
      <c r="A2145">
        <v>2144</v>
      </c>
      <c r="B2145" t="s">
        <v>1163</v>
      </c>
      <c r="C2145" t="s">
        <v>1164</v>
      </c>
      <c r="D2145" t="s">
        <v>39</v>
      </c>
      <c r="E2145" t="s">
        <v>1165</v>
      </c>
      <c r="F2145" t="s">
        <v>255</v>
      </c>
      <c r="G2145" t="s">
        <v>1166</v>
      </c>
      <c r="H2145" t="s">
        <v>8</v>
      </c>
      <c r="I2145" t="s">
        <v>257</v>
      </c>
      <c r="J2145" t="s">
        <v>915</v>
      </c>
      <c r="K2145" t="s">
        <v>441</v>
      </c>
      <c r="L2145" t="s">
        <v>442</v>
      </c>
      <c r="M2145">
        <v>1</v>
      </c>
      <c r="N2145" t="s">
        <v>875</v>
      </c>
      <c r="O2145" t="str">
        <f>IF($B2145="","",IFERROR(IF(ISNUMBER(MATCH($K2145,'Brand Family Territory (Enc)'!$A$2:$A$296,0)),$K2145,""),""))</f>
        <v/>
      </c>
      <c r="P2145" t="str">
        <f>IF($B2145="","",IFERROR(INDEX('Brand Crosswalk'!$F$2:$F$200,MATCH($K2145,'Brand Crosswalk'!$A$2:$A$200,0)),"Not in Crosswalk"))</f>
        <v>Mapped</v>
      </c>
      <c r="Q2145" t="str">
        <f>IF($B2145="","",IFERROR(INDEX('Brand Crosswalk'!$C$2:$C$200,MATCH($K2145,'Brand Crosswalk'!$A$2:$A$200,0)),""))</f>
        <v>Evil Genius</v>
      </c>
      <c r="R2145" t="str">
        <f>IF($B2145="","",IF(O2145&lt;&gt;"",O2145,IF(P2145="Mapped",Q2145,IF(P2145="No Encompass Match","No Encompass Match",IFERROR(VLOOKUP(IF($K2145="",$J2145,$K2145),'Brands (Enc)'!$C$2:$D$2699,2,FALSE),"Not Mapped")))))</f>
        <v>Evil Genius</v>
      </c>
      <c r="S2145" t="str">
        <f>IF($B2145="","",IFERROR(VLOOKUP(VALUE($B2145),'Customers Table (Enc)'!$A:$I,9,FALSE),"Not Found"))</f>
        <v>Hudson</v>
      </c>
      <c r="T2145" t="str">
        <f t="shared" si="132"/>
        <v>HUDSON</v>
      </c>
      <c r="U2145" t="str">
        <f t="shared" si="133"/>
        <v>Evil Genius|HUDSON</v>
      </c>
      <c r="V2145" t="str">
        <f>IF($B2145="","",IF(R2145="No Encompass Match","THEM",IF(R2145="Not Mapped","Unable to Determine",IF(T2145="SALES","Unable to Determine",IFERROR(INDEX('Master - US vs THEM'!$F:$F,MATCH(U2145,'Master - US vs THEM'!$G:$G,0)),"No Territory Data")))))</f>
        <v>US</v>
      </c>
      <c r="W2145" t="str">
        <f t="shared" si="134"/>
        <v>OK</v>
      </c>
      <c r="X2145" t="str">
        <f t="shared" si="135"/>
        <v>US</v>
      </c>
    </row>
    <row r="2146" spans="1:24" x14ac:dyDescent="0.2">
      <c r="A2146">
        <v>2145</v>
      </c>
      <c r="B2146" t="s">
        <v>258</v>
      </c>
      <c r="C2146" t="s">
        <v>259</v>
      </c>
      <c r="D2146" t="s">
        <v>187</v>
      </c>
      <c r="E2146" t="s">
        <v>260</v>
      </c>
      <c r="F2146" t="s">
        <v>261</v>
      </c>
      <c r="G2146" t="s">
        <v>262</v>
      </c>
      <c r="H2146" t="s">
        <v>8</v>
      </c>
      <c r="I2146" t="s">
        <v>180</v>
      </c>
      <c r="J2146" t="s">
        <v>906</v>
      </c>
      <c r="K2146" t="s">
        <v>192</v>
      </c>
      <c r="L2146" t="s">
        <v>120</v>
      </c>
      <c r="M2146">
        <v>1</v>
      </c>
      <c r="N2146" t="s">
        <v>875</v>
      </c>
      <c r="O2146" t="str">
        <f>IF($B2146="","",IFERROR(IF(ISNUMBER(MATCH($K2146,'Brand Family Territory (Enc)'!$A$2:$A$296,0)),$K2146,""),""))</f>
        <v/>
      </c>
      <c r="P2146" t="str">
        <f>IF($B2146="","",IFERROR(INDEX('Brand Crosswalk'!$F$2:$F$200,MATCH($K2146,'Brand Crosswalk'!$A$2:$A$200,0)),"Not in Crosswalk"))</f>
        <v>Mapped</v>
      </c>
      <c r="Q2146" t="str">
        <f>IF($B2146="","",IFERROR(INDEX('Brand Crosswalk'!$C$2:$C$200,MATCH($K2146,'Brand Crosswalk'!$A$2:$A$200,0)),""))</f>
        <v>Montauk</v>
      </c>
      <c r="R2146" t="str">
        <f>IF($B2146="","",IF(O2146&lt;&gt;"",O2146,IF(P2146="Mapped",Q2146,IF(P2146="No Encompass Match","No Encompass Match",IFERROR(VLOOKUP(IF($K2146="",$J2146,$K2146),'Brands (Enc)'!$C$2:$D$2699,2,FALSE),"Not Mapped")))))</f>
        <v>Montauk</v>
      </c>
      <c r="S2146" t="str">
        <f>IF($B2146="","",IFERROR(VLOOKUP(VALUE($B2146),'Customers Table (Enc)'!$A:$I,9,FALSE),"Not Found"))</f>
        <v>Essex</v>
      </c>
      <c r="T2146" t="str">
        <f t="shared" si="132"/>
        <v>ESSEX</v>
      </c>
      <c r="U2146" t="str">
        <f t="shared" si="133"/>
        <v>Montauk|ESSEX</v>
      </c>
      <c r="V2146" t="str">
        <f>IF($B2146="","",IF(R2146="No Encompass Match","THEM",IF(R2146="Not Mapped","Unable to Determine",IF(T2146="SALES","Unable to Determine",IFERROR(INDEX('Master - US vs THEM'!$F:$F,MATCH(U2146,'Master - US vs THEM'!$G:$G,0)),"No Territory Data")))))</f>
        <v>US</v>
      </c>
      <c r="W2146" t="str">
        <f t="shared" si="134"/>
        <v>OK</v>
      </c>
      <c r="X2146" t="str">
        <f t="shared" si="135"/>
        <v>US</v>
      </c>
    </row>
    <row r="2147" spans="1:24" x14ac:dyDescent="0.2">
      <c r="A2147">
        <v>2146</v>
      </c>
      <c r="B2147" t="s">
        <v>258</v>
      </c>
      <c r="C2147" t="s">
        <v>259</v>
      </c>
      <c r="D2147" t="s">
        <v>187</v>
      </c>
      <c r="E2147" t="s">
        <v>260</v>
      </c>
      <c r="F2147" t="s">
        <v>261</v>
      </c>
      <c r="G2147" t="s">
        <v>262</v>
      </c>
      <c r="H2147" t="s">
        <v>8</v>
      </c>
      <c r="I2147" t="s">
        <v>180</v>
      </c>
      <c r="J2147" t="s">
        <v>1063</v>
      </c>
      <c r="K2147" t="s">
        <v>1063</v>
      </c>
      <c r="L2147" t="s">
        <v>96</v>
      </c>
      <c r="M2147">
        <v>1</v>
      </c>
      <c r="N2147" t="s">
        <v>875</v>
      </c>
      <c r="O2147" t="str">
        <f>IF($B2147="","",IFERROR(IF(ISNUMBER(MATCH($K2147,'Brand Family Territory (Enc)'!$A$2:$A$296,0)),$K2147,""),""))</f>
        <v/>
      </c>
      <c r="P2147" t="str">
        <f>IF($B2147="","",IFERROR(INDEX('Brand Crosswalk'!$F$2:$F$200,MATCH($K2147,'Brand Crosswalk'!$A$2:$A$200,0)),"Not in Crosswalk"))</f>
        <v>Mapped</v>
      </c>
      <c r="Q2147" t="str">
        <f>IF($B2147="","",IFERROR(INDEX('Brand Crosswalk'!$C$2:$C$200,MATCH($K2147,'Brand Crosswalk'!$A$2:$A$200,0)),""))</f>
        <v>Weihenstephaner</v>
      </c>
      <c r="R2147" t="str">
        <f>IF($B2147="","",IF(O2147&lt;&gt;"",O2147,IF(P2147="Mapped",Q2147,IF(P2147="No Encompass Match","No Encompass Match",IFERROR(VLOOKUP(IF($K2147="",$J2147,$K2147),'Brands (Enc)'!$C$2:$D$2699,2,FALSE),"Not Mapped")))))</f>
        <v>Weihenstephaner</v>
      </c>
      <c r="S2147" t="str">
        <f>IF($B2147="","",IFERROR(VLOOKUP(VALUE($B2147),'Customers Table (Enc)'!$A:$I,9,FALSE),"Not Found"))</f>
        <v>Essex</v>
      </c>
      <c r="T2147" t="str">
        <f t="shared" si="132"/>
        <v>ESSEX</v>
      </c>
      <c r="U2147" t="str">
        <f t="shared" si="133"/>
        <v>Weihenstephaner|ESSEX</v>
      </c>
      <c r="V2147" t="str">
        <f>IF($B2147="","",IF(R2147="No Encompass Match","THEM",IF(R2147="Not Mapped","Unable to Determine",IF(T2147="SALES","Unable to Determine",IFERROR(INDEX('Master - US vs THEM'!$F:$F,MATCH(U2147,'Master - US vs THEM'!$G:$G,0)),"No Territory Data")))))</f>
        <v>US</v>
      </c>
      <c r="W2147" t="str">
        <f t="shared" si="134"/>
        <v>OK</v>
      </c>
      <c r="X2147" t="str">
        <f t="shared" si="135"/>
        <v>US</v>
      </c>
    </row>
    <row r="2148" spans="1:24" x14ac:dyDescent="0.2">
      <c r="A2148">
        <v>2147</v>
      </c>
      <c r="B2148" t="s">
        <v>258</v>
      </c>
      <c r="C2148" t="s">
        <v>259</v>
      </c>
      <c r="D2148" t="s">
        <v>187</v>
      </c>
      <c r="E2148" t="s">
        <v>260</v>
      </c>
      <c r="F2148" t="s">
        <v>261</v>
      </c>
      <c r="G2148" t="s">
        <v>262</v>
      </c>
      <c r="H2148" t="s">
        <v>8</v>
      </c>
      <c r="I2148" t="s">
        <v>180</v>
      </c>
      <c r="J2148" t="s">
        <v>94</v>
      </c>
      <c r="K2148" t="s">
        <v>95</v>
      </c>
      <c r="L2148" t="s">
        <v>96</v>
      </c>
      <c r="M2148">
        <v>1</v>
      </c>
      <c r="N2148" t="s">
        <v>21</v>
      </c>
      <c r="O2148" t="str">
        <f>IF($B2148="","",IFERROR(IF(ISNUMBER(MATCH($K2148,'Brand Family Territory (Enc)'!$A$2:$A$296,0)),$K2148,""),""))</f>
        <v/>
      </c>
      <c r="P2148" t="str">
        <f>IF($B2148="","",IFERROR(INDEX('Brand Crosswalk'!$F$2:$F$200,MATCH($K2148,'Brand Crosswalk'!$A$2:$A$200,0)),"Not in Crosswalk"))</f>
        <v>No Encompass Match</v>
      </c>
      <c r="Q2148">
        <f>IF($B2148="","",IFERROR(INDEX('Brand Crosswalk'!$C$2:$C$200,MATCH($K2148,'Brand Crosswalk'!$A$2:$A$200,0)),""))</f>
        <v>0</v>
      </c>
      <c r="R2148" t="str">
        <f>IF($B2148="","",IF(O2148&lt;&gt;"",O2148,IF(P2148="Mapped",Q2148,IF(P2148="No Encompass Match","No Encompass Match",IFERROR(VLOOKUP(IF($K2148="",$J2148,$K2148),'Brands (Enc)'!$C$2:$D$2699,2,FALSE),"Not Mapped")))))</f>
        <v>No Encompass Match</v>
      </c>
      <c r="S2148" t="str">
        <f>IF($B2148="","",IFERROR(VLOOKUP(VALUE($B2148),'Customers Table (Enc)'!$A:$I,9,FALSE),"Not Found"))</f>
        <v>Essex</v>
      </c>
      <c r="T2148" t="str">
        <f t="shared" si="132"/>
        <v>ESSEX</v>
      </c>
      <c r="U2148" t="str">
        <f t="shared" si="133"/>
        <v>No Encompass Match|ESSEX</v>
      </c>
      <c r="V2148" t="str">
        <f>IF($B2148="","",IF(R2148="No Encompass Match","THEM",IF(R2148="Not Mapped","Unable to Determine",IF(T2148="SALES","Unable to Determine",IFERROR(INDEX('Master - US vs THEM'!$F:$F,MATCH(U2148,'Master - US vs THEM'!$G:$G,0)),"No Territory Data")))))</f>
        <v>THEM</v>
      </c>
      <c r="W2148" t="str">
        <f t="shared" si="134"/>
        <v>OK</v>
      </c>
      <c r="X2148" t="str">
        <f t="shared" si="135"/>
        <v>THEM</v>
      </c>
    </row>
    <row r="2149" spans="1:24" x14ac:dyDescent="0.2">
      <c r="A2149">
        <v>2148</v>
      </c>
      <c r="B2149" t="s">
        <v>258</v>
      </c>
      <c r="C2149" t="s">
        <v>259</v>
      </c>
      <c r="D2149" t="s">
        <v>187</v>
      </c>
      <c r="E2149" t="s">
        <v>260</v>
      </c>
      <c r="F2149" t="s">
        <v>261</v>
      </c>
      <c r="G2149" t="s">
        <v>262</v>
      </c>
      <c r="H2149" t="s">
        <v>8</v>
      </c>
      <c r="I2149" t="s">
        <v>180</v>
      </c>
      <c r="J2149" t="s">
        <v>156</v>
      </c>
      <c r="K2149" t="s">
        <v>156</v>
      </c>
      <c r="L2149" t="s">
        <v>24</v>
      </c>
      <c r="M2149">
        <v>1</v>
      </c>
      <c r="N2149" t="s">
        <v>21</v>
      </c>
      <c r="O2149" t="str">
        <f>IF($B2149="","",IFERROR(IF(ISNUMBER(MATCH($K2149,'Brand Family Territory (Enc)'!$A$2:$A$296,0)),$K2149,""),""))</f>
        <v>PACIFICO</v>
      </c>
      <c r="P2149" t="str">
        <f>IF($B2149="","",IFERROR(INDEX('Brand Crosswalk'!$F$2:$F$200,MATCH($K2149,'Brand Crosswalk'!$A$2:$A$200,0)),"Not in Crosswalk"))</f>
        <v>Not in Crosswalk</v>
      </c>
      <c r="Q2149" t="str">
        <f>IF($B2149="","",IFERROR(INDEX('Brand Crosswalk'!$C$2:$C$200,MATCH($K2149,'Brand Crosswalk'!$A$2:$A$200,0)),""))</f>
        <v/>
      </c>
      <c r="R2149" t="str">
        <f>IF($B2149="","",IF(O2149&lt;&gt;"",O2149,IF(P2149="Mapped",Q2149,IF(P2149="No Encompass Match","No Encompass Match",IFERROR(VLOOKUP(IF($K2149="",$J2149,$K2149),'Brands (Enc)'!$C$2:$D$2699,2,FALSE),"Not Mapped")))))</f>
        <v>PACIFICO</v>
      </c>
      <c r="S2149" t="str">
        <f>IF($B2149="","",IFERROR(VLOOKUP(VALUE($B2149),'Customers Table (Enc)'!$A:$I,9,FALSE),"Not Found"))</f>
        <v>Essex</v>
      </c>
      <c r="T2149" t="str">
        <f t="shared" si="132"/>
        <v>ESSEX</v>
      </c>
      <c r="U2149" t="str">
        <f t="shared" si="133"/>
        <v>PACIFICO|ESSEX</v>
      </c>
      <c r="V2149" t="str">
        <f>IF($B2149="","",IF(R2149="No Encompass Match","THEM",IF(R2149="Not Mapped","Unable to Determine",IF(T2149="SALES","Unable to Determine",IFERROR(INDEX('Master - US vs THEM'!$F:$F,MATCH(U2149,'Master - US vs THEM'!$G:$G,0)),"No Territory Data")))))</f>
        <v>THEM</v>
      </c>
      <c r="W2149" t="str">
        <f t="shared" si="134"/>
        <v>OK</v>
      </c>
      <c r="X2149" t="str">
        <f t="shared" si="135"/>
        <v>THEM</v>
      </c>
    </row>
    <row r="2150" spans="1:24" x14ac:dyDescent="0.2">
      <c r="A2150">
        <v>2149</v>
      </c>
      <c r="B2150" t="s">
        <v>1157</v>
      </c>
      <c r="C2150" t="s">
        <v>1158</v>
      </c>
      <c r="D2150" t="s">
        <v>48</v>
      </c>
      <c r="E2150" t="s">
        <v>1159</v>
      </c>
      <c r="F2150" t="s">
        <v>1160</v>
      </c>
      <c r="G2150" t="s">
        <v>1161</v>
      </c>
      <c r="H2150" t="s">
        <v>8</v>
      </c>
      <c r="I2150" t="s">
        <v>713</v>
      </c>
      <c r="J2150" t="s">
        <v>340</v>
      </c>
      <c r="K2150" t="s">
        <v>154</v>
      </c>
      <c r="L2150" t="s">
        <v>155</v>
      </c>
      <c r="M2150">
        <v>1</v>
      </c>
      <c r="N2150" t="s">
        <v>875</v>
      </c>
      <c r="O2150" t="str">
        <f>IF($B2150="","",IFERROR(IF(ISNUMBER(MATCH($K2150,'Brand Family Territory (Enc)'!$A$2:$A$296,0)),$K2150,""),""))</f>
        <v>SAMUEL ADAMS</v>
      </c>
      <c r="P2150" t="str">
        <f>IF($B2150="","",IFERROR(INDEX('Brand Crosswalk'!$F$2:$F$200,MATCH($K2150,'Brand Crosswalk'!$A$2:$A$200,0)),"Not in Crosswalk"))</f>
        <v>Not in Crosswalk</v>
      </c>
      <c r="Q2150" t="str">
        <f>IF($B2150="","",IFERROR(INDEX('Brand Crosswalk'!$C$2:$C$200,MATCH($K2150,'Brand Crosswalk'!$A$2:$A$200,0)),""))</f>
        <v/>
      </c>
      <c r="R2150" t="str">
        <f>IF($B2150="","",IF(O2150&lt;&gt;"",O2150,IF(P2150="Mapped",Q2150,IF(P2150="No Encompass Match","No Encompass Match",IFERROR(VLOOKUP(IF($K2150="",$J2150,$K2150),'Brands (Enc)'!$C$2:$D$2699,2,FALSE),"Not Mapped")))))</f>
        <v>SAMUEL ADAMS</v>
      </c>
      <c r="S2150" t="str">
        <f>IF($B2150="","",IFERROR(VLOOKUP(VALUE($B2150),'Customers Table (Enc)'!$A:$I,9,FALSE),"Not Found"))</f>
        <v>Bergen</v>
      </c>
      <c r="T2150" t="str">
        <f t="shared" si="132"/>
        <v>BERGEN</v>
      </c>
      <c r="U2150" t="str">
        <f t="shared" si="133"/>
        <v>SAMUEL ADAMS|BERGEN</v>
      </c>
      <c r="V2150" t="str">
        <f>IF($B2150="","",IF(R2150="No Encompass Match","THEM",IF(R2150="Not Mapped","Unable to Determine",IF(T2150="SALES","Unable to Determine",IFERROR(INDEX('Master - US vs THEM'!$F:$F,MATCH(U2150,'Master - US vs THEM'!$G:$G,0)),"No Territory Data")))))</f>
        <v>US</v>
      </c>
      <c r="W2150" t="str">
        <f t="shared" si="134"/>
        <v>OK</v>
      </c>
      <c r="X2150" t="str">
        <f t="shared" si="135"/>
        <v>US</v>
      </c>
    </row>
    <row r="2151" spans="1:24" x14ac:dyDescent="0.2">
      <c r="A2151">
        <v>2150</v>
      </c>
      <c r="B2151" t="s">
        <v>1157</v>
      </c>
      <c r="C2151" t="s">
        <v>1158</v>
      </c>
      <c r="D2151" t="s">
        <v>48</v>
      </c>
      <c r="E2151" t="s">
        <v>1159</v>
      </c>
      <c r="F2151" t="s">
        <v>1160</v>
      </c>
      <c r="G2151" t="s">
        <v>1161</v>
      </c>
      <c r="H2151" t="s">
        <v>8</v>
      </c>
      <c r="I2151" t="s">
        <v>713</v>
      </c>
      <c r="J2151" t="s">
        <v>165</v>
      </c>
      <c r="K2151" t="s">
        <v>166</v>
      </c>
      <c r="L2151" t="s">
        <v>141</v>
      </c>
      <c r="M2151">
        <v>1</v>
      </c>
      <c r="N2151" t="s">
        <v>875</v>
      </c>
      <c r="O2151" t="str">
        <f>IF($B2151="","",IFERROR(IF(ISNUMBER(MATCH($K2151,'Brand Family Territory (Enc)'!$A$2:$A$296,0)),$K2151,""),""))</f>
        <v>BLUE MOON</v>
      </c>
      <c r="P2151" t="str">
        <f>IF($B2151="","",IFERROR(INDEX('Brand Crosswalk'!$F$2:$F$200,MATCH($K2151,'Brand Crosswalk'!$A$2:$A$200,0)),"Not in Crosswalk"))</f>
        <v>Not in Crosswalk</v>
      </c>
      <c r="Q2151" t="str">
        <f>IF($B2151="","",IFERROR(INDEX('Brand Crosswalk'!$C$2:$C$200,MATCH($K2151,'Brand Crosswalk'!$A$2:$A$200,0)),""))</f>
        <v/>
      </c>
      <c r="R2151" t="str">
        <f>IF($B2151="","",IF(O2151&lt;&gt;"",O2151,IF(P2151="Mapped",Q2151,IF(P2151="No Encompass Match","No Encompass Match",IFERROR(VLOOKUP(IF($K2151="",$J2151,$K2151),'Brands (Enc)'!$C$2:$D$2699,2,FALSE),"Not Mapped")))))</f>
        <v>BLUE MOON</v>
      </c>
      <c r="S2151" t="str">
        <f>IF($B2151="","",IFERROR(VLOOKUP(VALUE($B2151),'Customers Table (Enc)'!$A:$I,9,FALSE),"Not Found"))</f>
        <v>Bergen</v>
      </c>
      <c r="T2151" t="str">
        <f t="shared" si="132"/>
        <v>BERGEN</v>
      </c>
      <c r="U2151" t="str">
        <f t="shared" si="133"/>
        <v>BLUE MOON|BERGEN</v>
      </c>
      <c r="V2151" t="str">
        <f>IF($B2151="","",IF(R2151="No Encompass Match","THEM",IF(R2151="Not Mapped","Unable to Determine",IF(T2151="SALES","Unable to Determine",IFERROR(INDEX('Master - US vs THEM'!$F:$F,MATCH(U2151,'Master - US vs THEM'!$G:$G,0)),"No Territory Data")))))</f>
        <v>US</v>
      </c>
      <c r="W2151" t="str">
        <f t="shared" si="134"/>
        <v>OK</v>
      </c>
      <c r="X2151" t="str">
        <f t="shared" si="135"/>
        <v>US</v>
      </c>
    </row>
    <row r="2152" spans="1:24" x14ac:dyDescent="0.2">
      <c r="A2152">
        <v>2151</v>
      </c>
      <c r="B2152" t="s">
        <v>1157</v>
      </c>
      <c r="C2152" t="s">
        <v>1158</v>
      </c>
      <c r="D2152" t="s">
        <v>48</v>
      </c>
      <c r="E2152" t="s">
        <v>1159</v>
      </c>
      <c r="F2152" t="s">
        <v>1160</v>
      </c>
      <c r="G2152" t="s">
        <v>1161</v>
      </c>
      <c r="H2152" t="s">
        <v>8</v>
      </c>
      <c r="I2152" t="s">
        <v>713</v>
      </c>
      <c r="J2152" t="s">
        <v>1162</v>
      </c>
      <c r="K2152" t="s">
        <v>295</v>
      </c>
      <c r="L2152" t="s">
        <v>215</v>
      </c>
      <c r="M2152">
        <v>1</v>
      </c>
      <c r="N2152" t="s">
        <v>875</v>
      </c>
      <c r="O2152" t="str">
        <f>IF($B2152="","",IFERROR(IF(ISNUMBER(MATCH($K2152,'Brand Family Territory (Enc)'!$A$2:$A$296,0)),$K2152,""),""))</f>
        <v/>
      </c>
      <c r="P2152" t="str">
        <f>IF($B2152="","",IFERROR(INDEX('Brand Crosswalk'!$F$2:$F$200,MATCH($K2152,'Brand Crosswalk'!$A$2:$A$200,0)),"Not in Crosswalk"))</f>
        <v>Mapped</v>
      </c>
      <c r="Q2152" t="str">
        <f>IF($B2152="","",IFERROR(INDEX('Brand Crosswalk'!$C$2:$C$200,MATCH($K2152,'Brand Crosswalk'!$A$2:$A$200,0)),""))</f>
        <v>New Belgium Brewing Company</v>
      </c>
      <c r="R2152" t="str">
        <f>IF($B2152="","",IF(O2152&lt;&gt;"",O2152,IF(P2152="Mapped",Q2152,IF(P2152="No Encompass Match","No Encompass Match",IFERROR(VLOOKUP(IF($K2152="",$J2152,$K2152),'Brands (Enc)'!$C$2:$D$2699,2,FALSE),"Not Mapped")))))</f>
        <v>New Belgium Brewing Company</v>
      </c>
      <c r="S2152" t="str">
        <f>IF($B2152="","",IFERROR(VLOOKUP(VALUE($B2152),'Customers Table (Enc)'!$A:$I,9,FALSE),"Not Found"))</f>
        <v>Bergen</v>
      </c>
      <c r="T2152" t="str">
        <f t="shared" si="132"/>
        <v>BERGEN</v>
      </c>
      <c r="U2152" t="str">
        <f t="shared" si="133"/>
        <v>New Belgium Brewing Company|BERGEN</v>
      </c>
      <c r="V2152" t="str">
        <f>IF($B2152="","",IF(R2152="No Encompass Match","THEM",IF(R2152="Not Mapped","Unable to Determine",IF(T2152="SALES","Unable to Determine",IFERROR(INDEX('Master - US vs THEM'!$F:$F,MATCH(U2152,'Master - US vs THEM'!$G:$G,0)),"No Territory Data")))))</f>
        <v>US</v>
      </c>
      <c r="W2152" t="str">
        <f t="shared" si="134"/>
        <v>OK</v>
      </c>
      <c r="X2152" t="str">
        <f t="shared" si="135"/>
        <v>US</v>
      </c>
    </row>
    <row r="2153" spans="1:24" x14ac:dyDescent="0.2">
      <c r="A2153">
        <v>2152</v>
      </c>
      <c r="B2153" t="s">
        <v>1157</v>
      </c>
      <c r="C2153" t="s">
        <v>1158</v>
      </c>
      <c r="D2153" t="s">
        <v>48</v>
      </c>
      <c r="E2153" t="s">
        <v>1159</v>
      </c>
      <c r="F2153" t="s">
        <v>1160</v>
      </c>
      <c r="G2153" t="s">
        <v>1161</v>
      </c>
      <c r="H2153" t="s">
        <v>8</v>
      </c>
      <c r="I2153" t="s">
        <v>713</v>
      </c>
      <c r="J2153" t="s">
        <v>915</v>
      </c>
      <c r="K2153" t="s">
        <v>441</v>
      </c>
      <c r="L2153" t="s">
        <v>442</v>
      </c>
      <c r="M2153">
        <v>1</v>
      </c>
      <c r="N2153" t="s">
        <v>875</v>
      </c>
      <c r="O2153" t="str">
        <f>IF($B2153="","",IFERROR(IF(ISNUMBER(MATCH($K2153,'Brand Family Territory (Enc)'!$A$2:$A$296,0)),$K2153,""),""))</f>
        <v/>
      </c>
      <c r="P2153" t="str">
        <f>IF($B2153="","",IFERROR(INDEX('Brand Crosswalk'!$F$2:$F$200,MATCH($K2153,'Brand Crosswalk'!$A$2:$A$200,0)),"Not in Crosswalk"))</f>
        <v>Mapped</v>
      </c>
      <c r="Q2153" t="str">
        <f>IF($B2153="","",IFERROR(INDEX('Brand Crosswalk'!$C$2:$C$200,MATCH($K2153,'Brand Crosswalk'!$A$2:$A$200,0)),""))</f>
        <v>Evil Genius</v>
      </c>
      <c r="R2153" t="str">
        <f>IF($B2153="","",IF(O2153&lt;&gt;"",O2153,IF(P2153="Mapped",Q2153,IF(P2153="No Encompass Match","No Encompass Match",IFERROR(VLOOKUP(IF($K2153="",$J2153,$K2153),'Brands (Enc)'!$C$2:$D$2699,2,FALSE),"Not Mapped")))))</f>
        <v>Evil Genius</v>
      </c>
      <c r="S2153" t="str">
        <f>IF($B2153="","",IFERROR(VLOOKUP(VALUE($B2153),'Customers Table (Enc)'!$A:$I,9,FALSE),"Not Found"))</f>
        <v>Bergen</v>
      </c>
      <c r="T2153" t="str">
        <f t="shared" si="132"/>
        <v>BERGEN</v>
      </c>
      <c r="U2153" t="str">
        <f t="shared" si="133"/>
        <v>Evil Genius|BERGEN</v>
      </c>
      <c r="V2153" t="str">
        <f>IF($B2153="","",IF(R2153="No Encompass Match","THEM",IF(R2153="Not Mapped","Unable to Determine",IF(T2153="SALES","Unable to Determine",IFERROR(INDEX('Master - US vs THEM'!$F:$F,MATCH(U2153,'Master - US vs THEM'!$G:$G,0)),"No Territory Data")))))</f>
        <v>US</v>
      </c>
      <c r="W2153" t="str">
        <f t="shared" si="134"/>
        <v>OK</v>
      </c>
      <c r="X2153" t="str">
        <f t="shared" si="135"/>
        <v>US</v>
      </c>
    </row>
    <row r="2154" spans="1:24" x14ac:dyDescent="0.2">
      <c r="A2154">
        <v>2153</v>
      </c>
      <c r="B2154" t="s">
        <v>1157</v>
      </c>
      <c r="C2154" t="s">
        <v>1158</v>
      </c>
      <c r="D2154" t="s">
        <v>48</v>
      </c>
      <c r="E2154" t="s">
        <v>1159</v>
      </c>
      <c r="F2154" t="s">
        <v>1160</v>
      </c>
      <c r="G2154" t="s">
        <v>1161</v>
      </c>
      <c r="H2154" t="s">
        <v>8</v>
      </c>
      <c r="I2154" t="s">
        <v>713</v>
      </c>
      <c r="J2154" t="s">
        <v>213</v>
      </c>
      <c r="K2154" t="s">
        <v>214</v>
      </c>
      <c r="L2154" t="s">
        <v>215</v>
      </c>
      <c r="M2154">
        <v>1</v>
      </c>
      <c r="N2154" t="s">
        <v>875</v>
      </c>
      <c r="O2154" t="str">
        <f>IF($B2154="","",IFERROR(IF(ISNUMBER(MATCH($K2154,'Brand Family Territory (Enc)'!$A$2:$A$296,0)),$K2154,""),""))</f>
        <v/>
      </c>
      <c r="P2154" t="str">
        <f>IF($B2154="","",IFERROR(INDEX('Brand Crosswalk'!$F$2:$F$200,MATCH($K2154,'Brand Crosswalk'!$A$2:$A$200,0)),"Not in Crosswalk"))</f>
        <v>Mapped</v>
      </c>
      <c r="Q2154" t="str">
        <f>IF($B2154="","",IFERROR(INDEX('Brand Crosswalk'!$C$2:$C$200,MATCH($K2154,'Brand Crosswalk'!$A$2:$A$200,0)),""))</f>
        <v>New Belgium Brewing Company</v>
      </c>
      <c r="R2154" t="str">
        <f>IF($B2154="","",IF(O2154&lt;&gt;"",O2154,IF(P2154="Mapped",Q2154,IF(P2154="No Encompass Match","No Encompass Match",IFERROR(VLOOKUP(IF($K2154="",$J2154,$K2154),'Brands (Enc)'!$C$2:$D$2699,2,FALSE),"Not Mapped")))))</f>
        <v>New Belgium Brewing Company</v>
      </c>
      <c r="S2154" t="str">
        <f>IF($B2154="","",IFERROR(VLOOKUP(VALUE($B2154),'Customers Table (Enc)'!$A:$I,9,FALSE),"Not Found"))</f>
        <v>Bergen</v>
      </c>
      <c r="T2154" t="str">
        <f t="shared" si="132"/>
        <v>BERGEN</v>
      </c>
      <c r="U2154" t="str">
        <f t="shared" si="133"/>
        <v>New Belgium Brewing Company|BERGEN</v>
      </c>
      <c r="V2154" t="str">
        <f>IF($B2154="","",IF(R2154="No Encompass Match","THEM",IF(R2154="Not Mapped","Unable to Determine",IF(T2154="SALES","Unable to Determine",IFERROR(INDEX('Master - US vs THEM'!$F:$F,MATCH(U2154,'Master - US vs THEM'!$G:$G,0)),"No Territory Data")))))</f>
        <v>US</v>
      </c>
      <c r="W2154" t="str">
        <f t="shared" si="134"/>
        <v>OK</v>
      </c>
      <c r="X2154" t="str">
        <f t="shared" si="135"/>
        <v>US</v>
      </c>
    </row>
    <row r="2155" spans="1:24" x14ac:dyDescent="0.2">
      <c r="A2155">
        <v>2154</v>
      </c>
      <c r="B2155" t="s">
        <v>244</v>
      </c>
      <c r="C2155" t="s">
        <v>245</v>
      </c>
      <c r="D2155" t="s">
        <v>39</v>
      </c>
      <c r="E2155" t="s">
        <v>246</v>
      </c>
      <c r="F2155" t="s">
        <v>247</v>
      </c>
      <c r="G2155" t="s">
        <v>248</v>
      </c>
      <c r="H2155" t="s">
        <v>8</v>
      </c>
      <c r="I2155" t="s">
        <v>249</v>
      </c>
      <c r="J2155" t="s">
        <v>438</v>
      </c>
      <c r="K2155" t="s">
        <v>439</v>
      </c>
      <c r="L2155" t="s">
        <v>438</v>
      </c>
      <c r="M2155">
        <v>1</v>
      </c>
      <c r="N2155" t="s">
        <v>875</v>
      </c>
      <c r="O2155" t="str">
        <f>IF($B2155="","",IFERROR(IF(ISNUMBER(MATCH($K2155,'Brand Family Territory (Enc)'!$A$2:$A$296,0)),$K2155,""),""))</f>
        <v/>
      </c>
      <c r="P2155" t="str">
        <f>IF($B2155="","",IFERROR(INDEX('Brand Crosswalk'!$F$2:$F$200,MATCH($K2155,'Brand Crosswalk'!$A$2:$A$200,0)),"Not in Crosswalk"))</f>
        <v>Mapped</v>
      </c>
      <c r="Q2155" t="str">
        <f>IF($B2155="","",IFERROR(INDEX('Brand Crosswalk'!$C$2:$C$200,MATCH($K2155,'Brand Crosswalk'!$A$2:$A$200,0)),""))</f>
        <v>Sixpoint</v>
      </c>
      <c r="R2155" t="str">
        <f>IF($B2155="","",IF(O2155&lt;&gt;"",O2155,IF(P2155="Mapped",Q2155,IF(P2155="No Encompass Match","No Encompass Match",IFERROR(VLOOKUP(IF($K2155="",$J2155,$K2155),'Brands (Enc)'!$C$2:$D$2699,2,FALSE),"Not Mapped")))))</f>
        <v>Sixpoint</v>
      </c>
      <c r="S2155" t="str">
        <f>IF($B2155="","",IFERROR(VLOOKUP(VALUE($B2155),'Customers Table (Enc)'!$A:$I,9,FALSE),"Not Found"))</f>
        <v>Hudson</v>
      </c>
      <c r="T2155" t="str">
        <f t="shared" si="132"/>
        <v>HUDSON</v>
      </c>
      <c r="U2155" t="str">
        <f t="shared" si="133"/>
        <v>Sixpoint|HUDSON</v>
      </c>
      <c r="V2155" t="str">
        <f>IF($B2155="","",IF(R2155="No Encompass Match","THEM",IF(R2155="Not Mapped","Unable to Determine",IF(T2155="SALES","Unable to Determine",IFERROR(INDEX('Master - US vs THEM'!$F:$F,MATCH(U2155,'Master - US vs THEM'!$G:$G,0)),"No Territory Data")))))</f>
        <v>US</v>
      </c>
      <c r="W2155" t="str">
        <f t="shared" si="134"/>
        <v>OK</v>
      </c>
      <c r="X2155" t="str">
        <f t="shared" si="135"/>
        <v>US</v>
      </c>
    </row>
    <row r="2156" spans="1:24" x14ac:dyDescent="0.2">
      <c r="A2156">
        <v>2155</v>
      </c>
      <c r="B2156" t="s">
        <v>244</v>
      </c>
      <c r="C2156" t="s">
        <v>245</v>
      </c>
      <c r="D2156" t="s">
        <v>39</v>
      </c>
      <c r="E2156" t="s">
        <v>246</v>
      </c>
      <c r="F2156" t="s">
        <v>247</v>
      </c>
      <c r="G2156" t="s">
        <v>248</v>
      </c>
      <c r="H2156" t="s">
        <v>8</v>
      </c>
      <c r="I2156" t="s">
        <v>249</v>
      </c>
      <c r="J2156" t="s">
        <v>906</v>
      </c>
      <c r="K2156" t="s">
        <v>192</v>
      </c>
      <c r="L2156" t="s">
        <v>120</v>
      </c>
      <c r="M2156">
        <v>1</v>
      </c>
      <c r="N2156" t="s">
        <v>875</v>
      </c>
      <c r="O2156" t="str">
        <f>IF($B2156="","",IFERROR(IF(ISNUMBER(MATCH($K2156,'Brand Family Territory (Enc)'!$A$2:$A$296,0)),$K2156,""),""))</f>
        <v/>
      </c>
      <c r="P2156" t="str">
        <f>IF($B2156="","",IFERROR(INDEX('Brand Crosswalk'!$F$2:$F$200,MATCH($K2156,'Brand Crosswalk'!$A$2:$A$200,0)),"Not in Crosswalk"))</f>
        <v>Mapped</v>
      </c>
      <c r="Q2156" t="str">
        <f>IF($B2156="","",IFERROR(INDEX('Brand Crosswalk'!$C$2:$C$200,MATCH($K2156,'Brand Crosswalk'!$A$2:$A$200,0)),""))</f>
        <v>Montauk</v>
      </c>
      <c r="R2156" t="str">
        <f>IF($B2156="","",IF(O2156&lt;&gt;"",O2156,IF(P2156="Mapped",Q2156,IF(P2156="No Encompass Match","No Encompass Match",IFERROR(VLOOKUP(IF($K2156="",$J2156,$K2156),'Brands (Enc)'!$C$2:$D$2699,2,FALSE),"Not Mapped")))))</f>
        <v>Montauk</v>
      </c>
      <c r="S2156" t="str">
        <f>IF($B2156="","",IFERROR(VLOOKUP(VALUE($B2156),'Customers Table (Enc)'!$A:$I,9,FALSE),"Not Found"))</f>
        <v>Hudson</v>
      </c>
      <c r="T2156" t="str">
        <f t="shared" si="132"/>
        <v>HUDSON</v>
      </c>
      <c r="U2156" t="str">
        <f t="shared" si="133"/>
        <v>Montauk|HUDSON</v>
      </c>
      <c r="V2156" t="str">
        <f>IF($B2156="","",IF(R2156="No Encompass Match","THEM",IF(R2156="Not Mapped","Unable to Determine",IF(T2156="SALES","Unable to Determine",IFERROR(INDEX('Master - US vs THEM'!$F:$F,MATCH(U2156,'Master - US vs THEM'!$G:$G,0)),"No Territory Data")))))</f>
        <v>US</v>
      </c>
      <c r="W2156" t="str">
        <f t="shared" si="134"/>
        <v>OK</v>
      </c>
      <c r="X2156" t="str">
        <f t="shared" si="135"/>
        <v>US</v>
      </c>
    </row>
    <row r="2157" spans="1:24" x14ac:dyDescent="0.2">
      <c r="A2157">
        <v>2156</v>
      </c>
      <c r="B2157" t="s">
        <v>244</v>
      </c>
      <c r="C2157" t="s">
        <v>245</v>
      </c>
      <c r="D2157" t="s">
        <v>39</v>
      </c>
      <c r="E2157" t="s">
        <v>246</v>
      </c>
      <c r="F2157" t="s">
        <v>247</v>
      </c>
      <c r="G2157" t="s">
        <v>248</v>
      </c>
      <c r="H2157" t="s">
        <v>8</v>
      </c>
      <c r="I2157" t="s">
        <v>249</v>
      </c>
      <c r="J2157" t="s">
        <v>250</v>
      </c>
      <c r="K2157" t="s">
        <v>209</v>
      </c>
      <c r="L2157" t="s">
        <v>210</v>
      </c>
      <c r="M2157">
        <v>1</v>
      </c>
      <c r="N2157" t="s">
        <v>21</v>
      </c>
      <c r="O2157" t="str">
        <f>IF($B2157="","",IFERROR(IF(ISNUMBER(MATCH($K2157,'Brand Family Territory (Enc)'!$A$2:$A$296,0)),$K2157,""),""))</f>
        <v/>
      </c>
      <c r="P2157" t="str">
        <f>IF($B2157="","",IFERROR(INDEX('Brand Crosswalk'!$F$2:$F$200,MATCH($K2157,'Brand Crosswalk'!$A$2:$A$200,0)),"Not in Crosswalk"))</f>
        <v>Mapped</v>
      </c>
      <c r="Q2157" t="str">
        <f>IF($B2157="","",IFERROR(INDEX('Brand Crosswalk'!$C$2:$C$200,MATCH($K2157,'Brand Crosswalk'!$A$2:$A$200,0)),""))</f>
        <v>Cape May</v>
      </c>
      <c r="R2157" t="str">
        <f>IF($B2157="","",IF(O2157&lt;&gt;"",O2157,IF(P2157="Mapped",Q2157,IF(P2157="No Encompass Match","No Encompass Match",IFERROR(VLOOKUP(IF($K2157="",$J2157,$K2157),'Brands (Enc)'!$C$2:$D$2699,2,FALSE),"Not Mapped")))))</f>
        <v>Cape May</v>
      </c>
      <c r="S2157" t="str">
        <f>IF($B2157="","",IFERROR(VLOOKUP(VALUE($B2157),'Customers Table (Enc)'!$A:$I,9,FALSE),"Not Found"))</f>
        <v>Hudson</v>
      </c>
      <c r="T2157" t="str">
        <f t="shared" si="132"/>
        <v>HUDSON</v>
      </c>
      <c r="U2157" t="str">
        <f t="shared" si="133"/>
        <v>Cape May|HUDSON</v>
      </c>
      <c r="V2157" t="str">
        <f>IF($B2157="","",IF(R2157="No Encompass Match","THEM",IF(R2157="Not Mapped","Unable to Determine",IF(T2157="SALES","Unable to Determine",IFERROR(INDEX('Master - US vs THEM'!$F:$F,MATCH(U2157,'Master - US vs THEM'!$G:$G,0)),"No Territory Data")))))</f>
        <v>THEM</v>
      </c>
      <c r="W2157" t="str">
        <f t="shared" si="134"/>
        <v>OK</v>
      </c>
      <c r="X2157" t="str">
        <f t="shared" si="135"/>
        <v>THEM</v>
      </c>
    </row>
    <row r="2158" spans="1:24" x14ac:dyDescent="0.2">
      <c r="A2158">
        <v>2157</v>
      </c>
      <c r="B2158" t="s">
        <v>244</v>
      </c>
      <c r="C2158" t="s">
        <v>245</v>
      </c>
      <c r="D2158" t="s">
        <v>39</v>
      </c>
      <c r="E2158" t="s">
        <v>246</v>
      </c>
      <c r="F2158" t="s">
        <v>247</v>
      </c>
      <c r="G2158" t="s">
        <v>248</v>
      </c>
      <c r="H2158" t="s">
        <v>8</v>
      </c>
      <c r="I2158" t="s">
        <v>249</v>
      </c>
      <c r="J2158" t="s">
        <v>94</v>
      </c>
      <c r="K2158" t="s">
        <v>95</v>
      </c>
      <c r="L2158" t="s">
        <v>96</v>
      </c>
      <c r="M2158">
        <v>1</v>
      </c>
      <c r="N2158" t="s">
        <v>21</v>
      </c>
      <c r="O2158" t="str">
        <f>IF($B2158="","",IFERROR(IF(ISNUMBER(MATCH($K2158,'Brand Family Territory (Enc)'!$A$2:$A$296,0)),$K2158,""),""))</f>
        <v/>
      </c>
      <c r="P2158" t="str">
        <f>IF($B2158="","",IFERROR(INDEX('Brand Crosswalk'!$F$2:$F$200,MATCH($K2158,'Brand Crosswalk'!$A$2:$A$200,0)),"Not in Crosswalk"))</f>
        <v>No Encompass Match</v>
      </c>
      <c r="Q2158">
        <f>IF($B2158="","",IFERROR(INDEX('Brand Crosswalk'!$C$2:$C$200,MATCH($K2158,'Brand Crosswalk'!$A$2:$A$200,0)),""))</f>
        <v>0</v>
      </c>
      <c r="R2158" t="str">
        <f>IF($B2158="","",IF(O2158&lt;&gt;"",O2158,IF(P2158="Mapped",Q2158,IF(P2158="No Encompass Match","No Encompass Match",IFERROR(VLOOKUP(IF($K2158="",$J2158,$K2158),'Brands (Enc)'!$C$2:$D$2699,2,FALSE),"Not Mapped")))))</f>
        <v>No Encompass Match</v>
      </c>
      <c r="S2158" t="str">
        <f>IF($B2158="","",IFERROR(VLOOKUP(VALUE($B2158),'Customers Table (Enc)'!$A:$I,9,FALSE),"Not Found"))</f>
        <v>Hudson</v>
      </c>
      <c r="T2158" t="str">
        <f t="shared" si="132"/>
        <v>HUDSON</v>
      </c>
      <c r="U2158" t="str">
        <f t="shared" si="133"/>
        <v>No Encompass Match|HUDSON</v>
      </c>
      <c r="V2158" t="str">
        <f>IF($B2158="","",IF(R2158="No Encompass Match","THEM",IF(R2158="Not Mapped","Unable to Determine",IF(T2158="SALES","Unable to Determine",IFERROR(INDEX('Master - US vs THEM'!$F:$F,MATCH(U2158,'Master - US vs THEM'!$G:$G,0)),"No Territory Data")))))</f>
        <v>THEM</v>
      </c>
      <c r="W2158" t="str">
        <f t="shared" si="134"/>
        <v>OK</v>
      </c>
      <c r="X2158" t="str">
        <f t="shared" si="135"/>
        <v>THEM</v>
      </c>
    </row>
    <row r="2159" spans="1:24" x14ac:dyDescent="0.2">
      <c r="A2159">
        <v>2158</v>
      </c>
      <c r="B2159" t="s">
        <v>244</v>
      </c>
      <c r="C2159" t="s">
        <v>245</v>
      </c>
      <c r="D2159" t="s">
        <v>39</v>
      </c>
      <c r="E2159" t="s">
        <v>246</v>
      </c>
      <c r="F2159" t="s">
        <v>247</v>
      </c>
      <c r="G2159" t="s">
        <v>248</v>
      </c>
      <c r="H2159" t="s">
        <v>8</v>
      </c>
      <c r="I2159" t="s">
        <v>249</v>
      </c>
      <c r="J2159" t="s">
        <v>251</v>
      </c>
      <c r="K2159" t="s">
        <v>20</v>
      </c>
      <c r="L2159" t="s">
        <v>20</v>
      </c>
      <c r="M2159">
        <v>1</v>
      </c>
      <c r="N2159" t="s">
        <v>21</v>
      </c>
      <c r="O2159" t="str">
        <f>IF($B2159="","",IFERROR(IF(ISNUMBER(MATCH($K2159,'Brand Family Territory (Enc)'!$A$2:$A$296,0)),$K2159,""),""))</f>
        <v/>
      </c>
      <c r="P2159" t="str">
        <f>IF($B2159="","",IFERROR(INDEX('Brand Crosswalk'!$F$2:$F$200,MATCH($K2159,'Brand Crosswalk'!$A$2:$A$200,0)),"Not in Crosswalk"))</f>
        <v>Mapped</v>
      </c>
      <c r="Q2159" t="str">
        <f>IF($B2159="","",IFERROR(INDEX('Brand Crosswalk'!$C$2:$C$200,MATCH($K2159,'Brand Crosswalk'!$A$2:$A$200,0)),""))</f>
        <v>Heineken USA</v>
      </c>
      <c r="R2159" t="str">
        <f>IF($B2159="","",IF(O2159&lt;&gt;"",O2159,IF(P2159="Mapped",Q2159,IF(P2159="No Encompass Match","No Encompass Match",IFERROR(VLOOKUP(IF($K2159="",$J2159,$K2159),'Brands (Enc)'!$C$2:$D$2699,2,FALSE),"Not Mapped")))))</f>
        <v>Heineken USA</v>
      </c>
      <c r="S2159" t="str">
        <f>IF($B2159="","",IFERROR(VLOOKUP(VALUE($B2159),'Customers Table (Enc)'!$A:$I,9,FALSE),"Not Found"))</f>
        <v>Hudson</v>
      </c>
      <c r="T2159" t="str">
        <f t="shared" si="132"/>
        <v>HUDSON</v>
      </c>
      <c r="U2159" t="str">
        <f t="shared" si="133"/>
        <v>Heineken USA|HUDSON</v>
      </c>
      <c r="V2159" t="str">
        <f>IF($B2159="","",IF(R2159="No Encompass Match","THEM",IF(R2159="Not Mapped","Unable to Determine",IF(T2159="SALES","Unable to Determine",IFERROR(INDEX('Master - US vs THEM'!$F:$F,MATCH(U2159,'Master - US vs THEM'!$G:$G,0)),"No Territory Data")))))</f>
        <v>THEM</v>
      </c>
      <c r="W2159" t="str">
        <f t="shared" si="134"/>
        <v>OK</v>
      </c>
      <c r="X2159" t="str">
        <f t="shared" si="135"/>
        <v>THEM</v>
      </c>
    </row>
    <row r="2160" spans="1:24" x14ac:dyDescent="0.2">
      <c r="A2160">
        <v>2159</v>
      </c>
      <c r="B2160" t="s">
        <v>244</v>
      </c>
      <c r="C2160" t="s">
        <v>245</v>
      </c>
      <c r="D2160" t="s">
        <v>39</v>
      </c>
      <c r="E2160" t="s">
        <v>246</v>
      </c>
      <c r="F2160" t="s">
        <v>247</v>
      </c>
      <c r="G2160" t="s">
        <v>248</v>
      </c>
      <c r="H2160" t="s">
        <v>8</v>
      </c>
      <c r="I2160" t="s">
        <v>249</v>
      </c>
      <c r="J2160" t="s">
        <v>1048</v>
      </c>
      <c r="K2160" t="s">
        <v>1049</v>
      </c>
      <c r="L2160" t="s">
        <v>442</v>
      </c>
      <c r="M2160">
        <v>1</v>
      </c>
      <c r="N2160" t="s">
        <v>875</v>
      </c>
      <c r="O2160" t="str">
        <f>IF($B2160="","",IFERROR(IF(ISNUMBER(MATCH($K2160,'Brand Family Territory (Enc)'!$A$2:$A$296,0)),$K2160,""),""))</f>
        <v/>
      </c>
      <c r="P2160" t="str">
        <f>IF($B2160="","",IFERROR(INDEX('Brand Crosswalk'!$F$2:$F$200,MATCH($K2160,'Brand Crosswalk'!$A$2:$A$200,0)),"Not in Crosswalk"))</f>
        <v>Mapped</v>
      </c>
      <c r="Q2160" t="str">
        <f>IF($B2160="","",IFERROR(INDEX('Brand Crosswalk'!$C$2:$C$200,MATCH($K2160,'Brand Crosswalk'!$A$2:$A$200,0)),""))</f>
        <v>Evil Genius</v>
      </c>
      <c r="R2160" t="str">
        <f>IF($B2160="","",IF(O2160&lt;&gt;"",O2160,IF(P2160="Mapped",Q2160,IF(P2160="No Encompass Match","No Encompass Match",IFERROR(VLOOKUP(IF($K2160="",$J2160,$K2160),'Brands (Enc)'!$C$2:$D$2699,2,FALSE),"Not Mapped")))))</f>
        <v>Evil Genius</v>
      </c>
      <c r="S2160" t="str">
        <f>IF($B2160="","",IFERROR(VLOOKUP(VALUE($B2160),'Customers Table (Enc)'!$A:$I,9,FALSE),"Not Found"))</f>
        <v>Hudson</v>
      </c>
      <c r="T2160" t="str">
        <f t="shared" si="132"/>
        <v>HUDSON</v>
      </c>
      <c r="U2160" t="str">
        <f t="shared" si="133"/>
        <v>Evil Genius|HUDSON</v>
      </c>
      <c r="V2160" t="str">
        <f>IF($B2160="","",IF(R2160="No Encompass Match","THEM",IF(R2160="Not Mapped","Unable to Determine",IF(T2160="SALES","Unable to Determine",IFERROR(INDEX('Master - US vs THEM'!$F:$F,MATCH(U2160,'Master - US vs THEM'!$G:$G,0)),"No Territory Data")))))</f>
        <v>US</v>
      </c>
      <c r="W2160" t="str">
        <f t="shared" si="134"/>
        <v>OK</v>
      </c>
      <c r="X2160" t="str">
        <f t="shared" si="135"/>
        <v>US</v>
      </c>
    </row>
    <row r="2161" spans="1:24" x14ac:dyDescent="0.2">
      <c r="A2161">
        <v>2160</v>
      </c>
      <c r="B2161" t="s">
        <v>244</v>
      </c>
      <c r="C2161" t="s">
        <v>245</v>
      </c>
      <c r="D2161" t="s">
        <v>39</v>
      </c>
      <c r="E2161" t="s">
        <v>246</v>
      </c>
      <c r="F2161" t="s">
        <v>247</v>
      </c>
      <c r="G2161" t="s">
        <v>248</v>
      </c>
      <c r="H2161" t="s">
        <v>8</v>
      </c>
      <c r="I2161" t="s">
        <v>249</v>
      </c>
      <c r="J2161" t="s">
        <v>165</v>
      </c>
      <c r="K2161" t="s">
        <v>166</v>
      </c>
      <c r="L2161" t="s">
        <v>141</v>
      </c>
      <c r="M2161">
        <v>1</v>
      </c>
      <c r="N2161" t="s">
        <v>21</v>
      </c>
      <c r="O2161" t="str">
        <f>IF($B2161="","",IFERROR(IF(ISNUMBER(MATCH($K2161,'Brand Family Territory (Enc)'!$A$2:$A$296,0)),$K2161,""),""))</f>
        <v>BLUE MOON</v>
      </c>
      <c r="P2161" t="str">
        <f>IF($B2161="","",IFERROR(INDEX('Brand Crosswalk'!$F$2:$F$200,MATCH($K2161,'Brand Crosswalk'!$A$2:$A$200,0)),"Not in Crosswalk"))</f>
        <v>Not in Crosswalk</v>
      </c>
      <c r="Q2161" t="str">
        <f>IF($B2161="","",IFERROR(INDEX('Brand Crosswalk'!$C$2:$C$200,MATCH($K2161,'Brand Crosswalk'!$A$2:$A$200,0)),""))</f>
        <v/>
      </c>
      <c r="R2161" t="str">
        <f>IF($B2161="","",IF(O2161&lt;&gt;"",O2161,IF(P2161="Mapped",Q2161,IF(P2161="No Encompass Match","No Encompass Match",IFERROR(VLOOKUP(IF($K2161="",$J2161,$K2161),'Brands (Enc)'!$C$2:$D$2699,2,FALSE),"Not Mapped")))))</f>
        <v>BLUE MOON</v>
      </c>
      <c r="S2161" t="str">
        <f>IF($B2161="","",IFERROR(VLOOKUP(VALUE($B2161),'Customers Table (Enc)'!$A:$I,9,FALSE),"Not Found"))</f>
        <v>Hudson</v>
      </c>
      <c r="T2161" t="str">
        <f t="shared" si="132"/>
        <v>HUDSON</v>
      </c>
      <c r="U2161" t="str">
        <f t="shared" si="133"/>
        <v>BLUE MOON|HUDSON</v>
      </c>
      <c r="V2161" t="str">
        <f>IF($B2161="","",IF(R2161="No Encompass Match","THEM",IF(R2161="Not Mapped","Unable to Determine",IF(T2161="SALES","Unable to Determine",IFERROR(INDEX('Master - US vs THEM'!$F:$F,MATCH(U2161,'Master - US vs THEM'!$G:$G,0)),"No Territory Data")))))</f>
        <v>THEM</v>
      </c>
      <c r="W2161" t="str">
        <f t="shared" si="134"/>
        <v>OK</v>
      </c>
      <c r="X2161" t="str">
        <f t="shared" si="135"/>
        <v>THEM</v>
      </c>
    </row>
    <row r="2162" spans="1:24" x14ac:dyDescent="0.2">
      <c r="A2162">
        <v>2161</v>
      </c>
      <c r="B2162" t="s">
        <v>1153</v>
      </c>
      <c r="C2162" t="s">
        <v>1154</v>
      </c>
      <c r="D2162" t="s">
        <v>81</v>
      </c>
      <c r="E2162" t="s">
        <v>1155</v>
      </c>
      <c r="F2162" t="s">
        <v>247</v>
      </c>
      <c r="G2162" t="s">
        <v>1156</v>
      </c>
      <c r="H2162" t="s">
        <v>8</v>
      </c>
      <c r="I2162" t="s">
        <v>249</v>
      </c>
      <c r="J2162" t="s">
        <v>157</v>
      </c>
      <c r="K2162" t="s">
        <v>158</v>
      </c>
      <c r="L2162" t="s">
        <v>155</v>
      </c>
      <c r="M2162">
        <v>1</v>
      </c>
      <c r="N2162" t="s">
        <v>875</v>
      </c>
      <c r="O2162" t="str">
        <f>IF($B2162="","",IFERROR(IF(ISNUMBER(MATCH($K2162,'Brand Family Territory (Enc)'!$A$2:$A$296,0)),$K2162,""),""))</f>
        <v/>
      </c>
      <c r="P2162" t="str">
        <f>IF($B2162="","",IFERROR(INDEX('Brand Crosswalk'!$F$2:$F$200,MATCH($K2162,'Brand Crosswalk'!$A$2:$A$200,0)),"Not in Crosswalk"))</f>
        <v>Mapped</v>
      </c>
      <c r="Q2162" t="str">
        <f>IF($B2162="","",IFERROR(INDEX('Brand Crosswalk'!$C$2:$C$200,MATCH($K2162,'Brand Crosswalk'!$A$2:$A$200,0)),""))</f>
        <v>Dogfish Head Beer</v>
      </c>
      <c r="R2162" t="str">
        <f>IF($B2162="","",IF(O2162&lt;&gt;"",O2162,IF(P2162="Mapped",Q2162,IF(P2162="No Encompass Match","No Encompass Match",IFERROR(VLOOKUP(IF($K2162="",$J2162,$K2162),'Brands (Enc)'!$C$2:$D$2699,2,FALSE),"Not Mapped")))))</f>
        <v>Dogfish Head Beer</v>
      </c>
      <c r="S2162" t="str">
        <f>IF($B2162="","",IFERROR(VLOOKUP(VALUE($B2162),'Customers Table (Enc)'!$A:$I,9,FALSE),"Not Found"))</f>
        <v>Hudson</v>
      </c>
      <c r="T2162" t="str">
        <f t="shared" si="132"/>
        <v>HUDSON</v>
      </c>
      <c r="U2162" t="str">
        <f t="shared" si="133"/>
        <v>Dogfish Head Beer|HUDSON</v>
      </c>
      <c r="V2162" t="str">
        <f>IF($B2162="","",IF(R2162="No Encompass Match","THEM",IF(R2162="Not Mapped","Unable to Determine",IF(T2162="SALES","Unable to Determine",IFERROR(INDEX('Master - US vs THEM'!$F:$F,MATCH(U2162,'Master - US vs THEM'!$G:$G,0)),"No Territory Data")))))</f>
        <v>THEM</v>
      </c>
      <c r="W2162" t="str">
        <f t="shared" si="134"/>
        <v>MISMATCH</v>
      </c>
      <c r="X2162" t="str">
        <f t="shared" si="135"/>
        <v>THEM</v>
      </c>
    </row>
    <row r="2163" spans="1:24" x14ac:dyDescent="0.2">
      <c r="A2163">
        <v>2162</v>
      </c>
      <c r="B2163" t="s">
        <v>1149</v>
      </c>
      <c r="C2163" t="s">
        <v>1150</v>
      </c>
      <c r="D2163" t="s">
        <v>123</v>
      </c>
      <c r="E2163" t="s">
        <v>1151</v>
      </c>
      <c r="F2163" t="s">
        <v>424</v>
      </c>
      <c r="G2163" t="s">
        <v>1152</v>
      </c>
      <c r="H2163" t="s">
        <v>8</v>
      </c>
      <c r="I2163" t="s">
        <v>319</v>
      </c>
      <c r="J2163" t="s">
        <v>165</v>
      </c>
      <c r="K2163" t="s">
        <v>166</v>
      </c>
      <c r="L2163" t="s">
        <v>141</v>
      </c>
      <c r="M2163">
        <v>1</v>
      </c>
      <c r="N2163" t="s">
        <v>875</v>
      </c>
      <c r="O2163" t="str">
        <f>IF($B2163="","",IFERROR(IF(ISNUMBER(MATCH($K2163,'Brand Family Territory (Enc)'!$A$2:$A$296,0)),$K2163,""),""))</f>
        <v>BLUE MOON</v>
      </c>
      <c r="P2163" t="str">
        <f>IF($B2163="","",IFERROR(INDEX('Brand Crosswalk'!$F$2:$F$200,MATCH($K2163,'Brand Crosswalk'!$A$2:$A$200,0)),"Not in Crosswalk"))</f>
        <v>Not in Crosswalk</v>
      </c>
      <c r="Q2163" t="str">
        <f>IF($B2163="","",IFERROR(INDEX('Brand Crosswalk'!$C$2:$C$200,MATCH($K2163,'Brand Crosswalk'!$A$2:$A$200,0)),""))</f>
        <v/>
      </c>
      <c r="R2163" t="str">
        <f>IF($B2163="","",IF(O2163&lt;&gt;"",O2163,IF(P2163="Mapped",Q2163,IF(P2163="No Encompass Match","No Encompass Match",IFERROR(VLOOKUP(IF($K2163="",$J2163,$K2163),'Brands (Enc)'!$C$2:$D$2699,2,FALSE),"Not Mapped")))))</f>
        <v>BLUE MOON</v>
      </c>
      <c r="S2163" t="str">
        <f>IF($B2163="","",IFERROR(VLOOKUP(VALUE($B2163),'Customers Table (Enc)'!$A:$I,9,FALSE),"Not Found"))</f>
        <v>Passaic</v>
      </c>
      <c r="T2163" t="str">
        <f t="shared" si="132"/>
        <v>PASSAIC</v>
      </c>
      <c r="U2163" t="str">
        <f t="shared" si="133"/>
        <v>BLUE MOON|PASSAIC</v>
      </c>
      <c r="V2163" t="str">
        <f>IF($B2163="","",IF(R2163="No Encompass Match","THEM",IF(R2163="Not Mapped","Unable to Determine",IF(T2163="SALES","Unable to Determine",IFERROR(INDEX('Master - US vs THEM'!$F:$F,MATCH(U2163,'Master - US vs THEM'!$G:$G,0)),"No Territory Data")))))</f>
        <v>US</v>
      </c>
      <c r="W2163" t="str">
        <f t="shared" si="134"/>
        <v>OK</v>
      </c>
      <c r="X2163" t="str">
        <f t="shared" si="135"/>
        <v>US</v>
      </c>
    </row>
    <row r="2164" spans="1:24" x14ac:dyDescent="0.2">
      <c r="A2164">
        <v>2163</v>
      </c>
      <c r="B2164" t="s">
        <v>1149</v>
      </c>
      <c r="C2164" t="s">
        <v>1150</v>
      </c>
      <c r="D2164" t="s">
        <v>123</v>
      </c>
      <c r="E2164" t="s">
        <v>1151</v>
      </c>
      <c r="F2164" t="s">
        <v>424</v>
      </c>
      <c r="G2164" t="s">
        <v>1152</v>
      </c>
      <c r="H2164" t="s">
        <v>8</v>
      </c>
      <c r="I2164" t="s">
        <v>319</v>
      </c>
      <c r="J2164" t="s">
        <v>144</v>
      </c>
      <c r="K2164" t="s">
        <v>145</v>
      </c>
      <c r="L2164" t="s">
        <v>141</v>
      </c>
      <c r="M2164">
        <v>1</v>
      </c>
      <c r="N2164" t="s">
        <v>875</v>
      </c>
      <c r="O2164" t="str">
        <f>IF($B2164="","",IFERROR(IF(ISNUMBER(MATCH($K2164,'Brand Family Territory (Enc)'!$A$2:$A$296,0)),$K2164,""),""))</f>
        <v>COORS LIGHT</v>
      </c>
      <c r="P2164" t="str">
        <f>IF($B2164="","",IFERROR(INDEX('Brand Crosswalk'!$F$2:$F$200,MATCH($K2164,'Brand Crosswalk'!$A$2:$A$200,0)),"Not in Crosswalk"))</f>
        <v>Not in Crosswalk</v>
      </c>
      <c r="Q2164" t="str">
        <f>IF($B2164="","",IFERROR(INDEX('Brand Crosswalk'!$C$2:$C$200,MATCH($K2164,'Brand Crosswalk'!$A$2:$A$200,0)),""))</f>
        <v/>
      </c>
      <c r="R2164" t="str">
        <f>IF($B2164="","",IF(O2164&lt;&gt;"",O2164,IF(P2164="Mapped",Q2164,IF(P2164="No Encompass Match","No Encompass Match",IFERROR(VLOOKUP(IF($K2164="",$J2164,$K2164),'Brands (Enc)'!$C$2:$D$2699,2,FALSE),"Not Mapped")))))</f>
        <v>COORS LIGHT</v>
      </c>
      <c r="S2164" t="str">
        <f>IF($B2164="","",IFERROR(VLOOKUP(VALUE($B2164),'Customers Table (Enc)'!$A:$I,9,FALSE),"Not Found"))</f>
        <v>Passaic</v>
      </c>
      <c r="T2164" t="str">
        <f t="shared" si="132"/>
        <v>PASSAIC</v>
      </c>
      <c r="U2164" t="str">
        <f t="shared" si="133"/>
        <v>COORS LIGHT|PASSAIC</v>
      </c>
      <c r="V2164" t="str">
        <f>IF($B2164="","",IF(R2164="No Encompass Match","THEM",IF(R2164="Not Mapped","Unable to Determine",IF(T2164="SALES","Unable to Determine",IFERROR(INDEX('Master - US vs THEM'!$F:$F,MATCH(U2164,'Master - US vs THEM'!$G:$G,0)),"No Territory Data")))))</f>
        <v>US</v>
      </c>
      <c r="W2164" t="str">
        <f t="shared" si="134"/>
        <v>OK</v>
      </c>
      <c r="X2164" t="str">
        <f t="shared" si="135"/>
        <v>US</v>
      </c>
    </row>
    <row r="2165" spans="1:24" x14ac:dyDescent="0.2">
      <c r="A2165">
        <v>2164</v>
      </c>
      <c r="B2165" t="s">
        <v>1149</v>
      </c>
      <c r="C2165" t="s">
        <v>1150</v>
      </c>
      <c r="D2165" t="s">
        <v>123</v>
      </c>
      <c r="E2165" t="s">
        <v>1151</v>
      </c>
      <c r="F2165" t="s">
        <v>424</v>
      </c>
      <c r="G2165" t="s">
        <v>1152</v>
      </c>
      <c r="H2165" t="s">
        <v>8</v>
      </c>
      <c r="I2165" t="s">
        <v>319</v>
      </c>
      <c r="J2165" t="s">
        <v>535</v>
      </c>
      <c r="K2165" t="s">
        <v>358</v>
      </c>
      <c r="L2165" t="s">
        <v>155</v>
      </c>
      <c r="M2165">
        <v>1</v>
      </c>
      <c r="N2165" t="s">
        <v>875</v>
      </c>
      <c r="O2165" t="str">
        <f>IF($B2165="","",IFERROR(IF(ISNUMBER(MATCH($K2165,'Brand Family Territory (Enc)'!$A$2:$A$296,0)),$K2165,""),""))</f>
        <v/>
      </c>
      <c r="P2165" t="str">
        <f>IF($B2165="","",IFERROR(INDEX('Brand Crosswalk'!$F$2:$F$200,MATCH($K2165,'Brand Crosswalk'!$A$2:$A$200,0)),"Not in Crosswalk"))</f>
        <v>Mapped</v>
      </c>
      <c r="Q2165" t="str">
        <f>IF($B2165="","",IFERROR(INDEX('Brand Crosswalk'!$C$2:$C$200,MATCH($K2165,'Brand Crosswalk'!$A$2:$A$200,0)),""))</f>
        <v>Samuel Adams</v>
      </c>
      <c r="R2165" t="str">
        <f>IF($B2165="","",IF(O2165&lt;&gt;"",O2165,IF(P2165="Mapped",Q2165,IF(P2165="No Encompass Match","No Encompass Match",IFERROR(VLOOKUP(IF($K2165="",$J2165,$K2165),'Brands (Enc)'!$C$2:$D$2699,2,FALSE),"Not Mapped")))))</f>
        <v>Samuel Adams</v>
      </c>
      <c r="S2165" t="str">
        <f>IF($B2165="","",IFERROR(VLOOKUP(VALUE($B2165),'Customers Table (Enc)'!$A:$I,9,FALSE),"Not Found"))</f>
        <v>Passaic</v>
      </c>
      <c r="T2165" t="str">
        <f t="shared" si="132"/>
        <v>PASSAIC</v>
      </c>
      <c r="U2165" t="str">
        <f t="shared" si="133"/>
        <v>Samuel Adams|PASSAIC</v>
      </c>
      <c r="V2165" t="str">
        <f>IF($B2165="","",IF(R2165="No Encompass Match","THEM",IF(R2165="Not Mapped","Unable to Determine",IF(T2165="SALES","Unable to Determine",IFERROR(INDEX('Master - US vs THEM'!$F:$F,MATCH(U2165,'Master - US vs THEM'!$G:$G,0)),"No Territory Data")))))</f>
        <v>US</v>
      </c>
      <c r="W2165" t="str">
        <f t="shared" si="134"/>
        <v>OK</v>
      </c>
      <c r="X2165" t="str">
        <f t="shared" si="135"/>
        <v>US</v>
      </c>
    </row>
    <row r="2166" spans="1:24" x14ac:dyDescent="0.2">
      <c r="A2166">
        <v>2165</v>
      </c>
      <c r="B2166" t="s">
        <v>1149</v>
      </c>
      <c r="C2166" t="s">
        <v>1150</v>
      </c>
      <c r="D2166" t="s">
        <v>123</v>
      </c>
      <c r="E2166" t="s">
        <v>1151</v>
      </c>
      <c r="F2166" t="s">
        <v>424</v>
      </c>
      <c r="G2166" t="s">
        <v>1152</v>
      </c>
      <c r="H2166" t="s">
        <v>8</v>
      </c>
      <c r="I2166" t="s">
        <v>319</v>
      </c>
      <c r="J2166" t="s">
        <v>395</v>
      </c>
      <c r="K2166" t="s">
        <v>396</v>
      </c>
      <c r="L2166" t="s">
        <v>155</v>
      </c>
      <c r="M2166">
        <v>1</v>
      </c>
      <c r="N2166" t="s">
        <v>875</v>
      </c>
      <c r="O2166" t="str">
        <f>IF($B2166="","",IFERROR(IF(ISNUMBER(MATCH($K2166,'Brand Family Territory (Enc)'!$A$2:$A$296,0)),$K2166,""),""))</f>
        <v/>
      </c>
      <c r="P2166" t="str">
        <f>IF($B2166="","",IFERROR(INDEX('Brand Crosswalk'!$F$2:$F$200,MATCH($K2166,'Brand Crosswalk'!$A$2:$A$200,0)),"Not in Crosswalk"))</f>
        <v>Mapped</v>
      </c>
      <c r="Q2166" t="str">
        <f>IF($B2166="","",IFERROR(INDEX('Brand Crosswalk'!$C$2:$C$200,MATCH($K2166,'Brand Crosswalk'!$A$2:$A$200,0)),""))</f>
        <v>Dogfish Head Beer</v>
      </c>
      <c r="R2166" t="str">
        <f>IF($B2166="","",IF(O2166&lt;&gt;"",O2166,IF(P2166="Mapped",Q2166,IF(P2166="No Encompass Match","No Encompass Match",IFERROR(VLOOKUP(IF($K2166="",$J2166,$K2166),'Brands (Enc)'!$C$2:$D$2699,2,FALSE),"Not Mapped")))))</f>
        <v>Dogfish Head Beer</v>
      </c>
      <c r="S2166" t="str">
        <f>IF($B2166="","",IFERROR(VLOOKUP(VALUE($B2166),'Customers Table (Enc)'!$A:$I,9,FALSE),"Not Found"))</f>
        <v>Passaic</v>
      </c>
      <c r="T2166" t="str">
        <f t="shared" si="132"/>
        <v>PASSAIC</v>
      </c>
      <c r="U2166" t="str">
        <f t="shared" si="133"/>
        <v>Dogfish Head Beer|PASSAIC</v>
      </c>
      <c r="V2166" t="str">
        <f>IF($B2166="","",IF(R2166="No Encompass Match","THEM",IF(R2166="Not Mapped","Unable to Determine",IF(T2166="SALES","Unable to Determine",IFERROR(INDEX('Master - US vs THEM'!$F:$F,MATCH(U2166,'Master - US vs THEM'!$G:$G,0)),"No Territory Data")))))</f>
        <v>US</v>
      </c>
      <c r="W2166" t="str">
        <f t="shared" si="134"/>
        <v>OK</v>
      </c>
      <c r="X2166" t="str">
        <f t="shared" si="135"/>
        <v>US</v>
      </c>
    </row>
    <row r="2167" spans="1:24" x14ac:dyDescent="0.2">
      <c r="A2167">
        <v>2166</v>
      </c>
      <c r="B2167" t="s">
        <v>237</v>
      </c>
      <c r="C2167" t="s">
        <v>238</v>
      </c>
      <c r="D2167" t="s">
        <v>39</v>
      </c>
      <c r="E2167" t="s">
        <v>239</v>
      </c>
      <c r="F2167" t="s">
        <v>41</v>
      </c>
      <c r="G2167" t="s">
        <v>240</v>
      </c>
      <c r="H2167" t="s">
        <v>8</v>
      </c>
      <c r="I2167" t="s">
        <v>43</v>
      </c>
      <c r="J2167" t="s">
        <v>1095</v>
      </c>
      <c r="K2167" t="s">
        <v>53</v>
      </c>
      <c r="L2167" t="s">
        <v>53</v>
      </c>
      <c r="M2167">
        <v>1</v>
      </c>
      <c r="N2167" t="s">
        <v>875</v>
      </c>
      <c r="O2167" t="str">
        <f>IF($B2167="","",IFERROR(IF(ISNUMBER(MATCH($K2167,'Brand Family Territory (Enc)'!$A$2:$A$296,0)),$K2167,""),""))</f>
        <v/>
      </c>
      <c r="P2167" t="str">
        <f>IF($B2167="","",IFERROR(INDEX('Brand Crosswalk'!$F$2:$F$200,MATCH($K2167,'Brand Crosswalk'!$A$2:$A$200,0)),"Not in Crosswalk"))</f>
        <v>Mapped</v>
      </c>
      <c r="Q2167" t="str">
        <f>IF($B2167="","",IFERROR(INDEX('Brand Crosswalk'!$C$2:$C$200,MATCH($K2167,'Brand Crosswalk'!$A$2:$A$200,0)),""))</f>
        <v>Hofbrau Usa</v>
      </c>
      <c r="R2167" t="str">
        <f>IF($B2167="","",IF(O2167&lt;&gt;"",O2167,IF(P2167="Mapped",Q2167,IF(P2167="No Encompass Match","No Encompass Match",IFERROR(VLOOKUP(IF($K2167="",$J2167,$K2167),'Brands (Enc)'!$C$2:$D$2699,2,FALSE),"Not Mapped")))))</f>
        <v>Hofbrau Usa</v>
      </c>
      <c r="S2167" t="str">
        <f>IF($B2167="","",IFERROR(VLOOKUP(VALUE($B2167),'Customers Table (Enc)'!$A:$I,9,FALSE),"Not Found"))</f>
        <v>Hudson</v>
      </c>
      <c r="T2167" t="str">
        <f t="shared" si="132"/>
        <v>HUDSON</v>
      </c>
      <c r="U2167" t="str">
        <f t="shared" si="133"/>
        <v>Hofbrau Usa|HUDSON</v>
      </c>
      <c r="V2167" t="str">
        <f>IF($B2167="","",IF(R2167="No Encompass Match","THEM",IF(R2167="Not Mapped","Unable to Determine",IF(T2167="SALES","Unable to Determine",IFERROR(INDEX('Master - US vs THEM'!$F:$F,MATCH(U2167,'Master - US vs THEM'!$G:$G,0)),"No Territory Data")))))</f>
        <v>US</v>
      </c>
      <c r="W2167" t="str">
        <f t="shared" si="134"/>
        <v>OK</v>
      </c>
      <c r="X2167" t="str">
        <f t="shared" si="135"/>
        <v>US</v>
      </c>
    </row>
    <row r="2168" spans="1:24" x14ac:dyDescent="0.2">
      <c r="A2168">
        <v>2167</v>
      </c>
      <c r="B2168" t="s">
        <v>237</v>
      </c>
      <c r="C2168" t="s">
        <v>238</v>
      </c>
      <c r="D2168" t="s">
        <v>39</v>
      </c>
      <c r="E2168" t="s">
        <v>239</v>
      </c>
      <c r="F2168" t="s">
        <v>41</v>
      </c>
      <c r="G2168" t="s">
        <v>240</v>
      </c>
      <c r="H2168" t="s">
        <v>8</v>
      </c>
      <c r="I2168" t="s">
        <v>43</v>
      </c>
      <c r="J2168" t="s">
        <v>53</v>
      </c>
      <c r="K2168" t="s">
        <v>53</v>
      </c>
      <c r="L2168" t="s">
        <v>53</v>
      </c>
      <c r="M2168">
        <v>1</v>
      </c>
      <c r="N2168" t="s">
        <v>21</v>
      </c>
      <c r="O2168" t="str">
        <f>IF($B2168="","",IFERROR(IF(ISNUMBER(MATCH($K2168,'Brand Family Territory (Enc)'!$A$2:$A$296,0)),$K2168,""),""))</f>
        <v/>
      </c>
      <c r="P2168" t="str">
        <f>IF($B2168="","",IFERROR(INDEX('Brand Crosswalk'!$F$2:$F$200,MATCH($K2168,'Brand Crosswalk'!$A$2:$A$200,0)),"Not in Crosswalk"))</f>
        <v>Mapped</v>
      </c>
      <c r="Q2168" t="str">
        <f>IF($B2168="","",IFERROR(INDEX('Brand Crosswalk'!$C$2:$C$200,MATCH($K2168,'Brand Crosswalk'!$A$2:$A$200,0)),""))</f>
        <v>Hofbrau Usa</v>
      </c>
      <c r="R2168" t="str">
        <f>IF($B2168="","",IF(O2168&lt;&gt;"",O2168,IF(P2168="Mapped",Q2168,IF(P2168="No Encompass Match","No Encompass Match",IFERROR(VLOOKUP(IF($K2168="",$J2168,$K2168),'Brands (Enc)'!$C$2:$D$2699,2,FALSE),"Not Mapped")))))</f>
        <v>Hofbrau Usa</v>
      </c>
      <c r="S2168" t="str">
        <f>IF($B2168="","",IFERROR(VLOOKUP(VALUE($B2168),'Customers Table (Enc)'!$A:$I,9,FALSE),"Not Found"))</f>
        <v>Hudson</v>
      </c>
      <c r="T2168" t="str">
        <f t="shared" si="132"/>
        <v>HUDSON</v>
      </c>
      <c r="U2168" t="str">
        <f t="shared" si="133"/>
        <v>Hofbrau Usa|HUDSON</v>
      </c>
      <c r="V2168" t="str">
        <f>IF($B2168="","",IF(R2168="No Encompass Match","THEM",IF(R2168="Not Mapped","Unable to Determine",IF(T2168="SALES","Unable to Determine",IFERROR(INDEX('Master - US vs THEM'!$F:$F,MATCH(U2168,'Master - US vs THEM'!$G:$G,0)),"No Territory Data")))))</f>
        <v>US</v>
      </c>
      <c r="W2168" t="str">
        <f t="shared" si="134"/>
        <v>MISMATCH</v>
      </c>
      <c r="X2168" t="str">
        <f t="shared" si="135"/>
        <v>US</v>
      </c>
    </row>
    <row r="2169" spans="1:24" x14ac:dyDescent="0.2">
      <c r="A2169">
        <v>2168</v>
      </c>
      <c r="B2169" t="s">
        <v>237</v>
      </c>
      <c r="C2169" t="s">
        <v>238</v>
      </c>
      <c r="D2169" t="s">
        <v>39</v>
      </c>
      <c r="E2169" t="s">
        <v>239</v>
      </c>
      <c r="F2169" t="s">
        <v>41</v>
      </c>
      <c r="G2169" t="s">
        <v>240</v>
      </c>
      <c r="H2169" t="s">
        <v>8</v>
      </c>
      <c r="I2169" t="s">
        <v>43</v>
      </c>
      <c r="J2169" t="s">
        <v>1109</v>
      </c>
      <c r="K2169" t="s">
        <v>1110</v>
      </c>
      <c r="L2169" t="s">
        <v>243</v>
      </c>
      <c r="M2169">
        <v>1</v>
      </c>
      <c r="N2169" t="s">
        <v>875</v>
      </c>
      <c r="O2169" t="str">
        <f>IF($B2169="","",IFERROR(IF(ISNUMBER(MATCH($K2169,'Brand Family Territory (Enc)'!$A$2:$A$296,0)),$K2169,""),""))</f>
        <v/>
      </c>
      <c r="P2169" t="str">
        <f>IF($B2169="","",IFERROR(INDEX('Brand Crosswalk'!$F$2:$F$200,MATCH($K2169,'Brand Crosswalk'!$A$2:$A$200,0)),"Not in Crosswalk"))</f>
        <v>Mapped</v>
      </c>
      <c r="Q2169" t="str">
        <f>IF($B2169="","",IFERROR(INDEX('Brand Crosswalk'!$C$2:$C$200,MATCH($K2169,'Brand Crosswalk'!$A$2:$A$200,0)),""))</f>
        <v>Radeberger</v>
      </c>
      <c r="R2169" t="str">
        <f>IF($B2169="","",IF(O2169&lt;&gt;"",O2169,IF(P2169="Mapped",Q2169,IF(P2169="No Encompass Match","No Encompass Match",IFERROR(VLOOKUP(IF($K2169="",$J2169,$K2169),'Brands (Enc)'!$C$2:$D$2699,2,FALSE),"Not Mapped")))))</f>
        <v>Radeberger</v>
      </c>
      <c r="S2169" t="str">
        <f>IF($B2169="","",IFERROR(VLOOKUP(VALUE($B2169),'Customers Table (Enc)'!$A:$I,9,FALSE),"Not Found"))</f>
        <v>Hudson</v>
      </c>
      <c r="T2169" t="str">
        <f t="shared" si="132"/>
        <v>HUDSON</v>
      </c>
      <c r="U2169" t="str">
        <f t="shared" si="133"/>
        <v>Radeberger|HUDSON</v>
      </c>
      <c r="V2169" t="str">
        <f>IF($B2169="","",IF(R2169="No Encompass Match","THEM",IF(R2169="Not Mapped","Unable to Determine",IF(T2169="SALES","Unable to Determine",IFERROR(INDEX('Master - US vs THEM'!$F:$F,MATCH(U2169,'Master - US vs THEM'!$G:$G,0)),"No Territory Data")))))</f>
        <v>US</v>
      </c>
      <c r="W2169" t="str">
        <f t="shared" si="134"/>
        <v>OK</v>
      </c>
      <c r="X2169" t="str">
        <f t="shared" si="135"/>
        <v>US</v>
      </c>
    </row>
    <row r="2170" spans="1:24" x14ac:dyDescent="0.2">
      <c r="A2170">
        <v>2169</v>
      </c>
      <c r="B2170" t="s">
        <v>237</v>
      </c>
      <c r="C2170" t="s">
        <v>238</v>
      </c>
      <c r="D2170" t="s">
        <v>39</v>
      </c>
      <c r="E2170" t="s">
        <v>239</v>
      </c>
      <c r="F2170" t="s">
        <v>41</v>
      </c>
      <c r="G2170" t="s">
        <v>240</v>
      </c>
      <c r="H2170" t="s">
        <v>8</v>
      </c>
      <c r="I2170" t="s">
        <v>43</v>
      </c>
      <c r="J2170" t="s">
        <v>241</v>
      </c>
      <c r="K2170" t="s">
        <v>242</v>
      </c>
      <c r="L2170" t="s">
        <v>243</v>
      </c>
      <c r="M2170">
        <v>1</v>
      </c>
      <c r="N2170" t="s">
        <v>21</v>
      </c>
      <c r="O2170" t="str">
        <f>IF($B2170="","",IFERROR(IF(ISNUMBER(MATCH($K2170,'Brand Family Territory (Enc)'!$A$2:$A$296,0)),$K2170,""),""))</f>
        <v>DAB</v>
      </c>
      <c r="P2170" t="str">
        <f>IF($B2170="","",IFERROR(INDEX('Brand Crosswalk'!$F$2:$F$200,MATCH($K2170,'Brand Crosswalk'!$A$2:$A$200,0)),"Not in Crosswalk"))</f>
        <v>Not in Crosswalk</v>
      </c>
      <c r="Q2170" t="str">
        <f>IF($B2170="","",IFERROR(INDEX('Brand Crosswalk'!$C$2:$C$200,MATCH($K2170,'Brand Crosswalk'!$A$2:$A$200,0)),""))</f>
        <v/>
      </c>
      <c r="R2170" t="str">
        <f>IF($B2170="","",IF(O2170&lt;&gt;"",O2170,IF(P2170="Mapped",Q2170,IF(P2170="No Encompass Match","No Encompass Match",IFERROR(VLOOKUP(IF($K2170="",$J2170,$K2170),'Brands (Enc)'!$C$2:$D$2699,2,FALSE),"Not Mapped")))))</f>
        <v>DAB</v>
      </c>
      <c r="S2170" t="str">
        <f>IF($B2170="","",IFERROR(VLOOKUP(VALUE($B2170),'Customers Table (Enc)'!$A:$I,9,FALSE),"Not Found"))</f>
        <v>Hudson</v>
      </c>
      <c r="T2170" t="str">
        <f t="shared" si="132"/>
        <v>HUDSON</v>
      </c>
      <c r="U2170" t="str">
        <f t="shared" si="133"/>
        <v>DAB|HUDSON</v>
      </c>
      <c r="V2170" t="str">
        <f>IF($B2170="","",IF(R2170="No Encompass Match","THEM",IF(R2170="Not Mapped","Unable to Determine",IF(T2170="SALES","Unable to Determine",IFERROR(INDEX('Master - US vs THEM'!$F:$F,MATCH(U2170,'Master - US vs THEM'!$G:$G,0)),"No Territory Data")))))</f>
        <v>US</v>
      </c>
      <c r="W2170" t="str">
        <f t="shared" si="134"/>
        <v>MISMATCH</v>
      </c>
      <c r="X2170" t="str">
        <f t="shared" si="135"/>
        <v>US</v>
      </c>
    </row>
    <row r="2171" spans="1:24" x14ac:dyDescent="0.2">
      <c r="A2171">
        <v>2170</v>
      </c>
      <c r="B2171" t="s">
        <v>237</v>
      </c>
      <c r="C2171" t="s">
        <v>238</v>
      </c>
      <c r="D2171" t="s">
        <v>39</v>
      </c>
      <c r="E2171" t="s">
        <v>239</v>
      </c>
      <c r="F2171" t="s">
        <v>41</v>
      </c>
      <c r="G2171" t="s">
        <v>240</v>
      </c>
      <c r="H2171" t="s">
        <v>8</v>
      </c>
      <c r="I2171" t="s">
        <v>43</v>
      </c>
      <c r="J2171" t="s">
        <v>184</v>
      </c>
      <c r="K2171" t="s">
        <v>184</v>
      </c>
      <c r="L2171" t="s">
        <v>141</v>
      </c>
      <c r="M2171">
        <v>1</v>
      </c>
      <c r="N2171" t="s">
        <v>21</v>
      </c>
      <c r="O2171" t="str">
        <f>IF($B2171="","",IFERROR(IF(ISNUMBER(MATCH($K2171,'Brand Family Territory (Enc)'!$A$2:$A$296,0)),$K2171,""),""))</f>
        <v>PILSNER URQUELL</v>
      </c>
      <c r="P2171" t="str">
        <f>IF($B2171="","",IFERROR(INDEX('Brand Crosswalk'!$F$2:$F$200,MATCH($K2171,'Brand Crosswalk'!$A$2:$A$200,0)),"Not in Crosswalk"))</f>
        <v>Not in Crosswalk</v>
      </c>
      <c r="Q2171" t="str">
        <f>IF($B2171="","",IFERROR(INDEX('Brand Crosswalk'!$C$2:$C$200,MATCH($K2171,'Brand Crosswalk'!$A$2:$A$200,0)),""))</f>
        <v/>
      </c>
      <c r="R2171" t="str">
        <f>IF($B2171="","",IF(O2171&lt;&gt;"",O2171,IF(P2171="Mapped",Q2171,IF(P2171="No Encompass Match","No Encompass Match",IFERROR(VLOOKUP(IF($K2171="",$J2171,$K2171),'Brands (Enc)'!$C$2:$D$2699,2,FALSE),"Not Mapped")))))</f>
        <v>PILSNER URQUELL</v>
      </c>
      <c r="S2171" t="str">
        <f>IF($B2171="","",IFERROR(VLOOKUP(VALUE($B2171),'Customers Table (Enc)'!$A:$I,9,FALSE),"Not Found"))</f>
        <v>Hudson</v>
      </c>
      <c r="T2171" t="str">
        <f t="shared" si="132"/>
        <v>HUDSON</v>
      </c>
      <c r="U2171" t="str">
        <f t="shared" si="133"/>
        <v>PILSNER URQUELL|HUDSON</v>
      </c>
      <c r="V2171" t="str">
        <f>IF($B2171="","",IF(R2171="No Encompass Match","THEM",IF(R2171="Not Mapped","Unable to Determine",IF(T2171="SALES","Unable to Determine",IFERROR(INDEX('Master - US vs THEM'!$F:$F,MATCH(U2171,'Master - US vs THEM'!$G:$G,0)),"No Territory Data")))))</f>
        <v>THEM</v>
      </c>
      <c r="W2171" t="str">
        <f t="shared" si="134"/>
        <v>OK</v>
      </c>
      <c r="X2171" t="str">
        <f t="shared" si="135"/>
        <v>THEM</v>
      </c>
    </row>
    <row r="2172" spans="1:24" x14ac:dyDescent="0.2">
      <c r="A2172">
        <v>2171</v>
      </c>
      <c r="B2172" t="s">
        <v>237</v>
      </c>
      <c r="C2172" t="s">
        <v>238</v>
      </c>
      <c r="D2172" t="s">
        <v>39</v>
      </c>
      <c r="E2172" t="s">
        <v>239</v>
      </c>
      <c r="F2172" t="s">
        <v>41</v>
      </c>
      <c r="G2172" t="s">
        <v>240</v>
      </c>
      <c r="H2172" t="s">
        <v>8</v>
      </c>
      <c r="I2172" t="s">
        <v>43</v>
      </c>
      <c r="J2172" t="s">
        <v>951</v>
      </c>
      <c r="K2172" t="s">
        <v>952</v>
      </c>
      <c r="L2172" t="s">
        <v>243</v>
      </c>
      <c r="M2172">
        <v>1</v>
      </c>
      <c r="N2172" t="s">
        <v>875</v>
      </c>
      <c r="O2172" t="str">
        <f>IF($B2172="","",IFERROR(IF(ISNUMBER(MATCH($K2172,'Brand Family Territory (Enc)'!$A$2:$A$296,0)),$K2172,""),""))</f>
        <v>SCHOFFERHOFER</v>
      </c>
      <c r="P2172" t="str">
        <f>IF($B2172="","",IFERROR(INDEX('Brand Crosswalk'!$F$2:$F$200,MATCH($K2172,'Brand Crosswalk'!$A$2:$A$200,0)),"Not in Crosswalk"))</f>
        <v>Not in Crosswalk</v>
      </c>
      <c r="Q2172" t="str">
        <f>IF($B2172="","",IFERROR(INDEX('Brand Crosswalk'!$C$2:$C$200,MATCH($K2172,'Brand Crosswalk'!$A$2:$A$200,0)),""))</f>
        <v/>
      </c>
      <c r="R2172" t="str">
        <f>IF($B2172="","",IF(O2172&lt;&gt;"",O2172,IF(P2172="Mapped",Q2172,IF(P2172="No Encompass Match","No Encompass Match",IFERROR(VLOOKUP(IF($K2172="",$J2172,$K2172),'Brands (Enc)'!$C$2:$D$2699,2,FALSE),"Not Mapped")))))</f>
        <v>SCHOFFERHOFER</v>
      </c>
      <c r="S2172" t="str">
        <f>IF($B2172="","",IFERROR(VLOOKUP(VALUE($B2172),'Customers Table (Enc)'!$A:$I,9,FALSE),"Not Found"))</f>
        <v>Hudson</v>
      </c>
      <c r="T2172" t="str">
        <f t="shared" si="132"/>
        <v>HUDSON</v>
      </c>
      <c r="U2172" t="str">
        <f t="shared" si="133"/>
        <v>SCHOFFERHOFER|HUDSON</v>
      </c>
      <c r="V2172" t="str">
        <f>IF($B2172="","",IF(R2172="No Encompass Match","THEM",IF(R2172="Not Mapped","Unable to Determine",IF(T2172="SALES","Unable to Determine",IFERROR(INDEX('Master - US vs THEM'!$F:$F,MATCH(U2172,'Master - US vs THEM'!$G:$G,0)),"No Territory Data")))))</f>
        <v>US</v>
      </c>
      <c r="W2172" t="str">
        <f t="shared" si="134"/>
        <v>OK</v>
      </c>
      <c r="X2172" t="str">
        <f t="shared" si="135"/>
        <v>US</v>
      </c>
    </row>
    <row r="2173" spans="1:24" x14ac:dyDescent="0.2">
      <c r="A2173">
        <v>2172</v>
      </c>
      <c r="B2173" t="s">
        <v>237</v>
      </c>
      <c r="C2173" t="s">
        <v>238</v>
      </c>
      <c r="D2173" t="s">
        <v>39</v>
      </c>
      <c r="E2173" t="s">
        <v>239</v>
      </c>
      <c r="F2173" t="s">
        <v>41</v>
      </c>
      <c r="G2173" t="s">
        <v>240</v>
      </c>
      <c r="H2173" t="s">
        <v>8</v>
      </c>
      <c r="I2173" t="s">
        <v>43</v>
      </c>
      <c r="J2173" t="s">
        <v>1063</v>
      </c>
      <c r="K2173" t="s">
        <v>1063</v>
      </c>
      <c r="L2173" t="s">
        <v>96</v>
      </c>
      <c r="M2173">
        <v>1</v>
      </c>
      <c r="N2173" t="s">
        <v>875</v>
      </c>
      <c r="O2173" t="str">
        <f>IF($B2173="","",IFERROR(IF(ISNUMBER(MATCH($K2173,'Brand Family Territory (Enc)'!$A$2:$A$296,0)),$K2173,""),""))</f>
        <v/>
      </c>
      <c r="P2173" t="str">
        <f>IF($B2173="","",IFERROR(INDEX('Brand Crosswalk'!$F$2:$F$200,MATCH($K2173,'Brand Crosswalk'!$A$2:$A$200,0)),"Not in Crosswalk"))</f>
        <v>Mapped</v>
      </c>
      <c r="Q2173" t="str">
        <f>IF($B2173="","",IFERROR(INDEX('Brand Crosswalk'!$C$2:$C$200,MATCH($K2173,'Brand Crosswalk'!$A$2:$A$200,0)),""))</f>
        <v>Weihenstephaner</v>
      </c>
      <c r="R2173" t="str">
        <f>IF($B2173="","",IF(O2173&lt;&gt;"",O2173,IF(P2173="Mapped",Q2173,IF(P2173="No Encompass Match","No Encompass Match",IFERROR(VLOOKUP(IF($K2173="",$J2173,$K2173),'Brands (Enc)'!$C$2:$D$2699,2,FALSE),"Not Mapped")))))</f>
        <v>Weihenstephaner</v>
      </c>
      <c r="S2173" t="str">
        <f>IF($B2173="","",IFERROR(VLOOKUP(VALUE($B2173),'Customers Table (Enc)'!$A:$I,9,FALSE),"Not Found"))</f>
        <v>Hudson</v>
      </c>
      <c r="T2173" t="str">
        <f t="shared" si="132"/>
        <v>HUDSON</v>
      </c>
      <c r="U2173" t="str">
        <f t="shared" si="133"/>
        <v>Weihenstephaner|HUDSON</v>
      </c>
      <c r="V2173" t="str">
        <f>IF($B2173="","",IF(R2173="No Encompass Match","THEM",IF(R2173="Not Mapped","Unable to Determine",IF(T2173="SALES","Unable to Determine",IFERROR(INDEX('Master - US vs THEM'!$F:$F,MATCH(U2173,'Master - US vs THEM'!$G:$G,0)),"No Territory Data")))))</f>
        <v>US</v>
      </c>
      <c r="W2173" t="str">
        <f t="shared" si="134"/>
        <v>OK</v>
      </c>
      <c r="X2173" t="str">
        <f t="shared" si="135"/>
        <v>US</v>
      </c>
    </row>
    <row r="2174" spans="1:24" x14ac:dyDescent="0.2">
      <c r="A2174">
        <v>2173</v>
      </c>
      <c r="B2174" t="s">
        <v>1175</v>
      </c>
      <c r="C2174" t="s">
        <v>1176</v>
      </c>
      <c r="D2174" t="s">
        <v>48</v>
      </c>
      <c r="E2174" t="s">
        <v>1177</v>
      </c>
      <c r="F2174" t="s">
        <v>529</v>
      </c>
      <c r="G2174" t="s">
        <v>1178</v>
      </c>
      <c r="H2174" t="s">
        <v>8</v>
      </c>
      <c r="I2174" t="s">
        <v>367</v>
      </c>
      <c r="J2174" t="s">
        <v>342</v>
      </c>
      <c r="K2174" t="s">
        <v>343</v>
      </c>
      <c r="L2174" t="s">
        <v>155</v>
      </c>
      <c r="M2174">
        <v>1</v>
      </c>
      <c r="N2174" t="s">
        <v>875</v>
      </c>
      <c r="O2174" t="str">
        <f>IF($B2174="","",IFERROR(IF(ISNUMBER(MATCH($K2174,'Brand Family Territory (Enc)'!$A$2:$A$296,0)),$K2174,""),""))</f>
        <v>ANGRY ORCHARD</v>
      </c>
      <c r="P2174" t="str">
        <f>IF($B2174="","",IFERROR(INDEX('Brand Crosswalk'!$F$2:$F$200,MATCH($K2174,'Brand Crosswalk'!$A$2:$A$200,0)),"Not in Crosswalk"))</f>
        <v>Not in Crosswalk</v>
      </c>
      <c r="Q2174" t="str">
        <f>IF($B2174="","",IFERROR(INDEX('Brand Crosswalk'!$C$2:$C$200,MATCH($K2174,'Brand Crosswalk'!$A$2:$A$200,0)),""))</f>
        <v/>
      </c>
      <c r="R2174" t="str">
        <f>IF($B2174="","",IF(O2174&lt;&gt;"",O2174,IF(P2174="Mapped",Q2174,IF(P2174="No Encompass Match","No Encompass Match",IFERROR(VLOOKUP(IF($K2174="",$J2174,$K2174),'Brands (Enc)'!$C$2:$D$2699,2,FALSE),"Not Mapped")))))</f>
        <v>ANGRY ORCHARD</v>
      </c>
      <c r="S2174" t="str">
        <f>IF($B2174="","",IFERROR(VLOOKUP(VALUE($B2174),'Customers Table (Enc)'!$A:$I,9,FALSE),"Not Found"))</f>
        <v>Bergen</v>
      </c>
      <c r="T2174" t="str">
        <f t="shared" si="132"/>
        <v>BERGEN</v>
      </c>
      <c r="U2174" t="str">
        <f t="shared" si="133"/>
        <v>ANGRY ORCHARD|BERGEN</v>
      </c>
      <c r="V2174" t="str">
        <f>IF($B2174="","",IF(R2174="No Encompass Match","THEM",IF(R2174="Not Mapped","Unable to Determine",IF(T2174="SALES","Unable to Determine",IFERROR(INDEX('Master - US vs THEM'!$F:$F,MATCH(U2174,'Master - US vs THEM'!$G:$G,0)),"No Territory Data")))))</f>
        <v>US</v>
      </c>
      <c r="W2174" t="str">
        <f t="shared" si="134"/>
        <v>OK</v>
      </c>
      <c r="X2174" t="str">
        <f t="shared" si="135"/>
        <v>US</v>
      </c>
    </row>
    <row r="2175" spans="1:24" x14ac:dyDescent="0.2">
      <c r="A2175">
        <v>2174</v>
      </c>
      <c r="B2175" t="s">
        <v>1175</v>
      </c>
      <c r="C2175" t="s">
        <v>1176</v>
      </c>
      <c r="D2175" t="s">
        <v>48</v>
      </c>
      <c r="E2175" t="s">
        <v>1177</v>
      </c>
      <c r="F2175" t="s">
        <v>529</v>
      </c>
      <c r="G2175" t="s">
        <v>1178</v>
      </c>
      <c r="H2175" t="s">
        <v>8</v>
      </c>
      <c r="I2175" t="s">
        <v>367</v>
      </c>
      <c r="J2175" t="s">
        <v>165</v>
      </c>
      <c r="K2175" t="s">
        <v>166</v>
      </c>
      <c r="L2175" t="s">
        <v>141</v>
      </c>
      <c r="M2175">
        <v>1</v>
      </c>
      <c r="N2175" t="s">
        <v>875</v>
      </c>
      <c r="O2175" t="str">
        <f>IF($B2175="","",IFERROR(IF(ISNUMBER(MATCH($K2175,'Brand Family Territory (Enc)'!$A$2:$A$296,0)),$K2175,""),""))</f>
        <v>BLUE MOON</v>
      </c>
      <c r="P2175" t="str">
        <f>IF($B2175="","",IFERROR(INDEX('Brand Crosswalk'!$F$2:$F$200,MATCH($K2175,'Brand Crosswalk'!$A$2:$A$200,0)),"Not in Crosswalk"))</f>
        <v>Not in Crosswalk</v>
      </c>
      <c r="Q2175" t="str">
        <f>IF($B2175="","",IFERROR(INDEX('Brand Crosswalk'!$C$2:$C$200,MATCH($K2175,'Brand Crosswalk'!$A$2:$A$200,0)),""))</f>
        <v/>
      </c>
      <c r="R2175" t="str">
        <f>IF($B2175="","",IF(O2175&lt;&gt;"",O2175,IF(P2175="Mapped",Q2175,IF(P2175="No Encompass Match","No Encompass Match",IFERROR(VLOOKUP(IF($K2175="",$J2175,$K2175),'Brands (Enc)'!$C$2:$D$2699,2,FALSE),"Not Mapped")))))</f>
        <v>BLUE MOON</v>
      </c>
      <c r="S2175" t="str">
        <f>IF($B2175="","",IFERROR(VLOOKUP(VALUE($B2175),'Customers Table (Enc)'!$A:$I,9,FALSE),"Not Found"))</f>
        <v>Bergen</v>
      </c>
      <c r="T2175" t="str">
        <f t="shared" si="132"/>
        <v>BERGEN</v>
      </c>
      <c r="U2175" t="str">
        <f t="shared" si="133"/>
        <v>BLUE MOON|BERGEN</v>
      </c>
      <c r="V2175" t="str">
        <f>IF($B2175="","",IF(R2175="No Encompass Match","THEM",IF(R2175="Not Mapped","Unable to Determine",IF(T2175="SALES","Unable to Determine",IFERROR(INDEX('Master - US vs THEM'!$F:$F,MATCH(U2175,'Master - US vs THEM'!$G:$G,0)),"No Territory Data")))))</f>
        <v>US</v>
      </c>
      <c r="W2175" t="str">
        <f t="shared" si="134"/>
        <v>OK</v>
      </c>
      <c r="X2175" t="str">
        <f t="shared" si="135"/>
        <v>US</v>
      </c>
    </row>
    <row r="2176" spans="1:24" x14ac:dyDescent="0.2">
      <c r="A2176">
        <v>2175</v>
      </c>
      <c r="B2176" t="s">
        <v>1175</v>
      </c>
      <c r="C2176" t="s">
        <v>1176</v>
      </c>
      <c r="D2176" t="s">
        <v>48</v>
      </c>
      <c r="E2176" t="s">
        <v>1177</v>
      </c>
      <c r="F2176" t="s">
        <v>529</v>
      </c>
      <c r="G2176" t="s">
        <v>1178</v>
      </c>
      <c r="H2176" t="s">
        <v>8</v>
      </c>
      <c r="I2176" t="s">
        <v>367</v>
      </c>
      <c r="J2176" t="s">
        <v>144</v>
      </c>
      <c r="K2176" t="s">
        <v>145</v>
      </c>
      <c r="L2176" t="s">
        <v>141</v>
      </c>
      <c r="M2176">
        <v>1</v>
      </c>
      <c r="N2176" t="s">
        <v>875</v>
      </c>
      <c r="O2176" t="str">
        <f>IF($B2176="","",IFERROR(IF(ISNUMBER(MATCH($K2176,'Brand Family Territory (Enc)'!$A$2:$A$296,0)),$K2176,""),""))</f>
        <v>COORS LIGHT</v>
      </c>
      <c r="P2176" t="str">
        <f>IF($B2176="","",IFERROR(INDEX('Brand Crosswalk'!$F$2:$F$200,MATCH($K2176,'Brand Crosswalk'!$A$2:$A$200,0)),"Not in Crosswalk"))</f>
        <v>Not in Crosswalk</v>
      </c>
      <c r="Q2176" t="str">
        <f>IF($B2176="","",IFERROR(INDEX('Brand Crosswalk'!$C$2:$C$200,MATCH($K2176,'Brand Crosswalk'!$A$2:$A$200,0)),""))</f>
        <v/>
      </c>
      <c r="R2176" t="str">
        <f>IF($B2176="","",IF(O2176&lt;&gt;"",O2176,IF(P2176="Mapped",Q2176,IF(P2176="No Encompass Match","No Encompass Match",IFERROR(VLOOKUP(IF($K2176="",$J2176,$K2176),'Brands (Enc)'!$C$2:$D$2699,2,FALSE),"Not Mapped")))))</f>
        <v>COORS LIGHT</v>
      </c>
      <c r="S2176" t="str">
        <f>IF($B2176="","",IFERROR(VLOOKUP(VALUE($B2176),'Customers Table (Enc)'!$A:$I,9,FALSE),"Not Found"))</f>
        <v>Bergen</v>
      </c>
      <c r="T2176" t="str">
        <f t="shared" si="132"/>
        <v>BERGEN</v>
      </c>
      <c r="U2176" t="str">
        <f t="shared" si="133"/>
        <v>COORS LIGHT|BERGEN</v>
      </c>
      <c r="V2176" t="str">
        <f>IF($B2176="","",IF(R2176="No Encompass Match","THEM",IF(R2176="Not Mapped","Unable to Determine",IF(T2176="SALES","Unable to Determine",IFERROR(INDEX('Master - US vs THEM'!$F:$F,MATCH(U2176,'Master - US vs THEM'!$G:$G,0)),"No Territory Data")))))</f>
        <v>US</v>
      </c>
      <c r="W2176" t="str">
        <f t="shared" si="134"/>
        <v>OK</v>
      </c>
      <c r="X2176" t="str">
        <f t="shared" si="135"/>
        <v>US</v>
      </c>
    </row>
    <row r="2177" spans="1:24" x14ac:dyDescent="0.2">
      <c r="A2177">
        <v>2176</v>
      </c>
      <c r="B2177" t="s">
        <v>1175</v>
      </c>
      <c r="C2177" t="s">
        <v>1176</v>
      </c>
      <c r="D2177" t="s">
        <v>48</v>
      </c>
      <c r="E2177" t="s">
        <v>1177</v>
      </c>
      <c r="F2177" t="s">
        <v>529</v>
      </c>
      <c r="G2177" t="s">
        <v>1178</v>
      </c>
      <c r="H2177" t="s">
        <v>8</v>
      </c>
      <c r="I2177" t="s">
        <v>367</v>
      </c>
      <c r="J2177" t="s">
        <v>72</v>
      </c>
      <c r="K2177" t="s">
        <v>73</v>
      </c>
      <c r="L2177" t="s">
        <v>36</v>
      </c>
      <c r="M2177">
        <v>1</v>
      </c>
      <c r="N2177" t="s">
        <v>875</v>
      </c>
      <c r="O2177" t="str">
        <f>IF($B2177="","",IFERROR(IF(ISNUMBER(MATCH($K2177,'Brand Family Territory (Enc)'!$A$2:$A$296,0)),$K2177,""),""))</f>
        <v>LAGUNITAS</v>
      </c>
      <c r="P2177" t="str">
        <f>IF($B2177="","",IFERROR(INDEX('Brand Crosswalk'!$F$2:$F$200,MATCH($K2177,'Brand Crosswalk'!$A$2:$A$200,0)),"Not in Crosswalk"))</f>
        <v>Not in Crosswalk</v>
      </c>
      <c r="Q2177" t="str">
        <f>IF($B2177="","",IFERROR(INDEX('Brand Crosswalk'!$C$2:$C$200,MATCH($K2177,'Brand Crosswalk'!$A$2:$A$200,0)),""))</f>
        <v/>
      </c>
      <c r="R2177" t="str">
        <f>IF($B2177="","",IF(O2177&lt;&gt;"",O2177,IF(P2177="Mapped",Q2177,IF(P2177="No Encompass Match","No Encompass Match",IFERROR(VLOOKUP(IF($K2177="",$J2177,$K2177),'Brands (Enc)'!$C$2:$D$2699,2,FALSE),"Not Mapped")))))</f>
        <v>LAGUNITAS</v>
      </c>
      <c r="S2177" t="str">
        <f>IF($B2177="","",IFERROR(VLOOKUP(VALUE($B2177),'Customers Table (Enc)'!$A:$I,9,FALSE),"Not Found"))</f>
        <v>Bergen</v>
      </c>
      <c r="T2177" t="str">
        <f t="shared" si="132"/>
        <v>BERGEN</v>
      </c>
      <c r="U2177" t="str">
        <f t="shared" si="133"/>
        <v>LAGUNITAS|BERGEN</v>
      </c>
      <c r="V2177" t="str">
        <f>IF($B2177="","",IF(R2177="No Encompass Match","THEM",IF(R2177="Not Mapped","Unable to Determine",IF(T2177="SALES","Unable to Determine",IFERROR(INDEX('Master - US vs THEM'!$F:$F,MATCH(U2177,'Master - US vs THEM'!$G:$G,0)),"No Territory Data")))))</f>
        <v>US</v>
      </c>
      <c r="W2177" t="str">
        <f t="shared" si="134"/>
        <v>OK</v>
      </c>
      <c r="X2177" t="str">
        <f t="shared" si="135"/>
        <v>US</v>
      </c>
    </row>
    <row r="2178" spans="1:24" x14ac:dyDescent="0.2">
      <c r="A2178">
        <v>2177</v>
      </c>
      <c r="B2178" t="s">
        <v>1175</v>
      </c>
      <c r="C2178" t="s">
        <v>1176</v>
      </c>
      <c r="D2178" t="s">
        <v>48</v>
      </c>
      <c r="E2178" t="s">
        <v>1177</v>
      </c>
      <c r="F2178" t="s">
        <v>529</v>
      </c>
      <c r="G2178" t="s">
        <v>1178</v>
      </c>
      <c r="H2178" t="s">
        <v>8</v>
      </c>
      <c r="I2178" t="s">
        <v>367</v>
      </c>
      <c r="J2178" t="s">
        <v>181</v>
      </c>
      <c r="K2178" t="s">
        <v>182</v>
      </c>
      <c r="L2178" t="s">
        <v>24</v>
      </c>
      <c r="M2178">
        <v>1</v>
      </c>
      <c r="N2178" t="s">
        <v>875</v>
      </c>
      <c r="O2178" t="str">
        <f>IF($B2178="","",IFERROR(IF(ISNUMBER(MATCH($K2178,'Brand Family Territory (Enc)'!$A$2:$A$296,0)),$K2178,""),""))</f>
        <v/>
      </c>
      <c r="P2178" t="str">
        <f>IF($B2178="","",IFERROR(INDEX('Brand Crosswalk'!$F$2:$F$200,MATCH($K2178,'Brand Crosswalk'!$A$2:$A$200,0)),"Not in Crosswalk"))</f>
        <v>Mapped</v>
      </c>
      <c r="Q2178" t="str">
        <f>IF($B2178="","",IFERROR(INDEX('Brand Crosswalk'!$C$2:$C$200,MATCH($K2178,'Brand Crosswalk'!$A$2:$A$200,0)),""))</f>
        <v>Modelo Especial</v>
      </c>
      <c r="R2178" t="str">
        <f>IF($B2178="","",IF(O2178&lt;&gt;"",O2178,IF(P2178="Mapped",Q2178,IF(P2178="No Encompass Match","No Encompass Match",IFERROR(VLOOKUP(IF($K2178="",$J2178,$K2178),'Brands (Enc)'!$C$2:$D$2699,2,FALSE),"Not Mapped")))))</f>
        <v>Modelo Especial</v>
      </c>
      <c r="S2178" t="str">
        <f>IF($B2178="","",IFERROR(VLOOKUP(VALUE($B2178),'Customers Table (Enc)'!$A:$I,9,FALSE),"Not Found"))</f>
        <v>Bergen</v>
      </c>
      <c r="T2178" t="str">
        <f t="shared" si="132"/>
        <v>BERGEN</v>
      </c>
      <c r="U2178" t="str">
        <f t="shared" si="133"/>
        <v>Modelo Especial|BERGEN</v>
      </c>
      <c r="V2178" t="str">
        <f>IF($B2178="","",IF(R2178="No Encompass Match","THEM",IF(R2178="Not Mapped","Unable to Determine",IF(T2178="SALES","Unable to Determine",IFERROR(INDEX('Master - US vs THEM'!$F:$F,MATCH(U2178,'Master - US vs THEM'!$G:$G,0)),"No Territory Data")))))</f>
        <v>US</v>
      </c>
      <c r="W2178" t="str">
        <f t="shared" si="134"/>
        <v>OK</v>
      </c>
      <c r="X2178" t="str">
        <f t="shared" si="135"/>
        <v>US</v>
      </c>
    </row>
    <row r="2179" spans="1:24" x14ac:dyDescent="0.2">
      <c r="A2179">
        <v>2178</v>
      </c>
      <c r="B2179" t="s">
        <v>1175</v>
      </c>
      <c r="C2179" t="s">
        <v>1176</v>
      </c>
      <c r="D2179" t="s">
        <v>48</v>
      </c>
      <c r="E2179" t="s">
        <v>1177</v>
      </c>
      <c r="F2179" t="s">
        <v>529</v>
      </c>
      <c r="G2179" t="s">
        <v>1178</v>
      </c>
      <c r="H2179" t="s">
        <v>8</v>
      </c>
      <c r="I2179" t="s">
        <v>367</v>
      </c>
      <c r="J2179" t="s">
        <v>340</v>
      </c>
      <c r="K2179" t="s">
        <v>154</v>
      </c>
      <c r="L2179" t="s">
        <v>155</v>
      </c>
      <c r="M2179">
        <v>1</v>
      </c>
      <c r="N2179" t="s">
        <v>875</v>
      </c>
      <c r="O2179" t="str">
        <f>IF($B2179="","",IFERROR(IF(ISNUMBER(MATCH($K2179,'Brand Family Territory (Enc)'!$A$2:$A$296,0)),$K2179,""),""))</f>
        <v>SAMUEL ADAMS</v>
      </c>
      <c r="P2179" t="str">
        <f>IF($B2179="","",IFERROR(INDEX('Brand Crosswalk'!$F$2:$F$200,MATCH($K2179,'Brand Crosswalk'!$A$2:$A$200,0)),"Not in Crosswalk"))</f>
        <v>Not in Crosswalk</v>
      </c>
      <c r="Q2179" t="str">
        <f>IF($B2179="","",IFERROR(INDEX('Brand Crosswalk'!$C$2:$C$200,MATCH($K2179,'Brand Crosswalk'!$A$2:$A$200,0)),""))</f>
        <v/>
      </c>
      <c r="R2179" t="str">
        <f>IF($B2179="","",IF(O2179&lt;&gt;"",O2179,IF(P2179="Mapped",Q2179,IF(P2179="No Encompass Match","No Encompass Match",IFERROR(VLOOKUP(IF($K2179="",$J2179,$K2179),'Brands (Enc)'!$C$2:$D$2699,2,FALSE),"Not Mapped")))))</f>
        <v>SAMUEL ADAMS</v>
      </c>
      <c r="S2179" t="str">
        <f>IF($B2179="","",IFERROR(VLOOKUP(VALUE($B2179),'Customers Table (Enc)'!$A:$I,9,FALSE),"Not Found"))</f>
        <v>Bergen</v>
      </c>
      <c r="T2179" t="str">
        <f t="shared" ref="T2179:T2242" si="136">IF($B2179="","",IF($D2179&lt;&gt;"SALES",$D2179,IF(OR(S2179="Default",S2179="Not Found",S2179="Morris"),"SALES",UPPER(S2179))))</f>
        <v>BERGEN</v>
      </c>
      <c r="U2179" t="str">
        <f t="shared" ref="U2179:U2242" si="137">IF($B2179="","",R2179&amp;"|"&amp;T2179)</f>
        <v>SAMUEL ADAMS|BERGEN</v>
      </c>
      <c r="V2179" t="str">
        <f>IF($B2179="","",IF(R2179="No Encompass Match","THEM",IF(R2179="Not Mapped","Unable to Determine",IF(T2179="SALES","Unable to Determine",IFERROR(INDEX('Master - US vs THEM'!$F:$F,MATCH(U2179,'Master - US vs THEM'!$G:$G,0)),"No Territory Data")))))</f>
        <v>US</v>
      </c>
      <c r="W2179" t="str">
        <f t="shared" ref="W2179:W2242" si="138">IF($B2179="","",IF(OR(V2179="Unable to Determine",V2179="No Territory Data",V2179="Ambiguous (Source Truncated)"),"Review",IF(V2179&lt;&gt;$N2179,"MISMATCH","OK")))</f>
        <v>OK</v>
      </c>
      <c r="X2179" t="str">
        <f t="shared" ref="X2179:X2242" si="139">IF($B2179="","",IF(OR(V2179="US",V2179="THEM"),V2179,$N2179))</f>
        <v>US</v>
      </c>
    </row>
    <row r="2180" spans="1:24" x14ac:dyDescent="0.2">
      <c r="A2180">
        <v>2179</v>
      </c>
      <c r="B2180" t="s">
        <v>1175</v>
      </c>
      <c r="C2180" t="s">
        <v>1176</v>
      </c>
      <c r="D2180" t="s">
        <v>48</v>
      </c>
      <c r="E2180" t="s">
        <v>1177</v>
      </c>
      <c r="F2180" t="s">
        <v>529</v>
      </c>
      <c r="G2180" t="s">
        <v>1178</v>
      </c>
      <c r="H2180" t="s">
        <v>8</v>
      </c>
      <c r="I2180" t="s">
        <v>367</v>
      </c>
      <c r="J2180" t="s">
        <v>44</v>
      </c>
      <c r="K2180" t="s">
        <v>44</v>
      </c>
      <c r="L2180" t="s">
        <v>45</v>
      </c>
      <c r="M2180">
        <v>1</v>
      </c>
      <c r="N2180" t="s">
        <v>875</v>
      </c>
      <c r="O2180" t="str">
        <f>IF($B2180="","",IFERROR(IF(ISNUMBER(MATCH($K2180,'Brand Family Territory (Enc)'!$A$2:$A$296,0)),$K2180,""),""))</f>
        <v/>
      </c>
      <c r="P2180" t="str">
        <f>IF($B2180="","",IFERROR(INDEX('Brand Crosswalk'!$F$2:$F$200,MATCH($K2180,'Brand Crosswalk'!$A$2:$A$200,0)),"Not in Crosswalk"))</f>
        <v>Mapped</v>
      </c>
      <c r="Q2180" t="str">
        <f>IF($B2180="","",IFERROR(INDEX('Brand Crosswalk'!$C$2:$C$200,MATCH($K2180,'Brand Crosswalk'!$A$2:$A$200,0)),""))</f>
        <v>Dg Yuengling Inc</v>
      </c>
      <c r="R2180" t="str">
        <f>IF($B2180="","",IF(O2180&lt;&gt;"",O2180,IF(P2180="Mapped",Q2180,IF(P2180="No Encompass Match","No Encompass Match",IFERROR(VLOOKUP(IF($K2180="",$J2180,$K2180),'Brands (Enc)'!$C$2:$D$2699,2,FALSE),"Not Mapped")))))</f>
        <v>Dg Yuengling Inc</v>
      </c>
      <c r="S2180" t="str">
        <f>IF($B2180="","",IFERROR(VLOOKUP(VALUE($B2180),'Customers Table (Enc)'!$A:$I,9,FALSE),"Not Found"))</f>
        <v>Bergen</v>
      </c>
      <c r="T2180" t="str">
        <f t="shared" si="136"/>
        <v>BERGEN</v>
      </c>
      <c r="U2180" t="str">
        <f t="shared" si="137"/>
        <v>Dg Yuengling Inc|BERGEN</v>
      </c>
      <c r="V2180" t="str">
        <f>IF($B2180="","",IF(R2180="No Encompass Match","THEM",IF(R2180="Not Mapped","Unable to Determine",IF(T2180="SALES","Unable to Determine",IFERROR(INDEX('Master - US vs THEM'!$F:$F,MATCH(U2180,'Master - US vs THEM'!$G:$G,0)),"No Territory Data")))))</f>
        <v>US</v>
      </c>
      <c r="W2180" t="str">
        <f t="shared" si="138"/>
        <v>OK</v>
      </c>
      <c r="X2180" t="str">
        <f t="shared" si="139"/>
        <v>US</v>
      </c>
    </row>
    <row r="2181" spans="1:24" x14ac:dyDescent="0.2">
      <c r="A2181">
        <v>2180</v>
      </c>
      <c r="B2181" t="s">
        <v>1175</v>
      </c>
      <c r="C2181" t="s">
        <v>1176</v>
      </c>
      <c r="D2181" t="s">
        <v>48</v>
      </c>
      <c r="E2181" t="s">
        <v>1177</v>
      </c>
      <c r="F2181" t="s">
        <v>529</v>
      </c>
      <c r="G2181" t="s">
        <v>1178</v>
      </c>
      <c r="H2181" t="s">
        <v>8</v>
      </c>
      <c r="I2181" t="s">
        <v>367</v>
      </c>
      <c r="J2181" t="s">
        <v>1179</v>
      </c>
      <c r="K2181" t="s">
        <v>1056</v>
      </c>
      <c r="L2181" t="s">
        <v>141</v>
      </c>
      <c r="M2181">
        <v>1</v>
      </c>
      <c r="N2181" t="s">
        <v>875</v>
      </c>
      <c r="O2181" t="str">
        <f>IF($B2181="","",IFERROR(IF(ISNUMBER(MATCH($K2181,'Brand Family Territory (Enc)'!$A$2:$A$296,0)),$K2181,""),""))</f>
        <v/>
      </c>
      <c r="P2181" t="str">
        <f>IF($B2181="","",IFERROR(INDEX('Brand Crosswalk'!$F$2:$F$200,MATCH($K2181,'Brand Crosswalk'!$A$2:$A$200,0)),"Not in Crosswalk"))</f>
        <v>Mapped</v>
      </c>
      <c r="Q2181" t="str">
        <f>IF($B2181="","",IFERROR(INDEX('Brand Crosswalk'!$C$2:$C$200,MATCH($K2181,'Brand Crosswalk'!$A$2:$A$200,0)),""))</f>
        <v>Miller High Life</v>
      </c>
      <c r="R2181" t="str">
        <f>IF($B2181="","",IF(O2181&lt;&gt;"",O2181,IF(P2181="Mapped",Q2181,IF(P2181="No Encompass Match","No Encompass Match",IFERROR(VLOOKUP(IF($K2181="",$J2181,$K2181),'Brands (Enc)'!$C$2:$D$2699,2,FALSE),"Not Mapped")))))</f>
        <v>Miller High Life</v>
      </c>
      <c r="S2181" t="str">
        <f>IF($B2181="","",IFERROR(VLOOKUP(VALUE($B2181),'Customers Table (Enc)'!$A:$I,9,FALSE),"Not Found"))</f>
        <v>Bergen</v>
      </c>
      <c r="T2181" t="str">
        <f t="shared" si="136"/>
        <v>BERGEN</v>
      </c>
      <c r="U2181" t="str">
        <f t="shared" si="137"/>
        <v>Miller High Life|BERGEN</v>
      </c>
      <c r="V2181" t="str">
        <f>IF($B2181="","",IF(R2181="No Encompass Match","THEM",IF(R2181="Not Mapped","Unable to Determine",IF(T2181="SALES","Unable to Determine",IFERROR(INDEX('Master - US vs THEM'!$F:$F,MATCH(U2181,'Master - US vs THEM'!$G:$G,0)),"No Territory Data")))))</f>
        <v>US</v>
      </c>
      <c r="W2181" t="str">
        <f t="shared" si="138"/>
        <v>OK</v>
      </c>
      <c r="X2181" t="str">
        <f t="shared" si="139"/>
        <v>US</v>
      </c>
    </row>
    <row r="2182" spans="1:24" x14ac:dyDescent="0.2">
      <c r="A2182">
        <v>2181</v>
      </c>
      <c r="B2182" t="s">
        <v>1175</v>
      </c>
      <c r="C2182" t="s">
        <v>1176</v>
      </c>
      <c r="D2182" t="s">
        <v>48</v>
      </c>
      <c r="E2182" t="s">
        <v>1177</v>
      </c>
      <c r="F2182" t="s">
        <v>529</v>
      </c>
      <c r="G2182" t="s">
        <v>1178</v>
      </c>
      <c r="H2182" t="s">
        <v>8</v>
      </c>
      <c r="I2182" t="s">
        <v>367</v>
      </c>
      <c r="J2182" t="s">
        <v>341</v>
      </c>
      <c r="K2182" t="s">
        <v>295</v>
      </c>
      <c r="L2182" t="s">
        <v>215</v>
      </c>
      <c r="M2182">
        <v>1</v>
      </c>
      <c r="N2182" t="s">
        <v>875</v>
      </c>
      <c r="O2182" t="str">
        <f>IF($B2182="","",IFERROR(IF(ISNUMBER(MATCH($K2182,'Brand Family Territory (Enc)'!$A$2:$A$296,0)),$K2182,""),""))</f>
        <v/>
      </c>
      <c r="P2182" t="str">
        <f>IF($B2182="","",IFERROR(INDEX('Brand Crosswalk'!$F$2:$F$200,MATCH($K2182,'Brand Crosswalk'!$A$2:$A$200,0)),"Not in Crosswalk"))</f>
        <v>Mapped</v>
      </c>
      <c r="Q2182" t="str">
        <f>IF($B2182="","",IFERROR(INDEX('Brand Crosswalk'!$C$2:$C$200,MATCH($K2182,'Brand Crosswalk'!$A$2:$A$200,0)),""))</f>
        <v>New Belgium Brewing Company</v>
      </c>
      <c r="R2182" t="str">
        <f>IF($B2182="","",IF(O2182&lt;&gt;"",O2182,IF(P2182="Mapped",Q2182,IF(P2182="No Encompass Match","No Encompass Match",IFERROR(VLOOKUP(IF($K2182="",$J2182,$K2182),'Brands (Enc)'!$C$2:$D$2699,2,FALSE),"Not Mapped")))))</f>
        <v>New Belgium Brewing Company</v>
      </c>
      <c r="S2182" t="str">
        <f>IF($B2182="","",IFERROR(VLOOKUP(VALUE($B2182),'Customers Table (Enc)'!$A:$I,9,FALSE),"Not Found"))</f>
        <v>Bergen</v>
      </c>
      <c r="T2182" t="str">
        <f t="shared" si="136"/>
        <v>BERGEN</v>
      </c>
      <c r="U2182" t="str">
        <f t="shared" si="137"/>
        <v>New Belgium Brewing Company|BERGEN</v>
      </c>
      <c r="V2182" t="str">
        <f>IF($B2182="","",IF(R2182="No Encompass Match","THEM",IF(R2182="Not Mapped","Unable to Determine",IF(T2182="SALES","Unable to Determine",IFERROR(INDEX('Master - US vs THEM'!$F:$F,MATCH(U2182,'Master - US vs THEM'!$G:$G,0)),"No Territory Data")))))</f>
        <v>US</v>
      </c>
      <c r="W2182" t="str">
        <f t="shared" si="138"/>
        <v>OK</v>
      </c>
      <c r="X2182" t="str">
        <f t="shared" si="139"/>
        <v>US</v>
      </c>
    </row>
    <row r="2183" spans="1:24" x14ac:dyDescent="0.2">
      <c r="A2183">
        <v>2182</v>
      </c>
      <c r="B2183" t="s">
        <v>1175</v>
      </c>
      <c r="C2183" t="s">
        <v>1176</v>
      </c>
      <c r="D2183" t="s">
        <v>48</v>
      </c>
      <c r="E2183" t="s">
        <v>1177</v>
      </c>
      <c r="F2183" t="s">
        <v>529</v>
      </c>
      <c r="G2183" t="s">
        <v>1178</v>
      </c>
      <c r="H2183" t="s">
        <v>8</v>
      </c>
      <c r="I2183" t="s">
        <v>367</v>
      </c>
      <c r="J2183" t="s">
        <v>357</v>
      </c>
      <c r="K2183" t="s">
        <v>358</v>
      </c>
      <c r="L2183" t="s">
        <v>155</v>
      </c>
      <c r="M2183">
        <v>1</v>
      </c>
      <c r="N2183" t="s">
        <v>875</v>
      </c>
      <c r="O2183" t="str">
        <f>IF($B2183="","",IFERROR(IF(ISNUMBER(MATCH($K2183,'Brand Family Territory (Enc)'!$A$2:$A$296,0)),$K2183,""),""))</f>
        <v/>
      </c>
      <c r="P2183" t="str">
        <f>IF($B2183="","",IFERROR(INDEX('Brand Crosswalk'!$F$2:$F$200,MATCH($K2183,'Brand Crosswalk'!$A$2:$A$200,0)),"Not in Crosswalk"))</f>
        <v>Mapped</v>
      </c>
      <c r="Q2183" t="str">
        <f>IF($B2183="","",IFERROR(INDEX('Brand Crosswalk'!$C$2:$C$200,MATCH($K2183,'Brand Crosswalk'!$A$2:$A$200,0)),""))</f>
        <v>Samuel Adams</v>
      </c>
      <c r="R2183" t="str">
        <f>IF($B2183="","",IF(O2183&lt;&gt;"",O2183,IF(P2183="Mapped",Q2183,IF(P2183="No Encompass Match","No Encompass Match",IFERROR(VLOOKUP(IF($K2183="",$J2183,$K2183),'Brands (Enc)'!$C$2:$D$2699,2,FALSE),"Not Mapped")))))</f>
        <v>Samuel Adams</v>
      </c>
      <c r="S2183" t="str">
        <f>IF($B2183="","",IFERROR(VLOOKUP(VALUE($B2183),'Customers Table (Enc)'!$A:$I,9,FALSE),"Not Found"))</f>
        <v>Bergen</v>
      </c>
      <c r="T2183" t="str">
        <f t="shared" si="136"/>
        <v>BERGEN</v>
      </c>
      <c r="U2183" t="str">
        <f t="shared" si="137"/>
        <v>Samuel Adams|BERGEN</v>
      </c>
      <c r="V2183" t="str">
        <f>IF($B2183="","",IF(R2183="No Encompass Match","THEM",IF(R2183="Not Mapped","Unable to Determine",IF(T2183="SALES","Unable to Determine",IFERROR(INDEX('Master - US vs THEM'!$F:$F,MATCH(U2183,'Master - US vs THEM'!$G:$G,0)),"No Territory Data")))))</f>
        <v>US</v>
      </c>
      <c r="W2183" t="str">
        <f t="shared" si="138"/>
        <v>OK</v>
      </c>
      <c r="X2183" t="str">
        <f t="shared" si="139"/>
        <v>US</v>
      </c>
    </row>
    <row r="2184" spans="1:24" x14ac:dyDescent="0.2">
      <c r="A2184">
        <v>2183</v>
      </c>
      <c r="B2184" t="s">
        <v>228</v>
      </c>
      <c r="C2184" t="s">
        <v>229</v>
      </c>
      <c r="D2184" t="s">
        <v>15</v>
      </c>
      <c r="E2184" t="s">
        <v>230</v>
      </c>
      <c r="F2184" t="s">
        <v>231</v>
      </c>
      <c r="G2184" t="s">
        <v>232</v>
      </c>
      <c r="H2184" t="s">
        <v>8</v>
      </c>
      <c r="I2184" t="s">
        <v>17</v>
      </c>
      <c r="J2184" t="s">
        <v>1146</v>
      </c>
      <c r="K2184" t="s">
        <v>1049</v>
      </c>
      <c r="L2184" t="s">
        <v>442</v>
      </c>
      <c r="M2184">
        <v>1</v>
      </c>
      <c r="N2184" t="s">
        <v>875</v>
      </c>
      <c r="O2184" t="str">
        <f>IF($B2184="","",IFERROR(IF(ISNUMBER(MATCH($K2184,'Brand Family Territory (Enc)'!$A$2:$A$296,0)),$K2184,""),""))</f>
        <v/>
      </c>
      <c r="P2184" t="str">
        <f>IF($B2184="","",IFERROR(INDEX('Brand Crosswalk'!$F$2:$F$200,MATCH($K2184,'Brand Crosswalk'!$A$2:$A$200,0)),"Not in Crosswalk"))</f>
        <v>Mapped</v>
      </c>
      <c r="Q2184" t="str">
        <f>IF($B2184="","",IFERROR(INDEX('Brand Crosswalk'!$C$2:$C$200,MATCH($K2184,'Brand Crosswalk'!$A$2:$A$200,0)),""))</f>
        <v>Evil Genius</v>
      </c>
      <c r="R2184" t="str">
        <f>IF($B2184="","",IF(O2184&lt;&gt;"",O2184,IF(P2184="Mapped",Q2184,IF(P2184="No Encompass Match","No Encompass Match",IFERROR(VLOOKUP(IF($K2184="",$J2184,$K2184),'Brands (Enc)'!$C$2:$D$2699,2,FALSE),"Not Mapped")))))</f>
        <v>Evil Genius</v>
      </c>
      <c r="S2184" t="str">
        <f>IF($B2184="","",IFERROR(VLOOKUP(VALUE($B2184),'Customers Table (Enc)'!$A:$I,9,FALSE),"Not Found"))</f>
        <v>Morris</v>
      </c>
      <c r="T2184" t="str">
        <f t="shared" si="136"/>
        <v>MORRIS 2</v>
      </c>
      <c r="U2184" t="str">
        <f t="shared" si="137"/>
        <v>Evil Genius|MORRIS 2</v>
      </c>
      <c r="V2184" t="str">
        <f>IF($B2184="","",IF(R2184="No Encompass Match","THEM",IF(R2184="Not Mapped","Unable to Determine",IF(T2184="SALES","Unable to Determine",IFERROR(INDEX('Master - US vs THEM'!$F:$F,MATCH(U2184,'Master - US vs THEM'!$G:$G,0)),"No Territory Data")))))</f>
        <v>US</v>
      </c>
      <c r="W2184" t="str">
        <f t="shared" si="138"/>
        <v>OK</v>
      </c>
      <c r="X2184" t="str">
        <f t="shared" si="139"/>
        <v>US</v>
      </c>
    </row>
    <row r="2185" spans="1:24" x14ac:dyDescent="0.2">
      <c r="A2185">
        <v>2184</v>
      </c>
      <c r="B2185" t="s">
        <v>228</v>
      </c>
      <c r="C2185" t="s">
        <v>229</v>
      </c>
      <c r="D2185" t="s">
        <v>15</v>
      </c>
      <c r="E2185" t="s">
        <v>230</v>
      </c>
      <c r="F2185" t="s">
        <v>231</v>
      </c>
      <c r="G2185" t="s">
        <v>232</v>
      </c>
      <c r="H2185" t="s">
        <v>8</v>
      </c>
      <c r="I2185" t="s">
        <v>17</v>
      </c>
      <c r="J2185" t="s">
        <v>227</v>
      </c>
      <c r="K2185" t="s">
        <v>209</v>
      </c>
      <c r="L2185" t="s">
        <v>210</v>
      </c>
      <c r="M2185">
        <v>1</v>
      </c>
      <c r="N2185" t="s">
        <v>21</v>
      </c>
      <c r="O2185" t="str">
        <f>IF($B2185="","",IFERROR(IF(ISNUMBER(MATCH($K2185,'Brand Family Territory (Enc)'!$A$2:$A$296,0)),$K2185,""),""))</f>
        <v/>
      </c>
      <c r="P2185" t="str">
        <f>IF($B2185="","",IFERROR(INDEX('Brand Crosswalk'!$F$2:$F$200,MATCH($K2185,'Brand Crosswalk'!$A$2:$A$200,0)),"Not in Crosswalk"))</f>
        <v>Mapped</v>
      </c>
      <c r="Q2185" t="str">
        <f>IF($B2185="","",IFERROR(INDEX('Brand Crosswalk'!$C$2:$C$200,MATCH($K2185,'Brand Crosswalk'!$A$2:$A$200,0)),""))</f>
        <v>Cape May</v>
      </c>
      <c r="R2185" t="str">
        <f>IF($B2185="","",IF(O2185&lt;&gt;"",O2185,IF(P2185="Mapped",Q2185,IF(P2185="No Encompass Match","No Encompass Match",IFERROR(VLOOKUP(IF($K2185="",$J2185,$K2185),'Brands (Enc)'!$C$2:$D$2699,2,FALSE),"Not Mapped")))))</f>
        <v>Cape May</v>
      </c>
      <c r="S2185" t="str">
        <f>IF($B2185="","",IFERROR(VLOOKUP(VALUE($B2185),'Customers Table (Enc)'!$A:$I,9,FALSE),"Not Found"))</f>
        <v>Morris</v>
      </c>
      <c r="T2185" t="str">
        <f t="shared" si="136"/>
        <v>MORRIS 2</v>
      </c>
      <c r="U2185" t="str">
        <f t="shared" si="137"/>
        <v>Cape May|MORRIS 2</v>
      </c>
      <c r="V2185" t="str">
        <f>IF($B2185="","",IF(R2185="No Encompass Match","THEM",IF(R2185="Not Mapped","Unable to Determine",IF(T2185="SALES","Unable to Determine",IFERROR(INDEX('Master - US vs THEM'!$F:$F,MATCH(U2185,'Master - US vs THEM'!$G:$G,0)),"No Territory Data")))))</f>
        <v>THEM</v>
      </c>
      <c r="W2185" t="str">
        <f t="shared" si="138"/>
        <v>OK</v>
      </c>
      <c r="X2185" t="str">
        <f t="shared" si="139"/>
        <v>THEM</v>
      </c>
    </row>
    <row r="2186" spans="1:24" x14ac:dyDescent="0.2">
      <c r="A2186">
        <v>2185</v>
      </c>
      <c r="B2186" t="s">
        <v>228</v>
      </c>
      <c r="C2186" t="s">
        <v>229</v>
      </c>
      <c r="D2186" t="s">
        <v>15</v>
      </c>
      <c r="E2186" t="s">
        <v>230</v>
      </c>
      <c r="F2186" t="s">
        <v>231</v>
      </c>
      <c r="G2186" t="s">
        <v>232</v>
      </c>
      <c r="H2186" t="s">
        <v>8</v>
      </c>
      <c r="I2186" t="s">
        <v>17</v>
      </c>
      <c r="J2186" t="s">
        <v>1147</v>
      </c>
      <c r="K2186" t="s">
        <v>1148</v>
      </c>
      <c r="L2186" t="s">
        <v>1148</v>
      </c>
      <c r="M2186">
        <v>1</v>
      </c>
      <c r="N2186" t="s">
        <v>875</v>
      </c>
      <c r="O2186" t="str">
        <f>IF($B2186="","",IFERROR(IF(ISNUMBER(MATCH($K2186,'Brand Family Territory (Enc)'!$A$2:$A$296,0)),$K2186,""),""))</f>
        <v>SOURCE BREWING</v>
      </c>
      <c r="P2186" t="str">
        <f>IF($B2186="","",IFERROR(INDEX('Brand Crosswalk'!$F$2:$F$200,MATCH($K2186,'Brand Crosswalk'!$A$2:$A$200,0)),"Not in Crosswalk"))</f>
        <v>Not in Crosswalk</v>
      </c>
      <c r="Q2186" t="str">
        <f>IF($B2186="","",IFERROR(INDEX('Brand Crosswalk'!$C$2:$C$200,MATCH($K2186,'Brand Crosswalk'!$A$2:$A$200,0)),""))</f>
        <v/>
      </c>
      <c r="R2186" t="str">
        <f>IF($B2186="","",IF(O2186&lt;&gt;"",O2186,IF(P2186="Mapped",Q2186,IF(P2186="No Encompass Match","No Encompass Match",IFERROR(VLOOKUP(IF($K2186="",$J2186,$K2186),'Brands (Enc)'!$C$2:$D$2699,2,FALSE),"Not Mapped")))))</f>
        <v>SOURCE BREWING</v>
      </c>
      <c r="S2186" t="str">
        <f>IF($B2186="","",IFERROR(VLOOKUP(VALUE($B2186),'Customers Table (Enc)'!$A:$I,9,FALSE),"Not Found"))</f>
        <v>Morris</v>
      </c>
      <c r="T2186" t="str">
        <f t="shared" si="136"/>
        <v>MORRIS 2</v>
      </c>
      <c r="U2186" t="str">
        <f t="shared" si="137"/>
        <v>SOURCE BREWING|MORRIS 2</v>
      </c>
      <c r="V2186" t="str">
        <f>IF($B2186="","",IF(R2186="No Encompass Match","THEM",IF(R2186="Not Mapped","Unable to Determine",IF(T2186="SALES","Unable to Determine",IFERROR(INDEX('Master - US vs THEM'!$F:$F,MATCH(U2186,'Master - US vs THEM'!$G:$G,0)),"No Territory Data")))))</f>
        <v>US</v>
      </c>
      <c r="W2186" t="str">
        <f t="shared" si="138"/>
        <v>OK</v>
      </c>
      <c r="X2186" t="str">
        <f t="shared" si="139"/>
        <v>US</v>
      </c>
    </row>
    <row r="2187" spans="1:24" x14ac:dyDescent="0.2">
      <c r="A2187">
        <v>2186</v>
      </c>
      <c r="B2187" t="s">
        <v>228</v>
      </c>
      <c r="C2187" t="s">
        <v>229</v>
      </c>
      <c r="D2187" t="s">
        <v>15</v>
      </c>
      <c r="E2187" t="s">
        <v>230</v>
      </c>
      <c r="F2187" t="s">
        <v>231</v>
      </c>
      <c r="G2187" t="s">
        <v>232</v>
      </c>
      <c r="H2187" t="s">
        <v>8</v>
      </c>
      <c r="I2187" t="s">
        <v>17</v>
      </c>
      <c r="J2187" t="s">
        <v>233</v>
      </c>
      <c r="K2187" t="s">
        <v>234</v>
      </c>
      <c r="L2187" t="s">
        <v>234</v>
      </c>
      <c r="M2187">
        <v>1</v>
      </c>
      <c r="N2187" t="s">
        <v>21</v>
      </c>
      <c r="O2187" t="str">
        <f>IF($B2187="","",IFERROR(IF(ISNUMBER(MATCH($K2187,'Brand Family Territory (Enc)'!$A$2:$A$296,0)),$K2187,""),""))</f>
        <v/>
      </c>
      <c r="P2187" t="str">
        <f>IF($B2187="","",IFERROR(INDEX('Brand Crosswalk'!$F$2:$F$200,MATCH($K2187,'Brand Crosswalk'!$A$2:$A$200,0)),"Not in Crosswalk"))</f>
        <v>Mapped</v>
      </c>
      <c r="Q2187" t="str">
        <f>IF($B2187="","",IFERROR(INDEX('Brand Crosswalk'!$C$2:$C$200,MATCH($K2187,'Brand Crosswalk'!$A$2:$A$200,0)),""))</f>
        <v>Flying Fish</v>
      </c>
      <c r="R2187" t="str">
        <f>IF($B2187="","",IF(O2187&lt;&gt;"",O2187,IF(P2187="Mapped",Q2187,IF(P2187="No Encompass Match","No Encompass Match",IFERROR(VLOOKUP(IF($K2187="",$J2187,$K2187),'Brands (Enc)'!$C$2:$D$2699,2,FALSE),"Not Mapped")))))</f>
        <v>Flying Fish</v>
      </c>
      <c r="S2187" t="str">
        <f>IF($B2187="","",IFERROR(VLOOKUP(VALUE($B2187),'Customers Table (Enc)'!$A:$I,9,FALSE),"Not Found"))</f>
        <v>Morris</v>
      </c>
      <c r="T2187" t="str">
        <f t="shared" si="136"/>
        <v>MORRIS 2</v>
      </c>
      <c r="U2187" t="str">
        <f t="shared" si="137"/>
        <v>Flying Fish|MORRIS 2</v>
      </c>
      <c r="V2187" t="str">
        <f>IF($B2187="","",IF(R2187="No Encompass Match","THEM",IF(R2187="Not Mapped","Unable to Determine",IF(T2187="SALES","Unable to Determine",IFERROR(INDEX('Master - US vs THEM'!$F:$F,MATCH(U2187,'Master - US vs THEM'!$G:$G,0)),"No Territory Data")))))</f>
        <v>THEM</v>
      </c>
      <c r="W2187" t="str">
        <f t="shared" si="138"/>
        <v>OK</v>
      </c>
      <c r="X2187" t="str">
        <f t="shared" si="139"/>
        <v>THEM</v>
      </c>
    </row>
    <row r="2188" spans="1:24" x14ac:dyDescent="0.2">
      <c r="A2188">
        <v>2187</v>
      </c>
      <c r="B2188" t="s">
        <v>228</v>
      </c>
      <c r="C2188" t="s">
        <v>229</v>
      </c>
      <c r="D2188" t="s">
        <v>15</v>
      </c>
      <c r="E2188" t="s">
        <v>230</v>
      </c>
      <c r="F2188" t="s">
        <v>231</v>
      </c>
      <c r="G2188" t="s">
        <v>232</v>
      </c>
      <c r="H2188" t="s">
        <v>8</v>
      </c>
      <c r="I2188" t="s">
        <v>17</v>
      </c>
      <c r="J2188" t="s">
        <v>211</v>
      </c>
      <c r="K2188" t="s">
        <v>212</v>
      </c>
      <c r="L2188" t="s">
        <v>88</v>
      </c>
      <c r="M2188">
        <v>1</v>
      </c>
      <c r="N2188" t="s">
        <v>21</v>
      </c>
      <c r="O2188" t="str">
        <f>IF($B2188="","",IFERROR(IF(ISNUMBER(MATCH($K2188,'Brand Family Territory (Enc)'!$A$2:$A$296,0)),$K2188,""),""))</f>
        <v/>
      </c>
      <c r="P2188" t="str">
        <f>IF($B2188="","",IFERROR(INDEX('Brand Crosswalk'!$F$2:$F$200,MATCH($K2188,'Brand Crosswalk'!$A$2:$A$200,0)),"Not in Crosswalk"))</f>
        <v>Mapped</v>
      </c>
      <c r="Q2188" t="str">
        <f>IF($B2188="","",IFERROR(INDEX('Brand Crosswalk'!$C$2:$C$200,MATCH($K2188,'Brand Crosswalk'!$A$2:$A$200,0)),""))</f>
        <v>Victory</v>
      </c>
      <c r="R2188" t="str">
        <f>IF($B2188="","",IF(O2188&lt;&gt;"",O2188,IF(P2188="Mapped",Q2188,IF(P2188="No Encompass Match","No Encompass Match",IFERROR(VLOOKUP(IF($K2188="",$J2188,$K2188),'Brands (Enc)'!$C$2:$D$2699,2,FALSE),"Not Mapped")))))</f>
        <v>Victory</v>
      </c>
      <c r="S2188" t="str">
        <f>IF($B2188="","",IFERROR(VLOOKUP(VALUE($B2188),'Customers Table (Enc)'!$A:$I,9,FALSE),"Not Found"))</f>
        <v>Morris</v>
      </c>
      <c r="T2188" t="str">
        <f t="shared" si="136"/>
        <v>MORRIS 2</v>
      </c>
      <c r="U2188" t="str">
        <f t="shared" si="137"/>
        <v>Victory|MORRIS 2</v>
      </c>
      <c r="V2188" t="str">
        <f>IF($B2188="","",IF(R2188="No Encompass Match","THEM",IF(R2188="Not Mapped","Unable to Determine",IF(T2188="SALES","Unable to Determine",IFERROR(INDEX('Master - US vs THEM'!$F:$F,MATCH(U2188,'Master - US vs THEM'!$G:$G,0)),"No Territory Data")))))</f>
        <v>THEM</v>
      </c>
      <c r="W2188" t="str">
        <f t="shared" si="138"/>
        <v>OK</v>
      </c>
      <c r="X2188" t="str">
        <f t="shared" si="139"/>
        <v>THEM</v>
      </c>
    </row>
    <row r="2189" spans="1:24" x14ac:dyDescent="0.2">
      <c r="A2189">
        <v>2188</v>
      </c>
      <c r="B2189" t="s">
        <v>228</v>
      </c>
      <c r="C2189" t="s">
        <v>229</v>
      </c>
      <c r="D2189" t="s">
        <v>15</v>
      </c>
      <c r="E2189" t="s">
        <v>230</v>
      </c>
      <c r="F2189" t="s">
        <v>231</v>
      </c>
      <c r="G2189" t="s">
        <v>232</v>
      </c>
      <c r="H2189" t="s">
        <v>8</v>
      </c>
      <c r="I2189" t="s">
        <v>17</v>
      </c>
      <c r="J2189" t="s">
        <v>235</v>
      </c>
      <c r="K2189" t="s">
        <v>236</v>
      </c>
      <c r="L2189" t="s">
        <v>141</v>
      </c>
      <c r="M2189">
        <v>1</v>
      </c>
      <c r="N2189" t="s">
        <v>21</v>
      </c>
      <c r="O2189" t="str">
        <f>IF($B2189="","",IFERROR(IF(ISNUMBER(MATCH($K2189,'Brand Family Territory (Enc)'!$A$2:$A$296,0)),$K2189,""),""))</f>
        <v/>
      </c>
      <c r="P2189" t="str">
        <f>IF($B2189="","",IFERROR(INDEX('Brand Crosswalk'!$F$2:$F$200,MATCH($K2189,'Brand Crosswalk'!$A$2:$A$200,0)),"Not in Crosswalk"))</f>
        <v>Mapped</v>
      </c>
      <c r="Q2189" t="str">
        <f>IF($B2189="","",IFERROR(INDEX('Brand Crosswalk'!$C$2:$C$200,MATCH($K2189,'Brand Crosswalk'!$A$2:$A$200,0)),""))</f>
        <v>Leinenkugel</v>
      </c>
      <c r="R2189" t="str">
        <f>IF($B2189="","",IF(O2189&lt;&gt;"",O2189,IF(P2189="Mapped",Q2189,IF(P2189="No Encompass Match","No Encompass Match",IFERROR(VLOOKUP(IF($K2189="",$J2189,$K2189),'Brands (Enc)'!$C$2:$D$2699,2,FALSE),"Not Mapped")))))</f>
        <v>Leinenkugel</v>
      </c>
      <c r="S2189" t="str">
        <f>IF($B2189="","",IFERROR(VLOOKUP(VALUE($B2189),'Customers Table (Enc)'!$A:$I,9,FALSE),"Not Found"))</f>
        <v>Morris</v>
      </c>
      <c r="T2189" t="str">
        <f t="shared" si="136"/>
        <v>MORRIS 2</v>
      </c>
      <c r="U2189" t="str">
        <f t="shared" si="137"/>
        <v>Leinenkugel|MORRIS 2</v>
      </c>
      <c r="V2189" t="str">
        <f>IF($B2189="","",IF(R2189="No Encompass Match","THEM",IF(R2189="Not Mapped","Unable to Determine",IF(T2189="SALES","Unable to Determine",IFERROR(INDEX('Master - US vs THEM'!$F:$F,MATCH(U2189,'Master - US vs THEM'!$G:$G,0)),"No Territory Data")))))</f>
        <v>THEM</v>
      </c>
      <c r="W2189" t="str">
        <f t="shared" si="138"/>
        <v>OK</v>
      </c>
      <c r="X2189" t="str">
        <f t="shared" si="139"/>
        <v>THEM</v>
      </c>
    </row>
    <row r="2190" spans="1:24" x14ac:dyDescent="0.2">
      <c r="A2190">
        <v>2189</v>
      </c>
      <c r="B2190" t="s">
        <v>221</v>
      </c>
      <c r="C2190" t="s">
        <v>222</v>
      </c>
      <c r="D2190" t="s">
        <v>187</v>
      </c>
      <c r="E2190" t="s">
        <v>223</v>
      </c>
      <c r="F2190" t="s">
        <v>224</v>
      </c>
      <c r="G2190" t="s">
        <v>225</v>
      </c>
      <c r="H2190" t="s">
        <v>8</v>
      </c>
      <c r="I2190" t="s">
        <v>226</v>
      </c>
      <c r="J2190" t="s">
        <v>35</v>
      </c>
      <c r="K2190" t="s">
        <v>36</v>
      </c>
      <c r="L2190" t="s">
        <v>36</v>
      </c>
      <c r="M2190">
        <v>1</v>
      </c>
      <c r="N2190" t="s">
        <v>21</v>
      </c>
      <c r="O2190" t="str">
        <f>IF($B2190="","",IFERROR(IF(ISNUMBER(MATCH($K2190,'Brand Family Territory (Enc)'!$A$2:$A$296,0)),$K2190,""),""))</f>
        <v/>
      </c>
      <c r="P2190" t="str">
        <f>IF($B2190="","",IFERROR(INDEX('Brand Crosswalk'!$F$2:$F$200,MATCH($K2190,'Brand Crosswalk'!$A$2:$A$200,0)),"Not in Crosswalk"))</f>
        <v>Mapped</v>
      </c>
      <c r="Q2190" t="str">
        <f>IF($B2190="","",IFERROR(INDEX('Brand Crosswalk'!$C$2:$C$200,MATCH($K2190,'Brand Crosswalk'!$A$2:$A$200,0)),""))</f>
        <v>Lagunitas</v>
      </c>
      <c r="R2190" t="str">
        <f>IF($B2190="","",IF(O2190&lt;&gt;"",O2190,IF(P2190="Mapped",Q2190,IF(P2190="No Encompass Match","No Encompass Match",IFERROR(VLOOKUP(IF($K2190="",$J2190,$K2190),'Brands (Enc)'!$C$2:$D$2699,2,FALSE),"Not Mapped")))))</f>
        <v>Lagunitas</v>
      </c>
      <c r="S2190" t="str">
        <f>IF($B2190="","",IFERROR(VLOOKUP(VALUE($B2190),'Customers Table (Enc)'!$A:$I,9,FALSE),"Not Found"))</f>
        <v>Essex</v>
      </c>
      <c r="T2190" t="str">
        <f t="shared" si="136"/>
        <v>ESSEX</v>
      </c>
      <c r="U2190" t="str">
        <f t="shared" si="137"/>
        <v>Lagunitas|ESSEX</v>
      </c>
      <c r="V2190" t="str">
        <f>IF($B2190="","",IF(R2190="No Encompass Match","THEM",IF(R2190="Not Mapped","Unable to Determine",IF(T2190="SALES","Unable to Determine",IFERROR(INDEX('Master - US vs THEM'!$F:$F,MATCH(U2190,'Master - US vs THEM'!$G:$G,0)),"No Territory Data")))))</f>
        <v>THEM</v>
      </c>
      <c r="W2190" t="str">
        <f t="shared" si="138"/>
        <v>OK</v>
      </c>
      <c r="X2190" t="str">
        <f t="shared" si="139"/>
        <v>THEM</v>
      </c>
    </row>
    <row r="2191" spans="1:24" x14ac:dyDescent="0.2">
      <c r="A2191">
        <v>2190</v>
      </c>
      <c r="B2191" t="s">
        <v>221</v>
      </c>
      <c r="C2191" t="s">
        <v>222</v>
      </c>
      <c r="D2191" t="s">
        <v>187</v>
      </c>
      <c r="E2191" t="s">
        <v>223</v>
      </c>
      <c r="F2191" t="s">
        <v>224</v>
      </c>
      <c r="G2191" t="s">
        <v>225</v>
      </c>
      <c r="H2191" t="s">
        <v>8</v>
      </c>
      <c r="I2191" t="s">
        <v>226</v>
      </c>
      <c r="J2191" t="s">
        <v>1077</v>
      </c>
      <c r="K2191" t="s">
        <v>1078</v>
      </c>
      <c r="L2191" t="s">
        <v>543</v>
      </c>
      <c r="M2191">
        <v>1</v>
      </c>
      <c r="N2191" t="s">
        <v>875</v>
      </c>
      <c r="O2191" t="str">
        <f>IF($B2191="","",IFERROR(IF(ISNUMBER(MATCH($K2191,'Brand Family Territory (Enc)'!$A$2:$A$296,0)),$K2191,""),""))</f>
        <v>GARAGE BEER</v>
      </c>
      <c r="P2191" t="str">
        <f>IF($B2191="","",IFERROR(INDEX('Brand Crosswalk'!$F$2:$F$200,MATCH($K2191,'Brand Crosswalk'!$A$2:$A$200,0)),"Not in Crosswalk"))</f>
        <v>Not in Crosswalk</v>
      </c>
      <c r="Q2191" t="str">
        <f>IF($B2191="","",IFERROR(INDEX('Brand Crosswalk'!$C$2:$C$200,MATCH($K2191,'Brand Crosswalk'!$A$2:$A$200,0)),""))</f>
        <v/>
      </c>
      <c r="R2191" t="str">
        <f>IF($B2191="","",IF(O2191&lt;&gt;"",O2191,IF(P2191="Mapped",Q2191,IF(P2191="No Encompass Match","No Encompass Match",IFERROR(VLOOKUP(IF($K2191="",$J2191,$K2191),'Brands (Enc)'!$C$2:$D$2699,2,FALSE),"Not Mapped")))))</f>
        <v>GARAGE BEER</v>
      </c>
      <c r="S2191" t="str">
        <f>IF($B2191="","",IFERROR(VLOOKUP(VALUE($B2191),'Customers Table (Enc)'!$A:$I,9,FALSE),"Not Found"))</f>
        <v>Essex</v>
      </c>
      <c r="T2191" t="str">
        <f t="shared" si="136"/>
        <v>ESSEX</v>
      </c>
      <c r="U2191" t="str">
        <f t="shared" si="137"/>
        <v>GARAGE BEER|ESSEX</v>
      </c>
      <c r="V2191" t="str">
        <f>IF($B2191="","",IF(R2191="No Encompass Match","THEM",IF(R2191="Not Mapped","Unable to Determine",IF(T2191="SALES","Unable to Determine",IFERROR(INDEX('Master - US vs THEM'!$F:$F,MATCH(U2191,'Master - US vs THEM'!$G:$G,0)),"No Territory Data")))))</f>
        <v>US</v>
      </c>
      <c r="W2191" t="str">
        <f t="shared" si="138"/>
        <v>OK</v>
      </c>
      <c r="X2191" t="str">
        <f t="shared" si="139"/>
        <v>US</v>
      </c>
    </row>
    <row r="2192" spans="1:24" x14ac:dyDescent="0.2">
      <c r="A2192">
        <v>2191</v>
      </c>
      <c r="B2192" t="s">
        <v>221</v>
      </c>
      <c r="C2192" t="s">
        <v>222</v>
      </c>
      <c r="D2192" t="s">
        <v>187</v>
      </c>
      <c r="E2192" t="s">
        <v>223</v>
      </c>
      <c r="F2192" t="s">
        <v>224</v>
      </c>
      <c r="G2192" t="s">
        <v>225</v>
      </c>
      <c r="H2192" t="s">
        <v>8</v>
      </c>
      <c r="I2192" t="s">
        <v>226</v>
      </c>
      <c r="J2192" t="s">
        <v>150</v>
      </c>
      <c r="K2192" t="s">
        <v>151</v>
      </c>
      <c r="L2192" t="s">
        <v>152</v>
      </c>
      <c r="M2192">
        <v>1</v>
      </c>
      <c r="N2192" t="s">
        <v>21</v>
      </c>
      <c r="O2192" t="str">
        <f>IF($B2192="","",IFERROR(IF(ISNUMBER(MATCH($K2192,'Brand Family Territory (Enc)'!$A$2:$A$296,0)),$K2192,""),""))</f>
        <v>MAGNERS</v>
      </c>
      <c r="P2192" t="str">
        <f>IF($B2192="","",IFERROR(INDEX('Brand Crosswalk'!$F$2:$F$200,MATCH($K2192,'Brand Crosswalk'!$A$2:$A$200,0)),"Not in Crosswalk"))</f>
        <v>Not in Crosswalk</v>
      </c>
      <c r="Q2192" t="str">
        <f>IF($B2192="","",IFERROR(INDEX('Brand Crosswalk'!$C$2:$C$200,MATCH($K2192,'Brand Crosswalk'!$A$2:$A$200,0)),""))</f>
        <v/>
      </c>
      <c r="R2192" t="str">
        <f>IF($B2192="","",IF(O2192&lt;&gt;"",O2192,IF(P2192="Mapped",Q2192,IF(P2192="No Encompass Match","No Encompass Match",IFERROR(VLOOKUP(IF($K2192="",$J2192,$K2192),'Brands (Enc)'!$C$2:$D$2699,2,FALSE),"Not Mapped")))))</f>
        <v>MAGNERS</v>
      </c>
      <c r="S2192" t="str">
        <f>IF($B2192="","",IFERROR(VLOOKUP(VALUE($B2192),'Customers Table (Enc)'!$A:$I,9,FALSE),"Not Found"))</f>
        <v>Essex</v>
      </c>
      <c r="T2192" t="str">
        <f t="shared" si="136"/>
        <v>ESSEX</v>
      </c>
      <c r="U2192" t="str">
        <f t="shared" si="137"/>
        <v>MAGNERS|ESSEX</v>
      </c>
      <c r="V2192" t="str">
        <f>IF($B2192="","",IF(R2192="No Encompass Match","THEM",IF(R2192="Not Mapped","Unable to Determine",IF(T2192="SALES","Unable to Determine",IFERROR(INDEX('Master - US vs THEM'!$F:$F,MATCH(U2192,'Master - US vs THEM'!$G:$G,0)),"No Territory Data")))))</f>
        <v>US</v>
      </c>
      <c r="W2192" t="str">
        <f t="shared" si="138"/>
        <v>MISMATCH</v>
      </c>
      <c r="X2192" t="str">
        <f t="shared" si="139"/>
        <v>US</v>
      </c>
    </row>
    <row r="2193" spans="1:24" x14ac:dyDescent="0.2">
      <c r="A2193">
        <v>2192</v>
      </c>
      <c r="B2193" t="s">
        <v>221</v>
      </c>
      <c r="C2193" t="s">
        <v>222</v>
      </c>
      <c r="D2193" t="s">
        <v>187</v>
      </c>
      <c r="E2193" t="s">
        <v>223</v>
      </c>
      <c r="F2193" t="s">
        <v>224</v>
      </c>
      <c r="G2193" t="s">
        <v>225</v>
      </c>
      <c r="H2193" t="s">
        <v>8</v>
      </c>
      <c r="I2193" t="s">
        <v>226</v>
      </c>
      <c r="J2193" t="s">
        <v>227</v>
      </c>
      <c r="K2193" t="s">
        <v>209</v>
      </c>
      <c r="L2193" t="s">
        <v>210</v>
      </c>
      <c r="M2193">
        <v>1</v>
      </c>
      <c r="N2193" t="s">
        <v>21</v>
      </c>
      <c r="O2193" t="str">
        <f>IF($B2193="","",IFERROR(IF(ISNUMBER(MATCH($K2193,'Brand Family Territory (Enc)'!$A$2:$A$296,0)),$K2193,""),""))</f>
        <v/>
      </c>
      <c r="P2193" t="str">
        <f>IF($B2193="","",IFERROR(INDEX('Brand Crosswalk'!$F$2:$F$200,MATCH($K2193,'Brand Crosswalk'!$A$2:$A$200,0)),"Not in Crosswalk"))</f>
        <v>Mapped</v>
      </c>
      <c r="Q2193" t="str">
        <f>IF($B2193="","",IFERROR(INDEX('Brand Crosswalk'!$C$2:$C$200,MATCH($K2193,'Brand Crosswalk'!$A$2:$A$200,0)),""))</f>
        <v>Cape May</v>
      </c>
      <c r="R2193" t="str">
        <f>IF($B2193="","",IF(O2193&lt;&gt;"",O2193,IF(P2193="Mapped",Q2193,IF(P2193="No Encompass Match","No Encompass Match",IFERROR(VLOOKUP(IF($K2193="",$J2193,$K2193),'Brands (Enc)'!$C$2:$D$2699,2,FALSE),"Not Mapped")))))</f>
        <v>Cape May</v>
      </c>
      <c r="S2193" t="str">
        <f>IF($B2193="","",IFERROR(VLOOKUP(VALUE($B2193),'Customers Table (Enc)'!$A:$I,9,FALSE),"Not Found"))</f>
        <v>Essex</v>
      </c>
      <c r="T2193" t="str">
        <f t="shared" si="136"/>
        <v>ESSEX</v>
      </c>
      <c r="U2193" t="str">
        <f t="shared" si="137"/>
        <v>Cape May|ESSEX</v>
      </c>
      <c r="V2193" t="str">
        <f>IF($B2193="","",IF(R2193="No Encompass Match","THEM",IF(R2193="Not Mapped","Unable to Determine",IF(T2193="SALES","Unable to Determine",IFERROR(INDEX('Master - US vs THEM'!$F:$F,MATCH(U2193,'Master - US vs THEM'!$G:$G,0)),"No Territory Data")))))</f>
        <v>THEM</v>
      </c>
      <c r="W2193" t="str">
        <f t="shared" si="138"/>
        <v>OK</v>
      </c>
      <c r="X2193" t="str">
        <f t="shared" si="139"/>
        <v>THEM</v>
      </c>
    </row>
    <row r="2194" spans="1:24" x14ac:dyDescent="0.2">
      <c r="A2194">
        <v>2193</v>
      </c>
      <c r="B2194" t="s">
        <v>1142</v>
      </c>
      <c r="C2194" t="s">
        <v>1143</v>
      </c>
      <c r="D2194" t="s">
        <v>48</v>
      </c>
      <c r="E2194" t="s">
        <v>1144</v>
      </c>
      <c r="F2194" t="s">
        <v>132</v>
      </c>
      <c r="G2194" t="s">
        <v>1145</v>
      </c>
      <c r="H2194" t="s">
        <v>8</v>
      </c>
      <c r="I2194" t="s">
        <v>713</v>
      </c>
      <c r="J2194" t="s">
        <v>165</v>
      </c>
      <c r="K2194" t="s">
        <v>166</v>
      </c>
      <c r="L2194" t="s">
        <v>141</v>
      </c>
      <c r="M2194">
        <v>1</v>
      </c>
      <c r="N2194" t="s">
        <v>875</v>
      </c>
      <c r="O2194" t="str">
        <f>IF($B2194="","",IFERROR(IF(ISNUMBER(MATCH($K2194,'Brand Family Territory (Enc)'!$A$2:$A$296,0)),$K2194,""),""))</f>
        <v>BLUE MOON</v>
      </c>
      <c r="P2194" t="str">
        <f>IF($B2194="","",IFERROR(INDEX('Brand Crosswalk'!$F$2:$F$200,MATCH($K2194,'Brand Crosswalk'!$A$2:$A$200,0)),"Not in Crosswalk"))</f>
        <v>Not in Crosswalk</v>
      </c>
      <c r="Q2194" t="str">
        <f>IF($B2194="","",IFERROR(INDEX('Brand Crosswalk'!$C$2:$C$200,MATCH($K2194,'Brand Crosswalk'!$A$2:$A$200,0)),""))</f>
        <v/>
      </c>
      <c r="R2194" t="str">
        <f>IF($B2194="","",IF(O2194&lt;&gt;"",O2194,IF(P2194="Mapped",Q2194,IF(P2194="No Encompass Match","No Encompass Match",IFERROR(VLOOKUP(IF($K2194="",$J2194,$K2194),'Brands (Enc)'!$C$2:$D$2699,2,FALSE),"Not Mapped")))))</f>
        <v>BLUE MOON</v>
      </c>
      <c r="S2194" t="str">
        <f>IF($B2194="","",IFERROR(VLOOKUP(VALUE($B2194),'Customers Table (Enc)'!$A:$I,9,FALSE),"Not Found"))</f>
        <v>Bergen</v>
      </c>
      <c r="T2194" t="str">
        <f t="shared" si="136"/>
        <v>BERGEN</v>
      </c>
      <c r="U2194" t="str">
        <f t="shared" si="137"/>
        <v>BLUE MOON|BERGEN</v>
      </c>
      <c r="V2194" t="str">
        <f>IF($B2194="","",IF(R2194="No Encompass Match","THEM",IF(R2194="Not Mapped","Unable to Determine",IF(T2194="SALES","Unable to Determine",IFERROR(INDEX('Master - US vs THEM'!$F:$F,MATCH(U2194,'Master - US vs THEM'!$G:$G,0)),"No Territory Data")))))</f>
        <v>US</v>
      </c>
      <c r="W2194" t="str">
        <f t="shared" si="138"/>
        <v>OK</v>
      </c>
      <c r="X2194" t="str">
        <f t="shared" si="139"/>
        <v>US</v>
      </c>
    </row>
    <row r="2195" spans="1:24" x14ac:dyDescent="0.2">
      <c r="A2195">
        <v>2194</v>
      </c>
      <c r="B2195" t="s">
        <v>1142</v>
      </c>
      <c r="C2195" t="s">
        <v>1143</v>
      </c>
      <c r="D2195" t="s">
        <v>48</v>
      </c>
      <c r="E2195" t="s">
        <v>1144</v>
      </c>
      <c r="F2195" t="s">
        <v>132</v>
      </c>
      <c r="G2195" t="s">
        <v>1145</v>
      </c>
      <c r="H2195" t="s">
        <v>8</v>
      </c>
      <c r="I2195" t="s">
        <v>713</v>
      </c>
      <c r="J2195" t="s">
        <v>140</v>
      </c>
      <c r="K2195" t="s">
        <v>140</v>
      </c>
      <c r="L2195" t="s">
        <v>141</v>
      </c>
      <c r="M2195">
        <v>1</v>
      </c>
      <c r="N2195" t="s">
        <v>875</v>
      </c>
      <c r="O2195" t="str">
        <f>IF($B2195="","",IFERROR(IF(ISNUMBER(MATCH($K2195,'Brand Family Territory (Enc)'!$A$2:$A$296,0)),$K2195,""),""))</f>
        <v/>
      </c>
      <c r="P2195" t="str">
        <f>IF($B2195="","",IFERROR(INDEX('Brand Crosswalk'!$F$2:$F$200,MATCH($K2195,'Brand Crosswalk'!$A$2:$A$200,0)),"Not in Crosswalk"))</f>
        <v>Mapped</v>
      </c>
      <c r="Q2195" t="str">
        <f>IF($B2195="","",IFERROR(INDEX('Brand Crosswalk'!$C$2:$C$200,MATCH($K2195,'Brand Crosswalk'!$A$2:$A$200,0)),""))</f>
        <v>Peroni</v>
      </c>
      <c r="R2195" t="str">
        <f>IF($B2195="","",IF(O2195&lt;&gt;"",O2195,IF(P2195="Mapped",Q2195,IF(P2195="No Encompass Match","No Encompass Match",IFERROR(VLOOKUP(IF($K2195="",$J2195,$K2195),'Brands (Enc)'!$C$2:$D$2699,2,FALSE),"Not Mapped")))))</f>
        <v>Peroni</v>
      </c>
      <c r="S2195" t="str">
        <f>IF($B2195="","",IFERROR(VLOOKUP(VALUE($B2195),'Customers Table (Enc)'!$A:$I,9,FALSE),"Not Found"))</f>
        <v>Bergen</v>
      </c>
      <c r="T2195" t="str">
        <f t="shared" si="136"/>
        <v>BERGEN</v>
      </c>
      <c r="U2195" t="str">
        <f t="shared" si="137"/>
        <v>Peroni|BERGEN</v>
      </c>
      <c r="V2195" t="str">
        <f>IF($B2195="","",IF(R2195="No Encompass Match","THEM",IF(R2195="Not Mapped","Unable to Determine",IF(T2195="SALES","Unable to Determine",IFERROR(INDEX('Master - US vs THEM'!$F:$F,MATCH(U2195,'Master - US vs THEM'!$G:$G,0)),"No Territory Data")))))</f>
        <v>US</v>
      </c>
      <c r="W2195" t="str">
        <f t="shared" si="138"/>
        <v>OK</v>
      </c>
      <c r="X2195" t="str">
        <f t="shared" si="139"/>
        <v>US</v>
      </c>
    </row>
    <row r="2196" spans="1:24" x14ac:dyDescent="0.2">
      <c r="A2196">
        <v>2195</v>
      </c>
      <c r="B2196" t="s">
        <v>1142</v>
      </c>
      <c r="C2196" t="s">
        <v>1143</v>
      </c>
      <c r="D2196" t="s">
        <v>48</v>
      </c>
      <c r="E2196" t="s">
        <v>1144</v>
      </c>
      <c r="F2196" t="s">
        <v>132</v>
      </c>
      <c r="G2196" t="s">
        <v>1145</v>
      </c>
      <c r="H2196" t="s">
        <v>8</v>
      </c>
      <c r="I2196" t="s">
        <v>713</v>
      </c>
      <c r="J2196" t="s">
        <v>22</v>
      </c>
      <c r="K2196" t="s">
        <v>23</v>
      </c>
      <c r="L2196" t="s">
        <v>24</v>
      </c>
      <c r="M2196">
        <v>1</v>
      </c>
      <c r="N2196" t="s">
        <v>875</v>
      </c>
      <c r="O2196" t="str">
        <f>IF($B2196="","",IFERROR(IF(ISNUMBER(MATCH($K2196,'Brand Family Territory (Enc)'!$A$2:$A$296,0)),$K2196,""),""))</f>
        <v/>
      </c>
      <c r="P2196" t="str">
        <f>IF($B2196="","",IFERROR(INDEX('Brand Crosswalk'!$F$2:$F$200,MATCH($K2196,'Brand Crosswalk'!$A$2:$A$200,0)),"Not in Crosswalk"))</f>
        <v>Mapped</v>
      </c>
      <c r="Q2196" t="str">
        <f>IF($B2196="","",IFERROR(INDEX('Brand Crosswalk'!$C$2:$C$200,MATCH($K2196,'Brand Crosswalk'!$A$2:$A$200,0)),""))</f>
        <v>Corona Extra</v>
      </c>
      <c r="R2196" t="str">
        <f>IF($B2196="","",IF(O2196&lt;&gt;"",O2196,IF(P2196="Mapped",Q2196,IF(P2196="No Encompass Match","No Encompass Match",IFERROR(VLOOKUP(IF($K2196="",$J2196,$K2196),'Brands (Enc)'!$C$2:$D$2699,2,FALSE),"Not Mapped")))))</f>
        <v>Corona Extra</v>
      </c>
      <c r="S2196" t="str">
        <f>IF($B2196="","",IFERROR(VLOOKUP(VALUE($B2196),'Customers Table (Enc)'!$A:$I,9,FALSE),"Not Found"))</f>
        <v>Bergen</v>
      </c>
      <c r="T2196" t="str">
        <f t="shared" si="136"/>
        <v>BERGEN</v>
      </c>
      <c r="U2196" t="str">
        <f t="shared" si="137"/>
        <v>Corona Extra|BERGEN</v>
      </c>
      <c r="V2196" t="str">
        <f>IF($B2196="","",IF(R2196="No Encompass Match","THEM",IF(R2196="Not Mapped","Unable to Determine",IF(T2196="SALES","Unable to Determine",IFERROR(INDEX('Master - US vs THEM'!$F:$F,MATCH(U2196,'Master - US vs THEM'!$G:$G,0)),"No Territory Data")))))</f>
        <v>US</v>
      </c>
      <c r="W2196" t="str">
        <f t="shared" si="138"/>
        <v>OK</v>
      </c>
      <c r="X2196" t="str">
        <f t="shared" si="139"/>
        <v>US</v>
      </c>
    </row>
    <row r="2197" spans="1:24" x14ac:dyDescent="0.2">
      <c r="A2197">
        <v>2196</v>
      </c>
      <c r="B2197" t="s">
        <v>1142</v>
      </c>
      <c r="C2197" t="s">
        <v>1143</v>
      </c>
      <c r="D2197" t="s">
        <v>48</v>
      </c>
      <c r="E2197" t="s">
        <v>1144</v>
      </c>
      <c r="F2197" t="s">
        <v>132</v>
      </c>
      <c r="G2197" t="s">
        <v>1145</v>
      </c>
      <c r="H2197" t="s">
        <v>8</v>
      </c>
      <c r="I2197" t="s">
        <v>713</v>
      </c>
      <c r="J2197" t="s">
        <v>156</v>
      </c>
      <c r="K2197" t="s">
        <v>156</v>
      </c>
      <c r="L2197" t="s">
        <v>24</v>
      </c>
      <c r="M2197">
        <v>1</v>
      </c>
      <c r="N2197" t="s">
        <v>875</v>
      </c>
      <c r="O2197" t="str">
        <f>IF($B2197="","",IFERROR(IF(ISNUMBER(MATCH($K2197,'Brand Family Territory (Enc)'!$A$2:$A$296,0)),$K2197,""),""))</f>
        <v>PACIFICO</v>
      </c>
      <c r="P2197" t="str">
        <f>IF($B2197="","",IFERROR(INDEX('Brand Crosswalk'!$F$2:$F$200,MATCH($K2197,'Brand Crosswalk'!$A$2:$A$200,0)),"Not in Crosswalk"))</f>
        <v>Not in Crosswalk</v>
      </c>
      <c r="Q2197" t="str">
        <f>IF($B2197="","",IFERROR(INDEX('Brand Crosswalk'!$C$2:$C$200,MATCH($K2197,'Brand Crosswalk'!$A$2:$A$200,0)),""))</f>
        <v/>
      </c>
      <c r="R2197" t="str">
        <f>IF($B2197="","",IF(O2197&lt;&gt;"",O2197,IF(P2197="Mapped",Q2197,IF(P2197="No Encompass Match","No Encompass Match",IFERROR(VLOOKUP(IF($K2197="",$J2197,$K2197),'Brands (Enc)'!$C$2:$D$2699,2,FALSE),"Not Mapped")))))</f>
        <v>PACIFICO</v>
      </c>
      <c r="S2197" t="str">
        <f>IF($B2197="","",IFERROR(VLOOKUP(VALUE($B2197),'Customers Table (Enc)'!$A:$I,9,FALSE),"Not Found"))</f>
        <v>Bergen</v>
      </c>
      <c r="T2197" t="str">
        <f t="shared" si="136"/>
        <v>BERGEN</v>
      </c>
      <c r="U2197" t="str">
        <f t="shared" si="137"/>
        <v>PACIFICO|BERGEN</v>
      </c>
      <c r="V2197" t="str">
        <f>IF($B2197="","",IF(R2197="No Encompass Match","THEM",IF(R2197="Not Mapped","Unable to Determine",IF(T2197="SALES","Unable to Determine",IFERROR(INDEX('Master - US vs THEM'!$F:$F,MATCH(U2197,'Master - US vs THEM'!$G:$G,0)),"No Territory Data")))))</f>
        <v>US</v>
      </c>
      <c r="W2197" t="str">
        <f t="shared" si="138"/>
        <v>OK</v>
      </c>
      <c r="X2197" t="str">
        <f t="shared" si="139"/>
        <v>US</v>
      </c>
    </row>
    <row r="2198" spans="1:24" x14ac:dyDescent="0.2">
      <c r="A2198">
        <v>2197</v>
      </c>
      <c r="B2198" t="s">
        <v>1138</v>
      </c>
      <c r="C2198" t="s">
        <v>1139</v>
      </c>
      <c r="D2198" t="s">
        <v>48</v>
      </c>
      <c r="E2198" t="s">
        <v>1140</v>
      </c>
      <c r="F2198" t="s">
        <v>107</v>
      </c>
      <c r="G2198" t="s">
        <v>1141</v>
      </c>
      <c r="H2198" t="s">
        <v>8</v>
      </c>
      <c r="I2198" t="s">
        <v>713</v>
      </c>
      <c r="J2198" t="s">
        <v>142</v>
      </c>
      <c r="K2198" t="s">
        <v>143</v>
      </c>
      <c r="L2198" t="s">
        <v>141</v>
      </c>
      <c r="M2198">
        <v>1</v>
      </c>
      <c r="N2198" t="s">
        <v>875</v>
      </c>
      <c r="O2198" t="str">
        <f>IF($B2198="","",IFERROR(IF(ISNUMBER(MATCH($K2198,'Brand Family Territory (Enc)'!$A$2:$A$296,0)),$K2198,""),""))</f>
        <v/>
      </c>
      <c r="P2198" t="str">
        <f>IF($B2198="","",IFERROR(INDEX('Brand Crosswalk'!$F$2:$F$200,MATCH($K2198,'Brand Crosswalk'!$A$2:$A$200,0)),"Not in Crosswalk"))</f>
        <v>Mapped</v>
      </c>
      <c r="Q2198" t="str">
        <f>IF($B2198="","",IFERROR(INDEX('Brand Crosswalk'!$C$2:$C$200,MATCH($K2198,'Brand Crosswalk'!$A$2:$A$200,0)),""))</f>
        <v>Lite</v>
      </c>
      <c r="R2198" t="str">
        <f>IF($B2198="","",IF(O2198&lt;&gt;"",O2198,IF(P2198="Mapped",Q2198,IF(P2198="No Encompass Match","No Encompass Match",IFERROR(VLOOKUP(IF($K2198="",$J2198,$K2198),'Brands (Enc)'!$C$2:$D$2699,2,FALSE),"Not Mapped")))))</f>
        <v>Lite</v>
      </c>
      <c r="S2198" t="str">
        <f>IF($B2198="","",IFERROR(VLOOKUP(VALUE($B2198),'Customers Table (Enc)'!$A:$I,9,FALSE),"Not Found"))</f>
        <v>Bergen</v>
      </c>
      <c r="T2198" t="str">
        <f t="shared" si="136"/>
        <v>BERGEN</v>
      </c>
      <c r="U2198" t="str">
        <f t="shared" si="137"/>
        <v>Lite|BERGEN</v>
      </c>
      <c r="V2198" t="str">
        <f>IF($B2198="","",IF(R2198="No Encompass Match","THEM",IF(R2198="Not Mapped","Unable to Determine",IF(T2198="SALES","Unable to Determine",IFERROR(INDEX('Master - US vs THEM'!$F:$F,MATCH(U2198,'Master - US vs THEM'!$G:$G,0)),"No Territory Data")))))</f>
        <v>US</v>
      </c>
      <c r="W2198" t="str">
        <f t="shared" si="138"/>
        <v>OK</v>
      </c>
      <c r="X2198" t="str">
        <f t="shared" si="139"/>
        <v>US</v>
      </c>
    </row>
    <row r="2199" spans="1:24" x14ac:dyDescent="0.2">
      <c r="A2199">
        <v>2198</v>
      </c>
      <c r="B2199" t="s">
        <v>1138</v>
      </c>
      <c r="C2199" t="s">
        <v>1139</v>
      </c>
      <c r="D2199" t="s">
        <v>48</v>
      </c>
      <c r="E2199" t="s">
        <v>1140</v>
      </c>
      <c r="F2199" t="s">
        <v>107</v>
      </c>
      <c r="G2199" t="s">
        <v>1141</v>
      </c>
      <c r="H2199" t="s">
        <v>8</v>
      </c>
      <c r="I2199" t="s">
        <v>713</v>
      </c>
      <c r="J2199" t="s">
        <v>44</v>
      </c>
      <c r="K2199" t="s">
        <v>44</v>
      </c>
      <c r="L2199" t="s">
        <v>45</v>
      </c>
      <c r="M2199">
        <v>1</v>
      </c>
      <c r="N2199" t="s">
        <v>875</v>
      </c>
      <c r="O2199" t="str">
        <f>IF($B2199="","",IFERROR(IF(ISNUMBER(MATCH($K2199,'Brand Family Territory (Enc)'!$A$2:$A$296,0)),$K2199,""),""))</f>
        <v/>
      </c>
      <c r="P2199" t="str">
        <f>IF($B2199="","",IFERROR(INDEX('Brand Crosswalk'!$F$2:$F$200,MATCH($K2199,'Brand Crosswalk'!$A$2:$A$200,0)),"Not in Crosswalk"))</f>
        <v>Mapped</v>
      </c>
      <c r="Q2199" t="str">
        <f>IF($B2199="","",IFERROR(INDEX('Brand Crosswalk'!$C$2:$C$200,MATCH($K2199,'Brand Crosswalk'!$A$2:$A$200,0)),""))</f>
        <v>Dg Yuengling Inc</v>
      </c>
      <c r="R2199" t="str">
        <f>IF($B2199="","",IF(O2199&lt;&gt;"",O2199,IF(P2199="Mapped",Q2199,IF(P2199="No Encompass Match","No Encompass Match",IFERROR(VLOOKUP(IF($K2199="",$J2199,$K2199),'Brands (Enc)'!$C$2:$D$2699,2,FALSE),"Not Mapped")))))</f>
        <v>Dg Yuengling Inc</v>
      </c>
      <c r="S2199" t="str">
        <f>IF($B2199="","",IFERROR(VLOOKUP(VALUE($B2199),'Customers Table (Enc)'!$A:$I,9,FALSE),"Not Found"))</f>
        <v>Bergen</v>
      </c>
      <c r="T2199" t="str">
        <f t="shared" si="136"/>
        <v>BERGEN</v>
      </c>
      <c r="U2199" t="str">
        <f t="shared" si="137"/>
        <v>Dg Yuengling Inc|BERGEN</v>
      </c>
      <c r="V2199" t="str">
        <f>IF($B2199="","",IF(R2199="No Encompass Match","THEM",IF(R2199="Not Mapped","Unable to Determine",IF(T2199="SALES","Unable to Determine",IFERROR(INDEX('Master - US vs THEM'!$F:$F,MATCH(U2199,'Master - US vs THEM'!$G:$G,0)),"No Territory Data")))))</f>
        <v>US</v>
      </c>
      <c r="W2199" t="str">
        <f t="shared" si="138"/>
        <v>OK</v>
      </c>
      <c r="X2199" t="str">
        <f t="shared" si="139"/>
        <v>US</v>
      </c>
    </row>
    <row r="2200" spans="1:24" x14ac:dyDescent="0.2">
      <c r="A2200">
        <v>2199</v>
      </c>
      <c r="B2200" t="s">
        <v>1138</v>
      </c>
      <c r="C2200" t="s">
        <v>1139</v>
      </c>
      <c r="D2200" t="s">
        <v>48</v>
      </c>
      <c r="E2200" t="s">
        <v>1140</v>
      </c>
      <c r="F2200" t="s">
        <v>107</v>
      </c>
      <c r="G2200" t="s">
        <v>1141</v>
      </c>
      <c r="H2200" t="s">
        <v>8</v>
      </c>
      <c r="I2200" t="s">
        <v>713</v>
      </c>
      <c r="J2200" t="s">
        <v>165</v>
      </c>
      <c r="K2200" t="s">
        <v>166</v>
      </c>
      <c r="L2200" t="s">
        <v>141</v>
      </c>
      <c r="M2200">
        <v>1</v>
      </c>
      <c r="N2200" t="s">
        <v>875</v>
      </c>
      <c r="O2200" t="str">
        <f>IF($B2200="","",IFERROR(IF(ISNUMBER(MATCH($K2200,'Brand Family Territory (Enc)'!$A$2:$A$296,0)),$K2200,""),""))</f>
        <v>BLUE MOON</v>
      </c>
      <c r="P2200" t="str">
        <f>IF($B2200="","",IFERROR(INDEX('Brand Crosswalk'!$F$2:$F$200,MATCH($K2200,'Brand Crosswalk'!$A$2:$A$200,0)),"Not in Crosswalk"))</f>
        <v>Not in Crosswalk</v>
      </c>
      <c r="Q2200" t="str">
        <f>IF($B2200="","",IFERROR(INDEX('Brand Crosswalk'!$C$2:$C$200,MATCH($K2200,'Brand Crosswalk'!$A$2:$A$200,0)),""))</f>
        <v/>
      </c>
      <c r="R2200" t="str">
        <f>IF($B2200="","",IF(O2200&lt;&gt;"",O2200,IF(P2200="Mapped",Q2200,IF(P2200="No Encompass Match","No Encompass Match",IFERROR(VLOOKUP(IF($K2200="",$J2200,$K2200),'Brands (Enc)'!$C$2:$D$2699,2,FALSE),"Not Mapped")))))</f>
        <v>BLUE MOON</v>
      </c>
      <c r="S2200" t="str">
        <f>IF($B2200="","",IFERROR(VLOOKUP(VALUE($B2200),'Customers Table (Enc)'!$A:$I,9,FALSE),"Not Found"))</f>
        <v>Bergen</v>
      </c>
      <c r="T2200" t="str">
        <f t="shared" si="136"/>
        <v>BERGEN</v>
      </c>
      <c r="U2200" t="str">
        <f t="shared" si="137"/>
        <v>BLUE MOON|BERGEN</v>
      </c>
      <c r="V2200" t="str">
        <f>IF($B2200="","",IF(R2200="No Encompass Match","THEM",IF(R2200="Not Mapped","Unable to Determine",IF(T2200="SALES","Unable to Determine",IFERROR(INDEX('Master - US vs THEM'!$F:$F,MATCH(U2200,'Master - US vs THEM'!$G:$G,0)),"No Territory Data")))))</f>
        <v>US</v>
      </c>
      <c r="W2200" t="str">
        <f t="shared" si="138"/>
        <v>OK</v>
      </c>
      <c r="X2200" t="str">
        <f t="shared" si="139"/>
        <v>US</v>
      </c>
    </row>
    <row r="2201" spans="1:24" x14ac:dyDescent="0.2">
      <c r="A2201">
        <v>2200</v>
      </c>
      <c r="B2201" t="s">
        <v>1138</v>
      </c>
      <c r="C2201" t="s">
        <v>1139</v>
      </c>
      <c r="D2201" t="s">
        <v>48</v>
      </c>
      <c r="E2201" t="s">
        <v>1140</v>
      </c>
      <c r="F2201" t="s">
        <v>107</v>
      </c>
      <c r="G2201" t="s">
        <v>1141</v>
      </c>
      <c r="H2201" t="s">
        <v>8</v>
      </c>
      <c r="I2201" t="s">
        <v>713</v>
      </c>
      <c r="J2201" t="s">
        <v>535</v>
      </c>
      <c r="K2201" t="s">
        <v>358</v>
      </c>
      <c r="L2201" t="s">
        <v>155</v>
      </c>
      <c r="M2201">
        <v>1</v>
      </c>
      <c r="N2201" t="s">
        <v>875</v>
      </c>
      <c r="O2201" t="str">
        <f>IF($B2201="","",IFERROR(IF(ISNUMBER(MATCH($K2201,'Brand Family Territory (Enc)'!$A$2:$A$296,0)),$K2201,""),""))</f>
        <v/>
      </c>
      <c r="P2201" t="str">
        <f>IF($B2201="","",IFERROR(INDEX('Brand Crosswalk'!$F$2:$F$200,MATCH($K2201,'Brand Crosswalk'!$A$2:$A$200,0)),"Not in Crosswalk"))</f>
        <v>Mapped</v>
      </c>
      <c r="Q2201" t="str">
        <f>IF($B2201="","",IFERROR(INDEX('Brand Crosswalk'!$C$2:$C$200,MATCH($K2201,'Brand Crosswalk'!$A$2:$A$200,0)),""))</f>
        <v>Samuel Adams</v>
      </c>
      <c r="R2201" t="str">
        <f>IF($B2201="","",IF(O2201&lt;&gt;"",O2201,IF(P2201="Mapped",Q2201,IF(P2201="No Encompass Match","No Encompass Match",IFERROR(VLOOKUP(IF($K2201="",$J2201,$K2201),'Brands (Enc)'!$C$2:$D$2699,2,FALSE),"Not Mapped")))))</f>
        <v>Samuel Adams</v>
      </c>
      <c r="S2201" t="str">
        <f>IF($B2201="","",IFERROR(VLOOKUP(VALUE($B2201),'Customers Table (Enc)'!$A:$I,9,FALSE),"Not Found"))</f>
        <v>Bergen</v>
      </c>
      <c r="T2201" t="str">
        <f t="shared" si="136"/>
        <v>BERGEN</v>
      </c>
      <c r="U2201" t="str">
        <f t="shared" si="137"/>
        <v>Samuel Adams|BERGEN</v>
      </c>
      <c r="V2201" t="str">
        <f>IF($B2201="","",IF(R2201="No Encompass Match","THEM",IF(R2201="Not Mapped","Unable to Determine",IF(T2201="SALES","Unable to Determine",IFERROR(INDEX('Master - US vs THEM'!$F:$F,MATCH(U2201,'Master - US vs THEM'!$G:$G,0)),"No Territory Data")))))</f>
        <v>US</v>
      </c>
      <c r="W2201" t="str">
        <f t="shared" si="138"/>
        <v>OK</v>
      </c>
      <c r="X2201" t="str">
        <f t="shared" si="139"/>
        <v>US</v>
      </c>
    </row>
    <row r="2202" spans="1:24" x14ac:dyDescent="0.2">
      <c r="A2202">
        <v>2201</v>
      </c>
      <c r="B2202" t="s">
        <v>1133</v>
      </c>
      <c r="C2202" t="s">
        <v>1134</v>
      </c>
      <c r="D2202" t="s">
        <v>48</v>
      </c>
      <c r="E2202" t="s">
        <v>1135</v>
      </c>
      <c r="F2202" t="s">
        <v>995</v>
      </c>
      <c r="G2202" t="s">
        <v>1136</v>
      </c>
      <c r="H2202" t="s">
        <v>8</v>
      </c>
      <c r="I2202" t="s">
        <v>85</v>
      </c>
      <c r="J2202" t="s">
        <v>144</v>
      </c>
      <c r="K2202" t="s">
        <v>145</v>
      </c>
      <c r="L2202" t="s">
        <v>141</v>
      </c>
      <c r="M2202">
        <v>1</v>
      </c>
      <c r="N2202" t="s">
        <v>875</v>
      </c>
      <c r="O2202" t="str">
        <f>IF($B2202="","",IFERROR(IF(ISNUMBER(MATCH($K2202,'Brand Family Territory (Enc)'!$A$2:$A$296,0)),$K2202,""),""))</f>
        <v>COORS LIGHT</v>
      </c>
      <c r="P2202" t="str">
        <f>IF($B2202="","",IFERROR(INDEX('Brand Crosswalk'!$F$2:$F$200,MATCH($K2202,'Brand Crosswalk'!$A$2:$A$200,0)),"Not in Crosswalk"))</f>
        <v>Not in Crosswalk</v>
      </c>
      <c r="Q2202" t="str">
        <f>IF($B2202="","",IFERROR(INDEX('Brand Crosswalk'!$C$2:$C$200,MATCH($K2202,'Brand Crosswalk'!$A$2:$A$200,0)),""))</f>
        <v/>
      </c>
      <c r="R2202" t="str">
        <f>IF($B2202="","",IF(O2202&lt;&gt;"",O2202,IF(P2202="Mapped",Q2202,IF(P2202="No Encompass Match","No Encompass Match",IFERROR(VLOOKUP(IF($K2202="",$J2202,$K2202),'Brands (Enc)'!$C$2:$D$2699,2,FALSE),"Not Mapped")))))</f>
        <v>COORS LIGHT</v>
      </c>
      <c r="S2202" t="str">
        <f>IF($B2202="","",IFERROR(VLOOKUP(VALUE($B2202),'Customers Table (Enc)'!$A:$I,9,FALSE),"Not Found"))</f>
        <v>Bergen</v>
      </c>
      <c r="T2202" t="str">
        <f t="shared" si="136"/>
        <v>BERGEN</v>
      </c>
      <c r="U2202" t="str">
        <f t="shared" si="137"/>
        <v>COORS LIGHT|BERGEN</v>
      </c>
      <c r="V2202" t="str">
        <f>IF($B2202="","",IF(R2202="No Encompass Match","THEM",IF(R2202="Not Mapped","Unable to Determine",IF(T2202="SALES","Unable to Determine",IFERROR(INDEX('Master - US vs THEM'!$F:$F,MATCH(U2202,'Master - US vs THEM'!$G:$G,0)),"No Territory Data")))))</f>
        <v>US</v>
      </c>
      <c r="W2202" t="str">
        <f t="shared" si="138"/>
        <v>OK</v>
      </c>
      <c r="X2202" t="str">
        <f t="shared" si="139"/>
        <v>US</v>
      </c>
    </row>
    <row r="2203" spans="1:24" x14ac:dyDescent="0.2">
      <c r="A2203">
        <v>2202</v>
      </c>
      <c r="B2203" t="s">
        <v>1133</v>
      </c>
      <c r="C2203" t="s">
        <v>1134</v>
      </c>
      <c r="D2203" t="s">
        <v>48</v>
      </c>
      <c r="E2203" t="s">
        <v>1135</v>
      </c>
      <c r="F2203" t="s">
        <v>995</v>
      </c>
      <c r="G2203" t="s">
        <v>1136</v>
      </c>
      <c r="H2203" t="s">
        <v>8</v>
      </c>
      <c r="I2203" t="s">
        <v>85</v>
      </c>
      <c r="J2203" t="s">
        <v>1047</v>
      </c>
      <c r="K2203" t="s">
        <v>192</v>
      </c>
      <c r="L2203" t="s">
        <v>120</v>
      </c>
      <c r="M2203">
        <v>1</v>
      </c>
      <c r="N2203" t="s">
        <v>875</v>
      </c>
      <c r="O2203" t="str">
        <f>IF($B2203="","",IFERROR(IF(ISNUMBER(MATCH($K2203,'Brand Family Territory (Enc)'!$A$2:$A$296,0)),$K2203,""),""))</f>
        <v/>
      </c>
      <c r="P2203" t="str">
        <f>IF($B2203="","",IFERROR(INDEX('Brand Crosswalk'!$F$2:$F$200,MATCH($K2203,'Brand Crosswalk'!$A$2:$A$200,0)),"Not in Crosswalk"))</f>
        <v>Mapped</v>
      </c>
      <c r="Q2203" t="str">
        <f>IF($B2203="","",IFERROR(INDEX('Brand Crosswalk'!$C$2:$C$200,MATCH($K2203,'Brand Crosswalk'!$A$2:$A$200,0)),""))</f>
        <v>Montauk</v>
      </c>
      <c r="R2203" t="str">
        <f>IF($B2203="","",IF(O2203&lt;&gt;"",O2203,IF(P2203="Mapped",Q2203,IF(P2203="No Encompass Match","No Encompass Match",IFERROR(VLOOKUP(IF($K2203="",$J2203,$K2203),'Brands (Enc)'!$C$2:$D$2699,2,FALSE),"Not Mapped")))))</f>
        <v>Montauk</v>
      </c>
      <c r="S2203" t="str">
        <f>IF($B2203="","",IFERROR(VLOOKUP(VALUE($B2203),'Customers Table (Enc)'!$A:$I,9,FALSE),"Not Found"))</f>
        <v>Bergen</v>
      </c>
      <c r="T2203" t="str">
        <f t="shared" si="136"/>
        <v>BERGEN</v>
      </c>
      <c r="U2203" t="str">
        <f t="shared" si="137"/>
        <v>Montauk|BERGEN</v>
      </c>
      <c r="V2203" t="str">
        <f>IF($B2203="","",IF(R2203="No Encompass Match","THEM",IF(R2203="Not Mapped","Unable to Determine",IF(T2203="SALES","Unable to Determine",IFERROR(INDEX('Master - US vs THEM'!$F:$F,MATCH(U2203,'Master - US vs THEM'!$G:$G,0)),"No Territory Data")))))</f>
        <v>US</v>
      </c>
      <c r="W2203" t="str">
        <f t="shared" si="138"/>
        <v>OK</v>
      </c>
      <c r="X2203" t="str">
        <f t="shared" si="139"/>
        <v>US</v>
      </c>
    </row>
    <row r="2204" spans="1:24" x14ac:dyDescent="0.2">
      <c r="A2204">
        <v>2203</v>
      </c>
      <c r="B2204" t="s">
        <v>1133</v>
      </c>
      <c r="C2204" t="s">
        <v>1134</v>
      </c>
      <c r="D2204" t="s">
        <v>48</v>
      </c>
      <c r="E2204" t="s">
        <v>1135</v>
      </c>
      <c r="F2204" t="s">
        <v>995</v>
      </c>
      <c r="G2204" t="s">
        <v>1136</v>
      </c>
      <c r="H2204" t="s">
        <v>8</v>
      </c>
      <c r="I2204" t="s">
        <v>85</v>
      </c>
      <c r="J2204" t="s">
        <v>1137</v>
      </c>
      <c r="K2204" t="s">
        <v>212</v>
      </c>
      <c r="L2204" t="s">
        <v>88</v>
      </c>
      <c r="M2204">
        <v>1</v>
      </c>
      <c r="N2204" t="s">
        <v>875</v>
      </c>
      <c r="O2204" t="str">
        <f>IF($B2204="","",IFERROR(IF(ISNUMBER(MATCH($K2204,'Brand Family Territory (Enc)'!$A$2:$A$296,0)),$K2204,""),""))</f>
        <v/>
      </c>
      <c r="P2204" t="str">
        <f>IF($B2204="","",IFERROR(INDEX('Brand Crosswalk'!$F$2:$F$200,MATCH($K2204,'Brand Crosswalk'!$A$2:$A$200,0)),"Not in Crosswalk"))</f>
        <v>Mapped</v>
      </c>
      <c r="Q2204" t="str">
        <f>IF($B2204="","",IFERROR(INDEX('Brand Crosswalk'!$C$2:$C$200,MATCH($K2204,'Brand Crosswalk'!$A$2:$A$200,0)),""))</f>
        <v>Victory</v>
      </c>
      <c r="R2204" t="str">
        <f>IF($B2204="","",IF(O2204&lt;&gt;"",O2204,IF(P2204="Mapped",Q2204,IF(P2204="No Encompass Match","No Encompass Match",IFERROR(VLOOKUP(IF($K2204="",$J2204,$K2204),'Brands (Enc)'!$C$2:$D$2699,2,FALSE),"Not Mapped")))))</f>
        <v>Victory</v>
      </c>
      <c r="S2204" t="str">
        <f>IF($B2204="","",IFERROR(VLOOKUP(VALUE($B2204),'Customers Table (Enc)'!$A:$I,9,FALSE),"Not Found"))</f>
        <v>Bergen</v>
      </c>
      <c r="T2204" t="str">
        <f t="shared" si="136"/>
        <v>BERGEN</v>
      </c>
      <c r="U2204" t="str">
        <f t="shared" si="137"/>
        <v>Victory|BERGEN</v>
      </c>
      <c r="V2204" t="str">
        <f>IF($B2204="","",IF(R2204="No Encompass Match","THEM",IF(R2204="Not Mapped","Unable to Determine",IF(T2204="SALES","Unable to Determine",IFERROR(INDEX('Master - US vs THEM'!$F:$F,MATCH(U2204,'Master - US vs THEM'!$G:$G,0)),"No Territory Data")))))</f>
        <v>US</v>
      </c>
      <c r="W2204" t="str">
        <f t="shared" si="138"/>
        <v>OK</v>
      </c>
      <c r="X2204" t="str">
        <f t="shared" si="139"/>
        <v>US</v>
      </c>
    </row>
    <row r="2205" spans="1:24" x14ac:dyDescent="0.2">
      <c r="A2205">
        <v>2204</v>
      </c>
      <c r="B2205" t="s">
        <v>1133</v>
      </c>
      <c r="C2205" t="s">
        <v>1134</v>
      </c>
      <c r="D2205" t="s">
        <v>48</v>
      </c>
      <c r="E2205" t="s">
        <v>1135</v>
      </c>
      <c r="F2205" t="s">
        <v>995</v>
      </c>
      <c r="G2205" t="s">
        <v>1136</v>
      </c>
      <c r="H2205" t="s">
        <v>8</v>
      </c>
      <c r="I2205" t="s">
        <v>85</v>
      </c>
      <c r="J2205" t="s">
        <v>357</v>
      </c>
      <c r="K2205" t="s">
        <v>358</v>
      </c>
      <c r="L2205" t="s">
        <v>155</v>
      </c>
      <c r="M2205">
        <v>1</v>
      </c>
      <c r="N2205" t="s">
        <v>875</v>
      </c>
      <c r="O2205" t="str">
        <f>IF($B2205="","",IFERROR(IF(ISNUMBER(MATCH($K2205,'Brand Family Territory (Enc)'!$A$2:$A$296,0)),$K2205,""),""))</f>
        <v/>
      </c>
      <c r="P2205" t="str">
        <f>IF($B2205="","",IFERROR(INDEX('Brand Crosswalk'!$F$2:$F$200,MATCH($K2205,'Brand Crosswalk'!$A$2:$A$200,0)),"Not in Crosswalk"))</f>
        <v>Mapped</v>
      </c>
      <c r="Q2205" t="str">
        <f>IF($B2205="","",IFERROR(INDEX('Brand Crosswalk'!$C$2:$C$200,MATCH($K2205,'Brand Crosswalk'!$A$2:$A$200,0)),""))</f>
        <v>Samuel Adams</v>
      </c>
      <c r="R2205" t="str">
        <f>IF($B2205="","",IF(O2205&lt;&gt;"",O2205,IF(P2205="Mapped",Q2205,IF(P2205="No Encompass Match","No Encompass Match",IFERROR(VLOOKUP(IF($K2205="",$J2205,$K2205),'Brands (Enc)'!$C$2:$D$2699,2,FALSE),"Not Mapped")))))</f>
        <v>Samuel Adams</v>
      </c>
      <c r="S2205" t="str">
        <f>IF($B2205="","",IFERROR(VLOOKUP(VALUE($B2205),'Customers Table (Enc)'!$A:$I,9,FALSE),"Not Found"))</f>
        <v>Bergen</v>
      </c>
      <c r="T2205" t="str">
        <f t="shared" si="136"/>
        <v>BERGEN</v>
      </c>
      <c r="U2205" t="str">
        <f t="shared" si="137"/>
        <v>Samuel Adams|BERGEN</v>
      </c>
      <c r="V2205" t="str">
        <f>IF($B2205="","",IF(R2205="No Encompass Match","THEM",IF(R2205="Not Mapped","Unable to Determine",IF(T2205="SALES","Unable to Determine",IFERROR(INDEX('Master - US vs THEM'!$F:$F,MATCH(U2205,'Master - US vs THEM'!$G:$G,0)),"No Territory Data")))))</f>
        <v>US</v>
      </c>
      <c r="W2205" t="str">
        <f t="shared" si="138"/>
        <v>OK</v>
      </c>
      <c r="X2205" t="str">
        <f t="shared" si="139"/>
        <v>US</v>
      </c>
    </row>
    <row r="2206" spans="1:24" x14ac:dyDescent="0.2">
      <c r="A2206">
        <v>2205</v>
      </c>
      <c r="B2206" t="s">
        <v>1133</v>
      </c>
      <c r="C2206" t="s">
        <v>1134</v>
      </c>
      <c r="D2206" t="s">
        <v>48</v>
      </c>
      <c r="E2206" t="s">
        <v>1135</v>
      </c>
      <c r="F2206" t="s">
        <v>995</v>
      </c>
      <c r="G2206" t="s">
        <v>1136</v>
      </c>
      <c r="H2206" t="s">
        <v>8</v>
      </c>
      <c r="I2206" t="s">
        <v>85</v>
      </c>
      <c r="J2206" t="s">
        <v>44</v>
      </c>
      <c r="K2206" t="s">
        <v>44</v>
      </c>
      <c r="L2206" t="s">
        <v>45</v>
      </c>
      <c r="M2206">
        <v>1</v>
      </c>
      <c r="N2206" t="s">
        <v>875</v>
      </c>
      <c r="O2206" t="str">
        <f>IF($B2206="","",IFERROR(IF(ISNUMBER(MATCH($K2206,'Brand Family Territory (Enc)'!$A$2:$A$296,0)),$K2206,""),""))</f>
        <v/>
      </c>
      <c r="P2206" t="str">
        <f>IF($B2206="","",IFERROR(INDEX('Brand Crosswalk'!$F$2:$F$200,MATCH($K2206,'Brand Crosswalk'!$A$2:$A$200,0)),"Not in Crosswalk"))</f>
        <v>Mapped</v>
      </c>
      <c r="Q2206" t="str">
        <f>IF($B2206="","",IFERROR(INDEX('Brand Crosswalk'!$C$2:$C$200,MATCH($K2206,'Brand Crosswalk'!$A$2:$A$200,0)),""))</f>
        <v>Dg Yuengling Inc</v>
      </c>
      <c r="R2206" t="str">
        <f>IF($B2206="","",IF(O2206&lt;&gt;"",O2206,IF(P2206="Mapped",Q2206,IF(P2206="No Encompass Match","No Encompass Match",IFERROR(VLOOKUP(IF($K2206="",$J2206,$K2206),'Brands (Enc)'!$C$2:$D$2699,2,FALSE),"Not Mapped")))))</f>
        <v>Dg Yuengling Inc</v>
      </c>
      <c r="S2206" t="str">
        <f>IF($B2206="","",IFERROR(VLOOKUP(VALUE($B2206),'Customers Table (Enc)'!$A:$I,9,FALSE),"Not Found"))</f>
        <v>Bergen</v>
      </c>
      <c r="T2206" t="str">
        <f t="shared" si="136"/>
        <v>BERGEN</v>
      </c>
      <c r="U2206" t="str">
        <f t="shared" si="137"/>
        <v>Dg Yuengling Inc|BERGEN</v>
      </c>
      <c r="V2206" t="str">
        <f>IF($B2206="","",IF(R2206="No Encompass Match","THEM",IF(R2206="Not Mapped","Unable to Determine",IF(T2206="SALES","Unable to Determine",IFERROR(INDEX('Master - US vs THEM'!$F:$F,MATCH(U2206,'Master - US vs THEM'!$G:$G,0)),"No Territory Data")))))</f>
        <v>US</v>
      </c>
      <c r="W2206" t="str">
        <f t="shared" si="138"/>
        <v>OK</v>
      </c>
      <c r="X2206" t="str">
        <f t="shared" si="139"/>
        <v>US</v>
      </c>
    </row>
    <row r="2207" spans="1:24" x14ac:dyDescent="0.2">
      <c r="A2207">
        <v>2206</v>
      </c>
      <c r="B2207" t="s">
        <v>216</v>
      </c>
      <c r="C2207" t="s">
        <v>217</v>
      </c>
      <c r="D2207" t="s">
        <v>67</v>
      </c>
      <c r="E2207" t="s">
        <v>218</v>
      </c>
      <c r="F2207" t="s">
        <v>219</v>
      </c>
      <c r="G2207" t="s">
        <v>220</v>
      </c>
      <c r="H2207" t="s">
        <v>8</v>
      </c>
      <c r="I2207" t="s">
        <v>71</v>
      </c>
      <c r="J2207" t="s">
        <v>144</v>
      </c>
      <c r="K2207" t="s">
        <v>145</v>
      </c>
      <c r="L2207" t="s">
        <v>141</v>
      </c>
      <c r="M2207">
        <v>1</v>
      </c>
      <c r="N2207" t="s">
        <v>875</v>
      </c>
      <c r="O2207" t="str">
        <f>IF($B2207="","",IFERROR(IF(ISNUMBER(MATCH($K2207,'Brand Family Territory (Enc)'!$A$2:$A$296,0)),$K2207,""),""))</f>
        <v>COORS LIGHT</v>
      </c>
      <c r="P2207" t="str">
        <f>IF($B2207="","",IFERROR(INDEX('Brand Crosswalk'!$F$2:$F$200,MATCH($K2207,'Brand Crosswalk'!$A$2:$A$200,0)),"Not in Crosswalk"))</f>
        <v>Not in Crosswalk</v>
      </c>
      <c r="Q2207" t="str">
        <f>IF($B2207="","",IFERROR(INDEX('Brand Crosswalk'!$C$2:$C$200,MATCH($K2207,'Brand Crosswalk'!$A$2:$A$200,0)),""))</f>
        <v/>
      </c>
      <c r="R2207" t="str">
        <f>IF($B2207="","",IF(O2207&lt;&gt;"",O2207,IF(P2207="Mapped",Q2207,IF(P2207="No Encompass Match","No Encompass Match",IFERROR(VLOOKUP(IF($K2207="",$J2207,$K2207),'Brands (Enc)'!$C$2:$D$2699,2,FALSE),"Not Mapped")))))</f>
        <v>COORS LIGHT</v>
      </c>
      <c r="S2207" t="str">
        <f>IF($B2207="","",IFERROR(VLOOKUP(VALUE($B2207),'Customers Table (Enc)'!$A:$I,9,FALSE),"Not Found"))</f>
        <v>Morris</v>
      </c>
      <c r="T2207" t="str">
        <f t="shared" si="136"/>
        <v>MORRIS 1</v>
      </c>
      <c r="U2207" t="str">
        <f t="shared" si="137"/>
        <v>COORS LIGHT|MORRIS 1</v>
      </c>
      <c r="V2207" t="str">
        <f>IF($B2207="","",IF(R2207="No Encompass Match","THEM",IF(R2207="Not Mapped","Unable to Determine",IF(T2207="SALES","Unable to Determine",IFERROR(INDEX('Master - US vs THEM'!$F:$F,MATCH(U2207,'Master - US vs THEM'!$G:$G,0)),"No Territory Data")))))</f>
        <v>US</v>
      </c>
      <c r="W2207" t="str">
        <f t="shared" si="138"/>
        <v>OK</v>
      </c>
      <c r="X2207" t="str">
        <f t="shared" si="139"/>
        <v>US</v>
      </c>
    </row>
    <row r="2208" spans="1:24" x14ac:dyDescent="0.2">
      <c r="A2208">
        <v>2207</v>
      </c>
      <c r="B2208" t="s">
        <v>216</v>
      </c>
      <c r="C2208" t="s">
        <v>217</v>
      </c>
      <c r="D2208" t="s">
        <v>67</v>
      </c>
      <c r="E2208" t="s">
        <v>218</v>
      </c>
      <c r="F2208" t="s">
        <v>219</v>
      </c>
      <c r="G2208" t="s">
        <v>220</v>
      </c>
      <c r="H2208" t="s">
        <v>8</v>
      </c>
      <c r="I2208" t="s">
        <v>71</v>
      </c>
      <c r="J2208" t="s">
        <v>142</v>
      </c>
      <c r="K2208" t="s">
        <v>143</v>
      </c>
      <c r="L2208" t="s">
        <v>141</v>
      </c>
      <c r="M2208">
        <v>1</v>
      </c>
      <c r="N2208" t="s">
        <v>875</v>
      </c>
      <c r="O2208" t="str">
        <f>IF($B2208="","",IFERROR(IF(ISNUMBER(MATCH($K2208,'Brand Family Territory (Enc)'!$A$2:$A$296,0)),$K2208,""),""))</f>
        <v/>
      </c>
      <c r="P2208" t="str">
        <f>IF($B2208="","",IFERROR(INDEX('Brand Crosswalk'!$F$2:$F$200,MATCH($K2208,'Brand Crosswalk'!$A$2:$A$200,0)),"Not in Crosswalk"))</f>
        <v>Mapped</v>
      </c>
      <c r="Q2208" t="str">
        <f>IF($B2208="","",IFERROR(INDEX('Brand Crosswalk'!$C$2:$C$200,MATCH($K2208,'Brand Crosswalk'!$A$2:$A$200,0)),""))</f>
        <v>Lite</v>
      </c>
      <c r="R2208" t="str">
        <f>IF($B2208="","",IF(O2208&lt;&gt;"",O2208,IF(P2208="Mapped",Q2208,IF(P2208="No Encompass Match","No Encompass Match",IFERROR(VLOOKUP(IF($K2208="",$J2208,$K2208),'Brands (Enc)'!$C$2:$D$2699,2,FALSE),"Not Mapped")))))</f>
        <v>Lite</v>
      </c>
      <c r="S2208" t="str">
        <f>IF($B2208="","",IFERROR(VLOOKUP(VALUE($B2208),'Customers Table (Enc)'!$A:$I,9,FALSE),"Not Found"))</f>
        <v>Morris</v>
      </c>
      <c r="T2208" t="str">
        <f t="shared" si="136"/>
        <v>MORRIS 1</v>
      </c>
      <c r="U2208" t="str">
        <f t="shared" si="137"/>
        <v>Lite|MORRIS 1</v>
      </c>
      <c r="V2208" t="str">
        <f>IF($B2208="","",IF(R2208="No Encompass Match","THEM",IF(R2208="Not Mapped","Unable to Determine",IF(T2208="SALES","Unable to Determine",IFERROR(INDEX('Master - US vs THEM'!$F:$F,MATCH(U2208,'Master - US vs THEM'!$G:$G,0)),"No Territory Data")))))</f>
        <v>US</v>
      </c>
      <c r="W2208" t="str">
        <f t="shared" si="138"/>
        <v>OK</v>
      </c>
      <c r="X2208" t="str">
        <f t="shared" si="139"/>
        <v>US</v>
      </c>
    </row>
    <row r="2209" spans="1:24" x14ac:dyDescent="0.2">
      <c r="A2209">
        <v>2208</v>
      </c>
      <c r="B2209" t="s">
        <v>216</v>
      </c>
      <c r="C2209" t="s">
        <v>217</v>
      </c>
      <c r="D2209" t="s">
        <v>67</v>
      </c>
      <c r="E2209" t="s">
        <v>218</v>
      </c>
      <c r="F2209" t="s">
        <v>219</v>
      </c>
      <c r="G2209" t="s">
        <v>220</v>
      </c>
      <c r="H2209" t="s">
        <v>8</v>
      </c>
      <c r="I2209" t="s">
        <v>71</v>
      </c>
      <c r="J2209" t="s">
        <v>44</v>
      </c>
      <c r="K2209" t="s">
        <v>44</v>
      </c>
      <c r="L2209" t="s">
        <v>45</v>
      </c>
      <c r="M2209">
        <v>1</v>
      </c>
      <c r="N2209" t="s">
        <v>875</v>
      </c>
      <c r="O2209" t="str">
        <f>IF($B2209="","",IFERROR(IF(ISNUMBER(MATCH($K2209,'Brand Family Territory (Enc)'!$A$2:$A$296,0)),$K2209,""),""))</f>
        <v/>
      </c>
      <c r="P2209" t="str">
        <f>IF($B2209="","",IFERROR(INDEX('Brand Crosswalk'!$F$2:$F$200,MATCH($K2209,'Brand Crosswalk'!$A$2:$A$200,0)),"Not in Crosswalk"))</f>
        <v>Mapped</v>
      </c>
      <c r="Q2209" t="str">
        <f>IF($B2209="","",IFERROR(INDEX('Brand Crosswalk'!$C$2:$C$200,MATCH($K2209,'Brand Crosswalk'!$A$2:$A$200,0)),""))</f>
        <v>Dg Yuengling Inc</v>
      </c>
      <c r="R2209" t="str">
        <f>IF($B2209="","",IF(O2209&lt;&gt;"",O2209,IF(P2209="Mapped",Q2209,IF(P2209="No Encompass Match","No Encompass Match",IFERROR(VLOOKUP(IF($K2209="",$J2209,$K2209),'Brands (Enc)'!$C$2:$D$2699,2,FALSE),"Not Mapped")))))</f>
        <v>Dg Yuengling Inc</v>
      </c>
      <c r="S2209" t="str">
        <f>IF($B2209="","",IFERROR(VLOOKUP(VALUE($B2209),'Customers Table (Enc)'!$A:$I,9,FALSE),"Not Found"))</f>
        <v>Morris</v>
      </c>
      <c r="T2209" t="str">
        <f t="shared" si="136"/>
        <v>MORRIS 1</v>
      </c>
      <c r="U2209" t="str">
        <f t="shared" si="137"/>
        <v>Dg Yuengling Inc|MORRIS 1</v>
      </c>
      <c r="V2209" t="str">
        <f>IF($B2209="","",IF(R2209="No Encompass Match","THEM",IF(R2209="Not Mapped","Unable to Determine",IF(T2209="SALES","Unable to Determine",IFERROR(INDEX('Master - US vs THEM'!$F:$F,MATCH(U2209,'Master - US vs THEM'!$G:$G,0)),"No Territory Data")))))</f>
        <v>US</v>
      </c>
      <c r="W2209" t="str">
        <f t="shared" si="138"/>
        <v>OK</v>
      </c>
      <c r="X2209" t="str">
        <f t="shared" si="139"/>
        <v>US</v>
      </c>
    </row>
    <row r="2210" spans="1:24" x14ac:dyDescent="0.2">
      <c r="A2210">
        <v>2209</v>
      </c>
      <c r="B2210" t="s">
        <v>216</v>
      </c>
      <c r="C2210" t="s">
        <v>217</v>
      </c>
      <c r="D2210" t="s">
        <v>67</v>
      </c>
      <c r="E2210" t="s">
        <v>218</v>
      </c>
      <c r="F2210" t="s">
        <v>219</v>
      </c>
      <c r="G2210" t="s">
        <v>220</v>
      </c>
      <c r="H2210" t="s">
        <v>8</v>
      </c>
      <c r="I2210" t="s">
        <v>71</v>
      </c>
      <c r="J2210" t="s">
        <v>181</v>
      </c>
      <c r="K2210" t="s">
        <v>182</v>
      </c>
      <c r="L2210" t="s">
        <v>24</v>
      </c>
      <c r="M2210">
        <v>1</v>
      </c>
      <c r="N2210" t="s">
        <v>875</v>
      </c>
      <c r="O2210" t="str">
        <f>IF($B2210="","",IFERROR(IF(ISNUMBER(MATCH($K2210,'Brand Family Territory (Enc)'!$A$2:$A$296,0)),$K2210,""),""))</f>
        <v/>
      </c>
      <c r="P2210" t="str">
        <f>IF($B2210="","",IFERROR(INDEX('Brand Crosswalk'!$F$2:$F$200,MATCH($K2210,'Brand Crosswalk'!$A$2:$A$200,0)),"Not in Crosswalk"))</f>
        <v>Mapped</v>
      </c>
      <c r="Q2210" t="str">
        <f>IF($B2210="","",IFERROR(INDEX('Brand Crosswalk'!$C$2:$C$200,MATCH($K2210,'Brand Crosswalk'!$A$2:$A$200,0)),""))</f>
        <v>Modelo Especial</v>
      </c>
      <c r="R2210" t="str">
        <f>IF($B2210="","",IF(O2210&lt;&gt;"",O2210,IF(P2210="Mapped",Q2210,IF(P2210="No Encompass Match","No Encompass Match",IFERROR(VLOOKUP(IF($K2210="",$J2210,$K2210),'Brands (Enc)'!$C$2:$D$2699,2,FALSE),"Not Mapped")))))</f>
        <v>Modelo Especial</v>
      </c>
      <c r="S2210" t="str">
        <f>IF($B2210="","",IFERROR(VLOOKUP(VALUE($B2210),'Customers Table (Enc)'!$A:$I,9,FALSE),"Not Found"))</f>
        <v>Morris</v>
      </c>
      <c r="T2210" t="str">
        <f t="shared" si="136"/>
        <v>MORRIS 1</v>
      </c>
      <c r="U2210" t="str">
        <f t="shared" si="137"/>
        <v>Modelo Especial|MORRIS 1</v>
      </c>
      <c r="V2210" t="str">
        <f>IF($B2210="","",IF(R2210="No Encompass Match","THEM",IF(R2210="Not Mapped","Unable to Determine",IF(T2210="SALES","Unable to Determine",IFERROR(INDEX('Master - US vs THEM'!$F:$F,MATCH(U2210,'Master - US vs THEM'!$G:$G,0)),"No Territory Data")))))</f>
        <v>US</v>
      </c>
      <c r="W2210" t="str">
        <f t="shared" si="138"/>
        <v>OK</v>
      </c>
      <c r="X2210" t="str">
        <f t="shared" si="139"/>
        <v>US</v>
      </c>
    </row>
    <row r="2211" spans="1:24" x14ac:dyDescent="0.2">
      <c r="A2211">
        <v>2210</v>
      </c>
      <c r="B2211" t="s">
        <v>216</v>
      </c>
      <c r="C2211" t="s">
        <v>217</v>
      </c>
      <c r="D2211" t="s">
        <v>67</v>
      </c>
      <c r="E2211" t="s">
        <v>218</v>
      </c>
      <c r="F2211" t="s">
        <v>219</v>
      </c>
      <c r="G2211" t="s">
        <v>220</v>
      </c>
      <c r="H2211" t="s">
        <v>8</v>
      </c>
      <c r="I2211" t="s">
        <v>71</v>
      </c>
      <c r="J2211" t="s">
        <v>165</v>
      </c>
      <c r="K2211" t="s">
        <v>166</v>
      </c>
      <c r="L2211" t="s">
        <v>141</v>
      </c>
      <c r="M2211">
        <v>1</v>
      </c>
      <c r="N2211" t="s">
        <v>875</v>
      </c>
      <c r="O2211" t="str">
        <f>IF($B2211="","",IFERROR(IF(ISNUMBER(MATCH($K2211,'Brand Family Territory (Enc)'!$A$2:$A$296,0)),$K2211,""),""))</f>
        <v>BLUE MOON</v>
      </c>
      <c r="P2211" t="str">
        <f>IF($B2211="","",IFERROR(INDEX('Brand Crosswalk'!$F$2:$F$200,MATCH($K2211,'Brand Crosswalk'!$A$2:$A$200,0)),"Not in Crosswalk"))</f>
        <v>Not in Crosswalk</v>
      </c>
      <c r="Q2211" t="str">
        <f>IF($B2211="","",IFERROR(INDEX('Brand Crosswalk'!$C$2:$C$200,MATCH($K2211,'Brand Crosswalk'!$A$2:$A$200,0)),""))</f>
        <v/>
      </c>
      <c r="R2211" t="str">
        <f>IF($B2211="","",IF(O2211&lt;&gt;"",O2211,IF(P2211="Mapped",Q2211,IF(P2211="No Encompass Match","No Encompass Match",IFERROR(VLOOKUP(IF($K2211="",$J2211,$K2211),'Brands (Enc)'!$C$2:$D$2699,2,FALSE),"Not Mapped")))))</f>
        <v>BLUE MOON</v>
      </c>
      <c r="S2211" t="str">
        <f>IF($B2211="","",IFERROR(VLOOKUP(VALUE($B2211),'Customers Table (Enc)'!$A:$I,9,FALSE),"Not Found"))</f>
        <v>Morris</v>
      </c>
      <c r="T2211" t="str">
        <f t="shared" si="136"/>
        <v>MORRIS 1</v>
      </c>
      <c r="U2211" t="str">
        <f t="shared" si="137"/>
        <v>BLUE MOON|MORRIS 1</v>
      </c>
      <c r="V2211" t="str">
        <f>IF($B2211="","",IF(R2211="No Encompass Match","THEM",IF(R2211="Not Mapped","Unable to Determine",IF(T2211="SALES","Unable to Determine",IFERROR(INDEX('Master - US vs THEM'!$F:$F,MATCH(U2211,'Master - US vs THEM'!$G:$G,0)),"No Territory Data")))))</f>
        <v>US</v>
      </c>
      <c r="W2211" t="str">
        <f t="shared" si="138"/>
        <v>OK</v>
      </c>
      <c r="X2211" t="str">
        <f t="shared" si="139"/>
        <v>US</v>
      </c>
    </row>
    <row r="2212" spans="1:24" x14ac:dyDescent="0.2">
      <c r="A2212">
        <v>2211</v>
      </c>
      <c r="B2212" t="s">
        <v>216</v>
      </c>
      <c r="C2212" t="s">
        <v>217</v>
      </c>
      <c r="D2212" t="s">
        <v>67</v>
      </c>
      <c r="E2212" t="s">
        <v>218</v>
      </c>
      <c r="F2212" t="s">
        <v>219</v>
      </c>
      <c r="G2212" t="s">
        <v>220</v>
      </c>
      <c r="H2212" t="s">
        <v>8</v>
      </c>
      <c r="I2212" t="s">
        <v>71</v>
      </c>
      <c r="J2212" t="s">
        <v>535</v>
      </c>
      <c r="K2212" t="s">
        <v>358</v>
      </c>
      <c r="L2212" t="s">
        <v>155</v>
      </c>
      <c r="M2212">
        <v>1</v>
      </c>
      <c r="N2212" t="s">
        <v>875</v>
      </c>
      <c r="O2212" t="str">
        <f>IF($B2212="","",IFERROR(IF(ISNUMBER(MATCH($K2212,'Brand Family Territory (Enc)'!$A$2:$A$296,0)),$K2212,""),""))</f>
        <v/>
      </c>
      <c r="P2212" t="str">
        <f>IF($B2212="","",IFERROR(INDEX('Brand Crosswalk'!$F$2:$F$200,MATCH($K2212,'Brand Crosswalk'!$A$2:$A$200,0)),"Not in Crosswalk"))</f>
        <v>Mapped</v>
      </c>
      <c r="Q2212" t="str">
        <f>IF($B2212="","",IFERROR(INDEX('Brand Crosswalk'!$C$2:$C$200,MATCH($K2212,'Brand Crosswalk'!$A$2:$A$200,0)),""))</f>
        <v>Samuel Adams</v>
      </c>
      <c r="R2212" t="str">
        <f>IF($B2212="","",IF(O2212&lt;&gt;"",O2212,IF(P2212="Mapped",Q2212,IF(P2212="No Encompass Match","No Encompass Match",IFERROR(VLOOKUP(IF($K2212="",$J2212,$K2212),'Brands (Enc)'!$C$2:$D$2699,2,FALSE),"Not Mapped")))))</f>
        <v>Samuel Adams</v>
      </c>
      <c r="S2212" t="str">
        <f>IF($B2212="","",IFERROR(VLOOKUP(VALUE($B2212),'Customers Table (Enc)'!$A:$I,9,FALSE),"Not Found"))</f>
        <v>Morris</v>
      </c>
      <c r="T2212" t="str">
        <f t="shared" si="136"/>
        <v>MORRIS 1</v>
      </c>
      <c r="U2212" t="str">
        <f t="shared" si="137"/>
        <v>Samuel Adams|MORRIS 1</v>
      </c>
      <c r="V2212" t="str">
        <f>IF($B2212="","",IF(R2212="No Encompass Match","THEM",IF(R2212="Not Mapped","Unable to Determine",IF(T2212="SALES","Unable to Determine",IFERROR(INDEX('Master - US vs THEM'!$F:$F,MATCH(U2212,'Master - US vs THEM'!$G:$G,0)),"No Territory Data")))))</f>
        <v>US</v>
      </c>
      <c r="W2212" t="str">
        <f t="shared" si="138"/>
        <v>OK</v>
      </c>
      <c r="X2212" t="str">
        <f t="shared" si="139"/>
        <v>US</v>
      </c>
    </row>
    <row r="2213" spans="1:24" x14ac:dyDescent="0.2">
      <c r="A2213">
        <v>2212</v>
      </c>
      <c r="B2213" t="s">
        <v>216</v>
      </c>
      <c r="C2213" t="s">
        <v>217</v>
      </c>
      <c r="D2213" t="s">
        <v>67</v>
      </c>
      <c r="E2213" t="s">
        <v>218</v>
      </c>
      <c r="F2213" t="s">
        <v>219</v>
      </c>
      <c r="G2213" t="s">
        <v>220</v>
      </c>
      <c r="H2213" t="s">
        <v>8</v>
      </c>
      <c r="I2213" t="s">
        <v>71</v>
      </c>
      <c r="J2213" t="s">
        <v>1132</v>
      </c>
      <c r="K2213" t="s">
        <v>154</v>
      </c>
      <c r="L2213" t="s">
        <v>155</v>
      </c>
      <c r="M2213">
        <v>1</v>
      </c>
      <c r="N2213" t="s">
        <v>875</v>
      </c>
      <c r="O2213" t="str">
        <f>IF($B2213="","",IFERROR(IF(ISNUMBER(MATCH($K2213,'Brand Family Territory (Enc)'!$A$2:$A$296,0)),$K2213,""),""))</f>
        <v>SAMUEL ADAMS</v>
      </c>
      <c r="P2213" t="str">
        <f>IF($B2213="","",IFERROR(INDEX('Brand Crosswalk'!$F$2:$F$200,MATCH($K2213,'Brand Crosswalk'!$A$2:$A$200,0)),"Not in Crosswalk"))</f>
        <v>Not in Crosswalk</v>
      </c>
      <c r="Q2213" t="str">
        <f>IF($B2213="","",IFERROR(INDEX('Brand Crosswalk'!$C$2:$C$200,MATCH($K2213,'Brand Crosswalk'!$A$2:$A$200,0)),""))</f>
        <v/>
      </c>
      <c r="R2213" t="str">
        <f>IF($B2213="","",IF(O2213&lt;&gt;"",O2213,IF(P2213="Mapped",Q2213,IF(P2213="No Encompass Match","No Encompass Match",IFERROR(VLOOKUP(IF($K2213="",$J2213,$K2213),'Brands (Enc)'!$C$2:$D$2699,2,FALSE),"Not Mapped")))))</f>
        <v>SAMUEL ADAMS</v>
      </c>
      <c r="S2213" t="str">
        <f>IF($B2213="","",IFERROR(VLOOKUP(VALUE($B2213),'Customers Table (Enc)'!$A:$I,9,FALSE),"Not Found"))</f>
        <v>Morris</v>
      </c>
      <c r="T2213" t="str">
        <f t="shared" si="136"/>
        <v>MORRIS 1</v>
      </c>
      <c r="U2213" t="str">
        <f t="shared" si="137"/>
        <v>SAMUEL ADAMS|MORRIS 1</v>
      </c>
      <c r="V2213" t="str">
        <f>IF($B2213="","",IF(R2213="No Encompass Match","THEM",IF(R2213="Not Mapped","Unable to Determine",IF(T2213="SALES","Unable to Determine",IFERROR(INDEX('Master - US vs THEM'!$F:$F,MATCH(U2213,'Master - US vs THEM'!$G:$G,0)),"No Territory Data")))))</f>
        <v>US</v>
      </c>
      <c r="W2213" t="str">
        <f t="shared" si="138"/>
        <v>OK</v>
      </c>
      <c r="X2213" t="str">
        <f t="shared" si="139"/>
        <v>US</v>
      </c>
    </row>
    <row r="2214" spans="1:24" x14ac:dyDescent="0.2">
      <c r="A2214">
        <v>2213</v>
      </c>
      <c r="B2214" t="s">
        <v>216</v>
      </c>
      <c r="C2214" t="s">
        <v>217</v>
      </c>
      <c r="D2214" t="s">
        <v>67</v>
      </c>
      <c r="E2214" t="s">
        <v>218</v>
      </c>
      <c r="F2214" t="s">
        <v>219</v>
      </c>
      <c r="G2214" t="s">
        <v>220</v>
      </c>
      <c r="H2214" t="s">
        <v>8</v>
      </c>
      <c r="I2214" t="s">
        <v>71</v>
      </c>
      <c r="J2214" t="s">
        <v>338</v>
      </c>
      <c r="K2214" t="s">
        <v>34</v>
      </c>
      <c r="L2214" t="s">
        <v>34</v>
      </c>
      <c r="M2214">
        <v>1</v>
      </c>
      <c r="N2214" t="s">
        <v>875</v>
      </c>
      <c r="O2214" t="str">
        <f>IF($B2214="","",IFERROR(IF(ISNUMBER(MATCH($K2214,'Brand Family Territory (Enc)'!$A$2:$A$296,0)),$K2214,""),""))</f>
        <v/>
      </c>
      <c r="P2214" t="str">
        <f>IF($B2214="","",IFERROR(INDEX('Brand Crosswalk'!$F$2:$F$200,MATCH($K2214,'Brand Crosswalk'!$A$2:$A$200,0)),"Not in Crosswalk"))</f>
        <v>Mapped</v>
      </c>
      <c r="Q2214" t="str">
        <f>IF($B2214="","",IFERROR(INDEX('Brand Crosswalk'!$C$2:$C$200,MATCH($K2214,'Brand Crosswalk'!$A$2:$A$200,0)),""))</f>
        <v>Sierra Nevada</v>
      </c>
      <c r="R2214" t="str">
        <f>IF($B2214="","",IF(O2214&lt;&gt;"",O2214,IF(P2214="Mapped",Q2214,IF(P2214="No Encompass Match","No Encompass Match",IFERROR(VLOOKUP(IF($K2214="",$J2214,$K2214),'Brands (Enc)'!$C$2:$D$2699,2,FALSE),"Not Mapped")))))</f>
        <v>Sierra Nevada</v>
      </c>
      <c r="S2214" t="str">
        <f>IF($B2214="","",IFERROR(VLOOKUP(VALUE($B2214),'Customers Table (Enc)'!$A:$I,9,FALSE),"Not Found"))</f>
        <v>Morris</v>
      </c>
      <c r="T2214" t="str">
        <f t="shared" si="136"/>
        <v>MORRIS 1</v>
      </c>
      <c r="U2214" t="str">
        <f t="shared" si="137"/>
        <v>Sierra Nevada|MORRIS 1</v>
      </c>
      <c r="V2214" t="str">
        <f>IF($B2214="","",IF(R2214="No Encompass Match","THEM",IF(R2214="Not Mapped","Unable to Determine",IF(T2214="SALES","Unable to Determine",IFERROR(INDEX('Master - US vs THEM'!$F:$F,MATCH(U2214,'Master - US vs THEM'!$G:$G,0)),"No Territory Data")))))</f>
        <v>US</v>
      </c>
      <c r="W2214" t="str">
        <f t="shared" si="138"/>
        <v>OK</v>
      </c>
      <c r="X2214" t="str">
        <f t="shared" si="139"/>
        <v>US</v>
      </c>
    </row>
    <row r="2215" spans="1:24" x14ac:dyDescent="0.2">
      <c r="A2215">
        <v>2214</v>
      </c>
      <c r="B2215" t="s">
        <v>216</v>
      </c>
      <c r="C2215" t="s">
        <v>217</v>
      </c>
      <c r="D2215" t="s">
        <v>67</v>
      </c>
      <c r="E2215" t="s">
        <v>218</v>
      </c>
      <c r="F2215" t="s">
        <v>219</v>
      </c>
      <c r="G2215" t="s">
        <v>220</v>
      </c>
      <c r="H2215" t="s">
        <v>8</v>
      </c>
      <c r="I2215" t="s">
        <v>71</v>
      </c>
      <c r="J2215" t="s">
        <v>906</v>
      </c>
      <c r="K2215" t="s">
        <v>192</v>
      </c>
      <c r="L2215" t="s">
        <v>120</v>
      </c>
      <c r="M2215">
        <v>1</v>
      </c>
      <c r="N2215" t="s">
        <v>875</v>
      </c>
      <c r="O2215" t="str">
        <f>IF($B2215="","",IFERROR(IF(ISNUMBER(MATCH($K2215,'Brand Family Territory (Enc)'!$A$2:$A$296,0)),$K2215,""),""))</f>
        <v/>
      </c>
      <c r="P2215" t="str">
        <f>IF($B2215="","",IFERROR(INDEX('Brand Crosswalk'!$F$2:$F$200,MATCH($K2215,'Brand Crosswalk'!$A$2:$A$200,0)),"Not in Crosswalk"))</f>
        <v>Mapped</v>
      </c>
      <c r="Q2215" t="str">
        <f>IF($B2215="","",IFERROR(INDEX('Brand Crosswalk'!$C$2:$C$200,MATCH($K2215,'Brand Crosswalk'!$A$2:$A$200,0)),""))</f>
        <v>Montauk</v>
      </c>
      <c r="R2215" t="str">
        <f>IF($B2215="","",IF(O2215&lt;&gt;"",O2215,IF(P2215="Mapped",Q2215,IF(P2215="No Encompass Match","No Encompass Match",IFERROR(VLOOKUP(IF($K2215="",$J2215,$K2215),'Brands (Enc)'!$C$2:$D$2699,2,FALSE),"Not Mapped")))))</f>
        <v>Montauk</v>
      </c>
      <c r="S2215" t="str">
        <f>IF($B2215="","",IFERROR(VLOOKUP(VALUE($B2215),'Customers Table (Enc)'!$A:$I,9,FALSE),"Not Found"))</f>
        <v>Morris</v>
      </c>
      <c r="T2215" t="str">
        <f t="shared" si="136"/>
        <v>MORRIS 1</v>
      </c>
      <c r="U2215" t="str">
        <f t="shared" si="137"/>
        <v>Montauk|MORRIS 1</v>
      </c>
      <c r="V2215" t="str">
        <f>IF($B2215="","",IF(R2215="No Encompass Match","THEM",IF(R2215="Not Mapped","Unable to Determine",IF(T2215="SALES","Unable to Determine",IFERROR(INDEX('Master - US vs THEM'!$F:$F,MATCH(U2215,'Master - US vs THEM'!$G:$G,0)),"No Territory Data")))))</f>
        <v>US</v>
      </c>
      <c r="W2215" t="str">
        <f t="shared" si="138"/>
        <v>OK</v>
      </c>
      <c r="X2215" t="str">
        <f t="shared" si="139"/>
        <v>US</v>
      </c>
    </row>
    <row r="2216" spans="1:24" x14ac:dyDescent="0.2">
      <c r="A2216">
        <v>2215</v>
      </c>
      <c r="B2216" t="s">
        <v>216</v>
      </c>
      <c r="C2216" t="s">
        <v>217</v>
      </c>
      <c r="D2216" t="s">
        <v>67</v>
      </c>
      <c r="E2216" t="s">
        <v>218</v>
      </c>
      <c r="F2216" t="s">
        <v>219</v>
      </c>
      <c r="G2216" t="s">
        <v>220</v>
      </c>
      <c r="H2216" t="s">
        <v>8</v>
      </c>
      <c r="I2216" t="s">
        <v>71</v>
      </c>
      <c r="J2216" t="s">
        <v>294</v>
      </c>
      <c r="K2216" t="s">
        <v>295</v>
      </c>
      <c r="L2216" t="s">
        <v>215</v>
      </c>
      <c r="M2216">
        <v>1</v>
      </c>
      <c r="N2216" t="s">
        <v>875</v>
      </c>
      <c r="O2216" t="str">
        <f>IF($B2216="","",IFERROR(IF(ISNUMBER(MATCH($K2216,'Brand Family Territory (Enc)'!$A$2:$A$296,0)),$K2216,""),""))</f>
        <v/>
      </c>
      <c r="P2216" t="str">
        <f>IF($B2216="","",IFERROR(INDEX('Brand Crosswalk'!$F$2:$F$200,MATCH($K2216,'Brand Crosswalk'!$A$2:$A$200,0)),"Not in Crosswalk"))</f>
        <v>Mapped</v>
      </c>
      <c r="Q2216" t="str">
        <f>IF($B2216="","",IFERROR(INDEX('Brand Crosswalk'!$C$2:$C$200,MATCH($K2216,'Brand Crosswalk'!$A$2:$A$200,0)),""))</f>
        <v>New Belgium Brewing Company</v>
      </c>
      <c r="R2216" t="str">
        <f>IF($B2216="","",IF(O2216&lt;&gt;"",O2216,IF(P2216="Mapped",Q2216,IF(P2216="No Encompass Match","No Encompass Match",IFERROR(VLOOKUP(IF($K2216="",$J2216,$K2216),'Brands (Enc)'!$C$2:$D$2699,2,FALSE),"Not Mapped")))))</f>
        <v>New Belgium Brewing Company</v>
      </c>
      <c r="S2216" t="str">
        <f>IF($B2216="","",IFERROR(VLOOKUP(VALUE($B2216),'Customers Table (Enc)'!$A:$I,9,FALSE),"Not Found"))</f>
        <v>Morris</v>
      </c>
      <c r="T2216" t="str">
        <f t="shared" si="136"/>
        <v>MORRIS 1</v>
      </c>
      <c r="U2216" t="str">
        <f t="shared" si="137"/>
        <v>New Belgium Brewing Company|MORRIS 1</v>
      </c>
      <c r="V2216" t="str">
        <f>IF($B2216="","",IF(R2216="No Encompass Match","THEM",IF(R2216="Not Mapped","Unable to Determine",IF(T2216="SALES","Unable to Determine",IFERROR(INDEX('Master - US vs THEM'!$F:$F,MATCH(U2216,'Master - US vs THEM'!$G:$G,0)),"No Territory Data")))))</f>
        <v>US</v>
      </c>
      <c r="W2216" t="str">
        <f t="shared" si="138"/>
        <v>OK</v>
      </c>
      <c r="X2216" t="str">
        <f t="shared" si="139"/>
        <v>US</v>
      </c>
    </row>
    <row r="2217" spans="1:24" x14ac:dyDescent="0.2">
      <c r="A2217">
        <v>2216</v>
      </c>
      <c r="B2217" t="s">
        <v>216</v>
      </c>
      <c r="C2217" t="s">
        <v>217</v>
      </c>
      <c r="D2217" t="s">
        <v>67</v>
      </c>
      <c r="E2217" t="s">
        <v>218</v>
      </c>
      <c r="F2217" t="s">
        <v>219</v>
      </c>
      <c r="G2217" t="s">
        <v>220</v>
      </c>
      <c r="H2217" t="s">
        <v>8</v>
      </c>
      <c r="I2217" t="s">
        <v>71</v>
      </c>
      <c r="J2217" t="s">
        <v>213</v>
      </c>
      <c r="K2217" t="s">
        <v>214</v>
      </c>
      <c r="L2217" t="s">
        <v>215</v>
      </c>
      <c r="M2217">
        <v>1</v>
      </c>
      <c r="N2217" t="s">
        <v>875</v>
      </c>
      <c r="O2217" t="str">
        <f>IF($B2217="","",IFERROR(IF(ISNUMBER(MATCH($K2217,'Brand Family Territory (Enc)'!$A$2:$A$296,0)),$K2217,""),""))</f>
        <v/>
      </c>
      <c r="P2217" t="str">
        <f>IF($B2217="","",IFERROR(INDEX('Brand Crosswalk'!$F$2:$F$200,MATCH($K2217,'Brand Crosswalk'!$A$2:$A$200,0)),"Not in Crosswalk"))</f>
        <v>Mapped</v>
      </c>
      <c r="Q2217" t="str">
        <f>IF($B2217="","",IFERROR(INDEX('Brand Crosswalk'!$C$2:$C$200,MATCH($K2217,'Brand Crosswalk'!$A$2:$A$200,0)),""))</f>
        <v>New Belgium Brewing Company</v>
      </c>
      <c r="R2217" t="str">
        <f>IF($B2217="","",IF(O2217&lt;&gt;"",O2217,IF(P2217="Mapped",Q2217,IF(P2217="No Encompass Match","No Encompass Match",IFERROR(VLOOKUP(IF($K2217="",$J2217,$K2217),'Brands (Enc)'!$C$2:$D$2699,2,FALSE),"Not Mapped")))))</f>
        <v>New Belgium Brewing Company</v>
      </c>
      <c r="S2217" t="str">
        <f>IF($B2217="","",IFERROR(VLOOKUP(VALUE($B2217),'Customers Table (Enc)'!$A:$I,9,FALSE),"Not Found"))</f>
        <v>Morris</v>
      </c>
      <c r="T2217" t="str">
        <f t="shared" si="136"/>
        <v>MORRIS 1</v>
      </c>
      <c r="U2217" t="str">
        <f t="shared" si="137"/>
        <v>New Belgium Brewing Company|MORRIS 1</v>
      </c>
      <c r="V2217" t="str">
        <f>IF($B2217="","",IF(R2217="No Encompass Match","THEM",IF(R2217="Not Mapped","Unable to Determine",IF(T2217="SALES","Unable to Determine",IFERROR(INDEX('Master - US vs THEM'!$F:$F,MATCH(U2217,'Master - US vs THEM'!$G:$G,0)),"No Territory Data")))))</f>
        <v>US</v>
      </c>
      <c r="W2217" t="str">
        <f t="shared" si="138"/>
        <v>OK</v>
      </c>
      <c r="X2217" t="str">
        <f t="shared" si="139"/>
        <v>US</v>
      </c>
    </row>
    <row r="2218" spans="1:24" x14ac:dyDescent="0.2">
      <c r="A2218">
        <v>2217</v>
      </c>
      <c r="B2218" t="s">
        <v>216</v>
      </c>
      <c r="C2218" t="s">
        <v>217</v>
      </c>
      <c r="D2218" t="s">
        <v>67</v>
      </c>
      <c r="E2218" t="s">
        <v>218</v>
      </c>
      <c r="F2218" t="s">
        <v>219</v>
      </c>
      <c r="G2218" t="s">
        <v>220</v>
      </c>
      <c r="H2218" t="s">
        <v>8</v>
      </c>
      <c r="I2218" t="s">
        <v>71</v>
      </c>
      <c r="J2218" t="s">
        <v>72</v>
      </c>
      <c r="K2218" t="s">
        <v>73</v>
      </c>
      <c r="L2218" t="s">
        <v>36</v>
      </c>
      <c r="M2218">
        <v>1</v>
      </c>
      <c r="N2218" t="s">
        <v>21</v>
      </c>
      <c r="O2218" t="str">
        <f>IF($B2218="","",IFERROR(IF(ISNUMBER(MATCH($K2218,'Brand Family Territory (Enc)'!$A$2:$A$296,0)),$K2218,""),""))</f>
        <v>LAGUNITAS</v>
      </c>
      <c r="P2218" t="str">
        <f>IF($B2218="","",IFERROR(INDEX('Brand Crosswalk'!$F$2:$F$200,MATCH($K2218,'Brand Crosswalk'!$A$2:$A$200,0)),"Not in Crosswalk"))</f>
        <v>Not in Crosswalk</v>
      </c>
      <c r="Q2218" t="str">
        <f>IF($B2218="","",IFERROR(INDEX('Brand Crosswalk'!$C$2:$C$200,MATCH($K2218,'Brand Crosswalk'!$A$2:$A$200,0)),""))</f>
        <v/>
      </c>
      <c r="R2218" t="str">
        <f>IF($B2218="","",IF(O2218&lt;&gt;"",O2218,IF(P2218="Mapped",Q2218,IF(P2218="No Encompass Match","No Encompass Match",IFERROR(VLOOKUP(IF($K2218="",$J2218,$K2218),'Brands (Enc)'!$C$2:$D$2699,2,FALSE),"Not Mapped")))))</f>
        <v>LAGUNITAS</v>
      </c>
      <c r="S2218" t="str">
        <f>IF($B2218="","",IFERROR(VLOOKUP(VALUE($B2218),'Customers Table (Enc)'!$A:$I,9,FALSE),"Not Found"))</f>
        <v>Morris</v>
      </c>
      <c r="T2218" t="str">
        <f t="shared" si="136"/>
        <v>MORRIS 1</v>
      </c>
      <c r="U2218" t="str">
        <f t="shared" si="137"/>
        <v>LAGUNITAS|MORRIS 1</v>
      </c>
      <c r="V2218" t="str">
        <f>IF($B2218="","",IF(R2218="No Encompass Match","THEM",IF(R2218="Not Mapped","Unable to Determine",IF(T2218="SALES","Unable to Determine",IFERROR(INDEX('Master - US vs THEM'!$F:$F,MATCH(U2218,'Master - US vs THEM'!$G:$G,0)),"No Territory Data")))))</f>
        <v>THEM</v>
      </c>
      <c r="W2218" t="str">
        <f t="shared" si="138"/>
        <v>OK</v>
      </c>
      <c r="X2218" t="str">
        <f t="shared" si="139"/>
        <v>THEM</v>
      </c>
    </row>
    <row r="2219" spans="1:24" x14ac:dyDescent="0.2">
      <c r="A2219">
        <v>2218</v>
      </c>
      <c r="B2219" t="s">
        <v>216</v>
      </c>
      <c r="C2219" t="s">
        <v>217</v>
      </c>
      <c r="D2219" t="s">
        <v>67</v>
      </c>
      <c r="E2219" t="s">
        <v>218</v>
      </c>
      <c r="F2219" t="s">
        <v>219</v>
      </c>
      <c r="G2219" t="s">
        <v>220</v>
      </c>
      <c r="H2219" t="s">
        <v>8</v>
      </c>
      <c r="I2219" t="s">
        <v>71</v>
      </c>
      <c r="J2219" t="s">
        <v>915</v>
      </c>
      <c r="K2219" t="s">
        <v>441</v>
      </c>
      <c r="L2219" t="s">
        <v>442</v>
      </c>
      <c r="M2219">
        <v>1</v>
      </c>
      <c r="N2219" t="s">
        <v>875</v>
      </c>
      <c r="O2219" t="str">
        <f>IF($B2219="","",IFERROR(IF(ISNUMBER(MATCH($K2219,'Brand Family Territory (Enc)'!$A$2:$A$296,0)),$K2219,""),""))</f>
        <v/>
      </c>
      <c r="P2219" t="str">
        <f>IF($B2219="","",IFERROR(INDEX('Brand Crosswalk'!$F$2:$F$200,MATCH($K2219,'Brand Crosswalk'!$A$2:$A$200,0)),"Not in Crosswalk"))</f>
        <v>Mapped</v>
      </c>
      <c r="Q2219" t="str">
        <f>IF($B2219="","",IFERROR(INDEX('Brand Crosswalk'!$C$2:$C$200,MATCH($K2219,'Brand Crosswalk'!$A$2:$A$200,0)),""))</f>
        <v>Evil Genius</v>
      </c>
      <c r="R2219" t="str">
        <f>IF($B2219="","",IF(O2219&lt;&gt;"",O2219,IF(P2219="Mapped",Q2219,IF(P2219="No Encompass Match","No Encompass Match",IFERROR(VLOOKUP(IF($K2219="",$J2219,$K2219),'Brands (Enc)'!$C$2:$D$2699,2,FALSE),"Not Mapped")))))</f>
        <v>Evil Genius</v>
      </c>
      <c r="S2219" t="str">
        <f>IF($B2219="","",IFERROR(VLOOKUP(VALUE($B2219),'Customers Table (Enc)'!$A:$I,9,FALSE),"Not Found"))</f>
        <v>Morris</v>
      </c>
      <c r="T2219" t="str">
        <f t="shared" si="136"/>
        <v>MORRIS 1</v>
      </c>
      <c r="U2219" t="str">
        <f t="shared" si="137"/>
        <v>Evil Genius|MORRIS 1</v>
      </c>
      <c r="V2219" t="str">
        <f>IF($B2219="","",IF(R2219="No Encompass Match","THEM",IF(R2219="Not Mapped","Unable to Determine",IF(T2219="SALES","Unable to Determine",IFERROR(INDEX('Master - US vs THEM'!$F:$F,MATCH(U2219,'Master - US vs THEM'!$G:$G,0)),"No Territory Data")))))</f>
        <v>US</v>
      </c>
      <c r="W2219" t="str">
        <f t="shared" si="138"/>
        <v>OK</v>
      </c>
      <c r="X2219" t="str">
        <f t="shared" si="139"/>
        <v>US</v>
      </c>
    </row>
    <row r="2220" spans="1:24" x14ac:dyDescent="0.2">
      <c r="A2220">
        <v>2219</v>
      </c>
      <c r="B2220" t="s">
        <v>216</v>
      </c>
      <c r="C2220" t="s">
        <v>217</v>
      </c>
      <c r="D2220" t="s">
        <v>67</v>
      </c>
      <c r="E2220" t="s">
        <v>218</v>
      </c>
      <c r="F2220" t="s">
        <v>219</v>
      </c>
      <c r="G2220" t="s">
        <v>220</v>
      </c>
      <c r="H2220" t="s">
        <v>8</v>
      </c>
      <c r="I2220" t="s">
        <v>71</v>
      </c>
      <c r="J2220" t="s">
        <v>463</v>
      </c>
      <c r="K2220" t="s">
        <v>463</v>
      </c>
      <c r="L2220" t="s">
        <v>155</v>
      </c>
      <c r="M2220">
        <v>1</v>
      </c>
      <c r="N2220" t="s">
        <v>875</v>
      </c>
      <c r="O2220" t="str">
        <f>IF($B2220="","",IFERROR(IF(ISNUMBER(MATCH($K2220,'Brand Family Territory (Enc)'!$A$2:$A$296,0)),$K2220,""),""))</f>
        <v>TWISTED TEA</v>
      </c>
      <c r="P2220" t="str">
        <f>IF($B2220="","",IFERROR(INDEX('Brand Crosswalk'!$F$2:$F$200,MATCH($K2220,'Brand Crosswalk'!$A$2:$A$200,0)),"Not in Crosswalk"))</f>
        <v>Not in Crosswalk</v>
      </c>
      <c r="Q2220" t="str">
        <f>IF($B2220="","",IFERROR(INDEX('Brand Crosswalk'!$C$2:$C$200,MATCH($K2220,'Brand Crosswalk'!$A$2:$A$200,0)),""))</f>
        <v/>
      </c>
      <c r="R2220" t="str">
        <f>IF($B2220="","",IF(O2220&lt;&gt;"",O2220,IF(P2220="Mapped",Q2220,IF(P2220="No Encompass Match","No Encompass Match",IFERROR(VLOOKUP(IF($K2220="",$J2220,$K2220),'Brands (Enc)'!$C$2:$D$2699,2,FALSE),"Not Mapped")))))</f>
        <v>TWISTED TEA</v>
      </c>
      <c r="S2220" t="str">
        <f>IF($B2220="","",IFERROR(VLOOKUP(VALUE($B2220),'Customers Table (Enc)'!$A:$I,9,FALSE),"Not Found"))</f>
        <v>Morris</v>
      </c>
      <c r="T2220" t="str">
        <f t="shared" si="136"/>
        <v>MORRIS 1</v>
      </c>
      <c r="U2220" t="str">
        <f t="shared" si="137"/>
        <v>TWISTED TEA|MORRIS 1</v>
      </c>
      <c r="V2220" t="str">
        <f>IF($B2220="","",IF(R2220="No Encompass Match","THEM",IF(R2220="Not Mapped","Unable to Determine",IF(T2220="SALES","Unable to Determine",IFERROR(INDEX('Master - US vs THEM'!$F:$F,MATCH(U2220,'Master - US vs THEM'!$G:$G,0)),"No Territory Data")))))</f>
        <v>US</v>
      </c>
      <c r="W2220" t="str">
        <f t="shared" si="138"/>
        <v>OK</v>
      </c>
      <c r="X2220" t="str">
        <f t="shared" si="139"/>
        <v>US</v>
      </c>
    </row>
    <row r="2221" spans="1:24" x14ac:dyDescent="0.2">
      <c r="A2221">
        <v>2220</v>
      </c>
      <c r="B2221" t="s">
        <v>216</v>
      </c>
      <c r="C2221" t="s">
        <v>217</v>
      </c>
      <c r="D2221" t="s">
        <v>67</v>
      </c>
      <c r="E2221" t="s">
        <v>218</v>
      </c>
      <c r="F2221" t="s">
        <v>219</v>
      </c>
      <c r="G2221" t="s">
        <v>220</v>
      </c>
      <c r="H2221" t="s">
        <v>8</v>
      </c>
      <c r="I2221" t="s">
        <v>71</v>
      </c>
      <c r="J2221" t="s">
        <v>157</v>
      </c>
      <c r="K2221" t="s">
        <v>158</v>
      </c>
      <c r="L2221" t="s">
        <v>155</v>
      </c>
      <c r="M2221">
        <v>1</v>
      </c>
      <c r="N2221" t="s">
        <v>875</v>
      </c>
      <c r="O2221" t="str">
        <f>IF($B2221="","",IFERROR(IF(ISNUMBER(MATCH($K2221,'Brand Family Territory (Enc)'!$A$2:$A$296,0)),$K2221,""),""))</f>
        <v/>
      </c>
      <c r="P2221" t="str">
        <f>IF($B2221="","",IFERROR(INDEX('Brand Crosswalk'!$F$2:$F$200,MATCH($K2221,'Brand Crosswalk'!$A$2:$A$200,0)),"Not in Crosswalk"))</f>
        <v>Mapped</v>
      </c>
      <c r="Q2221" t="str">
        <f>IF($B2221="","",IFERROR(INDEX('Brand Crosswalk'!$C$2:$C$200,MATCH($K2221,'Brand Crosswalk'!$A$2:$A$200,0)),""))</f>
        <v>Dogfish Head Beer</v>
      </c>
      <c r="R2221" t="str">
        <f>IF($B2221="","",IF(O2221&lt;&gt;"",O2221,IF(P2221="Mapped",Q2221,IF(P2221="No Encompass Match","No Encompass Match",IFERROR(VLOOKUP(IF($K2221="",$J2221,$K2221),'Brands (Enc)'!$C$2:$D$2699,2,FALSE),"Not Mapped")))))</f>
        <v>Dogfish Head Beer</v>
      </c>
      <c r="S2221" t="str">
        <f>IF($B2221="","",IFERROR(VLOOKUP(VALUE($B2221),'Customers Table (Enc)'!$A:$I,9,FALSE),"Not Found"))</f>
        <v>Morris</v>
      </c>
      <c r="T2221" t="str">
        <f t="shared" si="136"/>
        <v>MORRIS 1</v>
      </c>
      <c r="U2221" t="str">
        <f t="shared" si="137"/>
        <v>Dogfish Head Beer|MORRIS 1</v>
      </c>
      <c r="V2221" t="str">
        <f>IF($B2221="","",IF(R2221="No Encompass Match","THEM",IF(R2221="Not Mapped","Unable to Determine",IF(T2221="SALES","Unable to Determine",IFERROR(INDEX('Master - US vs THEM'!$F:$F,MATCH(U2221,'Master - US vs THEM'!$G:$G,0)),"No Territory Data")))))</f>
        <v>US</v>
      </c>
      <c r="W2221" t="str">
        <f t="shared" si="138"/>
        <v>OK</v>
      </c>
      <c r="X2221" t="str">
        <f t="shared" si="139"/>
        <v>US</v>
      </c>
    </row>
    <row r="2222" spans="1:24" x14ac:dyDescent="0.2">
      <c r="A2222">
        <v>2221</v>
      </c>
      <c r="B2222" t="s">
        <v>1127</v>
      </c>
      <c r="C2222" t="s">
        <v>1128</v>
      </c>
      <c r="D2222" t="s">
        <v>67</v>
      </c>
      <c r="E2222" t="s">
        <v>1129</v>
      </c>
      <c r="F2222" t="s">
        <v>219</v>
      </c>
      <c r="G2222" t="s">
        <v>1130</v>
      </c>
      <c r="H2222" t="s">
        <v>8</v>
      </c>
      <c r="I2222" t="s">
        <v>71</v>
      </c>
      <c r="J2222" t="s">
        <v>44</v>
      </c>
      <c r="K2222" t="s">
        <v>44</v>
      </c>
      <c r="L2222" t="s">
        <v>45</v>
      </c>
      <c r="M2222">
        <v>1</v>
      </c>
      <c r="N2222" t="s">
        <v>875</v>
      </c>
      <c r="O2222" t="str">
        <f>IF($B2222="","",IFERROR(IF(ISNUMBER(MATCH($K2222,'Brand Family Territory (Enc)'!$A$2:$A$296,0)),$K2222,""),""))</f>
        <v/>
      </c>
      <c r="P2222" t="str">
        <f>IF($B2222="","",IFERROR(INDEX('Brand Crosswalk'!$F$2:$F$200,MATCH($K2222,'Brand Crosswalk'!$A$2:$A$200,0)),"Not in Crosswalk"))</f>
        <v>Mapped</v>
      </c>
      <c r="Q2222" t="str">
        <f>IF($B2222="","",IFERROR(INDEX('Brand Crosswalk'!$C$2:$C$200,MATCH($K2222,'Brand Crosswalk'!$A$2:$A$200,0)),""))</f>
        <v>Dg Yuengling Inc</v>
      </c>
      <c r="R2222" t="str">
        <f>IF($B2222="","",IF(O2222&lt;&gt;"",O2222,IF(P2222="Mapped",Q2222,IF(P2222="No Encompass Match","No Encompass Match",IFERROR(VLOOKUP(IF($K2222="",$J2222,$K2222),'Brands (Enc)'!$C$2:$D$2699,2,FALSE),"Not Mapped")))))</f>
        <v>Dg Yuengling Inc</v>
      </c>
      <c r="S2222" t="str">
        <f>IF($B2222="","",IFERROR(VLOOKUP(VALUE($B2222),'Customers Table (Enc)'!$A:$I,9,FALSE),"Not Found"))</f>
        <v>Morris</v>
      </c>
      <c r="T2222" t="str">
        <f t="shared" si="136"/>
        <v>MORRIS 1</v>
      </c>
      <c r="U2222" t="str">
        <f t="shared" si="137"/>
        <v>Dg Yuengling Inc|MORRIS 1</v>
      </c>
      <c r="V2222" t="str">
        <f>IF($B2222="","",IF(R2222="No Encompass Match","THEM",IF(R2222="Not Mapped","Unable to Determine",IF(T2222="SALES","Unable to Determine",IFERROR(INDEX('Master - US vs THEM'!$F:$F,MATCH(U2222,'Master - US vs THEM'!$G:$G,0)),"No Territory Data")))))</f>
        <v>US</v>
      </c>
      <c r="W2222" t="str">
        <f t="shared" si="138"/>
        <v>OK</v>
      </c>
      <c r="X2222" t="str">
        <f t="shared" si="139"/>
        <v>US</v>
      </c>
    </row>
    <row r="2223" spans="1:24" x14ac:dyDescent="0.2">
      <c r="A2223">
        <v>2222</v>
      </c>
      <c r="B2223" t="s">
        <v>1127</v>
      </c>
      <c r="C2223" t="s">
        <v>1128</v>
      </c>
      <c r="D2223" t="s">
        <v>67</v>
      </c>
      <c r="E2223" t="s">
        <v>1129</v>
      </c>
      <c r="F2223" t="s">
        <v>219</v>
      </c>
      <c r="G2223" t="s">
        <v>1130</v>
      </c>
      <c r="H2223" t="s">
        <v>8</v>
      </c>
      <c r="I2223" t="s">
        <v>71</v>
      </c>
      <c r="J2223" t="s">
        <v>142</v>
      </c>
      <c r="K2223" t="s">
        <v>143</v>
      </c>
      <c r="L2223" t="s">
        <v>141</v>
      </c>
      <c r="M2223">
        <v>1</v>
      </c>
      <c r="N2223" t="s">
        <v>875</v>
      </c>
      <c r="O2223" t="str">
        <f>IF($B2223="","",IFERROR(IF(ISNUMBER(MATCH($K2223,'Brand Family Territory (Enc)'!$A$2:$A$296,0)),$K2223,""),""))</f>
        <v/>
      </c>
      <c r="P2223" t="str">
        <f>IF($B2223="","",IFERROR(INDEX('Brand Crosswalk'!$F$2:$F$200,MATCH($K2223,'Brand Crosswalk'!$A$2:$A$200,0)),"Not in Crosswalk"))</f>
        <v>Mapped</v>
      </c>
      <c r="Q2223" t="str">
        <f>IF($B2223="","",IFERROR(INDEX('Brand Crosswalk'!$C$2:$C$200,MATCH($K2223,'Brand Crosswalk'!$A$2:$A$200,0)),""))</f>
        <v>Lite</v>
      </c>
      <c r="R2223" t="str">
        <f>IF($B2223="","",IF(O2223&lt;&gt;"",O2223,IF(P2223="Mapped",Q2223,IF(P2223="No Encompass Match","No Encompass Match",IFERROR(VLOOKUP(IF($K2223="",$J2223,$K2223),'Brands (Enc)'!$C$2:$D$2699,2,FALSE),"Not Mapped")))))</f>
        <v>Lite</v>
      </c>
      <c r="S2223" t="str">
        <f>IF($B2223="","",IFERROR(VLOOKUP(VALUE($B2223),'Customers Table (Enc)'!$A:$I,9,FALSE),"Not Found"))</f>
        <v>Morris</v>
      </c>
      <c r="T2223" t="str">
        <f t="shared" si="136"/>
        <v>MORRIS 1</v>
      </c>
      <c r="U2223" t="str">
        <f t="shared" si="137"/>
        <v>Lite|MORRIS 1</v>
      </c>
      <c r="V2223" t="str">
        <f>IF($B2223="","",IF(R2223="No Encompass Match","THEM",IF(R2223="Not Mapped","Unable to Determine",IF(T2223="SALES","Unable to Determine",IFERROR(INDEX('Master - US vs THEM'!$F:$F,MATCH(U2223,'Master - US vs THEM'!$G:$G,0)),"No Territory Data")))))</f>
        <v>US</v>
      </c>
      <c r="W2223" t="str">
        <f t="shared" si="138"/>
        <v>OK</v>
      </c>
      <c r="X2223" t="str">
        <f t="shared" si="139"/>
        <v>US</v>
      </c>
    </row>
    <row r="2224" spans="1:24" x14ac:dyDescent="0.2">
      <c r="A2224">
        <v>2223</v>
      </c>
      <c r="B2224" t="s">
        <v>1127</v>
      </c>
      <c r="C2224" t="s">
        <v>1128</v>
      </c>
      <c r="D2224" t="s">
        <v>67</v>
      </c>
      <c r="E2224" t="s">
        <v>1129</v>
      </c>
      <c r="F2224" t="s">
        <v>219</v>
      </c>
      <c r="G2224" t="s">
        <v>1130</v>
      </c>
      <c r="H2224" t="s">
        <v>8</v>
      </c>
      <c r="I2224" t="s">
        <v>71</v>
      </c>
      <c r="J2224" t="s">
        <v>144</v>
      </c>
      <c r="K2224" t="s">
        <v>145</v>
      </c>
      <c r="L2224" t="s">
        <v>141</v>
      </c>
      <c r="M2224">
        <v>1</v>
      </c>
      <c r="N2224" t="s">
        <v>875</v>
      </c>
      <c r="O2224" t="str">
        <f>IF($B2224="","",IFERROR(IF(ISNUMBER(MATCH($K2224,'Brand Family Territory (Enc)'!$A$2:$A$296,0)),$K2224,""),""))</f>
        <v>COORS LIGHT</v>
      </c>
      <c r="P2224" t="str">
        <f>IF($B2224="","",IFERROR(INDEX('Brand Crosswalk'!$F$2:$F$200,MATCH($K2224,'Brand Crosswalk'!$A$2:$A$200,0)),"Not in Crosswalk"))</f>
        <v>Not in Crosswalk</v>
      </c>
      <c r="Q2224" t="str">
        <f>IF($B2224="","",IFERROR(INDEX('Brand Crosswalk'!$C$2:$C$200,MATCH($K2224,'Brand Crosswalk'!$A$2:$A$200,0)),""))</f>
        <v/>
      </c>
      <c r="R2224" t="str">
        <f>IF($B2224="","",IF(O2224&lt;&gt;"",O2224,IF(P2224="Mapped",Q2224,IF(P2224="No Encompass Match","No Encompass Match",IFERROR(VLOOKUP(IF($K2224="",$J2224,$K2224),'Brands (Enc)'!$C$2:$D$2699,2,FALSE),"Not Mapped")))))</f>
        <v>COORS LIGHT</v>
      </c>
      <c r="S2224" t="str">
        <f>IF($B2224="","",IFERROR(VLOOKUP(VALUE($B2224),'Customers Table (Enc)'!$A:$I,9,FALSE),"Not Found"))</f>
        <v>Morris</v>
      </c>
      <c r="T2224" t="str">
        <f t="shared" si="136"/>
        <v>MORRIS 1</v>
      </c>
      <c r="U2224" t="str">
        <f t="shared" si="137"/>
        <v>COORS LIGHT|MORRIS 1</v>
      </c>
      <c r="V2224" t="str">
        <f>IF($B2224="","",IF(R2224="No Encompass Match","THEM",IF(R2224="Not Mapped","Unable to Determine",IF(T2224="SALES","Unable to Determine",IFERROR(INDEX('Master - US vs THEM'!$F:$F,MATCH(U2224,'Master - US vs THEM'!$G:$G,0)),"No Territory Data")))))</f>
        <v>US</v>
      </c>
      <c r="W2224" t="str">
        <f t="shared" si="138"/>
        <v>OK</v>
      </c>
      <c r="X2224" t="str">
        <f t="shared" si="139"/>
        <v>US</v>
      </c>
    </row>
    <row r="2225" spans="1:24" x14ac:dyDescent="0.2">
      <c r="A2225">
        <v>2224</v>
      </c>
      <c r="B2225" t="s">
        <v>1127</v>
      </c>
      <c r="C2225" t="s">
        <v>1128</v>
      </c>
      <c r="D2225" t="s">
        <v>67</v>
      </c>
      <c r="E2225" t="s">
        <v>1129</v>
      </c>
      <c r="F2225" t="s">
        <v>219</v>
      </c>
      <c r="G2225" t="s">
        <v>1130</v>
      </c>
      <c r="H2225" t="s">
        <v>8</v>
      </c>
      <c r="I2225" t="s">
        <v>71</v>
      </c>
      <c r="J2225" t="s">
        <v>535</v>
      </c>
      <c r="K2225" t="s">
        <v>358</v>
      </c>
      <c r="L2225" t="s">
        <v>155</v>
      </c>
      <c r="M2225">
        <v>1</v>
      </c>
      <c r="N2225" t="s">
        <v>875</v>
      </c>
      <c r="O2225" t="str">
        <f>IF($B2225="","",IFERROR(IF(ISNUMBER(MATCH($K2225,'Brand Family Territory (Enc)'!$A$2:$A$296,0)),$K2225,""),""))</f>
        <v/>
      </c>
      <c r="P2225" t="str">
        <f>IF($B2225="","",IFERROR(INDEX('Brand Crosswalk'!$F$2:$F$200,MATCH($K2225,'Brand Crosswalk'!$A$2:$A$200,0)),"Not in Crosswalk"))</f>
        <v>Mapped</v>
      </c>
      <c r="Q2225" t="str">
        <f>IF($B2225="","",IFERROR(INDEX('Brand Crosswalk'!$C$2:$C$200,MATCH($K2225,'Brand Crosswalk'!$A$2:$A$200,0)),""))</f>
        <v>Samuel Adams</v>
      </c>
      <c r="R2225" t="str">
        <f>IF($B2225="","",IF(O2225&lt;&gt;"",O2225,IF(P2225="Mapped",Q2225,IF(P2225="No Encompass Match","No Encompass Match",IFERROR(VLOOKUP(IF($K2225="",$J2225,$K2225),'Brands (Enc)'!$C$2:$D$2699,2,FALSE),"Not Mapped")))))</f>
        <v>Samuel Adams</v>
      </c>
      <c r="S2225" t="str">
        <f>IF($B2225="","",IFERROR(VLOOKUP(VALUE($B2225),'Customers Table (Enc)'!$A:$I,9,FALSE),"Not Found"))</f>
        <v>Morris</v>
      </c>
      <c r="T2225" t="str">
        <f t="shared" si="136"/>
        <v>MORRIS 1</v>
      </c>
      <c r="U2225" t="str">
        <f t="shared" si="137"/>
        <v>Samuel Adams|MORRIS 1</v>
      </c>
      <c r="V2225" t="str">
        <f>IF($B2225="","",IF(R2225="No Encompass Match","THEM",IF(R2225="Not Mapped","Unable to Determine",IF(T2225="SALES","Unable to Determine",IFERROR(INDEX('Master - US vs THEM'!$F:$F,MATCH(U2225,'Master - US vs THEM'!$G:$G,0)),"No Territory Data")))))</f>
        <v>US</v>
      </c>
      <c r="W2225" t="str">
        <f t="shared" si="138"/>
        <v>OK</v>
      </c>
      <c r="X2225" t="str">
        <f t="shared" si="139"/>
        <v>US</v>
      </c>
    </row>
    <row r="2226" spans="1:24" x14ac:dyDescent="0.2">
      <c r="A2226">
        <v>2225</v>
      </c>
      <c r="B2226" t="s">
        <v>1127</v>
      </c>
      <c r="C2226" t="s">
        <v>1128</v>
      </c>
      <c r="D2226" t="s">
        <v>67</v>
      </c>
      <c r="E2226" t="s">
        <v>1129</v>
      </c>
      <c r="F2226" t="s">
        <v>219</v>
      </c>
      <c r="G2226" t="s">
        <v>1130</v>
      </c>
      <c r="H2226" t="s">
        <v>8</v>
      </c>
      <c r="I2226" t="s">
        <v>71</v>
      </c>
      <c r="J2226" t="s">
        <v>1131</v>
      </c>
      <c r="K2226" t="s">
        <v>158</v>
      </c>
      <c r="L2226" t="s">
        <v>155</v>
      </c>
      <c r="M2226">
        <v>1</v>
      </c>
      <c r="N2226" t="s">
        <v>875</v>
      </c>
      <c r="O2226" t="str">
        <f>IF($B2226="","",IFERROR(IF(ISNUMBER(MATCH($K2226,'Brand Family Territory (Enc)'!$A$2:$A$296,0)),$K2226,""),""))</f>
        <v/>
      </c>
      <c r="P2226" t="str">
        <f>IF($B2226="","",IFERROR(INDEX('Brand Crosswalk'!$F$2:$F$200,MATCH($K2226,'Brand Crosswalk'!$A$2:$A$200,0)),"Not in Crosswalk"))</f>
        <v>Mapped</v>
      </c>
      <c r="Q2226" t="str">
        <f>IF($B2226="","",IFERROR(INDEX('Brand Crosswalk'!$C$2:$C$200,MATCH($K2226,'Brand Crosswalk'!$A$2:$A$200,0)),""))</f>
        <v>Dogfish Head Beer</v>
      </c>
      <c r="R2226" t="str">
        <f>IF($B2226="","",IF(O2226&lt;&gt;"",O2226,IF(P2226="Mapped",Q2226,IF(P2226="No Encompass Match","No Encompass Match",IFERROR(VLOOKUP(IF($K2226="",$J2226,$K2226),'Brands (Enc)'!$C$2:$D$2699,2,FALSE),"Not Mapped")))))</f>
        <v>Dogfish Head Beer</v>
      </c>
      <c r="S2226" t="str">
        <f>IF($B2226="","",IFERROR(VLOOKUP(VALUE($B2226),'Customers Table (Enc)'!$A:$I,9,FALSE),"Not Found"))</f>
        <v>Morris</v>
      </c>
      <c r="T2226" t="str">
        <f t="shared" si="136"/>
        <v>MORRIS 1</v>
      </c>
      <c r="U2226" t="str">
        <f t="shared" si="137"/>
        <v>Dogfish Head Beer|MORRIS 1</v>
      </c>
      <c r="V2226" t="str">
        <f>IF($B2226="","",IF(R2226="No Encompass Match","THEM",IF(R2226="Not Mapped","Unable to Determine",IF(T2226="SALES","Unable to Determine",IFERROR(INDEX('Master - US vs THEM'!$F:$F,MATCH(U2226,'Master - US vs THEM'!$G:$G,0)),"No Territory Data")))))</f>
        <v>US</v>
      </c>
      <c r="W2226" t="str">
        <f t="shared" si="138"/>
        <v>OK</v>
      </c>
      <c r="X2226" t="str">
        <f t="shared" si="139"/>
        <v>US</v>
      </c>
    </row>
    <row r="2227" spans="1:24" x14ac:dyDescent="0.2">
      <c r="A2227">
        <v>2226</v>
      </c>
      <c r="B2227" t="s">
        <v>1121</v>
      </c>
      <c r="C2227" t="s">
        <v>1122</v>
      </c>
      <c r="D2227" t="s">
        <v>48</v>
      </c>
      <c r="E2227" t="s">
        <v>1123</v>
      </c>
      <c r="F2227" t="s">
        <v>1114</v>
      </c>
      <c r="G2227" t="s">
        <v>1124</v>
      </c>
      <c r="H2227" t="s">
        <v>8</v>
      </c>
      <c r="I2227" t="s">
        <v>85</v>
      </c>
      <c r="J2227" t="s">
        <v>1125</v>
      </c>
      <c r="K2227" t="s">
        <v>1126</v>
      </c>
      <c r="L2227" t="s">
        <v>141</v>
      </c>
      <c r="M2227">
        <v>1</v>
      </c>
      <c r="N2227" t="s">
        <v>875</v>
      </c>
      <c r="O2227" t="str">
        <f>IF($B2227="","",IFERROR(IF(ISNUMBER(MATCH($K2227,'Brand Family Territory (Enc)'!$A$2:$A$296,0)),$K2227,""),""))</f>
        <v/>
      </c>
      <c r="P2227" t="str">
        <f>IF($B2227="","",IFERROR(INDEX('Brand Crosswalk'!$F$2:$F$200,MATCH($K2227,'Brand Crosswalk'!$A$2:$A$200,0)),"Not in Crosswalk"))</f>
        <v>Mapped</v>
      </c>
      <c r="Q2227" t="str">
        <f>IF($B2227="","",IFERROR(INDEX('Brand Crosswalk'!$C$2:$C$200,MATCH($K2227,'Brand Crosswalk'!$A$2:$A$200,0)),""))</f>
        <v>Fosters</v>
      </c>
      <c r="R2227" t="str">
        <f>IF($B2227="","",IF(O2227&lt;&gt;"",O2227,IF(P2227="Mapped",Q2227,IF(P2227="No Encompass Match","No Encompass Match",IFERROR(VLOOKUP(IF($K2227="",$J2227,$K2227),'Brands (Enc)'!$C$2:$D$2699,2,FALSE),"Not Mapped")))))</f>
        <v>Fosters</v>
      </c>
      <c r="S2227" t="str">
        <f>IF($B2227="","",IFERROR(VLOOKUP(VALUE($B2227),'Customers Table (Enc)'!$A:$I,9,FALSE),"Not Found"))</f>
        <v>Bergen</v>
      </c>
      <c r="T2227" t="str">
        <f t="shared" si="136"/>
        <v>BERGEN</v>
      </c>
      <c r="U2227" t="str">
        <f t="shared" si="137"/>
        <v>Fosters|BERGEN</v>
      </c>
      <c r="V2227" t="str">
        <f>IF($B2227="","",IF(R2227="No Encompass Match","THEM",IF(R2227="Not Mapped","Unable to Determine",IF(T2227="SALES","Unable to Determine",IFERROR(INDEX('Master - US vs THEM'!$F:$F,MATCH(U2227,'Master - US vs THEM'!$G:$G,0)),"No Territory Data")))))</f>
        <v>US</v>
      </c>
      <c r="W2227" t="str">
        <f t="shared" si="138"/>
        <v>OK</v>
      </c>
      <c r="X2227" t="str">
        <f t="shared" si="139"/>
        <v>US</v>
      </c>
    </row>
    <row r="2228" spans="1:24" x14ac:dyDescent="0.2">
      <c r="A2228">
        <v>2227</v>
      </c>
      <c r="B2228" t="s">
        <v>1121</v>
      </c>
      <c r="C2228" t="s">
        <v>1122</v>
      </c>
      <c r="D2228" t="s">
        <v>48</v>
      </c>
      <c r="E2228" t="s">
        <v>1123</v>
      </c>
      <c r="F2228" t="s">
        <v>1114</v>
      </c>
      <c r="G2228" t="s">
        <v>1124</v>
      </c>
      <c r="H2228" t="s">
        <v>8</v>
      </c>
      <c r="I2228" t="s">
        <v>85</v>
      </c>
      <c r="J2228" t="s">
        <v>535</v>
      </c>
      <c r="K2228" t="s">
        <v>358</v>
      </c>
      <c r="L2228" t="s">
        <v>155</v>
      </c>
      <c r="M2228">
        <v>1</v>
      </c>
      <c r="N2228" t="s">
        <v>875</v>
      </c>
      <c r="O2228" t="str">
        <f>IF($B2228="","",IFERROR(IF(ISNUMBER(MATCH($K2228,'Brand Family Territory (Enc)'!$A$2:$A$296,0)),$K2228,""),""))</f>
        <v/>
      </c>
      <c r="P2228" t="str">
        <f>IF($B2228="","",IFERROR(INDEX('Brand Crosswalk'!$F$2:$F$200,MATCH($K2228,'Brand Crosswalk'!$A$2:$A$200,0)),"Not in Crosswalk"))</f>
        <v>Mapped</v>
      </c>
      <c r="Q2228" t="str">
        <f>IF($B2228="","",IFERROR(INDEX('Brand Crosswalk'!$C$2:$C$200,MATCH($K2228,'Brand Crosswalk'!$A$2:$A$200,0)),""))</f>
        <v>Samuel Adams</v>
      </c>
      <c r="R2228" t="str">
        <f>IF($B2228="","",IF(O2228&lt;&gt;"",O2228,IF(P2228="Mapped",Q2228,IF(P2228="No Encompass Match","No Encompass Match",IFERROR(VLOOKUP(IF($K2228="",$J2228,$K2228),'Brands (Enc)'!$C$2:$D$2699,2,FALSE),"Not Mapped")))))</f>
        <v>Samuel Adams</v>
      </c>
      <c r="S2228" t="str">
        <f>IF($B2228="","",IFERROR(VLOOKUP(VALUE($B2228),'Customers Table (Enc)'!$A:$I,9,FALSE),"Not Found"))</f>
        <v>Bergen</v>
      </c>
      <c r="T2228" t="str">
        <f t="shared" si="136"/>
        <v>BERGEN</v>
      </c>
      <c r="U2228" t="str">
        <f t="shared" si="137"/>
        <v>Samuel Adams|BERGEN</v>
      </c>
      <c r="V2228" t="str">
        <f>IF($B2228="","",IF(R2228="No Encompass Match","THEM",IF(R2228="Not Mapped","Unable to Determine",IF(T2228="SALES","Unable to Determine",IFERROR(INDEX('Master - US vs THEM'!$F:$F,MATCH(U2228,'Master - US vs THEM'!$G:$G,0)),"No Territory Data")))))</f>
        <v>US</v>
      </c>
      <c r="W2228" t="str">
        <f t="shared" si="138"/>
        <v>OK</v>
      </c>
      <c r="X2228" t="str">
        <f t="shared" si="139"/>
        <v>US</v>
      </c>
    </row>
    <row r="2229" spans="1:24" x14ac:dyDescent="0.2">
      <c r="A2229">
        <v>2228</v>
      </c>
      <c r="B2229" t="s">
        <v>1121</v>
      </c>
      <c r="C2229" t="s">
        <v>1122</v>
      </c>
      <c r="D2229" t="s">
        <v>48</v>
      </c>
      <c r="E2229" t="s">
        <v>1123</v>
      </c>
      <c r="F2229" t="s">
        <v>1114</v>
      </c>
      <c r="G2229" t="s">
        <v>1124</v>
      </c>
      <c r="H2229" t="s">
        <v>8</v>
      </c>
      <c r="I2229" t="s">
        <v>85</v>
      </c>
      <c r="J2229" t="s">
        <v>165</v>
      </c>
      <c r="K2229" t="s">
        <v>166</v>
      </c>
      <c r="L2229" t="s">
        <v>141</v>
      </c>
      <c r="M2229">
        <v>1</v>
      </c>
      <c r="N2229" t="s">
        <v>875</v>
      </c>
      <c r="O2229" t="str">
        <f>IF($B2229="","",IFERROR(IF(ISNUMBER(MATCH($K2229,'Brand Family Territory (Enc)'!$A$2:$A$296,0)),$K2229,""),""))</f>
        <v>BLUE MOON</v>
      </c>
      <c r="P2229" t="str">
        <f>IF($B2229="","",IFERROR(INDEX('Brand Crosswalk'!$F$2:$F$200,MATCH($K2229,'Brand Crosswalk'!$A$2:$A$200,0)),"Not in Crosswalk"))</f>
        <v>Not in Crosswalk</v>
      </c>
      <c r="Q2229" t="str">
        <f>IF($B2229="","",IFERROR(INDEX('Brand Crosswalk'!$C$2:$C$200,MATCH($K2229,'Brand Crosswalk'!$A$2:$A$200,0)),""))</f>
        <v/>
      </c>
      <c r="R2229" t="str">
        <f>IF($B2229="","",IF(O2229&lt;&gt;"",O2229,IF(P2229="Mapped",Q2229,IF(P2229="No Encompass Match","No Encompass Match",IFERROR(VLOOKUP(IF($K2229="",$J2229,$K2229),'Brands (Enc)'!$C$2:$D$2699,2,FALSE),"Not Mapped")))))</f>
        <v>BLUE MOON</v>
      </c>
      <c r="S2229" t="str">
        <f>IF($B2229="","",IFERROR(VLOOKUP(VALUE($B2229),'Customers Table (Enc)'!$A:$I,9,FALSE),"Not Found"))</f>
        <v>Bergen</v>
      </c>
      <c r="T2229" t="str">
        <f t="shared" si="136"/>
        <v>BERGEN</v>
      </c>
      <c r="U2229" t="str">
        <f t="shared" si="137"/>
        <v>BLUE MOON|BERGEN</v>
      </c>
      <c r="V2229" t="str">
        <f>IF($B2229="","",IF(R2229="No Encompass Match","THEM",IF(R2229="Not Mapped","Unable to Determine",IF(T2229="SALES","Unable to Determine",IFERROR(INDEX('Master - US vs THEM'!$F:$F,MATCH(U2229,'Master - US vs THEM'!$G:$G,0)),"No Territory Data")))))</f>
        <v>US</v>
      </c>
      <c r="W2229" t="str">
        <f t="shared" si="138"/>
        <v>OK</v>
      </c>
      <c r="X2229" t="str">
        <f t="shared" si="139"/>
        <v>US</v>
      </c>
    </row>
    <row r="2230" spans="1:24" x14ac:dyDescent="0.2">
      <c r="A2230">
        <v>2229</v>
      </c>
      <c r="B2230" t="s">
        <v>1116</v>
      </c>
      <c r="C2230" t="s">
        <v>1117</v>
      </c>
      <c r="D2230" t="s">
        <v>372</v>
      </c>
      <c r="E2230" t="s">
        <v>1118</v>
      </c>
      <c r="F2230" t="s">
        <v>1119</v>
      </c>
      <c r="G2230" t="s">
        <v>1120</v>
      </c>
      <c r="H2230" t="s">
        <v>8</v>
      </c>
      <c r="I2230" t="s">
        <v>31</v>
      </c>
      <c r="J2230" t="s">
        <v>142</v>
      </c>
      <c r="K2230" t="s">
        <v>143</v>
      </c>
      <c r="L2230" t="s">
        <v>141</v>
      </c>
      <c r="M2230">
        <v>1</v>
      </c>
      <c r="N2230" t="s">
        <v>875</v>
      </c>
      <c r="O2230" t="str">
        <f>IF($B2230="","",IFERROR(IF(ISNUMBER(MATCH($K2230,'Brand Family Territory (Enc)'!$A$2:$A$296,0)),$K2230,""),""))</f>
        <v/>
      </c>
      <c r="P2230" t="str">
        <f>IF($B2230="","",IFERROR(INDEX('Brand Crosswalk'!$F$2:$F$200,MATCH($K2230,'Brand Crosswalk'!$A$2:$A$200,0)),"Not in Crosswalk"))</f>
        <v>Mapped</v>
      </c>
      <c r="Q2230" t="str">
        <f>IF($B2230="","",IFERROR(INDEX('Brand Crosswalk'!$C$2:$C$200,MATCH($K2230,'Brand Crosswalk'!$A$2:$A$200,0)),""))</f>
        <v>Lite</v>
      </c>
      <c r="R2230" t="str">
        <f>IF($B2230="","",IF(O2230&lt;&gt;"",O2230,IF(P2230="Mapped",Q2230,IF(P2230="No Encompass Match","No Encompass Match",IFERROR(VLOOKUP(IF($K2230="",$J2230,$K2230),'Brands (Enc)'!$C$2:$D$2699,2,FALSE),"Not Mapped")))))</f>
        <v>Lite</v>
      </c>
      <c r="S2230" t="str">
        <f>IF($B2230="","",IFERROR(VLOOKUP(VALUE($B2230),'Customers Table (Enc)'!$A:$I,9,FALSE),"Not Found"))</f>
        <v>Passaic</v>
      </c>
      <c r="T2230" t="str">
        <f t="shared" si="136"/>
        <v>PASSAIC-FF</v>
      </c>
      <c r="U2230" t="str">
        <f t="shared" si="137"/>
        <v>Lite|PASSAIC-FF</v>
      </c>
      <c r="V2230" t="str">
        <f>IF($B2230="","",IF(R2230="No Encompass Match","THEM",IF(R2230="Not Mapped","Unable to Determine",IF(T2230="SALES","Unable to Determine",IFERROR(INDEX('Master - US vs THEM'!$F:$F,MATCH(U2230,'Master - US vs THEM'!$G:$G,0)),"No Territory Data")))))</f>
        <v>US</v>
      </c>
      <c r="W2230" t="str">
        <f t="shared" si="138"/>
        <v>OK</v>
      </c>
      <c r="X2230" t="str">
        <f t="shared" si="139"/>
        <v>US</v>
      </c>
    </row>
    <row r="2231" spans="1:24" x14ac:dyDescent="0.2">
      <c r="A2231">
        <v>2230</v>
      </c>
      <c r="B2231" t="s">
        <v>1116</v>
      </c>
      <c r="C2231" t="s">
        <v>1117</v>
      </c>
      <c r="D2231" t="s">
        <v>372</v>
      </c>
      <c r="E2231" t="s">
        <v>1118</v>
      </c>
      <c r="F2231" t="s">
        <v>1119</v>
      </c>
      <c r="G2231" t="s">
        <v>1120</v>
      </c>
      <c r="H2231" t="s">
        <v>8</v>
      </c>
      <c r="I2231" t="s">
        <v>31</v>
      </c>
      <c r="J2231" t="s">
        <v>165</v>
      </c>
      <c r="K2231" t="s">
        <v>166</v>
      </c>
      <c r="L2231" t="s">
        <v>141</v>
      </c>
      <c r="M2231">
        <v>1</v>
      </c>
      <c r="N2231" t="s">
        <v>875</v>
      </c>
      <c r="O2231" t="str">
        <f>IF($B2231="","",IFERROR(IF(ISNUMBER(MATCH($K2231,'Brand Family Territory (Enc)'!$A$2:$A$296,0)),$K2231,""),""))</f>
        <v>BLUE MOON</v>
      </c>
      <c r="P2231" t="str">
        <f>IF($B2231="","",IFERROR(INDEX('Brand Crosswalk'!$F$2:$F$200,MATCH($K2231,'Brand Crosswalk'!$A$2:$A$200,0)),"Not in Crosswalk"))</f>
        <v>Not in Crosswalk</v>
      </c>
      <c r="Q2231" t="str">
        <f>IF($B2231="","",IFERROR(INDEX('Brand Crosswalk'!$C$2:$C$200,MATCH($K2231,'Brand Crosswalk'!$A$2:$A$200,0)),""))</f>
        <v/>
      </c>
      <c r="R2231" t="str">
        <f>IF($B2231="","",IF(O2231&lt;&gt;"",O2231,IF(P2231="Mapped",Q2231,IF(P2231="No Encompass Match","No Encompass Match",IFERROR(VLOOKUP(IF($K2231="",$J2231,$K2231),'Brands (Enc)'!$C$2:$D$2699,2,FALSE),"Not Mapped")))))</f>
        <v>BLUE MOON</v>
      </c>
      <c r="S2231" t="str">
        <f>IF($B2231="","",IFERROR(VLOOKUP(VALUE($B2231),'Customers Table (Enc)'!$A:$I,9,FALSE),"Not Found"))</f>
        <v>Passaic</v>
      </c>
      <c r="T2231" t="str">
        <f t="shared" si="136"/>
        <v>PASSAIC-FF</v>
      </c>
      <c r="U2231" t="str">
        <f t="shared" si="137"/>
        <v>BLUE MOON|PASSAIC-FF</v>
      </c>
      <c r="V2231" t="str">
        <f>IF($B2231="","",IF(R2231="No Encompass Match","THEM",IF(R2231="Not Mapped","Unable to Determine",IF(T2231="SALES","Unable to Determine",IFERROR(INDEX('Master - US vs THEM'!$F:$F,MATCH(U2231,'Master - US vs THEM'!$G:$G,0)),"No Territory Data")))))</f>
        <v>US</v>
      </c>
      <c r="W2231" t="str">
        <f t="shared" si="138"/>
        <v>OK</v>
      </c>
      <c r="X2231" t="str">
        <f t="shared" si="139"/>
        <v>US</v>
      </c>
    </row>
    <row r="2232" spans="1:24" x14ac:dyDescent="0.2">
      <c r="A2232">
        <v>2231</v>
      </c>
      <c r="B2232" t="s">
        <v>1116</v>
      </c>
      <c r="C2232" t="s">
        <v>1117</v>
      </c>
      <c r="D2232" t="s">
        <v>372</v>
      </c>
      <c r="E2232" t="s">
        <v>1118</v>
      </c>
      <c r="F2232" t="s">
        <v>1119</v>
      </c>
      <c r="G2232" t="s">
        <v>1120</v>
      </c>
      <c r="H2232" t="s">
        <v>8</v>
      </c>
      <c r="I2232" t="s">
        <v>31</v>
      </c>
      <c r="J2232" t="s">
        <v>535</v>
      </c>
      <c r="K2232" t="s">
        <v>358</v>
      </c>
      <c r="L2232" t="s">
        <v>155</v>
      </c>
      <c r="M2232">
        <v>1</v>
      </c>
      <c r="N2232" t="s">
        <v>875</v>
      </c>
      <c r="O2232" t="str">
        <f>IF($B2232="","",IFERROR(IF(ISNUMBER(MATCH($K2232,'Brand Family Territory (Enc)'!$A$2:$A$296,0)),$K2232,""),""))</f>
        <v/>
      </c>
      <c r="P2232" t="str">
        <f>IF($B2232="","",IFERROR(INDEX('Brand Crosswalk'!$F$2:$F$200,MATCH($K2232,'Brand Crosswalk'!$A$2:$A$200,0)),"Not in Crosswalk"))</f>
        <v>Mapped</v>
      </c>
      <c r="Q2232" t="str">
        <f>IF($B2232="","",IFERROR(INDEX('Brand Crosswalk'!$C$2:$C$200,MATCH($K2232,'Brand Crosswalk'!$A$2:$A$200,0)),""))</f>
        <v>Samuel Adams</v>
      </c>
      <c r="R2232" t="str">
        <f>IF($B2232="","",IF(O2232&lt;&gt;"",O2232,IF(P2232="Mapped",Q2232,IF(P2232="No Encompass Match","No Encompass Match",IFERROR(VLOOKUP(IF($K2232="",$J2232,$K2232),'Brands (Enc)'!$C$2:$D$2699,2,FALSE),"Not Mapped")))))</f>
        <v>Samuel Adams</v>
      </c>
      <c r="S2232" t="str">
        <f>IF($B2232="","",IFERROR(VLOOKUP(VALUE($B2232),'Customers Table (Enc)'!$A:$I,9,FALSE),"Not Found"))</f>
        <v>Passaic</v>
      </c>
      <c r="T2232" t="str">
        <f t="shared" si="136"/>
        <v>PASSAIC-FF</v>
      </c>
      <c r="U2232" t="str">
        <f t="shared" si="137"/>
        <v>Samuel Adams|PASSAIC-FF</v>
      </c>
      <c r="V2232" t="str">
        <f>IF($B2232="","",IF(R2232="No Encompass Match","THEM",IF(R2232="Not Mapped","Unable to Determine",IF(T2232="SALES","Unable to Determine",IFERROR(INDEX('Master - US vs THEM'!$F:$F,MATCH(U2232,'Master - US vs THEM'!$G:$G,0)),"No Territory Data")))))</f>
        <v>US</v>
      </c>
      <c r="W2232" t="str">
        <f t="shared" si="138"/>
        <v>OK</v>
      </c>
      <c r="X2232" t="str">
        <f t="shared" si="139"/>
        <v>US</v>
      </c>
    </row>
    <row r="2233" spans="1:24" x14ac:dyDescent="0.2">
      <c r="A2233">
        <v>2232</v>
      </c>
      <c r="B2233" t="s">
        <v>1111</v>
      </c>
      <c r="C2233" t="s">
        <v>1112</v>
      </c>
      <c r="D2233" t="s">
        <v>48</v>
      </c>
      <c r="E2233" t="s">
        <v>1113</v>
      </c>
      <c r="F2233" t="s">
        <v>1114</v>
      </c>
      <c r="G2233" t="s">
        <v>1115</v>
      </c>
      <c r="H2233" t="s">
        <v>8</v>
      </c>
      <c r="I2233" t="s">
        <v>85</v>
      </c>
      <c r="J2233" t="s">
        <v>165</v>
      </c>
      <c r="K2233" t="s">
        <v>166</v>
      </c>
      <c r="L2233" t="s">
        <v>141</v>
      </c>
      <c r="M2233">
        <v>1</v>
      </c>
      <c r="N2233" t="s">
        <v>875</v>
      </c>
      <c r="O2233" t="str">
        <f>IF($B2233="","",IFERROR(IF(ISNUMBER(MATCH($K2233,'Brand Family Territory (Enc)'!$A$2:$A$296,0)),$K2233,""),""))</f>
        <v>BLUE MOON</v>
      </c>
      <c r="P2233" t="str">
        <f>IF($B2233="","",IFERROR(INDEX('Brand Crosswalk'!$F$2:$F$200,MATCH($K2233,'Brand Crosswalk'!$A$2:$A$200,0)),"Not in Crosswalk"))</f>
        <v>Not in Crosswalk</v>
      </c>
      <c r="Q2233" t="str">
        <f>IF($B2233="","",IFERROR(INDEX('Brand Crosswalk'!$C$2:$C$200,MATCH($K2233,'Brand Crosswalk'!$A$2:$A$200,0)),""))</f>
        <v/>
      </c>
      <c r="R2233" t="str">
        <f>IF($B2233="","",IF(O2233&lt;&gt;"",O2233,IF(P2233="Mapped",Q2233,IF(P2233="No Encompass Match","No Encompass Match",IFERROR(VLOOKUP(IF($K2233="",$J2233,$K2233),'Brands (Enc)'!$C$2:$D$2699,2,FALSE),"Not Mapped")))))</f>
        <v>BLUE MOON</v>
      </c>
      <c r="S2233" t="str">
        <f>IF($B2233="","",IFERROR(VLOOKUP(VALUE($B2233),'Customers Table (Enc)'!$A:$I,9,FALSE),"Not Found"))</f>
        <v>Bergen</v>
      </c>
      <c r="T2233" t="str">
        <f t="shared" si="136"/>
        <v>BERGEN</v>
      </c>
      <c r="U2233" t="str">
        <f t="shared" si="137"/>
        <v>BLUE MOON|BERGEN</v>
      </c>
      <c r="V2233" t="str">
        <f>IF($B2233="","",IF(R2233="No Encompass Match","THEM",IF(R2233="Not Mapped","Unable to Determine",IF(T2233="SALES","Unable to Determine",IFERROR(INDEX('Master - US vs THEM'!$F:$F,MATCH(U2233,'Master - US vs THEM'!$G:$G,0)),"No Territory Data")))))</f>
        <v>US</v>
      </c>
      <c r="W2233" t="str">
        <f t="shared" si="138"/>
        <v>OK</v>
      </c>
      <c r="X2233" t="str">
        <f t="shared" si="139"/>
        <v>US</v>
      </c>
    </row>
    <row r="2234" spans="1:24" x14ac:dyDescent="0.2">
      <c r="A2234">
        <v>2233</v>
      </c>
      <c r="B2234" t="s">
        <v>1111</v>
      </c>
      <c r="C2234" t="s">
        <v>1112</v>
      </c>
      <c r="D2234" t="s">
        <v>48</v>
      </c>
      <c r="E2234" t="s">
        <v>1113</v>
      </c>
      <c r="F2234" t="s">
        <v>1114</v>
      </c>
      <c r="G2234" t="s">
        <v>1115</v>
      </c>
      <c r="H2234" t="s">
        <v>8</v>
      </c>
      <c r="I2234" t="s">
        <v>85</v>
      </c>
      <c r="J2234" t="s">
        <v>535</v>
      </c>
      <c r="K2234" t="s">
        <v>358</v>
      </c>
      <c r="L2234" t="s">
        <v>155</v>
      </c>
      <c r="M2234">
        <v>1</v>
      </c>
      <c r="N2234" t="s">
        <v>875</v>
      </c>
      <c r="O2234" t="str">
        <f>IF($B2234="","",IFERROR(IF(ISNUMBER(MATCH($K2234,'Brand Family Territory (Enc)'!$A$2:$A$296,0)),$K2234,""),""))</f>
        <v/>
      </c>
      <c r="P2234" t="str">
        <f>IF($B2234="","",IFERROR(INDEX('Brand Crosswalk'!$F$2:$F$200,MATCH($K2234,'Brand Crosswalk'!$A$2:$A$200,0)),"Not in Crosswalk"))</f>
        <v>Mapped</v>
      </c>
      <c r="Q2234" t="str">
        <f>IF($B2234="","",IFERROR(INDEX('Brand Crosswalk'!$C$2:$C$200,MATCH($K2234,'Brand Crosswalk'!$A$2:$A$200,0)),""))</f>
        <v>Samuel Adams</v>
      </c>
      <c r="R2234" t="str">
        <f>IF($B2234="","",IF(O2234&lt;&gt;"",O2234,IF(P2234="Mapped",Q2234,IF(P2234="No Encompass Match","No Encompass Match",IFERROR(VLOOKUP(IF($K2234="",$J2234,$K2234),'Brands (Enc)'!$C$2:$D$2699,2,FALSE),"Not Mapped")))))</f>
        <v>Samuel Adams</v>
      </c>
      <c r="S2234" t="str">
        <f>IF($B2234="","",IFERROR(VLOOKUP(VALUE($B2234),'Customers Table (Enc)'!$A:$I,9,FALSE),"Not Found"))</f>
        <v>Bergen</v>
      </c>
      <c r="T2234" t="str">
        <f t="shared" si="136"/>
        <v>BERGEN</v>
      </c>
      <c r="U2234" t="str">
        <f t="shared" si="137"/>
        <v>Samuel Adams|BERGEN</v>
      </c>
      <c r="V2234" t="str">
        <f>IF($B2234="","",IF(R2234="No Encompass Match","THEM",IF(R2234="Not Mapped","Unable to Determine",IF(T2234="SALES","Unable to Determine",IFERROR(INDEX('Master - US vs THEM'!$F:$F,MATCH(U2234,'Master - US vs THEM'!$G:$G,0)),"No Territory Data")))))</f>
        <v>US</v>
      </c>
      <c r="W2234" t="str">
        <f t="shared" si="138"/>
        <v>OK</v>
      </c>
      <c r="X2234" t="str">
        <f t="shared" si="139"/>
        <v>US</v>
      </c>
    </row>
    <row r="2235" spans="1:24" x14ac:dyDescent="0.2">
      <c r="A2235">
        <v>2234</v>
      </c>
      <c r="B2235" t="s">
        <v>1111</v>
      </c>
      <c r="C2235" t="s">
        <v>1112</v>
      </c>
      <c r="D2235" t="s">
        <v>48</v>
      </c>
      <c r="E2235" t="s">
        <v>1113</v>
      </c>
      <c r="F2235" t="s">
        <v>1114</v>
      </c>
      <c r="G2235" t="s">
        <v>1115</v>
      </c>
      <c r="H2235" t="s">
        <v>8</v>
      </c>
      <c r="I2235" t="s">
        <v>85</v>
      </c>
      <c r="J2235" t="s">
        <v>227</v>
      </c>
      <c r="K2235" t="s">
        <v>209</v>
      </c>
      <c r="L2235" t="s">
        <v>210</v>
      </c>
      <c r="M2235">
        <v>1</v>
      </c>
      <c r="N2235" t="s">
        <v>875</v>
      </c>
      <c r="O2235" t="str">
        <f>IF($B2235="","",IFERROR(IF(ISNUMBER(MATCH($K2235,'Brand Family Territory (Enc)'!$A$2:$A$296,0)),$K2235,""),""))</f>
        <v/>
      </c>
      <c r="P2235" t="str">
        <f>IF($B2235="","",IFERROR(INDEX('Brand Crosswalk'!$F$2:$F$200,MATCH($K2235,'Brand Crosswalk'!$A$2:$A$200,0)),"Not in Crosswalk"))</f>
        <v>Mapped</v>
      </c>
      <c r="Q2235" t="str">
        <f>IF($B2235="","",IFERROR(INDEX('Brand Crosswalk'!$C$2:$C$200,MATCH($K2235,'Brand Crosswalk'!$A$2:$A$200,0)),""))</f>
        <v>Cape May</v>
      </c>
      <c r="R2235" t="str">
        <f>IF($B2235="","",IF(O2235&lt;&gt;"",O2235,IF(P2235="Mapped",Q2235,IF(P2235="No Encompass Match","No Encompass Match",IFERROR(VLOOKUP(IF($K2235="",$J2235,$K2235),'Brands (Enc)'!$C$2:$D$2699,2,FALSE),"Not Mapped")))))</f>
        <v>Cape May</v>
      </c>
      <c r="S2235" t="str">
        <f>IF($B2235="","",IFERROR(VLOOKUP(VALUE($B2235),'Customers Table (Enc)'!$A:$I,9,FALSE),"Not Found"))</f>
        <v>Bergen</v>
      </c>
      <c r="T2235" t="str">
        <f t="shared" si="136"/>
        <v>BERGEN</v>
      </c>
      <c r="U2235" t="str">
        <f t="shared" si="137"/>
        <v>Cape May|BERGEN</v>
      </c>
      <c r="V2235" t="str">
        <f>IF($B2235="","",IF(R2235="No Encompass Match","THEM",IF(R2235="Not Mapped","Unable to Determine",IF(T2235="SALES","Unable to Determine",IFERROR(INDEX('Master - US vs THEM'!$F:$F,MATCH(U2235,'Master - US vs THEM'!$G:$G,0)),"No Territory Data")))))</f>
        <v>US</v>
      </c>
      <c r="W2235" t="str">
        <f t="shared" si="138"/>
        <v>OK</v>
      </c>
      <c r="X2235" t="str">
        <f t="shared" si="139"/>
        <v>US</v>
      </c>
    </row>
    <row r="2236" spans="1:24" x14ac:dyDescent="0.2">
      <c r="A2236">
        <v>2235</v>
      </c>
      <c r="B2236" t="s">
        <v>1111</v>
      </c>
      <c r="C2236" t="s">
        <v>1112</v>
      </c>
      <c r="D2236" t="s">
        <v>48</v>
      </c>
      <c r="E2236" t="s">
        <v>1113</v>
      </c>
      <c r="F2236" t="s">
        <v>1114</v>
      </c>
      <c r="G2236" t="s">
        <v>1115</v>
      </c>
      <c r="H2236" t="s">
        <v>8</v>
      </c>
      <c r="I2236" t="s">
        <v>85</v>
      </c>
      <c r="J2236" t="s">
        <v>142</v>
      </c>
      <c r="K2236" t="s">
        <v>143</v>
      </c>
      <c r="L2236" t="s">
        <v>141</v>
      </c>
      <c r="M2236">
        <v>1</v>
      </c>
      <c r="N2236" t="s">
        <v>875</v>
      </c>
      <c r="O2236" t="str">
        <f>IF($B2236="","",IFERROR(IF(ISNUMBER(MATCH($K2236,'Brand Family Territory (Enc)'!$A$2:$A$296,0)),$K2236,""),""))</f>
        <v/>
      </c>
      <c r="P2236" t="str">
        <f>IF($B2236="","",IFERROR(INDEX('Brand Crosswalk'!$F$2:$F$200,MATCH($K2236,'Brand Crosswalk'!$A$2:$A$200,0)),"Not in Crosswalk"))</f>
        <v>Mapped</v>
      </c>
      <c r="Q2236" t="str">
        <f>IF($B2236="","",IFERROR(INDEX('Brand Crosswalk'!$C$2:$C$200,MATCH($K2236,'Brand Crosswalk'!$A$2:$A$200,0)),""))</f>
        <v>Lite</v>
      </c>
      <c r="R2236" t="str">
        <f>IF($B2236="","",IF(O2236&lt;&gt;"",O2236,IF(P2236="Mapped",Q2236,IF(P2236="No Encompass Match","No Encompass Match",IFERROR(VLOOKUP(IF($K2236="",$J2236,$K2236),'Brands (Enc)'!$C$2:$D$2699,2,FALSE),"Not Mapped")))))</f>
        <v>Lite</v>
      </c>
      <c r="S2236" t="str">
        <f>IF($B2236="","",IFERROR(VLOOKUP(VALUE($B2236),'Customers Table (Enc)'!$A:$I,9,FALSE),"Not Found"))</f>
        <v>Bergen</v>
      </c>
      <c r="T2236" t="str">
        <f t="shared" si="136"/>
        <v>BERGEN</v>
      </c>
      <c r="U2236" t="str">
        <f t="shared" si="137"/>
        <v>Lite|BERGEN</v>
      </c>
      <c r="V2236" t="str">
        <f>IF($B2236="","",IF(R2236="No Encompass Match","THEM",IF(R2236="Not Mapped","Unable to Determine",IF(T2236="SALES","Unable to Determine",IFERROR(INDEX('Master - US vs THEM'!$F:$F,MATCH(U2236,'Master - US vs THEM'!$G:$G,0)),"No Territory Data")))))</f>
        <v>US</v>
      </c>
      <c r="W2236" t="str">
        <f t="shared" si="138"/>
        <v>OK</v>
      </c>
      <c r="X2236" t="str">
        <f t="shared" si="139"/>
        <v>US</v>
      </c>
    </row>
    <row r="2237" spans="1:24" x14ac:dyDescent="0.2">
      <c r="A2237">
        <v>2236</v>
      </c>
      <c r="B2237" t="s">
        <v>1111</v>
      </c>
      <c r="C2237" t="s">
        <v>1112</v>
      </c>
      <c r="D2237" t="s">
        <v>48</v>
      </c>
      <c r="E2237" t="s">
        <v>1113</v>
      </c>
      <c r="F2237" t="s">
        <v>1114</v>
      </c>
      <c r="G2237" t="s">
        <v>1115</v>
      </c>
      <c r="H2237" t="s">
        <v>8</v>
      </c>
      <c r="I2237" t="s">
        <v>85</v>
      </c>
      <c r="J2237" t="s">
        <v>44</v>
      </c>
      <c r="K2237" t="s">
        <v>44</v>
      </c>
      <c r="L2237" t="s">
        <v>45</v>
      </c>
      <c r="M2237">
        <v>1</v>
      </c>
      <c r="N2237" t="s">
        <v>875</v>
      </c>
      <c r="O2237" t="str">
        <f>IF($B2237="","",IFERROR(IF(ISNUMBER(MATCH($K2237,'Brand Family Territory (Enc)'!$A$2:$A$296,0)),$K2237,""),""))</f>
        <v/>
      </c>
      <c r="P2237" t="str">
        <f>IF($B2237="","",IFERROR(INDEX('Brand Crosswalk'!$F$2:$F$200,MATCH($K2237,'Brand Crosswalk'!$A$2:$A$200,0)),"Not in Crosswalk"))</f>
        <v>Mapped</v>
      </c>
      <c r="Q2237" t="str">
        <f>IF($B2237="","",IFERROR(INDEX('Brand Crosswalk'!$C$2:$C$200,MATCH($K2237,'Brand Crosswalk'!$A$2:$A$200,0)),""))</f>
        <v>Dg Yuengling Inc</v>
      </c>
      <c r="R2237" t="str">
        <f>IF($B2237="","",IF(O2237&lt;&gt;"",O2237,IF(P2237="Mapped",Q2237,IF(P2237="No Encompass Match","No Encompass Match",IFERROR(VLOOKUP(IF($K2237="",$J2237,$K2237),'Brands (Enc)'!$C$2:$D$2699,2,FALSE),"Not Mapped")))))</f>
        <v>Dg Yuengling Inc</v>
      </c>
      <c r="S2237" t="str">
        <f>IF($B2237="","",IFERROR(VLOOKUP(VALUE($B2237),'Customers Table (Enc)'!$A:$I,9,FALSE),"Not Found"))</f>
        <v>Bergen</v>
      </c>
      <c r="T2237" t="str">
        <f t="shared" si="136"/>
        <v>BERGEN</v>
      </c>
      <c r="U2237" t="str">
        <f t="shared" si="137"/>
        <v>Dg Yuengling Inc|BERGEN</v>
      </c>
      <c r="V2237" t="str">
        <f>IF($B2237="","",IF(R2237="No Encompass Match","THEM",IF(R2237="Not Mapped","Unable to Determine",IF(T2237="SALES","Unable to Determine",IFERROR(INDEX('Master - US vs THEM'!$F:$F,MATCH(U2237,'Master - US vs THEM'!$G:$G,0)),"No Territory Data")))))</f>
        <v>US</v>
      </c>
      <c r="W2237" t="str">
        <f t="shared" si="138"/>
        <v>OK</v>
      </c>
      <c r="X2237" t="str">
        <f t="shared" si="139"/>
        <v>US</v>
      </c>
    </row>
    <row r="2238" spans="1:24" x14ac:dyDescent="0.2">
      <c r="A2238">
        <v>2237</v>
      </c>
      <c r="B2238" t="s">
        <v>198</v>
      </c>
      <c r="C2238" t="s">
        <v>199</v>
      </c>
      <c r="D2238" t="s">
        <v>67</v>
      </c>
      <c r="E2238" t="s">
        <v>200</v>
      </c>
      <c r="F2238" t="s">
        <v>201</v>
      </c>
      <c r="G2238" t="s">
        <v>202</v>
      </c>
      <c r="H2238" t="s">
        <v>8</v>
      </c>
      <c r="I2238" t="s">
        <v>71</v>
      </c>
      <c r="J2238" t="s">
        <v>134</v>
      </c>
      <c r="K2238" t="s">
        <v>135</v>
      </c>
      <c r="L2238" t="s">
        <v>96</v>
      </c>
      <c r="M2238">
        <v>1</v>
      </c>
      <c r="N2238" t="s">
        <v>21</v>
      </c>
      <c r="O2238" t="str">
        <f>IF($B2238="","",IFERROR(IF(ISNUMBER(MATCH($K2238,'Brand Family Territory (Enc)'!$A$2:$A$296,0)),$K2238,""),""))</f>
        <v/>
      </c>
      <c r="P2238" t="str">
        <f>IF($B2238="","",IFERROR(INDEX('Brand Crosswalk'!$F$2:$F$200,MATCH($K2238,'Brand Crosswalk'!$A$2:$A$200,0)),"Not in Crosswalk"))</f>
        <v>No Encompass Match</v>
      </c>
      <c r="Q2238">
        <f>IF($B2238="","",IFERROR(INDEX('Brand Crosswalk'!$C$2:$C$200,MATCH($K2238,'Brand Crosswalk'!$A$2:$A$200,0)),""))</f>
        <v>0</v>
      </c>
      <c r="R2238" t="str">
        <f>IF($B2238="","",IF(O2238&lt;&gt;"",O2238,IF(P2238="Mapped",Q2238,IF(P2238="No Encompass Match","No Encompass Match",IFERROR(VLOOKUP(IF($K2238="",$J2238,$K2238),'Brands (Enc)'!$C$2:$D$2699,2,FALSE),"Not Mapped")))))</f>
        <v>No Encompass Match</v>
      </c>
      <c r="S2238" t="str">
        <f>IF($B2238="","",IFERROR(VLOOKUP(VALUE($B2238),'Customers Table (Enc)'!$A:$I,9,FALSE),"Not Found"))</f>
        <v>Morris</v>
      </c>
      <c r="T2238" t="str">
        <f t="shared" si="136"/>
        <v>MORRIS 1</v>
      </c>
      <c r="U2238" t="str">
        <f t="shared" si="137"/>
        <v>No Encompass Match|MORRIS 1</v>
      </c>
      <c r="V2238" t="str">
        <f>IF($B2238="","",IF(R2238="No Encompass Match","THEM",IF(R2238="Not Mapped","Unable to Determine",IF(T2238="SALES","Unable to Determine",IFERROR(INDEX('Master - US vs THEM'!$F:$F,MATCH(U2238,'Master - US vs THEM'!$G:$G,0)),"No Territory Data")))))</f>
        <v>THEM</v>
      </c>
      <c r="W2238" t="str">
        <f t="shared" si="138"/>
        <v>OK</v>
      </c>
      <c r="X2238" t="str">
        <f t="shared" si="139"/>
        <v>THEM</v>
      </c>
    </row>
    <row r="2239" spans="1:24" x14ac:dyDescent="0.2">
      <c r="A2239">
        <v>2238</v>
      </c>
      <c r="B2239" t="s">
        <v>198</v>
      </c>
      <c r="C2239" t="s">
        <v>199</v>
      </c>
      <c r="D2239" t="s">
        <v>67</v>
      </c>
      <c r="E2239" t="s">
        <v>200</v>
      </c>
      <c r="F2239" t="s">
        <v>201</v>
      </c>
      <c r="G2239" t="s">
        <v>202</v>
      </c>
      <c r="H2239" t="s">
        <v>8</v>
      </c>
      <c r="I2239" t="s">
        <v>71</v>
      </c>
      <c r="J2239" t="s">
        <v>144</v>
      </c>
      <c r="K2239" t="s">
        <v>145</v>
      </c>
      <c r="L2239" t="s">
        <v>141</v>
      </c>
      <c r="M2239">
        <v>1</v>
      </c>
      <c r="N2239" t="s">
        <v>875</v>
      </c>
      <c r="O2239" t="str">
        <f>IF($B2239="","",IFERROR(IF(ISNUMBER(MATCH($K2239,'Brand Family Territory (Enc)'!$A$2:$A$296,0)),$K2239,""),""))</f>
        <v>COORS LIGHT</v>
      </c>
      <c r="P2239" t="str">
        <f>IF($B2239="","",IFERROR(INDEX('Brand Crosswalk'!$F$2:$F$200,MATCH($K2239,'Brand Crosswalk'!$A$2:$A$200,0)),"Not in Crosswalk"))</f>
        <v>Not in Crosswalk</v>
      </c>
      <c r="Q2239" t="str">
        <f>IF($B2239="","",IFERROR(INDEX('Brand Crosswalk'!$C$2:$C$200,MATCH($K2239,'Brand Crosswalk'!$A$2:$A$200,0)),""))</f>
        <v/>
      </c>
      <c r="R2239" t="str">
        <f>IF($B2239="","",IF(O2239&lt;&gt;"",O2239,IF(P2239="Mapped",Q2239,IF(P2239="No Encompass Match","No Encompass Match",IFERROR(VLOOKUP(IF($K2239="",$J2239,$K2239),'Brands (Enc)'!$C$2:$D$2699,2,FALSE),"Not Mapped")))))</f>
        <v>COORS LIGHT</v>
      </c>
      <c r="S2239" t="str">
        <f>IF($B2239="","",IFERROR(VLOOKUP(VALUE($B2239),'Customers Table (Enc)'!$A:$I,9,FALSE),"Not Found"))</f>
        <v>Morris</v>
      </c>
      <c r="T2239" t="str">
        <f t="shared" si="136"/>
        <v>MORRIS 1</v>
      </c>
      <c r="U2239" t="str">
        <f t="shared" si="137"/>
        <v>COORS LIGHT|MORRIS 1</v>
      </c>
      <c r="V2239" t="str">
        <f>IF($B2239="","",IF(R2239="No Encompass Match","THEM",IF(R2239="Not Mapped","Unable to Determine",IF(T2239="SALES","Unable to Determine",IFERROR(INDEX('Master - US vs THEM'!$F:$F,MATCH(U2239,'Master - US vs THEM'!$G:$G,0)),"No Territory Data")))))</f>
        <v>US</v>
      </c>
      <c r="W2239" t="str">
        <f t="shared" si="138"/>
        <v>OK</v>
      </c>
      <c r="X2239" t="str">
        <f t="shared" si="139"/>
        <v>US</v>
      </c>
    </row>
    <row r="2240" spans="1:24" x14ac:dyDescent="0.2">
      <c r="A2240">
        <v>2239</v>
      </c>
      <c r="B2240" t="s">
        <v>198</v>
      </c>
      <c r="C2240" t="s">
        <v>199</v>
      </c>
      <c r="D2240" t="s">
        <v>67</v>
      </c>
      <c r="E2240" t="s">
        <v>200</v>
      </c>
      <c r="F2240" t="s">
        <v>201</v>
      </c>
      <c r="G2240" t="s">
        <v>202</v>
      </c>
      <c r="H2240" t="s">
        <v>8</v>
      </c>
      <c r="I2240" t="s">
        <v>71</v>
      </c>
      <c r="J2240" t="s">
        <v>142</v>
      </c>
      <c r="K2240" t="s">
        <v>143</v>
      </c>
      <c r="L2240" t="s">
        <v>141</v>
      </c>
      <c r="M2240">
        <v>1</v>
      </c>
      <c r="N2240" t="s">
        <v>875</v>
      </c>
      <c r="O2240" t="str">
        <f>IF($B2240="","",IFERROR(IF(ISNUMBER(MATCH($K2240,'Brand Family Territory (Enc)'!$A$2:$A$296,0)),$K2240,""),""))</f>
        <v/>
      </c>
      <c r="P2240" t="str">
        <f>IF($B2240="","",IFERROR(INDEX('Brand Crosswalk'!$F$2:$F$200,MATCH($K2240,'Brand Crosswalk'!$A$2:$A$200,0)),"Not in Crosswalk"))</f>
        <v>Mapped</v>
      </c>
      <c r="Q2240" t="str">
        <f>IF($B2240="","",IFERROR(INDEX('Brand Crosswalk'!$C$2:$C$200,MATCH($K2240,'Brand Crosswalk'!$A$2:$A$200,0)),""))</f>
        <v>Lite</v>
      </c>
      <c r="R2240" t="str">
        <f>IF($B2240="","",IF(O2240&lt;&gt;"",O2240,IF(P2240="Mapped",Q2240,IF(P2240="No Encompass Match","No Encompass Match",IFERROR(VLOOKUP(IF($K2240="",$J2240,$K2240),'Brands (Enc)'!$C$2:$D$2699,2,FALSE),"Not Mapped")))))</f>
        <v>Lite</v>
      </c>
      <c r="S2240" t="str">
        <f>IF($B2240="","",IFERROR(VLOOKUP(VALUE($B2240),'Customers Table (Enc)'!$A:$I,9,FALSE),"Not Found"))</f>
        <v>Morris</v>
      </c>
      <c r="T2240" t="str">
        <f t="shared" si="136"/>
        <v>MORRIS 1</v>
      </c>
      <c r="U2240" t="str">
        <f t="shared" si="137"/>
        <v>Lite|MORRIS 1</v>
      </c>
      <c r="V2240" t="str">
        <f>IF($B2240="","",IF(R2240="No Encompass Match","THEM",IF(R2240="Not Mapped","Unable to Determine",IF(T2240="SALES","Unable to Determine",IFERROR(INDEX('Master - US vs THEM'!$F:$F,MATCH(U2240,'Master - US vs THEM'!$G:$G,0)),"No Territory Data")))))</f>
        <v>US</v>
      </c>
      <c r="W2240" t="str">
        <f t="shared" si="138"/>
        <v>OK</v>
      </c>
      <c r="X2240" t="str">
        <f t="shared" si="139"/>
        <v>US</v>
      </c>
    </row>
    <row r="2241" spans="1:24" x14ac:dyDescent="0.2">
      <c r="A2241">
        <v>2240</v>
      </c>
      <c r="B2241" t="s">
        <v>198</v>
      </c>
      <c r="C2241" t="s">
        <v>199</v>
      </c>
      <c r="D2241" t="s">
        <v>67</v>
      </c>
      <c r="E2241" t="s">
        <v>200</v>
      </c>
      <c r="F2241" t="s">
        <v>201</v>
      </c>
      <c r="G2241" t="s">
        <v>202</v>
      </c>
      <c r="H2241" t="s">
        <v>8</v>
      </c>
      <c r="I2241" t="s">
        <v>71</v>
      </c>
      <c r="J2241" t="s">
        <v>44</v>
      </c>
      <c r="K2241" t="s">
        <v>44</v>
      </c>
      <c r="L2241" t="s">
        <v>45</v>
      </c>
      <c r="M2241">
        <v>1</v>
      </c>
      <c r="N2241" t="s">
        <v>875</v>
      </c>
      <c r="O2241" t="str">
        <f>IF($B2241="","",IFERROR(IF(ISNUMBER(MATCH($K2241,'Brand Family Territory (Enc)'!$A$2:$A$296,0)),$K2241,""),""))</f>
        <v/>
      </c>
      <c r="P2241" t="str">
        <f>IF($B2241="","",IFERROR(INDEX('Brand Crosswalk'!$F$2:$F$200,MATCH($K2241,'Brand Crosswalk'!$A$2:$A$200,0)),"Not in Crosswalk"))</f>
        <v>Mapped</v>
      </c>
      <c r="Q2241" t="str">
        <f>IF($B2241="","",IFERROR(INDEX('Brand Crosswalk'!$C$2:$C$200,MATCH($K2241,'Brand Crosswalk'!$A$2:$A$200,0)),""))</f>
        <v>Dg Yuengling Inc</v>
      </c>
      <c r="R2241" t="str">
        <f>IF($B2241="","",IF(O2241&lt;&gt;"",O2241,IF(P2241="Mapped",Q2241,IF(P2241="No Encompass Match","No Encompass Match",IFERROR(VLOOKUP(IF($K2241="",$J2241,$K2241),'Brands (Enc)'!$C$2:$D$2699,2,FALSE),"Not Mapped")))))</f>
        <v>Dg Yuengling Inc</v>
      </c>
      <c r="S2241" t="str">
        <f>IF($B2241="","",IFERROR(VLOOKUP(VALUE($B2241),'Customers Table (Enc)'!$A:$I,9,FALSE),"Not Found"))</f>
        <v>Morris</v>
      </c>
      <c r="T2241" t="str">
        <f t="shared" si="136"/>
        <v>MORRIS 1</v>
      </c>
      <c r="U2241" t="str">
        <f t="shared" si="137"/>
        <v>Dg Yuengling Inc|MORRIS 1</v>
      </c>
      <c r="V2241" t="str">
        <f>IF($B2241="","",IF(R2241="No Encompass Match","THEM",IF(R2241="Not Mapped","Unable to Determine",IF(T2241="SALES","Unable to Determine",IFERROR(INDEX('Master - US vs THEM'!$F:$F,MATCH(U2241,'Master - US vs THEM'!$G:$G,0)),"No Territory Data")))))</f>
        <v>US</v>
      </c>
      <c r="W2241" t="str">
        <f t="shared" si="138"/>
        <v>OK</v>
      </c>
      <c r="X2241" t="str">
        <f t="shared" si="139"/>
        <v>US</v>
      </c>
    </row>
    <row r="2242" spans="1:24" x14ac:dyDescent="0.2">
      <c r="A2242">
        <v>2241</v>
      </c>
      <c r="B2242" t="s">
        <v>198</v>
      </c>
      <c r="C2242" t="s">
        <v>199</v>
      </c>
      <c r="D2242" t="s">
        <v>67</v>
      </c>
      <c r="E2242" t="s">
        <v>200</v>
      </c>
      <c r="F2242" t="s">
        <v>201</v>
      </c>
      <c r="G2242" t="s">
        <v>202</v>
      </c>
      <c r="H2242" t="s">
        <v>8</v>
      </c>
      <c r="I2242" t="s">
        <v>71</v>
      </c>
      <c r="J2242" t="s">
        <v>165</v>
      </c>
      <c r="K2242" t="s">
        <v>166</v>
      </c>
      <c r="L2242" t="s">
        <v>141</v>
      </c>
      <c r="M2242">
        <v>1</v>
      </c>
      <c r="N2242" t="s">
        <v>875</v>
      </c>
      <c r="O2242" t="str">
        <f>IF($B2242="","",IFERROR(IF(ISNUMBER(MATCH($K2242,'Brand Family Territory (Enc)'!$A$2:$A$296,0)),$K2242,""),""))</f>
        <v>BLUE MOON</v>
      </c>
      <c r="P2242" t="str">
        <f>IF($B2242="","",IFERROR(INDEX('Brand Crosswalk'!$F$2:$F$200,MATCH($K2242,'Brand Crosswalk'!$A$2:$A$200,0)),"Not in Crosswalk"))</f>
        <v>Not in Crosswalk</v>
      </c>
      <c r="Q2242" t="str">
        <f>IF($B2242="","",IFERROR(INDEX('Brand Crosswalk'!$C$2:$C$200,MATCH($K2242,'Brand Crosswalk'!$A$2:$A$200,0)),""))</f>
        <v/>
      </c>
      <c r="R2242" t="str">
        <f>IF($B2242="","",IF(O2242&lt;&gt;"",O2242,IF(P2242="Mapped",Q2242,IF(P2242="No Encompass Match","No Encompass Match",IFERROR(VLOOKUP(IF($K2242="",$J2242,$K2242),'Brands (Enc)'!$C$2:$D$2699,2,FALSE),"Not Mapped")))))</f>
        <v>BLUE MOON</v>
      </c>
      <c r="S2242" t="str">
        <f>IF($B2242="","",IFERROR(VLOOKUP(VALUE($B2242),'Customers Table (Enc)'!$A:$I,9,FALSE),"Not Found"))</f>
        <v>Morris</v>
      </c>
      <c r="T2242" t="str">
        <f t="shared" si="136"/>
        <v>MORRIS 1</v>
      </c>
      <c r="U2242" t="str">
        <f t="shared" si="137"/>
        <v>BLUE MOON|MORRIS 1</v>
      </c>
      <c r="V2242" t="str">
        <f>IF($B2242="","",IF(R2242="No Encompass Match","THEM",IF(R2242="Not Mapped","Unable to Determine",IF(T2242="SALES","Unable to Determine",IFERROR(INDEX('Master - US vs THEM'!$F:$F,MATCH(U2242,'Master - US vs THEM'!$G:$G,0)),"No Territory Data")))))</f>
        <v>US</v>
      </c>
      <c r="W2242" t="str">
        <f t="shared" si="138"/>
        <v>OK</v>
      </c>
      <c r="X2242" t="str">
        <f t="shared" si="139"/>
        <v>US</v>
      </c>
    </row>
    <row r="2243" spans="1:24" x14ac:dyDescent="0.2">
      <c r="A2243">
        <v>2242</v>
      </c>
      <c r="B2243" t="s">
        <v>198</v>
      </c>
      <c r="C2243" t="s">
        <v>199</v>
      </c>
      <c r="D2243" t="s">
        <v>67</v>
      </c>
      <c r="E2243" t="s">
        <v>200</v>
      </c>
      <c r="F2243" t="s">
        <v>201</v>
      </c>
      <c r="G2243" t="s">
        <v>202</v>
      </c>
      <c r="H2243" t="s">
        <v>8</v>
      </c>
      <c r="I2243" t="s">
        <v>71</v>
      </c>
      <c r="J2243" t="s">
        <v>235</v>
      </c>
      <c r="K2243" t="s">
        <v>236</v>
      </c>
      <c r="L2243" t="s">
        <v>141</v>
      </c>
      <c r="M2243">
        <v>1</v>
      </c>
      <c r="N2243" t="s">
        <v>875</v>
      </c>
      <c r="O2243" t="str">
        <f>IF($B2243="","",IFERROR(IF(ISNUMBER(MATCH($K2243,'Brand Family Territory (Enc)'!$A$2:$A$296,0)),$K2243,""),""))</f>
        <v/>
      </c>
      <c r="P2243" t="str">
        <f>IF($B2243="","",IFERROR(INDEX('Brand Crosswalk'!$F$2:$F$200,MATCH($K2243,'Brand Crosswalk'!$A$2:$A$200,0)),"Not in Crosswalk"))</f>
        <v>Mapped</v>
      </c>
      <c r="Q2243" t="str">
        <f>IF($B2243="","",IFERROR(INDEX('Brand Crosswalk'!$C$2:$C$200,MATCH($K2243,'Brand Crosswalk'!$A$2:$A$200,0)),""))</f>
        <v>Leinenkugel</v>
      </c>
      <c r="R2243" t="str">
        <f>IF($B2243="","",IF(O2243&lt;&gt;"",O2243,IF(P2243="Mapped",Q2243,IF(P2243="No Encompass Match","No Encompass Match",IFERROR(VLOOKUP(IF($K2243="",$J2243,$K2243),'Brands (Enc)'!$C$2:$D$2699,2,FALSE),"Not Mapped")))))</f>
        <v>Leinenkugel</v>
      </c>
      <c r="S2243" t="str">
        <f>IF($B2243="","",IFERROR(VLOOKUP(VALUE($B2243),'Customers Table (Enc)'!$A:$I,9,FALSE),"Not Found"))</f>
        <v>Morris</v>
      </c>
      <c r="T2243" t="str">
        <f t="shared" ref="T2243:T2306" si="140">IF($B2243="","",IF($D2243&lt;&gt;"SALES",$D2243,IF(OR(S2243="Default",S2243="Not Found",S2243="Morris"),"SALES",UPPER(S2243))))</f>
        <v>MORRIS 1</v>
      </c>
      <c r="U2243" t="str">
        <f t="shared" ref="U2243:U2306" si="141">IF($B2243="","",R2243&amp;"|"&amp;T2243)</f>
        <v>Leinenkugel|MORRIS 1</v>
      </c>
      <c r="V2243" t="str">
        <f>IF($B2243="","",IF(R2243="No Encompass Match","THEM",IF(R2243="Not Mapped","Unable to Determine",IF(T2243="SALES","Unable to Determine",IFERROR(INDEX('Master - US vs THEM'!$F:$F,MATCH(U2243,'Master - US vs THEM'!$G:$G,0)),"No Territory Data")))))</f>
        <v>US</v>
      </c>
      <c r="W2243" t="str">
        <f t="shared" ref="W2243:W2306" si="142">IF($B2243="","",IF(OR(V2243="Unable to Determine",V2243="No Territory Data",V2243="Ambiguous (Source Truncated)"),"Review",IF(V2243&lt;&gt;$N2243,"MISMATCH","OK")))</f>
        <v>OK</v>
      </c>
      <c r="X2243" t="str">
        <f t="shared" ref="X2243:X2306" si="143">IF($B2243="","",IF(OR(V2243="US",V2243="THEM"),V2243,$N2243))</f>
        <v>US</v>
      </c>
    </row>
    <row r="2244" spans="1:24" x14ac:dyDescent="0.2">
      <c r="A2244">
        <v>2243</v>
      </c>
      <c r="B2244" t="s">
        <v>193</v>
      </c>
      <c r="C2244" t="s">
        <v>194</v>
      </c>
      <c r="D2244" t="s">
        <v>187</v>
      </c>
      <c r="E2244" t="s">
        <v>195</v>
      </c>
      <c r="F2244" t="s">
        <v>189</v>
      </c>
      <c r="G2244" t="s">
        <v>196</v>
      </c>
      <c r="H2244" t="s">
        <v>8</v>
      </c>
      <c r="I2244" t="s">
        <v>197</v>
      </c>
      <c r="J2244" t="s">
        <v>609</v>
      </c>
      <c r="K2244" t="s">
        <v>609</v>
      </c>
      <c r="L2244" t="s">
        <v>468</v>
      </c>
      <c r="M2244">
        <v>1</v>
      </c>
      <c r="N2244" t="s">
        <v>875</v>
      </c>
      <c r="O2244" t="str">
        <f>IF($B2244="","",IFERROR(IF(ISNUMBER(MATCH($K2244,'Brand Family Territory (Enc)'!$A$2:$A$296,0)),$K2244,""),""))</f>
        <v>PABST BLUE RIBBON</v>
      </c>
      <c r="P2244" t="str">
        <f>IF($B2244="","",IFERROR(INDEX('Brand Crosswalk'!$F$2:$F$200,MATCH($K2244,'Brand Crosswalk'!$A$2:$A$200,0)),"Not in Crosswalk"))</f>
        <v>Not in Crosswalk</v>
      </c>
      <c r="Q2244" t="str">
        <f>IF($B2244="","",IFERROR(INDEX('Brand Crosswalk'!$C$2:$C$200,MATCH($K2244,'Brand Crosswalk'!$A$2:$A$200,0)),""))</f>
        <v/>
      </c>
      <c r="R2244" t="str">
        <f>IF($B2244="","",IF(O2244&lt;&gt;"",O2244,IF(P2244="Mapped",Q2244,IF(P2244="No Encompass Match","No Encompass Match",IFERROR(VLOOKUP(IF($K2244="",$J2244,$K2244),'Brands (Enc)'!$C$2:$D$2699,2,FALSE),"Not Mapped")))))</f>
        <v>PABST BLUE RIBBON</v>
      </c>
      <c r="S2244" t="str">
        <f>IF($B2244="","",IFERROR(VLOOKUP(VALUE($B2244),'Customers Table (Enc)'!$A:$I,9,FALSE),"Not Found"))</f>
        <v>Essex</v>
      </c>
      <c r="T2244" t="str">
        <f t="shared" si="140"/>
        <v>ESSEX</v>
      </c>
      <c r="U2244" t="str">
        <f t="shared" si="141"/>
        <v>PABST BLUE RIBBON|ESSEX</v>
      </c>
      <c r="V2244" t="str">
        <f>IF($B2244="","",IF(R2244="No Encompass Match","THEM",IF(R2244="Not Mapped","Unable to Determine",IF(T2244="SALES","Unable to Determine",IFERROR(INDEX('Master - US vs THEM'!$F:$F,MATCH(U2244,'Master - US vs THEM'!$G:$G,0)),"No Territory Data")))))</f>
        <v>US</v>
      </c>
      <c r="W2244" t="str">
        <f t="shared" si="142"/>
        <v>OK</v>
      </c>
      <c r="X2244" t="str">
        <f t="shared" si="143"/>
        <v>US</v>
      </c>
    </row>
    <row r="2245" spans="1:24" x14ac:dyDescent="0.2">
      <c r="A2245">
        <v>2244</v>
      </c>
      <c r="B2245" t="s">
        <v>193</v>
      </c>
      <c r="C2245" t="s">
        <v>194</v>
      </c>
      <c r="D2245" t="s">
        <v>187</v>
      </c>
      <c r="E2245" t="s">
        <v>195</v>
      </c>
      <c r="F2245" t="s">
        <v>189</v>
      </c>
      <c r="G2245" t="s">
        <v>196</v>
      </c>
      <c r="H2245" t="s">
        <v>8</v>
      </c>
      <c r="I2245" t="s">
        <v>197</v>
      </c>
      <c r="J2245" t="s">
        <v>906</v>
      </c>
      <c r="K2245" t="s">
        <v>192</v>
      </c>
      <c r="L2245" t="s">
        <v>120</v>
      </c>
      <c r="M2245">
        <v>1</v>
      </c>
      <c r="N2245" t="s">
        <v>875</v>
      </c>
      <c r="O2245" t="str">
        <f>IF($B2245="","",IFERROR(IF(ISNUMBER(MATCH($K2245,'Brand Family Territory (Enc)'!$A$2:$A$296,0)),$K2245,""),""))</f>
        <v/>
      </c>
      <c r="P2245" t="str">
        <f>IF($B2245="","",IFERROR(INDEX('Brand Crosswalk'!$F$2:$F$200,MATCH($K2245,'Brand Crosswalk'!$A$2:$A$200,0)),"Not in Crosswalk"))</f>
        <v>Mapped</v>
      </c>
      <c r="Q2245" t="str">
        <f>IF($B2245="","",IFERROR(INDEX('Brand Crosswalk'!$C$2:$C$200,MATCH($K2245,'Brand Crosswalk'!$A$2:$A$200,0)),""))</f>
        <v>Montauk</v>
      </c>
      <c r="R2245" t="str">
        <f>IF($B2245="","",IF(O2245&lt;&gt;"",O2245,IF(P2245="Mapped",Q2245,IF(P2245="No Encompass Match","No Encompass Match",IFERROR(VLOOKUP(IF($K2245="",$J2245,$K2245),'Brands (Enc)'!$C$2:$D$2699,2,FALSE),"Not Mapped")))))</f>
        <v>Montauk</v>
      </c>
      <c r="S2245" t="str">
        <f>IF($B2245="","",IFERROR(VLOOKUP(VALUE($B2245),'Customers Table (Enc)'!$A:$I,9,FALSE),"Not Found"))</f>
        <v>Essex</v>
      </c>
      <c r="T2245" t="str">
        <f t="shared" si="140"/>
        <v>ESSEX</v>
      </c>
      <c r="U2245" t="str">
        <f t="shared" si="141"/>
        <v>Montauk|ESSEX</v>
      </c>
      <c r="V2245" t="str">
        <f>IF($B2245="","",IF(R2245="No Encompass Match","THEM",IF(R2245="Not Mapped","Unable to Determine",IF(T2245="SALES","Unable to Determine",IFERROR(INDEX('Master - US vs THEM'!$F:$F,MATCH(U2245,'Master - US vs THEM'!$G:$G,0)),"No Territory Data")))))</f>
        <v>US</v>
      </c>
      <c r="W2245" t="str">
        <f t="shared" si="142"/>
        <v>OK</v>
      </c>
      <c r="X2245" t="str">
        <f t="shared" si="143"/>
        <v>US</v>
      </c>
    </row>
    <row r="2246" spans="1:24" x14ac:dyDescent="0.2">
      <c r="A2246">
        <v>2245</v>
      </c>
      <c r="B2246" t="s">
        <v>193</v>
      </c>
      <c r="C2246" t="s">
        <v>194</v>
      </c>
      <c r="D2246" t="s">
        <v>187</v>
      </c>
      <c r="E2246" t="s">
        <v>195</v>
      </c>
      <c r="F2246" t="s">
        <v>189</v>
      </c>
      <c r="G2246" t="s">
        <v>196</v>
      </c>
      <c r="H2246" t="s">
        <v>8</v>
      </c>
      <c r="I2246" t="s">
        <v>197</v>
      </c>
      <c r="J2246" t="s">
        <v>150</v>
      </c>
      <c r="K2246" t="s">
        <v>151</v>
      </c>
      <c r="L2246" t="s">
        <v>152</v>
      </c>
      <c r="M2246">
        <v>1</v>
      </c>
      <c r="N2246" t="s">
        <v>21</v>
      </c>
      <c r="O2246" t="str">
        <f>IF($B2246="","",IFERROR(IF(ISNUMBER(MATCH($K2246,'Brand Family Territory (Enc)'!$A$2:$A$296,0)),$K2246,""),""))</f>
        <v>MAGNERS</v>
      </c>
      <c r="P2246" t="str">
        <f>IF($B2246="","",IFERROR(INDEX('Brand Crosswalk'!$F$2:$F$200,MATCH($K2246,'Brand Crosswalk'!$A$2:$A$200,0)),"Not in Crosswalk"))</f>
        <v>Not in Crosswalk</v>
      </c>
      <c r="Q2246" t="str">
        <f>IF($B2246="","",IFERROR(INDEX('Brand Crosswalk'!$C$2:$C$200,MATCH($K2246,'Brand Crosswalk'!$A$2:$A$200,0)),""))</f>
        <v/>
      </c>
      <c r="R2246" t="str">
        <f>IF($B2246="","",IF(O2246&lt;&gt;"",O2246,IF(P2246="Mapped",Q2246,IF(P2246="No Encompass Match","No Encompass Match",IFERROR(VLOOKUP(IF($K2246="",$J2246,$K2246),'Brands (Enc)'!$C$2:$D$2699,2,FALSE),"Not Mapped")))))</f>
        <v>MAGNERS</v>
      </c>
      <c r="S2246" t="str">
        <f>IF($B2246="","",IFERROR(VLOOKUP(VALUE($B2246),'Customers Table (Enc)'!$A:$I,9,FALSE),"Not Found"))</f>
        <v>Essex</v>
      </c>
      <c r="T2246" t="str">
        <f t="shared" si="140"/>
        <v>ESSEX</v>
      </c>
      <c r="U2246" t="str">
        <f t="shared" si="141"/>
        <v>MAGNERS|ESSEX</v>
      </c>
      <c r="V2246" t="str">
        <f>IF($B2246="","",IF(R2246="No Encompass Match","THEM",IF(R2246="Not Mapped","Unable to Determine",IF(T2246="SALES","Unable to Determine",IFERROR(INDEX('Master - US vs THEM'!$F:$F,MATCH(U2246,'Master - US vs THEM'!$G:$G,0)),"No Territory Data")))))</f>
        <v>US</v>
      </c>
      <c r="W2246" t="str">
        <f t="shared" si="142"/>
        <v>MISMATCH</v>
      </c>
      <c r="X2246" t="str">
        <f t="shared" si="143"/>
        <v>US</v>
      </c>
    </row>
    <row r="2247" spans="1:24" x14ac:dyDescent="0.2">
      <c r="A2247">
        <v>2246</v>
      </c>
      <c r="B2247" t="s">
        <v>193</v>
      </c>
      <c r="C2247" t="s">
        <v>194</v>
      </c>
      <c r="D2247" t="s">
        <v>187</v>
      </c>
      <c r="E2247" t="s">
        <v>195</v>
      </c>
      <c r="F2247" t="s">
        <v>189</v>
      </c>
      <c r="G2247" t="s">
        <v>196</v>
      </c>
      <c r="H2247" t="s">
        <v>8</v>
      </c>
      <c r="I2247" t="s">
        <v>197</v>
      </c>
      <c r="J2247" t="s">
        <v>915</v>
      </c>
      <c r="K2247" t="s">
        <v>441</v>
      </c>
      <c r="L2247" t="s">
        <v>442</v>
      </c>
      <c r="M2247">
        <v>1</v>
      </c>
      <c r="N2247" t="s">
        <v>875</v>
      </c>
      <c r="O2247" t="str">
        <f>IF($B2247="","",IFERROR(IF(ISNUMBER(MATCH($K2247,'Brand Family Territory (Enc)'!$A$2:$A$296,0)),$K2247,""),""))</f>
        <v/>
      </c>
      <c r="P2247" t="str">
        <f>IF($B2247="","",IFERROR(INDEX('Brand Crosswalk'!$F$2:$F$200,MATCH($K2247,'Brand Crosswalk'!$A$2:$A$200,0)),"Not in Crosswalk"))</f>
        <v>Mapped</v>
      </c>
      <c r="Q2247" t="str">
        <f>IF($B2247="","",IFERROR(INDEX('Brand Crosswalk'!$C$2:$C$200,MATCH($K2247,'Brand Crosswalk'!$A$2:$A$200,0)),""))</f>
        <v>Evil Genius</v>
      </c>
      <c r="R2247" t="str">
        <f>IF($B2247="","",IF(O2247&lt;&gt;"",O2247,IF(P2247="Mapped",Q2247,IF(P2247="No Encompass Match","No Encompass Match",IFERROR(VLOOKUP(IF($K2247="",$J2247,$K2247),'Brands (Enc)'!$C$2:$D$2699,2,FALSE),"Not Mapped")))))</f>
        <v>Evil Genius</v>
      </c>
      <c r="S2247" t="str">
        <f>IF($B2247="","",IFERROR(VLOOKUP(VALUE($B2247),'Customers Table (Enc)'!$A:$I,9,FALSE),"Not Found"))</f>
        <v>Essex</v>
      </c>
      <c r="T2247" t="str">
        <f t="shared" si="140"/>
        <v>ESSEX</v>
      </c>
      <c r="U2247" t="str">
        <f t="shared" si="141"/>
        <v>Evil Genius|ESSEX</v>
      </c>
      <c r="V2247" t="str">
        <f>IF($B2247="","",IF(R2247="No Encompass Match","THEM",IF(R2247="Not Mapped","Unable to Determine",IF(T2247="SALES","Unable to Determine",IFERROR(INDEX('Master - US vs THEM'!$F:$F,MATCH(U2247,'Master - US vs THEM'!$G:$G,0)),"No Territory Data")))))</f>
        <v>US</v>
      </c>
      <c r="W2247" t="str">
        <f t="shared" si="142"/>
        <v>OK</v>
      </c>
      <c r="X2247" t="str">
        <f t="shared" si="143"/>
        <v>US</v>
      </c>
    </row>
    <row r="2248" spans="1:24" x14ac:dyDescent="0.2">
      <c r="A2248">
        <v>2247</v>
      </c>
      <c r="B2248" t="s">
        <v>203</v>
      </c>
      <c r="C2248" t="s">
        <v>204</v>
      </c>
      <c r="D2248" t="s">
        <v>176</v>
      </c>
      <c r="E2248" t="s">
        <v>205</v>
      </c>
      <c r="F2248" t="s">
        <v>206</v>
      </c>
      <c r="G2248" t="s">
        <v>207</v>
      </c>
      <c r="H2248" t="s">
        <v>8</v>
      </c>
      <c r="I2248" t="s">
        <v>180</v>
      </c>
      <c r="J2248" t="s">
        <v>60</v>
      </c>
      <c r="K2248" t="s">
        <v>61</v>
      </c>
      <c r="L2248" t="s">
        <v>61</v>
      </c>
      <c r="M2248">
        <v>1</v>
      </c>
      <c r="N2248" t="s">
        <v>21</v>
      </c>
      <c r="O2248" t="str">
        <f>IF($B2248="","",IFERROR(IF(ISNUMBER(MATCH($K2248,'Brand Family Territory (Enc)'!$A$2:$A$296,0)),$K2248,""),""))</f>
        <v>SAPPORO</v>
      </c>
      <c r="P2248" t="str">
        <f>IF($B2248="","",IFERROR(INDEX('Brand Crosswalk'!$F$2:$F$200,MATCH($K2248,'Brand Crosswalk'!$A$2:$A$200,0)),"Not in Crosswalk"))</f>
        <v>Not in Crosswalk</v>
      </c>
      <c r="Q2248" t="str">
        <f>IF($B2248="","",IFERROR(INDEX('Brand Crosswalk'!$C$2:$C$200,MATCH($K2248,'Brand Crosswalk'!$A$2:$A$200,0)),""))</f>
        <v/>
      </c>
      <c r="R2248" t="str">
        <f>IF($B2248="","",IF(O2248&lt;&gt;"",O2248,IF(P2248="Mapped",Q2248,IF(P2248="No Encompass Match","No Encompass Match",IFERROR(VLOOKUP(IF($K2248="",$J2248,$K2248),'Brands (Enc)'!$C$2:$D$2699,2,FALSE),"Not Mapped")))))</f>
        <v>SAPPORO</v>
      </c>
      <c r="S2248" t="str">
        <f>IF($B2248="","",IFERROR(VLOOKUP(VALUE($B2248),'Customers Table (Enc)'!$A:$I,9,FALSE),"Not Found"))</f>
        <v>Union</v>
      </c>
      <c r="T2248" t="str">
        <f t="shared" si="140"/>
        <v>UNION</v>
      </c>
      <c r="U2248" t="str">
        <f t="shared" si="141"/>
        <v>SAPPORO|UNION</v>
      </c>
      <c r="V2248" t="str">
        <f>IF($B2248="","",IF(R2248="No Encompass Match","THEM",IF(R2248="Not Mapped","Unable to Determine",IF(T2248="SALES","Unable to Determine",IFERROR(INDEX('Master - US vs THEM'!$F:$F,MATCH(U2248,'Master - US vs THEM'!$G:$G,0)),"No Territory Data")))))</f>
        <v>US</v>
      </c>
      <c r="W2248" t="str">
        <f t="shared" si="142"/>
        <v>MISMATCH</v>
      </c>
      <c r="X2248" t="str">
        <f t="shared" si="143"/>
        <v>US</v>
      </c>
    </row>
    <row r="2249" spans="1:24" x14ac:dyDescent="0.2">
      <c r="A2249">
        <v>2248</v>
      </c>
      <c r="B2249" t="s">
        <v>203</v>
      </c>
      <c r="C2249" t="s">
        <v>204</v>
      </c>
      <c r="D2249" t="s">
        <v>176</v>
      </c>
      <c r="E2249" t="s">
        <v>205</v>
      </c>
      <c r="F2249" t="s">
        <v>206</v>
      </c>
      <c r="G2249" t="s">
        <v>207</v>
      </c>
      <c r="H2249" t="s">
        <v>8</v>
      </c>
      <c r="I2249" t="s">
        <v>180</v>
      </c>
      <c r="J2249" t="s">
        <v>1047</v>
      </c>
      <c r="K2249" t="s">
        <v>192</v>
      </c>
      <c r="L2249" t="s">
        <v>120</v>
      </c>
      <c r="M2249">
        <v>1</v>
      </c>
      <c r="N2249" t="s">
        <v>875</v>
      </c>
      <c r="O2249" t="str">
        <f>IF($B2249="","",IFERROR(IF(ISNUMBER(MATCH($K2249,'Brand Family Territory (Enc)'!$A$2:$A$296,0)),$K2249,""),""))</f>
        <v/>
      </c>
      <c r="P2249" t="str">
        <f>IF($B2249="","",IFERROR(INDEX('Brand Crosswalk'!$F$2:$F$200,MATCH($K2249,'Brand Crosswalk'!$A$2:$A$200,0)),"Not in Crosswalk"))</f>
        <v>Mapped</v>
      </c>
      <c r="Q2249" t="str">
        <f>IF($B2249="","",IFERROR(INDEX('Brand Crosswalk'!$C$2:$C$200,MATCH($K2249,'Brand Crosswalk'!$A$2:$A$200,0)),""))</f>
        <v>Montauk</v>
      </c>
      <c r="R2249" t="str">
        <f>IF($B2249="","",IF(O2249&lt;&gt;"",O2249,IF(P2249="Mapped",Q2249,IF(P2249="No Encompass Match","No Encompass Match",IFERROR(VLOOKUP(IF($K2249="",$J2249,$K2249),'Brands (Enc)'!$C$2:$D$2699,2,FALSE),"Not Mapped")))))</f>
        <v>Montauk</v>
      </c>
      <c r="S2249" t="str">
        <f>IF($B2249="","",IFERROR(VLOOKUP(VALUE($B2249),'Customers Table (Enc)'!$A:$I,9,FALSE),"Not Found"))</f>
        <v>Union</v>
      </c>
      <c r="T2249" t="str">
        <f t="shared" si="140"/>
        <v>UNION</v>
      </c>
      <c r="U2249" t="str">
        <f t="shared" si="141"/>
        <v>Montauk|UNION</v>
      </c>
      <c r="V2249" t="str">
        <f>IF($B2249="","",IF(R2249="No Encompass Match","THEM",IF(R2249="Not Mapped","Unable to Determine",IF(T2249="SALES","Unable to Determine",IFERROR(INDEX('Master - US vs THEM'!$F:$F,MATCH(U2249,'Master - US vs THEM'!$G:$G,0)),"No Territory Data")))))</f>
        <v>US</v>
      </c>
      <c r="W2249" t="str">
        <f t="shared" si="142"/>
        <v>OK</v>
      </c>
      <c r="X2249" t="str">
        <f t="shared" si="143"/>
        <v>US</v>
      </c>
    </row>
    <row r="2250" spans="1:24" x14ac:dyDescent="0.2">
      <c r="A2250">
        <v>2249</v>
      </c>
      <c r="B2250" t="s">
        <v>203</v>
      </c>
      <c r="C2250" t="s">
        <v>204</v>
      </c>
      <c r="D2250" t="s">
        <v>176</v>
      </c>
      <c r="E2250" t="s">
        <v>205</v>
      </c>
      <c r="F2250" t="s">
        <v>206</v>
      </c>
      <c r="G2250" t="s">
        <v>207</v>
      </c>
      <c r="H2250" t="s">
        <v>8</v>
      </c>
      <c r="I2250" t="s">
        <v>180</v>
      </c>
      <c r="J2250" t="s">
        <v>183</v>
      </c>
      <c r="K2250" t="s">
        <v>45</v>
      </c>
      <c r="L2250" t="s">
        <v>45</v>
      </c>
      <c r="M2250">
        <v>1</v>
      </c>
      <c r="N2250" t="s">
        <v>21</v>
      </c>
      <c r="O2250" t="str">
        <f>IF($B2250="","",IFERROR(IF(ISNUMBER(MATCH($K2250,'Brand Family Territory (Enc)'!$A$2:$A$296,0)),$K2250,""),""))</f>
        <v/>
      </c>
      <c r="P2250" t="str">
        <f>IF($B2250="","",IFERROR(INDEX('Brand Crosswalk'!$F$2:$F$200,MATCH($K2250,'Brand Crosswalk'!$A$2:$A$200,0)),"Not in Crosswalk"))</f>
        <v>Mapped</v>
      </c>
      <c r="Q2250" t="str">
        <f>IF($B2250="","",IFERROR(INDEX('Brand Crosswalk'!$C$2:$C$200,MATCH($K2250,'Brand Crosswalk'!$A$2:$A$200,0)),""))</f>
        <v>Dg Yuengling Inc</v>
      </c>
      <c r="R2250" t="str">
        <f>IF($B2250="","",IF(O2250&lt;&gt;"",O2250,IF(P2250="Mapped",Q2250,IF(P2250="No Encompass Match","No Encompass Match",IFERROR(VLOOKUP(IF($K2250="",$J2250,$K2250),'Brands (Enc)'!$C$2:$D$2699,2,FALSE),"Not Mapped")))))</f>
        <v>Dg Yuengling Inc</v>
      </c>
      <c r="S2250" t="str">
        <f>IF($B2250="","",IFERROR(VLOOKUP(VALUE($B2250),'Customers Table (Enc)'!$A:$I,9,FALSE),"Not Found"))</f>
        <v>Union</v>
      </c>
      <c r="T2250" t="str">
        <f t="shared" si="140"/>
        <v>UNION</v>
      </c>
      <c r="U2250" t="str">
        <f t="shared" si="141"/>
        <v>Dg Yuengling Inc|UNION</v>
      </c>
      <c r="V2250" t="str">
        <f>IF($B2250="","",IF(R2250="No Encompass Match","THEM",IF(R2250="Not Mapped","Unable to Determine",IF(T2250="SALES","Unable to Determine",IFERROR(INDEX('Master - US vs THEM'!$F:$F,MATCH(U2250,'Master - US vs THEM'!$G:$G,0)),"No Territory Data")))))</f>
        <v>THEM</v>
      </c>
      <c r="W2250" t="str">
        <f t="shared" si="142"/>
        <v>OK</v>
      </c>
      <c r="X2250" t="str">
        <f t="shared" si="143"/>
        <v>THEM</v>
      </c>
    </row>
    <row r="2251" spans="1:24" x14ac:dyDescent="0.2">
      <c r="A2251">
        <v>2250</v>
      </c>
      <c r="B2251" t="s">
        <v>203</v>
      </c>
      <c r="C2251" t="s">
        <v>204</v>
      </c>
      <c r="D2251" t="s">
        <v>176</v>
      </c>
      <c r="E2251" t="s">
        <v>205</v>
      </c>
      <c r="F2251" t="s">
        <v>206</v>
      </c>
      <c r="G2251" t="s">
        <v>207</v>
      </c>
      <c r="H2251" t="s">
        <v>8</v>
      </c>
      <c r="I2251" t="s">
        <v>180</v>
      </c>
      <c r="J2251" t="s">
        <v>208</v>
      </c>
      <c r="K2251" t="s">
        <v>209</v>
      </c>
      <c r="L2251" t="s">
        <v>210</v>
      </c>
      <c r="M2251">
        <v>1</v>
      </c>
      <c r="N2251" t="s">
        <v>21</v>
      </c>
      <c r="O2251" t="str">
        <f>IF($B2251="","",IFERROR(IF(ISNUMBER(MATCH($K2251,'Brand Family Territory (Enc)'!$A$2:$A$296,0)),$K2251,""),""))</f>
        <v/>
      </c>
      <c r="P2251" t="str">
        <f>IF($B2251="","",IFERROR(INDEX('Brand Crosswalk'!$F$2:$F$200,MATCH($K2251,'Brand Crosswalk'!$A$2:$A$200,0)),"Not in Crosswalk"))</f>
        <v>Mapped</v>
      </c>
      <c r="Q2251" t="str">
        <f>IF($B2251="","",IFERROR(INDEX('Brand Crosswalk'!$C$2:$C$200,MATCH($K2251,'Brand Crosswalk'!$A$2:$A$200,0)),""))</f>
        <v>Cape May</v>
      </c>
      <c r="R2251" t="str">
        <f>IF($B2251="","",IF(O2251&lt;&gt;"",O2251,IF(P2251="Mapped",Q2251,IF(P2251="No Encompass Match","No Encompass Match",IFERROR(VLOOKUP(IF($K2251="",$J2251,$K2251),'Brands (Enc)'!$C$2:$D$2699,2,FALSE),"Not Mapped")))))</f>
        <v>Cape May</v>
      </c>
      <c r="S2251" t="str">
        <f>IF($B2251="","",IFERROR(VLOOKUP(VALUE($B2251),'Customers Table (Enc)'!$A:$I,9,FALSE),"Not Found"))</f>
        <v>Union</v>
      </c>
      <c r="T2251" t="str">
        <f t="shared" si="140"/>
        <v>UNION</v>
      </c>
      <c r="U2251" t="str">
        <f t="shared" si="141"/>
        <v>Cape May|UNION</v>
      </c>
      <c r="V2251" t="str">
        <f>IF($B2251="","",IF(R2251="No Encompass Match","THEM",IF(R2251="Not Mapped","Unable to Determine",IF(T2251="SALES","Unable to Determine",IFERROR(INDEX('Master - US vs THEM'!$F:$F,MATCH(U2251,'Master - US vs THEM'!$G:$G,0)),"No Territory Data")))))</f>
        <v>THEM</v>
      </c>
      <c r="W2251" t="str">
        <f t="shared" si="142"/>
        <v>OK</v>
      </c>
      <c r="X2251" t="str">
        <f t="shared" si="143"/>
        <v>THEM</v>
      </c>
    </row>
    <row r="2252" spans="1:24" x14ac:dyDescent="0.2">
      <c r="A2252">
        <v>2251</v>
      </c>
      <c r="B2252" t="s">
        <v>203</v>
      </c>
      <c r="C2252" t="s">
        <v>204</v>
      </c>
      <c r="D2252" t="s">
        <v>176</v>
      </c>
      <c r="E2252" t="s">
        <v>205</v>
      </c>
      <c r="F2252" t="s">
        <v>206</v>
      </c>
      <c r="G2252" t="s">
        <v>207</v>
      </c>
      <c r="H2252" t="s">
        <v>8</v>
      </c>
      <c r="I2252" t="s">
        <v>180</v>
      </c>
      <c r="J2252" t="s">
        <v>157</v>
      </c>
      <c r="K2252" t="s">
        <v>158</v>
      </c>
      <c r="L2252" t="s">
        <v>155</v>
      </c>
      <c r="M2252">
        <v>1</v>
      </c>
      <c r="N2252" t="s">
        <v>21</v>
      </c>
      <c r="O2252" t="str">
        <f>IF($B2252="","",IFERROR(IF(ISNUMBER(MATCH($K2252,'Brand Family Territory (Enc)'!$A$2:$A$296,0)),$K2252,""),""))</f>
        <v/>
      </c>
      <c r="P2252" t="str">
        <f>IF($B2252="","",IFERROR(INDEX('Brand Crosswalk'!$F$2:$F$200,MATCH($K2252,'Brand Crosswalk'!$A$2:$A$200,0)),"Not in Crosswalk"))</f>
        <v>Mapped</v>
      </c>
      <c r="Q2252" t="str">
        <f>IF($B2252="","",IFERROR(INDEX('Brand Crosswalk'!$C$2:$C$200,MATCH($K2252,'Brand Crosswalk'!$A$2:$A$200,0)),""))</f>
        <v>Dogfish Head Beer</v>
      </c>
      <c r="R2252" t="str">
        <f>IF($B2252="","",IF(O2252&lt;&gt;"",O2252,IF(P2252="Mapped",Q2252,IF(P2252="No Encompass Match","No Encompass Match",IFERROR(VLOOKUP(IF($K2252="",$J2252,$K2252),'Brands (Enc)'!$C$2:$D$2699,2,FALSE),"Not Mapped")))))</f>
        <v>Dogfish Head Beer</v>
      </c>
      <c r="S2252" t="str">
        <f>IF($B2252="","",IFERROR(VLOOKUP(VALUE($B2252),'Customers Table (Enc)'!$A:$I,9,FALSE),"Not Found"))</f>
        <v>Union</v>
      </c>
      <c r="T2252" t="str">
        <f t="shared" si="140"/>
        <v>UNION</v>
      </c>
      <c r="U2252" t="str">
        <f t="shared" si="141"/>
        <v>Dogfish Head Beer|UNION</v>
      </c>
      <c r="V2252" t="str">
        <f>IF($B2252="","",IF(R2252="No Encompass Match","THEM",IF(R2252="Not Mapped","Unable to Determine",IF(T2252="SALES","Unable to Determine",IFERROR(INDEX('Master - US vs THEM'!$F:$F,MATCH(U2252,'Master - US vs THEM'!$G:$G,0)),"No Territory Data")))))</f>
        <v>THEM</v>
      </c>
      <c r="W2252" t="str">
        <f t="shared" si="142"/>
        <v>OK</v>
      </c>
      <c r="X2252" t="str">
        <f t="shared" si="143"/>
        <v>THEM</v>
      </c>
    </row>
    <row r="2253" spans="1:24" x14ac:dyDescent="0.2">
      <c r="A2253">
        <v>2252</v>
      </c>
      <c r="B2253" t="s">
        <v>203</v>
      </c>
      <c r="C2253" t="s">
        <v>204</v>
      </c>
      <c r="D2253" t="s">
        <v>176</v>
      </c>
      <c r="E2253" t="s">
        <v>205</v>
      </c>
      <c r="F2253" t="s">
        <v>206</v>
      </c>
      <c r="G2253" t="s">
        <v>207</v>
      </c>
      <c r="H2253" t="s">
        <v>8</v>
      </c>
      <c r="I2253" t="s">
        <v>180</v>
      </c>
      <c r="J2253" t="s">
        <v>211</v>
      </c>
      <c r="K2253" t="s">
        <v>212</v>
      </c>
      <c r="L2253" t="s">
        <v>88</v>
      </c>
      <c r="M2253">
        <v>1</v>
      </c>
      <c r="N2253" t="s">
        <v>21</v>
      </c>
      <c r="O2253" t="str">
        <f>IF($B2253="","",IFERROR(IF(ISNUMBER(MATCH($K2253,'Brand Family Territory (Enc)'!$A$2:$A$296,0)),$K2253,""),""))</f>
        <v/>
      </c>
      <c r="P2253" t="str">
        <f>IF($B2253="","",IFERROR(INDEX('Brand Crosswalk'!$F$2:$F$200,MATCH($K2253,'Brand Crosswalk'!$A$2:$A$200,0)),"Not in Crosswalk"))</f>
        <v>Mapped</v>
      </c>
      <c r="Q2253" t="str">
        <f>IF($B2253="","",IFERROR(INDEX('Brand Crosswalk'!$C$2:$C$200,MATCH($K2253,'Brand Crosswalk'!$A$2:$A$200,0)),""))</f>
        <v>Victory</v>
      </c>
      <c r="R2253" t="str">
        <f>IF($B2253="","",IF(O2253&lt;&gt;"",O2253,IF(P2253="Mapped",Q2253,IF(P2253="No Encompass Match","No Encompass Match",IFERROR(VLOOKUP(IF($K2253="",$J2253,$K2253),'Brands (Enc)'!$C$2:$D$2699,2,FALSE),"Not Mapped")))))</f>
        <v>Victory</v>
      </c>
      <c r="S2253" t="str">
        <f>IF($B2253="","",IFERROR(VLOOKUP(VALUE($B2253),'Customers Table (Enc)'!$A:$I,9,FALSE),"Not Found"))</f>
        <v>Union</v>
      </c>
      <c r="T2253" t="str">
        <f t="shared" si="140"/>
        <v>UNION</v>
      </c>
      <c r="U2253" t="str">
        <f t="shared" si="141"/>
        <v>Victory|UNION</v>
      </c>
      <c r="V2253" t="str">
        <f>IF($B2253="","",IF(R2253="No Encompass Match","THEM",IF(R2253="Not Mapped","Unable to Determine",IF(T2253="SALES","Unable to Determine",IFERROR(INDEX('Master - US vs THEM'!$F:$F,MATCH(U2253,'Master - US vs THEM'!$G:$G,0)),"No Territory Data")))))</f>
        <v>THEM</v>
      </c>
      <c r="W2253" t="str">
        <f t="shared" si="142"/>
        <v>OK</v>
      </c>
      <c r="X2253" t="str">
        <f t="shared" si="143"/>
        <v>THEM</v>
      </c>
    </row>
    <row r="2254" spans="1:24" x14ac:dyDescent="0.2">
      <c r="A2254">
        <v>2253</v>
      </c>
      <c r="B2254" t="s">
        <v>203</v>
      </c>
      <c r="C2254" t="s">
        <v>204</v>
      </c>
      <c r="D2254" t="s">
        <v>176</v>
      </c>
      <c r="E2254" t="s">
        <v>205</v>
      </c>
      <c r="F2254" t="s">
        <v>206</v>
      </c>
      <c r="G2254" t="s">
        <v>207</v>
      </c>
      <c r="H2254" t="s">
        <v>8</v>
      </c>
      <c r="I2254" t="s">
        <v>180</v>
      </c>
      <c r="J2254" t="s">
        <v>165</v>
      </c>
      <c r="K2254" t="s">
        <v>166</v>
      </c>
      <c r="L2254" t="s">
        <v>141</v>
      </c>
      <c r="M2254">
        <v>1</v>
      </c>
      <c r="N2254" t="s">
        <v>21</v>
      </c>
      <c r="O2254" t="str">
        <f>IF($B2254="","",IFERROR(IF(ISNUMBER(MATCH($K2254,'Brand Family Territory (Enc)'!$A$2:$A$296,0)),$K2254,""),""))</f>
        <v>BLUE MOON</v>
      </c>
      <c r="P2254" t="str">
        <f>IF($B2254="","",IFERROR(INDEX('Brand Crosswalk'!$F$2:$F$200,MATCH($K2254,'Brand Crosswalk'!$A$2:$A$200,0)),"Not in Crosswalk"))</f>
        <v>Not in Crosswalk</v>
      </c>
      <c r="Q2254" t="str">
        <f>IF($B2254="","",IFERROR(INDEX('Brand Crosswalk'!$C$2:$C$200,MATCH($K2254,'Brand Crosswalk'!$A$2:$A$200,0)),""))</f>
        <v/>
      </c>
      <c r="R2254" t="str">
        <f>IF($B2254="","",IF(O2254&lt;&gt;"",O2254,IF(P2254="Mapped",Q2254,IF(P2254="No Encompass Match","No Encompass Match",IFERROR(VLOOKUP(IF($K2254="",$J2254,$K2254),'Brands (Enc)'!$C$2:$D$2699,2,FALSE),"Not Mapped")))))</f>
        <v>BLUE MOON</v>
      </c>
      <c r="S2254" t="str">
        <f>IF($B2254="","",IFERROR(VLOOKUP(VALUE($B2254),'Customers Table (Enc)'!$A:$I,9,FALSE),"Not Found"))</f>
        <v>Union</v>
      </c>
      <c r="T2254" t="str">
        <f t="shared" si="140"/>
        <v>UNION</v>
      </c>
      <c r="U2254" t="str">
        <f t="shared" si="141"/>
        <v>BLUE MOON|UNION</v>
      </c>
      <c r="V2254" t="str">
        <f>IF($B2254="","",IF(R2254="No Encompass Match","THEM",IF(R2254="Not Mapped","Unable to Determine",IF(T2254="SALES","Unable to Determine",IFERROR(INDEX('Master - US vs THEM'!$F:$F,MATCH(U2254,'Master - US vs THEM'!$G:$G,0)),"No Territory Data")))))</f>
        <v>THEM</v>
      </c>
      <c r="W2254" t="str">
        <f t="shared" si="142"/>
        <v>OK</v>
      </c>
      <c r="X2254" t="str">
        <f t="shared" si="143"/>
        <v>THEM</v>
      </c>
    </row>
    <row r="2255" spans="1:24" x14ac:dyDescent="0.2">
      <c r="A2255">
        <v>2254</v>
      </c>
      <c r="B2255" t="s">
        <v>203</v>
      </c>
      <c r="C2255" t="s">
        <v>204</v>
      </c>
      <c r="D2255" t="s">
        <v>176</v>
      </c>
      <c r="E2255" t="s">
        <v>205</v>
      </c>
      <c r="F2255" t="s">
        <v>206</v>
      </c>
      <c r="G2255" t="s">
        <v>207</v>
      </c>
      <c r="H2255" t="s">
        <v>8</v>
      </c>
      <c r="I2255" t="s">
        <v>180</v>
      </c>
      <c r="J2255" t="s">
        <v>213</v>
      </c>
      <c r="K2255" t="s">
        <v>214</v>
      </c>
      <c r="L2255" t="s">
        <v>215</v>
      </c>
      <c r="M2255">
        <v>1</v>
      </c>
      <c r="N2255" t="s">
        <v>21</v>
      </c>
      <c r="O2255" t="str">
        <f>IF($B2255="","",IFERROR(IF(ISNUMBER(MATCH($K2255,'Brand Family Territory (Enc)'!$A$2:$A$296,0)),$K2255,""),""))</f>
        <v/>
      </c>
      <c r="P2255" t="str">
        <f>IF($B2255="","",IFERROR(INDEX('Brand Crosswalk'!$F$2:$F$200,MATCH($K2255,'Brand Crosswalk'!$A$2:$A$200,0)),"Not in Crosswalk"))</f>
        <v>Mapped</v>
      </c>
      <c r="Q2255" t="str">
        <f>IF($B2255="","",IFERROR(INDEX('Brand Crosswalk'!$C$2:$C$200,MATCH($K2255,'Brand Crosswalk'!$A$2:$A$200,0)),""))</f>
        <v>New Belgium Brewing Company</v>
      </c>
      <c r="R2255" t="str">
        <f>IF($B2255="","",IF(O2255&lt;&gt;"",O2255,IF(P2255="Mapped",Q2255,IF(P2255="No Encompass Match","No Encompass Match",IFERROR(VLOOKUP(IF($K2255="",$J2255,$K2255),'Brands (Enc)'!$C$2:$D$2699,2,FALSE),"Not Mapped")))))</f>
        <v>New Belgium Brewing Company</v>
      </c>
      <c r="S2255" t="str">
        <f>IF($B2255="","",IFERROR(VLOOKUP(VALUE($B2255),'Customers Table (Enc)'!$A:$I,9,FALSE),"Not Found"))</f>
        <v>Union</v>
      </c>
      <c r="T2255" t="str">
        <f t="shared" si="140"/>
        <v>UNION</v>
      </c>
      <c r="U2255" t="str">
        <f t="shared" si="141"/>
        <v>New Belgium Brewing Company|UNION</v>
      </c>
      <c r="V2255" t="str">
        <f>IF($B2255="","",IF(R2255="No Encompass Match","THEM",IF(R2255="Not Mapped","Unable to Determine",IF(T2255="SALES","Unable to Determine",IFERROR(INDEX('Master - US vs THEM'!$F:$F,MATCH(U2255,'Master - US vs THEM'!$G:$G,0)),"No Territory Data")))))</f>
        <v>THEM</v>
      </c>
      <c r="W2255" t="str">
        <f t="shared" si="142"/>
        <v>OK</v>
      </c>
      <c r="X2255" t="str">
        <f t="shared" si="143"/>
        <v>THEM</v>
      </c>
    </row>
    <row r="2256" spans="1:24" x14ac:dyDescent="0.2">
      <c r="A2256">
        <v>2255</v>
      </c>
      <c r="B2256" t="s">
        <v>203</v>
      </c>
      <c r="C2256" t="s">
        <v>204</v>
      </c>
      <c r="D2256" t="s">
        <v>176</v>
      </c>
      <c r="E2256" t="s">
        <v>205</v>
      </c>
      <c r="F2256" t="s">
        <v>206</v>
      </c>
      <c r="G2256" t="s">
        <v>207</v>
      </c>
      <c r="H2256" t="s">
        <v>8</v>
      </c>
      <c r="I2256" t="s">
        <v>180</v>
      </c>
      <c r="J2256" t="s">
        <v>1109</v>
      </c>
      <c r="K2256" t="s">
        <v>1110</v>
      </c>
      <c r="L2256" t="s">
        <v>243</v>
      </c>
      <c r="M2256">
        <v>1</v>
      </c>
      <c r="N2256" t="s">
        <v>875</v>
      </c>
      <c r="O2256" t="str">
        <f>IF($B2256="","",IFERROR(IF(ISNUMBER(MATCH($K2256,'Brand Family Territory (Enc)'!$A$2:$A$296,0)),$K2256,""),""))</f>
        <v/>
      </c>
      <c r="P2256" t="str">
        <f>IF($B2256="","",IFERROR(INDEX('Brand Crosswalk'!$F$2:$F$200,MATCH($K2256,'Brand Crosswalk'!$A$2:$A$200,0)),"Not in Crosswalk"))</f>
        <v>Mapped</v>
      </c>
      <c r="Q2256" t="str">
        <f>IF($B2256="","",IFERROR(INDEX('Brand Crosswalk'!$C$2:$C$200,MATCH($K2256,'Brand Crosswalk'!$A$2:$A$200,0)),""))</f>
        <v>Radeberger</v>
      </c>
      <c r="R2256" t="str">
        <f>IF($B2256="","",IF(O2256&lt;&gt;"",O2256,IF(P2256="Mapped",Q2256,IF(P2256="No Encompass Match","No Encompass Match",IFERROR(VLOOKUP(IF($K2256="",$J2256,$K2256),'Brands (Enc)'!$C$2:$D$2699,2,FALSE),"Not Mapped")))))</f>
        <v>Radeberger</v>
      </c>
      <c r="S2256" t="str">
        <f>IF($B2256="","",IFERROR(VLOOKUP(VALUE($B2256),'Customers Table (Enc)'!$A:$I,9,FALSE),"Not Found"))</f>
        <v>Union</v>
      </c>
      <c r="T2256" t="str">
        <f t="shared" si="140"/>
        <v>UNION</v>
      </c>
      <c r="U2256" t="str">
        <f t="shared" si="141"/>
        <v>Radeberger|UNION</v>
      </c>
      <c r="V2256" t="str">
        <f>IF($B2256="","",IF(R2256="No Encompass Match","THEM",IF(R2256="Not Mapped","Unable to Determine",IF(T2256="SALES","Unable to Determine",IFERROR(INDEX('Master - US vs THEM'!$F:$F,MATCH(U2256,'Master - US vs THEM'!$G:$G,0)),"No Territory Data")))))</f>
        <v>US</v>
      </c>
      <c r="W2256" t="str">
        <f t="shared" si="142"/>
        <v>OK</v>
      </c>
      <c r="X2256" t="str">
        <f t="shared" si="143"/>
        <v>US</v>
      </c>
    </row>
    <row r="2257" spans="1:24" x14ac:dyDescent="0.2">
      <c r="A2257">
        <v>2256</v>
      </c>
      <c r="B2257" t="s">
        <v>1103</v>
      </c>
      <c r="C2257" t="s">
        <v>1104</v>
      </c>
      <c r="D2257" t="s">
        <v>187</v>
      </c>
      <c r="E2257" t="s">
        <v>1105</v>
      </c>
      <c r="F2257" t="s">
        <v>1106</v>
      </c>
      <c r="G2257" t="s">
        <v>1107</v>
      </c>
      <c r="H2257" t="s">
        <v>8</v>
      </c>
      <c r="I2257" t="s">
        <v>197</v>
      </c>
      <c r="J2257" t="s">
        <v>656</v>
      </c>
      <c r="K2257" t="s">
        <v>369</v>
      </c>
      <c r="L2257" t="s">
        <v>61</v>
      </c>
      <c r="M2257">
        <v>1</v>
      </c>
      <c r="N2257" t="s">
        <v>875</v>
      </c>
      <c r="O2257" t="str">
        <f>IF($B2257="","",IFERROR(IF(ISNUMBER(MATCH($K2257,'Brand Family Territory (Enc)'!$A$2:$A$296,0)),$K2257,""),""))</f>
        <v/>
      </c>
      <c r="P2257" t="str">
        <f>IF($B2257="","",IFERROR(INDEX('Brand Crosswalk'!$F$2:$F$200,MATCH($K2257,'Brand Crosswalk'!$A$2:$A$200,0)),"Not in Crosswalk"))</f>
        <v>Mapped</v>
      </c>
      <c r="Q2257" t="str">
        <f>IF($B2257="","",IFERROR(INDEX('Brand Crosswalk'!$C$2:$C$200,MATCH($K2257,'Brand Crosswalk'!$A$2:$A$200,0)),""))</f>
        <v>Stone Brewing</v>
      </c>
      <c r="R2257" t="str">
        <f>IF($B2257="","",IF(O2257&lt;&gt;"",O2257,IF(P2257="Mapped",Q2257,IF(P2257="No Encompass Match","No Encompass Match",IFERROR(VLOOKUP(IF($K2257="",$J2257,$K2257),'Brands (Enc)'!$C$2:$D$2699,2,FALSE),"Not Mapped")))))</f>
        <v>Stone Brewing</v>
      </c>
      <c r="S2257" t="str">
        <f>IF($B2257="","",IFERROR(VLOOKUP(VALUE($B2257),'Customers Table (Enc)'!$A:$I,9,FALSE),"Not Found"))</f>
        <v>Essex</v>
      </c>
      <c r="T2257" t="str">
        <f t="shared" si="140"/>
        <v>ESSEX</v>
      </c>
      <c r="U2257" t="str">
        <f t="shared" si="141"/>
        <v>Stone Brewing|ESSEX</v>
      </c>
      <c r="V2257" t="str">
        <f>IF($B2257="","",IF(R2257="No Encompass Match","THEM",IF(R2257="Not Mapped","Unable to Determine",IF(T2257="SALES","Unable to Determine",IFERROR(INDEX('Master - US vs THEM'!$F:$F,MATCH(U2257,'Master - US vs THEM'!$G:$G,0)),"No Territory Data")))))</f>
        <v>US</v>
      </c>
      <c r="W2257" t="str">
        <f t="shared" si="142"/>
        <v>OK</v>
      </c>
      <c r="X2257" t="str">
        <f t="shared" si="143"/>
        <v>US</v>
      </c>
    </row>
    <row r="2258" spans="1:24" x14ac:dyDescent="0.2">
      <c r="A2258">
        <v>2257</v>
      </c>
      <c r="B2258" t="s">
        <v>1103</v>
      </c>
      <c r="C2258" t="s">
        <v>1104</v>
      </c>
      <c r="D2258" t="s">
        <v>187</v>
      </c>
      <c r="E2258" t="s">
        <v>1105</v>
      </c>
      <c r="F2258" t="s">
        <v>1106</v>
      </c>
      <c r="G2258" t="s">
        <v>1107</v>
      </c>
      <c r="H2258" t="s">
        <v>8</v>
      </c>
      <c r="I2258" t="s">
        <v>197</v>
      </c>
      <c r="J2258" t="s">
        <v>906</v>
      </c>
      <c r="K2258" t="s">
        <v>192</v>
      </c>
      <c r="L2258" t="s">
        <v>120</v>
      </c>
      <c r="M2258">
        <v>1</v>
      </c>
      <c r="N2258" t="s">
        <v>875</v>
      </c>
      <c r="O2258" t="str">
        <f>IF($B2258="","",IFERROR(IF(ISNUMBER(MATCH($K2258,'Brand Family Territory (Enc)'!$A$2:$A$296,0)),$K2258,""),""))</f>
        <v/>
      </c>
      <c r="P2258" t="str">
        <f>IF($B2258="","",IFERROR(INDEX('Brand Crosswalk'!$F$2:$F$200,MATCH($K2258,'Brand Crosswalk'!$A$2:$A$200,0)),"Not in Crosswalk"))</f>
        <v>Mapped</v>
      </c>
      <c r="Q2258" t="str">
        <f>IF($B2258="","",IFERROR(INDEX('Brand Crosswalk'!$C$2:$C$200,MATCH($K2258,'Brand Crosswalk'!$A$2:$A$200,0)),""))</f>
        <v>Montauk</v>
      </c>
      <c r="R2258" t="str">
        <f>IF($B2258="","",IF(O2258&lt;&gt;"",O2258,IF(P2258="Mapped",Q2258,IF(P2258="No Encompass Match","No Encompass Match",IFERROR(VLOOKUP(IF($K2258="",$J2258,$K2258),'Brands (Enc)'!$C$2:$D$2699,2,FALSE),"Not Mapped")))))</f>
        <v>Montauk</v>
      </c>
      <c r="S2258" t="str">
        <f>IF($B2258="","",IFERROR(VLOOKUP(VALUE($B2258),'Customers Table (Enc)'!$A:$I,9,FALSE),"Not Found"))</f>
        <v>Essex</v>
      </c>
      <c r="T2258" t="str">
        <f t="shared" si="140"/>
        <v>ESSEX</v>
      </c>
      <c r="U2258" t="str">
        <f t="shared" si="141"/>
        <v>Montauk|ESSEX</v>
      </c>
      <c r="V2258" t="str">
        <f>IF($B2258="","",IF(R2258="No Encompass Match","THEM",IF(R2258="Not Mapped","Unable to Determine",IF(T2258="SALES","Unable to Determine",IFERROR(INDEX('Master - US vs THEM'!$F:$F,MATCH(U2258,'Master - US vs THEM'!$G:$G,0)),"No Territory Data")))))</f>
        <v>US</v>
      </c>
      <c r="W2258" t="str">
        <f t="shared" si="142"/>
        <v>OK</v>
      </c>
      <c r="X2258" t="str">
        <f t="shared" si="143"/>
        <v>US</v>
      </c>
    </row>
    <row r="2259" spans="1:24" x14ac:dyDescent="0.2">
      <c r="A2259">
        <v>2258</v>
      </c>
      <c r="B2259" t="s">
        <v>1103</v>
      </c>
      <c r="C2259" t="s">
        <v>1104</v>
      </c>
      <c r="D2259" t="s">
        <v>187</v>
      </c>
      <c r="E2259" t="s">
        <v>1105</v>
      </c>
      <c r="F2259" t="s">
        <v>1106</v>
      </c>
      <c r="G2259" t="s">
        <v>1107</v>
      </c>
      <c r="H2259" t="s">
        <v>8</v>
      </c>
      <c r="I2259" t="s">
        <v>197</v>
      </c>
      <c r="J2259" t="s">
        <v>915</v>
      </c>
      <c r="K2259" t="s">
        <v>441</v>
      </c>
      <c r="L2259" t="s">
        <v>442</v>
      </c>
      <c r="M2259">
        <v>1</v>
      </c>
      <c r="N2259" t="s">
        <v>875</v>
      </c>
      <c r="O2259" t="str">
        <f>IF($B2259="","",IFERROR(IF(ISNUMBER(MATCH($K2259,'Brand Family Territory (Enc)'!$A$2:$A$296,0)),$K2259,""),""))</f>
        <v/>
      </c>
      <c r="P2259" t="str">
        <f>IF($B2259="","",IFERROR(INDEX('Brand Crosswalk'!$F$2:$F$200,MATCH($K2259,'Brand Crosswalk'!$A$2:$A$200,0)),"Not in Crosswalk"))</f>
        <v>Mapped</v>
      </c>
      <c r="Q2259" t="str">
        <f>IF($B2259="","",IFERROR(INDEX('Brand Crosswalk'!$C$2:$C$200,MATCH($K2259,'Brand Crosswalk'!$A$2:$A$200,0)),""))</f>
        <v>Evil Genius</v>
      </c>
      <c r="R2259" t="str">
        <f>IF($B2259="","",IF(O2259&lt;&gt;"",O2259,IF(P2259="Mapped",Q2259,IF(P2259="No Encompass Match","No Encompass Match",IFERROR(VLOOKUP(IF($K2259="",$J2259,$K2259),'Brands (Enc)'!$C$2:$D$2699,2,FALSE),"Not Mapped")))))</f>
        <v>Evil Genius</v>
      </c>
      <c r="S2259" t="str">
        <f>IF($B2259="","",IFERROR(VLOOKUP(VALUE($B2259),'Customers Table (Enc)'!$A:$I,9,FALSE),"Not Found"))</f>
        <v>Essex</v>
      </c>
      <c r="T2259" t="str">
        <f t="shared" si="140"/>
        <v>ESSEX</v>
      </c>
      <c r="U2259" t="str">
        <f t="shared" si="141"/>
        <v>Evil Genius|ESSEX</v>
      </c>
      <c r="V2259" t="str">
        <f>IF($B2259="","",IF(R2259="No Encompass Match","THEM",IF(R2259="Not Mapped","Unable to Determine",IF(T2259="SALES","Unable to Determine",IFERROR(INDEX('Master - US vs THEM'!$F:$F,MATCH(U2259,'Master - US vs THEM'!$G:$G,0)),"No Territory Data")))))</f>
        <v>US</v>
      </c>
      <c r="W2259" t="str">
        <f t="shared" si="142"/>
        <v>OK</v>
      </c>
      <c r="X2259" t="str">
        <f t="shared" si="143"/>
        <v>US</v>
      </c>
    </row>
    <row r="2260" spans="1:24" x14ac:dyDescent="0.2">
      <c r="A2260">
        <v>2259</v>
      </c>
      <c r="B2260" t="s">
        <v>1103</v>
      </c>
      <c r="C2260" t="s">
        <v>1104</v>
      </c>
      <c r="D2260" t="s">
        <v>187</v>
      </c>
      <c r="E2260" t="s">
        <v>1105</v>
      </c>
      <c r="F2260" t="s">
        <v>1106</v>
      </c>
      <c r="G2260" t="s">
        <v>1107</v>
      </c>
      <c r="H2260" t="s">
        <v>8</v>
      </c>
      <c r="I2260" t="s">
        <v>197</v>
      </c>
      <c r="J2260" t="s">
        <v>631</v>
      </c>
      <c r="K2260" t="s">
        <v>234</v>
      </c>
      <c r="L2260" t="s">
        <v>234</v>
      </c>
      <c r="M2260">
        <v>1</v>
      </c>
      <c r="N2260" t="s">
        <v>875</v>
      </c>
      <c r="O2260" t="str">
        <f>IF($B2260="","",IFERROR(IF(ISNUMBER(MATCH($K2260,'Brand Family Territory (Enc)'!$A$2:$A$296,0)),$K2260,""),""))</f>
        <v/>
      </c>
      <c r="P2260" t="str">
        <f>IF($B2260="","",IFERROR(INDEX('Brand Crosswalk'!$F$2:$F$200,MATCH($K2260,'Brand Crosswalk'!$A$2:$A$200,0)),"Not in Crosswalk"))</f>
        <v>Mapped</v>
      </c>
      <c r="Q2260" t="str">
        <f>IF($B2260="","",IFERROR(INDEX('Brand Crosswalk'!$C$2:$C$200,MATCH($K2260,'Brand Crosswalk'!$A$2:$A$200,0)),""))</f>
        <v>Flying Fish</v>
      </c>
      <c r="R2260" t="str">
        <f>IF($B2260="","",IF(O2260&lt;&gt;"",O2260,IF(P2260="Mapped",Q2260,IF(P2260="No Encompass Match","No Encompass Match",IFERROR(VLOOKUP(IF($K2260="",$J2260,$K2260),'Brands (Enc)'!$C$2:$D$2699,2,FALSE),"Not Mapped")))))</f>
        <v>Flying Fish</v>
      </c>
      <c r="S2260" t="str">
        <f>IF($B2260="","",IFERROR(VLOOKUP(VALUE($B2260),'Customers Table (Enc)'!$A:$I,9,FALSE),"Not Found"))</f>
        <v>Essex</v>
      </c>
      <c r="T2260" t="str">
        <f t="shared" si="140"/>
        <v>ESSEX</v>
      </c>
      <c r="U2260" t="str">
        <f t="shared" si="141"/>
        <v>Flying Fish|ESSEX</v>
      </c>
      <c r="V2260" t="str">
        <f>IF($B2260="","",IF(R2260="No Encompass Match","THEM",IF(R2260="Not Mapped","Unable to Determine",IF(T2260="SALES","Unable to Determine",IFERROR(INDEX('Master - US vs THEM'!$F:$F,MATCH(U2260,'Master - US vs THEM'!$G:$G,0)),"No Territory Data")))))</f>
        <v>US</v>
      </c>
      <c r="W2260" t="str">
        <f t="shared" si="142"/>
        <v>OK</v>
      </c>
      <c r="X2260" t="str">
        <f t="shared" si="143"/>
        <v>US</v>
      </c>
    </row>
    <row r="2261" spans="1:24" x14ac:dyDescent="0.2">
      <c r="A2261">
        <v>2260</v>
      </c>
      <c r="B2261" t="s">
        <v>1103</v>
      </c>
      <c r="C2261" t="s">
        <v>1104</v>
      </c>
      <c r="D2261" t="s">
        <v>187</v>
      </c>
      <c r="E2261" t="s">
        <v>1105</v>
      </c>
      <c r="F2261" t="s">
        <v>1106</v>
      </c>
      <c r="G2261" t="s">
        <v>1107</v>
      </c>
      <c r="H2261" t="s">
        <v>8</v>
      </c>
      <c r="I2261" t="s">
        <v>197</v>
      </c>
      <c r="J2261" t="s">
        <v>1108</v>
      </c>
      <c r="K2261" t="s">
        <v>87</v>
      </c>
      <c r="L2261" t="s">
        <v>88</v>
      </c>
      <c r="M2261">
        <v>1</v>
      </c>
      <c r="N2261" t="s">
        <v>875</v>
      </c>
      <c r="O2261" t="str">
        <f>IF($B2261="","",IFERROR(IF(ISNUMBER(MATCH($K2261,'Brand Family Territory (Enc)'!$A$2:$A$296,0)),$K2261,""),""))</f>
        <v/>
      </c>
      <c r="P2261" t="str">
        <f>IF($B2261="","",IFERROR(INDEX('Brand Crosswalk'!$F$2:$F$200,MATCH($K2261,'Brand Crosswalk'!$A$2:$A$200,0)),"Not in Crosswalk"))</f>
        <v>Mapped</v>
      </c>
      <c r="Q2261" t="str">
        <f>IF($B2261="","",IFERROR(INDEX('Brand Crosswalk'!$C$2:$C$200,MATCH($K2261,'Brand Crosswalk'!$A$2:$A$200,0)),""))</f>
        <v>Sixpoint</v>
      </c>
      <c r="R2261" t="str">
        <f>IF($B2261="","",IF(O2261&lt;&gt;"",O2261,IF(P2261="Mapped",Q2261,IF(P2261="No Encompass Match","No Encompass Match",IFERROR(VLOOKUP(IF($K2261="",$J2261,$K2261),'Brands (Enc)'!$C$2:$D$2699,2,FALSE),"Not Mapped")))))</f>
        <v>Sixpoint</v>
      </c>
      <c r="S2261" t="str">
        <f>IF($B2261="","",IFERROR(VLOOKUP(VALUE($B2261),'Customers Table (Enc)'!$A:$I,9,FALSE),"Not Found"))</f>
        <v>Essex</v>
      </c>
      <c r="T2261" t="str">
        <f t="shared" si="140"/>
        <v>ESSEX</v>
      </c>
      <c r="U2261" t="str">
        <f t="shared" si="141"/>
        <v>Sixpoint|ESSEX</v>
      </c>
      <c r="V2261" t="str">
        <f>IF($B2261="","",IF(R2261="No Encompass Match","THEM",IF(R2261="Not Mapped","Unable to Determine",IF(T2261="SALES","Unable to Determine",IFERROR(INDEX('Master - US vs THEM'!$F:$F,MATCH(U2261,'Master - US vs THEM'!$G:$G,0)),"No Territory Data")))))</f>
        <v>US</v>
      </c>
      <c r="W2261" t="str">
        <f t="shared" si="142"/>
        <v>OK</v>
      </c>
      <c r="X2261" t="str">
        <f t="shared" si="143"/>
        <v>US</v>
      </c>
    </row>
    <row r="2262" spans="1:24" x14ac:dyDescent="0.2">
      <c r="A2262">
        <v>2261</v>
      </c>
      <c r="B2262" t="s">
        <v>1103</v>
      </c>
      <c r="C2262" t="s">
        <v>1104</v>
      </c>
      <c r="D2262" t="s">
        <v>187</v>
      </c>
      <c r="E2262" t="s">
        <v>1105</v>
      </c>
      <c r="F2262" t="s">
        <v>1106</v>
      </c>
      <c r="G2262" t="s">
        <v>1107</v>
      </c>
      <c r="H2262" t="s">
        <v>8</v>
      </c>
      <c r="I2262" t="s">
        <v>197</v>
      </c>
      <c r="J2262" t="s">
        <v>609</v>
      </c>
      <c r="K2262" t="s">
        <v>609</v>
      </c>
      <c r="L2262" t="s">
        <v>468</v>
      </c>
      <c r="M2262">
        <v>1</v>
      </c>
      <c r="N2262" t="s">
        <v>875</v>
      </c>
      <c r="O2262" t="str">
        <f>IF($B2262="","",IFERROR(IF(ISNUMBER(MATCH($K2262,'Brand Family Territory (Enc)'!$A$2:$A$296,0)),$K2262,""),""))</f>
        <v>PABST BLUE RIBBON</v>
      </c>
      <c r="P2262" t="str">
        <f>IF($B2262="","",IFERROR(INDEX('Brand Crosswalk'!$F$2:$F$200,MATCH($K2262,'Brand Crosswalk'!$A$2:$A$200,0)),"Not in Crosswalk"))</f>
        <v>Not in Crosswalk</v>
      </c>
      <c r="Q2262" t="str">
        <f>IF($B2262="","",IFERROR(INDEX('Brand Crosswalk'!$C$2:$C$200,MATCH($K2262,'Brand Crosswalk'!$A$2:$A$200,0)),""))</f>
        <v/>
      </c>
      <c r="R2262" t="str">
        <f>IF($B2262="","",IF(O2262&lt;&gt;"",O2262,IF(P2262="Mapped",Q2262,IF(P2262="No Encompass Match","No Encompass Match",IFERROR(VLOOKUP(IF($K2262="",$J2262,$K2262),'Brands (Enc)'!$C$2:$D$2699,2,FALSE),"Not Mapped")))))</f>
        <v>PABST BLUE RIBBON</v>
      </c>
      <c r="S2262" t="str">
        <f>IF($B2262="","",IFERROR(VLOOKUP(VALUE($B2262),'Customers Table (Enc)'!$A:$I,9,FALSE),"Not Found"))</f>
        <v>Essex</v>
      </c>
      <c r="T2262" t="str">
        <f t="shared" si="140"/>
        <v>ESSEX</v>
      </c>
      <c r="U2262" t="str">
        <f t="shared" si="141"/>
        <v>PABST BLUE RIBBON|ESSEX</v>
      </c>
      <c r="V2262" t="str">
        <f>IF($B2262="","",IF(R2262="No Encompass Match","THEM",IF(R2262="Not Mapped","Unable to Determine",IF(T2262="SALES","Unable to Determine",IFERROR(INDEX('Master - US vs THEM'!$F:$F,MATCH(U2262,'Master - US vs THEM'!$G:$G,0)),"No Territory Data")))))</f>
        <v>US</v>
      </c>
      <c r="W2262" t="str">
        <f t="shared" si="142"/>
        <v>OK</v>
      </c>
      <c r="X2262" t="str">
        <f t="shared" si="143"/>
        <v>US</v>
      </c>
    </row>
    <row r="2263" spans="1:24" x14ac:dyDescent="0.2">
      <c r="A2263">
        <v>2262</v>
      </c>
      <c r="B2263" t="s">
        <v>1099</v>
      </c>
      <c r="C2263" t="s">
        <v>1100</v>
      </c>
      <c r="D2263" t="s">
        <v>67</v>
      </c>
      <c r="E2263" t="s">
        <v>1101</v>
      </c>
      <c r="F2263" t="s">
        <v>219</v>
      </c>
      <c r="G2263" t="s">
        <v>1102</v>
      </c>
      <c r="H2263" t="s">
        <v>8</v>
      </c>
      <c r="I2263" t="s">
        <v>71</v>
      </c>
      <c r="J2263" t="s">
        <v>44</v>
      </c>
      <c r="K2263" t="s">
        <v>44</v>
      </c>
      <c r="L2263" t="s">
        <v>45</v>
      </c>
      <c r="M2263">
        <v>1</v>
      </c>
      <c r="N2263" t="s">
        <v>875</v>
      </c>
      <c r="O2263" t="str">
        <f>IF($B2263="","",IFERROR(IF(ISNUMBER(MATCH($K2263,'Brand Family Territory (Enc)'!$A$2:$A$296,0)),$K2263,""),""))</f>
        <v/>
      </c>
      <c r="P2263" t="str">
        <f>IF($B2263="","",IFERROR(INDEX('Brand Crosswalk'!$F$2:$F$200,MATCH($K2263,'Brand Crosswalk'!$A$2:$A$200,0)),"Not in Crosswalk"))</f>
        <v>Mapped</v>
      </c>
      <c r="Q2263" t="str">
        <f>IF($B2263="","",IFERROR(INDEX('Brand Crosswalk'!$C$2:$C$200,MATCH($K2263,'Brand Crosswalk'!$A$2:$A$200,0)),""))</f>
        <v>Dg Yuengling Inc</v>
      </c>
      <c r="R2263" t="str">
        <f>IF($B2263="","",IF(O2263&lt;&gt;"",O2263,IF(P2263="Mapped",Q2263,IF(P2263="No Encompass Match","No Encompass Match",IFERROR(VLOOKUP(IF($K2263="",$J2263,$K2263),'Brands (Enc)'!$C$2:$D$2699,2,FALSE),"Not Mapped")))))</f>
        <v>Dg Yuengling Inc</v>
      </c>
      <c r="S2263" t="str">
        <f>IF($B2263="","",IFERROR(VLOOKUP(VALUE($B2263),'Customers Table (Enc)'!$A:$I,9,FALSE),"Not Found"))</f>
        <v>Morris</v>
      </c>
      <c r="T2263" t="str">
        <f t="shared" si="140"/>
        <v>MORRIS 1</v>
      </c>
      <c r="U2263" t="str">
        <f t="shared" si="141"/>
        <v>Dg Yuengling Inc|MORRIS 1</v>
      </c>
      <c r="V2263" t="str">
        <f>IF($B2263="","",IF(R2263="No Encompass Match","THEM",IF(R2263="Not Mapped","Unable to Determine",IF(T2263="SALES","Unable to Determine",IFERROR(INDEX('Master - US vs THEM'!$F:$F,MATCH(U2263,'Master - US vs THEM'!$G:$G,0)),"No Territory Data")))))</f>
        <v>US</v>
      </c>
      <c r="W2263" t="str">
        <f t="shared" si="142"/>
        <v>OK</v>
      </c>
      <c r="X2263" t="str">
        <f t="shared" si="143"/>
        <v>US</v>
      </c>
    </row>
    <row r="2264" spans="1:24" x14ac:dyDescent="0.2">
      <c r="A2264">
        <v>2263</v>
      </c>
      <c r="B2264" t="s">
        <v>1099</v>
      </c>
      <c r="C2264" t="s">
        <v>1100</v>
      </c>
      <c r="D2264" t="s">
        <v>67</v>
      </c>
      <c r="E2264" t="s">
        <v>1101</v>
      </c>
      <c r="F2264" t="s">
        <v>219</v>
      </c>
      <c r="G2264" t="s">
        <v>1102</v>
      </c>
      <c r="H2264" t="s">
        <v>8</v>
      </c>
      <c r="I2264" t="s">
        <v>71</v>
      </c>
      <c r="J2264" t="s">
        <v>535</v>
      </c>
      <c r="K2264" t="s">
        <v>358</v>
      </c>
      <c r="L2264" t="s">
        <v>155</v>
      </c>
      <c r="M2264">
        <v>1</v>
      </c>
      <c r="N2264" t="s">
        <v>875</v>
      </c>
      <c r="O2264" t="str">
        <f>IF($B2264="","",IFERROR(IF(ISNUMBER(MATCH($K2264,'Brand Family Territory (Enc)'!$A$2:$A$296,0)),$K2264,""),""))</f>
        <v/>
      </c>
      <c r="P2264" t="str">
        <f>IF($B2264="","",IFERROR(INDEX('Brand Crosswalk'!$F$2:$F$200,MATCH($K2264,'Brand Crosswalk'!$A$2:$A$200,0)),"Not in Crosswalk"))</f>
        <v>Mapped</v>
      </c>
      <c r="Q2264" t="str">
        <f>IF($B2264="","",IFERROR(INDEX('Brand Crosswalk'!$C$2:$C$200,MATCH($K2264,'Brand Crosswalk'!$A$2:$A$200,0)),""))</f>
        <v>Samuel Adams</v>
      </c>
      <c r="R2264" t="str">
        <f>IF($B2264="","",IF(O2264&lt;&gt;"",O2264,IF(P2264="Mapped",Q2264,IF(P2264="No Encompass Match","No Encompass Match",IFERROR(VLOOKUP(IF($K2264="",$J2264,$K2264),'Brands (Enc)'!$C$2:$D$2699,2,FALSE),"Not Mapped")))))</f>
        <v>Samuel Adams</v>
      </c>
      <c r="S2264" t="str">
        <f>IF($B2264="","",IFERROR(VLOOKUP(VALUE($B2264),'Customers Table (Enc)'!$A:$I,9,FALSE),"Not Found"))</f>
        <v>Morris</v>
      </c>
      <c r="T2264" t="str">
        <f t="shared" si="140"/>
        <v>MORRIS 1</v>
      </c>
      <c r="U2264" t="str">
        <f t="shared" si="141"/>
        <v>Samuel Adams|MORRIS 1</v>
      </c>
      <c r="V2264" t="str">
        <f>IF($B2264="","",IF(R2264="No Encompass Match","THEM",IF(R2264="Not Mapped","Unable to Determine",IF(T2264="SALES","Unable to Determine",IFERROR(INDEX('Master - US vs THEM'!$F:$F,MATCH(U2264,'Master - US vs THEM'!$G:$G,0)),"No Territory Data")))))</f>
        <v>US</v>
      </c>
      <c r="W2264" t="str">
        <f t="shared" si="142"/>
        <v>OK</v>
      </c>
      <c r="X2264" t="str">
        <f t="shared" si="143"/>
        <v>US</v>
      </c>
    </row>
    <row r="2265" spans="1:24" x14ac:dyDescent="0.2">
      <c r="A2265">
        <v>2264</v>
      </c>
      <c r="B2265" t="s">
        <v>1099</v>
      </c>
      <c r="C2265" t="s">
        <v>1100</v>
      </c>
      <c r="D2265" t="s">
        <v>67</v>
      </c>
      <c r="E2265" t="s">
        <v>1101</v>
      </c>
      <c r="F2265" t="s">
        <v>219</v>
      </c>
      <c r="G2265" t="s">
        <v>1102</v>
      </c>
      <c r="H2265" t="s">
        <v>8</v>
      </c>
      <c r="I2265" t="s">
        <v>71</v>
      </c>
      <c r="J2265" t="s">
        <v>395</v>
      </c>
      <c r="K2265" t="s">
        <v>396</v>
      </c>
      <c r="L2265" t="s">
        <v>155</v>
      </c>
      <c r="M2265">
        <v>1</v>
      </c>
      <c r="N2265" t="s">
        <v>875</v>
      </c>
      <c r="O2265" t="str">
        <f>IF($B2265="","",IFERROR(IF(ISNUMBER(MATCH($K2265,'Brand Family Territory (Enc)'!$A$2:$A$296,0)),$K2265,""),""))</f>
        <v/>
      </c>
      <c r="P2265" t="str">
        <f>IF($B2265="","",IFERROR(INDEX('Brand Crosswalk'!$F$2:$F$200,MATCH($K2265,'Brand Crosswalk'!$A$2:$A$200,0)),"Not in Crosswalk"))</f>
        <v>Mapped</v>
      </c>
      <c r="Q2265" t="str">
        <f>IF($B2265="","",IFERROR(INDEX('Brand Crosswalk'!$C$2:$C$200,MATCH($K2265,'Brand Crosswalk'!$A$2:$A$200,0)),""))</f>
        <v>Dogfish Head Beer</v>
      </c>
      <c r="R2265" t="str">
        <f>IF($B2265="","",IF(O2265&lt;&gt;"",O2265,IF(P2265="Mapped",Q2265,IF(P2265="No Encompass Match","No Encompass Match",IFERROR(VLOOKUP(IF($K2265="",$J2265,$K2265),'Brands (Enc)'!$C$2:$D$2699,2,FALSE),"Not Mapped")))))</f>
        <v>Dogfish Head Beer</v>
      </c>
      <c r="S2265" t="str">
        <f>IF($B2265="","",IFERROR(VLOOKUP(VALUE($B2265),'Customers Table (Enc)'!$A:$I,9,FALSE),"Not Found"))</f>
        <v>Morris</v>
      </c>
      <c r="T2265" t="str">
        <f t="shared" si="140"/>
        <v>MORRIS 1</v>
      </c>
      <c r="U2265" t="str">
        <f t="shared" si="141"/>
        <v>Dogfish Head Beer|MORRIS 1</v>
      </c>
      <c r="V2265" t="str">
        <f>IF($B2265="","",IF(R2265="No Encompass Match","THEM",IF(R2265="Not Mapped","Unable to Determine",IF(T2265="SALES","Unable to Determine",IFERROR(INDEX('Master - US vs THEM'!$F:$F,MATCH(U2265,'Master - US vs THEM'!$G:$G,0)),"No Territory Data")))))</f>
        <v>US</v>
      </c>
      <c r="W2265" t="str">
        <f t="shared" si="142"/>
        <v>OK</v>
      </c>
      <c r="X2265" t="str">
        <f t="shared" si="143"/>
        <v>US</v>
      </c>
    </row>
    <row r="2266" spans="1:24" x14ac:dyDescent="0.2">
      <c r="A2266">
        <v>2265</v>
      </c>
      <c r="B2266" t="s">
        <v>185</v>
      </c>
      <c r="C2266" t="s">
        <v>186</v>
      </c>
      <c r="D2266" t="s">
        <v>187</v>
      </c>
      <c r="E2266" t="s">
        <v>188</v>
      </c>
      <c r="F2266" t="s">
        <v>189</v>
      </c>
      <c r="G2266" t="s">
        <v>190</v>
      </c>
      <c r="H2266" t="s">
        <v>8</v>
      </c>
      <c r="I2266" t="s">
        <v>17</v>
      </c>
      <c r="J2266" t="s">
        <v>1096</v>
      </c>
      <c r="K2266" t="s">
        <v>192</v>
      </c>
      <c r="L2266" t="s">
        <v>120</v>
      </c>
      <c r="M2266">
        <v>1</v>
      </c>
      <c r="N2266" t="s">
        <v>875</v>
      </c>
      <c r="O2266" t="str">
        <f>IF($B2266="","",IFERROR(IF(ISNUMBER(MATCH($K2266,'Brand Family Territory (Enc)'!$A$2:$A$296,0)),$K2266,""),""))</f>
        <v/>
      </c>
      <c r="P2266" t="str">
        <f>IF($B2266="","",IFERROR(INDEX('Brand Crosswalk'!$F$2:$F$200,MATCH($K2266,'Brand Crosswalk'!$A$2:$A$200,0)),"Not in Crosswalk"))</f>
        <v>Mapped</v>
      </c>
      <c r="Q2266" t="str">
        <f>IF($B2266="","",IFERROR(INDEX('Brand Crosswalk'!$C$2:$C$200,MATCH($K2266,'Brand Crosswalk'!$A$2:$A$200,0)),""))</f>
        <v>Montauk</v>
      </c>
      <c r="R2266" t="str">
        <f>IF($B2266="","",IF(O2266&lt;&gt;"",O2266,IF(P2266="Mapped",Q2266,IF(P2266="No Encompass Match","No Encompass Match",IFERROR(VLOOKUP(IF($K2266="",$J2266,$K2266),'Brands (Enc)'!$C$2:$D$2699,2,FALSE),"Not Mapped")))))</f>
        <v>Montauk</v>
      </c>
      <c r="S2266" t="str">
        <f>IF($B2266="","",IFERROR(VLOOKUP(VALUE($B2266),'Customers Table (Enc)'!$A:$I,9,FALSE),"Not Found"))</f>
        <v>Essex</v>
      </c>
      <c r="T2266" t="str">
        <f t="shared" si="140"/>
        <v>ESSEX</v>
      </c>
      <c r="U2266" t="str">
        <f t="shared" si="141"/>
        <v>Montauk|ESSEX</v>
      </c>
      <c r="V2266" t="str">
        <f>IF($B2266="","",IF(R2266="No Encompass Match","THEM",IF(R2266="Not Mapped","Unable to Determine",IF(T2266="SALES","Unable to Determine",IFERROR(INDEX('Master - US vs THEM'!$F:$F,MATCH(U2266,'Master - US vs THEM'!$G:$G,0)),"No Territory Data")))))</f>
        <v>US</v>
      </c>
      <c r="W2266" t="str">
        <f t="shared" si="142"/>
        <v>OK</v>
      </c>
      <c r="X2266" t="str">
        <f t="shared" si="143"/>
        <v>US</v>
      </c>
    </row>
    <row r="2267" spans="1:24" x14ac:dyDescent="0.2">
      <c r="A2267">
        <v>2266</v>
      </c>
      <c r="B2267" t="s">
        <v>185</v>
      </c>
      <c r="C2267" t="s">
        <v>186</v>
      </c>
      <c r="D2267" t="s">
        <v>187</v>
      </c>
      <c r="E2267" t="s">
        <v>188</v>
      </c>
      <c r="F2267" t="s">
        <v>189</v>
      </c>
      <c r="G2267" t="s">
        <v>190</v>
      </c>
      <c r="H2267" t="s">
        <v>8</v>
      </c>
      <c r="I2267" t="s">
        <v>17</v>
      </c>
      <c r="J2267" t="s">
        <v>191</v>
      </c>
      <c r="K2267" t="s">
        <v>192</v>
      </c>
      <c r="L2267" t="s">
        <v>120</v>
      </c>
      <c r="M2267">
        <v>1</v>
      </c>
      <c r="N2267" t="s">
        <v>21</v>
      </c>
      <c r="O2267" t="str">
        <f>IF($B2267="","",IFERROR(IF(ISNUMBER(MATCH($K2267,'Brand Family Territory (Enc)'!$A$2:$A$296,0)),$K2267,""),""))</f>
        <v/>
      </c>
      <c r="P2267" t="str">
        <f>IF($B2267="","",IFERROR(INDEX('Brand Crosswalk'!$F$2:$F$200,MATCH($K2267,'Brand Crosswalk'!$A$2:$A$200,0)),"Not in Crosswalk"))</f>
        <v>Mapped</v>
      </c>
      <c r="Q2267" t="str">
        <f>IF($B2267="","",IFERROR(INDEX('Brand Crosswalk'!$C$2:$C$200,MATCH($K2267,'Brand Crosswalk'!$A$2:$A$200,0)),""))</f>
        <v>Montauk</v>
      </c>
      <c r="R2267" t="str">
        <f>IF($B2267="","",IF(O2267&lt;&gt;"",O2267,IF(P2267="Mapped",Q2267,IF(P2267="No Encompass Match","No Encompass Match",IFERROR(VLOOKUP(IF($K2267="",$J2267,$K2267),'Brands (Enc)'!$C$2:$D$2699,2,FALSE),"Not Mapped")))))</f>
        <v>Montauk</v>
      </c>
      <c r="S2267" t="str">
        <f>IF($B2267="","",IFERROR(VLOOKUP(VALUE($B2267),'Customers Table (Enc)'!$A:$I,9,FALSE),"Not Found"))</f>
        <v>Essex</v>
      </c>
      <c r="T2267" t="str">
        <f t="shared" si="140"/>
        <v>ESSEX</v>
      </c>
      <c r="U2267" t="str">
        <f t="shared" si="141"/>
        <v>Montauk|ESSEX</v>
      </c>
      <c r="V2267" t="str">
        <f>IF($B2267="","",IF(R2267="No Encompass Match","THEM",IF(R2267="Not Mapped","Unable to Determine",IF(T2267="SALES","Unable to Determine",IFERROR(INDEX('Master - US vs THEM'!$F:$F,MATCH(U2267,'Master - US vs THEM'!$G:$G,0)),"No Territory Data")))))</f>
        <v>US</v>
      </c>
      <c r="W2267" t="str">
        <f t="shared" si="142"/>
        <v>MISMATCH</v>
      </c>
      <c r="X2267" t="str">
        <f t="shared" si="143"/>
        <v>US</v>
      </c>
    </row>
    <row r="2268" spans="1:24" x14ac:dyDescent="0.2">
      <c r="A2268">
        <v>2267</v>
      </c>
      <c r="B2268" t="s">
        <v>185</v>
      </c>
      <c r="C2268" t="s">
        <v>186</v>
      </c>
      <c r="D2268" t="s">
        <v>187</v>
      </c>
      <c r="E2268" t="s">
        <v>188</v>
      </c>
      <c r="F2268" t="s">
        <v>189</v>
      </c>
      <c r="G2268" t="s">
        <v>190</v>
      </c>
      <c r="H2268" t="s">
        <v>8</v>
      </c>
      <c r="I2268" t="s">
        <v>17</v>
      </c>
      <c r="J2268" t="s">
        <v>1057</v>
      </c>
      <c r="K2268" t="s">
        <v>234</v>
      </c>
      <c r="L2268" t="s">
        <v>234</v>
      </c>
      <c r="M2268">
        <v>1</v>
      </c>
      <c r="N2268" t="s">
        <v>875</v>
      </c>
      <c r="O2268" t="str">
        <f>IF($B2268="","",IFERROR(IF(ISNUMBER(MATCH($K2268,'Brand Family Territory (Enc)'!$A$2:$A$296,0)),$K2268,""),""))</f>
        <v/>
      </c>
      <c r="P2268" t="str">
        <f>IF($B2268="","",IFERROR(INDEX('Brand Crosswalk'!$F$2:$F$200,MATCH($K2268,'Brand Crosswalk'!$A$2:$A$200,0)),"Not in Crosswalk"))</f>
        <v>Mapped</v>
      </c>
      <c r="Q2268" t="str">
        <f>IF($B2268="","",IFERROR(INDEX('Brand Crosswalk'!$C$2:$C$200,MATCH($K2268,'Brand Crosswalk'!$A$2:$A$200,0)),""))</f>
        <v>Flying Fish</v>
      </c>
      <c r="R2268" t="str">
        <f>IF($B2268="","",IF(O2268&lt;&gt;"",O2268,IF(P2268="Mapped",Q2268,IF(P2268="No Encompass Match","No Encompass Match",IFERROR(VLOOKUP(IF($K2268="",$J2268,$K2268),'Brands (Enc)'!$C$2:$D$2699,2,FALSE),"Not Mapped")))))</f>
        <v>Flying Fish</v>
      </c>
      <c r="S2268" t="str">
        <f>IF($B2268="","",IFERROR(VLOOKUP(VALUE($B2268),'Customers Table (Enc)'!$A:$I,9,FALSE),"Not Found"))</f>
        <v>Essex</v>
      </c>
      <c r="T2268" t="str">
        <f t="shared" si="140"/>
        <v>ESSEX</v>
      </c>
      <c r="U2268" t="str">
        <f t="shared" si="141"/>
        <v>Flying Fish|ESSEX</v>
      </c>
      <c r="V2268" t="str">
        <f>IF($B2268="","",IF(R2268="No Encompass Match","THEM",IF(R2268="Not Mapped","Unable to Determine",IF(T2268="SALES","Unable to Determine",IFERROR(INDEX('Master - US vs THEM'!$F:$F,MATCH(U2268,'Master - US vs THEM'!$G:$G,0)),"No Territory Data")))))</f>
        <v>US</v>
      </c>
      <c r="W2268" t="str">
        <f t="shared" si="142"/>
        <v>OK</v>
      </c>
      <c r="X2268" t="str">
        <f t="shared" si="143"/>
        <v>US</v>
      </c>
    </row>
    <row r="2269" spans="1:24" x14ac:dyDescent="0.2">
      <c r="A2269">
        <v>2268</v>
      </c>
      <c r="B2269" t="s">
        <v>185</v>
      </c>
      <c r="C2269" t="s">
        <v>186</v>
      </c>
      <c r="D2269" t="s">
        <v>187</v>
      </c>
      <c r="E2269" t="s">
        <v>188</v>
      </c>
      <c r="F2269" t="s">
        <v>189</v>
      </c>
      <c r="G2269" t="s">
        <v>190</v>
      </c>
      <c r="H2269" t="s">
        <v>8</v>
      </c>
      <c r="I2269" t="s">
        <v>17</v>
      </c>
      <c r="J2269" t="s">
        <v>1097</v>
      </c>
      <c r="K2269" t="s">
        <v>1098</v>
      </c>
      <c r="L2269" t="s">
        <v>1098</v>
      </c>
      <c r="M2269">
        <v>1</v>
      </c>
      <c r="N2269" t="s">
        <v>875</v>
      </c>
      <c r="O2269" t="str">
        <f>IF($B2269="","",IFERROR(IF(ISNUMBER(MATCH($K2269,'Brand Family Territory (Enc)'!$A$2:$A$296,0)),$K2269,""),""))</f>
        <v/>
      </c>
      <c r="P2269" t="str">
        <f>IF($B2269="","",IFERROR(INDEX('Brand Crosswalk'!$F$2:$F$200,MATCH($K2269,'Brand Crosswalk'!$A$2:$A$200,0)),"Not in Crosswalk"))</f>
        <v>Mapped</v>
      </c>
      <c r="Q2269" t="str">
        <f>IF($B2269="","",IFERROR(INDEX('Brand Crosswalk'!$C$2:$C$200,MATCH($K2269,'Brand Crosswalk'!$A$2:$A$200,0)),""))</f>
        <v>Barn Brew</v>
      </c>
      <c r="R2269" t="str">
        <f>IF($B2269="","",IF(O2269&lt;&gt;"",O2269,IF(P2269="Mapped",Q2269,IF(P2269="No Encompass Match","No Encompass Match",IFERROR(VLOOKUP(IF($K2269="",$J2269,$K2269),'Brands (Enc)'!$C$2:$D$2699,2,FALSE),"Not Mapped")))))</f>
        <v>Barn Brew</v>
      </c>
      <c r="S2269" t="str">
        <f>IF($B2269="","",IFERROR(VLOOKUP(VALUE($B2269),'Customers Table (Enc)'!$A:$I,9,FALSE),"Not Found"))</f>
        <v>Essex</v>
      </c>
      <c r="T2269" t="str">
        <f t="shared" si="140"/>
        <v>ESSEX</v>
      </c>
      <c r="U2269" t="str">
        <f t="shared" si="141"/>
        <v>Barn Brew|ESSEX</v>
      </c>
      <c r="V2269" t="str">
        <f>IF($B2269="","",IF(R2269="No Encompass Match","THEM",IF(R2269="Not Mapped","Unable to Determine",IF(T2269="SALES","Unable to Determine",IFERROR(INDEX('Master - US vs THEM'!$F:$F,MATCH(U2269,'Master - US vs THEM'!$G:$G,0)),"No Territory Data")))))</f>
        <v>US</v>
      </c>
      <c r="W2269" t="str">
        <f t="shared" si="142"/>
        <v>OK</v>
      </c>
      <c r="X2269" t="str">
        <f t="shared" si="143"/>
        <v>US</v>
      </c>
    </row>
    <row r="2270" spans="1:24" x14ac:dyDescent="0.2">
      <c r="A2270">
        <v>2269</v>
      </c>
      <c r="B2270" t="s">
        <v>174</v>
      </c>
      <c r="C2270" t="s">
        <v>175</v>
      </c>
      <c r="D2270" t="s">
        <v>176</v>
      </c>
      <c r="E2270" t="s">
        <v>177</v>
      </c>
      <c r="F2270" t="s">
        <v>178</v>
      </c>
      <c r="G2270" t="s">
        <v>179</v>
      </c>
      <c r="H2270" t="s">
        <v>8</v>
      </c>
      <c r="I2270" t="s">
        <v>180</v>
      </c>
      <c r="J2270" t="s">
        <v>181</v>
      </c>
      <c r="K2270" t="s">
        <v>182</v>
      </c>
      <c r="L2270" t="s">
        <v>24</v>
      </c>
      <c r="M2270">
        <v>1</v>
      </c>
      <c r="N2270" t="s">
        <v>21</v>
      </c>
      <c r="O2270" t="str">
        <f>IF($B2270="","",IFERROR(IF(ISNUMBER(MATCH($K2270,'Brand Family Territory (Enc)'!$A$2:$A$296,0)),$K2270,""),""))</f>
        <v/>
      </c>
      <c r="P2270" t="str">
        <f>IF($B2270="","",IFERROR(INDEX('Brand Crosswalk'!$F$2:$F$200,MATCH($K2270,'Brand Crosswalk'!$A$2:$A$200,0)),"Not in Crosswalk"))</f>
        <v>Mapped</v>
      </c>
      <c r="Q2270" t="str">
        <f>IF($B2270="","",IFERROR(INDEX('Brand Crosswalk'!$C$2:$C$200,MATCH($K2270,'Brand Crosswalk'!$A$2:$A$200,0)),""))</f>
        <v>Modelo Especial</v>
      </c>
      <c r="R2270" t="str">
        <f>IF($B2270="","",IF(O2270&lt;&gt;"",O2270,IF(P2270="Mapped",Q2270,IF(P2270="No Encompass Match","No Encompass Match",IFERROR(VLOOKUP(IF($K2270="",$J2270,$K2270),'Brands (Enc)'!$C$2:$D$2699,2,FALSE),"Not Mapped")))))</f>
        <v>Modelo Especial</v>
      </c>
      <c r="S2270" t="str">
        <f>IF($B2270="","",IFERROR(VLOOKUP(VALUE($B2270),'Customers Table (Enc)'!$A:$I,9,FALSE),"Not Found"))</f>
        <v>Union</v>
      </c>
      <c r="T2270" t="str">
        <f t="shared" si="140"/>
        <v>UNION</v>
      </c>
      <c r="U2270" t="str">
        <f t="shared" si="141"/>
        <v>Modelo Especial|UNION</v>
      </c>
      <c r="V2270" t="str">
        <f>IF($B2270="","",IF(R2270="No Encompass Match","THEM",IF(R2270="Not Mapped","Unable to Determine",IF(T2270="SALES","Unable to Determine",IFERROR(INDEX('Master - US vs THEM'!$F:$F,MATCH(U2270,'Master - US vs THEM'!$G:$G,0)),"No Territory Data")))))</f>
        <v>THEM</v>
      </c>
      <c r="W2270" t="str">
        <f t="shared" si="142"/>
        <v>OK</v>
      </c>
      <c r="X2270" t="str">
        <f t="shared" si="143"/>
        <v>THEM</v>
      </c>
    </row>
    <row r="2271" spans="1:24" x14ac:dyDescent="0.2">
      <c r="A2271">
        <v>2270</v>
      </c>
      <c r="B2271" t="s">
        <v>174</v>
      </c>
      <c r="C2271" t="s">
        <v>175</v>
      </c>
      <c r="D2271" t="s">
        <v>176</v>
      </c>
      <c r="E2271" t="s">
        <v>177</v>
      </c>
      <c r="F2271" t="s">
        <v>178</v>
      </c>
      <c r="G2271" t="s">
        <v>179</v>
      </c>
      <c r="H2271" t="s">
        <v>8</v>
      </c>
      <c r="I2271" t="s">
        <v>180</v>
      </c>
      <c r="J2271" t="s">
        <v>1095</v>
      </c>
      <c r="K2271" t="s">
        <v>53</v>
      </c>
      <c r="L2271" t="s">
        <v>53</v>
      </c>
      <c r="M2271">
        <v>1</v>
      </c>
      <c r="N2271" t="s">
        <v>875</v>
      </c>
      <c r="O2271" t="str">
        <f>IF($B2271="","",IFERROR(IF(ISNUMBER(MATCH($K2271,'Brand Family Territory (Enc)'!$A$2:$A$296,0)),$K2271,""),""))</f>
        <v/>
      </c>
      <c r="P2271" t="str">
        <f>IF($B2271="","",IFERROR(INDEX('Brand Crosswalk'!$F$2:$F$200,MATCH($K2271,'Brand Crosswalk'!$A$2:$A$200,0)),"Not in Crosswalk"))</f>
        <v>Mapped</v>
      </c>
      <c r="Q2271" t="str">
        <f>IF($B2271="","",IFERROR(INDEX('Brand Crosswalk'!$C$2:$C$200,MATCH($K2271,'Brand Crosswalk'!$A$2:$A$200,0)),""))</f>
        <v>Hofbrau Usa</v>
      </c>
      <c r="R2271" t="str">
        <f>IF($B2271="","",IF(O2271&lt;&gt;"",O2271,IF(P2271="Mapped",Q2271,IF(P2271="No Encompass Match","No Encompass Match",IFERROR(VLOOKUP(IF($K2271="",$J2271,$K2271),'Brands (Enc)'!$C$2:$D$2699,2,FALSE),"Not Mapped")))))</f>
        <v>Hofbrau Usa</v>
      </c>
      <c r="S2271" t="str">
        <f>IF($B2271="","",IFERROR(VLOOKUP(VALUE($B2271),'Customers Table (Enc)'!$A:$I,9,FALSE),"Not Found"))</f>
        <v>Union</v>
      </c>
      <c r="T2271" t="str">
        <f t="shared" si="140"/>
        <v>UNION</v>
      </c>
      <c r="U2271" t="str">
        <f t="shared" si="141"/>
        <v>Hofbrau Usa|UNION</v>
      </c>
      <c r="V2271" t="str">
        <f>IF($B2271="","",IF(R2271="No Encompass Match","THEM",IF(R2271="Not Mapped","Unable to Determine",IF(T2271="SALES","Unable to Determine",IFERROR(INDEX('Master - US vs THEM'!$F:$F,MATCH(U2271,'Master - US vs THEM'!$G:$G,0)),"No Territory Data")))))</f>
        <v>US</v>
      </c>
      <c r="W2271" t="str">
        <f t="shared" si="142"/>
        <v>OK</v>
      </c>
      <c r="X2271" t="str">
        <f t="shared" si="143"/>
        <v>US</v>
      </c>
    </row>
    <row r="2272" spans="1:24" x14ac:dyDescent="0.2">
      <c r="A2272">
        <v>2271</v>
      </c>
      <c r="B2272" t="s">
        <v>174</v>
      </c>
      <c r="C2272" t="s">
        <v>175</v>
      </c>
      <c r="D2272" t="s">
        <v>176</v>
      </c>
      <c r="E2272" t="s">
        <v>177</v>
      </c>
      <c r="F2272" t="s">
        <v>178</v>
      </c>
      <c r="G2272" t="s">
        <v>179</v>
      </c>
      <c r="H2272" t="s">
        <v>8</v>
      </c>
      <c r="I2272" t="s">
        <v>180</v>
      </c>
      <c r="J2272" t="s">
        <v>183</v>
      </c>
      <c r="K2272" t="s">
        <v>45</v>
      </c>
      <c r="L2272" t="s">
        <v>45</v>
      </c>
      <c r="M2272">
        <v>1</v>
      </c>
      <c r="N2272" t="s">
        <v>21</v>
      </c>
      <c r="O2272" t="str">
        <f>IF($B2272="","",IFERROR(IF(ISNUMBER(MATCH($K2272,'Brand Family Territory (Enc)'!$A$2:$A$296,0)),$K2272,""),""))</f>
        <v/>
      </c>
      <c r="P2272" t="str">
        <f>IF($B2272="","",IFERROR(INDEX('Brand Crosswalk'!$F$2:$F$200,MATCH($K2272,'Brand Crosswalk'!$A$2:$A$200,0)),"Not in Crosswalk"))</f>
        <v>Mapped</v>
      </c>
      <c r="Q2272" t="str">
        <f>IF($B2272="","",IFERROR(INDEX('Brand Crosswalk'!$C$2:$C$200,MATCH($K2272,'Brand Crosswalk'!$A$2:$A$200,0)),""))</f>
        <v>Dg Yuengling Inc</v>
      </c>
      <c r="R2272" t="str">
        <f>IF($B2272="","",IF(O2272&lt;&gt;"",O2272,IF(P2272="Mapped",Q2272,IF(P2272="No Encompass Match","No Encompass Match",IFERROR(VLOOKUP(IF($K2272="",$J2272,$K2272),'Brands (Enc)'!$C$2:$D$2699,2,FALSE),"Not Mapped")))))</f>
        <v>Dg Yuengling Inc</v>
      </c>
      <c r="S2272" t="str">
        <f>IF($B2272="","",IFERROR(VLOOKUP(VALUE($B2272),'Customers Table (Enc)'!$A:$I,9,FALSE),"Not Found"))</f>
        <v>Union</v>
      </c>
      <c r="T2272" t="str">
        <f t="shared" si="140"/>
        <v>UNION</v>
      </c>
      <c r="U2272" t="str">
        <f t="shared" si="141"/>
        <v>Dg Yuengling Inc|UNION</v>
      </c>
      <c r="V2272" t="str">
        <f>IF($B2272="","",IF(R2272="No Encompass Match","THEM",IF(R2272="Not Mapped","Unable to Determine",IF(T2272="SALES","Unable to Determine",IFERROR(INDEX('Master - US vs THEM'!$F:$F,MATCH(U2272,'Master - US vs THEM'!$G:$G,0)),"No Territory Data")))))</f>
        <v>THEM</v>
      </c>
      <c r="W2272" t="str">
        <f t="shared" si="142"/>
        <v>OK</v>
      </c>
      <c r="X2272" t="str">
        <f t="shared" si="143"/>
        <v>THEM</v>
      </c>
    </row>
    <row r="2273" spans="1:24" x14ac:dyDescent="0.2">
      <c r="A2273">
        <v>2272</v>
      </c>
      <c r="B2273" t="s">
        <v>174</v>
      </c>
      <c r="C2273" t="s">
        <v>175</v>
      </c>
      <c r="D2273" t="s">
        <v>176</v>
      </c>
      <c r="E2273" t="s">
        <v>177</v>
      </c>
      <c r="F2273" t="s">
        <v>178</v>
      </c>
      <c r="G2273" t="s">
        <v>179</v>
      </c>
      <c r="H2273" t="s">
        <v>8</v>
      </c>
      <c r="I2273" t="s">
        <v>180</v>
      </c>
      <c r="J2273" t="s">
        <v>165</v>
      </c>
      <c r="K2273" t="s">
        <v>166</v>
      </c>
      <c r="L2273" t="s">
        <v>141</v>
      </c>
      <c r="M2273">
        <v>1</v>
      </c>
      <c r="N2273" t="s">
        <v>21</v>
      </c>
      <c r="O2273" t="str">
        <f>IF($B2273="","",IFERROR(IF(ISNUMBER(MATCH($K2273,'Brand Family Territory (Enc)'!$A$2:$A$296,0)),$K2273,""),""))</f>
        <v>BLUE MOON</v>
      </c>
      <c r="P2273" t="str">
        <f>IF($B2273="","",IFERROR(INDEX('Brand Crosswalk'!$F$2:$F$200,MATCH($K2273,'Brand Crosswalk'!$A$2:$A$200,0)),"Not in Crosswalk"))</f>
        <v>Not in Crosswalk</v>
      </c>
      <c r="Q2273" t="str">
        <f>IF($B2273="","",IFERROR(INDEX('Brand Crosswalk'!$C$2:$C$200,MATCH($K2273,'Brand Crosswalk'!$A$2:$A$200,0)),""))</f>
        <v/>
      </c>
      <c r="R2273" t="str">
        <f>IF($B2273="","",IF(O2273&lt;&gt;"",O2273,IF(P2273="Mapped",Q2273,IF(P2273="No Encompass Match","No Encompass Match",IFERROR(VLOOKUP(IF($K2273="",$J2273,$K2273),'Brands (Enc)'!$C$2:$D$2699,2,FALSE),"Not Mapped")))))</f>
        <v>BLUE MOON</v>
      </c>
      <c r="S2273" t="str">
        <f>IF($B2273="","",IFERROR(VLOOKUP(VALUE($B2273),'Customers Table (Enc)'!$A:$I,9,FALSE),"Not Found"))</f>
        <v>Union</v>
      </c>
      <c r="T2273" t="str">
        <f t="shared" si="140"/>
        <v>UNION</v>
      </c>
      <c r="U2273" t="str">
        <f t="shared" si="141"/>
        <v>BLUE MOON|UNION</v>
      </c>
      <c r="V2273" t="str">
        <f>IF($B2273="","",IF(R2273="No Encompass Match","THEM",IF(R2273="Not Mapped","Unable to Determine",IF(T2273="SALES","Unable to Determine",IFERROR(INDEX('Master - US vs THEM'!$F:$F,MATCH(U2273,'Master - US vs THEM'!$G:$G,0)),"No Territory Data")))))</f>
        <v>THEM</v>
      </c>
      <c r="W2273" t="str">
        <f t="shared" si="142"/>
        <v>OK</v>
      </c>
      <c r="X2273" t="str">
        <f t="shared" si="143"/>
        <v>THEM</v>
      </c>
    </row>
    <row r="2274" spans="1:24" x14ac:dyDescent="0.2">
      <c r="A2274">
        <v>2273</v>
      </c>
      <c r="B2274" t="s">
        <v>174</v>
      </c>
      <c r="C2274" t="s">
        <v>175</v>
      </c>
      <c r="D2274" t="s">
        <v>176</v>
      </c>
      <c r="E2274" t="s">
        <v>177</v>
      </c>
      <c r="F2274" t="s">
        <v>178</v>
      </c>
      <c r="G2274" t="s">
        <v>179</v>
      </c>
      <c r="H2274" t="s">
        <v>8</v>
      </c>
      <c r="I2274" t="s">
        <v>180</v>
      </c>
      <c r="J2274" t="s">
        <v>184</v>
      </c>
      <c r="K2274" t="s">
        <v>184</v>
      </c>
      <c r="L2274" t="s">
        <v>141</v>
      </c>
      <c r="M2274">
        <v>1</v>
      </c>
      <c r="N2274" t="s">
        <v>21</v>
      </c>
      <c r="O2274" t="str">
        <f>IF($B2274="","",IFERROR(IF(ISNUMBER(MATCH($K2274,'Brand Family Territory (Enc)'!$A$2:$A$296,0)),$K2274,""),""))</f>
        <v>PILSNER URQUELL</v>
      </c>
      <c r="P2274" t="str">
        <f>IF($B2274="","",IFERROR(INDEX('Brand Crosswalk'!$F$2:$F$200,MATCH($K2274,'Brand Crosswalk'!$A$2:$A$200,0)),"Not in Crosswalk"))</f>
        <v>Not in Crosswalk</v>
      </c>
      <c r="Q2274" t="str">
        <f>IF($B2274="","",IFERROR(INDEX('Brand Crosswalk'!$C$2:$C$200,MATCH($K2274,'Brand Crosswalk'!$A$2:$A$200,0)),""))</f>
        <v/>
      </c>
      <c r="R2274" t="str">
        <f>IF($B2274="","",IF(O2274&lt;&gt;"",O2274,IF(P2274="Mapped",Q2274,IF(P2274="No Encompass Match","No Encompass Match",IFERROR(VLOOKUP(IF($K2274="",$J2274,$K2274),'Brands (Enc)'!$C$2:$D$2699,2,FALSE),"Not Mapped")))))</f>
        <v>PILSNER URQUELL</v>
      </c>
      <c r="S2274" t="str">
        <f>IF($B2274="","",IFERROR(VLOOKUP(VALUE($B2274),'Customers Table (Enc)'!$A:$I,9,FALSE),"Not Found"))</f>
        <v>Union</v>
      </c>
      <c r="T2274" t="str">
        <f t="shared" si="140"/>
        <v>UNION</v>
      </c>
      <c r="U2274" t="str">
        <f t="shared" si="141"/>
        <v>PILSNER URQUELL|UNION</v>
      </c>
      <c r="V2274" t="str">
        <f>IF($B2274="","",IF(R2274="No Encompass Match","THEM",IF(R2274="Not Mapped","Unable to Determine",IF(T2274="SALES","Unable to Determine",IFERROR(INDEX('Master - US vs THEM'!$F:$F,MATCH(U2274,'Master - US vs THEM'!$G:$G,0)),"No Territory Data")))))</f>
        <v>THEM</v>
      </c>
      <c r="W2274" t="str">
        <f t="shared" si="142"/>
        <v>OK</v>
      </c>
      <c r="X2274" t="str">
        <f t="shared" si="143"/>
        <v>THEM</v>
      </c>
    </row>
    <row r="2275" spans="1:24" x14ac:dyDescent="0.2">
      <c r="A2275">
        <v>2274</v>
      </c>
      <c r="B2275" t="s">
        <v>1091</v>
      </c>
      <c r="C2275" t="s">
        <v>1092</v>
      </c>
      <c r="D2275" t="s">
        <v>187</v>
      </c>
      <c r="E2275" t="s">
        <v>1093</v>
      </c>
      <c r="F2275" t="s">
        <v>348</v>
      </c>
      <c r="G2275" t="s">
        <v>1094</v>
      </c>
      <c r="H2275" t="s">
        <v>8</v>
      </c>
      <c r="I2275" t="s">
        <v>249</v>
      </c>
      <c r="J2275" t="s">
        <v>609</v>
      </c>
      <c r="K2275" t="s">
        <v>610</v>
      </c>
      <c r="L2275" t="s">
        <v>468</v>
      </c>
      <c r="M2275">
        <v>1</v>
      </c>
      <c r="N2275" t="s">
        <v>875</v>
      </c>
      <c r="O2275" t="str">
        <f>IF($B2275="","",IFERROR(IF(ISNUMBER(MATCH($K2275,'Brand Family Territory (Enc)'!$A$2:$A$296,0)),$K2275,""),""))</f>
        <v/>
      </c>
      <c r="P2275" t="str">
        <f>IF($B2275="","",IFERROR(INDEX('Brand Crosswalk'!$F$2:$F$200,MATCH($K2275,'Brand Crosswalk'!$A$2:$A$200,0)),"Not in Crosswalk"))</f>
        <v>Mapped</v>
      </c>
      <c r="Q2275" t="str">
        <f>IF($B2275="","",IFERROR(INDEX('Brand Crosswalk'!$C$2:$C$200,MATCH($K2275,'Brand Crosswalk'!$A$2:$A$200,0)),""))</f>
        <v>Pabst Blue Ribbon</v>
      </c>
      <c r="R2275" t="str">
        <f>IF($B2275="","",IF(O2275&lt;&gt;"",O2275,IF(P2275="Mapped",Q2275,IF(P2275="No Encompass Match","No Encompass Match",IFERROR(VLOOKUP(IF($K2275="",$J2275,$K2275),'Brands (Enc)'!$C$2:$D$2699,2,FALSE),"Not Mapped")))))</f>
        <v>Pabst Blue Ribbon</v>
      </c>
      <c r="S2275" t="str">
        <f>IF($B2275="","",IFERROR(VLOOKUP(VALUE($B2275),'Customers Table (Enc)'!$A:$I,9,FALSE),"Not Found"))</f>
        <v>Essex</v>
      </c>
      <c r="T2275" t="str">
        <f t="shared" si="140"/>
        <v>ESSEX</v>
      </c>
      <c r="U2275" t="str">
        <f t="shared" si="141"/>
        <v>Pabst Blue Ribbon|ESSEX</v>
      </c>
      <c r="V2275" t="str">
        <f>IF($B2275="","",IF(R2275="No Encompass Match","THEM",IF(R2275="Not Mapped","Unable to Determine",IF(T2275="SALES","Unable to Determine",IFERROR(INDEX('Master - US vs THEM'!$F:$F,MATCH(U2275,'Master - US vs THEM'!$G:$G,0)),"No Territory Data")))))</f>
        <v>US</v>
      </c>
      <c r="W2275" t="str">
        <f t="shared" si="142"/>
        <v>OK</v>
      </c>
      <c r="X2275" t="str">
        <f t="shared" si="143"/>
        <v>US</v>
      </c>
    </row>
    <row r="2276" spans="1:24" x14ac:dyDescent="0.2">
      <c r="A2276">
        <v>2275</v>
      </c>
      <c r="B2276" t="s">
        <v>169</v>
      </c>
      <c r="C2276" t="s">
        <v>170</v>
      </c>
      <c r="D2276" t="s">
        <v>15</v>
      </c>
      <c r="E2276" t="s">
        <v>171</v>
      </c>
      <c r="F2276" t="s">
        <v>172</v>
      </c>
      <c r="G2276" t="s">
        <v>173</v>
      </c>
      <c r="H2276" t="s">
        <v>8</v>
      </c>
      <c r="I2276" t="s">
        <v>17</v>
      </c>
      <c r="J2276" t="s">
        <v>150</v>
      </c>
      <c r="K2276" t="s">
        <v>151</v>
      </c>
      <c r="L2276" t="s">
        <v>152</v>
      </c>
      <c r="M2276">
        <v>1</v>
      </c>
      <c r="N2276" t="s">
        <v>21</v>
      </c>
      <c r="O2276" t="str">
        <f>IF($B2276="","",IFERROR(IF(ISNUMBER(MATCH($K2276,'Brand Family Territory (Enc)'!$A$2:$A$296,0)),$K2276,""),""))</f>
        <v>MAGNERS</v>
      </c>
      <c r="P2276" t="str">
        <f>IF($B2276="","",IFERROR(INDEX('Brand Crosswalk'!$F$2:$F$200,MATCH($K2276,'Brand Crosswalk'!$A$2:$A$200,0)),"Not in Crosswalk"))</f>
        <v>Not in Crosswalk</v>
      </c>
      <c r="Q2276" t="str">
        <f>IF($B2276="","",IFERROR(INDEX('Brand Crosswalk'!$C$2:$C$200,MATCH($K2276,'Brand Crosswalk'!$A$2:$A$200,0)),""))</f>
        <v/>
      </c>
      <c r="R2276" t="str">
        <f>IF($B2276="","",IF(O2276&lt;&gt;"",O2276,IF(P2276="Mapped",Q2276,IF(P2276="No Encompass Match","No Encompass Match",IFERROR(VLOOKUP(IF($K2276="",$J2276,$K2276),'Brands (Enc)'!$C$2:$D$2699,2,FALSE),"Not Mapped")))))</f>
        <v>MAGNERS</v>
      </c>
      <c r="S2276" t="str">
        <f>IF($B2276="","",IFERROR(VLOOKUP(VALUE($B2276),'Customers Table (Enc)'!$A:$I,9,FALSE),"Not Found"))</f>
        <v>Morris</v>
      </c>
      <c r="T2276" t="str">
        <f t="shared" si="140"/>
        <v>MORRIS 2</v>
      </c>
      <c r="U2276" t="str">
        <f t="shared" si="141"/>
        <v>MAGNERS|MORRIS 2</v>
      </c>
      <c r="V2276" t="str">
        <f>IF($B2276="","",IF(R2276="No Encompass Match","THEM",IF(R2276="Not Mapped","Unable to Determine",IF(T2276="SALES","Unable to Determine",IFERROR(INDEX('Master - US vs THEM'!$F:$F,MATCH(U2276,'Master - US vs THEM'!$G:$G,0)),"No Territory Data")))))</f>
        <v>US</v>
      </c>
      <c r="W2276" t="str">
        <f t="shared" si="142"/>
        <v>MISMATCH</v>
      </c>
      <c r="X2276" t="str">
        <f t="shared" si="143"/>
        <v>US</v>
      </c>
    </row>
    <row r="2277" spans="1:24" x14ac:dyDescent="0.2">
      <c r="A2277">
        <v>2276</v>
      </c>
      <c r="B2277" t="s">
        <v>169</v>
      </c>
      <c r="C2277" t="s">
        <v>170</v>
      </c>
      <c r="D2277" t="s">
        <v>15</v>
      </c>
      <c r="E2277" t="s">
        <v>171</v>
      </c>
      <c r="F2277" t="s">
        <v>172</v>
      </c>
      <c r="G2277" t="s">
        <v>173</v>
      </c>
      <c r="H2277" t="s">
        <v>8</v>
      </c>
      <c r="I2277" t="s">
        <v>17</v>
      </c>
      <c r="J2277" t="s">
        <v>1088</v>
      </c>
      <c r="K2277" t="s">
        <v>1080</v>
      </c>
      <c r="L2277" t="s">
        <v>442</v>
      </c>
      <c r="M2277">
        <v>1</v>
      </c>
      <c r="N2277" t="s">
        <v>875</v>
      </c>
      <c r="O2277" t="str">
        <f>IF($B2277="","",IFERROR(IF(ISNUMBER(MATCH($K2277,'Brand Family Territory (Enc)'!$A$2:$A$296,0)),$K2277,""),""))</f>
        <v>EVIL GENIUS</v>
      </c>
      <c r="P2277" t="str">
        <f>IF($B2277="","",IFERROR(INDEX('Brand Crosswalk'!$F$2:$F$200,MATCH($K2277,'Brand Crosswalk'!$A$2:$A$200,0)),"Not in Crosswalk"))</f>
        <v>Not in Crosswalk</v>
      </c>
      <c r="Q2277" t="str">
        <f>IF($B2277="","",IFERROR(INDEX('Brand Crosswalk'!$C$2:$C$200,MATCH($K2277,'Brand Crosswalk'!$A$2:$A$200,0)),""))</f>
        <v/>
      </c>
      <c r="R2277" t="str">
        <f>IF($B2277="","",IF(O2277&lt;&gt;"",O2277,IF(P2277="Mapped",Q2277,IF(P2277="No Encompass Match","No Encompass Match",IFERROR(VLOOKUP(IF($K2277="",$J2277,$K2277),'Brands (Enc)'!$C$2:$D$2699,2,FALSE),"Not Mapped")))))</f>
        <v>EVIL GENIUS</v>
      </c>
      <c r="S2277" t="str">
        <f>IF($B2277="","",IFERROR(VLOOKUP(VALUE($B2277),'Customers Table (Enc)'!$A:$I,9,FALSE),"Not Found"))</f>
        <v>Morris</v>
      </c>
      <c r="T2277" t="str">
        <f t="shared" si="140"/>
        <v>MORRIS 2</v>
      </c>
      <c r="U2277" t="str">
        <f t="shared" si="141"/>
        <v>EVIL GENIUS|MORRIS 2</v>
      </c>
      <c r="V2277" t="str">
        <f>IF($B2277="","",IF(R2277="No Encompass Match","THEM",IF(R2277="Not Mapped","Unable to Determine",IF(T2277="SALES","Unable to Determine",IFERROR(INDEX('Master - US vs THEM'!$F:$F,MATCH(U2277,'Master - US vs THEM'!$G:$G,0)),"No Territory Data")))))</f>
        <v>US</v>
      </c>
      <c r="W2277" t="str">
        <f t="shared" si="142"/>
        <v>OK</v>
      </c>
      <c r="X2277" t="str">
        <f t="shared" si="143"/>
        <v>US</v>
      </c>
    </row>
    <row r="2278" spans="1:24" x14ac:dyDescent="0.2">
      <c r="A2278">
        <v>2277</v>
      </c>
      <c r="B2278" t="s">
        <v>169</v>
      </c>
      <c r="C2278" t="s">
        <v>170</v>
      </c>
      <c r="D2278" t="s">
        <v>15</v>
      </c>
      <c r="E2278" t="s">
        <v>171</v>
      </c>
      <c r="F2278" t="s">
        <v>172</v>
      </c>
      <c r="G2278" t="s">
        <v>173</v>
      </c>
      <c r="H2278" t="s">
        <v>8</v>
      </c>
      <c r="I2278" t="s">
        <v>17</v>
      </c>
      <c r="J2278" t="s">
        <v>915</v>
      </c>
      <c r="K2278" t="s">
        <v>441</v>
      </c>
      <c r="L2278" t="s">
        <v>442</v>
      </c>
      <c r="M2278">
        <v>1</v>
      </c>
      <c r="N2278" t="s">
        <v>875</v>
      </c>
      <c r="O2278" t="str">
        <f>IF($B2278="","",IFERROR(IF(ISNUMBER(MATCH($K2278,'Brand Family Territory (Enc)'!$A$2:$A$296,0)),$K2278,""),""))</f>
        <v/>
      </c>
      <c r="P2278" t="str">
        <f>IF($B2278="","",IFERROR(INDEX('Brand Crosswalk'!$F$2:$F$200,MATCH($K2278,'Brand Crosswalk'!$A$2:$A$200,0)),"Not in Crosswalk"))</f>
        <v>Mapped</v>
      </c>
      <c r="Q2278" t="str">
        <f>IF($B2278="","",IFERROR(INDEX('Brand Crosswalk'!$C$2:$C$200,MATCH($K2278,'Brand Crosswalk'!$A$2:$A$200,0)),""))</f>
        <v>Evil Genius</v>
      </c>
      <c r="R2278" t="str">
        <f>IF($B2278="","",IF(O2278&lt;&gt;"",O2278,IF(P2278="Mapped",Q2278,IF(P2278="No Encompass Match","No Encompass Match",IFERROR(VLOOKUP(IF($K2278="",$J2278,$K2278),'Brands (Enc)'!$C$2:$D$2699,2,FALSE),"Not Mapped")))))</f>
        <v>Evil Genius</v>
      </c>
      <c r="S2278" t="str">
        <f>IF($B2278="","",IFERROR(VLOOKUP(VALUE($B2278),'Customers Table (Enc)'!$A:$I,9,FALSE),"Not Found"))</f>
        <v>Morris</v>
      </c>
      <c r="T2278" t="str">
        <f t="shared" si="140"/>
        <v>MORRIS 2</v>
      </c>
      <c r="U2278" t="str">
        <f t="shared" si="141"/>
        <v>Evil Genius|MORRIS 2</v>
      </c>
      <c r="V2278" t="str">
        <f>IF($B2278="","",IF(R2278="No Encompass Match","THEM",IF(R2278="Not Mapped","Unable to Determine",IF(T2278="SALES","Unable to Determine",IFERROR(INDEX('Master - US vs THEM'!$F:$F,MATCH(U2278,'Master - US vs THEM'!$G:$G,0)),"No Territory Data")))))</f>
        <v>US</v>
      </c>
      <c r="W2278" t="str">
        <f t="shared" si="142"/>
        <v>OK</v>
      </c>
      <c r="X2278" t="str">
        <f t="shared" si="143"/>
        <v>US</v>
      </c>
    </row>
    <row r="2279" spans="1:24" x14ac:dyDescent="0.2">
      <c r="A2279">
        <v>2278</v>
      </c>
      <c r="B2279" t="s">
        <v>169</v>
      </c>
      <c r="C2279" t="s">
        <v>170</v>
      </c>
      <c r="D2279" t="s">
        <v>15</v>
      </c>
      <c r="E2279" t="s">
        <v>171</v>
      </c>
      <c r="F2279" t="s">
        <v>172</v>
      </c>
      <c r="G2279" t="s">
        <v>173</v>
      </c>
      <c r="H2279" t="s">
        <v>8</v>
      </c>
      <c r="I2279" t="s">
        <v>17</v>
      </c>
      <c r="J2279" t="s">
        <v>1089</v>
      </c>
      <c r="K2279" t="s">
        <v>1090</v>
      </c>
      <c r="L2279" t="s">
        <v>773</v>
      </c>
      <c r="M2279">
        <v>1</v>
      </c>
      <c r="N2279" t="s">
        <v>875</v>
      </c>
      <c r="O2279" t="str">
        <f>IF($B2279="","",IFERROR(IF(ISNUMBER(MATCH($K2279,'Brand Family Territory (Enc)'!$A$2:$A$296,0)),$K2279,""),""))</f>
        <v/>
      </c>
      <c r="P2279" t="str">
        <f>IF($B2279="","",IFERROR(INDEX('Brand Crosswalk'!$F$2:$F$200,MATCH($K2279,'Brand Crosswalk'!$A$2:$A$200,0)),"Not in Crosswalk"))</f>
        <v>Mapped</v>
      </c>
      <c r="Q2279" t="str">
        <f>IF($B2279="","",IFERROR(INDEX('Brand Crosswalk'!$C$2:$C$200,MATCH($K2279,'Brand Crosswalk'!$A$2:$A$200,0)),""))</f>
        <v>Great Lakes</v>
      </c>
      <c r="R2279" t="str">
        <f>IF($B2279="","",IF(O2279&lt;&gt;"",O2279,IF(P2279="Mapped",Q2279,IF(P2279="No Encompass Match","No Encompass Match",IFERROR(VLOOKUP(IF($K2279="",$J2279,$K2279),'Brands (Enc)'!$C$2:$D$2699,2,FALSE),"Not Mapped")))))</f>
        <v>Great Lakes</v>
      </c>
      <c r="S2279" t="str">
        <f>IF($B2279="","",IFERROR(VLOOKUP(VALUE($B2279),'Customers Table (Enc)'!$A:$I,9,FALSE),"Not Found"))</f>
        <v>Morris</v>
      </c>
      <c r="T2279" t="str">
        <f t="shared" si="140"/>
        <v>MORRIS 2</v>
      </c>
      <c r="U2279" t="str">
        <f t="shared" si="141"/>
        <v>Great Lakes|MORRIS 2</v>
      </c>
      <c r="V2279" t="str">
        <f>IF($B2279="","",IF(R2279="No Encompass Match","THEM",IF(R2279="Not Mapped","Unable to Determine",IF(T2279="SALES","Unable to Determine",IFERROR(INDEX('Master - US vs THEM'!$F:$F,MATCH(U2279,'Master - US vs THEM'!$G:$G,0)),"No Territory Data")))))</f>
        <v>US</v>
      </c>
      <c r="W2279" t="str">
        <f t="shared" si="142"/>
        <v>OK</v>
      </c>
      <c r="X2279" t="str">
        <f t="shared" si="143"/>
        <v>US</v>
      </c>
    </row>
    <row r="2280" spans="1:24" x14ac:dyDescent="0.2">
      <c r="A2280">
        <v>2279</v>
      </c>
      <c r="B2280" t="s">
        <v>1084</v>
      </c>
      <c r="C2280" t="s">
        <v>1085</v>
      </c>
      <c r="D2280" t="s">
        <v>48</v>
      </c>
      <c r="E2280" t="s">
        <v>1086</v>
      </c>
      <c r="F2280" t="s">
        <v>933</v>
      </c>
      <c r="G2280" t="s">
        <v>1087</v>
      </c>
      <c r="H2280" t="s">
        <v>8</v>
      </c>
      <c r="I2280" t="s">
        <v>52</v>
      </c>
      <c r="J2280" t="s">
        <v>181</v>
      </c>
      <c r="K2280" t="s">
        <v>182</v>
      </c>
      <c r="L2280" t="s">
        <v>24</v>
      </c>
      <c r="M2280">
        <v>1</v>
      </c>
      <c r="N2280" t="s">
        <v>875</v>
      </c>
      <c r="O2280" t="str">
        <f>IF($B2280="","",IFERROR(IF(ISNUMBER(MATCH($K2280,'Brand Family Territory (Enc)'!$A$2:$A$296,0)),$K2280,""),""))</f>
        <v/>
      </c>
      <c r="P2280" t="str">
        <f>IF($B2280="","",IFERROR(INDEX('Brand Crosswalk'!$F$2:$F$200,MATCH($K2280,'Brand Crosswalk'!$A$2:$A$200,0)),"Not in Crosswalk"))</f>
        <v>Mapped</v>
      </c>
      <c r="Q2280" t="str">
        <f>IF($B2280="","",IFERROR(INDEX('Brand Crosswalk'!$C$2:$C$200,MATCH($K2280,'Brand Crosswalk'!$A$2:$A$200,0)),""))</f>
        <v>Modelo Especial</v>
      </c>
      <c r="R2280" t="str">
        <f>IF($B2280="","",IF(O2280&lt;&gt;"",O2280,IF(P2280="Mapped",Q2280,IF(P2280="No Encompass Match","No Encompass Match",IFERROR(VLOOKUP(IF($K2280="",$J2280,$K2280),'Brands (Enc)'!$C$2:$D$2699,2,FALSE),"Not Mapped")))))</f>
        <v>Modelo Especial</v>
      </c>
      <c r="S2280" t="str">
        <f>IF($B2280="","",IFERROR(VLOOKUP(VALUE($B2280),'Customers Table (Enc)'!$A:$I,9,FALSE),"Not Found"))</f>
        <v>Bergen</v>
      </c>
      <c r="T2280" t="str">
        <f t="shared" si="140"/>
        <v>BERGEN</v>
      </c>
      <c r="U2280" t="str">
        <f t="shared" si="141"/>
        <v>Modelo Especial|BERGEN</v>
      </c>
      <c r="V2280" t="str">
        <f>IF($B2280="","",IF(R2280="No Encompass Match","THEM",IF(R2280="Not Mapped","Unable to Determine",IF(T2280="SALES","Unable to Determine",IFERROR(INDEX('Master - US vs THEM'!$F:$F,MATCH(U2280,'Master - US vs THEM'!$G:$G,0)),"No Territory Data")))))</f>
        <v>US</v>
      </c>
      <c r="W2280" t="str">
        <f t="shared" si="142"/>
        <v>OK</v>
      </c>
      <c r="X2280" t="str">
        <f t="shared" si="143"/>
        <v>US</v>
      </c>
    </row>
    <row r="2281" spans="1:24" x14ac:dyDescent="0.2">
      <c r="A2281">
        <v>2280</v>
      </c>
      <c r="B2281" t="s">
        <v>1084</v>
      </c>
      <c r="C2281" t="s">
        <v>1085</v>
      </c>
      <c r="D2281" t="s">
        <v>48</v>
      </c>
      <c r="E2281" t="s">
        <v>1086</v>
      </c>
      <c r="F2281" t="s">
        <v>933</v>
      </c>
      <c r="G2281" t="s">
        <v>1087</v>
      </c>
      <c r="H2281" t="s">
        <v>8</v>
      </c>
      <c r="I2281" t="s">
        <v>52</v>
      </c>
      <c r="J2281" t="s">
        <v>78</v>
      </c>
      <c r="K2281" t="s">
        <v>19</v>
      </c>
      <c r="L2281" t="s">
        <v>20</v>
      </c>
      <c r="M2281">
        <v>1</v>
      </c>
      <c r="N2281" t="s">
        <v>875</v>
      </c>
      <c r="O2281" t="str">
        <f>IF($B2281="","",IFERROR(IF(ISNUMBER(MATCH($K2281,'Brand Family Territory (Enc)'!$A$2:$A$296,0)),$K2281,""),""))</f>
        <v>DOS EQUIS</v>
      </c>
      <c r="P2281" t="str">
        <f>IF($B2281="","",IFERROR(INDEX('Brand Crosswalk'!$F$2:$F$200,MATCH($K2281,'Brand Crosswalk'!$A$2:$A$200,0)),"Not in Crosswalk"))</f>
        <v>Not in Crosswalk</v>
      </c>
      <c r="Q2281" t="str">
        <f>IF($B2281="","",IFERROR(INDEX('Brand Crosswalk'!$C$2:$C$200,MATCH($K2281,'Brand Crosswalk'!$A$2:$A$200,0)),""))</f>
        <v/>
      </c>
      <c r="R2281" t="str">
        <f>IF($B2281="","",IF(O2281&lt;&gt;"",O2281,IF(P2281="Mapped",Q2281,IF(P2281="No Encompass Match","No Encompass Match",IFERROR(VLOOKUP(IF($K2281="",$J2281,$K2281),'Brands (Enc)'!$C$2:$D$2699,2,FALSE),"Not Mapped")))))</f>
        <v>DOS EQUIS</v>
      </c>
      <c r="S2281" t="str">
        <f>IF($B2281="","",IFERROR(VLOOKUP(VALUE($B2281),'Customers Table (Enc)'!$A:$I,9,FALSE),"Not Found"))</f>
        <v>Bergen</v>
      </c>
      <c r="T2281" t="str">
        <f t="shared" si="140"/>
        <v>BERGEN</v>
      </c>
      <c r="U2281" t="str">
        <f t="shared" si="141"/>
        <v>DOS EQUIS|BERGEN</v>
      </c>
      <c r="V2281" t="str">
        <f>IF($B2281="","",IF(R2281="No Encompass Match","THEM",IF(R2281="Not Mapped","Unable to Determine",IF(T2281="SALES","Unable to Determine",IFERROR(INDEX('Master - US vs THEM'!$F:$F,MATCH(U2281,'Master - US vs THEM'!$G:$G,0)),"No Territory Data")))))</f>
        <v>US</v>
      </c>
      <c r="W2281" t="str">
        <f t="shared" si="142"/>
        <v>OK</v>
      </c>
      <c r="X2281" t="str">
        <f t="shared" si="143"/>
        <v>US</v>
      </c>
    </row>
    <row r="2282" spans="1:24" x14ac:dyDescent="0.2">
      <c r="A2282">
        <v>2281</v>
      </c>
      <c r="B2282" t="s">
        <v>1084</v>
      </c>
      <c r="C2282" t="s">
        <v>1085</v>
      </c>
      <c r="D2282" t="s">
        <v>48</v>
      </c>
      <c r="E2282" t="s">
        <v>1086</v>
      </c>
      <c r="F2282" t="s">
        <v>933</v>
      </c>
      <c r="G2282" t="s">
        <v>1087</v>
      </c>
      <c r="H2282" t="s">
        <v>8</v>
      </c>
      <c r="I2282" t="s">
        <v>52</v>
      </c>
      <c r="J2282" t="s">
        <v>156</v>
      </c>
      <c r="K2282" t="s">
        <v>156</v>
      </c>
      <c r="L2282" t="s">
        <v>24</v>
      </c>
      <c r="M2282">
        <v>1</v>
      </c>
      <c r="N2282" t="s">
        <v>875</v>
      </c>
      <c r="O2282" t="str">
        <f>IF($B2282="","",IFERROR(IF(ISNUMBER(MATCH($K2282,'Brand Family Territory (Enc)'!$A$2:$A$296,0)),$K2282,""),""))</f>
        <v>PACIFICO</v>
      </c>
      <c r="P2282" t="str">
        <f>IF($B2282="","",IFERROR(INDEX('Brand Crosswalk'!$F$2:$F$200,MATCH($K2282,'Brand Crosswalk'!$A$2:$A$200,0)),"Not in Crosswalk"))</f>
        <v>Not in Crosswalk</v>
      </c>
      <c r="Q2282" t="str">
        <f>IF($B2282="","",IFERROR(INDEX('Brand Crosswalk'!$C$2:$C$200,MATCH($K2282,'Brand Crosswalk'!$A$2:$A$200,0)),""))</f>
        <v/>
      </c>
      <c r="R2282" t="str">
        <f>IF($B2282="","",IF(O2282&lt;&gt;"",O2282,IF(P2282="Mapped",Q2282,IF(P2282="No Encompass Match","No Encompass Match",IFERROR(VLOOKUP(IF($K2282="",$J2282,$K2282),'Brands (Enc)'!$C$2:$D$2699,2,FALSE),"Not Mapped")))))</f>
        <v>PACIFICO</v>
      </c>
      <c r="S2282" t="str">
        <f>IF($B2282="","",IFERROR(VLOOKUP(VALUE($B2282),'Customers Table (Enc)'!$A:$I,9,FALSE),"Not Found"))</f>
        <v>Bergen</v>
      </c>
      <c r="T2282" t="str">
        <f t="shared" si="140"/>
        <v>BERGEN</v>
      </c>
      <c r="U2282" t="str">
        <f t="shared" si="141"/>
        <v>PACIFICO|BERGEN</v>
      </c>
      <c r="V2282" t="str">
        <f>IF($B2282="","",IF(R2282="No Encompass Match","THEM",IF(R2282="Not Mapped","Unable to Determine",IF(T2282="SALES","Unable to Determine",IFERROR(INDEX('Master - US vs THEM'!$F:$F,MATCH(U2282,'Master - US vs THEM'!$G:$G,0)),"No Territory Data")))))</f>
        <v>US</v>
      </c>
      <c r="W2282" t="str">
        <f t="shared" si="142"/>
        <v>OK</v>
      </c>
      <c r="X2282" t="str">
        <f t="shared" si="143"/>
        <v>US</v>
      </c>
    </row>
    <row r="2283" spans="1:24" x14ac:dyDescent="0.2">
      <c r="A2283">
        <v>2282</v>
      </c>
      <c r="B2283" t="s">
        <v>1084</v>
      </c>
      <c r="C2283" t="s">
        <v>1085</v>
      </c>
      <c r="D2283" t="s">
        <v>48</v>
      </c>
      <c r="E2283" t="s">
        <v>1086</v>
      </c>
      <c r="F2283" t="s">
        <v>933</v>
      </c>
      <c r="G2283" t="s">
        <v>1087</v>
      </c>
      <c r="H2283" t="s">
        <v>8</v>
      </c>
      <c r="I2283" t="s">
        <v>52</v>
      </c>
      <c r="J2283" t="s">
        <v>535</v>
      </c>
      <c r="K2283" t="s">
        <v>358</v>
      </c>
      <c r="L2283" t="s">
        <v>155</v>
      </c>
      <c r="M2283">
        <v>1</v>
      </c>
      <c r="N2283" t="s">
        <v>875</v>
      </c>
      <c r="O2283" t="str">
        <f>IF($B2283="","",IFERROR(IF(ISNUMBER(MATCH($K2283,'Brand Family Territory (Enc)'!$A$2:$A$296,0)),$K2283,""),""))</f>
        <v/>
      </c>
      <c r="P2283" t="str">
        <f>IF($B2283="","",IFERROR(INDEX('Brand Crosswalk'!$F$2:$F$200,MATCH($K2283,'Brand Crosswalk'!$A$2:$A$200,0)),"Not in Crosswalk"))</f>
        <v>Mapped</v>
      </c>
      <c r="Q2283" t="str">
        <f>IF($B2283="","",IFERROR(INDEX('Brand Crosswalk'!$C$2:$C$200,MATCH($K2283,'Brand Crosswalk'!$A$2:$A$200,0)),""))</f>
        <v>Samuel Adams</v>
      </c>
      <c r="R2283" t="str">
        <f>IF($B2283="","",IF(O2283&lt;&gt;"",O2283,IF(P2283="Mapped",Q2283,IF(P2283="No Encompass Match","No Encompass Match",IFERROR(VLOOKUP(IF($K2283="",$J2283,$K2283),'Brands (Enc)'!$C$2:$D$2699,2,FALSE),"Not Mapped")))))</f>
        <v>Samuel Adams</v>
      </c>
      <c r="S2283" t="str">
        <f>IF($B2283="","",IFERROR(VLOOKUP(VALUE($B2283),'Customers Table (Enc)'!$A:$I,9,FALSE),"Not Found"))</f>
        <v>Bergen</v>
      </c>
      <c r="T2283" t="str">
        <f t="shared" si="140"/>
        <v>BERGEN</v>
      </c>
      <c r="U2283" t="str">
        <f t="shared" si="141"/>
        <v>Samuel Adams|BERGEN</v>
      </c>
      <c r="V2283" t="str">
        <f>IF($B2283="","",IF(R2283="No Encompass Match","THEM",IF(R2283="Not Mapped","Unable to Determine",IF(T2283="SALES","Unable to Determine",IFERROR(INDEX('Master - US vs THEM'!$F:$F,MATCH(U2283,'Master - US vs THEM'!$G:$G,0)),"No Territory Data")))))</f>
        <v>US</v>
      </c>
      <c r="W2283" t="str">
        <f t="shared" si="142"/>
        <v>OK</v>
      </c>
      <c r="X2283" t="str">
        <f t="shared" si="143"/>
        <v>US</v>
      </c>
    </row>
    <row r="2284" spans="1:24" x14ac:dyDescent="0.2">
      <c r="A2284">
        <v>2283</v>
      </c>
      <c r="B2284" t="s">
        <v>1084</v>
      </c>
      <c r="C2284" t="s">
        <v>1085</v>
      </c>
      <c r="D2284" t="s">
        <v>48</v>
      </c>
      <c r="E2284" t="s">
        <v>1086</v>
      </c>
      <c r="F2284" t="s">
        <v>933</v>
      </c>
      <c r="G2284" t="s">
        <v>1087</v>
      </c>
      <c r="H2284" t="s">
        <v>8</v>
      </c>
      <c r="I2284" t="s">
        <v>52</v>
      </c>
      <c r="J2284" t="s">
        <v>333</v>
      </c>
      <c r="K2284" t="s">
        <v>168</v>
      </c>
      <c r="L2284" t="s">
        <v>24</v>
      </c>
      <c r="M2284">
        <v>1</v>
      </c>
      <c r="N2284" t="s">
        <v>875</v>
      </c>
      <c r="O2284" t="str">
        <f>IF($B2284="","",IFERROR(IF(ISNUMBER(MATCH($K2284,'Brand Family Territory (Enc)'!$A$2:$A$296,0)),$K2284,""),""))</f>
        <v>MODELO ORO</v>
      </c>
      <c r="P2284" t="str">
        <f>IF($B2284="","",IFERROR(INDEX('Brand Crosswalk'!$F$2:$F$200,MATCH($K2284,'Brand Crosswalk'!$A$2:$A$200,0)),"Not in Crosswalk"))</f>
        <v>Not in Crosswalk</v>
      </c>
      <c r="Q2284" t="str">
        <f>IF($B2284="","",IFERROR(INDEX('Brand Crosswalk'!$C$2:$C$200,MATCH($K2284,'Brand Crosswalk'!$A$2:$A$200,0)),""))</f>
        <v/>
      </c>
      <c r="R2284" t="str">
        <f>IF($B2284="","",IF(O2284&lt;&gt;"",O2284,IF(P2284="Mapped",Q2284,IF(P2284="No Encompass Match","No Encompass Match",IFERROR(VLOOKUP(IF($K2284="",$J2284,$K2284),'Brands (Enc)'!$C$2:$D$2699,2,FALSE),"Not Mapped")))))</f>
        <v>MODELO ORO</v>
      </c>
      <c r="S2284" t="str">
        <f>IF($B2284="","",IFERROR(VLOOKUP(VALUE($B2284),'Customers Table (Enc)'!$A:$I,9,FALSE),"Not Found"))</f>
        <v>Bergen</v>
      </c>
      <c r="T2284" t="str">
        <f t="shared" si="140"/>
        <v>BERGEN</v>
      </c>
      <c r="U2284" t="str">
        <f t="shared" si="141"/>
        <v>MODELO ORO|BERGEN</v>
      </c>
      <c r="V2284" t="str">
        <f>IF($B2284="","",IF(R2284="No Encompass Match","THEM",IF(R2284="Not Mapped","Unable to Determine",IF(T2284="SALES","Unable to Determine",IFERROR(INDEX('Master - US vs THEM'!$F:$F,MATCH(U2284,'Master - US vs THEM'!$G:$G,0)),"No Territory Data")))))</f>
        <v>US</v>
      </c>
      <c r="W2284" t="str">
        <f t="shared" si="142"/>
        <v>OK</v>
      </c>
      <c r="X2284" t="str">
        <f t="shared" si="143"/>
        <v>US</v>
      </c>
    </row>
    <row r="2285" spans="1:24" x14ac:dyDescent="0.2">
      <c r="A2285">
        <v>2284</v>
      </c>
      <c r="B2285" t="s">
        <v>159</v>
      </c>
      <c r="C2285" t="s">
        <v>160</v>
      </c>
      <c r="D2285" t="s">
        <v>39</v>
      </c>
      <c r="E2285" t="s">
        <v>161</v>
      </c>
      <c r="F2285" t="s">
        <v>41</v>
      </c>
      <c r="G2285" t="s">
        <v>162</v>
      </c>
      <c r="H2285" t="s">
        <v>8</v>
      </c>
      <c r="I2285" t="s">
        <v>43</v>
      </c>
      <c r="J2285" t="s">
        <v>163</v>
      </c>
      <c r="K2285" t="s">
        <v>36</v>
      </c>
      <c r="L2285" t="s">
        <v>36</v>
      </c>
      <c r="M2285">
        <v>1</v>
      </c>
      <c r="N2285" t="s">
        <v>21</v>
      </c>
      <c r="O2285" t="str">
        <f>IF($B2285="","",IFERROR(IF(ISNUMBER(MATCH($K2285,'Brand Family Territory (Enc)'!$A$2:$A$296,0)),$K2285,""),""))</f>
        <v/>
      </c>
      <c r="P2285" t="str">
        <f>IF($B2285="","",IFERROR(INDEX('Brand Crosswalk'!$F$2:$F$200,MATCH($K2285,'Brand Crosswalk'!$A$2:$A$200,0)),"Not in Crosswalk"))</f>
        <v>Mapped</v>
      </c>
      <c r="Q2285" t="str">
        <f>IF($B2285="","",IFERROR(INDEX('Brand Crosswalk'!$C$2:$C$200,MATCH($K2285,'Brand Crosswalk'!$A$2:$A$200,0)),""))</f>
        <v>Lagunitas</v>
      </c>
      <c r="R2285" t="str">
        <f>IF($B2285="","",IF(O2285&lt;&gt;"",O2285,IF(P2285="Mapped",Q2285,IF(P2285="No Encompass Match","No Encompass Match",IFERROR(VLOOKUP(IF($K2285="",$J2285,$K2285),'Brands (Enc)'!$C$2:$D$2699,2,FALSE),"Not Mapped")))))</f>
        <v>Lagunitas</v>
      </c>
      <c r="S2285" t="str">
        <f>IF($B2285="","",IFERROR(VLOOKUP(VALUE($B2285),'Customers Table (Enc)'!$A:$I,9,FALSE),"Not Found"))</f>
        <v>Hudson</v>
      </c>
      <c r="T2285" t="str">
        <f t="shared" si="140"/>
        <v>HUDSON</v>
      </c>
      <c r="U2285" t="str">
        <f t="shared" si="141"/>
        <v>Lagunitas|HUDSON</v>
      </c>
      <c r="V2285" t="str">
        <f>IF($B2285="","",IF(R2285="No Encompass Match","THEM",IF(R2285="Not Mapped","Unable to Determine",IF(T2285="SALES","Unable to Determine",IFERROR(INDEX('Master - US vs THEM'!$F:$F,MATCH(U2285,'Master - US vs THEM'!$G:$G,0)),"No Territory Data")))))</f>
        <v>THEM</v>
      </c>
      <c r="W2285" t="str">
        <f t="shared" si="142"/>
        <v>OK</v>
      </c>
      <c r="X2285" t="str">
        <f t="shared" si="143"/>
        <v>THEM</v>
      </c>
    </row>
    <row r="2286" spans="1:24" x14ac:dyDescent="0.2">
      <c r="A2286">
        <v>2285</v>
      </c>
      <c r="B2286" t="s">
        <v>159</v>
      </c>
      <c r="C2286" t="s">
        <v>160</v>
      </c>
      <c r="D2286" t="s">
        <v>39</v>
      </c>
      <c r="E2286" t="s">
        <v>161</v>
      </c>
      <c r="F2286" t="s">
        <v>41</v>
      </c>
      <c r="G2286" t="s">
        <v>162</v>
      </c>
      <c r="H2286" t="s">
        <v>8</v>
      </c>
      <c r="I2286" t="s">
        <v>43</v>
      </c>
      <c r="J2286" t="s">
        <v>142</v>
      </c>
      <c r="K2286" t="s">
        <v>143</v>
      </c>
      <c r="L2286" t="s">
        <v>141</v>
      </c>
      <c r="M2286">
        <v>1</v>
      </c>
      <c r="N2286" t="s">
        <v>21</v>
      </c>
      <c r="O2286" t="str">
        <f>IF($B2286="","",IFERROR(IF(ISNUMBER(MATCH($K2286,'Brand Family Territory (Enc)'!$A$2:$A$296,0)),$K2286,""),""))</f>
        <v/>
      </c>
      <c r="P2286" t="str">
        <f>IF($B2286="","",IFERROR(INDEX('Brand Crosswalk'!$F$2:$F$200,MATCH($K2286,'Brand Crosswalk'!$A$2:$A$200,0)),"Not in Crosswalk"))</f>
        <v>Mapped</v>
      </c>
      <c r="Q2286" t="str">
        <f>IF($B2286="","",IFERROR(INDEX('Brand Crosswalk'!$C$2:$C$200,MATCH($K2286,'Brand Crosswalk'!$A$2:$A$200,0)),""))</f>
        <v>Lite</v>
      </c>
      <c r="R2286" t="str">
        <f>IF($B2286="","",IF(O2286&lt;&gt;"",O2286,IF(P2286="Mapped",Q2286,IF(P2286="No Encompass Match","No Encompass Match",IFERROR(VLOOKUP(IF($K2286="",$J2286,$K2286),'Brands (Enc)'!$C$2:$D$2699,2,FALSE),"Not Mapped")))))</f>
        <v>Lite</v>
      </c>
      <c r="S2286" t="str">
        <f>IF($B2286="","",IFERROR(VLOOKUP(VALUE($B2286),'Customers Table (Enc)'!$A:$I,9,FALSE),"Not Found"))</f>
        <v>Hudson</v>
      </c>
      <c r="T2286" t="str">
        <f t="shared" si="140"/>
        <v>HUDSON</v>
      </c>
      <c r="U2286" t="str">
        <f t="shared" si="141"/>
        <v>Lite|HUDSON</v>
      </c>
      <c r="V2286" t="str">
        <f>IF($B2286="","",IF(R2286="No Encompass Match","THEM",IF(R2286="Not Mapped","Unable to Determine",IF(T2286="SALES","Unable to Determine",IFERROR(INDEX('Master - US vs THEM'!$F:$F,MATCH(U2286,'Master - US vs THEM'!$G:$G,0)),"No Territory Data")))))</f>
        <v>THEM</v>
      </c>
      <c r="W2286" t="str">
        <f t="shared" si="142"/>
        <v>OK</v>
      </c>
      <c r="X2286" t="str">
        <f t="shared" si="143"/>
        <v>THEM</v>
      </c>
    </row>
    <row r="2287" spans="1:24" x14ac:dyDescent="0.2">
      <c r="A2287">
        <v>2286</v>
      </c>
      <c r="B2287" t="s">
        <v>159</v>
      </c>
      <c r="C2287" t="s">
        <v>160</v>
      </c>
      <c r="D2287" t="s">
        <v>39</v>
      </c>
      <c r="E2287" t="s">
        <v>161</v>
      </c>
      <c r="F2287" t="s">
        <v>41</v>
      </c>
      <c r="G2287" t="s">
        <v>162</v>
      </c>
      <c r="H2287" t="s">
        <v>8</v>
      </c>
      <c r="I2287" t="s">
        <v>43</v>
      </c>
      <c r="J2287" t="s">
        <v>164</v>
      </c>
      <c r="K2287" t="s">
        <v>34</v>
      </c>
      <c r="L2287" t="s">
        <v>34</v>
      </c>
      <c r="M2287">
        <v>1</v>
      </c>
      <c r="N2287" t="s">
        <v>21</v>
      </c>
      <c r="O2287" t="str">
        <f>IF($B2287="","",IFERROR(IF(ISNUMBER(MATCH($K2287,'Brand Family Territory (Enc)'!$A$2:$A$296,0)),$K2287,""),""))</f>
        <v/>
      </c>
      <c r="P2287" t="str">
        <f>IF($B2287="","",IFERROR(INDEX('Brand Crosswalk'!$F$2:$F$200,MATCH($K2287,'Brand Crosswalk'!$A$2:$A$200,0)),"Not in Crosswalk"))</f>
        <v>Mapped</v>
      </c>
      <c r="Q2287" t="str">
        <f>IF($B2287="","",IFERROR(INDEX('Brand Crosswalk'!$C$2:$C$200,MATCH($K2287,'Brand Crosswalk'!$A$2:$A$200,0)),""))</f>
        <v>Sierra Nevada</v>
      </c>
      <c r="R2287" t="str">
        <f>IF($B2287="","",IF(O2287&lt;&gt;"",O2287,IF(P2287="Mapped",Q2287,IF(P2287="No Encompass Match","No Encompass Match",IFERROR(VLOOKUP(IF($K2287="",$J2287,$K2287),'Brands (Enc)'!$C$2:$D$2699,2,FALSE),"Not Mapped")))))</f>
        <v>Sierra Nevada</v>
      </c>
      <c r="S2287" t="str">
        <f>IF($B2287="","",IFERROR(VLOOKUP(VALUE($B2287),'Customers Table (Enc)'!$A:$I,9,FALSE),"Not Found"))</f>
        <v>Hudson</v>
      </c>
      <c r="T2287" t="str">
        <f t="shared" si="140"/>
        <v>HUDSON</v>
      </c>
      <c r="U2287" t="str">
        <f t="shared" si="141"/>
        <v>Sierra Nevada|HUDSON</v>
      </c>
      <c r="V2287" t="str">
        <f>IF($B2287="","",IF(R2287="No Encompass Match","THEM",IF(R2287="Not Mapped","Unable to Determine",IF(T2287="SALES","Unable to Determine",IFERROR(INDEX('Master - US vs THEM'!$F:$F,MATCH(U2287,'Master - US vs THEM'!$G:$G,0)),"No Territory Data")))))</f>
        <v>THEM</v>
      </c>
      <c r="W2287" t="str">
        <f t="shared" si="142"/>
        <v>OK</v>
      </c>
      <c r="X2287" t="str">
        <f t="shared" si="143"/>
        <v>THEM</v>
      </c>
    </row>
    <row r="2288" spans="1:24" x14ac:dyDescent="0.2">
      <c r="A2288">
        <v>2287</v>
      </c>
      <c r="B2288" t="s">
        <v>159</v>
      </c>
      <c r="C2288" t="s">
        <v>160</v>
      </c>
      <c r="D2288" t="s">
        <v>39</v>
      </c>
      <c r="E2288" t="s">
        <v>161</v>
      </c>
      <c r="F2288" t="s">
        <v>41</v>
      </c>
      <c r="G2288" t="s">
        <v>162</v>
      </c>
      <c r="H2288" t="s">
        <v>8</v>
      </c>
      <c r="I2288" t="s">
        <v>43</v>
      </c>
      <c r="J2288" t="s">
        <v>165</v>
      </c>
      <c r="K2288" t="s">
        <v>166</v>
      </c>
      <c r="L2288" t="s">
        <v>141</v>
      </c>
      <c r="M2288">
        <v>1</v>
      </c>
      <c r="N2288" t="s">
        <v>21</v>
      </c>
      <c r="O2288" t="str">
        <f>IF($B2288="","",IFERROR(IF(ISNUMBER(MATCH($K2288,'Brand Family Territory (Enc)'!$A$2:$A$296,0)),$K2288,""),""))</f>
        <v>BLUE MOON</v>
      </c>
      <c r="P2288" t="str">
        <f>IF($B2288="","",IFERROR(INDEX('Brand Crosswalk'!$F$2:$F$200,MATCH($K2288,'Brand Crosswalk'!$A$2:$A$200,0)),"Not in Crosswalk"))</f>
        <v>Not in Crosswalk</v>
      </c>
      <c r="Q2288" t="str">
        <f>IF($B2288="","",IFERROR(INDEX('Brand Crosswalk'!$C$2:$C$200,MATCH($K2288,'Brand Crosswalk'!$A$2:$A$200,0)),""))</f>
        <v/>
      </c>
      <c r="R2288" t="str">
        <f>IF($B2288="","",IF(O2288&lt;&gt;"",O2288,IF(P2288="Mapped",Q2288,IF(P2288="No Encompass Match","No Encompass Match",IFERROR(VLOOKUP(IF($K2288="",$J2288,$K2288),'Brands (Enc)'!$C$2:$D$2699,2,FALSE),"Not Mapped")))))</f>
        <v>BLUE MOON</v>
      </c>
      <c r="S2288" t="str">
        <f>IF($B2288="","",IFERROR(VLOOKUP(VALUE($B2288),'Customers Table (Enc)'!$A:$I,9,FALSE),"Not Found"))</f>
        <v>Hudson</v>
      </c>
      <c r="T2288" t="str">
        <f t="shared" si="140"/>
        <v>HUDSON</v>
      </c>
      <c r="U2288" t="str">
        <f t="shared" si="141"/>
        <v>BLUE MOON|HUDSON</v>
      </c>
      <c r="V2288" t="str">
        <f>IF($B2288="","",IF(R2288="No Encompass Match","THEM",IF(R2288="Not Mapped","Unable to Determine",IF(T2288="SALES","Unable to Determine",IFERROR(INDEX('Master - US vs THEM'!$F:$F,MATCH(U2288,'Master - US vs THEM'!$G:$G,0)),"No Territory Data")))))</f>
        <v>THEM</v>
      </c>
      <c r="W2288" t="str">
        <f t="shared" si="142"/>
        <v>OK</v>
      </c>
      <c r="X2288" t="str">
        <f t="shared" si="143"/>
        <v>THEM</v>
      </c>
    </row>
    <row r="2289" spans="1:24" x14ac:dyDescent="0.2">
      <c r="A2289">
        <v>2288</v>
      </c>
      <c r="B2289" t="s">
        <v>159</v>
      </c>
      <c r="C2289" t="s">
        <v>160</v>
      </c>
      <c r="D2289" t="s">
        <v>39</v>
      </c>
      <c r="E2289" t="s">
        <v>161</v>
      </c>
      <c r="F2289" t="s">
        <v>41</v>
      </c>
      <c r="G2289" t="s">
        <v>162</v>
      </c>
      <c r="H2289" t="s">
        <v>8</v>
      </c>
      <c r="I2289" t="s">
        <v>43</v>
      </c>
      <c r="J2289" t="s">
        <v>167</v>
      </c>
      <c r="K2289" t="s">
        <v>153</v>
      </c>
      <c r="L2289" t="s">
        <v>155</v>
      </c>
      <c r="M2289">
        <v>1</v>
      </c>
      <c r="N2289" t="s">
        <v>21</v>
      </c>
      <c r="O2289" t="str">
        <f>IF($B2289="","",IFERROR(IF(ISNUMBER(MATCH($K2289,'Brand Family Territory (Enc)'!$A$2:$A$296,0)),$K2289,""),""))</f>
        <v/>
      </c>
      <c r="P2289" t="str">
        <f>IF($B2289="","",IFERROR(INDEX('Brand Crosswalk'!$F$2:$F$200,MATCH($K2289,'Brand Crosswalk'!$A$2:$A$200,0)),"Not in Crosswalk"))</f>
        <v>Mapped</v>
      </c>
      <c r="Q2289" t="str">
        <f>IF($B2289="","",IFERROR(INDEX('Brand Crosswalk'!$C$2:$C$200,MATCH($K2289,'Brand Crosswalk'!$A$2:$A$200,0)),""))</f>
        <v>Samuel Adams</v>
      </c>
      <c r="R2289" t="str">
        <f>IF($B2289="","",IF(O2289&lt;&gt;"",O2289,IF(P2289="Mapped",Q2289,IF(P2289="No Encompass Match","No Encompass Match",IFERROR(VLOOKUP(IF($K2289="",$J2289,$K2289),'Brands (Enc)'!$C$2:$D$2699,2,FALSE),"Not Mapped")))))</f>
        <v>Samuel Adams</v>
      </c>
      <c r="S2289" t="str">
        <f>IF($B2289="","",IFERROR(VLOOKUP(VALUE($B2289),'Customers Table (Enc)'!$A:$I,9,FALSE),"Not Found"))</f>
        <v>Hudson</v>
      </c>
      <c r="T2289" t="str">
        <f t="shared" si="140"/>
        <v>HUDSON</v>
      </c>
      <c r="U2289" t="str">
        <f t="shared" si="141"/>
        <v>Samuel Adams|HUDSON</v>
      </c>
      <c r="V2289" t="str">
        <f>IF($B2289="","",IF(R2289="No Encompass Match","THEM",IF(R2289="Not Mapped","Unable to Determine",IF(T2289="SALES","Unable to Determine",IFERROR(INDEX('Master - US vs THEM'!$F:$F,MATCH(U2289,'Master - US vs THEM'!$G:$G,0)),"No Territory Data")))))</f>
        <v>THEM</v>
      </c>
      <c r="W2289" t="str">
        <f t="shared" si="142"/>
        <v>OK</v>
      </c>
      <c r="X2289" t="str">
        <f t="shared" si="143"/>
        <v>THEM</v>
      </c>
    </row>
    <row r="2290" spans="1:24" x14ac:dyDescent="0.2">
      <c r="A2290">
        <v>2289</v>
      </c>
      <c r="B2290" t="s">
        <v>159</v>
      </c>
      <c r="C2290" t="s">
        <v>160</v>
      </c>
      <c r="D2290" t="s">
        <v>39</v>
      </c>
      <c r="E2290" t="s">
        <v>161</v>
      </c>
      <c r="F2290" t="s">
        <v>41</v>
      </c>
      <c r="G2290" t="s">
        <v>162</v>
      </c>
      <c r="H2290" t="s">
        <v>8</v>
      </c>
      <c r="I2290" t="s">
        <v>43</v>
      </c>
      <c r="J2290" t="s">
        <v>168</v>
      </c>
      <c r="K2290" t="s">
        <v>168</v>
      </c>
      <c r="L2290" t="s">
        <v>24</v>
      </c>
      <c r="M2290">
        <v>1</v>
      </c>
      <c r="N2290" t="s">
        <v>21</v>
      </c>
      <c r="O2290" t="str">
        <f>IF($B2290="","",IFERROR(IF(ISNUMBER(MATCH($K2290,'Brand Family Territory (Enc)'!$A$2:$A$296,0)),$K2290,""),""))</f>
        <v>MODELO ORO</v>
      </c>
      <c r="P2290" t="str">
        <f>IF($B2290="","",IFERROR(INDEX('Brand Crosswalk'!$F$2:$F$200,MATCH($K2290,'Brand Crosswalk'!$A$2:$A$200,0)),"Not in Crosswalk"))</f>
        <v>Not in Crosswalk</v>
      </c>
      <c r="Q2290" t="str">
        <f>IF($B2290="","",IFERROR(INDEX('Brand Crosswalk'!$C$2:$C$200,MATCH($K2290,'Brand Crosswalk'!$A$2:$A$200,0)),""))</f>
        <v/>
      </c>
      <c r="R2290" t="str">
        <f>IF($B2290="","",IF(O2290&lt;&gt;"",O2290,IF(P2290="Mapped",Q2290,IF(P2290="No Encompass Match","No Encompass Match",IFERROR(VLOOKUP(IF($K2290="",$J2290,$K2290),'Brands (Enc)'!$C$2:$D$2699,2,FALSE),"Not Mapped")))))</f>
        <v>MODELO ORO</v>
      </c>
      <c r="S2290" t="str">
        <f>IF($B2290="","",IFERROR(VLOOKUP(VALUE($B2290),'Customers Table (Enc)'!$A:$I,9,FALSE),"Not Found"))</f>
        <v>Hudson</v>
      </c>
      <c r="T2290" t="str">
        <f t="shared" si="140"/>
        <v>HUDSON</v>
      </c>
      <c r="U2290" t="str">
        <f t="shared" si="141"/>
        <v>MODELO ORO|HUDSON</v>
      </c>
      <c r="V2290" t="str">
        <f>IF($B2290="","",IF(R2290="No Encompass Match","THEM",IF(R2290="Not Mapped","Unable to Determine",IF(T2290="SALES","Unable to Determine",IFERROR(INDEX('Master - US vs THEM'!$F:$F,MATCH(U2290,'Master - US vs THEM'!$G:$G,0)),"No Territory Data")))))</f>
        <v>THEM</v>
      </c>
      <c r="W2290" t="str">
        <f t="shared" si="142"/>
        <v>OK</v>
      </c>
      <c r="X2290" t="str">
        <f t="shared" si="143"/>
        <v>THEM</v>
      </c>
    </row>
    <row r="2291" spans="1:24" x14ac:dyDescent="0.2">
      <c r="A2291">
        <v>2290</v>
      </c>
      <c r="B2291" t="s">
        <v>159</v>
      </c>
      <c r="C2291" t="s">
        <v>160</v>
      </c>
      <c r="D2291" t="s">
        <v>39</v>
      </c>
      <c r="E2291" t="s">
        <v>161</v>
      </c>
      <c r="F2291" t="s">
        <v>41</v>
      </c>
      <c r="G2291" t="s">
        <v>162</v>
      </c>
      <c r="H2291" t="s">
        <v>8</v>
      </c>
      <c r="I2291" t="s">
        <v>43</v>
      </c>
      <c r="J2291" t="s">
        <v>157</v>
      </c>
      <c r="K2291" t="s">
        <v>158</v>
      </c>
      <c r="L2291" t="s">
        <v>155</v>
      </c>
      <c r="M2291">
        <v>1</v>
      </c>
      <c r="N2291" t="s">
        <v>21</v>
      </c>
      <c r="O2291" t="str">
        <f>IF($B2291="","",IFERROR(IF(ISNUMBER(MATCH($K2291,'Brand Family Territory (Enc)'!$A$2:$A$296,0)),$K2291,""),""))</f>
        <v/>
      </c>
      <c r="P2291" t="str">
        <f>IF($B2291="","",IFERROR(INDEX('Brand Crosswalk'!$F$2:$F$200,MATCH($K2291,'Brand Crosswalk'!$A$2:$A$200,0)),"Not in Crosswalk"))</f>
        <v>Mapped</v>
      </c>
      <c r="Q2291" t="str">
        <f>IF($B2291="","",IFERROR(INDEX('Brand Crosswalk'!$C$2:$C$200,MATCH($K2291,'Brand Crosswalk'!$A$2:$A$200,0)),""))</f>
        <v>Dogfish Head Beer</v>
      </c>
      <c r="R2291" t="str">
        <f>IF($B2291="","",IF(O2291&lt;&gt;"",O2291,IF(P2291="Mapped",Q2291,IF(P2291="No Encompass Match","No Encompass Match",IFERROR(VLOOKUP(IF($K2291="",$J2291,$K2291),'Brands (Enc)'!$C$2:$D$2699,2,FALSE),"Not Mapped")))))</f>
        <v>Dogfish Head Beer</v>
      </c>
      <c r="S2291" t="str">
        <f>IF($B2291="","",IFERROR(VLOOKUP(VALUE($B2291),'Customers Table (Enc)'!$A:$I,9,FALSE),"Not Found"))</f>
        <v>Hudson</v>
      </c>
      <c r="T2291" t="str">
        <f t="shared" si="140"/>
        <v>HUDSON</v>
      </c>
      <c r="U2291" t="str">
        <f t="shared" si="141"/>
        <v>Dogfish Head Beer|HUDSON</v>
      </c>
      <c r="V2291" t="str">
        <f>IF($B2291="","",IF(R2291="No Encompass Match","THEM",IF(R2291="Not Mapped","Unable to Determine",IF(T2291="SALES","Unable to Determine",IFERROR(INDEX('Master - US vs THEM'!$F:$F,MATCH(U2291,'Master - US vs THEM'!$G:$G,0)),"No Territory Data")))))</f>
        <v>THEM</v>
      </c>
      <c r="W2291" t="str">
        <f t="shared" si="142"/>
        <v>OK</v>
      </c>
      <c r="X2291" t="str">
        <f t="shared" si="143"/>
        <v>THEM</v>
      </c>
    </row>
    <row r="2292" spans="1:24" x14ac:dyDescent="0.2">
      <c r="A2292">
        <v>2291</v>
      </c>
      <c r="B2292" t="s">
        <v>146</v>
      </c>
      <c r="C2292" t="s">
        <v>147</v>
      </c>
      <c r="D2292" t="s">
        <v>39</v>
      </c>
      <c r="E2292" t="s">
        <v>148</v>
      </c>
      <c r="F2292" t="s">
        <v>41</v>
      </c>
      <c r="G2292" t="s">
        <v>149</v>
      </c>
      <c r="H2292" t="s">
        <v>8</v>
      </c>
      <c r="I2292" t="s">
        <v>43</v>
      </c>
      <c r="J2292" t="s">
        <v>150</v>
      </c>
      <c r="K2292" t="s">
        <v>151</v>
      </c>
      <c r="L2292" t="s">
        <v>152</v>
      </c>
      <c r="M2292">
        <v>1</v>
      </c>
      <c r="N2292" t="s">
        <v>21</v>
      </c>
      <c r="O2292" t="str">
        <f>IF($B2292="","",IFERROR(IF(ISNUMBER(MATCH($K2292,'Brand Family Territory (Enc)'!$A$2:$A$296,0)),$K2292,""),""))</f>
        <v>MAGNERS</v>
      </c>
      <c r="P2292" t="str">
        <f>IF($B2292="","",IFERROR(INDEX('Brand Crosswalk'!$F$2:$F$200,MATCH($K2292,'Brand Crosswalk'!$A$2:$A$200,0)),"Not in Crosswalk"))</f>
        <v>Not in Crosswalk</v>
      </c>
      <c r="Q2292" t="str">
        <f>IF($B2292="","",IFERROR(INDEX('Brand Crosswalk'!$C$2:$C$200,MATCH($K2292,'Brand Crosswalk'!$A$2:$A$200,0)),""))</f>
        <v/>
      </c>
      <c r="R2292" t="str">
        <f>IF($B2292="","",IF(O2292&lt;&gt;"",O2292,IF(P2292="Mapped",Q2292,IF(P2292="No Encompass Match","No Encompass Match",IFERROR(VLOOKUP(IF($K2292="",$J2292,$K2292),'Brands (Enc)'!$C$2:$D$2699,2,FALSE),"Not Mapped")))))</f>
        <v>MAGNERS</v>
      </c>
      <c r="S2292" t="str">
        <f>IF($B2292="","",IFERROR(VLOOKUP(VALUE($B2292),'Customers Table (Enc)'!$A:$I,9,FALSE),"Not Found"))</f>
        <v>Hudson</v>
      </c>
      <c r="T2292" t="str">
        <f t="shared" si="140"/>
        <v>HUDSON</v>
      </c>
      <c r="U2292" t="str">
        <f t="shared" si="141"/>
        <v>MAGNERS|HUDSON</v>
      </c>
      <c r="V2292" t="str">
        <f>IF($B2292="","",IF(R2292="No Encompass Match","THEM",IF(R2292="Not Mapped","Unable to Determine",IF(T2292="SALES","Unable to Determine",IFERROR(INDEX('Master - US vs THEM'!$F:$F,MATCH(U2292,'Master - US vs THEM'!$G:$G,0)),"No Territory Data")))))</f>
        <v>US</v>
      </c>
      <c r="W2292" t="str">
        <f t="shared" si="142"/>
        <v>MISMATCH</v>
      </c>
      <c r="X2292" t="str">
        <f t="shared" si="143"/>
        <v>US</v>
      </c>
    </row>
    <row r="2293" spans="1:24" x14ac:dyDescent="0.2">
      <c r="A2293">
        <v>2292</v>
      </c>
      <c r="B2293" t="s">
        <v>146</v>
      </c>
      <c r="C2293" t="s">
        <v>147</v>
      </c>
      <c r="D2293" t="s">
        <v>39</v>
      </c>
      <c r="E2293" t="s">
        <v>148</v>
      </c>
      <c r="F2293" t="s">
        <v>41</v>
      </c>
      <c r="G2293" t="s">
        <v>149</v>
      </c>
      <c r="H2293" t="s">
        <v>8</v>
      </c>
      <c r="I2293" t="s">
        <v>43</v>
      </c>
      <c r="J2293" t="s">
        <v>153</v>
      </c>
      <c r="K2293" t="s">
        <v>154</v>
      </c>
      <c r="L2293" t="s">
        <v>155</v>
      </c>
      <c r="M2293">
        <v>1</v>
      </c>
      <c r="N2293" t="s">
        <v>21</v>
      </c>
      <c r="O2293" t="str">
        <f>IF($B2293="","",IFERROR(IF(ISNUMBER(MATCH($K2293,'Brand Family Territory (Enc)'!$A$2:$A$296,0)),$K2293,""),""))</f>
        <v>SAMUEL ADAMS</v>
      </c>
      <c r="P2293" t="str">
        <f>IF($B2293="","",IFERROR(INDEX('Brand Crosswalk'!$F$2:$F$200,MATCH($K2293,'Brand Crosswalk'!$A$2:$A$200,0)),"Not in Crosswalk"))</f>
        <v>Not in Crosswalk</v>
      </c>
      <c r="Q2293" t="str">
        <f>IF($B2293="","",IFERROR(INDEX('Brand Crosswalk'!$C$2:$C$200,MATCH($K2293,'Brand Crosswalk'!$A$2:$A$200,0)),""))</f>
        <v/>
      </c>
      <c r="R2293" t="str">
        <f>IF($B2293="","",IF(O2293&lt;&gt;"",O2293,IF(P2293="Mapped",Q2293,IF(P2293="No Encompass Match","No Encompass Match",IFERROR(VLOOKUP(IF($K2293="",$J2293,$K2293),'Brands (Enc)'!$C$2:$D$2699,2,FALSE),"Not Mapped")))))</f>
        <v>SAMUEL ADAMS</v>
      </c>
      <c r="S2293" t="str">
        <f>IF($B2293="","",IFERROR(VLOOKUP(VALUE($B2293),'Customers Table (Enc)'!$A:$I,9,FALSE),"Not Found"))</f>
        <v>Hudson</v>
      </c>
      <c r="T2293" t="str">
        <f t="shared" si="140"/>
        <v>HUDSON</v>
      </c>
      <c r="U2293" t="str">
        <f t="shared" si="141"/>
        <v>SAMUEL ADAMS|HUDSON</v>
      </c>
      <c r="V2293" t="str">
        <f>IF($B2293="","",IF(R2293="No Encompass Match","THEM",IF(R2293="Not Mapped","Unable to Determine",IF(T2293="SALES","Unable to Determine",IFERROR(INDEX('Master - US vs THEM'!$F:$F,MATCH(U2293,'Master - US vs THEM'!$G:$G,0)),"No Territory Data")))))</f>
        <v>THEM</v>
      </c>
      <c r="W2293" t="str">
        <f t="shared" si="142"/>
        <v>OK</v>
      </c>
      <c r="X2293" t="str">
        <f t="shared" si="143"/>
        <v>THEM</v>
      </c>
    </row>
    <row r="2294" spans="1:24" x14ac:dyDescent="0.2">
      <c r="A2294">
        <v>2293</v>
      </c>
      <c r="B2294" t="s">
        <v>146</v>
      </c>
      <c r="C2294" t="s">
        <v>147</v>
      </c>
      <c r="D2294" t="s">
        <v>39</v>
      </c>
      <c r="E2294" t="s">
        <v>148</v>
      </c>
      <c r="F2294" t="s">
        <v>41</v>
      </c>
      <c r="G2294" t="s">
        <v>149</v>
      </c>
      <c r="H2294" t="s">
        <v>8</v>
      </c>
      <c r="I2294" t="s">
        <v>43</v>
      </c>
      <c r="J2294" t="s">
        <v>906</v>
      </c>
      <c r="K2294" t="s">
        <v>192</v>
      </c>
      <c r="L2294" t="s">
        <v>120</v>
      </c>
      <c r="M2294">
        <v>1</v>
      </c>
      <c r="N2294" t="s">
        <v>875</v>
      </c>
      <c r="O2294" t="str">
        <f>IF($B2294="","",IFERROR(IF(ISNUMBER(MATCH($K2294,'Brand Family Territory (Enc)'!$A$2:$A$296,0)),$K2294,""),""))</f>
        <v/>
      </c>
      <c r="P2294" t="str">
        <f>IF($B2294="","",IFERROR(INDEX('Brand Crosswalk'!$F$2:$F$200,MATCH($K2294,'Brand Crosswalk'!$A$2:$A$200,0)),"Not in Crosswalk"))</f>
        <v>Mapped</v>
      </c>
      <c r="Q2294" t="str">
        <f>IF($B2294="","",IFERROR(INDEX('Brand Crosswalk'!$C$2:$C$200,MATCH($K2294,'Brand Crosswalk'!$A$2:$A$200,0)),""))</f>
        <v>Montauk</v>
      </c>
      <c r="R2294" t="str">
        <f>IF($B2294="","",IF(O2294&lt;&gt;"",O2294,IF(P2294="Mapped",Q2294,IF(P2294="No Encompass Match","No Encompass Match",IFERROR(VLOOKUP(IF($K2294="",$J2294,$K2294),'Brands (Enc)'!$C$2:$D$2699,2,FALSE),"Not Mapped")))))</f>
        <v>Montauk</v>
      </c>
      <c r="S2294" t="str">
        <f>IF($B2294="","",IFERROR(VLOOKUP(VALUE($B2294),'Customers Table (Enc)'!$A:$I,9,FALSE),"Not Found"))</f>
        <v>Hudson</v>
      </c>
      <c r="T2294" t="str">
        <f t="shared" si="140"/>
        <v>HUDSON</v>
      </c>
      <c r="U2294" t="str">
        <f t="shared" si="141"/>
        <v>Montauk|HUDSON</v>
      </c>
      <c r="V2294" t="str">
        <f>IF($B2294="","",IF(R2294="No Encompass Match","THEM",IF(R2294="Not Mapped","Unable to Determine",IF(T2294="SALES","Unable to Determine",IFERROR(INDEX('Master - US vs THEM'!$F:$F,MATCH(U2294,'Master - US vs THEM'!$G:$G,0)),"No Territory Data")))))</f>
        <v>US</v>
      </c>
      <c r="W2294" t="str">
        <f t="shared" si="142"/>
        <v>OK</v>
      </c>
      <c r="X2294" t="str">
        <f t="shared" si="143"/>
        <v>US</v>
      </c>
    </row>
    <row r="2295" spans="1:24" x14ac:dyDescent="0.2">
      <c r="A2295">
        <v>2294</v>
      </c>
      <c r="B2295" t="s">
        <v>146</v>
      </c>
      <c r="C2295" t="s">
        <v>147</v>
      </c>
      <c r="D2295" t="s">
        <v>39</v>
      </c>
      <c r="E2295" t="s">
        <v>148</v>
      </c>
      <c r="F2295" t="s">
        <v>41</v>
      </c>
      <c r="G2295" t="s">
        <v>149</v>
      </c>
      <c r="H2295" t="s">
        <v>8</v>
      </c>
      <c r="I2295" t="s">
        <v>43</v>
      </c>
      <c r="J2295" t="s">
        <v>156</v>
      </c>
      <c r="K2295" t="s">
        <v>156</v>
      </c>
      <c r="L2295" t="s">
        <v>24</v>
      </c>
      <c r="M2295">
        <v>1</v>
      </c>
      <c r="N2295" t="s">
        <v>21</v>
      </c>
      <c r="O2295" t="str">
        <f>IF($B2295="","",IFERROR(IF(ISNUMBER(MATCH($K2295,'Brand Family Territory (Enc)'!$A$2:$A$296,0)),$K2295,""),""))</f>
        <v>PACIFICO</v>
      </c>
      <c r="P2295" t="str">
        <f>IF($B2295="","",IFERROR(INDEX('Brand Crosswalk'!$F$2:$F$200,MATCH($K2295,'Brand Crosswalk'!$A$2:$A$200,0)),"Not in Crosswalk"))</f>
        <v>Not in Crosswalk</v>
      </c>
      <c r="Q2295" t="str">
        <f>IF($B2295="","",IFERROR(INDEX('Brand Crosswalk'!$C$2:$C$200,MATCH($K2295,'Brand Crosswalk'!$A$2:$A$200,0)),""))</f>
        <v/>
      </c>
      <c r="R2295" t="str">
        <f>IF($B2295="","",IF(O2295&lt;&gt;"",O2295,IF(P2295="Mapped",Q2295,IF(P2295="No Encompass Match","No Encompass Match",IFERROR(VLOOKUP(IF($K2295="",$J2295,$K2295),'Brands (Enc)'!$C$2:$D$2699,2,FALSE),"Not Mapped")))))</f>
        <v>PACIFICO</v>
      </c>
      <c r="S2295" t="str">
        <f>IF($B2295="","",IFERROR(VLOOKUP(VALUE($B2295),'Customers Table (Enc)'!$A:$I,9,FALSE),"Not Found"))</f>
        <v>Hudson</v>
      </c>
      <c r="T2295" t="str">
        <f t="shared" si="140"/>
        <v>HUDSON</v>
      </c>
      <c r="U2295" t="str">
        <f t="shared" si="141"/>
        <v>PACIFICO|HUDSON</v>
      </c>
      <c r="V2295" t="str">
        <f>IF($B2295="","",IF(R2295="No Encompass Match","THEM",IF(R2295="Not Mapped","Unable to Determine",IF(T2295="SALES","Unable to Determine",IFERROR(INDEX('Master - US vs THEM'!$F:$F,MATCH(U2295,'Master - US vs THEM'!$G:$G,0)),"No Territory Data")))))</f>
        <v>THEM</v>
      </c>
      <c r="W2295" t="str">
        <f t="shared" si="142"/>
        <v>OK</v>
      </c>
      <c r="X2295" t="str">
        <f t="shared" si="143"/>
        <v>THEM</v>
      </c>
    </row>
    <row r="2296" spans="1:24" x14ac:dyDescent="0.2">
      <c r="A2296">
        <v>2295</v>
      </c>
      <c r="B2296" t="s">
        <v>146</v>
      </c>
      <c r="C2296" t="s">
        <v>147</v>
      </c>
      <c r="D2296" t="s">
        <v>39</v>
      </c>
      <c r="E2296" t="s">
        <v>148</v>
      </c>
      <c r="F2296" t="s">
        <v>41</v>
      </c>
      <c r="G2296" t="s">
        <v>149</v>
      </c>
      <c r="H2296" t="s">
        <v>8</v>
      </c>
      <c r="I2296" t="s">
        <v>43</v>
      </c>
      <c r="J2296" t="s">
        <v>157</v>
      </c>
      <c r="K2296" t="s">
        <v>158</v>
      </c>
      <c r="L2296" t="s">
        <v>155</v>
      </c>
      <c r="M2296">
        <v>1</v>
      </c>
      <c r="N2296" t="s">
        <v>21</v>
      </c>
      <c r="O2296" t="str">
        <f>IF($B2296="","",IFERROR(IF(ISNUMBER(MATCH($K2296,'Brand Family Territory (Enc)'!$A$2:$A$296,0)),$K2296,""),""))</f>
        <v/>
      </c>
      <c r="P2296" t="str">
        <f>IF($B2296="","",IFERROR(INDEX('Brand Crosswalk'!$F$2:$F$200,MATCH($K2296,'Brand Crosswalk'!$A$2:$A$200,0)),"Not in Crosswalk"))</f>
        <v>Mapped</v>
      </c>
      <c r="Q2296" t="str">
        <f>IF($B2296="","",IFERROR(INDEX('Brand Crosswalk'!$C$2:$C$200,MATCH($K2296,'Brand Crosswalk'!$A$2:$A$200,0)),""))</f>
        <v>Dogfish Head Beer</v>
      </c>
      <c r="R2296" t="str">
        <f>IF($B2296="","",IF(O2296&lt;&gt;"",O2296,IF(P2296="Mapped",Q2296,IF(P2296="No Encompass Match","No Encompass Match",IFERROR(VLOOKUP(IF($K2296="",$J2296,$K2296),'Brands (Enc)'!$C$2:$D$2699,2,FALSE),"Not Mapped")))))</f>
        <v>Dogfish Head Beer</v>
      </c>
      <c r="S2296" t="str">
        <f>IF($B2296="","",IFERROR(VLOOKUP(VALUE($B2296),'Customers Table (Enc)'!$A:$I,9,FALSE),"Not Found"))</f>
        <v>Hudson</v>
      </c>
      <c r="T2296" t="str">
        <f t="shared" si="140"/>
        <v>HUDSON</v>
      </c>
      <c r="U2296" t="str">
        <f t="shared" si="141"/>
        <v>Dogfish Head Beer|HUDSON</v>
      </c>
      <c r="V2296" t="str">
        <f>IF($B2296="","",IF(R2296="No Encompass Match","THEM",IF(R2296="Not Mapped","Unable to Determine",IF(T2296="SALES","Unable to Determine",IFERROR(INDEX('Master - US vs THEM'!$F:$F,MATCH(U2296,'Master - US vs THEM'!$G:$G,0)),"No Territory Data")))))</f>
        <v>THEM</v>
      </c>
      <c r="W2296" t="str">
        <f t="shared" si="142"/>
        <v>OK</v>
      </c>
      <c r="X2296" t="str">
        <f t="shared" si="143"/>
        <v>THEM</v>
      </c>
    </row>
    <row r="2297" spans="1:24" x14ac:dyDescent="0.2">
      <c r="A2297">
        <v>2296</v>
      </c>
      <c r="B2297" t="s">
        <v>146</v>
      </c>
      <c r="C2297" t="s">
        <v>147</v>
      </c>
      <c r="D2297" t="s">
        <v>39</v>
      </c>
      <c r="E2297" t="s">
        <v>148</v>
      </c>
      <c r="F2297" t="s">
        <v>41</v>
      </c>
      <c r="G2297" t="s">
        <v>149</v>
      </c>
      <c r="H2297" t="s">
        <v>8</v>
      </c>
      <c r="I2297" t="s">
        <v>43</v>
      </c>
      <c r="J2297" t="s">
        <v>140</v>
      </c>
      <c r="K2297" t="s">
        <v>140</v>
      </c>
      <c r="L2297" t="s">
        <v>141</v>
      </c>
      <c r="M2297">
        <v>1</v>
      </c>
      <c r="N2297" t="s">
        <v>21</v>
      </c>
      <c r="O2297" t="str">
        <f>IF($B2297="","",IFERROR(IF(ISNUMBER(MATCH($K2297,'Brand Family Territory (Enc)'!$A$2:$A$296,0)),$K2297,""),""))</f>
        <v/>
      </c>
      <c r="P2297" t="str">
        <f>IF($B2297="","",IFERROR(INDEX('Brand Crosswalk'!$F$2:$F$200,MATCH($K2297,'Brand Crosswalk'!$A$2:$A$200,0)),"Not in Crosswalk"))</f>
        <v>Mapped</v>
      </c>
      <c r="Q2297" t="str">
        <f>IF($B2297="","",IFERROR(INDEX('Brand Crosswalk'!$C$2:$C$200,MATCH($K2297,'Brand Crosswalk'!$A$2:$A$200,0)),""))</f>
        <v>Peroni</v>
      </c>
      <c r="R2297" t="str">
        <f>IF($B2297="","",IF(O2297&lt;&gt;"",O2297,IF(P2297="Mapped",Q2297,IF(P2297="No Encompass Match","No Encompass Match",IFERROR(VLOOKUP(IF($K2297="",$J2297,$K2297),'Brands (Enc)'!$C$2:$D$2699,2,FALSE),"Not Mapped")))))</f>
        <v>Peroni</v>
      </c>
      <c r="S2297" t="str">
        <f>IF($B2297="","",IFERROR(VLOOKUP(VALUE($B2297),'Customers Table (Enc)'!$A:$I,9,FALSE),"Not Found"))</f>
        <v>Hudson</v>
      </c>
      <c r="T2297" t="str">
        <f t="shared" si="140"/>
        <v>HUDSON</v>
      </c>
      <c r="U2297" t="str">
        <f t="shared" si="141"/>
        <v>Peroni|HUDSON</v>
      </c>
      <c r="V2297" t="str">
        <f>IF($B2297="","",IF(R2297="No Encompass Match","THEM",IF(R2297="Not Mapped","Unable to Determine",IF(T2297="SALES","Unable to Determine",IFERROR(INDEX('Master - US vs THEM'!$F:$F,MATCH(U2297,'Master - US vs THEM'!$G:$G,0)),"No Territory Data")))))</f>
        <v>THEM</v>
      </c>
      <c r="W2297" t="str">
        <f t="shared" si="142"/>
        <v>OK</v>
      </c>
      <c r="X2297" t="str">
        <f t="shared" si="143"/>
        <v>THEM</v>
      </c>
    </row>
    <row r="2298" spans="1:24" x14ac:dyDescent="0.2">
      <c r="A2298">
        <v>2297</v>
      </c>
      <c r="B2298" t="s">
        <v>136</v>
      </c>
      <c r="C2298" t="s">
        <v>137</v>
      </c>
      <c r="D2298" t="s">
        <v>39</v>
      </c>
      <c r="E2298" t="s">
        <v>138</v>
      </c>
      <c r="F2298" t="s">
        <v>41</v>
      </c>
      <c r="G2298" t="s">
        <v>139</v>
      </c>
      <c r="H2298" t="s">
        <v>8</v>
      </c>
      <c r="I2298" t="s">
        <v>43</v>
      </c>
      <c r="J2298" t="s">
        <v>140</v>
      </c>
      <c r="K2298" t="s">
        <v>140</v>
      </c>
      <c r="L2298" t="s">
        <v>141</v>
      </c>
      <c r="M2298">
        <v>1</v>
      </c>
      <c r="N2298" t="s">
        <v>21</v>
      </c>
      <c r="O2298" t="str">
        <f>IF($B2298="","",IFERROR(IF(ISNUMBER(MATCH($K2298,'Brand Family Territory (Enc)'!$A$2:$A$296,0)),$K2298,""),""))</f>
        <v/>
      </c>
      <c r="P2298" t="str">
        <f>IF($B2298="","",IFERROR(INDEX('Brand Crosswalk'!$F$2:$F$200,MATCH($K2298,'Brand Crosswalk'!$A$2:$A$200,0)),"Not in Crosswalk"))</f>
        <v>Mapped</v>
      </c>
      <c r="Q2298" t="str">
        <f>IF($B2298="","",IFERROR(INDEX('Brand Crosswalk'!$C$2:$C$200,MATCH($K2298,'Brand Crosswalk'!$A$2:$A$200,0)),""))</f>
        <v>Peroni</v>
      </c>
      <c r="R2298" t="str">
        <f>IF($B2298="","",IF(O2298&lt;&gt;"",O2298,IF(P2298="Mapped",Q2298,IF(P2298="No Encompass Match","No Encompass Match",IFERROR(VLOOKUP(IF($K2298="",$J2298,$K2298),'Brands (Enc)'!$C$2:$D$2699,2,FALSE),"Not Mapped")))))</f>
        <v>Peroni</v>
      </c>
      <c r="S2298" t="str">
        <f>IF($B2298="","",IFERROR(VLOOKUP(VALUE($B2298),'Customers Table (Enc)'!$A:$I,9,FALSE),"Not Found"))</f>
        <v>Hudson</v>
      </c>
      <c r="T2298" t="str">
        <f t="shared" si="140"/>
        <v>HUDSON</v>
      </c>
      <c r="U2298" t="str">
        <f t="shared" si="141"/>
        <v>Peroni|HUDSON</v>
      </c>
      <c r="V2298" t="str">
        <f>IF($B2298="","",IF(R2298="No Encompass Match","THEM",IF(R2298="Not Mapped","Unable to Determine",IF(T2298="SALES","Unable to Determine",IFERROR(INDEX('Master - US vs THEM'!$F:$F,MATCH(U2298,'Master - US vs THEM'!$G:$G,0)),"No Territory Data")))))</f>
        <v>THEM</v>
      </c>
      <c r="W2298" t="str">
        <f t="shared" si="142"/>
        <v>OK</v>
      </c>
      <c r="X2298" t="str">
        <f t="shared" si="143"/>
        <v>THEM</v>
      </c>
    </row>
    <row r="2299" spans="1:24" x14ac:dyDescent="0.2">
      <c r="A2299">
        <v>2298</v>
      </c>
      <c r="B2299" t="s">
        <v>136</v>
      </c>
      <c r="C2299" t="s">
        <v>137</v>
      </c>
      <c r="D2299" t="s">
        <v>39</v>
      </c>
      <c r="E2299" t="s">
        <v>138</v>
      </c>
      <c r="F2299" t="s">
        <v>41</v>
      </c>
      <c r="G2299" t="s">
        <v>139</v>
      </c>
      <c r="H2299" t="s">
        <v>8</v>
      </c>
      <c r="I2299" t="s">
        <v>43</v>
      </c>
      <c r="J2299" t="s">
        <v>142</v>
      </c>
      <c r="K2299" t="s">
        <v>143</v>
      </c>
      <c r="L2299" t="s">
        <v>141</v>
      </c>
      <c r="M2299">
        <v>1</v>
      </c>
      <c r="N2299" t="s">
        <v>21</v>
      </c>
      <c r="O2299" t="str">
        <f>IF($B2299="","",IFERROR(IF(ISNUMBER(MATCH($K2299,'Brand Family Territory (Enc)'!$A$2:$A$296,0)),$K2299,""),""))</f>
        <v/>
      </c>
      <c r="P2299" t="str">
        <f>IF($B2299="","",IFERROR(INDEX('Brand Crosswalk'!$F$2:$F$200,MATCH($K2299,'Brand Crosswalk'!$A$2:$A$200,0)),"Not in Crosswalk"))</f>
        <v>Mapped</v>
      </c>
      <c r="Q2299" t="str">
        <f>IF($B2299="","",IFERROR(INDEX('Brand Crosswalk'!$C$2:$C$200,MATCH($K2299,'Brand Crosswalk'!$A$2:$A$200,0)),""))</f>
        <v>Lite</v>
      </c>
      <c r="R2299" t="str">
        <f>IF($B2299="","",IF(O2299&lt;&gt;"",O2299,IF(P2299="Mapped",Q2299,IF(P2299="No Encompass Match","No Encompass Match",IFERROR(VLOOKUP(IF($K2299="",$J2299,$K2299),'Brands (Enc)'!$C$2:$D$2699,2,FALSE),"Not Mapped")))))</f>
        <v>Lite</v>
      </c>
      <c r="S2299" t="str">
        <f>IF($B2299="","",IFERROR(VLOOKUP(VALUE($B2299),'Customers Table (Enc)'!$A:$I,9,FALSE),"Not Found"))</f>
        <v>Hudson</v>
      </c>
      <c r="T2299" t="str">
        <f t="shared" si="140"/>
        <v>HUDSON</v>
      </c>
      <c r="U2299" t="str">
        <f t="shared" si="141"/>
        <v>Lite|HUDSON</v>
      </c>
      <c r="V2299" t="str">
        <f>IF($B2299="","",IF(R2299="No Encompass Match","THEM",IF(R2299="Not Mapped","Unable to Determine",IF(T2299="SALES","Unable to Determine",IFERROR(INDEX('Master - US vs THEM'!$F:$F,MATCH(U2299,'Master - US vs THEM'!$G:$G,0)),"No Territory Data")))))</f>
        <v>THEM</v>
      </c>
      <c r="W2299" t="str">
        <f t="shared" si="142"/>
        <v>OK</v>
      </c>
      <c r="X2299" t="str">
        <f t="shared" si="143"/>
        <v>THEM</v>
      </c>
    </row>
    <row r="2300" spans="1:24" x14ac:dyDescent="0.2">
      <c r="A2300">
        <v>2299</v>
      </c>
      <c r="B2300" t="s">
        <v>136</v>
      </c>
      <c r="C2300" t="s">
        <v>137</v>
      </c>
      <c r="D2300" t="s">
        <v>39</v>
      </c>
      <c r="E2300" t="s">
        <v>138</v>
      </c>
      <c r="F2300" t="s">
        <v>41</v>
      </c>
      <c r="G2300" t="s">
        <v>139</v>
      </c>
      <c r="H2300" t="s">
        <v>8</v>
      </c>
      <c r="I2300" t="s">
        <v>43</v>
      </c>
      <c r="J2300" t="s">
        <v>906</v>
      </c>
      <c r="K2300" t="s">
        <v>192</v>
      </c>
      <c r="L2300" t="s">
        <v>120</v>
      </c>
      <c r="M2300">
        <v>1</v>
      </c>
      <c r="N2300" t="s">
        <v>875</v>
      </c>
      <c r="O2300" t="str">
        <f>IF($B2300="","",IFERROR(IF(ISNUMBER(MATCH($K2300,'Brand Family Territory (Enc)'!$A$2:$A$296,0)),$K2300,""),""))</f>
        <v/>
      </c>
      <c r="P2300" t="str">
        <f>IF($B2300="","",IFERROR(INDEX('Brand Crosswalk'!$F$2:$F$200,MATCH($K2300,'Brand Crosswalk'!$A$2:$A$200,0)),"Not in Crosswalk"))</f>
        <v>Mapped</v>
      </c>
      <c r="Q2300" t="str">
        <f>IF($B2300="","",IFERROR(INDEX('Brand Crosswalk'!$C$2:$C$200,MATCH($K2300,'Brand Crosswalk'!$A$2:$A$200,0)),""))</f>
        <v>Montauk</v>
      </c>
      <c r="R2300" t="str">
        <f>IF($B2300="","",IF(O2300&lt;&gt;"",O2300,IF(P2300="Mapped",Q2300,IF(P2300="No Encompass Match","No Encompass Match",IFERROR(VLOOKUP(IF($K2300="",$J2300,$K2300),'Brands (Enc)'!$C$2:$D$2699,2,FALSE),"Not Mapped")))))</f>
        <v>Montauk</v>
      </c>
      <c r="S2300" t="str">
        <f>IF($B2300="","",IFERROR(VLOOKUP(VALUE($B2300),'Customers Table (Enc)'!$A:$I,9,FALSE),"Not Found"))</f>
        <v>Hudson</v>
      </c>
      <c r="T2300" t="str">
        <f t="shared" si="140"/>
        <v>HUDSON</v>
      </c>
      <c r="U2300" t="str">
        <f t="shared" si="141"/>
        <v>Montauk|HUDSON</v>
      </c>
      <c r="V2300" t="str">
        <f>IF($B2300="","",IF(R2300="No Encompass Match","THEM",IF(R2300="Not Mapped","Unable to Determine",IF(T2300="SALES","Unable to Determine",IFERROR(INDEX('Master - US vs THEM'!$F:$F,MATCH(U2300,'Master - US vs THEM'!$G:$G,0)),"No Territory Data")))))</f>
        <v>US</v>
      </c>
      <c r="W2300" t="str">
        <f t="shared" si="142"/>
        <v>OK</v>
      </c>
      <c r="X2300" t="str">
        <f t="shared" si="143"/>
        <v>US</v>
      </c>
    </row>
    <row r="2301" spans="1:24" x14ac:dyDescent="0.2">
      <c r="A2301">
        <v>2300</v>
      </c>
      <c r="B2301" t="s">
        <v>136</v>
      </c>
      <c r="C2301" t="s">
        <v>137</v>
      </c>
      <c r="D2301" t="s">
        <v>39</v>
      </c>
      <c r="E2301" t="s">
        <v>138</v>
      </c>
      <c r="F2301" t="s">
        <v>41</v>
      </c>
      <c r="G2301" t="s">
        <v>139</v>
      </c>
      <c r="H2301" t="s">
        <v>8</v>
      </c>
      <c r="I2301" t="s">
        <v>43</v>
      </c>
      <c r="J2301" t="s">
        <v>144</v>
      </c>
      <c r="K2301" t="s">
        <v>145</v>
      </c>
      <c r="L2301" t="s">
        <v>141</v>
      </c>
      <c r="M2301">
        <v>1</v>
      </c>
      <c r="N2301" t="s">
        <v>21</v>
      </c>
      <c r="O2301" t="str">
        <f>IF($B2301="","",IFERROR(IF(ISNUMBER(MATCH($K2301,'Brand Family Territory (Enc)'!$A$2:$A$296,0)),$K2301,""),""))</f>
        <v>COORS LIGHT</v>
      </c>
      <c r="P2301" t="str">
        <f>IF($B2301="","",IFERROR(INDEX('Brand Crosswalk'!$F$2:$F$200,MATCH($K2301,'Brand Crosswalk'!$A$2:$A$200,0)),"Not in Crosswalk"))</f>
        <v>Not in Crosswalk</v>
      </c>
      <c r="Q2301" t="str">
        <f>IF($B2301="","",IFERROR(INDEX('Brand Crosswalk'!$C$2:$C$200,MATCH($K2301,'Brand Crosswalk'!$A$2:$A$200,0)),""))</f>
        <v/>
      </c>
      <c r="R2301" t="str">
        <f>IF($B2301="","",IF(O2301&lt;&gt;"",O2301,IF(P2301="Mapped",Q2301,IF(P2301="No Encompass Match","No Encompass Match",IFERROR(VLOOKUP(IF($K2301="",$J2301,$K2301),'Brands (Enc)'!$C$2:$D$2699,2,FALSE),"Not Mapped")))))</f>
        <v>COORS LIGHT</v>
      </c>
      <c r="S2301" t="str">
        <f>IF($B2301="","",IFERROR(VLOOKUP(VALUE($B2301),'Customers Table (Enc)'!$A:$I,9,FALSE),"Not Found"))</f>
        <v>Hudson</v>
      </c>
      <c r="T2301" t="str">
        <f t="shared" si="140"/>
        <v>HUDSON</v>
      </c>
      <c r="U2301" t="str">
        <f t="shared" si="141"/>
        <v>COORS LIGHT|HUDSON</v>
      </c>
      <c r="V2301" t="str">
        <f>IF($B2301="","",IF(R2301="No Encompass Match","THEM",IF(R2301="Not Mapped","Unable to Determine",IF(T2301="SALES","Unable to Determine",IFERROR(INDEX('Master - US vs THEM'!$F:$F,MATCH(U2301,'Master - US vs THEM'!$G:$G,0)),"No Territory Data")))))</f>
        <v>THEM</v>
      </c>
      <c r="W2301" t="str">
        <f t="shared" si="142"/>
        <v>OK</v>
      </c>
      <c r="X2301" t="str">
        <f t="shared" si="143"/>
        <v>THEM</v>
      </c>
    </row>
    <row r="2302" spans="1:24" x14ac:dyDescent="0.2">
      <c r="A2302">
        <v>2301</v>
      </c>
      <c r="B2302" t="s">
        <v>136</v>
      </c>
      <c r="C2302" t="s">
        <v>137</v>
      </c>
      <c r="D2302" t="s">
        <v>39</v>
      </c>
      <c r="E2302" t="s">
        <v>138</v>
      </c>
      <c r="F2302" t="s">
        <v>41</v>
      </c>
      <c r="G2302" t="s">
        <v>139</v>
      </c>
      <c r="H2302" t="s">
        <v>8</v>
      </c>
      <c r="I2302" t="s">
        <v>43</v>
      </c>
      <c r="J2302" t="s">
        <v>44</v>
      </c>
      <c r="K2302" t="s">
        <v>44</v>
      </c>
      <c r="L2302" t="s">
        <v>45</v>
      </c>
      <c r="M2302">
        <v>1</v>
      </c>
      <c r="N2302" t="s">
        <v>21</v>
      </c>
      <c r="O2302" t="str">
        <f>IF($B2302="","",IFERROR(IF(ISNUMBER(MATCH($K2302,'Brand Family Territory (Enc)'!$A$2:$A$296,0)),$K2302,""),""))</f>
        <v/>
      </c>
      <c r="P2302" t="str">
        <f>IF($B2302="","",IFERROR(INDEX('Brand Crosswalk'!$F$2:$F$200,MATCH($K2302,'Brand Crosswalk'!$A$2:$A$200,0)),"Not in Crosswalk"))</f>
        <v>Mapped</v>
      </c>
      <c r="Q2302" t="str">
        <f>IF($B2302="","",IFERROR(INDEX('Brand Crosswalk'!$C$2:$C$200,MATCH($K2302,'Brand Crosswalk'!$A$2:$A$200,0)),""))</f>
        <v>Dg Yuengling Inc</v>
      </c>
      <c r="R2302" t="str">
        <f>IF($B2302="","",IF(O2302&lt;&gt;"",O2302,IF(P2302="Mapped",Q2302,IF(P2302="No Encompass Match","No Encompass Match",IFERROR(VLOOKUP(IF($K2302="",$J2302,$K2302),'Brands (Enc)'!$C$2:$D$2699,2,FALSE),"Not Mapped")))))</f>
        <v>Dg Yuengling Inc</v>
      </c>
      <c r="S2302" t="str">
        <f>IF($B2302="","",IFERROR(VLOOKUP(VALUE($B2302),'Customers Table (Enc)'!$A:$I,9,FALSE),"Not Found"))</f>
        <v>Hudson</v>
      </c>
      <c r="T2302" t="str">
        <f t="shared" si="140"/>
        <v>HUDSON</v>
      </c>
      <c r="U2302" t="str">
        <f t="shared" si="141"/>
        <v>Dg Yuengling Inc|HUDSON</v>
      </c>
      <c r="V2302" t="str">
        <f>IF($B2302="","",IF(R2302="No Encompass Match","THEM",IF(R2302="Not Mapped","Unable to Determine",IF(T2302="SALES","Unable to Determine",IFERROR(INDEX('Master - US vs THEM'!$F:$F,MATCH(U2302,'Master - US vs THEM'!$G:$G,0)),"No Territory Data")))))</f>
        <v>THEM</v>
      </c>
      <c r="W2302" t="str">
        <f t="shared" si="142"/>
        <v>OK</v>
      </c>
      <c r="X2302" t="str">
        <f t="shared" si="143"/>
        <v>THEM</v>
      </c>
    </row>
    <row r="2303" spans="1:24" x14ac:dyDescent="0.2">
      <c r="A2303">
        <v>2302</v>
      </c>
      <c r="B2303" t="s">
        <v>136</v>
      </c>
      <c r="C2303" t="s">
        <v>137</v>
      </c>
      <c r="D2303" t="s">
        <v>39</v>
      </c>
      <c r="E2303" t="s">
        <v>138</v>
      </c>
      <c r="F2303" t="s">
        <v>41</v>
      </c>
      <c r="G2303" t="s">
        <v>139</v>
      </c>
      <c r="H2303" t="s">
        <v>8</v>
      </c>
      <c r="I2303" t="s">
        <v>43</v>
      </c>
      <c r="J2303" t="s">
        <v>1077</v>
      </c>
      <c r="K2303" t="s">
        <v>1078</v>
      </c>
      <c r="L2303" t="s">
        <v>543</v>
      </c>
      <c r="M2303">
        <v>1</v>
      </c>
      <c r="N2303" t="s">
        <v>875</v>
      </c>
      <c r="O2303" t="str">
        <f>IF($B2303="","",IFERROR(IF(ISNUMBER(MATCH($K2303,'Brand Family Territory (Enc)'!$A$2:$A$296,0)),$K2303,""),""))</f>
        <v>GARAGE BEER</v>
      </c>
      <c r="P2303" t="str">
        <f>IF($B2303="","",IFERROR(INDEX('Brand Crosswalk'!$F$2:$F$200,MATCH($K2303,'Brand Crosswalk'!$A$2:$A$200,0)),"Not in Crosswalk"))</f>
        <v>Not in Crosswalk</v>
      </c>
      <c r="Q2303" t="str">
        <f>IF($B2303="","",IFERROR(INDEX('Brand Crosswalk'!$C$2:$C$200,MATCH($K2303,'Brand Crosswalk'!$A$2:$A$200,0)),""))</f>
        <v/>
      </c>
      <c r="R2303" t="str">
        <f>IF($B2303="","",IF(O2303&lt;&gt;"",O2303,IF(P2303="Mapped",Q2303,IF(P2303="No Encompass Match","No Encompass Match",IFERROR(VLOOKUP(IF($K2303="",$J2303,$K2303),'Brands (Enc)'!$C$2:$D$2699,2,FALSE),"Not Mapped")))))</f>
        <v>GARAGE BEER</v>
      </c>
      <c r="S2303" t="str">
        <f>IF($B2303="","",IFERROR(VLOOKUP(VALUE($B2303),'Customers Table (Enc)'!$A:$I,9,FALSE),"Not Found"))</f>
        <v>Hudson</v>
      </c>
      <c r="T2303" t="str">
        <f t="shared" si="140"/>
        <v>HUDSON</v>
      </c>
      <c r="U2303" t="str">
        <f t="shared" si="141"/>
        <v>GARAGE BEER|HUDSON</v>
      </c>
      <c r="V2303" t="str">
        <f>IF($B2303="","",IF(R2303="No Encompass Match","THEM",IF(R2303="Not Mapped","Unable to Determine",IF(T2303="SALES","Unable to Determine",IFERROR(INDEX('Master - US vs THEM'!$F:$F,MATCH(U2303,'Master - US vs THEM'!$G:$G,0)),"No Territory Data")))))</f>
        <v>US</v>
      </c>
      <c r="W2303" t="str">
        <f t="shared" si="142"/>
        <v>OK</v>
      </c>
      <c r="X2303" t="str">
        <f t="shared" si="143"/>
        <v>US</v>
      </c>
    </row>
    <row r="2304" spans="1:24" x14ac:dyDescent="0.2">
      <c r="A2304">
        <v>2303</v>
      </c>
      <c r="B2304" t="s">
        <v>136</v>
      </c>
      <c r="C2304" t="s">
        <v>137</v>
      </c>
      <c r="D2304" t="s">
        <v>39</v>
      </c>
      <c r="E2304" t="s">
        <v>138</v>
      </c>
      <c r="F2304" t="s">
        <v>41</v>
      </c>
      <c r="G2304" t="s">
        <v>139</v>
      </c>
      <c r="H2304" t="s">
        <v>8</v>
      </c>
      <c r="I2304" t="s">
        <v>43</v>
      </c>
      <c r="J2304" t="s">
        <v>915</v>
      </c>
      <c r="K2304" t="s">
        <v>441</v>
      </c>
      <c r="L2304" t="s">
        <v>442</v>
      </c>
      <c r="M2304">
        <v>1</v>
      </c>
      <c r="N2304" t="s">
        <v>875</v>
      </c>
      <c r="O2304" t="str">
        <f>IF($B2304="","",IFERROR(IF(ISNUMBER(MATCH($K2304,'Brand Family Territory (Enc)'!$A$2:$A$296,0)),$K2304,""),""))</f>
        <v/>
      </c>
      <c r="P2304" t="str">
        <f>IF($B2304="","",IFERROR(INDEX('Brand Crosswalk'!$F$2:$F$200,MATCH($K2304,'Brand Crosswalk'!$A$2:$A$200,0)),"Not in Crosswalk"))</f>
        <v>Mapped</v>
      </c>
      <c r="Q2304" t="str">
        <f>IF($B2304="","",IFERROR(INDEX('Brand Crosswalk'!$C$2:$C$200,MATCH($K2304,'Brand Crosswalk'!$A$2:$A$200,0)),""))</f>
        <v>Evil Genius</v>
      </c>
      <c r="R2304" t="str">
        <f>IF($B2304="","",IF(O2304&lt;&gt;"",O2304,IF(P2304="Mapped",Q2304,IF(P2304="No Encompass Match","No Encompass Match",IFERROR(VLOOKUP(IF($K2304="",$J2304,$K2304),'Brands (Enc)'!$C$2:$D$2699,2,FALSE),"Not Mapped")))))</f>
        <v>Evil Genius</v>
      </c>
      <c r="S2304" t="str">
        <f>IF($B2304="","",IFERROR(VLOOKUP(VALUE($B2304),'Customers Table (Enc)'!$A:$I,9,FALSE),"Not Found"))</f>
        <v>Hudson</v>
      </c>
      <c r="T2304" t="str">
        <f t="shared" si="140"/>
        <v>HUDSON</v>
      </c>
      <c r="U2304" t="str">
        <f t="shared" si="141"/>
        <v>Evil Genius|HUDSON</v>
      </c>
      <c r="V2304" t="str">
        <f>IF($B2304="","",IF(R2304="No Encompass Match","THEM",IF(R2304="Not Mapped","Unable to Determine",IF(T2304="SALES","Unable to Determine",IFERROR(INDEX('Master - US vs THEM'!$F:$F,MATCH(U2304,'Master - US vs THEM'!$G:$G,0)),"No Territory Data")))))</f>
        <v>US</v>
      </c>
      <c r="W2304" t="str">
        <f t="shared" si="142"/>
        <v>OK</v>
      </c>
      <c r="X2304" t="str">
        <f t="shared" si="143"/>
        <v>US</v>
      </c>
    </row>
    <row r="2305" spans="1:24" x14ac:dyDescent="0.2">
      <c r="A2305">
        <v>2304</v>
      </c>
      <c r="B2305" t="s">
        <v>1072</v>
      </c>
      <c r="C2305" t="s">
        <v>1073</v>
      </c>
      <c r="D2305" t="s">
        <v>15</v>
      </c>
      <c r="E2305" t="s">
        <v>1074</v>
      </c>
      <c r="F2305" t="s">
        <v>1075</v>
      </c>
      <c r="G2305" t="s">
        <v>1076</v>
      </c>
      <c r="H2305" t="s">
        <v>8</v>
      </c>
      <c r="I2305" t="s">
        <v>17</v>
      </c>
      <c r="J2305" t="s">
        <v>1077</v>
      </c>
      <c r="K2305" t="s">
        <v>1078</v>
      </c>
      <c r="L2305" t="s">
        <v>543</v>
      </c>
      <c r="M2305">
        <v>1</v>
      </c>
      <c r="N2305" t="s">
        <v>875</v>
      </c>
      <c r="O2305" t="str">
        <f>IF($B2305="","",IFERROR(IF(ISNUMBER(MATCH($K2305,'Brand Family Territory (Enc)'!$A$2:$A$296,0)),$K2305,""),""))</f>
        <v>GARAGE BEER</v>
      </c>
      <c r="P2305" t="str">
        <f>IF($B2305="","",IFERROR(INDEX('Brand Crosswalk'!$F$2:$F$200,MATCH($K2305,'Brand Crosswalk'!$A$2:$A$200,0)),"Not in Crosswalk"))</f>
        <v>Not in Crosswalk</v>
      </c>
      <c r="Q2305" t="str">
        <f>IF($B2305="","",IFERROR(INDEX('Brand Crosswalk'!$C$2:$C$200,MATCH($K2305,'Brand Crosswalk'!$A$2:$A$200,0)),""))</f>
        <v/>
      </c>
      <c r="R2305" t="str">
        <f>IF($B2305="","",IF(O2305&lt;&gt;"",O2305,IF(P2305="Mapped",Q2305,IF(P2305="No Encompass Match","No Encompass Match",IFERROR(VLOOKUP(IF($K2305="",$J2305,$K2305),'Brands (Enc)'!$C$2:$D$2699,2,FALSE),"Not Mapped")))))</f>
        <v>GARAGE BEER</v>
      </c>
      <c r="S2305" t="str">
        <f>IF($B2305="","",IFERROR(VLOOKUP(VALUE($B2305),'Customers Table (Enc)'!$A:$I,9,FALSE),"Not Found"))</f>
        <v>Morris</v>
      </c>
      <c r="T2305" t="str">
        <f t="shared" si="140"/>
        <v>MORRIS 2</v>
      </c>
      <c r="U2305" t="str">
        <f t="shared" si="141"/>
        <v>GARAGE BEER|MORRIS 2</v>
      </c>
      <c r="V2305" t="str">
        <f>IF($B2305="","",IF(R2305="No Encompass Match","THEM",IF(R2305="Not Mapped","Unable to Determine",IF(T2305="SALES","Unable to Determine",IFERROR(INDEX('Master - US vs THEM'!$F:$F,MATCH(U2305,'Master - US vs THEM'!$G:$G,0)),"No Territory Data")))))</f>
        <v>US</v>
      </c>
      <c r="W2305" t="str">
        <f t="shared" si="142"/>
        <v>OK</v>
      </c>
      <c r="X2305" t="str">
        <f t="shared" si="143"/>
        <v>US</v>
      </c>
    </row>
    <row r="2306" spans="1:24" x14ac:dyDescent="0.2">
      <c r="A2306">
        <v>2305</v>
      </c>
      <c r="B2306" t="s">
        <v>1072</v>
      </c>
      <c r="C2306" t="s">
        <v>1073</v>
      </c>
      <c r="D2306" t="s">
        <v>15</v>
      </c>
      <c r="E2306" t="s">
        <v>1074</v>
      </c>
      <c r="F2306" t="s">
        <v>1075</v>
      </c>
      <c r="G2306" t="s">
        <v>1076</v>
      </c>
      <c r="H2306" t="s">
        <v>8</v>
      </c>
      <c r="I2306" t="s">
        <v>17</v>
      </c>
      <c r="J2306" t="s">
        <v>1079</v>
      </c>
      <c r="K2306" t="s">
        <v>1080</v>
      </c>
      <c r="L2306" t="s">
        <v>442</v>
      </c>
      <c r="M2306">
        <v>1</v>
      </c>
      <c r="N2306" t="s">
        <v>875</v>
      </c>
      <c r="O2306" t="str">
        <f>IF($B2306="","",IFERROR(IF(ISNUMBER(MATCH($K2306,'Brand Family Territory (Enc)'!$A$2:$A$296,0)),$K2306,""),""))</f>
        <v>EVIL GENIUS</v>
      </c>
      <c r="P2306" t="str">
        <f>IF($B2306="","",IFERROR(INDEX('Brand Crosswalk'!$F$2:$F$200,MATCH($K2306,'Brand Crosswalk'!$A$2:$A$200,0)),"Not in Crosswalk"))</f>
        <v>Not in Crosswalk</v>
      </c>
      <c r="Q2306" t="str">
        <f>IF($B2306="","",IFERROR(INDEX('Brand Crosswalk'!$C$2:$C$200,MATCH($K2306,'Brand Crosswalk'!$A$2:$A$200,0)),""))</f>
        <v/>
      </c>
      <c r="R2306" t="str">
        <f>IF($B2306="","",IF(O2306&lt;&gt;"",O2306,IF(P2306="Mapped",Q2306,IF(P2306="No Encompass Match","No Encompass Match",IFERROR(VLOOKUP(IF($K2306="",$J2306,$K2306),'Brands (Enc)'!$C$2:$D$2699,2,FALSE),"Not Mapped")))))</f>
        <v>EVIL GENIUS</v>
      </c>
      <c r="S2306" t="str">
        <f>IF($B2306="","",IFERROR(VLOOKUP(VALUE($B2306),'Customers Table (Enc)'!$A:$I,9,FALSE),"Not Found"))</f>
        <v>Morris</v>
      </c>
      <c r="T2306" t="str">
        <f t="shared" si="140"/>
        <v>MORRIS 2</v>
      </c>
      <c r="U2306" t="str">
        <f t="shared" si="141"/>
        <v>EVIL GENIUS|MORRIS 2</v>
      </c>
      <c r="V2306" t="str">
        <f>IF($B2306="","",IF(R2306="No Encompass Match","THEM",IF(R2306="Not Mapped","Unable to Determine",IF(T2306="SALES","Unable to Determine",IFERROR(INDEX('Master - US vs THEM'!$F:$F,MATCH(U2306,'Master - US vs THEM'!$G:$G,0)),"No Territory Data")))))</f>
        <v>US</v>
      </c>
      <c r="W2306" t="str">
        <f t="shared" si="142"/>
        <v>OK</v>
      </c>
      <c r="X2306" t="str">
        <f t="shared" si="143"/>
        <v>US</v>
      </c>
    </row>
    <row r="2307" spans="1:24" x14ac:dyDescent="0.2">
      <c r="A2307">
        <v>2306</v>
      </c>
      <c r="B2307" t="s">
        <v>1072</v>
      </c>
      <c r="C2307" t="s">
        <v>1073</v>
      </c>
      <c r="D2307" t="s">
        <v>15</v>
      </c>
      <c r="E2307" t="s">
        <v>1074</v>
      </c>
      <c r="F2307" t="s">
        <v>1075</v>
      </c>
      <c r="G2307" t="s">
        <v>1076</v>
      </c>
      <c r="H2307" t="s">
        <v>8</v>
      </c>
      <c r="I2307" t="s">
        <v>17</v>
      </c>
      <c r="J2307" t="s">
        <v>1047</v>
      </c>
      <c r="K2307" t="s">
        <v>192</v>
      </c>
      <c r="L2307" t="s">
        <v>120</v>
      </c>
      <c r="M2307">
        <v>1</v>
      </c>
      <c r="N2307" t="s">
        <v>875</v>
      </c>
      <c r="O2307" t="str">
        <f>IF($B2307="","",IFERROR(IF(ISNUMBER(MATCH($K2307,'Brand Family Territory (Enc)'!$A$2:$A$296,0)),$K2307,""),""))</f>
        <v/>
      </c>
      <c r="P2307" t="str">
        <f>IF($B2307="","",IFERROR(INDEX('Brand Crosswalk'!$F$2:$F$200,MATCH($K2307,'Brand Crosswalk'!$A$2:$A$200,0)),"Not in Crosswalk"))</f>
        <v>Mapped</v>
      </c>
      <c r="Q2307" t="str">
        <f>IF($B2307="","",IFERROR(INDEX('Brand Crosswalk'!$C$2:$C$200,MATCH($K2307,'Brand Crosswalk'!$A$2:$A$200,0)),""))</f>
        <v>Montauk</v>
      </c>
      <c r="R2307" t="str">
        <f>IF($B2307="","",IF(O2307&lt;&gt;"",O2307,IF(P2307="Mapped",Q2307,IF(P2307="No Encompass Match","No Encompass Match",IFERROR(VLOOKUP(IF($K2307="",$J2307,$K2307),'Brands (Enc)'!$C$2:$D$2699,2,FALSE),"Not Mapped")))))</f>
        <v>Montauk</v>
      </c>
      <c r="S2307" t="str">
        <f>IF($B2307="","",IFERROR(VLOOKUP(VALUE($B2307),'Customers Table (Enc)'!$A:$I,9,FALSE),"Not Found"))</f>
        <v>Morris</v>
      </c>
      <c r="T2307" t="str">
        <f t="shared" ref="T2307:T2370" si="144">IF($B2307="","",IF($D2307&lt;&gt;"SALES",$D2307,IF(OR(S2307="Default",S2307="Not Found",S2307="Morris"),"SALES",UPPER(S2307))))</f>
        <v>MORRIS 2</v>
      </c>
      <c r="U2307" t="str">
        <f t="shared" ref="U2307:U2370" si="145">IF($B2307="","",R2307&amp;"|"&amp;T2307)</f>
        <v>Montauk|MORRIS 2</v>
      </c>
      <c r="V2307" t="str">
        <f>IF($B2307="","",IF(R2307="No Encompass Match","THEM",IF(R2307="Not Mapped","Unable to Determine",IF(T2307="SALES","Unable to Determine",IFERROR(INDEX('Master - US vs THEM'!$F:$F,MATCH(U2307,'Master - US vs THEM'!$G:$G,0)),"No Territory Data")))))</f>
        <v>US</v>
      </c>
      <c r="W2307" t="str">
        <f t="shared" ref="W2307:W2370" si="146">IF($B2307="","",IF(OR(V2307="Unable to Determine",V2307="No Territory Data",V2307="Ambiguous (Source Truncated)"),"Review",IF(V2307&lt;&gt;$N2307,"MISMATCH","OK")))</f>
        <v>OK</v>
      </c>
      <c r="X2307" t="str">
        <f t="shared" ref="X2307:X2370" si="147">IF($B2307="","",IF(OR(V2307="US",V2307="THEM"),V2307,$N2307))</f>
        <v>US</v>
      </c>
    </row>
    <row r="2308" spans="1:24" x14ac:dyDescent="0.2">
      <c r="A2308">
        <v>2307</v>
      </c>
      <c r="B2308" t="s">
        <v>1072</v>
      </c>
      <c r="C2308" t="s">
        <v>1073</v>
      </c>
      <c r="D2308" t="s">
        <v>15</v>
      </c>
      <c r="E2308" t="s">
        <v>1074</v>
      </c>
      <c r="F2308" t="s">
        <v>1075</v>
      </c>
      <c r="G2308" t="s">
        <v>1076</v>
      </c>
      <c r="H2308" t="s">
        <v>8</v>
      </c>
      <c r="I2308" t="s">
        <v>17</v>
      </c>
      <c r="J2308" t="s">
        <v>1081</v>
      </c>
      <c r="K2308" t="s">
        <v>1082</v>
      </c>
      <c r="L2308" t="s">
        <v>773</v>
      </c>
      <c r="M2308">
        <v>1</v>
      </c>
      <c r="N2308" t="s">
        <v>875</v>
      </c>
      <c r="O2308" t="str">
        <f>IF($B2308="","",IFERROR(IF(ISNUMBER(MATCH($K2308,'Brand Family Territory (Enc)'!$A$2:$A$296,0)),$K2308,""),""))</f>
        <v/>
      </c>
      <c r="P2308" t="str">
        <f>IF($B2308="","",IFERROR(INDEX('Brand Crosswalk'!$F$2:$F$200,MATCH($K2308,'Brand Crosswalk'!$A$2:$A$200,0)),"Not in Crosswalk"))</f>
        <v>Mapped</v>
      </c>
      <c r="Q2308" t="str">
        <f>IF($B2308="","",IFERROR(INDEX('Brand Crosswalk'!$C$2:$C$200,MATCH($K2308,'Brand Crosswalk'!$A$2:$A$200,0)),""))</f>
        <v>Great Lakes</v>
      </c>
      <c r="R2308" t="str">
        <f>IF($B2308="","",IF(O2308&lt;&gt;"",O2308,IF(P2308="Mapped",Q2308,IF(P2308="No Encompass Match","No Encompass Match",IFERROR(VLOOKUP(IF($K2308="",$J2308,$K2308),'Brands (Enc)'!$C$2:$D$2699,2,FALSE),"Not Mapped")))))</f>
        <v>Great Lakes</v>
      </c>
      <c r="S2308" t="str">
        <f>IF($B2308="","",IFERROR(VLOOKUP(VALUE($B2308),'Customers Table (Enc)'!$A:$I,9,FALSE),"Not Found"))</f>
        <v>Morris</v>
      </c>
      <c r="T2308" t="str">
        <f t="shared" si="144"/>
        <v>MORRIS 2</v>
      </c>
      <c r="U2308" t="str">
        <f t="shared" si="145"/>
        <v>Great Lakes|MORRIS 2</v>
      </c>
      <c r="V2308" t="str">
        <f>IF($B2308="","",IF(R2308="No Encompass Match","THEM",IF(R2308="Not Mapped","Unable to Determine",IF(T2308="SALES","Unable to Determine",IFERROR(INDEX('Master - US vs THEM'!$F:$F,MATCH(U2308,'Master - US vs THEM'!$G:$G,0)),"No Territory Data")))))</f>
        <v>US</v>
      </c>
      <c r="W2308" t="str">
        <f t="shared" si="146"/>
        <v>OK</v>
      </c>
      <c r="X2308" t="str">
        <f t="shared" si="147"/>
        <v>US</v>
      </c>
    </row>
    <row r="2309" spans="1:24" x14ac:dyDescent="0.2">
      <c r="A2309">
        <v>2308</v>
      </c>
      <c r="B2309" t="s">
        <v>1072</v>
      </c>
      <c r="C2309" t="s">
        <v>1073</v>
      </c>
      <c r="D2309" t="s">
        <v>15</v>
      </c>
      <c r="E2309" t="s">
        <v>1074</v>
      </c>
      <c r="F2309" t="s">
        <v>1075</v>
      </c>
      <c r="G2309" t="s">
        <v>1076</v>
      </c>
      <c r="H2309" t="s">
        <v>8</v>
      </c>
      <c r="I2309" t="s">
        <v>17</v>
      </c>
      <c r="J2309" t="s">
        <v>1083</v>
      </c>
      <c r="K2309" t="s">
        <v>773</v>
      </c>
      <c r="L2309" t="s">
        <v>773</v>
      </c>
      <c r="M2309">
        <v>1</v>
      </c>
      <c r="N2309" t="s">
        <v>875</v>
      </c>
      <c r="O2309" t="str">
        <f>IF($B2309="","",IFERROR(IF(ISNUMBER(MATCH($K2309,'Brand Family Territory (Enc)'!$A$2:$A$296,0)),$K2309,""),""))</f>
        <v/>
      </c>
      <c r="P2309" t="str">
        <f>IF($B2309="","",IFERROR(INDEX('Brand Crosswalk'!$F$2:$F$200,MATCH($K2309,'Brand Crosswalk'!$A$2:$A$200,0)),"Not in Crosswalk"))</f>
        <v>Mapped</v>
      </c>
      <c r="Q2309" t="str">
        <f>IF($B2309="","",IFERROR(INDEX('Brand Crosswalk'!$C$2:$C$200,MATCH($K2309,'Brand Crosswalk'!$A$2:$A$200,0)),""))</f>
        <v>Great Lakes</v>
      </c>
      <c r="R2309" t="str">
        <f>IF($B2309="","",IF(O2309&lt;&gt;"",O2309,IF(P2309="Mapped",Q2309,IF(P2309="No Encompass Match","No Encompass Match",IFERROR(VLOOKUP(IF($K2309="",$J2309,$K2309),'Brands (Enc)'!$C$2:$D$2699,2,FALSE),"Not Mapped")))))</f>
        <v>Great Lakes</v>
      </c>
      <c r="S2309" t="str">
        <f>IF($B2309="","",IFERROR(VLOOKUP(VALUE($B2309),'Customers Table (Enc)'!$A:$I,9,FALSE),"Not Found"))</f>
        <v>Morris</v>
      </c>
      <c r="T2309" t="str">
        <f t="shared" si="144"/>
        <v>MORRIS 2</v>
      </c>
      <c r="U2309" t="str">
        <f t="shared" si="145"/>
        <v>Great Lakes|MORRIS 2</v>
      </c>
      <c r="V2309" t="str">
        <f>IF($B2309="","",IF(R2309="No Encompass Match","THEM",IF(R2309="Not Mapped","Unable to Determine",IF(T2309="SALES","Unable to Determine",IFERROR(INDEX('Master - US vs THEM'!$F:$F,MATCH(U2309,'Master - US vs THEM'!$G:$G,0)),"No Territory Data")))))</f>
        <v>US</v>
      </c>
      <c r="W2309" t="str">
        <f t="shared" si="146"/>
        <v>OK</v>
      </c>
      <c r="X2309" t="str">
        <f t="shared" si="147"/>
        <v>US</v>
      </c>
    </row>
    <row r="2310" spans="1:24" x14ac:dyDescent="0.2">
      <c r="A2310">
        <v>2309</v>
      </c>
      <c r="B2310" t="s">
        <v>1068</v>
      </c>
      <c r="C2310" t="s">
        <v>1069</v>
      </c>
      <c r="D2310" t="s">
        <v>48</v>
      </c>
      <c r="E2310" t="s">
        <v>503</v>
      </c>
      <c r="F2310" t="s">
        <v>132</v>
      </c>
      <c r="G2310" t="s">
        <v>1070</v>
      </c>
      <c r="H2310" t="s">
        <v>8</v>
      </c>
      <c r="I2310" t="s">
        <v>85</v>
      </c>
      <c r="J2310" t="s">
        <v>966</v>
      </c>
      <c r="K2310" t="s">
        <v>61</v>
      </c>
      <c r="L2310" t="s">
        <v>61</v>
      </c>
      <c r="M2310">
        <v>2</v>
      </c>
      <c r="N2310" t="s">
        <v>875</v>
      </c>
      <c r="O2310" t="str">
        <f>IF($B2310="","",IFERROR(IF(ISNUMBER(MATCH($K2310,'Brand Family Territory (Enc)'!$A$2:$A$296,0)),$K2310,""),""))</f>
        <v>SAPPORO</v>
      </c>
      <c r="P2310" t="str">
        <f>IF($B2310="","",IFERROR(INDEX('Brand Crosswalk'!$F$2:$F$200,MATCH($K2310,'Brand Crosswalk'!$A$2:$A$200,0)),"Not in Crosswalk"))</f>
        <v>Not in Crosswalk</v>
      </c>
      <c r="Q2310" t="str">
        <f>IF($B2310="","",IFERROR(INDEX('Brand Crosswalk'!$C$2:$C$200,MATCH($K2310,'Brand Crosswalk'!$A$2:$A$200,0)),""))</f>
        <v/>
      </c>
      <c r="R2310" t="str">
        <f>IF($B2310="","",IF(O2310&lt;&gt;"",O2310,IF(P2310="Mapped",Q2310,IF(P2310="No Encompass Match","No Encompass Match",IFERROR(VLOOKUP(IF($K2310="",$J2310,$K2310),'Brands (Enc)'!$C$2:$D$2699,2,FALSE),"Not Mapped")))))</f>
        <v>SAPPORO</v>
      </c>
      <c r="S2310" t="str">
        <f>IF($B2310="","",IFERROR(VLOOKUP(VALUE($B2310),'Customers Table (Enc)'!$A:$I,9,FALSE),"Not Found"))</f>
        <v>Bergen</v>
      </c>
      <c r="T2310" t="str">
        <f t="shared" si="144"/>
        <v>BERGEN</v>
      </c>
      <c r="U2310" t="str">
        <f t="shared" si="145"/>
        <v>SAPPORO|BERGEN</v>
      </c>
      <c r="V2310" t="str">
        <f>IF($B2310="","",IF(R2310="No Encompass Match","THEM",IF(R2310="Not Mapped","Unable to Determine",IF(T2310="SALES","Unable to Determine",IFERROR(INDEX('Master - US vs THEM'!$F:$F,MATCH(U2310,'Master - US vs THEM'!$G:$G,0)),"No Territory Data")))))</f>
        <v>US</v>
      </c>
      <c r="W2310" t="str">
        <f t="shared" si="146"/>
        <v>OK</v>
      </c>
      <c r="X2310" t="str">
        <f t="shared" si="147"/>
        <v>US</v>
      </c>
    </row>
    <row r="2311" spans="1:24" x14ac:dyDescent="0.2">
      <c r="A2311">
        <v>2310</v>
      </c>
      <c r="B2311" t="s">
        <v>1068</v>
      </c>
      <c r="C2311" t="s">
        <v>1069</v>
      </c>
      <c r="D2311" t="s">
        <v>48</v>
      </c>
      <c r="E2311" t="s">
        <v>503</v>
      </c>
      <c r="F2311" t="s">
        <v>132</v>
      </c>
      <c r="G2311" t="s">
        <v>1070</v>
      </c>
      <c r="H2311" t="s">
        <v>8</v>
      </c>
      <c r="I2311" t="s">
        <v>85</v>
      </c>
      <c r="J2311" t="s">
        <v>1071</v>
      </c>
      <c r="K2311" t="s">
        <v>480</v>
      </c>
      <c r="L2311" t="s">
        <v>155</v>
      </c>
      <c r="M2311">
        <v>1</v>
      </c>
      <c r="N2311" t="s">
        <v>875</v>
      </c>
      <c r="O2311" t="str">
        <f>IF($B2311="","",IFERROR(IF(ISNUMBER(MATCH($K2311,'Brand Family Territory (Enc)'!$A$2:$A$296,0)),$K2311,""),""))</f>
        <v>TRULY</v>
      </c>
      <c r="P2311" t="str">
        <f>IF($B2311="","",IFERROR(INDEX('Brand Crosswalk'!$F$2:$F$200,MATCH($K2311,'Brand Crosswalk'!$A$2:$A$200,0)),"Not in Crosswalk"))</f>
        <v>Not in Crosswalk</v>
      </c>
      <c r="Q2311" t="str">
        <f>IF($B2311="","",IFERROR(INDEX('Brand Crosswalk'!$C$2:$C$200,MATCH($K2311,'Brand Crosswalk'!$A$2:$A$200,0)),""))</f>
        <v/>
      </c>
      <c r="R2311" t="str">
        <f>IF($B2311="","",IF(O2311&lt;&gt;"",O2311,IF(P2311="Mapped",Q2311,IF(P2311="No Encompass Match","No Encompass Match",IFERROR(VLOOKUP(IF($K2311="",$J2311,$K2311),'Brands (Enc)'!$C$2:$D$2699,2,FALSE),"Not Mapped")))))</f>
        <v>TRULY</v>
      </c>
      <c r="S2311" t="str">
        <f>IF($B2311="","",IFERROR(VLOOKUP(VALUE($B2311),'Customers Table (Enc)'!$A:$I,9,FALSE),"Not Found"))</f>
        <v>Bergen</v>
      </c>
      <c r="T2311" t="str">
        <f t="shared" si="144"/>
        <v>BERGEN</v>
      </c>
      <c r="U2311" t="str">
        <f t="shared" si="145"/>
        <v>TRULY|BERGEN</v>
      </c>
      <c r="V2311" t="str">
        <f>IF($B2311="","",IF(R2311="No Encompass Match","THEM",IF(R2311="Not Mapped","Unable to Determine",IF(T2311="SALES","Unable to Determine",IFERROR(INDEX('Master - US vs THEM'!$F:$F,MATCH(U2311,'Master - US vs THEM'!$G:$G,0)),"No Territory Data")))))</f>
        <v>US</v>
      </c>
      <c r="W2311" t="str">
        <f t="shared" si="146"/>
        <v>OK</v>
      </c>
      <c r="X2311" t="str">
        <f t="shared" si="147"/>
        <v>US</v>
      </c>
    </row>
    <row r="2312" spans="1:24" x14ac:dyDescent="0.2">
      <c r="A2312">
        <v>2311</v>
      </c>
      <c r="B2312" t="s">
        <v>1068</v>
      </c>
      <c r="C2312" t="s">
        <v>1069</v>
      </c>
      <c r="D2312" t="s">
        <v>48</v>
      </c>
      <c r="E2312" t="s">
        <v>503</v>
      </c>
      <c r="F2312" t="s">
        <v>132</v>
      </c>
      <c r="G2312" t="s">
        <v>1070</v>
      </c>
      <c r="H2312" t="s">
        <v>8</v>
      </c>
      <c r="I2312" t="s">
        <v>85</v>
      </c>
      <c r="J2312" t="s">
        <v>357</v>
      </c>
      <c r="K2312" t="s">
        <v>358</v>
      </c>
      <c r="L2312" t="s">
        <v>155</v>
      </c>
      <c r="M2312">
        <v>1</v>
      </c>
      <c r="N2312" t="s">
        <v>875</v>
      </c>
      <c r="O2312" t="str">
        <f>IF($B2312="","",IFERROR(IF(ISNUMBER(MATCH($K2312,'Brand Family Territory (Enc)'!$A$2:$A$296,0)),$K2312,""),""))</f>
        <v/>
      </c>
      <c r="P2312" t="str">
        <f>IF($B2312="","",IFERROR(INDEX('Brand Crosswalk'!$F$2:$F$200,MATCH($K2312,'Brand Crosswalk'!$A$2:$A$200,0)),"Not in Crosswalk"))</f>
        <v>Mapped</v>
      </c>
      <c r="Q2312" t="str">
        <f>IF($B2312="","",IFERROR(INDEX('Brand Crosswalk'!$C$2:$C$200,MATCH($K2312,'Brand Crosswalk'!$A$2:$A$200,0)),""))</f>
        <v>Samuel Adams</v>
      </c>
      <c r="R2312" t="str">
        <f>IF($B2312="","",IF(O2312&lt;&gt;"",O2312,IF(P2312="Mapped",Q2312,IF(P2312="No Encompass Match","No Encompass Match",IFERROR(VLOOKUP(IF($K2312="",$J2312,$K2312),'Brands (Enc)'!$C$2:$D$2699,2,FALSE),"Not Mapped")))))</f>
        <v>Samuel Adams</v>
      </c>
      <c r="S2312" t="str">
        <f>IF($B2312="","",IFERROR(VLOOKUP(VALUE($B2312),'Customers Table (Enc)'!$A:$I,9,FALSE),"Not Found"))</f>
        <v>Bergen</v>
      </c>
      <c r="T2312" t="str">
        <f t="shared" si="144"/>
        <v>BERGEN</v>
      </c>
      <c r="U2312" t="str">
        <f t="shared" si="145"/>
        <v>Samuel Adams|BERGEN</v>
      </c>
      <c r="V2312" t="str">
        <f>IF($B2312="","",IF(R2312="No Encompass Match","THEM",IF(R2312="Not Mapped","Unable to Determine",IF(T2312="SALES","Unable to Determine",IFERROR(INDEX('Master - US vs THEM'!$F:$F,MATCH(U2312,'Master - US vs THEM'!$G:$G,0)),"No Territory Data")))))</f>
        <v>US</v>
      </c>
      <c r="W2312" t="str">
        <f t="shared" si="146"/>
        <v>OK</v>
      </c>
      <c r="X2312" t="str">
        <f t="shared" si="147"/>
        <v>US</v>
      </c>
    </row>
    <row r="2313" spans="1:24" x14ac:dyDescent="0.2">
      <c r="A2313">
        <v>2312</v>
      </c>
      <c r="B2313" t="s">
        <v>1068</v>
      </c>
      <c r="C2313" t="s">
        <v>1069</v>
      </c>
      <c r="D2313" t="s">
        <v>48</v>
      </c>
      <c r="E2313" t="s">
        <v>503</v>
      </c>
      <c r="F2313" t="s">
        <v>132</v>
      </c>
      <c r="G2313" t="s">
        <v>1070</v>
      </c>
      <c r="H2313" t="s">
        <v>8</v>
      </c>
      <c r="I2313" t="s">
        <v>85</v>
      </c>
      <c r="J2313" t="s">
        <v>157</v>
      </c>
      <c r="K2313" t="s">
        <v>158</v>
      </c>
      <c r="L2313" t="s">
        <v>155</v>
      </c>
      <c r="M2313">
        <v>1</v>
      </c>
      <c r="N2313" t="s">
        <v>875</v>
      </c>
      <c r="O2313" t="str">
        <f>IF($B2313="","",IFERROR(IF(ISNUMBER(MATCH($K2313,'Brand Family Territory (Enc)'!$A$2:$A$296,0)),$K2313,""),""))</f>
        <v/>
      </c>
      <c r="P2313" t="str">
        <f>IF($B2313="","",IFERROR(INDEX('Brand Crosswalk'!$F$2:$F$200,MATCH($K2313,'Brand Crosswalk'!$A$2:$A$200,0)),"Not in Crosswalk"))</f>
        <v>Mapped</v>
      </c>
      <c r="Q2313" t="str">
        <f>IF($B2313="","",IFERROR(INDEX('Brand Crosswalk'!$C$2:$C$200,MATCH($K2313,'Brand Crosswalk'!$A$2:$A$200,0)),""))</f>
        <v>Dogfish Head Beer</v>
      </c>
      <c r="R2313" t="str">
        <f>IF($B2313="","",IF(O2313&lt;&gt;"",O2313,IF(P2313="Mapped",Q2313,IF(P2313="No Encompass Match","No Encompass Match",IFERROR(VLOOKUP(IF($K2313="",$J2313,$K2313),'Brands (Enc)'!$C$2:$D$2699,2,FALSE),"Not Mapped")))))</f>
        <v>Dogfish Head Beer</v>
      </c>
      <c r="S2313" t="str">
        <f>IF($B2313="","",IFERROR(VLOOKUP(VALUE($B2313),'Customers Table (Enc)'!$A:$I,9,FALSE),"Not Found"))</f>
        <v>Bergen</v>
      </c>
      <c r="T2313" t="str">
        <f t="shared" si="144"/>
        <v>BERGEN</v>
      </c>
      <c r="U2313" t="str">
        <f t="shared" si="145"/>
        <v>Dogfish Head Beer|BERGEN</v>
      </c>
      <c r="V2313" t="str">
        <f>IF($B2313="","",IF(R2313="No Encompass Match","THEM",IF(R2313="Not Mapped","Unable to Determine",IF(T2313="SALES","Unable to Determine",IFERROR(INDEX('Master - US vs THEM'!$F:$F,MATCH(U2313,'Master - US vs THEM'!$G:$G,0)),"No Territory Data")))))</f>
        <v>US</v>
      </c>
      <c r="W2313" t="str">
        <f t="shared" si="146"/>
        <v>OK</v>
      </c>
      <c r="X2313" t="str">
        <f t="shared" si="147"/>
        <v>US</v>
      </c>
    </row>
    <row r="2314" spans="1:24" x14ac:dyDescent="0.2">
      <c r="A2314">
        <v>2313</v>
      </c>
      <c r="B2314" t="s">
        <v>1064</v>
      </c>
      <c r="C2314" t="s">
        <v>1065</v>
      </c>
      <c r="D2314" t="s">
        <v>48</v>
      </c>
      <c r="E2314" t="s">
        <v>1066</v>
      </c>
      <c r="F2314" t="s">
        <v>132</v>
      </c>
      <c r="G2314" t="s">
        <v>1067</v>
      </c>
      <c r="H2314" t="s">
        <v>8</v>
      </c>
      <c r="I2314" t="s">
        <v>85</v>
      </c>
      <c r="J2314" t="s">
        <v>181</v>
      </c>
      <c r="K2314" t="s">
        <v>182</v>
      </c>
      <c r="L2314" t="s">
        <v>24</v>
      </c>
      <c r="M2314">
        <v>2</v>
      </c>
      <c r="N2314" t="s">
        <v>875</v>
      </c>
      <c r="O2314" t="str">
        <f>IF($B2314="","",IFERROR(IF(ISNUMBER(MATCH($K2314,'Brand Family Territory (Enc)'!$A$2:$A$296,0)),$K2314,""),""))</f>
        <v/>
      </c>
      <c r="P2314" t="str">
        <f>IF($B2314="","",IFERROR(INDEX('Brand Crosswalk'!$F$2:$F$200,MATCH($K2314,'Brand Crosswalk'!$A$2:$A$200,0)),"Not in Crosswalk"))</f>
        <v>Mapped</v>
      </c>
      <c r="Q2314" t="str">
        <f>IF($B2314="","",IFERROR(INDEX('Brand Crosswalk'!$C$2:$C$200,MATCH($K2314,'Brand Crosswalk'!$A$2:$A$200,0)),""))</f>
        <v>Modelo Especial</v>
      </c>
      <c r="R2314" t="str">
        <f>IF($B2314="","",IF(O2314&lt;&gt;"",O2314,IF(P2314="Mapped",Q2314,IF(P2314="No Encompass Match","No Encompass Match",IFERROR(VLOOKUP(IF($K2314="",$J2314,$K2314),'Brands (Enc)'!$C$2:$D$2699,2,FALSE),"Not Mapped")))))</f>
        <v>Modelo Especial</v>
      </c>
      <c r="S2314" t="str">
        <f>IF($B2314="","",IFERROR(VLOOKUP(VALUE($B2314),'Customers Table (Enc)'!$A:$I,9,FALSE),"Not Found"))</f>
        <v>Bergen</v>
      </c>
      <c r="T2314" t="str">
        <f t="shared" si="144"/>
        <v>BERGEN</v>
      </c>
      <c r="U2314" t="str">
        <f t="shared" si="145"/>
        <v>Modelo Especial|BERGEN</v>
      </c>
      <c r="V2314" t="str">
        <f>IF($B2314="","",IF(R2314="No Encompass Match","THEM",IF(R2314="Not Mapped","Unable to Determine",IF(T2314="SALES","Unable to Determine",IFERROR(INDEX('Master - US vs THEM'!$F:$F,MATCH(U2314,'Master - US vs THEM'!$G:$G,0)),"No Territory Data")))))</f>
        <v>US</v>
      </c>
      <c r="W2314" t="str">
        <f t="shared" si="146"/>
        <v>OK</v>
      </c>
      <c r="X2314" t="str">
        <f t="shared" si="147"/>
        <v>US</v>
      </c>
    </row>
    <row r="2315" spans="1:24" x14ac:dyDescent="0.2">
      <c r="A2315">
        <v>2314</v>
      </c>
      <c r="B2315" t="s">
        <v>1064</v>
      </c>
      <c r="C2315" t="s">
        <v>1065</v>
      </c>
      <c r="D2315" t="s">
        <v>48</v>
      </c>
      <c r="E2315" t="s">
        <v>1066</v>
      </c>
      <c r="F2315" t="s">
        <v>132</v>
      </c>
      <c r="G2315" t="s">
        <v>1067</v>
      </c>
      <c r="H2315" t="s">
        <v>8</v>
      </c>
      <c r="I2315" t="s">
        <v>85</v>
      </c>
      <c r="J2315" t="s">
        <v>44</v>
      </c>
      <c r="K2315" t="s">
        <v>44</v>
      </c>
      <c r="L2315" t="s">
        <v>45</v>
      </c>
      <c r="M2315">
        <v>2</v>
      </c>
      <c r="N2315" t="s">
        <v>875</v>
      </c>
      <c r="O2315" t="str">
        <f>IF($B2315="","",IFERROR(IF(ISNUMBER(MATCH($K2315,'Brand Family Territory (Enc)'!$A$2:$A$296,0)),$K2315,""),""))</f>
        <v/>
      </c>
      <c r="P2315" t="str">
        <f>IF($B2315="","",IFERROR(INDEX('Brand Crosswalk'!$F$2:$F$200,MATCH($K2315,'Brand Crosswalk'!$A$2:$A$200,0)),"Not in Crosswalk"))</f>
        <v>Mapped</v>
      </c>
      <c r="Q2315" t="str">
        <f>IF($B2315="","",IFERROR(INDEX('Brand Crosswalk'!$C$2:$C$200,MATCH($K2315,'Brand Crosswalk'!$A$2:$A$200,0)),""))</f>
        <v>Dg Yuengling Inc</v>
      </c>
      <c r="R2315" t="str">
        <f>IF($B2315="","",IF(O2315&lt;&gt;"",O2315,IF(P2315="Mapped",Q2315,IF(P2315="No Encompass Match","No Encompass Match",IFERROR(VLOOKUP(IF($K2315="",$J2315,$K2315),'Brands (Enc)'!$C$2:$D$2699,2,FALSE),"Not Mapped")))))</f>
        <v>Dg Yuengling Inc</v>
      </c>
      <c r="S2315" t="str">
        <f>IF($B2315="","",IFERROR(VLOOKUP(VALUE($B2315),'Customers Table (Enc)'!$A:$I,9,FALSE),"Not Found"))</f>
        <v>Bergen</v>
      </c>
      <c r="T2315" t="str">
        <f t="shared" si="144"/>
        <v>BERGEN</v>
      </c>
      <c r="U2315" t="str">
        <f t="shared" si="145"/>
        <v>Dg Yuengling Inc|BERGEN</v>
      </c>
      <c r="V2315" t="str">
        <f>IF($B2315="","",IF(R2315="No Encompass Match","THEM",IF(R2315="Not Mapped","Unable to Determine",IF(T2315="SALES","Unable to Determine",IFERROR(INDEX('Master - US vs THEM'!$F:$F,MATCH(U2315,'Master - US vs THEM'!$G:$G,0)),"No Territory Data")))))</f>
        <v>US</v>
      </c>
      <c r="W2315" t="str">
        <f t="shared" si="146"/>
        <v>OK</v>
      </c>
      <c r="X2315" t="str">
        <f t="shared" si="147"/>
        <v>US</v>
      </c>
    </row>
    <row r="2316" spans="1:24" x14ac:dyDescent="0.2">
      <c r="A2316">
        <v>2315</v>
      </c>
      <c r="B2316" t="s">
        <v>1064</v>
      </c>
      <c r="C2316" t="s">
        <v>1065</v>
      </c>
      <c r="D2316" t="s">
        <v>48</v>
      </c>
      <c r="E2316" t="s">
        <v>1066</v>
      </c>
      <c r="F2316" t="s">
        <v>132</v>
      </c>
      <c r="G2316" t="s">
        <v>1067</v>
      </c>
      <c r="H2316" t="s">
        <v>8</v>
      </c>
      <c r="I2316" t="s">
        <v>85</v>
      </c>
      <c r="J2316" t="s">
        <v>535</v>
      </c>
      <c r="K2316" t="s">
        <v>358</v>
      </c>
      <c r="L2316" t="s">
        <v>155</v>
      </c>
      <c r="M2316">
        <v>2</v>
      </c>
      <c r="N2316" t="s">
        <v>875</v>
      </c>
      <c r="O2316" t="str">
        <f>IF($B2316="","",IFERROR(IF(ISNUMBER(MATCH($K2316,'Brand Family Territory (Enc)'!$A$2:$A$296,0)),$K2316,""),""))</f>
        <v/>
      </c>
      <c r="P2316" t="str">
        <f>IF($B2316="","",IFERROR(INDEX('Brand Crosswalk'!$F$2:$F$200,MATCH($K2316,'Brand Crosswalk'!$A$2:$A$200,0)),"Not in Crosswalk"))</f>
        <v>Mapped</v>
      </c>
      <c r="Q2316" t="str">
        <f>IF($B2316="","",IFERROR(INDEX('Brand Crosswalk'!$C$2:$C$200,MATCH($K2316,'Brand Crosswalk'!$A$2:$A$200,0)),""))</f>
        <v>Samuel Adams</v>
      </c>
      <c r="R2316" t="str">
        <f>IF($B2316="","",IF(O2316&lt;&gt;"",O2316,IF(P2316="Mapped",Q2316,IF(P2316="No Encompass Match","No Encompass Match",IFERROR(VLOOKUP(IF($K2316="",$J2316,$K2316),'Brands (Enc)'!$C$2:$D$2699,2,FALSE),"Not Mapped")))))</f>
        <v>Samuel Adams</v>
      </c>
      <c r="S2316" t="str">
        <f>IF($B2316="","",IFERROR(VLOOKUP(VALUE($B2316),'Customers Table (Enc)'!$A:$I,9,FALSE),"Not Found"))</f>
        <v>Bergen</v>
      </c>
      <c r="T2316" t="str">
        <f t="shared" si="144"/>
        <v>BERGEN</v>
      </c>
      <c r="U2316" t="str">
        <f t="shared" si="145"/>
        <v>Samuel Adams|BERGEN</v>
      </c>
      <c r="V2316" t="str">
        <f>IF($B2316="","",IF(R2316="No Encompass Match","THEM",IF(R2316="Not Mapped","Unable to Determine",IF(T2316="SALES","Unable to Determine",IFERROR(INDEX('Master - US vs THEM'!$F:$F,MATCH(U2316,'Master - US vs THEM'!$G:$G,0)),"No Territory Data")))))</f>
        <v>US</v>
      </c>
      <c r="W2316" t="str">
        <f t="shared" si="146"/>
        <v>OK</v>
      </c>
      <c r="X2316" t="str">
        <f t="shared" si="147"/>
        <v>US</v>
      </c>
    </row>
    <row r="2317" spans="1:24" x14ac:dyDescent="0.2">
      <c r="A2317">
        <v>2316</v>
      </c>
      <c r="B2317" t="s">
        <v>129</v>
      </c>
      <c r="C2317" t="s">
        <v>130</v>
      </c>
      <c r="D2317" t="s">
        <v>48</v>
      </c>
      <c r="E2317" t="s">
        <v>131</v>
      </c>
      <c r="F2317" t="s">
        <v>132</v>
      </c>
      <c r="G2317" t="s">
        <v>133</v>
      </c>
      <c r="H2317" t="s">
        <v>8</v>
      </c>
      <c r="I2317" t="s">
        <v>85</v>
      </c>
      <c r="J2317" t="s">
        <v>1063</v>
      </c>
      <c r="K2317" t="s">
        <v>1063</v>
      </c>
      <c r="L2317" t="s">
        <v>96</v>
      </c>
      <c r="M2317">
        <v>1</v>
      </c>
      <c r="N2317" t="s">
        <v>875</v>
      </c>
      <c r="O2317" t="str">
        <f>IF($B2317="","",IFERROR(IF(ISNUMBER(MATCH($K2317,'Brand Family Territory (Enc)'!$A$2:$A$296,0)),$K2317,""),""))</f>
        <v/>
      </c>
      <c r="P2317" t="str">
        <f>IF($B2317="","",IFERROR(INDEX('Brand Crosswalk'!$F$2:$F$200,MATCH($K2317,'Brand Crosswalk'!$A$2:$A$200,0)),"Not in Crosswalk"))</f>
        <v>Mapped</v>
      </c>
      <c r="Q2317" t="str">
        <f>IF($B2317="","",IFERROR(INDEX('Brand Crosswalk'!$C$2:$C$200,MATCH($K2317,'Brand Crosswalk'!$A$2:$A$200,0)),""))</f>
        <v>Weihenstephaner</v>
      </c>
      <c r="R2317" t="str">
        <f>IF($B2317="","",IF(O2317&lt;&gt;"",O2317,IF(P2317="Mapped",Q2317,IF(P2317="No Encompass Match","No Encompass Match",IFERROR(VLOOKUP(IF($K2317="",$J2317,$K2317),'Brands (Enc)'!$C$2:$D$2699,2,FALSE),"Not Mapped")))))</f>
        <v>Weihenstephaner</v>
      </c>
      <c r="S2317" t="str">
        <f>IF($B2317="","",IFERROR(VLOOKUP(VALUE($B2317),'Customers Table (Enc)'!$A:$I,9,FALSE),"Not Found"))</f>
        <v>Bergen</v>
      </c>
      <c r="T2317" t="str">
        <f t="shared" si="144"/>
        <v>BERGEN</v>
      </c>
      <c r="U2317" t="str">
        <f t="shared" si="145"/>
        <v>Weihenstephaner|BERGEN</v>
      </c>
      <c r="V2317" t="str">
        <f>IF($B2317="","",IF(R2317="No Encompass Match","THEM",IF(R2317="Not Mapped","Unable to Determine",IF(T2317="SALES","Unable to Determine",IFERROR(INDEX('Master - US vs THEM'!$F:$F,MATCH(U2317,'Master - US vs THEM'!$G:$G,0)),"No Territory Data")))))</f>
        <v>US</v>
      </c>
      <c r="W2317" t="str">
        <f t="shared" si="146"/>
        <v>OK</v>
      </c>
      <c r="X2317" t="str">
        <f t="shared" si="147"/>
        <v>US</v>
      </c>
    </row>
    <row r="2318" spans="1:24" x14ac:dyDescent="0.2">
      <c r="A2318">
        <v>2317</v>
      </c>
      <c r="B2318" t="s">
        <v>129</v>
      </c>
      <c r="C2318" t="s">
        <v>130</v>
      </c>
      <c r="D2318" t="s">
        <v>48</v>
      </c>
      <c r="E2318" t="s">
        <v>131</v>
      </c>
      <c r="F2318" t="s">
        <v>132</v>
      </c>
      <c r="G2318" t="s">
        <v>133</v>
      </c>
      <c r="H2318" t="s">
        <v>8</v>
      </c>
      <c r="I2318" t="s">
        <v>85</v>
      </c>
      <c r="J2318" t="s">
        <v>656</v>
      </c>
      <c r="K2318" t="s">
        <v>369</v>
      </c>
      <c r="L2318" t="s">
        <v>61</v>
      </c>
      <c r="M2318">
        <v>1</v>
      </c>
      <c r="N2318" t="s">
        <v>875</v>
      </c>
      <c r="O2318" t="str">
        <f>IF($B2318="","",IFERROR(IF(ISNUMBER(MATCH($K2318,'Brand Family Territory (Enc)'!$A$2:$A$296,0)),$K2318,""),""))</f>
        <v/>
      </c>
      <c r="P2318" t="str">
        <f>IF($B2318="","",IFERROR(INDEX('Brand Crosswalk'!$F$2:$F$200,MATCH($K2318,'Brand Crosswalk'!$A$2:$A$200,0)),"Not in Crosswalk"))</f>
        <v>Mapped</v>
      </c>
      <c r="Q2318" t="str">
        <f>IF($B2318="","",IFERROR(INDEX('Brand Crosswalk'!$C$2:$C$200,MATCH($K2318,'Brand Crosswalk'!$A$2:$A$200,0)),""))</f>
        <v>Stone Brewing</v>
      </c>
      <c r="R2318" t="str">
        <f>IF($B2318="","",IF(O2318&lt;&gt;"",O2318,IF(P2318="Mapped",Q2318,IF(P2318="No Encompass Match","No Encompass Match",IFERROR(VLOOKUP(IF($K2318="",$J2318,$K2318),'Brands (Enc)'!$C$2:$D$2699,2,FALSE),"Not Mapped")))))</f>
        <v>Stone Brewing</v>
      </c>
      <c r="S2318" t="str">
        <f>IF($B2318="","",IFERROR(VLOOKUP(VALUE($B2318),'Customers Table (Enc)'!$A:$I,9,FALSE),"Not Found"))</f>
        <v>Bergen</v>
      </c>
      <c r="T2318" t="str">
        <f t="shared" si="144"/>
        <v>BERGEN</v>
      </c>
      <c r="U2318" t="str">
        <f t="shared" si="145"/>
        <v>Stone Brewing|BERGEN</v>
      </c>
      <c r="V2318" t="str">
        <f>IF($B2318="","",IF(R2318="No Encompass Match","THEM",IF(R2318="Not Mapped","Unable to Determine",IF(T2318="SALES","Unable to Determine",IFERROR(INDEX('Master - US vs THEM'!$F:$F,MATCH(U2318,'Master - US vs THEM'!$G:$G,0)),"No Territory Data")))))</f>
        <v>US</v>
      </c>
      <c r="W2318" t="str">
        <f t="shared" si="146"/>
        <v>OK</v>
      </c>
      <c r="X2318" t="str">
        <f t="shared" si="147"/>
        <v>US</v>
      </c>
    </row>
    <row r="2319" spans="1:24" x14ac:dyDescent="0.2">
      <c r="A2319">
        <v>2318</v>
      </c>
      <c r="B2319" t="s">
        <v>129</v>
      </c>
      <c r="C2319" t="s">
        <v>130</v>
      </c>
      <c r="D2319" t="s">
        <v>48</v>
      </c>
      <c r="E2319" t="s">
        <v>131</v>
      </c>
      <c r="F2319" t="s">
        <v>132</v>
      </c>
      <c r="G2319" t="s">
        <v>133</v>
      </c>
      <c r="H2319" t="s">
        <v>8</v>
      </c>
      <c r="I2319" t="s">
        <v>85</v>
      </c>
      <c r="J2319" t="s">
        <v>150</v>
      </c>
      <c r="K2319" t="s">
        <v>151</v>
      </c>
      <c r="L2319" t="s">
        <v>152</v>
      </c>
      <c r="M2319">
        <v>1</v>
      </c>
      <c r="N2319" t="s">
        <v>875</v>
      </c>
      <c r="O2319" t="str">
        <f>IF($B2319="","",IFERROR(IF(ISNUMBER(MATCH($K2319,'Brand Family Territory (Enc)'!$A$2:$A$296,0)),$K2319,""),""))</f>
        <v>MAGNERS</v>
      </c>
      <c r="P2319" t="str">
        <f>IF($B2319="","",IFERROR(INDEX('Brand Crosswalk'!$F$2:$F$200,MATCH($K2319,'Brand Crosswalk'!$A$2:$A$200,0)),"Not in Crosswalk"))</f>
        <v>Not in Crosswalk</v>
      </c>
      <c r="Q2319" t="str">
        <f>IF($B2319="","",IFERROR(INDEX('Brand Crosswalk'!$C$2:$C$200,MATCH($K2319,'Brand Crosswalk'!$A$2:$A$200,0)),""))</f>
        <v/>
      </c>
      <c r="R2319" t="str">
        <f>IF($B2319="","",IF(O2319&lt;&gt;"",O2319,IF(P2319="Mapped",Q2319,IF(P2319="No Encompass Match","No Encompass Match",IFERROR(VLOOKUP(IF($K2319="",$J2319,$K2319),'Brands (Enc)'!$C$2:$D$2699,2,FALSE),"Not Mapped")))))</f>
        <v>MAGNERS</v>
      </c>
      <c r="S2319" t="str">
        <f>IF($B2319="","",IFERROR(VLOOKUP(VALUE($B2319),'Customers Table (Enc)'!$A:$I,9,FALSE),"Not Found"))</f>
        <v>Bergen</v>
      </c>
      <c r="T2319" t="str">
        <f t="shared" si="144"/>
        <v>BERGEN</v>
      </c>
      <c r="U2319" t="str">
        <f t="shared" si="145"/>
        <v>MAGNERS|BERGEN</v>
      </c>
      <c r="V2319" t="str">
        <f>IF($B2319="","",IF(R2319="No Encompass Match","THEM",IF(R2319="Not Mapped","Unable to Determine",IF(T2319="SALES","Unable to Determine",IFERROR(INDEX('Master - US vs THEM'!$F:$F,MATCH(U2319,'Master - US vs THEM'!$G:$G,0)),"No Territory Data")))))</f>
        <v>US</v>
      </c>
      <c r="W2319" t="str">
        <f t="shared" si="146"/>
        <v>OK</v>
      </c>
      <c r="X2319" t="str">
        <f t="shared" si="147"/>
        <v>US</v>
      </c>
    </row>
    <row r="2320" spans="1:24" x14ac:dyDescent="0.2">
      <c r="A2320">
        <v>2319</v>
      </c>
      <c r="B2320" t="s">
        <v>129</v>
      </c>
      <c r="C2320" t="s">
        <v>130</v>
      </c>
      <c r="D2320" t="s">
        <v>48</v>
      </c>
      <c r="E2320" t="s">
        <v>131</v>
      </c>
      <c r="F2320" t="s">
        <v>132</v>
      </c>
      <c r="G2320" t="s">
        <v>133</v>
      </c>
      <c r="H2320" t="s">
        <v>8</v>
      </c>
      <c r="I2320" t="s">
        <v>85</v>
      </c>
      <c r="J2320" t="s">
        <v>134</v>
      </c>
      <c r="K2320" t="s">
        <v>135</v>
      </c>
      <c r="L2320" t="s">
        <v>96</v>
      </c>
      <c r="M2320">
        <v>1</v>
      </c>
      <c r="N2320" t="s">
        <v>21</v>
      </c>
      <c r="O2320" t="str">
        <f>IF($B2320="","",IFERROR(IF(ISNUMBER(MATCH($K2320,'Brand Family Territory (Enc)'!$A$2:$A$296,0)),$K2320,""),""))</f>
        <v/>
      </c>
      <c r="P2320" t="str">
        <f>IF($B2320="","",IFERROR(INDEX('Brand Crosswalk'!$F$2:$F$200,MATCH($K2320,'Brand Crosswalk'!$A$2:$A$200,0)),"Not in Crosswalk"))</f>
        <v>No Encompass Match</v>
      </c>
      <c r="Q2320">
        <f>IF($B2320="","",IFERROR(INDEX('Brand Crosswalk'!$C$2:$C$200,MATCH($K2320,'Brand Crosswalk'!$A$2:$A$200,0)),""))</f>
        <v>0</v>
      </c>
      <c r="R2320" t="str">
        <f>IF($B2320="","",IF(O2320&lt;&gt;"",O2320,IF(P2320="Mapped",Q2320,IF(P2320="No Encompass Match","No Encompass Match",IFERROR(VLOOKUP(IF($K2320="",$J2320,$K2320),'Brands (Enc)'!$C$2:$D$2699,2,FALSE),"Not Mapped")))))</f>
        <v>No Encompass Match</v>
      </c>
      <c r="S2320" t="str">
        <f>IF($B2320="","",IFERROR(VLOOKUP(VALUE($B2320),'Customers Table (Enc)'!$A:$I,9,FALSE),"Not Found"))</f>
        <v>Bergen</v>
      </c>
      <c r="T2320" t="str">
        <f t="shared" si="144"/>
        <v>BERGEN</v>
      </c>
      <c r="U2320" t="str">
        <f t="shared" si="145"/>
        <v>No Encompass Match|BERGEN</v>
      </c>
      <c r="V2320" t="str">
        <f>IF($B2320="","",IF(R2320="No Encompass Match","THEM",IF(R2320="Not Mapped","Unable to Determine",IF(T2320="SALES","Unable to Determine",IFERROR(INDEX('Master - US vs THEM'!$F:$F,MATCH(U2320,'Master - US vs THEM'!$G:$G,0)),"No Territory Data")))))</f>
        <v>THEM</v>
      </c>
      <c r="W2320" t="str">
        <f t="shared" si="146"/>
        <v>OK</v>
      </c>
      <c r="X2320" t="str">
        <f t="shared" si="147"/>
        <v>THEM</v>
      </c>
    </row>
    <row r="2321" spans="1:24" x14ac:dyDescent="0.2">
      <c r="A2321">
        <v>2320</v>
      </c>
      <c r="B2321" t="s">
        <v>129</v>
      </c>
      <c r="C2321" t="s">
        <v>130</v>
      </c>
      <c r="D2321" t="s">
        <v>48</v>
      </c>
      <c r="E2321" t="s">
        <v>131</v>
      </c>
      <c r="F2321" t="s">
        <v>132</v>
      </c>
      <c r="G2321" t="s">
        <v>133</v>
      </c>
      <c r="H2321" t="s">
        <v>8</v>
      </c>
      <c r="I2321" t="s">
        <v>85</v>
      </c>
      <c r="J2321" t="s">
        <v>338</v>
      </c>
      <c r="K2321" t="s">
        <v>34</v>
      </c>
      <c r="L2321" t="s">
        <v>34</v>
      </c>
      <c r="M2321">
        <v>1</v>
      </c>
      <c r="N2321" t="s">
        <v>875</v>
      </c>
      <c r="O2321" t="str">
        <f>IF($B2321="","",IFERROR(IF(ISNUMBER(MATCH($K2321,'Brand Family Territory (Enc)'!$A$2:$A$296,0)),$K2321,""),""))</f>
        <v/>
      </c>
      <c r="P2321" t="str">
        <f>IF($B2321="","",IFERROR(INDEX('Brand Crosswalk'!$F$2:$F$200,MATCH($K2321,'Brand Crosswalk'!$A$2:$A$200,0)),"Not in Crosswalk"))</f>
        <v>Mapped</v>
      </c>
      <c r="Q2321" t="str">
        <f>IF($B2321="","",IFERROR(INDEX('Brand Crosswalk'!$C$2:$C$200,MATCH($K2321,'Brand Crosswalk'!$A$2:$A$200,0)),""))</f>
        <v>Sierra Nevada</v>
      </c>
      <c r="R2321" t="str">
        <f>IF($B2321="","",IF(O2321&lt;&gt;"",O2321,IF(P2321="Mapped",Q2321,IF(P2321="No Encompass Match","No Encompass Match",IFERROR(VLOOKUP(IF($K2321="",$J2321,$K2321),'Brands (Enc)'!$C$2:$D$2699,2,FALSE),"Not Mapped")))))</f>
        <v>Sierra Nevada</v>
      </c>
      <c r="S2321" t="str">
        <f>IF($B2321="","",IFERROR(VLOOKUP(VALUE($B2321),'Customers Table (Enc)'!$A:$I,9,FALSE),"Not Found"))</f>
        <v>Bergen</v>
      </c>
      <c r="T2321" t="str">
        <f t="shared" si="144"/>
        <v>BERGEN</v>
      </c>
      <c r="U2321" t="str">
        <f t="shared" si="145"/>
        <v>Sierra Nevada|BERGEN</v>
      </c>
      <c r="V2321" t="str">
        <f>IF($B2321="","",IF(R2321="No Encompass Match","THEM",IF(R2321="Not Mapped","Unable to Determine",IF(T2321="SALES","Unable to Determine",IFERROR(INDEX('Master - US vs THEM'!$F:$F,MATCH(U2321,'Master - US vs THEM'!$G:$G,0)),"No Territory Data")))))</f>
        <v>US</v>
      </c>
      <c r="W2321" t="str">
        <f t="shared" si="146"/>
        <v>OK</v>
      </c>
      <c r="X2321" t="str">
        <f t="shared" si="147"/>
        <v>US</v>
      </c>
    </row>
    <row r="2322" spans="1:24" x14ac:dyDescent="0.2">
      <c r="A2322">
        <v>2321</v>
      </c>
      <c r="B2322" t="s">
        <v>129</v>
      </c>
      <c r="C2322" t="s">
        <v>130</v>
      </c>
      <c r="D2322" t="s">
        <v>48</v>
      </c>
      <c r="E2322" t="s">
        <v>131</v>
      </c>
      <c r="F2322" t="s">
        <v>132</v>
      </c>
      <c r="G2322" t="s">
        <v>133</v>
      </c>
      <c r="H2322" t="s">
        <v>8</v>
      </c>
      <c r="I2322" t="s">
        <v>85</v>
      </c>
      <c r="J2322" t="s">
        <v>357</v>
      </c>
      <c r="K2322" t="s">
        <v>358</v>
      </c>
      <c r="L2322" t="s">
        <v>155</v>
      </c>
      <c r="M2322">
        <v>1</v>
      </c>
      <c r="N2322" t="s">
        <v>875</v>
      </c>
      <c r="O2322" t="str">
        <f>IF($B2322="","",IFERROR(IF(ISNUMBER(MATCH($K2322,'Brand Family Territory (Enc)'!$A$2:$A$296,0)),$K2322,""),""))</f>
        <v/>
      </c>
      <c r="P2322" t="str">
        <f>IF($B2322="","",IFERROR(INDEX('Brand Crosswalk'!$F$2:$F$200,MATCH($K2322,'Brand Crosswalk'!$A$2:$A$200,0)),"Not in Crosswalk"))</f>
        <v>Mapped</v>
      </c>
      <c r="Q2322" t="str">
        <f>IF($B2322="","",IFERROR(INDEX('Brand Crosswalk'!$C$2:$C$200,MATCH($K2322,'Brand Crosswalk'!$A$2:$A$200,0)),""))</f>
        <v>Samuel Adams</v>
      </c>
      <c r="R2322" t="str">
        <f>IF($B2322="","",IF(O2322&lt;&gt;"",O2322,IF(P2322="Mapped",Q2322,IF(P2322="No Encompass Match","No Encompass Match",IFERROR(VLOOKUP(IF($K2322="",$J2322,$K2322),'Brands (Enc)'!$C$2:$D$2699,2,FALSE),"Not Mapped")))))</f>
        <v>Samuel Adams</v>
      </c>
      <c r="S2322" t="str">
        <f>IF($B2322="","",IFERROR(VLOOKUP(VALUE($B2322),'Customers Table (Enc)'!$A:$I,9,FALSE),"Not Found"))</f>
        <v>Bergen</v>
      </c>
      <c r="T2322" t="str">
        <f t="shared" si="144"/>
        <v>BERGEN</v>
      </c>
      <c r="U2322" t="str">
        <f t="shared" si="145"/>
        <v>Samuel Adams|BERGEN</v>
      </c>
      <c r="V2322" t="str">
        <f>IF($B2322="","",IF(R2322="No Encompass Match","THEM",IF(R2322="Not Mapped","Unable to Determine",IF(T2322="SALES","Unable to Determine",IFERROR(INDEX('Master - US vs THEM'!$F:$F,MATCH(U2322,'Master - US vs THEM'!$G:$G,0)),"No Territory Data")))))</f>
        <v>US</v>
      </c>
      <c r="W2322" t="str">
        <f t="shared" si="146"/>
        <v>OK</v>
      </c>
      <c r="X2322" t="str">
        <f t="shared" si="147"/>
        <v>US</v>
      </c>
    </row>
    <row r="2323" spans="1:24" x14ac:dyDescent="0.2">
      <c r="A2323">
        <v>2322</v>
      </c>
      <c r="B2323" t="s">
        <v>129</v>
      </c>
      <c r="C2323" t="s">
        <v>130</v>
      </c>
      <c r="D2323" t="s">
        <v>48</v>
      </c>
      <c r="E2323" t="s">
        <v>131</v>
      </c>
      <c r="F2323" t="s">
        <v>132</v>
      </c>
      <c r="G2323" t="s">
        <v>133</v>
      </c>
      <c r="H2323" t="s">
        <v>8</v>
      </c>
      <c r="I2323" t="s">
        <v>85</v>
      </c>
      <c r="J2323" t="s">
        <v>208</v>
      </c>
      <c r="K2323" t="s">
        <v>209</v>
      </c>
      <c r="L2323" t="s">
        <v>210</v>
      </c>
      <c r="M2323">
        <v>1</v>
      </c>
      <c r="N2323" t="s">
        <v>875</v>
      </c>
      <c r="O2323" t="str">
        <f>IF($B2323="","",IFERROR(IF(ISNUMBER(MATCH($K2323,'Brand Family Territory (Enc)'!$A$2:$A$296,0)),$K2323,""),""))</f>
        <v/>
      </c>
      <c r="P2323" t="str">
        <f>IF($B2323="","",IFERROR(INDEX('Brand Crosswalk'!$F$2:$F$200,MATCH($K2323,'Brand Crosswalk'!$A$2:$A$200,0)),"Not in Crosswalk"))</f>
        <v>Mapped</v>
      </c>
      <c r="Q2323" t="str">
        <f>IF($B2323="","",IFERROR(INDEX('Brand Crosswalk'!$C$2:$C$200,MATCH($K2323,'Brand Crosswalk'!$A$2:$A$200,0)),""))</f>
        <v>Cape May</v>
      </c>
      <c r="R2323" t="str">
        <f>IF($B2323="","",IF(O2323&lt;&gt;"",O2323,IF(P2323="Mapped",Q2323,IF(P2323="No Encompass Match","No Encompass Match",IFERROR(VLOOKUP(IF($K2323="",$J2323,$K2323),'Brands (Enc)'!$C$2:$D$2699,2,FALSE),"Not Mapped")))))</f>
        <v>Cape May</v>
      </c>
      <c r="S2323" t="str">
        <f>IF($B2323="","",IFERROR(VLOOKUP(VALUE($B2323),'Customers Table (Enc)'!$A:$I,9,FALSE),"Not Found"))</f>
        <v>Bergen</v>
      </c>
      <c r="T2323" t="str">
        <f t="shared" si="144"/>
        <v>BERGEN</v>
      </c>
      <c r="U2323" t="str">
        <f t="shared" si="145"/>
        <v>Cape May|BERGEN</v>
      </c>
      <c r="V2323" t="str">
        <f>IF($B2323="","",IF(R2323="No Encompass Match","THEM",IF(R2323="Not Mapped","Unable to Determine",IF(T2323="SALES","Unable to Determine",IFERROR(INDEX('Master - US vs THEM'!$F:$F,MATCH(U2323,'Master - US vs THEM'!$G:$G,0)),"No Territory Data")))))</f>
        <v>US</v>
      </c>
      <c r="W2323" t="str">
        <f t="shared" si="146"/>
        <v>OK</v>
      </c>
      <c r="X2323" t="str">
        <f t="shared" si="147"/>
        <v>US</v>
      </c>
    </row>
    <row r="2324" spans="1:24" x14ac:dyDescent="0.2">
      <c r="A2324">
        <v>2323</v>
      </c>
      <c r="B2324" t="s">
        <v>129</v>
      </c>
      <c r="C2324" t="s">
        <v>130</v>
      </c>
      <c r="D2324" t="s">
        <v>48</v>
      </c>
      <c r="E2324" t="s">
        <v>131</v>
      </c>
      <c r="F2324" t="s">
        <v>132</v>
      </c>
      <c r="G2324" t="s">
        <v>133</v>
      </c>
      <c r="H2324" t="s">
        <v>8</v>
      </c>
      <c r="I2324" t="s">
        <v>85</v>
      </c>
      <c r="J2324" t="s">
        <v>142</v>
      </c>
      <c r="K2324" t="s">
        <v>143</v>
      </c>
      <c r="L2324" t="s">
        <v>141</v>
      </c>
      <c r="M2324">
        <v>1</v>
      </c>
      <c r="N2324" t="s">
        <v>875</v>
      </c>
      <c r="O2324" t="str">
        <f>IF($B2324="","",IFERROR(IF(ISNUMBER(MATCH($K2324,'Brand Family Territory (Enc)'!$A$2:$A$296,0)),$K2324,""),""))</f>
        <v/>
      </c>
      <c r="P2324" t="str">
        <f>IF($B2324="","",IFERROR(INDEX('Brand Crosswalk'!$F$2:$F$200,MATCH($K2324,'Brand Crosswalk'!$A$2:$A$200,0)),"Not in Crosswalk"))</f>
        <v>Mapped</v>
      </c>
      <c r="Q2324" t="str">
        <f>IF($B2324="","",IFERROR(INDEX('Brand Crosswalk'!$C$2:$C$200,MATCH($K2324,'Brand Crosswalk'!$A$2:$A$200,0)),""))</f>
        <v>Lite</v>
      </c>
      <c r="R2324" t="str">
        <f>IF($B2324="","",IF(O2324&lt;&gt;"",O2324,IF(P2324="Mapped",Q2324,IF(P2324="No Encompass Match","No Encompass Match",IFERROR(VLOOKUP(IF($K2324="",$J2324,$K2324),'Brands (Enc)'!$C$2:$D$2699,2,FALSE),"Not Mapped")))))</f>
        <v>Lite</v>
      </c>
      <c r="S2324" t="str">
        <f>IF($B2324="","",IFERROR(VLOOKUP(VALUE($B2324),'Customers Table (Enc)'!$A:$I,9,FALSE),"Not Found"))</f>
        <v>Bergen</v>
      </c>
      <c r="T2324" t="str">
        <f t="shared" si="144"/>
        <v>BERGEN</v>
      </c>
      <c r="U2324" t="str">
        <f t="shared" si="145"/>
        <v>Lite|BERGEN</v>
      </c>
      <c r="V2324" t="str">
        <f>IF($B2324="","",IF(R2324="No Encompass Match","THEM",IF(R2324="Not Mapped","Unable to Determine",IF(T2324="SALES","Unable to Determine",IFERROR(INDEX('Master - US vs THEM'!$F:$F,MATCH(U2324,'Master - US vs THEM'!$G:$G,0)),"No Territory Data")))))</f>
        <v>US</v>
      </c>
      <c r="W2324" t="str">
        <f t="shared" si="146"/>
        <v>OK</v>
      </c>
      <c r="X2324" t="str">
        <f t="shared" si="147"/>
        <v>US</v>
      </c>
    </row>
    <row r="2325" spans="1:24" x14ac:dyDescent="0.2">
      <c r="A2325">
        <v>2324</v>
      </c>
      <c r="B2325" t="s">
        <v>129</v>
      </c>
      <c r="C2325" t="s">
        <v>130</v>
      </c>
      <c r="D2325" t="s">
        <v>48</v>
      </c>
      <c r="E2325" t="s">
        <v>131</v>
      </c>
      <c r="F2325" t="s">
        <v>132</v>
      </c>
      <c r="G2325" t="s">
        <v>133</v>
      </c>
      <c r="H2325" t="s">
        <v>8</v>
      </c>
      <c r="I2325" t="s">
        <v>85</v>
      </c>
      <c r="J2325" t="s">
        <v>44</v>
      </c>
      <c r="K2325" t="s">
        <v>44</v>
      </c>
      <c r="L2325" t="s">
        <v>45</v>
      </c>
      <c r="M2325">
        <v>1</v>
      </c>
      <c r="N2325" t="s">
        <v>875</v>
      </c>
      <c r="O2325" t="str">
        <f>IF($B2325="","",IFERROR(IF(ISNUMBER(MATCH($K2325,'Brand Family Territory (Enc)'!$A$2:$A$296,0)),$K2325,""),""))</f>
        <v/>
      </c>
      <c r="P2325" t="str">
        <f>IF($B2325="","",IFERROR(INDEX('Brand Crosswalk'!$F$2:$F$200,MATCH($K2325,'Brand Crosswalk'!$A$2:$A$200,0)),"Not in Crosswalk"))</f>
        <v>Mapped</v>
      </c>
      <c r="Q2325" t="str">
        <f>IF($B2325="","",IFERROR(INDEX('Brand Crosswalk'!$C$2:$C$200,MATCH($K2325,'Brand Crosswalk'!$A$2:$A$200,0)),""))</f>
        <v>Dg Yuengling Inc</v>
      </c>
      <c r="R2325" t="str">
        <f>IF($B2325="","",IF(O2325&lt;&gt;"",O2325,IF(P2325="Mapped",Q2325,IF(P2325="No Encompass Match","No Encompass Match",IFERROR(VLOOKUP(IF($K2325="",$J2325,$K2325),'Brands (Enc)'!$C$2:$D$2699,2,FALSE),"Not Mapped")))))</f>
        <v>Dg Yuengling Inc</v>
      </c>
      <c r="S2325" t="str">
        <f>IF($B2325="","",IFERROR(VLOOKUP(VALUE($B2325),'Customers Table (Enc)'!$A:$I,9,FALSE),"Not Found"))</f>
        <v>Bergen</v>
      </c>
      <c r="T2325" t="str">
        <f t="shared" si="144"/>
        <v>BERGEN</v>
      </c>
      <c r="U2325" t="str">
        <f t="shared" si="145"/>
        <v>Dg Yuengling Inc|BERGEN</v>
      </c>
      <c r="V2325" t="str">
        <f>IF($B2325="","",IF(R2325="No Encompass Match","THEM",IF(R2325="Not Mapped","Unable to Determine",IF(T2325="SALES","Unable to Determine",IFERROR(INDEX('Master - US vs THEM'!$F:$F,MATCH(U2325,'Master - US vs THEM'!$G:$G,0)),"No Territory Data")))))</f>
        <v>US</v>
      </c>
      <c r="W2325" t="str">
        <f t="shared" si="146"/>
        <v>OK</v>
      </c>
      <c r="X2325" t="str">
        <f t="shared" si="147"/>
        <v>US</v>
      </c>
    </row>
    <row r="2326" spans="1:24" x14ac:dyDescent="0.2">
      <c r="A2326">
        <v>2325</v>
      </c>
      <c r="B2326" t="s">
        <v>129</v>
      </c>
      <c r="C2326" t="s">
        <v>130</v>
      </c>
      <c r="D2326" t="s">
        <v>48</v>
      </c>
      <c r="E2326" t="s">
        <v>131</v>
      </c>
      <c r="F2326" t="s">
        <v>132</v>
      </c>
      <c r="G2326" t="s">
        <v>133</v>
      </c>
      <c r="H2326" t="s">
        <v>8</v>
      </c>
      <c r="I2326" t="s">
        <v>85</v>
      </c>
      <c r="J2326" t="s">
        <v>980</v>
      </c>
      <c r="K2326" t="s">
        <v>166</v>
      </c>
      <c r="L2326" t="s">
        <v>141</v>
      </c>
      <c r="M2326">
        <v>1</v>
      </c>
      <c r="N2326" t="s">
        <v>875</v>
      </c>
      <c r="O2326" t="str">
        <f>IF($B2326="","",IFERROR(IF(ISNUMBER(MATCH($K2326,'Brand Family Territory (Enc)'!$A$2:$A$296,0)),$K2326,""),""))</f>
        <v>BLUE MOON</v>
      </c>
      <c r="P2326" t="str">
        <f>IF($B2326="","",IFERROR(INDEX('Brand Crosswalk'!$F$2:$F$200,MATCH($K2326,'Brand Crosswalk'!$A$2:$A$200,0)),"Not in Crosswalk"))</f>
        <v>Not in Crosswalk</v>
      </c>
      <c r="Q2326" t="str">
        <f>IF($B2326="","",IFERROR(INDEX('Brand Crosswalk'!$C$2:$C$200,MATCH($K2326,'Brand Crosswalk'!$A$2:$A$200,0)),""))</f>
        <v/>
      </c>
      <c r="R2326" t="str">
        <f>IF($B2326="","",IF(O2326&lt;&gt;"",O2326,IF(P2326="Mapped",Q2326,IF(P2326="No Encompass Match","No Encompass Match",IFERROR(VLOOKUP(IF($K2326="",$J2326,$K2326),'Brands (Enc)'!$C$2:$D$2699,2,FALSE),"Not Mapped")))))</f>
        <v>BLUE MOON</v>
      </c>
      <c r="S2326" t="str">
        <f>IF($B2326="","",IFERROR(VLOOKUP(VALUE($B2326),'Customers Table (Enc)'!$A:$I,9,FALSE),"Not Found"))</f>
        <v>Bergen</v>
      </c>
      <c r="T2326" t="str">
        <f t="shared" si="144"/>
        <v>BERGEN</v>
      </c>
      <c r="U2326" t="str">
        <f t="shared" si="145"/>
        <v>BLUE MOON|BERGEN</v>
      </c>
      <c r="V2326" t="str">
        <f>IF($B2326="","",IF(R2326="No Encompass Match","THEM",IF(R2326="Not Mapped","Unable to Determine",IF(T2326="SALES","Unable to Determine",IFERROR(INDEX('Master - US vs THEM'!$F:$F,MATCH(U2326,'Master - US vs THEM'!$G:$G,0)),"No Territory Data")))))</f>
        <v>US</v>
      </c>
      <c r="W2326" t="str">
        <f t="shared" si="146"/>
        <v>OK</v>
      </c>
      <c r="X2326" t="str">
        <f t="shared" si="147"/>
        <v>US</v>
      </c>
    </row>
    <row r="2327" spans="1:24" x14ac:dyDescent="0.2">
      <c r="A2327">
        <v>2326</v>
      </c>
      <c r="B2327" t="s">
        <v>1058</v>
      </c>
      <c r="C2327" t="s">
        <v>1059</v>
      </c>
      <c r="D2327" t="s">
        <v>27</v>
      </c>
      <c r="E2327" t="s">
        <v>1060</v>
      </c>
      <c r="F2327" t="s">
        <v>275</v>
      </c>
      <c r="G2327" t="s">
        <v>1061</v>
      </c>
      <c r="H2327" t="s">
        <v>8</v>
      </c>
      <c r="I2327" t="s">
        <v>31</v>
      </c>
      <c r="J2327" t="s">
        <v>142</v>
      </c>
      <c r="K2327" t="s">
        <v>143</v>
      </c>
      <c r="L2327" t="s">
        <v>141</v>
      </c>
      <c r="M2327">
        <v>1</v>
      </c>
      <c r="N2327" t="s">
        <v>875</v>
      </c>
      <c r="O2327" t="str">
        <f>IF($B2327="","",IFERROR(IF(ISNUMBER(MATCH($K2327,'Brand Family Territory (Enc)'!$A$2:$A$296,0)),$K2327,""),""))</f>
        <v/>
      </c>
      <c r="P2327" t="str">
        <f>IF($B2327="","",IFERROR(INDEX('Brand Crosswalk'!$F$2:$F$200,MATCH($K2327,'Brand Crosswalk'!$A$2:$A$200,0)),"Not in Crosswalk"))</f>
        <v>Mapped</v>
      </c>
      <c r="Q2327" t="str">
        <f>IF($B2327="","",IFERROR(INDEX('Brand Crosswalk'!$C$2:$C$200,MATCH($K2327,'Brand Crosswalk'!$A$2:$A$200,0)),""))</f>
        <v>Lite</v>
      </c>
      <c r="R2327" t="str">
        <f>IF($B2327="","",IF(O2327&lt;&gt;"",O2327,IF(P2327="Mapped",Q2327,IF(P2327="No Encompass Match","No Encompass Match",IFERROR(VLOOKUP(IF($K2327="",$J2327,$K2327),'Brands (Enc)'!$C$2:$D$2699,2,FALSE),"Not Mapped")))))</f>
        <v>Lite</v>
      </c>
      <c r="S2327" t="str">
        <f>IF($B2327="","",IFERROR(VLOOKUP(VALUE($B2327),'Customers Table (Enc)'!$A:$I,9,FALSE),"Not Found"))</f>
        <v>Sussex</v>
      </c>
      <c r="T2327" t="str">
        <f t="shared" si="144"/>
        <v>SUSSEX</v>
      </c>
      <c r="U2327" t="str">
        <f t="shared" si="145"/>
        <v>Lite|SUSSEX</v>
      </c>
      <c r="V2327" t="str">
        <f>IF($B2327="","",IF(R2327="No Encompass Match","THEM",IF(R2327="Not Mapped","Unable to Determine",IF(T2327="SALES","Unable to Determine",IFERROR(INDEX('Master - US vs THEM'!$F:$F,MATCH(U2327,'Master - US vs THEM'!$G:$G,0)),"No Territory Data")))))</f>
        <v>US</v>
      </c>
      <c r="W2327" t="str">
        <f t="shared" si="146"/>
        <v>OK</v>
      </c>
      <c r="X2327" t="str">
        <f t="shared" si="147"/>
        <v>US</v>
      </c>
    </row>
    <row r="2328" spans="1:24" x14ac:dyDescent="0.2">
      <c r="A2328">
        <v>2327</v>
      </c>
      <c r="B2328" t="s">
        <v>1058</v>
      </c>
      <c r="C2328" t="s">
        <v>1059</v>
      </c>
      <c r="D2328" t="s">
        <v>27</v>
      </c>
      <c r="E2328" t="s">
        <v>1060</v>
      </c>
      <c r="F2328" t="s">
        <v>275</v>
      </c>
      <c r="G2328" t="s">
        <v>1061</v>
      </c>
      <c r="H2328" t="s">
        <v>8</v>
      </c>
      <c r="I2328" t="s">
        <v>31</v>
      </c>
      <c r="J2328" t="s">
        <v>144</v>
      </c>
      <c r="K2328" t="s">
        <v>145</v>
      </c>
      <c r="L2328" t="s">
        <v>141</v>
      </c>
      <c r="M2328">
        <v>1</v>
      </c>
      <c r="N2328" t="s">
        <v>875</v>
      </c>
      <c r="O2328" t="str">
        <f>IF($B2328="","",IFERROR(IF(ISNUMBER(MATCH($K2328,'Brand Family Territory (Enc)'!$A$2:$A$296,0)),$K2328,""),""))</f>
        <v>COORS LIGHT</v>
      </c>
      <c r="P2328" t="str">
        <f>IF($B2328="","",IFERROR(INDEX('Brand Crosswalk'!$F$2:$F$200,MATCH($K2328,'Brand Crosswalk'!$A$2:$A$200,0)),"Not in Crosswalk"))</f>
        <v>Not in Crosswalk</v>
      </c>
      <c r="Q2328" t="str">
        <f>IF($B2328="","",IFERROR(INDEX('Brand Crosswalk'!$C$2:$C$200,MATCH($K2328,'Brand Crosswalk'!$A$2:$A$200,0)),""))</f>
        <v/>
      </c>
      <c r="R2328" t="str">
        <f>IF($B2328="","",IF(O2328&lt;&gt;"",O2328,IF(P2328="Mapped",Q2328,IF(P2328="No Encompass Match","No Encompass Match",IFERROR(VLOOKUP(IF($K2328="",$J2328,$K2328),'Brands (Enc)'!$C$2:$D$2699,2,FALSE),"Not Mapped")))))</f>
        <v>COORS LIGHT</v>
      </c>
      <c r="S2328" t="str">
        <f>IF($B2328="","",IFERROR(VLOOKUP(VALUE($B2328),'Customers Table (Enc)'!$A:$I,9,FALSE),"Not Found"))</f>
        <v>Sussex</v>
      </c>
      <c r="T2328" t="str">
        <f t="shared" si="144"/>
        <v>SUSSEX</v>
      </c>
      <c r="U2328" t="str">
        <f t="shared" si="145"/>
        <v>COORS LIGHT|SUSSEX</v>
      </c>
      <c r="V2328" t="str">
        <f>IF($B2328="","",IF(R2328="No Encompass Match","THEM",IF(R2328="Not Mapped","Unable to Determine",IF(T2328="SALES","Unable to Determine",IFERROR(INDEX('Master - US vs THEM'!$F:$F,MATCH(U2328,'Master - US vs THEM'!$G:$G,0)),"No Territory Data")))))</f>
        <v>US</v>
      </c>
      <c r="W2328" t="str">
        <f t="shared" si="146"/>
        <v>OK</v>
      </c>
      <c r="X2328" t="str">
        <f t="shared" si="147"/>
        <v>US</v>
      </c>
    </row>
    <row r="2329" spans="1:24" x14ac:dyDescent="0.2">
      <c r="A2329">
        <v>2328</v>
      </c>
      <c r="B2329" t="s">
        <v>1058</v>
      </c>
      <c r="C2329" t="s">
        <v>1059</v>
      </c>
      <c r="D2329" t="s">
        <v>27</v>
      </c>
      <c r="E2329" t="s">
        <v>1060</v>
      </c>
      <c r="F2329" t="s">
        <v>275</v>
      </c>
      <c r="G2329" t="s">
        <v>1061</v>
      </c>
      <c r="H2329" t="s">
        <v>8</v>
      </c>
      <c r="I2329" t="s">
        <v>31</v>
      </c>
      <c r="J2329" t="s">
        <v>44</v>
      </c>
      <c r="K2329" t="s">
        <v>44</v>
      </c>
      <c r="L2329" t="s">
        <v>45</v>
      </c>
      <c r="M2329">
        <v>1</v>
      </c>
      <c r="N2329" t="s">
        <v>875</v>
      </c>
      <c r="O2329" t="str">
        <f>IF($B2329="","",IFERROR(IF(ISNUMBER(MATCH($K2329,'Brand Family Territory (Enc)'!$A$2:$A$296,0)),$K2329,""),""))</f>
        <v/>
      </c>
      <c r="P2329" t="str">
        <f>IF($B2329="","",IFERROR(INDEX('Brand Crosswalk'!$F$2:$F$200,MATCH($K2329,'Brand Crosswalk'!$A$2:$A$200,0)),"Not in Crosswalk"))</f>
        <v>Mapped</v>
      </c>
      <c r="Q2329" t="str">
        <f>IF($B2329="","",IFERROR(INDEX('Brand Crosswalk'!$C$2:$C$200,MATCH($K2329,'Brand Crosswalk'!$A$2:$A$200,0)),""))</f>
        <v>Dg Yuengling Inc</v>
      </c>
      <c r="R2329" t="str">
        <f>IF($B2329="","",IF(O2329&lt;&gt;"",O2329,IF(P2329="Mapped",Q2329,IF(P2329="No Encompass Match","No Encompass Match",IFERROR(VLOOKUP(IF($K2329="",$J2329,$K2329),'Brands (Enc)'!$C$2:$D$2699,2,FALSE),"Not Mapped")))))</f>
        <v>Dg Yuengling Inc</v>
      </c>
      <c r="S2329" t="str">
        <f>IF($B2329="","",IFERROR(VLOOKUP(VALUE($B2329),'Customers Table (Enc)'!$A:$I,9,FALSE),"Not Found"))</f>
        <v>Sussex</v>
      </c>
      <c r="T2329" t="str">
        <f t="shared" si="144"/>
        <v>SUSSEX</v>
      </c>
      <c r="U2329" t="str">
        <f t="shared" si="145"/>
        <v>Dg Yuengling Inc|SUSSEX</v>
      </c>
      <c r="V2329" t="str">
        <f>IF($B2329="","",IF(R2329="No Encompass Match","THEM",IF(R2329="Not Mapped","Unable to Determine",IF(T2329="SALES","Unable to Determine",IFERROR(INDEX('Master - US vs THEM'!$F:$F,MATCH(U2329,'Master - US vs THEM'!$G:$G,0)),"No Territory Data")))))</f>
        <v>US</v>
      </c>
      <c r="W2329" t="str">
        <f t="shared" si="146"/>
        <v>OK</v>
      </c>
      <c r="X2329" t="str">
        <f t="shared" si="147"/>
        <v>US</v>
      </c>
    </row>
    <row r="2330" spans="1:24" x14ac:dyDescent="0.2">
      <c r="A2330">
        <v>2329</v>
      </c>
      <c r="B2330" t="s">
        <v>1058</v>
      </c>
      <c r="C2330" t="s">
        <v>1059</v>
      </c>
      <c r="D2330" t="s">
        <v>27</v>
      </c>
      <c r="E2330" t="s">
        <v>1060</v>
      </c>
      <c r="F2330" t="s">
        <v>275</v>
      </c>
      <c r="G2330" t="s">
        <v>1061</v>
      </c>
      <c r="H2330" t="s">
        <v>8</v>
      </c>
      <c r="I2330" t="s">
        <v>31</v>
      </c>
      <c r="J2330" t="s">
        <v>165</v>
      </c>
      <c r="K2330" t="s">
        <v>166</v>
      </c>
      <c r="L2330" t="s">
        <v>141</v>
      </c>
      <c r="M2330">
        <v>1</v>
      </c>
      <c r="N2330" t="s">
        <v>875</v>
      </c>
      <c r="O2330" t="str">
        <f>IF($B2330="","",IFERROR(IF(ISNUMBER(MATCH($K2330,'Brand Family Territory (Enc)'!$A$2:$A$296,0)),$K2330,""),""))</f>
        <v>BLUE MOON</v>
      </c>
      <c r="P2330" t="str">
        <f>IF($B2330="","",IFERROR(INDEX('Brand Crosswalk'!$F$2:$F$200,MATCH($K2330,'Brand Crosswalk'!$A$2:$A$200,0)),"Not in Crosswalk"))</f>
        <v>Not in Crosswalk</v>
      </c>
      <c r="Q2330" t="str">
        <f>IF($B2330="","",IFERROR(INDEX('Brand Crosswalk'!$C$2:$C$200,MATCH($K2330,'Brand Crosswalk'!$A$2:$A$200,0)),""))</f>
        <v/>
      </c>
      <c r="R2330" t="str">
        <f>IF($B2330="","",IF(O2330&lt;&gt;"",O2330,IF(P2330="Mapped",Q2330,IF(P2330="No Encompass Match","No Encompass Match",IFERROR(VLOOKUP(IF($K2330="",$J2330,$K2330),'Brands (Enc)'!$C$2:$D$2699,2,FALSE),"Not Mapped")))))</f>
        <v>BLUE MOON</v>
      </c>
      <c r="S2330" t="str">
        <f>IF($B2330="","",IFERROR(VLOOKUP(VALUE($B2330),'Customers Table (Enc)'!$A:$I,9,FALSE),"Not Found"))</f>
        <v>Sussex</v>
      </c>
      <c r="T2330" t="str">
        <f t="shared" si="144"/>
        <v>SUSSEX</v>
      </c>
      <c r="U2330" t="str">
        <f t="shared" si="145"/>
        <v>BLUE MOON|SUSSEX</v>
      </c>
      <c r="V2330" t="str">
        <f>IF($B2330="","",IF(R2330="No Encompass Match","THEM",IF(R2330="Not Mapped","Unable to Determine",IF(T2330="SALES","Unable to Determine",IFERROR(INDEX('Master - US vs THEM'!$F:$F,MATCH(U2330,'Master - US vs THEM'!$G:$G,0)),"No Territory Data")))))</f>
        <v>US</v>
      </c>
      <c r="W2330" t="str">
        <f t="shared" si="146"/>
        <v>OK</v>
      </c>
      <c r="X2330" t="str">
        <f t="shared" si="147"/>
        <v>US</v>
      </c>
    </row>
    <row r="2331" spans="1:24" x14ac:dyDescent="0.2">
      <c r="A2331">
        <v>2330</v>
      </c>
      <c r="B2331" t="s">
        <v>1058</v>
      </c>
      <c r="C2331" t="s">
        <v>1059</v>
      </c>
      <c r="D2331" t="s">
        <v>27</v>
      </c>
      <c r="E2331" t="s">
        <v>1060</v>
      </c>
      <c r="F2331" t="s">
        <v>275</v>
      </c>
      <c r="G2331" t="s">
        <v>1061</v>
      </c>
      <c r="H2331" t="s">
        <v>8</v>
      </c>
      <c r="I2331" t="s">
        <v>31</v>
      </c>
      <c r="J2331" t="s">
        <v>235</v>
      </c>
      <c r="K2331" t="s">
        <v>236</v>
      </c>
      <c r="L2331" t="s">
        <v>141</v>
      </c>
      <c r="M2331">
        <v>1</v>
      </c>
      <c r="N2331" t="s">
        <v>875</v>
      </c>
      <c r="O2331" t="str">
        <f>IF($B2331="","",IFERROR(IF(ISNUMBER(MATCH($K2331,'Brand Family Territory (Enc)'!$A$2:$A$296,0)),$K2331,""),""))</f>
        <v/>
      </c>
      <c r="P2331" t="str">
        <f>IF($B2331="","",IFERROR(INDEX('Brand Crosswalk'!$F$2:$F$200,MATCH($K2331,'Brand Crosswalk'!$A$2:$A$200,0)),"Not in Crosswalk"))</f>
        <v>Mapped</v>
      </c>
      <c r="Q2331" t="str">
        <f>IF($B2331="","",IFERROR(INDEX('Brand Crosswalk'!$C$2:$C$200,MATCH($K2331,'Brand Crosswalk'!$A$2:$A$200,0)),""))</f>
        <v>Leinenkugel</v>
      </c>
      <c r="R2331" t="str">
        <f>IF($B2331="","",IF(O2331&lt;&gt;"",O2331,IF(P2331="Mapped",Q2331,IF(P2331="No Encompass Match","No Encompass Match",IFERROR(VLOOKUP(IF($K2331="",$J2331,$K2331),'Brands (Enc)'!$C$2:$D$2699,2,FALSE),"Not Mapped")))))</f>
        <v>Leinenkugel</v>
      </c>
      <c r="S2331" t="str">
        <f>IF($B2331="","",IFERROR(VLOOKUP(VALUE($B2331),'Customers Table (Enc)'!$A:$I,9,FALSE),"Not Found"))</f>
        <v>Sussex</v>
      </c>
      <c r="T2331" t="str">
        <f t="shared" si="144"/>
        <v>SUSSEX</v>
      </c>
      <c r="U2331" t="str">
        <f t="shared" si="145"/>
        <v>Leinenkugel|SUSSEX</v>
      </c>
      <c r="V2331" t="str">
        <f>IF($B2331="","",IF(R2331="No Encompass Match","THEM",IF(R2331="Not Mapped","Unable to Determine",IF(T2331="SALES","Unable to Determine",IFERROR(INDEX('Master - US vs THEM'!$F:$F,MATCH(U2331,'Master - US vs THEM'!$G:$G,0)),"No Territory Data")))))</f>
        <v>US</v>
      </c>
      <c r="W2331" t="str">
        <f t="shared" si="146"/>
        <v>OK</v>
      </c>
      <c r="X2331" t="str">
        <f t="shared" si="147"/>
        <v>US</v>
      </c>
    </row>
    <row r="2332" spans="1:24" x14ac:dyDescent="0.2">
      <c r="A2332">
        <v>2331</v>
      </c>
      <c r="B2332" t="s">
        <v>1058</v>
      </c>
      <c r="C2332" t="s">
        <v>1059</v>
      </c>
      <c r="D2332" t="s">
        <v>27</v>
      </c>
      <c r="E2332" t="s">
        <v>1060</v>
      </c>
      <c r="F2332" t="s">
        <v>275</v>
      </c>
      <c r="G2332" t="s">
        <v>1061</v>
      </c>
      <c r="H2332" t="s">
        <v>8</v>
      </c>
      <c r="I2332" t="s">
        <v>31</v>
      </c>
      <c r="J2332" t="s">
        <v>338</v>
      </c>
      <c r="K2332" t="s">
        <v>34</v>
      </c>
      <c r="L2332" t="s">
        <v>34</v>
      </c>
      <c r="M2332">
        <v>1</v>
      </c>
      <c r="N2332" t="s">
        <v>875</v>
      </c>
      <c r="O2332" t="str">
        <f>IF($B2332="","",IFERROR(IF(ISNUMBER(MATCH($K2332,'Brand Family Territory (Enc)'!$A$2:$A$296,0)),$K2332,""),""))</f>
        <v/>
      </c>
      <c r="P2332" t="str">
        <f>IF($B2332="","",IFERROR(INDEX('Brand Crosswalk'!$F$2:$F$200,MATCH($K2332,'Brand Crosswalk'!$A$2:$A$200,0)),"Not in Crosswalk"))</f>
        <v>Mapped</v>
      </c>
      <c r="Q2332" t="str">
        <f>IF($B2332="","",IFERROR(INDEX('Brand Crosswalk'!$C$2:$C$200,MATCH($K2332,'Brand Crosswalk'!$A$2:$A$200,0)),""))</f>
        <v>Sierra Nevada</v>
      </c>
      <c r="R2332" t="str">
        <f>IF($B2332="","",IF(O2332&lt;&gt;"",O2332,IF(P2332="Mapped",Q2332,IF(P2332="No Encompass Match","No Encompass Match",IFERROR(VLOOKUP(IF($K2332="",$J2332,$K2332),'Brands (Enc)'!$C$2:$D$2699,2,FALSE),"Not Mapped")))))</f>
        <v>Sierra Nevada</v>
      </c>
      <c r="S2332" t="str">
        <f>IF($B2332="","",IFERROR(VLOOKUP(VALUE($B2332),'Customers Table (Enc)'!$A:$I,9,FALSE),"Not Found"))</f>
        <v>Sussex</v>
      </c>
      <c r="T2332" t="str">
        <f t="shared" si="144"/>
        <v>SUSSEX</v>
      </c>
      <c r="U2332" t="str">
        <f t="shared" si="145"/>
        <v>Sierra Nevada|SUSSEX</v>
      </c>
      <c r="V2332" t="str">
        <f>IF($B2332="","",IF(R2332="No Encompass Match","THEM",IF(R2332="Not Mapped","Unable to Determine",IF(T2332="SALES","Unable to Determine",IFERROR(INDEX('Master - US vs THEM'!$F:$F,MATCH(U2332,'Master - US vs THEM'!$G:$G,0)),"No Territory Data")))))</f>
        <v>US</v>
      </c>
      <c r="W2332" t="str">
        <f t="shared" si="146"/>
        <v>OK</v>
      </c>
      <c r="X2332" t="str">
        <f t="shared" si="147"/>
        <v>US</v>
      </c>
    </row>
    <row r="2333" spans="1:24" x14ac:dyDescent="0.2">
      <c r="A2333">
        <v>2332</v>
      </c>
      <c r="B2333" t="s">
        <v>1058</v>
      </c>
      <c r="C2333" t="s">
        <v>1059</v>
      </c>
      <c r="D2333" t="s">
        <v>27</v>
      </c>
      <c r="E2333" t="s">
        <v>1060</v>
      </c>
      <c r="F2333" t="s">
        <v>275</v>
      </c>
      <c r="G2333" t="s">
        <v>1061</v>
      </c>
      <c r="H2333" t="s">
        <v>8</v>
      </c>
      <c r="I2333" t="s">
        <v>31</v>
      </c>
      <c r="J2333" t="s">
        <v>535</v>
      </c>
      <c r="K2333" t="s">
        <v>358</v>
      </c>
      <c r="L2333" t="s">
        <v>155</v>
      </c>
      <c r="M2333">
        <v>1</v>
      </c>
      <c r="N2333" t="s">
        <v>875</v>
      </c>
      <c r="O2333" t="str">
        <f>IF($B2333="","",IFERROR(IF(ISNUMBER(MATCH($K2333,'Brand Family Territory (Enc)'!$A$2:$A$296,0)),$K2333,""),""))</f>
        <v/>
      </c>
      <c r="P2333" t="str">
        <f>IF($B2333="","",IFERROR(INDEX('Brand Crosswalk'!$F$2:$F$200,MATCH($K2333,'Brand Crosswalk'!$A$2:$A$200,0)),"Not in Crosswalk"))</f>
        <v>Mapped</v>
      </c>
      <c r="Q2333" t="str">
        <f>IF($B2333="","",IFERROR(INDEX('Brand Crosswalk'!$C$2:$C$200,MATCH($K2333,'Brand Crosswalk'!$A$2:$A$200,0)),""))</f>
        <v>Samuel Adams</v>
      </c>
      <c r="R2333" t="str">
        <f>IF($B2333="","",IF(O2333&lt;&gt;"",O2333,IF(P2333="Mapped",Q2333,IF(P2333="No Encompass Match","No Encompass Match",IFERROR(VLOOKUP(IF($K2333="",$J2333,$K2333),'Brands (Enc)'!$C$2:$D$2699,2,FALSE),"Not Mapped")))))</f>
        <v>Samuel Adams</v>
      </c>
      <c r="S2333" t="str">
        <f>IF($B2333="","",IFERROR(VLOOKUP(VALUE($B2333),'Customers Table (Enc)'!$A:$I,9,FALSE),"Not Found"))</f>
        <v>Sussex</v>
      </c>
      <c r="T2333" t="str">
        <f t="shared" si="144"/>
        <v>SUSSEX</v>
      </c>
      <c r="U2333" t="str">
        <f t="shared" si="145"/>
        <v>Samuel Adams|SUSSEX</v>
      </c>
      <c r="V2333" t="str">
        <f>IF($B2333="","",IF(R2333="No Encompass Match","THEM",IF(R2333="Not Mapped","Unable to Determine",IF(T2333="SALES","Unable to Determine",IFERROR(INDEX('Master - US vs THEM'!$F:$F,MATCH(U2333,'Master - US vs THEM'!$G:$G,0)),"No Territory Data")))))</f>
        <v>US</v>
      </c>
      <c r="W2333" t="str">
        <f t="shared" si="146"/>
        <v>OK</v>
      </c>
      <c r="X2333" t="str">
        <f t="shared" si="147"/>
        <v>US</v>
      </c>
    </row>
    <row r="2334" spans="1:24" x14ac:dyDescent="0.2">
      <c r="A2334">
        <v>2333</v>
      </c>
      <c r="B2334" t="s">
        <v>1058</v>
      </c>
      <c r="C2334" t="s">
        <v>1059</v>
      </c>
      <c r="D2334" t="s">
        <v>27</v>
      </c>
      <c r="E2334" t="s">
        <v>1060</v>
      </c>
      <c r="F2334" t="s">
        <v>275</v>
      </c>
      <c r="G2334" t="s">
        <v>1061</v>
      </c>
      <c r="H2334" t="s">
        <v>8</v>
      </c>
      <c r="I2334" t="s">
        <v>31</v>
      </c>
      <c r="J2334" t="s">
        <v>1062</v>
      </c>
      <c r="K2334" t="s">
        <v>63</v>
      </c>
      <c r="L2334" t="s">
        <v>64</v>
      </c>
      <c r="M2334">
        <v>1</v>
      </c>
      <c r="N2334" t="s">
        <v>875</v>
      </c>
      <c r="O2334" t="str">
        <f>IF($B2334="","",IFERROR(IF(ISNUMBER(MATCH($K2334,'Brand Family Territory (Enc)'!$A$2:$A$296,0)),$K2334,""),""))</f>
        <v/>
      </c>
      <c r="P2334" t="str">
        <f>IF($B2334="","",IFERROR(INDEX('Brand Crosswalk'!$F$2:$F$200,MATCH($K2334,'Brand Crosswalk'!$A$2:$A$200,0)),"Not in Crosswalk"))</f>
        <v>Mapped</v>
      </c>
      <c r="Q2334" t="str">
        <f>IF($B2334="","",IFERROR(INDEX('Brand Crosswalk'!$C$2:$C$200,MATCH($K2334,'Brand Crosswalk'!$A$2:$A$200,0)),""))</f>
        <v>Narragansett</v>
      </c>
      <c r="R2334" t="str">
        <f>IF($B2334="","",IF(O2334&lt;&gt;"",O2334,IF(P2334="Mapped",Q2334,IF(P2334="No Encompass Match","No Encompass Match",IFERROR(VLOOKUP(IF($K2334="",$J2334,$K2334),'Brands (Enc)'!$C$2:$D$2699,2,FALSE),"Not Mapped")))))</f>
        <v>Narragansett</v>
      </c>
      <c r="S2334" t="str">
        <f>IF($B2334="","",IFERROR(VLOOKUP(VALUE($B2334),'Customers Table (Enc)'!$A:$I,9,FALSE),"Not Found"))</f>
        <v>Sussex</v>
      </c>
      <c r="T2334" t="str">
        <f t="shared" si="144"/>
        <v>SUSSEX</v>
      </c>
      <c r="U2334" t="str">
        <f t="shared" si="145"/>
        <v>Narragansett|SUSSEX</v>
      </c>
      <c r="V2334" t="str">
        <f>IF($B2334="","",IF(R2334="No Encompass Match","THEM",IF(R2334="Not Mapped","Unable to Determine",IF(T2334="SALES","Unable to Determine",IFERROR(INDEX('Master - US vs THEM'!$F:$F,MATCH(U2334,'Master - US vs THEM'!$G:$G,0)),"No Territory Data")))))</f>
        <v>US</v>
      </c>
      <c r="W2334" t="str">
        <f t="shared" si="146"/>
        <v>OK</v>
      </c>
      <c r="X2334" t="str">
        <f t="shared" si="147"/>
        <v>US</v>
      </c>
    </row>
    <row r="2335" spans="1:24" x14ac:dyDescent="0.2">
      <c r="A2335">
        <v>2334</v>
      </c>
      <c r="B2335" t="s">
        <v>1050</v>
      </c>
      <c r="C2335" t="s">
        <v>1051</v>
      </c>
      <c r="D2335" t="s">
        <v>315</v>
      </c>
      <c r="E2335" t="s">
        <v>1052</v>
      </c>
      <c r="F2335" t="s">
        <v>1053</v>
      </c>
      <c r="G2335" t="s">
        <v>1054</v>
      </c>
      <c r="H2335" t="s">
        <v>8</v>
      </c>
      <c r="I2335" t="s">
        <v>713</v>
      </c>
      <c r="J2335" t="s">
        <v>144</v>
      </c>
      <c r="K2335" t="s">
        <v>145</v>
      </c>
      <c r="L2335" t="s">
        <v>141</v>
      </c>
      <c r="M2335">
        <v>1</v>
      </c>
      <c r="N2335" t="s">
        <v>875</v>
      </c>
      <c r="O2335" t="str">
        <f>IF($B2335="","",IFERROR(IF(ISNUMBER(MATCH($K2335,'Brand Family Territory (Enc)'!$A$2:$A$296,0)),$K2335,""),""))</f>
        <v>COORS LIGHT</v>
      </c>
      <c r="P2335" t="str">
        <f>IF($B2335="","",IFERROR(INDEX('Brand Crosswalk'!$F$2:$F$200,MATCH($K2335,'Brand Crosswalk'!$A$2:$A$200,0)),"Not in Crosswalk"))</f>
        <v>Not in Crosswalk</v>
      </c>
      <c r="Q2335" t="str">
        <f>IF($B2335="","",IFERROR(INDEX('Brand Crosswalk'!$C$2:$C$200,MATCH($K2335,'Brand Crosswalk'!$A$2:$A$200,0)),""))</f>
        <v/>
      </c>
      <c r="R2335" t="str">
        <f>IF($B2335="","",IF(O2335&lt;&gt;"",O2335,IF(P2335="Mapped",Q2335,IF(P2335="No Encompass Match","No Encompass Match",IFERROR(VLOOKUP(IF($K2335="",$J2335,$K2335),'Brands (Enc)'!$C$2:$D$2699,2,FALSE),"Not Mapped")))))</f>
        <v>COORS LIGHT</v>
      </c>
      <c r="S2335" t="str">
        <f>IF($B2335="","",IFERROR(VLOOKUP(VALUE($B2335),'Customers Table (Enc)'!$A:$I,9,FALSE),"Not Found"))</f>
        <v>Morris</v>
      </c>
      <c r="T2335" t="str">
        <f t="shared" si="144"/>
        <v>MORRIS 3</v>
      </c>
      <c r="U2335" t="str">
        <f t="shared" si="145"/>
        <v>COORS LIGHT|MORRIS 3</v>
      </c>
      <c r="V2335" t="str">
        <f>IF($B2335="","",IF(R2335="No Encompass Match","THEM",IF(R2335="Not Mapped","Unable to Determine",IF(T2335="SALES","Unable to Determine",IFERROR(INDEX('Master - US vs THEM'!$F:$F,MATCH(U2335,'Master - US vs THEM'!$G:$G,0)),"No Territory Data")))))</f>
        <v>US</v>
      </c>
      <c r="W2335" t="str">
        <f t="shared" si="146"/>
        <v>OK</v>
      </c>
      <c r="X2335" t="str">
        <f t="shared" si="147"/>
        <v>US</v>
      </c>
    </row>
    <row r="2336" spans="1:24" x14ac:dyDescent="0.2">
      <c r="A2336">
        <v>2335</v>
      </c>
      <c r="B2336" t="s">
        <v>1050</v>
      </c>
      <c r="C2336" t="s">
        <v>1051</v>
      </c>
      <c r="D2336" t="s">
        <v>315</v>
      </c>
      <c r="E2336" t="s">
        <v>1052</v>
      </c>
      <c r="F2336" t="s">
        <v>1053</v>
      </c>
      <c r="G2336" t="s">
        <v>1054</v>
      </c>
      <c r="H2336" t="s">
        <v>8</v>
      </c>
      <c r="I2336" t="s">
        <v>713</v>
      </c>
      <c r="J2336" t="s">
        <v>1055</v>
      </c>
      <c r="K2336" t="s">
        <v>1056</v>
      </c>
      <c r="L2336" t="s">
        <v>141</v>
      </c>
      <c r="M2336">
        <v>1</v>
      </c>
      <c r="N2336" t="s">
        <v>875</v>
      </c>
      <c r="O2336" t="str">
        <f>IF($B2336="","",IFERROR(IF(ISNUMBER(MATCH($K2336,'Brand Family Territory (Enc)'!$A$2:$A$296,0)),$K2336,""),""))</f>
        <v/>
      </c>
      <c r="P2336" t="str">
        <f>IF($B2336="","",IFERROR(INDEX('Brand Crosswalk'!$F$2:$F$200,MATCH($K2336,'Brand Crosswalk'!$A$2:$A$200,0)),"Not in Crosswalk"))</f>
        <v>Mapped</v>
      </c>
      <c r="Q2336" t="str">
        <f>IF($B2336="","",IFERROR(INDEX('Brand Crosswalk'!$C$2:$C$200,MATCH($K2336,'Brand Crosswalk'!$A$2:$A$200,0)),""))</f>
        <v>Miller High Life</v>
      </c>
      <c r="R2336" t="str">
        <f>IF($B2336="","",IF(O2336&lt;&gt;"",O2336,IF(P2336="Mapped",Q2336,IF(P2336="No Encompass Match","No Encompass Match",IFERROR(VLOOKUP(IF($K2336="",$J2336,$K2336),'Brands (Enc)'!$C$2:$D$2699,2,FALSE),"Not Mapped")))))</f>
        <v>Miller High Life</v>
      </c>
      <c r="S2336" t="str">
        <f>IF($B2336="","",IFERROR(VLOOKUP(VALUE($B2336),'Customers Table (Enc)'!$A:$I,9,FALSE),"Not Found"))</f>
        <v>Morris</v>
      </c>
      <c r="T2336" t="str">
        <f t="shared" si="144"/>
        <v>MORRIS 3</v>
      </c>
      <c r="U2336" t="str">
        <f t="shared" si="145"/>
        <v>Miller High Life|MORRIS 3</v>
      </c>
      <c r="V2336" t="str">
        <f>IF($B2336="","",IF(R2336="No Encompass Match","THEM",IF(R2336="Not Mapped","Unable to Determine",IF(T2336="SALES","Unable to Determine",IFERROR(INDEX('Master - US vs THEM'!$F:$F,MATCH(U2336,'Master - US vs THEM'!$G:$G,0)),"No Territory Data")))))</f>
        <v>US</v>
      </c>
      <c r="W2336" t="str">
        <f t="shared" si="146"/>
        <v>OK</v>
      </c>
      <c r="X2336" t="str">
        <f t="shared" si="147"/>
        <v>US</v>
      </c>
    </row>
    <row r="2337" spans="1:24" x14ac:dyDescent="0.2">
      <c r="A2337">
        <v>2336</v>
      </c>
      <c r="B2337" t="s">
        <v>1050</v>
      </c>
      <c r="C2337" t="s">
        <v>1051</v>
      </c>
      <c r="D2337" t="s">
        <v>315</v>
      </c>
      <c r="E2337" t="s">
        <v>1052</v>
      </c>
      <c r="F2337" t="s">
        <v>1053</v>
      </c>
      <c r="G2337" t="s">
        <v>1054</v>
      </c>
      <c r="H2337" t="s">
        <v>8</v>
      </c>
      <c r="I2337" t="s">
        <v>713</v>
      </c>
      <c r="J2337" t="s">
        <v>165</v>
      </c>
      <c r="K2337" t="s">
        <v>166</v>
      </c>
      <c r="L2337" t="s">
        <v>141</v>
      </c>
      <c r="M2337">
        <v>1</v>
      </c>
      <c r="N2337" t="s">
        <v>875</v>
      </c>
      <c r="O2337" t="str">
        <f>IF($B2337="","",IFERROR(IF(ISNUMBER(MATCH($K2337,'Brand Family Territory (Enc)'!$A$2:$A$296,0)),$K2337,""),""))</f>
        <v>BLUE MOON</v>
      </c>
      <c r="P2337" t="str">
        <f>IF($B2337="","",IFERROR(INDEX('Brand Crosswalk'!$F$2:$F$200,MATCH($K2337,'Brand Crosswalk'!$A$2:$A$200,0)),"Not in Crosswalk"))</f>
        <v>Not in Crosswalk</v>
      </c>
      <c r="Q2337" t="str">
        <f>IF($B2337="","",IFERROR(INDEX('Brand Crosswalk'!$C$2:$C$200,MATCH($K2337,'Brand Crosswalk'!$A$2:$A$200,0)),""))</f>
        <v/>
      </c>
      <c r="R2337" t="str">
        <f>IF($B2337="","",IF(O2337&lt;&gt;"",O2337,IF(P2337="Mapped",Q2337,IF(P2337="No Encompass Match","No Encompass Match",IFERROR(VLOOKUP(IF($K2337="",$J2337,$K2337),'Brands (Enc)'!$C$2:$D$2699,2,FALSE),"Not Mapped")))))</f>
        <v>BLUE MOON</v>
      </c>
      <c r="S2337" t="str">
        <f>IF($B2337="","",IFERROR(VLOOKUP(VALUE($B2337),'Customers Table (Enc)'!$A:$I,9,FALSE),"Not Found"))</f>
        <v>Morris</v>
      </c>
      <c r="T2337" t="str">
        <f t="shared" si="144"/>
        <v>MORRIS 3</v>
      </c>
      <c r="U2337" t="str">
        <f t="shared" si="145"/>
        <v>BLUE MOON|MORRIS 3</v>
      </c>
      <c r="V2337" t="str">
        <f>IF($B2337="","",IF(R2337="No Encompass Match","THEM",IF(R2337="Not Mapped","Unable to Determine",IF(T2337="SALES","Unable to Determine",IFERROR(INDEX('Master - US vs THEM'!$F:$F,MATCH(U2337,'Master - US vs THEM'!$G:$G,0)),"No Territory Data")))))</f>
        <v>US</v>
      </c>
      <c r="W2337" t="str">
        <f t="shared" si="146"/>
        <v>OK</v>
      </c>
      <c r="X2337" t="str">
        <f t="shared" si="147"/>
        <v>US</v>
      </c>
    </row>
    <row r="2338" spans="1:24" x14ac:dyDescent="0.2">
      <c r="A2338">
        <v>2337</v>
      </c>
      <c r="B2338" t="s">
        <v>1050</v>
      </c>
      <c r="C2338" t="s">
        <v>1051</v>
      </c>
      <c r="D2338" t="s">
        <v>315</v>
      </c>
      <c r="E2338" t="s">
        <v>1052</v>
      </c>
      <c r="F2338" t="s">
        <v>1053</v>
      </c>
      <c r="G2338" t="s">
        <v>1054</v>
      </c>
      <c r="H2338" t="s">
        <v>8</v>
      </c>
      <c r="I2338" t="s">
        <v>713</v>
      </c>
      <c r="J2338" t="s">
        <v>1057</v>
      </c>
      <c r="K2338" t="s">
        <v>234</v>
      </c>
      <c r="L2338" t="s">
        <v>234</v>
      </c>
      <c r="M2338">
        <v>1</v>
      </c>
      <c r="N2338" t="s">
        <v>875</v>
      </c>
      <c r="O2338" t="str">
        <f>IF($B2338="","",IFERROR(IF(ISNUMBER(MATCH($K2338,'Brand Family Territory (Enc)'!$A$2:$A$296,0)),$K2338,""),""))</f>
        <v/>
      </c>
      <c r="P2338" t="str">
        <f>IF($B2338="","",IFERROR(INDEX('Brand Crosswalk'!$F$2:$F$200,MATCH($K2338,'Brand Crosswalk'!$A$2:$A$200,0)),"Not in Crosswalk"))</f>
        <v>Mapped</v>
      </c>
      <c r="Q2338" t="str">
        <f>IF($B2338="","",IFERROR(INDEX('Brand Crosswalk'!$C$2:$C$200,MATCH($K2338,'Brand Crosswalk'!$A$2:$A$200,0)),""))</f>
        <v>Flying Fish</v>
      </c>
      <c r="R2338" t="str">
        <f>IF($B2338="","",IF(O2338&lt;&gt;"",O2338,IF(P2338="Mapped",Q2338,IF(P2338="No Encompass Match","No Encompass Match",IFERROR(VLOOKUP(IF($K2338="",$J2338,$K2338),'Brands (Enc)'!$C$2:$D$2699,2,FALSE),"Not Mapped")))))</f>
        <v>Flying Fish</v>
      </c>
      <c r="S2338" t="str">
        <f>IF($B2338="","",IFERROR(VLOOKUP(VALUE($B2338),'Customers Table (Enc)'!$A:$I,9,FALSE),"Not Found"))</f>
        <v>Morris</v>
      </c>
      <c r="T2338" t="str">
        <f t="shared" si="144"/>
        <v>MORRIS 3</v>
      </c>
      <c r="U2338" t="str">
        <f t="shared" si="145"/>
        <v>Flying Fish|MORRIS 3</v>
      </c>
      <c r="V2338" t="str">
        <f>IF($B2338="","",IF(R2338="No Encompass Match","THEM",IF(R2338="Not Mapped","Unable to Determine",IF(T2338="SALES","Unable to Determine",IFERROR(INDEX('Master - US vs THEM'!$F:$F,MATCH(U2338,'Master - US vs THEM'!$G:$G,0)),"No Territory Data")))))</f>
        <v>THEM</v>
      </c>
      <c r="W2338" t="str">
        <f t="shared" si="146"/>
        <v>MISMATCH</v>
      </c>
      <c r="X2338" t="str">
        <f t="shared" si="147"/>
        <v>THEM</v>
      </c>
    </row>
    <row r="2339" spans="1:24" x14ac:dyDescent="0.2">
      <c r="A2339">
        <v>2338</v>
      </c>
      <c r="B2339" t="s">
        <v>1050</v>
      </c>
      <c r="C2339" t="s">
        <v>1051</v>
      </c>
      <c r="D2339" t="s">
        <v>315</v>
      </c>
      <c r="E2339" t="s">
        <v>1052</v>
      </c>
      <c r="F2339" t="s">
        <v>1053</v>
      </c>
      <c r="G2339" t="s">
        <v>1054</v>
      </c>
      <c r="H2339" t="s">
        <v>8</v>
      </c>
      <c r="I2339" t="s">
        <v>713</v>
      </c>
      <c r="J2339" t="s">
        <v>213</v>
      </c>
      <c r="K2339" t="s">
        <v>214</v>
      </c>
      <c r="L2339" t="s">
        <v>215</v>
      </c>
      <c r="M2339">
        <v>1</v>
      </c>
      <c r="N2339" t="s">
        <v>875</v>
      </c>
      <c r="O2339" t="str">
        <f>IF($B2339="","",IFERROR(IF(ISNUMBER(MATCH($K2339,'Brand Family Territory (Enc)'!$A$2:$A$296,0)),$K2339,""),""))</f>
        <v/>
      </c>
      <c r="P2339" t="str">
        <f>IF($B2339="","",IFERROR(INDEX('Brand Crosswalk'!$F$2:$F$200,MATCH($K2339,'Brand Crosswalk'!$A$2:$A$200,0)),"Not in Crosswalk"))</f>
        <v>Mapped</v>
      </c>
      <c r="Q2339" t="str">
        <f>IF($B2339="","",IFERROR(INDEX('Brand Crosswalk'!$C$2:$C$200,MATCH($K2339,'Brand Crosswalk'!$A$2:$A$200,0)),""))</f>
        <v>New Belgium Brewing Company</v>
      </c>
      <c r="R2339" t="str">
        <f>IF($B2339="","",IF(O2339&lt;&gt;"",O2339,IF(P2339="Mapped",Q2339,IF(P2339="No Encompass Match","No Encompass Match",IFERROR(VLOOKUP(IF($K2339="",$J2339,$K2339),'Brands (Enc)'!$C$2:$D$2699,2,FALSE),"Not Mapped")))))</f>
        <v>New Belgium Brewing Company</v>
      </c>
      <c r="S2339" t="str">
        <f>IF($B2339="","",IFERROR(VLOOKUP(VALUE($B2339),'Customers Table (Enc)'!$A:$I,9,FALSE),"Not Found"))</f>
        <v>Morris</v>
      </c>
      <c r="T2339" t="str">
        <f t="shared" si="144"/>
        <v>MORRIS 3</v>
      </c>
      <c r="U2339" t="str">
        <f t="shared" si="145"/>
        <v>New Belgium Brewing Company|MORRIS 3</v>
      </c>
      <c r="V2339" t="str">
        <f>IF($B2339="","",IF(R2339="No Encompass Match","THEM",IF(R2339="Not Mapped","Unable to Determine",IF(T2339="SALES","Unable to Determine",IFERROR(INDEX('Master - US vs THEM'!$F:$F,MATCH(U2339,'Master - US vs THEM'!$G:$G,0)),"No Territory Data")))))</f>
        <v>US</v>
      </c>
      <c r="W2339" t="str">
        <f t="shared" si="146"/>
        <v>OK</v>
      </c>
      <c r="X2339" t="str">
        <f t="shared" si="147"/>
        <v>US</v>
      </c>
    </row>
    <row r="2340" spans="1:24" x14ac:dyDescent="0.2">
      <c r="A2340">
        <v>2339</v>
      </c>
      <c r="B2340" t="s">
        <v>121</v>
      </c>
      <c r="C2340" t="s">
        <v>122</v>
      </c>
      <c r="D2340" t="s">
        <v>123</v>
      </c>
      <c r="E2340" t="s">
        <v>124</v>
      </c>
      <c r="F2340" t="s">
        <v>125</v>
      </c>
      <c r="G2340" t="s">
        <v>126</v>
      </c>
      <c r="H2340" t="s">
        <v>8</v>
      </c>
      <c r="I2340" t="s">
        <v>85</v>
      </c>
      <c r="J2340" t="s">
        <v>1046</v>
      </c>
      <c r="K2340" t="s">
        <v>34</v>
      </c>
      <c r="L2340" t="s">
        <v>34</v>
      </c>
      <c r="M2340">
        <v>1</v>
      </c>
      <c r="N2340" t="s">
        <v>875</v>
      </c>
      <c r="O2340" t="str">
        <f>IF($B2340="","",IFERROR(IF(ISNUMBER(MATCH($K2340,'Brand Family Territory (Enc)'!$A$2:$A$296,0)),$K2340,""),""))</f>
        <v/>
      </c>
      <c r="P2340" t="str">
        <f>IF($B2340="","",IFERROR(INDEX('Brand Crosswalk'!$F$2:$F$200,MATCH($K2340,'Brand Crosswalk'!$A$2:$A$200,0)),"Not in Crosswalk"))</f>
        <v>Mapped</v>
      </c>
      <c r="Q2340" t="str">
        <f>IF($B2340="","",IFERROR(INDEX('Brand Crosswalk'!$C$2:$C$200,MATCH($K2340,'Brand Crosswalk'!$A$2:$A$200,0)),""))</f>
        <v>Sierra Nevada</v>
      </c>
      <c r="R2340" t="str">
        <f>IF($B2340="","",IF(O2340&lt;&gt;"",O2340,IF(P2340="Mapped",Q2340,IF(P2340="No Encompass Match","No Encompass Match",IFERROR(VLOOKUP(IF($K2340="",$J2340,$K2340),'Brands (Enc)'!$C$2:$D$2699,2,FALSE),"Not Mapped")))))</f>
        <v>Sierra Nevada</v>
      </c>
      <c r="S2340" t="str">
        <f>IF($B2340="","",IFERROR(VLOOKUP(VALUE($B2340),'Customers Table (Enc)'!$A:$I,9,FALSE),"Not Found"))</f>
        <v>Passaic</v>
      </c>
      <c r="T2340" t="str">
        <f t="shared" si="144"/>
        <v>PASSAIC</v>
      </c>
      <c r="U2340" t="str">
        <f t="shared" si="145"/>
        <v>Sierra Nevada|PASSAIC</v>
      </c>
      <c r="V2340" t="str">
        <f>IF($B2340="","",IF(R2340="No Encompass Match","THEM",IF(R2340="Not Mapped","Unable to Determine",IF(T2340="SALES","Unable to Determine",IFERROR(INDEX('Master - US vs THEM'!$F:$F,MATCH(U2340,'Master - US vs THEM'!$G:$G,0)),"No Territory Data")))))</f>
        <v>US</v>
      </c>
      <c r="W2340" t="str">
        <f t="shared" si="146"/>
        <v>OK</v>
      </c>
      <c r="X2340" t="str">
        <f t="shared" si="147"/>
        <v>US</v>
      </c>
    </row>
    <row r="2341" spans="1:24" x14ac:dyDescent="0.2">
      <c r="A2341">
        <v>2340</v>
      </c>
      <c r="B2341" t="s">
        <v>121</v>
      </c>
      <c r="C2341" t="s">
        <v>122</v>
      </c>
      <c r="D2341" t="s">
        <v>123</v>
      </c>
      <c r="E2341" t="s">
        <v>124</v>
      </c>
      <c r="F2341" t="s">
        <v>125</v>
      </c>
      <c r="G2341" t="s">
        <v>126</v>
      </c>
      <c r="H2341" t="s">
        <v>8</v>
      </c>
      <c r="I2341" t="s">
        <v>85</v>
      </c>
      <c r="J2341" t="s">
        <v>463</v>
      </c>
      <c r="K2341" t="s">
        <v>463</v>
      </c>
      <c r="L2341" t="s">
        <v>155</v>
      </c>
      <c r="M2341">
        <v>1</v>
      </c>
      <c r="N2341" t="s">
        <v>875</v>
      </c>
      <c r="O2341" t="str">
        <f>IF($B2341="","",IFERROR(IF(ISNUMBER(MATCH($K2341,'Brand Family Territory (Enc)'!$A$2:$A$296,0)),$K2341,""),""))</f>
        <v>TWISTED TEA</v>
      </c>
      <c r="P2341" t="str">
        <f>IF($B2341="","",IFERROR(INDEX('Brand Crosswalk'!$F$2:$F$200,MATCH($K2341,'Brand Crosswalk'!$A$2:$A$200,0)),"Not in Crosswalk"))</f>
        <v>Not in Crosswalk</v>
      </c>
      <c r="Q2341" t="str">
        <f>IF($B2341="","",IFERROR(INDEX('Brand Crosswalk'!$C$2:$C$200,MATCH($K2341,'Brand Crosswalk'!$A$2:$A$200,0)),""))</f>
        <v/>
      </c>
      <c r="R2341" t="str">
        <f>IF($B2341="","",IF(O2341&lt;&gt;"",O2341,IF(P2341="Mapped",Q2341,IF(P2341="No Encompass Match","No Encompass Match",IFERROR(VLOOKUP(IF($K2341="",$J2341,$K2341),'Brands (Enc)'!$C$2:$D$2699,2,FALSE),"Not Mapped")))))</f>
        <v>TWISTED TEA</v>
      </c>
      <c r="S2341" t="str">
        <f>IF($B2341="","",IFERROR(VLOOKUP(VALUE($B2341),'Customers Table (Enc)'!$A:$I,9,FALSE),"Not Found"))</f>
        <v>Passaic</v>
      </c>
      <c r="T2341" t="str">
        <f t="shared" si="144"/>
        <v>PASSAIC</v>
      </c>
      <c r="U2341" t="str">
        <f t="shared" si="145"/>
        <v>TWISTED TEA|PASSAIC</v>
      </c>
      <c r="V2341" t="str">
        <f>IF($B2341="","",IF(R2341="No Encompass Match","THEM",IF(R2341="Not Mapped","Unable to Determine",IF(T2341="SALES","Unable to Determine",IFERROR(INDEX('Master - US vs THEM'!$F:$F,MATCH(U2341,'Master - US vs THEM'!$G:$G,0)),"No Territory Data")))))</f>
        <v>US</v>
      </c>
      <c r="W2341" t="str">
        <f t="shared" si="146"/>
        <v>OK</v>
      </c>
      <c r="X2341" t="str">
        <f t="shared" si="147"/>
        <v>US</v>
      </c>
    </row>
    <row r="2342" spans="1:24" x14ac:dyDescent="0.2">
      <c r="A2342">
        <v>2341</v>
      </c>
      <c r="B2342" t="s">
        <v>121</v>
      </c>
      <c r="C2342" t="s">
        <v>122</v>
      </c>
      <c r="D2342" t="s">
        <v>123</v>
      </c>
      <c r="E2342" t="s">
        <v>124</v>
      </c>
      <c r="F2342" t="s">
        <v>125</v>
      </c>
      <c r="G2342" t="s">
        <v>126</v>
      </c>
      <c r="H2342" t="s">
        <v>8</v>
      </c>
      <c r="I2342" t="s">
        <v>85</v>
      </c>
      <c r="J2342" t="s">
        <v>1047</v>
      </c>
      <c r="K2342" t="s">
        <v>192</v>
      </c>
      <c r="L2342" t="s">
        <v>120</v>
      </c>
      <c r="M2342">
        <v>1</v>
      </c>
      <c r="N2342" t="s">
        <v>875</v>
      </c>
      <c r="O2342" t="str">
        <f>IF($B2342="","",IFERROR(IF(ISNUMBER(MATCH($K2342,'Brand Family Territory (Enc)'!$A$2:$A$296,0)),$K2342,""),""))</f>
        <v/>
      </c>
      <c r="P2342" t="str">
        <f>IF($B2342="","",IFERROR(INDEX('Brand Crosswalk'!$F$2:$F$200,MATCH($K2342,'Brand Crosswalk'!$A$2:$A$200,0)),"Not in Crosswalk"))</f>
        <v>Mapped</v>
      </c>
      <c r="Q2342" t="str">
        <f>IF($B2342="","",IFERROR(INDEX('Brand Crosswalk'!$C$2:$C$200,MATCH($K2342,'Brand Crosswalk'!$A$2:$A$200,0)),""))</f>
        <v>Montauk</v>
      </c>
      <c r="R2342" t="str">
        <f>IF($B2342="","",IF(O2342&lt;&gt;"",O2342,IF(P2342="Mapped",Q2342,IF(P2342="No Encompass Match","No Encompass Match",IFERROR(VLOOKUP(IF($K2342="",$J2342,$K2342),'Brands (Enc)'!$C$2:$D$2699,2,FALSE),"Not Mapped")))))</f>
        <v>Montauk</v>
      </c>
      <c r="S2342" t="str">
        <f>IF($B2342="","",IFERROR(VLOOKUP(VALUE($B2342),'Customers Table (Enc)'!$A:$I,9,FALSE),"Not Found"))</f>
        <v>Passaic</v>
      </c>
      <c r="T2342" t="str">
        <f t="shared" si="144"/>
        <v>PASSAIC</v>
      </c>
      <c r="U2342" t="str">
        <f t="shared" si="145"/>
        <v>Montauk|PASSAIC</v>
      </c>
      <c r="V2342" t="str">
        <f>IF($B2342="","",IF(R2342="No Encompass Match","THEM",IF(R2342="Not Mapped","Unable to Determine",IF(T2342="SALES","Unable to Determine",IFERROR(INDEX('Master - US vs THEM'!$F:$F,MATCH(U2342,'Master - US vs THEM'!$G:$G,0)),"No Territory Data")))))</f>
        <v>US</v>
      </c>
      <c r="W2342" t="str">
        <f t="shared" si="146"/>
        <v>OK</v>
      </c>
      <c r="X2342" t="str">
        <f t="shared" si="147"/>
        <v>US</v>
      </c>
    </row>
    <row r="2343" spans="1:24" x14ac:dyDescent="0.2">
      <c r="A2343">
        <v>2342</v>
      </c>
      <c r="B2343" t="s">
        <v>121</v>
      </c>
      <c r="C2343" t="s">
        <v>122</v>
      </c>
      <c r="D2343" t="s">
        <v>123</v>
      </c>
      <c r="E2343" t="s">
        <v>124</v>
      </c>
      <c r="F2343" t="s">
        <v>125</v>
      </c>
      <c r="G2343" t="s">
        <v>126</v>
      </c>
      <c r="H2343" t="s">
        <v>8</v>
      </c>
      <c r="I2343" t="s">
        <v>85</v>
      </c>
      <c r="J2343" t="s">
        <v>294</v>
      </c>
      <c r="K2343" t="s">
        <v>295</v>
      </c>
      <c r="L2343" t="s">
        <v>215</v>
      </c>
      <c r="M2343">
        <v>1</v>
      </c>
      <c r="N2343" t="s">
        <v>875</v>
      </c>
      <c r="O2343" t="str">
        <f>IF($B2343="","",IFERROR(IF(ISNUMBER(MATCH($K2343,'Brand Family Territory (Enc)'!$A$2:$A$296,0)),$K2343,""),""))</f>
        <v/>
      </c>
      <c r="P2343" t="str">
        <f>IF($B2343="","",IFERROR(INDEX('Brand Crosswalk'!$F$2:$F$200,MATCH($K2343,'Brand Crosswalk'!$A$2:$A$200,0)),"Not in Crosswalk"))</f>
        <v>Mapped</v>
      </c>
      <c r="Q2343" t="str">
        <f>IF($B2343="","",IFERROR(INDEX('Brand Crosswalk'!$C$2:$C$200,MATCH($K2343,'Brand Crosswalk'!$A$2:$A$200,0)),""))</f>
        <v>New Belgium Brewing Company</v>
      </c>
      <c r="R2343" t="str">
        <f>IF($B2343="","",IF(O2343&lt;&gt;"",O2343,IF(P2343="Mapped",Q2343,IF(P2343="No Encompass Match","No Encompass Match",IFERROR(VLOOKUP(IF($K2343="",$J2343,$K2343),'Brands (Enc)'!$C$2:$D$2699,2,FALSE),"Not Mapped")))))</f>
        <v>New Belgium Brewing Company</v>
      </c>
      <c r="S2343" t="str">
        <f>IF($B2343="","",IFERROR(VLOOKUP(VALUE($B2343),'Customers Table (Enc)'!$A:$I,9,FALSE),"Not Found"))</f>
        <v>Passaic</v>
      </c>
      <c r="T2343" t="str">
        <f t="shared" si="144"/>
        <v>PASSAIC</v>
      </c>
      <c r="U2343" t="str">
        <f t="shared" si="145"/>
        <v>New Belgium Brewing Company|PASSAIC</v>
      </c>
      <c r="V2343" t="str">
        <f>IF($B2343="","",IF(R2343="No Encompass Match","THEM",IF(R2343="Not Mapped","Unable to Determine",IF(T2343="SALES","Unable to Determine",IFERROR(INDEX('Master - US vs THEM'!$F:$F,MATCH(U2343,'Master - US vs THEM'!$G:$G,0)),"No Territory Data")))))</f>
        <v>US</v>
      </c>
      <c r="W2343" t="str">
        <f t="shared" si="146"/>
        <v>OK</v>
      </c>
      <c r="X2343" t="str">
        <f t="shared" si="147"/>
        <v>US</v>
      </c>
    </row>
    <row r="2344" spans="1:24" x14ac:dyDescent="0.2">
      <c r="A2344">
        <v>2343</v>
      </c>
      <c r="B2344" t="s">
        <v>121</v>
      </c>
      <c r="C2344" t="s">
        <v>122</v>
      </c>
      <c r="D2344" t="s">
        <v>123</v>
      </c>
      <c r="E2344" t="s">
        <v>124</v>
      </c>
      <c r="F2344" t="s">
        <v>125</v>
      </c>
      <c r="G2344" t="s">
        <v>126</v>
      </c>
      <c r="H2344" t="s">
        <v>8</v>
      </c>
      <c r="I2344" t="s">
        <v>85</v>
      </c>
      <c r="J2344" t="s">
        <v>1048</v>
      </c>
      <c r="K2344" t="s">
        <v>1049</v>
      </c>
      <c r="L2344" t="s">
        <v>442</v>
      </c>
      <c r="M2344">
        <v>1</v>
      </c>
      <c r="N2344" t="s">
        <v>875</v>
      </c>
      <c r="O2344" t="str">
        <f>IF($B2344="","",IFERROR(IF(ISNUMBER(MATCH($K2344,'Brand Family Territory (Enc)'!$A$2:$A$296,0)),$K2344,""),""))</f>
        <v/>
      </c>
      <c r="P2344" t="str">
        <f>IF($B2344="","",IFERROR(INDEX('Brand Crosswalk'!$F$2:$F$200,MATCH($K2344,'Brand Crosswalk'!$A$2:$A$200,0)),"Not in Crosswalk"))</f>
        <v>Mapped</v>
      </c>
      <c r="Q2344" t="str">
        <f>IF($B2344="","",IFERROR(INDEX('Brand Crosswalk'!$C$2:$C$200,MATCH($K2344,'Brand Crosswalk'!$A$2:$A$200,0)),""))</f>
        <v>Evil Genius</v>
      </c>
      <c r="R2344" t="str">
        <f>IF($B2344="","",IF(O2344&lt;&gt;"",O2344,IF(P2344="Mapped",Q2344,IF(P2344="No Encompass Match","No Encompass Match",IFERROR(VLOOKUP(IF($K2344="",$J2344,$K2344),'Brands (Enc)'!$C$2:$D$2699,2,FALSE),"Not Mapped")))))</f>
        <v>Evil Genius</v>
      </c>
      <c r="S2344" t="str">
        <f>IF($B2344="","",IFERROR(VLOOKUP(VALUE($B2344),'Customers Table (Enc)'!$A:$I,9,FALSE),"Not Found"))</f>
        <v>Passaic</v>
      </c>
      <c r="T2344" t="str">
        <f t="shared" si="144"/>
        <v>PASSAIC</v>
      </c>
      <c r="U2344" t="str">
        <f t="shared" si="145"/>
        <v>Evil Genius|PASSAIC</v>
      </c>
      <c r="V2344" t="str">
        <f>IF($B2344="","",IF(R2344="No Encompass Match","THEM",IF(R2344="Not Mapped","Unable to Determine",IF(T2344="SALES","Unable to Determine",IFERROR(INDEX('Master - US vs THEM'!$F:$F,MATCH(U2344,'Master - US vs THEM'!$G:$G,0)),"No Territory Data")))))</f>
        <v>US</v>
      </c>
      <c r="W2344" t="str">
        <f t="shared" si="146"/>
        <v>OK</v>
      </c>
      <c r="X2344" t="str">
        <f t="shared" si="147"/>
        <v>US</v>
      </c>
    </row>
    <row r="2345" spans="1:24" x14ac:dyDescent="0.2">
      <c r="A2345">
        <v>2344</v>
      </c>
      <c r="B2345" t="s">
        <v>121</v>
      </c>
      <c r="C2345" t="s">
        <v>122</v>
      </c>
      <c r="D2345" t="s">
        <v>123</v>
      </c>
      <c r="E2345" t="s">
        <v>124</v>
      </c>
      <c r="F2345" t="s">
        <v>125</v>
      </c>
      <c r="G2345" t="s">
        <v>126</v>
      </c>
      <c r="H2345" t="s">
        <v>8</v>
      </c>
      <c r="I2345" t="s">
        <v>85</v>
      </c>
      <c r="J2345" t="s">
        <v>333</v>
      </c>
      <c r="K2345" t="s">
        <v>168</v>
      </c>
      <c r="L2345" t="s">
        <v>24</v>
      </c>
      <c r="M2345">
        <v>1</v>
      </c>
      <c r="N2345" t="s">
        <v>875</v>
      </c>
      <c r="O2345" t="str">
        <f>IF($B2345="","",IFERROR(IF(ISNUMBER(MATCH($K2345,'Brand Family Territory (Enc)'!$A$2:$A$296,0)),$K2345,""),""))</f>
        <v>MODELO ORO</v>
      </c>
      <c r="P2345" t="str">
        <f>IF($B2345="","",IFERROR(INDEX('Brand Crosswalk'!$F$2:$F$200,MATCH($K2345,'Brand Crosswalk'!$A$2:$A$200,0)),"Not in Crosswalk"))</f>
        <v>Not in Crosswalk</v>
      </c>
      <c r="Q2345" t="str">
        <f>IF($B2345="","",IFERROR(INDEX('Brand Crosswalk'!$C$2:$C$200,MATCH($K2345,'Brand Crosswalk'!$A$2:$A$200,0)),""))</f>
        <v/>
      </c>
      <c r="R2345" t="str">
        <f>IF($B2345="","",IF(O2345&lt;&gt;"",O2345,IF(P2345="Mapped",Q2345,IF(P2345="No Encompass Match","No Encompass Match",IFERROR(VLOOKUP(IF($K2345="",$J2345,$K2345),'Brands (Enc)'!$C$2:$D$2699,2,FALSE),"Not Mapped")))))</f>
        <v>MODELO ORO</v>
      </c>
      <c r="S2345" t="str">
        <f>IF($B2345="","",IFERROR(VLOOKUP(VALUE($B2345),'Customers Table (Enc)'!$A:$I,9,FALSE),"Not Found"))</f>
        <v>Passaic</v>
      </c>
      <c r="T2345" t="str">
        <f t="shared" si="144"/>
        <v>PASSAIC</v>
      </c>
      <c r="U2345" t="str">
        <f t="shared" si="145"/>
        <v>MODELO ORO|PASSAIC</v>
      </c>
      <c r="V2345" t="str">
        <f>IF($B2345="","",IF(R2345="No Encompass Match","THEM",IF(R2345="Not Mapped","Unable to Determine",IF(T2345="SALES","Unable to Determine",IFERROR(INDEX('Master - US vs THEM'!$F:$F,MATCH(U2345,'Master - US vs THEM'!$G:$G,0)),"No Territory Data")))))</f>
        <v>US</v>
      </c>
      <c r="W2345" t="str">
        <f t="shared" si="146"/>
        <v>OK</v>
      </c>
      <c r="X2345" t="str">
        <f t="shared" si="147"/>
        <v>US</v>
      </c>
    </row>
    <row r="2346" spans="1:24" x14ac:dyDescent="0.2">
      <c r="A2346">
        <v>2345</v>
      </c>
      <c r="B2346" t="s">
        <v>121</v>
      </c>
      <c r="C2346" t="s">
        <v>122</v>
      </c>
      <c r="D2346" t="s">
        <v>123</v>
      </c>
      <c r="E2346" t="s">
        <v>124</v>
      </c>
      <c r="F2346" t="s">
        <v>125</v>
      </c>
      <c r="G2346" t="s">
        <v>126</v>
      </c>
      <c r="H2346" t="s">
        <v>8</v>
      </c>
      <c r="I2346" t="s">
        <v>85</v>
      </c>
      <c r="J2346" t="s">
        <v>127</v>
      </c>
      <c r="K2346" t="s">
        <v>128</v>
      </c>
      <c r="L2346" t="s">
        <v>88</v>
      </c>
      <c r="M2346">
        <v>1</v>
      </c>
      <c r="N2346" t="s">
        <v>21</v>
      </c>
      <c r="O2346" t="str">
        <f>IF($B2346="","",IFERROR(IF(ISNUMBER(MATCH($K2346,'Brand Family Territory (Enc)'!$A$2:$A$296,0)),$K2346,""),""))</f>
        <v/>
      </c>
      <c r="P2346" t="str">
        <f>IF($B2346="","",IFERROR(INDEX('Brand Crosswalk'!$F$2:$F$200,MATCH($K2346,'Brand Crosswalk'!$A$2:$A$200,0)),"Not in Crosswalk"))</f>
        <v>Mapped</v>
      </c>
      <c r="Q2346" t="str">
        <f>IF($B2346="","",IFERROR(INDEX('Brand Crosswalk'!$C$2:$C$200,MATCH($K2346,'Brand Crosswalk'!$A$2:$A$200,0)),""))</f>
        <v>Southern Tier</v>
      </c>
      <c r="R2346" t="str">
        <f>IF($B2346="","",IF(O2346&lt;&gt;"",O2346,IF(P2346="Mapped",Q2346,IF(P2346="No Encompass Match","No Encompass Match",IFERROR(VLOOKUP(IF($K2346="",$J2346,$K2346),'Brands (Enc)'!$C$2:$D$2699,2,FALSE),"Not Mapped")))))</f>
        <v>Southern Tier</v>
      </c>
      <c r="S2346" t="str">
        <f>IF($B2346="","",IFERROR(VLOOKUP(VALUE($B2346),'Customers Table (Enc)'!$A:$I,9,FALSE),"Not Found"))</f>
        <v>Passaic</v>
      </c>
      <c r="T2346" t="str">
        <f t="shared" si="144"/>
        <v>PASSAIC</v>
      </c>
      <c r="U2346" t="str">
        <f t="shared" si="145"/>
        <v>Southern Tier|PASSAIC</v>
      </c>
      <c r="V2346" t="str">
        <f>IF($B2346="","",IF(R2346="No Encompass Match","THEM",IF(R2346="Not Mapped","Unable to Determine",IF(T2346="SALES","Unable to Determine",IFERROR(INDEX('Master - US vs THEM'!$F:$F,MATCH(U2346,'Master - US vs THEM'!$G:$G,0)),"No Territory Data")))))</f>
        <v>US</v>
      </c>
      <c r="W2346" t="str">
        <f t="shared" si="146"/>
        <v>MISMATCH</v>
      </c>
      <c r="X2346" t="str">
        <f t="shared" si="147"/>
        <v>US</v>
      </c>
    </row>
    <row r="2347" spans="1:24" x14ac:dyDescent="0.2">
      <c r="A2347">
        <v>2346</v>
      </c>
      <c r="B2347" t="s">
        <v>121</v>
      </c>
      <c r="C2347" t="s">
        <v>122</v>
      </c>
      <c r="D2347" t="s">
        <v>123</v>
      </c>
      <c r="E2347" t="s">
        <v>124</v>
      </c>
      <c r="F2347" t="s">
        <v>125</v>
      </c>
      <c r="G2347" t="s">
        <v>126</v>
      </c>
      <c r="H2347" t="s">
        <v>8</v>
      </c>
      <c r="I2347" t="s">
        <v>85</v>
      </c>
      <c r="J2347" t="s">
        <v>227</v>
      </c>
      <c r="K2347" t="s">
        <v>209</v>
      </c>
      <c r="L2347" t="s">
        <v>210</v>
      </c>
      <c r="M2347">
        <v>1</v>
      </c>
      <c r="N2347" t="s">
        <v>875</v>
      </c>
      <c r="O2347" t="str">
        <f>IF($B2347="","",IFERROR(IF(ISNUMBER(MATCH($K2347,'Brand Family Territory (Enc)'!$A$2:$A$296,0)),$K2347,""),""))</f>
        <v/>
      </c>
      <c r="P2347" t="str">
        <f>IF($B2347="","",IFERROR(INDEX('Brand Crosswalk'!$F$2:$F$200,MATCH($K2347,'Brand Crosswalk'!$A$2:$A$200,0)),"Not in Crosswalk"))</f>
        <v>Mapped</v>
      </c>
      <c r="Q2347" t="str">
        <f>IF($B2347="","",IFERROR(INDEX('Brand Crosswalk'!$C$2:$C$200,MATCH($K2347,'Brand Crosswalk'!$A$2:$A$200,0)),""))</f>
        <v>Cape May</v>
      </c>
      <c r="R2347" t="str">
        <f>IF($B2347="","",IF(O2347&lt;&gt;"",O2347,IF(P2347="Mapped",Q2347,IF(P2347="No Encompass Match","No Encompass Match",IFERROR(VLOOKUP(IF($K2347="",$J2347,$K2347),'Brands (Enc)'!$C$2:$D$2699,2,FALSE),"Not Mapped")))))</f>
        <v>Cape May</v>
      </c>
      <c r="S2347" t="str">
        <f>IF($B2347="","",IFERROR(VLOOKUP(VALUE($B2347),'Customers Table (Enc)'!$A:$I,9,FALSE),"Not Found"))</f>
        <v>Passaic</v>
      </c>
      <c r="T2347" t="str">
        <f t="shared" si="144"/>
        <v>PASSAIC</v>
      </c>
      <c r="U2347" t="str">
        <f t="shared" si="145"/>
        <v>Cape May|PASSAIC</v>
      </c>
      <c r="V2347" t="str">
        <f>IF($B2347="","",IF(R2347="No Encompass Match","THEM",IF(R2347="Not Mapped","Unable to Determine",IF(T2347="SALES","Unable to Determine",IFERROR(INDEX('Master - US vs THEM'!$F:$F,MATCH(U2347,'Master - US vs THEM'!$G:$G,0)),"No Territory Data")))))</f>
        <v>US</v>
      </c>
      <c r="W2347" t="str">
        <f t="shared" si="146"/>
        <v>OK</v>
      </c>
      <c r="X2347" t="str">
        <f t="shared" si="147"/>
        <v>US</v>
      </c>
    </row>
    <row r="2348" spans="1:24" x14ac:dyDescent="0.2">
      <c r="A2348">
        <v>2347</v>
      </c>
      <c r="B2348" t="s">
        <v>1042</v>
      </c>
      <c r="C2348" t="s">
        <v>1043</v>
      </c>
      <c r="D2348" t="s">
        <v>48</v>
      </c>
      <c r="E2348" t="s">
        <v>1044</v>
      </c>
      <c r="F2348" t="s">
        <v>107</v>
      </c>
      <c r="G2348" t="s">
        <v>1045</v>
      </c>
      <c r="H2348" t="s">
        <v>8</v>
      </c>
      <c r="I2348" t="s">
        <v>713</v>
      </c>
      <c r="J2348" t="s">
        <v>142</v>
      </c>
      <c r="K2348" t="s">
        <v>143</v>
      </c>
      <c r="L2348" t="s">
        <v>141</v>
      </c>
      <c r="M2348">
        <v>1</v>
      </c>
      <c r="N2348" t="s">
        <v>875</v>
      </c>
      <c r="O2348" t="str">
        <f>IF($B2348="","",IFERROR(IF(ISNUMBER(MATCH($K2348,'Brand Family Territory (Enc)'!$A$2:$A$296,0)),$K2348,""),""))</f>
        <v/>
      </c>
      <c r="P2348" t="str">
        <f>IF($B2348="","",IFERROR(INDEX('Brand Crosswalk'!$F$2:$F$200,MATCH($K2348,'Brand Crosswalk'!$A$2:$A$200,0)),"Not in Crosswalk"))</f>
        <v>Mapped</v>
      </c>
      <c r="Q2348" t="str">
        <f>IF($B2348="","",IFERROR(INDEX('Brand Crosswalk'!$C$2:$C$200,MATCH($K2348,'Brand Crosswalk'!$A$2:$A$200,0)),""))</f>
        <v>Lite</v>
      </c>
      <c r="R2348" t="str">
        <f>IF($B2348="","",IF(O2348&lt;&gt;"",O2348,IF(P2348="Mapped",Q2348,IF(P2348="No Encompass Match","No Encompass Match",IFERROR(VLOOKUP(IF($K2348="",$J2348,$K2348),'Brands (Enc)'!$C$2:$D$2699,2,FALSE),"Not Mapped")))))</f>
        <v>Lite</v>
      </c>
      <c r="S2348" t="str">
        <f>IF($B2348="","",IFERROR(VLOOKUP(VALUE($B2348),'Customers Table (Enc)'!$A:$I,9,FALSE),"Not Found"))</f>
        <v>Bergen</v>
      </c>
      <c r="T2348" t="str">
        <f t="shared" si="144"/>
        <v>BERGEN</v>
      </c>
      <c r="U2348" t="str">
        <f t="shared" si="145"/>
        <v>Lite|BERGEN</v>
      </c>
      <c r="V2348" t="str">
        <f>IF($B2348="","",IF(R2348="No Encompass Match","THEM",IF(R2348="Not Mapped","Unable to Determine",IF(T2348="SALES","Unable to Determine",IFERROR(INDEX('Master - US vs THEM'!$F:$F,MATCH(U2348,'Master - US vs THEM'!$G:$G,0)),"No Territory Data")))))</f>
        <v>US</v>
      </c>
      <c r="W2348" t="str">
        <f t="shared" si="146"/>
        <v>OK</v>
      </c>
      <c r="X2348" t="str">
        <f t="shared" si="147"/>
        <v>US</v>
      </c>
    </row>
    <row r="2349" spans="1:24" x14ac:dyDescent="0.2">
      <c r="A2349">
        <v>2348</v>
      </c>
      <c r="B2349" t="s">
        <v>1042</v>
      </c>
      <c r="C2349" t="s">
        <v>1043</v>
      </c>
      <c r="D2349" t="s">
        <v>48</v>
      </c>
      <c r="E2349" t="s">
        <v>1044</v>
      </c>
      <c r="F2349" t="s">
        <v>107</v>
      </c>
      <c r="G2349" t="s">
        <v>1045</v>
      </c>
      <c r="H2349" t="s">
        <v>8</v>
      </c>
      <c r="I2349" t="s">
        <v>713</v>
      </c>
      <c r="J2349" t="s">
        <v>181</v>
      </c>
      <c r="K2349" t="s">
        <v>182</v>
      </c>
      <c r="L2349" t="s">
        <v>24</v>
      </c>
      <c r="M2349">
        <v>1</v>
      </c>
      <c r="N2349" t="s">
        <v>875</v>
      </c>
      <c r="O2349" t="str">
        <f>IF($B2349="","",IFERROR(IF(ISNUMBER(MATCH($K2349,'Brand Family Territory (Enc)'!$A$2:$A$296,0)),$K2349,""),""))</f>
        <v/>
      </c>
      <c r="P2349" t="str">
        <f>IF($B2349="","",IFERROR(INDEX('Brand Crosswalk'!$F$2:$F$200,MATCH($K2349,'Brand Crosswalk'!$A$2:$A$200,0)),"Not in Crosswalk"))</f>
        <v>Mapped</v>
      </c>
      <c r="Q2349" t="str">
        <f>IF($B2349="","",IFERROR(INDEX('Brand Crosswalk'!$C$2:$C$200,MATCH($K2349,'Brand Crosswalk'!$A$2:$A$200,0)),""))</f>
        <v>Modelo Especial</v>
      </c>
      <c r="R2349" t="str">
        <f>IF($B2349="","",IF(O2349&lt;&gt;"",O2349,IF(P2349="Mapped",Q2349,IF(P2349="No Encompass Match","No Encompass Match",IFERROR(VLOOKUP(IF($K2349="",$J2349,$K2349),'Brands (Enc)'!$C$2:$D$2699,2,FALSE),"Not Mapped")))))</f>
        <v>Modelo Especial</v>
      </c>
      <c r="S2349" t="str">
        <f>IF($B2349="","",IFERROR(VLOOKUP(VALUE($B2349),'Customers Table (Enc)'!$A:$I,9,FALSE),"Not Found"))</f>
        <v>Bergen</v>
      </c>
      <c r="T2349" t="str">
        <f t="shared" si="144"/>
        <v>BERGEN</v>
      </c>
      <c r="U2349" t="str">
        <f t="shared" si="145"/>
        <v>Modelo Especial|BERGEN</v>
      </c>
      <c r="V2349" t="str">
        <f>IF($B2349="","",IF(R2349="No Encompass Match","THEM",IF(R2349="Not Mapped","Unable to Determine",IF(T2349="SALES","Unable to Determine",IFERROR(INDEX('Master - US vs THEM'!$F:$F,MATCH(U2349,'Master - US vs THEM'!$G:$G,0)),"No Territory Data")))))</f>
        <v>US</v>
      </c>
      <c r="W2349" t="str">
        <f t="shared" si="146"/>
        <v>OK</v>
      </c>
      <c r="X2349" t="str">
        <f t="shared" si="147"/>
        <v>US</v>
      </c>
    </row>
    <row r="2350" spans="1:24" x14ac:dyDescent="0.2">
      <c r="A2350">
        <v>2349</v>
      </c>
      <c r="B2350" t="s">
        <v>1042</v>
      </c>
      <c r="C2350" t="s">
        <v>1043</v>
      </c>
      <c r="D2350" t="s">
        <v>48</v>
      </c>
      <c r="E2350" t="s">
        <v>1044</v>
      </c>
      <c r="F2350" t="s">
        <v>107</v>
      </c>
      <c r="G2350" t="s">
        <v>1045</v>
      </c>
      <c r="H2350" t="s">
        <v>8</v>
      </c>
      <c r="I2350" t="s">
        <v>713</v>
      </c>
      <c r="J2350" t="s">
        <v>20</v>
      </c>
      <c r="K2350" t="s">
        <v>20</v>
      </c>
      <c r="L2350" t="s">
        <v>20</v>
      </c>
      <c r="M2350">
        <v>1</v>
      </c>
      <c r="N2350" t="s">
        <v>875</v>
      </c>
      <c r="O2350" t="str">
        <f>IF($B2350="","",IFERROR(IF(ISNUMBER(MATCH($K2350,'Brand Family Territory (Enc)'!$A$2:$A$296,0)),$K2350,""),""))</f>
        <v/>
      </c>
      <c r="P2350" t="str">
        <f>IF($B2350="","",IFERROR(INDEX('Brand Crosswalk'!$F$2:$F$200,MATCH($K2350,'Brand Crosswalk'!$A$2:$A$200,0)),"Not in Crosswalk"))</f>
        <v>Mapped</v>
      </c>
      <c r="Q2350" t="str">
        <f>IF($B2350="","",IFERROR(INDEX('Brand Crosswalk'!$C$2:$C$200,MATCH($K2350,'Brand Crosswalk'!$A$2:$A$200,0)),""))</f>
        <v>Heineken USA</v>
      </c>
      <c r="R2350" t="str">
        <f>IF($B2350="","",IF(O2350&lt;&gt;"",O2350,IF(P2350="Mapped",Q2350,IF(P2350="No Encompass Match","No Encompass Match",IFERROR(VLOOKUP(IF($K2350="",$J2350,$K2350),'Brands (Enc)'!$C$2:$D$2699,2,FALSE),"Not Mapped")))))</f>
        <v>Heineken USA</v>
      </c>
      <c r="S2350" t="str">
        <f>IF($B2350="","",IFERROR(VLOOKUP(VALUE($B2350),'Customers Table (Enc)'!$A:$I,9,FALSE),"Not Found"))</f>
        <v>Bergen</v>
      </c>
      <c r="T2350" t="str">
        <f t="shared" si="144"/>
        <v>BERGEN</v>
      </c>
      <c r="U2350" t="str">
        <f t="shared" si="145"/>
        <v>Heineken USA|BERGEN</v>
      </c>
      <c r="V2350" t="str">
        <f>IF($B2350="","",IF(R2350="No Encompass Match","THEM",IF(R2350="Not Mapped","Unable to Determine",IF(T2350="SALES","Unable to Determine",IFERROR(INDEX('Master - US vs THEM'!$F:$F,MATCH(U2350,'Master - US vs THEM'!$G:$G,0)),"No Territory Data")))))</f>
        <v>US</v>
      </c>
      <c r="W2350" t="str">
        <f t="shared" si="146"/>
        <v>OK</v>
      </c>
      <c r="X2350" t="str">
        <f t="shared" si="147"/>
        <v>US</v>
      </c>
    </row>
    <row r="2351" spans="1:24" x14ac:dyDescent="0.2">
      <c r="A2351">
        <v>2350</v>
      </c>
      <c r="B2351" t="s">
        <v>1042</v>
      </c>
      <c r="C2351" t="s">
        <v>1043</v>
      </c>
      <c r="D2351" t="s">
        <v>48</v>
      </c>
      <c r="E2351" t="s">
        <v>1044</v>
      </c>
      <c r="F2351" t="s">
        <v>107</v>
      </c>
      <c r="G2351" t="s">
        <v>1045</v>
      </c>
      <c r="H2351" t="s">
        <v>8</v>
      </c>
      <c r="I2351" t="s">
        <v>713</v>
      </c>
      <c r="J2351" t="s">
        <v>213</v>
      </c>
      <c r="K2351" t="s">
        <v>214</v>
      </c>
      <c r="L2351" t="s">
        <v>215</v>
      </c>
      <c r="M2351">
        <v>1</v>
      </c>
      <c r="N2351" t="s">
        <v>875</v>
      </c>
      <c r="O2351" t="str">
        <f>IF($B2351="","",IFERROR(IF(ISNUMBER(MATCH($K2351,'Brand Family Territory (Enc)'!$A$2:$A$296,0)),$K2351,""),""))</f>
        <v/>
      </c>
      <c r="P2351" t="str">
        <f>IF($B2351="","",IFERROR(INDEX('Brand Crosswalk'!$F$2:$F$200,MATCH($K2351,'Brand Crosswalk'!$A$2:$A$200,0)),"Not in Crosswalk"))</f>
        <v>Mapped</v>
      </c>
      <c r="Q2351" t="str">
        <f>IF($B2351="","",IFERROR(INDEX('Brand Crosswalk'!$C$2:$C$200,MATCH($K2351,'Brand Crosswalk'!$A$2:$A$200,0)),""))</f>
        <v>New Belgium Brewing Company</v>
      </c>
      <c r="R2351" t="str">
        <f>IF($B2351="","",IF(O2351&lt;&gt;"",O2351,IF(P2351="Mapped",Q2351,IF(P2351="No Encompass Match","No Encompass Match",IFERROR(VLOOKUP(IF($K2351="",$J2351,$K2351),'Brands (Enc)'!$C$2:$D$2699,2,FALSE),"Not Mapped")))))</f>
        <v>New Belgium Brewing Company</v>
      </c>
      <c r="S2351" t="str">
        <f>IF($B2351="","",IFERROR(VLOOKUP(VALUE($B2351),'Customers Table (Enc)'!$A:$I,9,FALSE),"Not Found"))</f>
        <v>Bergen</v>
      </c>
      <c r="T2351" t="str">
        <f t="shared" si="144"/>
        <v>BERGEN</v>
      </c>
      <c r="U2351" t="str">
        <f t="shared" si="145"/>
        <v>New Belgium Brewing Company|BERGEN</v>
      </c>
      <c r="V2351" t="str">
        <f>IF($B2351="","",IF(R2351="No Encompass Match","THEM",IF(R2351="Not Mapped","Unable to Determine",IF(T2351="SALES","Unable to Determine",IFERROR(INDEX('Master - US vs THEM'!$F:$F,MATCH(U2351,'Master - US vs THEM'!$G:$G,0)),"No Territory Data")))))</f>
        <v>US</v>
      </c>
      <c r="W2351" t="str">
        <f t="shared" si="146"/>
        <v>OK</v>
      </c>
      <c r="X2351" t="str">
        <f t="shared" si="147"/>
        <v>US</v>
      </c>
    </row>
    <row r="2352" spans="1:24" x14ac:dyDescent="0.2">
      <c r="A2352">
        <v>2351</v>
      </c>
      <c r="B2352" t="s">
        <v>1038</v>
      </c>
      <c r="C2352" t="s">
        <v>1039</v>
      </c>
      <c r="D2352" t="s">
        <v>123</v>
      </c>
      <c r="E2352" t="s">
        <v>1040</v>
      </c>
      <c r="F2352" t="s">
        <v>424</v>
      </c>
      <c r="G2352" t="s">
        <v>1041</v>
      </c>
      <c r="H2352" t="s">
        <v>8</v>
      </c>
      <c r="I2352" t="s">
        <v>319</v>
      </c>
      <c r="J2352" t="s">
        <v>165</v>
      </c>
      <c r="K2352" t="s">
        <v>166</v>
      </c>
      <c r="L2352" t="s">
        <v>141</v>
      </c>
      <c r="M2352">
        <v>1</v>
      </c>
      <c r="N2352" t="s">
        <v>875</v>
      </c>
      <c r="O2352" t="str">
        <f>IF($B2352="","",IFERROR(IF(ISNUMBER(MATCH($K2352,'Brand Family Territory (Enc)'!$A$2:$A$296,0)),$K2352,""),""))</f>
        <v>BLUE MOON</v>
      </c>
      <c r="P2352" t="str">
        <f>IF($B2352="","",IFERROR(INDEX('Brand Crosswalk'!$F$2:$F$200,MATCH($K2352,'Brand Crosswalk'!$A$2:$A$200,0)),"Not in Crosswalk"))</f>
        <v>Not in Crosswalk</v>
      </c>
      <c r="Q2352" t="str">
        <f>IF($B2352="","",IFERROR(INDEX('Brand Crosswalk'!$C$2:$C$200,MATCH($K2352,'Brand Crosswalk'!$A$2:$A$200,0)),""))</f>
        <v/>
      </c>
      <c r="R2352" t="str">
        <f>IF($B2352="","",IF(O2352&lt;&gt;"",O2352,IF(P2352="Mapped",Q2352,IF(P2352="No Encompass Match","No Encompass Match",IFERROR(VLOOKUP(IF($K2352="",$J2352,$K2352),'Brands (Enc)'!$C$2:$D$2699,2,FALSE),"Not Mapped")))))</f>
        <v>BLUE MOON</v>
      </c>
      <c r="S2352" t="str">
        <f>IF($B2352="","",IFERROR(VLOOKUP(VALUE($B2352),'Customers Table (Enc)'!$A:$I,9,FALSE),"Not Found"))</f>
        <v>Passaic</v>
      </c>
      <c r="T2352" t="str">
        <f t="shared" si="144"/>
        <v>PASSAIC</v>
      </c>
      <c r="U2352" t="str">
        <f t="shared" si="145"/>
        <v>BLUE MOON|PASSAIC</v>
      </c>
      <c r="V2352" t="str">
        <f>IF($B2352="","",IF(R2352="No Encompass Match","THEM",IF(R2352="Not Mapped","Unable to Determine",IF(T2352="SALES","Unable to Determine",IFERROR(INDEX('Master - US vs THEM'!$F:$F,MATCH(U2352,'Master - US vs THEM'!$G:$G,0)),"No Territory Data")))))</f>
        <v>US</v>
      </c>
      <c r="W2352" t="str">
        <f t="shared" si="146"/>
        <v>OK</v>
      </c>
      <c r="X2352" t="str">
        <f t="shared" si="147"/>
        <v>US</v>
      </c>
    </row>
    <row r="2353" spans="1:24" x14ac:dyDescent="0.2">
      <c r="A2353">
        <v>2352</v>
      </c>
      <c r="B2353" t="s">
        <v>1038</v>
      </c>
      <c r="C2353" t="s">
        <v>1039</v>
      </c>
      <c r="D2353" t="s">
        <v>123</v>
      </c>
      <c r="E2353" t="s">
        <v>1040</v>
      </c>
      <c r="F2353" t="s">
        <v>424</v>
      </c>
      <c r="G2353" t="s">
        <v>1041</v>
      </c>
      <c r="H2353" t="s">
        <v>8</v>
      </c>
      <c r="I2353" t="s">
        <v>319</v>
      </c>
      <c r="J2353" t="s">
        <v>181</v>
      </c>
      <c r="K2353" t="s">
        <v>182</v>
      </c>
      <c r="L2353" t="s">
        <v>24</v>
      </c>
      <c r="M2353">
        <v>1</v>
      </c>
      <c r="N2353" t="s">
        <v>875</v>
      </c>
      <c r="O2353" t="str">
        <f>IF($B2353="","",IFERROR(IF(ISNUMBER(MATCH($K2353,'Brand Family Territory (Enc)'!$A$2:$A$296,0)),$K2353,""),""))</f>
        <v/>
      </c>
      <c r="P2353" t="str">
        <f>IF($B2353="","",IFERROR(INDEX('Brand Crosswalk'!$F$2:$F$200,MATCH($K2353,'Brand Crosswalk'!$A$2:$A$200,0)),"Not in Crosswalk"))</f>
        <v>Mapped</v>
      </c>
      <c r="Q2353" t="str">
        <f>IF($B2353="","",IFERROR(INDEX('Brand Crosswalk'!$C$2:$C$200,MATCH($K2353,'Brand Crosswalk'!$A$2:$A$200,0)),""))</f>
        <v>Modelo Especial</v>
      </c>
      <c r="R2353" t="str">
        <f>IF($B2353="","",IF(O2353&lt;&gt;"",O2353,IF(P2353="Mapped",Q2353,IF(P2353="No Encompass Match","No Encompass Match",IFERROR(VLOOKUP(IF($K2353="",$J2353,$K2353),'Brands (Enc)'!$C$2:$D$2699,2,FALSE),"Not Mapped")))))</f>
        <v>Modelo Especial</v>
      </c>
      <c r="S2353" t="str">
        <f>IF($B2353="","",IFERROR(VLOOKUP(VALUE($B2353),'Customers Table (Enc)'!$A:$I,9,FALSE),"Not Found"))</f>
        <v>Passaic</v>
      </c>
      <c r="T2353" t="str">
        <f t="shared" si="144"/>
        <v>PASSAIC</v>
      </c>
      <c r="U2353" t="str">
        <f t="shared" si="145"/>
        <v>Modelo Especial|PASSAIC</v>
      </c>
      <c r="V2353" t="str">
        <f>IF($B2353="","",IF(R2353="No Encompass Match","THEM",IF(R2353="Not Mapped","Unable to Determine",IF(T2353="SALES","Unable to Determine",IFERROR(INDEX('Master - US vs THEM'!$F:$F,MATCH(U2353,'Master - US vs THEM'!$G:$G,0)),"No Territory Data")))))</f>
        <v>US</v>
      </c>
      <c r="W2353" t="str">
        <f t="shared" si="146"/>
        <v>OK</v>
      </c>
      <c r="X2353" t="str">
        <f t="shared" si="147"/>
        <v>US</v>
      </c>
    </row>
    <row r="2354" spans="1:24" x14ac:dyDescent="0.2">
      <c r="A2354">
        <v>2353</v>
      </c>
      <c r="B2354" t="s">
        <v>114</v>
      </c>
      <c r="C2354" t="s">
        <v>115</v>
      </c>
      <c r="D2354" t="s">
        <v>48</v>
      </c>
      <c r="E2354" t="s">
        <v>116</v>
      </c>
      <c r="F2354" t="s">
        <v>50</v>
      </c>
      <c r="G2354" t="s">
        <v>117</v>
      </c>
      <c r="H2354" t="s">
        <v>8</v>
      </c>
      <c r="I2354" t="s">
        <v>52</v>
      </c>
      <c r="J2354" t="s">
        <v>142</v>
      </c>
      <c r="K2354" t="s">
        <v>143</v>
      </c>
      <c r="L2354" t="s">
        <v>141</v>
      </c>
      <c r="M2354">
        <v>1</v>
      </c>
      <c r="N2354" t="s">
        <v>875</v>
      </c>
      <c r="O2354" t="str">
        <f>IF($B2354="","",IFERROR(IF(ISNUMBER(MATCH($K2354,'Brand Family Territory (Enc)'!$A$2:$A$296,0)),$K2354,""),""))</f>
        <v/>
      </c>
      <c r="P2354" t="str">
        <f>IF($B2354="","",IFERROR(INDEX('Brand Crosswalk'!$F$2:$F$200,MATCH($K2354,'Brand Crosswalk'!$A$2:$A$200,0)),"Not in Crosswalk"))</f>
        <v>Mapped</v>
      </c>
      <c r="Q2354" t="str">
        <f>IF($B2354="","",IFERROR(INDEX('Brand Crosswalk'!$C$2:$C$200,MATCH($K2354,'Brand Crosswalk'!$A$2:$A$200,0)),""))</f>
        <v>Lite</v>
      </c>
      <c r="R2354" t="str">
        <f>IF($B2354="","",IF(O2354&lt;&gt;"",O2354,IF(P2354="Mapped",Q2354,IF(P2354="No Encompass Match","No Encompass Match",IFERROR(VLOOKUP(IF($K2354="",$J2354,$K2354),'Brands (Enc)'!$C$2:$D$2699,2,FALSE),"Not Mapped")))))</f>
        <v>Lite</v>
      </c>
      <c r="S2354" t="str">
        <f>IF($B2354="","",IFERROR(VLOOKUP(VALUE($B2354),'Customers Table (Enc)'!$A:$I,9,FALSE),"Not Found"))</f>
        <v>Bergen</v>
      </c>
      <c r="T2354" t="str">
        <f t="shared" si="144"/>
        <v>BERGEN</v>
      </c>
      <c r="U2354" t="str">
        <f t="shared" si="145"/>
        <v>Lite|BERGEN</v>
      </c>
      <c r="V2354" t="str">
        <f>IF($B2354="","",IF(R2354="No Encompass Match","THEM",IF(R2354="Not Mapped","Unable to Determine",IF(T2354="SALES","Unable to Determine",IFERROR(INDEX('Master - US vs THEM'!$F:$F,MATCH(U2354,'Master - US vs THEM'!$G:$G,0)),"No Territory Data")))))</f>
        <v>US</v>
      </c>
      <c r="W2354" t="str">
        <f t="shared" si="146"/>
        <v>OK</v>
      </c>
      <c r="X2354" t="str">
        <f t="shared" si="147"/>
        <v>US</v>
      </c>
    </row>
    <row r="2355" spans="1:24" x14ac:dyDescent="0.2">
      <c r="A2355">
        <v>2354</v>
      </c>
      <c r="B2355" t="s">
        <v>114</v>
      </c>
      <c r="C2355" t="s">
        <v>115</v>
      </c>
      <c r="D2355" t="s">
        <v>48</v>
      </c>
      <c r="E2355" t="s">
        <v>116</v>
      </c>
      <c r="F2355" t="s">
        <v>50</v>
      </c>
      <c r="G2355" t="s">
        <v>117</v>
      </c>
      <c r="H2355" t="s">
        <v>8</v>
      </c>
      <c r="I2355" t="s">
        <v>52</v>
      </c>
      <c r="J2355" t="s">
        <v>44</v>
      </c>
      <c r="K2355" t="s">
        <v>44</v>
      </c>
      <c r="L2355" t="s">
        <v>45</v>
      </c>
      <c r="M2355">
        <v>1</v>
      </c>
      <c r="N2355" t="s">
        <v>875</v>
      </c>
      <c r="O2355" t="str">
        <f>IF($B2355="","",IFERROR(IF(ISNUMBER(MATCH($K2355,'Brand Family Territory (Enc)'!$A$2:$A$296,0)),$K2355,""),""))</f>
        <v/>
      </c>
      <c r="P2355" t="str">
        <f>IF($B2355="","",IFERROR(INDEX('Brand Crosswalk'!$F$2:$F$200,MATCH($K2355,'Brand Crosswalk'!$A$2:$A$200,0)),"Not in Crosswalk"))</f>
        <v>Mapped</v>
      </c>
      <c r="Q2355" t="str">
        <f>IF($B2355="","",IFERROR(INDEX('Brand Crosswalk'!$C$2:$C$200,MATCH($K2355,'Brand Crosswalk'!$A$2:$A$200,0)),""))</f>
        <v>Dg Yuengling Inc</v>
      </c>
      <c r="R2355" t="str">
        <f>IF($B2355="","",IF(O2355&lt;&gt;"",O2355,IF(P2355="Mapped",Q2355,IF(P2355="No Encompass Match","No Encompass Match",IFERROR(VLOOKUP(IF($K2355="",$J2355,$K2355),'Brands (Enc)'!$C$2:$D$2699,2,FALSE),"Not Mapped")))))</f>
        <v>Dg Yuengling Inc</v>
      </c>
      <c r="S2355" t="str">
        <f>IF($B2355="","",IFERROR(VLOOKUP(VALUE($B2355),'Customers Table (Enc)'!$A:$I,9,FALSE),"Not Found"))</f>
        <v>Bergen</v>
      </c>
      <c r="T2355" t="str">
        <f t="shared" si="144"/>
        <v>BERGEN</v>
      </c>
      <c r="U2355" t="str">
        <f t="shared" si="145"/>
        <v>Dg Yuengling Inc|BERGEN</v>
      </c>
      <c r="V2355" t="str">
        <f>IF($B2355="","",IF(R2355="No Encompass Match","THEM",IF(R2355="Not Mapped","Unable to Determine",IF(T2355="SALES","Unable to Determine",IFERROR(INDEX('Master - US vs THEM'!$F:$F,MATCH(U2355,'Master - US vs THEM'!$G:$G,0)),"No Territory Data")))))</f>
        <v>US</v>
      </c>
      <c r="W2355" t="str">
        <f t="shared" si="146"/>
        <v>OK</v>
      </c>
      <c r="X2355" t="str">
        <f t="shared" si="147"/>
        <v>US</v>
      </c>
    </row>
    <row r="2356" spans="1:24" x14ac:dyDescent="0.2">
      <c r="A2356">
        <v>2355</v>
      </c>
      <c r="B2356" t="s">
        <v>114</v>
      </c>
      <c r="C2356" t="s">
        <v>115</v>
      </c>
      <c r="D2356" t="s">
        <v>48</v>
      </c>
      <c r="E2356" t="s">
        <v>116</v>
      </c>
      <c r="F2356" t="s">
        <v>50</v>
      </c>
      <c r="G2356" t="s">
        <v>117</v>
      </c>
      <c r="H2356" t="s">
        <v>8</v>
      </c>
      <c r="I2356" t="s">
        <v>52</v>
      </c>
      <c r="J2356" t="s">
        <v>118</v>
      </c>
      <c r="K2356" t="s">
        <v>119</v>
      </c>
      <c r="L2356" t="s">
        <v>120</v>
      </c>
      <c r="M2356">
        <v>1</v>
      </c>
      <c r="N2356" t="s">
        <v>21</v>
      </c>
      <c r="O2356" t="str">
        <f>IF($B2356="","",IFERROR(IF(ISNUMBER(MATCH($K2356,'Brand Family Territory (Enc)'!$A$2:$A$296,0)),$K2356,""),""))</f>
        <v/>
      </c>
      <c r="P2356" t="str">
        <f>IF($B2356="","",IFERROR(INDEX('Brand Crosswalk'!$F$2:$F$200,MATCH($K2356,'Brand Crosswalk'!$A$2:$A$200,0)),"Not in Crosswalk"))</f>
        <v>No Encompass Match</v>
      </c>
      <c r="Q2356">
        <f>IF($B2356="","",IFERROR(INDEX('Brand Crosswalk'!$C$2:$C$200,MATCH($K2356,'Brand Crosswalk'!$A$2:$A$200,0)),""))</f>
        <v>0</v>
      </c>
      <c r="R2356" t="str">
        <f>IF($B2356="","",IF(O2356&lt;&gt;"",O2356,IF(P2356="Mapped",Q2356,IF(P2356="No Encompass Match","No Encompass Match",IFERROR(VLOOKUP(IF($K2356="",$J2356,$K2356),'Brands (Enc)'!$C$2:$D$2699,2,FALSE),"Not Mapped")))))</f>
        <v>No Encompass Match</v>
      </c>
      <c r="S2356" t="str">
        <f>IF($B2356="","",IFERROR(VLOOKUP(VALUE($B2356),'Customers Table (Enc)'!$A:$I,9,FALSE),"Not Found"))</f>
        <v>Bergen</v>
      </c>
      <c r="T2356" t="str">
        <f t="shared" si="144"/>
        <v>BERGEN</v>
      </c>
      <c r="U2356" t="str">
        <f t="shared" si="145"/>
        <v>No Encompass Match|BERGEN</v>
      </c>
      <c r="V2356" t="str">
        <f>IF($B2356="","",IF(R2356="No Encompass Match","THEM",IF(R2356="Not Mapped","Unable to Determine",IF(T2356="SALES","Unable to Determine",IFERROR(INDEX('Master - US vs THEM'!$F:$F,MATCH(U2356,'Master - US vs THEM'!$G:$G,0)),"No Territory Data")))))</f>
        <v>THEM</v>
      </c>
      <c r="W2356" t="str">
        <f t="shared" si="146"/>
        <v>OK</v>
      </c>
      <c r="X2356" t="str">
        <f t="shared" si="147"/>
        <v>THEM</v>
      </c>
    </row>
    <row r="2357" spans="1:24" x14ac:dyDescent="0.2">
      <c r="A2357">
        <v>2356</v>
      </c>
      <c r="B2357" t="s">
        <v>1033</v>
      </c>
      <c r="C2357" t="s">
        <v>1034</v>
      </c>
      <c r="D2357" t="s">
        <v>27</v>
      </c>
      <c r="E2357" t="s">
        <v>1035</v>
      </c>
      <c r="F2357" t="s">
        <v>1036</v>
      </c>
      <c r="G2357" t="s">
        <v>1037</v>
      </c>
      <c r="H2357" t="s">
        <v>8</v>
      </c>
      <c r="I2357" t="s">
        <v>31</v>
      </c>
      <c r="J2357" t="s">
        <v>181</v>
      </c>
      <c r="K2357" t="s">
        <v>182</v>
      </c>
      <c r="L2357" t="s">
        <v>24</v>
      </c>
      <c r="M2357">
        <v>1</v>
      </c>
      <c r="N2357" t="s">
        <v>875</v>
      </c>
      <c r="O2357" t="str">
        <f>IF($B2357="","",IFERROR(IF(ISNUMBER(MATCH($K2357,'Brand Family Territory (Enc)'!$A$2:$A$296,0)),$K2357,""),""))</f>
        <v/>
      </c>
      <c r="P2357" t="str">
        <f>IF($B2357="","",IFERROR(INDEX('Brand Crosswalk'!$F$2:$F$200,MATCH($K2357,'Brand Crosswalk'!$A$2:$A$200,0)),"Not in Crosswalk"))</f>
        <v>Mapped</v>
      </c>
      <c r="Q2357" t="str">
        <f>IF($B2357="","",IFERROR(INDEX('Brand Crosswalk'!$C$2:$C$200,MATCH($K2357,'Brand Crosswalk'!$A$2:$A$200,0)),""))</f>
        <v>Modelo Especial</v>
      </c>
      <c r="R2357" t="str">
        <f>IF($B2357="","",IF(O2357&lt;&gt;"",O2357,IF(P2357="Mapped",Q2357,IF(P2357="No Encompass Match","No Encompass Match",IFERROR(VLOOKUP(IF($K2357="",$J2357,$K2357),'Brands (Enc)'!$C$2:$D$2699,2,FALSE),"Not Mapped")))))</f>
        <v>Modelo Especial</v>
      </c>
      <c r="S2357" t="str">
        <f>IF($B2357="","",IFERROR(VLOOKUP(VALUE($B2357),'Customers Table (Enc)'!$A:$I,9,FALSE),"Not Found"))</f>
        <v>Sussex</v>
      </c>
      <c r="T2357" t="str">
        <f t="shared" si="144"/>
        <v>SUSSEX</v>
      </c>
      <c r="U2357" t="str">
        <f t="shared" si="145"/>
        <v>Modelo Especial|SUSSEX</v>
      </c>
      <c r="V2357" t="str">
        <f>IF($B2357="","",IF(R2357="No Encompass Match","THEM",IF(R2357="Not Mapped","Unable to Determine",IF(T2357="SALES","Unable to Determine",IFERROR(INDEX('Master - US vs THEM'!$F:$F,MATCH(U2357,'Master - US vs THEM'!$G:$G,0)),"No Territory Data")))))</f>
        <v>US</v>
      </c>
      <c r="W2357" t="str">
        <f t="shared" si="146"/>
        <v>OK</v>
      </c>
      <c r="X2357" t="str">
        <f t="shared" si="147"/>
        <v>US</v>
      </c>
    </row>
    <row r="2358" spans="1:24" x14ac:dyDescent="0.2">
      <c r="A2358">
        <v>2357</v>
      </c>
      <c r="B2358" t="s">
        <v>1033</v>
      </c>
      <c r="C2358" t="s">
        <v>1034</v>
      </c>
      <c r="D2358" t="s">
        <v>27</v>
      </c>
      <c r="E2358" t="s">
        <v>1035</v>
      </c>
      <c r="F2358" t="s">
        <v>1036</v>
      </c>
      <c r="G2358" t="s">
        <v>1037</v>
      </c>
      <c r="H2358" t="s">
        <v>8</v>
      </c>
      <c r="I2358" t="s">
        <v>31</v>
      </c>
      <c r="J2358" t="s">
        <v>338</v>
      </c>
      <c r="K2358" t="s">
        <v>34</v>
      </c>
      <c r="L2358" t="s">
        <v>34</v>
      </c>
      <c r="M2358">
        <v>1</v>
      </c>
      <c r="N2358" t="s">
        <v>875</v>
      </c>
      <c r="O2358" t="str">
        <f>IF($B2358="","",IFERROR(IF(ISNUMBER(MATCH($K2358,'Brand Family Territory (Enc)'!$A$2:$A$296,0)),$K2358,""),""))</f>
        <v/>
      </c>
      <c r="P2358" t="str">
        <f>IF($B2358="","",IFERROR(INDEX('Brand Crosswalk'!$F$2:$F$200,MATCH($K2358,'Brand Crosswalk'!$A$2:$A$200,0)),"Not in Crosswalk"))</f>
        <v>Mapped</v>
      </c>
      <c r="Q2358" t="str">
        <f>IF($B2358="","",IFERROR(INDEX('Brand Crosswalk'!$C$2:$C$200,MATCH($K2358,'Brand Crosswalk'!$A$2:$A$200,0)),""))</f>
        <v>Sierra Nevada</v>
      </c>
      <c r="R2358" t="str">
        <f>IF($B2358="","",IF(O2358&lt;&gt;"",O2358,IF(P2358="Mapped",Q2358,IF(P2358="No Encompass Match","No Encompass Match",IFERROR(VLOOKUP(IF($K2358="",$J2358,$K2358),'Brands (Enc)'!$C$2:$D$2699,2,FALSE),"Not Mapped")))))</f>
        <v>Sierra Nevada</v>
      </c>
      <c r="S2358" t="str">
        <f>IF($B2358="","",IFERROR(VLOOKUP(VALUE($B2358),'Customers Table (Enc)'!$A:$I,9,FALSE),"Not Found"))</f>
        <v>Sussex</v>
      </c>
      <c r="T2358" t="str">
        <f t="shared" si="144"/>
        <v>SUSSEX</v>
      </c>
      <c r="U2358" t="str">
        <f t="shared" si="145"/>
        <v>Sierra Nevada|SUSSEX</v>
      </c>
      <c r="V2358" t="str">
        <f>IF($B2358="","",IF(R2358="No Encompass Match","THEM",IF(R2358="Not Mapped","Unable to Determine",IF(T2358="SALES","Unable to Determine",IFERROR(INDEX('Master - US vs THEM'!$F:$F,MATCH(U2358,'Master - US vs THEM'!$G:$G,0)),"No Territory Data")))))</f>
        <v>US</v>
      </c>
      <c r="W2358" t="str">
        <f t="shared" si="146"/>
        <v>OK</v>
      </c>
      <c r="X2358" t="str">
        <f t="shared" si="147"/>
        <v>US</v>
      </c>
    </row>
    <row r="2359" spans="1:24" x14ac:dyDescent="0.2">
      <c r="A2359">
        <v>2358</v>
      </c>
      <c r="B2359" t="s">
        <v>1033</v>
      </c>
      <c r="C2359" t="s">
        <v>1034</v>
      </c>
      <c r="D2359" t="s">
        <v>27</v>
      </c>
      <c r="E2359" t="s">
        <v>1035</v>
      </c>
      <c r="F2359" t="s">
        <v>1036</v>
      </c>
      <c r="G2359" t="s">
        <v>1037</v>
      </c>
      <c r="H2359" t="s">
        <v>8</v>
      </c>
      <c r="I2359" t="s">
        <v>31</v>
      </c>
      <c r="J2359" t="s">
        <v>535</v>
      </c>
      <c r="K2359" t="s">
        <v>358</v>
      </c>
      <c r="L2359" t="s">
        <v>155</v>
      </c>
      <c r="M2359">
        <v>1</v>
      </c>
      <c r="N2359" t="s">
        <v>875</v>
      </c>
      <c r="O2359" t="str">
        <f>IF($B2359="","",IFERROR(IF(ISNUMBER(MATCH($K2359,'Brand Family Territory (Enc)'!$A$2:$A$296,0)),$K2359,""),""))</f>
        <v/>
      </c>
      <c r="P2359" t="str">
        <f>IF($B2359="","",IFERROR(INDEX('Brand Crosswalk'!$F$2:$F$200,MATCH($K2359,'Brand Crosswalk'!$A$2:$A$200,0)),"Not in Crosswalk"))</f>
        <v>Mapped</v>
      </c>
      <c r="Q2359" t="str">
        <f>IF($B2359="","",IFERROR(INDEX('Brand Crosswalk'!$C$2:$C$200,MATCH($K2359,'Brand Crosswalk'!$A$2:$A$200,0)),""))</f>
        <v>Samuel Adams</v>
      </c>
      <c r="R2359" t="str">
        <f>IF($B2359="","",IF(O2359&lt;&gt;"",O2359,IF(P2359="Mapped",Q2359,IF(P2359="No Encompass Match","No Encompass Match",IFERROR(VLOOKUP(IF($K2359="",$J2359,$K2359),'Brands (Enc)'!$C$2:$D$2699,2,FALSE),"Not Mapped")))))</f>
        <v>Samuel Adams</v>
      </c>
      <c r="S2359" t="str">
        <f>IF($B2359="","",IFERROR(VLOOKUP(VALUE($B2359),'Customers Table (Enc)'!$A:$I,9,FALSE),"Not Found"))</f>
        <v>Sussex</v>
      </c>
      <c r="T2359" t="str">
        <f t="shared" si="144"/>
        <v>SUSSEX</v>
      </c>
      <c r="U2359" t="str">
        <f t="shared" si="145"/>
        <v>Samuel Adams|SUSSEX</v>
      </c>
      <c r="V2359" t="str">
        <f>IF($B2359="","",IF(R2359="No Encompass Match","THEM",IF(R2359="Not Mapped","Unable to Determine",IF(T2359="SALES","Unable to Determine",IFERROR(INDEX('Master - US vs THEM'!$F:$F,MATCH(U2359,'Master - US vs THEM'!$G:$G,0)),"No Territory Data")))))</f>
        <v>US</v>
      </c>
      <c r="W2359" t="str">
        <f t="shared" si="146"/>
        <v>OK</v>
      </c>
      <c r="X2359" t="str">
        <f t="shared" si="147"/>
        <v>US</v>
      </c>
    </row>
    <row r="2360" spans="1:24" x14ac:dyDescent="0.2">
      <c r="A2360">
        <v>2359</v>
      </c>
      <c r="B2360" t="s">
        <v>1033</v>
      </c>
      <c r="C2360" t="s">
        <v>1034</v>
      </c>
      <c r="D2360" t="s">
        <v>27</v>
      </c>
      <c r="E2360" t="s">
        <v>1035</v>
      </c>
      <c r="F2360" t="s">
        <v>1036</v>
      </c>
      <c r="G2360" t="s">
        <v>1037</v>
      </c>
      <c r="H2360" t="s">
        <v>8</v>
      </c>
      <c r="I2360" t="s">
        <v>31</v>
      </c>
      <c r="J2360" t="s">
        <v>227</v>
      </c>
      <c r="K2360" t="s">
        <v>209</v>
      </c>
      <c r="L2360" t="s">
        <v>210</v>
      </c>
      <c r="M2360">
        <v>1</v>
      </c>
      <c r="N2360" t="s">
        <v>875</v>
      </c>
      <c r="O2360" t="str">
        <f>IF($B2360="","",IFERROR(IF(ISNUMBER(MATCH($K2360,'Brand Family Territory (Enc)'!$A$2:$A$296,0)),$K2360,""),""))</f>
        <v/>
      </c>
      <c r="P2360" t="str">
        <f>IF($B2360="","",IFERROR(INDEX('Brand Crosswalk'!$F$2:$F$200,MATCH($K2360,'Brand Crosswalk'!$A$2:$A$200,0)),"Not in Crosswalk"))</f>
        <v>Mapped</v>
      </c>
      <c r="Q2360" t="str">
        <f>IF($B2360="","",IFERROR(INDEX('Brand Crosswalk'!$C$2:$C$200,MATCH($K2360,'Brand Crosswalk'!$A$2:$A$200,0)),""))</f>
        <v>Cape May</v>
      </c>
      <c r="R2360" t="str">
        <f>IF($B2360="","",IF(O2360&lt;&gt;"",O2360,IF(P2360="Mapped",Q2360,IF(P2360="No Encompass Match","No Encompass Match",IFERROR(VLOOKUP(IF($K2360="",$J2360,$K2360),'Brands (Enc)'!$C$2:$D$2699,2,FALSE),"Not Mapped")))))</f>
        <v>Cape May</v>
      </c>
      <c r="S2360" t="str">
        <f>IF($B2360="","",IFERROR(VLOOKUP(VALUE($B2360),'Customers Table (Enc)'!$A:$I,9,FALSE),"Not Found"))</f>
        <v>Sussex</v>
      </c>
      <c r="T2360" t="str">
        <f t="shared" si="144"/>
        <v>SUSSEX</v>
      </c>
      <c r="U2360" t="str">
        <f t="shared" si="145"/>
        <v>Cape May|SUSSEX</v>
      </c>
      <c r="V2360" t="str">
        <f>IF($B2360="","",IF(R2360="No Encompass Match","THEM",IF(R2360="Not Mapped","Unable to Determine",IF(T2360="SALES","Unable to Determine",IFERROR(INDEX('Master - US vs THEM'!$F:$F,MATCH(U2360,'Master - US vs THEM'!$G:$G,0)),"No Territory Data")))))</f>
        <v>US</v>
      </c>
      <c r="W2360" t="str">
        <f t="shared" si="146"/>
        <v>OK</v>
      </c>
      <c r="X2360" t="str">
        <f t="shared" si="147"/>
        <v>US</v>
      </c>
    </row>
    <row r="2361" spans="1:24" x14ac:dyDescent="0.2">
      <c r="A2361">
        <v>2360</v>
      </c>
      <c r="B2361" t="s">
        <v>1033</v>
      </c>
      <c r="C2361" t="s">
        <v>1034</v>
      </c>
      <c r="D2361" t="s">
        <v>27</v>
      </c>
      <c r="E2361" t="s">
        <v>1035</v>
      </c>
      <c r="F2361" t="s">
        <v>1036</v>
      </c>
      <c r="G2361" t="s">
        <v>1037</v>
      </c>
      <c r="H2361" t="s">
        <v>8</v>
      </c>
      <c r="I2361" t="s">
        <v>31</v>
      </c>
      <c r="J2361" t="s">
        <v>140</v>
      </c>
      <c r="K2361" t="s">
        <v>140</v>
      </c>
      <c r="L2361" t="s">
        <v>141</v>
      </c>
      <c r="M2361">
        <v>1</v>
      </c>
      <c r="N2361" t="s">
        <v>875</v>
      </c>
      <c r="O2361" t="str">
        <f>IF($B2361="","",IFERROR(IF(ISNUMBER(MATCH($K2361,'Brand Family Territory (Enc)'!$A$2:$A$296,0)),$K2361,""),""))</f>
        <v/>
      </c>
      <c r="P2361" t="str">
        <f>IF($B2361="","",IFERROR(INDEX('Brand Crosswalk'!$F$2:$F$200,MATCH($K2361,'Brand Crosswalk'!$A$2:$A$200,0)),"Not in Crosswalk"))</f>
        <v>Mapped</v>
      </c>
      <c r="Q2361" t="str">
        <f>IF($B2361="","",IFERROR(INDEX('Brand Crosswalk'!$C$2:$C$200,MATCH($K2361,'Brand Crosswalk'!$A$2:$A$200,0)),""))</f>
        <v>Peroni</v>
      </c>
      <c r="R2361" t="str">
        <f>IF($B2361="","",IF(O2361&lt;&gt;"",O2361,IF(P2361="Mapped",Q2361,IF(P2361="No Encompass Match","No Encompass Match",IFERROR(VLOOKUP(IF($K2361="",$J2361,$K2361),'Brands (Enc)'!$C$2:$D$2699,2,FALSE),"Not Mapped")))))</f>
        <v>Peroni</v>
      </c>
      <c r="S2361" t="str">
        <f>IF($B2361="","",IFERROR(VLOOKUP(VALUE($B2361),'Customers Table (Enc)'!$A:$I,9,FALSE),"Not Found"))</f>
        <v>Sussex</v>
      </c>
      <c r="T2361" t="str">
        <f t="shared" si="144"/>
        <v>SUSSEX</v>
      </c>
      <c r="U2361" t="str">
        <f t="shared" si="145"/>
        <v>Peroni|SUSSEX</v>
      </c>
      <c r="V2361" t="str">
        <f>IF($B2361="","",IF(R2361="No Encompass Match","THEM",IF(R2361="Not Mapped","Unable to Determine",IF(T2361="SALES","Unable to Determine",IFERROR(INDEX('Master - US vs THEM'!$F:$F,MATCH(U2361,'Master - US vs THEM'!$G:$G,0)),"No Territory Data")))))</f>
        <v>US</v>
      </c>
      <c r="W2361" t="str">
        <f t="shared" si="146"/>
        <v>OK</v>
      </c>
      <c r="X2361" t="str">
        <f t="shared" si="147"/>
        <v>US</v>
      </c>
    </row>
    <row r="2362" spans="1:24" x14ac:dyDescent="0.2">
      <c r="A2362">
        <v>2361</v>
      </c>
      <c r="B2362" t="s">
        <v>1033</v>
      </c>
      <c r="C2362" t="s">
        <v>1034</v>
      </c>
      <c r="D2362" t="s">
        <v>27</v>
      </c>
      <c r="E2362" t="s">
        <v>1035</v>
      </c>
      <c r="F2362" t="s">
        <v>1036</v>
      </c>
      <c r="G2362" t="s">
        <v>1037</v>
      </c>
      <c r="H2362" t="s">
        <v>8</v>
      </c>
      <c r="I2362" t="s">
        <v>31</v>
      </c>
      <c r="J2362" t="s">
        <v>142</v>
      </c>
      <c r="K2362" t="s">
        <v>143</v>
      </c>
      <c r="L2362" t="s">
        <v>141</v>
      </c>
      <c r="M2362">
        <v>1</v>
      </c>
      <c r="N2362" t="s">
        <v>875</v>
      </c>
      <c r="O2362" t="str">
        <f>IF($B2362="","",IFERROR(IF(ISNUMBER(MATCH($K2362,'Brand Family Territory (Enc)'!$A$2:$A$296,0)),$K2362,""),""))</f>
        <v/>
      </c>
      <c r="P2362" t="str">
        <f>IF($B2362="","",IFERROR(INDEX('Brand Crosswalk'!$F$2:$F$200,MATCH($K2362,'Brand Crosswalk'!$A$2:$A$200,0)),"Not in Crosswalk"))</f>
        <v>Mapped</v>
      </c>
      <c r="Q2362" t="str">
        <f>IF($B2362="","",IFERROR(INDEX('Brand Crosswalk'!$C$2:$C$200,MATCH($K2362,'Brand Crosswalk'!$A$2:$A$200,0)),""))</f>
        <v>Lite</v>
      </c>
      <c r="R2362" t="str">
        <f>IF($B2362="","",IF(O2362&lt;&gt;"",O2362,IF(P2362="Mapped",Q2362,IF(P2362="No Encompass Match","No Encompass Match",IFERROR(VLOOKUP(IF($K2362="",$J2362,$K2362),'Brands (Enc)'!$C$2:$D$2699,2,FALSE),"Not Mapped")))))</f>
        <v>Lite</v>
      </c>
      <c r="S2362" t="str">
        <f>IF($B2362="","",IFERROR(VLOOKUP(VALUE($B2362),'Customers Table (Enc)'!$A:$I,9,FALSE),"Not Found"))</f>
        <v>Sussex</v>
      </c>
      <c r="T2362" t="str">
        <f t="shared" si="144"/>
        <v>SUSSEX</v>
      </c>
      <c r="U2362" t="str">
        <f t="shared" si="145"/>
        <v>Lite|SUSSEX</v>
      </c>
      <c r="V2362" t="str">
        <f>IF($B2362="","",IF(R2362="No Encompass Match","THEM",IF(R2362="Not Mapped","Unable to Determine",IF(T2362="SALES","Unable to Determine",IFERROR(INDEX('Master - US vs THEM'!$F:$F,MATCH(U2362,'Master - US vs THEM'!$G:$G,0)),"No Territory Data")))))</f>
        <v>US</v>
      </c>
      <c r="W2362" t="str">
        <f t="shared" si="146"/>
        <v>OK</v>
      </c>
      <c r="X2362" t="str">
        <f t="shared" si="147"/>
        <v>US</v>
      </c>
    </row>
    <row r="2363" spans="1:24" x14ac:dyDescent="0.2">
      <c r="A2363">
        <v>2362</v>
      </c>
      <c r="B2363" t="s">
        <v>1028</v>
      </c>
      <c r="C2363" t="s">
        <v>1029</v>
      </c>
      <c r="D2363" t="s">
        <v>123</v>
      </c>
      <c r="E2363" t="s">
        <v>1030</v>
      </c>
      <c r="F2363" t="s">
        <v>424</v>
      </c>
      <c r="G2363" t="s">
        <v>1031</v>
      </c>
      <c r="H2363" t="s">
        <v>8</v>
      </c>
      <c r="I2363" t="s">
        <v>713</v>
      </c>
      <c r="J2363" t="s">
        <v>44</v>
      </c>
      <c r="K2363" t="s">
        <v>44</v>
      </c>
      <c r="L2363" t="s">
        <v>45</v>
      </c>
      <c r="M2363">
        <v>1</v>
      </c>
      <c r="N2363" t="s">
        <v>875</v>
      </c>
      <c r="O2363" t="str">
        <f>IF($B2363="","",IFERROR(IF(ISNUMBER(MATCH($K2363,'Brand Family Territory (Enc)'!$A$2:$A$296,0)),$K2363,""),""))</f>
        <v/>
      </c>
      <c r="P2363" t="str">
        <f>IF($B2363="","",IFERROR(INDEX('Brand Crosswalk'!$F$2:$F$200,MATCH($K2363,'Brand Crosswalk'!$A$2:$A$200,0)),"Not in Crosswalk"))</f>
        <v>Mapped</v>
      </c>
      <c r="Q2363" t="str">
        <f>IF($B2363="","",IFERROR(INDEX('Brand Crosswalk'!$C$2:$C$200,MATCH($K2363,'Brand Crosswalk'!$A$2:$A$200,0)),""))</f>
        <v>Dg Yuengling Inc</v>
      </c>
      <c r="R2363" t="str">
        <f>IF($B2363="","",IF(O2363&lt;&gt;"",O2363,IF(P2363="Mapped",Q2363,IF(P2363="No Encompass Match","No Encompass Match",IFERROR(VLOOKUP(IF($K2363="",$J2363,$K2363),'Brands (Enc)'!$C$2:$D$2699,2,FALSE),"Not Mapped")))))</f>
        <v>Dg Yuengling Inc</v>
      </c>
      <c r="S2363" t="str">
        <f>IF($B2363="","",IFERROR(VLOOKUP(VALUE($B2363),'Customers Table (Enc)'!$A:$I,9,FALSE),"Not Found"))</f>
        <v>Passaic</v>
      </c>
      <c r="T2363" t="str">
        <f t="shared" si="144"/>
        <v>PASSAIC</v>
      </c>
      <c r="U2363" t="str">
        <f t="shared" si="145"/>
        <v>Dg Yuengling Inc|PASSAIC</v>
      </c>
      <c r="V2363" t="str">
        <f>IF($B2363="","",IF(R2363="No Encompass Match","THEM",IF(R2363="Not Mapped","Unable to Determine",IF(T2363="SALES","Unable to Determine",IFERROR(INDEX('Master - US vs THEM'!$F:$F,MATCH(U2363,'Master - US vs THEM'!$G:$G,0)),"No Territory Data")))))</f>
        <v>US</v>
      </c>
      <c r="W2363" t="str">
        <f t="shared" si="146"/>
        <v>OK</v>
      </c>
      <c r="X2363" t="str">
        <f t="shared" si="147"/>
        <v>US</v>
      </c>
    </row>
    <row r="2364" spans="1:24" x14ac:dyDescent="0.2">
      <c r="A2364">
        <v>2363</v>
      </c>
      <c r="B2364" t="s">
        <v>1028</v>
      </c>
      <c r="C2364" t="s">
        <v>1029</v>
      </c>
      <c r="D2364" t="s">
        <v>123</v>
      </c>
      <c r="E2364" t="s">
        <v>1030</v>
      </c>
      <c r="F2364" t="s">
        <v>424</v>
      </c>
      <c r="G2364" t="s">
        <v>1031</v>
      </c>
      <c r="H2364" t="s">
        <v>8</v>
      </c>
      <c r="I2364" t="s">
        <v>713</v>
      </c>
      <c r="J2364" t="s">
        <v>1032</v>
      </c>
      <c r="K2364" t="s">
        <v>45</v>
      </c>
      <c r="L2364" t="s">
        <v>45</v>
      </c>
      <c r="M2364">
        <v>1</v>
      </c>
      <c r="N2364" t="s">
        <v>875</v>
      </c>
      <c r="O2364" t="str">
        <f>IF($B2364="","",IFERROR(IF(ISNUMBER(MATCH($K2364,'Brand Family Territory (Enc)'!$A$2:$A$296,0)),$K2364,""),""))</f>
        <v/>
      </c>
      <c r="P2364" t="str">
        <f>IF($B2364="","",IFERROR(INDEX('Brand Crosswalk'!$F$2:$F$200,MATCH($K2364,'Brand Crosswalk'!$A$2:$A$200,0)),"Not in Crosswalk"))</f>
        <v>Mapped</v>
      </c>
      <c r="Q2364" t="str">
        <f>IF($B2364="","",IFERROR(INDEX('Brand Crosswalk'!$C$2:$C$200,MATCH($K2364,'Brand Crosswalk'!$A$2:$A$200,0)),""))</f>
        <v>Dg Yuengling Inc</v>
      </c>
      <c r="R2364" t="str">
        <f>IF($B2364="","",IF(O2364&lt;&gt;"",O2364,IF(P2364="Mapped",Q2364,IF(P2364="No Encompass Match","No Encompass Match",IFERROR(VLOOKUP(IF($K2364="",$J2364,$K2364),'Brands (Enc)'!$C$2:$D$2699,2,FALSE),"Not Mapped")))))</f>
        <v>Dg Yuengling Inc</v>
      </c>
      <c r="S2364" t="str">
        <f>IF($B2364="","",IFERROR(VLOOKUP(VALUE($B2364),'Customers Table (Enc)'!$A:$I,9,FALSE),"Not Found"))</f>
        <v>Passaic</v>
      </c>
      <c r="T2364" t="str">
        <f t="shared" si="144"/>
        <v>PASSAIC</v>
      </c>
      <c r="U2364" t="str">
        <f t="shared" si="145"/>
        <v>Dg Yuengling Inc|PASSAIC</v>
      </c>
      <c r="V2364" t="str">
        <f>IF($B2364="","",IF(R2364="No Encompass Match","THEM",IF(R2364="Not Mapped","Unable to Determine",IF(T2364="SALES","Unable to Determine",IFERROR(INDEX('Master - US vs THEM'!$F:$F,MATCH(U2364,'Master - US vs THEM'!$G:$G,0)),"No Territory Data")))))</f>
        <v>US</v>
      </c>
      <c r="W2364" t="str">
        <f t="shared" si="146"/>
        <v>OK</v>
      </c>
      <c r="X2364" t="str">
        <f t="shared" si="147"/>
        <v>US</v>
      </c>
    </row>
    <row r="2365" spans="1:24" x14ac:dyDescent="0.2">
      <c r="A2365">
        <v>2364</v>
      </c>
      <c r="B2365" t="s">
        <v>1028</v>
      </c>
      <c r="C2365" t="s">
        <v>1029</v>
      </c>
      <c r="D2365" t="s">
        <v>123</v>
      </c>
      <c r="E2365" t="s">
        <v>1030</v>
      </c>
      <c r="F2365" t="s">
        <v>424</v>
      </c>
      <c r="G2365" t="s">
        <v>1031</v>
      </c>
      <c r="H2365" t="s">
        <v>8</v>
      </c>
      <c r="I2365" t="s">
        <v>713</v>
      </c>
      <c r="J2365" t="s">
        <v>144</v>
      </c>
      <c r="K2365" t="s">
        <v>145</v>
      </c>
      <c r="L2365" t="s">
        <v>141</v>
      </c>
      <c r="M2365">
        <v>1</v>
      </c>
      <c r="N2365" t="s">
        <v>875</v>
      </c>
      <c r="O2365" t="str">
        <f>IF($B2365="","",IFERROR(IF(ISNUMBER(MATCH($K2365,'Brand Family Territory (Enc)'!$A$2:$A$296,0)),$K2365,""),""))</f>
        <v>COORS LIGHT</v>
      </c>
      <c r="P2365" t="str">
        <f>IF($B2365="","",IFERROR(INDEX('Brand Crosswalk'!$F$2:$F$200,MATCH($K2365,'Brand Crosswalk'!$A$2:$A$200,0)),"Not in Crosswalk"))</f>
        <v>Not in Crosswalk</v>
      </c>
      <c r="Q2365" t="str">
        <f>IF($B2365="","",IFERROR(INDEX('Brand Crosswalk'!$C$2:$C$200,MATCH($K2365,'Brand Crosswalk'!$A$2:$A$200,0)),""))</f>
        <v/>
      </c>
      <c r="R2365" t="str">
        <f>IF($B2365="","",IF(O2365&lt;&gt;"",O2365,IF(P2365="Mapped",Q2365,IF(P2365="No Encompass Match","No Encompass Match",IFERROR(VLOOKUP(IF($K2365="",$J2365,$K2365),'Brands (Enc)'!$C$2:$D$2699,2,FALSE),"Not Mapped")))))</f>
        <v>COORS LIGHT</v>
      </c>
      <c r="S2365" t="str">
        <f>IF($B2365="","",IFERROR(VLOOKUP(VALUE($B2365),'Customers Table (Enc)'!$A:$I,9,FALSE),"Not Found"))</f>
        <v>Passaic</v>
      </c>
      <c r="T2365" t="str">
        <f t="shared" si="144"/>
        <v>PASSAIC</v>
      </c>
      <c r="U2365" t="str">
        <f t="shared" si="145"/>
        <v>COORS LIGHT|PASSAIC</v>
      </c>
      <c r="V2365" t="str">
        <f>IF($B2365="","",IF(R2365="No Encompass Match","THEM",IF(R2365="Not Mapped","Unable to Determine",IF(T2365="SALES","Unable to Determine",IFERROR(INDEX('Master - US vs THEM'!$F:$F,MATCH(U2365,'Master - US vs THEM'!$G:$G,0)),"No Territory Data")))))</f>
        <v>US</v>
      </c>
      <c r="W2365" t="str">
        <f t="shared" si="146"/>
        <v>OK</v>
      </c>
      <c r="X2365" t="str">
        <f t="shared" si="147"/>
        <v>US</v>
      </c>
    </row>
    <row r="2366" spans="1:24" x14ac:dyDescent="0.2">
      <c r="A2366">
        <v>2365</v>
      </c>
      <c r="B2366" t="s">
        <v>1023</v>
      </c>
      <c r="C2366" t="s">
        <v>1024</v>
      </c>
      <c r="D2366" t="s">
        <v>27</v>
      </c>
      <c r="E2366" t="s">
        <v>1025</v>
      </c>
      <c r="F2366" t="s">
        <v>1026</v>
      </c>
      <c r="G2366" t="s">
        <v>1027</v>
      </c>
      <c r="H2366" t="s">
        <v>8</v>
      </c>
      <c r="I2366" t="s">
        <v>71</v>
      </c>
      <c r="J2366" t="s">
        <v>144</v>
      </c>
      <c r="K2366" t="s">
        <v>145</v>
      </c>
      <c r="L2366" t="s">
        <v>141</v>
      </c>
      <c r="M2366">
        <v>1</v>
      </c>
      <c r="N2366" t="s">
        <v>875</v>
      </c>
      <c r="O2366" t="str">
        <f>IF($B2366="","",IFERROR(IF(ISNUMBER(MATCH($K2366,'Brand Family Territory (Enc)'!$A$2:$A$296,0)),$K2366,""),""))</f>
        <v>COORS LIGHT</v>
      </c>
      <c r="P2366" t="str">
        <f>IF($B2366="","",IFERROR(INDEX('Brand Crosswalk'!$F$2:$F$200,MATCH($K2366,'Brand Crosswalk'!$A$2:$A$200,0)),"Not in Crosswalk"))</f>
        <v>Not in Crosswalk</v>
      </c>
      <c r="Q2366" t="str">
        <f>IF($B2366="","",IFERROR(INDEX('Brand Crosswalk'!$C$2:$C$200,MATCH($K2366,'Brand Crosswalk'!$A$2:$A$200,0)),""))</f>
        <v/>
      </c>
      <c r="R2366" t="str">
        <f>IF($B2366="","",IF(O2366&lt;&gt;"",O2366,IF(P2366="Mapped",Q2366,IF(P2366="No Encompass Match","No Encompass Match",IFERROR(VLOOKUP(IF($K2366="",$J2366,$K2366),'Brands (Enc)'!$C$2:$D$2699,2,FALSE),"Not Mapped")))))</f>
        <v>COORS LIGHT</v>
      </c>
      <c r="S2366" t="str">
        <f>IF($B2366="","",IFERROR(VLOOKUP(VALUE($B2366),'Customers Table (Enc)'!$A:$I,9,FALSE),"Not Found"))</f>
        <v>Sussex</v>
      </c>
      <c r="T2366" t="str">
        <f t="shared" si="144"/>
        <v>SUSSEX</v>
      </c>
      <c r="U2366" t="str">
        <f t="shared" si="145"/>
        <v>COORS LIGHT|SUSSEX</v>
      </c>
      <c r="V2366" t="str">
        <f>IF($B2366="","",IF(R2366="No Encompass Match","THEM",IF(R2366="Not Mapped","Unable to Determine",IF(T2366="SALES","Unable to Determine",IFERROR(INDEX('Master - US vs THEM'!$F:$F,MATCH(U2366,'Master - US vs THEM'!$G:$G,0)),"No Territory Data")))))</f>
        <v>US</v>
      </c>
      <c r="W2366" t="str">
        <f t="shared" si="146"/>
        <v>OK</v>
      </c>
      <c r="X2366" t="str">
        <f t="shared" si="147"/>
        <v>US</v>
      </c>
    </row>
    <row r="2367" spans="1:24" x14ac:dyDescent="0.2">
      <c r="A2367">
        <v>2366</v>
      </c>
      <c r="B2367" t="s">
        <v>1023</v>
      </c>
      <c r="C2367" t="s">
        <v>1024</v>
      </c>
      <c r="D2367" t="s">
        <v>27</v>
      </c>
      <c r="E2367" t="s">
        <v>1025</v>
      </c>
      <c r="F2367" t="s">
        <v>1026</v>
      </c>
      <c r="G2367" t="s">
        <v>1027</v>
      </c>
      <c r="H2367" t="s">
        <v>8</v>
      </c>
      <c r="I2367" t="s">
        <v>71</v>
      </c>
      <c r="J2367" t="s">
        <v>44</v>
      </c>
      <c r="K2367" t="s">
        <v>44</v>
      </c>
      <c r="L2367" t="s">
        <v>45</v>
      </c>
      <c r="M2367">
        <v>1</v>
      </c>
      <c r="N2367" t="s">
        <v>875</v>
      </c>
      <c r="O2367" t="str">
        <f>IF($B2367="","",IFERROR(IF(ISNUMBER(MATCH($K2367,'Brand Family Territory (Enc)'!$A$2:$A$296,0)),$K2367,""),""))</f>
        <v/>
      </c>
      <c r="P2367" t="str">
        <f>IF($B2367="","",IFERROR(INDEX('Brand Crosswalk'!$F$2:$F$200,MATCH($K2367,'Brand Crosswalk'!$A$2:$A$200,0)),"Not in Crosswalk"))</f>
        <v>Mapped</v>
      </c>
      <c r="Q2367" t="str">
        <f>IF($B2367="","",IFERROR(INDEX('Brand Crosswalk'!$C$2:$C$200,MATCH($K2367,'Brand Crosswalk'!$A$2:$A$200,0)),""))</f>
        <v>Dg Yuengling Inc</v>
      </c>
      <c r="R2367" t="str">
        <f>IF($B2367="","",IF(O2367&lt;&gt;"",O2367,IF(P2367="Mapped",Q2367,IF(P2367="No Encompass Match","No Encompass Match",IFERROR(VLOOKUP(IF($K2367="",$J2367,$K2367),'Brands (Enc)'!$C$2:$D$2699,2,FALSE),"Not Mapped")))))</f>
        <v>Dg Yuengling Inc</v>
      </c>
      <c r="S2367" t="str">
        <f>IF($B2367="","",IFERROR(VLOOKUP(VALUE($B2367),'Customers Table (Enc)'!$A:$I,9,FALSE),"Not Found"))</f>
        <v>Sussex</v>
      </c>
      <c r="T2367" t="str">
        <f t="shared" si="144"/>
        <v>SUSSEX</v>
      </c>
      <c r="U2367" t="str">
        <f t="shared" si="145"/>
        <v>Dg Yuengling Inc|SUSSEX</v>
      </c>
      <c r="V2367" t="str">
        <f>IF($B2367="","",IF(R2367="No Encompass Match","THEM",IF(R2367="Not Mapped","Unable to Determine",IF(T2367="SALES","Unable to Determine",IFERROR(INDEX('Master - US vs THEM'!$F:$F,MATCH(U2367,'Master - US vs THEM'!$G:$G,0)),"No Territory Data")))))</f>
        <v>US</v>
      </c>
      <c r="W2367" t="str">
        <f t="shared" si="146"/>
        <v>OK</v>
      </c>
      <c r="X2367" t="str">
        <f t="shared" si="147"/>
        <v>US</v>
      </c>
    </row>
    <row r="2368" spans="1:24" x14ac:dyDescent="0.2">
      <c r="A2368">
        <v>2367</v>
      </c>
      <c r="B2368" t="s">
        <v>1023</v>
      </c>
      <c r="C2368" t="s">
        <v>1024</v>
      </c>
      <c r="D2368" t="s">
        <v>27</v>
      </c>
      <c r="E2368" t="s">
        <v>1025</v>
      </c>
      <c r="F2368" t="s">
        <v>1026</v>
      </c>
      <c r="G2368" t="s">
        <v>1027</v>
      </c>
      <c r="H2368" t="s">
        <v>8</v>
      </c>
      <c r="I2368" t="s">
        <v>71</v>
      </c>
      <c r="J2368" t="s">
        <v>165</v>
      </c>
      <c r="K2368" t="s">
        <v>166</v>
      </c>
      <c r="L2368" t="s">
        <v>141</v>
      </c>
      <c r="M2368">
        <v>1</v>
      </c>
      <c r="N2368" t="s">
        <v>875</v>
      </c>
      <c r="O2368" t="str">
        <f>IF($B2368="","",IFERROR(IF(ISNUMBER(MATCH($K2368,'Brand Family Territory (Enc)'!$A$2:$A$296,0)),$K2368,""),""))</f>
        <v>BLUE MOON</v>
      </c>
      <c r="P2368" t="str">
        <f>IF($B2368="","",IFERROR(INDEX('Brand Crosswalk'!$F$2:$F$200,MATCH($K2368,'Brand Crosswalk'!$A$2:$A$200,0)),"Not in Crosswalk"))</f>
        <v>Not in Crosswalk</v>
      </c>
      <c r="Q2368" t="str">
        <f>IF($B2368="","",IFERROR(INDEX('Brand Crosswalk'!$C$2:$C$200,MATCH($K2368,'Brand Crosswalk'!$A$2:$A$200,0)),""))</f>
        <v/>
      </c>
      <c r="R2368" t="str">
        <f>IF($B2368="","",IF(O2368&lt;&gt;"",O2368,IF(P2368="Mapped",Q2368,IF(P2368="No Encompass Match","No Encompass Match",IFERROR(VLOOKUP(IF($K2368="",$J2368,$K2368),'Brands (Enc)'!$C$2:$D$2699,2,FALSE),"Not Mapped")))))</f>
        <v>BLUE MOON</v>
      </c>
      <c r="S2368" t="str">
        <f>IF($B2368="","",IFERROR(VLOOKUP(VALUE($B2368),'Customers Table (Enc)'!$A:$I,9,FALSE),"Not Found"))</f>
        <v>Sussex</v>
      </c>
      <c r="T2368" t="str">
        <f t="shared" si="144"/>
        <v>SUSSEX</v>
      </c>
      <c r="U2368" t="str">
        <f t="shared" si="145"/>
        <v>BLUE MOON|SUSSEX</v>
      </c>
      <c r="V2368" t="str">
        <f>IF($B2368="","",IF(R2368="No Encompass Match","THEM",IF(R2368="Not Mapped","Unable to Determine",IF(T2368="SALES","Unable to Determine",IFERROR(INDEX('Master - US vs THEM'!$F:$F,MATCH(U2368,'Master - US vs THEM'!$G:$G,0)),"No Territory Data")))))</f>
        <v>US</v>
      </c>
      <c r="W2368" t="str">
        <f t="shared" si="146"/>
        <v>OK</v>
      </c>
      <c r="X2368" t="str">
        <f t="shared" si="147"/>
        <v>US</v>
      </c>
    </row>
    <row r="2369" spans="1:24" x14ac:dyDescent="0.2">
      <c r="A2369">
        <v>2368</v>
      </c>
      <c r="B2369" t="s">
        <v>1019</v>
      </c>
      <c r="C2369" t="s">
        <v>1020</v>
      </c>
      <c r="D2369" t="s">
        <v>48</v>
      </c>
      <c r="E2369" t="s">
        <v>1021</v>
      </c>
      <c r="F2369" t="s">
        <v>1009</v>
      </c>
      <c r="G2369" t="s">
        <v>1022</v>
      </c>
      <c r="H2369" t="s">
        <v>8</v>
      </c>
      <c r="I2369" t="s">
        <v>85</v>
      </c>
      <c r="J2369" t="s">
        <v>142</v>
      </c>
      <c r="K2369" t="s">
        <v>143</v>
      </c>
      <c r="L2369" t="s">
        <v>141</v>
      </c>
      <c r="M2369">
        <v>1</v>
      </c>
      <c r="N2369" t="s">
        <v>875</v>
      </c>
      <c r="O2369" t="str">
        <f>IF($B2369="","",IFERROR(IF(ISNUMBER(MATCH($K2369,'Brand Family Territory (Enc)'!$A$2:$A$296,0)),$K2369,""),""))</f>
        <v/>
      </c>
      <c r="P2369" t="str">
        <f>IF($B2369="","",IFERROR(INDEX('Brand Crosswalk'!$F$2:$F$200,MATCH($K2369,'Brand Crosswalk'!$A$2:$A$200,0)),"Not in Crosswalk"))</f>
        <v>Mapped</v>
      </c>
      <c r="Q2369" t="str">
        <f>IF($B2369="","",IFERROR(INDEX('Brand Crosswalk'!$C$2:$C$200,MATCH($K2369,'Brand Crosswalk'!$A$2:$A$200,0)),""))</f>
        <v>Lite</v>
      </c>
      <c r="R2369" t="str">
        <f>IF($B2369="","",IF(O2369&lt;&gt;"",O2369,IF(P2369="Mapped",Q2369,IF(P2369="No Encompass Match","No Encompass Match",IFERROR(VLOOKUP(IF($K2369="",$J2369,$K2369),'Brands (Enc)'!$C$2:$D$2699,2,FALSE),"Not Mapped")))))</f>
        <v>Lite</v>
      </c>
      <c r="S2369" t="str">
        <f>IF($B2369="","",IFERROR(VLOOKUP(VALUE($B2369),'Customers Table (Enc)'!$A:$I,9,FALSE),"Not Found"))</f>
        <v>Bergen</v>
      </c>
      <c r="T2369" t="str">
        <f t="shared" si="144"/>
        <v>BERGEN</v>
      </c>
      <c r="U2369" t="str">
        <f t="shared" si="145"/>
        <v>Lite|BERGEN</v>
      </c>
      <c r="V2369" t="str">
        <f>IF($B2369="","",IF(R2369="No Encompass Match","THEM",IF(R2369="Not Mapped","Unable to Determine",IF(T2369="SALES","Unable to Determine",IFERROR(INDEX('Master - US vs THEM'!$F:$F,MATCH(U2369,'Master - US vs THEM'!$G:$G,0)),"No Territory Data")))))</f>
        <v>US</v>
      </c>
      <c r="W2369" t="str">
        <f t="shared" si="146"/>
        <v>OK</v>
      </c>
      <c r="X2369" t="str">
        <f t="shared" si="147"/>
        <v>US</v>
      </c>
    </row>
    <row r="2370" spans="1:24" x14ac:dyDescent="0.2">
      <c r="A2370">
        <v>2369</v>
      </c>
      <c r="B2370" t="s">
        <v>1019</v>
      </c>
      <c r="C2370" t="s">
        <v>1020</v>
      </c>
      <c r="D2370" t="s">
        <v>48</v>
      </c>
      <c r="E2370" t="s">
        <v>1021</v>
      </c>
      <c r="F2370" t="s">
        <v>1009</v>
      </c>
      <c r="G2370" t="s">
        <v>1022</v>
      </c>
      <c r="H2370" t="s">
        <v>8</v>
      </c>
      <c r="I2370" t="s">
        <v>85</v>
      </c>
      <c r="J2370" t="s">
        <v>181</v>
      </c>
      <c r="K2370" t="s">
        <v>182</v>
      </c>
      <c r="L2370" t="s">
        <v>24</v>
      </c>
      <c r="M2370">
        <v>1</v>
      </c>
      <c r="N2370" t="s">
        <v>875</v>
      </c>
      <c r="O2370" t="str">
        <f>IF($B2370="","",IFERROR(IF(ISNUMBER(MATCH($K2370,'Brand Family Territory (Enc)'!$A$2:$A$296,0)),$K2370,""),""))</f>
        <v/>
      </c>
      <c r="P2370" t="str">
        <f>IF($B2370="","",IFERROR(INDEX('Brand Crosswalk'!$F$2:$F$200,MATCH($K2370,'Brand Crosswalk'!$A$2:$A$200,0)),"Not in Crosswalk"))</f>
        <v>Mapped</v>
      </c>
      <c r="Q2370" t="str">
        <f>IF($B2370="","",IFERROR(INDEX('Brand Crosswalk'!$C$2:$C$200,MATCH($K2370,'Brand Crosswalk'!$A$2:$A$200,0)),""))</f>
        <v>Modelo Especial</v>
      </c>
      <c r="R2370" t="str">
        <f>IF($B2370="","",IF(O2370&lt;&gt;"",O2370,IF(P2370="Mapped",Q2370,IF(P2370="No Encompass Match","No Encompass Match",IFERROR(VLOOKUP(IF($K2370="",$J2370,$K2370),'Brands (Enc)'!$C$2:$D$2699,2,FALSE),"Not Mapped")))))</f>
        <v>Modelo Especial</v>
      </c>
      <c r="S2370" t="str">
        <f>IF($B2370="","",IFERROR(VLOOKUP(VALUE($B2370),'Customers Table (Enc)'!$A:$I,9,FALSE),"Not Found"))</f>
        <v>Bergen</v>
      </c>
      <c r="T2370" t="str">
        <f t="shared" si="144"/>
        <v>BERGEN</v>
      </c>
      <c r="U2370" t="str">
        <f t="shared" si="145"/>
        <v>Modelo Especial|BERGEN</v>
      </c>
      <c r="V2370" t="str">
        <f>IF($B2370="","",IF(R2370="No Encompass Match","THEM",IF(R2370="Not Mapped","Unable to Determine",IF(T2370="SALES","Unable to Determine",IFERROR(INDEX('Master - US vs THEM'!$F:$F,MATCH(U2370,'Master - US vs THEM'!$G:$G,0)),"No Territory Data")))))</f>
        <v>US</v>
      </c>
      <c r="W2370" t="str">
        <f t="shared" si="146"/>
        <v>OK</v>
      </c>
      <c r="X2370" t="str">
        <f t="shared" si="147"/>
        <v>US</v>
      </c>
    </row>
    <row r="2371" spans="1:24" x14ac:dyDescent="0.2">
      <c r="A2371">
        <v>2370</v>
      </c>
      <c r="B2371" t="s">
        <v>1019</v>
      </c>
      <c r="C2371" t="s">
        <v>1020</v>
      </c>
      <c r="D2371" t="s">
        <v>48</v>
      </c>
      <c r="E2371" t="s">
        <v>1021</v>
      </c>
      <c r="F2371" t="s">
        <v>1009</v>
      </c>
      <c r="G2371" t="s">
        <v>1022</v>
      </c>
      <c r="H2371" t="s">
        <v>8</v>
      </c>
      <c r="I2371" t="s">
        <v>85</v>
      </c>
      <c r="J2371" t="s">
        <v>165</v>
      </c>
      <c r="K2371" t="s">
        <v>166</v>
      </c>
      <c r="L2371" t="s">
        <v>141</v>
      </c>
      <c r="M2371">
        <v>1</v>
      </c>
      <c r="N2371" t="s">
        <v>875</v>
      </c>
      <c r="O2371" t="str">
        <f>IF($B2371="","",IFERROR(IF(ISNUMBER(MATCH($K2371,'Brand Family Territory (Enc)'!$A$2:$A$296,0)),$K2371,""),""))</f>
        <v>BLUE MOON</v>
      </c>
      <c r="P2371" t="str">
        <f>IF($B2371="","",IFERROR(INDEX('Brand Crosswalk'!$F$2:$F$200,MATCH($K2371,'Brand Crosswalk'!$A$2:$A$200,0)),"Not in Crosswalk"))</f>
        <v>Not in Crosswalk</v>
      </c>
      <c r="Q2371" t="str">
        <f>IF($B2371="","",IFERROR(INDEX('Brand Crosswalk'!$C$2:$C$200,MATCH($K2371,'Brand Crosswalk'!$A$2:$A$200,0)),""))</f>
        <v/>
      </c>
      <c r="R2371" t="str">
        <f>IF($B2371="","",IF(O2371&lt;&gt;"",O2371,IF(P2371="Mapped",Q2371,IF(P2371="No Encompass Match","No Encompass Match",IFERROR(VLOOKUP(IF($K2371="",$J2371,$K2371),'Brands (Enc)'!$C$2:$D$2699,2,FALSE),"Not Mapped")))))</f>
        <v>BLUE MOON</v>
      </c>
      <c r="S2371" t="str">
        <f>IF($B2371="","",IFERROR(VLOOKUP(VALUE($B2371),'Customers Table (Enc)'!$A:$I,9,FALSE),"Not Found"))</f>
        <v>Bergen</v>
      </c>
      <c r="T2371" t="str">
        <f t="shared" ref="T2371:T2434" si="148">IF($B2371="","",IF($D2371&lt;&gt;"SALES",$D2371,IF(OR(S2371="Default",S2371="Not Found",S2371="Morris"),"SALES",UPPER(S2371))))</f>
        <v>BERGEN</v>
      </c>
      <c r="U2371" t="str">
        <f t="shared" ref="U2371:U2434" si="149">IF($B2371="","",R2371&amp;"|"&amp;T2371)</f>
        <v>BLUE MOON|BERGEN</v>
      </c>
      <c r="V2371" t="str">
        <f>IF($B2371="","",IF(R2371="No Encompass Match","THEM",IF(R2371="Not Mapped","Unable to Determine",IF(T2371="SALES","Unable to Determine",IFERROR(INDEX('Master - US vs THEM'!$F:$F,MATCH(U2371,'Master - US vs THEM'!$G:$G,0)),"No Territory Data")))))</f>
        <v>US</v>
      </c>
      <c r="W2371" t="str">
        <f t="shared" ref="W2371:W2434" si="150">IF($B2371="","",IF(OR(V2371="Unable to Determine",V2371="No Territory Data",V2371="Ambiguous (Source Truncated)"),"Review",IF(V2371&lt;&gt;$N2371,"MISMATCH","OK")))</f>
        <v>OK</v>
      </c>
      <c r="X2371" t="str">
        <f t="shared" ref="X2371:X2434" si="151">IF($B2371="","",IF(OR(V2371="US",V2371="THEM"),V2371,$N2371))</f>
        <v>US</v>
      </c>
    </row>
    <row r="2372" spans="1:24" x14ac:dyDescent="0.2">
      <c r="A2372">
        <v>2371</v>
      </c>
      <c r="B2372" t="s">
        <v>1019</v>
      </c>
      <c r="C2372" t="s">
        <v>1020</v>
      </c>
      <c r="D2372" t="s">
        <v>48</v>
      </c>
      <c r="E2372" t="s">
        <v>1021</v>
      </c>
      <c r="F2372" t="s">
        <v>1009</v>
      </c>
      <c r="G2372" t="s">
        <v>1022</v>
      </c>
      <c r="H2372" t="s">
        <v>8</v>
      </c>
      <c r="I2372" t="s">
        <v>85</v>
      </c>
      <c r="J2372" t="s">
        <v>535</v>
      </c>
      <c r="K2372" t="s">
        <v>358</v>
      </c>
      <c r="L2372" t="s">
        <v>155</v>
      </c>
      <c r="M2372">
        <v>1</v>
      </c>
      <c r="N2372" t="s">
        <v>875</v>
      </c>
      <c r="O2372" t="str">
        <f>IF($B2372="","",IFERROR(IF(ISNUMBER(MATCH($K2372,'Brand Family Territory (Enc)'!$A$2:$A$296,0)),$K2372,""),""))</f>
        <v/>
      </c>
      <c r="P2372" t="str">
        <f>IF($B2372="","",IFERROR(INDEX('Brand Crosswalk'!$F$2:$F$200,MATCH($K2372,'Brand Crosswalk'!$A$2:$A$200,0)),"Not in Crosswalk"))</f>
        <v>Mapped</v>
      </c>
      <c r="Q2372" t="str">
        <f>IF($B2372="","",IFERROR(INDEX('Brand Crosswalk'!$C$2:$C$200,MATCH($K2372,'Brand Crosswalk'!$A$2:$A$200,0)),""))</f>
        <v>Samuel Adams</v>
      </c>
      <c r="R2372" t="str">
        <f>IF($B2372="","",IF(O2372&lt;&gt;"",O2372,IF(P2372="Mapped",Q2372,IF(P2372="No Encompass Match","No Encompass Match",IFERROR(VLOOKUP(IF($K2372="",$J2372,$K2372),'Brands (Enc)'!$C$2:$D$2699,2,FALSE),"Not Mapped")))))</f>
        <v>Samuel Adams</v>
      </c>
      <c r="S2372" t="str">
        <f>IF($B2372="","",IFERROR(VLOOKUP(VALUE($B2372),'Customers Table (Enc)'!$A:$I,9,FALSE),"Not Found"))</f>
        <v>Bergen</v>
      </c>
      <c r="T2372" t="str">
        <f t="shared" si="148"/>
        <v>BERGEN</v>
      </c>
      <c r="U2372" t="str">
        <f t="shared" si="149"/>
        <v>Samuel Adams|BERGEN</v>
      </c>
      <c r="V2372" t="str">
        <f>IF($B2372="","",IF(R2372="No Encompass Match","THEM",IF(R2372="Not Mapped","Unable to Determine",IF(T2372="SALES","Unable to Determine",IFERROR(INDEX('Master - US vs THEM'!$F:$F,MATCH(U2372,'Master - US vs THEM'!$G:$G,0)),"No Territory Data")))))</f>
        <v>US</v>
      </c>
      <c r="W2372" t="str">
        <f t="shared" si="150"/>
        <v>OK</v>
      </c>
      <c r="X2372" t="str">
        <f t="shared" si="151"/>
        <v>US</v>
      </c>
    </row>
    <row r="2373" spans="1:24" x14ac:dyDescent="0.2">
      <c r="A2373">
        <v>2372</v>
      </c>
      <c r="B2373" t="s">
        <v>109</v>
      </c>
      <c r="C2373" t="s">
        <v>110</v>
      </c>
      <c r="D2373" t="s">
        <v>27</v>
      </c>
      <c r="E2373" t="s">
        <v>111</v>
      </c>
      <c r="F2373" t="s">
        <v>112</v>
      </c>
      <c r="G2373" t="s">
        <v>113</v>
      </c>
      <c r="H2373" t="s">
        <v>8</v>
      </c>
      <c r="I2373" t="s">
        <v>71</v>
      </c>
      <c r="J2373" t="s">
        <v>181</v>
      </c>
      <c r="K2373" t="s">
        <v>182</v>
      </c>
      <c r="L2373" t="s">
        <v>24</v>
      </c>
      <c r="M2373">
        <v>1</v>
      </c>
      <c r="N2373" t="s">
        <v>875</v>
      </c>
      <c r="O2373" t="str">
        <f>IF($B2373="","",IFERROR(IF(ISNUMBER(MATCH($K2373,'Brand Family Territory (Enc)'!$A$2:$A$296,0)),$K2373,""),""))</f>
        <v/>
      </c>
      <c r="P2373" t="str">
        <f>IF($B2373="","",IFERROR(INDEX('Brand Crosswalk'!$F$2:$F$200,MATCH($K2373,'Brand Crosswalk'!$A$2:$A$200,0)),"Not in Crosswalk"))</f>
        <v>Mapped</v>
      </c>
      <c r="Q2373" t="str">
        <f>IF($B2373="","",IFERROR(INDEX('Brand Crosswalk'!$C$2:$C$200,MATCH($K2373,'Brand Crosswalk'!$A$2:$A$200,0)),""))</f>
        <v>Modelo Especial</v>
      </c>
      <c r="R2373" t="str">
        <f>IF($B2373="","",IF(O2373&lt;&gt;"",O2373,IF(P2373="Mapped",Q2373,IF(P2373="No Encompass Match","No Encompass Match",IFERROR(VLOOKUP(IF($K2373="",$J2373,$K2373),'Brands (Enc)'!$C$2:$D$2699,2,FALSE),"Not Mapped")))))</f>
        <v>Modelo Especial</v>
      </c>
      <c r="S2373" t="str">
        <f>IF($B2373="","",IFERROR(VLOOKUP(VALUE($B2373),'Customers Table (Enc)'!$A:$I,9,FALSE),"Not Found"))</f>
        <v>Sussex</v>
      </c>
      <c r="T2373" t="str">
        <f t="shared" si="148"/>
        <v>SUSSEX</v>
      </c>
      <c r="U2373" t="str">
        <f t="shared" si="149"/>
        <v>Modelo Especial|SUSSEX</v>
      </c>
      <c r="V2373" t="str">
        <f>IF($B2373="","",IF(R2373="No Encompass Match","THEM",IF(R2373="Not Mapped","Unable to Determine",IF(T2373="SALES","Unable to Determine",IFERROR(INDEX('Master - US vs THEM'!$F:$F,MATCH(U2373,'Master - US vs THEM'!$G:$G,0)),"No Territory Data")))))</f>
        <v>US</v>
      </c>
      <c r="W2373" t="str">
        <f t="shared" si="150"/>
        <v>OK</v>
      </c>
      <c r="X2373" t="str">
        <f t="shared" si="151"/>
        <v>US</v>
      </c>
    </row>
    <row r="2374" spans="1:24" x14ac:dyDescent="0.2">
      <c r="A2374">
        <v>2373</v>
      </c>
      <c r="B2374" t="s">
        <v>109</v>
      </c>
      <c r="C2374" t="s">
        <v>110</v>
      </c>
      <c r="D2374" t="s">
        <v>27</v>
      </c>
      <c r="E2374" t="s">
        <v>111</v>
      </c>
      <c r="F2374" t="s">
        <v>112</v>
      </c>
      <c r="G2374" t="s">
        <v>113</v>
      </c>
      <c r="H2374" t="s">
        <v>8</v>
      </c>
      <c r="I2374" t="s">
        <v>71</v>
      </c>
      <c r="J2374" t="s">
        <v>78</v>
      </c>
      <c r="K2374" t="s">
        <v>19</v>
      </c>
      <c r="L2374" t="s">
        <v>20</v>
      </c>
      <c r="M2374">
        <v>1</v>
      </c>
      <c r="N2374" t="s">
        <v>21</v>
      </c>
      <c r="O2374" t="str">
        <f>IF($B2374="","",IFERROR(IF(ISNUMBER(MATCH($K2374,'Brand Family Territory (Enc)'!$A$2:$A$296,0)),$K2374,""),""))</f>
        <v>DOS EQUIS</v>
      </c>
      <c r="P2374" t="str">
        <f>IF($B2374="","",IFERROR(INDEX('Brand Crosswalk'!$F$2:$F$200,MATCH($K2374,'Brand Crosswalk'!$A$2:$A$200,0)),"Not in Crosswalk"))</f>
        <v>Not in Crosswalk</v>
      </c>
      <c r="Q2374" t="str">
        <f>IF($B2374="","",IFERROR(INDEX('Brand Crosswalk'!$C$2:$C$200,MATCH($K2374,'Brand Crosswalk'!$A$2:$A$200,0)),""))</f>
        <v/>
      </c>
      <c r="R2374" t="str">
        <f>IF($B2374="","",IF(O2374&lt;&gt;"",O2374,IF(P2374="Mapped",Q2374,IF(P2374="No Encompass Match","No Encompass Match",IFERROR(VLOOKUP(IF($K2374="",$J2374,$K2374),'Brands (Enc)'!$C$2:$D$2699,2,FALSE),"Not Mapped")))))</f>
        <v>DOS EQUIS</v>
      </c>
      <c r="S2374" t="str">
        <f>IF($B2374="","",IFERROR(VLOOKUP(VALUE($B2374),'Customers Table (Enc)'!$A:$I,9,FALSE),"Not Found"))</f>
        <v>Sussex</v>
      </c>
      <c r="T2374" t="str">
        <f t="shared" si="148"/>
        <v>SUSSEX</v>
      </c>
      <c r="U2374" t="str">
        <f t="shared" si="149"/>
        <v>DOS EQUIS|SUSSEX</v>
      </c>
      <c r="V2374" t="str">
        <f>IF($B2374="","",IF(R2374="No Encompass Match","THEM",IF(R2374="Not Mapped","Unable to Determine",IF(T2374="SALES","Unable to Determine",IFERROR(INDEX('Master - US vs THEM'!$F:$F,MATCH(U2374,'Master - US vs THEM'!$G:$G,0)),"No Territory Data")))))</f>
        <v>THEM</v>
      </c>
      <c r="W2374" t="str">
        <f t="shared" si="150"/>
        <v>OK</v>
      </c>
      <c r="X2374" t="str">
        <f t="shared" si="151"/>
        <v>THEM</v>
      </c>
    </row>
    <row r="2375" spans="1:24" x14ac:dyDescent="0.2">
      <c r="A2375">
        <v>2374</v>
      </c>
      <c r="B2375" t="s">
        <v>109</v>
      </c>
      <c r="C2375" t="s">
        <v>110</v>
      </c>
      <c r="D2375" t="s">
        <v>27</v>
      </c>
      <c r="E2375" t="s">
        <v>111</v>
      </c>
      <c r="F2375" t="s">
        <v>112</v>
      </c>
      <c r="G2375" t="s">
        <v>113</v>
      </c>
      <c r="H2375" t="s">
        <v>8</v>
      </c>
      <c r="I2375" t="s">
        <v>71</v>
      </c>
      <c r="J2375" t="s">
        <v>18</v>
      </c>
      <c r="K2375" t="s">
        <v>19</v>
      </c>
      <c r="L2375" t="s">
        <v>20</v>
      </c>
      <c r="M2375">
        <v>1</v>
      </c>
      <c r="N2375" t="s">
        <v>21</v>
      </c>
      <c r="O2375" t="str">
        <f>IF($B2375="","",IFERROR(IF(ISNUMBER(MATCH($K2375,'Brand Family Territory (Enc)'!$A$2:$A$296,0)),$K2375,""),""))</f>
        <v>DOS EQUIS</v>
      </c>
      <c r="P2375" t="str">
        <f>IF($B2375="","",IFERROR(INDEX('Brand Crosswalk'!$F$2:$F$200,MATCH($K2375,'Brand Crosswalk'!$A$2:$A$200,0)),"Not in Crosswalk"))</f>
        <v>Not in Crosswalk</v>
      </c>
      <c r="Q2375" t="str">
        <f>IF($B2375="","",IFERROR(INDEX('Brand Crosswalk'!$C$2:$C$200,MATCH($K2375,'Brand Crosswalk'!$A$2:$A$200,0)),""))</f>
        <v/>
      </c>
      <c r="R2375" t="str">
        <f>IF($B2375="","",IF(O2375&lt;&gt;"",O2375,IF(P2375="Mapped",Q2375,IF(P2375="No Encompass Match","No Encompass Match",IFERROR(VLOOKUP(IF($K2375="",$J2375,$K2375),'Brands (Enc)'!$C$2:$D$2699,2,FALSE),"Not Mapped")))))</f>
        <v>DOS EQUIS</v>
      </c>
      <c r="S2375" t="str">
        <f>IF($B2375="","",IFERROR(VLOOKUP(VALUE($B2375),'Customers Table (Enc)'!$A:$I,9,FALSE),"Not Found"))</f>
        <v>Sussex</v>
      </c>
      <c r="T2375" t="str">
        <f t="shared" si="148"/>
        <v>SUSSEX</v>
      </c>
      <c r="U2375" t="str">
        <f t="shared" si="149"/>
        <v>DOS EQUIS|SUSSEX</v>
      </c>
      <c r="V2375" t="str">
        <f>IF($B2375="","",IF(R2375="No Encompass Match","THEM",IF(R2375="Not Mapped","Unable to Determine",IF(T2375="SALES","Unable to Determine",IFERROR(INDEX('Master - US vs THEM'!$F:$F,MATCH(U2375,'Master - US vs THEM'!$G:$G,0)),"No Territory Data")))))</f>
        <v>THEM</v>
      </c>
      <c r="W2375" t="str">
        <f t="shared" si="150"/>
        <v>OK</v>
      </c>
      <c r="X2375" t="str">
        <f t="shared" si="151"/>
        <v>THEM</v>
      </c>
    </row>
    <row r="2376" spans="1:24" x14ac:dyDescent="0.2">
      <c r="A2376">
        <v>2375</v>
      </c>
      <c r="B2376" t="s">
        <v>109</v>
      </c>
      <c r="C2376" t="s">
        <v>110</v>
      </c>
      <c r="D2376" t="s">
        <v>27</v>
      </c>
      <c r="E2376" t="s">
        <v>111</v>
      </c>
      <c r="F2376" t="s">
        <v>112</v>
      </c>
      <c r="G2376" t="s">
        <v>113</v>
      </c>
      <c r="H2376" t="s">
        <v>8</v>
      </c>
      <c r="I2376" t="s">
        <v>71</v>
      </c>
      <c r="J2376" t="s">
        <v>333</v>
      </c>
      <c r="K2376" t="s">
        <v>168</v>
      </c>
      <c r="L2376" t="s">
        <v>24</v>
      </c>
      <c r="M2376">
        <v>1</v>
      </c>
      <c r="N2376" t="s">
        <v>875</v>
      </c>
      <c r="O2376" t="str">
        <f>IF($B2376="","",IFERROR(IF(ISNUMBER(MATCH($K2376,'Brand Family Territory (Enc)'!$A$2:$A$296,0)),$K2376,""),""))</f>
        <v>MODELO ORO</v>
      </c>
      <c r="P2376" t="str">
        <f>IF($B2376="","",IFERROR(INDEX('Brand Crosswalk'!$F$2:$F$200,MATCH($K2376,'Brand Crosswalk'!$A$2:$A$200,0)),"Not in Crosswalk"))</f>
        <v>Not in Crosswalk</v>
      </c>
      <c r="Q2376" t="str">
        <f>IF($B2376="","",IFERROR(INDEX('Brand Crosswalk'!$C$2:$C$200,MATCH($K2376,'Brand Crosswalk'!$A$2:$A$200,0)),""))</f>
        <v/>
      </c>
      <c r="R2376" t="str">
        <f>IF($B2376="","",IF(O2376&lt;&gt;"",O2376,IF(P2376="Mapped",Q2376,IF(P2376="No Encompass Match","No Encompass Match",IFERROR(VLOOKUP(IF($K2376="",$J2376,$K2376),'Brands (Enc)'!$C$2:$D$2699,2,FALSE),"Not Mapped")))))</f>
        <v>MODELO ORO</v>
      </c>
      <c r="S2376" t="str">
        <f>IF($B2376="","",IFERROR(VLOOKUP(VALUE($B2376),'Customers Table (Enc)'!$A:$I,9,FALSE),"Not Found"))</f>
        <v>Sussex</v>
      </c>
      <c r="T2376" t="str">
        <f t="shared" si="148"/>
        <v>SUSSEX</v>
      </c>
      <c r="U2376" t="str">
        <f t="shared" si="149"/>
        <v>MODELO ORO|SUSSEX</v>
      </c>
      <c r="V2376" t="str">
        <f>IF($B2376="","",IF(R2376="No Encompass Match","THEM",IF(R2376="Not Mapped","Unable to Determine",IF(T2376="SALES","Unable to Determine",IFERROR(INDEX('Master - US vs THEM'!$F:$F,MATCH(U2376,'Master - US vs THEM'!$G:$G,0)),"No Territory Data")))))</f>
        <v>US</v>
      </c>
      <c r="W2376" t="str">
        <f t="shared" si="150"/>
        <v>OK</v>
      </c>
      <c r="X2376" t="str">
        <f t="shared" si="151"/>
        <v>US</v>
      </c>
    </row>
    <row r="2377" spans="1:24" x14ac:dyDescent="0.2">
      <c r="A2377">
        <v>2376</v>
      </c>
      <c r="B2377" t="s">
        <v>1015</v>
      </c>
      <c r="C2377" t="s">
        <v>1016</v>
      </c>
      <c r="D2377" t="s">
        <v>27</v>
      </c>
      <c r="E2377" t="s">
        <v>1017</v>
      </c>
      <c r="F2377" t="s">
        <v>614</v>
      </c>
      <c r="G2377" t="s">
        <v>1018</v>
      </c>
      <c r="H2377" t="s">
        <v>8</v>
      </c>
      <c r="I2377" t="s">
        <v>71</v>
      </c>
      <c r="J2377" t="s">
        <v>142</v>
      </c>
      <c r="K2377" t="s">
        <v>143</v>
      </c>
      <c r="L2377" t="s">
        <v>141</v>
      </c>
      <c r="M2377">
        <v>1</v>
      </c>
      <c r="N2377" t="s">
        <v>875</v>
      </c>
      <c r="O2377" t="str">
        <f>IF($B2377="","",IFERROR(IF(ISNUMBER(MATCH($K2377,'Brand Family Territory (Enc)'!$A$2:$A$296,0)),$K2377,""),""))</f>
        <v/>
      </c>
      <c r="P2377" t="str">
        <f>IF($B2377="","",IFERROR(INDEX('Brand Crosswalk'!$F$2:$F$200,MATCH($K2377,'Brand Crosswalk'!$A$2:$A$200,0)),"Not in Crosswalk"))</f>
        <v>Mapped</v>
      </c>
      <c r="Q2377" t="str">
        <f>IF($B2377="","",IFERROR(INDEX('Brand Crosswalk'!$C$2:$C$200,MATCH($K2377,'Brand Crosswalk'!$A$2:$A$200,0)),""))</f>
        <v>Lite</v>
      </c>
      <c r="R2377" t="str">
        <f>IF($B2377="","",IF(O2377&lt;&gt;"",O2377,IF(P2377="Mapped",Q2377,IF(P2377="No Encompass Match","No Encompass Match",IFERROR(VLOOKUP(IF($K2377="",$J2377,$K2377),'Brands (Enc)'!$C$2:$D$2699,2,FALSE),"Not Mapped")))))</f>
        <v>Lite</v>
      </c>
      <c r="S2377" t="str">
        <f>IF($B2377="","",IFERROR(VLOOKUP(VALUE($B2377),'Customers Table (Enc)'!$A:$I,9,FALSE),"Not Found"))</f>
        <v>Sussex</v>
      </c>
      <c r="T2377" t="str">
        <f t="shared" si="148"/>
        <v>SUSSEX</v>
      </c>
      <c r="U2377" t="str">
        <f t="shared" si="149"/>
        <v>Lite|SUSSEX</v>
      </c>
      <c r="V2377" t="str">
        <f>IF($B2377="","",IF(R2377="No Encompass Match","THEM",IF(R2377="Not Mapped","Unable to Determine",IF(T2377="SALES","Unable to Determine",IFERROR(INDEX('Master - US vs THEM'!$F:$F,MATCH(U2377,'Master - US vs THEM'!$G:$G,0)),"No Territory Data")))))</f>
        <v>US</v>
      </c>
      <c r="W2377" t="str">
        <f t="shared" si="150"/>
        <v>OK</v>
      </c>
      <c r="X2377" t="str">
        <f t="shared" si="151"/>
        <v>US</v>
      </c>
    </row>
    <row r="2378" spans="1:24" x14ac:dyDescent="0.2">
      <c r="A2378">
        <v>2377</v>
      </c>
      <c r="B2378" t="s">
        <v>1015</v>
      </c>
      <c r="C2378" t="s">
        <v>1016</v>
      </c>
      <c r="D2378" t="s">
        <v>27</v>
      </c>
      <c r="E2378" t="s">
        <v>1017</v>
      </c>
      <c r="F2378" t="s">
        <v>614</v>
      </c>
      <c r="G2378" t="s">
        <v>1018</v>
      </c>
      <c r="H2378" t="s">
        <v>8</v>
      </c>
      <c r="I2378" t="s">
        <v>71</v>
      </c>
      <c r="J2378" t="s">
        <v>609</v>
      </c>
      <c r="K2378" t="s">
        <v>610</v>
      </c>
      <c r="L2378" t="s">
        <v>468</v>
      </c>
      <c r="M2378">
        <v>1</v>
      </c>
      <c r="N2378" t="s">
        <v>875</v>
      </c>
      <c r="O2378" t="str">
        <f>IF($B2378="","",IFERROR(IF(ISNUMBER(MATCH($K2378,'Brand Family Territory (Enc)'!$A$2:$A$296,0)),$K2378,""),""))</f>
        <v/>
      </c>
      <c r="P2378" t="str">
        <f>IF($B2378="","",IFERROR(INDEX('Brand Crosswalk'!$F$2:$F$200,MATCH($K2378,'Brand Crosswalk'!$A$2:$A$200,0)),"Not in Crosswalk"))</f>
        <v>Mapped</v>
      </c>
      <c r="Q2378" t="str">
        <f>IF($B2378="","",IFERROR(INDEX('Brand Crosswalk'!$C$2:$C$200,MATCH($K2378,'Brand Crosswalk'!$A$2:$A$200,0)),""))</f>
        <v>Pabst Blue Ribbon</v>
      </c>
      <c r="R2378" t="str">
        <f>IF($B2378="","",IF(O2378&lt;&gt;"",O2378,IF(P2378="Mapped",Q2378,IF(P2378="No Encompass Match","No Encompass Match",IFERROR(VLOOKUP(IF($K2378="",$J2378,$K2378),'Brands (Enc)'!$C$2:$D$2699,2,FALSE),"Not Mapped")))))</f>
        <v>Pabst Blue Ribbon</v>
      </c>
      <c r="S2378" t="str">
        <f>IF($B2378="","",IFERROR(VLOOKUP(VALUE($B2378),'Customers Table (Enc)'!$A:$I,9,FALSE),"Not Found"))</f>
        <v>Sussex</v>
      </c>
      <c r="T2378" t="str">
        <f t="shared" si="148"/>
        <v>SUSSEX</v>
      </c>
      <c r="U2378" t="str">
        <f t="shared" si="149"/>
        <v>Pabst Blue Ribbon|SUSSEX</v>
      </c>
      <c r="V2378" t="str">
        <f>IF($B2378="","",IF(R2378="No Encompass Match","THEM",IF(R2378="Not Mapped","Unable to Determine",IF(T2378="SALES","Unable to Determine",IFERROR(INDEX('Master - US vs THEM'!$F:$F,MATCH(U2378,'Master - US vs THEM'!$G:$G,0)),"No Territory Data")))))</f>
        <v>US</v>
      </c>
      <c r="W2378" t="str">
        <f t="shared" si="150"/>
        <v>OK</v>
      </c>
      <c r="X2378" t="str">
        <f t="shared" si="151"/>
        <v>US</v>
      </c>
    </row>
    <row r="2379" spans="1:24" x14ac:dyDescent="0.2">
      <c r="A2379">
        <v>2378</v>
      </c>
      <c r="B2379" t="s">
        <v>1015</v>
      </c>
      <c r="C2379" t="s">
        <v>1016</v>
      </c>
      <c r="D2379" t="s">
        <v>27</v>
      </c>
      <c r="E2379" t="s">
        <v>1017</v>
      </c>
      <c r="F2379" t="s">
        <v>614</v>
      </c>
      <c r="G2379" t="s">
        <v>1018</v>
      </c>
      <c r="H2379" t="s">
        <v>8</v>
      </c>
      <c r="I2379" t="s">
        <v>71</v>
      </c>
      <c r="J2379" t="s">
        <v>44</v>
      </c>
      <c r="K2379" t="s">
        <v>44</v>
      </c>
      <c r="L2379" t="s">
        <v>45</v>
      </c>
      <c r="M2379">
        <v>1</v>
      </c>
      <c r="N2379" t="s">
        <v>875</v>
      </c>
      <c r="O2379" t="str">
        <f>IF($B2379="","",IFERROR(IF(ISNUMBER(MATCH($K2379,'Brand Family Territory (Enc)'!$A$2:$A$296,0)),$K2379,""),""))</f>
        <v/>
      </c>
      <c r="P2379" t="str">
        <f>IF($B2379="","",IFERROR(INDEX('Brand Crosswalk'!$F$2:$F$200,MATCH($K2379,'Brand Crosswalk'!$A$2:$A$200,0)),"Not in Crosswalk"))</f>
        <v>Mapped</v>
      </c>
      <c r="Q2379" t="str">
        <f>IF($B2379="","",IFERROR(INDEX('Brand Crosswalk'!$C$2:$C$200,MATCH($K2379,'Brand Crosswalk'!$A$2:$A$200,0)),""))</f>
        <v>Dg Yuengling Inc</v>
      </c>
      <c r="R2379" t="str">
        <f>IF($B2379="","",IF(O2379&lt;&gt;"",O2379,IF(P2379="Mapped",Q2379,IF(P2379="No Encompass Match","No Encompass Match",IFERROR(VLOOKUP(IF($K2379="",$J2379,$K2379),'Brands (Enc)'!$C$2:$D$2699,2,FALSE),"Not Mapped")))))</f>
        <v>Dg Yuengling Inc</v>
      </c>
      <c r="S2379" t="str">
        <f>IF($B2379="","",IFERROR(VLOOKUP(VALUE($B2379),'Customers Table (Enc)'!$A:$I,9,FALSE),"Not Found"))</f>
        <v>Sussex</v>
      </c>
      <c r="T2379" t="str">
        <f t="shared" si="148"/>
        <v>SUSSEX</v>
      </c>
      <c r="U2379" t="str">
        <f t="shared" si="149"/>
        <v>Dg Yuengling Inc|SUSSEX</v>
      </c>
      <c r="V2379" t="str">
        <f>IF($B2379="","",IF(R2379="No Encompass Match","THEM",IF(R2379="Not Mapped","Unable to Determine",IF(T2379="SALES","Unable to Determine",IFERROR(INDEX('Master - US vs THEM'!$F:$F,MATCH(U2379,'Master - US vs THEM'!$G:$G,0)),"No Territory Data")))))</f>
        <v>US</v>
      </c>
      <c r="W2379" t="str">
        <f t="shared" si="150"/>
        <v>OK</v>
      </c>
      <c r="X2379" t="str">
        <f t="shared" si="151"/>
        <v>US</v>
      </c>
    </row>
    <row r="2380" spans="1:24" x14ac:dyDescent="0.2">
      <c r="A2380">
        <v>2379</v>
      </c>
      <c r="B2380" t="s">
        <v>1015</v>
      </c>
      <c r="C2380" t="s">
        <v>1016</v>
      </c>
      <c r="D2380" t="s">
        <v>27</v>
      </c>
      <c r="E2380" t="s">
        <v>1017</v>
      </c>
      <c r="F2380" t="s">
        <v>614</v>
      </c>
      <c r="G2380" t="s">
        <v>1018</v>
      </c>
      <c r="H2380" t="s">
        <v>8</v>
      </c>
      <c r="I2380" t="s">
        <v>71</v>
      </c>
      <c r="J2380" t="s">
        <v>165</v>
      </c>
      <c r="K2380" t="s">
        <v>166</v>
      </c>
      <c r="L2380" t="s">
        <v>141</v>
      </c>
      <c r="M2380">
        <v>1</v>
      </c>
      <c r="N2380" t="s">
        <v>875</v>
      </c>
      <c r="O2380" t="str">
        <f>IF($B2380="","",IFERROR(IF(ISNUMBER(MATCH($K2380,'Brand Family Territory (Enc)'!$A$2:$A$296,0)),$K2380,""),""))</f>
        <v>BLUE MOON</v>
      </c>
      <c r="P2380" t="str">
        <f>IF($B2380="","",IFERROR(INDEX('Brand Crosswalk'!$F$2:$F$200,MATCH($K2380,'Brand Crosswalk'!$A$2:$A$200,0)),"Not in Crosswalk"))</f>
        <v>Not in Crosswalk</v>
      </c>
      <c r="Q2380" t="str">
        <f>IF($B2380="","",IFERROR(INDEX('Brand Crosswalk'!$C$2:$C$200,MATCH($K2380,'Brand Crosswalk'!$A$2:$A$200,0)),""))</f>
        <v/>
      </c>
      <c r="R2380" t="str">
        <f>IF($B2380="","",IF(O2380&lt;&gt;"",O2380,IF(P2380="Mapped",Q2380,IF(P2380="No Encompass Match","No Encompass Match",IFERROR(VLOOKUP(IF($K2380="",$J2380,$K2380),'Brands (Enc)'!$C$2:$D$2699,2,FALSE),"Not Mapped")))))</f>
        <v>BLUE MOON</v>
      </c>
      <c r="S2380" t="str">
        <f>IF($B2380="","",IFERROR(VLOOKUP(VALUE($B2380),'Customers Table (Enc)'!$A:$I,9,FALSE),"Not Found"))</f>
        <v>Sussex</v>
      </c>
      <c r="T2380" t="str">
        <f t="shared" si="148"/>
        <v>SUSSEX</v>
      </c>
      <c r="U2380" t="str">
        <f t="shared" si="149"/>
        <v>BLUE MOON|SUSSEX</v>
      </c>
      <c r="V2380" t="str">
        <f>IF($B2380="","",IF(R2380="No Encompass Match","THEM",IF(R2380="Not Mapped","Unable to Determine",IF(T2380="SALES","Unable to Determine",IFERROR(INDEX('Master - US vs THEM'!$F:$F,MATCH(U2380,'Master - US vs THEM'!$G:$G,0)),"No Territory Data")))))</f>
        <v>US</v>
      </c>
      <c r="W2380" t="str">
        <f t="shared" si="150"/>
        <v>OK</v>
      </c>
      <c r="X2380" t="str">
        <f t="shared" si="151"/>
        <v>US</v>
      </c>
    </row>
    <row r="2381" spans="1:24" x14ac:dyDescent="0.2">
      <c r="A2381">
        <v>2380</v>
      </c>
      <c r="B2381" t="s">
        <v>1015</v>
      </c>
      <c r="C2381" t="s">
        <v>1016</v>
      </c>
      <c r="D2381" t="s">
        <v>27</v>
      </c>
      <c r="E2381" t="s">
        <v>1017</v>
      </c>
      <c r="F2381" t="s">
        <v>614</v>
      </c>
      <c r="G2381" t="s">
        <v>1018</v>
      </c>
      <c r="H2381" t="s">
        <v>8</v>
      </c>
      <c r="I2381" t="s">
        <v>71</v>
      </c>
      <c r="J2381" t="s">
        <v>181</v>
      </c>
      <c r="K2381" t="s">
        <v>182</v>
      </c>
      <c r="L2381" t="s">
        <v>24</v>
      </c>
      <c r="M2381">
        <v>1</v>
      </c>
      <c r="N2381" t="s">
        <v>875</v>
      </c>
      <c r="O2381" t="str">
        <f>IF($B2381="","",IFERROR(IF(ISNUMBER(MATCH($K2381,'Brand Family Territory (Enc)'!$A$2:$A$296,0)),$K2381,""),""))</f>
        <v/>
      </c>
      <c r="P2381" t="str">
        <f>IF($B2381="","",IFERROR(INDEX('Brand Crosswalk'!$F$2:$F$200,MATCH($K2381,'Brand Crosswalk'!$A$2:$A$200,0)),"Not in Crosswalk"))</f>
        <v>Mapped</v>
      </c>
      <c r="Q2381" t="str">
        <f>IF($B2381="","",IFERROR(INDEX('Brand Crosswalk'!$C$2:$C$200,MATCH($K2381,'Brand Crosswalk'!$A$2:$A$200,0)),""))</f>
        <v>Modelo Especial</v>
      </c>
      <c r="R2381" t="str">
        <f>IF($B2381="","",IF(O2381&lt;&gt;"",O2381,IF(P2381="Mapped",Q2381,IF(P2381="No Encompass Match","No Encompass Match",IFERROR(VLOOKUP(IF($K2381="",$J2381,$K2381),'Brands (Enc)'!$C$2:$D$2699,2,FALSE),"Not Mapped")))))</f>
        <v>Modelo Especial</v>
      </c>
      <c r="S2381" t="str">
        <f>IF($B2381="","",IFERROR(VLOOKUP(VALUE($B2381),'Customers Table (Enc)'!$A:$I,9,FALSE),"Not Found"))</f>
        <v>Sussex</v>
      </c>
      <c r="T2381" t="str">
        <f t="shared" si="148"/>
        <v>SUSSEX</v>
      </c>
      <c r="U2381" t="str">
        <f t="shared" si="149"/>
        <v>Modelo Especial|SUSSEX</v>
      </c>
      <c r="V2381" t="str">
        <f>IF($B2381="","",IF(R2381="No Encompass Match","THEM",IF(R2381="Not Mapped","Unable to Determine",IF(T2381="SALES","Unable to Determine",IFERROR(INDEX('Master - US vs THEM'!$F:$F,MATCH(U2381,'Master - US vs THEM'!$G:$G,0)),"No Territory Data")))))</f>
        <v>US</v>
      </c>
      <c r="W2381" t="str">
        <f t="shared" si="150"/>
        <v>OK</v>
      </c>
      <c r="X2381" t="str">
        <f t="shared" si="151"/>
        <v>US</v>
      </c>
    </row>
    <row r="2382" spans="1:24" x14ac:dyDescent="0.2">
      <c r="A2382">
        <v>2381</v>
      </c>
      <c r="B2382" t="s">
        <v>1011</v>
      </c>
      <c r="C2382" t="s">
        <v>1012</v>
      </c>
      <c r="D2382" t="s">
        <v>372</v>
      </c>
      <c r="E2382" t="s">
        <v>1013</v>
      </c>
      <c r="F2382" t="s">
        <v>945</v>
      </c>
      <c r="G2382" t="s">
        <v>1014</v>
      </c>
      <c r="H2382" t="s">
        <v>8</v>
      </c>
      <c r="I2382" t="s">
        <v>31</v>
      </c>
      <c r="J2382" t="s">
        <v>165</v>
      </c>
      <c r="K2382" t="s">
        <v>166</v>
      </c>
      <c r="L2382" t="s">
        <v>141</v>
      </c>
      <c r="M2382">
        <v>1</v>
      </c>
      <c r="N2382" t="s">
        <v>875</v>
      </c>
      <c r="O2382" t="str">
        <f>IF($B2382="","",IFERROR(IF(ISNUMBER(MATCH($K2382,'Brand Family Territory (Enc)'!$A$2:$A$296,0)),$K2382,""),""))</f>
        <v>BLUE MOON</v>
      </c>
      <c r="P2382" t="str">
        <f>IF($B2382="","",IFERROR(INDEX('Brand Crosswalk'!$F$2:$F$200,MATCH($K2382,'Brand Crosswalk'!$A$2:$A$200,0)),"Not in Crosswalk"))</f>
        <v>Not in Crosswalk</v>
      </c>
      <c r="Q2382" t="str">
        <f>IF($B2382="","",IFERROR(INDEX('Brand Crosswalk'!$C$2:$C$200,MATCH($K2382,'Brand Crosswalk'!$A$2:$A$200,0)),""))</f>
        <v/>
      </c>
      <c r="R2382" t="str">
        <f>IF($B2382="","",IF(O2382&lt;&gt;"",O2382,IF(P2382="Mapped",Q2382,IF(P2382="No Encompass Match","No Encompass Match",IFERROR(VLOOKUP(IF($K2382="",$J2382,$K2382),'Brands (Enc)'!$C$2:$D$2699,2,FALSE),"Not Mapped")))))</f>
        <v>BLUE MOON</v>
      </c>
      <c r="S2382" t="str">
        <f>IF($B2382="","",IFERROR(VLOOKUP(VALUE($B2382),'Customers Table (Enc)'!$A:$I,9,FALSE),"Not Found"))</f>
        <v>Passaic</v>
      </c>
      <c r="T2382" t="str">
        <f t="shared" si="148"/>
        <v>PASSAIC-FF</v>
      </c>
      <c r="U2382" t="str">
        <f t="shared" si="149"/>
        <v>BLUE MOON|PASSAIC-FF</v>
      </c>
      <c r="V2382" t="str">
        <f>IF($B2382="","",IF(R2382="No Encompass Match","THEM",IF(R2382="Not Mapped","Unable to Determine",IF(T2382="SALES","Unable to Determine",IFERROR(INDEX('Master - US vs THEM'!$F:$F,MATCH(U2382,'Master - US vs THEM'!$G:$G,0)),"No Territory Data")))))</f>
        <v>US</v>
      </c>
      <c r="W2382" t="str">
        <f t="shared" si="150"/>
        <v>OK</v>
      </c>
      <c r="X2382" t="str">
        <f t="shared" si="151"/>
        <v>US</v>
      </c>
    </row>
    <row r="2383" spans="1:24" x14ac:dyDescent="0.2">
      <c r="A2383">
        <v>2382</v>
      </c>
      <c r="B2383" t="s">
        <v>1006</v>
      </c>
      <c r="C2383" t="s">
        <v>1007</v>
      </c>
      <c r="D2383" t="s">
        <v>48</v>
      </c>
      <c r="E2383" t="s">
        <v>1008</v>
      </c>
      <c r="F2383" t="s">
        <v>1009</v>
      </c>
      <c r="G2383" t="s">
        <v>1010</v>
      </c>
      <c r="H2383" t="s">
        <v>8</v>
      </c>
      <c r="I2383" t="s">
        <v>85</v>
      </c>
      <c r="J2383" t="s">
        <v>951</v>
      </c>
      <c r="K2383" t="s">
        <v>952</v>
      </c>
      <c r="L2383" t="s">
        <v>243</v>
      </c>
      <c r="M2383">
        <v>1</v>
      </c>
      <c r="N2383" t="s">
        <v>875</v>
      </c>
      <c r="O2383" t="str">
        <f>IF($B2383="","",IFERROR(IF(ISNUMBER(MATCH($K2383,'Brand Family Territory (Enc)'!$A$2:$A$296,0)),$K2383,""),""))</f>
        <v>SCHOFFERHOFER</v>
      </c>
      <c r="P2383" t="str">
        <f>IF($B2383="","",IFERROR(INDEX('Brand Crosswalk'!$F$2:$F$200,MATCH($K2383,'Brand Crosswalk'!$A$2:$A$200,0)),"Not in Crosswalk"))</f>
        <v>Not in Crosswalk</v>
      </c>
      <c r="Q2383" t="str">
        <f>IF($B2383="","",IFERROR(INDEX('Brand Crosswalk'!$C$2:$C$200,MATCH($K2383,'Brand Crosswalk'!$A$2:$A$200,0)),""))</f>
        <v/>
      </c>
      <c r="R2383" t="str">
        <f>IF($B2383="","",IF(O2383&lt;&gt;"",O2383,IF(P2383="Mapped",Q2383,IF(P2383="No Encompass Match","No Encompass Match",IFERROR(VLOOKUP(IF($K2383="",$J2383,$K2383),'Brands (Enc)'!$C$2:$D$2699,2,FALSE),"Not Mapped")))))</f>
        <v>SCHOFFERHOFER</v>
      </c>
      <c r="S2383" t="str">
        <f>IF($B2383="","",IFERROR(VLOOKUP(VALUE($B2383),'Customers Table (Enc)'!$A:$I,9,FALSE),"Not Found"))</f>
        <v>Bergen</v>
      </c>
      <c r="T2383" t="str">
        <f t="shared" si="148"/>
        <v>BERGEN</v>
      </c>
      <c r="U2383" t="str">
        <f t="shared" si="149"/>
        <v>SCHOFFERHOFER|BERGEN</v>
      </c>
      <c r="V2383" t="str">
        <f>IF($B2383="","",IF(R2383="No Encompass Match","THEM",IF(R2383="Not Mapped","Unable to Determine",IF(T2383="SALES","Unable to Determine",IFERROR(INDEX('Master - US vs THEM'!$F:$F,MATCH(U2383,'Master - US vs THEM'!$G:$G,0)),"No Territory Data")))))</f>
        <v>US</v>
      </c>
      <c r="W2383" t="str">
        <f t="shared" si="150"/>
        <v>OK</v>
      </c>
      <c r="X2383" t="str">
        <f t="shared" si="151"/>
        <v>US</v>
      </c>
    </row>
    <row r="2384" spans="1:24" x14ac:dyDescent="0.2">
      <c r="A2384">
        <v>2383</v>
      </c>
      <c r="B2384" t="s">
        <v>1006</v>
      </c>
      <c r="C2384" t="s">
        <v>1007</v>
      </c>
      <c r="D2384" t="s">
        <v>48</v>
      </c>
      <c r="E2384" t="s">
        <v>1008</v>
      </c>
      <c r="F2384" t="s">
        <v>1009</v>
      </c>
      <c r="G2384" t="s">
        <v>1010</v>
      </c>
      <c r="H2384" t="s">
        <v>8</v>
      </c>
      <c r="I2384" t="s">
        <v>85</v>
      </c>
      <c r="J2384" t="s">
        <v>395</v>
      </c>
      <c r="K2384" t="s">
        <v>396</v>
      </c>
      <c r="L2384" t="s">
        <v>155</v>
      </c>
      <c r="M2384">
        <v>1</v>
      </c>
      <c r="N2384" t="s">
        <v>875</v>
      </c>
      <c r="O2384" t="str">
        <f>IF($B2384="","",IFERROR(IF(ISNUMBER(MATCH($K2384,'Brand Family Territory (Enc)'!$A$2:$A$296,0)),$K2384,""),""))</f>
        <v/>
      </c>
      <c r="P2384" t="str">
        <f>IF($B2384="","",IFERROR(INDEX('Brand Crosswalk'!$F$2:$F$200,MATCH($K2384,'Brand Crosswalk'!$A$2:$A$200,0)),"Not in Crosswalk"))</f>
        <v>Mapped</v>
      </c>
      <c r="Q2384" t="str">
        <f>IF($B2384="","",IFERROR(INDEX('Brand Crosswalk'!$C$2:$C$200,MATCH($K2384,'Brand Crosswalk'!$A$2:$A$200,0)),""))</f>
        <v>Dogfish Head Beer</v>
      </c>
      <c r="R2384" t="str">
        <f>IF($B2384="","",IF(O2384&lt;&gt;"",O2384,IF(P2384="Mapped",Q2384,IF(P2384="No Encompass Match","No Encompass Match",IFERROR(VLOOKUP(IF($K2384="",$J2384,$K2384),'Brands (Enc)'!$C$2:$D$2699,2,FALSE),"Not Mapped")))))</f>
        <v>Dogfish Head Beer</v>
      </c>
      <c r="S2384" t="str">
        <f>IF($B2384="","",IFERROR(VLOOKUP(VALUE($B2384),'Customers Table (Enc)'!$A:$I,9,FALSE),"Not Found"))</f>
        <v>Bergen</v>
      </c>
      <c r="T2384" t="str">
        <f t="shared" si="148"/>
        <v>BERGEN</v>
      </c>
      <c r="U2384" t="str">
        <f t="shared" si="149"/>
        <v>Dogfish Head Beer|BERGEN</v>
      </c>
      <c r="V2384" t="str">
        <f>IF($B2384="","",IF(R2384="No Encompass Match","THEM",IF(R2384="Not Mapped","Unable to Determine",IF(T2384="SALES","Unable to Determine",IFERROR(INDEX('Master - US vs THEM'!$F:$F,MATCH(U2384,'Master - US vs THEM'!$G:$G,0)),"No Territory Data")))))</f>
        <v>US</v>
      </c>
      <c r="W2384" t="str">
        <f t="shared" si="150"/>
        <v>OK</v>
      </c>
      <c r="X2384" t="str">
        <f t="shared" si="151"/>
        <v>US</v>
      </c>
    </row>
    <row r="2385" spans="1:24" x14ac:dyDescent="0.2">
      <c r="A2385">
        <v>2384</v>
      </c>
      <c r="B2385" t="s">
        <v>1006</v>
      </c>
      <c r="C2385" t="s">
        <v>1007</v>
      </c>
      <c r="D2385" t="s">
        <v>48</v>
      </c>
      <c r="E2385" t="s">
        <v>1008</v>
      </c>
      <c r="F2385" t="s">
        <v>1009</v>
      </c>
      <c r="G2385" t="s">
        <v>1010</v>
      </c>
      <c r="H2385" t="s">
        <v>8</v>
      </c>
      <c r="I2385" t="s">
        <v>85</v>
      </c>
      <c r="J2385" t="s">
        <v>165</v>
      </c>
      <c r="K2385" t="s">
        <v>166</v>
      </c>
      <c r="L2385" t="s">
        <v>141</v>
      </c>
      <c r="M2385">
        <v>1</v>
      </c>
      <c r="N2385" t="s">
        <v>875</v>
      </c>
      <c r="O2385" t="str">
        <f>IF($B2385="","",IFERROR(IF(ISNUMBER(MATCH($K2385,'Brand Family Territory (Enc)'!$A$2:$A$296,0)),$K2385,""),""))</f>
        <v>BLUE MOON</v>
      </c>
      <c r="P2385" t="str">
        <f>IF($B2385="","",IFERROR(INDEX('Brand Crosswalk'!$F$2:$F$200,MATCH($K2385,'Brand Crosswalk'!$A$2:$A$200,0)),"Not in Crosswalk"))</f>
        <v>Not in Crosswalk</v>
      </c>
      <c r="Q2385" t="str">
        <f>IF($B2385="","",IFERROR(INDEX('Brand Crosswalk'!$C$2:$C$200,MATCH($K2385,'Brand Crosswalk'!$A$2:$A$200,0)),""))</f>
        <v/>
      </c>
      <c r="R2385" t="str">
        <f>IF($B2385="","",IF(O2385&lt;&gt;"",O2385,IF(P2385="Mapped",Q2385,IF(P2385="No Encompass Match","No Encompass Match",IFERROR(VLOOKUP(IF($K2385="",$J2385,$K2385),'Brands (Enc)'!$C$2:$D$2699,2,FALSE),"Not Mapped")))))</f>
        <v>BLUE MOON</v>
      </c>
      <c r="S2385" t="str">
        <f>IF($B2385="","",IFERROR(VLOOKUP(VALUE($B2385),'Customers Table (Enc)'!$A:$I,9,FALSE),"Not Found"))</f>
        <v>Bergen</v>
      </c>
      <c r="T2385" t="str">
        <f t="shared" si="148"/>
        <v>BERGEN</v>
      </c>
      <c r="U2385" t="str">
        <f t="shared" si="149"/>
        <v>BLUE MOON|BERGEN</v>
      </c>
      <c r="V2385" t="str">
        <f>IF($B2385="","",IF(R2385="No Encompass Match","THEM",IF(R2385="Not Mapped","Unable to Determine",IF(T2385="SALES","Unable to Determine",IFERROR(INDEX('Master - US vs THEM'!$F:$F,MATCH(U2385,'Master - US vs THEM'!$G:$G,0)),"No Territory Data")))))</f>
        <v>US</v>
      </c>
      <c r="W2385" t="str">
        <f t="shared" si="150"/>
        <v>OK</v>
      </c>
      <c r="X2385" t="str">
        <f t="shared" si="151"/>
        <v>US</v>
      </c>
    </row>
    <row r="2386" spans="1:24" x14ac:dyDescent="0.2">
      <c r="A2386">
        <v>2385</v>
      </c>
      <c r="B2386" t="s">
        <v>1006</v>
      </c>
      <c r="C2386" t="s">
        <v>1007</v>
      </c>
      <c r="D2386" t="s">
        <v>48</v>
      </c>
      <c r="E2386" t="s">
        <v>1008</v>
      </c>
      <c r="F2386" t="s">
        <v>1009</v>
      </c>
      <c r="G2386" t="s">
        <v>1010</v>
      </c>
      <c r="H2386" t="s">
        <v>8</v>
      </c>
      <c r="I2386" t="s">
        <v>85</v>
      </c>
      <c r="J2386" t="s">
        <v>181</v>
      </c>
      <c r="K2386" t="s">
        <v>182</v>
      </c>
      <c r="L2386" t="s">
        <v>24</v>
      </c>
      <c r="M2386">
        <v>1</v>
      </c>
      <c r="N2386" t="s">
        <v>875</v>
      </c>
      <c r="O2386" t="str">
        <f>IF($B2386="","",IFERROR(IF(ISNUMBER(MATCH($K2386,'Brand Family Territory (Enc)'!$A$2:$A$296,0)),$K2386,""),""))</f>
        <v/>
      </c>
      <c r="P2386" t="str">
        <f>IF($B2386="","",IFERROR(INDEX('Brand Crosswalk'!$F$2:$F$200,MATCH($K2386,'Brand Crosswalk'!$A$2:$A$200,0)),"Not in Crosswalk"))</f>
        <v>Mapped</v>
      </c>
      <c r="Q2386" t="str">
        <f>IF($B2386="","",IFERROR(INDEX('Brand Crosswalk'!$C$2:$C$200,MATCH($K2386,'Brand Crosswalk'!$A$2:$A$200,0)),""))</f>
        <v>Modelo Especial</v>
      </c>
      <c r="R2386" t="str">
        <f>IF($B2386="","",IF(O2386&lt;&gt;"",O2386,IF(P2386="Mapped",Q2386,IF(P2386="No Encompass Match","No Encompass Match",IFERROR(VLOOKUP(IF($K2386="",$J2386,$K2386),'Brands (Enc)'!$C$2:$D$2699,2,FALSE),"Not Mapped")))))</f>
        <v>Modelo Especial</v>
      </c>
      <c r="S2386" t="str">
        <f>IF($B2386="","",IFERROR(VLOOKUP(VALUE($B2386),'Customers Table (Enc)'!$A:$I,9,FALSE),"Not Found"))</f>
        <v>Bergen</v>
      </c>
      <c r="T2386" t="str">
        <f t="shared" si="148"/>
        <v>BERGEN</v>
      </c>
      <c r="U2386" t="str">
        <f t="shared" si="149"/>
        <v>Modelo Especial|BERGEN</v>
      </c>
      <c r="V2386" t="str">
        <f>IF($B2386="","",IF(R2386="No Encompass Match","THEM",IF(R2386="Not Mapped","Unable to Determine",IF(T2386="SALES","Unable to Determine",IFERROR(INDEX('Master - US vs THEM'!$F:$F,MATCH(U2386,'Master - US vs THEM'!$G:$G,0)),"No Territory Data")))))</f>
        <v>US</v>
      </c>
      <c r="W2386" t="str">
        <f t="shared" si="150"/>
        <v>OK</v>
      </c>
      <c r="X2386" t="str">
        <f t="shared" si="151"/>
        <v>US</v>
      </c>
    </row>
    <row r="2387" spans="1:24" x14ac:dyDescent="0.2">
      <c r="A2387">
        <v>2386</v>
      </c>
      <c r="B2387" t="s">
        <v>1006</v>
      </c>
      <c r="C2387" t="s">
        <v>1007</v>
      </c>
      <c r="D2387" t="s">
        <v>48</v>
      </c>
      <c r="E2387" t="s">
        <v>1008</v>
      </c>
      <c r="F2387" t="s">
        <v>1009</v>
      </c>
      <c r="G2387" t="s">
        <v>1010</v>
      </c>
      <c r="H2387" t="s">
        <v>8</v>
      </c>
      <c r="I2387" t="s">
        <v>85</v>
      </c>
      <c r="J2387" t="s">
        <v>144</v>
      </c>
      <c r="K2387" t="s">
        <v>145</v>
      </c>
      <c r="L2387" t="s">
        <v>141</v>
      </c>
      <c r="M2387">
        <v>1</v>
      </c>
      <c r="N2387" t="s">
        <v>875</v>
      </c>
      <c r="O2387" t="str">
        <f>IF($B2387="","",IFERROR(IF(ISNUMBER(MATCH($K2387,'Brand Family Territory (Enc)'!$A$2:$A$296,0)),$K2387,""),""))</f>
        <v>COORS LIGHT</v>
      </c>
      <c r="P2387" t="str">
        <f>IF($B2387="","",IFERROR(INDEX('Brand Crosswalk'!$F$2:$F$200,MATCH($K2387,'Brand Crosswalk'!$A$2:$A$200,0)),"Not in Crosswalk"))</f>
        <v>Not in Crosswalk</v>
      </c>
      <c r="Q2387" t="str">
        <f>IF($B2387="","",IFERROR(INDEX('Brand Crosswalk'!$C$2:$C$200,MATCH($K2387,'Brand Crosswalk'!$A$2:$A$200,0)),""))</f>
        <v/>
      </c>
      <c r="R2387" t="str">
        <f>IF($B2387="","",IF(O2387&lt;&gt;"",O2387,IF(P2387="Mapped",Q2387,IF(P2387="No Encompass Match","No Encompass Match",IFERROR(VLOOKUP(IF($K2387="",$J2387,$K2387),'Brands (Enc)'!$C$2:$D$2699,2,FALSE),"Not Mapped")))))</f>
        <v>COORS LIGHT</v>
      </c>
      <c r="S2387" t="str">
        <f>IF($B2387="","",IFERROR(VLOOKUP(VALUE($B2387),'Customers Table (Enc)'!$A:$I,9,FALSE),"Not Found"))</f>
        <v>Bergen</v>
      </c>
      <c r="T2387" t="str">
        <f t="shared" si="148"/>
        <v>BERGEN</v>
      </c>
      <c r="U2387" t="str">
        <f t="shared" si="149"/>
        <v>COORS LIGHT|BERGEN</v>
      </c>
      <c r="V2387" t="str">
        <f>IF($B2387="","",IF(R2387="No Encompass Match","THEM",IF(R2387="Not Mapped","Unable to Determine",IF(T2387="SALES","Unable to Determine",IFERROR(INDEX('Master - US vs THEM'!$F:$F,MATCH(U2387,'Master - US vs THEM'!$G:$G,0)),"No Territory Data")))))</f>
        <v>US</v>
      </c>
      <c r="W2387" t="str">
        <f t="shared" si="150"/>
        <v>OK</v>
      </c>
      <c r="X2387" t="str">
        <f t="shared" si="151"/>
        <v>US</v>
      </c>
    </row>
    <row r="2388" spans="1:24" x14ac:dyDescent="0.2">
      <c r="A2388">
        <v>2387</v>
      </c>
      <c r="B2388" t="s">
        <v>1006</v>
      </c>
      <c r="C2388" t="s">
        <v>1007</v>
      </c>
      <c r="D2388" t="s">
        <v>48</v>
      </c>
      <c r="E2388" t="s">
        <v>1008</v>
      </c>
      <c r="F2388" t="s">
        <v>1009</v>
      </c>
      <c r="G2388" t="s">
        <v>1010</v>
      </c>
      <c r="H2388" t="s">
        <v>8</v>
      </c>
      <c r="I2388" t="s">
        <v>85</v>
      </c>
      <c r="J2388" t="s">
        <v>44</v>
      </c>
      <c r="K2388" t="s">
        <v>44</v>
      </c>
      <c r="L2388" t="s">
        <v>45</v>
      </c>
      <c r="M2388">
        <v>1</v>
      </c>
      <c r="N2388" t="s">
        <v>875</v>
      </c>
      <c r="O2388" t="str">
        <f>IF($B2388="","",IFERROR(IF(ISNUMBER(MATCH($K2388,'Brand Family Territory (Enc)'!$A$2:$A$296,0)),$K2388,""),""))</f>
        <v/>
      </c>
      <c r="P2388" t="str">
        <f>IF($B2388="","",IFERROR(INDEX('Brand Crosswalk'!$F$2:$F$200,MATCH($K2388,'Brand Crosswalk'!$A$2:$A$200,0)),"Not in Crosswalk"))</f>
        <v>Mapped</v>
      </c>
      <c r="Q2388" t="str">
        <f>IF($B2388="","",IFERROR(INDEX('Brand Crosswalk'!$C$2:$C$200,MATCH($K2388,'Brand Crosswalk'!$A$2:$A$200,0)),""))</f>
        <v>Dg Yuengling Inc</v>
      </c>
      <c r="R2388" t="str">
        <f>IF($B2388="","",IF(O2388&lt;&gt;"",O2388,IF(P2388="Mapped",Q2388,IF(P2388="No Encompass Match","No Encompass Match",IFERROR(VLOOKUP(IF($K2388="",$J2388,$K2388),'Brands (Enc)'!$C$2:$D$2699,2,FALSE),"Not Mapped")))))</f>
        <v>Dg Yuengling Inc</v>
      </c>
      <c r="S2388" t="str">
        <f>IF($B2388="","",IFERROR(VLOOKUP(VALUE($B2388),'Customers Table (Enc)'!$A:$I,9,FALSE),"Not Found"))</f>
        <v>Bergen</v>
      </c>
      <c r="T2388" t="str">
        <f t="shared" si="148"/>
        <v>BERGEN</v>
      </c>
      <c r="U2388" t="str">
        <f t="shared" si="149"/>
        <v>Dg Yuengling Inc|BERGEN</v>
      </c>
      <c r="V2388" t="str">
        <f>IF($B2388="","",IF(R2388="No Encompass Match","THEM",IF(R2388="Not Mapped","Unable to Determine",IF(T2388="SALES","Unable to Determine",IFERROR(INDEX('Master - US vs THEM'!$F:$F,MATCH(U2388,'Master - US vs THEM'!$G:$G,0)),"No Territory Data")))))</f>
        <v>US</v>
      </c>
      <c r="W2388" t="str">
        <f t="shared" si="150"/>
        <v>OK</v>
      </c>
      <c r="X2388" t="str">
        <f t="shared" si="151"/>
        <v>US</v>
      </c>
    </row>
    <row r="2389" spans="1:24" x14ac:dyDescent="0.2">
      <c r="A2389">
        <v>2388</v>
      </c>
      <c r="B2389" t="s">
        <v>104</v>
      </c>
      <c r="C2389" t="s">
        <v>105</v>
      </c>
      <c r="D2389" t="s">
        <v>48</v>
      </c>
      <c r="E2389" t="s">
        <v>106</v>
      </c>
      <c r="F2389" t="s">
        <v>107</v>
      </c>
      <c r="G2389" t="s">
        <v>108</v>
      </c>
      <c r="H2389" t="s">
        <v>8</v>
      </c>
      <c r="I2389" t="s">
        <v>85</v>
      </c>
      <c r="J2389" t="s">
        <v>181</v>
      </c>
      <c r="K2389" t="s">
        <v>182</v>
      </c>
      <c r="L2389" t="s">
        <v>24</v>
      </c>
      <c r="M2389">
        <v>1</v>
      </c>
      <c r="N2389" t="s">
        <v>875</v>
      </c>
      <c r="O2389" t="str">
        <f>IF($B2389="","",IFERROR(IF(ISNUMBER(MATCH($K2389,'Brand Family Territory (Enc)'!$A$2:$A$296,0)),$K2389,""),""))</f>
        <v/>
      </c>
      <c r="P2389" t="str">
        <f>IF($B2389="","",IFERROR(INDEX('Brand Crosswalk'!$F$2:$F$200,MATCH($K2389,'Brand Crosswalk'!$A$2:$A$200,0)),"Not in Crosswalk"))</f>
        <v>Mapped</v>
      </c>
      <c r="Q2389" t="str">
        <f>IF($B2389="","",IFERROR(INDEX('Brand Crosswalk'!$C$2:$C$200,MATCH($K2389,'Brand Crosswalk'!$A$2:$A$200,0)),""))</f>
        <v>Modelo Especial</v>
      </c>
      <c r="R2389" t="str">
        <f>IF($B2389="","",IF(O2389&lt;&gt;"",O2389,IF(P2389="Mapped",Q2389,IF(P2389="No Encompass Match","No Encompass Match",IFERROR(VLOOKUP(IF($K2389="",$J2389,$K2389),'Brands (Enc)'!$C$2:$D$2699,2,FALSE),"Not Mapped")))))</f>
        <v>Modelo Especial</v>
      </c>
      <c r="S2389" t="str">
        <f>IF($B2389="","",IFERROR(VLOOKUP(VALUE($B2389),'Customers Table (Enc)'!$A:$I,9,FALSE),"Not Found"))</f>
        <v>Bergen</v>
      </c>
      <c r="T2389" t="str">
        <f t="shared" si="148"/>
        <v>BERGEN</v>
      </c>
      <c r="U2389" t="str">
        <f t="shared" si="149"/>
        <v>Modelo Especial|BERGEN</v>
      </c>
      <c r="V2389" t="str">
        <f>IF($B2389="","",IF(R2389="No Encompass Match","THEM",IF(R2389="Not Mapped","Unable to Determine",IF(T2389="SALES","Unable to Determine",IFERROR(INDEX('Master - US vs THEM'!$F:$F,MATCH(U2389,'Master - US vs THEM'!$G:$G,0)),"No Territory Data")))))</f>
        <v>US</v>
      </c>
      <c r="W2389" t="str">
        <f t="shared" si="150"/>
        <v>OK</v>
      </c>
      <c r="X2389" t="str">
        <f t="shared" si="151"/>
        <v>US</v>
      </c>
    </row>
    <row r="2390" spans="1:24" x14ac:dyDescent="0.2">
      <c r="A2390">
        <v>2389</v>
      </c>
      <c r="B2390" t="s">
        <v>104</v>
      </c>
      <c r="C2390" t="s">
        <v>105</v>
      </c>
      <c r="D2390" t="s">
        <v>48</v>
      </c>
      <c r="E2390" t="s">
        <v>106</v>
      </c>
      <c r="F2390" t="s">
        <v>107</v>
      </c>
      <c r="G2390" t="s">
        <v>108</v>
      </c>
      <c r="H2390" t="s">
        <v>8</v>
      </c>
      <c r="I2390" t="s">
        <v>85</v>
      </c>
      <c r="J2390" t="s">
        <v>44</v>
      </c>
      <c r="K2390" t="s">
        <v>44</v>
      </c>
      <c r="L2390" t="s">
        <v>45</v>
      </c>
      <c r="M2390">
        <v>1</v>
      </c>
      <c r="N2390" t="s">
        <v>875</v>
      </c>
      <c r="O2390" t="str">
        <f>IF($B2390="","",IFERROR(IF(ISNUMBER(MATCH($K2390,'Brand Family Territory (Enc)'!$A$2:$A$296,0)),$K2390,""),""))</f>
        <v/>
      </c>
      <c r="P2390" t="str">
        <f>IF($B2390="","",IFERROR(INDEX('Brand Crosswalk'!$F$2:$F$200,MATCH($K2390,'Brand Crosswalk'!$A$2:$A$200,0)),"Not in Crosswalk"))</f>
        <v>Mapped</v>
      </c>
      <c r="Q2390" t="str">
        <f>IF($B2390="","",IFERROR(INDEX('Brand Crosswalk'!$C$2:$C$200,MATCH($K2390,'Brand Crosswalk'!$A$2:$A$200,0)),""))</f>
        <v>Dg Yuengling Inc</v>
      </c>
      <c r="R2390" t="str">
        <f>IF($B2390="","",IF(O2390&lt;&gt;"",O2390,IF(P2390="Mapped",Q2390,IF(P2390="No Encompass Match","No Encompass Match",IFERROR(VLOOKUP(IF($K2390="",$J2390,$K2390),'Brands (Enc)'!$C$2:$D$2699,2,FALSE),"Not Mapped")))))</f>
        <v>Dg Yuengling Inc</v>
      </c>
      <c r="S2390" t="str">
        <f>IF($B2390="","",IFERROR(VLOOKUP(VALUE($B2390),'Customers Table (Enc)'!$A:$I,9,FALSE),"Not Found"))</f>
        <v>Bergen</v>
      </c>
      <c r="T2390" t="str">
        <f t="shared" si="148"/>
        <v>BERGEN</v>
      </c>
      <c r="U2390" t="str">
        <f t="shared" si="149"/>
        <v>Dg Yuengling Inc|BERGEN</v>
      </c>
      <c r="V2390" t="str">
        <f>IF($B2390="","",IF(R2390="No Encompass Match","THEM",IF(R2390="Not Mapped","Unable to Determine",IF(T2390="SALES","Unable to Determine",IFERROR(INDEX('Master - US vs THEM'!$F:$F,MATCH(U2390,'Master - US vs THEM'!$G:$G,0)),"No Territory Data")))))</f>
        <v>US</v>
      </c>
      <c r="W2390" t="str">
        <f t="shared" si="150"/>
        <v>OK</v>
      </c>
      <c r="X2390" t="str">
        <f t="shared" si="151"/>
        <v>US</v>
      </c>
    </row>
    <row r="2391" spans="1:24" x14ac:dyDescent="0.2">
      <c r="A2391">
        <v>2390</v>
      </c>
      <c r="B2391" t="s">
        <v>104</v>
      </c>
      <c r="C2391" t="s">
        <v>105</v>
      </c>
      <c r="D2391" t="s">
        <v>48</v>
      </c>
      <c r="E2391" t="s">
        <v>106</v>
      </c>
      <c r="F2391" t="s">
        <v>107</v>
      </c>
      <c r="G2391" t="s">
        <v>108</v>
      </c>
      <c r="H2391" t="s">
        <v>8</v>
      </c>
      <c r="I2391" t="s">
        <v>85</v>
      </c>
      <c r="J2391" t="s">
        <v>86</v>
      </c>
      <c r="K2391" t="s">
        <v>87</v>
      </c>
      <c r="L2391" t="s">
        <v>88</v>
      </c>
      <c r="M2391">
        <v>1</v>
      </c>
      <c r="N2391" t="s">
        <v>21</v>
      </c>
      <c r="O2391" t="str">
        <f>IF($B2391="","",IFERROR(IF(ISNUMBER(MATCH($K2391,'Brand Family Territory (Enc)'!$A$2:$A$296,0)),$K2391,""),""))</f>
        <v/>
      </c>
      <c r="P2391" t="str">
        <f>IF($B2391="","",IFERROR(INDEX('Brand Crosswalk'!$F$2:$F$200,MATCH($K2391,'Brand Crosswalk'!$A$2:$A$200,0)),"Not in Crosswalk"))</f>
        <v>Mapped</v>
      </c>
      <c r="Q2391" t="str">
        <f>IF($B2391="","",IFERROR(INDEX('Brand Crosswalk'!$C$2:$C$200,MATCH($K2391,'Brand Crosswalk'!$A$2:$A$200,0)),""))</f>
        <v>Sixpoint</v>
      </c>
      <c r="R2391" t="str">
        <f>IF($B2391="","",IF(O2391&lt;&gt;"",O2391,IF(P2391="Mapped",Q2391,IF(P2391="No Encompass Match","No Encompass Match",IFERROR(VLOOKUP(IF($K2391="",$J2391,$K2391),'Brands (Enc)'!$C$2:$D$2699,2,FALSE),"Not Mapped")))))</f>
        <v>Sixpoint</v>
      </c>
      <c r="S2391" t="str">
        <f>IF($B2391="","",IFERROR(VLOOKUP(VALUE($B2391),'Customers Table (Enc)'!$A:$I,9,FALSE),"Not Found"))</f>
        <v>Bergen</v>
      </c>
      <c r="T2391" t="str">
        <f t="shared" si="148"/>
        <v>BERGEN</v>
      </c>
      <c r="U2391" t="str">
        <f t="shared" si="149"/>
        <v>Sixpoint|BERGEN</v>
      </c>
      <c r="V2391" t="str">
        <f>IF($B2391="","",IF(R2391="No Encompass Match","THEM",IF(R2391="Not Mapped","Unable to Determine",IF(T2391="SALES","Unable to Determine",IFERROR(INDEX('Master - US vs THEM'!$F:$F,MATCH(U2391,'Master - US vs THEM'!$G:$G,0)),"No Territory Data")))))</f>
        <v>US</v>
      </c>
      <c r="W2391" t="str">
        <f t="shared" si="150"/>
        <v>MISMATCH</v>
      </c>
      <c r="X2391" t="str">
        <f t="shared" si="151"/>
        <v>US</v>
      </c>
    </row>
    <row r="2392" spans="1:24" x14ac:dyDescent="0.2">
      <c r="A2392">
        <v>2391</v>
      </c>
      <c r="B2392" t="s">
        <v>104</v>
      </c>
      <c r="C2392" t="s">
        <v>105</v>
      </c>
      <c r="D2392" t="s">
        <v>48</v>
      </c>
      <c r="E2392" t="s">
        <v>106</v>
      </c>
      <c r="F2392" t="s">
        <v>107</v>
      </c>
      <c r="G2392" t="s">
        <v>108</v>
      </c>
      <c r="H2392" t="s">
        <v>8</v>
      </c>
      <c r="I2392" t="s">
        <v>85</v>
      </c>
      <c r="J2392" t="s">
        <v>144</v>
      </c>
      <c r="K2392" t="s">
        <v>145</v>
      </c>
      <c r="L2392" t="s">
        <v>141</v>
      </c>
      <c r="M2392">
        <v>1</v>
      </c>
      <c r="N2392" t="s">
        <v>875</v>
      </c>
      <c r="O2392" t="str">
        <f>IF($B2392="","",IFERROR(IF(ISNUMBER(MATCH($K2392,'Brand Family Territory (Enc)'!$A$2:$A$296,0)),$K2392,""),""))</f>
        <v>COORS LIGHT</v>
      </c>
      <c r="P2392" t="str">
        <f>IF($B2392="","",IFERROR(INDEX('Brand Crosswalk'!$F$2:$F$200,MATCH($K2392,'Brand Crosswalk'!$A$2:$A$200,0)),"Not in Crosswalk"))</f>
        <v>Not in Crosswalk</v>
      </c>
      <c r="Q2392" t="str">
        <f>IF($B2392="","",IFERROR(INDEX('Brand Crosswalk'!$C$2:$C$200,MATCH($K2392,'Brand Crosswalk'!$A$2:$A$200,0)),""))</f>
        <v/>
      </c>
      <c r="R2392" t="str">
        <f>IF($B2392="","",IF(O2392&lt;&gt;"",O2392,IF(P2392="Mapped",Q2392,IF(P2392="No Encompass Match","No Encompass Match",IFERROR(VLOOKUP(IF($K2392="",$J2392,$K2392),'Brands (Enc)'!$C$2:$D$2699,2,FALSE),"Not Mapped")))))</f>
        <v>COORS LIGHT</v>
      </c>
      <c r="S2392" t="str">
        <f>IF($B2392="","",IFERROR(VLOOKUP(VALUE($B2392),'Customers Table (Enc)'!$A:$I,9,FALSE),"Not Found"))</f>
        <v>Bergen</v>
      </c>
      <c r="T2392" t="str">
        <f t="shared" si="148"/>
        <v>BERGEN</v>
      </c>
      <c r="U2392" t="str">
        <f t="shared" si="149"/>
        <v>COORS LIGHT|BERGEN</v>
      </c>
      <c r="V2392" t="str">
        <f>IF($B2392="","",IF(R2392="No Encompass Match","THEM",IF(R2392="Not Mapped","Unable to Determine",IF(T2392="SALES","Unable to Determine",IFERROR(INDEX('Master - US vs THEM'!$F:$F,MATCH(U2392,'Master - US vs THEM'!$G:$G,0)),"No Territory Data")))))</f>
        <v>US</v>
      </c>
      <c r="W2392" t="str">
        <f t="shared" si="150"/>
        <v>OK</v>
      </c>
      <c r="X2392" t="str">
        <f t="shared" si="151"/>
        <v>US</v>
      </c>
    </row>
    <row r="2393" spans="1:24" x14ac:dyDescent="0.2">
      <c r="A2393">
        <v>2392</v>
      </c>
      <c r="B2393" t="s">
        <v>104</v>
      </c>
      <c r="C2393" t="s">
        <v>105</v>
      </c>
      <c r="D2393" t="s">
        <v>48</v>
      </c>
      <c r="E2393" t="s">
        <v>106</v>
      </c>
      <c r="F2393" t="s">
        <v>107</v>
      </c>
      <c r="G2393" t="s">
        <v>108</v>
      </c>
      <c r="H2393" t="s">
        <v>8</v>
      </c>
      <c r="I2393" t="s">
        <v>85</v>
      </c>
      <c r="J2393" t="s">
        <v>338</v>
      </c>
      <c r="K2393" t="s">
        <v>34</v>
      </c>
      <c r="L2393" t="s">
        <v>34</v>
      </c>
      <c r="M2393">
        <v>1</v>
      </c>
      <c r="N2393" t="s">
        <v>875</v>
      </c>
      <c r="O2393" t="str">
        <f>IF($B2393="","",IFERROR(IF(ISNUMBER(MATCH($K2393,'Brand Family Territory (Enc)'!$A$2:$A$296,0)),$K2393,""),""))</f>
        <v/>
      </c>
      <c r="P2393" t="str">
        <f>IF($B2393="","",IFERROR(INDEX('Brand Crosswalk'!$F$2:$F$200,MATCH($K2393,'Brand Crosswalk'!$A$2:$A$200,0)),"Not in Crosswalk"))</f>
        <v>Mapped</v>
      </c>
      <c r="Q2393" t="str">
        <f>IF($B2393="","",IFERROR(INDEX('Brand Crosswalk'!$C$2:$C$200,MATCH($K2393,'Brand Crosswalk'!$A$2:$A$200,0)),""))</f>
        <v>Sierra Nevada</v>
      </c>
      <c r="R2393" t="str">
        <f>IF($B2393="","",IF(O2393&lt;&gt;"",O2393,IF(P2393="Mapped",Q2393,IF(P2393="No Encompass Match","No Encompass Match",IFERROR(VLOOKUP(IF($K2393="",$J2393,$K2393),'Brands (Enc)'!$C$2:$D$2699,2,FALSE),"Not Mapped")))))</f>
        <v>Sierra Nevada</v>
      </c>
      <c r="S2393" t="str">
        <f>IF($B2393="","",IFERROR(VLOOKUP(VALUE($B2393),'Customers Table (Enc)'!$A:$I,9,FALSE),"Not Found"))</f>
        <v>Bergen</v>
      </c>
      <c r="T2393" t="str">
        <f t="shared" si="148"/>
        <v>BERGEN</v>
      </c>
      <c r="U2393" t="str">
        <f t="shared" si="149"/>
        <v>Sierra Nevada|BERGEN</v>
      </c>
      <c r="V2393" t="str">
        <f>IF($B2393="","",IF(R2393="No Encompass Match","THEM",IF(R2393="Not Mapped","Unable to Determine",IF(T2393="SALES","Unable to Determine",IFERROR(INDEX('Master - US vs THEM'!$F:$F,MATCH(U2393,'Master - US vs THEM'!$G:$G,0)),"No Territory Data")))))</f>
        <v>US</v>
      </c>
      <c r="W2393" t="str">
        <f t="shared" si="150"/>
        <v>OK</v>
      </c>
      <c r="X2393" t="str">
        <f t="shared" si="151"/>
        <v>US</v>
      </c>
    </row>
    <row r="2394" spans="1:24" x14ac:dyDescent="0.2">
      <c r="A2394">
        <v>2393</v>
      </c>
      <c r="B2394" t="s">
        <v>104</v>
      </c>
      <c r="C2394" t="s">
        <v>105</v>
      </c>
      <c r="D2394" t="s">
        <v>48</v>
      </c>
      <c r="E2394" t="s">
        <v>106</v>
      </c>
      <c r="F2394" t="s">
        <v>107</v>
      </c>
      <c r="G2394" t="s">
        <v>108</v>
      </c>
      <c r="H2394" t="s">
        <v>8</v>
      </c>
      <c r="I2394" t="s">
        <v>85</v>
      </c>
      <c r="J2394" t="s">
        <v>165</v>
      </c>
      <c r="K2394" t="s">
        <v>166</v>
      </c>
      <c r="L2394" t="s">
        <v>141</v>
      </c>
      <c r="M2394">
        <v>1</v>
      </c>
      <c r="N2394" t="s">
        <v>875</v>
      </c>
      <c r="O2394" t="str">
        <f>IF($B2394="","",IFERROR(IF(ISNUMBER(MATCH($K2394,'Brand Family Territory (Enc)'!$A$2:$A$296,0)),$K2394,""),""))</f>
        <v>BLUE MOON</v>
      </c>
      <c r="P2394" t="str">
        <f>IF($B2394="","",IFERROR(INDEX('Brand Crosswalk'!$F$2:$F$200,MATCH($K2394,'Brand Crosswalk'!$A$2:$A$200,0)),"Not in Crosswalk"))</f>
        <v>Not in Crosswalk</v>
      </c>
      <c r="Q2394" t="str">
        <f>IF($B2394="","",IFERROR(INDEX('Brand Crosswalk'!$C$2:$C$200,MATCH($K2394,'Brand Crosswalk'!$A$2:$A$200,0)),""))</f>
        <v/>
      </c>
      <c r="R2394" t="str">
        <f>IF($B2394="","",IF(O2394&lt;&gt;"",O2394,IF(P2394="Mapped",Q2394,IF(P2394="No Encompass Match","No Encompass Match",IFERROR(VLOOKUP(IF($K2394="",$J2394,$K2394),'Brands (Enc)'!$C$2:$D$2699,2,FALSE),"Not Mapped")))))</f>
        <v>BLUE MOON</v>
      </c>
      <c r="S2394" t="str">
        <f>IF($B2394="","",IFERROR(VLOOKUP(VALUE($B2394),'Customers Table (Enc)'!$A:$I,9,FALSE),"Not Found"))</f>
        <v>Bergen</v>
      </c>
      <c r="T2394" t="str">
        <f t="shared" si="148"/>
        <v>BERGEN</v>
      </c>
      <c r="U2394" t="str">
        <f t="shared" si="149"/>
        <v>BLUE MOON|BERGEN</v>
      </c>
      <c r="V2394" t="str">
        <f>IF($B2394="","",IF(R2394="No Encompass Match","THEM",IF(R2394="Not Mapped","Unable to Determine",IF(T2394="SALES","Unable to Determine",IFERROR(INDEX('Master - US vs THEM'!$F:$F,MATCH(U2394,'Master - US vs THEM'!$G:$G,0)),"No Territory Data")))))</f>
        <v>US</v>
      </c>
      <c r="W2394" t="str">
        <f t="shared" si="150"/>
        <v>OK</v>
      </c>
      <c r="X2394" t="str">
        <f t="shared" si="151"/>
        <v>US</v>
      </c>
    </row>
    <row r="2395" spans="1:24" x14ac:dyDescent="0.2">
      <c r="A2395">
        <v>2394</v>
      </c>
      <c r="B2395" t="s">
        <v>104</v>
      </c>
      <c r="C2395" t="s">
        <v>105</v>
      </c>
      <c r="D2395" t="s">
        <v>48</v>
      </c>
      <c r="E2395" t="s">
        <v>106</v>
      </c>
      <c r="F2395" t="s">
        <v>107</v>
      </c>
      <c r="G2395" t="s">
        <v>108</v>
      </c>
      <c r="H2395" t="s">
        <v>8</v>
      </c>
      <c r="I2395" t="s">
        <v>85</v>
      </c>
      <c r="J2395" t="s">
        <v>342</v>
      </c>
      <c r="K2395" t="s">
        <v>343</v>
      </c>
      <c r="L2395" t="s">
        <v>155</v>
      </c>
      <c r="M2395">
        <v>1</v>
      </c>
      <c r="N2395" t="s">
        <v>875</v>
      </c>
      <c r="O2395" t="str">
        <f>IF($B2395="","",IFERROR(IF(ISNUMBER(MATCH($K2395,'Brand Family Territory (Enc)'!$A$2:$A$296,0)),$K2395,""),""))</f>
        <v>ANGRY ORCHARD</v>
      </c>
      <c r="P2395" t="str">
        <f>IF($B2395="","",IFERROR(INDEX('Brand Crosswalk'!$F$2:$F$200,MATCH($K2395,'Brand Crosswalk'!$A$2:$A$200,0)),"Not in Crosswalk"))</f>
        <v>Not in Crosswalk</v>
      </c>
      <c r="Q2395" t="str">
        <f>IF($B2395="","",IFERROR(INDEX('Brand Crosswalk'!$C$2:$C$200,MATCH($K2395,'Brand Crosswalk'!$A$2:$A$200,0)),""))</f>
        <v/>
      </c>
      <c r="R2395" t="str">
        <f>IF($B2395="","",IF(O2395&lt;&gt;"",O2395,IF(P2395="Mapped",Q2395,IF(P2395="No Encompass Match","No Encompass Match",IFERROR(VLOOKUP(IF($K2395="",$J2395,$K2395),'Brands (Enc)'!$C$2:$D$2699,2,FALSE),"Not Mapped")))))</f>
        <v>ANGRY ORCHARD</v>
      </c>
      <c r="S2395" t="str">
        <f>IF($B2395="","",IFERROR(VLOOKUP(VALUE($B2395),'Customers Table (Enc)'!$A:$I,9,FALSE),"Not Found"))</f>
        <v>Bergen</v>
      </c>
      <c r="T2395" t="str">
        <f t="shared" si="148"/>
        <v>BERGEN</v>
      </c>
      <c r="U2395" t="str">
        <f t="shared" si="149"/>
        <v>ANGRY ORCHARD|BERGEN</v>
      </c>
      <c r="V2395" t="str">
        <f>IF($B2395="","",IF(R2395="No Encompass Match","THEM",IF(R2395="Not Mapped","Unable to Determine",IF(T2395="SALES","Unable to Determine",IFERROR(INDEX('Master - US vs THEM'!$F:$F,MATCH(U2395,'Master - US vs THEM'!$G:$G,0)),"No Territory Data")))))</f>
        <v>US</v>
      </c>
      <c r="W2395" t="str">
        <f t="shared" si="150"/>
        <v>OK</v>
      </c>
      <c r="X2395" t="str">
        <f t="shared" si="151"/>
        <v>US</v>
      </c>
    </row>
    <row r="2396" spans="1:24" x14ac:dyDescent="0.2">
      <c r="A2396">
        <v>2395</v>
      </c>
      <c r="B2396" t="s">
        <v>1002</v>
      </c>
      <c r="C2396" t="s">
        <v>1003</v>
      </c>
      <c r="D2396" t="s">
        <v>48</v>
      </c>
      <c r="E2396" t="s">
        <v>1004</v>
      </c>
      <c r="F2396" t="s">
        <v>924</v>
      </c>
      <c r="G2396" t="s">
        <v>1005</v>
      </c>
      <c r="H2396" t="s">
        <v>8</v>
      </c>
      <c r="I2396" t="s">
        <v>853</v>
      </c>
      <c r="J2396" t="s">
        <v>165</v>
      </c>
      <c r="K2396" t="s">
        <v>166</v>
      </c>
      <c r="L2396" t="s">
        <v>141</v>
      </c>
      <c r="M2396">
        <v>1</v>
      </c>
      <c r="N2396" t="s">
        <v>875</v>
      </c>
      <c r="O2396" t="str">
        <f>IF($B2396="","",IFERROR(IF(ISNUMBER(MATCH($K2396,'Brand Family Territory (Enc)'!$A$2:$A$296,0)),$K2396,""),""))</f>
        <v>BLUE MOON</v>
      </c>
      <c r="P2396" t="str">
        <f>IF($B2396="","",IFERROR(INDEX('Brand Crosswalk'!$F$2:$F$200,MATCH($K2396,'Brand Crosswalk'!$A$2:$A$200,0)),"Not in Crosswalk"))</f>
        <v>Not in Crosswalk</v>
      </c>
      <c r="Q2396" t="str">
        <f>IF($B2396="","",IFERROR(INDEX('Brand Crosswalk'!$C$2:$C$200,MATCH($K2396,'Brand Crosswalk'!$A$2:$A$200,0)),""))</f>
        <v/>
      </c>
      <c r="R2396" t="str">
        <f>IF($B2396="","",IF(O2396&lt;&gt;"",O2396,IF(P2396="Mapped",Q2396,IF(P2396="No Encompass Match","No Encompass Match",IFERROR(VLOOKUP(IF($K2396="",$J2396,$K2396),'Brands (Enc)'!$C$2:$D$2699,2,FALSE),"Not Mapped")))))</f>
        <v>BLUE MOON</v>
      </c>
      <c r="S2396" t="str">
        <f>IF($B2396="","",IFERROR(VLOOKUP(VALUE($B2396),'Customers Table (Enc)'!$A:$I,9,FALSE),"Not Found"))</f>
        <v>Bergen</v>
      </c>
      <c r="T2396" t="str">
        <f t="shared" si="148"/>
        <v>BERGEN</v>
      </c>
      <c r="U2396" t="str">
        <f t="shared" si="149"/>
        <v>BLUE MOON|BERGEN</v>
      </c>
      <c r="V2396" t="str">
        <f>IF($B2396="","",IF(R2396="No Encompass Match","THEM",IF(R2396="Not Mapped","Unable to Determine",IF(T2396="SALES","Unable to Determine",IFERROR(INDEX('Master - US vs THEM'!$F:$F,MATCH(U2396,'Master - US vs THEM'!$G:$G,0)),"No Territory Data")))))</f>
        <v>US</v>
      </c>
      <c r="W2396" t="str">
        <f t="shared" si="150"/>
        <v>OK</v>
      </c>
      <c r="X2396" t="str">
        <f t="shared" si="151"/>
        <v>US</v>
      </c>
    </row>
    <row r="2397" spans="1:24" x14ac:dyDescent="0.2">
      <c r="A2397">
        <v>2396</v>
      </c>
      <c r="B2397" t="s">
        <v>1002</v>
      </c>
      <c r="C2397" t="s">
        <v>1003</v>
      </c>
      <c r="D2397" t="s">
        <v>48</v>
      </c>
      <c r="E2397" t="s">
        <v>1004</v>
      </c>
      <c r="F2397" t="s">
        <v>924</v>
      </c>
      <c r="G2397" t="s">
        <v>1005</v>
      </c>
      <c r="H2397" t="s">
        <v>8</v>
      </c>
      <c r="I2397" t="s">
        <v>853</v>
      </c>
      <c r="J2397" t="s">
        <v>156</v>
      </c>
      <c r="K2397" t="s">
        <v>156</v>
      </c>
      <c r="L2397" t="s">
        <v>24</v>
      </c>
      <c r="M2397">
        <v>1</v>
      </c>
      <c r="N2397" t="s">
        <v>875</v>
      </c>
      <c r="O2397" t="str">
        <f>IF($B2397="","",IFERROR(IF(ISNUMBER(MATCH($K2397,'Brand Family Territory (Enc)'!$A$2:$A$296,0)),$K2397,""),""))</f>
        <v>PACIFICO</v>
      </c>
      <c r="P2397" t="str">
        <f>IF($B2397="","",IFERROR(INDEX('Brand Crosswalk'!$F$2:$F$200,MATCH($K2397,'Brand Crosswalk'!$A$2:$A$200,0)),"Not in Crosswalk"))</f>
        <v>Not in Crosswalk</v>
      </c>
      <c r="Q2397" t="str">
        <f>IF($B2397="","",IFERROR(INDEX('Brand Crosswalk'!$C$2:$C$200,MATCH($K2397,'Brand Crosswalk'!$A$2:$A$200,0)),""))</f>
        <v/>
      </c>
      <c r="R2397" t="str">
        <f>IF($B2397="","",IF(O2397&lt;&gt;"",O2397,IF(P2397="Mapped",Q2397,IF(P2397="No Encompass Match","No Encompass Match",IFERROR(VLOOKUP(IF($K2397="",$J2397,$K2397),'Brands (Enc)'!$C$2:$D$2699,2,FALSE),"Not Mapped")))))</f>
        <v>PACIFICO</v>
      </c>
      <c r="S2397" t="str">
        <f>IF($B2397="","",IFERROR(VLOOKUP(VALUE($B2397),'Customers Table (Enc)'!$A:$I,9,FALSE),"Not Found"))</f>
        <v>Bergen</v>
      </c>
      <c r="T2397" t="str">
        <f t="shared" si="148"/>
        <v>BERGEN</v>
      </c>
      <c r="U2397" t="str">
        <f t="shared" si="149"/>
        <v>PACIFICO|BERGEN</v>
      </c>
      <c r="V2397" t="str">
        <f>IF($B2397="","",IF(R2397="No Encompass Match","THEM",IF(R2397="Not Mapped","Unable to Determine",IF(T2397="SALES","Unable to Determine",IFERROR(INDEX('Master - US vs THEM'!$F:$F,MATCH(U2397,'Master - US vs THEM'!$G:$G,0)),"No Territory Data")))))</f>
        <v>US</v>
      </c>
      <c r="W2397" t="str">
        <f t="shared" si="150"/>
        <v>OK</v>
      </c>
      <c r="X2397" t="str">
        <f t="shared" si="151"/>
        <v>US</v>
      </c>
    </row>
    <row r="2398" spans="1:24" x14ac:dyDescent="0.2">
      <c r="A2398">
        <v>2397</v>
      </c>
      <c r="B2398" t="s">
        <v>1002</v>
      </c>
      <c r="C2398" t="s">
        <v>1003</v>
      </c>
      <c r="D2398" t="s">
        <v>48</v>
      </c>
      <c r="E2398" t="s">
        <v>1004</v>
      </c>
      <c r="F2398" t="s">
        <v>924</v>
      </c>
      <c r="G2398" t="s">
        <v>1005</v>
      </c>
      <c r="H2398" t="s">
        <v>8</v>
      </c>
      <c r="I2398" t="s">
        <v>853</v>
      </c>
      <c r="J2398" t="s">
        <v>140</v>
      </c>
      <c r="K2398" t="s">
        <v>140</v>
      </c>
      <c r="L2398" t="s">
        <v>141</v>
      </c>
      <c r="M2398">
        <v>1</v>
      </c>
      <c r="N2398" t="s">
        <v>875</v>
      </c>
      <c r="O2398" t="str">
        <f>IF($B2398="","",IFERROR(IF(ISNUMBER(MATCH($K2398,'Brand Family Territory (Enc)'!$A$2:$A$296,0)),$K2398,""),""))</f>
        <v/>
      </c>
      <c r="P2398" t="str">
        <f>IF($B2398="","",IFERROR(INDEX('Brand Crosswalk'!$F$2:$F$200,MATCH($K2398,'Brand Crosswalk'!$A$2:$A$200,0)),"Not in Crosswalk"))</f>
        <v>Mapped</v>
      </c>
      <c r="Q2398" t="str">
        <f>IF($B2398="","",IFERROR(INDEX('Brand Crosswalk'!$C$2:$C$200,MATCH($K2398,'Brand Crosswalk'!$A$2:$A$200,0)),""))</f>
        <v>Peroni</v>
      </c>
      <c r="R2398" t="str">
        <f>IF($B2398="","",IF(O2398&lt;&gt;"",O2398,IF(P2398="Mapped",Q2398,IF(P2398="No Encompass Match","No Encompass Match",IFERROR(VLOOKUP(IF($K2398="",$J2398,$K2398),'Brands (Enc)'!$C$2:$D$2699,2,FALSE),"Not Mapped")))))</f>
        <v>Peroni</v>
      </c>
      <c r="S2398" t="str">
        <f>IF($B2398="","",IFERROR(VLOOKUP(VALUE($B2398),'Customers Table (Enc)'!$A:$I,9,FALSE),"Not Found"))</f>
        <v>Bergen</v>
      </c>
      <c r="T2398" t="str">
        <f t="shared" si="148"/>
        <v>BERGEN</v>
      </c>
      <c r="U2398" t="str">
        <f t="shared" si="149"/>
        <v>Peroni|BERGEN</v>
      </c>
      <c r="V2398" t="str">
        <f>IF($B2398="","",IF(R2398="No Encompass Match","THEM",IF(R2398="Not Mapped","Unable to Determine",IF(T2398="SALES","Unable to Determine",IFERROR(INDEX('Master - US vs THEM'!$F:$F,MATCH(U2398,'Master - US vs THEM'!$G:$G,0)),"No Territory Data")))))</f>
        <v>US</v>
      </c>
      <c r="W2398" t="str">
        <f t="shared" si="150"/>
        <v>OK</v>
      </c>
      <c r="X2398" t="str">
        <f t="shared" si="151"/>
        <v>US</v>
      </c>
    </row>
    <row r="2399" spans="1:24" x14ac:dyDescent="0.2">
      <c r="A2399">
        <v>2398</v>
      </c>
      <c r="B2399" t="s">
        <v>998</v>
      </c>
      <c r="C2399" t="s">
        <v>999</v>
      </c>
      <c r="D2399" t="s">
        <v>48</v>
      </c>
      <c r="E2399" t="s">
        <v>1000</v>
      </c>
      <c r="F2399" t="s">
        <v>100</v>
      </c>
      <c r="G2399" t="s">
        <v>1001</v>
      </c>
      <c r="H2399" t="s">
        <v>8</v>
      </c>
      <c r="I2399" t="s">
        <v>85</v>
      </c>
      <c r="J2399" t="s">
        <v>181</v>
      </c>
      <c r="K2399" t="s">
        <v>182</v>
      </c>
      <c r="L2399" t="s">
        <v>24</v>
      </c>
      <c r="M2399">
        <v>1</v>
      </c>
      <c r="N2399" t="s">
        <v>875</v>
      </c>
      <c r="O2399" t="str">
        <f>IF($B2399="","",IFERROR(IF(ISNUMBER(MATCH($K2399,'Brand Family Territory (Enc)'!$A$2:$A$296,0)),$K2399,""),""))</f>
        <v/>
      </c>
      <c r="P2399" t="str">
        <f>IF($B2399="","",IFERROR(INDEX('Brand Crosswalk'!$F$2:$F$200,MATCH($K2399,'Brand Crosswalk'!$A$2:$A$200,0)),"Not in Crosswalk"))</f>
        <v>Mapped</v>
      </c>
      <c r="Q2399" t="str">
        <f>IF($B2399="","",IFERROR(INDEX('Brand Crosswalk'!$C$2:$C$200,MATCH($K2399,'Brand Crosswalk'!$A$2:$A$200,0)),""))</f>
        <v>Modelo Especial</v>
      </c>
      <c r="R2399" t="str">
        <f>IF($B2399="","",IF(O2399&lt;&gt;"",O2399,IF(P2399="Mapped",Q2399,IF(P2399="No Encompass Match","No Encompass Match",IFERROR(VLOOKUP(IF($K2399="",$J2399,$K2399),'Brands (Enc)'!$C$2:$D$2699,2,FALSE),"Not Mapped")))))</f>
        <v>Modelo Especial</v>
      </c>
      <c r="S2399" t="str">
        <f>IF($B2399="","",IFERROR(VLOOKUP(VALUE($B2399),'Customers Table (Enc)'!$A:$I,9,FALSE),"Not Found"))</f>
        <v>Bergen</v>
      </c>
      <c r="T2399" t="str">
        <f t="shared" si="148"/>
        <v>BERGEN</v>
      </c>
      <c r="U2399" t="str">
        <f t="shared" si="149"/>
        <v>Modelo Especial|BERGEN</v>
      </c>
      <c r="V2399" t="str">
        <f>IF($B2399="","",IF(R2399="No Encompass Match","THEM",IF(R2399="Not Mapped","Unable to Determine",IF(T2399="SALES","Unable to Determine",IFERROR(INDEX('Master - US vs THEM'!$F:$F,MATCH(U2399,'Master - US vs THEM'!$G:$G,0)),"No Territory Data")))))</f>
        <v>US</v>
      </c>
      <c r="W2399" t="str">
        <f t="shared" si="150"/>
        <v>OK</v>
      </c>
      <c r="X2399" t="str">
        <f t="shared" si="151"/>
        <v>US</v>
      </c>
    </row>
    <row r="2400" spans="1:24" x14ac:dyDescent="0.2">
      <c r="A2400">
        <v>2399</v>
      </c>
      <c r="B2400" t="s">
        <v>998</v>
      </c>
      <c r="C2400" t="s">
        <v>999</v>
      </c>
      <c r="D2400" t="s">
        <v>48</v>
      </c>
      <c r="E2400" t="s">
        <v>1000</v>
      </c>
      <c r="F2400" t="s">
        <v>100</v>
      </c>
      <c r="G2400" t="s">
        <v>1001</v>
      </c>
      <c r="H2400" t="s">
        <v>8</v>
      </c>
      <c r="I2400" t="s">
        <v>85</v>
      </c>
      <c r="J2400" t="s">
        <v>165</v>
      </c>
      <c r="K2400" t="s">
        <v>166</v>
      </c>
      <c r="L2400" t="s">
        <v>141</v>
      </c>
      <c r="M2400">
        <v>1</v>
      </c>
      <c r="N2400" t="s">
        <v>875</v>
      </c>
      <c r="O2400" t="str">
        <f>IF($B2400="","",IFERROR(IF(ISNUMBER(MATCH($K2400,'Brand Family Territory (Enc)'!$A$2:$A$296,0)),$K2400,""),""))</f>
        <v>BLUE MOON</v>
      </c>
      <c r="P2400" t="str">
        <f>IF($B2400="","",IFERROR(INDEX('Brand Crosswalk'!$F$2:$F$200,MATCH($K2400,'Brand Crosswalk'!$A$2:$A$200,0)),"Not in Crosswalk"))</f>
        <v>Not in Crosswalk</v>
      </c>
      <c r="Q2400" t="str">
        <f>IF($B2400="","",IFERROR(INDEX('Brand Crosswalk'!$C$2:$C$200,MATCH($K2400,'Brand Crosswalk'!$A$2:$A$200,0)),""))</f>
        <v/>
      </c>
      <c r="R2400" t="str">
        <f>IF($B2400="","",IF(O2400&lt;&gt;"",O2400,IF(P2400="Mapped",Q2400,IF(P2400="No Encompass Match","No Encompass Match",IFERROR(VLOOKUP(IF($K2400="",$J2400,$K2400),'Brands (Enc)'!$C$2:$D$2699,2,FALSE),"Not Mapped")))))</f>
        <v>BLUE MOON</v>
      </c>
      <c r="S2400" t="str">
        <f>IF($B2400="","",IFERROR(VLOOKUP(VALUE($B2400),'Customers Table (Enc)'!$A:$I,9,FALSE),"Not Found"))</f>
        <v>Bergen</v>
      </c>
      <c r="T2400" t="str">
        <f t="shared" si="148"/>
        <v>BERGEN</v>
      </c>
      <c r="U2400" t="str">
        <f t="shared" si="149"/>
        <v>BLUE MOON|BERGEN</v>
      </c>
      <c r="V2400" t="str">
        <f>IF($B2400="","",IF(R2400="No Encompass Match","THEM",IF(R2400="Not Mapped","Unable to Determine",IF(T2400="SALES","Unable to Determine",IFERROR(INDEX('Master - US vs THEM'!$F:$F,MATCH(U2400,'Master - US vs THEM'!$G:$G,0)),"No Territory Data")))))</f>
        <v>US</v>
      </c>
      <c r="W2400" t="str">
        <f t="shared" si="150"/>
        <v>OK</v>
      </c>
      <c r="X2400" t="str">
        <f t="shared" si="151"/>
        <v>US</v>
      </c>
    </row>
    <row r="2401" spans="1:24" x14ac:dyDescent="0.2">
      <c r="A2401">
        <v>2400</v>
      </c>
      <c r="B2401" t="s">
        <v>998</v>
      </c>
      <c r="C2401" t="s">
        <v>999</v>
      </c>
      <c r="D2401" t="s">
        <v>48</v>
      </c>
      <c r="E2401" t="s">
        <v>1000</v>
      </c>
      <c r="F2401" t="s">
        <v>100</v>
      </c>
      <c r="G2401" t="s">
        <v>1001</v>
      </c>
      <c r="H2401" t="s">
        <v>8</v>
      </c>
      <c r="I2401" t="s">
        <v>85</v>
      </c>
      <c r="J2401" t="s">
        <v>144</v>
      </c>
      <c r="K2401" t="s">
        <v>145</v>
      </c>
      <c r="L2401" t="s">
        <v>141</v>
      </c>
      <c r="M2401">
        <v>1</v>
      </c>
      <c r="N2401" t="s">
        <v>875</v>
      </c>
      <c r="O2401" t="str">
        <f>IF($B2401="","",IFERROR(IF(ISNUMBER(MATCH($K2401,'Brand Family Territory (Enc)'!$A$2:$A$296,0)),$K2401,""),""))</f>
        <v>COORS LIGHT</v>
      </c>
      <c r="P2401" t="str">
        <f>IF($B2401="","",IFERROR(INDEX('Brand Crosswalk'!$F$2:$F$200,MATCH($K2401,'Brand Crosswalk'!$A$2:$A$200,0)),"Not in Crosswalk"))</f>
        <v>Not in Crosswalk</v>
      </c>
      <c r="Q2401" t="str">
        <f>IF($B2401="","",IFERROR(INDEX('Brand Crosswalk'!$C$2:$C$200,MATCH($K2401,'Brand Crosswalk'!$A$2:$A$200,0)),""))</f>
        <v/>
      </c>
      <c r="R2401" t="str">
        <f>IF($B2401="","",IF(O2401&lt;&gt;"",O2401,IF(P2401="Mapped",Q2401,IF(P2401="No Encompass Match","No Encompass Match",IFERROR(VLOOKUP(IF($K2401="",$J2401,$K2401),'Brands (Enc)'!$C$2:$D$2699,2,FALSE),"Not Mapped")))))</f>
        <v>COORS LIGHT</v>
      </c>
      <c r="S2401" t="str">
        <f>IF($B2401="","",IFERROR(VLOOKUP(VALUE($B2401),'Customers Table (Enc)'!$A:$I,9,FALSE),"Not Found"))</f>
        <v>Bergen</v>
      </c>
      <c r="T2401" t="str">
        <f t="shared" si="148"/>
        <v>BERGEN</v>
      </c>
      <c r="U2401" t="str">
        <f t="shared" si="149"/>
        <v>COORS LIGHT|BERGEN</v>
      </c>
      <c r="V2401" t="str">
        <f>IF($B2401="","",IF(R2401="No Encompass Match","THEM",IF(R2401="Not Mapped","Unable to Determine",IF(T2401="SALES","Unable to Determine",IFERROR(INDEX('Master - US vs THEM'!$F:$F,MATCH(U2401,'Master - US vs THEM'!$G:$G,0)),"No Territory Data")))))</f>
        <v>US</v>
      </c>
      <c r="W2401" t="str">
        <f t="shared" si="150"/>
        <v>OK</v>
      </c>
      <c r="X2401" t="str">
        <f t="shared" si="151"/>
        <v>US</v>
      </c>
    </row>
    <row r="2402" spans="1:24" x14ac:dyDescent="0.2">
      <c r="A2402">
        <v>2401</v>
      </c>
      <c r="B2402" t="s">
        <v>998</v>
      </c>
      <c r="C2402" t="s">
        <v>999</v>
      </c>
      <c r="D2402" t="s">
        <v>48</v>
      </c>
      <c r="E2402" t="s">
        <v>1000</v>
      </c>
      <c r="F2402" t="s">
        <v>100</v>
      </c>
      <c r="G2402" t="s">
        <v>1001</v>
      </c>
      <c r="H2402" t="s">
        <v>8</v>
      </c>
      <c r="I2402" t="s">
        <v>85</v>
      </c>
      <c r="J2402" t="s">
        <v>44</v>
      </c>
      <c r="K2402" t="s">
        <v>44</v>
      </c>
      <c r="L2402" t="s">
        <v>45</v>
      </c>
      <c r="M2402">
        <v>1</v>
      </c>
      <c r="N2402" t="s">
        <v>875</v>
      </c>
      <c r="O2402" t="str">
        <f>IF($B2402="","",IFERROR(IF(ISNUMBER(MATCH($K2402,'Brand Family Territory (Enc)'!$A$2:$A$296,0)),$K2402,""),""))</f>
        <v/>
      </c>
      <c r="P2402" t="str">
        <f>IF($B2402="","",IFERROR(INDEX('Brand Crosswalk'!$F$2:$F$200,MATCH($K2402,'Brand Crosswalk'!$A$2:$A$200,0)),"Not in Crosswalk"))</f>
        <v>Mapped</v>
      </c>
      <c r="Q2402" t="str">
        <f>IF($B2402="","",IFERROR(INDEX('Brand Crosswalk'!$C$2:$C$200,MATCH($K2402,'Brand Crosswalk'!$A$2:$A$200,0)),""))</f>
        <v>Dg Yuengling Inc</v>
      </c>
      <c r="R2402" t="str">
        <f>IF($B2402="","",IF(O2402&lt;&gt;"",O2402,IF(P2402="Mapped",Q2402,IF(P2402="No Encompass Match","No Encompass Match",IFERROR(VLOOKUP(IF($K2402="",$J2402,$K2402),'Brands (Enc)'!$C$2:$D$2699,2,FALSE),"Not Mapped")))))</f>
        <v>Dg Yuengling Inc</v>
      </c>
      <c r="S2402" t="str">
        <f>IF($B2402="","",IFERROR(VLOOKUP(VALUE($B2402),'Customers Table (Enc)'!$A:$I,9,FALSE),"Not Found"))</f>
        <v>Bergen</v>
      </c>
      <c r="T2402" t="str">
        <f t="shared" si="148"/>
        <v>BERGEN</v>
      </c>
      <c r="U2402" t="str">
        <f t="shared" si="149"/>
        <v>Dg Yuengling Inc|BERGEN</v>
      </c>
      <c r="V2402" t="str">
        <f>IF($B2402="","",IF(R2402="No Encompass Match","THEM",IF(R2402="Not Mapped","Unable to Determine",IF(T2402="SALES","Unable to Determine",IFERROR(INDEX('Master - US vs THEM'!$F:$F,MATCH(U2402,'Master - US vs THEM'!$G:$G,0)),"No Territory Data")))))</f>
        <v>US</v>
      </c>
      <c r="W2402" t="str">
        <f t="shared" si="150"/>
        <v>OK</v>
      </c>
      <c r="X2402" t="str">
        <f t="shared" si="151"/>
        <v>US</v>
      </c>
    </row>
    <row r="2403" spans="1:24" x14ac:dyDescent="0.2">
      <c r="A2403">
        <v>2402</v>
      </c>
      <c r="B2403" t="s">
        <v>97</v>
      </c>
      <c r="C2403" t="s">
        <v>98</v>
      </c>
      <c r="D2403" t="s">
        <v>48</v>
      </c>
      <c r="E2403" t="s">
        <v>99</v>
      </c>
      <c r="F2403" t="s">
        <v>100</v>
      </c>
      <c r="G2403" t="s">
        <v>101</v>
      </c>
      <c r="H2403" t="s">
        <v>8</v>
      </c>
      <c r="I2403" t="s">
        <v>85</v>
      </c>
      <c r="J2403" t="s">
        <v>102</v>
      </c>
      <c r="K2403" t="s">
        <v>102</v>
      </c>
      <c r="L2403" t="s">
        <v>103</v>
      </c>
      <c r="M2403">
        <v>1</v>
      </c>
      <c r="N2403" t="s">
        <v>21</v>
      </c>
      <c r="O2403" t="str">
        <f>IF($B2403="","",IFERROR(IF(ISNUMBER(MATCH($K2403,'Brand Family Territory (Enc)'!$A$2:$A$296,0)),$K2403,""),""))</f>
        <v/>
      </c>
      <c r="P2403" t="str">
        <f>IF($B2403="","",IFERROR(INDEX('Brand Crosswalk'!$F$2:$F$200,MATCH($K2403,'Brand Crosswalk'!$A$2:$A$200,0)),"Not in Crosswalk"))</f>
        <v>Mapped</v>
      </c>
      <c r="Q2403" t="str">
        <f>IF($B2403="","",IFERROR(INDEX('Brand Crosswalk'!$C$2:$C$200,MATCH($K2403,'Brand Crosswalk'!$A$2:$A$200,0)),""))</f>
        <v>1911 Hard Cider</v>
      </c>
      <c r="R2403" t="str">
        <f>IF($B2403="","",IF(O2403&lt;&gt;"",O2403,IF(P2403="Mapped",Q2403,IF(P2403="No Encompass Match","No Encompass Match",IFERROR(VLOOKUP(IF($K2403="",$J2403,$K2403),'Brands (Enc)'!$C$2:$D$2699,2,FALSE),"Not Mapped")))))</f>
        <v>1911 Hard Cider</v>
      </c>
      <c r="S2403" t="str">
        <f>IF($B2403="","",IFERROR(VLOOKUP(VALUE($B2403),'Customers Table (Enc)'!$A:$I,9,FALSE),"Not Found"))</f>
        <v>Bergen</v>
      </c>
      <c r="T2403" t="str">
        <f t="shared" si="148"/>
        <v>BERGEN</v>
      </c>
      <c r="U2403" t="str">
        <f t="shared" si="149"/>
        <v>1911 Hard Cider|BERGEN</v>
      </c>
      <c r="V2403" t="str">
        <f>IF($B2403="","",IF(R2403="No Encompass Match","THEM",IF(R2403="Not Mapped","Unable to Determine",IF(T2403="SALES","Unable to Determine",IFERROR(INDEX('Master - US vs THEM'!$F:$F,MATCH(U2403,'Master - US vs THEM'!$G:$G,0)),"No Territory Data")))))</f>
        <v>US</v>
      </c>
      <c r="W2403" t="str">
        <f t="shared" si="150"/>
        <v>MISMATCH</v>
      </c>
      <c r="X2403" t="str">
        <f t="shared" si="151"/>
        <v>US</v>
      </c>
    </row>
    <row r="2404" spans="1:24" x14ac:dyDescent="0.2">
      <c r="A2404">
        <v>2403</v>
      </c>
      <c r="B2404" t="s">
        <v>97</v>
      </c>
      <c r="C2404" t="s">
        <v>98</v>
      </c>
      <c r="D2404" t="s">
        <v>48</v>
      </c>
      <c r="E2404" t="s">
        <v>99</v>
      </c>
      <c r="F2404" t="s">
        <v>100</v>
      </c>
      <c r="G2404" t="s">
        <v>101</v>
      </c>
      <c r="H2404" t="s">
        <v>8</v>
      </c>
      <c r="I2404" t="s">
        <v>85</v>
      </c>
      <c r="J2404" t="s">
        <v>997</v>
      </c>
      <c r="K2404" t="s">
        <v>34</v>
      </c>
      <c r="L2404" t="s">
        <v>34</v>
      </c>
      <c r="M2404">
        <v>1</v>
      </c>
      <c r="N2404" t="s">
        <v>875</v>
      </c>
      <c r="O2404" t="str">
        <f>IF($B2404="","",IFERROR(IF(ISNUMBER(MATCH($K2404,'Brand Family Territory (Enc)'!$A$2:$A$296,0)),$K2404,""),""))</f>
        <v/>
      </c>
      <c r="P2404" t="str">
        <f>IF($B2404="","",IFERROR(INDEX('Brand Crosswalk'!$F$2:$F$200,MATCH($K2404,'Brand Crosswalk'!$A$2:$A$200,0)),"Not in Crosswalk"))</f>
        <v>Mapped</v>
      </c>
      <c r="Q2404" t="str">
        <f>IF($B2404="","",IFERROR(INDEX('Brand Crosswalk'!$C$2:$C$200,MATCH($K2404,'Brand Crosswalk'!$A$2:$A$200,0)),""))</f>
        <v>Sierra Nevada</v>
      </c>
      <c r="R2404" t="str">
        <f>IF($B2404="","",IF(O2404&lt;&gt;"",O2404,IF(P2404="Mapped",Q2404,IF(P2404="No Encompass Match","No Encompass Match",IFERROR(VLOOKUP(IF($K2404="",$J2404,$K2404),'Brands (Enc)'!$C$2:$D$2699,2,FALSE),"Not Mapped")))))</f>
        <v>Sierra Nevada</v>
      </c>
      <c r="S2404" t="str">
        <f>IF($B2404="","",IFERROR(VLOOKUP(VALUE($B2404),'Customers Table (Enc)'!$A:$I,9,FALSE),"Not Found"))</f>
        <v>Bergen</v>
      </c>
      <c r="T2404" t="str">
        <f t="shared" si="148"/>
        <v>BERGEN</v>
      </c>
      <c r="U2404" t="str">
        <f t="shared" si="149"/>
        <v>Sierra Nevada|BERGEN</v>
      </c>
      <c r="V2404" t="str">
        <f>IF($B2404="","",IF(R2404="No Encompass Match","THEM",IF(R2404="Not Mapped","Unable to Determine",IF(T2404="SALES","Unable to Determine",IFERROR(INDEX('Master - US vs THEM'!$F:$F,MATCH(U2404,'Master - US vs THEM'!$G:$G,0)),"No Territory Data")))))</f>
        <v>US</v>
      </c>
      <c r="W2404" t="str">
        <f t="shared" si="150"/>
        <v>OK</v>
      </c>
      <c r="X2404" t="str">
        <f t="shared" si="151"/>
        <v>US</v>
      </c>
    </row>
    <row r="2405" spans="1:24" x14ac:dyDescent="0.2">
      <c r="A2405">
        <v>2404</v>
      </c>
      <c r="B2405" t="s">
        <v>97</v>
      </c>
      <c r="C2405" t="s">
        <v>98</v>
      </c>
      <c r="D2405" t="s">
        <v>48</v>
      </c>
      <c r="E2405" t="s">
        <v>99</v>
      </c>
      <c r="F2405" t="s">
        <v>100</v>
      </c>
      <c r="G2405" t="s">
        <v>101</v>
      </c>
      <c r="H2405" t="s">
        <v>8</v>
      </c>
      <c r="I2405" t="s">
        <v>85</v>
      </c>
      <c r="J2405" t="s">
        <v>235</v>
      </c>
      <c r="K2405" t="s">
        <v>236</v>
      </c>
      <c r="L2405" t="s">
        <v>141</v>
      </c>
      <c r="M2405">
        <v>1</v>
      </c>
      <c r="N2405" t="s">
        <v>875</v>
      </c>
      <c r="O2405" t="str">
        <f>IF($B2405="","",IFERROR(IF(ISNUMBER(MATCH($K2405,'Brand Family Territory (Enc)'!$A$2:$A$296,0)),$K2405,""),""))</f>
        <v/>
      </c>
      <c r="P2405" t="str">
        <f>IF($B2405="","",IFERROR(INDEX('Brand Crosswalk'!$F$2:$F$200,MATCH($K2405,'Brand Crosswalk'!$A$2:$A$200,0)),"Not in Crosswalk"))</f>
        <v>Mapped</v>
      </c>
      <c r="Q2405" t="str">
        <f>IF($B2405="","",IFERROR(INDEX('Brand Crosswalk'!$C$2:$C$200,MATCH($K2405,'Brand Crosswalk'!$A$2:$A$200,0)),""))</f>
        <v>Leinenkugel</v>
      </c>
      <c r="R2405" t="str">
        <f>IF($B2405="","",IF(O2405&lt;&gt;"",O2405,IF(P2405="Mapped",Q2405,IF(P2405="No Encompass Match","No Encompass Match",IFERROR(VLOOKUP(IF($K2405="",$J2405,$K2405),'Brands (Enc)'!$C$2:$D$2699,2,FALSE),"Not Mapped")))))</f>
        <v>Leinenkugel</v>
      </c>
      <c r="S2405" t="str">
        <f>IF($B2405="","",IFERROR(VLOOKUP(VALUE($B2405),'Customers Table (Enc)'!$A:$I,9,FALSE),"Not Found"))</f>
        <v>Bergen</v>
      </c>
      <c r="T2405" t="str">
        <f t="shared" si="148"/>
        <v>BERGEN</v>
      </c>
      <c r="U2405" t="str">
        <f t="shared" si="149"/>
        <v>Leinenkugel|BERGEN</v>
      </c>
      <c r="V2405" t="str">
        <f>IF($B2405="","",IF(R2405="No Encompass Match","THEM",IF(R2405="Not Mapped","Unable to Determine",IF(T2405="SALES","Unable to Determine",IFERROR(INDEX('Master - US vs THEM'!$F:$F,MATCH(U2405,'Master - US vs THEM'!$G:$G,0)),"No Territory Data")))))</f>
        <v>US</v>
      </c>
      <c r="W2405" t="str">
        <f t="shared" si="150"/>
        <v>OK</v>
      </c>
      <c r="X2405" t="str">
        <f t="shared" si="151"/>
        <v>US</v>
      </c>
    </row>
    <row r="2406" spans="1:24" x14ac:dyDescent="0.2">
      <c r="A2406">
        <v>2405</v>
      </c>
      <c r="B2406" t="s">
        <v>992</v>
      </c>
      <c r="C2406" t="s">
        <v>993</v>
      </c>
      <c r="D2406" t="s">
        <v>48</v>
      </c>
      <c r="E2406" t="s">
        <v>994</v>
      </c>
      <c r="F2406" t="s">
        <v>995</v>
      </c>
      <c r="G2406" t="s">
        <v>996</v>
      </c>
      <c r="H2406" t="s">
        <v>8</v>
      </c>
      <c r="I2406" t="s">
        <v>85</v>
      </c>
      <c r="J2406" t="s">
        <v>357</v>
      </c>
      <c r="K2406" t="s">
        <v>358</v>
      </c>
      <c r="L2406" t="s">
        <v>155</v>
      </c>
      <c r="M2406">
        <v>1</v>
      </c>
      <c r="N2406" t="s">
        <v>875</v>
      </c>
      <c r="O2406" t="str">
        <f>IF($B2406="","",IFERROR(IF(ISNUMBER(MATCH($K2406,'Brand Family Territory (Enc)'!$A$2:$A$296,0)),$K2406,""),""))</f>
        <v/>
      </c>
      <c r="P2406" t="str">
        <f>IF($B2406="","",IFERROR(INDEX('Brand Crosswalk'!$F$2:$F$200,MATCH($K2406,'Brand Crosswalk'!$A$2:$A$200,0)),"Not in Crosswalk"))</f>
        <v>Mapped</v>
      </c>
      <c r="Q2406" t="str">
        <f>IF($B2406="","",IFERROR(INDEX('Brand Crosswalk'!$C$2:$C$200,MATCH($K2406,'Brand Crosswalk'!$A$2:$A$200,0)),""))</f>
        <v>Samuel Adams</v>
      </c>
      <c r="R2406" t="str">
        <f>IF($B2406="","",IF(O2406&lt;&gt;"",O2406,IF(P2406="Mapped",Q2406,IF(P2406="No Encompass Match","No Encompass Match",IFERROR(VLOOKUP(IF($K2406="",$J2406,$K2406),'Brands (Enc)'!$C$2:$D$2699,2,FALSE),"Not Mapped")))))</f>
        <v>Samuel Adams</v>
      </c>
      <c r="S2406" t="str">
        <f>IF($B2406="","",IFERROR(VLOOKUP(VALUE($B2406),'Customers Table (Enc)'!$A:$I,9,FALSE),"Not Found"))</f>
        <v>Bergen</v>
      </c>
      <c r="T2406" t="str">
        <f t="shared" si="148"/>
        <v>BERGEN</v>
      </c>
      <c r="U2406" t="str">
        <f t="shared" si="149"/>
        <v>Samuel Adams|BERGEN</v>
      </c>
      <c r="V2406" t="str">
        <f>IF($B2406="","",IF(R2406="No Encompass Match","THEM",IF(R2406="Not Mapped","Unable to Determine",IF(T2406="SALES","Unable to Determine",IFERROR(INDEX('Master - US vs THEM'!$F:$F,MATCH(U2406,'Master - US vs THEM'!$G:$G,0)),"No Territory Data")))))</f>
        <v>US</v>
      </c>
      <c r="W2406" t="str">
        <f t="shared" si="150"/>
        <v>OK</v>
      </c>
      <c r="X2406" t="str">
        <f t="shared" si="151"/>
        <v>US</v>
      </c>
    </row>
    <row r="2407" spans="1:24" x14ac:dyDescent="0.2">
      <c r="A2407">
        <v>2406</v>
      </c>
      <c r="B2407" t="s">
        <v>988</v>
      </c>
      <c r="C2407" t="s">
        <v>989</v>
      </c>
      <c r="D2407" t="s">
        <v>48</v>
      </c>
      <c r="E2407" t="s">
        <v>990</v>
      </c>
      <c r="F2407" t="s">
        <v>132</v>
      </c>
      <c r="G2407" t="s">
        <v>991</v>
      </c>
      <c r="H2407" t="s">
        <v>8</v>
      </c>
      <c r="I2407" t="s">
        <v>85</v>
      </c>
      <c r="J2407" t="s">
        <v>181</v>
      </c>
      <c r="K2407" t="s">
        <v>182</v>
      </c>
      <c r="L2407" t="s">
        <v>24</v>
      </c>
      <c r="M2407">
        <v>1</v>
      </c>
      <c r="N2407" t="s">
        <v>875</v>
      </c>
      <c r="O2407" t="str">
        <f>IF($B2407="","",IFERROR(IF(ISNUMBER(MATCH($K2407,'Brand Family Territory (Enc)'!$A$2:$A$296,0)),$K2407,""),""))</f>
        <v/>
      </c>
      <c r="P2407" t="str">
        <f>IF($B2407="","",IFERROR(INDEX('Brand Crosswalk'!$F$2:$F$200,MATCH($K2407,'Brand Crosswalk'!$A$2:$A$200,0)),"Not in Crosswalk"))</f>
        <v>Mapped</v>
      </c>
      <c r="Q2407" t="str">
        <f>IF($B2407="","",IFERROR(INDEX('Brand Crosswalk'!$C$2:$C$200,MATCH($K2407,'Brand Crosswalk'!$A$2:$A$200,0)),""))</f>
        <v>Modelo Especial</v>
      </c>
      <c r="R2407" t="str">
        <f>IF($B2407="","",IF(O2407&lt;&gt;"",O2407,IF(P2407="Mapped",Q2407,IF(P2407="No Encompass Match","No Encompass Match",IFERROR(VLOOKUP(IF($K2407="",$J2407,$K2407),'Brands (Enc)'!$C$2:$D$2699,2,FALSE),"Not Mapped")))))</f>
        <v>Modelo Especial</v>
      </c>
      <c r="S2407" t="str">
        <f>IF($B2407="","",IFERROR(VLOOKUP(VALUE($B2407),'Customers Table (Enc)'!$A:$I,9,FALSE),"Not Found"))</f>
        <v>Bergen</v>
      </c>
      <c r="T2407" t="str">
        <f t="shared" si="148"/>
        <v>BERGEN</v>
      </c>
      <c r="U2407" t="str">
        <f t="shared" si="149"/>
        <v>Modelo Especial|BERGEN</v>
      </c>
      <c r="V2407" t="str">
        <f>IF($B2407="","",IF(R2407="No Encompass Match","THEM",IF(R2407="Not Mapped","Unable to Determine",IF(T2407="SALES","Unable to Determine",IFERROR(INDEX('Master - US vs THEM'!$F:$F,MATCH(U2407,'Master - US vs THEM'!$G:$G,0)),"No Territory Data")))))</f>
        <v>US</v>
      </c>
      <c r="W2407" t="str">
        <f t="shared" si="150"/>
        <v>OK</v>
      </c>
      <c r="X2407" t="str">
        <f t="shared" si="151"/>
        <v>US</v>
      </c>
    </row>
    <row r="2408" spans="1:24" x14ac:dyDescent="0.2">
      <c r="A2408">
        <v>2407</v>
      </c>
      <c r="B2408" t="s">
        <v>988</v>
      </c>
      <c r="C2408" t="s">
        <v>989</v>
      </c>
      <c r="D2408" t="s">
        <v>48</v>
      </c>
      <c r="E2408" t="s">
        <v>990</v>
      </c>
      <c r="F2408" t="s">
        <v>132</v>
      </c>
      <c r="G2408" t="s">
        <v>991</v>
      </c>
      <c r="H2408" t="s">
        <v>8</v>
      </c>
      <c r="I2408" t="s">
        <v>85</v>
      </c>
      <c r="J2408" t="s">
        <v>165</v>
      </c>
      <c r="K2408" t="s">
        <v>166</v>
      </c>
      <c r="L2408" t="s">
        <v>141</v>
      </c>
      <c r="M2408">
        <v>1</v>
      </c>
      <c r="N2408" t="s">
        <v>875</v>
      </c>
      <c r="O2408" t="str">
        <f>IF($B2408="","",IFERROR(IF(ISNUMBER(MATCH($K2408,'Brand Family Territory (Enc)'!$A$2:$A$296,0)),$K2408,""),""))</f>
        <v>BLUE MOON</v>
      </c>
      <c r="P2408" t="str">
        <f>IF($B2408="","",IFERROR(INDEX('Brand Crosswalk'!$F$2:$F$200,MATCH($K2408,'Brand Crosswalk'!$A$2:$A$200,0)),"Not in Crosswalk"))</f>
        <v>Not in Crosswalk</v>
      </c>
      <c r="Q2408" t="str">
        <f>IF($B2408="","",IFERROR(INDEX('Brand Crosswalk'!$C$2:$C$200,MATCH($K2408,'Brand Crosswalk'!$A$2:$A$200,0)),""))</f>
        <v/>
      </c>
      <c r="R2408" t="str">
        <f>IF($B2408="","",IF(O2408&lt;&gt;"",O2408,IF(P2408="Mapped",Q2408,IF(P2408="No Encompass Match","No Encompass Match",IFERROR(VLOOKUP(IF($K2408="",$J2408,$K2408),'Brands (Enc)'!$C$2:$D$2699,2,FALSE),"Not Mapped")))))</f>
        <v>BLUE MOON</v>
      </c>
      <c r="S2408" t="str">
        <f>IF($B2408="","",IFERROR(VLOOKUP(VALUE($B2408),'Customers Table (Enc)'!$A:$I,9,FALSE),"Not Found"))</f>
        <v>Bergen</v>
      </c>
      <c r="T2408" t="str">
        <f t="shared" si="148"/>
        <v>BERGEN</v>
      </c>
      <c r="U2408" t="str">
        <f t="shared" si="149"/>
        <v>BLUE MOON|BERGEN</v>
      </c>
      <c r="V2408" t="str">
        <f>IF($B2408="","",IF(R2408="No Encompass Match","THEM",IF(R2408="Not Mapped","Unable to Determine",IF(T2408="SALES","Unable to Determine",IFERROR(INDEX('Master - US vs THEM'!$F:$F,MATCH(U2408,'Master - US vs THEM'!$G:$G,0)),"No Territory Data")))))</f>
        <v>US</v>
      </c>
      <c r="W2408" t="str">
        <f t="shared" si="150"/>
        <v>OK</v>
      </c>
      <c r="X2408" t="str">
        <f t="shared" si="151"/>
        <v>US</v>
      </c>
    </row>
    <row r="2409" spans="1:24" x14ac:dyDescent="0.2">
      <c r="A2409">
        <v>2408</v>
      </c>
      <c r="B2409" t="s">
        <v>988</v>
      </c>
      <c r="C2409" t="s">
        <v>989</v>
      </c>
      <c r="D2409" t="s">
        <v>48</v>
      </c>
      <c r="E2409" t="s">
        <v>990</v>
      </c>
      <c r="F2409" t="s">
        <v>132</v>
      </c>
      <c r="G2409" t="s">
        <v>991</v>
      </c>
      <c r="H2409" t="s">
        <v>8</v>
      </c>
      <c r="I2409" t="s">
        <v>85</v>
      </c>
      <c r="J2409" t="s">
        <v>357</v>
      </c>
      <c r="K2409" t="s">
        <v>358</v>
      </c>
      <c r="L2409" t="s">
        <v>155</v>
      </c>
      <c r="M2409">
        <v>1</v>
      </c>
      <c r="N2409" t="s">
        <v>875</v>
      </c>
      <c r="O2409" t="str">
        <f>IF($B2409="","",IFERROR(IF(ISNUMBER(MATCH($K2409,'Brand Family Territory (Enc)'!$A$2:$A$296,0)),$K2409,""),""))</f>
        <v/>
      </c>
      <c r="P2409" t="str">
        <f>IF($B2409="","",IFERROR(INDEX('Brand Crosswalk'!$F$2:$F$200,MATCH($K2409,'Brand Crosswalk'!$A$2:$A$200,0)),"Not in Crosswalk"))</f>
        <v>Mapped</v>
      </c>
      <c r="Q2409" t="str">
        <f>IF($B2409="","",IFERROR(INDEX('Brand Crosswalk'!$C$2:$C$200,MATCH($K2409,'Brand Crosswalk'!$A$2:$A$200,0)),""))</f>
        <v>Samuel Adams</v>
      </c>
      <c r="R2409" t="str">
        <f>IF($B2409="","",IF(O2409&lt;&gt;"",O2409,IF(P2409="Mapped",Q2409,IF(P2409="No Encompass Match","No Encompass Match",IFERROR(VLOOKUP(IF($K2409="",$J2409,$K2409),'Brands (Enc)'!$C$2:$D$2699,2,FALSE),"Not Mapped")))))</f>
        <v>Samuel Adams</v>
      </c>
      <c r="S2409" t="str">
        <f>IF($B2409="","",IFERROR(VLOOKUP(VALUE($B2409),'Customers Table (Enc)'!$A:$I,9,FALSE),"Not Found"))</f>
        <v>Bergen</v>
      </c>
      <c r="T2409" t="str">
        <f t="shared" si="148"/>
        <v>BERGEN</v>
      </c>
      <c r="U2409" t="str">
        <f t="shared" si="149"/>
        <v>Samuel Adams|BERGEN</v>
      </c>
      <c r="V2409" t="str">
        <f>IF($B2409="","",IF(R2409="No Encompass Match","THEM",IF(R2409="Not Mapped","Unable to Determine",IF(T2409="SALES","Unable to Determine",IFERROR(INDEX('Master - US vs THEM'!$F:$F,MATCH(U2409,'Master - US vs THEM'!$G:$G,0)),"No Territory Data")))))</f>
        <v>US</v>
      </c>
      <c r="W2409" t="str">
        <f t="shared" si="150"/>
        <v>OK</v>
      </c>
      <c r="X2409" t="str">
        <f t="shared" si="151"/>
        <v>US</v>
      </c>
    </row>
    <row r="2410" spans="1:24" x14ac:dyDescent="0.2">
      <c r="A2410">
        <v>2409</v>
      </c>
      <c r="B2410" t="s">
        <v>988</v>
      </c>
      <c r="C2410" t="s">
        <v>989</v>
      </c>
      <c r="D2410" t="s">
        <v>48</v>
      </c>
      <c r="E2410" t="s">
        <v>990</v>
      </c>
      <c r="F2410" t="s">
        <v>132</v>
      </c>
      <c r="G2410" t="s">
        <v>991</v>
      </c>
      <c r="H2410" t="s">
        <v>8</v>
      </c>
      <c r="I2410" t="s">
        <v>85</v>
      </c>
      <c r="J2410" t="s">
        <v>78</v>
      </c>
      <c r="K2410" t="s">
        <v>19</v>
      </c>
      <c r="L2410" t="s">
        <v>20</v>
      </c>
      <c r="M2410">
        <v>1</v>
      </c>
      <c r="N2410" t="s">
        <v>875</v>
      </c>
      <c r="O2410" t="str">
        <f>IF($B2410="","",IFERROR(IF(ISNUMBER(MATCH($K2410,'Brand Family Territory (Enc)'!$A$2:$A$296,0)),$K2410,""),""))</f>
        <v>DOS EQUIS</v>
      </c>
      <c r="P2410" t="str">
        <f>IF($B2410="","",IFERROR(INDEX('Brand Crosswalk'!$F$2:$F$200,MATCH($K2410,'Brand Crosswalk'!$A$2:$A$200,0)),"Not in Crosswalk"))</f>
        <v>Not in Crosswalk</v>
      </c>
      <c r="Q2410" t="str">
        <f>IF($B2410="","",IFERROR(INDEX('Brand Crosswalk'!$C$2:$C$200,MATCH($K2410,'Brand Crosswalk'!$A$2:$A$200,0)),""))</f>
        <v/>
      </c>
      <c r="R2410" t="str">
        <f>IF($B2410="","",IF(O2410&lt;&gt;"",O2410,IF(P2410="Mapped",Q2410,IF(P2410="No Encompass Match","No Encompass Match",IFERROR(VLOOKUP(IF($K2410="",$J2410,$K2410),'Brands (Enc)'!$C$2:$D$2699,2,FALSE),"Not Mapped")))))</f>
        <v>DOS EQUIS</v>
      </c>
      <c r="S2410" t="str">
        <f>IF($B2410="","",IFERROR(VLOOKUP(VALUE($B2410),'Customers Table (Enc)'!$A:$I,9,FALSE),"Not Found"))</f>
        <v>Bergen</v>
      </c>
      <c r="T2410" t="str">
        <f t="shared" si="148"/>
        <v>BERGEN</v>
      </c>
      <c r="U2410" t="str">
        <f t="shared" si="149"/>
        <v>DOS EQUIS|BERGEN</v>
      </c>
      <c r="V2410" t="str">
        <f>IF($B2410="","",IF(R2410="No Encompass Match","THEM",IF(R2410="Not Mapped","Unable to Determine",IF(T2410="SALES","Unable to Determine",IFERROR(INDEX('Master - US vs THEM'!$F:$F,MATCH(U2410,'Master - US vs THEM'!$G:$G,0)),"No Territory Data")))))</f>
        <v>US</v>
      </c>
      <c r="W2410" t="str">
        <f t="shared" si="150"/>
        <v>OK</v>
      </c>
      <c r="X2410" t="str">
        <f t="shared" si="151"/>
        <v>US</v>
      </c>
    </row>
    <row r="2411" spans="1:24" x14ac:dyDescent="0.2">
      <c r="A2411">
        <v>2410</v>
      </c>
      <c r="B2411" t="s">
        <v>988</v>
      </c>
      <c r="C2411" t="s">
        <v>989</v>
      </c>
      <c r="D2411" t="s">
        <v>48</v>
      </c>
      <c r="E2411" t="s">
        <v>990</v>
      </c>
      <c r="F2411" t="s">
        <v>132</v>
      </c>
      <c r="G2411" t="s">
        <v>991</v>
      </c>
      <c r="H2411" t="s">
        <v>8</v>
      </c>
      <c r="I2411" t="s">
        <v>85</v>
      </c>
      <c r="J2411" t="s">
        <v>144</v>
      </c>
      <c r="K2411" t="s">
        <v>145</v>
      </c>
      <c r="L2411" t="s">
        <v>141</v>
      </c>
      <c r="M2411">
        <v>1</v>
      </c>
      <c r="N2411" t="s">
        <v>875</v>
      </c>
      <c r="O2411" t="str">
        <f>IF($B2411="","",IFERROR(IF(ISNUMBER(MATCH($K2411,'Brand Family Territory (Enc)'!$A$2:$A$296,0)),$K2411,""),""))</f>
        <v>COORS LIGHT</v>
      </c>
      <c r="P2411" t="str">
        <f>IF($B2411="","",IFERROR(INDEX('Brand Crosswalk'!$F$2:$F$200,MATCH($K2411,'Brand Crosswalk'!$A$2:$A$200,0)),"Not in Crosswalk"))</f>
        <v>Not in Crosswalk</v>
      </c>
      <c r="Q2411" t="str">
        <f>IF($B2411="","",IFERROR(INDEX('Brand Crosswalk'!$C$2:$C$200,MATCH($K2411,'Brand Crosswalk'!$A$2:$A$200,0)),""))</f>
        <v/>
      </c>
      <c r="R2411" t="str">
        <f>IF($B2411="","",IF(O2411&lt;&gt;"",O2411,IF(P2411="Mapped",Q2411,IF(P2411="No Encompass Match","No Encompass Match",IFERROR(VLOOKUP(IF($K2411="",$J2411,$K2411),'Brands (Enc)'!$C$2:$D$2699,2,FALSE),"Not Mapped")))))</f>
        <v>COORS LIGHT</v>
      </c>
      <c r="S2411" t="str">
        <f>IF($B2411="","",IFERROR(VLOOKUP(VALUE($B2411),'Customers Table (Enc)'!$A:$I,9,FALSE),"Not Found"))</f>
        <v>Bergen</v>
      </c>
      <c r="T2411" t="str">
        <f t="shared" si="148"/>
        <v>BERGEN</v>
      </c>
      <c r="U2411" t="str">
        <f t="shared" si="149"/>
        <v>COORS LIGHT|BERGEN</v>
      </c>
      <c r="V2411" t="str">
        <f>IF($B2411="","",IF(R2411="No Encompass Match","THEM",IF(R2411="Not Mapped","Unable to Determine",IF(T2411="SALES","Unable to Determine",IFERROR(INDEX('Master - US vs THEM'!$F:$F,MATCH(U2411,'Master - US vs THEM'!$G:$G,0)),"No Territory Data")))))</f>
        <v>US</v>
      </c>
      <c r="W2411" t="str">
        <f t="shared" si="150"/>
        <v>OK</v>
      </c>
      <c r="X2411" t="str">
        <f t="shared" si="151"/>
        <v>US</v>
      </c>
    </row>
    <row r="2412" spans="1:24" x14ac:dyDescent="0.2">
      <c r="A2412">
        <v>2411</v>
      </c>
      <c r="B2412" t="s">
        <v>988</v>
      </c>
      <c r="C2412" t="s">
        <v>989</v>
      </c>
      <c r="D2412" t="s">
        <v>48</v>
      </c>
      <c r="E2412" t="s">
        <v>990</v>
      </c>
      <c r="F2412" t="s">
        <v>132</v>
      </c>
      <c r="G2412" t="s">
        <v>991</v>
      </c>
      <c r="H2412" t="s">
        <v>8</v>
      </c>
      <c r="I2412" t="s">
        <v>85</v>
      </c>
      <c r="J2412" t="s">
        <v>142</v>
      </c>
      <c r="K2412" t="s">
        <v>143</v>
      </c>
      <c r="L2412" t="s">
        <v>141</v>
      </c>
      <c r="M2412">
        <v>1</v>
      </c>
      <c r="N2412" t="s">
        <v>875</v>
      </c>
      <c r="O2412" t="str">
        <f>IF($B2412="","",IFERROR(IF(ISNUMBER(MATCH($K2412,'Brand Family Territory (Enc)'!$A$2:$A$296,0)),$K2412,""),""))</f>
        <v/>
      </c>
      <c r="P2412" t="str">
        <f>IF($B2412="","",IFERROR(INDEX('Brand Crosswalk'!$F$2:$F$200,MATCH($K2412,'Brand Crosswalk'!$A$2:$A$200,0)),"Not in Crosswalk"))</f>
        <v>Mapped</v>
      </c>
      <c r="Q2412" t="str">
        <f>IF($B2412="","",IFERROR(INDEX('Brand Crosswalk'!$C$2:$C$200,MATCH($K2412,'Brand Crosswalk'!$A$2:$A$200,0)),""))</f>
        <v>Lite</v>
      </c>
      <c r="R2412" t="str">
        <f>IF($B2412="","",IF(O2412&lt;&gt;"",O2412,IF(P2412="Mapped",Q2412,IF(P2412="No Encompass Match","No Encompass Match",IFERROR(VLOOKUP(IF($K2412="",$J2412,$K2412),'Brands (Enc)'!$C$2:$D$2699,2,FALSE),"Not Mapped")))))</f>
        <v>Lite</v>
      </c>
      <c r="S2412" t="str">
        <f>IF($B2412="","",IFERROR(VLOOKUP(VALUE($B2412),'Customers Table (Enc)'!$A:$I,9,FALSE),"Not Found"))</f>
        <v>Bergen</v>
      </c>
      <c r="T2412" t="str">
        <f t="shared" si="148"/>
        <v>BERGEN</v>
      </c>
      <c r="U2412" t="str">
        <f t="shared" si="149"/>
        <v>Lite|BERGEN</v>
      </c>
      <c r="V2412" t="str">
        <f>IF($B2412="","",IF(R2412="No Encompass Match","THEM",IF(R2412="Not Mapped","Unable to Determine",IF(T2412="SALES","Unable to Determine",IFERROR(INDEX('Master - US vs THEM'!$F:$F,MATCH(U2412,'Master - US vs THEM'!$G:$G,0)),"No Territory Data")))))</f>
        <v>US</v>
      </c>
      <c r="W2412" t="str">
        <f t="shared" si="150"/>
        <v>OK</v>
      </c>
      <c r="X2412" t="str">
        <f t="shared" si="151"/>
        <v>US</v>
      </c>
    </row>
    <row r="2413" spans="1:24" x14ac:dyDescent="0.2">
      <c r="A2413">
        <v>2412</v>
      </c>
      <c r="B2413" t="s">
        <v>988</v>
      </c>
      <c r="C2413" t="s">
        <v>989</v>
      </c>
      <c r="D2413" t="s">
        <v>48</v>
      </c>
      <c r="E2413" t="s">
        <v>990</v>
      </c>
      <c r="F2413" t="s">
        <v>132</v>
      </c>
      <c r="G2413" t="s">
        <v>991</v>
      </c>
      <c r="H2413" t="s">
        <v>8</v>
      </c>
      <c r="I2413" t="s">
        <v>85</v>
      </c>
      <c r="J2413" t="s">
        <v>987</v>
      </c>
      <c r="K2413" t="s">
        <v>154</v>
      </c>
      <c r="L2413" t="s">
        <v>155</v>
      </c>
      <c r="M2413">
        <v>1</v>
      </c>
      <c r="N2413" t="s">
        <v>875</v>
      </c>
      <c r="O2413" t="str">
        <f>IF($B2413="","",IFERROR(IF(ISNUMBER(MATCH($K2413,'Brand Family Territory (Enc)'!$A$2:$A$296,0)),$K2413,""),""))</f>
        <v>SAMUEL ADAMS</v>
      </c>
      <c r="P2413" t="str">
        <f>IF($B2413="","",IFERROR(INDEX('Brand Crosswalk'!$F$2:$F$200,MATCH($K2413,'Brand Crosswalk'!$A$2:$A$200,0)),"Not in Crosswalk"))</f>
        <v>Not in Crosswalk</v>
      </c>
      <c r="Q2413" t="str">
        <f>IF($B2413="","",IFERROR(INDEX('Brand Crosswalk'!$C$2:$C$200,MATCH($K2413,'Brand Crosswalk'!$A$2:$A$200,0)),""))</f>
        <v/>
      </c>
      <c r="R2413" t="str">
        <f>IF($B2413="","",IF(O2413&lt;&gt;"",O2413,IF(P2413="Mapped",Q2413,IF(P2413="No Encompass Match","No Encompass Match",IFERROR(VLOOKUP(IF($K2413="",$J2413,$K2413),'Brands (Enc)'!$C$2:$D$2699,2,FALSE),"Not Mapped")))))</f>
        <v>SAMUEL ADAMS</v>
      </c>
      <c r="S2413" t="str">
        <f>IF($B2413="","",IFERROR(VLOOKUP(VALUE($B2413),'Customers Table (Enc)'!$A:$I,9,FALSE),"Not Found"))</f>
        <v>Bergen</v>
      </c>
      <c r="T2413" t="str">
        <f t="shared" si="148"/>
        <v>BERGEN</v>
      </c>
      <c r="U2413" t="str">
        <f t="shared" si="149"/>
        <v>SAMUEL ADAMS|BERGEN</v>
      </c>
      <c r="V2413" t="str">
        <f>IF($B2413="","",IF(R2413="No Encompass Match","THEM",IF(R2413="Not Mapped","Unable to Determine",IF(T2413="SALES","Unable to Determine",IFERROR(INDEX('Master - US vs THEM'!$F:$F,MATCH(U2413,'Master - US vs THEM'!$G:$G,0)),"No Territory Data")))))</f>
        <v>US</v>
      </c>
      <c r="W2413" t="str">
        <f t="shared" si="150"/>
        <v>OK</v>
      </c>
      <c r="X2413" t="str">
        <f t="shared" si="151"/>
        <v>US</v>
      </c>
    </row>
    <row r="2414" spans="1:24" x14ac:dyDescent="0.2">
      <c r="A2414">
        <v>2413</v>
      </c>
      <c r="B2414" t="s">
        <v>89</v>
      </c>
      <c r="C2414" t="s">
        <v>90</v>
      </c>
      <c r="D2414" t="s">
        <v>48</v>
      </c>
      <c r="E2414" t="s">
        <v>91</v>
      </c>
      <c r="F2414" t="s">
        <v>92</v>
      </c>
      <c r="G2414" t="s">
        <v>93</v>
      </c>
      <c r="H2414" t="s">
        <v>8</v>
      </c>
      <c r="I2414" t="s">
        <v>85</v>
      </c>
      <c r="J2414" t="s">
        <v>987</v>
      </c>
      <c r="K2414" t="s">
        <v>154</v>
      </c>
      <c r="L2414" t="s">
        <v>155</v>
      </c>
      <c r="M2414">
        <v>1</v>
      </c>
      <c r="N2414" t="s">
        <v>875</v>
      </c>
      <c r="O2414" t="str">
        <f>IF($B2414="","",IFERROR(IF(ISNUMBER(MATCH($K2414,'Brand Family Territory (Enc)'!$A$2:$A$296,0)),$K2414,""),""))</f>
        <v>SAMUEL ADAMS</v>
      </c>
      <c r="P2414" t="str">
        <f>IF($B2414="","",IFERROR(INDEX('Brand Crosswalk'!$F$2:$F$200,MATCH($K2414,'Brand Crosswalk'!$A$2:$A$200,0)),"Not in Crosswalk"))</f>
        <v>Not in Crosswalk</v>
      </c>
      <c r="Q2414" t="str">
        <f>IF($B2414="","",IFERROR(INDEX('Brand Crosswalk'!$C$2:$C$200,MATCH($K2414,'Brand Crosswalk'!$A$2:$A$200,0)),""))</f>
        <v/>
      </c>
      <c r="R2414" t="str">
        <f>IF($B2414="","",IF(O2414&lt;&gt;"",O2414,IF(P2414="Mapped",Q2414,IF(P2414="No Encompass Match","No Encompass Match",IFERROR(VLOOKUP(IF($K2414="",$J2414,$K2414),'Brands (Enc)'!$C$2:$D$2699,2,FALSE),"Not Mapped")))))</f>
        <v>SAMUEL ADAMS</v>
      </c>
      <c r="S2414" t="str">
        <f>IF($B2414="","",IFERROR(VLOOKUP(VALUE($B2414),'Customers Table (Enc)'!$A:$I,9,FALSE),"Not Found"))</f>
        <v>Bergen</v>
      </c>
      <c r="T2414" t="str">
        <f t="shared" si="148"/>
        <v>BERGEN</v>
      </c>
      <c r="U2414" t="str">
        <f t="shared" si="149"/>
        <v>SAMUEL ADAMS|BERGEN</v>
      </c>
      <c r="V2414" t="str">
        <f>IF($B2414="","",IF(R2414="No Encompass Match","THEM",IF(R2414="Not Mapped","Unable to Determine",IF(T2414="SALES","Unable to Determine",IFERROR(INDEX('Master - US vs THEM'!$F:$F,MATCH(U2414,'Master - US vs THEM'!$G:$G,0)),"No Territory Data")))))</f>
        <v>US</v>
      </c>
      <c r="W2414" t="str">
        <f t="shared" si="150"/>
        <v>OK</v>
      </c>
      <c r="X2414" t="str">
        <f t="shared" si="151"/>
        <v>US</v>
      </c>
    </row>
    <row r="2415" spans="1:24" x14ac:dyDescent="0.2">
      <c r="A2415">
        <v>2414</v>
      </c>
      <c r="B2415" t="s">
        <v>89</v>
      </c>
      <c r="C2415" t="s">
        <v>90</v>
      </c>
      <c r="D2415" t="s">
        <v>48</v>
      </c>
      <c r="E2415" t="s">
        <v>91</v>
      </c>
      <c r="F2415" t="s">
        <v>92</v>
      </c>
      <c r="G2415" t="s">
        <v>93</v>
      </c>
      <c r="H2415" t="s">
        <v>8</v>
      </c>
      <c r="I2415" t="s">
        <v>85</v>
      </c>
      <c r="J2415" t="s">
        <v>94</v>
      </c>
      <c r="K2415" t="s">
        <v>95</v>
      </c>
      <c r="L2415" t="s">
        <v>96</v>
      </c>
      <c r="M2415">
        <v>1</v>
      </c>
      <c r="N2415" t="s">
        <v>21</v>
      </c>
      <c r="O2415" t="str">
        <f>IF($B2415="","",IFERROR(IF(ISNUMBER(MATCH($K2415,'Brand Family Territory (Enc)'!$A$2:$A$296,0)),$K2415,""),""))</f>
        <v/>
      </c>
      <c r="P2415" t="str">
        <f>IF($B2415="","",IFERROR(INDEX('Brand Crosswalk'!$F$2:$F$200,MATCH($K2415,'Brand Crosswalk'!$A$2:$A$200,0)),"Not in Crosswalk"))</f>
        <v>No Encompass Match</v>
      </c>
      <c r="Q2415">
        <f>IF($B2415="","",IFERROR(INDEX('Brand Crosswalk'!$C$2:$C$200,MATCH($K2415,'Brand Crosswalk'!$A$2:$A$200,0)),""))</f>
        <v>0</v>
      </c>
      <c r="R2415" t="str">
        <f>IF($B2415="","",IF(O2415&lt;&gt;"",O2415,IF(P2415="Mapped",Q2415,IF(P2415="No Encompass Match","No Encompass Match",IFERROR(VLOOKUP(IF($K2415="",$J2415,$K2415),'Brands (Enc)'!$C$2:$D$2699,2,FALSE),"Not Mapped")))))</f>
        <v>No Encompass Match</v>
      </c>
      <c r="S2415" t="str">
        <f>IF($B2415="","",IFERROR(VLOOKUP(VALUE($B2415),'Customers Table (Enc)'!$A:$I,9,FALSE),"Not Found"))</f>
        <v>Bergen</v>
      </c>
      <c r="T2415" t="str">
        <f t="shared" si="148"/>
        <v>BERGEN</v>
      </c>
      <c r="U2415" t="str">
        <f t="shared" si="149"/>
        <v>No Encompass Match|BERGEN</v>
      </c>
      <c r="V2415" t="str">
        <f>IF($B2415="","",IF(R2415="No Encompass Match","THEM",IF(R2415="Not Mapped","Unable to Determine",IF(T2415="SALES","Unable to Determine",IFERROR(INDEX('Master - US vs THEM'!$F:$F,MATCH(U2415,'Master - US vs THEM'!$G:$G,0)),"No Territory Data")))))</f>
        <v>THEM</v>
      </c>
      <c r="W2415" t="str">
        <f t="shared" si="150"/>
        <v>OK</v>
      </c>
      <c r="X2415" t="str">
        <f t="shared" si="151"/>
        <v>THEM</v>
      </c>
    </row>
    <row r="2416" spans="1:24" x14ac:dyDescent="0.2">
      <c r="A2416">
        <v>2415</v>
      </c>
      <c r="B2416" t="s">
        <v>89</v>
      </c>
      <c r="C2416" t="s">
        <v>90</v>
      </c>
      <c r="D2416" t="s">
        <v>48</v>
      </c>
      <c r="E2416" t="s">
        <v>91</v>
      </c>
      <c r="F2416" t="s">
        <v>92</v>
      </c>
      <c r="G2416" t="s">
        <v>93</v>
      </c>
      <c r="H2416" t="s">
        <v>8</v>
      </c>
      <c r="I2416" t="s">
        <v>85</v>
      </c>
      <c r="J2416" t="s">
        <v>165</v>
      </c>
      <c r="K2416" t="s">
        <v>166</v>
      </c>
      <c r="L2416" t="s">
        <v>141</v>
      </c>
      <c r="M2416">
        <v>1</v>
      </c>
      <c r="N2416" t="s">
        <v>875</v>
      </c>
      <c r="O2416" t="str">
        <f>IF($B2416="","",IFERROR(IF(ISNUMBER(MATCH($K2416,'Brand Family Territory (Enc)'!$A$2:$A$296,0)),$K2416,""),""))</f>
        <v>BLUE MOON</v>
      </c>
      <c r="P2416" t="str">
        <f>IF($B2416="","",IFERROR(INDEX('Brand Crosswalk'!$F$2:$F$200,MATCH($K2416,'Brand Crosswalk'!$A$2:$A$200,0)),"Not in Crosswalk"))</f>
        <v>Not in Crosswalk</v>
      </c>
      <c r="Q2416" t="str">
        <f>IF($B2416="","",IFERROR(INDEX('Brand Crosswalk'!$C$2:$C$200,MATCH($K2416,'Brand Crosswalk'!$A$2:$A$200,0)),""))</f>
        <v/>
      </c>
      <c r="R2416" t="str">
        <f>IF($B2416="","",IF(O2416&lt;&gt;"",O2416,IF(P2416="Mapped",Q2416,IF(P2416="No Encompass Match","No Encompass Match",IFERROR(VLOOKUP(IF($K2416="",$J2416,$K2416),'Brands (Enc)'!$C$2:$D$2699,2,FALSE),"Not Mapped")))))</f>
        <v>BLUE MOON</v>
      </c>
      <c r="S2416" t="str">
        <f>IF($B2416="","",IFERROR(VLOOKUP(VALUE($B2416),'Customers Table (Enc)'!$A:$I,9,FALSE),"Not Found"))</f>
        <v>Bergen</v>
      </c>
      <c r="T2416" t="str">
        <f t="shared" si="148"/>
        <v>BERGEN</v>
      </c>
      <c r="U2416" t="str">
        <f t="shared" si="149"/>
        <v>BLUE MOON|BERGEN</v>
      </c>
      <c r="V2416" t="str">
        <f>IF($B2416="","",IF(R2416="No Encompass Match","THEM",IF(R2416="Not Mapped","Unable to Determine",IF(T2416="SALES","Unable to Determine",IFERROR(INDEX('Master - US vs THEM'!$F:$F,MATCH(U2416,'Master - US vs THEM'!$G:$G,0)),"No Territory Data")))))</f>
        <v>US</v>
      </c>
      <c r="W2416" t="str">
        <f t="shared" si="150"/>
        <v>OK</v>
      </c>
      <c r="X2416" t="str">
        <f t="shared" si="151"/>
        <v>US</v>
      </c>
    </row>
    <row r="2417" spans="1:24" x14ac:dyDescent="0.2">
      <c r="A2417">
        <v>2416</v>
      </c>
      <c r="B2417" t="s">
        <v>982</v>
      </c>
      <c r="C2417" t="s">
        <v>983</v>
      </c>
      <c r="D2417" t="s">
        <v>48</v>
      </c>
      <c r="E2417" t="s">
        <v>984</v>
      </c>
      <c r="F2417" t="s">
        <v>92</v>
      </c>
      <c r="G2417" t="s">
        <v>985</v>
      </c>
      <c r="H2417" t="s">
        <v>8</v>
      </c>
      <c r="I2417" t="s">
        <v>85</v>
      </c>
      <c r="J2417" t="s">
        <v>157</v>
      </c>
      <c r="K2417" t="s">
        <v>158</v>
      </c>
      <c r="L2417" t="s">
        <v>155</v>
      </c>
      <c r="M2417">
        <v>1</v>
      </c>
      <c r="N2417" t="s">
        <v>875</v>
      </c>
      <c r="O2417" t="str">
        <f>IF($B2417="","",IFERROR(IF(ISNUMBER(MATCH($K2417,'Brand Family Territory (Enc)'!$A$2:$A$296,0)),$K2417,""),""))</f>
        <v/>
      </c>
      <c r="P2417" t="str">
        <f>IF($B2417="","",IFERROR(INDEX('Brand Crosswalk'!$F$2:$F$200,MATCH($K2417,'Brand Crosswalk'!$A$2:$A$200,0)),"Not in Crosswalk"))</f>
        <v>Mapped</v>
      </c>
      <c r="Q2417" t="str">
        <f>IF($B2417="","",IFERROR(INDEX('Brand Crosswalk'!$C$2:$C$200,MATCH($K2417,'Brand Crosswalk'!$A$2:$A$200,0)),""))</f>
        <v>Dogfish Head Beer</v>
      </c>
      <c r="R2417" t="str">
        <f>IF($B2417="","",IF(O2417&lt;&gt;"",O2417,IF(P2417="Mapped",Q2417,IF(P2417="No Encompass Match","No Encompass Match",IFERROR(VLOOKUP(IF($K2417="",$J2417,$K2417),'Brands (Enc)'!$C$2:$D$2699,2,FALSE),"Not Mapped")))))</f>
        <v>Dogfish Head Beer</v>
      </c>
      <c r="S2417" t="str">
        <f>IF($B2417="","",IFERROR(VLOOKUP(VALUE($B2417),'Customers Table (Enc)'!$A:$I,9,FALSE),"Not Found"))</f>
        <v>Hudson</v>
      </c>
      <c r="T2417" t="str">
        <f t="shared" si="148"/>
        <v>BERGEN</v>
      </c>
      <c r="U2417" t="str">
        <f t="shared" si="149"/>
        <v>Dogfish Head Beer|BERGEN</v>
      </c>
      <c r="V2417" t="str">
        <f>IF($B2417="","",IF(R2417="No Encompass Match","THEM",IF(R2417="Not Mapped","Unable to Determine",IF(T2417="SALES","Unable to Determine",IFERROR(INDEX('Master - US vs THEM'!$F:$F,MATCH(U2417,'Master - US vs THEM'!$G:$G,0)),"No Territory Data")))))</f>
        <v>US</v>
      </c>
      <c r="W2417" t="str">
        <f t="shared" si="150"/>
        <v>OK</v>
      </c>
      <c r="X2417" t="str">
        <f t="shared" si="151"/>
        <v>US</v>
      </c>
    </row>
    <row r="2418" spans="1:24" x14ac:dyDescent="0.2">
      <c r="A2418">
        <v>2417</v>
      </c>
      <c r="B2418" t="s">
        <v>982</v>
      </c>
      <c r="C2418" t="s">
        <v>983</v>
      </c>
      <c r="D2418" t="s">
        <v>48</v>
      </c>
      <c r="E2418" t="s">
        <v>984</v>
      </c>
      <c r="F2418" t="s">
        <v>92</v>
      </c>
      <c r="G2418" t="s">
        <v>985</v>
      </c>
      <c r="H2418" t="s">
        <v>8</v>
      </c>
      <c r="I2418" t="s">
        <v>85</v>
      </c>
      <c r="J2418" t="s">
        <v>342</v>
      </c>
      <c r="K2418" t="s">
        <v>343</v>
      </c>
      <c r="L2418" t="s">
        <v>155</v>
      </c>
      <c r="M2418">
        <v>1</v>
      </c>
      <c r="N2418" t="s">
        <v>875</v>
      </c>
      <c r="O2418" t="str">
        <f>IF($B2418="","",IFERROR(IF(ISNUMBER(MATCH($K2418,'Brand Family Territory (Enc)'!$A$2:$A$296,0)),$K2418,""),""))</f>
        <v>ANGRY ORCHARD</v>
      </c>
      <c r="P2418" t="str">
        <f>IF($B2418="","",IFERROR(INDEX('Brand Crosswalk'!$F$2:$F$200,MATCH($K2418,'Brand Crosswalk'!$A$2:$A$200,0)),"Not in Crosswalk"))</f>
        <v>Not in Crosswalk</v>
      </c>
      <c r="Q2418" t="str">
        <f>IF($B2418="","",IFERROR(INDEX('Brand Crosswalk'!$C$2:$C$200,MATCH($K2418,'Brand Crosswalk'!$A$2:$A$200,0)),""))</f>
        <v/>
      </c>
      <c r="R2418" t="str">
        <f>IF($B2418="","",IF(O2418&lt;&gt;"",O2418,IF(P2418="Mapped",Q2418,IF(P2418="No Encompass Match","No Encompass Match",IFERROR(VLOOKUP(IF($K2418="",$J2418,$K2418),'Brands (Enc)'!$C$2:$D$2699,2,FALSE),"Not Mapped")))))</f>
        <v>ANGRY ORCHARD</v>
      </c>
      <c r="S2418" t="str">
        <f>IF($B2418="","",IFERROR(VLOOKUP(VALUE($B2418),'Customers Table (Enc)'!$A:$I,9,FALSE),"Not Found"))</f>
        <v>Hudson</v>
      </c>
      <c r="T2418" t="str">
        <f t="shared" si="148"/>
        <v>BERGEN</v>
      </c>
      <c r="U2418" t="str">
        <f t="shared" si="149"/>
        <v>ANGRY ORCHARD|BERGEN</v>
      </c>
      <c r="V2418" t="str">
        <f>IF($B2418="","",IF(R2418="No Encompass Match","THEM",IF(R2418="Not Mapped","Unable to Determine",IF(T2418="SALES","Unable to Determine",IFERROR(INDEX('Master - US vs THEM'!$F:$F,MATCH(U2418,'Master - US vs THEM'!$G:$G,0)),"No Territory Data")))))</f>
        <v>US</v>
      </c>
      <c r="W2418" t="str">
        <f t="shared" si="150"/>
        <v>OK</v>
      </c>
      <c r="X2418" t="str">
        <f t="shared" si="151"/>
        <v>US</v>
      </c>
    </row>
    <row r="2419" spans="1:24" x14ac:dyDescent="0.2">
      <c r="A2419">
        <v>2418</v>
      </c>
      <c r="B2419" t="s">
        <v>982</v>
      </c>
      <c r="C2419" t="s">
        <v>983</v>
      </c>
      <c r="D2419" t="s">
        <v>48</v>
      </c>
      <c r="E2419" t="s">
        <v>984</v>
      </c>
      <c r="F2419" t="s">
        <v>92</v>
      </c>
      <c r="G2419" t="s">
        <v>985</v>
      </c>
      <c r="H2419" t="s">
        <v>8</v>
      </c>
      <c r="I2419" t="s">
        <v>85</v>
      </c>
      <c r="J2419" t="s">
        <v>986</v>
      </c>
      <c r="K2419" t="s">
        <v>209</v>
      </c>
      <c r="L2419" t="s">
        <v>210</v>
      </c>
      <c r="M2419">
        <v>1</v>
      </c>
      <c r="N2419" t="s">
        <v>875</v>
      </c>
      <c r="O2419" t="str">
        <f>IF($B2419="","",IFERROR(IF(ISNUMBER(MATCH($K2419,'Brand Family Territory (Enc)'!$A$2:$A$296,0)),$K2419,""),""))</f>
        <v/>
      </c>
      <c r="P2419" t="str">
        <f>IF($B2419="","",IFERROR(INDEX('Brand Crosswalk'!$F$2:$F$200,MATCH($K2419,'Brand Crosswalk'!$A$2:$A$200,0)),"Not in Crosswalk"))</f>
        <v>Mapped</v>
      </c>
      <c r="Q2419" t="str">
        <f>IF($B2419="","",IFERROR(INDEX('Brand Crosswalk'!$C$2:$C$200,MATCH($K2419,'Brand Crosswalk'!$A$2:$A$200,0)),""))</f>
        <v>Cape May</v>
      </c>
      <c r="R2419" t="str">
        <f>IF($B2419="","",IF(O2419&lt;&gt;"",O2419,IF(P2419="Mapped",Q2419,IF(P2419="No Encompass Match","No Encompass Match",IFERROR(VLOOKUP(IF($K2419="",$J2419,$K2419),'Brands (Enc)'!$C$2:$D$2699,2,FALSE),"Not Mapped")))))</f>
        <v>Cape May</v>
      </c>
      <c r="S2419" t="str">
        <f>IF($B2419="","",IFERROR(VLOOKUP(VALUE($B2419),'Customers Table (Enc)'!$A:$I,9,FALSE),"Not Found"))</f>
        <v>Hudson</v>
      </c>
      <c r="T2419" t="str">
        <f t="shared" si="148"/>
        <v>BERGEN</v>
      </c>
      <c r="U2419" t="str">
        <f t="shared" si="149"/>
        <v>Cape May|BERGEN</v>
      </c>
      <c r="V2419" t="str">
        <f>IF($B2419="","",IF(R2419="No Encompass Match","THEM",IF(R2419="Not Mapped","Unable to Determine",IF(T2419="SALES","Unable to Determine",IFERROR(INDEX('Master - US vs THEM'!$F:$F,MATCH(U2419,'Master - US vs THEM'!$G:$G,0)),"No Territory Data")))))</f>
        <v>US</v>
      </c>
      <c r="W2419" t="str">
        <f t="shared" si="150"/>
        <v>OK</v>
      </c>
      <c r="X2419" t="str">
        <f t="shared" si="151"/>
        <v>US</v>
      </c>
    </row>
    <row r="2420" spans="1:24" x14ac:dyDescent="0.2">
      <c r="A2420">
        <v>2419</v>
      </c>
      <c r="B2420" t="s">
        <v>982</v>
      </c>
      <c r="C2420" t="s">
        <v>983</v>
      </c>
      <c r="D2420" t="s">
        <v>48</v>
      </c>
      <c r="E2420" t="s">
        <v>984</v>
      </c>
      <c r="F2420" t="s">
        <v>92</v>
      </c>
      <c r="G2420" t="s">
        <v>985</v>
      </c>
      <c r="H2420" t="s">
        <v>8</v>
      </c>
      <c r="I2420" t="s">
        <v>85</v>
      </c>
      <c r="J2420" t="s">
        <v>165</v>
      </c>
      <c r="K2420" t="s">
        <v>166</v>
      </c>
      <c r="L2420" t="s">
        <v>141</v>
      </c>
      <c r="M2420">
        <v>1</v>
      </c>
      <c r="N2420" t="s">
        <v>875</v>
      </c>
      <c r="O2420" t="str">
        <f>IF($B2420="","",IFERROR(IF(ISNUMBER(MATCH($K2420,'Brand Family Territory (Enc)'!$A$2:$A$296,0)),$K2420,""),""))</f>
        <v>BLUE MOON</v>
      </c>
      <c r="P2420" t="str">
        <f>IF($B2420="","",IFERROR(INDEX('Brand Crosswalk'!$F$2:$F$200,MATCH($K2420,'Brand Crosswalk'!$A$2:$A$200,0)),"Not in Crosswalk"))</f>
        <v>Not in Crosswalk</v>
      </c>
      <c r="Q2420" t="str">
        <f>IF($B2420="","",IFERROR(INDEX('Brand Crosswalk'!$C$2:$C$200,MATCH($K2420,'Brand Crosswalk'!$A$2:$A$200,0)),""))</f>
        <v/>
      </c>
      <c r="R2420" t="str">
        <f>IF($B2420="","",IF(O2420&lt;&gt;"",O2420,IF(P2420="Mapped",Q2420,IF(P2420="No Encompass Match","No Encompass Match",IFERROR(VLOOKUP(IF($K2420="",$J2420,$K2420),'Brands (Enc)'!$C$2:$D$2699,2,FALSE),"Not Mapped")))))</f>
        <v>BLUE MOON</v>
      </c>
      <c r="S2420" t="str">
        <f>IF($B2420="","",IFERROR(VLOOKUP(VALUE($B2420),'Customers Table (Enc)'!$A:$I,9,FALSE),"Not Found"))</f>
        <v>Hudson</v>
      </c>
      <c r="T2420" t="str">
        <f t="shared" si="148"/>
        <v>BERGEN</v>
      </c>
      <c r="U2420" t="str">
        <f t="shared" si="149"/>
        <v>BLUE MOON|BERGEN</v>
      </c>
      <c r="V2420" t="str">
        <f>IF($B2420="","",IF(R2420="No Encompass Match","THEM",IF(R2420="Not Mapped","Unable to Determine",IF(T2420="SALES","Unable to Determine",IFERROR(INDEX('Master - US vs THEM'!$F:$F,MATCH(U2420,'Master - US vs THEM'!$G:$G,0)),"No Territory Data")))))</f>
        <v>US</v>
      </c>
      <c r="W2420" t="str">
        <f t="shared" si="150"/>
        <v>OK</v>
      </c>
      <c r="X2420" t="str">
        <f t="shared" si="151"/>
        <v>US</v>
      </c>
    </row>
    <row r="2421" spans="1:24" x14ac:dyDescent="0.2">
      <c r="A2421">
        <v>2420</v>
      </c>
      <c r="B2421" t="s">
        <v>976</v>
      </c>
      <c r="C2421" t="s">
        <v>977</v>
      </c>
      <c r="D2421" t="s">
        <v>48</v>
      </c>
      <c r="E2421" t="s">
        <v>978</v>
      </c>
      <c r="F2421" t="s">
        <v>974</v>
      </c>
      <c r="G2421" t="s">
        <v>979</v>
      </c>
      <c r="H2421" t="s">
        <v>8</v>
      </c>
      <c r="I2421" t="s">
        <v>85</v>
      </c>
      <c r="J2421" t="s">
        <v>980</v>
      </c>
      <c r="K2421" t="s">
        <v>166</v>
      </c>
      <c r="L2421" t="s">
        <v>141</v>
      </c>
      <c r="M2421">
        <v>1</v>
      </c>
      <c r="N2421" t="s">
        <v>875</v>
      </c>
      <c r="O2421" t="str">
        <f>IF($B2421="","",IFERROR(IF(ISNUMBER(MATCH($K2421,'Brand Family Territory (Enc)'!$A$2:$A$296,0)),$K2421,""),""))</f>
        <v>BLUE MOON</v>
      </c>
      <c r="P2421" t="str">
        <f>IF($B2421="","",IFERROR(INDEX('Brand Crosswalk'!$F$2:$F$200,MATCH($K2421,'Brand Crosswalk'!$A$2:$A$200,0)),"Not in Crosswalk"))</f>
        <v>Not in Crosswalk</v>
      </c>
      <c r="Q2421" t="str">
        <f>IF($B2421="","",IFERROR(INDEX('Brand Crosswalk'!$C$2:$C$200,MATCH($K2421,'Brand Crosswalk'!$A$2:$A$200,0)),""))</f>
        <v/>
      </c>
      <c r="R2421" t="str">
        <f>IF($B2421="","",IF(O2421&lt;&gt;"",O2421,IF(P2421="Mapped",Q2421,IF(P2421="No Encompass Match","No Encompass Match",IFERROR(VLOOKUP(IF($K2421="",$J2421,$K2421),'Brands (Enc)'!$C$2:$D$2699,2,FALSE),"Not Mapped")))))</f>
        <v>BLUE MOON</v>
      </c>
      <c r="S2421" t="str">
        <f>IF($B2421="","",IFERROR(VLOOKUP(VALUE($B2421),'Customers Table (Enc)'!$A:$I,9,FALSE),"Not Found"))</f>
        <v>Bergen</v>
      </c>
      <c r="T2421" t="str">
        <f t="shared" si="148"/>
        <v>BERGEN</v>
      </c>
      <c r="U2421" t="str">
        <f t="shared" si="149"/>
        <v>BLUE MOON|BERGEN</v>
      </c>
      <c r="V2421" t="str">
        <f>IF($B2421="","",IF(R2421="No Encompass Match","THEM",IF(R2421="Not Mapped","Unable to Determine",IF(T2421="SALES","Unable to Determine",IFERROR(INDEX('Master - US vs THEM'!$F:$F,MATCH(U2421,'Master - US vs THEM'!$G:$G,0)),"No Territory Data")))))</f>
        <v>US</v>
      </c>
      <c r="W2421" t="str">
        <f t="shared" si="150"/>
        <v>OK</v>
      </c>
      <c r="X2421" t="str">
        <f t="shared" si="151"/>
        <v>US</v>
      </c>
    </row>
    <row r="2422" spans="1:24" x14ac:dyDescent="0.2">
      <c r="A2422">
        <v>2421</v>
      </c>
      <c r="B2422" t="s">
        <v>976</v>
      </c>
      <c r="C2422" t="s">
        <v>977</v>
      </c>
      <c r="D2422" t="s">
        <v>48</v>
      </c>
      <c r="E2422" t="s">
        <v>978</v>
      </c>
      <c r="F2422" t="s">
        <v>974</v>
      </c>
      <c r="G2422" t="s">
        <v>979</v>
      </c>
      <c r="H2422" t="s">
        <v>8</v>
      </c>
      <c r="I2422" t="s">
        <v>85</v>
      </c>
      <c r="J2422" t="s">
        <v>227</v>
      </c>
      <c r="K2422" t="s">
        <v>209</v>
      </c>
      <c r="L2422" t="s">
        <v>210</v>
      </c>
      <c r="M2422">
        <v>1</v>
      </c>
      <c r="N2422" t="s">
        <v>875</v>
      </c>
      <c r="O2422" t="str">
        <f>IF($B2422="","",IFERROR(IF(ISNUMBER(MATCH($K2422,'Brand Family Territory (Enc)'!$A$2:$A$296,0)),$K2422,""),""))</f>
        <v/>
      </c>
      <c r="P2422" t="str">
        <f>IF($B2422="","",IFERROR(INDEX('Brand Crosswalk'!$F$2:$F$200,MATCH($K2422,'Brand Crosswalk'!$A$2:$A$200,0)),"Not in Crosswalk"))</f>
        <v>Mapped</v>
      </c>
      <c r="Q2422" t="str">
        <f>IF($B2422="","",IFERROR(INDEX('Brand Crosswalk'!$C$2:$C$200,MATCH($K2422,'Brand Crosswalk'!$A$2:$A$200,0)),""))</f>
        <v>Cape May</v>
      </c>
      <c r="R2422" t="str">
        <f>IF($B2422="","",IF(O2422&lt;&gt;"",O2422,IF(P2422="Mapped",Q2422,IF(P2422="No Encompass Match","No Encompass Match",IFERROR(VLOOKUP(IF($K2422="",$J2422,$K2422),'Brands (Enc)'!$C$2:$D$2699,2,FALSE),"Not Mapped")))))</f>
        <v>Cape May</v>
      </c>
      <c r="S2422" t="str">
        <f>IF($B2422="","",IFERROR(VLOOKUP(VALUE($B2422),'Customers Table (Enc)'!$A:$I,9,FALSE),"Not Found"))</f>
        <v>Bergen</v>
      </c>
      <c r="T2422" t="str">
        <f t="shared" si="148"/>
        <v>BERGEN</v>
      </c>
      <c r="U2422" t="str">
        <f t="shared" si="149"/>
        <v>Cape May|BERGEN</v>
      </c>
      <c r="V2422" t="str">
        <f>IF($B2422="","",IF(R2422="No Encompass Match","THEM",IF(R2422="Not Mapped","Unable to Determine",IF(T2422="SALES","Unable to Determine",IFERROR(INDEX('Master - US vs THEM'!$F:$F,MATCH(U2422,'Master - US vs THEM'!$G:$G,0)),"No Territory Data")))))</f>
        <v>US</v>
      </c>
      <c r="W2422" t="str">
        <f t="shared" si="150"/>
        <v>OK</v>
      </c>
      <c r="X2422" t="str">
        <f t="shared" si="151"/>
        <v>US</v>
      </c>
    </row>
    <row r="2423" spans="1:24" x14ac:dyDescent="0.2">
      <c r="A2423">
        <v>2422</v>
      </c>
      <c r="B2423" t="s">
        <v>976</v>
      </c>
      <c r="C2423" t="s">
        <v>977</v>
      </c>
      <c r="D2423" t="s">
        <v>48</v>
      </c>
      <c r="E2423" t="s">
        <v>978</v>
      </c>
      <c r="F2423" t="s">
        <v>974</v>
      </c>
      <c r="G2423" t="s">
        <v>979</v>
      </c>
      <c r="H2423" t="s">
        <v>8</v>
      </c>
      <c r="I2423" t="s">
        <v>85</v>
      </c>
      <c r="J2423" t="s">
        <v>981</v>
      </c>
      <c r="K2423" t="s">
        <v>358</v>
      </c>
      <c r="L2423" t="s">
        <v>155</v>
      </c>
      <c r="M2423">
        <v>1</v>
      </c>
      <c r="N2423" t="s">
        <v>875</v>
      </c>
      <c r="O2423" t="str">
        <f>IF($B2423="","",IFERROR(IF(ISNUMBER(MATCH($K2423,'Brand Family Territory (Enc)'!$A$2:$A$296,0)),$K2423,""),""))</f>
        <v/>
      </c>
      <c r="P2423" t="str">
        <f>IF($B2423="","",IFERROR(INDEX('Brand Crosswalk'!$F$2:$F$200,MATCH($K2423,'Brand Crosswalk'!$A$2:$A$200,0)),"Not in Crosswalk"))</f>
        <v>Mapped</v>
      </c>
      <c r="Q2423" t="str">
        <f>IF($B2423="","",IFERROR(INDEX('Brand Crosswalk'!$C$2:$C$200,MATCH($K2423,'Brand Crosswalk'!$A$2:$A$200,0)),""))</f>
        <v>Samuel Adams</v>
      </c>
      <c r="R2423" t="str">
        <f>IF($B2423="","",IF(O2423&lt;&gt;"",O2423,IF(P2423="Mapped",Q2423,IF(P2423="No Encompass Match","No Encompass Match",IFERROR(VLOOKUP(IF($K2423="",$J2423,$K2423),'Brands (Enc)'!$C$2:$D$2699,2,FALSE),"Not Mapped")))))</f>
        <v>Samuel Adams</v>
      </c>
      <c r="S2423" t="str">
        <f>IF($B2423="","",IFERROR(VLOOKUP(VALUE($B2423),'Customers Table (Enc)'!$A:$I,9,FALSE),"Not Found"))</f>
        <v>Bergen</v>
      </c>
      <c r="T2423" t="str">
        <f t="shared" si="148"/>
        <v>BERGEN</v>
      </c>
      <c r="U2423" t="str">
        <f t="shared" si="149"/>
        <v>Samuel Adams|BERGEN</v>
      </c>
      <c r="V2423" t="str">
        <f>IF($B2423="","",IF(R2423="No Encompass Match","THEM",IF(R2423="Not Mapped","Unable to Determine",IF(T2423="SALES","Unable to Determine",IFERROR(INDEX('Master - US vs THEM'!$F:$F,MATCH(U2423,'Master - US vs THEM'!$G:$G,0)),"No Territory Data")))))</f>
        <v>US</v>
      </c>
      <c r="W2423" t="str">
        <f t="shared" si="150"/>
        <v>OK</v>
      </c>
      <c r="X2423" t="str">
        <f t="shared" si="151"/>
        <v>US</v>
      </c>
    </row>
    <row r="2424" spans="1:24" x14ac:dyDescent="0.2">
      <c r="A2424">
        <v>2423</v>
      </c>
      <c r="B2424" t="s">
        <v>976</v>
      </c>
      <c r="C2424" t="s">
        <v>977</v>
      </c>
      <c r="D2424" t="s">
        <v>48</v>
      </c>
      <c r="E2424" t="s">
        <v>978</v>
      </c>
      <c r="F2424" t="s">
        <v>974</v>
      </c>
      <c r="G2424" t="s">
        <v>979</v>
      </c>
      <c r="H2424" t="s">
        <v>8</v>
      </c>
      <c r="I2424" t="s">
        <v>85</v>
      </c>
      <c r="J2424" t="s">
        <v>181</v>
      </c>
      <c r="K2424" t="s">
        <v>182</v>
      </c>
      <c r="L2424" t="s">
        <v>24</v>
      </c>
      <c r="M2424">
        <v>1</v>
      </c>
      <c r="N2424" t="s">
        <v>875</v>
      </c>
      <c r="O2424" t="str">
        <f>IF($B2424="","",IFERROR(IF(ISNUMBER(MATCH($K2424,'Brand Family Territory (Enc)'!$A$2:$A$296,0)),$K2424,""),""))</f>
        <v/>
      </c>
      <c r="P2424" t="str">
        <f>IF($B2424="","",IFERROR(INDEX('Brand Crosswalk'!$F$2:$F$200,MATCH($K2424,'Brand Crosswalk'!$A$2:$A$200,0)),"Not in Crosswalk"))</f>
        <v>Mapped</v>
      </c>
      <c r="Q2424" t="str">
        <f>IF($B2424="","",IFERROR(INDEX('Brand Crosswalk'!$C$2:$C$200,MATCH($K2424,'Brand Crosswalk'!$A$2:$A$200,0)),""))</f>
        <v>Modelo Especial</v>
      </c>
      <c r="R2424" t="str">
        <f>IF($B2424="","",IF(O2424&lt;&gt;"",O2424,IF(P2424="Mapped",Q2424,IF(P2424="No Encompass Match","No Encompass Match",IFERROR(VLOOKUP(IF($K2424="",$J2424,$K2424),'Brands (Enc)'!$C$2:$D$2699,2,FALSE),"Not Mapped")))))</f>
        <v>Modelo Especial</v>
      </c>
      <c r="S2424" t="str">
        <f>IF($B2424="","",IFERROR(VLOOKUP(VALUE($B2424),'Customers Table (Enc)'!$A:$I,9,FALSE),"Not Found"))</f>
        <v>Bergen</v>
      </c>
      <c r="T2424" t="str">
        <f t="shared" si="148"/>
        <v>BERGEN</v>
      </c>
      <c r="U2424" t="str">
        <f t="shared" si="149"/>
        <v>Modelo Especial|BERGEN</v>
      </c>
      <c r="V2424" t="str">
        <f>IF($B2424="","",IF(R2424="No Encompass Match","THEM",IF(R2424="Not Mapped","Unable to Determine",IF(T2424="SALES","Unable to Determine",IFERROR(INDEX('Master - US vs THEM'!$F:$F,MATCH(U2424,'Master - US vs THEM'!$G:$G,0)),"No Territory Data")))))</f>
        <v>US</v>
      </c>
      <c r="W2424" t="str">
        <f t="shared" si="150"/>
        <v>OK</v>
      </c>
      <c r="X2424" t="str">
        <f t="shared" si="151"/>
        <v>US</v>
      </c>
    </row>
    <row r="2425" spans="1:24" x14ac:dyDescent="0.2">
      <c r="A2425">
        <v>2424</v>
      </c>
      <c r="B2425" t="s">
        <v>971</v>
      </c>
      <c r="C2425" t="s">
        <v>972</v>
      </c>
      <c r="D2425" t="s">
        <v>48</v>
      </c>
      <c r="E2425" t="s">
        <v>973</v>
      </c>
      <c r="F2425" t="s">
        <v>974</v>
      </c>
      <c r="G2425" t="s">
        <v>975</v>
      </c>
      <c r="H2425" t="s">
        <v>8</v>
      </c>
      <c r="I2425" t="s">
        <v>85</v>
      </c>
      <c r="J2425" t="s">
        <v>165</v>
      </c>
      <c r="K2425" t="s">
        <v>166</v>
      </c>
      <c r="L2425" t="s">
        <v>141</v>
      </c>
      <c r="M2425">
        <v>1</v>
      </c>
      <c r="N2425" t="s">
        <v>875</v>
      </c>
      <c r="O2425" t="str">
        <f>IF($B2425="","",IFERROR(IF(ISNUMBER(MATCH($K2425,'Brand Family Territory (Enc)'!$A$2:$A$296,0)),$K2425,""),""))</f>
        <v>BLUE MOON</v>
      </c>
      <c r="P2425" t="str">
        <f>IF($B2425="","",IFERROR(INDEX('Brand Crosswalk'!$F$2:$F$200,MATCH($K2425,'Brand Crosswalk'!$A$2:$A$200,0)),"Not in Crosswalk"))</f>
        <v>Not in Crosswalk</v>
      </c>
      <c r="Q2425" t="str">
        <f>IF($B2425="","",IFERROR(INDEX('Brand Crosswalk'!$C$2:$C$200,MATCH($K2425,'Brand Crosswalk'!$A$2:$A$200,0)),""))</f>
        <v/>
      </c>
      <c r="R2425" t="str">
        <f>IF($B2425="","",IF(O2425&lt;&gt;"",O2425,IF(P2425="Mapped",Q2425,IF(P2425="No Encompass Match","No Encompass Match",IFERROR(VLOOKUP(IF($K2425="",$J2425,$K2425),'Brands (Enc)'!$C$2:$D$2699,2,FALSE),"Not Mapped")))))</f>
        <v>BLUE MOON</v>
      </c>
      <c r="S2425" t="str">
        <f>IF($B2425="","",IFERROR(VLOOKUP(VALUE($B2425),'Customers Table (Enc)'!$A:$I,9,FALSE),"Not Found"))</f>
        <v>Bergen</v>
      </c>
      <c r="T2425" t="str">
        <f t="shared" si="148"/>
        <v>BERGEN</v>
      </c>
      <c r="U2425" t="str">
        <f t="shared" si="149"/>
        <v>BLUE MOON|BERGEN</v>
      </c>
      <c r="V2425" t="str">
        <f>IF($B2425="","",IF(R2425="No Encompass Match","THEM",IF(R2425="Not Mapped","Unable to Determine",IF(T2425="SALES","Unable to Determine",IFERROR(INDEX('Master - US vs THEM'!$F:$F,MATCH(U2425,'Master - US vs THEM'!$G:$G,0)),"No Territory Data")))))</f>
        <v>US</v>
      </c>
      <c r="W2425" t="str">
        <f t="shared" si="150"/>
        <v>OK</v>
      </c>
      <c r="X2425" t="str">
        <f t="shared" si="151"/>
        <v>US</v>
      </c>
    </row>
    <row r="2426" spans="1:24" x14ac:dyDescent="0.2">
      <c r="A2426">
        <v>2425</v>
      </c>
      <c r="B2426" t="s">
        <v>971</v>
      </c>
      <c r="C2426" t="s">
        <v>972</v>
      </c>
      <c r="D2426" t="s">
        <v>48</v>
      </c>
      <c r="E2426" t="s">
        <v>973</v>
      </c>
      <c r="F2426" t="s">
        <v>974</v>
      </c>
      <c r="G2426" t="s">
        <v>975</v>
      </c>
      <c r="H2426" t="s">
        <v>8</v>
      </c>
      <c r="I2426" t="s">
        <v>85</v>
      </c>
      <c r="J2426" t="s">
        <v>535</v>
      </c>
      <c r="K2426" t="s">
        <v>358</v>
      </c>
      <c r="L2426" t="s">
        <v>155</v>
      </c>
      <c r="M2426">
        <v>1</v>
      </c>
      <c r="N2426" t="s">
        <v>875</v>
      </c>
      <c r="O2426" t="str">
        <f>IF($B2426="","",IFERROR(IF(ISNUMBER(MATCH($K2426,'Brand Family Territory (Enc)'!$A$2:$A$296,0)),$K2426,""),""))</f>
        <v/>
      </c>
      <c r="P2426" t="str">
        <f>IF($B2426="","",IFERROR(INDEX('Brand Crosswalk'!$F$2:$F$200,MATCH($K2426,'Brand Crosswalk'!$A$2:$A$200,0)),"Not in Crosswalk"))</f>
        <v>Mapped</v>
      </c>
      <c r="Q2426" t="str">
        <f>IF($B2426="","",IFERROR(INDEX('Brand Crosswalk'!$C$2:$C$200,MATCH($K2426,'Brand Crosswalk'!$A$2:$A$200,0)),""))</f>
        <v>Samuel Adams</v>
      </c>
      <c r="R2426" t="str">
        <f>IF($B2426="","",IF(O2426&lt;&gt;"",O2426,IF(P2426="Mapped",Q2426,IF(P2426="No Encompass Match","No Encompass Match",IFERROR(VLOOKUP(IF($K2426="",$J2426,$K2426),'Brands (Enc)'!$C$2:$D$2699,2,FALSE),"Not Mapped")))))</f>
        <v>Samuel Adams</v>
      </c>
      <c r="S2426" t="str">
        <f>IF($B2426="","",IFERROR(VLOOKUP(VALUE($B2426),'Customers Table (Enc)'!$A:$I,9,FALSE),"Not Found"))</f>
        <v>Bergen</v>
      </c>
      <c r="T2426" t="str">
        <f t="shared" si="148"/>
        <v>BERGEN</v>
      </c>
      <c r="U2426" t="str">
        <f t="shared" si="149"/>
        <v>Samuel Adams|BERGEN</v>
      </c>
      <c r="V2426" t="str">
        <f>IF($B2426="","",IF(R2426="No Encompass Match","THEM",IF(R2426="Not Mapped","Unable to Determine",IF(T2426="SALES","Unable to Determine",IFERROR(INDEX('Master - US vs THEM'!$F:$F,MATCH(U2426,'Master - US vs THEM'!$G:$G,0)),"No Territory Data")))))</f>
        <v>US</v>
      </c>
      <c r="W2426" t="str">
        <f t="shared" si="150"/>
        <v>OK</v>
      </c>
      <c r="X2426" t="str">
        <f t="shared" si="151"/>
        <v>US</v>
      </c>
    </row>
    <row r="2427" spans="1:24" x14ac:dyDescent="0.2">
      <c r="A2427">
        <v>2426</v>
      </c>
      <c r="B2427" t="s">
        <v>971</v>
      </c>
      <c r="C2427" t="s">
        <v>972</v>
      </c>
      <c r="D2427" t="s">
        <v>48</v>
      </c>
      <c r="E2427" t="s">
        <v>973</v>
      </c>
      <c r="F2427" t="s">
        <v>974</v>
      </c>
      <c r="G2427" t="s">
        <v>975</v>
      </c>
      <c r="H2427" t="s">
        <v>8</v>
      </c>
      <c r="I2427" t="s">
        <v>85</v>
      </c>
      <c r="J2427" t="s">
        <v>609</v>
      </c>
      <c r="K2427" t="s">
        <v>610</v>
      </c>
      <c r="L2427" t="s">
        <v>468</v>
      </c>
      <c r="M2427">
        <v>1</v>
      </c>
      <c r="N2427" t="s">
        <v>875</v>
      </c>
      <c r="O2427" t="str">
        <f>IF($B2427="","",IFERROR(IF(ISNUMBER(MATCH($K2427,'Brand Family Territory (Enc)'!$A$2:$A$296,0)),$K2427,""),""))</f>
        <v/>
      </c>
      <c r="P2427" t="str">
        <f>IF($B2427="","",IFERROR(INDEX('Brand Crosswalk'!$F$2:$F$200,MATCH($K2427,'Brand Crosswalk'!$A$2:$A$200,0)),"Not in Crosswalk"))</f>
        <v>Mapped</v>
      </c>
      <c r="Q2427" t="str">
        <f>IF($B2427="","",IFERROR(INDEX('Brand Crosswalk'!$C$2:$C$200,MATCH($K2427,'Brand Crosswalk'!$A$2:$A$200,0)),""))</f>
        <v>Pabst Blue Ribbon</v>
      </c>
      <c r="R2427" t="str">
        <f>IF($B2427="","",IF(O2427&lt;&gt;"",O2427,IF(P2427="Mapped",Q2427,IF(P2427="No Encompass Match","No Encompass Match",IFERROR(VLOOKUP(IF($K2427="",$J2427,$K2427),'Brands (Enc)'!$C$2:$D$2699,2,FALSE),"Not Mapped")))))</f>
        <v>Pabst Blue Ribbon</v>
      </c>
      <c r="S2427" t="str">
        <f>IF($B2427="","",IFERROR(VLOOKUP(VALUE($B2427),'Customers Table (Enc)'!$A:$I,9,FALSE),"Not Found"))</f>
        <v>Bergen</v>
      </c>
      <c r="T2427" t="str">
        <f t="shared" si="148"/>
        <v>BERGEN</v>
      </c>
      <c r="U2427" t="str">
        <f t="shared" si="149"/>
        <v>Pabst Blue Ribbon|BERGEN</v>
      </c>
      <c r="V2427" t="str">
        <f>IF($B2427="","",IF(R2427="No Encompass Match","THEM",IF(R2427="Not Mapped","Unable to Determine",IF(T2427="SALES","Unable to Determine",IFERROR(INDEX('Master - US vs THEM'!$F:$F,MATCH(U2427,'Master - US vs THEM'!$G:$G,0)),"No Territory Data")))))</f>
        <v>US</v>
      </c>
      <c r="W2427" t="str">
        <f t="shared" si="150"/>
        <v>OK</v>
      </c>
      <c r="X2427" t="str">
        <f t="shared" si="151"/>
        <v>US</v>
      </c>
    </row>
    <row r="2428" spans="1:24" x14ac:dyDescent="0.2">
      <c r="A2428">
        <v>2427</v>
      </c>
      <c r="B2428" t="s">
        <v>971</v>
      </c>
      <c r="C2428" t="s">
        <v>972</v>
      </c>
      <c r="D2428" t="s">
        <v>48</v>
      </c>
      <c r="E2428" t="s">
        <v>973</v>
      </c>
      <c r="F2428" t="s">
        <v>974</v>
      </c>
      <c r="G2428" t="s">
        <v>975</v>
      </c>
      <c r="H2428" t="s">
        <v>8</v>
      </c>
      <c r="I2428" t="s">
        <v>85</v>
      </c>
      <c r="J2428" t="s">
        <v>44</v>
      </c>
      <c r="K2428" t="s">
        <v>44</v>
      </c>
      <c r="L2428" t="s">
        <v>45</v>
      </c>
      <c r="M2428">
        <v>1</v>
      </c>
      <c r="N2428" t="s">
        <v>875</v>
      </c>
      <c r="O2428" t="str">
        <f>IF($B2428="","",IFERROR(IF(ISNUMBER(MATCH($K2428,'Brand Family Territory (Enc)'!$A$2:$A$296,0)),$K2428,""),""))</f>
        <v/>
      </c>
      <c r="P2428" t="str">
        <f>IF($B2428="","",IFERROR(INDEX('Brand Crosswalk'!$F$2:$F$200,MATCH($K2428,'Brand Crosswalk'!$A$2:$A$200,0)),"Not in Crosswalk"))</f>
        <v>Mapped</v>
      </c>
      <c r="Q2428" t="str">
        <f>IF($B2428="","",IFERROR(INDEX('Brand Crosswalk'!$C$2:$C$200,MATCH($K2428,'Brand Crosswalk'!$A$2:$A$200,0)),""))</f>
        <v>Dg Yuengling Inc</v>
      </c>
      <c r="R2428" t="str">
        <f>IF($B2428="","",IF(O2428&lt;&gt;"",O2428,IF(P2428="Mapped",Q2428,IF(P2428="No Encompass Match","No Encompass Match",IFERROR(VLOOKUP(IF($K2428="",$J2428,$K2428),'Brands (Enc)'!$C$2:$D$2699,2,FALSE),"Not Mapped")))))</f>
        <v>Dg Yuengling Inc</v>
      </c>
      <c r="S2428" t="str">
        <f>IF($B2428="","",IFERROR(VLOOKUP(VALUE($B2428),'Customers Table (Enc)'!$A:$I,9,FALSE),"Not Found"))</f>
        <v>Bergen</v>
      </c>
      <c r="T2428" t="str">
        <f t="shared" si="148"/>
        <v>BERGEN</v>
      </c>
      <c r="U2428" t="str">
        <f t="shared" si="149"/>
        <v>Dg Yuengling Inc|BERGEN</v>
      </c>
      <c r="V2428" t="str">
        <f>IF($B2428="","",IF(R2428="No Encompass Match","THEM",IF(R2428="Not Mapped","Unable to Determine",IF(T2428="SALES","Unable to Determine",IFERROR(INDEX('Master - US vs THEM'!$F:$F,MATCH(U2428,'Master - US vs THEM'!$G:$G,0)),"No Territory Data")))))</f>
        <v>US</v>
      </c>
      <c r="W2428" t="str">
        <f t="shared" si="150"/>
        <v>OK</v>
      </c>
      <c r="X2428" t="str">
        <f t="shared" si="151"/>
        <v>US</v>
      </c>
    </row>
    <row r="2429" spans="1:24" x14ac:dyDescent="0.2">
      <c r="A2429">
        <v>2428</v>
      </c>
      <c r="B2429" t="s">
        <v>971</v>
      </c>
      <c r="C2429" t="s">
        <v>972</v>
      </c>
      <c r="D2429" t="s">
        <v>48</v>
      </c>
      <c r="E2429" t="s">
        <v>973</v>
      </c>
      <c r="F2429" t="s">
        <v>974</v>
      </c>
      <c r="G2429" t="s">
        <v>975</v>
      </c>
      <c r="H2429" t="s">
        <v>8</v>
      </c>
      <c r="I2429" t="s">
        <v>85</v>
      </c>
      <c r="J2429" t="s">
        <v>142</v>
      </c>
      <c r="K2429" t="s">
        <v>143</v>
      </c>
      <c r="L2429" t="s">
        <v>141</v>
      </c>
      <c r="M2429">
        <v>1</v>
      </c>
      <c r="N2429" t="s">
        <v>875</v>
      </c>
      <c r="O2429" t="str">
        <f>IF($B2429="","",IFERROR(IF(ISNUMBER(MATCH($K2429,'Brand Family Territory (Enc)'!$A$2:$A$296,0)),$K2429,""),""))</f>
        <v/>
      </c>
      <c r="P2429" t="str">
        <f>IF($B2429="","",IFERROR(INDEX('Brand Crosswalk'!$F$2:$F$200,MATCH($K2429,'Brand Crosswalk'!$A$2:$A$200,0)),"Not in Crosswalk"))</f>
        <v>Mapped</v>
      </c>
      <c r="Q2429" t="str">
        <f>IF($B2429="","",IFERROR(INDEX('Brand Crosswalk'!$C$2:$C$200,MATCH($K2429,'Brand Crosswalk'!$A$2:$A$200,0)),""))</f>
        <v>Lite</v>
      </c>
      <c r="R2429" t="str">
        <f>IF($B2429="","",IF(O2429&lt;&gt;"",O2429,IF(P2429="Mapped",Q2429,IF(P2429="No Encompass Match","No Encompass Match",IFERROR(VLOOKUP(IF($K2429="",$J2429,$K2429),'Brands (Enc)'!$C$2:$D$2699,2,FALSE),"Not Mapped")))))</f>
        <v>Lite</v>
      </c>
      <c r="S2429" t="str">
        <f>IF($B2429="","",IFERROR(VLOOKUP(VALUE($B2429),'Customers Table (Enc)'!$A:$I,9,FALSE),"Not Found"))</f>
        <v>Bergen</v>
      </c>
      <c r="T2429" t="str">
        <f t="shared" si="148"/>
        <v>BERGEN</v>
      </c>
      <c r="U2429" t="str">
        <f t="shared" si="149"/>
        <v>Lite|BERGEN</v>
      </c>
      <c r="V2429" t="str">
        <f>IF($B2429="","",IF(R2429="No Encompass Match","THEM",IF(R2429="Not Mapped","Unable to Determine",IF(T2429="SALES","Unable to Determine",IFERROR(INDEX('Master - US vs THEM'!$F:$F,MATCH(U2429,'Master - US vs THEM'!$G:$G,0)),"No Territory Data")))))</f>
        <v>US</v>
      </c>
      <c r="W2429" t="str">
        <f t="shared" si="150"/>
        <v>OK</v>
      </c>
      <c r="X2429" t="str">
        <f t="shared" si="151"/>
        <v>US</v>
      </c>
    </row>
    <row r="2430" spans="1:24" x14ac:dyDescent="0.2">
      <c r="A2430">
        <v>2429</v>
      </c>
      <c r="B2430" t="s">
        <v>971</v>
      </c>
      <c r="C2430" t="s">
        <v>972</v>
      </c>
      <c r="D2430" t="s">
        <v>48</v>
      </c>
      <c r="E2430" t="s">
        <v>973</v>
      </c>
      <c r="F2430" t="s">
        <v>974</v>
      </c>
      <c r="G2430" t="s">
        <v>975</v>
      </c>
      <c r="H2430" t="s">
        <v>8</v>
      </c>
      <c r="I2430" t="s">
        <v>85</v>
      </c>
      <c r="J2430" t="s">
        <v>873</v>
      </c>
      <c r="K2430" t="s">
        <v>874</v>
      </c>
      <c r="L2430" t="s">
        <v>141</v>
      </c>
      <c r="M2430">
        <v>1</v>
      </c>
      <c r="N2430" t="s">
        <v>875</v>
      </c>
      <c r="O2430" t="str">
        <f>IF($B2430="","",IFERROR(IF(ISNUMBER(MATCH($K2430,'Brand Family Territory (Enc)'!$A$2:$A$296,0)),$K2430,""),""))</f>
        <v>COORS</v>
      </c>
      <c r="P2430" t="str">
        <f>IF($B2430="","",IFERROR(INDEX('Brand Crosswalk'!$F$2:$F$200,MATCH($K2430,'Brand Crosswalk'!$A$2:$A$200,0)),"Not in Crosswalk"))</f>
        <v>Not in Crosswalk</v>
      </c>
      <c r="Q2430" t="str">
        <f>IF($B2430="","",IFERROR(INDEX('Brand Crosswalk'!$C$2:$C$200,MATCH($K2430,'Brand Crosswalk'!$A$2:$A$200,0)),""))</f>
        <v/>
      </c>
      <c r="R2430" t="str">
        <f>IF($B2430="","",IF(O2430&lt;&gt;"",O2430,IF(P2430="Mapped",Q2430,IF(P2430="No Encompass Match","No Encompass Match",IFERROR(VLOOKUP(IF($K2430="",$J2430,$K2430),'Brands (Enc)'!$C$2:$D$2699,2,FALSE),"Not Mapped")))))</f>
        <v>COORS</v>
      </c>
      <c r="S2430" t="str">
        <f>IF($B2430="","",IFERROR(VLOOKUP(VALUE($B2430),'Customers Table (Enc)'!$A:$I,9,FALSE),"Not Found"))</f>
        <v>Bergen</v>
      </c>
      <c r="T2430" t="str">
        <f t="shared" si="148"/>
        <v>BERGEN</v>
      </c>
      <c r="U2430" t="str">
        <f t="shared" si="149"/>
        <v>COORS|BERGEN</v>
      </c>
      <c r="V2430" t="str">
        <f>IF($B2430="","",IF(R2430="No Encompass Match","THEM",IF(R2430="Not Mapped","Unable to Determine",IF(T2430="SALES","Unable to Determine",IFERROR(INDEX('Master - US vs THEM'!$F:$F,MATCH(U2430,'Master - US vs THEM'!$G:$G,0)),"No Territory Data")))))</f>
        <v>US</v>
      </c>
      <c r="W2430" t="str">
        <f t="shared" si="150"/>
        <v>OK</v>
      </c>
      <c r="X2430" t="str">
        <f t="shared" si="151"/>
        <v>US</v>
      </c>
    </row>
    <row r="2431" spans="1:24" x14ac:dyDescent="0.2">
      <c r="A2431">
        <v>2430</v>
      </c>
      <c r="B2431" t="s">
        <v>971</v>
      </c>
      <c r="C2431" t="s">
        <v>972</v>
      </c>
      <c r="D2431" t="s">
        <v>48</v>
      </c>
      <c r="E2431" t="s">
        <v>973</v>
      </c>
      <c r="F2431" t="s">
        <v>974</v>
      </c>
      <c r="G2431" t="s">
        <v>975</v>
      </c>
      <c r="H2431" t="s">
        <v>8</v>
      </c>
      <c r="I2431" t="s">
        <v>85</v>
      </c>
      <c r="J2431" t="s">
        <v>235</v>
      </c>
      <c r="K2431" t="s">
        <v>236</v>
      </c>
      <c r="L2431" t="s">
        <v>141</v>
      </c>
      <c r="M2431">
        <v>1</v>
      </c>
      <c r="N2431" t="s">
        <v>875</v>
      </c>
      <c r="O2431" t="str">
        <f>IF($B2431="","",IFERROR(IF(ISNUMBER(MATCH($K2431,'Brand Family Territory (Enc)'!$A$2:$A$296,0)),$K2431,""),""))</f>
        <v/>
      </c>
      <c r="P2431" t="str">
        <f>IF($B2431="","",IFERROR(INDEX('Brand Crosswalk'!$F$2:$F$200,MATCH($K2431,'Brand Crosswalk'!$A$2:$A$200,0)),"Not in Crosswalk"))</f>
        <v>Mapped</v>
      </c>
      <c r="Q2431" t="str">
        <f>IF($B2431="","",IFERROR(INDEX('Brand Crosswalk'!$C$2:$C$200,MATCH($K2431,'Brand Crosswalk'!$A$2:$A$200,0)),""))</f>
        <v>Leinenkugel</v>
      </c>
      <c r="R2431" t="str">
        <f>IF($B2431="","",IF(O2431&lt;&gt;"",O2431,IF(P2431="Mapped",Q2431,IF(P2431="No Encompass Match","No Encompass Match",IFERROR(VLOOKUP(IF($K2431="",$J2431,$K2431),'Brands (Enc)'!$C$2:$D$2699,2,FALSE),"Not Mapped")))))</f>
        <v>Leinenkugel</v>
      </c>
      <c r="S2431" t="str">
        <f>IF($B2431="","",IFERROR(VLOOKUP(VALUE($B2431),'Customers Table (Enc)'!$A:$I,9,FALSE),"Not Found"))</f>
        <v>Bergen</v>
      </c>
      <c r="T2431" t="str">
        <f t="shared" si="148"/>
        <v>BERGEN</v>
      </c>
      <c r="U2431" t="str">
        <f t="shared" si="149"/>
        <v>Leinenkugel|BERGEN</v>
      </c>
      <c r="V2431" t="str">
        <f>IF($B2431="","",IF(R2431="No Encompass Match","THEM",IF(R2431="Not Mapped","Unable to Determine",IF(T2431="SALES","Unable to Determine",IFERROR(INDEX('Master - US vs THEM'!$F:$F,MATCH(U2431,'Master - US vs THEM'!$G:$G,0)),"No Territory Data")))))</f>
        <v>US</v>
      </c>
      <c r="W2431" t="str">
        <f t="shared" si="150"/>
        <v>OK</v>
      </c>
      <c r="X2431" t="str">
        <f t="shared" si="151"/>
        <v>US</v>
      </c>
    </row>
    <row r="2432" spans="1:24" x14ac:dyDescent="0.2">
      <c r="A2432">
        <v>2431</v>
      </c>
      <c r="B2432" t="s">
        <v>971</v>
      </c>
      <c r="C2432" t="s">
        <v>972</v>
      </c>
      <c r="D2432" t="s">
        <v>48</v>
      </c>
      <c r="E2432" t="s">
        <v>973</v>
      </c>
      <c r="F2432" t="s">
        <v>974</v>
      </c>
      <c r="G2432" t="s">
        <v>975</v>
      </c>
      <c r="H2432" t="s">
        <v>8</v>
      </c>
      <c r="I2432" t="s">
        <v>85</v>
      </c>
      <c r="J2432" t="s">
        <v>342</v>
      </c>
      <c r="K2432" t="s">
        <v>343</v>
      </c>
      <c r="L2432" t="s">
        <v>155</v>
      </c>
      <c r="M2432">
        <v>1</v>
      </c>
      <c r="N2432" t="s">
        <v>875</v>
      </c>
      <c r="O2432" t="str">
        <f>IF($B2432="","",IFERROR(IF(ISNUMBER(MATCH($K2432,'Brand Family Territory (Enc)'!$A$2:$A$296,0)),$K2432,""),""))</f>
        <v>ANGRY ORCHARD</v>
      </c>
      <c r="P2432" t="str">
        <f>IF($B2432="","",IFERROR(INDEX('Brand Crosswalk'!$F$2:$F$200,MATCH($K2432,'Brand Crosswalk'!$A$2:$A$200,0)),"Not in Crosswalk"))</f>
        <v>Not in Crosswalk</v>
      </c>
      <c r="Q2432" t="str">
        <f>IF($B2432="","",IFERROR(INDEX('Brand Crosswalk'!$C$2:$C$200,MATCH($K2432,'Brand Crosswalk'!$A$2:$A$200,0)),""))</f>
        <v/>
      </c>
      <c r="R2432" t="str">
        <f>IF($B2432="","",IF(O2432&lt;&gt;"",O2432,IF(P2432="Mapped",Q2432,IF(P2432="No Encompass Match","No Encompass Match",IFERROR(VLOOKUP(IF($K2432="",$J2432,$K2432),'Brands (Enc)'!$C$2:$D$2699,2,FALSE),"Not Mapped")))))</f>
        <v>ANGRY ORCHARD</v>
      </c>
      <c r="S2432" t="str">
        <f>IF($B2432="","",IFERROR(VLOOKUP(VALUE($B2432),'Customers Table (Enc)'!$A:$I,9,FALSE),"Not Found"))</f>
        <v>Bergen</v>
      </c>
      <c r="T2432" t="str">
        <f t="shared" si="148"/>
        <v>BERGEN</v>
      </c>
      <c r="U2432" t="str">
        <f t="shared" si="149"/>
        <v>ANGRY ORCHARD|BERGEN</v>
      </c>
      <c r="V2432" t="str">
        <f>IF($B2432="","",IF(R2432="No Encompass Match","THEM",IF(R2432="Not Mapped","Unable to Determine",IF(T2432="SALES","Unable to Determine",IFERROR(INDEX('Master - US vs THEM'!$F:$F,MATCH(U2432,'Master - US vs THEM'!$G:$G,0)),"No Territory Data")))))</f>
        <v>US</v>
      </c>
      <c r="W2432" t="str">
        <f t="shared" si="150"/>
        <v>OK</v>
      </c>
      <c r="X2432" t="str">
        <f t="shared" si="151"/>
        <v>US</v>
      </c>
    </row>
    <row r="2433" spans="1:24" x14ac:dyDescent="0.2">
      <c r="A2433">
        <v>2432</v>
      </c>
      <c r="B2433" t="s">
        <v>967</v>
      </c>
      <c r="C2433" t="s">
        <v>968</v>
      </c>
      <c r="D2433" t="s">
        <v>48</v>
      </c>
      <c r="E2433" t="s">
        <v>969</v>
      </c>
      <c r="F2433" t="s">
        <v>692</v>
      </c>
      <c r="G2433" t="s">
        <v>970</v>
      </c>
      <c r="H2433" t="s">
        <v>8</v>
      </c>
      <c r="I2433" t="s">
        <v>85</v>
      </c>
      <c r="J2433" t="s">
        <v>535</v>
      </c>
      <c r="K2433" t="s">
        <v>358</v>
      </c>
      <c r="L2433" t="s">
        <v>155</v>
      </c>
      <c r="M2433">
        <v>1</v>
      </c>
      <c r="N2433" t="s">
        <v>875</v>
      </c>
      <c r="O2433" t="str">
        <f>IF($B2433="","",IFERROR(IF(ISNUMBER(MATCH($K2433,'Brand Family Territory (Enc)'!$A$2:$A$296,0)),$K2433,""),""))</f>
        <v/>
      </c>
      <c r="P2433" t="str">
        <f>IF($B2433="","",IFERROR(INDEX('Brand Crosswalk'!$F$2:$F$200,MATCH($K2433,'Brand Crosswalk'!$A$2:$A$200,0)),"Not in Crosswalk"))</f>
        <v>Mapped</v>
      </c>
      <c r="Q2433" t="str">
        <f>IF($B2433="","",IFERROR(INDEX('Brand Crosswalk'!$C$2:$C$200,MATCH($K2433,'Brand Crosswalk'!$A$2:$A$200,0)),""))</f>
        <v>Samuel Adams</v>
      </c>
      <c r="R2433" t="str">
        <f>IF($B2433="","",IF(O2433&lt;&gt;"",O2433,IF(P2433="Mapped",Q2433,IF(P2433="No Encompass Match","No Encompass Match",IFERROR(VLOOKUP(IF($K2433="",$J2433,$K2433),'Brands (Enc)'!$C$2:$D$2699,2,FALSE),"Not Mapped")))))</f>
        <v>Samuel Adams</v>
      </c>
      <c r="S2433" t="str">
        <f>IF($B2433="","",IFERROR(VLOOKUP(VALUE($B2433),'Customers Table (Enc)'!$A:$I,9,FALSE),"Not Found"))</f>
        <v>Bergen</v>
      </c>
      <c r="T2433" t="str">
        <f t="shared" si="148"/>
        <v>BERGEN</v>
      </c>
      <c r="U2433" t="str">
        <f t="shared" si="149"/>
        <v>Samuel Adams|BERGEN</v>
      </c>
      <c r="V2433" t="str">
        <f>IF($B2433="","",IF(R2433="No Encompass Match","THEM",IF(R2433="Not Mapped","Unable to Determine",IF(T2433="SALES","Unable to Determine",IFERROR(INDEX('Master - US vs THEM'!$F:$F,MATCH(U2433,'Master - US vs THEM'!$G:$G,0)),"No Territory Data")))))</f>
        <v>US</v>
      </c>
      <c r="W2433" t="str">
        <f t="shared" si="150"/>
        <v>OK</v>
      </c>
      <c r="X2433" t="str">
        <f t="shared" si="151"/>
        <v>US</v>
      </c>
    </row>
    <row r="2434" spans="1:24" x14ac:dyDescent="0.2">
      <c r="A2434">
        <v>2433</v>
      </c>
      <c r="B2434" t="s">
        <v>79</v>
      </c>
      <c r="C2434" t="s">
        <v>80</v>
      </c>
      <c r="D2434" t="s">
        <v>81</v>
      </c>
      <c r="E2434" t="s">
        <v>82</v>
      </c>
      <c r="F2434" t="s">
        <v>83</v>
      </c>
      <c r="G2434" t="s">
        <v>84</v>
      </c>
      <c r="H2434" t="s">
        <v>8</v>
      </c>
      <c r="I2434" t="s">
        <v>85</v>
      </c>
      <c r="J2434" t="s">
        <v>906</v>
      </c>
      <c r="K2434" t="s">
        <v>192</v>
      </c>
      <c r="L2434" t="s">
        <v>120</v>
      </c>
      <c r="M2434">
        <v>1</v>
      </c>
      <c r="N2434" t="s">
        <v>875</v>
      </c>
      <c r="O2434" t="str">
        <f>IF($B2434="","",IFERROR(IF(ISNUMBER(MATCH($K2434,'Brand Family Territory (Enc)'!$A$2:$A$296,0)),$K2434,""),""))</f>
        <v/>
      </c>
      <c r="P2434" t="str">
        <f>IF($B2434="","",IFERROR(INDEX('Brand Crosswalk'!$F$2:$F$200,MATCH($K2434,'Brand Crosswalk'!$A$2:$A$200,0)),"Not in Crosswalk"))</f>
        <v>Mapped</v>
      </c>
      <c r="Q2434" t="str">
        <f>IF($B2434="","",IFERROR(INDEX('Brand Crosswalk'!$C$2:$C$200,MATCH($K2434,'Brand Crosswalk'!$A$2:$A$200,0)),""))</f>
        <v>Montauk</v>
      </c>
      <c r="R2434" t="str">
        <f>IF($B2434="","",IF(O2434&lt;&gt;"",O2434,IF(P2434="Mapped",Q2434,IF(P2434="No Encompass Match","No Encompass Match",IFERROR(VLOOKUP(IF($K2434="",$J2434,$K2434),'Brands (Enc)'!$C$2:$D$2699,2,FALSE),"Not Mapped")))))</f>
        <v>Montauk</v>
      </c>
      <c r="S2434" t="str">
        <f>IF($B2434="","",IFERROR(VLOOKUP(VALUE($B2434),'Customers Table (Enc)'!$A:$I,9,FALSE),"Not Found"))</f>
        <v>Bergen</v>
      </c>
      <c r="T2434" t="str">
        <f t="shared" si="148"/>
        <v>BERGEN</v>
      </c>
      <c r="U2434" t="str">
        <f t="shared" si="149"/>
        <v>Montauk|BERGEN</v>
      </c>
      <c r="V2434" t="str">
        <f>IF($B2434="","",IF(R2434="No Encompass Match","THEM",IF(R2434="Not Mapped","Unable to Determine",IF(T2434="SALES","Unable to Determine",IFERROR(INDEX('Master - US vs THEM'!$F:$F,MATCH(U2434,'Master - US vs THEM'!$G:$G,0)),"No Territory Data")))))</f>
        <v>US</v>
      </c>
      <c r="W2434" t="str">
        <f t="shared" si="150"/>
        <v>OK</v>
      </c>
      <c r="X2434" t="str">
        <f t="shared" si="151"/>
        <v>US</v>
      </c>
    </row>
    <row r="2435" spans="1:24" x14ac:dyDescent="0.2">
      <c r="A2435">
        <v>2434</v>
      </c>
      <c r="B2435" t="s">
        <v>79</v>
      </c>
      <c r="C2435" t="s">
        <v>80</v>
      </c>
      <c r="D2435" t="s">
        <v>81</v>
      </c>
      <c r="E2435" t="s">
        <v>82</v>
      </c>
      <c r="F2435" t="s">
        <v>83</v>
      </c>
      <c r="G2435" t="s">
        <v>84</v>
      </c>
      <c r="H2435" t="s">
        <v>8</v>
      </c>
      <c r="I2435" t="s">
        <v>85</v>
      </c>
      <c r="J2435" t="s">
        <v>86</v>
      </c>
      <c r="K2435" t="s">
        <v>87</v>
      </c>
      <c r="L2435" t="s">
        <v>88</v>
      </c>
      <c r="M2435">
        <v>1</v>
      </c>
      <c r="N2435" t="s">
        <v>21</v>
      </c>
      <c r="O2435" t="str">
        <f>IF($B2435="","",IFERROR(IF(ISNUMBER(MATCH($K2435,'Brand Family Territory (Enc)'!$A$2:$A$296,0)),$K2435,""),""))</f>
        <v/>
      </c>
      <c r="P2435" t="str">
        <f>IF($B2435="","",IFERROR(INDEX('Brand Crosswalk'!$F$2:$F$200,MATCH($K2435,'Brand Crosswalk'!$A$2:$A$200,0)),"Not in Crosswalk"))</f>
        <v>Mapped</v>
      </c>
      <c r="Q2435" t="str">
        <f>IF($B2435="","",IFERROR(INDEX('Brand Crosswalk'!$C$2:$C$200,MATCH($K2435,'Brand Crosswalk'!$A$2:$A$200,0)),""))</f>
        <v>Sixpoint</v>
      </c>
      <c r="R2435" t="str">
        <f>IF($B2435="","",IF(O2435&lt;&gt;"",O2435,IF(P2435="Mapped",Q2435,IF(P2435="No Encompass Match","No Encompass Match",IFERROR(VLOOKUP(IF($K2435="",$J2435,$K2435),'Brands (Enc)'!$C$2:$D$2699,2,FALSE),"Not Mapped")))))</f>
        <v>Sixpoint</v>
      </c>
      <c r="S2435" t="str">
        <f>IF($B2435="","",IFERROR(VLOOKUP(VALUE($B2435),'Customers Table (Enc)'!$A:$I,9,FALSE),"Not Found"))</f>
        <v>Bergen</v>
      </c>
      <c r="T2435" t="str">
        <f t="shared" ref="T2435:T2498" si="152">IF($B2435="","",IF($D2435&lt;&gt;"SALES",$D2435,IF(OR(S2435="Default",S2435="Not Found",S2435="Morris"),"SALES",UPPER(S2435))))</f>
        <v>BERGEN</v>
      </c>
      <c r="U2435" t="str">
        <f t="shared" ref="U2435:U2498" si="153">IF($B2435="","",R2435&amp;"|"&amp;T2435)</f>
        <v>Sixpoint|BERGEN</v>
      </c>
      <c r="V2435" t="str">
        <f>IF($B2435="","",IF(R2435="No Encompass Match","THEM",IF(R2435="Not Mapped","Unable to Determine",IF(T2435="SALES","Unable to Determine",IFERROR(INDEX('Master - US vs THEM'!$F:$F,MATCH(U2435,'Master - US vs THEM'!$G:$G,0)),"No Territory Data")))))</f>
        <v>US</v>
      </c>
      <c r="W2435" t="str">
        <f t="shared" ref="W2435:W2498" si="154">IF($B2435="","",IF(OR(V2435="Unable to Determine",V2435="No Territory Data",V2435="Ambiguous (Source Truncated)"),"Review",IF(V2435&lt;&gt;$N2435,"MISMATCH","OK")))</f>
        <v>MISMATCH</v>
      </c>
      <c r="X2435" t="str">
        <f t="shared" ref="X2435:X2498" si="155">IF($B2435="","",IF(OR(V2435="US",V2435="THEM"),V2435,$N2435))</f>
        <v>US</v>
      </c>
    </row>
    <row r="2436" spans="1:24" x14ac:dyDescent="0.2">
      <c r="A2436">
        <v>2435</v>
      </c>
      <c r="B2436" t="s">
        <v>957</v>
      </c>
      <c r="C2436" t="s">
        <v>958</v>
      </c>
      <c r="D2436" t="s">
        <v>48</v>
      </c>
      <c r="E2436" t="s">
        <v>959</v>
      </c>
      <c r="F2436" t="s">
        <v>777</v>
      </c>
      <c r="G2436" t="s">
        <v>960</v>
      </c>
      <c r="H2436" t="s">
        <v>8</v>
      </c>
      <c r="I2436" t="s">
        <v>59</v>
      </c>
      <c r="J2436" t="s">
        <v>961</v>
      </c>
      <c r="K2436" t="s">
        <v>728</v>
      </c>
      <c r="L2436" t="s">
        <v>96</v>
      </c>
      <c r="M2436">
        <v>1</v>
      </c>
      <c r="N2436" t="s">
        <v>875</v>
      </c>
      <c r="O2436" t="str">
        <f>IF($B2436="","",IFERROR(IF(ISNUMBER(MATCH($K2436,'Brand Family Territory (Enc)'!$A$2:$A$296,0)),$K2436,""),""))</f>
        <v>WEIHENSTEPHANER</v>
      </c>
      <c r="P2436" t="str">
        <f>IF($B2436="","",IFERROR(INDEX('Brand Crosswalk'!$F$2:$F$200,MATCH($K2436,'Brand Crosswalk'!$A$2:$A$200,0)),"Not in Crosswalk"))</f>
        <v>Not in Crosswalk</v>
      </c>
      <c r="Q2436" t="str">
        <f>IF($B2436="","",IFERROR(INDEX('Brand Crosswalk'!$C$2:$C$200,MATCH($K2436,'Brand Crosswalk'!$A$2:$A$200,0)),""))</f>
        <v/>
      </c>
      <c r="R2436" t="str">
        <f>IF($B2436="","",IF(O2436&lt;&gt;"",O2436,IF(P2436="Mapped",Q2436,IF(P2436="No Encompass Match","No Encompass Match",IFERROR(VLOOKUP(IF($K2436="",$J2436,$K2436),'Brands (Enc)'!$C$2:$D$2699,2,FALSE),"Not Mapped")))))</f>
        <v>WEIHENSTEPHANER</v>
      </c>
      <c r="S2436" t="str">
        <f>IF($B2436="","",IFERROR(VLOOKUP(VALUE($B2436),'Customers Table (Enc)'!$A:$I,9,FALSE),"Not Found"))</f>
        <v>Bergen</v>
      </c>
      <c r="T2436" t="str">
        <f t="shared" si="152"/>
        <v>BERGEN</v>
      </c>
      <c r="U2436" t="str">
        <f t="shared" si="153"/>
        <v>WEIHENSTEPHANER|BERGEN</v>
      </c>
      <c r="V2436" t="str">
        <f>IF($B2436="","",IF(R2436="No Encompass Match","THEM",IF(R2436="Not Mapped","Unable to Determine",IF(T2436="SALES","Unable to Determine",IFERROR(INDEX('Master - US vs THEM'!$F:$F,MATCH(U2436,'Master - US vs THEM'!$G:$G,0)),"No Territory Data")))))</f>
        <v>US</v>
      </c>
      <c r="W2436" t="str">
        <f t="shared" si="154"/>
        <v>OK</v>
      </c>
      <c r="X2436" t="str">
        <f t="shared" si="155"/>
        <v>US</v>
      </c>
    </row>
    <row r="2437" spans="1:24" x14ac:dyDescent="0.2">
      <c r="A2437">
        <v>2436</v>
      </c>
      <c r="B2437" t="s">
        <v>957</v>
      </c>
      <c r="C2437" t="s">
        <v>958</v>
      </c>
      <c r="D2437" t="s">
        <v>48</v>
      </c>
      <c r="E2437" t="s">
        <v>959</v>
      </c>
      <c r="F2437" t="s">
        <v>777</v>
      </c>
      <c r="G2437" t="s">
        <v>960</v>
      </c>
      <c r="H2437" t="s">
        <v>8</v>
      </c>
      <c r="I2437" t="s">
        <v>59</v>
      </c>
      <c r="J2437" t="s">
        <v>962</v>
      </c>
      <c r="K2437" t="s">
        <v>963</v>
      </c>
      <c r="L2437" t="s">
        <v>141</v>
      </c>
      <c r="M2437">
        <v>1</v>
      </c>
      <c r="N2437" t="s">
        <v>875</v>
      </c>
      <c r="O2437" t="str">
        <f>IF($B2437="","",IFERROR(IF(ISNUMBER(MATCH($K2437,'Brand Family Territory (Enc)'!$A$2:$A$296,0)),$K2437,""),""))</f>
        <v>GEORGE KILLIAN'S</v>
      </c>
      <c r="P2437" t="str">
        <f>IF($B2437="","",IFERROR(INDEX('Brand Crosswalk'!$F$2:$F$200,MATCH($K2437,'Brand Crosswalk'!$A$2:$A$200,0)),"Not in Crosswalk"))</f>
        <v>Not in Crosswalk</v>
      </c>
      <c r="Q2437" t="str">
        <f>IF($B2437="","",IFERROR(INDEX('Brand Crosswalk'!$C$2:$C$200,MATCH($K2437,'Brand Crosswalk'!$A$2:$A$200,0)),""))</f>
        <v/>
      </c>
      <c r="R2437" t="str">
        <f>IF($B2437="","",IF(O2437&lt;&gt;"",O2437,IF(P2437="Mapped",Q2437,IF(P2437="No Encompass Match","No Encompass Match",IFERROR(VLOOKUP(IF($K2437="",$J2437,$K2437),'Brands (Enc)'!$C$2:$D$2699,2,FALSE),"Not Mapped")))))</f>
        <v>GEORGE KILLIAN'S</v>
      </c>
      <c r="S2437" t="str">
        <f>IF($B2437="","",IFERROR(VLOOKUP(VALUE($B2437),'Customers Table (Enc)'!$A:$I,9,FALSE),"Not Found"))</f>
        <v>Bergen</v>
      </c>
      <c r="T2437" t="str">
        <f t="shared" si="152"/>
        <v>BERGEN</v>
      </c>
      <c r="U2437" t="str">
        <f t="shared" si="153"/>
        <v>GEORGE KILLIAN'S|BERGEN</v>
      </c>
      <c r="V2437" t="str">
        <f>IF($B2437="","",IF(R2437="No Encompass Match","THEM",IF(R2437="Not Mapped","Unable to Determine",IF(T2437="SALES","Unable to Determine",IFERROR(INDEX('Master - US vs THEM'!$F:$F,MATCH(U2437,'Master - US vs THEM'!$G:$G,0)),"No Territory Data")))))</f>
        <v>US</v>
      </c>
      <c r="W2437" t="str">
        <f t="shared" si="154"/>
        <v>OK</v>
      </c>
      <c r="X2437" t="str">
        <f t="shared" si="155"/>
        <v>US</v>
      </c>
    </row>
    <row r="2438" spans="1:24" x14ac:dyDescent="0.2">
      <c r="A2438">
        <v>2437</v>
      </c>
      <c r="B2438" t="s">
        <v>957</v>
      </c>
      <c r="C2438" t="s">
        <v>958</v>
      </c>
      <c r="D2438" t="s">
        <v>48</v>
      </c>
      <c r="E2438" t="s">
        <v>959</v>
      </c>
      <c r="F2438" t="s">
        <v>777</v>
      </c>
      <c r="G2438" t="s">
        <v>960</v>
      </c>
      <c r="H2438" t="s">
        <v>8</v>
      </c>
      <c r="I2438" t="s">
        <v>59</v>
      </c>
      <c r="J2438" t="s">
        <v>964</v>
      </c>
      <c r="K2438" t="s">
        <v>965</v>
      </c>
      <c r="L2438" t="s">
        <v>215</v>
      </c>
      <c r="M2438">
        <v>1</v>
      </c>
      <c r="N2438" t="s">
        <v>875</v>
      </c>
      <c r="O2438" t="str">
        <f>IF($B2438="","",IFERROR(IF(ISNUMBER(MATCH($K2438,'Brand Family Territory (Enc)'!$A$2:$A$296,0)),$K2438,""),""))</f>
        <v/>
      </c>
      <c r="P2438" t="str">
        <f>IF($B2438="","",IFERROR(INDEX('Brand Crosswalk'!$F$2:$F$200,MATCH($K2438,'Brand Crosswalk'!$A$2:$A$200,0)),"Not in Crosswalk"))</f>
        <v>Mapped</v>
      </c>
      <c r="Q2438" t="str">
        <f>IF($B2438="","",IFERROR(INDEX('Brand Crosswalk'!$C$2:$C$200,MATCH($K2438,'Brand Crosswalk'!$A$2:$A$200,0)),""))</f>
        <v>Bell's</v>
      </c>
      <c r="R2438" t="str">
        <f>IF($B2438="","",IF(O2438&lt;&gt;"",O2438,IF(P2438="Mapped",Q2438,IF(P2438="No Encompass Match","No Encompass Match",IFERROR(VLOOKUP(IF($K2438="",$J2438,$K2438),'Brands (Enc)'!$C$2:$D$2699,2,FALSE),"Not Mapped")))))</f>
        <v>Bell's</v>
      </c>
      <c r="S2438" t="str">
        <f>IF($B2438="","",IFERROR(VLOOKUP(VALUE($B2438),'Customers Table (Enc)'!$A:$I,9,FALSE),"Not Found"))</f>
        <v>Bergen</v>
      </c>
      <c r="T2438" t="str">
        <f t="shared" si="152"/>
        <v>BERGEN</v>
      </c>
      <c r="U2438" t="str">
        <f t="shared" si="153"/>
        <v>Bell's|BERGEN</v>
      </c>
      <c r="V2438" t="str">
        <f>IF($B2438="","",IF(R2438="No Encompass Match","THEM",IF(R2438="Not Mapped","Unable to Determine",IF(T2438="SALES","Unable to Determine",IFERROR(INDEX('Master - US vs THEM'!$F:$F,MATCH(U2438,'Master - US vs THEM'!$G:$G,0)),"No Territory Data")))))</f>
        <v>US</v>
      </c>
      <c r="W2438" t="str">
        <f t="shared" si="154"/>
        <v>OK</v>
      </c>
      <c r="X2438" t="str">
        <f t="shared" si="155"/>
        <v>US</v>
      </c>
    </row>
    <row r="2439" spans="1:24" x14ac:dyDescent="0.2">
      <c r="A2439">
        <v>2438</v>
      </c>
      <c r="B2439" t="s">
        <v>957</v>
      </c>
      <c r="C2439" t="s">
        <v>958</v>
      </c>
      <c r="D2439" t="s">
        <v>48</v>
      </c>
      <c r="E2439" t="s">
        <v>959</v>
      </c>
      <c r="F2439" t="s">
        <v>777</v>
      </c>
      <c r="G2439" t="s">
        <v>960</v>
      </c>
      <c r="H2439" t="s">
        <v>8</v>
      </c>
      <c r="I2439" t="s">
        <v>59</v>
      </c>
      <c r="J2439" t="s">
        <v>966</v>
      </c>
      <c r="K2439" t="s">
        <v>61</v>
      </c>
      <c r="L2439" t="s">
        <v>61</v>
      </c>
      <c r="M2439">
        <v>1</v>
      </c>
      <c r="N2439" t="s">
        <v>875</v>
      </c>
      <c r="O2439" t="str">
        <f>IF($B2439="","",IFERROR(IF(ISNUMBER(MATCH($K2439,'Brand Family Territory (Enc)'!$A$2:$A$296,0)),$K2439,""),""))</f>
        <v>SAPPORO</v>
      </c>
      <c r="P2439" t="str">
        <f>IF($B2439="","",IFERROR(INDEX('Brand Crosswalk'!$F$2:$F$200,MATCH($K2439,'Brand Crosswalk'!$A$2:$A$200,0)),"Not in Crosswalk"))</f>
        <v>Not in Crosswalk</v>
      </c>
      <c r="Q2439" t="str">
        <f>IF($B2439="","",IFERROR(INDEX('Brand Crosswalk'!$C$2:$C$200,MATCH($K2439,'Brand Crosswalk'!$A$2:$A$200,0)),""))</f>
        <v/>
      </c>
      <c r="R2439" t="str">
        <f>IF($B2439="","",IF(O2439&lt;&gt;"",O2439,IF(P2439="Mapped",Q2439,IF(P2439="No Encompass Match","No Encompass Match",IFERROR(VLOOKUP(IF($K2439="",$J2439,$K2439),'Brands (Enc)'!$C$2:$D$2699,2,FALSE),"Not Mapped")))))</f>
        <v>SAPPORO</v>
      </c>
      <c r="S2439" t="str">
        <f>IF($B2439="","",IFERROR(VLOOKUP(VALUE($B2439),'Customers Table (Enc)'!$A:$I,9,FALSE),"Not Found"))</f>
        <v>Bergen</v>
      </c>
      <c r="T2439" t="str">
        <f t="shared" si="152"/>
        <v>BERGEN</v>
      </c>
      <c r="U2439" t="str">
        <f t="shared" si="153"/>
        <v>SAPPORO|BERGEN</v>
      </c>
      <c r="V2439" t="str">
        <f>IF($B2439="","",IF(R2439="No Encompass Match","THEM",IF(R2439="Not Mapped","Unable to Determine",IF(T2439="SALES","Unable to Determine",IFERROR(INDEX('Master - US vs THEM'!$F:$F,MATCH(U2439,'Master - US vs THEM'!$G:$G,0)),"No Territory Data")))))</f>
        <v>US</v>
      </c>
      <c r="W2439" t="str">
        <f t="shared" si="154"/>
        <v>OK</v>
      </c>
      <c r="X2439" t="str">
        <f t="shared" si="155"/>
        <v>US</v>
      </c>
    </row>
    <row r="2440" spans="1:24" x14ac:dyDescent="0.2">
      <c r="A2440">
        <v>2439</v>
      </c>
      <c r="B2440" t="s">
        <v>957</v>
      </c>
      <c r="C2440" t="s">
        <v>958</v>
      </c>
      <c r="D2440" t="s">
        <v>48</v>
      </c>
      <c r="E2440" t="s">
        <v>959</v>
      </c>
      <c r="F2440" t="s">
        <v>777</v>
      </c>
      <c r="G2440" t="s">
        <v>960</v>
      </c>
      <c r="H2440" t="s">
        <v>8</v>
      </c>
      <c r="I2440" t="s">
        <v>59</v>
      </c>
      <c r="J2440" t="s">
        <v>144</v>
      </c>
      <c r="K2440" t="s">
        <v>145</v>
      </c>
      <c r="L2440" t="s">
        <v>141</v>
      </c>
      <c r="M2440">
        <v>1</v>
      </c>
      <c r="N2440" t="s">
        <v>875</v>
      </c>
      <c r="O2440" t="str">
        <f>IF($B2440="","",IFERROR(IF(ISNUMBER(MATCH($K2440,'Brand Family Territory (Enc)'!$A$2:$A$296,0)),$K2440,""),""))</f>
        <v>COORS LIGHT</v>
      </c>
      <c r="P2440" t="str">
        <f>IF($B2440="","",IFERROR(INDEX('Brand Crosswalk'!$F$2:$F$200,MATCH($K2440,'Brand Crosswalk'!$A$2:$A$200,0)),"Not in Crosswalk"))</f>
        <v>Not in Crosswalk</v>
      </c>
      <c r="Q2440" t="str">
        <f>IF($B2440="","",IFERROR(INDEX('Brand Crosswalk'!$C$2:$C$200,MATCH($K2440,'Brand Crosswalk'!$A$2:$A$200,0)),""))</f>
        <v/>
      </c>
      <c r="R2440" t="str">
        <f>IF($B2440="","",IF(O2440&lt;&gt;"",O2440,IF(P2440="Mapped",Q2440,IF(P2440="No Encompass Match","No Encompass Match",IFERROR(VLOOKUP(IF($K2440="",$J2440,$K2440),'Brands (Enc)'!$C$2:$D$2699,2,FALSE),"Not Mapped")))))</f>
        <v>COORS LIGHT</v>
      </c>
      <c r="S2440" t="str">
        <f>IF($B2440="","",IFERROR(VLOOKUP(VALUE($B2440),'Customers Table (Enc)'!$A:$I,9,FALSE),"Not Found"))</f>
        <v>Bergen</v>
      </c>
      <c r="T2440" t="str">
        <f t="shared" si="152"/>
        <v>BERGEN</v>
      </c>
      <c r="U2440" t="str">
        <f t="shared" si="153"/>
        <v>COORS LIGHT|BERGEN</v>
      </c>
      <c r="V2440" t="str">
        <f>IF($B2440="","",IF(R2440="No Encompass Match","THEM",IF(R2440="Not Mapped","Unable to Determine",IF(T2440="SALES","Unable to Determine",IFERROR(INDEX('Master - US vs THEM'!$F:$F,MATCH(U2440,'Master - US vs THEM'!$G:$G,0)),"No Territory Data")))))</f>
        <v>US</v>
      </c>
      <c r="W2440" t="str">
        <f t="shared" si="154"/>
        <v>OK</v>
      </c>
      <c r="X2440" t="str">
        <f t="shared" si="155"/>
        <v>US</v>
      </c>
    </row>
    <row r="2441" spans="1:24" x14ac:dyDescent="0.2">
      <c r="A2441">
        <v>2440</v>
      </c>
      <c r="B2441" t="s">
        <v>957</v>
      </c>
      <c r="C2441" t="s">
        <v>958</v>
      </c>
      <c r="D2441" t="s">
        <v>48</v>
      </c>
      <c r="E2441" t="s">
        <v>959</v>
      </c>
      <c r="F2441" t="s">
        <v>777</v>
      </c>
      <c r="G2441" t="s">
        <v>960</v>
      </c>
      <c r="H2441" t="s">
        <v>8</v>
      </c>
      <c r="I2441" t="s">
        <v>59</v>
      </c>
      <c r="J2441" t="s">
        <v>951</v>
      </c>
      <c r="K2441" t="s">
        <v>952</v>
      </c>
      <c r="L2441" t="s">
        <v>243</v>
      </c>
      <c r="M2441">
        <v>1</v>
      </c>
      <c r="N2441" t="s">
        <v>875</v>
      </c>
      <c r="O2441" t="str">
        <f>IF($B2441="","",IFERROR(IF(ISNUMBER(MATCH($K2441,'Brand Family Territory (Enc)'!$A$2:$A$296,0)),$K2441,""),""))</f>
        <v>SCHOFFERHOFER</v>
      </c>
      <c r="P2441" t="str">
        <f>IF($B2441="","",IFERROR(INDEX('Brand Crosswalk'!$F$2:$F$200,MATCH($K2441,'Brand Crosswalk'!$A$2:$A$200,0)),"Not in Crosswalk"))</f>
        <v>Not in Crosswalk</v>
      </c>
      <c r="Q2441" t="str">
        <f>IF($B2441="","",IFERROR(INDEX('Brand Crosswalk'!$C$2:$C$200,MATCH($K2441,'Brand Crosswalk'!$A$2:$A$200,0)),""))</f>
        <v/>
      </c>
      <c r="R2441" t="str">
        <f>IF($B2441="","",IF(O2441&lt;&gt;"",O2441,IF(P2441="Mapped",Q2441,IF(P2441="No Encompass Match","No Encompass Match",IFERROR(VLOOKUP(IF($K2441="",$J2441,$K2441),'Brands (Enc)'!$C$2:$D$2699,2,FALSE),"Not Mapped")))))</f>
        <v>SCHOFFERHOFER</v>
      </c>
      <c r="S2441" t="str">
        <f>IF($B2441="","",IFERROR(VLOOKUP(VALUE($B2441),'Customers Table (Enc)'!$A:$I,9,FALSE),"Not Found"))</f>
        <v>Bergen</v>
      </c>
      <c r="T2441" t="str">
        <f t="shared" si="152"/>
        <v>BERGEN</v>
      </c>
      <c r="U2441" t="str">
        <f t="shared" si="153"/>
        <v>SCHOFFERHOFER|BERGEN</v>
      </c>
      <c r="V2441" t="str">
        <f>IF($B2441="","",IF(R2441="No Encompass Match","THEM",IF(R2441="Not Mapped","Unable to Determine",IF(T2441="SALES","Unable to Determine",IFERROR(INDEX('Master - US vs THEM'!$F:$F,MATCH(U2441,'Master - US vs THEM'!$G:$G,0)),"No Territory Data")))))</f>
        <v>US</v>
      </c>
      <c r="W2441" t="str">
        <f t="shared" si="154"/>
        <v>OK</v>
      </c>
      <c r="X2441" t="str">
        <f t="shared" si="155"/>
        <v>US</v>
      </c>
    </row>
    <row r="2442" spans="1:24" x14ac:dyDescent="0.2">
      <c r="A2442">
        <v>2441</v>
      </c>
      <c r="B2442" t="s">
        <v>74</v>
      </c>
      <c r="C2442" t="s">
        <v>75</v>
      </c>
      <c r="D2442" t="s">
        <v>67</v>
      </c>
      <c r="E2442" t="s">
        <v>76</v>
      </c>
      <c r="F2442" t="s">
        <v>69</v>
      </c>
      <c r="G2442" t="s">
        <v>77</v>
      </c>
      <c r="H2442" t="s">
        <v>8</v>
      </c>
      <c r="I2442" t="s">
        <v>71</v>
      </c>
      <c r="J2442" t="s">
        <v>181</v>
      </c>
      <c r="K2442" t="s">
        <v>182</v>
      </c>
      <c r="L2442" t="s">
        <v>24</v>
      </c>
      <c r="M2442">
        <v>1</v>
      </c>
      <c r="N2442" t="s">
        <v>875</v>
      </c>
      <c r="O2442" t="str">
        <f>IF($B2442="","",IFERROR(IF(ISNUMBER(MATCH($K2442,'Brand Family Territory (Enc)'!$A$2:$A$296,0)),$K2442,""),""))</f>
        <v/>
      </c>
      <c r="P2442" t="str">
        <f>IF($B2442="","",IFERROR(INDEX('Brand Crosswalk'!$F$2:$F$200,MATCH($K2442,'Brand Crosswalk'!$A$2:$A$200,0)),"Not in Crosswalk"))</f>
        <v>Mapped</v>
      </c>
      <c r="Q2442" t="str">
        <f>IF($B2442="","",IFERROR(INDEX('Brand Crosswalk'!$C$2:$C$200,MATCH($K2442,'Brand Crosswalk'!$A$2:$A$200,0)),""))</f>
        <v>Modelo Especial</v>
      </c>
      <c r="R2442" t="str">
        <f>IF($B2442="","",IF(O2442&lt;&gt;"",O2442,IF(P2442="Mapped",Q2442,IF(P2442="No Encompass Match","No Encompass Match",IFERROR(VLOOKUP(IF($K2442="",$J2442,$K2442),'Brands (Enc)'!$C$2:$D$2699,2,FALSE),"Not Mapped")))))</f>
        <v>Modelo Especial</v>
      </c>
      <c r="S2442" t="str">
        <f>IF($B2442="","",IFERROR(VLOOKUP(VALUE($B2442),'Customers Table (Enc)'!$A:$I,9,FALSE),"Not Found"))</f>
        <v>Morris</v>
      </c>
      <c r="T2442" t="str">
        <f t="shared" si="152"/>
        <v>MORRIS 1</v>
      </c>
      <c r="U2442" t="str">
        <f t="shared" si="153"/>
        <v>Modelo Especial|MORRIS 1</v>
      </c>
      <c r="V2442" t="str">
        <f>IF($B2442="","",IF(R2442="No Encompass Match","THEM",IF(R2442="Not Mapped","Unable to Determine",IF(T2442="SALES","Unable to Determine",IFERROR(INDEX('Master - US vs THEM'!$F:$F,MATCH(U2442,'Master - US vs THEM'!$G:$G,0)),"No Territory Data")))))</f>
        <v>US</v>
      </c>
      <c r="W2442" t="str">
        <f t="shared" si="154"/>
        <v>OK</v>
      </c>
      <c r="X2442" t="str">
        <f t="shared" si="155"/>
        <v>US</v>
      </c>
    </row>
    <row r="2443" spans="1:24" x14ac:dyDescent="0.2">
      <c r="A2443">
        <v>2442</v>
      </c>
      <c r="B2443" t="s">
        <v>74</v>
      </c>
      <c r="C2443" t="s">
        <v>75</v>
      </c>
      <c r="D2443" t="s">
        <v>67</v>
      </c>
      <c r="E2443" t="s">
        <v>76</v>
      </c>
      <c r="F2443" t="s">
        <v>69</v>
      </c>
      <c r="G2443" t="s">
        <v>77</v>
      </c>
      <c r="H2443" t="s">
        <v>8</v>
      </c>
      <c r="I2443" t="s">
        <v>71</v>
      </c>
      <c r="J2443" t="s">
        <v>22</v>
      </c>
      <c r="K2443" t="s">
        <v>23</v>
      </c>
      <c r="L2443" t="s">
        <v>24</v>
      </c>
      <c r="M2443">
        <v>1</v>
      </c>
      <c r="N2443" t="s">
        <v>875</v>
      </c>
      <c r="O2443" t="str">
        <f>IF($B2443="","",IFERROR(IF(ISNUMBER(MATCH($K2443,'Brand Family Territory (Enc)'!$A$2:$A$296,0)),$K2443,""),""))</f>
        <v/>
      </c>
      <c r="P2443" t="str">
        <f>IF($B2443="","",IFERROR(INDEX('Brand Crosswalk'!$F$2:$F$200,MATCH($K2443,'Brand Crosswalk'!$A$2:$A$200,0)),"Not in Crosswalk"))</f>
        <v>Mapped</v>
      </c>
      <c r="Q2443" t="str">
        <f>IF($B2443="","",IFERROR(INDEX('Brand Crosswalk'!$C$2:$C$200,MATCH($K2443,'Brand Crosswalk'!$A$2:$A$200,0)),""))</f>
        <v>Corona Extra</v>
      </c>
      <c r="R2443" t="str">
        <f>IF($B2443="","",IF(O2443&lt;&gt;"",O2443,IF(P2443="Mapped",Q2443,IF(P2443="No Encompass Match","No Encompass Match",IFERROR(VLOOKUP(IF($K2443="",$J2443,$K2443),'Brands (Enc)'!$C$2:$D$2699,2,FALSE),"Not Mapped")))))</f>
        <v>Corona Extra</v>
      </c>
      <c r="S2443" t="str">
        <f>IF($B2443="","",IFERROR(VLOOKUP(VALUE($B2443),'Customers Table (Enc)'!$A:$I,9,FALSE),"Not Found"))</f>
        <v>Morris</v>
      </c>
      <c r="T2443" t="str">
        <f t="shared" si="152"/>
        <v>MORRIS 1</v>
      </c>
      <c r="U2443" t="str">
        <f t="shared" si="153"/>
        <v>Corona Extra|MORRIS 1</v>
      </c>
      <c r="V2443" t="str">
        <f>IF($B2443="","",IF(R2443="No Encompass Match","THEM",IF(R2443="Not Mapped","Unable to Determine",IF(T2443="SALES","Unable to Determine",IFERROR(INDEX('Master - US vs THEM'!$F:$F,MATCH(U2443,'Master - US vs THEM'!$G:$G,0)),"No Territory Data")))))</f>
        <v>US</v>
      </c>
      <c r="W2443" t="str">
        <f t="shared" si="154"/>
        <v>OK</v>
      </c>
      <c r="X2443" t="str">
        <f t="shared" si="155"/>
        <v>US</v>
      </c>
    </row>
    <row r="2444" spans="1:24" x14ac:dyDescent="0.2">
      <c r="A2444">
        <v>2443</v>
      </c>
      <c r="B2444" t="s">
        <v>74</v>
      </c>
      <c r="C2444" t="s">
        <v>75</v>
      </c>
      <c r="D2444" t="s">
        <v>67</v>
      </c>
      <c r="E2444" t="s">
        <v>76</v>
      </c>
      <c r="F2444" t="s">
        <v>69</v>
      </c>
      <c r="G2444" t="s">
        <v>77</v>
      </c>
      <c r="H2444" t="s">
        <v>8</v>
      </c>
      <c r="I2444" t="s">
        <v>71</v>
      </c>
      <c r="J2444" t="s">
        <v>78</v>
      </c>
      <c r="K2444" t="s">
        <v>19</v>
      </c>
      <c r="L2444" t="s">
        <v>20</v>
      </c>
      <c r="M2444">
        <v>1</v>
      </c>
      <c r="N2444" t="s">
        <v>21</v>
      </c>
      <c r="O2444" t="str">
        <f>IF($B2444="","",IFERROR(IF(ISNUMBER(MATCH($K2444,'Brand Family Territory (Enc)'!$A$2:$A$296,0)),$K2444,""),""))</f>
        <v>DOS EQUIS</v>
      </c>
      <c r="P2444" t="str">
        <f>IF($B2444="","",IFERROR(INDEX('Brand Crosswalk'!$F$2:$F$200,MATCH($K2444,'Brand Crosswalk'!$A$2:$A$200,0)),"Not in Crosswalk"))</f>
        <v>Not in Crosswalk</v>
      </c>
      <c r="Q2444" t="str">
        <f>IF($B2444="","",IFERROR(INDEX('Brand Crosswalk'!$C$2:$C$200,MATCH($K2444,'Brand Crosswalk'!$A$2:$A$200,0)),""))</f>
        <v/>
      </c>
      <c r="R2444" t="str">
        <f>IF($B2444="","",IF(O2444&lt;&gt;"",O2444,IF(P2444="Mapped",Q2444,IF(P2444="No Encompass Match","No Encompass Match",IFERROR(VLOOKUP(IF($K2444="",$J2444,$K2444),'Brands (Enc)'!$C$2:$D$2699,2,FALSE),"Not Mapped")))))</f>
        <v>DOS EQUIS</v>
      </c>
      <c r="S2444" t="str">
        <f>IF($B2444="","",IFERROR(VLOOKUP(VALUE($B2444),'Customers Table (Enc)'!$A:$I,9,FALSE),"Not Found"))</f>
        <v>Morris</v>
      </c>
      <c r="T2444" t="str">
        <f t="shared" si="152"/>
        <v>MORRIS 1</v>
      </c>
      <c r="U2444" t="str">
        <f t="shared" si="153"/>
        <v>DOS EQUIS|MORRIS 1</v>
      </c>
      <c r="V2444" t="str">
        <f>IF($B2444="","",IF(R2444="No Encompass Match","THEM",IF(R2444="Not Mapped","Unable to Determine",IF(T2444="SALES","Unable to Determine",IFERROR(INDEX('Master - US vs THEM'!$F:$F,MATCH(U2444,'Master - US vs THEM'!$G:$G,0)),"No Territory Data")))))</f>
        <v>THEM</v>
      </c>
      <c r="W2444" t="str">
        <f t="shared" si="154"/>
        <v>OK</v>
      </c>
      <c r="X2444" t="str">
        <f t="shared" si="155"/>
        <v>THEM</v>
      </c>
    </row>
    <row r="2445" spans="1:24" x14ac:dyDescent="0.2">
      <c r="A2445">
        <v>2444</v>
      </c>
      <c r="B2445" t="s">
        <v>74</v>
      </c>
      <c r="C2445" t="s">
        <v>75</v>
      </c>
      <c r="D2445" t="s">
        <v>67</v>
      </c>
      <c r="E2445" t="s">
        <v>76</v>
      </c>
      <c r="F2445" t="s">
        <v>69</v>
      </c>
      <c r="G2445" t="s">
        <v>77</v>
      </c>
      <c r="H2445" t="s">
        <v>8</v>
      </c>
      <c r="I2445" t="s">
        <v>71</v>
      </c>
      <c r="J2445" t="s">
        <v>18</v>
      </c>
      <c r="K2445" t="s">
        <v>19</v>
      </c>
      <c r="L2445" t="s">
        <v>20</v>
      </c>
      <c r="M2445">
        <v>1</v>
      </c>
      <c r="N2445" t="s">
        <v>21</v>
      </c>
      <c r="O2445" t="str">
        <f>IF($B2445="","",IFERROR(IF(ISNUMBER(MATCH($K2445,'Brand Family Territory (Enc)'!$A$2:$A$296,0)),$K2445,""),""))</f>
        <v>DOS EQUIS</v>
      </c>
      <c r="P2445" t="str">
        <f>IF($B2445="","",IFERROR(INDEX('Brand Crosswalk'!$F$2:$F$200,MATCH($K2445,'Brand Crosswalk'!$A$2:$A$200,0)),"Not in Crosswalk"))</f>
        <v>Not in Crosswalk</v>
      </c>
      <c r="Q2445" t="str">
        <f>IF($B2445="","",IFERROR(INDEX('Brand Crosswalk'!$C$2:$C$200,MATCH($K2445,'Brand Crosswalk'!$A$2:$A$200,0)),""))</f>
        <v/>
      </c>
      <c r="R2445" t="str">
        <f>IF($B2445="","",IF(O2445&lt;&gt;"",O2445,IF(P2445="Mapped",Q2445,IF(P2445="No Encompass Match","No Encompass Match",IFERROR(VLOOKUP(IF($K2445="",$J2445,$K2445),'Brands (Enc)'!$C$2:$D$2699,2,FALSE),"Not Mapped")))))</f>
        <v>DOS EQUIS</v>
      </c>
      <c r="S2445" t="str">
        <f>IF($B2445="","",IFERROR(VLOOKUP(VALUE($B2445),'Customers Table (Enc)'!$A:$I,9,FALSE),"Not Found"))</f>
        <v>Morris</v>
      </c>
      <c r="T2445" t="str">
        <f t="shared" si="152"/>
        <v>MORRIS 1</v>
      </c>
      <c r="U2445" t="str">
        <f t="shared" si="153"/>
        <v>DOS EQUIS|MORRIS 1</v>
      </c>
      <c r="V2445" t="str">
        <f>IF($B2445="","",IF(R2445="No Encompass Match","THEM",IF(R2445="Not Mapped","Unable to Determine",IF(T2445="SALES","Unable to Determine",IFERROR(INDEX('Master - US vs THEM'!$F:$F,MATCH(U2445,'Master - US vs THEM'!$G:$G,0)),"No Territory Data")))))</f>
        <v>THEM</v>
      </c>
      <c r="W2445" t="str">
        <f t="shared" si="154"/>
        <v>OK</v>
      </c>
      <c r="X2445" t="str">
        <f t="shared" si="155"/>
        <v>THEM</v>
      </c>
    </row>
    <row r="2446" spans="1:24" x14ac:dyDescent="0.2">
      <c r="A2446">
        <v>2445</v>
      </c>
      <c r="B2446" t="s">
        <v>74</v>
      </c>
      <c r="C2446" t="s">
        <v>75</v>
      </c>
      <c r="D2446" t="s">
        <v>67</v>
      </c>
      <c r="E2446" t="s">
        <v>76</v>
      </c>
      <c r="F2446" t="s">
        <v>69</v>
      </c>
      <c r="G2446" t="s">
        <v>77</v>
      </c>
      <c r="H2446" t="s">
        <v>8</v>
      </c>
      <c r="I2446" t="s">
        <v>71</v>
      </c>
      <c r="J2446" t="s">
        <v>156</v>
      </c>
      <c r="K2446" t="s">
        <v>156</v>
      </c>
      <c r="L2446" t="s">
        <v>24</v>
      </c>
      <c r="M2446">
        <v>1</v>
      </c>
      <c r="N2446" t="s">
        <v>875</v>
      </c>
      <c r="O2446" t="str">
        <f>IF($B2446="","",IFERROR(IF(ISNUMBER(MATCH($K2446,'Brand Family Territory (Enc)'!$A$2:$A$296,0)),$K2446,""),""))</f>
        <v>PACIFICO</v>
      </c>
      <c r="P2446" t="str">
        <f>IF($B2446="","",IFERROR(INDEX('Brand Crosswalk'!$F$2:$F$200,MATCH($K2446,'Brand Crosswalk'!$A$2:$A$200,0)),"Not in Crosswalk"))</f>
        <v>Not in Crosswalk</v>
      </c>
      <c r="Q2446" t="str">
        <f>IF($B2446="","",IFERROR(INDEX('Brand Crosswalk'!$C$2:$C$200,MATCH($K2446,'Brand Crosswalk'!$A$2:$A$200,0)),""))</f>
        <v/>
      </c>
      <c r="R2446" t="str">
        <f>IF($B2446="","",IF(O2446&lt;&gt;"",O2446,IF(P2446="Mapped",Q2446,IF(P2446="No Encompass Match","No Encompass Match",IFERROR(VLOOKUP(IF($K2446="",$J2446,$K2446),'Brands (Enc)'!$C$2:$D$2699,2,FALSE),"Not Mapped")))))</f>
        <v>PACIFICO</v>
      </c>
      <c r="S2446" t="str">
        <f>IF($B2446="","",IFERROR(VLOOKUP(VALUE($B2446),'Customers Table (Enc)'!$A:$I,9,FALSE),"Not Found"))</f>
        <v>Morris</v>
      </c>
      <c r="T2446" t="str">
        <f t="shared" si="152"/>
        <v>MORRIS 1</v>
      </c>
      <c r="U2446" t="str">
        <f t="shared" si="153"/>
        <v>PACIFICO|MORRIS 1</v>
      </c>
      <c r="V2446" t="str">
        <f>IF($B2446="","",IF(R2446="No Encompass Match","THEM",IF(R2446="Not Mapped","Unable to Determine",IF(T2446="SALES","Unable to Determine",IFERROR(INDEX('Master - US vs THEM'!$F:$F,MATCH(U2446,'Master - US vs THEM'!$G:$G,0)),"No Territory Data")))))</f>
        <v>US</v>
      </c>
      <c r="W2446" t="str">
        <f t="shared" si="154"/>
        <v>OK</v>
      </c>
      <c r="X2446" t="str">
        <f t="shared" si="155"/>
        <v>US</v>
      </c>
    </row>
    <row r="2447" spans="1:24" x14ac:dyDescent="0.2">
      <c r="A2447">
        <v>2446</v>
      </c>
      <c r="B2447" t="s">
        <v>74</v>
      </c>
      <c r="C2447" t="s">
        <v>75</v>
      </c>
      <c r="D2447" t="s">
        <v>67</v>
      </c>
      <c r="E2447" t="s">
        <v>76</v>
      </c>
      <c r="F2447" t="s">
        <v>69</v>
      </c>
      <c r="G2447" t="s">
        <v>77</v>
      </c>
      <c r="H2447" t="s">
        <v>8</v>
      </c>
      <c r="I2447" t="s">
        <v>71</v>
      </c>
      <c r="J2447" t="s">
        <v>165</v>
      </c>
      <c r="K2447" t="s">
        <v>166</v>
      </c>
      <c r="L2447" t="s">
        <v>141</v>
      </c>
      <c r="M2447">
        <v>1</v>
      </c>
      <c r="N2447" t="s">
        <v>875</v>
      </c>
      <c r="O2447" t="str">
        <f>IF($B2447="","",IFERROR(IF(ISNUMBER(MATCH($K2447,'Brand Family Territory (Enc)'!$A$2:$A$296,0)),$K2447,""),""))</f>
        <v>BLUE MOON</v>
      </c>
      <c r="P2447" t="str">
        <f>IF($B2447="","",IFERROR(INDEX('Brand Crosswalk'!$F$2:$F$200,MATCH($K2447,'Brand Crosswalk'!$A$2:$A$200,0)),"Not in Crosswalk"))</f>
        <v>Not in Crosswalk</v>
      </c>
      <c r="Q2447" t="str">
        <f>IF($B2447="","",IFERROR(INDEX('Brand Crosswalk'!$C$2:$C$200,MATCH($K2447,'Brand Crosswalk'!$A$2:$A$200,0)),""))</f>
        <v/>
      </c>
      <c r="R2447" t="str">
        <f>IF($B2447="","",IF(O2447&lt;&gt;"",O2447,IF(P2447="Mapped",Q2447,IF(P2447="No Encompass Match","No Encompass Match",IFERROR(VLOOKUP(IF($K2447="",$J2447,$K2447),'Brands (Enc)'!$C$2:$D$2699,2,FALSE),"Not Mapped")))))</f>
        <v>BLUE MOON</v>
      </c>
      <c r="S2447" t="str">
        <f>IF($B2447="","",IFERROR(VLOOKUP(VALUE($B2447),'Customers Table (Enc)'!$A:$I,9,FALSE),"Not Found"))</f>
        <v>Morris</v>
      </c>
      <c r="T2447" t="str">
        <f t="shared" si="152"/>
        <v>MORRIS 1</v>
      </c>
      <c r="U2447" t="str">
        <f t="shared" si="153"/>
        <v>BLUE MOON|MORRIS 1</v>
      </c>
      <c r="V2447" t="str">
        <f>IF($B2447="","",IF(R2447="No Encompass Match","THEM",IF(R2447="Not Mapped","Unable to Determine",IF(T2447="SALES","Unable to Determine",IFERROR(INDEX('Master - US vs THEM'!$F:$F,MATCH(U2447,'Master - US vs THEM'!$G:$G,0)),"No Territory Data")))))</f>
        <v>US</v>
      </c>
      <c r="W2447" t="str">
        <f t="shared" si="154"/>
        <v>OK</v>
      </c>
      <c r="X2447" t="str">
        <f t="shared" si="155"/>
        <v>US</v>
      </c>
    </row>
    <row r="2448" spans="1:24" x14ac:dyDescent="0.2">
      <c r="A2448">
        <v>2447</v>
      </c>
      <c r="B2448" t="s">
        <v>74</v>
      </c>
      <c r="C2448" t="s">
        <v>75</v>
      </c>
      <c r="D2448" t="s">
        <v>67</v>
      </c>
      <c r="E2448" t="s">
        <v>76</v>
      </c>
      <c r="F2448" t="s">
        <v>69</v>
      </c>
      <c r="G2448" t="s">
        <v>77</v>
      </c>
      <c r="H2448" t="s">
        <v>8</v>
      </c>
      <c r="I2448" t="s">
        <v>71</v>
      </c>
      <c r="J2448" t="s">
        <v>338</v>
      </c>
      <c r="K2448" t="s">
        <v>34</v>
      </c>
      <c r="L2448" t="s">
        <v>34</v>
      </c>
      <c r="M2448">
        <v>1</v>
      </c>
      <c r="N2448" t="s">
        <v>875</v>
      </c>
      <c r="O2448" t="str">
        <f>IF($B2448="","",IFERROR(IF(ISNUMBER(MATCH($K2448,'Brand Family Territory (Enc)'!$A$2:$A$296,0)),$K2448,""),""))</f>
        <v/>
      </c>
      <c r="P2448" t="str">
        <f>IF($B2448="","",IFERROR(INDEX('Brand Crosswalk'!$F$2:$F$200,MATCH($K2448,'Brand Crosswalk'!$A$2:$A$200,0)),"Not in Crosswalk"))</f>
        <v>Mapped</v>
      </c>
      <c r="Q2448" t="str">
        <f>IF($B2448="","",IFERROR(INDEX('Brand Crosswalk'!$C$2:$C$200,MATCH($K2448,'Brand Crosswalk'!$A$2:$A$200,0)),""))</f>
        <v>Sierra Nevada</v>
      </c>
      <c r="R2448" t="str">
        <f>IF($B2448="","",IF(O2448&lt;&gt;"",O2448,IF(P2448="Mapped",Q2448,IF(P2448="No Encompass Match","No Encompass Match",IFERROR(VLOOKUP(IF($K2448="",$J2448,$K2448),'Brands (Enc)'!$C$2:$D$2699,2,FALSE),"Not Mapped")))))</f>
        <v>Sierra Nevada</v>
      </c>
      <c r="S2448" t="str">
        <f>IF($B2448="","",IFERROR(VLOOKUP(VALUE($B2448),'Customers Table (Enc)'!$A:$I,9,FALSE),"Not Found"))</f>
        <v>Morris</v>
      </c>
      <c r="T2448" t="str">
        <f t="shared" si="152"/>
        <v>MORRIS 1</v>
      </c>
      <c r="U2448" t="str">
        <f t="shared" si="153"/>
        <v>Sierra Nevada|MORRIS 1</v>
      </c>
      <c r="V2448" t="str">
        <f>IF($B2448="","",IF(R2448="No Encompass Match","THEM",IF(R2448="Not Mapped","Unable to Determine",IF(T2448="SALES","Unable to Determine",IFERROR(INDEX('Master - US vs THEM'!$F:$F,MATCH(U2448,'Master - US vs THEM'!$G:$G,0)),"No Territory Data")))))</f>
        <v>US</v>
      </c>
      <c r="W2448" t="str">
        <f t="shared" si="154"/>
        <v>OK</v>
      </c>
      <c r="X2448" t="str">
        <f t="shared" si="155"/>
        <v>US</v>
      </c>
    </row>
    <row r="2449" spans="1:24" x14ac:dyDescent="0.2">
      <c r="A2449">
        <v>2448</v>
      </c>
      <c r="B2449" t="s">
        <v>74</v>
      </c>
      <c r="C2449" t="s">
        <v>75</v>
      </c>
      <c r="D2449" t="s">
        <v>67</v>
      </c>
      <c r="E2449" t="s">
        <v>76</v>
      </c>
      <c r="F2449" t="s">
        <v>69</v>
      </c>
      <c r="G2449" t="s">
        <v>77</v>
      </c>
      <c r="H2449" t="s">
        <v>8</v>
      </c>
      <c r="I2449" t="s">
        <v>71</v>
      </c>
      <c r="J2449" t="s">
        <v>333</v>
      </c>
      <c r="K2449" t="s">
        <v>168</v>
      </c>
      <c r="L2449" t="s">
        <v>24</v>
      </c>
      <c r="M2449">
        <v>1</v>
      </c>
      <c r="N2449" t="s">
        <v>875</v>
      </c>
      <c r="O2449" t="str">
        <f>IF($B2449="","",IFERROR(IF(ISNUMBER(MATCH($K2449,'Brand Family Territory (Enc)'!$A$2:$A$296,0)),$K2449,""),""))</f>
        <v>MODELO ORO</v>
      </c>
      <c r="P2449" t="str">
        <f>IF($B2449="","",IFERROR(INDEX('Brand Crosswalk'!$F$2:$F$200,MATCH($K2449,'Brand Crosswalk'!$A$2:$A$200,0)),"Not in Crosswalk"))</f>
        <v>Not in Crosswalk</v>
      </c>
      <c r="Q2449" t="str">
        <f>IF($B2449="","",IFERROR(INDEX('Brand Crosswalk'!$C$2:$C$200,MATCH($K2449,'Brand Crosswalk'!$A$2:$A$200,0)),""))</f>
        <v/>
      </c>
      <c r="R2449" t="str">
        <f>IF($B2449="","",IF(O2449&lt;&gt;"",O2449,IF(P2449="Mapped",Q2449,IF(P2449="No Encompass Match","No Encompass Match",IFERROR(VLOOKUP(IF($K2449="",$J2449,$K2449),'Brands (Enc)'!$C$2:$D$2699,2,FALSE),"Not Mapped")))))</f>
        <v>MODELO ORO</v>
      </c>
      <c r="S2449" t="str">
        <f>IF($B2449="","",IFERROR(VLOOKUP(VALUE($B2449),'Customers Table (Enc)'!$A:$I,9,FALSE),"Not Found"))</f>
        <v>Morris</v>
      </c>
      <c r="T2449" t="str">
        <f t="shared" si="152"/>
        <v>MORRIS 1</v>
      </c>
      <c r="U2449" t="str">
        <f t="shared" si="153"/>
        <v>MODELO ORO|MORRIS 1</v>
      </c>
      <c r="V2449" t="str">
        <f>IF($B2449="","",IF(R2449="No Encompass Match","THEM",IF(R2449="Not Mapped","Unable to Determine",IF(T2449="SALES","Unable to Determine",IFERROR(INDEX('Master - US vs THEM'!$F:$F,MATCH(U2449,'Master - US vs THEM'!$G:$G,0)),"No Territory Data")))))</f>
        <v>US</v>
      </c>
      <c r="W2449" t="str">
        <f t="shared" si="154"/>
        <v>OK</v>
      </c>
      <c r="X2449" t="str">
        <f t="shared" si="155"/>
        <v>US</v>
      </c>
    </row>
    <row r="2450" spans="1:24" x14ac:dyDescent="0.2">
      <c r="A2450">
        <v>2449</v>
      </c>
      <c r="B2450" t="s">
        <v>65</v>
      </c>
      <c r="C2450" t="s">
        <v>66</v>
      </c>
      <c r="D2450" t="s">
        <v>67</v>
      </c>
      <c r="E2450" t="s">
        <v>68</v>
      </c>
      <c r="F2450" t="s">
        <v>69</v>
      </c>
      <c r="G2450" t="s">
        <v>70</v>
      </c>
      <c r="H2450" t="s">
        <v>8</v>
      </c>
      <c r="I2450" t="s">
        <v>71</v>
      </c>
      <c r="J2450" t="s">
        <v>144</v>
      </c>
      <c r="K2450" t="s">
        <v>145</v>
      </c>
      <c r="L2450" t="s">
        <v>141</v>
      </c>
      <c r="M2450">
        <v>1</v>
      </c>
      <c r="N2450" t="s">
        <v>875</v>
      </c>
      <c r="O2450" t="str">
        <f>IF($B2450="","",IFERROR(IF(ISNUMBER(MATCH($K2450,'Brand Family Territory (Enc)'!$A$2:$A$296,0)),$K2450,""),""))</f>
        <v>COORS LIGHT</v>
      </c>
      <c r="P2450" t="str">
        <f>IF($B2450="","",IFERROR(INDEX('Brand Crosswalk'!$F$2:$F$200,MATCH($K2450,'Brand Crosswalk'!$A$2:$A$200,0)),"Not in Crosswalk"))</f>
        <v>Not in Crosswalk</v>
      </c>
      <c r="Q2450" t="str">
        <f>IF($B2450="","",IFERROR(INDEX('Brand Crosswalk'!$C$2:$C$200,MATCH($K2450,'Brand Crosswalk'!$A$2:$A$200,0)),""))</f>
        <v/>
      </c>
      <c r="R2450" t="str">
        <f>IF($B2450="","",IF(O2450&lt;&gt;"",O2450,IF(P2450="Mapped",Q2450,IF(P2450="No Encompass Match","No Encompass Match",IFERROR(VLOOKUP(IF($K2450="",$J2450,$K2450),'Brands (Enc)'!$C$2:$D$2699,2,FALSE),"Not Mapped")))))</f>
        <v>COORS LIGHT</v>
      </c>
      <c r="S2450" t="str">
        <f>IF($B2450="","",IFERROR(VLOOKUP(VALUE($B2450),'Customers Table (Enc)'!$A:$I,9,FALSE),"Not Found"))</f>
        <v>Morris</v>
      </c>
      <c r="T2450" t="str">
        <f t="shared" si="152"/>
        <v>MORRIS 1</v>
      </c>
      <c r="U2450" t="str">
        <f t="shared" si="153"/>
        <v>COORS LIGHT|MORRIS 1</v>
      </c>
      <c r="V2450" t="str">
        <f>IF($B2450="","",IF(R2450="No Encompass Match","THEM",IF(R2450="Not Mapped","Unable to Determine",IF(T2450="SALES","Unable to Determine",IFERROR(INDEX('Master - US vs THEM'!$F:$F,MATCH(U2450,'Master - US vs THEM'!$G:$G,0)),"No Territory Data")))))</f>
        <v>US</v>
      </c>
      <c r="W2450" t="str">
        <f t="shared" si="154"/>
        <v>OK</v>
      </c>
      <c r="X2450" t="str">
        <f t="shared" si="155"/>
        <v>US</v>
      </c>
    </row>
    <row r="2451" spans="1:24" x14ac:dyDescent="0.2">
      <c r="A2451">
        <v>2450</v>
      </c>
      <c r="B2451" t="s">
        <v>65</v>
      </c>
      <c r="C2451" t="s">
        <v>66</v>
      </c>
      <c r="D2451" t="s">
        <v>67</v>
      </c>
      <c r="E2451" t="s">
        <v>68</v>
      </c>
      <c r="F2451" t="s">
        <v>69</v>
      </c>
      <c r="G2451" t="s">
        <v>70</v>
      </c>
      <c r="H2451" t="s">
        <v>8</v>
      </c>
      <c r="I2451" t="s">
        <v>71</v>
      </c>
      <c r="J2451" t="s">
        <v>609</v>
      </c>
      <c r="K2451" t="s">
        <v>610</v>
      </c>
      <c r="L2451" t="s">
        <v>468</v>
      </c>
      <c r="M2451">
        <v>1</v>
      </c>
      <c r="N2451" t="s">
        <v>875</v>
      </c>
      <c r="O2451" t="str">
        <f>IF($B2451="","",IFERROR(IF(ISNUMBER(MATCH($K2451,'Brand Family Territory (Enc)'!$A$2:$A$296,0)),$K2451,""),""))</f>
        <v/>
      </c>
      <c r="P2451" t="str">
        <f>IF($B2451="","",IFERROR(INDEX('Brand Crosswalk'!$F$2:$F$200,MATCH($K2451,'Brand Crosswalk'!$A$2:$A$200,0)),"Not in Crosswalk"))</f>
        <v>Mapped</v>
      </c>
      <c r="Q2451" t="str">
        <f>IF($B2451="","",IFERROR(INDEX('Brand Crosswalk'!$C$2:$C$200,MATCH($K2451,'Brand Crosswalk'!$A$2:$A$200,0)),""))</f>
        <v>Pabst Blue Ribbon</v>
      </c>
      <c r="R2451" t="str">
        <f>IF($B2451="","",IF(O2451&lt;&gt;"",O2451,IF(P2451="Mapped",Q2451,IF(P2451="No Encompass Match","No Encompass Match",IFERROR(VLOOKUP(IF($K2451="",$J2451,$K2451),'Brands (Enc)'!$C$2:$D$2699,2,FALSE),"Not Mapped")))))</f>
        <v>Pabst Blue Ribbon</v>
      </c>
      <c r="S2451" t="str">
        <f>IF($B2451="","",IFERROR(VLOOKUP(VALUE($B2451),'Customers Table (Enc)'!$A:$I,9,FALSE),"Not Found"))</f>
        <v>Morris</v>
      </c>
      <c r="T2451" t="str">
        <f t="shared" si="152"/>
        <v>MORRIS 1</v>
      </c>
      <c r="U2451" t="str">
        <f t="shared" si="153"/>
        <v>Pabst Blue Ribbon|MORRIS 1</v>
      </c>
      <c r="V2451" t="str">
        <f>IF($B2451="","",IF(R2451="No Encompass Match","THEM",IF(R2451="Not Mapped","Unable to Determine",IF(T2451="SALES","Unable to Determine",IFERROR(INDEX('Master - US vs THEM'!$F:$F,MATCH(U2451,'Master - US vs THEM'!$G:$G,0)),"No Territory Data")))))</f>
        <v>US</v>
      </c>
      <c r="W2451" t="str">
        <f t="shared" si="154"/>
        <v>OK</v>
      </c>
      <c r="X2451" t="str">
        <f t="shared" si="155"/>
        <v>US</v>
      </c>
    </row>
    <row r="2452" spans="1:24" x14ac:dyDescent="0.2">
      <c r="A2452">
        <v>2451</v>
      </c>
      <c r="B2452" t="s">
        <v>65</v>
      </c>
      <c r="C2452" t="s">
        <v>66</v>
      </c>
      <c r="D2452" t="s">
        <v>67</v>
      </c>
      <c r="E2452" t="s">
        <v>68</v>
      </c>
      <c r="F2452" t="s">
        <v>69</v>
      </c>
      <c r="G2452" t="s">
        <v>70</v>
      </c>
      <c r="H2452" t="s">
        <v>8</v>
      </c>
      <c r="I2452" t="s">
        <v>71</v>
      </c>
      <c r="J2452" t="s">
        <v>44</v>
      </c>
      <c r="K2452" t="s">
        <v>44</v>
      </c>
      <c r="L2452" t="s">
        <v>45</v>
      </c>
      <c r="M2452">
        <v>1</v>
      </c>
      <c r="N2452" t="s">
        <v>875</v>
      </c>
      <c r="O2452" t="str">
        <f>IF($B2452="","",IFERROR(IF(ISNUMBER(MATCH($K2452,'Brand Family Territory (Enc)'!$A$2:$A$296,0)),$K2452,""),""))</f>
        <v/>
      </c>
      <c r="P2452" t="str">
        <f>IF($B2452="","",IFERROR(INDEX('Brand Crosswalk'!$F$2:$F$200,MATCH($K2452,'Brand Crosswalk'!$A$2:$A$200,0)),"Not in Crosswalk"))</f>
        <v>Mapped</v>
      </c>
      <c r="Q2452" t="str">
        <f>IF($B2452="","",IFERROR(INDEX('Brand Crosswalk'!$C$2:$C$200,MATCH($K2452,'Brand Crosswalk'!$A$2:$A$200,0)),""))</f>
        <v>Dg Yuengling Inc</v>
      </c>
      <c r="R2452" t="str">
        <f>IF($B2452="","",IF(O2452&lt;&gt;"",O2452,IF(P2452="Mapped",Q2452,IF(P2452="No Encompass Match","No Encompass Match",IFERROR(VLOOKUP(IF($K2452="",$J2452,$K2452),'Brands (Enc)'!$C$2:$D$2699,2,FALSE),"Not Mapped")))))</f>
        <v>Dg Yuengling Inc</v>
      </c>
      <c r="S2452" t="str">
        <f>IF($B2452="","",IFERROR(VLOOKUP(VALUE($B2452),'Customers Table (Enc)'!$A:$I,9,FALSE),"Not Found"))</f>
        <v>Morris</v>
      </c>
      <c r="T2452" t="str">
        <f t="shared" si="152"/>
        <v>MORRIS 1</v>
      </c>
      <c r="U2452" t="str">
        <f t="shared" si="153"/>
        <v>Dg Yuengling Inc|MORRIS 1</v>
      </c>
      <c r="V2452" t="str">
        <f>IF($B2452="","",IF(R2452="No Encompass Match","THEM",IF(R2452="Not Mapped","Unable to Determine",IF(T2452="SALES","Unable to Determine",IFERROR(INDEX('Master - US vs THEM'!$F:$F,MATCH(U2452,'Master - US vs THEM'!$G:$G,0)),"No Territory Data")))))</f>
        <v>US</v>
      </c>
      <c r="W2452" t="str">
        <f t="shared" si="154"/>
        <v>OK</v>
      </c>
      <c r="X2452" t="str">
        <f t="shared" si="155"/>
        <v>US</v>
      </c>
    </row>
    <row r="2453" spans="1:24" x14ac:dyDescent="0.2">
      <c r="A2453">
        <v>2452</v>
      </c>
      <c r="B2453" t="s">
        <v>65</v>
      </c>
      <c r="C2453" t="s">
        <v>66</v>
      </c>
      <c r="D2453" t="s">
        <v>67</v>
      </c>
      <c r="E2453" t="s">
        <v>68</v>
      </c>
      <c r="F2453" t="s">
        <v>69</v>
      </c>
      <c r="G2453" t="s">
        <v>70</v>
      </c>
      <c r="H2453" t="s">
        <v>8</v>
      </c>
      <c r="I2453" t="s">
        <v>71</v>
      </c>
      <c r="J2453" t="s">
        <v>535</v>
      </c>
      <c r="K2453" t="s">
        <v>358</v>
      </c>
      <c r="L2453" t="s">
        <v>155</v>
      </c>
      <c r="M2453">
        <v>1</v>
      </c>
      <c r="N2453" t="s">
        <v>875</v>
      </c>
      <c r="O2453" t="str">
        <f>IF($B2453="","",IFERROR(IF(ISNUMBER(MATCH($K2453,'Brand Family Territory (Enc)'!$A$2:$A$296,0)),$K2453,""),""))</f>
        <v/>
      </c>
      <c r="P2453" t="str">
        <f>IF($B2453="","",IFERROR(INDEX('Brand Crosswalk'!$F$2:$F$200,MATCH($K2453,'Brand Crosswalk'!$A$2:$A$200,0)),"Not in Crosswalk"))</f>
        <v>Mapped</v>
      </c>
      <c r="Q2453" t="str">
        <f>IF($B2453="","",IFERROR(INDEX('Brand Crosswalk'!$C$2:$C$200,MATCH($K2453,'Brand Crosswalk'!$A$2:$A$200,0)),""))</f>
        <v>Samuel Adams</v>
      </c>
      <c r="R2453" t="str">
        <f>IF($B2453="","",IF(O2453&lt;&gt;"",O2453,IF(P2453="Mapped",Q2453,IF(P2453="No Encompass Match","No Encompass Match",IFERROR(VLOOKUP(IF($K2453="",$J2453,$K2453),'Brands (Enc)'!$C$2:$D$2699,2,FALSE),"Not Mapped")))))</f>
        <v>Samuel Adams</v>
      </c>
      <c r="S2453" t="str">
        <f>IF($B2453="","",IFERROR(VLOOKUP(VALUE($B2453),'Customers Table (Enc)'!$A:$I,9,FALSE),"Not Found"))</f>
        <v>Morris</v>
      </c>
      <c r="T2453" t="str">
        <f t="shared" si="152"/>
        <v>MORRIS 1</v>
      </c>
      <c r="U2453" t="str">
        <f t="shared" si="153"/>
        <v>Samuel Adams|MORRIS 1</v>
      </c>
      <c r="V2453" t="str">
        <f>IF($B2453="","",IF(R2453="No Encompass Match","THEM",IF(R2453="Not Mapped","Unable to Determine",IF(T2453="SALES","Unable to Determine",IFERROR(INDEX('Master - US vs THEM'!$F:$F,MATCH(U2453,'Master - US vs THEM'!$G:$G,0)),"No Territory Data")))))</f>
        <v>US</v>
      </c>
      <c r="W2453" t="str">
        <f t="shared" si="154"/>
        <v>OK</v>
      </c>
      <c r="X2453" t="str">
        <f t="shared" si="155"/>
        <v>US</v>
      </c>
    </row>
    <row r="2454" spans="1:24" x14ac:dyDescent="0.2">
      <c r="A2454">
        <v>2453</v>
      </c>
      <c r="B2454" t="s">
        <v>65</v>
      </c>
      <c r="C2454" t="s">
        <v>66</v>
      </c>
      <c r="D2454" t="s">
        <v>67</v>
      </c>
      <c r="E2454" t="s">
        <v>68</v>
      </c>
      <c r="F2454" t="s">
        <v>69</v>
      </c>
      <c r="G2454" t="s">
        <v>70</v>
      </c>
      <c r="H2454" t="s">
        <v>8</v>
      </c>
      <c r="I2454" t="s">
        <v>71</v>
      </c>
      <c r="J2454" t="s">
        <v>72</v>
      </c>
      <c r="K2454" t="s">
        <v>73</v>
      </c>
      <c r="L2454" t="s">
        <v>36</v>
      </c>
      <c r="M2454">
        <v>1</v>
      </c>
      <c r="N2454" t="s">
        <v>21</v>
      </c>
      <c r="O2454" t="str">
        <f>IF($B2454="","",IFERROR(IF(ISNUMBER(MATCH($K2454,'Brand Family Territory (Enc)'!$A$2:$A$296,0)),$K2454,""),""))</f>
        <v>LAGUNITAS</v>
      </c>
      <c r="P2454" t="str">
        <f>IF($B2454="","",IFERROR(INDEX('Brand Crosswalk'!$F$2:$F$200,MATCH($K2454,'Brand Crosswalk'!$A$2:$A$200,0)),"Not in Crosswalk"))</f>
        <v>Not in Crosswalk</v>
      </c>
      <c r="Q2454" t="str">
        <f>IF($B2454="","",IFERROR(INDEX('Brand Crosswalk'!$C$2:$C$200,MATCH($K2454,'Brand Crosswalk'!$A$2:$A$200,0)),""))</f>
        <v/>
      </c>
      <c r="R2454" t="str">
        <f>IF($B2454="","",IF(O2454&lt;&gt;"",O2454,IF(P2454="Mapped",Q2454,IF(P2454="No Encompass Match","No Encompass Match",IFERROR(VLOOKUP(IF($K2454="",$J2454,$K2454),'Brands (Enc)'!$C$2:$D$2699,2,FALSE),"Not Mapped")))))</f>
        <v>LAGUNITAS</v>
      </c>
      <c r="S2454" t="str">
        <f>IF($B2454="","",IFERROR(VLOOKUP(VALUE($B2454),'Customers Table (Enc)'!$A:$I,9,FALSE),"Not Found"))</f>
        <v>Morris</v>
      </c>
      <c r="T2454" t="str">
        <f t="shared" si="152"/>
        <v>MORRIS 1</v>
      </c>
      <c r="U2454" t="str">
        <f t="shared" si="153"/>
        <v>LAGUNITAS|MORRIS 1</v>
      </c>
      <c r="V2454" t="str">
        <f>IF($B2454="","",IF(R2454="No Encompass Match","THEM",IF(R2454="Not Mapped","Unable to Determine",IF(T2454="SALES","Unable to Determine",IFERROR(INDEX('Master - US vs THEM'!$F:$F,MATCH(U2454,'Master - US vs THEM'!$G:$G,0)),"No Territory Data")))))</f>
        <v>THEM</v>
      </c>
      <c r="W2454" t="str">
        <f t="shared" si="154"/>
        <v>OK</v>
      </c>
      <c r="X2454" t="str">
        <f t="shared" si="155"/>
        <v>THEM</v>
      </c>
    </row>
    <row r="2455" spans="1:24" x14ac:dyDescent="0.2">
      <c r="A2455">
        <v>2454</v>
      </c>
      <c r="B2455" t="s">
        <v>953</v>
      </c>
      <c r="C2455" t="s">
        <v>954</v>
      </c>
      <c r="D2455" t="s">
        <v>67</v>
      </c>
      <c r="E2455" t="s">
        <v>955</v>
      </c>
      <c r="F2455" t="s">
        <v>69</v>
      </c>
      <c r="G2455" t="s">
        <v>956</v>
      </c>
      <c r="H2455" t="s">
        <v>8</v>
      </c>
      <c r="I2455" t="s">
        <v>71</v>
      </c>
      <c r="J2455" t="s">
        <v>342</v>
      </c>
      <c r="K2455" t="s">
        <v>343</v>
      </c>
      <c r="L2455" t="s">
        <v>155</v>
      </c>
      <c r="M2455">
        <v>1</v>
      </c>
      <c r="N2455" t="s">
        <v>875</v>
      </c>
      <c r="O2455" t="str">
        <f>IF($B2455="","",IFERROR(IF(ISNUMBER(MATCH($K2455,'Brand Family Territory (Enc)'!$A$2:$A$296,0)),$K2455,""),""))</f>
        <v>ANGRY ORCHARD</v>
      </c>
      <c r="P2455" t="str">
        <f>IF($B2455="","",IFERROR(INDEX('Brand Crosswalk'!$F$2:$F$200,MATCH($K2455,'Brand Crosswalk'!$A$2:$A$200,0)),"Not in Crosswalk"))</f>
        <v>Not in Crosswalk</v>
      </c>
      <c r="Q2455" t="str">
        <f>IF($B2455="","",IFERROR(INDEX('Brand Crosswalk'!$C$2:$C$200,MATCH($K2455,'Brand Crosswalk'!$A$2:$A$200,0)),""))</f>
        <v/>
      </c>
      <c r="R2455" t="str">
        <f>IF($B2455="","",IF(O2455&lt;&gt;"",O2455,IF(P2455="Mapped",Q2455,IF(P2455="No Encompass Match","No Encompass Match",IFERROR(VLOOKUP(IF($K2455="",$J2455,$K2455),'Brands (Enc)'!$C$2:$D$2699,2,FALSE),"Not Mapped")))))</f>
        <v>ANGRY ORCHARD</v>
      </c>
      <c r="S2455" t="str">
        <f>IF($B2455="","",IFERROR(VLOOKUP(VALUE($B2455),'Customers Table (Enc)'!$A:$I,9,FALSE),"Not Found"))</f>
        <v>Morris</v>
      </c>
      <c r="T2455" t="str">
        <f t="shared" si="152"/>
        <v>MORRIS 1</v>
      </c>
      <c r="U2455" t="str">
        <f t="shared" si="153"/>
        <v>ANGRY ORCHARD|MORRIS 1</v>
      </c>
      <c r="V2455" t="str">
        <f>IF($B2455="","",IF(R2455="No Encompass Match","THEM",IF(R2455="Not Mapped","Unable to Determine",IF(T2455="SALES","Unable to Determine",IFERROR(INDEX('Master - US vs THEM'!$F:$F,MATCH(U2455,'Master - US vs THEM'!$G:$G,0)),"No Territory Data")))))</f>
        <v>US</v>
      </c>
      <c r="W2455" t="str">
        <f t="shared" si="154"/>
        <v>OK</v>
      </c>
      <c r="X2455" t="str">
        <f t="shared" si="155"/>
        <v>US</v>
      </c>
    </row>
    <row r="2456" spans="1:24" x14ac:dyDescent="0.2">
      <c r="A2456">
        <v>2455</v>
      </c>
      <c r="B2456" t="s">
        <v>953</v>
      </c>
      <c r="C2456" t="s">
        <v>954</v>
      </c>
      <c r="D2456" t="s">
        <v>67</v>
      </c>
      <c r="E2456" t="s">
        <v>955</v>
      </c>
      <c r="F2456" t="s">
        <v>69</v>
      </c>
      <c r="G2456" t="s">
        <v>956</v>
      </c>
      <c r="H2456" t="s">
        <v>8</v>
      </c>
      <c r="I2456" t="s">
        <v>71</v>
      </c>
      <c r="J2456" t="s">
        <v>142</v>
      </c>
      <c r="K2456" t="s">
        <v>143</v>
      </c>
      <c r="L2456" t="s">
        <v>141</v>
      </c>
      <c r="M2456">
        <v>1</v>
      </c>
      <c r="N2456" t="s">
        <v>875</v>
      </c>
      <c r="O2456" t="str">
        <f>IF($B2456="","",IFERROR(IF(ISNUMBER(MATCH($K2456,'Brand Family Territory (Enc)'!$A$2:$A$296,0)),$K2456,""),""))</f>
        <v/>
      </c>
      <c r="P2456" t="str">
        <f>IF($B2456="","",IFERROR(INDEX('Brand Crosswalk'!$F$2:$F$200,MATCH($K2456,'Brand Crosswalk'!$A$2:$A$200,0)),"Not in Crosswalk"))</f>
        <v>Mapped</v>
      </c>
      <c r="Q2456" t="str">
        <f>IF($B2456="","",IFERROR(INDEX('Brand Crosswalk'!$C$2:$C$200,MATCH($K2456,'Brand Crosswalk'!$A$2:$A$200,0)),""))</f>
        <v>Lite</v>
      </c>
      <c r="R2456" t="str">
        <f>IF($B2456="","",IF(O2456&lt;&gt;"",O2456,IF(P2456="Mapped",Q2456,IF(P2456="No Encompass Match","No Encompass Match",IFERROR(VLOOKUP(IF($K2456="",$J2456,$K2456),'Brands (Enc)'!$C$2:$D$2699,2,FALSE),"Not Mapped")))))</f>
        <v>Lite</v>
      </c>
      <c r="S2456" t="str">
        <f>IF($B2456="","",IFERROR(VLOOKUP(VALUE($B2456),'Customers Table (Enc)'!$A:$I,9,FALSE),"Not Found"))</f>
        <v>Morris</v>
      </c>
      <c r="T2456" t="str">
        <f t="shared" si="152"/>
        <v>MORRIS 1</v>
      </c>
      <c r="U2456" t="str">
        <f t="shared" si="153"/>
        <v>Lite|MORRIS 1</v>
      </c>
      <c r="V2456" t="str">
        <f>IF($B2456="","",IF(R2456="No Encompass Match","THEM",IF(R2456="Not Mapped","Unable to Determine",IF(T2456="SALES","Unable to Determine",IFERROR(INDEX('Master - US vs THEM'!$F:$F,MATCH(U2456,'Master - US vs THEM'!$G:$G,0)),"No Territory Data")))))</f>
        <v>US</v>
      </c>
      <c r="W2456" t="str">
        <f t="shared" si="154"/>
        <v>OK</v>
      </c>
      <c r="X2456" t="str">
        <f t="shared" si="155"/>
        <v>US</v>
      </c>
    </row>
    <row r="2457" spans="1:24" x14ac:dyDescent="0.2">
      <c r="A2457">
        <v>2456</v>
      </c>
      <c r="B2457" t="s">
        <v>953</v>
      </c>
      <c r="C2457" t="s">
        <v>954</v>
      </c>
      <c r="D2457" t="s">
        <v>67</v>
      </c>
      <c r="E2457" t="s">
        <v>955</v>
      </c>
      <c r="F2457" t="s">
        <v>69</v>
      </c>
      <c r="G2457" t="s">
        <v>956</v>
      </c>
      <c r="H2457" t="s">
        <v>8</v>
      </c>
      <c r="I2457" t="s">
        <v>71</v>
      </c>
      <c r="J2457" t="s">
        <v>183</v>
      </c>
      <c r="K2457" t="s">
        <v>45</v>
      </c>
      <c r="L2457" t="s">
        <v>45</v>
      </c>
      <c r="M2457">
        <v>1</v>
      </c>
      <c r="N2457" t="s">
        <v>875</v>
      </c>
      <c r="O2457" t="str">
        <f>IF($B2457="","",IFERROR(IF(ISNUMBER(MATCH($K2457,'Brand Family Territory (Enc)'!$A$2:$A$296,0)),$K2457,""),""))</f>
        <v/>
      </c>
      <c r="P2457" t="str">
        <f>IF($B2457="","",IFERROR(INDEX('Brand Crosswalk'!$F$2:$F$200,MATCH($K2457,'Brand Crosswalk'!$A$2:$A$200,0)),"Not in Crosswalk"))</f>
        <v>Mapped</v>
      </c>
      <c r="Q2457" t="str">
        <f>IF($B2457="","",IFERROR(INDEX('Brand Crosswalk'!$C$2:$C$200,MATCH($K2457,'Brand Crosswalk'!$A$2:$A$200,0)),""))</f>
        <v>Dg Yuengling Inc</v>
      </c>
      <c r="R2457" t="str">
        <f>IF($B2457="","",IF(O2457&lt;&gt;"",O2457,IF(P2457="Mapped",Q2457,IF(P2457="No Encompass Match","No Encompass Match",IFERROR(VLOOKUP(IF($K2457="",$J2457,$K2457),'Brands (Enc)'!$C$2:$D$2699,2,FALSE),"Not Mapped")))))</f>
        <v>Dg Yuengling Inc</v>
      </c>
      <c r="S2457" t="str">
        <f>IF($B2457="","",IFERROR(VLOOKUP(VALUE($B2457),'Customers Table (Enc)'!$A:$I,9,FALSE),"Not Found"))</f>
        <v>Morris</v>
      </c>
      <c r="T2457" t="str">
        <f t="shared" si="152"/>
        <v>MORRIS 1</v>
      </c>
      <c r="U2457" t="str">
        <f t="shared" si="153"/>
        <v>Dg Yuengling Inc|MORRIS 1</v>
      </c>
      <c r="V2457" t="str">
        <f>IF($B2457="","",IF(R2457="No Encompass Match","THEM",IF(R2457="Not Mapped","Unable to Determine",IF(T2457="SALES","Unable to Determine",IFERROR(INDEX('Master - US vs THEM'!$F:$F,MATCH(U2457,'Master - US vs THEM'!$G:$G,0)),"No Territory Data")))))</f>
        <v>US</v>
      </c>
      <c r="W2457" t="str">
        <f t="shared" si="154"/>
        <v>OK</v>
      </c>
      <c r="X2457" t="str">
        <f t="shared" si="155"/>
        <v>US</v>
      </c>
    </row>
    <row r="2458" spans="1:24" x14ac:dyDescent="0.2">
      <c r="A2458">
        <v>2457</v>
      </c>
      <c r="B2458" t="s">
        <v>953</v>
      </c>
      <c r="C2458" t="s">
        <v>954</v>
      </c>
      <c r="D2458" t="s">
        <v>67</v>
      </c>
      <c r="E2458" t="s">
        <v>955</v>
      </c>
      <c r="F2458" t="s">
        <v>69</v>
      </c>
      <c r="G2458" t="s">
        <v>956</v>
      </c>
      <c r="H2458" t="s">
        <v>8</v>
      </c>
      <c r="I2458" t="s">
        <v>71</v>
      </c>
      <c r="J2458" t="s">
        <v>181</v>
      </c>
      <c r="K2458" t="s">
        <v>182</v>
      </c>
      <c r="L2458" t="s">
        <v>24</v>
      </c>
      <c r="M2458">
        <v>1</v>
      </c>
      <c r="N2458" t="s">
        <v>875</v>
      </c>
      <c r="O2458" t="str">
        <f>IF($B2458="","",IFERROR(IF(ISNUMBER(MATCH($K2458,'Brand Family Territory (Enc)'!$A$2:$A$296,0)),$K2458,""),""))</f>
        <v/>
      </c>
      <c r="P2458" t="str">
        <f>IF($B2458="","",IFERROR(INDEX('Brand Crosswalk'!$F$2:$F$200,MATCH($K2458,'Brand Crosswalk'!$A$2:$A$200,0)),"Not in Crosswalk"))</f>
        <v>Mapped</v>
      </c>
      <c r="Q2458" t="str">
        <f>IF($B2458="","",IFERROR(INDEX('Brand Crosswalk'!$C$2:$C$200,MATCH($K2458,'Brand Crosswalk'!$A$2:$A$200,0)),""))</f>
        <v>Modelo Especial</v>
      </c>
      <c r="R2458" t="str">
        <f>IF($B2458="","",IF(O2458&lt;&gt;"",O2458,IF(P2458="Mapped",Q2458,IF(P2458="No Encompass Match","No Encompass Match",IFERROR(VLOOKUP(IF($K2458="",$J2458,$K2458),'Brands (Enc)'!$C$2:$D$2699,2,FALSE),"Not Mapped")))))</f>
        <v>Modelo Especial</v>
      </c>
      <c r="S2458" t="str">
        <f>IF($B2458="","",IFERROR(VLOOKUP(VALUE($B2458),'Customers Table (Enc)'!$A:$I,9,FALSE),"Not Found"))</f>
        <v>Morris</v>
      </c>
      <c r="T2458" t="str">
        <f t="shared" si="152"/>
        <v>MORRIS 1</v>
      </c>
      <c r="U2458" t="str">
        <f t="shared" si="153"/>
        <v>Modelo Especial|MORRIS 1</v>
      </c>
      <c r="V2458" t="str">
        <f>IF($B2458="","",IF(R2458="No Encompass Match","THEM",IF(R2458="Not Mapped","Unable to Determine",IF(T2458="SALES","Unable to Determine",IFERROR(INDEX('Master - US vs THEM'!$F:$F,MATCH(U2458,'Master - US vs THEM'!$G:$G,0)),"No Territory Data")))))</f>
        <v>US</v>
      </c>
      <c r="W2458" t="str">
        <f t="shared" si="154"/>
        <v>OK</v>
      </c>
      <c r="X2458" t="str">
        <f t="shared" si="155"/>
        <v>US</v>
      </c>
    </row>
    <row r="2459" spans="1:24" x14ac:dyDescent="0.2">
      <c r="A2459">
        <v>2458</v>
      </c>
      <c r="B2459" t="s">
        <v>953</v>
      </c>
      <c r="C2459" t="s">
        <v>954</v>
      </c>
      <c r="D2459" t="s">
        <v>67</v>
      </c>
      <c r="E2459" t="s">
        <v>955</v>
      </c>
      <c r="F2459" t="s">
        <v>69</v>
      </c>
      <c r="G2459" t="s">
        <v>956</v>
      </c>
      <c r="H2459" t="s">
        <v>8</v>
      </c>
      <c r="I2459" t="s">
        <v>71</v>
      </c>
      <c r="J2459" t="s">
        <v>876</v>
      </c>
      <c r="K2459" t="s">
        <v>153</v>
      </c>
      <c r="L2459" t="s">
        <v>155</v>
      </c>
      <c r="M2459">
        <v>1</v>
      </c>
      <c r="N2459" t="s">
        <v>875</v>
      </c>
      <c r="O2459" t="str">
        <f>IF($B2459="","",IFERROR(IF(ISNUMBER(MATCH($K2459,'Brand Family Territory (Enc)'!$A$2:$A$296,0)),$K2459,""),""))</f>
        <v/>
      </c>
      <c r="P2459" t="str">
        <f>IF($B2459="","",IFERROR(INDEX('Brand Crosswalk'!$F$2:$F$200,MATCH($K2459,'Brand Crosswalk'!$A$2:$A$200,0)),"Not in Crosswalk"))</f>
        <v>Mapped</v>
      </c>
      <c r="Q2459" t="str">
        <f>IF($B2459="","",IFERROR(INDEX('Brand Crosswalk'!$C$2:$C$200,MATCH($K2459,'Brand Crosswalk'!$A$2:$A$200,0)),""))</f>
        <v>Samuel Adams</v>
      </c>
      <c r="R2459" t="str">
        <f>IF($B2459="","",IF(O2459&lt;&gt;"",O2459,IF(P2459="Mapped",Q2459,IF(P2459="No Encompass Match","No Encompass Match",IFERROR(VLOOKUP(IF($K2459="",$J2459,$K2459),'Brands (Enc)'!$C$2:$D$2699,2,FALSE),"Not Mapped")))))</f>
        <v>Samuel Adams</v>
      </c>
      <c r="S2459" t="str">
        <f>IF($B2459="","",IFERROR(VLOOKUP(VALUE($B2459),'Customers Table (Enc)'!$A:$I,9,FALSE),"Not Found"))</f>
        <v>Morris</v>
      </c>
      <c r="T2459" t="str">
        <f t="shared" si="152"/>
        <v>MORRIS 1</v>
      </c>
      <c r="U2459" t="str">
        <f t="shared" si="153"/>
        <v>Samuel Adams|MORRIS 1</v>
      </c>
      <c r="V2459" t="str">
        <f>IF($B2459="","",IF(R2459="No Encompass Match","THEM",IF(R2459="Not Mapped","Unable to Determine",IF(T2459="SALES","Unable to Determine",IFERROR(INDEX('Master - US vs THEM'!$F:$F,MATCH(U2459,'Master - US vs THEM'!$G:$G,0)),"No Territory Data")))))</f>
        <v>US</v>
      </c>
      <c r="W2459" t="str">
        <f t="shared" si="154"/>
        <v>OK</v>
      </c>
      <c r="X2459" t="str">
        <f t="shared" si="155"/>
        <v>US</v>
      </c>
    </row>
    <row r="2460" spans="1:24" x14ac:dyDescent="0.2">
      <c r="A2460">
        <v>2459</v>
      </c>
      <c r="B2460" t="s">
        <v>953</v>
      </c>
      <c r="C2460" t="s">
        <v>954</v>
      </c>
      <c r="D2460" t="s">
        <v>67</v>
      </c>
      <c r="E2460" t="s">
        <v>955</v>
      </c>
      <c r="F2460" t="s">
        <v>69</v>
      </c>
      <c r="G2460" t="s">
        <v>956</v>
      </c>
      <c r="H2460" t="s">
        <v>8</v>
      </c>
      <c r="I2460" t="s">
        <v>71</v>
      </c>
      <c r="J2460" t="s">
        <v>165</v>
      </c>
      <c r="K2460" t="s">
        <v>166</v>
      </c>
      <c r="L2460" t="s">
        <v>141</v>
      </c>
      <c r="M2460">
        <v>1</v>
      </c>
      <c r="N2460" t="s">
        <v>875</v>
      </c>
      <c r="O2460" t="str">
        <f>IF($B2460="","",IFERROR(IF(ISNUMBER(MATCH($K2460,'Brand Family Territory (Enc)'!$A$2:$A$296,0)),$K2460,""),""))</f>
        <v>BLUE MOON</v>
      </c>
      <c r="P2460" t="str">
        <f>IF($B2460="","",IFERROR(INDEX('Brand Crosswalk'!$F$2:$F$200,MATCH($K2460,'Brand Crosswalk'!$A$2:$A$200,0)),"Not in Crosswalk"))</f>
        <v>Not in Crosswalk</v>
      </c>
      <c r="Q2460" t="str">
        <f>IF($B2460="","",IFERROR(INDEX('Brand Crosswalk'!$C$2:$C$200,MATCH($K2460,'Brand Crosswalk'!$A$2:$A$200,0)),""))</f>
        <v/>
      </c>
      <c r="R2460" t="str">
        <f>IF($B2460="","",IF(O2460&lt;&gt;"",O2460,IF(P2460="Mapped",Q2460,IF(P2460="No Encompass Match","No Encompass Match",IFERROR(VLOOKUP(IF($K2460="",$J2460,$K2460),'Brands (Enc)'!$C$2:$D$2699,2,FALSE),"Not Mapped")))))</f>
        <v>BLUE MOON</v>
      </c>
      <c r="S2460" t="str">
        <f>IF($B2460="","",IFERROR(VLOOKUP(VALUE($B2460),'Customers Table (Enc)'!$A:$I,9,FALSE),"Not Found"))</f>
        <v>Morris</v>
      </c>
      <c r="T2460" t="str">
        <f t="shared" si="152"/>
        <v>MORRIS 1</v>
      </c>
      <c r="U2460" t="str">
        <f t="shared" si="153"/>
        <v>BLUE MOON|MORRIS 1</v>
      </c>
      <c r="V2460" t="str">
        <f>IF($B2460="","",IF(R2460="No Encompass Match","THEM",IF(R2460="Not Mapped","Unable to Determine",IF(T2460="SALES","Unable to Determine",IFERROR(INDEX('Master - US vs THEM'!$F:$F,MATCH(U2460,'Master - US vs THEM'!$G:$G,0)),"No Territory Data")))))</f>
        <v>US</v>
      </c>
      <c r="W2460" t="str">
        <f t="shared" si="154"/>
        <v>OK</v>
      </c>
      <c r="X2460" t="str">
        <f t="shared" si="155"/>
        <v>US</v>
      </c>
    </row>
    <row r="2461" spans="1:24" x14ac:dyDescent="0.2">
      <c r="A2461">
        <v>2460</v>
      </c>
      <c r="B2461" t="s">
        <v>54</v>
      </c>
      <c r="C2461" t="s">
        <v>55</v>
      </c>
      <c r="D2461" t="s">
        <v>48</v>
      </c>
      <c r="E2461" t="s">
        <v>56</v>
      </c>
      <c r="F2461" t="s">
        <v>57</v>
      </c>
      <c r="G2461" t="s">
        <v>58</v>
      </c>
      <c r="H2461" t="s">
        <v>8</v>
      </c>
      <c r="I2461" t="s">
        <v>59</v>
      </c>
      <c r="J2461" t="s">
        <v>140</v>
      </c>
      <c r="K2461" t="s">
        <v>140</v>
      </c>
      <c r="L2461" t="s">
        <v>141</v>
      </c>
      <c r="M2461">
        <v>1</v>
      </c>
      <c r="N2461" t="s">
        <v>875</v>
      </c>
      <c r="O2461" t="str">
        <f>IF($B2461="","",IFERROR(IF(ISNUMBER(MATCH($K2461,'Brand Family Territory (Enc)'!$A$2:$A$296,0)),$K2461,""),""))</f>
        <v/>
      </c>
      <c r="P2461" t="str">
        <f>IF($B2461="","",IFERROR(INDEX('Brand Crosswalk'!$F$2:$F$200,MATCH($K2461,'Brand Crosswalk'!$A$2:$A$200,0)),"Not in Crosswalk"))</f>
        <v>Mapped</v>
      </c>
      <c r="Q2461" t="str">
        <f>IF($B2461="","",IFERROR(INDEX('Brand Crosswalk'!$C$2:$C$200,MATCH($K2461,'Brand Crosswalk'!$A$2:$A$200,0)),""))</f>
        <v>Peroni</v>
      </c>
      <c r="R2461" t="str">
        <f>IF($B2461="","",IF(O2461&lt;&gt;"",O2461,IF(P2461="Mapped",Q2461,IF(P2461="No Encompass Match","No Encompass Match",IFERROR(VLOOKUP(IF($K2461="",$J2461,$K2461),'Brands (Enc)'!$C$2:$D$2699,2,FALSE),"Not Mapped")))))</f>
        <v>Peroni</v>
      </c>
      <c r="S2461" t="str">
        <f>IF($B2461="","",IFERROR(VLOOKUP(VALUE($B2461),'Customers Table (Enc)'!$A:$I,9,FALSE),"Not Found"))</f>
        <v>Bergen</v>
      </c>
      <c r="T2461" t="str">
        <f t="shared" si="152"/>
        <v>BERGEN</v>
      </c>
      <c r="U2461" t="str">
        <f t="shared" si="153"/>
        <v>Peroni|BERGEN</v>
      </c>
      <c r="V2461" t="str">
        <f>IF($B2461="","",IF(R2461="No Encompass Match","THEM",IF(R2461="Not Mapped","Unable to Determine",IF(T2461="SALES","Unable to Determine",IFERROR(INDEX('Master - US vs THEM'!$F:$F,MATCH(U2461,'Master - US vs THEM'!$G:$G,0)),"No Territory Data")))))</f>
        <v>US</v>
      </c>
      <c r="W2461" t="str">
        <f t="shared" si="154"/>
        <v>OK</v>
      </c>
      <c r="X2461" t="str">
        <f t="shared" si="155"/>
        <v>US</v>
      </c>
    </row>
    <row r="2462" spans="1:24" x14ac:dyDescent="0.2">
      <c r="A2462">
        <v>2461</v>
      </c>
      <c r="B2462" t="s">
        <v>54</v>
      </c>
      <c r="C2462" t="s">
        <v>55</v>
      </c>
      <c r="D2462" t="s">
        <v>48</v>
      </c>
      <c r="E2462" t="s">
        <v>56</v>
      </c>
      <c r="F2462" t="s">
        <v>57</v>
      </c>
      <c r="G2462" t="s">
        <v>58</v>
      </c>
      <c r="H2462" t="s">
        <v>8</v>
      </c>
      <c r="I2462" t="s">
        <v>59</v>
      </c>
      <c r="J2462" t="s">
        <v>60</v>
      </c>
      <c r="K2462" t="s">
        <v>61</v>
      </c>
      <c r="L2462" t="s">
        <v>61</v>
      </c>
      <c r="M2462">
        <v>1</v>
      </c>
      <c r="N2462" t="s">
        <v>21</v>
      </c>
      <c r="O2462" t="str">
        <f>IF($B2462="","",IFERROR(IF(ISNUMBER(MATCH($K2462,'Brand Family Territory (Enc)'!$A$2:$A$296,0)),$K2462,""),""))</f>
        <v>SAPPORO</v>
      </c>
      <c r="P2462" t="str">
        <f>IF($B2462="","",IFERROR(INDEX('Brand Crosswalk'!$F$2:$F$200,MATCH($K2462,'Brand Crosswalk'!$A$2:$A$200,0)),"Not in Crosswalk"))</f>
        <v>Not in Crosswalk</v>
      </c>
      <c r="Q2462" t="str">
        <f>IF($B2462="","",IFERROR(INDEX('Brand Crosswalk'!$C$2:$C$200,MATCH($K2462,'Brand Crosswalk'!$A$2:$A$200,0)),""))</f>
        <v/>
      </c>
      <c r="R2462" t="str">
        <f>IF($B2462="","",IF(O2462&lt;&gt;"",O2462,IF(P2462="Mapped",Q2462,IF(P2462="No Encompass Match","No Encompass Match",IFERROR(VLOOKUP(IF($K2462="",$J2462,$K2462),'Brands (Enc)'!$C$2:$D$2699,2,FALSE),"Not Mapped")))))</f>
        <v>SAPPORO</v>
      </c>
      <c r="S2462" t="str">
        <f>IF($B2462="","",IFERROR(VLOOKUP(VALUE($B2462),'Customers Table (Enc)'!$A:$I,9,FALSE),"Not Found"))</f>
        <v>Bergen</v>
      </c>
      <c r="T2462" t="str">
        <f t="shared" si="152"/>
        <v>BERGEN</v>
      </c>
      <c r="U2462" t="str">
        <f t="shared" si="153"/>
        <v>SAPPORO|BERGEN</v>
      </c>
      <c r="V2462" t="str">
        <f>IF($B2462="","",IF(R2462="No Encompass Match","THEM",IF(R2462="Not Mapped","Unable to Determine",IF(T2462="SALES","Unable to Determine",IFERROR(INDEX('Master - US vs THEM'!$F:$F,MATCH(U2462,'Master - US vs THEM'!$G:$G,0)),"No Territory Data")))))</f>
        <v>US</v>
      </c>
      <c r="W2462" t="str">
        <f t="shared" si="154"/>
        <v>MISMATCH</v>
      </c>
      <c r="X2462" t="str">
        <f t="shared" si="155"/>
        <v>US</v>
      </c>
    </row>
    <row r="2463" spans="1:24" x14ac:dyDescent="0.2">
      <c r="A2463">
        <v>2462</v>
      </c>
      <c r="B2463" t="s">
        <v>54</v>
      </c>
      <c r="C2463" t="s">
        <v>55</v>
      </c>
      <c r="D2463" t="s">
        <v>48</v>
      </c>
      <c r="E2463" t="s">
        <v>56</v>
      </c>
      <c r="F2463" t="s">
        <v>57</v>
      </c>
      <c r="G2463" t="s">
        <v>58</v>
      </c>
      <c r="H2463" t="s">
        <v>8</v>
      </c>
      <c r="I2463" t="s">
        <v>59</v>
      </c>
      <c r="J2463" t="s">
        <v>62</v>
      </c>
      <c r="K2463" t="s">
        <v>63</v>
      </c>
      <c r="L2463" t="s">
        <v>64</v>
      </c>
      <c r="M2463">
        <v>1</v>
      </c>
      <c r="N2463" t="s">
        <v>21</v>
      </c>
      <c r="O2463" t="str">
        <f>IF($B2463="","",IFERROR(IF(ISNUMBER(MATCH($K2463,'Brand Family Territory (Enc)'!$A$2:$A$296,0)),$K2463,""),""))</f>
        <v/>
      </c>
      <c r="P2463" t="str">
        <f>IF($B2463="","",IFERROR(INDEX('Brand Crosswalk'!$F$2:$F$200,MATCH($K2463,'Brand Crosswalk'!$A$2:$A$200,0)),"Not in Crosswalk"))</f>
        <v>Mapped</v>
      </c>
      <c r="Q2463" t="str">
        <f>IF($B2463="","",IFERROR(INDEX('Brand Crosswalk'!$C$2:$C$200,MATCH($K2463,'Brand Crosswalk'!$A$2:$A$200,0)),""))</f>
        <v>Narragansett</v>
      </c>
      <c r="R2463" t="str">
        <f>IF($B2463="","",IF(O2463&lt;&gt;"",O2463,IF(P2463="Mapped",Q2463,IF(P2463="No Encompass Match","No Encompass Match",IFERROR(VLOOKUP(IF($K2463="",$J2463,$K2463),'Brands (Enc)'!$C$2:$D$2699,2,FALSE),"Not Mapped")))))</f>
        <v>Narragansett</v>
      </c>
      <c r="S2463" t="str">
        <f>IF($B2463="","",IFERROR(VLOOKUP(VALUE($B2463),'Customers Table (Enc)'!$A:$I,9,FALSE),"Not Found"))</f>
        <v>Bergen</v>
      </c>
      <c r="T2463" t="str">
        <f t="shared" si="152"/>
        <v>BERGEN</v>
      </c>
      <c r="U2463" t="str">
        <f t="shared" si="153"/>
        <v>Narragansett|BERGEN</v>
      </c>
      <c r="V2463" t="str">
        <f>IF($B2463="","",IF(R2463="No Encompass Match","THEM",IF(R2463="Not Mapped","Unable to Determine",IF(T2463="SALES","Unable to Determine",IFERROR(INDEX('Master - US vs THEM'!$F:$F,MATCH(U2463,'Master - US vs THEM'!$G:$G,0)),"No Territory Data")))))</f>
        <v>US</v>
      </c>
      <c r="W2463" t="str">
        <f t="shared" si="154"/>
        <v>MISMATCH</v>
      </c>
      <c r="X2463" t="str">
        <f t="shared" si="155"/>
        <v>US</v>
      </c>
    </row>
    <row r="2464" spans="1:24" x14ac:dyDescent="0.2">
      <c r="A2464">
        <v>2463</v>
      </c>
      <c r="B2464" t="s">
        <v>54</v>
      </c>
      <c r="C2464" t="s">
        <v>55</v>
      </c>
      <c r="D2464" t="s">
        <v>48</v>
      </c>
      <c r="E2464" t="s">
        <v>56</v>
      </c>
      <c r="F2464" t="s">
        <v>57</v>
      </c>
      <c r="G2464" t="s">
        <v>58</v>
      </c>
      <c r="H2464" t="s">
        <v>8</v>
      </c>
      <c r="I2464" t="s">
        <v>59</v>
      </c>
      <c r="J2464" t="s">
        <v>213</v>
      </c>
      <c r="K2464" t="s">
        <v>214</v>
      </c>
      <c r="L2464" t="s">
        <v>215</v>
      </c>
      <c r="M2464">
        <v>1</v>
      </c>
      <c r="N2464" t="s">
        <v>875</v>
      </c>
      <c r="O2464" t="str">
        <f>IF($B2464="","",IFERROR(IF(ISNUMBER(MATCH($K2464,'Brand Family Territory (Enc)'!$A$2:$A$296,0)),$K2464,""),""))</f>
        <v/>
      </c>
      <c r="P2464" t="str">
        <f>IF($B2464="","",IFERROR(INDEX('Brand Crosswalk'!$F$2:$F$200,MATCH($K2464,'Brand Crosswalk'!$A$2:$A$200,0)),"Not in Crosswalk"))</f>
        <v>Mapped</v>
      </c>
      <c r="Q2464" t="str">
        <f>IF($B2464="","",IFERROR(INDEX('Brand Crosswalk'!$C$2:$C$200,MATCH($K2464,'Brand Crosswalk'!$A$2:$A$200,0)),""))</f>
        <v>New Belgium Brewing Company</v>
      </c>
      <c r="R2464" t="str">
        <f>IF($B2464="","",IF(O2464&lt;&gt;"",O2464,IF(P2464="Mapped",Q2464,IF(P2464="No Encompass Match","No Encompass Match",IFERROR(VLOOKUP(IF($K2464="",$J2464,$K2464),'Brands (Enc)'!$C$2:$D$2699,2,FALSE),"Not Mapped")))))</f>
        <v>New Belgium Brewing Company</v>
      </c>
      <c r="S2464" t="str">
        <f>IF($B2464="","",IFERROR(VLOOKUP(VALUE($B2464),'Customers Table (Enc)'!$A:$I,9,FALSE),"Not Found"))</f>
        <v>Bergen</v>
      </c>
      <c r="T2464" t="str">
        <f t="shared" si="152"/>
        <v>BERGEN</v>
      </c>
      <c r="U2464" t="str">
        <f t="shared" si="153"/>
        <v>New Belgium Brewing Company|BERGEN</v>
      </c>
      <c r="V2464" t="str">
        <f>IF($B2464="","",IF(R2464="No Encompass Match","THEM",IF(R2464="Not Mapped","Unable to Determine",IF(T2464="SALES","Unable to Determine",IFERROR(INDEX('Master - US vs THEM'!$F:$F,MATCH(U2464,'Master - US vs THEM'!$G:$G,0)),"No Territory Data")))))</f>
        <v>US</v>
      </c>
      <c r="W2464" t="str">
        <f t="shared" si="154"/>
        <v>OK</v>
      </c>
      <c r="X2464" t="str">
        <f t="shared" si="155"/>
        <v>US</v>
      </c>
    </row>
    <row r="2465" spans="1:24" x14ac:dyDescent="0.2">
      <c r="A2465">
        <v>2464</v>
      </c>
      <c r="B2465" t="s">
        <v>54</v>
      </c>
      <c r="C2465" t="s">
        <v>55</v>
      </c>
      <c r="D2465" t="s">
        <v>48</v>
      </c>
      <c r="E2465" t="s">
        <v>56</v>
      </c>
      <c r="F2465" t="s">
        <v>57</v>
      </c>
      <c r="G2465" t="s">
        <v>58</v>
      </c>
      <c r="H2465" t="s">
        <v>8</v>
      </c>
      <c r="I2465" t="s">
        <v>59</v>
      </c>
      <c r="J2465" t="s">
        <v>906</v>
      </c>
      <c r="K2465" t="s">
        <v>192</v>
      </c>
      <c r="L2465" t="s">
        <v>120</v>
      </c>
      <c r="M2465">
        <v>1</v>
      </c>
      <c r="N2465" t="s">
        <v>875</v>
      </c>
      <c r="O2465" t="str">
        <f>IF($B2465="","",IFERROR(IF(ISNUMBER(MATCH($K2465,'Brand Family Territory (Enc)'!$A$2:$A$296,0)),$K2465,""),""))</f>
        <v/>
      </c>
      <c r="P2465" t="str">
        <f>IF($B2465="","",IFERROR(INDEX('Brand Crosswalk'!$F$2:$F$200,MATCH($K2465,'Brand Crosswalk'!$A$2:$A$200,0)),"Not in Crosswalk"))</f>
        <v>Mapped</v>
      </c>
      <c r="Q2465" t="str">
        <f>IF($B2465="","",IFERROR(INDEX('Brand Crosswalk'!$C$2:$C$200,MATCH($K2465,'Brand Crosswalk'!$A$2:$A$200,0)),""))</f>
        <v>Montauk</v>
      </c>
      <c r="R2465" t="str">
        <f>IF($B2465="","",IF(O2465&lt;&gt;"",O2465,IF(P2465="Mapped",Q2465,IF(P2465="No Encompass Match","No Encompass Match",IFERROR(VLOOKUP(IF($K2465="",$J2465,$K2465),'Brands (Enc)'!$C$2:$D$2699,2,FALSE),"Not Mapped")))))</f>
        <v>Montauk</v>
      </c>
      <c r="S2465" t="str">
        <f>IF($B2465="","",IFERROR(VLOOKUP(VALUE($B2465),'Customers Table (Enc)'!$A:$I,9,FALSE),"Not Found"))</f>
        <v>Bergen</v>
      </c>
      <c r="T2465" t="str">
        <f t="shared" si="152"/>
        <v>BERGEN</v>
      </c>
      <c r="U2465" t="str">
        <f t="shared" si="153"/>
        <v>Montauk|BERGEN</v>
      </c>
      <c r="V2465" t="str">
        <f>IF($B2465="","",IF(R2465="No Encompass Match","THEM",IF(R2465="Not Mapped","Unable to Determine",IF(T2465="SALES","Unable to Determine",IFERROR(INDEX('Master - US vs THEM'!$F:$F,MATCH(U2465,'Master - US vs THEM'!$G:$G,0)),"No Territory Data")))))</f>
        <v>US</v>
      </c>
      <c r="W2465" t="str">
        <f t="shared" si="154"/>
        <v>OK</v>
      </c>
      <c r="X2465" t="str">
        <f t="shared" si="155"/>
        <v>US</v>
      </c>
    </row>
    <row r="2466" spans="1:24" x14ac:dyDescent="0.2">
      <c r="A2466">
        <v>2465</v>
      </c>
      <c r="B2466" t="s">
        <v>54</v>
      </c>
      <c r="C2466" t="s">
        <v>55</v>
      </c>
      <c r="D2466" t="s">
        <v>48</v>
      </c>
      <c r="E2466" t="s">
        <v>56</v>
      </c>
      <c r="F2466" t="s">
        <v>57</v>
      </c>
      <c r="G2466" t="s">
        <v>58</v>
      </c>
      <c r="H2466" t="s">
        <v>8</v>
      </c>
      <c r="I2466" t="s">
        <v>59</v>
      </c>
      <c r="J2466" t="s">
        <v>342</v>
      </c>
      <c r="K2466" t="s">
        <v>343</v>
      </c>
      <c r="L2466" t="s">
        <v>155</v>
      </c>
      <c r="M2466">
        <v>1</v>
      </c>
      <c r="N2466" t="s">
        <v>875</v>
      </c>
      <c r="O2466" t="str">
        <f>IF($B2466="","",IFERROR(IF(ISNUMBER(MATCH($K2466,'Brand Family Territory (Enc)'!$A$2:$A$296,0)),$K2466,""),""))</f>
        <v>ANGRY ORCHARD</v>
      </c>
      <c r="P2466" t="str">
        <f>IF($B2466="","",IFERROR(INDEX('Brand Crosswalk'!$F$2:$F$200,MATCH($K2466,'Brand Crosswalk'!$A$2:$A$200,0)),"Not in Crosswalk"))</f>
        <v>Not in Crosswalk</v>
      </c>
      <c r="Q2466" t="str">
        <f>IF($B2466="","",IFERROR(INDEX('Brand Crosswalk'!$C$2:$C$200,MATCH($K2466,'Brand Crosswalk'!$A$2:$A$200,0)),""))</f>
        <v/>
      </c>
      <c r="R2466" t="str">
        <f>IF($B2466="","",IF(O2466&lt;&gt;"",O2466,IF(P2466="Mapped",Q2466,IF(P2466="No Encompass Match","No Encompass Match",IFERROR(VLOOKUP(IF($K2466="",$J2466,$K2466),'Brands (Enc)'!$C$2:$D$2699,2,FALSE),"Not Mapped")))))</f>
        <v>ANGRY ORCHARD</v>
      </c>
      <c r="S2466" t="str">
        <f>IF($B2466="","",IFERROR(VLOOKUP(VALUE($B2466),'Customers Table (Enc)'!$A:$I,9,FALSE),"Not Found"))</f>
        <v>Bergen</v>
      </c>
      <c r="T2466" t="str">
        <f t="shared" si="152"/>
        <v>BERGEN</v>
      </c>
      <c r="U2466" t="str">
        <f t="shared" si="153"/>
        <v>ANGRY ORCHARD|BERGEN</v>
      </c>
      <c r="V2466" t="str">
        <f>IF($B2466="","",IF(R2466="No Encompass Match","THEM",IF(R2466="Not Mapped","Unable to Determine",IF(T2466="SALES","Unable to Determine",IFERROR(INDEX('Master - US vs THEM'!$F:$F,MATCH(U2466,'Master - US vs THEM'!$G:$G,0)),"No Territory Data")))))</f>
        <v>US</v>
      </c>
      <c r="W2466" t="str">
        <f t="shared" si="154"/>
        <v>OK</v>
      </c>
      <c r="X2466" t="str">
        <f t="shared" si="155"/>
        <v>US</v>
      </c>
    </row>
    <row r="2467" spans="1:24" x14ac:dyDescent="0.2">
      <c r="A2467">
        <v>2466</v>
      </c>
      <c r="B2467" t="s">
        <v>54</v>
      </c>
      <c r="C2467" t="s">
        <v>55</v>
      </c>
      <c r="D2467" t="s">
        <v>48</v>
      </c>
      <c r="E2467" t="s">
        <v>56</v>
      </c>
      <c r="F2467" t="s">
        <v>57</v>
      </c>
      <c r="G2467" t="s">
        <v>58</v>
      </c>
      <c r="H2467" t="s">
        <v>8</v>
      </c>
      <c r="I2467" t="s">
        <v>59</v>
      </c>
      <c r="J2467" t="s">
        <v>951</v>
      </c>
      <c r="K2467" t="s">
        <v>952</v>
      </c>
      <c r="L2467" t="s">
        <v>243</v>
      </c>
      <c r="M2467">
        <v>1</v>
      </c>
      <c r="N2467" t="s">
        <v>875</v>
      </c>
      <c r="O2467" t="str">
        <f>IF($B2467="","",IFERROR(IF(ISNUMBER(MATCH($K2467,'Brand Family Territory (Enc)'!$A$2:$A$296,0)),$K2467,""),""))</f>
        <v>SCHOFFERHOFER</v>
      </c>
      <c r="P2467" t="str">
        <f>IF($B2467="","",IFERROR(INDEX('Brand Crosswalk'!$F$2:$F$200,MATCH($K2467,'Brand Crosswalk'!$A$2:$A$200,0)),"Not in Crosswalk"))</f>
        <v>Not in Crosswalk</v>
      </c>
      <c r="Q2467" t="str">
        <f>IF($B2467="","",IFERROR(INDEX('Brand Crosswalk'!$C$2:$C$200,MATCH($K2467,'Brand Crosswalk'!$A$2:$A$200,0)),""))</f>
        <v/>
      </c>
      <c r="R2467" t="str">
        <f>IF($B2467="","",IF(O2467&lt;&gt;"",O2467,IF(P2467="Mapped",Q2467,IF(P2467="No Encompass Match","No Encompass Match",IFERROR(VLOOKUP(IF($K2467="",$J2467,$K2467),'Brands (Enc)'!$C$2:$D$2699,2,FALSE),"Not Mapped")))))</f>
        <v>SCHOFFERHOFER</v>
      </c>
      <c r="S2467" t="str">
        <f>IF($B2467="","",IFERROR(VLOOKUP(VALUE($B2467),'Customers Table (Enc)'!$A:$I,9,FALSE),"Not Found"))</f>
        <v>Bergen</v>
      </c>
      <c r="T2467" t="str">
        <f t="shared" si="152"/>
        <v>BERGEN</v>
      </c>
      <c r="U2467" t="str">
        <f t="shared" si="153"/>
        <v>SCHOFFERHOFER|BERGEN</v>
      </c>
      <c r="V2467" t="str">
        <f>IF($B2467="","",IF(R2467="No Encompass Match","THEM",IF(R2467="Not Mapped","Unable to Determine",IF(T2467="SALES","Unable to Determine",IFERROR(INDEX('Master - US vs THEM'!$F:$F,MATCH(U2467,'Master - US vs THEM'!$G:$G,0)),"No Territory Data")))))</f>
        <v>US</v>
      </c>
      <c r="W2467" t="str">
        <f t="shared" si="154"/>
        <v>OK</v>
      </c>
      <c r="X2467" t="str">
        <f t="shared" si="155"/>
        <v>US</v>
      </c>
    </row>
    <row r="2468" spans="1:24" x14ac:dyDescent="0.2">
      <c r="A2468">
        <v>2467</v>
      </c>
      <c r="B2468" t="s">
        <v>54</v>
      </c>
      <c r="C2468" t="s">
        <v>55</v>
      </c>
      <c r="D2468" t="s">
        <v>48</v>
      </c>
      <c r="E2468" t="s">
        <v>56</v>
      </c>
      <c r="F2468" t="s">
        <v>57</v>
      </c>
      <c r="G2468" t="s">
        <v>58</v>
      </c>
      <c r="H2468" t="s">
        <v>8</v>
      </c>
      <c r="I2468" t="s">
        <v>59</v>
      </c>
      <c r="J2468" t="s">
        <v>33</v>
      </c>
      <c r="K2468" t="s">
        <v>33</v>
      </c>
      <c r="L2468" t="s">
        <v>34</v>
      </c>
      <c r="M2468">
        <v>1</v>
      </c>
      <c r="N2468" t="s">
        <v>875</v>
      </c>
      <c r="O2468" t="str">
        <f>IF($B2468="","",IFERROR(IF(ISNUMBER(MATCH($K2468,'Brand Family Territory (Enc)'!$A$2:$A$296,0)),$K2468,""),""))</f>
        <v>SIERRA NEVADA</v>
      </c>
      <c r="P2468" t="str">
        <f>IF($B2468="","",IFERROR(INDEX('Brand Crosswalk'!$F$2:$F$200,MATCH($K2468,'Brand Crosswalk'!$A$2:$A$200,0)),"Not in Crosswalk"))</f>
        <v>Not in Crosswalk</v>
      </c>
      <c r="Q2468" t="str">
        <f>IF($B2468="","",IFERROR(INDEX('Brand Crosswalk'!$C$2:$C$200,MATCH($K2468,'Brand Crosswalk'!$A$2:$A$200,0)),""))</f>
        <v/>
      </c>
      <c r="R2468" t="str">
        <f>IF($B2468="","",IF(O2468&lt;&gt;"",O2468,IF(P2468="Mapped",Q2468,IF(P2468="No Encompass Match","No Encompass Match",IFERROR(VLOOKUP(IF($K2468="",$J2468,$K2468),'Brands (Enc)'!$C$2:$D$2699,2,FALSE),"Not Mapped")))))</f>
        <v>SIERRA NEVADA</v>
      </c>
      <c r="S2468" t="str">
        <f>IF($B2468="","",IFERROR(VLOOKUP(VALUE($B2468),'Customers Table (Enc)'!$A:$I,9,FALSE),"Not Found"))</f>
        <v>Bergen</v>
      </c>
      <c r="T2468" t="str">
        <f t="shared" si="152"/>
        <v>BERGEN</v>
      </c>
      <c r="U2468" t="str">
        <f t="shared" si="153"/>
        <v>SIERRA NEVADA|BERGEN</v>
      </c>
      <c r="V2468" t="str">
        <f>IF($B2468="","",IF(R2468="No Encompass Match","THEM",IF(R2468="Not Mapped","Unable to Determine",IF(T2468="SALES","Unable to Determine",IFERROR(INDEX('Master - US vs THEM'!$F:$F,MATCH(U2468,'Master - US vs THEM'!$G:$G,0)),"No Territory Data")))))</f>
        <v>US</v>
      </c>
      <c r="W2468" t="str">
        <f t="shared" si="154"/>
        <v>OK</v>
      </c>
      <c r="X2468" t="str">
        <f t="shared" si="155"/>
        <v>US</v>
      </c>
    </row>
    <row r="2469" spans="1:24" x14ac:dyDescent="0.2">
      <c r="A2469">
        <v>2468</v>
      </c>
      <c r="B2469" t="s">
        <v>947</v>
      </c>
      <c r="C2469" t="s">
        <v>948</v>
      </c>
      <c r="D2469" t="s">
        <v>48</v>
      </c>
      <c r="E2469" t="s">
        <v>949</v>
      </c>
      <c r="F2469" t="s">
        <v>57</v>
      </c>
      <c r="G2469" t="s">
        <v>950</v>
      </c>
      <c r="H2469" t="s">
        <v>8</v>
      </c>
      <c r="I2469" t="s">
        <v>59</v>
      </c>
      <c r="J2469" t="s">
        <v>165</v>
      </c>
      <c r="K2469" t="s">
        <v>166</v>
      </c>
      <c r="L2469" t="s">
        <v>141</v>
      </c>
      <c r="M2469">
        <v>1</v>
      </c>
      <c r="N2469" t="s">
        <v>875</v>
      </c>
      <c r="O2469" t="str">
        <f>IF($B2469="","",IFERROR(IF(ISNUMBER(MATCH($K2469,'Brand Family Territory (Enc)'!$A$2:$A$296,0)),$K2469,""),""))</f>
        <v>BLUE MOON</v>
      </c>
      <c r="P2469" t="str">
        <f>IF($B2469="","",IFERROR(INDEX('Brand Crosswalk'!$F$2:$F$200,MATCH($K2469,'Brand Crosswalk'!$A$2:$A$200,0)),"Not in Crosswalk"))</f>
        <v>Not in Crosswalk</v>
      </c>
      <c r="Q2469" t="str">
        <f>IF($B2469="","",IFERROR(INDEX('Brand Crosswalk'!$C$2:$C$200,MATCH($K2469,'Brand Crosswalk'!$A$2:$A$200,0)),""))</f>
        <v/>
      </c>
      <c r="R2469" t="str">
        <f>IF($B2469="","",IF(O2469&lt;&gt;"",O2469,IF(P2469="Mapped",Q2469,IF(P2469="No Encompass Match","No Encompass Match",IFERROR(VLOOKUP(IF($K2469="",$J2469,$K2469),'Brands (Enc)'!$C$2:$D$2699,2,FALSE),"Not Mapped")))))</f>
        <v>BLUE MOON</v>
      </c>
      <c r="S2469" t="str">
        <f>IF($B2469="","",IFERROR(VLOOKUP(VALUE($B2469),'Customers Table (Enc)'!$A:$I,9,FALSE),"Not Found"))</f>
        <v>Bergen</v>
      </c>
      <c r="T2469" t="str">
        <f t="shared" si="152"/>
        <v>BERGEN</v>
      </c>
      <c r="U2469" t="str">
        <f t="shared" si="153"/>
        <v>BLUE MOON|BERGEN</v>
      </c>
      <c r="V2469" t="str">
        <f>IF($B2469="","",IF(R2469="No Encompass Match","THEM",IF(R2469="Not Mapped","Unable to Determine",IF(T2469="SALES","Unable to Determine",IFERROR(INDEX('Master - US vs THEM'!$F:$F,MATCH(U2469,'Master - US vs THEM'!$G:$G,0)),"No Territory Data")))))</f>
        <v>US</v>
      </c>
      <c r="W2469" t="str">
        <f t="shared" si="154"/>
        <v>OK</v>
      </c>
      <c r="X2469" t="str">
        <f t="shared" si="155"/>
        <v>US</v>
      </c>
    </row>
    <row r="2470" spans="1:24" x14ac:dyDescent="0.2">
      <c r="A2470">
        <v>2469</v>
      </c>
      <c r="B2470" t="s">
        <v>947</v>
      </c>
      <c r="C2470" t="s">
        <v>948</v>
      </c>
      <c r="D2470" t="s">
        <v>48</v>
      </c>
      <c r="E2470" t="s">
        <v>949</v>
      </c>
      <c r="F2470" t="s">
        <v>57</v>
      </c>
      <c r="G2470" t="s">
        <v>950</v>
      </c>
      <c r="H2470" t="s">
        <v>8</v>
      </c>
      <c r="I2470" t="s">
        <v>59</v>
      </c>
      <c r="J2470" t="s">
        <v>341</v>
      </c>
      <c r="K2470" t="s">
        <v>295</v>
      </c>
      <c r="L2470" t="s">
        <v>215</v>
      </c>
      <c r="M2470">
        <v>1</v>
      </c>
      <c r="N2470" t="s">
        <v>875</v>
      </c>
      <c r="O2470" t="str">
        <f>IF($B2470="","",IFERROR(IF(ISNUMBER(MATCH($K2470,'Brand Family Territory (Enc)'!$A$2:$A$296,0)),$K2470,""),""))</f>
        <v/>
      </c>
      <c r="P2470" t="str">
        <f>IF($B2470="","",IFERROR(INDEX('Brand Crosswalk'!$F$2:$F$200,MATCH($K2470,'Brand Crosswalk'!$A$2:$A$200,0)),"Not in Crosswalk"))</f>
        <v>Mapped</v>
      </c>
      <c r="Q2470" t="str">
        <f>IF($B2470="","",IFERROR(INDEX('Brand Crosswalk'!$C$2:$C$200,MATCH($K2470,'Brand Crosswalk'!$A$2:$A$200,0)),""))</f>
        <v>New Belgium Brewing Company</v>
      </c>
      <c r="R2470" t="str">
        <f>IF($B2470="","",IF(O2470&lt;&gt;"",O2470,IF(P2470="Mapped",Q2470,IF(P2470="No Encompass Match","No Encompass Match",IFERROR(VLOOKUP(IF($K2470="",$J2470,$K2470),'Brands (Enc)'!$C$2:$D$2699,2,FALSE),"Not Mapped")))))</f>
        <v>New Belgium Brewing Company</v>
      </c>
      <c r="S2470" t="str">
        <f>IF($B2470="","",IFERROR(VLOOKUP(VALUE($B2470),'Customers Table (Enc)'!$A:$I,9,FALSE),"Not Found"))</f>
        <v>Bergen</v>
      </c>
      <c r="T2470" t="str">
        <f t="shared" si="152"/>
        <v>BERGEN</v>
      </c>
      <c r="U2470" t="str">
        <f t="shared" si="153"/>
        <v>New Belgium Brewing Company|BERGEN</v>
      </c>
      <c r="V2470" t="str">
        <f>IF($B2470="","",IF(R2470="No Encompass Match","THEM",IF(R2470="Not Mapped","Unable to Determine",IF(T2470="SALES","Unable to Determine",IFERROR(INDEX('Master - US vs THEM'!$F:$F,MATCH(U2470,'Master - US vs THEM'!$G:$G,0)),"No Territory Data")))))</f>
        <v>US</v>
      </c>
      <c r="W2470" t="str">
        <f t="shared" si="154"/>
        <v>OK</v>
      </c>
      <c r="X2470" t="str">
        <f t="shared" si="155"/>
        <v>US</v>
      </c>
    </row>
    <row r="2471" spans="1:24" x14ac:dyDescent="0.2">
      <c r="A2471">
        <v>2470</v>
      </c>
      <c r="B2471" t="s">
        <v>947</v>
      </c>
      <c r="C2471" t="s">
        <v>948</v>
      </c>
      <c r="D2471" t="s">
        <v>48</v>
      </c>
      <c r="E2471" t="s">
        <v>949</v>
      </c>
      <c r="F2471" t="s">
        <v>57</v>
      </c>
      <c r="G2471" t="s">
        <v>950</v>
      </c>
      <c r="H2471" t="s">
        <v>8</v>
      </c>
      <c r="I2471" t="s">
        <v>59</v>
      </c>
      <c r="J2471" t="s">
        <v>535</v>
      </c>
      <c r="K2471" t="s">
        <v>358</v>
      </c>
      <c r="L2471" t="s">
        <v>155</v>
      </c>
      <c r="M2471">
        <v>1</v>
      </c>
      <c r="N2471" t="s">
        <v>875</v>
      </c>
      <c r="O2471" t="str">
        <f>IF($B2471="","",IFERROR(IF(ISNUMBER(MATCH($K2471,'Brand Family Territory (Enc)'!$A$2:$A$296,0)),$K2471,""),""))</f>
        <v/>
      </c>
      <c r="P2471" t="str">
        <f>IF($B2471="","",IFERROR(INDEX('Brand Crosswalk'!$F$2:$F$200,MATCH($K2471,'Brand Crosswalk'!$A$2:$A$200,0)),"Not in Crosswalk"))</f>
        <v>Mapped</v>
      </c>
      <c r="Q2471" t="str">
        <f>IF($B2471="","",IFERROR(INDEX('Brand Crosswalk'!$C$2:$C$200,MATCH($K2471,'Brand Crosswalk'!$A$2:$A$200,0)),""))</f>
        <v>Samuel Adams</v>
      </c>
      <c r="R2471" t="str">
        <f>IF($B2471="","",IF(O2471&lt;&gt;"",O2471,IF(P2471="Mapped",Q2471,IF(P2471="No Encompass Match","No Encompass Match",IFERROR(VLOOKUP(IF($K2471="",$J2471,$K2471),'Brands (Enc)'!$C$2:$D$2699,2,FALSE),"Not Mapped")))))</f>
        <v>Samuel Adams</v>
      </c>
      <c r="S2471" t="str">
        <f>IF($B2471="","",IFERROR(VLOOKUP(VALUE($B2471),'Customers Table (Enc)'!$A:$I,9,FALSE),"Not Found"))</f>
        <v>Bergen</v>
      </c>
      <c r="T2471" t="str">
        <f t="shared" si="152"/>
        <v>BERGEN</v>
      </c>
      <c r="U2471" t="str">
        <f t="shared" si="153"/>
        <v>Samuel Adams|BERGEN</v>
      </c>
      <c r="V2471" t="str">
        <f>IF($B2471="","",IF(R2471="No Encompass Match","THEM",IF(R2471="Not Mapped","Unable to Determine",IF(T2471="SALES","Unable to Determine",IFERROR(INDEX('Master - US vs THEM'!$F:$F,MATCH(U2471,'Master - US vs THEM'!$G:$G,0)),"No Territory Data")))))</f>
        <v>US</v>
      </c>
      <c r="W2471" t="str">
        <f t="shared" si="154"/>
        <v>OK</v>
      </c>
      <c r="X2471" t="str">
        <f t="shared" si="155"/>
        <v>US</v>
      </c>
    </row>
    <row r="2472" spans="1:24" x14ac:dyDescent="0.2">
      <c r="A2472">
        <v>2471</v>
      </c>
      <c r="B2472" t="s">
        <v>942</v>
      </c>
      <c r="C2472" t="s">
        <v>943</v>
      </c>
      <c r="D2472" t="s">
        <v>372</v>
      </c>
      <c r="E2472" t="s">
        <v>944</v>
      </c>
      <c r="F2472" t="s">
        <v>945</v>
      </c>
      <c r="G2472" t="s">
        <v>946</v>
      </c>
      <c r="H2472" t="s">
        <v>8</v>
      </c>
      <c r="I2472" t="s">
        <v>31</v>
      </c>
      <c r="J2472" t="s">
        <v>535</v>
      </c>
      <c r="K2472" t="s">
        <v>358</v>
      </c>
      <c r="L2472" t="s">
        <v>155</v>
      </c>
      <c r="M2472">
        <v>1</v>
      </c>
      <c r="N2472" t="s">
        <v>875</v>
      </c>
      <c r="O2472" t="str">
        <f>IF($B2472="","",IFERROR(IF(ISNUMBER(MATCH($K2472,'Brand Family Territory (Enc)'!$A$2:$A$296,0)),$K2472,""),""))</f>
        <v/>
      </c>
      <c r="P2472" t="str">
        <f>IF($B2472="","",IFERROR(INDEX('Brand Crosswalk'!$F$2:$F$200,MATCH($K2472,'Brand Crosswalk'!$A$2:$A$200,0)),"Not in Crosswalk"))</f>
        <v>Mapped</v>
      </c>
      <c r="Q2472" t="str">
        <f>IF($B2472="","",IFERROR(INDEX('Brand Crosswalk'!$C$2:$C$200,MATCH($K2472,'Brand Crosswalk'!$A$2:$A$200,0)),""))</f>
        <v>Samuel Adams</v>
      </c>
      <c r="R2472" t="str">
        <f>IF($B2472="","",IF(O2472&lt;&gt;"",O2472,IF(P2472="Mapped",Q2472,IF(P2472="No Encompass Match","No Encompass Match",IFERROR(VLOOKUP(IF($K2472="",$J2472,$K2472),'Brands (Enc)'!$C$2:$D$2699,2,FALSE),"Not Mapped")))))</f>
        <v>Samuel Adams</v>
      </c>
      <c r="S2472" t="str">
        <f>IF($B2472="","",IFERROR(VLOOKUP(VALUE($B2472),'Customers Table (Enc)'!$A:$I,9,FALSE),"Not Found"))</f>
        <v>Passaic</v>
      </c>
      <c r="T2472" t="str">
        <f t="shared" si="152"/>
        <v>PASSAIC-FF</v>
      </c>
      <c r="U2472" t="str">
        <f t="shared" si="153"/>
        <v>Samuel Adams|PASSAIC-FF</v>
      </c>
      <c r="V2472" t="str">
        <f>IF($B2472="","",IF(R2472="No Encompass Match","THEM",IF(R2472="Not Mapped","Unable to Determine",IF(T2472="SALES","Unable to Determine",IFERROR(INDEX('Master - US vs THEM'!$F:$F,MATCH(U2472,'Master - US vs THEM'!$G:$G,0)),"No Territory Data")))))</f>
        <v>US</v>
      </c>
      <c r="W2472" t="str">
        <f t="shared" si="154"/>
        <v>OK</v>
      </c>
      <c r="X2472" t="str">
        <f t="shared" si="155"/>
        <v>US</v>
      </c>
    </row>
    <row r="2473" spans="1:24" x14ac:dyDescent="0.2">
      <c r="A2473">
        <v>2472</v>
      </c>
      <c r="B2473" t="s">
        <v>942</v>
      </c>
      <c r="C2473" t="s">
        <v>943</v>
      </c>
      <c r="D2473" t="s">
        <v>372</v>
      </c>
      <c r="E2473" t="s">
        <v>944</v>
      </c>
      <c r="F2473" t="s">
        <v>945</v>
      </c>
      <c r="G2473" t="s">
        <v>946</v>
      </c>
      <c r="H2473" t="s">
        <v>8</v>
      </c>
      <c r="I2473" t="s">
        <v>31</v>
      </c>
      <c r="J2473" t="s">
        <v>44</v>
      </c>
      <c r="K2473" t="s">
        <v>44</v>
      </c>
      <c r="L2473" t="s">
        <v>45</v>
      </c>
      <c r="M2473">
        <v>1</v>
      </c>
      <c r="N2473" t="s">
        <v>875</v>
      </c>
      <c r="O2473" t="str">
        <f>IF($B2473="","",IFERROR(IF(ISNUMBER(MATCH($K2473,'Brand Family Territory (Enc)'!$A$2:$A$296,0)),$K2473,""),""))</f>
        <v/>
      </c>
      <c r="P2473" t="str">
        <f>IF($B2473="","",IFERROR(INDEX('Brand Crosswalk'!$F$2:$F$200,MATCH($K2473,'Brand Crosswalk'!$A$2:$A$200,0)),"Not in Crosswalk"))</f>
        <v>Mapped</v>
      </c>
      <c r="Q2473" t="str">
        <f>IF($B2473="","",IFERROR(INDEX('Brand Crosswalk'!$C$2:$C$200,MATCH($K2473,'Brand Crosswalk'!$A$2:$A$200,0)),""))</f>
        <v>Dg Yuengling Inc</v>
      </c>
      <c r="R2473" t="str">
        <f>IF($B2473="","",IF(O2473&lt;&gt;"",O2473,IF(P2473="Mapped",Q2473,IF(P2473="No Encompass Match","No Encompass Match",IFERROR(VLOOKUP(IF($K2473="",$J2473,$K2473),'Brands (Enc)'!$C$2:$D$2699,2,FALSE),"Not Mapped")))))</f>
        <v>Dg Yuengling Inc</v>
      </c>
      <c r="S2473" t="str">
        <f>IF($B2473="","",IFERROR(VLOOKUP(VALUE($B2473),'Customers Table (Enc)'!$A:$I,9,FALSE),"Not Found"))</f>
        <v>Passaic</v>
      </c>
      <c r="T2473" t="str">
        <f t="shared" si="152"/>
        <v>PASSAIC-FF</v>
      </c>
      <c r="U2473" t="str">
        <f t="shared" si="153"/>
        <v>Dg Yuengling Inc|PASSAIC-FF</v>
      </c>
      <c r="V2473" t="str">
        <f>IF($B2473="","",IF(R2473="No Encompass Match","THEM",IF(R2473="Not Mapped","Unable to Determine",IF(T2473="SALES","Unable to Determine",IFERROR(INDEX('Master - US vs THEM'!$F:$F,MATCH(U2473,'Master - US vs THEM'!$G:$G,0)),"No Territory Data")))))</f>
        <v>US</v>
      </c>
      <c r="W2473" t="str">
        <f t="shared" si="154"/>
        <v>OK</v>
      </c>
      <c r="X2473" t="str">
        <f t="shared" si="155"/>
        <v>US</v>
      </c>
    </row>
    <row r="2474" spans="1:24" x14ac:dyDescent="0.2">
      <c r="A2474">
        <v>2473</v>
      </c>
      <c r="B2474" t="s">
        <v>942</v>
      </c>
      <c r="C2474" t="s">
        <v>943</v>
      </c>
      <c r="D2474" t="s">
        <v>372</v>
      </c>
      <c r="E2474" t="s">
        <v>944</v>
      </c>
      <c r="F2474" t="s">
        <v>945</v>
      </c>
      <c r="G2474" t="s">
        <v>946</v>
      </c>
      <c r="H2474" t="s">
        <v>8</v>
      </c>
      <c r="I2474" t="s">
        <v>31</v>
      </c>
      <c r="J2474" t="s">
        <v>338</v>
      </c>
      <c r="K2474" t="s">
        <v>34</v>
      </c>
      <c r="L2474" t="s">
        <v>34</v>
      </c>
      <c r="M2474">
        <v>1</v>
      </c>
      <c r="N2474" t="s">
        <v>875</v>
      </c>
      <c r="O2474" t="str">
        <f>IF($B2474="","",IFERROR(IF(ISNUMBER(MATCH($K2474,'Brand Family Territory (Enc)'!$A$2:$A$296,0)),$K2474,""),""))</f>
        <v/>
      </c>
      <c r="P2474" t="str">
        <f>IF($B2474="","",IFERROR(INDEX('Brand Crosswalk'!$F$2:$F$200,MATCH($K2474,'Brand Crosswalk'!$A$2:$A$200,0)),"Not in Crosswalk"))</f>
        <v>Mapped</v>
      </c>
      <c r="Q2474" t="str">
        <f>IF($B2474="","",IFERROR(INDEX('Brand Crosswalk'!$C$2:$C$200,MATCH($K2474,'Brand Crosswalk'!$A$2:$A$200,0)),""))</f>
        <v>Sierra Nevada</v>
      </c>
      <c r="R2474" t="str">
        <f>IF($B2474="","",IF(O2474&lt;&gt;"",O2474,IF(P2474="Mapped",Q2474,IF(P2474="No Encompass Match","No Encompass Match",IFERROR(VLOOKUP(IF($K2474="",$J2474,$K2474),'Brands (Enc)'!$C$2:$D$2699,2,FALSE),"Not Mapped")))))</f>
        <v>Sierra Nevada</v>
      </c>
      <c r="S2474" t="str">
        <f>IF($B2474="","",IFERROR(VLOOKUP(VALUE($B2474),'Customers Table (Enc)'!$A:$I,9,FALSE),"Not Found"))</f>
        <v>Passaic</v>
      </c>
      <c r="T2474" t="str">
        <f t="shared" si="152"/>
        <v>PASSAIC-FF</v>
      </c>
      <c r="U2474" t="str">
        <f t="shared" si="153"/>
        <v>Sierra Nevada|PASSAIC-FF</v>
      </c>
      <c r="V2474" t="str">
        <f>IF($B2474="","",IF(R2474="No Encompass Match","THEM",IF(R2474="Not Mapped","Unable to Determine",IF(T2474="SALES","Unable to Determine",IFERROR(INDEX('Master - US vs THEM'!$F:$F,MATCH(U2474,'Master - US vs THEM'!$G:$G,0)),"No Territory Data")))))</f>
        <v>US</v>
      </c>
      <c r="W2474" t="str">
        <f t="shared" si="154"/>
        <v>OK</v>
      </c>
      <c r="X2474" t="str">
        <f t="shared" si="155"/>
        <v>US</v>
      </c>
    </row>
    <row r="2475" spans="1:24" x14ac:dyDescent="0.2">
      <c r="A2475">
        <v>2474</v>
      </c>
      <c r="B2475" t="s">
        <v>942</v>
      </c>
      <c r="C2475" t="s">
        <v>943</v>
      </c>
      <c r="D2475" t="s">
        <v>372</v>
      </c>
      <c r="E2475" t="s">
        <v>944</v>
      </c>
      <c r="F2475" t="s">
        <v>945</v>
      </c>
      <c r="G2475" t="s">
        <v>946</v>
      </c>
      <c r="H2475" t="s">
        <v>8</v>
      </c>
      <c r="I2475" t="s">
        <v>31</v>
      </c>
      <c r="J2475" t="s">
        <v>341</v>
      </c>
      <c r="K2475" t="s">
        <v>295</v>
      </c>
      <c r="L2475" t="s">
        <v>215</v>
      </c>
      <c r="M2475">
        <v>1</v>
      </c>
      <c r="N2475" t="s">
        <v>875</v>
      </c>
      <c r="O2475" t="str">
        <f>IF($B2475="","",IFERROR(IF(ISNUMBER(MATCH($K2475,'Brand Family Territory (Enc)'!$A$2:$A$296,0)),$K2475,""),""))</f>
        <v/>
      </c>
      <c r="P2475" t="str">
        <f>IF($B2475="","",IFERROR(INDEX('Brand Crosswalk'!$F$2:$F$200,MATCH($K2475,'Brand Crosswalk'!$A$2:$A$200,0)),"Not in Crosswalk"))</f>
        <v>Mapped</v>
      </c>
      <c r="Q2475" t="str">
        <f>IF($B2475="","",IFERROR(INDEX('Brand Crosswalk'!$C$2:$C$200,MATCH($K2475,'Brand Crosswalk'!$A$2:$A$200,0)),""))</f>
        <v>New Belgium Brewing Company</v>
      </c>
      <c r="R2475" t="str">
        <f>IF($B2475="","",IF(O2475&lt;&gt;"",O2475,IF(P2475="Mapped",Q2475,IF(P2475="No Encompass Match","No Encompass Match",IFERROR(VLOOKUP(IF($K2475="",$J2475,$K2475),'Brands (Enc)'!$C$2:$D$2699,2,FALSE),"Not Mapped")))))</f>
        <v>New Belgium Brewing Company</v>
      </c>
      <c r="S2475" t="str">
        <f>IF($B2475="","",IFERROR(VLOOKUP(VALUE($B2475),'Customers Table (Enc)'!$A:$I,9,FALSE),"Not Found"))</f>
        <v>Passaic</v>
      </c>
      <c r="T2475" t="str">
        <f t="shared" si="152"/>
        <v>PASSAIC-FF</v>
      </c>
      <c r="U2475" t="str">
        <f t="shared" si="153"/>
        <v>New Belgium Brewing Company|PASSAIC-FF</v>
      </c>
      <c r="V2475" t="str">
        <f>IF($B2475="","",IF(R2475="No Encompass Match","THEM",IF(R2475="Not Mapped","Unable to Determine",IF(T2475="SALES","Unable to Determine",IFERROR(INDEX('Master - US vs THEM'!$F:$F,MATCH(U2475,'Master - US vs THEM'!$G:$G,0)),"No Territory Data")))))</f>
        <v>US</v>
      </c>
      <c r="W2475" t="str">
        <f t="shared" si="154"/>
        <v>OK</v>
      </c>
      <c r="X2475" t="str">
        <f t="shared" si="155"/>
        <v>US</v>
      </c>
    </row>
    <row r="2476" spans="1:24" x14ac:dyDescent="0.2">
      <c r="A2476">
        <v>2475</v>
      </c>
      <c r="B2476" t="s">
        <v>942</v>
      </c>
      <c r="C2476" t="s">
        <v>943</v>
      </c>
      <c r="D2476" t="s">
        <v>372</v>
      </c>
      <c r="E2476" t="s">
        <v>944</v>
      </c>
      <c r="F2476" t="s">
        <v>945</v>
      </c>
      <c r="G2476" t="s">
        <v>946</v>
      </c>
      <c r="H2476" t="s">
        <v>8</v>
      </c>
      <c r="I2476" t="s">
        <v>31</v>
      </c>
      <c r="J2476" t="s">
        <v>165</v>
      </c>
      <c r="K2476" t="s">
        <v>166</v>
      </c>
      <c r="L2476" t="s">
        <v>141</v>
      </c>
      <c r="M2476">
        <v>1</v>
      </c>
      <c r="N2476" t="s">
        <v>875</v>
      </c>
      <c r="O2476" t="str">
        <f>IF($B2476="","",IFERROR(IF(ISNUMBER(MATCH($K2476,'Brand Family Territory (Enc)'!$A$2:$A$296,0)),$K2476,""),""))</f>
        <v>BLUE MOON</v>
      </c>
      <c r="P2476" t="str">
        <f>IF($B2476="","",IFERROR(INDEX('Brand Crosswalk'!$F$2:$F$200,MATCH($K2476,'Brand Crosswalk'!$A$2:$A$200,0)),"Not in Crosswalk"))</f>
        <v>Not in Crosswalk</v>
      </c>
      <c r="Q2476" t="str">
        <f>IF($B2476="","",IFERROR(INDEX('Brand Crosswalk'!$C$2:$C$200,MATCH($K2476,'Brand Crosswalk'!$A$2:$A$200,0)),""))</f>
        <v/>
      </c>
      <c r="R2476" t="str">
        <f>IF($B2476="","",IF(O2476&lt;&gt;"",O2476,IF(P2476="Mapped",Q2476,IF(P2476="No Encompass Match","No Encompass Match",IFERROR(VLOOKUP(IF($K2476="",$J2476,$K2476),'Brands (Enc)'!$C$2:$D$2699,2,FALSE),"Not Mapped")))))</f>
        <v>BLUE MOON</v>
      </c>
      <c r="S2476" t="str">
        <f>IF($B2476="","",IFERROR(VLOOKUP(VALUE($B2476),'Customers Table (Enc)'!$A:$I,9,FALSE),"Not Found"))</f>
        <v>Passaic</v>
      </c>
      <c r="T2476" t="str">
        <f t="shared" si="152"/>
        <v>PASSAIC-FF</v>
      </c>
      <c r="U2476" t="str">
        <f t="shared" si="153"/>
        <v>BLUE MOON|PASSAIC-FF</v>
      </c>
      <c r="V2476" t="str">
        <f>IF($B2476="","",IF(R2476="No Encompass Match","THEM",IF(R2476="Not Mapped","Unable to Determine",IF(T2476="SALES","Unable to Determine",IFERROR(INDEX('Master - US vs THEM'!$F:$F,MATCH(U2476,'Master - US vs THEM'!$G:$G,0)),"No Territory Data")))))</f>
        <v>US</v>
      </c>
      <c r="W2476" t="str">
        <f t="shared" si="154"/>
        <v>OK</v>
      </c>
      <c r="X2476" t="str">
        <f t="shared" si="155"/>
        <v>US</v>
      </c>
    </row>
    <row r="2477" spans="1:24" x14ac:dyDescent="0.2">
      <c r="A2477">
        <v>2476</v>
      </c>
      <c r="B2477" t="s">
        <v>938</v>
      </c>
      <c r="C2477" t="s">
        <v>939</v>
      </c>
      <c r="D2477" t="s">
        <v>48</v>
      </c>
      <c r="E2477" t="s">
        <v>940</v>
      </c>
      <c r="F2477" t="s">
        <v>692</v>
      </c>
      <c r="G2477" t="s">
        <v>941</v>
      </c>
      <c r="H2477" t="s">
        <v>8</v>
      </c>
      <c r="I2477" t="s">
        <v>85</v>
      </c>
      <c r="J2477" t="s">
        <v>357</v>
      </c>
      <c r="K2477" t="s">
        <v>358</v>
      </c>
      <c r="L2477" t="s">
        <v>155</v>
      </c>
      <c r="M2477">
        <v>1</v>
      </c>
      <c r="N2477" t="s">
        <v>875</v>
      </c>
      <c r="O2477" t="str">
        <f>IF($B2477="","",IFERROR(IF(ISNUMBER(MATCH($K2477,'Brand Family Territory (Enc)'!$A$2:$A$296,0)),$K2477,""),""))</f>
        <v/>
      </c>
      <c r="P2477" t="str">
        <f>IF($B2477="","",IFERROR(INDEX('Brand Crosswalk'!$F$2:$F$200,MATCH($K2477,'Brand Crosswalk'!$A$2:$A$200,0)),"Not in Crosswalk"))</f>
        <v>Mapped</v>
      </c>
      <c r="Q2477" t="str">
        <f>IF($B2477="","",IFERROR(INDEX('Brand Crosswalk'!$C$2:$C$200,MATCH($K2477,'Brand Crosswalk'!$A$2:$A$200,0)),""))</f>
        <v>Samuel Adams</v>
      </c>
      <c r="R2477" t="str">
        <f>IF($B2477="","",IF(O2477&lt;&gt;"",O2477,IF(P2477="Mapped",Q2477,IF(P2477="No Encompass Match","No Encompass Match",IFERROR(VLOOKUP(IF($K2477="",$J2477,$K2477),'Brands (Enc)'!$C$2:$D$2699,2,FALSE),"Not Mapped")))))</f>
        <v>Samuel Adams</v>
      </c>
      <c r="S2477" t="str">
        <f>IF($B2477="","",IFERROR(VLOOKUP(VALUE($B2477),'Customers Table (Enc)'!$A:$I,9,FALSE),"Not Found"))</f>
        <v>Bergen</v>
      </c>
      <c r="T2477" t="str">
        <f t="shared" si="152"/>
        <v>BERGEN</v>
      </c>
      <c r="U2477" t="str">
        <f t="shared" si="153"/>
        <v>Samuel Adams|BERGEN</v>
      </c>
      <c r="V2477" t="str">
        <f>IF($B2477="","",IF(R2477="No Encompass Match","THEM",IF(R2477="Not Mapped","Unable to Determine",IF(T2477="SALES","Unable to Determine",IFERROR(INDEX('Master - US vs THEM'!$F:$F,MATCH(U2477,'Master - US vs THEM'!$G:$G,0)),"No Territory Data")))))</f>
        <v>US</v>
      </c>
      <c r="W2477" t="str">
        <f t="shared" si="154"/>
        <v>OK</v>
      </c>
      <c r="X2477" t="str">
        <f t="shared" si="155"/>
        <v>US</v>
      </c>
    </row>
    <row r="2478" spans="1:24" x14ac:dyDescent="0.2">
      <c r="A2478">
        <v>2477</v>
      </c>
      <c r="B2478" t="s">
        <v>938</v>
      </c>
      <c r="C2478" t="s">
        <v>939</v>
      </c>
      <c r="D2478" t="s">
        <v>48</v>
      </c>
      <c r="E2478" t="s">
        <v>940</v>
      </c>
      <c r="F2478" t="s">
        <v>692</v>
      </c>
      <c r="G2478" t="s">
        <v>941</v>
      </c>
      <c r="H2478" t="s">
        <v>8</v>
      </c>
      <c r="I2478" t="s">
        <v>85</v>
      </c>
      <c r="J2478" t="s">
        <v>144</v>
      </c>
      <c r="K2478" t="s">
        <v>145</v>
      </c>
      <c r="L2478" t="s">
        <v>141</v>
      </c>
      <c r="M2478">
        <v>1</v>
      </c>
      <c r="N2478" t="s">
        <v>875</v>
      </c>
      <c r="O2478" t="str">
        <f>IF($B2478="","",IFERROR(IF(ISNUMBER(MATCH($K2478,'Brand Family Territory (Enc)'!$A$2:$A$296,0)),$K2478,""),""))</f>
        <v>COORS LIGHT</v>
      </c>
      <c r="P2478" t="str">
        <f>IF($B2478="","",IFERROR(INDEX('Brand Crosswalk'!$F$2:$F$200,MATCH($K2478,'Brand Crosswalk'!$A$2:$A$200,0)),"Not in Crosswalk"))</f>
        <v>Not in Crosswalk</v>
      </c>
      <c r="Q2478" t="str">
        <f>IF($B2478="","",IFERROR(INDEX('Brand Crosswalk'!$C$2:$C$200,MATCH($K2478,'Brand Crosswalk'!$A$2:$A$200,0)),""))</f>
        <v/>
      </c>
      <c r="R2478" t="str">
        <f>IF($B2478="","",IF(O2478&lt;&gt;"",O2478,IF(P2478="Mapped",Q2478,IF(P2478="No Encompass Match","No Encompass Match",IFERROR(VLOOKUP(IF($K2478="",$J2478,$K2478),'Brands (Enc)'!$C$2:$D$2699,2,FALSE),"Not Mapped")))))</f>
        <v>COORS LIGHT</v>
      </c>
      <c r="S2478" t="str">
        <f>IF($B2478="","",IFERROR(VLOOKUP(VALUE($B2478),'Customers Table (Enc)'!$A:$I,9,FALSE),"Not Found"))</f>
        <v>Bergen</v>
      </c>
      <c r="T2478" t="str">
        <f t="shared" si="152"/>
        <v>BERGEN</v>
      </c>
      <c r="U2478" t="str">
        <f t="shared" si="153"/>
        <v>COORS LIGHT|BERGEN</v>
      </c>
      <c r="V2478" t="str">
        <f>IF($B2478="","",IF(R2478="No Encompass Match","THEM",IF(R2478="Not Mapped","Unable to Determine",IF(T2478="SALES","Unable to Determine",IFERROR(INDEX('Master - US vs THEM'!$F:$F,MATCH(U2478,'Master - US vs THEM'!$G:$G,0)),"No Territory Data")))))</f>
        <v>US</v>
      </c>
      <c r="W2478" t="str">
        <f t="shared" si="154"/>
        <v>OK</v>
      </c>
      <c r="X2478" t="str">
        <f t="shared" si="155"/>
        <v>US</v>
      </c>
    </row>
    <row r="2479" spans="1:24" x14ac:dyDescent="0.2">
      <c r="A2479">
        <v>2478</v>
      </c>
      <c r="B2479" t="s">
        <v>938</v>
      </c>
      <c r="C2479" t="s">
        <v>939</v>
      </c>
      <c r="D2479" t="s">
        <v>48</v>
      </c>
      <c r="E2479" t="s">
        <v>940</v>
      </c>
      <c r="F2479" t="s">
        <v>692</v>
      </c>
      <c r="G2479" t="s">
        <v>941</v>
      </c>
      <c r="H2479" t="s">
        <v>8</v>
      </c>
      <c r="I2479" t="s">
        <v>85</v>
      </c>
      <c r="J2479" t="s">
        <v>142</v>
      </c>
      <c r="K2479" t="s">
        <v>143</v>
      </c>
      <c r="L2479" t="s">
        <v>141</v>
      </c>
      <c r="M2479">
        <v>1</v>
      </c>
      <c r="N2479" t="s">
        <v>875</v>
      </c>
      <c r="O2479" t="str">
        <f>IF($B2479="","",IFERROR(IF(ISNUMBER(MATCH($K2479,'Brand Family Territory (Enc)'!$A$2:$A$296,0)),$K2479,""),""))</f>
        <v/>
      </c>
      <c r="P2479" t="str">
        <f>IF($B2479="","",IFERROR(INDEX('Brand Crosswalk'!$F$2:$F$200,MATCH($K2479,'Brand Crosswalk'!$A$2:$A$200,0)),"Not in Crosswalk"))</f>
        <v>Mapped</v>
      </c>
      <c r="Q2479" t="str">
        <f>IF($B2479="","",IFERROR(INDEX('Brand Crosswalk'!$C$2:$C$200,MATCH($K2479,'Brand Crosswalk'!$A$2:$A$200,0)),""))</f>
        <v>Lite</v>
      </c>
      <c r="R2479" t="str">
        <f>IF($B2479="","",IF(O2479&lt;&gt;"",O2479,IF(P2479="Mapped",Q2479,IF(P2479="No Encompass Match","No Encompass Match",IFERROR(VLOOKUP(IF($K2479="",$J2479,$K2479),'Brands (Enc)'!$C$2:$D$2699,2,FALSE),"Not Mapped")))))</f>
        <v>Lite</v>
      </c>
      <c r="S2479" t="str">
        <f>IF($B2479="","",IFERROR(VLOOKUP(VALUE($B2479),'Customers Table (Enc)'!$A:$I,9,FALSE),"Not Found"))</f>
        <v>Bergen</v>
      </c>
      <c r="T2479" t="str">
        <f t="shared" si="152"/>
        <v>BERGEN</v>
      </c>
      <c r="U2479" t="str">
        <f t="shared" si="153"/>
        <v>Lite|BERGEN</v>
      </c>
      <c r="V2479" t="str">
        <f>IF($B2479="","",IF(R2479="No Encompass Match","THEM",IF(R2479="Not Mapped","Unable to Determine",IF(T2479="SALES","Unable to Determine",IFERROR(INDEX('Master - US vs THEM'!$F:$F,MATCH(U2479,'Master - US vs THEM'!$G:$G,0)),"No Territory Data")))))</f>
        <v>US</v>
      </c>
      <c r="W2479" t="str">
        <f t="shared" si="154"/>
        <v>OK</v>
      </c>
      <c r="X2479" t="str">
        <f t="shared" si="155"/>
        <v>US</v>
      </c>
    </row>
    <row r="2480" spans="1:24" x14ac:dyDescent="0.2">
      <c r="A2480">
        <v>2479</v>
      </c>
      <c r="B2480" t="s">
        <v>938</v>
      </c>
      <c r="C2480" t="s">
        <v>939</v>
      </c>
      <c r="D2480" t="s">
        <v>48</v>
      </c>
      <c r="E2480" t="s">
        <v>940</v>
      </c>
      <c r="F2480" t="s">
        <v>692</v>
      </c>
      <c r="G2480" t="s">
        <v>941</v>
      </c>
      <c r="H2480" t="s">
        <v>8</v>
      </c>
      <c r="I2480" t="s">
        <v>85</v>
      </c>
      <c r="J2480" t="s">
        <v>44</v>
      </c>
      <c r="K2480" t="s">
        <v>44</v>
      </c>
      <c r="L2480" t="s">
        <v>45</v>
      </c>
      <c r="M2480">
        <v>1</v>
      </c>
      <c r="N2480" t="s">
        <v>875</v>
      </c>
      <c r="O2480" t="str">
        <f>IF($B2480="","",IFERROR(IF(ISNUMBER(MATCH($K2480,'Brand Family Territory (Enc)'!$A$2:$A$296,0)),$K2480,""),""))</f>
        <v/>
      </c>
      <c r="P2480" t="str">
        <f>IF($B2480="","",IFERROR(INDEX('Brand Crosswalk'!$F$2:$F$200,MATCH($K2480,'Brand Crosswalk'!$A$2:$A$200,0)),"Not in Crosswalk"))</f>
        <v>Mapped</v>
      </c>
      <c r="Q2480" t="str">
        <f>IF($B2480="","",IFERROR(INDEX('Brand Crosswalk'!$C$2:$C$200,MATCH($K2480,'Brand Crosswalk'!$A$2:$A$200,0)),""))</f>
        <v>Dg Yuengling Inc</v>
      </c>
      <c r="R2480" t="str">
        <f>IF($B2480="","",IF(O2480&lt;&gt;"",O2480,IF(P2480="Mapped",Q2480,IF(P2480="No Encompass Match","No Encompass Match",IFERROR(VLOOKUP(IF($K2480="",$J2480,$K2480),'Brands (Enc)'!$C$2:$D$2699,2,FALSE),"Not Mapped")))))</f>
        <v>Dg Yuengling Inc</v>
      </c>
      <c r="S2480" t="str">
        <f>IF($B2480="","",IFERROR(VLOOKUP(VALUE($B2480),'Customers Table (Enc)'!$A:$I,9,FALSE),"Not Found"))</f>
        <v>Bergen</v>
      </c>
      <c r="T2480" t="str">
        <f t="shared" si="152"/>
        <v>BERGEN</v>
      </c>
      <c r="U2480" t="str">
        <f t="shared" si="153"/>
        <v>Dg Yuengling Inc|BERGEN</v>
      </c>
      <c r="V2480" t="str">
        <f>IF($B2480="","",IF(R2480="No Encompass Match","THEM",IF(R2480="Not Mapped","Unable to Determine",IF(T2480="SALES","Unable to Determine",IFERROR(INDEX('Master - US vs THEM'!$F:$F,MATCH(U2480,'Master - US vs THEM'!$G:$G,0)),"No Territory Data")))))</f>
        <v>US</v>
      </c>
      <c r="W2480" t="str">
        <f t="shared" si="154"/>
        <v>OK</v>
      </c>
      <c r="X2480" t="str">
        <f t="shared" si="155"/>
        <v>US</v>
      </c>
    </row>
    <row r="2481" spans="1:24" x14ac:dyDescent="0.2">
      <c r="A2481">
        <v>2480</v>
      </c>
      <c r="B2481" t="s">
        <v>938</v>
      </c>
      <c r="C2481" t="s">
        <v>939</v>
      </c>
      <c r="D2481" t="s">
        <v>48</v>
      </c>
      <c r="E2481" t="s">
        <v>940</v>
      </c>
      <c r="F2481" t="s">
        <v>692</v>
      </c>
      <c r="G2481" t="s">
        <v>941</v>
      </c>
      <c r="H2481" t="s">
        <v>8</v>
      </c>
      <c r="I2481" t="s">
        <v>85</v>
      </c>
      <c r="J2481" t="s">
        <v>20</v>
      </c>
      <c r="K2481" t="s">
        <v>20</v>
      </c>
      <c r="L2481" t="s">
        <v>20</v>
      </c>
      <c r="M2481">
        <v>1</v>
      </c>
      <c r="N2481" t="s">
        <v>875</v>
      </c>
      <c r="O2481" t="str">
        <f>IF($B2481="","",IFERROR(IF(ISNUMBER(MATCH($K2481,'Brand Family Territory (Enc)'!$A$2:$A$296,0)),$K2481,""),""))</f>
        <v/>
      </c>
      <c r="P2481" t="str">
        <f>IF($B2481="","",IFERROR(INDEX('Brand Crosswalk'!$F$2:$F$200,MATCH($K2481,'Brand Crosswalk'!$A$2:$A$200,0)),"Not in Crosswalk"))</f>
        <v>Mapped</v>
      </c>
      <c r="Q2481" t="str">
        <f>IF($B2481="","",IFERROR(INDEX('Brand Crosswalk'!$C$2:$C$200,MATCH($K2481,'Brand Crosswalk'!$A$2:$A$200,0)),""))</f>
        <v>Heineken USA</v>
      </c>
      <c r="R2481" t="str">
        <f>IF($B2481="","",IF(O2481&lt;&gt;"",O2481,IF(P2481="Mapped",Q2481,IF(P2481="No Encompass Match","No Encompass Match",IFERROR(VLOOKUP(IF($K2481="",$J2481,$K2481),'Brands (Enc)'!$C$2:$D$2699,2,FALSE),"Not Mapped")))))</f>
        <v>Heineken USA</v>
      </c>
      <c r="S2481" t="str">
        <f>IF($B2481="","",IFERROR(VLOOKUP(VALUE($B2481),'Customers Table (Enc)'!$A:$I,9,FALSE),"Not Found"))</f>
        <v>Bergen</v>
      </c>
      <c r="T2481" t="str">
        <f t="shared" si="152"/>
        <v>BERGEN</v>
      </c>
      <c r="U2481" t="str">
        <f t="shared" si="153"/>
        <v>Heineken USA|BERGEN</v>
      </c>
      <c r="V2481" t="str">
        <f>IF($B2481="","",IF(R2481="No Encompass Match","THEM",IF(R2481="Not Mapped","Unable to Determine",IF(T2481="SALES","Unable to Determine",IFERROR(INDEX('Master - US vs THEM'!$F:$F,MATCH(U2481,'Master - US vs THEM'!$G:$G,0)),"No Territory Data")))))</f>
        <v>US</v>
      </c>
      <c r="W2481" t="str">
        <f t="shared" si="154"/>
        <v>OK</v>
      </c>
      <c r="X2481" t="str">
        <f t="shared" si="155"/>
        <v>US</v>
      </c>
    </row>
    <row r="2482" spans="1:24" x14ac:dyDescent="0.2">
      <c r="A2482">
        <v>2481</v>
      </c>
      <c r="B2482" t="s">
        <v>938</v>
      </c>
      <c r="C2482" t="s">
        <v>939</v>
      </c>
      <c r="D2482" t="s">
        <v>48</v>
      </c>
      <c r="E2482" t="s">
        <v>940</v>
      </c>
      <c r="F2482" t="s">
        <v>692</v>
      </c>
      <c r="G2482" t="s">
        <v>941</v>
      </c>
      <c r="H2482" t="s">
        <v>8</v>
      </c>
      <c r="I2482" t="s">
        <v>85</v>
      </c>
      <c r="J2482" t="s">
        <v>165</v>
      </c>
      <c r="K2482" t="s">
        <v>166</v>
      </c>
      <c r="L2482" t="s">
        <v>141</v>
      </c>
      <c r="M2482">
        <v>1</v>
      </c>
      <c r="N2482" t="s">
        <v>875</v>
      </c>
      <c r="O2482" t="str">
        <f>IF($B2482="","",IFERROR(IF(ISNUMBER(MATCH($K2482,'Brand Family Territory (Enc)'!$A$2:$A$296,0)),$K2482,""),""))</f>
        <v>BLUE MOON</v>
      </c>
      <c r="P2482" t="str">
        <f>IF($B2482="","",IFERROR(INDEX('Brand Crosswalk'!$F$2:$F$200,MATCH($K2482,'Brand Crosswalk'!$A$2:$A$200,0)),"Not in Crosswalk"))</f>
        <v>Not in Crosswalk</v>
      </c>
      <c r="Q2482" t="str">
        <f>IF($B2482="","",IFERROR(INDEX('Brand Crosswalk'!$C$2:$C$200,MATCH($K2482,'Brand Crosswalk'!$A$2:$A$200,0)),""))</f>
        <v/>
      </c>
      <c r="R2482" t="str">
        <f>IF($B2482="","",IF(O2482&lt;&gt;"",O2482,IF(P2482="Mapped",Q2482,IF(P2482="No Encompass Match","No Encompass Match",IFERROR(VLOOKUP(IF($K2482="",$J2482,$K2482),'Brands (Enc)'!$C$2:$D$2699,2,FALSE),"Not Mapped")))))</f>
        <v>BLUE MOON</v>
      </c>
      <c r="S2482" t="str">
        <f>IF($B2482="","",IFERROR(VLOOKUP(VALUE($B2482),'Customers Table (Enc)'!$A:$I,9,FALSE),"Not Found"))</f>
        <v>Bergen</v>
      </c>
      <c r="T2482" t="str">
        <f t="shared" si="152"/>
        <v>BERGEN</v>
      </c>
      <c r="U2482" t="str">
        <f t="shared" si="153"/>
        <v>BLUE MOON|BERGEN</v>
      </c>
      <c r="V2482" t="str">
        <f>IF($B2482="","",IF(R2482="No Encompass Match","THEM",IF(R2482="Not Mapped","Unable to Determine",IF(T2482="SALES","Unable to Determine",IFERROR(INDEX('Master - US vs THEM'!$F:$F,MATCH(U2482,'Master - US vs THEM'!$G:$G,0)),"No Territory Data")))))</f>
        <v>US</v>
      </c>
      <c r="W2482" t="str">
        <f t="shared" si="154"/>
        <v>OK</v>
      </c>
      <c r="X2482" t="str">
        <f t="shared" si="155"/>
        <v>US</v>
      </c>
    </row>
    <row r="2483" spans="1:24" x14ac:dyDescent="0.2">
      <c r="A2483">
        <v>2482</v>
      </c>
      <c r="B2483" t="s">
        <v>930</v>
      </c>
      <c r="C2483" t="s">
        <v>931</v>
      </c>
      <c r="D2483" t="s">
        <v>48</v>
      </c>
      <c r="E2483" t="s">
        <v>932</v>
      </c>
      <c r="F2483" t="s">
        <v>933</v>
      </c>
      <c r="G2483" t="s">
        <v>934</v>
      </c>
      <c r="H2483" t="s">
        <v>8</v>
      </c>
      <c r="I2483" t="s">
        <v>52</v>
      </c>
      <c r="J2483" t="s">
        <v>33</v>
      </c>
      <c r="K2483" t="s">
        <v>33</v>
      </c>
      <c r="L2483" t="s">
        <v>34</v>
      </c>
      <c r="M2483">
        <v>1</v>
      </c>
      <c r="N2483" t="s">
        <v>875</v>
      </c>
      <c r="O2483" t="str">
        <f>IF($B2483="","",IFERROR(IF(ISNUMBER(MATCH($K2483,'Brand Family Territory (Enc)'!$A$2:$A$296,0)),$K2483,""),""))</f>
        <v>SIERRA NEVADA</v>
      </c>
      <c r="P2483" t="str">
        <f>IF($B2483="","",IFERROR(INDEX('Brand Crosswalk'!$F$2:$F$200,MATCH($K2483,'Brand Crosswalk'!$A$2:$A$200,0)),"Not in Crosswalk"))</f>
        <v>Not in Crosswalk</v>
      </c>
      <c r="Q2483" t="str">
        <f>IF($B2483="","",IFERROR(INDEX('Brand Crosswalk'!$C$2:$C$200,MATCH($K2483,'Brand Crosswalk'!$A$2:$A$200,0)),""))</f>
        <v/>
      </c>
      <c r="R2483" t="str">
        <f>IF($B2483="","",IF(O2483&lt;&gt;"",O2483,IF(P2483="Mapped",Q2483,IF(P2483="No Encompass Match","No Encompass Match",IFERROR(VLOOKUP(IF($K2483="",$J2483,$K2483),'Brands (Enc)'!$C$2:$D$2699,2,FALSE),"Not Mapped")))))</f>
        <v>SIERRA NEVADA</v>
      </c>
      <c r="S2483" t="str">
        <f>IF($B2483="","",IFERROR(VLOOKUP(VALUE($B2483),'Customers Table (Enc)'!$A:$I,9,FALSE),"Not Found"))</f>
        <v>Bergen</v>
      </c>
      <c r="T2483" t="str">
        <f t="shared" si="152"/>
        <v>BERGEN</v>
      </c>
      <c r="U2483" t="str">
        <f t="shared" si="153"/>
        <v>SIERRA NEVADA|BERGEN</v>
      </c>
      <c r="V2483" t="str">
        <f>IF($B2483="","",IF(R2483="No Encompass Match","THEM",IF(R2483="Not Mapped","Unable to Determine",IF(T2483="SALES","Unable to Determine",IFERROR(INDEX('Master - US vs THEM'!$F:$F,MATCH(U2483,'Master - US vs THEM'!$G:$G,0)),"No Territory Data")))))</f>
        <v>US</v>
      </c>
      <c r="W2483" t="str">
        <f t="shared" si="154"/>
        <v>OK</v>
      </c>
      <c r="X2483" t="str">
        <f t="shared" si="155"/>
        <v>US</v>
      </c>
    </row>
    <row r="2484" spans="1:24" x14ac:dyDescent="0.2">
      <c r="A2484">
        <v>2483</v>
      </c>
      <c r="B2484" t="s">
        <v>930</v>
      </c>
      <c r="C2484" t="s">
        <v>931</v>
      </c>
      <c r="D2484" t="s">
        <v>48</v>
      </c>
      <c r="E2484" t="s">
        <v>932</v>
      </c>
      <c r="F2484" t="s">
        <v>933</v>
      </c>
      <c r="G2484" t="s">
        <v>934</v>
      </c>
      <c r="H2484" t="s">
        <v>8</v>
      </c>
      <c r="I2484" t="s">
        <v>52</v>
      </c>
      <c r="J2484" t="s">
        <v>44</v>
      </c>
      <c r="K2484" t="s">
        <v>44</v>
      </c>
      <c r="L2484" t="s">
        <v>45</v>
      </c>
      <c r="M2484">
        <v>1</v>
      </c>
      <c r="N2484" t="s">
        <v>875</v>
      </c>
      <c r="O2484" t="str">
        <f>IF($B2484="","",IFERROR(IF(ISNUMBER(MATCH($K2484,'Brand Family Territory (Enc)'!$A$2:$A$296,0)),$K2484,""),""))</f>
        <v/>
      </c>
      <c r="P2484" t="str">
        <f>IF($B2484="","",IFERROR(INDEX('Brand Crosswalk'!$F$2:$F$200,MATCH($K2484,'Brand Crosswalk'!$A$2:$A$200,0)),"Not in Crosswalk"))</f>
        <v>Mapped</v>
      </c>
      <c r="Q2484" t="str">
        <f>IF($B2484="","",IFERROR(INDEX('Brand Crosswalk'!$C$2:$C$200,MATCH($K2484,'Brand Crosswalk'!$A$2:$A$200,0)),""))</f>
        <v>Dg Yuengling Inc</v>
      </c>
      <c r="R2484" t="str">
        <f>IF($B2484="","",IF(O2484&lt;&gt;"",O2484,IF(P2484="Mapped",Q2484,IF(P2484="No Encompass Match","No Encompass Match",IFERROR(VLOOKUP(IF($K2484="",$J2484,$K2484),'Brands (Enc)'!$C$2:$D$2699,2,FALSE),"Not Mapped")))))</f>
        <v>Dg Yuengling Inc</v>
      </c>
      <c r="S2484" t="str">
        <f>IF($B2484="","",IFERROR(VLOOKUP(VALUE($B2484),'Customers Table (Enc)'!$A:$I,9,FALSE),"Not Found"))</f>
        <v>Bergen</v>
      </c>
      <c r="T2484" t="str">
        <f t="shared" si="152"/>
        <v>BERGEN</v>
      </c>
      <c r="U2484" t="str">
        <f t="shared" si="153"/>
        <v>Dg Yuengling Inc|BERGEN</v>
      </c>
      <c r="V2484" t="str">
        <f>IF($B2484="","",IF(R2484="No Encompass Match","THEM",IF(R2484="Not Mapped","Unable to Determine",IF(T2484="SALES","Unable to Determine",IFERROR(INDEX('Master - US vs THEM'!$F:$F,MATCH(U2484,'Master - US vs THEM'!$G:$G,0)),"No Territory Data")))))</f>
        <v>US</v>
      </c>
      <c r="W2484" t="str">
        <f t="shared" si="154"/>
        <v>OK</v>
      </c>
      <c r="X2484" t="str">
        <f t="shared" si="155"/>
        <v>US</v>
      </c>
    </row>
    <row r="2485" spans="1:24" x14ac:dyDescent="0.2">
      <c r="A2485">
        <v>2484</v>
      </c>
      <c r="B2485" t="s">
        <v>930</v>
      </c>
      <c r="C2485" t="s">
        <v>931</v>
      </c>
      <c r="D2485" t="s">
        <v>48</v>
      </c>
      <c r="E2485" t="s">
        <v>932</v>
      </c>
      <c r="F2485" t="s">
        <v>933</v>
      </c>
      <c r="G2485" t="s">
        <v>934</v>
      </c>
      <c r="H2485" t="s">
        <v>8</v>
      </c>
      <c r="I2485" t="s">
        <v>52</v>
      </c>
      <c r="J2485" t="s">
        <v>395</v>
      </c>
      <c r="K2485" t="s">
        <v>396</v>
      </c>
      <c r="L2485" t="s">
        <v>155</v>
      </c>
      <c r="M2485">
        <v>1</v>
      </c>
      <c r="N2485" t="s">
        <v>875</v>
      </c>
      <c r="O2485" t="str">
        <f>IF($B2485="","",IFERROR(IF(ISNUMBER(MATCH($K2485,'Brand Family Territory (Enc)'!$A$2:$A$296,0)),$K2485,""),""))</f>
        <v/>
      </c>
      <c r="P2485" t="str">
        <f>IF($B2485="","",IFERROR(INDEX('Brand Crosswalk'!$F$2:$F$200,MATCH($K2485,'Brand Crosswalk'!$A$2:$A$200,0)),"Not in Crosswalk"))</f>
        <v>Mapped</v>
      </c>
      <c r="Q2485" t="str">
        <f>IF($B2485="","",IFERROR(INDEX('Brand Crosswalk'!$C$2:$C$200,MATCH($K2485,'Brand Crosswalk'!$A$2:$A$200,0)),""))</f>
        <v>Dogfish Head Beer</v>
      </c>
      <c r="R2485" t="str">
        <f>IF($B2485="","",IF(O2485&lt;&gt;"",O2485,IF(P2485="Mapped",Q2485,IF(P2485="No Encompass Match","No Encompass Match",IFERROR(VLOOKUP(IF($K2485="",$J2485,$K2485),'Brands (Enc)'!$C$2:$D$2699,2,FALSE),"Not Mapped")))))</f>
        <v>Dogfish Head Beer</v>
      </c>
      <c r="S2485" t="str">
        <f>IF($B2485="","",IFERROR(VLOOKUP(VALUE($B2485),'Customers Table (Enc)'!$A:$I,9,FALSE),"Not Found"))</f>
        <v>Bergen</v>
      </c>
      <c r="T2485" t="str">
        <f t="shared" si="152"/>
        <v>BERGEN</v>
      </c>
      <c r="U2485" t="str">
        <f t="shared" si="153"/>
        <v>Dogfish Head Beer|BERGEN</v>
      </c>
      <c r="V2485" t="str">
        <f>IF($B2485="","",IF(R2485="No Encompass Match","THEM",IF(R2485="Not Mapped","Unable to Determine",IF(T2485="SALES","Unable to Determine",IFERROR(INDEX('Master - US vs THEM'!$F:$F,MATCH(U2485,'Master - US vs THEM'!$G:$G,0)),"No Territory Data")))))</f>
        <v>US</v>
      </c>
      <c r="W2485" t="str">
        <f t="shared" si="154"/>
        <v>OK</v>
      </c>
      <c r="X2485" t="str">
        <f t="shared" si="155"/>
        <v>US</v>
      </c>
    </row>
    <row r="2486" spans="1:24" x14ac:dyDescent="0.2">
      <c r="A2486">
        <v>2485</v>
      </c>
      <c r="B2486" t="s">
        <v>930</v>
      </c>
      <c r="C2486" t="s">
        <v>931</v>
      </c>
      <c r="D2486" t="s">
        <v>48</v>
      </c>
      <c r="E2486" t="s">
        <v>932</v>
      </c>
      <c r="F2486" t="s">
        <v>933</v>
      </c>
      <c r="G2486" t="s">
        <v>934</v>
      </c>
      <c r="H2486" t="s">
        <v>8</v>
      </c>
      <c r="I2486" t="s">
        <v>52</v>
      </c>
      <c r="J2486" t="s">
        <v>906</v>
      </c>
      <c r="K2486" t="s">
        <v>192</v>
      </c>
      <c r="L2486" t="s">
        <v>120</v>
      </c>
      <c r="M2486">
        <v>1</v>
      </c>
      <c r="N2486" t="s">
        <v>875</v>
      </c>
      <c r="O2486" t="str">
        <f>IF($B2486="","",IFERROR(IF(ISNUMBER(MATCH($K2486,'Brand Family Territory (Enc)'!$A$2:$A$296,0)),$K2486,""),""))</f>
        <v/>
      </c>
      <c r="P2486" t="str">
        <f>IF($B2486="","",IFERROR(INDEX('Brand Crosswalk'!$F$2:$F$200,MATCH($K2486,'Brand Crosswalk'!$A$2:$A$200,0)),"Not in Crosswalk"))</f>
        <v>Mapped</v>
      </c>
      <c r="Q2486" t="str">
        <f>IF($B2486="","",IFERROR(INDEX('Brand Crosswalk'!$C$2:$C$200,MATCH($K2486,'Brand Crosswalk'!$A$2:$A$200,0)),""))</f>
        <v>Montauk</v>
      </c>
      <c r="R2486" t="str">
        <f>IF($B2486="","",IF(O2486&lt;&gt;"",O2486,IF(P2486="Mapped",Q2486,IF(P2486="No Encompass Match","No Encompass Match",IFERROR(VLOOKUP(IF($K2486="",$J2486,$K2486),'Brands (Enc)'!$C$2:$D$2699,2,FALSE),"Not Mapped")))))</f>
        <v>Montauk</v>
      </c>
      <c r="S2486" t="str">
        <f>IF($B2486="","",IFERROR(VLOOKUP(VALUE($B2486),'Customers Table (Enc)'!$A:$I,9,FALSE),"Not Found"))</f>
        <v>Bergen</v>
      </c>
      <c r="T2486" t="str">
        <f t="shared" si="152"/>
        <v>BERGEN</v>
      </c>
      <c r="U2486" t="str">
        <f t="shared" si="153"/>
        <v>Montauk|BERGEN</v>
      </c>
      <c r="V2486" t="str">
        <f>IF($B2486="","",IF(R2486="No Encompass Match","THEM",IF(R2486="Not Mapped","Unable to Determine",IF(T2486="SALES","Unable to Determine",IFERROR(INDEX('Master - US vs THEM'!$F:$F,MATCH(U2486,'Master - US vs THEM'!$G:$G,0)),"No Territory Data")))))</f>
        <v>US</v>
      </c>
      <c r="W2486" t="str">
        <f t="shared" si="154"/>
        <v>OK</v>
      </c>
      <c r="X2486" t="str">
        <f t="shared" si="155"/>
        <v>US</v>
      </c>
    </row>
    <row r="2487" spans="1:24" x14ac:dyDescent="0.2">
      <c r="A2487">
        <v>2486</v>
      </c>
      <c r="B2487" t="s">
        <v>930</v>
      </c>
      <c r="C2487" t="s">
        <v>931</v>
      </c>
      <c r="D2487" t="s">
        <v>48</v>
      </c>
      <c r="E2487" t="s">
        <v>932</v>
      </c>
      <c r="F2487" t="s">
        <v>933</v>
      </c>
      <c r="G2487" t="s">
        <v>934</v>
      </c>
      <c r="H2487" t="s">
        <v>8</v>
      </c>
      <c r="I2487" t="s">
        <v>52</v>
      </c>
      <c r="J2487" t="s">
        <v>935</v>
      </c>
      <c r="K2487" t="s">
        <v>935</v>
      </c>
      <c r="L2487" t="s">
        <v>935</v>
      </c>
      <c r="M2487">
        <v>1</v>
      </c>
      <c r="N2487" t="s">
        <v>875</v>
      </c>
      <c r="O2487" t="str">
        <f>IF($B2487="","",IFERROR(IF(ISNUMBER(MATCH($K2487,'Brand Family Territory (Enc)'!$A$2:$A$296,0)),$K2487,""),""))</f>
        <v>FORGED IRISH STOUT</v>
      </c>
      <c r="P2487" t="str">
        <f>IF($B2487="","",IFERROR(INDEX('Brand Crosswalk'!$F$2:$F$200,MATCH($K2487,'Brand Crosswalk'!$A$2:$A$200,0)),"Not in Crosswalk"))</f>
        <v>Not in Crosswalk</v>
      </c>
      <c r="Q2487" t="str">
        <f>IF($B2487="","",IFERROR(INDEX('Brand Crosswalk'!$C$2:$C$200,MATCH($K2487,'Brand Crosswalk'!$A$2:$A$200,0)),""))</f>
        <v/>
      </c>
      <c r="R2487" t="str">
        <f>IF($B2487="","",IF(O2487&lt;&gt;"",O2487,IF(P2487="Mapped",Q2487,IF(P2487="No Encompass Match","No Encompass Match",IFERROR(VLOOKUP(IF($K2487="",$J2487,$K2487),'Brands (Enc)'!$C$2:$D$2699,2,FALSE),"Not Mapped")))))</f>
        <v>FORGED IRISH STOUT</v>
      </c>
      <c r="S2487" t="str">
        <f>IF($B2487="","",IFERROR(VLOOKUP(VALUE($B2487),'Customers Table (Enc)'!$A:$I,9,FALSE),"Not Found"))</f>
        <v>Bergen</v>
      </c>
      <c r="T2487" t="str">
        <f t="shared" si="152"/>
        <v>BERGEN</v>
      </c>
      <c r="U2487" t="str">
        <f t="shared" si="153"/>
        <v>FORGED IRISH STOUT|BERGEN</v>
      </c>
      <c r="V2487" t="str">
        <f>IF($B2487="","",IF(R2487="No Encompass Match","THEM",IF(R2487="Not Mapped","Unable to Determine",IF(T2487="SALES","Unable to Determine",IFERROR(INDEX('Master - US vs THEM'!$F:$F,MATCH(U2487,'Master - US vs THEM'!$G:$G,0)),"No Territory Data")))))</f>
        <v>US</v>
      </c>
      <c r="W2487" t="str">
        <f t="shared" si="154"/>
        <v>OK</v>
      </c>
      <c r="X2487" t="str">
        <f t="shared" si="155"/>
        <v>US</v>
      </c>
    </row>
    <row r="2488" spans="1:24" x14ac:dyDescent="0.2">
      <c r="A2488">
        <v>2487</v>
      </c>
      <c r="B2488" t="s">
        <v>930</v>
      </c>
      <c r="C2488" t="s">
        <v>931</v>
      </c>
      <c r="D2488" t="s">
        <v>48</v>
      </c>
      <c r="E2488" t="s">
        <v>932</v>
      </c>
      <c r="F2488" t="s">
        <v>933</v>
      </c>
      <c r="G2488" t="s">
        <v>934</v>
      </c>
      <c r="H2488" t="s">
        <v>8</v>
      </c>
      <c r="I2488" t="s">
        <v>52</v>
      </c>
      <c r="J2488" t="s">
        <v>936</v>
      </c>
      <c r="K2488" t="s">
        <v>937</v>
      </c>
      <c r="L2488" t="s">
        <v>433</v>
      </c>
      <c r="M2488">
        <v>1</v>
      </c>
      <c r="N2488" t="s">
        <v>875</v>
      </c>
      <c r="O2488" t="str">
        <f>IF($B2488="","",IFERROR(IF(ISNUMBER(MATCH($K2488,'Brand Family Territory (Enc)'!$A$2:$A$296,0)),$K2488,""),""))</f>
        <v/>
      </c>
      <c r="P2488" t="str">
        <f>IF($B2488="","",IFERROR(INDEX('Brand Crosswalk'!$F$2:$F$200,MATCH($K2488,'Brand Crosswalk'!$A$2:$A$200,0)),"Not in Crosswalk"))</f>
        <v>Mapped</v>
      </c>
      <c r="Q2488" t="str">
        <f>IF($B2488="","",IFERROR(INDEX('Brand Crosswalk'!$C$2:$C$200,MATCH($K2488,'Brand Crosswalk'!$A$2:$A$200,0)),""))</f>
        <v>Sullivan's</v>
      </c>
      <c r="R2488" t="str">
        <f>IF($B2488="","",IF(O2488&lt;&gt;"",O2488,IF(P2488="Mapped",Q2488,IF(P2488="No Encompass Match","No Encompass Match",IFERROR(VLOOKUP(IF($K2488="",$J2488,$K2488),'Brands (Enc)'!$C$2:$D$2699,2,FALSE),"Not Mapped")))))</f>
        <v>Sullivan's</v>
      </c>
      <c r="S2488" t="str">
        <f>IF($B2488="","",IFERROR(VLOOKUP(VALUE($B2488),'Customers Table (Enc)'!$A:$I,9,FALSE),"Not Found"))</f>
        <v>Bergen</v>
      </c>
      <c r="T2488" t="str">
        <f t="shared" si="152"/>
        <v>BERGEN</v>
      </c>
      <c r="U2488" t="str">
        <f t="shared" si="153"/>
        <v>Sullivan's|BERGEN</v>
      </c>
      <c r="V2488" t="str">
        <f>IF($B2488="","",IF(R2488="No Encompass Match","THEM",IF(R2488="Not Mapped","Unable to Determine",IF(T2488="SALES","Unable to Determine",IFERROR(INDEX('Master - US vs THEM'!$F:$F,MATCH(U2488,'Master - US vs THEM'!$G:$G,0)),"No Territory Data")))))</f>
        <v>US</v>
      </c>
      <c r="W2488" t="str">
        <f t="shared" si="154"/>
        <v>OK</v>
      </c>
      <c r="X2488" t="str">
        <f t="shared" si="155"/>
        <v>US</v>
      </c>
    </row>
    <row r="2489" spans="1:24" x14ac:dyDescent="0.2">
      <c r="A2489">
        <v>2488</v>
      </c>
      <c r="B2489" t="s">
        <v>926</v>
      </c>
      <c r="C2489" t="s">
        <v>927</v>
      </c>
      <c r="D2489" t="s">
        <v>123</v>
      </c>
      <c r="E2489" t="s">
        <v>928</v>
      </c>
      <c r="F2489" t="s">
        <v>374</v>
      </c>
      <c r="G2489" t="s">
        <v>929</v>
      </c>
      <c r="H2489" t="s">
        <v>8</v>
      </c>
      <c r="I2489" t="s">
        <v>713</v>
      </c>
      <c r="J2489" t="s">
        <v>165</v>
      </c>
      <c r="K2489" t="s">
        <v>166</v>
      </c>
      <c r="L2489" t="s">
        <v>141</v>
      </c>
      <c r="M2489">
        <v>1</v>
      </c>
      <c r="N2489" t="s">
        <v>875</v>
      </c>
      <c r="O2489" t="str">
        <f>IF($B2489="","",IFERROR(IF(ISNUMBER(MATCH($K2489,'Brand Family Territory (Enc)'!$A$2:$A$296,0)),$K2489,""),""))</f>
        <v>BLUE MOON</v>
      </c>
      <c r="P2489" t="str">
        <f>IF($B2489="","",IFERROR(INDEX('Brand Crosswalk'!$F$2:$F$200,MATCH($K2489,'Brand Crosswalk'!$A$2:$A$200,0)),"Not in Crosswalk"))</f>
        <v>Not in Crosswalk</v>
      </c>
      <c r="Q2489" t="str">
        <f>IF($B2489="","",IFERROR(INDEX('Brand Crosswalk'!$C$2:$C$200,MATCH($K2489,'Brand Crosswalk'!$A$2:$A$200,0)),""))</f>
        <v/>
      </c>
      <c r="R2489" t="str">
        <f>IF($B2489="","",IF(O2489&lt;&gt;"",O2489,IF(P2489="Mapped",Q2489,IF(P2489="No Encompass Match","No Encompass Match",IFERROR(VLOOKUP(IF($K2489="",$J2489,$K2489),'Brands (Enc)'!$C$2:$D$2699,2,FALSE),"Not Mapped")))))</f>
        <v>BLUE MOON</v>
      </c>
      <c r="S2489" t="str">
        <f>IF($B2489="","",IFERROR(VLOOKUP(VALUE($B2489),'Customers Table (Enc)'!$A:$I,9,FALSE),"Not Found"))</f>
        <v>Passaic</v>
      </c>
      <c r="T2489" t="str">
        <f t="shared" si="152"/>
        <v>PASSAIC</v>
      </c>
      <c r="U2489" t="str">
        <f t="shared" si="153"/>
        <v>BLUE MOON|PASSAIC</v>
      </c>
      <c r="V2489" t="str">
        <f>IF($B2489="","",IF(R2489="No Encompass Match","THEM",IF(R2489="Not Mapped","Unable to Determine",IF(T2489="SALES","Unable to Determine",IFERROR(INDEX('Master - US vs THEM'!$F:$F,MATCH(U2489,'Master - US vs THEM'!$G:$G,0)),"No Territory Data")))))</f>
        <v>US</v>
      </c>
      <c r="W2489" t="str">
        <f t="shared" si="154"/>
        <v>OK</v>
      </c>
      <c r="X2489" t="str">
        <f t="shared" si="155"/>
        <v>US</v>
      </c>
    </row>
    <row r="2490" spans="1:24" x14ac:dyDescent="0.2">
      <c r="A2490">
        <v>2489</v>
      </c>
      <c r="B2490" t="s">
        <v>926</v>
      </c>
      <c r="C2490" t="s">
        <v>927</v>
      </c>
      <c r="D2490" t="s">
        <v>123</v>
      </c>
      <c r="E2490" t="s">
        <v>928</v>
      </c>
      <c r="F2490" t="s">
        <v>374</v>
      </c>
      <c r="G2490" t="s">
        <v>929</v>
      </c>
      <c r="H2490" t="s">
        <v>8</v>
      </c>
      <c r="I2490" t="s">
        <v>713</v>
      </c>
      <c r="J2490" t="s">
        <v>340</v>
      </c>
      <c r="K2490" t="s">
        <v>154</v>
      </c>
      <c r="L2490" t="s">
        <v>155</v>
      </c>
      <c r="M2490">
        <v>1</v>
      </c>
      <c r="N2490" t="s">
        <v>875</v>
      </c>
      <c r="O2490" t="str">
        <f>IF($B2490="","",IFERROR(IF(ISNUMBER(MATCH($K2490,'Brand Family Territory (Enc)'!$A$2:$A$296,0)),$K2490,""),""))</f>
        <v>SAMUEL ADAMS</v>
      </c>
      <c r="P2490" t="str">
        <f>IF($B2490="","",IFERROR(INDEX('Brand Crosswalk'!$F$2:$F$200,MATCH($K2490,'Brand Crosswalk'!$A$2:$A$200,0)),"Not in Crosswalk"))</f>
        <v>Not in Crosswalk</v>
      </c>
      <c r="Q2490" t="str">
        <f>IF($B2490="","",IFERROR(INDEX('Brand Crosswalk'!$C$2:$C$200,MATCH($K2490,'Brand Crosswalk'!$A$2:$A$200,0)),""))</f>
        <v/>
      </c>
      <c r="R2490" t="str">
        <f>IF($B2490="","",IF(O2490&lt;&gt;"",O2490,IF(P2490="Mapped",Q2490,IF(P2490="No Encompass Match","No Encompass Match",IFERROR(VLOOKUP(IF($K2490="",$J2490,$K2490),'Brands (Enc)'!$C$2:$D$2699,2,FALSE),"Not Mapped")))))</f>
        <v>SAMUEL ADAMS</v>
      </c>
      <c r="S2490" t="str">
        <f>IF($B2490="","",IFERROR(VLOOKUP(VALUE($B2490),'Customers Table (Enc)'!$A:$I,9,FALSE),"Not Found"))</f>
        <v>Passaic</v>
      </c>
      <c r="T2490" t="str">
        <f t="shared" si="152"/>
        <v>PASSAIC</v>
      </c>
      <c r="U2490" t="str">
        <f t="shared" si="153"/>
        <v>SAMUEL ADAMS|PASSAIC</v>
      </c>
      <c r="V2490" t="str">
        <f>IF($B2490="","",IF(R2490="No Encompass Match","THEM",IF(R2490="Not Mapped","Unable to Determine",IF(T2490="SALES","Unable to Determine",IFERROR(INDEX('Master - US vs THEM'!$F:$F,MATCH(U2490,'Master - US vs THEM'!$G:$G,0)),"No Territory Data")))))</f>
        <v>US</v>
      </c>
      <c r="W2490" t="str">
        <f t="shared" si="154"/>
        <v>OK</v>
      </c>
      <c r="X2490" t="str">
        <f t="shared" si="155"/>
        <v>US</v>
      </c>
    </row>
    <row r="2491" spans="1:24" x14ac:dyDescent="0.2">
      <c r="A2491">
        <v>2490</v>
      </c>
      <c r="B2491" t="s">
        <v>921</v>
      </c>
      <c r="C2491" t="s">
        <v>922</v>
      </c>
      <c r="D2491" t="s">
        <v>48</v>
      </c>
      <c r="E2491" t="s">
        <v>923</v>
      </c>
      <c r="F2491" t="s">
        <v>924</v>
      </c>
      <c r="G2491" t="s">
        <v>925</v>
      </c>
      <c r="H2491" t="s">
        <v>8</v>
      </c>
      <c r="I2491" t="s">
        <v>853</v>
      </c>
      <c r="J2491" t="s">
        <v>140</v>
      </c>
      <c r="K2491" t="s">
        <v>140</v>
      </c>
      <c r="L2491" t="s">
        <v>141</v>
      </c>
      <c r="M2491">
        <v>1</v>
      </c>
      <c r="N2491" t="s">
        <v>875</v>
      </c>
      <c r="O2491" t="str">
        <f>IF($B2491="","",IFERROR(IF(ISNUMBER(MATCH($K2491,'Brand Family Territory (Enc)'!$A$2:$A$296,0)),$K2491,""),""))</f>
        <v/>
      </c>
      <c r="P2491" t="str">
        <f>IF($B2491="","",IFERROR(INDEX('Brand Crosswalk'!$F$2:$F$200,MATCH($K2491,'Brand Crosswalk'!$A$2:$A$200,0)),"Not in Crosswalk"))</f>
        <v>Mapped</v>
      </c>
      <c r="Q2491" t="str">
        <f>IF($B2491="","",IFERROR(INDEX('Brand Crosswalk'!$C$2:$C$200,MATCH($K2491,'Brand Crosswalk'!$A$2:$A$200,0)),""))</f>
        <v>Peroni</v>
      </c>
      <c r="R2491" t="str">
        <f>IF($B2491="","",IF(O2491&lt;&gt;"",O2491,IF(P2491="Mapped",Q2491,IF(P2491="No Encompass Match","No Encompass Match",IFERROR(VLOOKUP(IF($K2491="",$J2491,$K2491),'Brands (Enc)'!$C$2:$D$2699,2,FALSE),"Not Mapped")))))</f>
        <v>Peroni</v>
      </c>
      <c r="S2491" t="str">
        <f>IF($B2491="","",IFERROR(VLOOKUP(VALUE($B2491),'Customers Table (Enc)'!$A:$I,9,FALSE),"Not Found"))</f>
        <v>Bergen</v>
      </c>
      <c r="T2491" t="str">
        <f t="shared" si="152"/>
        <v>BERGEN</v>
      </c>
      <c r="U2491" t="str">
        <f t="shared" si="153"/>
        <v>Peroni|BERGEN</v>
      </c>
      <c r="V2491" t="str">
        <f>IF($B2491="","",IF(R2491="No Encompass Match","THEM",IF(R2491="Not Mapped","Unable to Determine",IF(T2491="SALES","Unable to Determine",IFERROR(INDEX('Master - US vs THEM'!$F:$F,MATCH(U2491,'Master - US vs THEM'!$G:$G,0)),"No Territory Data")))))</f>
        <v>US</v>
      </c>
      <c r="W2491" t="str">
        <f t="shared" si="154"/>
        <v>OK</v>
      </c>
      <c r="X2491" t="str">
        <f t="shared" si="155"/>
        <v>US</v>
      </c>
    </row>
    <row r="2492" spans="1:24" x14ac:dyDescent="0.2">
      <c r="A2492">
        <v>2491</v>
      </c>
      <c r="B2492" t="s">
        <v>921</v>
      </c>
      <c r="C2492" t="s">
        <v>922</v>
      </c>
      <c r="D2492" t="s">
        <v>48</v>
      </c>
      <c r="E2492" t="s">
        <v>923</v>
      </c>
      <c r="F2492" t="s">
        <v>924</v>
      </c>
      <c r="G2492" t="s">
        <v>925</v>
      </c>
      <c r="H2492" t="s">
        <v>8</v>
      </c>
      <c r="I2492" t="s">
        <v>853</v>
      </c>
      <c r="J2492" t="s">
        <v>906</v>
      </c>
      <c r="K2492" t="s">
        <v>192</v>
      </c>
      <c r="L2492" t="s">
        <v>120</v>
      </c>
      <c r="M2492">
        <v>1</v>
      </c>
      <c r="N2492" t="s">
        <v>875</v>
      </c>
      <c r="O2492" t="str">
        <f>IF($B2492="","",IFERROR(IF(ISNUMBER(MATCH($K2492,'Brand Family Territory (Enc)'!$A$2:$A$296,0)),$K2492,""),""))</f>
        <v/>
      </c>
      <c r="P2492" t="str">
        <f>IF($B2492="","",IFERROR(INDEX('Brand Crosswalk'!$F$2:$F$200,MATCH($K2492,'Brand Crosswalk'!$A$2:$A$200,0)),"Not in Crosswalk"))</f>
        <v>Mapped</v>
      </c>
      <c r="Q2492" t="str">
        <f>IF($B2492="","",IFERROR(INDEX('Brand Crosswalk'!$C$2:$C$200,MATCH($K2492,'Brand Crosswalk'!$A$2:$A$200,0)),""))</f>
        <v>Montauk</v>
      </c>
      <c r="R2492" t="str">
        <f>IF($B2492="","",IF(O2492&lt;&gt;"",O2492,IF(P2492="Mapped",Q2492,IF(P2492="No Encompass Match","No Encompass Match",IFERROR(VLOOKUP(IF($K2492="",$J2492,$K2492),'Brands (Enc)'!$C$2:$D$2699,2,FALSE),"Not Mapped")))))</f>
        <v>Montauk</v>
      </c>
      <c r="S2492" t="str">
        <f>IF($B2492="","",IFERROR(VLOOKUP(VALUE($B2492),'Customers Table (Enc)'!$A:$I,9,FALSE),"Not Found"))</f>
        <v>Bergen</v>
      </c>
      <c r="T2492" t="str">
        <f t="shared" si="152"/>
        <v>BERGEN</v>
      </c>
      <c r="U2492" t="str">
        <f t="shared" si="153"/>
        <v>Montauk|BERGEN</v>
      </c>
      <c r="V2492" t="str">
        <f>IF($B2492="","",IF(R2492="No Encompass Match","THEM",IF(R2492="Not Mapped","Unable to Determine",IF(T2492="SALES","Unable to Determine",IFERROR(INDEX('Master - US vs THEM'!$F:$F,MATCH(U2492,'Master - US vs THEM'!$G:$G,0)),"No Territory Data")))))</f>
        <v>US</v>
      </c>
      <c r="W2492" t="str">
        <f t="shared" si="154"/>
        <v>OK</v>
      </c>
      <c r="X2492" t="str">
        <f t="shared" si="155"/>
        <v>US</v>
      </c>
    </row>
    <row r="2493" spans="1:24" x14ac:dyDescent="0.2">
      <c r="A2493">
        <v>2492</v>
      </c>
      <c r="B2493" t="s">
        <v>916</v>
      </c>
      <c r="C2493" t="s">
        <v>917</v>
      </c>
      <c r="D2493" t="s">
        <v>48</v>
      </c>
      <c r="E2493" t="s">
        <v>918</v>
      </c>
      <c r="F2493" t="s">
        <v>919</v>
      </c>
      <c r="G2493" t="s">
        <v>920</v>
      </c>
      <c r="H2493" t="s">
        <v>8</v>
      </c>
      <c r="I2493" t="s">
        <v>59</v>
      </c>
      <c r="J2493" t="s">
        <v>33</v>
      </c>
      <c r="K2493" t="s">
        <v>33</v>
      </c>
      <c r="L2493" t="s">
        <v>34</v>
      </c>
      <c r="M2493">
        <v>1</v>
      </c>
      <c r="N2493" t="s">
        <v>875</v>
      </c>
      <c r="O2493" t="str">
        <f>IF($B2493="","",IFERROR(IF(ISNUMBER(MATCH($K2493,'Brand Family Territory (Enc)'!$A$2:$A$296,0)),$K2493,""),""))</f>
        <v>SIERRA NEVADA</v>
      </c>
      <c r="P2493" t="str">
        <f>IF($B2493="","",IFERROR(INDEX('Brand Crosswalk'!$F$2:$F$200,MATCH($K2493,'Brand Crosswalk'!$A$2:$A$200,0)),"Not in Crosswalk"))</f>
        <v>Not in Crosswalk</v>
      </c>
      <c r="Q2493" t="str">
        <f>IF($B2493="","",IFERROR(INDEX('Brand Crosswalk'!$C$2:$C$200,MATCH($K2493,'Brand Crosswalk'!$A$2:$A$200,0)),""))</f>
        <v/>
      </c>
      <c r="R2493" t="str">
        <f>IF($B2493="","",IF(O2493&lt;&gt;"",O2493,IF(P2493="Mapped",Q2493,IF(P2493="No Encompass Match","No Encompass Match",IFERROR(VLOOKUP(IF($K2493="",$J2493,$K2493),'Brands (Enc)'!$C$2:$D$2699,2,FALSE),"Not Mapped")))))</f>
        <v>SIERRA NEVADA</v>
      </c>
      <c r="S2493" t="str">
        <f>IF($B2493="","",IFERROR(VLOOKUP(VALUE($B2493),'Customers Table (Enc)'!$A:$I,9,FALSE),"Not Found"))</f>
        <v>Bergen</v>
      </c>
      <c r="T2493" t="str">
        <f t="shared" si="152"/>
        <v>BERGEN</v>
      </c>
      <c r="U2493" t="str">
        <f t="shared" si="153"/>
        <v>SIERRA NEVADA|BERGEN</v>
      </c>
      <c r="V2493" t="str">
        <f>IF($B2493="","",IF(R2493="No Encompass Match","THEM",IF(R2493="Not Mapped","Unable to Determine",IF(T2493="SALES","Unable to Determine",IFERROR(INDEX('Master - US vs THEM'!$F:$F,MATCH(U2493,'Master - US vs THEM'!$G:$G,0)),"No Territory Data")))))</f>
        <v>US</v>
      </c>
      <c r="W2493" t="str">
        <f t="shared" si="154"/>
        <v>OK</v>
      </c>
      <c r="X2493" t="str">
        <f t="shared" si="155"/>
        <v>US</v>
      </c>
    </row>
    <row r="2494" spans="1:24" x14ac:dyDescent="0.2">
      <c r="A2494">
        <v>2493</v>
      </c>
      <c r="B2494" t="s">
        <v>916</v>
      </c>
      <c r="C2494" t="s">
        <v>917</v>
      </c>
      <c r="D2494" t="s">
        <v>48</v>
      </c>
      <c r="E2494" t="s">
        <v>918</v>
      </c>
      <c r="F2494" t="s">
        <v>919</v>
      </c>
      <c r="G2494" t="s">
        <v>920</v>
      </c>
      <c r="H2494" t="s">
        <v>8</v>
      </c>
      <c r="I2494" t="s">
        <v>59</v>
      </c>
      <c r="J2494" t="s">
        <v>144</v>
      </c>
      <c r="K2494" t="s">
        <v>145</v>
      </c>
      <c r="L2494" t="s">
        <v>141</v>
      </c>
      <c r="M2494">
        <v>1</v>
      </c>
      <c r="N2494" t="s">
        <v>875</v>
      </c>
      <c r="O2494" t="str">
        <f>IF($B2494="","",IFERROR(IF(ISNUMBER(MATCH($K2494,'Brand Family Territory (Enc)'!$A$2:$A$296,0)),$K2494,""),""))</f>
        <v>COORS LIGHT</v>
      </c>
      <c r="P2494" t="str">
        <f>IF($B2494="","",IFERROR(INDEX('Brand Crosswalk'!$F$2:$F$200,MATCH($K2494,'Brand Crosswalk'!$A$2:$A$200,0)),"Not in Crosswalk"))</f>
        <v>Not in Crosswalk</v>
      </c>
      <c r="Q2494" t="str">
        <f>IF($B2494="","",IFERROR(INDEX('Brand Crosswalk'!$C$2:$C$200,MATCH($K2494,'Brand Crosswalk'!$A$2:$A$200,0)),""))</f>
        <v/>
      </c>
      <c r="R2494" t="str">
        <f>IF($B2494="","",IF(O2494&lt;&gt;"",O2494,IF(P2494="Mapped",Q2494,IF(P2494="No Encompass Match","No Encompass Match",IFERROR(VLOOKUP(IF($K2494="",$J2494,$K2494),'Brands (Enc)'!$C$2:$D$2699,2,FALSE),"Not Mapped")))))</f>
        <v>COORS LIGHT</v>
      </c>
      <c r="S2494" t="str">
        <f>IF($B2494="","",IFERROR(VLOOKUP(VALUE($B2494),'Customers Table (Enc)'!$A:$I,9,FALSE),"Not Found"))</f>
        <v>Bergen</v>
      </c>
      <c r="T2494" t="str">
        <f t="shared" si="152"/>
        <v>BERGEN</v>
      </c>
      <c r="U2494" t="str">
        <f t="shared" si="153"/>
        <v>COORS LIGHT|BERGEN</v>
      </c>
      <c r="V2494" t="str">
        <f>IF($B2494="","",IF(R2494="No Encompass Match","THEM",IF(R2494="Not Mapped","Unable to Determine",IF(T2494="SALES","Unable to Determine",IFERROR(INDEX('Master - US vs THEM'!$F:$F,MATCH(U2494,'Master - US vs THEM'!$G:$G,0)),"No Territory Data")))))</f>
        <v>US</v>
      </c>
      <c r="W2494" t="str">
        <f t="shared" si="154"/>
        <v>OK</v>
      </c>
      <c r="X2494" t="str">
        <f t="shared" si="155"/>
        <v>US</v>
      </c>
    </row>
    <row r="2495" spans="1:24" x14ac:dyDescent="0.2">
      <c r="A2495">
        <v>2494</v>
      </c>
      <c r="B2495" t="s">
        <v>916</v>
      </c>
      <c r="C2495" t="s">
        <v>917</v>
      </c>
      <c r="D2495" t="s">
        <v>48</v>
      </c>
      <c r="E2495" t="s">
        <v>918</v>
      </c>
      <c r="F2495" t="s">
        <v>919</v>
      </c>
      <c r="G2495" t="s">
        <v>920</v>
      </c>
      <c r="H2495" t="s">
        <v>8</v>
      </c>
      <c r="I2495" t="s">
        <v>59</v>
      </c>
      <c r="J2495" t="s">
        <v>165</v>
      </c>
      <c r="K2495" t="s">
        <v>166</v>
      </c>
      <c r="L2495" t="s">
        <v>141</v>
      </c>
      <c r="M2495">
        <v>1</v>
      </c>
      <c r="N2495" t="s">
        <v>875</v>
      </c>
      <c r="O2495" t="str">
        <f>IF($B2495="","",IFERROR(IF(ISNUMBER(MATCH($K2495,'Brand Family Territory (Enc)'!$A$2:$A$296,0)),$K2495,""),""))</f>
        <v>BLUE MOON</v>
      </c>
      <c r="P2495" t="str">
        <f>IF($B2495="","",IFERROR(INDEX('Brand Crosswalk'!$F$2:$F$200,MATCH($K2495,'Brand Crosswalk'!$A$2:$A$200,0)),"Not in Crosswalk"))</f>
        <v>Not in Crosswalk</v>
      </c>
      <c r="Q2495" t="str">
        <f>IF($B2495="","",IFERROR(INDEX('Brand Crosswalk'!$C$2:$C$200,MATCH($K2495,'Brand Crosswalk'!$A$2:$A$200,0)),""))</f>
        <v/>
      </c>
      <c r="R2495" t="str">
        <f>IF($B2495="","",IF(O2495&lt;&gt;"",O2495,IF(P2495="Mapped",Q2495,IF(P2495="No Encompass Match","No Encompass Match",IFERROR(VLOOKUP(IF($K2495="",$J2495,$K2495),'Brands (Enc)'!$C$2:$D$2699,2,FALSE),"Not Mapped")))))</f>
        <v>BLUE MOON</v>
      </c>
      <c r="S2495" t="str">
        <f>IF($B2495="","",IFERROR(VLOOKUP(VALUE($B2495),'Customers Table (Enc)'!$A:$I,9,FALSE),"Not Found"))</f>
        <v>Bergen</v>
      </c>
      <c r="T2495" t="str">
        <f t="shared" si="152"/>
        <v>BERGEN</v>
      </c>
      <c r="U2495" t="str">
        <f t="shared" si="153"/>
        <v>BLUE MOON|BERGEN</v>
      </c>
      <c r="V2495" t="str">
        <f>IF($B2495="","",IF(R2495="No Encompass Match","THEM",IF(R2495="Not Mapped","Unable to Determine",IF(T2495="SALES","Unable to Determine",IFERROR(INDEX('Master - US vs THEM'!$F:$F,MATCH(U2495,'Master - US vs THEM'!$G:$G,0)),"No Territory Data")))))</f>
        <v>US</v>
      </c>
      <c r="W2495" t="str">
        <f t="shared" si="154"/>
        <v>OK</v>
      </c>
      <c r="X2495" t="str">
        <f t="shared" si="155"/>
        <v>US</v>
      </c>
    </row>
    <row r="2496" spans="1:24" x14ac:dyDescent="0.2">
      <c r="A2496">
        <v>2495</v>
      </c>
      <c r="B2496" t="s">
        <v>916</v>
      </c>
      <c r="C2496" t="s">
        <v>917</v>
      </c>
      <c r="D2496" t="s">
        <v>48</v>
      </c>
      <c r="E2496" t="s">
        <v>918</v>
      </c>
      <c r="F2496" t="s">
        <v>919</v>
      </c>
      <c r="G2496" t="s">
        <v>920</v>
      </c>
      <c r="H2496" t="s">
        <v>8</v>
      </c>
      <c r="I2496" t="s">
        <v>59</v>
      </c>
      <c r="J2496" t="s">
        <v>140</v>
      </c>
      <c r="K2496" t="s">
        <v>140</v>
      </c>
      <c r="L2496" t="s">
        <v>141</v>
      </c>
      <c r="M2496">
        <v>1</v>
      </c>
      <c r="N2496" t="s">
        <v>875</v>
      </c>
      <c r="O2496" t="str">
        <f>IF($B2496="","",IFERROR(IF(ISNUMBER(MATCH($K2496,'Brand Family Territory (Enc)'!$A$2:$A$296,0)),$K2496,""),""))</f>
        <v/>
      </c>
      <c r="P2496" t="str">
        <f>IF($B2496="","",IFERROR(INDEX('Brand Crosswalk'!$F$2:$F$200,MATCH($K2496,'Brand Crosswalk'!$A$2:$A$200,0)),"Not in Crosswalk"))</f>
        <v>Mapped</v>
      </c>
      <c r="Q2496" t="str">
        <f>IF($B2496="","",IFERROR(INDEX('Brand Crosswalk'!$C$2:$C$200,MATCH($K2496,'Brand Crosswalk'!$A$2:$A$200,0)),""))</f>
        <v>Peroni</v>
      </c>
      <c r="R2496" t="str">
        <f>IF($B2496="","",IF(O2496&lt;&gt;"",O2496,IF(P2496="Mapped",Q2496,IF(P2496="No Encompass Match","No Encompass Match",IFERROR(VLOOKUP(IF($K2496="",$J2496,$K2496),'Brands (Enc)'!$C$2:$D$2699,2,FALSE),"Not Mapped")))))</f>
        <v>Peroni</v>
      </c>
      <c r="S2496" t="str">
        <f>IF($B2496="","",IFERROR(VLOOKUP(VALUE($B2496),'Customers Table (Enc)'!$A:$I,9,FALSE),"Not Found"))</f>
        <v>Bergen</v>
      </c>
      <c r="T2496" t="str">
        <f t="shared" si="152"/>
        <v>BERGEN</v>
      </c>
      <c r="U2496" t="str">
        <f t="shared" si="153"/>
        <v>Peroni|BERGEN</v>
      </c>
      <c r="V2496" t="str">
        <f>IF($B2496="","",IF(R2496="No Encompass Match","THEM",IF(R2496="Not Mapped","Unable to Determine",IF(T2496="SALES","Unable to Determine",IFERROR(INDEX('Master - US vs THEM'!$F:$F,MATCH(U2496,'Master - US vs THEM'!$G:$G,0)),"No Territory Data")))))</f>
        <v>US</v>
      </c>
      <c r="W2496" t="str">
        <f t="shared" si="154"/>
        <v>OK</v>
      </c>
      <c r="X2496" t="str">
        <f t="shared" si="155"/>
        <v>US</v>
      </c>
    </row>
    <row r="2497" spans="1:24" x14ac:dyDescent="0.2">
      <c r="A2497">
        <v>2496</v>
      </c>
      <c r="B2497" t="s">
        <v>911</v>
      </c>
      <c r="C2497" t="s">
        <v>912</v>
      </c>
      <c r="D2497" t="s">
        <v>27</v>
      </c>
      <c r="E2497" t="s">
        <v>913</v>
      </c>
      <c r="F2497" t="s">
        <v>393</v>
      </c>
      <c r="G2497" t="s">
        <v>914</v>
      </c>
      <c r="H2497" t="s">
        <v>8</v>
      </c>
      <c r="I2497" t="s">
        <v>31</v>
      </c>
      <c r="J2497" t="s">
        <v>181</v>
      </c>
      <c r="K2497" t="s">
        <v>182</v>
      </c>
      <c r="L2497" t="s">
        <v>24</v>
      </c>
      <c r="M2497">
        <v>1</v>
      </c>
      <c r="N2497" t="s">
        <v>875</v>
      </c>
      <c r="O2497" t="str">
        <f>IF($B2497="","",IFERROR(IF(ISNUMBER(MATCH($K2497,'Brand Family Territory (Enc)'!$A$2:$A$296,0)),$K2497,""),""))</f>
        <v/>
      </c>
      <c r="P2497" t="str">
        <f>IF($B2497="","",IFERROR(INDEX('Brand Crosswalk'!$F$2:$F$200,MATCH($K2497,'Brand Crosswalk'!$A$2:$A$200,0)),"Not in Crosswalk"))</f>
        <v>Mapped</v>
      </c>
      <c r="Q2497" t="str">
        <f>IF($B2497="","",IFERROR(INDEX('Brand Crosswalk'!$C$2:$C$200,MATCH($K2497,'Brand Crosswalk'!$A$2:$A$200,0)),""))</f>
        <v>Modelo Especial</v>
      </c>
      <c r="R2497" t="str">
        <f>IF($B2497="","",IF(O2497&lt;&gt;"",O2497,IF(P2497="Mapped",Q2497,IF(P2497="No Encompass Match","No Encompass Match",IFERROR(VLOOKUP(IF($K2497="",$J2497,$K2497),'Brands (Enc)'!$C$2:$D$2699,2,FALSE),"Not Mapped")))))</f>
        <v>Modelo Especial</v>
      </c>
      <c r="S2497" t="str">
        <f>IF($B2497="","",IFERROR(VLOOKUP(VALUE($B2497),'Customers Table (Enc)'!$A:$I,9,FALSE),"Not Found"))</f>
        <v>Sussex</v>
      </c>
      <c r="T2497" t="str">
        <f t="shared" si="152"/>
        <v>SUSSEX</v>
      </c>
      <c r="U2497" t="str">
        <f t="shared" si="153"/>
        <v>Modelo Especial|SUSSEX</v>
      </c>
      <c r="V2497" t="str">
        <f>IF($B2497="","",IF(R2497="No Encompass Match","THEM",IF(R2497="Not Mapped","Unable to Determine",IF(T2497="SALES","Unable to Determine",IFERROR(INDEX('Master - US vs THEM'!$F:$F,MATCH(U2497,'Master - US vs THEM'!$G:$G,0)),"No Territory Data")))))</f>
        <v>US</v>
      </c>
      <c r="W2497" t="str">
        <f t="shared" si="154"/>
        <v>OK</v>
      </c>
      <c r="X2497" t="str">
        <f t="shared" si="155"/>
        <v>US</v>
      </c>
    </row>
    <row r="2498" spans="1:24" x14ac:dyDescent="0.2">
      <c r="A2498">
        <v>2497</v>
      </c>
      <c r="B2498" t="s">
        <v>911</v>
      </c>
      <c r="C2498" t="s">
        <v>912</v>
      </c>
      <c r="D2498" t="s">
        <v>27</v>
      </c>
      <c r="E2498" t="s">
        <v>913</v>
      </c>
      <c r="F2498" t="s">
        <v>393</v>
      </c>
      <c r="G2498" t="s">
        <v>914</v>
      </c>
      <c r="H2498" t="s">
        <v>8</v>
      </c>
      <c r="I2498" t="s">
        <v>31</v>
      </c>
      <c r="J2498" t="s">
        <v>915</v>
      </c>
      <c r="K2498" t="s">
        <v>441</v>
      </c>
      <c r="L2498" t="s">
        <v>442</v>
      </c>
      <c r="M2498">
        <v>1</v>
      </c>
      <c r="N2498" t="s">
        <v>875</v>
      </c>
      <c r="O2498" t="str">
        <f>IF($B2498="","",IFERROR(IF(ISNUMBER(MATCH($K2498,'Brand Family Territory (Enc)'!$A$2:$A$296,0)),$K2498,""),""))</f>
        <v/>
      </c>
      <c r="P2498" t="str">
        <f>IF($B2498="","",IFERROR(INDEX('Brand Crosswalk'!$F$2:$F$200,MATCH($K2498,'Brand Crosswalk'!$A$2:$A$200,0)),"Not in Crosswalk"))</f>
        <v>Mapped</v>
      </c>
      <c r="Q2498" t="str">
        <f>IF($B2498="","",IFERROR(INDEX('Brand Crosswalk'!$C$2:$C$200,MATCH($K2498,'Brand Crosswalk'!$A$2:$A$200,0)),""))</f>
        <v>Evil Genius</v>
      </c>
      <c r="R2498" t="str">
        <f>IF($B2498="","",IF(O2498&lt;&gt;"",O2498,IF(P2498="Mapped",Q2498,IF(P2498="No Encompass Match","No Encompass Match",IFERROR(VLOOKUP(IF($K2498="",$J2498,$K2498),'Brands (Enc)'!$C$2:$D$2699,2,FALSE),"Not Mapped")))))</f>
        <v>Evil Genius</v>
      </c>
      <c r="S2498" t="str">
        <f>IF($B2498="","",IFERROR(VLOOKUP(VALUE($B2498),'Customers Table (Enc)'!$A:$I,9,FALSE),"Not Found"))</f>
        <v>Sussex</v>
      </c>
      <c r="T2498" t="str">
        <f t="shared" si="152"/>
        <v>SUSSEX</v>
      </c>
      <c r="U2498" t="str">
        <f t="shared" si="153"/>
        <v>Evil Genius|SUSSEX</v>
      </c>
      <c r="V2498" t="str">
        <f>IF($B2498="","",IF(R2498="No Encompass Match","THEM",IF(R2498="Not Mapped","Unable to Determine",IF(T2498="SALES","Unable to Determine",IFERROR(INDEX('Master - US vs THEM'!$F:$F,MATCH(U2498,'Master - US vs THEM'!$G:$G,0)),"No Territory Data")))))</f>
        <v>US</v>
      </c>
      <c r="W2498" t="str">
        <f t="shared" si="154"/>
        <v>OK</v>
      </c>
      <c r="X2498" t="str">
        <f t="shared" si="155"/>
        <v>US</v>
      </c>
    </row>
    <row r="2499" spans="1:24" x14ac:dyDescent="0.2">
      <c r="A2499">
        <v>2498</v>
      </c>
      <c r="B2499" t="s">
        <v>911</v>
      </c>
      <c r="C2499" t="s">
        <v>912</v>
      </c>
      <c r="D2499" t="s">
        <v>27</v>
      </c>
      <c r="E2499" t="s">
        <v>913</v>
      </c>
      <c r="F2499" t="s">
        <v>393</v>
      </c>
      <c r="G2499" t="s">
        <v>914</v>
      </c>
      <c r="H2499" t="s">
        <v>8</v>
      </c>
      <c r="I2499" t="s">
        <v>31</v>
      </c>
      <c r="J2499" t="s">
        <v>165</v>
      </c>
      <c r="K2499" t="s">
        <v>166</v>
      </c>
      <c r="L2499" t="s">
        <v>141</v>
      </c>
      <c r="M2499">
        <v>1</v>
      </c>
      <c r="N2499" t="s">
        <v>875</v>
      </c>
      <c r="O2499" t="str">
        <f>IF($B2499="","",IFERROR(IF(ISNUMBER(MATCH($K2499,'Brand Family Territory (Enc)'!$A$2:$A$296,0)),$K2499,""),""))</f>
        <v>BLUE MOON</v>
      </c>
      <c r="P2499" t="str">
        <f>IF($B2499="","",IFERROR(INDEX('Brand Crosswalk'!$F$2:$F$200,MATCH($K2499,'Brand Crosswalk'!$A$2:$A$200,0)),"Not in Crosswalk"))</f>
        <v>Not in Crosswalk</v>
      </c>
      <c r="Q2499" t="str">
        <f>IF($B2499="","",IFERROR(INDEX('Brand Crosswalk'!$C$2:$C$200,MATCH($K2499,'Brand Crosswalk'!$A$2:$A$200,0)),""))</f>
        <v/>
      </c>
      <c r="R2499" t="str">
        <f>IF($B2499="","",IF(O2499&lt;&gt;"",O2499,IF(P2499="Mapped",Q2499,IF(P2499="No Encompass Match","No Encompass Match",IFERROR(VLOOKUP(IF($K2499="",$J2499,$K2499),'Brands (Enc)'!$C$2:$D$2699,2,FALSE),"Not Mapped")))))</f>
        <v>BLUE MOON</v>
      </c>
      <c r="S2499" t="str">
        <f>IF($B2499="","",IFERROR(VLOOKUP(VALUE($B2499),'Customers Table (Enc)'!$A:$I,9,FALSE),"Not Found"))</f>
        <v>Sussex</v>
      </c>
      <c r="T2499" t="str">
        <f t="shared" ref="T2499:T2528" si="156">IF($B2499="","",IF($D2499&lt;&gt;"SALES",$D2499,IF(OR(S2499="Default",S2499="Not Found",S2499="Morris"),"SALES",UPPER(S2499))))</f>
        <v>SUSSEX</v>
      </c>
      <c r="U2499" t="str">
        <f t="shared" ref="U2499:U2528" si="157">IF($B2499="","",R2499&amp;"|"&amp;T2499)</f>
        <v>BLUE MOON|SUSSEX</v>
      </c>
      <c r="V2499" t="str">
        <f>IF($B2499="","",IF(R2499="No Encompass Match","THEM",IF(R2499="Not Mapped","Unable to Determine",IF(T2499="SALES","Unable to Determine",IFERROR(INDEX('Master - US vs THEM'!$F:$F,MATCH(U2499,'Master - US vs THEM'!$G:$G,0)),"No Territory Data")))))</f>
        <v>US</v>
      </c>
      <c r="W2499" t="str">
        <f t="shared" ref="W2499:W2528" si="158">IF($B2499="","",IF(OR(V2499="Unable to Determine",V2499="No Territory Data",V2499="Ambiguous (Source Truncated)"),"Review",IF(V2499&lt;&gt;$N2499,"MISMATCH","OK")))</f>
        <v>OK</v>
      </c>
      <c r="X2499" t="str">
        <f t="shared" ref="X2499:X2528" si="159">IF($B2499="","",IF(OR(V2499="US",V2499="THEM"),V2499,$N2499))</f>
        <v>US</v>
      </c>
    </row>
    <row r="2500" spans="1:24" x14ac:dyDescent="0.2">
      <c r="A2500">
        <v>2499</v>
      </c>
      <c r="B2500" t="s">
        <v>907</v>
      </c>
      <c r="C2500" t="s">
        <v>908</v>
      </c>
      <c r="D2500" t="s">
        <v>48</v>
      </c>
      <c r="E2500" t="s">
        <v>909</v>
      </c>
      <c r="F2500" t="s">
        <v>884</v>
      </c>
      <c r="G2500" t="s">
        <v>910</v>
      </c>
      <c r="H2500" t="s">
        <v>8</v>
      </c>
      <c r="I2500" t="s">
        <v>853</v>
      </c>
      <c r="J2500" t="s">
        <v>140</v>
      </c>
      <c r="K2500" t="s">
        <v>140</v>
      </c>
      <c r="L2500" t="s">
        <v>141</v>
      </c>
      <c r="M2500">
        <v>1</v>
      </c>
      <c r="N2500" t="s">
        <v>875</v>
      </c>
      <c r="O2500" t="str">
        <f>IF($B2500="","",IFERROR(IF(ISNUMBER(MATCH($K2500,'Brand Family Territory (Enc)'!$A$2:$A$296,0)),$K2500,""),""))</f>
        <v/>
      </c>
      <c r="P2500" t="str">
        <f>IF($B2500="","",IFERROR(INDEX('Brand Crosswalk'!$F$2:$F$200,MATCH($K2500,'Brand Crosswalk'!$A$2:$A$200,0)),"Not in Crosswalk"))</f>
        <v>Mapped</v>
      </c>
      <c r="Q2500" t="str">
        <f>IF($B2500="","",IFERROR(INDEX('Brand Crosswalk'!$C$2:$C$200,MATCH($K2500,'Brand Crosswalk'!$A$2:$A$200,0)),""))</f>
        <v>Peroni</v>
      </c>
      <c r="R2500" t="str">
        <f>IF($B2500="","",IF(O2500&lt;&gt;"",O2500,IF(P2500="Mapped",Q2500,IF(P2500="No Encompass Match","No Encompass Match",IFERROR(VLOOKUP(IF($K2500="",$J2500,$K2500),'Brands (Enc)'!$C$2:$D$2699,2,FALSE),"Not Mapped")))))</f>
        <v>Peroni</v>
      </c>
      <c r="S2500" t="str">
        <f>IF($B2500="","",IFERROR(VLOOKUP(VALUE($B2500),'Customers Table (Enc)'!$A:$I,9,FALSE),"Not Found"))</f>
        <v>Bergen</v>
      </c>
      <c r="T2500" t="str">
        <f t="shared" si="156"/>
        <v>BERGEN</v>
      </c>
      <c r="U2500" t="str">
        <f t="shared" si="157"/>
        <v>Peroni|BERGEN</v>
      </c>
      <c r="V2500" t="str">
        <f>IF($B2500="","",IF(R2500="No Encompass Match","THEM",IF(R2500="Not Mapped","Unable to Determine",IF(T2500="SALES","Unable to Determine",IFERROR(INDEX('Master - US vs THEM'!$F:$F,MATCH(U2500,'Master - US vs THEM'!$G:$G,0)),"No Territory Data")))))</f>
        <v>US</v>
      </c>
      <c r="W2500" t="str">
        <f t="shared" si="158"/>
        <v>OK</v>
      </c>
      <c r="X2500" t="str">
        <f t="shared" si="159"/>
        <v>US</v>
      </c>
    </row>
    <row r="2501" spans="1:24" x14ac:dyDescent="0.2">
      <c r="A2501">
        <v>2500</v>
      </c>
      <c r="B2501" t="s">
        <v>907</v>
      </c>
      <c r="C2501" t="s">
        <v>908</v>
      </c>
      <c r="D2501" t="s">
        <v>48</v>
      </c>
      <c r="E2501" t="s">
        <v>909</v>
      </c>
      <c r="F2501" t="s">
        <v>884</v>
      </c>
      <c r="G2501" t="s">
        <v>910</v>
      </c>
      <c r="H2501" t="s">
        <v>8</v>
      </c>
      <c r="I2501" t="s">
        <v>853</v>
      </c>
      <c r="J2501" t="s">
        <v>44</v>
      </c>
      <c r="K2501" t="s">
        <v>44</v>
      </c>
      <c r="L2501" t="s">
        <v>45</v>
      </c>
      <c r="M2501">
        <v>1</v>
      </c>
      <c r="N2501" t="s">
        <v>875</v>
      </c>
      <c r="O2501" t="str">
        <f>IF($B2501="","",IFERROR(IF(ISNUMBER(MATCH($K2501,'Brand Family Territory (Enc)'!$A$2:$A$296,0)),$K2501,""),""))</f>
        <v/>
      </c>
      <c r="P2501" t="str">
        <f>IF($B2501="","",IFERROR(INDEX('Brand Crosswalk'!$F$2:$F$200,MATCH($K2501,'Brand Crosswalk'!$A$2:$A$200,0)),"Not in Crosswalk"))</f>
        <v>Mapped</v>
      </c>
      <c r="Q2501" t="str">
        <f>IF($B2501="","",IFERROR(INDEX('Brand Crosswalk'!$C$2:$C$200,MATCH($K2501,'Brand Crosswalk'!$A$2:$A$200,0)),""))</f>
        <v>Dg Yuengling Inc</v>
      </c>
      <c r="R2501" t="str">
        <f>IF($B2501="","",IF(O2501&lt;&gt;"",O2501,IF(P2501="Mapped",Q2501,IF(P2501="No Encompass Match","No Encompass Match",IFERROR(VLOOKUP(IF($K2501="",$J2501,$K2501),'Brands (Enc)'!$C$2:$D$2699,2,FALSE),"Not Mapped")))))</f>
        <v>Dg Yuengling Inc</v>
      </c>
      <c r="S2501" t="str">
        <f>IF($B2501="","",IFERROR(VLOOKUP(VALUE($B2501),'Customers Table (Enc)'!$A:$I,9,FALSE),"Not Found"))</f>
        <v>Bergen</v>
      </c>
      <c r="T2501" t="str">
        <f t="shared" si="156"/>
        <v>BERGEN</v>
      </c>
      <c r="U2501" t="str">
        <f t="shared" si="157"/>
        <v>Dg Yuengling Inc|BERGEN</v>
      </c>
      <c r="V2501" t="str">
        <f>IF($B2501="","",IF(R2501="No Encompass Match","THEM",IF(R2501="Not Mapped","Unable to Determine",IF(T2501="SALES","Unable to Determine",IFERROR(INDEX('Master - US vs THEM'!$F:$F,MATCH(U2501,'Master - US vs THEM'!$G:$G,0)),"No Territory Data")))))</f>
        <v>US</v>
      </c>
      <c r="W2501" t="str">
        <f t="shared" si="158"/>
        <v>OK</v>
      </c>
      <c r="X2501" t="str">
        <f t="shared" si="159"/>
        <v>US</v>
      </c>
    </row>
    <row r="2502" spans="1:24" x14ac:dyDescent="0.2">
      <c r="A2502">
        <v>2501</v>
      </c>
      <c r="B2502" t="s">
        <v>46</v>
      </c>
      <c r="C2502" t="s">
        <v>47</v>
      </c>
      <c r="D2502" t="s">
        <v>48</v>
      </c>
      <c r="E2502" t="s">
        <v>49</v>
      </c>
      <c r="F2502" t="s">
        <v>50</v>
      </c>
      <c r="G2502" t="s">
        <v>51</v>
      </c>
      <c r="H2502" t="s">
        <v>8</v>
      </c>
      <c r="I2502" t="s">
        <v>52</v>
      </c>
      <c r="J2502" t="s">
        <v>144</v>
      </c>
      <c r="K2502" t="s">
        <v>145</v>
      </c>
      <c r="L2502" t="s">
        <v>141</v>
      </c>
      <c r="M2502">
        <v>1</v>
      </c>
      <c r="N2502" t="s">
        <v>875</v>
      </c>
      <c r="O2502" t="str">
        <f>IF($B2502="","",IFERROR(IF(ISNUMBER(MATCH($K2502,'Brand Family Territory (Enc)'!$A$2:$A$296,0)),$K2502,""),""))</f>
        <v>COORS LIGHT</v>
      </c>
      <c r="P2502" t="str">
        <f>IF($B2502="","",IFERROR(INDEX('Brand Crosswalk'!$F$2:$F$200,MATCH($K2502,'Brand Crosswalk'!$A$2:$A$200,0)),"Not in Crosswalk"))</f>
        <v>Not in Crosswalk</v>
      </c>
      <c r="Q2502" t="str">
        <f>IF($B2502="","",IFERROR(INDEX('Brand Crosswalk'!$C$2:$C$200,MATCH($K2502,'Brand Crosswalk'!$A$2:$A$200,0)),""))</f>
        <v/>
      </c>
      <c r="R2502" t="str">
        <f>IF($B2502="","",IF(O2502&lt;&gt;"",O2502,IF(P2502="Mapped",Q2502,IF(P2502="No Encompass Match","No Encompass Match",IFERROR(VLOOKUP(IF($K2502="",$J2502,$K2502),'Brands (Enc)'!$C$2:$D$2699,2,FALSE),"Not Mapped")))))</f>
        <v>COORS LIGHT</v>
      </c>
      <c r="S2502" t="str">
        <f>IF($B2502="","",IFERROR(VLOOKUP(VALUE($B2502),'Customers Table (Enc)'!$A:$I,9,FALSE),"Not Found"))</f>
        <v>Bergen</v>
      </c>
      <c r="T2502" t="str">
        <f t="shared" si="156"/>
        <v>BERGEN</v>
      </c>
      <c r="U2502" t="str">
        <f t="shared" si="157"/>
        <v>COORS LIGHT|BERGEN</v>
      </c>
      <c r="V2502" t="str">
        <f>IF($B2502="","",IF(R2502="No Encompass Match","THEM",IF(R2502="Not Mapped","Unable to Determine",IF(T2502="SALES","Unable to Determine",IFERROR(INDEX('Master - US vs THEM'!$F:$F,MATCH(U2502,'Master - US vs THEM'!$G:$G,0)),"No Territory Data")))))</f>
        <v>US</v>
      </c>
      <c r="W2502" t="str">
        <f t="shared" si="158"/>
        <v>OK</v>
      </c>
      <c r="X2502" t="str">
        <f t="shared" si="159"/>
        <v>US</v>
      </c>
    </row>
    <row r="2503" spans="1:24" x14ac:dyDescent="0.2">
      <c r="A2503">
        <v>2502</v>
      </c>
      <c r="B2503" t="s">
        <v>46</v>
      </c>
      <c r="C2503" t="s">
        <v>47</v>
      </c>
      <c r="D2503" t="s">
        <v>48</v>
      </c>
      <c r="E2503" t="s">
        <v>49</v>
      </c>
      <c r="F2503" t="s">
        <v>50</v>
      </c>
      <c r="G2503" t="s">
        <v>51</v>
      </c>
      <c r="H2503" t="s">
        <v>8</v>
      </c>
      <c r="I2503" t="s">
        <v>52</v>
      </c>
      <c r="J2503" t="s">
        <v>44</v>
      </c>
      <c r="K2503" t="s">
        <v>44</v>
      </c>
      <c r="L2503" t="s">
        <v>45</v>
      </c>
      <c r="M2503">
        <v>1</v>
      </c>
      <c r="N2503" t="s">
        <v>875</v>
      </c>
      <c r="O2503" t="str">
        <f>IF($B2503="","",IFERROR(IF(ISNUMBER(MATCH($K2503,'Brand Family Territory (Enc)'!$A$2:$A$296,0)),$K2503,""),""))</f>
        <v/>
      </c>
      <c r="P2503" t="str">
        <f>IF($B2503="","",IFERROR(INDEX('Brand Crosswalk'!$F$2:$F$200,MATCH($K2503,'Brand Crosswalk'!$A$2:$A$200,0)),"Not in Crosswalk"))</f>
        <v>Mapped</v>
      </c>
      <c r="Q2503" t="str">
        <f>IF($B2503="","",IFERROR(INDEX('Brand Crosswalk'!$C$2:$C$200,MATCH($K2503,'Brand Crosswalk'!$A$2:$A$200,0)),""))</f>
        <v>Dg Yuengling Inc</v>
      </c>
      <c r="R2503" t="str">
        <f>IF($B2503="","",IF(O2503&lt;&gt;"",O2503,IF(P2503="Mapped",Q2503,IF(P2503="No Encompass Match","No Encompass Match",IFERROR(VLOOKUP(IF($K2503="",$J2503,$K2503),'Brands (Enc)'!$C$2:$D$2699,2,FALSE),"Not Mapped")))))</f>
        <v>Dg Yuengling Inc</v>
      </c>
      <c r="S2503" t="str">
        <f>IF($B2503="","",IFERROR(VLOOKUP(VALUE($B2503),'Customers Table (Enc)'!$A:$I,9,FALSE),"Not Found"))</f>
        <v>Bergen</v>
      </c>
      <c r="T2503" t="str">
        <f t="shared" si="156"/>
        <v>BERGEN</v>
      </c>
      <c r="U2503" t="str">
        <f t="shared" si="157"/>
        <v>Dg Yuengling Inc|BERGEN</v>
      </c>
      <c r="V2503" t="str">
        <f>IF($B2503="","",IF(R2503="No Encompass Match","THEM",IF(R2503="Not Mapped","Unable to Determine",IF(T2503="SALES","Unable to Determine",IFERROR(INDEX('Master - US vs THEM'!$F:$F,MATCH(U2503,'Master - US vs THEM'!$G:$G,0)),"No Territory Data")))))</f>
        <v>US</v>
      </c>
      <c r="W2503" t="str">
        <f t="shared" si="158"/>
        <v>OK</v>
      </c>
      <c r="X2503" t="str">
        <f t="shared" si="159"/>
        <v>US</v>
      </c>
    </row>
    <row r="2504" spans="1:24" x14ac:dyDescent="0.2">
      <c r="A2504">
        <v>2503</v>
      </c>
      <c r="B2504" t="s">
        <v>46</v>
      </c>
      <c r="C2504" t="s">
        <v>47</v>
      </c>
      <c r="D2504" t="s">
        <v>48</v>
      </c>
      <c r="E2504" t="s">
        <v>49</v>
      </c>
      <c r="F2504" t="s">
        <v>50</v>
      </c>
      <c r="G2504" t="s">
        <v>51</v>
      </c>
      <c r="H2504" t="s">
        <v>8</v>
      </c>
      <c r="I2504" t="s">
        <v>52</v>
      </c>
      <c r="J2504" t="s">
        <v>53</v>
      </c>
      <c r="K2504" t="s">
        <v>53</v>
      </c>
      <c r="L2504" t="s">
        <v>53</v>
      </c>
      <c r="M2504">
        <v>1</v>
      </c>
      <c r="N2504" t="s">
        <v>21</v>
      </c>
      <c r="O2504" t="str">
        <f>IF($B2504="","",IFERROR(IF(ISNUMBER(MATCH($K2504,'Brand Family Territory (Enc)'!$A$2:$A$296,0)),$K2504,""),""))</f>
        <v/>
      </c>
      <c r="P2504" t="str">
        <f>IF($B2504="","",IFERROR(INDEX('Brand Crosswalk'!$F$2:$F$200,MATCH($K2504,'Brand Crosswalk'!$A$2:$A$200,0)),"Not in Crosswalk"))</f>
        <v>Mapped</v>
      </c>
      <c r="Q2504" t="str">
        <f>IF($B2504="","",IFERROR(INDEX('Brand Crosswalk'!$C$2:$C$200,MATCH($K2504,'Brand Crosswalk'!$A$2:$A$200,0)),""))</f>
        <v>Hofbrau Usa</v>
      </c>
      <c r="R2504" t="str">
        <f>IF($B2504="","",IF(O2504&lt;&gt;"",O2504,IF(P2504="Mapped",Q2504,IF(P2504="No Encompass Match","No Encompass Match",IFERROR(VLOOKUP(IF($K2504="",$J2504,$K2504),'Brands (Enc)'!$C$2:$D$2699,2,FALSE),"Not Mapped")))))</f>
        <v>Hofbrau Usa</v>
      </c>
      <c r="S2504" t="str">
        <f>IF($B2504="","",IFERROR(VLOOKUP(VALUE($B2504),'Customers Table (Enc)'!$A:$I,9,FALSE),"Not Found"))</f>
        <v>Bergen</v>
      </c>
      <c r="T2504" t="str">
        <f t="shared" si="156"/>
        <v>BERGEN</v>
      </c>
      <c r="U2504" t="str">
        <f t="shared" si="157"/>
        <v>Hofbrau Usa|BERGEN</v>
      </c>
      <c r="V2504" t="str">
        <f>IF($B2504="","",IF(R2504="No Encompass Match","THEM",IF(R2504="Not Mapped","Unable to Determine",IF(T2504="SALES","Unable to Determine",IFERROR(INDEX('Master - US vs THEM'!$F:$F,MATCH(U2504,'Master - US vs THEM'!$G:$G,0)),"No Territory Data")))))</f>
        <v>US</v>
      </c>
      <c r="W2504" t="str">
        <f t="shared" si="158"/>
        <v>MISMATCH</v>
      </c>
      <c r="X2504" t="str">
        <f t="shared" si="159"/>
        <v>US</v>
      </c>
    </row>
    <row r="2505" spans="1:24" x14ac:dyDescent="0.2">
      <c r="A2505">
        <v>2504</v>
      </c>
      <c r="B2505" t="s">
        <v>46</v>
      </c>
      <c r="C2505" t="s">
        <v>47</v>
      </c>
      <c r="D2505" t="s">
        <v>48</v>
      </c>
      <c r="E2505" t="s">
        <v>49</v>
      </c>
      <c r="F2505" t="s">
        <v>50</v>
      </c>
      <c r="G2505" t="s">
        <v>51</v>
      </c>
      <c r="H2505" t="s">
        <v>8</v>
      </c>
      <c r="I2505" t="s">
        <v>52</v>
      </c>
      <c r="J2505" t="s">
        <v>165</v>
      </c>
      <c r="K2505" t="s">
        <v>166</v>
      </c>
      <c r="L2505" t="s">
        <v>141</v>
      </c>
      <c r="M2505">
        <v>1</v>
      </c>
      <c r="N2505" t="s">
        <v>875</v>
      </c>
      <c r="O2505" t="str">
        <f>IF($B2505="","",IFERROR(IF(ISNUMBER(MATCH($K2505,'Brand Family Territory (Enc)'!$A$2:$A$296,0)),$K2505,""),""))</f>
        <v>BLUE MOON</v>
      </c>
      <c r="P2505" t="str">
        <f>IF($B2505="","",IFERROR(INDEX('Brand Crosswalk'!$F$2:$F$200,MATCH($K2505,'Brand Crosswalk'!$A$2:$A$200,0)),"Not in Crosswalk"))</f>
        <v>Not in Crosswalk</v>
      </c>
      <c r="Q2505" t="str">
        <f>IF($B2505="","",IFERROR(INDEX('Brand Crosswalk'!$C$2:$C$200,MATCH($K2505,'Brand Crosswalk'!$A$2:$A$200,0)),""))</f>
        <v/>
      </c>
      <c r="R2505" t="str">
        <f>IF($B2505="","",IF(O2505&lt;&gt;"",O2505,IF(P2505="Mapped",Q2505,IF(P2505="No Encompass Match","No Encompass Match",IFERROR(VLOOKUP(IF($K2505="",$J2505,$K2505),'Brands (Enc)'!$C$2:$D$2699,2,FALSE),"Not Mapped")))))</f>
        <v>BLUE MOON</v>
      </c>
      <c r="S2505" t="str">
        <f>IF($B2505="","",IFERROR(VLOOKUP(VALUE($B2505),'Customers Table (Enc)'!$A:$I,9,FALSE),"Not Found"))</f>
        <v>Bergen</v>
      </c>
      <c r="T2505" t="str">
        <f t="shared" si="156"/>
        <v>BERGEN</v>
      </c>
      <c r="U2505" t="str">
        <f t="shared" si="157"/>
        <v>BLUE MOON|BERGEN</v>
      </c>
      <c r="V2505" t="str">
        <f>IF($B2505="","",IF(R2505="No Encompass Match","THEM",IF(R2505="Not Mapped","Unable to Determine",IF(T2505="SALES","Unable to Determine",IFERROR(INDEX('Master - US vs THEM'!$F:$F,MATCH(U2505,'Master - US vs THEM'!$G:$G,0)),"No Territory Data")))))</f>
        <v>US</v>
      </c>
      <c r="W2505" t="str">
        <f t="shared" si="158"/>
        <v>OK</v>
      </c>
      <c r="X2505" t="str">
        <f t="shared" si="159"/>
        <v>US</v>
      </c>
    </row>
    <row r="2506" spans="1:24" x14ac:dyDescent="0.2">
      <c r="A2506">
        <v>2505</v>
      </c>
      <c r="B2506" t="s">
        <v>46</v>
      </c>
      <c r="C2506" t="s">
        <v>47</v>
      </c>
      <c r="D2506" t="s">
        <v>48</v>
      </c>
      <c r="E2506" t="s">
        <v>49</v>
      </c>
      <c r="F2506" t="s">
        <v>50</v>
      </c>
      <c r="G2506" t="s">
        <v>51</v>
      </c>
      <c r="H2506" t="s">
        <v>8</v>
      </c>
      <c r="I2506" t="s">
        <v>52</v>
      </c>
      <c r="J2506" t="s">
        <v>184</v>
      </c>
      <c r="K2506" t="s">
        <v>184</v>
      </c>
      <c r="L2506" t="s">
        <v>141</v>
      </c>
      <c r="M2506">
        <v>1</v>
      </c>
      <c r="N2506" t="s">
        <v>875</v>
      </c>
      <c r="O2506" t="str">
        <f>IF($B2506="","",IFERROR(IF(ISNUMBER(MATCH($K2506,'Brand Family Territory (Enc)'!$A$2:$A$296,0)),$K2506,""),""))</f>
        <v>PILSNER URQUELL</v>
      </c>
      <c r="P2506" t="str">
        <f>IF($B2506="","",IFERROR(INDEX('Brand Crosswalk'!$F$2:$F$200,MATCH($K2506,'Brand Crosswalk'!$A$2:$A$200,0)),"Not in Crosswalk"))</f>
        <v>Not in Crosswalk</v>
      </c>
      <c r="Q2506" t="str">
        <f>IF($B2506="","",IFERROR(INDEX('Brand Crosswalk'!$C$2:$C$200,MATCH($K2506,'Brand Crosswalk'!$A$2:$A$200,0)),""))</f>
        <v/>
      </c>
      <c r="R2506" t="str">
        <f>IF($B2506="","",IF(O2506&lt;&gt;"",O2506,IF(P2506="Mapped",Q2506,IF(P2506="No Encompass Match","No Encompass Match",IFERROR(VLOOKUP(IF($K2506="",$J2506,$K2506),'Brands (Enc)'!$C$2:$D$2699,2,FALSE),"Not Mapped")))))</f>
        <v>PILSNER URQUELL</v>
      </c>
      <c r="S2506" t="str">
        <f>IF($B2506="","",IFERROR(VLOOKUP(VALUE($B2506),'Customers Table (Enc)'!$A:$I,9,FALSE),"Not Found"))</f>
        <v>Bergen</v>
      </c>
      <c r="T2506" t="str">
        <f t="shared" si="156"/>
        <v>BERGEN</v>
      </c>
      <c r="U2506" t="str">
        <f t="shared" si="157"/>
        <v>PILSNER URQUELL|BERGEN</v>
      </c>
      <c r="V2506" t="str">
        <f>IF($B2506="","",IF(R2506="No Encompass Match","THEM",IF(R2506="Not Mapped","Unable to Determine",IF(T2506="SALES","Unable to Determine",IFERROR(INDEX('Master - US vs THEM'!$F:$F,MATCH(U2506,'Master - US vs THEM'!$G:$G,0)),"No Territory Data")))))</f>
        <v>US</v>
      </c>
      <c r="W2506" t="str">
        <f t="shared" si="158"/>
        <v>OK</v>
      </c>
      <c r="X2506" t="str">
        <f t="shared" si="159"/>
        <v>US</v>
      </c>
    </row>
    <row r="2507" spans="1:24" x14ac:dyDescent="0.2">
      <c r="A2507">
        <v>2506</v>
      </c>
      <c r="B2507" t="s">
        <v>46</v>
      </c>
      <c r="C2507" t="s">
        <v>47</v>
      </c>
      <c r="D2507" t="s">
        <v>48</v>
      </c>
      <c r="E2507" t="s">
        <v>49</v>
      </c>
      <c r="F2507" t="s">
        <v>50</v>
      </c>
      <c r="G2507" t="s">
        <v>51</v>
      </c>
      <c r="H2507" t="s">
        <v>8</v>
      </c>
      <c r="I2507" t="s">
        <v>52</v>
      </c>
      <c r="J2507" t="s">
        <v>35</v>
      </c>
      <c r="K2507" t="s">
        <v>36</v>
      </c>
      <c r="L2507" t="s">
        <v>36</v>
      </c>
      <c r="M2507">
        <v>1</v>
      </c>
      <c r="N2507" t="s">
        <v>875</v>
      </c>
      <c r="O2507" t="str">
        <f>IF($B2507="","",IFERROR(IF(ISNUMBER(MATCH($K2507,'Brand Family Territory (Enc)'!$A$2:$A$296,0)),$K2507,""),""))</f>
        <v/>
      </c>
      <c r="P2507" t="str">
        <f>IF($B2507="","",IFERROR(INDEX('Brand Crosswalk'!$F$2:$F$200,MATCH($K2507,'Brand Crosswalk'!$A$2:$A$200,0)),"Not in Crosswalk"))</f>
        <v>Mapped</v>
      </c>
      <c r="Q2507" t="str">
        <f>IF($B2507="","",IFERROR(INDEX('Brand Crosswalk'!$C$2:$C$200,MATCH($K2507,'Brand Crosswalk'!$A$2:$A$200,0)),""))</f>
        <v>Lagunitas</v>
      </c>
      <c r="R2507" t="str">
        <f>IF($B2507="","",IF(O2507&lt;&gt;"",O2507,IF(P2507="Mapped",Q2507,IF(P2507="No Encompass Match","No Encompass Match",IFERROR(VLOOKUP(IF($K2507="",$J2507,$K2507),'Brands (Enc)'!$C$2:$D$2699,2,FALSE),"Not Mapped")))))</f>
        <v>Lagunitas</v>
      </c>
      <c r="S2507" t="str">
        <f>IF($B2507="","",IFERROR(VLOOKUP(VALUE($B2507),'Customers Table (Enc)'!$A:$I,9,FALSE),"Not Found"))</f>
        <v>Bergen</v>
      </c>
      <c r="T2507" t="str">
        <f t="shared" si="156"/>
        <v>BERGEN</v>
      </c>
      <c r="U2507" t="str">
        <f t="shared" si="157"/>
        <v>Lagunitas|BERGEN</v>
      </c>
      <c r="V2507" t="str">
        <f>IF($B2507="","",IF(R2507="No Encompass Match","THEM",IF(R2507="Not Mapped","Unable to Determine",IF(T2507="SALES","Unable to Determine",IFERROR(INDEX('Master - US vs THEM'!$F:$F,MATCH(U2507,'Master - US vs THEM'!$G:$G,0)),"No Territory Data")))))</f>
        <v>US</v>
      </c>
      <c r="W2507" t="str">
        <f t="shared" si="158"/>
        <v>OK</v>
      </c>
      <c r="X2507" t="str">
        <f t="shared" si="159"/>
        <v>US</v>
      </c>
    </row>
    <row r="2508" spans="1:24" x14ac:dyDescent="0.2">
      <c r="A2508">
        <v>2507</v>
      </c>
      <c r="B2508" t="s">
        <v>46</v>
      </c>
      <c r="C2508" t="s">
        <v>47</v>
      </c>
      <c r="D2508" t="s">
        <v>48</v>
      </c>
      <c r="E2508" t="s">
        <v>49</v>
      </c>
      <c r="F2508" t="s">
        <v>50</v>
      </c>
      <c r="G2508" t="s">
        <v>51</v>
      </c>
      <c r="H2508" t="s">
        <v>8</v>
      </c>
      <c r="I2508" t="s">
        <v>52</v>
      </c>
      <c r="J2508" t="s">
        <v>535</v>
      </c>
      <c r="K2508" t="s">
        <v>358</v>
      </c>
      <c r="L2508" t="s">
        <v>155</v>
      </c>
      <c r="M2508">
        <v>1</v>
      </c>
      <c r="N2508" t="s">
        <v>875</v>
      </c>
      <c r="O2508" t="str">
        <f>IF($B2508="","",IFERROR(IF(ISNUMBER(MATCH($K2508,'Brand Family Territory (Enc)'!$A$2:$A$296,0)),$K2508,""),""))</f>
        <v/>
      </c>
      <c r="P2508" t="str">
        <f>IF($B2508="","",IFERROR(INDEX('Brand Crosswalk'!$F$2:$F$200,MATCH($K2508,'Brand Crosswalk'!$A$2:$A$200,0)),"Not in Crosswalk"))</f>
        <v>Mapped</v>
      </c>
      <c r="Q2508" t="str">
        <f>IF($B2508="","",IFERROR(INDEX('Brand Crosswalk'!$C$2:$C$200,MATCH($K2508,'Brand Crosswalk'!$A$2:$A$200,0)),""))</f>
        <v>Samuel Adams</v>
      </c>
      <c r="R2508" t="str">
        <f>IF($B2508="","",IF(O2508&lt;&gt;"",O2508,IF(P2508="Mapped",Q2508,IF(P2508="No Encompass Match","No Encompass Match",IFERROR(VLOOKUP(IF($K2508="",$J2508,$K2508),'Brands (Enc)'!$C$2:$D$2699,2,FALSE),"Not Mapped")))))</f>
        <v>Samuel Adams</v>
      </c>
      <c r="S2508" t="str">
        <f>IF($B2508="","",IFERROR(VLOOKUP(VALUE($B2508),'Customers Table (Enc)'!$A:$I,9,FALSE),"Not Found"))</f>
        <v>Bergen</v>
      </c>
      <c r="T2508" t="str">
        <f t="shared" si="156"/>
        <v>BERGEN</v>
      </c>
      <c r="U2508" t="str">
        <f t="shared" si="157"/>
        <v>Samuel Adams|BERGEN</v>
      </c>
      <c r="V2508" t="str">
        <f>IF($B2508="","",IF(R2508="No Encompass Match","THEM",IF(R2508="Not Mapped","Unable to Determine",IF(T2508="SALES","Unable to Determine",IFERROR(INDEX('Master - US vs THEM'!$F:$F,MATCH(U2508,'Master - US vs THEM'!$G:$G,0)),"No Territory Data")))))</f>
        <v>US</v>
      </c>
      <c r="W2508" t="str">
        <f t="shared" si="158"/>
        <v>OK</v>
      </c>
      <c r="X2508" t="str">
        <f t="shared" si="159"/>
        <v>US</v>
      </c>
    </row>
    <row r="2509" spans="1:24" x14ac:dyDescent="0.2">
      <c r="A2509">
        <v>2508</v>
      </c>
      <c r="B2509" t="s">
        <v>902</v>
      </c>
      <c r="C2509" t="s">
        <v>903</v>
      </c>
      <c r="D2509" t="s">
        <v>48</v>
      </c>
      <c r="E2509" t="s">
        <v>904</v>
      </c>
      <c r="F2509" t="s">
        <v>50</v>
      </c>
      <c r="G2509" t="s">
        <v>905</v>
      </c>
      <c r="H2509" t="s">
        <v>8</v>
      </c>
      <c r="I2509" t="s">
        <v>52</v>
      </c>
      <c r="J2509" t="s">
        <v>876</v>
      </c>
      <c r="K2509" t="s">
        <v>153</v>
      </c>
      <c r="L2509" t="s">
        <v>155</v>
      </c>
      <c r="M2509">
        <v>1</v>
      </c>
      <c r="N2509" t="s">
        <v>875</v>
      </c>
      <c r="O2509" t="str">
        <f>IF($B2509="","",IFERROR(IF(ISNUMBER(MATCH($K2509,'Brand Family Territory (Enc)'!$A$2:$A$296,0)),$K2509,""),""))</f>
        <v/>
      </c>
      <c r="P2509" t="str">
        <f>IF($B2509="","",IFERROR(INDEX('Brand Crosswalk'!$F$2:$F$200,MATCH($K2509,'Brand Crosswalk'!$A$2:$A$200,0)),"Not in Crosswalk"))</f>
        <v>Mapped</v>
      </c>
      <c r="Q2509" t="str">
        <f>IF($B2509="","",IFERROR(INDEX('Brand Crosswalk'!$C$2:$C$200,MATCH($K2509,'Brand Crosswalk'!$A$2:$A$200,0)),""))</f>
        <v>Samuel Adams</v>
      </c>
      <c r="R2509" t="str">
        <f>IF($B2509="","",IF(O2509&lt;&gt;"",O2509,IF(P2509="Mapped",Q2509,IF(P2509="No Encompass Match","No Encompass Match",IFERROR(VLOOKUP(IF($K2509="",$J2509,$K2509),'Brands (Enc)'!$C$2:$D$2699,2,FALSE),"Not Mapped")))))</f>
        <v>Samuel Adams</v>
      </c>
      <c r="S2509" t="str">
        <f>IF($B2509="","",IFERROR(VLOOKUP(VALUE($B2509),'Customers Table (Enc)'!$A:$I,9,FALSE),"Not Found"))</f>
        <v>Bergen</v>
      </c>
      <c r="T2509" t="str">
        <f t="shared" si="156"/>
        <v>BERGEN</v>
      </c>
      <c r="U2509" t="str">
        <f t="shared" si="157"/>
        <v>Samuel Adams|BERGEN</v>
      </c>
      <c r="V2509" t="str">
        <f>IF($B2509="","",IF(R2509="No Encompass Match","THEM",IF(R2509="Not Mapped","Unable to Determine",IF(T2509="SALES","Unable to Determine",IFERROR(INDEX('Master - US vs THEM'!$F:$F,MATCH(U2509,'Master - US vs THEM'!$G:$G,0)),"No Territory Data")))))</f>
        <v>US</v>
      </c>
      <c r="W2509" t="str">
        <f t="shared" si="158"/>
        <v>OK</v>
      </c>
      <c r="X2509" t="str">
        <f t="shared" si="159"/>
        <v>US</v>
      </c>
    </row>
    <row r="2510" spans="1:24" x14ac:dyDescent="0.2">
      <c r="A2510">
        <v>2509</v>
      </c>
      <c r="B2510" t="s">
        <v>902</v>
      </c>
      <c r="C2510" t="s">
        <v>903</v>
      </c>
      <c r="D2510" t="s">
        <v>48</v>
      </c>
      <c r="E2510" t="s">
        <v>904</v>
      </c>
      <c r="F2510" t="s">
        <v>50</v>
      </c>
      <c r="G2510" t="s">
        <v>905</v>
      </c>
      <c r="H2510" t="s">
        <v>8</v>
      </c>
      <c r="I2510" t="s">
        <v>52</v>
      </c>
      <c r="J2510" t="s">
        <v>165</v>
      </c>
      <c r="K2510" t="s">
        <v>166</v>
      </c>
      <c r="L2510" t="s">
        <v>141</v>
      </c>
      <c r="M2510">
        <v>1</v>
      </c>
      <c r="N2510" t="s">
        <v>875</v>
      </c>
      <c r="O2510" t="str">
        <f>IF($B2510="","",IFERROR(IF(ISNUMBER(MATCH($K2510,'Brand Family Territory (Enc)'!$A$2:$A$296,0)),$K2510,""),""))</f>
        <v>BLUE MOON</v>
      </c>
      <c r="P2510" t="str">
        <f>IF($B2510="","",IFERROR(INDEX('Brand Crosswalk'!$F$2:$F$200,MATCH($K2510,'Brand Crosswalk'!$A$2:$A$200,0)),"Not in Crosswalk"))</f>
        <v>Not in Crosswalk</v>
      </c>
      <c r="Q2510" t="str">
        <f>IF($B2510="","",IFERROR(INDEX('Brand Crosswalk'!$C$2:$C$200,MATCH($K2510,'Brand Crosswalk'!$A$2:$A$200,0)),""))</f>
        <v/>
      </c>
      <c r="R2510" t="str">
        <f>IF($B2510="","",IF(O2510&lt;&gt;"",O2510,IF(P2510="Mapped",Q2510,IF(P2510="No Encompass Match","No Encompass Match",IFERROR(VLOOKUP(IF($K2510="",$J2510,$K2510),'Brands (Enc)'!$C$2:$D$2699,2,FALSE),"Not Mapped")))))</f>
        <v>BLUE MOON</v>
      </c>
      <c r="S2510" t="str">
        <f>IF($B2510="","",IFERROR(VLOOKUP(VALUE($B2510),'Customers Table (Enc)'!$A:$I,9,FALSE),"Not Found"))</f>
        <v>Bergen</v>
      </c>
      <c r="T2510" t="str">
        <f t="shared" si="156"/>
        <v>BERGEN</v>
      </c>
      <c r="U2510" t="str">
        <f t="shared" si="157"/>
        <v>BLUE MOON|BERGEN</v>
      </c>
      <c r="V2510" t="str">
        <f>IF($B2510="","",IF(R2510="No Encompass Match","THEM",IF(R2510="Not Mapped","Unable to Determine",IF(T2510="SALES","Unable to Determine",IFERROR(INDEX('Master - US vs THEM'!$F:$F,MATCH(U2510,'Master - US vs THEM'!$G:$G,0)),"No Territory Data")))))</f>
        <v>US</v>
      </c>
      <c r="W2510" t="str">
        <f t="shared" si="158"/>
        <v>OK</v>
      </c>
      <c r="X2510" t="str">
        <f t="shared" si="159"/>
        <v>US</v>
      </c>
    </row>
    <row r="2511" spans="1:24" x14ac:dyDescent="0.2">
      <c r="A2511">
        <v>2510</v>
      </c>
      <c r="B2511" t="s">
        <v>902</v>
      </c>
      <c r="C2511" t="s">
        <v>903</v>
      </c>
      <c r="D2511" t="s">
        <v>48</v>
      </c>
      <c r="E2511" t="s">
        <v>904</v>
      </c>
      <c r="F2511" t="s">
        <v>50</v>
      </c>
      <c r="G2511" t="s">
        <v>905</v>
      </c>
      <c r="H2511" t="s">
        <v>8</v>
      </c>
      <c r="I2511" t="s">
        <v>52</v>
      </c>
      <c r="J2511" t="s">
        <v>906</v>
      </c>
      <c r="K2511" t="s">
        <v>192</v>
      </c>
      <c r="L2511" t="s">
        <v>120</v>
      </c>
      <c r="M2511">
        <v>1</v>
      </c>
      <c r="N2511" t="s">
        <v>875</v>
      </c>
      <c r="O2511" t="str">
        <f>IF($B2511="","",IFERROR(IF(ISNUMBER(MATCH($K2511,'Brand Family Territory (Enc)'!$A$2:$A$296,0)),$K2511,""),""))</f>
        <v/>
      </c>
      <c r="P2511" t="str">
        <f>IF($B2511="","",IFERROR(INDEX('Brand Crosswalk'!$F$2:$F$200,MATCH($K2511,'Brand Crosswalk'!$A$2:$A$200,0)),"Not in Crosswalk"))</f>
        <v>Mapped</v>
      </c>
      <c r="Q2511" t="str">
        <f>IF($B2511="","",IFERROR(INDEX('Brand Crosswalk'!$C$2:$C$200,MATCH($K2511,'Brand Crosswalk'!$A$2:$A$200,0)),""))</f>
        <v>Montauk</v>
      </c>
      <c r="R2511" t="str">
        <f>IF($B2511="","",IF(O2511&lt;&gt;"",O2511,IF(P2511="Mapped",Q2511,IF(P2511="No Encompass Match","No Encompass Match",IFERROR(VLOOKUP(IF($K2511="",$J2511,$K2511),'Brands (Enc)'!$C$2:$D$2699,2,FALSE),"Not Mapped")))))</f>
        <v>Montauk</v>
      </c>
      <c r="S2511" t="str">
        <f>IF($B2511="","",IFERROR(VLOOKUP(VALUE($B2511),'Customers Table (Enc)'!$A:$I,9,FALSE),"Not Found"))</f>
        <v>Bergen</v>
      </c>
      <c r="T2511" t="str">
        <f t="shared" si="156"/>
        <v>BERGEN</v>
      </c>
      <c r="U2511" t="str">
        <f t="shared" si="157"/>
        <v>Montauk|BERGEN</v>
      </c>
      <c r="V2511" t="str">
        <f>IF($B2511="","",IF(R2511="No Encompass Match","THEM",IF(R2511="Not Mapped","Unable to Determine",IF(T2511="SALES","Unable to Determine",IFERROR(INDEX('Master - US vs THEM'!$F:$F,MATCH(U2511,'Master - US vs THEM'!$G:$G,0)),"No Territory Data")))))</f>
        <v>US</v>
      </c>
      <c r="W2511" t="str">
        <f t="shared" si="158"/>
        <v>OK</v>
      </c>
      <c r="X2511" t="str">
        <f t="shared" si="159"/>
        <v>US</v>
      </c>
    </row>
    <row r="2512" spans="1:24" x14ac:dyDescent="0.2">
      <c r="A2512">
        <v>2511</v>
      </c>
      <c r="B2512" t="s">
        <v>898</v>
      </c>
      <c r="C2512" t="s">
        <v>899</v>
      </c>
      <c r="D2512" t="s">
        <v>48</v>
      </c>
      <c r="E2512" t="s">
        <v>900</v>
      </c>
      <c r="F2512" t="s">
        <v>842</v>
      </c>
      <c r="G2512" t="s">
        <v>901</v>
      </c>
      <c r="H2512" t="s">
        <v>8</v>
      </c>
      <c r="I2512" t="s">
        <v>713</v>
      </c>
      <c r="J2512" t="s">
        <v>140</v>
      </c>
      <c r="K2512" t="s">
        <v>140</v>
      </c>
      <c r="L2512" t="s">
        <v>141</v>
      </c>
      <c r="M2512">
        <v>1</v>
      </c>
      <c r="N2512" t="s">
        <v>875</v>
      </c>
      <c r="O2512" t="str">
        <f>IF($B2512="","",IFERROR(IF(ISNUMBER(MATCH($K2512,'Brand Family Territory (Enc)'!$A$2:$A$296,0)),$K2512,""),""))</f>
        <v/>
      </c>
      <c r="P2512" t="str">
        <f>IF($B2512="","",IFERROR(INDEX('Brand Crosswalk'!$F$2:$F$200,MATCH($K2512,'Brand Crosswalk'!$A$2:$A$200,0)),"Not in Crosswalk"))</f>
        <v>Mapped</v>
      </c>
      <c r="Q2512" t="str">
        <f>IF($B2512="","",IFERROR(INDEX('Brand Crosswalk'!$C$2:$C$200,MATCH($K2512,'Brand Crosswalk'!$A$2:$A$200,0)),""))</f>
        <v>Peroni</v>
      </c>
      <c r="R2512" t="str">
        <f>IF($B2512="","",IF(O2512&lt;&gt;"",O2512,IF(P2512="Mapped",Q2512,IF(P2512="No Encompass Match","No Encompass Match",IFERROR(VLOOKUP(IF($K2512="",$J2512,$K2512),'Brands (Enc)'!$C$2:$D$2699,2,FALSE),"Not Mapped")))))</f>
        <v>Peroni</v>
      </c>
      <c r="S2512" t="str">
        <f>IF($B2512="","",IFERROR(VLOOKUP(VALUE($B2512),'Customers Table (Enc)'!$A:$I,9,FALSE),"Not Found"))</f>
        <v>Bergen</v>
      </c>
      <c r="T2512" t="str">
        <f t="shared" si="156"/>
        <v>BERGEN</v>
      </c>
      <c r="U2512" t="str">
        <f t="shared" si="157"/>
        <v>Peroni|BERGEN</v>
      </c>
      <c r="V2512" t="str">
        <f>IF($B2512="","",IF(R2512="No Encompass Match","THEM",IF(R2512="Not Mapped","Unable to Determine",IF(T2512="SALES","Unable to Determine",IFERROR(INDEX('Master - US vs THEM'!$F:$F,MATCH(U2512,'Master - US vs THEM'!$G:$G,0)),"No Territory Data")))))</f>
        <v>US</v>
      </c>
      <c r="W2512" t="str">
        <f t="shared" si="158"/>
        <v>OK</v>
      </c>
      <c r="X2512" t="str">
        <f t="shared" si="159"/>
        <v>US</v>
      </c>
    </row>
    <row r="2513" spans="1:24" x14ac:dyDescent="0.2">
      <c r="A2513">
        <v>2512</v>
      </c>
      <c r="B2513" t="s">
        <v>898</v>
      </c>
      <c r="C2513" t="s">
        <v>899</v>
      </c>
      <c r="D2513" t="s">
        <v>48</v>
      </c>
      <c r="E2513" t="s">
        <v>900</v>
      </c>
      <c r="F2513" t="s">
        <v>842</v>
      </c>
      <c r="G2513" t="s">
        <v>901</v>
      </c>
      <c r="H2513" t="s">
        <v>8</v>
      </c>
      <c r="I2513" t="s">
        <v>713</v>
      </c>
      <c r="J2513" t="s">
        <v>181</v>
      </c>
      <c r="K2513" t="s">
        <v>182</v>
      </c>
      <c r="L2513" t="s">
        <v>24</v>
      </c>
      <c r="M2513">
        <v>1</v>
      </c>
      <c r="N2513" t="s">
        <v>875</v>
      </c>
      <c r="O2513" t="str">
        <f>IF($B2513="","",IFERROR(IF(ISNUMBER(MATCH($K2513,'Brand Family Territory (Enc)'!$A$2:$A$296,0)),$K2513,""),""))</f>
        <v/>
      </c>
      <c r="P2513" t="str">
        <f>IF($B2513="","",IFERROR(INDEX('Brand Crosswalk'!$F$2:$F$200,MATCH($K2513,'Brand Crosswalk'!$A$2:$A$200,0)),"Not in Crosswalk"))</f>
        <v>Mapped</v>
      </c>
      <c r="Q2513" t="str">
        <f>IF($B2513="","",IFERROR(INDEX('Brand Crosswalk'!$C$2:$C$200,MATCH($K2513,'Brand Crosswalk'!$A$2:$A$200,0)),""))</f>
        <v>Modelo Especial</v>
      </c>
      <c r="R2513" t="str">
        <f>IF($B2513="","",IF(O2513&lt;&gt;"",O2513,IF(P2513="Mapped",Q2513,IF(P2513="No Encompass Match","No Encompass Match",IFERROR(VLOOKUP(IF($K2513="",$J2513,$K2513),'Brands (Enc)'!$C$2:$D$2699,2,FALSE),"Not Mapped")))))</f>
        <v>Modelo Especial</v>
      </c>
      <c r="S2513" t="str">
        <f>IF($B2513="","",IFERROR(VLOOKUP(VALUE($B2513),'Customers Table (Enc)'!$A:$I,9,FALSE),"Not Found"))</f>
        <v>Bergen</v>
      </c>
      <c r="T2513" t="str">
        <f t="shared" si="156"/>
        <v>BERGEN</v>
      </c>
      <c r="U2513" t="str">
        <f t="shared" si="157"/>
        <v>Modelo Especial|BERGEN</v>
      </c>
      <c r="V2513" t="str">
        <f>IF($B2513="","",IF(R2513="No Encompass Match","THEM",IF(R2513="Not Mapped","Unable to Determine",IF(T2513="SALES","Unable to Determine",IFERROR(INDEX('Master - US vs THEM'!$F:$F,MATCH(U2513,'Master - US vs THEM'!$G:$G,0)),"No Territory Data")))))</f>
        <v>US</v>
      </c>
      <c r="W2513" t="str">
        <f t="shared" si="158"/>
        <v>OK</v>
      </c>
      <c r="X2513" t="str">
        <f t="shared" si="159"/>
        <v>US</v>
      </c>
    </row>
    <row r="2514" spans="1:24" x14ac:dyDescent="0.2">
      <c r="A2514">
        <v>2513</v>
      </c>
      <c r="B2514" t="s">
        <v>898</v>
      </c>
      <c r="C2514" t="s">
        <v>899</v>
      </c>
      <c r="D2514" t="s">
        <v>48</v>
      </c>
      <c r="E2514" t="s">
        <v>900</v>
      </c>
      <c r="F2514" t="s">
        <v>842</v>
      </c>
      <c r="G2514" t="s">
        <v>901</v>
      </c>
      <c r="H2514" t="s">
        <v>8</v>
      </c>
      <c r="I2514" t="s">
        <v>713</v>
      </c>
      <c r="J2514" t="s">
        <v>33</v>
      </c>
      <c r="K2514" t="s">
        <v>33</v>
      </c>
      <c r="L2514" t="s">
        <v>34</v>
      </c>
      <c r="M2514">
        <v>1</v>
      </c>
      <c r="N2514" t="s">
        <v>875</v>
      </c>
      <c r="O2514" t="str">
        <f>IF($B2514="","",IFERROR(IF(ISNUMBER(MATCH($K2514,'Brand Family Territory (Enc)'!$A$2:$A$296,0)),$K2514,""),""))</f>
        <v>SIERRA NEVADA</v>
      </c>
      <c r="P2514" t="str">
        <f>IF($B2514="","",IFERROR(INDEX('Brand Crosswalk'!$F$2:$F$200,MATCH($K2514,'Brand Crosswalk'!$A$2:$A$200,0)),"Not in Crosswalk"))</f>
        <v>Not in Crosswalk</v>
      </c>
      <c r="Q2514" t="str">
        <f>IF($B2514="","",IFERROR(INDEX('Brand Crosswalk'!$C$2:$C$200,MATCH($K2514,'Brand Crosswalk'!$A$2:$A$200,0)),""))</f>
        <v/>
      </c>
      <c r="R2514" t="str">
        <f>IF($B2514="","",IF(O2514&lt;&gt;"",O2514,IF(P2514="Mapped",Q2514,IF(P2514="No Encompass Match","No Encompass Match",IFERROR(VLOOKUP(IF($K2514="",$J2514,$K2514),'Brands (Enc)'!$C$2:$D$2699,2,FALSE),"Not Mapped")))))</f>
        <v>SIERRA NEVADA</v>
      </c>
      <c r="S2514" t="str">
        <f>IF($B2514="","",IFERROR(VLOOKUP(VALUE($B2514),'Customers Table (Enc)'!$A:$I,9,FALSE),"Not Found"))</f>
        <v>Bergen</v>
      </c>
      <c r="T2514" t="str">
        <f t="shared" si="156"/>
        <v>BERGEN</v>
      </c>
      <c r="U2514" t="str">
        <f t="shared" si="157"/>
        <v>SIERRA NEVADA|BERGEN</v>
      </c>
      <c r="V2514" t="str">
        <f>IF($B2514="","",IF(R2514="No Encompass Match","THEM",IF(R2514="Not Mapped","Unable to Determine",IF(T2514="SALES","Unable to Determine",IFERROR(INDEX('Master - US vs THEM'!$F:$F,MATCH(U2514,'Master - US vs THEM'!$G:$G,0)),"No Territory Data")))))</f>
        <v>US</v>
      </c>
      <c r="W2514" t="str">
        <f t="shared" si="158"/>
        <v>OK</v>
      </c>
      <c r="X2514" t="str">
        <f t="shared" si="159"/>
        <v>US</v>
      </c>
    </row>
    <row r="2515" spans="1:24" x14ac:dyDescent="0.2">
      <c r="A2515">
        <v>2514</v>
      </c>
      <c r="B2515" t="s">
        <v>898</v>
      </c>
      <c r="C2515" t="s">
        <v>899</v>
      </c>
      <c r="D2515" t="s">
        <v>48</v>
      </c>
      <c r="E2515" t="s">
        <v>900</v>
      </c>
      <c r="F2515" t="s">
        <v>842</v>
      </c>
      <c r="G2515" t="s">
        <v>901</v>
      </c>
      <c r="H2515" t="s">
        <v>8</v>
      </c>
      <c r="I2515" t="s">
        <v>713</v>
      </c>
      <c r="J2515" t="s">
        <v>395</v>
      </c>
      <c r="K2515" t="s">
        <v>396</v>
      </c>
      <c r="L2515" t="s">
        <v>155</v>
      </c>
      <c r="M2515">
        <v>1</v>
      </c>
      <c r="N2515" t="s">
        <v>875</v>
      </c>
      <c r="O2515" t="str">
        <f>IF($B2515="","",IFERROR(IF(ISNUMBER(MATCH($K2515,'Brand Family Territory (Enc)'!$A$2:$A$296,0)),$K2515,""),""))</f>
        <v/>
      </c>
      <c r="P2515" t="str">
        <f>IF($B2515="","",IFERROR(INDEX('Brand Crosswalk'!$F$2:$F$200,MATCH($K2515,'Brand Crosswalk'!$A$2:$A$200,0)),"Not in Crosswalk"))</f>
        <v>Mapped</v>
      </c>
      <c r="Q2515" t="str">
        <f>IF($B2515="","",IFERROR(INDEX('Brand Crosswalk'!$C$2:$C$200,MATCH($K2515,'Brand Crosswalk'!$A$2:$A$200,0)),""))</f>
        <v>Dogfish Head Beer</v>
      </c>
      <c r="R2515" t="str">
        <f>IF($B2515="","",IF(O2515&lt;&gt;"",O2515,IF(P2515="Mapped",Q2515,IF(P2515="No Encompass Match","No Encompass Match",IFERROR(VLOOKUP(IF($K2515="",$J2515,$K2515),'Brands (Enc)'!$C$2:$D$2699,2,FALSE),"Not Mapped")))))</f>
        <v>Dogfish Head Beer</v>
      </c>
      <c r="S2515" t="str">
        <f>IF($B2515="","",IFERROR(VLOOKUP(VALUE($B2515),'Customers Table (Enc)'!$A:$I,9,FALSE),"Not Found"))</f>
        <v>Bergen</v>
      </c>
      <c r="T2515" t="str">
        <f t="shared" si="156"/>
        <v>BERGEN</v>
      </c>
      <c r="U2515" t="str">
        <f t="shared" si="157"/>
        <v>Dogfish Head Beer|BERGEN</v>
      </c>
      <c r="V2515" t="str">
        <f>IF($B2515="","",IF(R2515="No Encompass Match","THEM",IF(R2515="Not Mapped","Unable to Determine",IF(T2515="SALES","Unable to Determine",IFERROR(INDEX('Master - US vs THEM'!$F:$F,MATCH(U2515,'Master - US vs THEM'!$G:$G,0)),"No Territory Data")))))</f>
        <v>US</v>
      </c>
      <c r="W2515" t="str">
        <f t="shared" si="158"/>
        <v>OK</v>
      </c>
      <c r="X2515" t="str">
        <f t="shared" si="159"/>
        <v>US</v>
      </c>
    </row>
    <row r="2516" spans="1:24" x14ac:dyDescent="0.2">
      <c r="A2516">
        <v>2515</v>
      </c>
      <c r="B2516" t="s">
        <v>894</v>
      </c>
      <c r="C2516" t="s">
        <v>895</v>
      </c>
      <c r="D2516" t="s">
        <v>48</v>
      </c>
      <c r="E2516" t="s">
        <v>896</v>
      </c>
      <c r="F2516" t="s">
        <v>842</v>
      </c>
      <c r="G2516" t="s">
        <v>897</v>
      </c>
      <c r="H2516" t="s">
        <v>8</v>
      </c>
      <c r="I2516" t="s">
        <v>713</v>
      </c>
      <c r="J2516" t="s">
        <v>165</v>
      </c>
      <c r="K2516" t="s">
        <v>166</v>
      </c>
      <c r="L2516" t="s">
        <v>141</v>
      </c>
      <c r="M2516">
        <v>1</v>
      </c>
      <c r="N2516" t="s">
        <v>875</v>
      </c>
      <c r="O2516" t="str">
        <f>IF($B2516="","",IFERROR(IF(ISNUMBER(MATCH($K2516,'Brand Family Territory (Enc)'!$A$2:$A$296,0)),$K2516,""),""))</f>
        <v>BLUE MOON</v>
      </c>
      <c r="P2516" t="str">
        <f>IF($B2516="","",IFERROR(INDEX('Brand Crosswalk'!$F$2:$F$200,MATCH($K2516,'Brand Crosswalk'!$A$2:$A$200,0)),"Not in Crosswalk"))</f>
        <v>Not in Crosswalk</v>
      </c>
      <c r="Q2516" t="str">
        <f>IF($B2516="","",IFERROR(INDEX('Brand Crosswalk'!$C$2:$C$200,MATCH($K2516,'Brand Crosswalk'!$A$2:$A$200,0)),""))</f>
        <v/>
      </c>
      <c r="R2516" t="str">
        <f>IF($B2516="","",IF(O2516&lt;&gt;"",O2516,IF(P2516="Mapped",Q2516,IF(P2516="No Encompass Match","No Encompass Match",IFERROR(VLOOKUP(IF($K2516="",$J2516,$K2516),'Brands (Enc)'!$C$2:$D$2699,2,FALSE),"Not Mapped")))))</f>
        <v>BLUE MOON</v>
      </c>
      <c r="S2516" t="str">
        <f>IF($B2516="","",IFERROR(VLOOKUP(VALUE($B2516),'Customers Table (Enc)'!$A:$I,9,FALSE),"Not Found"))</f>
        <v>Bergen</v>
      </c>
      <c r="T2516" t="str">
        <f t="shared" si="156"/>
        <v>BERGEN</v>
      </c>
      <c r="U2516" t="str">
        <f t="shared" si="157"/>
        <v>BLUE MOON|BERGEN</v>
      </c>
      <c r="V2516" t="str">
        <f>IF($B2516="","",IF(R2516="No Encompass Match","THEM",IF(R2516="Not Mapped","Unable to Determine",IF(T2516="SALES","Unable to Determine",IFERROR(INDEX('Master - US vs THEM'!$F:$F,MATCH(U2516,'Master - US vs THEM'!$G:$G,0)),"No Territory Data")))))</f>
        <v>US</v>
      </c>
      <c r="W2516" t="str">
        <f t="shared" si="158"/>
        <v>OK</v>
      </c>
      <c r="X2516" t="str">
        <f t="shared" si="159"/>
        <v>US</v>
      </c>
    </row>
    <row r="2517" spans="1:24" x14ac:dyDescent="0.2">
      <c r="A2517">
        <v>2516</v>
      </c>
      <c r="B2517" t="s">
        <v>894</v>
      </c>
      <c r="C2517" t="s">
        <v>895</v>
      </c>
      <c r="D2517" t="s">
        <v>48</v>
      </c>
      <c r="E2517" t="s">
        <v>896</v>
      </c>
      <c r="F2517" t="s">
        <v>842</v>
      </c>
      <c r="G2517" t="s">
        <v>897</v>
      </c>
      <c r="H2517" t="s">
        <v>8</v>
      </c>
      <c r="I2517" t="s">
        <v>713</v>
      </c>
      <c r="J2517" t="s">
        <v>535</v>
      </c>
      <c r="K2517" t="s">
        <v>358</v>
      </c>
      <c r="L2517" t="s">
        <v>155</v>
      </c>
      <c r="M2517">
        <v>1</v>
      </c>
      <c r="N2517" t="s">
        <v>875</v>
      </c>
      <c r="O2517" t="str">
        <f>IF($B2517="","",IFERROR(IF(ISNUMBER(MATCH($K2517,'Brand Family Territory (Enc)'!$A$2:$A$296,0)),$K2517,""),""))</f>
        <v/>
      </c>
      <c r="P2517" t="str">
        <f>IF($B2517="","",IFERROR(INDEX('Brand Crosswalk'!$F$2:$F$200,MATCH($K2517,'Brand Crosswalk'!$A$2:$A$200,0)),"Not in Crosswalk"))</f>
        <v>Mapped</v>
      </c>
      <c r="Q2517" t="str">
        <f>IF($B2517="","",IFERROR(INDEX('Brand Crosswalk'!$C$2:$C$200,MATCH($K2517,'Brand Crosswalk'!$A$2:$A$200,0)),""))</f>
        <v>Samuel Adams</v>
      </c>
      <c r="R2517" t="str">
        <f>IF($B2517="","",IF(O2517&lt;&gt;"",O2517,IF(P2517="Mapped",Q2517,IF(P2517="No Encompass Match","No Encompass Match",IFERROR(VLOOKUP(IF($K2517="",$J2517,$K2517),'Brands (Enc)'!$C$2:$D$2699,2,FALSE),"Not Mapped")))))</f>
        <v>Samuel Adams</v>
      </c>
      <c r="S2517" t="str">
        <f>IF($B2517="","",IFERROR(VLOOKUP(VALUE($B2517),'Customers Table (Enc)'!$A:$I,9,FALSE),"Not Found"))</f>
        <v>Bergen</v>
      </c>
      <c r="T2517" t="str">
        <f t="shared" si="156"/>
        <v>BERGEN</v>
      </c>
      <c r="U2517" t="str">
        <f t="shared" si="157"/>
        <v>Samuel Adams|BERGEN</v>
      </c>
      <c r="V2517" t="str">
        <f>IF($B2517="","",IF(R2517="No Encompass Match","THEM",IF(R2517="Not Mapped","Unable to Determine",IF(T2517="SALES","Unable to Determine",IFERROR(INDEX('Master - US vs THEM'!$F:$F,MATCH(U2517,'Master - US vs THEM'!$G:$G,0)),"No Territory Data")))))</f>
        <v>US</v>
      </c>
      <c r="W2517" t="str">
        <f t="shared" si="158"/>
        <v>OK</v>
      </c>
      <c r="X2517" t="str">
        <f t="shared" si="159"/>
        <v>US</v>
      </c>
    </row>
    <row r="2518" spans="1:24" x14ac:dyDescent="0.2">
      <c r="A2518">
        <v>2517</v>
      </c>
      <c r="B2518" t="s">
        <v>890</v>
      </c>
      <c r="C2518" t="s">
        <v>891</v>
      </c>
      <c r="D2518" t="s">
        <v>48</v>
      </c>
      <c r="E2518" t="s">
        <v>892</v>
      </c>
      <c r="F2518" t="s">
        <v>884</v>
      </c>
      <c r="G2518" t="s">
        <v>893</v>
      </c>
      <c r="H2518" t="s">
        <v>8</v>
      </c>
      <c r="I2518" t="s">
        <v>713</v>
      </c>
      <c r="J2518" t="s">
        <v>144</v>
      </c>
      <c r="K2518" t="s">
        <v>145</v>
      </c>
      <c r="L2518" t="s">
        <v>141</v>
      </c>
      <c r="M2518">
        <v>1</v>
      </c>
      <c r="N2518" t="s">
        <v>875</v>
      </c>
      <c r="O2518" t="str">
        <f>IF($B2518="","",IFERROR(IF(ISNUMBER(MATCH($K2518,'Brand Family Territory (Enc)'!$A$2:$A$296,0)),$K2518,""),""))</f>
        <v>COORS LIGHT</v>
      </c>
      <c r="P2518" t="str">
        <f>IF($B2518="","",IFERROR(INDEX('Brand Crosswalk'!$F$2:$F$200,MATCH($K2518,'Brand Crosswalk'!$A$2:$A$200,0)),"Not in Crosswalk"))</f>
        <v>Not in Crosswalk</v>
      </c>
      <c r="Q2518" t="str">
        <f>IF($B2518="","",IFERROR(INDEX('Brand Crosswalk'!$C$2:$C$200,MATCH($K2518,'Brand Crosswalk'!$A$2:$A$200,0)),""))</f>
        <v/>
      </c>
      <c r="R2518" t="str">
        <f>IF($B2518="","",IF(O2518&lt;&gt;"",O2518,IF(P2518="Mapped",Q2518,IF(P2518="No Encompass Match","No Encompass Match",IFERROR(VLOOKUP(IF($K2518="",$J2518,$K2518),'Brands (Enc)'!$C$2:$D$2699,2,FALSE),"Not Mapped")))))</f>
        <v>COORS LIGHT</v>
      </c>
      <c r="S2518" t="str">
        <f>IF($B2518="","",IFERROR(VLOOKUP(VALUE($B2518),'Customers Table (Enc)'!$A:$I,9,FALSE),"Not Found"))</f>
        <v>Bergen</v>
      </c>
      <c r="T2518" t="str">
        <f t="shared" si="156"/>
        <v>BERGEN</v>
      </c>
      <c r="U2518" t="str">
        <f t="shared" si="157"/>
        <v>COORS LIGHT|BERGEN</v>
      </c>
      <c r="V2518" t="str">
        <f>IF($B2518="","",IF(R2518="No Encompass Match","THEM",IF(R2518="Not Mapped","Unable to Determine",IF(T2518="SALES","Unable to Determine",IFERROR(INDEX('Master - US vs THEM'!$F:$F,MATCH(U2518,'Master - US vs THEM'!$G:$G,0)),"No Territory Data")))))</f>
        <v>US</v>
      </c>
      <c r="W2518" t="str">
        <f t="shared" si="158"/>
        <v>OK</v>
      </c>
      <c r="X2518" t="str">
        <f t="shared" si="159"/>
        <v>US</v>
      </c>
    </row>
    <row r="2519" spans="1:24" x14ac:dyDescent="0.2">
      <c r="A2519">
        <v>2518</v>
      </c>
      <c r="B2519" t="s">
        <v>37</v>
      </c>
      <c r="C2519" t="s">
        <v>38</v>
      </c>
      <c r="D2519" t="s">
        <v>39</v>
      </c>
      <c r="E2519" t="s">
        <v>40</v>
      </c>
      <c r="F2519" t="s">
        <v>41</v>
      </c>
      <c r="G2519" t="s">
        <v>42</v>
      </c>
      <c r="H2519" t="s">
        <v>8</v>
      </c>
      <c r="I2519" t="s">
        <v>43</v>
      </c>
      <c r="J2519" t="s">
        <v>44</v>
      </c>
      <c r="K2519" t="s">
        <v>44</v>
      </c>
      <c r="L2519" t="s">
        <v>45</v>
      </c>
      <c r="M2519">
        <v>1</v>
      </c>
      <c r="N2519" t="s">
        <v>21</v>
      </c>
      <c r="O2519" t="str">
        <f>IF($B2519="","",IFERROR(IF(ISNUMBER(MATCH($K2519,'Brand Family Territory (Enc)'!$A$2:$A$296,0)),$K2519,""),""))</f>
        <v/>
      </c>
      <c r="P2519" t="str">
        <f>IF($B2519="","",IFERROR(INDEX('Brand Crosswalk'!$F$2:$F$200,MATCH($K2519,'Brand Crosswalk'!$A$2:$A$200,0)),"Not in Crosswalk"))</f>
        <v>Mapped</v>
      </c>
      <c r="Q2519" t="str">
        <f>IF($B2519="","",IFERROR(INDEX('Brand Crosswalk'!$C$2:$C$200,MATCH($K2519,'Brand Crosswalk'!$A$2:$A$200,0)),""))</f>
        <v>Dg Yuengling Inc</v>
      </c>
      <c r="R2519" t="str">
        <f>IF($B2519="","",IF(O2519&lt;&gt;"",O2519,IF(P2519="Mapped",Q2519,IF(P2519="No Encompass Match","No Encompass Match",IFERROR(VLOOKUP(IF($K2519="",$J2519,$K2519),'Brands (Enc)'!$C$2:$D$2699,2,FALSE),"Not Mapped")))))</f>
        <v>Dg Yuengling Inc</v>
      </c>
      <c r="S2519" t="str">
        <f>IF($B2519="","",IFERROR(VLOOKUP(VALUE($B2519),'Customers Table (Enc)'!$A:$I,9,FALSE),"Not Found"))</f>
        <v>Hudson</v>
      </c>
      <c r="T2519" t="str">
        <f t="shared" si="156"/>
        <v>HUDSON</v>
      </c>
      <c r="U2519" t="str">
        <f t="shared" si="157"/>
        <v>Dg Yuengling Inc|HUDSON</v>
      </c>
      <c r="V2519" t="str">
        <f>IF($B2519="","",IF(R2519="No Encompass Match","THEM",IF(R2519="Not Mapped","Unable to Determine",IF(T2519="SALES","Unable to Determine",IFERROR(INDEX('Master - US vs THEM'!$F:$F,MATCH(U2519,'Master - US vs THEM'!$G:$G,0)),"No Territory Data")))))</f>
        <v>THEM</v>
      </c>
      <c r="W2519" t="str">
        <f t="shared" si="158"/>
        <v>OK</v>
      </c>
      <c r="X2519" t="str">
        <f t="shared" si="159"/>
        <v>THEM</v>
      </c>
    </row>
    <row r="2520" spans="1:24" x14ac:dyDescent="0.2">
      <c r="A2520">
        <v>2519</v>
      </c>
      <c r="B2520" t="s">
        <v>886</v>
      </c>
      <c r="C2520" t="s">
        <v>887</v>
      </c>
      <c r="D2520" t="s">
        <v>67</v>
      </c>
      <c r="E2520" t="s">
        <v>888</v>
      </c>
      <c r="F2520" t="s">
        <v>660</v>
      </c>
      <c r="G2520" t="s">
        <v>889</v>
      </c>
      <c r="H2520" t="s">
        <v>8</v>
      </c>
      <c r="I2520" t="s">
        <v>713</v>
      </c>
      <c r="J2520" t="s">
        <v>142</v>
      </c>
      <c r="K2520" t="s">
        <v>143</v>
      </c>
      <c r="L2520" t="s">
        <v>141</v>
      </c>
      <c r="M2520">
        <v>1</v>
      </c>
      <c r="N2520" t="s">
        <v>875</v>
      </c>
      <c r="O2520" t="str">
        <f>IF($B2520="","",IFERROR(IF(ISNUMBER(MATCH($K2520,'Brand Family Territory (Enc)'!$A$2:$A$296,0)),$K2520,""),""))</f>
        <v/>
      </c>
      <c r="P2520" t="str">
        <f>IF($B2520="","",IFERROR(INDEX('Brand Crosswalk'!$F$2:$F$200,MATCH($K2520,'Brand Crosswalk'!$A$2:$A$200,0)),"Not in Crosswalk"))</f>
        <v>Mapped</v>
      </c>
      <c r="Q2520" t="str">
        <f>IF($B2520="","",IFERROR(INDEX('Brand Crosswalk'!$C$2:$C$200,MATCH($K2520,'Brand Crosswalk'!$A$2:$A$200,0)),""))</f>
        <v>Lite</v>
      </c>
      <c r="R2520" t="str">
        <f>IF($B2520="","",IF(O2520&lt;&gt;"",O2520,IF(P2520="Mapped",Q2520,IF(P2520="No Encompass Match","No Encompass Match",IFERROR(VLOOKUP(IF($K2520="",$J2520,$K2520),'Brands (Enc)'!$C$2:$D$2699,2,FALSE),"Not Mapped")))))</f>
        <v>Lite</v>
      </c>
      <c r="S2520" t="str">
        <f>IF($B2520="","",IFERROR(VLOOKUP(VALUE($B2520),'Customers Table (Enc)'!$A:$I,9,FALSE),"Not Found"))</f>
        <v>Morris</v>
      </c>
      <c r="T2520" t="str">
        <f t="shared" si="156"/>
        <v>MORRIS 1</v>
      </c>
      <c r="U2520" t="str">
        <f t="shared" si="157"/>
        <v>Lite|MORRIS 1</v>
      </c>
      <c r="V2520" t="str">
        <f>IF($B2520="","",IF(R2520="No Encompass Match","THEM",IF(R2520="Not Mapped","Unable to Determine",IF(T2520="SALES","Unable to Determine",IFERROR(INDEX('Master - US vs THEM'!$F:$F,MATCH(U2520,'Master - US vs THEM'!$G:$G,0)),"No Territory Data")))))</f>
        <v>US</v>
      </c>
      <c r="W2520" t="str">
        <f t="shared" si="158"/>
        <v>OK</v>
      </c>
      <c r="X2520" t="str">
        <f t="shared" si="159"/>
        <v>US</v>
      </c>
    </row>
    <row r="2521" spans="1:24" x14ac:dyDescent="0.2">
      <c r="A2521">
        <v>2520</v>
      </c>
      <c r="B2521" t="s">
        <v>881</v>
      </c>
      <c r="C2521" t="s">
        <v>882</v>
      </c>
      <c r="D2521" t="s">
        <v>48</v>
      </c>
      <c r="E2521" t="s">
        <v>883</v>
      </c>
      <c r="F2521" t="s">
        <v>884</v>
      </c>
      <c r="G2521" t="s">
        <v>885</v>
      </c>
      <c r="H2521" t="s">
        <v>8</v>
      </c>
      <c r="I2521" t="s">
        <v>713</v>
      </c>
      <c r="J2521" t="s">
        <v>165</v>
      </c>
      <c r="K2521" t="s">
        <v>166</v>
      </c>
      <c r="L2521" t="s">
        <v>141</v>
      </c>
      <c r="M2521">
        <v>1</v>
      </c>
      <c r="N2521" t="s">
        <v>875</v>
      </c>
      <c r="O2521" t="str">
        <f>IF($B2521="","",IFERROR(IF(ISNUMBER(MATCH($K2521,'Brand Family Territory (Enc)'!$A$2:$A$296,0)),$K2521,""),""))</f>
        <v>BLUE MOON</v>
      </c>
      <c r="P2521" t="str">
        <f>IF($B2521="","",IFERROR(INDEX('Brand Crosswalk'!$F$2:$F$200,MATCH($K2521,'Brand Crosswalk'!$A$2:$A$200,0)),"Not in Crosswalk"))</f>
        <v>Not in Crosswalk</v>
      </c>
      <c r="Q2521" t="str">
        <f>IF($B2521="","",IFERROR(INDEX('Brand Crosswalk'!$C$2:$C$200,MATCH($K2521,'Brand Crosswalk'!$A$2:$A$200,0)),""))</f>
        <v/>
      </c>
      <c r="R2521" t="str">
        <f>IF($B2521="","",IF(O2521&lt;&gt;"",O2521,IF(P2521="Mapped",Q2521,IF(P2521="No Encompass Match","No Encompass Match",IFERROR(VLOOKUP(IF($K2521="",$J2521,$K2521),'Brands (Enc)'!$C$2:$D$2699,2,FALSE),"Not Mapped")))))</f>
        <v>BLUE MOON</v>
      </c>
      <c r="S2521" t="str">
        <f>IF($B2521="","",IFERROR(VLOOKUP(VALUE($B2521),'Customers Table (Enc)'!$A:$I,9,FALSE),"Not Found"))</f>
        <v>Bergen</v>
      </c>
      <c r="T2521" t="str">
        <f t="shared" si="156"/>
        <v>BERGEN</v>
      </c>
      <c r="U2521" t="str">
        <f t="shared" si="157"/>
        <v>BLUE MOON|BERGEN</v>
      </c>
      <c r="V2521" t="str">
        <f>IF($B2521="","",IF(R2521="No Encompass Match","THEM",IF(R2521="Not Mapped","Unable to Determine",IF(T2521="SALES","Unable to Determine",IFERROR(INDEX('Master - US vs THEM'!$F:$F,MATCH(U2521,'Master - US vs THEM'!$G:$G,0)),"No Territory Data")))))</f>
        <v>US</v>
      </c>
      <c r="W2521" t="str">
        <f t="shared" si="158"/>
        <v>OK</v>
      </c>
      <c r="X2521" t="str">
        <f t="shared" si="159"/>
        <v>US</v>
      </c>
    </row>
    <row r="2522" spans="1:24" x14ac:dyDescent="0.2">
      <c r="A2522">
        <v>2521</v>
      </c>
      <c r="B2522" t="s">
        <v>881</v>
      </c>
      <c r="C2522" t="s">
        <v>882</v>
      </c>
      <c r="D2522" t="s">
        <v>48</v>
      </c>
      <c r="E2522" t="s">
        <v>883</v>
      </c>
      <c r="F2522" t="s">
        <v>884</v>
      </c>
      <c r="G2522" t="s">
        <v>885</v>
      </c>
      <c r="H2522" t="s">
        <v>8</v>
      </c>
      <c r="I2522" t="s">
        <v>713</v>
      </c>
      <c r="J2522" t="s">
        <v>535</v>
      </c>
      <c r="K2522" t="s">
        <v>358</v>
      </c>
      <c r="L2522" t="s">
        <v>155</v>
      </c>
      <c r="M2522">
        <v>1</v>
      </c>
      <c r="N2522" t="s">
        <v>875</v>
      </c>
      <c r="O2522" t="str">
        <f>IF($B2522="","",IFERROR(IF(ISNUMBER(MATCH($K2522,'Brand Family Territory (Enc)'!$A$2:$A$296,0)),$K2522,""),""))</f>
        <v/>
      </c>
      <c r="P2522" t="str">
        <f>IF($B2522="","",IFERROR(INDEX('Brand Crosswalk'!$F$2:$F$200,MATCH($K2522,'Brand Crosswalk'!$A$2:$A$200,0)),"Not in Crosswalk"))</f>
        <v>Mapped</v>
      </c>
      <c r="Q2522" t="str">
        <f>IF($B2522="","",IFERROR(INDEX('Brand Crosswalk'!$C$2:$C$200,MATCH($K2522,'Brand Crosswalk'!$A$2:$A$200,0)),""))</f>
        <v>Samuel Adams</v>
      </c>
      <c r="R2522" t="str">
        <f>IF($B2522="","",IF(O2522&lt;&gt;"",O2522,IF(P2522="Mapped",Q2522,IF(P2522="No Encompass Match","No Encompass Match",IFERROR(VLOOKUP(IF($K2522="",$J2522,$K2522),'Brands (Enc)'!$C$2:$D$2699,2,FALSE),"Not Mapped")))))</f>
        <v>Samuel Adams</v>
      </c>
      <c r="S2522" t="str">
        <f>IF($B2522="","",IFERROR(VLOOKUP(VALUE($B2522),'Customers Table (Enc)'!$A:$I,9,FALSE),"Not Found"))</f>
        <v>Bergen</v>
      </c>
      <c r="T2522" t="str">
        <f t="shared" si="156"/>
        <v>BERGEN</v>
      </c>
      <c r="U2522" t="str">
        <f t="shared" si="157"/>
        <v>Samuel Adams|BERGEN</v>
      </c>
      <c r="V2522" t="str">
        <f>IF($B2522="","",IF(R2522="No Encompass Match","THEM",IF(R2522="Not Mapped","Unable to Determine",IF(T2522="SALES","Unable to Determine",IFERROR(INDEX('Master - US vs THEM'!$F:$F,MATCH(U2522,'Master - US vs THEM'!$G:$G,0)),"No Territory Data")))))</f>
        <v>US</v>
      </c>
      <c r="W2522" t="str">
        <f t="shared" si="158"/>
        <v>OK</v>
      </c>
      <c r="X2522" t="str">
        <f t="shared" si="159"/>
        <v>US</v>
      </c>
    </row>
    <row r="2523" spans="1:24" x14ac:dyDescent="0.2">
      <c r="A2523">
        <v>2522</v>
      </c>
      <c r="B2523" t="s">
        <v>877</v>
      </c>
      <c r="C2523" t="s">
        <v>878</v>
      </c>
      <c r="D2523" t="s">
        <v>123</v>
      </c>
      <c r="E2523" t="s">
        <v>879</v>
      </c>
      <c r="F2523" t="s">
        <v>424</v>
      </c>
      <c r="G2523" t="s">
        <v>880</v>
      </c>
      <c r="H2523" t="s">
        <v>8</v>
      </c>
      <c r="I2523" t="s">
        <v>713</v>
      </c>
      <c r="J2523" t="s">
        <v>44</v>
      </c>
      <c r="K2523" t="s">
        <v>44</v>
      </c>
      <c r="L2523" t="s">
        <v>45</v>
      </c>
      <c r="M2523">
        <v>1</v>
      </c>
      <c r="N2523" t="s">
        <v>875</v>
      </c>
      <c r="O2523" t="str">
        <f>IF($B2523="","",IFERROR(IF(ISNUMBER(MATCH($K2523,'Brand Family Territory (Enc)'!$A$2:$A$296,0)),$K2523,""),""))</f>
        <v/>
      </c>
      <c r="P2523" t="str">
        <f>IF($B2523="","",IFERROR(INDEX('Brand Crosswalk'!$F$2:$F$200,MATCH($K2523,'Brand Crosswalk'!$A$2:$A$200,0)),"Not in Crosswalk"))</f>
        <v>Mapped</v>
      </c>
      <c r="Q2523" t="str">
        <f>IF($B2523="","",IFERROR(INDEX('Brand Crosswalk'!$C$2:$C$200,MATCH($K2523,'Brand Crosswalk'!$A$2:$A$200,0)),""))</f>
        <v>Dg Yuengling Inc</v>
      </c>
      <c r="R2523" t="str">
        <f>IF($B2523="","",IF(O2523&lt;&gt;"",O2523,IF(P2523="Mapped",Q2523,IF(P2523="No Encompass Match","No Encompass Match",IFERROR(VLOOKUP(IF($K2523="",$J2523,$K2523),'Brands (Enc)'!$C$2:$D$2699,2,FALSE),"Not Mapped")))))</f>
        <v>Dg Yuengling Inc</v>
      </c>
      <c r="S2523" t="str">
        <f>IF($B2523="","",IFERROR(VLOOKUP(VALUE($B2523),'Customers Table (Enc)'!$A:$I,9,FALSE),"Not Found"))</f>
        <v>Passaic</v>
      </c>
      <c r="T2523" t="str">
        <f t="shared" si="156"/>
        <v>PASSAIC</v>
      </c>
      <c r="U2523" t="str">
        <f t="shared" si="157"/>
        <v>Dg Yuengling Inc|PASSAIC</v>
      </c>
      <c r="V2523" t="str">
        <f>IF($B2523="","",IF(R2523="No Encompass Match","THEM",IF(R2523="Not Mapped","Unable to Determine",IF(T2523="SALES","Unable to Determine",IFERROR(INDEX('Master - US vs THEM'!$F:$F,MATCH(U2523,'Master - US vs THEM'!$G:$G,0)),"No Territory Data")))))</f>
        <v>US</v>
      </c>
      <c r="W2523" t="str">
        <f t="shared" si="158"/>
        <v>OK</v>
      </c>
      <c r="X2523" t="str">
        <f t="shared" si="159"/>
        <v>US</v>
      </c>
    </row>
    <row r="2524" spans="1:24" x14ac:dyDescent="0.2">
      <c r="A2524">
        <v>2523</v>
      </c>
      <c r="B2524" t="s">
        <v>25</v>
      </c>
      <c r="C2524" t="s">
        <v>26</v>
      </c>
      <c r="D2524" t="s">
        <v>27</v>
      </c>
      <c r="E2524" t="s">
        <v>28</v>
      </c>
      <c r="F2524" t="s">
        <v>29</v>
      </c>
      <c r="G2524" t="s">
        <v>30</v>
      </c>
      <c r="H2524" t="s">
        <v>8</v>
      </c>
      <c r="I2524" t="s">
        <v>31</v>
      </c>
      <c r="J2524" t="s">
        <v>32</v>
      </c>
      <c r="K2524" t="s">
        <v>33</v>
      </c>
      <c r="L2524" t="s">
        <v>34</v>
      </c>
      <c r="M2524">
        <v>1</v>
      </c>
      <c r="N2524" t="s">
        <v>21</v>
      </c>
      <c r="O2524" t="str">
        <f>IF($B2524="","",IFERROR(IF(ISNUMBER(MATCH($K2524,'Brand Family Territory (Enc)'!$A$2:$A$296,0)),$K2524,""),""))</f>
        <v>SIERRA NEVADA</v>
      </c>
      <c r="P2524" t="str">
        <f>IF($B2524="","",IFERROR(INDEX('Brand Crosswalk'!$F$2:$F$200,MATCH($K2524,'Brand Crosswalk'!$A$2:$A$200,0)),"Not in Crosswalk"))</f>
        <v>Not in Crosswalk</v>
      </c>
      <c r="Q2524" t="str">
        <f>IF($B2524="","",IFERROR(INDEX('Brand Crosswalk'!$C$2:$C$200,MATCH($K2524,'Brand Crosswalk'!$A$2:$A$200,0)),""))</f>
        <v/>
      </c>
      <c r="R2524" t="str">
        <f>IF($B2524="","",IF(O2524&lt;&gt;"",O2524,IF(P2524="Mapped",Q2524,IF(P2524="No Encompass Match","No Encompass Match",IFERROR(VLOOKUP(IF($K2524="",$J2524,$K2524),'Brands (Enc)'!$C$2:$D$2699,2,FALSE),"Not Mapped")))))</f>
        <v>SIERRA NEVADA</v>
      </c>
      <c r="S2524" t="str">
        <f>IF($B2524="","",IFERROR(VLOOKUP(VALUE($B2524),'Customers Table (Enc)'!$A:$I,9,FALSE),"Not Found"))</f>
        <v>Sussex</v>
      </c>
      <c r="T2524" t="str">
        <f t="shared" si="156"/>
        <v>SUSSEX</v>
      </c>
      <c r="U2524" t="str">
        <f t="shared" si="157"/>
        <v>SIERRA NEVADA|SUSSEX</v>
      </c>
      <c r="V2524" t="str">
        <f>IF($B2524="","",IF(R2524="No Encompass Match","THEM",IF(R2524="Not Mapped","Unable to Determine",IF(T2524="SALES","Unable to Determine",IFERROR(INDEX('Master - US vs THEM'!$F:$F,MATCH(U2524,'Master - US vs THEM'!$G:$G,0)),"No Territory Data")))))</f>
        <v>US</v>
      </c>
      <c r="W2524" t="str">
        <f t="shared" si="158"/>
        <v>MISMATCH</v>
      </c>
      <c r="X2524" t="str">
        <f t="shared" si="159"/>
        <v>US</v>
      </c>
    </row>
    <row r="2525" spans="1:24" x14ac:dyDescent="0.2">
      <c r="A2525">
        <v>2524</v>
      </c>
      <c r="B2525" t="s">
        <v>25</v>
      </c>
      <c r="C2525" t="s">
        <v>26</v>
      </c>
      <c r="D2525" t="s">
        <v>27</v>
      </c>
      <c r="E2525" t="s">
        <v>28</v>
      </c>
      <c r="F2525" t="s">
        <v>29</v>
      </c>
      <c r="G2525" t="s">
        <v>30</v>
      </c>
      <c r="H2525" t="s">
        <v>8</v>
      </c>
      <c r="I2525" t="s">
        <v>31</v>
      </c>
      <c r="J2525" t="s">
        <v>35</v>
      </c>
      <c r="K2525" t="s">
        <v>36</v>
      </c>
      <c r="L2525" t="s">
        <v>36</v>
      </c>
      <c r="M2525">
        <v>1</v>
      </c>
      <c r="N2525" t="s">
        <v>21</v>
      </c>
      <c r="O2525" t="str">
        <f>IF($B2525="","",IFERROR(IF(ISNUMBER(MATCH($K2525,'Brand Family Territory (Enc)'!$A$2:$A$296,0)),$K2525,""),""))</f>
        <v/>
      </c>
      <c r="P2525" t="str">
        <f>IF($B2525="","",IFERROR(INDEX('Brand Crosswalk'!$F$2:$F$200,MATCH($K2525,'Brand Crosswalk'!$A$2:$A$200,0)),"Not in Crosswalk"))</f>
        <v>Mapped</v>
      </c>
      <c r="Q2525" t="str">
        <f>IF($B2525="","",IFERROR(INDEX('Brand Crosswalk'!$C$2:$C$200,MATCH($K2525,'Brand Crosswalk'!$A$2:$A$200,0)),""))</f>
        <v>Lagunitas</v>
      </c>
      <c r="R2525" t="str">
        <f>IF($B2525="","",IF(O2525&lt;&gt;"",O2525,IF(P2525="Mapped",Q2525,IF(P2525="No Encompass Match","No Encompass Match",IFERROR(VLOOKUP(IF($K2525="",$J2525,$K2525),'Brands (Enc)'!$C$2:$D$2699,2,FALSE),"Not Mapped")))))</f>
        <v>Lagunitas</v>
      </c>
      <c r="S2525" t="str">
        <f>IF($B2525="","",IFERROR(VLOOKUP(VALUE($B2525),'Customers Table (Enc)'!$A:$I,9,FALSE),"Not Found"))</f>
        <v>Sussex</v>
      </c>
      <c r="T2525" t="str">
        <f t="shared" si="156"/>
        <v>SUSSEX</v>
      </c>
      <c r="U2525" t="str">
        <f t="shared" si="157"/>
        <v>Lagunitas|SUSSEX</v>
      </c>
      <c r="V2525" t="str">
        <f>IF($B2525="","",IF(R2525="No Encompass Match","THEM",IF(R2525="Not Mapped","Unable to Determine",IF(T2525="SALES","Unable to Determine",IFERROR(INDEX('Master - US vs THEM'!$F:$F,MATCH(U2525,'Master - US vs THEM'!$G:$G,0)),"No Territory Data")))))</f>
        <v>THEM</v>
      </c>
      <c r="W2525" t="str">
        <f t="shared" si="158"/>
        <v>OK</v>
      </c>
      <c r="X2525" t="str">
        <f t="shared" si="159"/>
        <v>THEM</v>
      </c>
    </row>
    <row r="2526" spans="1:24" x14ac:dyDescent="0.2">
      <c r="A2526">
        <v>2525</v>
      </c>
      <c r="B2526" t="s">
        <v>25</v>
      </c>
      <c r="C2526" t="s">
        <v>26</v>
      </c>
      <c r="D2526" t="s">
        <v>27</v>
      </c>
      <c r="E2526" t="s">
        <v>28</v>
      </c>
      <c r="F2526" t="s">
        <v>29</v>
      </c>
      <c r="G2526" t="s">
        <v>30</v>
      </c>
      <c r="H2526" t="s">
        <v>8</v>
      </c>
      <c r="I2526" t="s">
        <v>31</v>
      </c>
      <c r="J2526" t="s">
        <v>165</v>
      </c>
      <c r="K2526" t="s">
        <v>166</v>
      </c>
      <c r="L2526" t="s">
        <v>141</v>
      </c>
      <c r="M2526">
        <v>1</v>
      </c>
      <c r="N2526" t="s">
        <v>875</v>
      </c>
      <c r="O2526" t="str">
        <f>IF($B2526="","",IFERROR(IF(ISNUMBER(MATCH($K2526,'Brand Family Territory (Enc)'!$A$2:$A$296,0)),$K2526,""),""))</f>
        <v>BLUE MOON</v>
      </c>
      <c r="P2526" t="str">
        <f>IF($B2526="","",IFERROR(INDEX('Brand Crosswalk'!$F$2:$F$200,MATCH($K2526,'Brand Crosswalk'!$A$2:$A$200,0)),"Not in Crosswalk"))</f>
        <v>Not in Crosswalk</v>
      </c>
      <c r="Q2526" t="str">
        <f>IF($B2526="","",IFERROR(INDEX('Brand Crosswalk'!$C$2:$C$200,MATCH($K2526,'Brand Crosswalk'!$A$2:$A$200,0)),""))</f>
        <v/>
      </c>
      <c r="R2526" t="str">
        <f>IF($B2526="","",IF(O2526&lt;&gt;"",O2526,IF(P2526="Mapped",Q2526,IF(P2526="No Encompass Match","No Encompass Match",IFERROR(VLOOKUP(IF($K2526="",$J2526,$K2526),'Brands (Enc)'!$C$2:$D$2699,2,FALSE),"Not Mapped")))))</f>
        <v>BLUE MOON</v>
      </c>
      <c r="S2526" t="str">
        <f>IF($B2526="","",IFERROR(VLOOKUP(VALUE($B2526),'Customers Table (Enc)'!$A:$I,9,FALSE),"Not Found"))</f>
        <v>Sussex</v>
      </c>
      <c r="T2526" t="str">
        <f t="shared" si="156"/>
        <v>SUSSEX</v>
      </c>
      <c r="U2526" t="str">
        <f t="shared" si="157"/>
        <v>BLUE MOON|SUSSEX</v>
      </c>
      <c r="V2526" t="str">
        <f>IF($B2526="","",IF(R2526="No Encompass Match","THEM",IF(R2526="Not Mapped","Unable to Determine",IF(T2526="SALES","Unable to Determine",IFERROR(INDEX('Master - US vs THEM'!$F:$F,MATCH(U2526,'Master - US vs THEM'!$G:$G,0)),"No Territory Data")))))</f>
        <v>US</v>
      </c>
      <c r="W2526" t="str">
        <f t="shared" si="158"/>
        <v>OK</v>
      </c>
      <c r="X2526" t="str">
        <f t="shared" si="159"/>
        <v>US</v>
      </c>
    </row>
    <row r="2527" spans="1:24" x14ac:dyDescent="0.2">
      <c r="A2527">
        <v>2526</v>
      </c>
      <c r="B2527" t="s">
        <v>25</v>
      </c>
      <c r="C2527" t="s">
        <v>26</v>
      </c>
      <c r="D2527" t="s">
        <v>27</v>
      </c>
      <c r="E2527" t="s">
        <v>28</v>
      </c>
      <c r="F2527" t="s">
        <v>29</v>
      </c>
      <c r="G2527" t="s">
        <v>30</v>
      </c>
      <c r="H2527" t="s">
        <v>8</v>
      </c>
      <c r="I2527" t="s">
        <v>31</v>
      </c>
      <c r="J2527" t="s">
        <v>876</v>
      </c>
      <c r="K2527" t="s">
        <v>153</v>
      </c>
      <c r="L2527" t="s">
        <v>155</v>
      </c>
      <c r="M2527">
        <v>1</v>
      </c>
      <c r="N2527" t="s">
        <v>875</v>
      </c>
      <c r="O2527" t="str">
        <f>IF($B2527="","",IFERROR(IF(ISNUMBER(MATCH($K2527,'Brand Family Territory (Enc)'!$A$2:$A$296,0)),$K2527,""),""))</f>
        <v/>
      </c>
      <c r="P2527" t="str">
        <f>IF($B2527="","",IFERROR(INDEX('Brand Crosswalk'!$F$2:$F$200,MATCH($K2527,'Brand Crosswalk'!$A$2:$A$200,0)),"Not in Crosswalk"))</f>
        <v>Mapped</v>
      </c>
      <c r="Q2527" t="str">
        <f>IF($B2527="","",IFERROR(INDEX('Brand Crosswalk'!$C$2:$C$200,MATCH($K2527,'Brand Crosswalk'!$A$2:$A$200,0)),""))</f>
        <v>Samuel Adams</v>
      </c>
      <c r="R2527" t="str">
        <f>IF($B2527="","",IF(O2527&lt;&gt;"",O2527,IF(P2527="Mapped",Q2527,IF(P2527="No Encompass Match","No Encompass Match",IFERROR(VLOOKUP(IF($K2527="",$J2527,$K2527),'Brands (Enc)'!$C$2:$D$2699,2,FALSE),"Not Mapped")))))</f>
        <v>Samuel Adams</v>
      </c>
      <c r="S2527" t="str">
        <f>IF($B2527="","",IFERROR(VLOOKUP(VALUE($B2527),'Customers Table (Enc)'!$A:$I,9,FALSE),"Not Found"))</f>
        <v>Sussex</v>
      </c>
      <c r="T2527" t="str">
        <f t="shared" si="156"/>
        <v>SUSSEX</v>
      </c>
      <c r="U2527" t="str">
        <f t="shared" si="157"/>
        <v>Samuel Adams|SUSSEX</v>
      </c>
      <c r="V2527" t="str">
        <f>IF($B2527="","",IF(R2527="No Encompass Match","THEM",IF(R2527="Not Mapped","Unable to Determine",IF(T2527="SALES","Unable to Determine",IFERROR(INDEX('Master - US vs THEM'!$F:$F,MATCH(U2527,'Master - US vs THEM'!$G:$G,0)),"No Territory Data")))))</f>
        <v>US</v>
      </c>
      <c r="W2527" t="str">
        <f t="shared" si="158"/>
        <v>OK</v>
      </c>
      <c r="X2527" t="str">
        <f t="shared" si="159"/>
        <v>US</v>
      </c>
    </row>
    <row r="2528" spans="1:24" x14ac:dyDescent="0.2">
      <c r="A2528">
        <v>2527</v>
      </c>
      <c r="B2528" t="s">
        <v>25</v>
      </c>
      <c r="C2528" t="s">
        <v>26</v>
      </c>
      <c r="D2528" t="s">
        <v>27</v>
      </c>
      <c r="E2528" t="s">
        <v>28</v>
      </c>
      <c r="F2528" t="s">
        <v>29</v>
      </c>
      <c r="G2528" t="s">
        <v>30</v>
      </c>
      <c r="H2528" t="s">
        <v>8</v>
      </c>
      <c r="I2528" t="s">
        <v>31</v>
      </c>
      <c r="J2528" t="s">
        <v>142</v>
      </c>
      <c r="K2528" t="s">
        <v>143</v>
      </c>
      <c r="L2528" t="s">
        <v>141</v>
      </c>
      <c r="M2528">
        <v>1</v>
      </c>
      <c r="N2528" t="s">
        <v>875</v>
      </c>
      <c r="O2528" t="str">
        <f>IF($B2528="","",IFERROR(IF(ISNUMBER(MATCH($K2528,'Brand Family Territory (Enc)'!$A$2:$A$296,0)),$K2528,""),""))</f>
        <v/>
      </c>
      <c r="P2528" t="str">
        <f>IF($B2528="","",IFERROR(INDEX('Brand Crosswalk'!$F$2:$F$200,MATCH($K2528,'Brand Crosswalk'!$A$2:$A$200,0)),"Not in Crosswalk"))</f>
        <v>Mapped</v>
      </c>
      <c r="Q2528" t="str">
        <f>IF($B2528="","",IFERROR(INDEX('Brand Crosswalk'!$C$2:$C$200,MATCH($K2528,'Brand Crosswalk'!$A$2:$A$200,0)),""))</f>
        <v>Lite</v>
      </c>
      <c r="R2528" t="str">
        <f>IF($B2528="","",IF(O2528&lt;&gt;"",O2528,IF(P2528="Mapped",Q2528,IF(P2528="No Encompass Match","No Encompass Match",IFERROR(VLOOKUP(IF($K2528="",$J2528,$K2528),'Brands (Enc)'!$C$2:$D$2699,2,FALSE),"Not Mapped")))))</f>
        <v>Lite</v>
      </c>
      <c r="S2528" t="str">
        <f>IF($B2528="","",IFERROR(VLOOKUP(VALUE($B2528),'Customers Table (Enc)'!$A:$I,9,FALSE),"Not Found"))</f>
        <v>Sussex</v>
      </c>
      <c r="T2528" t="str">
        <f t="shared" si="156"/>
        <v>SUSSEX</v>
      </c>
      <c r="U2528" t="str">
        <f t="shared" si="157"/>
        <v>Lite|SUSSEX</v>
      </c>
      <c r="V2528" t="str">
        <f>IF($B2528="","",IF(R2528="No Encompass Match","THEM",IF(R2528="Not Mapped","Unable to Determine",IF(T2528="SALES","Unable to Determine",IFERROR(INDEX('Master - US vs THEM'!$F:$F,MATCH(U2528,'Master - US vs THEM'!$G:$G,0)),"No Territory Data")))))</f>
        <v>US</v>
      </c>
      <c r="W2528" t="str">
        <f t="shared" si="158"/>
        <v>OK</v>
      </c>
      <c r="X2528" t="str">
        <f t="shared" si="159"/>
        <v>US</v>
      </c>
    </row>
  </sheetData>
  <conditionalFormatting sqref="W2:W2528">
    <cfRule type="containsText" dxfId="4" priority="1" operator="containsText" text="MISMATCH">
      <formula>NOT(ISERROR(SEARCH("MISMATCH",W2)))</formula>
    </cfRule>
  </conditionalFormatting>
  <conditionalFormatting sqref="W2:W2528">
    <cfRule type="containsText" dxfId="3" priority="2" operator="containsText" text="OK">
      <formula>NOT(ISERROR(SEARCH("OK",W2)))</formula>
    </cfRule>
  </conditionalFormatting>
  <conditionalFormatting sqref="W2:W2528">
    <cfRule type="containsText" dxfId="2" priority="3" operator="containsText" text="Review">
      <formula>NOT(ISERROR(SEARCH("Review",W2)))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Sheet6</vt:lpstr>
      <vt:lpstr>Master - US vs THEM</vt:lpstr>
      <vt:lpstr>Whitelist (Blackout Reverse)</vt:lpstr>
      <vt:lpstr>Brand Family Areas (Enc)</vt:lpstr>
      <vt:lpstr>Customers Table (Enc)</vt:lpstr>
      <vt:lpstr>Brand Family Territories (Enc)</vt:lpstr>
      <vt:lpstr>Brand Family Territory (Enc)</vt:lpstr>
      <vt:lpstr>Brands (Enc)</vt:lpstr>
      <vt:lpstr>Brand Crosswalk</vt:lpstr>
      <vt:lpstr>Master Matrix View</vt:lpstr>
      <vt:lpstr>iSellBeer Import Template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Gavin Sharkey</dc:creator>
  <cp:lastModifiedBy>Gavin Sharkey</cp:lastModifiedBy>
  <dcterms:created xsi:type="dcterms:W3CDTF">2026-07-22T13:03:03Z</dcterms:created>
  <dcterms:modified xsi:type="dcterms:W3CDTF">2026-07-22T17:39:38Z</dcterms:modified>
</cp:coreProperties>
</file>